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SALES-MARKETING\DISTRIBUTION\Excel Pricing Form\DQS\"/>
    </mc:Choice>
  </mc:AlternateContent>
  <xr:revisionPtr revIDLastSave="0" documentId="13_ncr:1_{0862FED1-9473-4D21-8262-F5A4582F5459}" xr6:coauthVersionLast="47" xr6:coauthVersionMax="47" xr10:uidLastSave="{00000000-0000-0000-0000-000000000000}"/>
  <bookViews>
    <workbookView xWindow="-120" yWindow="-120" windowWidth="29040" windowHeight="15720" tabRatio="705" activeTab="2" xr2:uid="{00000000-000D-0000-FFFF-FFFF00000000}"/>
  </bookViews>
  <sheets>
    <sheet name="Summary" sheetId="25" r:id="rId1"/>
    <sheet name="Doors Matrix" sheetId="16" state="hidden" r:id="rId2"/>
    <sheet name="Order Form" sheetId="24" r:id="rId3"/>
    <sheet name="Notes" sheetId="55" r:id="rId4"/>
    <sheet name="Order Entry Import" sheetId="31" state="hidden" r:id="rId5"/>
    <sheet name="Attributes" sheetId="43" state="hidden" r:id="rId6"/>
    <sheet name="Tables" sheetId="39" state="hidden" r:id="rId7"/>
    <sheet name="Door Samples" sheetId="33" r:id="rId8"/>
    <sheet name="Designer Sales Aid" sheetId="35" state="hidden" r:id="rId9"/>
    <sheet name="List Pricing" sheetId="4" state="hidden" r:id="rId10"/>
    <sheet name="Change Log" sheetId="56" state="hidden" r:id="rId11"/>
  </sheets>
  <externalReferences>
    <externalReference r:id="rId12"/>
    <externalReference r:id="rId13"/>
  </externalReferences>
  <definedNames>
    <definedName name="_xlnm._FilterDatabase" localSheetId="5" hidden="1">Attributes!$A$2:$BS$2174</definedName>
    <definedName name="_xlnm._FilterDatabase" localSheetId="7" hidden="1">'Door Samples'!$A$13:$G$95</definedName>
    <definedName name="_xlnm._FilterDatabase" localSheetId="9" hidden="1">'List Pricing'!$A$3:$BK$1936</definedName>
    <definedName name="_xlnm._FilterDatabase" localSheetId="6" hidden="1">Tables!$A$1:$BH$31</definedName>
    <definedName name="Attributes">Attributes!$A:$AF</definedName>
    <definedName name="Discont">#REF!</definedName>
    <definedName name="group0">'[1]Opaque Upcharges'!$A:$D</definedName>
    <definedName name="List" localSheetId="1">[2]List!$A$1:$AN$65536</definedName>
    <definedName name="List" localSheetId="4">[2]List!$A$1:$AN$65536</definedName>
    <definedName name="List_ALS">Tables!$F$22</definedName>
    <definedName name="list_Boolean">Tables!$AH$2:$AH$3</definedName>
    <definedName name="list_Cabinets">Tables!$AO$2:$AO$1443</definedName>
    <definedName name="list_Doorstyles">Tables!$A$2:$A$10</definedName>
    <definedName name="list_DrawerGrade">Tables!$Y$2:$Y$3</definedName>
    <definedName name="list_DSF">Tables!$K$2:$K$87</definedName>
    <definedName name="list_EndType">Tables!$AB$2:$AB$2</definedName>
    <definedName name="list_Finishes">Tables!$F$2:$F$22</definedName>
    <definedName name="list_GlassGrade">Tables!$R$2:$R$2</definedName>
    <definedName name="list_HingeGrade">Tables!$V$2:$V$3</definedName>
    <definedName name="list_Hinging">Tables!$AE$2:$AE$3</definedName>
    <definedName name="list_Models">'List Pricing'!$A$4:$A$1936</definedName>
    <definedName name="list_NoDoorStyles">Tables!$A$36:$A$37</definedName>
    <definedName name="list_OldDoorStyles">Tables!$A$2:$A$18</definedName>
    <definedName name="list_oldDSF">Tables!$K$2:$K$296</definedName>
    <definedName name="list_OldFinishes">Tables!$F$2:$F$42</definedName>
    <definedName name="List_OrderType">Tables!$AY$2:$AY$3</definedName>
    <definedName name="list_ReasonCodes">Tables!$AL$2:$AL$13</definedName>
    <definedName name="list_SampleDoors">Tables!$BD$2:$BD$85</definedName>
    <definedName name="list_ShipMethod">Tables!$AJ$2:$AJ$6</definedName>
    <definedName name="List_SKins_P">Tables!$O$3</definedName>
    <definedName name="List_Skins_R">Tables!$O$4</definedName>
    <definedName name="List_Skins_RP">Tables!$O$3:$O$4</definedName>
    <definedName name="List_Skins_VP">Tables!$O$2:$O$3</definedName>
    <definedName name="list_Skins_VPR">Tables!$O$2:$O$4</definedName>
    <definedName name="list_VeneerAccMultiplier">Tables!$BB$2</definedName>
    <definedName name="ListPrice">'List Pricing'!$A:$BK</definedName>
    <definedName name="listprice2">'List Pricing'!$A:$BK</definedName>
    <definedName name="models">'List Pricing'!$H$1899</definedName>
    <definedName name="OBS">#REF!</definedName>
    <definedName name="obsolete">#REF!</definedName>
    <definedName name="oldhinge">'List Pricing'!$A$21:$C$55</definedName>
    <definedName name="PriceLookup">'Order Form'!$Y$18:$CE$117</definedName>
    <definedName name="_xlnm.Print_Area" localSheetId="8">'Designer Sales Aid'!$A$1:$H$21</definedName>
    <definedName name="_xlnm.Print_Area" localSheetId="7">'Door Samples'!$A$1:$L$112</definedName>
    <definedName name="_xlnm.Print_Area" localSheetId="1">'Doors Matrix'!$A$1:$G$62</definedName>
    <definedName name="_xlnm.Print_Area" localSheetId="3">Notes!$A$1:$O$20</definedName>
    <definedName name="_xlnm.Print_Area" localSheetId="4">'Order Entry Import'!$A$1:$L$101</definedName>
    <definedName name="_xlnm.Print_Area" localSheetId="2">'Order Form'!$B$1:$S$84</definedName>
    <definedName name="_xlnm.Print_Area" localSheetId="0">Summary!$A$2:$L$36</definedName>
    <definedName name="_xlnm.Print_Titles" localSheetId="9">'List Pricing'!$A:$B,'List Pricing'!$3:$4</definedName>
    <definedName name="_xlnm.Print_Titles" localSheetId="2">'Order Form'!$1:$17</definedName>
    <definedName name="skudollarcalc" localSheetId="8">'Designer Sales Aid'!#REF!</definedName>
    <definedName name="tbl_ALS">Tables!$F$22:$I$22</definedName>
    <definedName name="tbl_DoorStyles">Tables!$A$2:$D$10</definedName>
    <definedName name="tbl_DraweGrade">Tables!$Y$2:$Z$3</definedName>
    <definedName name="tbl_DSF">Tables!$K$2:$M$87</definedName>
    <definedName name="tbl_EndTypes">Tables!$AB$2:$AC$2</definedName>
    <definedName name="tbl_FasciaSets">Tables!$AO$1:$AW$1443</definedName>
    <definedName name="tbl_Finishes">Tables!$F$2:$I$22</definedName>
    <definedName name="tbl_GlassGrade">Tables!$R$2:$T$2</definedName>
    <definedName name="tbl_HingeGrade">Tables!$V$2:$W$3</definedName>
    <definedName name="tbl_Hinging">Tables!$AE$2:$AF$3</definedName>
    <definedName name="tbl_Models">'List Pricing'!$A$4:$A$1936</definedName>
    <definedName name="tbl_No_doorstyles">Tables!$A$36:$D$37</definedName>
    <definedName name="tbl_OldDoorStyles">Tables!$A$2:$D$18</definedName>
    <definedName name="tbl_oldDSF">Tables!$K$2:$M$296</definedName>
    <definedName name="tbl_OldFinishes">Tables!$F$2:$I$42</definedName>
    <definedName name="tbl_OrderType">Tables!$AY$2:$AZ$3</definedName>
    <definedName name="tbl_ReasonCodes">Tables!$AL$2:$AM$13</definedName>
    <definedName name="tbl_SampleDoors">Tables!$BD$2:$BG$85</definedName>
    <definedName name="tbl_SkinGrade">Tables!$O$2:$P$4</definedName>
    <definedName name="Tbl_Skins_P">Tables!$O$3:$P$3</definedName>
    <definedName name="update">#REF!</definedName>
    <definedName name="val_Doorstyle">'Order Form'!$I$3</definedName>
    <definedName name="val_Finish">'Order Form'!$I$5</definedName>
    <definedName name="val_MatSpec">'Order Form'!$I$9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H27" i="25" l="1"/>
  <c r="AU27" i="25"/>
  <c r="V27" i="25"/>
  <c r="AP27" i="25" s="1"/>
  <c r="CH26" i="25"/>
  <c r="CG26" i="25"/>
  <c r="CF26" i="25"/>
  <c r="AU26" i="25"/>
  <c r="AP26" i="25"/>
  <c r="AO26" i="25"/>
  <c r="V26" i="25"/>
  <c r="AV26" i="25" s="1"/>
  <c r="CH25" i="25"/>
  <c r="CG25" i="25"/>
  <c r="CF25" i="25"/>
  <c r="AU25" i="25"/>
  <c r="V25" i="25"/>
  <c r="AV25" i="25" s="1"/>
  <c r="CH24" i="25"/>
  <c r="CG24" i="25"/>
  <c r="CF24" i="25"/>
  <c r="AU24" i="25"/>
  <c r="AP24" i="25"/>
  <c r="AO24" i="25"/>
  <c r="V24" i="25"/>
  <c r="AV24" i="25" s="1"/>
  <c r="I23" i="24"/>
  <c r="V102" i="25"/>
  <c r="AO102" i="25" s="1"/>
  <c r="V103" i="25"/>
  <c r="AU103" i="25" s="1"/>
  <c r="V104" i="25"/>
  <c r="AP104" i="25" s="1"/>
  <c r="V105" i="25"/>
  <c r="AO105" i="25" s="1"/>
  <c r="V106" i="25"/>
  <c r="AO106" i="25" s="1"/>
  <c r="V107" i="25"/>
  <c r="V88" i="25"/>
  <c r="AO88" i="25" s="1"/>
  <c r="V89" i="25"/>
  <c r="AO89" i="25" s="1"/>
  <c r="V90" i="25"/>
  <c r="AU90" i="25" s="1"/>
  <c r="V91" i="25"/>
  <c r="AO91" i="25" s="1"/>
  <c r="V92" i="25"/>
  <c r="AV92" i="25" s="1"/>
  <c r="V93" i="25"/>
  <c r="AU93" i="25" s="1"/>
  <c r="V94" i="25"/>
  <c r="AO94" i="25" s="1"/>
  <c r="V95" i="25"/>
  <c r="AU95" i="25" s="1"/>
  <c r="V96" i="25"/>
  <c r="CG96" i="25" s="1"/>
  <c r="V97" i="25"/>
  <c r="AO97" i="25" s="1"/>
  <c r="V98" i="25"/>
  <c r="AO98" i="25" s="1"/>
  <c r="V99" i="25"/>
  <c r="AU99" i="25" s="1"/>
  <c r="AP99" i="25"/>
  <c r="V100" i="25"/>
  <c r="AO100" i="25" s="1"/>
  <c r="V101" i="25"/>
  <c r="AP101" i="25" s="1"/>
  <c r="V87" i="25"/>
  <c r="AP87" i="25" s="1"/>
  <c r="V10" i="25"/>
  <c r="V11" i="25"/>
  <c r="V12" i="25"/>
  <c r="V13" i="25"/>
  <c r="V14" i="25"/>
  <c r="V15" i="25"/>
  <c r="V16" i="25"/>
  <c r="V17" i="25"/>
  <c r="V18" i="25"/>
  <c r="V19" i="25"/>
  <c r="V20" i="25"/>
  <c r="V21" i="25"/>
  <c r="V22" i="25"/>
  <c r="V23" i="25"/>
  <c r="V29" i="25"/>
  <c r="V30" i="25"/>
  <c r="V31" i="25"/>
  <c r="V32" i="25"/>
  <c r="V33" i="25"/>
  <c r="V34" i="25"/>
  <c r="V35" i="25"/>
  <c r="V36" i="25"/>
  <c r="V37" i="25"/>
  <c r="V38" i="25"/>
  <c r="V39" i="25"/>
  <c r="V40" i="25"/>
  <c r="V41" i="25"/>
  <c r="V42" i="25"/>
  <c r="V43" i="25"/>
  <c r="V44" i="25"/>
  <c r="V45" i="25"/>
  <c r="V46" i="25"/>
  <c r="V47" i="25"/>
  <c r="V48" i="25"/>
  <c r="V49" i="25"/>
  <c r="V50" i="25"/>
  <c r="V51" i="25"/>
  <c r="V52" i="25"/>
  <c r="V53" i="25"/>
  <c r="V54" i="25"/>
  <c r="V55" i="25"/>
  <c r="V56" i="25"/>
  <c r="V57" i="25"/>
  <c r="V58" i="25"/>
  <c r="V59" i="25"/>
  <c r="V60" i="25"/>
  <c r="V61" i="25"/>
  <c r="V62" i="25"/>
  <c r="V63" i="25"/>
  <c r="V64" i="25"/>
  <c r="V65" i="25"/>
  <c r="V66" i="25"/>
  <c r="V67" i="25"/>
  <c r="V68" i="25"/>
  <c r="V69" i="25"/>
  <c r="V70" i="25"/>
  <c r="V71" i="25"/>
  <c r="V72" i="25"/>
  <c r="V73" i="25"/>
  <c r="V74" i="25"/>
  <c r="V75" i="25"/>
  <c r="V76" i="25"/>
  <c r="V77" i="25"/>
  <c r="V78" i="25"/>
  <c r="V79" i="25"/>
  <c r="CF79" i="25" s="1"/>
  <c r="V80" i="25"/>
  <c r="AP80" i="25" s="1"/>
  <c r="V81" i="25"/>
  <c r="AO81" i="25" s="1"/>
  <c r="V82" i="25"/>
  <c r="AP82" i="25" s="1"/>
  <c r="V83" i="25"/>
  <c r="AO83" i="25" s="1"/>
  <c r="V84" i="25"/>
  <c r="AV84" i="25" s="1"/>
  <c r="V85" i="25"/>
  <c r="AO85" i="25" s="1"/>
  <c r="V86" i="25"/>
  <c r="I9" i="24"/>
  <c r="AO25" i="25" l="1"/>
  <c r="AP25" i="25"/>
  <c r="AV27" i="25"/>
  <c r="CF27" i="25"/>
  <c r="CG27" i="25"/>
  <c r="AO27" i="25"/>
  <c r="CG101" i="25"/>
  <c r="AO79" i="25"/>
  <c r="AO84" i="25"/>
  <c r="AU84" i="25"/>
  <c r="AP84" i="25"/>
  <c r="AU79" i="25"/>
  <c r="AP79" i="25"/>
  <c r="AU96" i="25"/>
  <c r="AO95" i="25"/>
  <c r="CG79" i="25"/>
  <c r="CF96" i="25"/>
  <c r="AU88" i="25"/>
  <c r="AV79" i="25"/>
  <c r="AV96" i="25"/>
  <c r="CF83" i="25"/>
  <c r="CF81" i="25"/>
  <c r="CF101" i="25"/>
  <c r="CG81" i="25"/>
  <c r="AV81" i="25"/>
  <c r="AU81" i="25"/>
  <c r="AO93" i="25"/>
  <c r="AP81" i="25"/>
  <c r="AU92" i="25"/>
  <c r="CF104" i="25"/>
  <c r="CG103" i="25"/>
  <c r="CF90" i="25"/>
  <c r="AO90" i="25"/>
  <c r="CG93" i="25"/>
  <c r="AV93" i="25"/>
  <c r="AP83" i="25"/>
  <c r="CG85" i="25"/>
  <c r="CG82" i="25"/>
  <c r="CF85" i="25"/>
  <c r="AU82" i="25"/>
  <c r="AO82" i="25"/>
  <c r="AU85" i="25"/>
  <c r="AV101" i="25"/>
  <c r="AP95" i="25"/>
  <c r="AP90" i="25"/>
  <c r="AP103" i="25"/>
  <c r="AV85" i="25"/>
  <c r="AP85" i="25"/>
  <c r="AV83" i="25"/>
  <c r="AU100" i="25"/>
  <c r="AU102" i="25"/>
  <c r="AO87" i="25"/>
  <c r="CG99" i="25"/>
  <c r="CF93" i="25"/>
  <c r="AV104" i="25"/>
  <c r="AO99" i="25"/>
  <c r="CG95" i="25"/>
  <c r="AP93" i="25"/>
  <c r="AV90" i="25"/>
  <c r="AO103" i="25"/>
  <c r="AU101" i="25"/>
  <c r="AU94" i="25"/>
  <c r="AP92" i="25"/>
  <c r="CF89" i="25"/>
  <c r="CG105" i="25"/>
  <c r="AP94" i="25"/>
  <c r="AV89" i="25"/>
  <c r="AU105" i="25"/>
  <c r="CG102" i="25"/>
  <c r="AU89" i="25"/>
  <c r="AU91" i="25"/>
  <c r="AP89" i="25"/>
  <c r="CF80" i="25"/>
  <c r="AV80" i="25"/>
  <c r="CF99" i="25"/>
  <c r="AV99" i="25"/>
  <c r="AP96" i="25"/>
  <c r="CF95" i="25"/>
  <c r="AV95" i="25"/>
  <c r="AO92" i="25"/>
  <c r="AP91" i="25"/>
  <c r="AP107" i="25"/>
  <c r="AP105" i="25"/>
  <c r="CF103" i="25"/>
  <c r="AV103" i="25"/>
  <c r="AU80" i="25"/>
  <c r="AO101" i="25"/>
  <c r="AP100" i="25"/>
  <c r="AO96" i="25"/>
  <c r="CG89" i="25"/>
  <c r="AO104" i="25"/>
  <c r="CG98" i="25"/>
  <c r="AO80" i="25"/>
  <c r="CF98" i="25"/>
  <c r="AV98" i="25"/>
  <c r="AU98" i="25"/>
  <c r="CG106" i="25"/>
  <c r="CG87" i="25"/>
  <c r="AU87" i="25"/>
  <c r="AU97" i="25"/>
  <c r="CG92" i="25"/>
  <c r="CF106" i="25"/>
  <c r="AV106" i="25"/>
  <c r="AP102" i="25"/>
  <c r="CF92" i="25"/>
  <c r="AP88" i="25"/>
  <c r="AO107" i="25"/>
  <c r="AU106" i="25"/>
  <c r="AP98" i="25"/>
  <c r="AP97" i="25"/>
  <c r="CG90" i="25"/>
  <c r="AP106" i="25"/>
  <c r="CG80" i="25"/>
  <c r="CF105" i="25"/>
  <c r="AV105" i="25"/>
  <c r="CF102" i="25"/>
  <c r="AV102" i="25"/>
  <c r="CG107" i="25"/>
  <c r="CG104" i="25"/>
  <c r="AU107" i="25"/>
  <c r="AU104" i="25"/>
  <c r="CG100" i="25"/>
  <c r="CG97" i="25"/>
  <c r="CG94" i="25"/>
  <c r="CG91" i="25"/>
  <c r="CG88" i="25"/>
  <c r="CF100" i="25"/>
  <c r="AV100" i="25"/>
  <c r="CF97" i="25"/>
  <c r="AV97" i="25"/>
  <c r="CF94" i="25"/>
  <c r="AV94" i="25"/>
  <c r="CF91" i="25"/>
  <c r="AV91" i="25"/>
  <c r="CF88" i="25"/>
  <c r="AV88" i="25"/>
  <c r="CF87" i="25"/>
  <c r="AV87" i="25"/>
  <c r="CG84" i="25"/>
  <c r="CF84" i="25"/>
  <c r="CG83" i="25"/>
  <c r="AU83" i="25"/>
  <c r="CF82" i="25"/>
  <c r="AV82" i="25"/>
  <c r="V9" i="25"/>
  <c r="D15" i="33" l="1"/>
  <c r="D16" i="33"/>
  <c r="D17" i="33"/>
  <c r="D18" i="33"/>
  <c r="D19" i="33"/>
  <c r="D20" i="33"/>
  <c r="D21" i="33"/>
  <c r="D22" i="33"/>
  <c r="D23" i="33"/>
  <c r="D24" i="33"/>
  <c r="D25" i="33"/>
  <c r="D26" i="33"/>
  <c r="D27" i="33"/>
  <c r="D28" i="33"/>
  <c r="D29" i="33"/>
  <c r="D30" i="33"/>
  <c r="D31" i="33"/>
  <c r="D32" i="33"/>
  <c r="D33" i="33"/>
  <c r="D34" i="33"/>
  <c r="D35" i="33"/>
  <c r="D36" i="33"/>
  <c r="D37" i="33"/>
  <c r="D38" i="33"/>
  <c r="D39" i="33"/>
  <c r="D40" i="33"/>
  <c r="D41" i="33"/>
  <c r="D42" i="33"/>
  <c r="D43" i="33"/>
  <c r="D44" i="33"/>
  <c r="D45" i="33"/>
  <c r="D46" i="33"/>
  <c r="D47" i="33"/>
  <c r="D48" i="33"/>
  <c r="D49" i="33"/>
  <c r="D50" i="33"/>
  <c r="D51" i="33"/>
  <c r="D52" i="33"/>
  <c r="D53" i="33"/>
  <c r="D54" i="33"/>
  <c r="D55" i="33"/>
  <c r="D56" i="33"/>
  <c r="D57" i="33"/>
  <c r="D58" i="33"/>
  <c r="D59" i="33"/>
  <c r="D60" i="33"/>
  <c r="D61" i="33"/>
  <c r="D62" i="33"/>
  <c r="D63" i="33"/>
  <c r="D64" i="33"/>
  <c r="D65" i="33"/>
  <c r="D66" i="33"/>
  <c r="D67" i="33"/>
  <c r="D68" i="33"/>
  <c r="D69" i="33"/>
  <c r="D70" i="33"/>
  <c r="D71" i="33"/>
  <c r="D72" i="33"/>
  <c r="D73" i="33"/>
  <c r="D74" i="33"/>
  <c r="D75" i="33"/>
  <c r="D76" i="33"/>
  <c r="D77" i="33"/>
  <c r="D78" i="33"/>
  <c r="D79" i="33"/>
  <c r="D80" i="33"/>
  <c r="D81" i="33"/>
  <c r="D82" i="33"/>
  <c r="D83" i="33"/>
  <c r="D84" i="33"/>
  <c r="D85" i="33"/>
  <c r="D86" i="33"/>
  <c r="D87" i="33"/>
  <c r="D88" i="33"/>
  <c r="D89" i="33"/>
  <c r="D90" i="33"/>
  <c r="D91" i="33"/>
  <c r="D92" i="33"/>
  <c r="D93" i="33"/>
  <c r="D94" i="33"/>
  <c r="D95" i="33"/>
  <c r="D96" i="33"/>
  <c r="D97" i="33"/>
  <c r="D98" i="33"/>
  <c r="D99" i="33"/>
  <c r="D100" i="33"/>
  <c r="D101" i="33"/>
  <c r="D102" i="33"/>
  <c r="D103" i="33"/>
  <c r="D104" i="33"/>
  <c r="D105" i="33"/>
  <c r="D106" i="33"/>
  <c r="D107" i="33"/>
  <c r="D108" i="33"/>
  <c r="D109" i="33"/>
  <c r="D110" i="33"/>
  <c r="D111" i="33"/>
  <c r="D112" i="33"/>
  <c r="D14" i="33"/>
  <c r="Z18" i="24" l="1"/>
  <c r="CD19" i="24" l="1"/>
  <c r="CE19" i="24"/>
  <c r="CG10" i="25" s="1"/>
  <c r="CD20" i="24"/>
  <c r="CE20" i="24"/>
  <c r="CG11" i="25" s="1"/>
  <c r="CD21" i="24"/>
  <c r="CE21" i="24"/>
  <c r="CG12" i="25" s="1"/>
  <c r="CD22" i="24"/>
  <c r="CE22" i="24"/>
  <c r="CG13" i="25" s="1"/>
  <c r="CD23" i="24"/>
  <c r="CE23" i="24"/>
  <c r="CG14" i="25" s="1"/>
  <c r="CD24" i="24"/>
  <c r="CE24" i="24"/>
  <c r="CG15" i="25" s="1"/>
  <c r="CD25" i="24"/>
  <c r="CE25" i="24"/>
  <c r="CG16" i="25" s="1"/>
  <c r="CD26" i="24"/>
  <c r="CE26" i="24"/>
  <c r="CG17" i="25" s="1"/>
  <c r="CD27" i="24"/>
  <c r="CE27" i="24"/>
  <c r="CG18" i="25" s="1"/>
  <c r="CD28" i="24"/>
  <c r="CE28" i="24"/>
  <c r="CG19" i="25" s="1"/>
  <c r="CD29" i="24"/>
  <c r="CE29" i="24"/>
  <c r="CG20" i="25" s="1"/>
  <c r="CD30" i="24"/>
  <c r="CE30" i="24"/>
  <c r="CG21" i="25" s="1"/>
  <c r="CD31" i="24"/>
  <c r="CE31" i="24"/>
  <c r="CG22" i="25" s="1"/>
  <c r="CD32" i="24"/>
  <c r="CE32" i="24"/>
  <c r="CG23" i="25" s="1"/>
  <c r="CD33" i="24"/>
  <c r="CE33" i="24"/>
  <c r="CG29" i="25" s="1"/>
  <c r="CD34" i="24"/>
  <c r="CE34" i="24"/>
  <c r="CG30" i="25" s="1"/>
  <c r="CD35" i="24"/>
  <c r="CE35" i="24"/>
  <c r="CG31" i="25" s="1"/>
  <c r="CD36" i="24"/>
  <c r="CE36" i="24"/>
  <c r="CG32" i="25" s="1"/>
  <c r="CD37" i="24"/>
  <c r="CE37" i="24"/>
  <c r="CG33" i="25" s="1"/>
  <c r="CD38" i="24"/>
  <c r="CE38" i="24"/>
  <c r="CG34" i="25" s="1"/>
  <c r="CD39" i="24"/>
  <c r="CE39" i="24"/>
  <c r="CD40" i="24"/>
  <c r="CE40" i="24"/>
  <c r="CD41" i="24"/>
  <c r="CE41" i="24"/>
  <c r="CD42" i="24"/>
  <c r="CE42" i="24"/>
  <c r="CG35" i="25" s="1"/>
  <c r="CD43" i="24"/>
  <c r="CE43" i="24"/>
  <c r="CG36" i="25" s="1"/>
  <c r="CD44" i="24"/>
  <c r="CE44" i="24"/>
  <c r="CD45" i="24"/>
  <c r="CE45" i="24"/>
  <c r="CD46" i="24"/>
  <c r="CE46" i="24"/>
  <c r="CD47" i="24"/>
  <c r="CE47" i="24"/>
  <c r="CG37" i="25" s="1"/>
  <c r="CD48" i="24"/>
  <c r="CE48" i="24"/>
  <c r="CG38" i="25" s="1"/>
  <c r="CD49" i="24"/>
  <c r="CE49" i="24"/>
  <c r="CG39" i="25" s="1"/>
  <c r="CD50" i="24"/>
  <c r="CE50" i="24"/>
  <c r="CG40" i="25" s="1"/>
  <c r="CD51" i="24"/>
  <c r="CE51" i="24"/>
  <c r="CG41" i="25" s="1"/>
  <c r="CD52" i="24"/>
  <c r="CE52" i="24"/>
  <c r="CG42" i="25" s="1"/>
  <c r="CD53" i="24"/>
  <c r="CE53" i="24"/>
  <c r="CG43" i="25" s="1"/>
  <c r="CD54" i="24"/>
  <c r="CE54" i="24"/>
  <c r="CG44" i="25" s="1"/>
  <c r="CD55" i="24"/>
  <c r="CE55" i="24"/>
  <c r="CG45" i="25" s="1"/>
  <c r="CD56" i="24"/>
  <c r="CE56" i="24"/>
  <c r="CG46" i="25" s="1"/>
  <c r="CD57" i="24"/>
  <c r="CE57" i="24"/>
  <c r="CG47" i="25" s="1"/>
  <c r="CD58" i="24"/>
  <c r="CE58" i="24"/>
  <c r="CG48" i="25" s="1"/>
  <c r="CD59" i="24"/>
  <c r="CE59" i="24"/>
  <c r="CG49" i="25" s="1"/>
  <c r="CD60" i="24"/>
  <c r="CE60" i="24"/>
  <c r="CG50" i="25" s="1"/>
  <c r="CD61" i="24"/>
  <c r="CE61" i="24"/>
  <c r="CG51" i="25" s="1"/>
  <c r="CD62" i="24"/>
  <c r="CE62" i="24"/>
  <c r="CG52" i="25" s="1"/>
  <c r="CD63" i="24"/>
  <c r="CE63" i="24"/>
  <c r="CG53" i="25" s="1"/>
  <c r="CD64" i="24"/>
  <c r="CE64" i="24"/>
  <c r="CG54" i="25" s="1"/>
  <c r="CD65" i="24"/>
  <c r="CE65" i="24"/>
  <c r="CG55" i="25" s="1"/>
  <c r="CD66" i="24"/>
  <c r="CE66" i="24"/>
  <c r="CG56" i="25" s="1"/>
  <c r="CD67" i="24"/>
  <c r="CE67" i="24"/>
  <c r="CG57" i="25" s="1"/>
  <c r="CD68" i="24"/>
  <c r="CE68" i="24"/>
  <c r="CG58" i="25" s="1"/>
  <c r="CD69" i="24"/>
  <c r="CE69" i="24"/>
  <c r="CG59" i="25" s="1"/>
  <c r="CD70" i="24"/>
  <c r="CE70" i="24"/>
  <c r="CG60" i="25" s="1"/>
  <c r="CD71" i="24"/>
  <c r="CE71" i="24"/>
  <c r="CG61" i="25" s="1"/>
  <c r="CD72" i="24"/>
  <c r="CE72" i="24"/>
  <c r="CG62" i="25" s="1"/>
  <c r="CD73" i="24"/>
  <c r="CE73" i="24"/>
  <c r="CG63" i="25" s="1"/>
  <c r="CD74" i="24"/>
  <c r="CE74" i="24"/>
  <c r="CG64" i="25" s="1"/>
  <c r="CD75" i="24"/>
  <c r="CE75" i="24"/>
  <c r="CG65" i="25" s="1"/>
  <c r="CD76" i="24"/>
  <c r="CE76" i="24"/>
  <c r="CG66" i="25" s="1"/>
  <c r="CD77" i="24"/>
  <c r="CE77" i="24"/>
  <c r="CG67" i="25" s="1"/>
  <c r="CD78" i="24"/>
  <c r="CE78" i="24"/>
  <c r="CG68" i="25" s="1"/>
  <c r="CD79" i="24"/>
  <c r="CE79" i="24"/>
  <c r="CG69" i="25" s="1"/>
  <c r="CD80" i="24"/>
  <c r="CE80" i="24"/>
  <c r="CG70" i="25" s="1"/>
  <c r="CD81" i="24"/>
  <c r="CE81" i="24"/>
  <c r="CG71" i="25" s="1"/>
  <c r="CD82" i="24"/>
  <c r="CE82" i="24"/>
  <c r="CG72" i="25" s="1"/>
  <c r="CD83" i="24"/>
  <c r="CE83" i="24"/>
  <c r="CG73" i="25" s="1"/>
  <c r="CD84" i="24"/>
  <c r="CE84" i="24"/>
  <c r="CG74" i="25" s="1"/>
  <c r="CD85" i="24"/>
  <c r="CE85" i="24"/>
  <c r="CG75" i="25" s="1"/>
  <c r="CD86" i="24"/>
  <c r="CE86" i="24"/>
  <c r="CG76" i="25" s="1"/>
  <c r="CD87" i="24"/>
  <c r="CE87" i="24"/>
  <c r="CG77" i="25" s="1"/>
  <c r="CD88" i="24"/>
  <c r="CE88" i="24"/>
  <c r="CG78" i="25" s="1"/>
  <c r="CD89" i="24"/>
  <c r="CE89" i="24"/>
  <c r="CD90" i="24"/>
  <c r="CE90" i="24"/>
  <c r="CD91" i="24"/>
  <c r="CE91" i="24"/>
  <c r="CD92" i="24"/>
  <c r="CE92" i="24"/>
  <c r="CD93" i="24"/>
  <c r="CE93" i="24"/>
  <c r="CD94" i="24"/>
  <c r="CE94" i="24"/>
  <c r="CD95" i="24"/>
  <c r="CE95" i="24"/>
  <c r="CD96" i="24"/>
  <c r="CE96" i="24"/>
  <c r="CD97" i="24"/>
  <c r="CE97" i="24"/>
  <c r="CD98" i="24"/>
  <c r="CE98" i="24"/>
  <c r="CD99" i="24"/>
  <c r="CE99" i="24"/>
  <c r="CD100" i="24"/>
  <c r="CE100" i="24"/>
  <c r="CD101" i="24"/>
  <c r="CE101" i="24"/>
  <c r="CD102" i="24"/>
  <c r="CE102" i="24"/>
  <c r="CD103" i="24"/>
  <c r="CE103" i="24"/>
  <c r="CD104" i="24"/>
  <c r="CE104" i="24"/>
  <c r="CD105" i="24"/>
  <c r="CE105" i="24"/>
  <c r="CD106" i="24"/>
  <c r="CE106" i="24"/>
  <c r="CD107" i="24"/>
  <c r="CE107" i="24"/>
  <c r="CD108" i="24"/>
  <c r="CE108" i="24"/>
  <c r="CD109" i="24"/>
  <c r="CE109" i="24"/>
  <c r="CD110" i="24"/>
  <c r="CE110" i="24"/>
  <c r="CD111" i="24"/>
  <c r="CE111" i="24"/>
  <c r="CD112" i="24"/>
  <c r="CE112" i="24"/>
  <c r="CD113" i="24"/>
  <c r="CE113" i="24"/>
  <c r="CD114" i="24"/>
  <c r="CE114" i="24"/>
  <c r="CD115" i="24"/>
  <c r="CE115" i="24"/>
  <c r="CD116" i="24"/>
  <c r="CE116" i="24"/>
  <c r="CD117" i="24"/>
  <c r="CE117" i="24"/>
  <c r="CD18" i="24"/>
  <c r="CE18" i="24"/>
  <c r="CG9" i="25" s="1"/>
  <c r="AG7" i="24"/>
  <c r="AF18" i="24"/>
  <c r="AG18" i="24"/>
  <c r="AF19" i="24"/>
  <c r="AG19" i="24"/>
  <c r="AF20" i="24"/>
  <c r="AG20" i="24"/>
  <c r="AF21" i="24"/>
  <c r="AG21" i="24"/>
  <c r="AF22" i="24"/>
  <c r="AG22" i="24"/>
  <c r="AF23" i="24"/>
  <c r="AG23" i="24"/>
  <c r="AF24" i="24"/>
  <c r="AG24" i="24"/>
  <c r="AF25" i="24"/>
  <c r="AG25" i="24"/>
  <c r="AF26" i="24"/>
  <c r="AG26" i="24"/>
  <c r="AF27" i="24"/>
  <c r="AG27" i="24"/>
  <c r="AF28" i="24"/>
  <c r="AG28" i="24"/>
  <c r="AF29" i="24"/>
  <c r="AG29" i="24"/>
  <c r="AF30" i="24"/>
  <c r="AG30" i="24"/>
  <c r="AF31" i="24"/>
  <c r="AG31" i="24"/>
  <c r="AF32" i="24"/>
  <c r="AG32" i="24"/>
  <c r="AF33" i="24"/>
  <c r="AG33" i="24"/>
  <c r="AF34" i="24"/>
  <c r="AG34" i="24"/>
  <c r="AF35" i="24"/>
  <c r="AG35" i="24"/>
  <c r="AF36" i="24"/>
  <c r="AG36" i="24"/>
  <c r="AF37" i="24"/>
  <c r="AG37" i="24"/>
  <c r="AF38" i="24"/>
  <c r="AG38" i="24"/>
  <c r="AF39" i="24"/>
  <c r="AG39" i="24"/>
  <c r="AF40" i="24"/>
  <c r="AG40" i="24"/>
  <c r="AF41" i="24"/>
  <c r="AG41" i="24"/>
  <c r="AF42" i="24"/>
  <c r="AG42" i="24"/>
  <c r="AF43" i="24"/>
  <c r="AG43" i="24"/>
  <c r="AF44" i="24"/>
  <c r="AG44" i="24"/>
  <c r="AF45" i="24"/>
  <c r="AG45" i="24"/>
  <c r="AF46" i="24"/>
  <c r="AG46" i="24"/>
  <c r="AF47" i="24"/>
  <c r="AG47" i="24"/>
  <c r="AF48" i="24"/>
  <c r="AG48" i="24"/>
  <c r="AF49" i="24"/>
  <c r="AG49" i="24"/>
  <c r="AF50" i="24"/>
  <c r="AG50" i="24"/>
  <c r="AF51" i="24"/>
  <c r="AG51" i="24"/>
  <c r="AF52" i="24"/>
  <c r="AG52" i="24"/>
  <c r="AF53" i="24"/>
  <c r="AG53" i="24"/>
  <c r="AF54" i="24"/>
  <c r="AG54" i="24"/>
  <c r="AF55" i="24"/>
  <c r="AG55" i="24"/>
  <c r="AF56" i="24"/>
  <c r="AG56" i="24"/>
  <c r="AF57" i="24"/>
  <c r="AG57" i="24"/>
  <c r="AF58" i="24"/>
  <c r="AG58" i="24"/>
  <c r="AF59" i="24"/>
  <c r="AG59" i="24"/>
  <c r="AF60" i="24"/>
  <c r="AG60" i="24"/>
  <c r="AF61" i="24"/>
  <c r="AG61" i="24"/>
  <c r="AF62" i="24"/>
  <c r="AG62" i="24"/>
  <c r="AF63" i="24"/>
  <c r="AG63" i="24"/>
  <c r="AF64" i="24"/>
  <c r="AG64" i="24"/>
  <c r="AF65" i="24"/>
  <c r="AG65" i="24"/>
  <c r="AF66" i="24"/>
  <c r="AG66" i="24"/>
  <c r="AF67" i="24"/>
  <c r="AG67" i="24"/>
  <c r="AF68" i="24"/>
  <c r="AG68" i="24"/>
  <c r="AF69" i="24"/>
  <c r="AG69" i="24"/>
  <c r="AF70" i="24"/>
  <c r="AG70" i="24"/>
  <c r="AF71" i="24"/>
  <c r="AG71" i="24"/>
  <c r="AF72" i="24"/>
  <c r="AG72" i="24"/>
  <c r="AF73" i="24"/>
  <c r="AG73" i="24"/>
  <c r="AF74" i="24"/>
  <c r="AG74" i="24"/>
  <c r="AF75" i="24"/>
  <c r="AG75" i="24"/>
  <c r="AF76" i="24"/>
  <c r="AG76" i="24"/>
  <c r="AF77" i="24"/>
  <c r="AG77" i="24"/>
  <c r="AF78" i="24"/>
  <c r="AG78" i="24"/>
  <c r="AF79" i="24"/>
  <c r="AG79" i="24"/>
  <c r="AF80" i="24"/>
  <c r="AG80" i="24"/>
  <c r="AF81" i="24"/>
  <c r="AG81" i="24"/>
  <c r="AF82" i="24"/>
  <c r="AG82" i="24"/>
  <c r="AF83" i="24"/>
  <c r="AG83" i="24"/>
  <c r="AF84" i="24"/>
  <c r="AG84" i="24"/>
  <c r="AF85" i="24"/>
  <c r="AG85" i="24"/>
  <c r="AF86" i="24"/>
  <c r="AG86" i="24"/>
  <c r="AF87" i="24"/>
  <c r="AG87" i="24"/>
  <c r="AF88" i="24"/>
  <c r="AG88" i="24"/>
  <c r="AF89" i="24"/>
  <c r="AG89" i="24"/>
  <c r="AF90" i="24"/>
  <c r="AG90" i="24"/>
  <c r="AF91" i="24"/>
  <c r="AG91" i="24"/>
  <c r="AF92" i="24"/>
  <c r="AG92" i="24"/>
  <c r="AF93" i="24"/>
  <c r="AG93" i="24"/>
  <c r="AF94" i="24"/>
  <c r="AG94" i="24"/>
  <c r="AF95" i="24"/>
  <c r="AG95" i="24"/>
  <c r="AF96" i="24"/>
  <c r="AG96" i="24"/>
  <c r="AF97" i="24"/>
  <c r="AG97" i="24"/>
  <c r="AF98" i="24"/>
  <c r="AG98" i="24"/>
  <c r="AF99" i="24"/>
  <c r="AG99" i="24"/>
  <c r="AF100" i="24"/>
  <c r="AG100" i="24"/>
  <c r="AF101" i="24"/>
  <c r="AG101" i="24"/>
  <c r="AF102" i="24"/>
  <c r="AG102" i="24"/>
  <c r="AF103" i="24"/>
  <c r="AG103" i="24"/>
  <c r="AF104" i="24"/>
  <c r="AG104" i="24"/>
  <c r="AF105" i="24"/>
  <c r="AG105" i="24"/>
  <c r="AF106" i="24"/>
  <c r="AG106" i="24"/>
  <c r="AF107" i="24"/>
  <c r="AG107" i="24"/>
  <c r="AF108" i="24"/>
  <c r="AG108" i="24"/>
  <c r="AF109" i="24"/>
  <c r="AG109" i="24"/>
  <c r="AF110" i="24"/>
  <c r="AG110" i="24"/>
  <c r="AF111" i="24"/>
  <c r="AG111" i="24"/>
  <c r="AF112" i="24"/>
  <c r="AG112" i="24"/>
  <c r="AF113" i="24"/>
  <c r="AG113" i="24"/>
  <c r="AF114" i="24"/>
  <c r="AG114" i="24"/>
  <c r="AF115" i="24"/>
  <c r="AG115" i="24"/>
  <c r="AF116" i="24"/>
  <c r="AG116" i="24"/>
  <c r="AF117" i="24"/>
  <c r="AG117" i="24"/>
  <c r="BE12" i="24" l="1"/>
  <c r="CF18" i="24" l="1"/>
  <c r="CH9" i="25" s="1"/>
  <c r="CF9" i="25" l="1"/>
  <c r="AO9" i="25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101" i="33"/>
  <c r="C102" i="33"/>
  <c r="C103" i="33"/>
  <c r="C104" i="33"/>
  <c r="C105" i="33"/>
  <c r="C106" i="33"/>
  <c r="C107" i="33"/>
  <c r="C108" i="33"/>
  <c r="C109" i="33"/>
  <c r="C110" i="33"/>
  <c r="C111" i="33"/>
  <c r="C112" i="33"/>
  <c r="C15" i="33"/>
  <c r="Q95" i="24"/>
  <c r="R95" i="24"/>
  <c r="Q96" i="24"/>
  <c r="R96" i="24"/>
  <c r="Q97" i="24"/>
  <c r="R97" i="24"/>
  <c r="Q98" i="24"/>
  <c r="R98" i="24"/>
  <c r="Q99" i="24"/>
  <c r="R99" i="24"/>
  <c r="Q100" i="24"/>
  <c r="R100" i="24"/>
  <c r="Q101" i="24"/>
  <c r="R101" i="24"/>
  <c r="Q102" i="24"/>
  <c r="R102" i="24"/>
  <c r="Q103" i="24"/>
  <c r="R103" i="24"/>
  <c r="Q104" i="24"/>
  <c r="R104" i="24"/>
  <c r="Q105" i="24"/>
  <c r="R105" i="24"/>
  <c r="Q106" i="24"/>
  <c r="R106" i="24"/>
  <c r="Q107" i="24"/>
  <c r="R107" i="24"/>
  <c r="Q108" i="24"/>
  <c r="R108" i="24"/>
  <c r="Q109" i="24"/>
  <c r="R109" i="24"/>
  <c r="Q110" i="24"/>
  <c r="R110" i="24"/>
  <c r="Q111" i="24"/>
  <c r="R111" i="24"/>
  <c r="Q112" i="24"/>
  <c r="R112" i="24"/>
  <c r="Q113" i="24"/>
  <c r="R113" i="24"/>
  <c r="Q114" i="24"/>
  <c r="R114" i="24"/>
  <c r="Q115" i="24"/>
  <c r="R115" i="24"/>
  <c r="Q116" i="24"/>
  <c r="R116" i="24"/>
  <c r="E18" i="35" l="1"/>
  <c r="E17" i="35"/>
  <c r="E16" i="35"/>
  <c r="E15" i="35"/>
  <c r="E14" i="35"/>
  <c r="E13" i="35"/>
  <c r="L11" i="35"/>
  <c r="L10" i="35"/>
  <c r="P11" i="35" s="1"/>
  <c r="P9" i="35"/>
  <c r="F9" i="35"/>
  <c r="L8" i="35"/>
  <c r="E1" i="35"/>
  <c r="H112" i="33"/>
  <c r="I112" i="33" s="1"/>
  <c r="E112" i="33"/>
  <c r="H111" i="33"/>
  <c r="I111" i="33" s="1"/>
  <c r="E111" i="33"/>
  <c r="H110" i="33"/>
  <c r="I110" i="33" s="1"/>
  <c r="E110" i="33"/>
  <c r="H109" i="33"/>
  <c r="I109" i="33" s="1"/>
  <c r="E109" i="33"/>
  <c r="H108" i="33"/>
  <c r="I108" i="33" s="1"/>
  <c r="E108" i="33"/>
  <c r="H107" i="33"/>
  <c r="I107" i="33" s="1"/>
  <c r="E107" i="33"/>
  <c r="H106" i="33"/>
  <c r="I106" i="33" s="1"/>
  <c r="E106" i="33"/>
  <c r="H105" i="33"/>
  <c r="I105" i="33" s="1"/>
  <c r="H104" i="33"/>
  <c r="I104" i="33" s="1"/>
  <c r="G104" i="33"/>
  <c r="H103" i="33"/>
  <c r="I103" i="33" s="1"/>
  <c r="G103" i="33"/>
  <c r="H102" i="33"/>
  <c r="I102" i="33" s="1"/>
  <c r="G102" i="33"/>
  <c r="H101" i="33"/>
  <c r="I101" i="33" s="1"/>
  <c r="H100" i="33"/>
  <c r="I100" i="33" s="1"/>
  <c r="G100" i="33"/>
  <c r="H99" i="33"/>
  <c r="I99" i="33" s="1"/>
  <c r="G99" i="33"/>
  <c r="H98" i="33"/>
  <c r="I98" i="33" s="1"/>
  <c r="G98" i="33"/>
  <c r="H97" i="33"/>
  <c r="I97" i="33" s="1"/>
  <c r="H96" i="33"/>
  <c r="I96" i="33" s="1"/>
  <c r="G96" i="33"/>
  <c r="H95" i="33"/>
  <c r="I95" i="33" s="1"/>
  <c r="G95" i="33"/>
  <c r="H94" i="33"/>
  <c r="I94" i="33" s="1"/>
  <c r="G94" i="33"/>
  <c r="H93" i="33"/>
  <c r="I93" i="33" s="1"/>
  <c r="H92" i="33"/>
  <c r="I92" i="33" s="1"/>
  <c r="G92" i="33"/>
  <c r="H91" i="33"/>
  <c r="I91" i="33" s="1"/>
  <c r="G91" i="33"/>
  <c r="H90" i="33"/>
  <c r="I90" i="33" s="1"/>
  <c r="G90" i="33"/>
  <c r="H89" i="33"/>
  <c r="I89" i="33" s="1"/>
  <c r="H88" i="33"/>
  <c r="I88" i="33" s="1"/>
  <c r="G88" i="33"/>
  <c r="H87" i="33"/>
  <c r="I87" i="33" s="1"/>
  <c r="G87" i="33"/>
  <c r="H86" i="33"/>
  <c r="I86" i="33" s="1"/>
  <c r="G86" i="33"/>
  <c r="H85" i="33"/>
  <c r="I85" i="33" s="1"/>
  <c r="H84" i="33"/>
  <c r="I84" i="33" s="1"/>
  <c r="G84" i="33"/>
  <c r="H83" i="33"/>
  <c r="I83" i="33" s="1"/>
  <c r="G83" i="33"/>
  <c r="H82" i="33"/>
  <c r="I82" i="33" s="1"/>
  <c r="G82" i="33"/>
  <c r="H81" i="33"/>
  <c r="I81" i="33" s="1"/>
  <c r="H80" i="33"/>
  <c r="I80" i="33" s="1"/>
  <c r="G80" i="33"/>
  <c r="H79" i="33"/>
  <c r="I79" i="33" s="1"/>
  <c r="G79" i="33"/>
  <c r="H78" i="33"/>
  <c r="I78" i="33" s="1"/>
  <c r="G78" i="33"/>
  <c r="H77" i="33"/>
  <c r="I77" i="33" s="1"/>
  <c r="H76" i="33"/>
  <c r="I76" i="33" s="1"/>
  <c r="G76" i="33"/>
  <c r="H75" i="33"/>
  <c r="I75" i="33" s="1"/>
  <c r="G75" i="33"/>
  <c r="H74" i="33"/>
  <c r="I74" i="33" s="1"/>
  <c r="G74" i="33"/>
  <c r="H73" i="33"/>
  <c r="I73" i="33" s="1"/>
  <c r="H72" i="33"/>
  <c r="I72" i="33" s="1"/>
  <c r="G72" i="33"/>
  <c r="H71" i="33"/>
  <c r="I71" i="33" s="1"/>
  <c r="G71" i="33"/>
  <c r="H70" i="33"/>
  <c r="I70" i="33" s="1"/>
  <c r="G70" i="33"/>
  <c r="H69" i="33"/>
  <c r="I69" i="33" s="1"/>
  <c r="E69" i="33"/>
  <c r="H68" i="33"/>
  <c r="I68" i="33" s="1"/>
  <c r="H67" i="33"/>
  <c r="I67" i="33" s="1"/>
  <c r="E67" i="33"/>
  <c r="H66" i="33"/>
  <c r="I66" i="33" s="1"/>
  <c r="E66" i="33"/>
  <c r="H65" i="33"/>
  <c r="I65" i="33" s="1"/>
  <c r="E65" i="33"/>
  <c r="H64" i="33"/>
  <c r="I64" i="33" s="1"/>
  <c r="E64" i="33"/>
  <c r="H63" i="33"/>
  <c r="I63" i="33" s="1"/>
  <c r="H62" i="33"/>
  <c r="I62" i="33" s="1"/>
  <c r="E62" i="33"/>
  <c r="H61" i="33"/>
  <c r="I61" i="33" s="1"/>
  <c r="E61" i="33"/>
  <c r="H60" i="33"/>
  <c r="I60" i="33" s="1"/>
  <c r="H59" i="33"/>
  <c r="I59" i="33" s="1"/>
  <c r="E59" i="33"/>
  <c r="H58" i="33"/>
  <c r="I58" i="33" s="1"/>
  <c r="E58" i="33"/>
  <c r="H57" i="33"/>
  <c r="I57" i="33" s="1"/>
  <c r="E57" i="33"/>
  <c r="H56" i="33"/>
  <c r="I56" i="33" s="1"/>
  <c r="E56" i="33"/>
  <c r="H55" i="33"/>
  <c r="I55" i="33" s="1"/>
  <c r="H54" i="33"/>
  <c r="I54" i="33" s="1"/>
  <c r="E54" i="33"/>
  <c r="H53" i="33"/>
  <c r="I53" i="33" s="1"/>
  <c r="E53" i="33"/>
  <c r="H52" i="33"/>
  <c r="I52" i="33" s="1"/>
  <c r="H51" i="33"/>
  <c r="I51" i="33" s="1"/>
  <c r="E51" i="33"/>
  <c r="H50" i="33"/>
  <c r="I50" i="33" s="1"/>
  <c r="E50" i="33"/>
  <c r="H49" i="33"/>
  <c r="I49" i="33" s="1"/>
  <c r="E49" i="33"/>
  <c r="H48" i="33"/>
  <c r="I48" i="33" s="1"/>
  <c r="E48" i="33"/>
  <c r="H47" i="33"/>
  <c r="I47" i="33" s="1"/>
  <c r="H46" i="33"/>
  <c r="I46" i="33" s="1"/>
  <c r="E46" i="33"/>
  <c r="H45" i="33"/>
  <c r="I45" i="33" s="1"/>
  <c r="E45" i="33"/>
  <c r="H44" i="33"/>
  <c r="I44" i="33" s="1"/>
  <c r="H43" i="33"/>
  <c r="I43" i="33" s="1"/>
  <c r="G43" i="33"/>
  <c r="H42" i="33"/>
  <c r="I42" i="33" s="1"/>
  <c r="G42" i="33"/>
  <c r="H41" i="33"/>
  <c r="I41" i="33" s="1"/>
  <c r="G41" i="33"/>
  <c r="H40" i="33"/>
  <c r="I40" i="33" s="1"/>
  <c r="H39" i="33"/>
  <c r="I39" i="33" s="1"/>
  <c r="G39" i="33"/>
  <c r="H38" i="33"/>
  <c r="I38" i="33" s="1"/>
  <c r="G38" i="33"/>
  <c r="H37" i="33"/>
  <c r="I37" i="33" s="1"/>
  <c r="G37" i="33"/>
  <c r="H36" i="33"/>
  <c r="I36" i="33" s="1"/>
  <c r="H35" i="33"/>
  <c r="I35" i="33" s="1"/>
  <c r="G35" i="33"/>
  <c r="H34" i="33"/>
  <c r="I34" i="33" s="1"/>
  <c r="G34" i="33"/>
  <c r="H33" i="33"/>
  <c r="I33" i="33" s="1"/>
  <c r="G33" i="33"/>
  <c r="H32" i="33"/>
  <c r="I32" i="33" s="1"/>
  <c r="H31" i="33"/>
  <c r="I31" i="33" s="1"/>
  <c r="G31" i="33"/>
  <c r="H30" i="33"/>
  <c r="I30" i="33" s="1"/>
  <c r="G30" i="33"/>
  <c r="H29" i="33"/>
  <c r="I29" i="33" s="1"/>
  <c r="G29" i="33"/>
  <c r="H28" i="33"/>
  <c r="I28" i="33" s="1"/>
  <c r="H27" i="33"/>
  <c r="I27" i="33" s="1"/>
  <c r="G27" i="33"/>
  <c r="H26" i="33"/>
  <c r="I26" i="33" s="1"/>
  <c r="G26" i="33"/>
  <c r="H25" i="33"/>
  <c r="I25" i="33" s="1"/>
  <c r="G25" i="33"/>
  <c r="H24" i="33"/>
  <c r="I24" i="33" s="1"/>
  <c r="H23" i="33"/>
  <c r="I23" i="33" s="1"/>
  <c r="H22" i="33"/>
  <c r="I22" i="33" s="1"/>
  <c r="G22" i="33"/>
  <c r="H21" i="33"/>
  <c r="I21" i="33" s="1"/>
  <c r="G21" i="33"/>
  <c r="H20" i="33"/>
  <c r="I20" i="33" s="1"/>
  <c r="H19" i="33"/>
  <c r="I19" i="33" s="1"/>
  <c r="G19" i="33"/>
  <c r="H18" i="33"/>
  <c r="I18" i="33" s="1"/>
  <c r="H17" i="33"/>
  <c r="I17" i="33" s="1"/>
  <c r="H16" i="33"/>
  <c r="I16" i="33" s="1"/>
  <c r="J16" i="33"/>
  <c r="H15" i="33"/>
  <c r="I15" i="33" s="1"/>
  <c r="E15" i="33"/>
  <c r="H14" i="33"/>
  <c r="C14" i="33"/>
  <c r="E14" i="33" s="1"/>
  <c r="A12" i="33"/>
  <c r="A11" i="33"/>
  <c r="H101" i="31"/>
  <c r="G101" i="31"/>
  <c r="D101" i="31"/>
  <c r="C101" i="31"/>
  <c r="E101" i="31" s="1"/>
  <c r="B101" i="31"/>
  <c r="I101" i="31" s="1"/>
  <c r="H100" i="31"/>
  <c r="G100" i="31"/>
  <c r="D100" i="31"/>
  <c r="C100" i="31"/>
  <c r="B100" i="31"/>
  <c r="I100" i="31" s="1"/>
  <c r="H99" i="31"/>
  <c r="G99" i="31"/>
  <c r="D99" i="31"/>
  <c r="C99" i="31"/>
  <c r="E99" i="31" s="1"/>
  <c r="B99" i="31"/>
  <c r="I99" i="31" s="1"/>
  <c r="H98" i="31"/>
  <c r="G98" i="31"/>
  <c r="D98" i="31"/>
  <c r="C98" i="31"/>
  <c r="B98" i="31"/>
  <c r="I98" i="31" s="1"/>
  <c r="H97" i="31"/>
  <c r="G97" i="31"/>
  <c r="D97" i="31"/>
  <c r="C97" i="31"/>
  <c r="E97" i="31" s="1"/>
  <c r="B97" i="31"/>
  <c r="I97" i="31" s="1"/>
  <c r="H96" i="31"/>
  <c r="G96" i="31"/>
  <c r="D96" i="31"/>
  <c r="C96" i="31"/>
  <c r="B96" i="31"/>
  <c r="I96" i="31" s="1"/>
  <c r="H95" i="31"/>
  <c r="G95" i="31"/>
  <c r="D95" i="31"/>
  <c r="C95" i="31"/>
  <c r="E95" i="31" s="1"/>
  <c r="B95" i="31"/>
  <c r="I95" i="31" s="1"/>
  <c r="H94" i="31"/>
  <c r="G94" i="31"/>
  <c r="D94" i="31"/>
  <c r="C94" i="31"/>
  <c r="B94" i="31"/>
  <c r="I94" i="31" s="1"/>
  <c r="H93" i="31"/>
  <c r="G93" i="31"/>
  <c r="D93" i="31"/>
  <c r="C93" i="31"/>
  <c r="E93" i="31" s="1"/>
  <c r="B93" i="31"/>
  <c r="I93" i="31" s="1"/>
  <c r="H92" i="31"/>
  <c r="G92" i="31"/>
  <c r="D92" i="31"/>
  <c r="C92" i="31"/>
  <c r="B92" i="31"/>
  <c r="I92" i="31" s="1"/>
  <c r="H91" i="31"/>
  <c r="G91" i="31"/>
  <c r="D91" i="31"/>
  <c r="C91" i="31"/>
  <c r="E91" i="31" s="1"/>
  <c r="B91" i="31"/>
  <c r="I91" i="31" s="1"/>
  <c r="H90" i="31"/>
  <c r="G90" i="31"/>
  <c r="D90" i="31"/>
  <c r="C90" i="31"/>
  <c r="B90" i="31"/>
  <c r="I90" i="31" s="1"/>
  <c r="H89" i="31"/>
  <c r="G89" i="31"/>
  <c r="D89" i="31"/>
  <c r="C89" i="31"/>
  <c r="E89" i="31" s="1"/>
  <c r="B89" i="31"/>
  <c r="I89" i="31" s="1"/>
  <c r="H88" i="31"/>
  <c r="G88" i="31"/>
  <c r="D88" i="31"/>
  <c r="C88" i="31"/>
  <c r="B88" i="31"/>
  <c r="I88" i="31" s="1"/>
  <c r="H87" i="31"/>
  <c r="G87" i="31"/>
  <c r="D87" i="31"/>
  <c r="C87" i="31"/>
  <c r="E87" i="31" s="1"/>
  <c r="B87" i="31"/>
  <c r="I87" i="31" s="1"/>
  <c r="H86" i="31"/>
  <c r="G86" i="31"/>
  <c r="D86" i="31"/>
  <c r="C86" i="31"/>
  <c r="B86" i="31"/>
  <c r="I86" i="31" s="1"/>
  <c r="H85" i="31"/>
  <c r="G85" i="31"/>
  <c r="D85" i="31"/>
  <c r="C85" i="31"/>
  <c r="E85" i="31" s="1"/>
  <c r="B85" i="31"/>
  <c r="I85" i="31" s="1"/>
  <c r="H84" i="31"/>
  <c r="G84" i="31"/>
  <c r="D84" i="31"/>
  <c r="C84" i="31"/>
  <c r="B84" i="31"/>
  <c r="I84" i="31" s="1"/>
  <c r="H83" i="31"/>
  <c r="G83" i="31"/>
  <c r="D83" i="31"/>
  <c r="C83" i="31"/>
  <c r="E83" i="31" s="1"/>
  <c r="B83" i="31"/>
  <c r="I83" i="31" s="1"/>
  <c r="H82" i="31"/>
  <c r="G82" i="31"/>
  <c r="D82" i="31"/>
  <c r="C82" i="31"/>
  <c r="B82" i="31"/>
  <c r="I82" i="31" s="1"/>
  <c r="H81" i="31"/>
  <c r="G81" i="31"/>
  <c r="D81" i="31"/>
  <c r="C81" i="31"/>
  <c r="E81" i="31" s="1"/>
  <c r="B81" i="31"/>
  <c r="I81" i="31" s="1"/>
  <c r="H80" i="31"/>
  <c r="G80" i="31"/>
  <c r="D80" i="31"/>
  <c r="C80" i="31"/>
  <c r="B80" i="31"/>
  <c r="I80" i="31" s="1"/>
  <c r="H79" i="31"/>
  <c r="G79" i="31"/>
  <c r="D79" i="31"/>
  <c r="C79" i="31"/>
  <c r="E79" i="31" s="1"/>
  <c r="B79" i="31"/>
  <c r="I79" i="31" s="1"/>
  <c r="H78" i="31"/>
  <c r="G78" i="31"/>
  <c r="D78" i="31"/>
  <c r="C78" i="31"/>
  <c r="B78" i="31"/>
  <c r="I78" i="31" s="1"/>
  <c r="H77" i="31"/>
  <c r="G77" i="31"/>
  <c r="D77" i="31"/>
  <c r="C77" i="31"/>
  <c r="E77" i="31" s="1"/>
  <c r="B77" i="31"/>
  <c r="I77" i="31" s="1"/>
  <c r="H76" i="31"/>
  <c r="G76" i="31"/>
  <c r="D76" i="31"/>
  <c r="C76" i="31"/>
  <c r="B76" i="31"/>
  <c r="I76" i="31" s="1"/>
  <c r="H75" i="31"/>
  <c r="G75" i="31"/>
  <c r="D75" i="31"/>
  <c r="C75" i="31"/>
  <c r="E75" i="31" s="1"/>
  <c r="B75" i="31"/>
  <c r="I75" i="31" s="1"/>
  <c r="H74" i="31"/>
  <c r="G74" i="31"/>
  <c r="D74" i="31"/>
  <c r="C74" i="31"/>
  <c r="B74" i="31"/>
  <c r="I74" i="31" s="1"/>
  <c r="H73" i="31"/>
  <c r="G73" i="31"/>
  <c r="D73" i="31"/>
  <c r="C73" i="31"/>
  <c r="E73" i="31" s="1"/>
  <c r="B73" i="31"/>
  <c r="I73" i="31" s="1"/>
  <c r="H72" i="31"/>
  <c r="G72" i="31"/>
  <c r="D72" i="31"/>
  <c r="C72" i="31"/>
  <c r="B72" i="31"/>
  <c r="I72" i="31" s="1"/>
  <c r="H71" i="31"/>
  <c r="G71" i="31"/>
  <c r="D71" i="31"/>
  <c r="C71" i="31"/>
  <c r="E71" i="31" s="1"/>
  <c r="B71" i="31"/>
  <c r="I71" i="31" s="1"/>
  <c r="H70" i="31"/>
  <c r="G70" i="31"/>
  <c r="D70" i="31"/>
  <c r="C70" i="31"/>
  <c r="B70" i="31"/>
  <c r="I70" i="31" s="1"/>
  <c r="H69" i="31"/>
  <c r="G69" i="31"/>
  <c r="D69" i="31"/>
  <c r="C69" i="31"/>
  <c r="E69" i="31" s="1"/>
  <c r="B69" i="31"/>
  <c r="I69" i="31" s="1"/>
  <c r="H68" i="31"/>
  <c r="G68" i="31"/>
  <c r="D68" i="31"/>
  <c r="C68" i="31"/>
  <c r="E68" i="31" s="1"/>
  <c r="B68" i="31"/>
  <c r="H67" i="31"/>
  <c r="G67" i="31"/>
  <c r="D67" i="31"/>
  <c r="C67" i="31"/>
  <c r="E67" i="31" s="1"/>
  <c r="B67" i="31"/>
  <c r="H66" i="31"/>
  <c r="G66" i="31"/>
  <c r="D66" i="31"/>
  <c r="C66" i="31"/>
  <c r="E66" i="31" s="1"/>
  <c r="B66" i="31"/>
  <c r="H65" i="31"/>
  <c r="G65" i="31"/>
  <c r="D65" i="31"/>
  <c r="C65" i="31"/>
  <c r="E65" i="31" s="1"/>
  <c r="B65" i="31"/>
  <c r="H64" i="31"/>
  <c r="G64" i="31"/>
  <c r="D64" i="31"/>
  <c r="C64" i="31"/>
  <c r="E64" i="31" s="1"/>
  <c r="B64" i="31"/>
  <c r="H63" i="31"/>
  <c r="G63" i="31"/>
  <c r="D63" i="31"/>
  <c r="C63" i="31"/>
  <c r="B63" i="31"/>
  <c r="H62" i="31"/>
  <c r="G62" i="31"/>
  <c r="D62" i="31"/>
  <c r="C62" i="31"/>
  <c r="B62" i="31"/>
  <c r="H61" i="31"/>
  <c r="G61" i="31"/>
  <c r="D61" i="31"/>
  <c r="C61" i="31"/>
  <c r="B61" i="31"/>
  <c r="H60" i="31"/>
  <c r="G60" i="31"/>
  <c r="D60" i="31"/>
  <c r="C60" i="31"/>
  <c r="B60" i="31"/>
  <c r="H59" i="31"/>
  <c r="G59" i="31"/>
  <c r="D59" i="31"/>
  <c r="C59" i="31"/>
  <c r="B59" i="31"/>
  <c r="H58" i="31"/>
  <c r="G58" i="31"/>
  <c r="D58" i="31"/>
  <c r="C58" i="31"/>
  <c r="B58" i="31"/>
  <c r="H57" i="31"/>
  <c r="G57" i="31"/>
  <c r="D57" i="31"/>
  <c r="C57" i="31"/>
  <c r="E57" i="31" s="1"/>
  <c r="B57" i="31"/>
  <c r="H56" i="31"/>
  <c r="G56" i="31"/>
  <c r="D56" i="31"/>
  <c r="C56" i="31"/>
  <c r="B56" i="31"/>
  <c r="H55" i="31"/>
  <c r="G55" i="31"/>
  <c r="D55" i="31"/>
  <c r="C55" i="31"/>
  <c r="B55" i="31"/>
  <c r="H54" i="31"/>
  <c r="G54" i="31"/>
  <c r="D54" i="31"/>
  <c r="C54" i="31"/>
  <c r="B54" i="31"/>
  <c r="H53" i="31"/>
  <c r="G53" i="31"/>
  <c r="D53" i="31"/>
  <c r="C53" i="31"/>
  <c r="B53" i="31"/>
  <c r="H52" i="31"/>
  <c r="G52" i="31"/>
  <c r="D52" i="31"/>
  <c r="C52" i="31"/>
  <c r="B52" i="31"/>
  <c r="H51" i="31"/>
  <c r="G51" i="31"/>
  <c r="D51" i="31"/>
  <c r="C51" i="31"/>
  <c r="B51" i="31"/>
  <c r="H50" i="31"/>
  <c r="G50" i="31"/>
  <c r="D50" i="31"/>
  <c r="C50" i="31"/>
  <c r="B50" i="31"/>
  <c r="H49" i="31"/>
  <c r="G49" i="31"/>
  <c r="D49" i="31"/>
  <c r="C49" i="31"/>
  <c r="B49" i="31"/>
  <c r="H48" i="31"/>
  <c r="G48" i="31"/>
  <c r="D48" i="31"/>
  <c r="C48" i="31"/>
  <c r="B48" i="31"/>
  <c r="H47" i="31"/>
  <c r="G47" i="31"/>
  <c r="D47" i="31"/>
  <c r="C47" i="31"/>
  <c r="B47" i="31"/>
  <c r="H46" i="31"/>
  <c r="G46" i="31"/>
  <c r="D46" i="31"/>
  <c r="C46" i="31"/>
  <c r="B46" i="31"/>
  <c r="H45" i="31"/>
  <c r="G45" i="31"/>
  <c r="D45" i="31"/>
  <c r="C45" i="31"/>
  <c r="E45" i="31" s="1"/>
  <c r="B45" i="31"/>
  <c r="H44" i="31"/>
  <c r="G44" i="31"/>
  <c r="D44" i="31"/>
  <c r="C44" i="31"/>
  <c r="B44" i="31"/>
  <c r="H43" i="31"/>
  <c r="G43" i="31"/>
  <c r="D43" i="31"/>
  <c r="C43" i="31"/>
  <c r="B43" i="31"/>
  <c r="H42" i="31"/>
  <c r="G42" i="31"/>
  <c r="D42" i="31"/>
  <c r="C42" i="31"/>
  <c r="B42" i="31"/>
  <c r="H41" i="31"/>
  <c r="G41" i="31"/>
  <c r="D41" i="31"/>
  <c r="C41" i="31"/>
  <c r="B41" i="31"/>
  <c r="H40" i="31"/>
  <c r="G40" i="31"/>
  <c r="D40" i="31"/>
  <c r="C40" i="31"/>
  <c r="B40" i="31"/>
  <c r="H39" i="31"/>
  <c r="G39" i="31"/>
  <c r="D39" i="31"/>
  <c r="C39" i="31"/>
  <c r="B39" i="31"/>
  <c r="H38" i="31"/>
  <c r="G38" i="31"/>
  <c r="D38" i="31"/>
  <c r="C38" i="31"/>
  <c r="B38" i="31"/>
  <c r="H37" i="31"/>
  <c r="G37" i="31"/>
  <c r="D37" i="31"/>
  <c r="C37" i="31"/>
  <c r="B37" i="31"/>
  <c r="H36" i="31"/>
  <c r="G36" i="31"/>
  <c r="D36" i="31"/>
  <c r="C36" i="31"/>
  <c r="F36" i="31" s="1"/>
  <c r="B36" i="31"/>
  <c r="H35" i="31"/>
  <c r="G35" i="31"/>
  <c r="D35" i="31"/>
  <c r="C35" i="31"/>
  <c r="B35" i="31"/>
  <c r="H34" i="31"/>
  <c r="G34" i="31"/>
  <c r="D34" i="31"/>
  <c r="C34" i="31"/>
  <c r="B34" i="31"/>
  <c r="H33" i="31"/>
  <c r="G33" i="31"/>
  <c r="D33" i="31"/>
  <c r="C33" i="31"/>
  <c r="B33" i="31"/>
  <c r="H32" i="31"/>
  <c r="G32" i="31"/>
  <c r="D32" i="31"/>
  <c r="C32" i="31"/>
  <c r="B32" i="31"/>
  <c r="H31" i="31"/>
  <c r="G31" i="31"/>
  <c r="D31" i="31"/>
  <c r="C31" i="31"/>
  <c r="B31" i="31"/>
  <c r="H30" i="31"/>
  <c r="G30" i="31"/>
  <c r="D30" i="31"/>
  <c r="C30" i="31"/>
  <c r="B30" i="31"/>
  <c r="H29" i="31"/>
  <c r="G29" i="31"/>
  <c r="D29" i="31"/>
  <c r="C29" i="31"/>
  <c r="B29" i="31"/>
  <c r="H28" i="31"/>
  <c r="G28" i="31"/>
  <c r="D28" i="31"/>
  <c r="C28" i="31"/>
  <c r="B28" i="31"/>
  <c r="H27" i="31"/>
  <c r="G27" i="31"/>
  <c r="D27" i="31"/>
  <c r="C27" i="31"/>
  <c r="B27" i="31"/>
  <c r="H26" i="31"/>
  <c r="G26" i="31"/>
  <c r="D26" i="31"/>
  <c r="C26" i="31"/>
  <c r="B26" i="31"/>
  <c r="H25" i="31"/>
  <c r="G25" i="31"/>
  <c r="D25" i="31"/>
  <c r="C25" i="31"/>
  <c r="B25" i="31"/>
  <c r="H24" i="31"/>
  <c r="G24" i="31"/>
  <c r="D24" i="31"/>
  <c r="C24" i="31"/>
  <c r="B24" i="31"/>
  <c r="H23" i="31"/>
  <c r="G23" i="31"/>
  <c r="D23" i="31"/>
  <c r="C23" i="31"/>
  <c r="B23" i="31"/>
  <c r="H22" i="31"/>
  <c r="G22" i="31"/>
  <c r="D22" i="31"/>
  <c r="C22" i="31"/>
  <c r="B22" i="31"/>
  <c r="H21" i="31"/>
  <c r="G21" i="31"/>
  <c r="D21" i="31"/>
  <c r="C21" i="31"/>
  <c r="B21" i="31"/>
  <c r="H20" i="31"/>
  <c r="G20" i="31"/>
  <c r="D20" i="31"/>
  <c r="C20" i="31"/>
  <c r="B20" i="31"/>
  <c r="H19" i="31"/>
  <c r="G19" i="31"/>
  <c r="D19" i="31"/>
  <c r="C19" i="31"/>
  <c r="B19" i="31"/>
  <c r="H18" i="31"/>
  <c r="G18" i="31"/>
  <c r="D18" i="31"/>
  <c r="C18" i="31"/>
  <c r="B18" i="31"/>
  <c r="H17" i="31"/>
  <c r="G17" i="31"/>
  <c r="D17" i="31"/>
  <c r="C17" i="31"/>
  <c r="B17" i="31"/>
  <c r="H16" i="31"/>
  <c r="G16" i="31"/>
  <c r="D16" i="31"/>
  <c r="C16" i="31"/>
  <c r="B16" i="31"/>
  <c r="H15" i="31"/>
  <c r="G15" i="31"/>
  <c r="D15" i="31"/>
  <c r="C15" i="31"/>
  <c r="B15" i="31"/>
  <c r="H14" i="31"/>
  <c r="G14" i="31"/>
  <c r="D14" i="31"/>
  <c r="C14" i="31"/>
  <c r="B14" i="31"/>
  <c r="H13" i="31"/>
  <c r="G13" i="31"/>
  <c r="D13" i="31"/>
  <c r="C13" i="31"/>
  <c r="B13" i="31"/>
  <c r="H12" i="31"/>
  <c r="G12" i="31"/>
  <c r="D12" i="31"/>
  <c r="C12" i="31"/>
  <c r="B12" i="31"/>
  <c r="H11" i="31"/>
  <c r="G11" i="31"/>
  <c r="D11" i="31"/>
  <c r="C11" i="31"/>
  <c r="B11" i="31"/>
  <c r="H10" i="31"/>
  <c r="G10" i="31"/>
  <c r="D10" i="31"/>
  <c r="C10" i="31"/>
  <c r="F10" i="31" s="1"/>
  <c r="B10" i="31"/>
  <c r="H9" i="31"/>
  <c r="G9" i="31"/>
  <c r="D9" i="31"/>
  <c r="C9" i="31"/>
  <c r="F9" i="31" s="1"/>
  <c r="B9" i="31"/>
  <c r="H8" i="31"/>
  <c r="G8" i="31"/>
  <c r="D8" i="31"/>
  <c r="C8" i="31"/>
  <c r="F8" i="31" s="1"/>
  <c r="B8" i="31"/>
  <c r="H7" i="31"/>
  <c r="G7" i="31"/>
  <c r="D7" i="31"/>
  <c r="C7" i="31"/>
  <c r="F7" i="31" s="1"/>
  <c r="B7" i="31"/>
  <c r="H6" i="31"/>
  <c r="G6" i="31"/>
  <c r="D6" i="31"/>
  <c r="C6" i="31"/>
  <c r="F6" i="31" s="1"/>
  <c r="B6" i="31"/>
  <c r="H5" i="31"/>
  <c r="G5" i="31"/>
  <c r="D5" i="31"/>
  <c r="C5" i="31"/>
  <c r="F5" i="31" s="1"/>
  <c r="B5" i="31"/>
  <c r="H4" i="31"/>
  <c r="G4" i="31"/>
  <c r="D4" i="31"/>
  <c r="C4" i="31"/>
  <c r="E4" i="31" s="1"/>
  <c r="B4" i="31"/>
  <c r="H3" i="31"/>
  <c r="G3" i="31"/>
  <c r="D3" i="31"/>
  <c r="C3" i="31"/>
  <c r="B3" i="31"/>
  <c r="H2" i="31"/>
  <c r="G2" i="31"/>
  <c r="D2" i="31"/>
  <c r="C2" i="31"/>
  <c r="F2" i="31" s="1"/>
  <c r="B2" i="31"/>
  <c r="M1" i="31"/>
  <c r="CH117" i="24"/>
  <c r="CJ107" i="25" s="1"/>
  <c r="CG117" i="24"/>
  <c r="CI107" i="25" s="1"/>
  <c r="AV107" i="25" s="1"/>
  <c r="CF117" i="24"/>
  <c r="CH107" i="25" s="1"/>
  <c r="CF107" i="25" s="1"/>
  <c r="CC117" i="24"/>
  <c r="CB117" i="24"/>
  <c r="CD107" i="25" s="1"/>
  <c r="CA117" i="24"/>
  <c r="CC107" i="25" s="1"/>
  <c r="BZ117" i="24"/>
  <c r="CB107" i="25" s="1"/>
  <c r="BY117" i="24"/>
  <c r="CA107" i="25" s="1"/>
  <c r="BX117" i="24"/>
  <c r="BZ107" i="25" s="1"/>
  <c r="BW117" i="24"/>
  <c r="BY107" i="25" s="1"/>
  <c r="BV117" i="24"/>
  <c r="BX107" i="25" s="1"/>
  <c r="BU117" i="24"/>
  <c r="BW107" i="25" s="1"/>
  <c r="BT117" i="24"/>
  <c r="BV107" i="25" s="1"/>
  <c r="BS117" i="24"/>
  <c r="BU107" i="25" s="1"/>
  <c r="BR117" i="24"/>
  <c r="BT107" i="25" s="1"/>
  <c r="BQ117" i="24"/>
  <c r="BS107" i="25" s="1"/>
  <c r="BP117" i="24"/>
  <c r="BR107" i="25" s="1"/>
  <c r="BO117" i="24"/>
  <c r="BQ107" i="25" s="1"/>
  <c r="BN117" i="24"/>
  <c r="BP107" i="25" s="1"/>
  <c r="BM117" i="24"/>
  <c r="BO107" i="25" s="1"/>
  <c r="BL117" i="24"/>
  <c r="BN107" i="25" s="1"/>
  <c r="BK117" i="24"/>
  <c r="BM107" i="25" s="1"/>
  <c r="BJ117" i="24"/>
  <c r="BI117" i="24"/>
  <c r="BH117" i="24"/>
  <c r="BJ107" i="25" s="1"/>
  <c r="BG117" i="24"/>
  <c r="BI107" i="25" s="1"/>
  <c r="BF117" i="24"/>
  <c r="BH107" i="25" s="1"/>
  <c r="BE117" i="24"/>
  <c r="BG107" i="25" s="1"/>
  <c r="BD117" i="24"/>
  <c r="BF107" i="25" s="1"/>
  <c r="BC117" i="24"/>
  <c r="BE107" i="25" s="1"/>
  <c r="BB117" i="24"/>
  <c r="BD107" i="25" s="1"/>
  <c r="BA117" i="24"/>
  <c r="BC107" i="25" s="1"/>
  <c r="AZ117" i="24"/>
  <c r="BB107" i="25" s="1"/>
  <c r="AY117" i="24"/>
  <c r="BA107" i="25" s="1"/>
  <c r="AX117" i="24"/>
  <c r="AZ107" i="25" s="1"/>
  <c r="AW117" i="24"/>
  <c r="AY107" i="25" s="1"/>
  <c r="AV117" i="24"/>
  <c r="AX107" i="25" s="1"/>
  <c r="AU117" i="24"/>
  <c r="AW107" i="25" s="1"/>
  <c r="AT117" i="24"/>
  <c r="AS117" i="24"/>
  <c r="AR117" i="24"/>
  <c r="AM107" i="25" s="1"/>
  <c r="AQ117" i="24"/>
  <c r="AL107" i="25" s="1"/>
  <c r="AP117" i="24"/>
  <c r="AK107" i="25" s="1"/>
  <c r="AO117" i="24"/>
  <c r="AJ107" i="25" s="1"/>
  <c r="AN117" i="24"/>
  <c r="AI107" i="25" s="1"/>
  <c r="AM117" i="24"/>
  <c r="AH107" i="25" s="1"/>
  <c r="AL117" i="24"/>
  <c r="AG107" i="25" s="1"/>
  <c r="AK117" i="24"/>
  <c r="AF107" i="25" s="1"/>
  <c r="AJ117" i="24"/>
  <c r="AE107" i="25" s="1"/>
  <c r="AI117" i="24"/>
  <c r="AR107" i="25" s="1"/>
  <c r="AH117" i="24"/>
  <c r="AQ107" i="25" s="1"/>
  <c r="AE117" i="24"/>
  <c r="AD107" i="25" s="1"/>
  <c r="AD117" i="24"/>
  <c r="AC107" i="25" s="1"/>
  <c r="AC117" i="24"/>
  <c r="AB107" i="25" s="1"/>
  <c r="AB117" i="24"/>
  <c r="AA107" i="25" s="1"/>
  <c r="AA117" i="24"/>
  <c r="Z107" i="25" s="1"/>
  <c r="Z117" i="24"/>
  <c r="Y107" i="25" s="1"/>
  <c r="Y117" i="24"/>
  <c r="X107" i="25" s="1"/>
  <c r="I117" i="24"/>
  <c r="CI116" i="24"/>
  <c r="CK106" i="25" s="1"/>
  <c r="CH116" i="24"/>
  <c r="CJ106" i="25" s="1"/>
  <c r="CG116" i="24"/>
  <c r="CI106" i="25" s="1"/>
  <c r="CF116" i="24"/>
  <c r="CH106" i="25" s="1"/>
  <c r="CC116" i="24"/>
  <c r="CE106" i="25" s="1"/>
  <c r="CB116" i="24"/>
  <c r="CD106" i="25" s="1"/>
  <c r="CA116" i="24"/>
  <c r="CC106" i="25" s="1"/>
  <c r="BZ116" i="24"/>
  <c r="CB106" i="25" s="1"/>
  <c r="BY116" i="24"/>
  <c r="CA106" i="25" s="1"/>
  <c r="BX116" i="24"/>
  <c r="BZ106" i="25" s="1"/>
  <c r="BW116" i="24"/>
  <c r="BY106" i="25" s="1"/>
  <c r="BV116" i="24"/>
  <c r="BX106" i="25" s="1"/>
  <c r="BU116" i="24"/>
  <c r="BW106" i="25" s="1"/>
  <c r="BT116" i="24"/>
  <c r="BV106" i="25" s="1"/>
  <c r="BS116" i="24"/>
  <c r="BU106" i="25" s="1"/>
  <c r="BR116" i="24"/>
  <c r="BT106" i="25" s="1"/>
  <c r="BQ116" i="24"/>
  <c r="BS106" i="25" s="1"/>
  <c r="BP116" i="24"/>
  <c r="BR106" i="25" s="1"/>
  <c r="BO116" i="24"/>
  <c r="BQ106" i="25" s="1"/>
  <c r="BN116" i="24"/>
  <c r="BP106" i="25" s="1"/>
  <c r="BM116" i="24"/>
  <c r="BO106" i="25" s="1"/>
  <c r="BL116" i="24"/>
  <c r="BN106" i="25" s="1"/>
  <c r="BK116" i="24"/>
  <c r="BM106" i="25" s="1"/>
  <c r="BJ116" i="24"/>
  <c r="BL106" i="25" s="1"/>
  <c r="BI116" i="24"/>
  <c r="BK106" i="25" s="1"/>
  <c r="BH116" i="24"/>
  <c r="BJ106" i="25" s="1"/>
  <c r="BG116" i="24"/>
  <c r="BI106" i="25" s="1"/>
  <c r="BF116" i="24"/>
  <c r="BH106" i="25" s="1"/>
  <c r="BE116" i="24"/>
  <c r="BG106" i="25" s="1"/>
  <c r="BD116" i="24"/>
  <c r="BF106" i="25" s="1"/>
  <c r="BC116" i="24"/>
  <c r="BE106" i="25" s="1"/>
  <c r="BB116" i="24"/>
  <c r="BD106" i="25" s="1"/>
  <c r="BA116" i="24"/>
  <c r="BC106" i="25" s="1"/>
  <c r="AZ116" i="24"/>
  <c r="BB106" i="25" s="1"/>
  <c r="AY116" i="24"/>
  <c r="BA106" i="25" s="1"/>
  <c r="AX116" i="24"/>
  <c r="AZ106" i="25" s="1"/>
  <c r="AW116" i="24"/>
  <c r="AY106" i="25" s="1"/>
  <c r="AV116" i="24"/>
  <c r="AX106" i="25" s="1"/>
  <c r="AU116" i="24"/>
  <c r="AW106" i="25" s="1"/>
  <c r="AT116" i="24"/>
  <c r="AS116" i="24"/>
  <c r="AR116" i="24"/>
  <c r="AM106" i="25" s="1"/>
  <c r="AQ116" i="24"/>
  <c r="AL106" i="25" s="1"/>
  <c r="AP116" i="24"/>
  <c r="AK106" i="25" s="1"/>
  <c r="AO116" i="24"/>
  <c r="AJ106" i="25" s="1"/>
  <c r="AN116" i="24"/>
  <c r="AI106" i="25" s="1"/>
  <c r="AM116" i="24"/>
  <c r="AH106" i="25" s="1"/>
  <c r="AL116" i="24"/>
  <c r="AG106" i="25" s="1"/>
  <c r="AK116" i="24"/>
  <c r="AF106" i="25" s="1"/>
  <c r="AJ116" i="24"/>
  <c r="AE106" i="25" s="1"/>
  <c r="AI116" i="24"/>
  <c r="AR106" i="25" s="1"/>
  <c r="AH116" i="24"/>
  <c r="AQ106" i="25" s="1"/>
  <c r="AE116" i="24"/>
  <c r="AD106" i="25" s="1"/>
  <c r="AD116" i="24"/>
  <c r="AC106" i="25" s="1"/>
  <c r="AC116" i="24"/>
  <c r="AB106" i="25" s="1"/>
  <c r="AB116" i="24"/>
  <c r="AA106" i="25" s="1"/>
  <c r="AA116" i="24"/>
  <c r="Z106" i="25" s="1"/>
  <c r="Z116" i="24"/>
  <c r="Y106" i="25" s="1"/>
  <c r="Y116" i="24"/>
  <c r="X106" i="25" s="1"/>
  <c r="V116" i="24"/>
  <c r="L100" i="31" s="1"/>
  <c r="I116" i="24"/>
  <c r="CI115" i="24"/>
  <c r="CK105" i="25" s="1"/>
  <c r="CH115" i="24"/>
  <c r="CJ105" i="25" s="1"/>
  <c r="CG115" i="24"/>
  <c r="CI105" i="25" s="1"/>
  <c r="CF115" i="24"/>
  <c r="CH105" i="25" s="1"/>
  <c r="CC115" i="24"/>
  <c r="CE105" i="25" s="1"/>
  <c r="CB115" i="24"/>
  <c r="CD105" i="25" s="1"/>
  <c r="CA115" i="24"/>
  <c r="CC105" i="25" s="1"/>
  <c r="BZ115" i="24"/>
  <c r="CB105" i="25" s="1"/>
  <c r="BY115" i="24"/>
  <c r="CA105" i="25" s="1"/>
  <c r="BX115" i="24"/>
  <c r="BZ105" i="25" s="1"/>
  <c r="BW115" i="24"/>
  <c r="BY105" i="25" s="1"/>
  <c r="BV115" i="24"/>
  <c r="BX105" i="25" s="1"/>
  <c r="BU115" i="24"/>
  <c r="BW105" i="25" s="1"/>
  <c r="BT115" i="24"/>
  <c r="BV105" i="25" s="1"/>
  <c r="BS115" i="24"/>
  <c r="BU105" i="25" s="1"/>
  <c r="BR115" i="24"/>
  <c r="BT105" i="25" s="1"/>
  <c r="BQ115" i="24"/>
  <c r="BS105" i="25" s="1"/>
  <c r="BP115" i="24"/>
  <c r="BR105" i="25" s="1"/>
  <c r="BO115" i="24"/>
  <c r="BQ105" i="25" s="1"/>
  <c r="BN115" i="24"/>
  <c r="BP105" i="25" s="1"/>
  <c r="BM115" i="24"/>
  <c r="BO105" i="25" s="1"/>
  <c r="BL115" i="24"/>
  <c r="BN105" i="25" s="1"/>
  <c r="BK115" i="24"/>
  <c r="BM105" i="25" s="1"/>
  <c r="BJ115" i="24"/>
  <c r="BL105" i="25" s="1"/>
  <c r="BI115" i="24"/>
  <c r="BK105" i="25" s="1"/>
  <c r="BH115" i="24"/>
  <c r="BJ105" i="25" s="1"/>
  <c r="BG115" i="24"/>
  <c r="BI105" i="25" s="1"/>
  <c r="BF115" i="24"/>
  <c r="BH105" i="25" s="1"/>
  <c r="BE115" i="24"/>
  <c r="BG105" i="25" s="1"/>
  <c r="BD115" i="24"/>
  <c r="BF105" i="25" s="1"/>
  <c r="BC115" i="24"/>
  <c r="BE105" i="25" s="1"/>
  <c r="BB115" i="24"/>
  <c r="BD105" i="25" s="1"/>
  <c r="BA115" i="24"/>
  <c r="BC105" i="25" s="1"/>
  <c r="AZ115" i="24"/>
  <c r="BB105" i="25" s="1"/>
  <c r="AY115" i="24"/>
  <c r="BA105" i="25" s="1"/>
  <c r="AX115" i="24"/>
  <c r="AZ105" i="25" s="1"/>
  <c r="AW115" i="24"/>
  <c r="AY105" i="25" s="1"/>
  <c r="AV115" i="24"/>
  <c r="AX105" i="25" s="1"/>
  <c r="AU115" i="24"/>
  <c r="AW105" i="25" s="1"/>
  <c r="AT115" i="24"/>
  <c r="AS115" i="24"/>
  <c r="AR115" i="24"/>
  <c r="AM105" i="25" s="1"/>
  <c r="AQ115" i="24"/>
  <c r="AL105" i="25" s="1"/>
  <c r="AP115" i="24"/>
  <c r="AK105" i="25" s="1"/>
  <c r="AO115" i="24"/>
  <c r="AJ105" i="25" s="1"/>
  <c r="AN115" i="24"/>
  <c r="AI105" i="25" s="1"/>
  <c r="AM115" i="24"/>
  <c r="AH105" i="25" s="1"/>
  <c r="AL115" i="24"/>
  <c r="AG105" i="25" s="1"/>
  <c r="AK115" i="24"/>
  <c r="AF105" i="25" s="1"/>
  <c r="AJ115" i="24"/>
  <c r="AE105" i="25" s="1"/>
  <c r="AI115" i="24"/>
  <c r="AR105" i="25" s="1"/>
  <c r="AH115" i="24"/>
  <c r="AQ105" i="25" s="1"/>
  <c r="AE115" i="24"/>
  <c r="AD105" i="25" s="1"/>
  <c r="AD115" i="24"/>
  <c r="AC105" i="25" s="1"/>
  <c r="AC115" i="24"/>
  <c r="AB105" i="25" s="1"/>
  <c r="AB115" i="24"/>
  <c r="AA105" i="25" s="1"/>
  <c r="AA115" i="24"/>
  <c r="Z105" i="25" s="1"/>
  <c r="Z115" i="24"/>
  <c r="Y105" i="25" s="1"/>
  <c r="Y115" i="24"/>
  <c r="X105" i="25" s="1"/>
  <c r="V115" i="24"/>
  <c r="L99" i="31" s="1"/>
  <c r="I115" i="24"/>
  <c r="CI114" i="24"/>
  <c r="CK104" i="25" s="1"/>
  <c r="CH114" i="24"/>
  <c r="CJ104" i="25" s="1"/>
  <c r="CG114" i="24"/>
  <c r="CI104" i="25" s="1"/>
  <c r="CF114" i="24"/>
  <c r="CH104" i="25" s="1"/>
  <c r="CC114" i="24"/>
  <c r="CE104" i="25" s="1"/>
  <c r="CB114" i="24"/>
  <c r="CD104" i="25" s="1"/>
  <c r="CA114" i="24"/>
  <c r="CC104" i="25" s="1"/>
  <c r="BZ114" i="24"/>
  <c r="CB104" i="25" s="1"/>
  <c r="BY114" i="24"/>
  <c r="CA104" i="25" s="1"/>
  <c r="BX114" i="24"/>
  <c r="BZ104" i="25" s="1"/>
  <c r="BW114" i="24"/>
  <c r="BY104" i="25" s="1"/>
  <c r="BV114" i="24"/>
  <c r="BX104" i="25" s="1"/>
  <c r="BU114" i="24"/>
  <c r="BW104" i="25" s="1"/>
  <c r="BT114" i="24"/>
  <c r="BV104" i="25" s="1"/>
  <c r="BS114" i="24"/>
  <c r="BU104" i="25" s="1"/>
  <c r="BR114" i="24"/>
  <c r="BT104" i="25" s="1"/>
  <c r="BQ114" i="24"/>
  <c r="BS104" i="25" s="1"/>
  <c r="BP114" i="24"/>
  <c r="BR104" i="25" s="1"/>
  <c r="BO114" i="24"/>
  <c r="BQ104" i="25" s="1"/>
  <c r="BN114" i="24"/>
  <c r="BP104" i="25" s="1"/>
  <c r="BM114" i="24"/>
  <c r="BO104" i="25" s="1"/>
  <c r="BL114" i="24"/>
  <c r="BN104" i="25" s="1"/>
  <c r="BK114" i="24"/>
  <c r="BM104" i="25" s="1"/>
  <c r="BJ114" i="24"/>
  <c r="BL104" i="25" s="1"/>
  <c r="BI114" i="24"/>
  <c r="BK104" i="25" s="1"/>
  <c r="BH114" i="24"/>
  <c r="BJ104" i="25" s="1"/>
  <c r="BG114" i="24"/>
  <c r="BI104" i="25" s="1"/>
  <c r="BF114" i="24"/>
  <c r="BH104" i="25" s="1"/>
  <c r="BE114" i="24"/>
  <c r="BG104" i="25" s="1"/>
  <c r="BD114" i="24"/>
  <c r="BF104" i="25" s="1"/>
  <c r="BC114" i="24"/>
  <c r="BE104" i="25" s="1"/>
  <c r="BB114" i="24"/>
  <c r="BD104" i="25" s="1"/>
  <c r="BA114" i="24"/>
  <c r="BC104" i="25" s="1"/>
  <c r="AZ114" i="24"/>
  <c r="BB104" i="25" s="1"/>
  <c r="AY114" i="24"/>
  <c r="BA104" i="25" s="1"/>
  <c r="AX114" i="24"/>
  <c r="AZ104" i="25" s="1"/>
  <c r="AW114" i="24"/>
  <c r="AY104" i="25" s="1"/>
  <c r="AV114" i="24"/>
  <c r="AX104" i="25" s="1"/>
  <c r="AU114" i="24"/>
  <c r="AW104" i="25" s="1"/>
  <c r="AT114" i="24"/>
  <c r="AS114" i="24"/>
  <c r="AR114" i="24"/>
  <c r="AM104" i="25" s="1"/>
  <c r="AQ114" i="24"/>
  <c r="AL104" i="25" s="1"/>
  <c r="AP114" i="24"/>
  <c r="AK104" i="25" s="1"/>
  <c r="AO114" i="24"/>
  <c r="AJ104" i="25" s="1"/>
  <c r="AN114" i="24"/>
  <c r="AI104" i="25" s="1"/>
  <c r="AM114" i="24"/>
  <c r="AH104" i="25" s="1"/>
  <c r="AL114" i="24"/>
  <c r="AG104" i="25" s="1"/>
  <c r="AK114" i="24"/>
  <c r="AF104" i="25" s="1"/>
  <c r="AJ114" i="24"/>
  <c r="AE104" i="25" s="1"/>
  <c r="AI114" i="24"/>
  <c r="AR104" i="25" s="1"/>
  <c r="AH114" i="24"/>
  <c r="AQ104" i="25" s="1"/>
  <c r="AE114" i="24"/>
  <c r="AD104" i="25" s="1"/>
  <c r="AD114" i="24"/>
  <c r="AC104" i="25" s="1"/>
  <c r="AC114" i="24"/>
  <c r="AB104" i="25" s="1"/>
  <c r="AB114" i="24"/>
  <c r="AA104" i="25" s="1"/>
  <c r="AA114" i="24"/>
  <c r="Z104" i="25" s="1"/>
  <c r="Z114" i="24"/>
  <c r="Y104" i="25" s="1"/>
  <c r="Y114" i="24"/>
  <c r="X104" i="25" s="1"/>
  <c r="V114" i="24"/>
  <c r="L98" i="31" s="1"/>
  <c r="I114" i="24"/>
  <c r="CI113" i="24"/>
  <c r="CK103" i="25" s="1"/>
  <c r="CH113" i="24"/>
  <c r="CJ103" i="25" s="1"/>
  <c r="CG113" i="24"/>
  <c r="CI103" i="25" s="1"/>
  <c r="CF113" i="24"/>
  <c r="CH103" i="25" s="1"/>
  <c r="CC113" i="24"/>
  <c r="CE103" i="25" s="1"/>
  <c r="CB113" i="24"/>
  <c r="CD103" i="25" s="1"/>
  <c r="CA113" i="24"/>
  <c r="CC103" i="25" s="1"/>
  <c r="BZ113" i="24"/>
  <c r="CB103" i="25" s="1"/>
  <c r="BY113" i="24"/>
  <c r="CA103" i="25" s="1"/>
  <c r="BX113" i="24"/>
  <c r="BZ103" i="25" s="1"/>
  <c r="BW113" i="24"/>
  <c r="BY103" i="25" s="1"/>
  <c r="BV113" i="24"/>
  <c r="BX103" i="25" s="1"/>
  <c r="BU113" i="24"/>
  <c r="BW103" i="25" s="1"/>
  <c r="BT113" i="24"/>
  <c r="BV103" i="25" s="1"/>
  <c r="BS113" i="24"/>
  <c r="BU103" i="25" s="1"/>
  <c r="BR113" i="24"/>
  <c r="BT103" i="25" s="1"/>
  <c r="BQ113" i="24"/>
  <c r="BS103" i="25" s="1"/>
  <c r="BP113" i="24"/>
  <c r="BR103" i="25" s="1"/>
  <c r="BO113" i="24"/>
  <c r="BQ103" i="25" s="1"/>
  <c r="BN113" i="24"/>
  <c r="BP103" i="25" s="1"/>
  <c r="BM113" i="24"/>
  <c r="BO103" i="25" s="1"/>
  <c r="BL113" i="24"/>
  <c r="BN103" i="25" s="1"/>
  <c r="BK113" i="24"/>
  <c r="BM103" i="25" s="1"/>
  <c r="BJ113" i="24"/>
  <c r="BL103" i="25" s="1"/>
  <c r="BI113" i="24"/>
  <c r="BK103" i="25" s="1"/>
  <c r="BH113" i="24"/>
  <c r="BJ103" i="25" s="1"/>
  <c r="BG113" i="24"/>
  <c r="BI103" i="25" s="1"/>
  <c r="BF113" i="24"/>
  <c r="BH103" i="25" s="1"/>
  <c r="BE113" i="24"/>
  <c r="BG103" i="25" s="1"/>
  <c r="BD113" i="24"/>
  <c r="BF103" i="25" s="1"/>
  <c r="BC113" i="24"/>
  <c r="BE103" i="25" s="1"/>
  <c r="BB113" i="24"/>
  <c r="BD103" i="25" s="1"/>
  <c r="BA113" i="24"/>
  <c r="BC103" i="25" s="1"/>
  <c r="AZ113" i="24"/>
  <c r="BB103" i="25" s="1"/>
  <c r="AY113" i="24"/>
  <c r="BA103" i="25" s="1"/>
  <c r="AX113" i="24"/>
  <c r="AZ103" i="25" s="1"/>
  <c r="AW113" i="24"/>
  <c r="AY103" i="25" s="1"/>
  <c r="AV113" i="24"/>
  <c r="AX103" i="25" s="1"/>
  <c r="AU113" i="24"/>
  <c r="AW103" i="25" s="1"/>
  <c r="AT113" i="24"/>
  <c r="AS113" i="24"/>
  <c r="AR113" i="24"/>
  <c r="AM103" i="25" s="1"/>
  <c r="AQ113" i="24"/>
  <c r="AL103" i="25" s="1"/>
  <c r="AP113" i="24"/>
  <c r="AK103" i="25" s="1"/>
  <c r="AO113" i="24"/>
  <c r="AJ103" i="25" s="1"/>
  <c r="AN113" i="24"/>
  <c r="AI103" i="25" s="1"/>
  <c r="AM113" i="24"/>
  <c r="AH103" i="25" s="1"/>
  <c r="AL113" i="24"/>
  <c r="AG103" i="25" s="1"/>
  <c r="AK113" i="24"/>
  <c r="AF103" i="25" s="1"/>
  <c r="AJ113" i="24"/>
  <c r="AE103" i="25" s="1"/>
  <c r="AI113" i="24"/>
  <c r="AR103" i="25" s="1"/>
  <c r="AH113" i="24"/>
  <c r="AQ103" i="25" s="1"/>
  <c r="AE113" i="24"/>
  <c r="AD103" i="25" s="1"/>
  <c r="AD113" i="24"/>
  <c r="AC103" i="25" s="1"/>
  <c r="AC113" i="24"/>
  <c r="AB103" i="25" s="1"/>
  <c r="AB113" i="24"/>
  <c r="AA103" i="25" s="1"/>
  <c r="AA113" i="24"/>
  <c r="Z103" i="25" s="1"/>
  <c r="Z113" i="24"/>
  <c r="Y103" i="25" s="1"/>
  <c r="Y113" i="24"/>
  <c r="X103" i="25" s="1"/>
  <c r="V113" i="24"/>
  <c r="L97" i="31" s="1"/>
  <c r="I113" i="24"/>
  <c r="CI112" i="24"/>
  <c r="CK102" i="25" s="1"/>
  <c r="CH112" i="24"/>
  <c r="CJ102" i="25" s="1"/>
  <c r="CG112" i="24"/>
  <c r="CI102" i="25" s="1"/>
  <c r="CF112" i="24"/>
  <c r="CH102" i="25" s="1"/>
  <c r="CC112" i="24"/>
  <c r="CE102" i="25" s="1"/>
  <c r="CB112" i="24"/>
  <c r="CD102" i="25" s="1"/>
  <c r="CA112" i="24"/>
  <c r="CC102" i="25" s="1"/>
  <c r="BZ112" i="24"/>
  <c r="CB102" i="25" s="1"/>
  <c r="BY112" i="24"/>
  <c r="CA102" i="25" s="1"/>
  <c r="BX112" i="24"/>
  <c r="BZ102" i="25" s="1"/>
  <c r="BW112" i="24"/>
  <c r="BY102" i="25" s="1"/>
  <c r="BV112" i="24"/>
  <c r="BX102" i="25" s="1"/>
  <c r="BU112" i="24"/>
  <c r="BW102" i="25" s="1"/>
  <c r="BT112" i="24"/>
  <c r="BV102" i="25" s="1"/>
  <c r="BS112" i="24"/>
  <c r="BU102" i="25" s="1"/>
  <c r="BR112" i="24"/>
  <c r="BT102" i="25" s="1"/>
  <c r="BQ112" i="24"/>
  <c r="BS102" i="25" s="1"/>
  <c r="BP112" i="24"/>
  <c r="BR102" i="25" s="1"/>
  <c r="BO112" i="24"/>
  <c r="BQ102" i="25" s="1"/>
  <c r="BN112" i="24"/>
  <c r="BP102" i="25" s="1"/>
  <c r="BM112" i="24"/>
  <c r="BO102" i="25" s="1"/>
  <c r="BL112" i="24"/>
  <c r="BN102" i="25" s="1"/>
  <c r="BK112" i="24"/>
  <c r="BM102" i="25" s="1"/>
  <c r="BJ112" i="24"/>
  <c r="BL102" i="25" s="1"/>
  <c r="BI112" i="24"/>
  <c r="BK102" i="25" s="1"/>
  <c r="BH112" i="24"/>
  <c r="BJ102" i="25" s="1"/>
  <c r="BG112" i="24"/>
  <c r="BI102" i="25" s="1"/>
  <c r="BF112" i="24"/>
  <c r="BH102" i="25" s="1"/>
  <c r="BE112" i="24"/>
  <c r="BG102" i="25" s="1"/>
  <c r="BD112" i="24"/>
  <c r="BF102" i="25" s="1"/>
  <c r="BC112" i="24"/>
  <c r="BE102" i="25" s="1"/>
  <c r="BB112" i="24"/>
  <c r="BD102" i="25" s="1"/>
  <c r="BA112" i="24"/>
  <c r="BC102" i="25" s="1"/>
  <c r="AZ112" i="24"/>
  <c r="BB102" i="25" s="1"/>
  <c r="AY112" i="24"/>
  <c r="BA102" i="25" s="1"/>
  <c r="AX112" i="24"/>
  <c r="AZ102" i="25" s="1"/>
  <c r="AW112" i="24"/>
  <c r="AY102" i="25" s="1"/>
  <c r="AV112" i="24"/>
  <c r="AX102" i="25" s="1"/>
  <c r="AU112" i="24"/>
  <c r="AW102" i="25" s="1"/>
  <c r="AT112" i="24"/>
  <c r="AS112" i="24"/>
  <c r="AR112" i="24"/>
  <c r="AM102" i="25" s="1"/>
  <c r="AQ112" i="24"/>
  <c r="AL102" i="25" s="1"/>
  <c r="AP112" i="24"/>
  <c r="AK102" i="25" s="1"/>
  <c r="AO112" i="24"/>
  <c r="AJ102" i="25" s="1"/>
  <c r="AN112" i="24"/>
  <c r="AI102" i="25" s="1"/>
  <c r="AM112" i="24"/>
  <c r="AH102" i="25" s="1"/>
  <c r="AL112" i="24"/>
  <c r="AG102" i="25" s="1"/>
  <c r="AK112" i="24"/>
  <c r="AF102" i="25" s="1"/>
  <c r="AJ112" i="24"/>
  <c r="AE102" i="25" s="1"/>
  <c r="AI112" i="24"/>
  <c r="AR102" i="25" s="1"/>
  <c r="AH112" i="24"/>
  <c r="AQ102" i="25" s="1"/>
  <c r="AE112" i="24"/>
  <c r="AD102" i="25" s="1"/>
  <c r="AD112" i="24"/>
  <c r="AC102" i="25" s="1"/>
  <c r="AC112" i="24"/>
  <c r="AB102" i="25" s="1"/>
  <c r="AB112" i="24"/>
  <c r="AA102" i="25" s="1"/>
  <c r="AA112" i="24"/>
  <c r="Z102" i="25" s="1"/>
  <c r="Z112" i="24"/>
  <c r="Y102" i="25" s="1"/>
  <c r="Y112" i="24"/>
  <c r="X102" i="25" s="1"/>
  <c r="V112" i="24"/>
  <c r="L96" i="31" s="1"/>
  <c r="I112" i="24"/>
  <c r="CI111" i="24"/>
  <c r="CK101" i="25" s="1"/>
  <c r="CH111" i="24"/>
  <c r="CJ101" i="25" s="1"/>
  <c r="CG111" i="24"/>
  <c r="CI101" i="25" s="1"/>
  <c r="CF111" i="24"/>
  <c r="CH101" i="25" s="1"/>
  <c r="CC111" i="24"/>
  <c r="CE101" i="25" s="1"/>
  <c r="CB111" i="24"/>
  <c r="CD101" i="25" s="1"/>
  <c r="CA111" i="24"/>
  <c r="CC101" i="25" s="1"/>
  <c r="BZ111" i="24"/>
  <c r="CB101" i="25" s="1"/>
  <c r="BY111" i="24"/>
  <c r="CA101" i="25" s="1"/>
  <c r="BX111" i="24"/>
  <c r="BZ101" i="25" s="1"/>
  <c r="BW111" i="24"/>
  <c r="BY101" i="25" s="1"/>
  <c r="BV111" i="24"/>
  <c r="BX101" i="25" s="1"/>
  <c r="BU111" i="24"/>
  <c r="BW101" i="25" s="1"/>
  <c r="BT111" i="24"/>
  <c r="BV101" i="25" s="1"/>
  <c r="BS111" i="24"/>
  <c r="BU101" i="25" s="1"/>
  <c r="BR111" i="24"/>
  <c r="BT101" i="25" s="1"/>
  <c r="BQ111" i="24"/>
  <c r="BS101" i="25" s="1"/>
  <c r="BP111" i="24"/>
  <c r="BR101" i="25" s="1"/>
  <c r="BO111" i="24"/>
  <c r="BQ101" i="25" s="1"/>
  <c r="BN111" i="24"/>
  <c r="BP101" i="25" s="1"/>
  <c r="BM111" i="24"/>
  <c r="BO101" i="25" s="1"/>
  <c r="BL111" i="24"/>
  <c r="BN101" i="25" s="1"/>
  <c r="BK111" i="24"/>
  <c r="BM101" i="25" s="1"/>
  <c r="BJ111" i="24"/>
  <c r="BL101" i="25" s="1"/>
  <c r="BI111" i="24"/>
  <c r="BK101" i="25" s="1"/>
  <c r="BH111" i="24"/>
  <c r="BJ101" i="25" s="1"/>
  <c r="BG111" i="24"/>
  <c r="BI101" i="25" s="1"/>
  <c r="BF111" i="24"/>
  <c r="BH101" i="25" s="1"/>
  <c r="BE111" i="24"/>
  <c r="BG101" i="25" s="1"/>
  <c r="BD111" i="24"/>
  <c r="BF101" i="25" s="1"/>
  <c r="BC111" i="24"/>
  <c r="BE101" i="25" s="1"/>
  <c r="BB111" i="24"/>
  <c r="BD101" i="25" s="1"/>
  <c r="BA111" i="24"/>
  <c r="BC101" i="25" s="1"/>
  <c r="AZ111" i="24"/>
  <c r="BB101" i="25" s="1"/>
  <c r="AY111" i="24"/>
  <c r="BA101" i="25" s="1"/>
  <c r="AX111" i="24"/>
  <c r="AZ101" i="25" s="1"/>
  <c r="AW111" i="24"/>
  <c r="AY101" i="25" s="1"/>
  <c r="AV111" i="24"/>
  <c r="AX101" i="25" s="1"/>
  <c r="AU111" i="24"/>
  <c r="AW101" i="25" s="1"/>
  <c r="AT111" i="24"/>
  <c r="AS111" i="24"/>
  <c r="AR111" i="24"/>
  <c r="AM101" i="25" s="1"/>
  <c r="AQ111" i="24"/>
  <c r="AL101" i="25" s="1"/>
  <c r="AP111" i="24"/>
  <c r="AK101" i="25" s="1"/>
  <c r="AO111" i="24"/>
  <c r="AJ101" i="25" s="1"/>
  <c r="AN111" i="24"/>
  <c r="AI101" i="25" s="1"/>
  <c r="AM111" i="24"/>
  <c r="AH101" i="25" s="1"/>
  <c r="AL111" i="24"/>
  <c r="AG101" i="25" s="1"/>
  <c r="AK111" i="24"/>
  <c r="AF101" i="25" s="1"/>
  <c r="AJ111" i="24"/>
  <c r="AE101" i="25" s="1"/>
  <c r="AI111" i="24"/>
  <c r="AR101" i="25" s="1"/>
  <c r="AH111" i="24"/>
  <c r="AQ101" i="25" s="1"/>
  <c r="AE111" i="24"/>
  <c r="AD101" i="25" s="1"/>
  <c r="AD111" i="24"/>
  <c r="AC101" i="25" s="1"/>
  <c r="AC111" i="24"/>
  <c r="AB101" i="25" s="1"/>
  <c r="AB111" i="24"/>
  <c r="AA101" i="25" s="1"/>
  <c r="AA111" i="24"/>
  <c r="Z101" i="25" s="1"/>
  <c r="Z111" i="24"/>
  <c r="Y101" i="25" s="1"/>
  <c r="Y111" i="24"/>
  <c r="X101" i="25" s="1"/>
  <c r="V111" i="24"/>
  <c r="L95" i="31" s="1"/>
  <c r="I111" i="24"/>
  <c r="CI110" i="24"/>
  <c r="CK100" i="25" s="1"/>
  <c r="CH110" i="24"/>
  <c r="CJ100" i="25" s="1"/>
  <c r="CG110" i="24"/>
  <c r="CI100" i="25" s="1"/>
  <c r="CF110" i="24"/>
  <c r="CH100" i="25" s="1"/>
  <c r="CC110" i="24"/>
  <c r="CE100" i="25" s="1"/>
  <c r="CB110" i="24"/>
  <c r="CD100" i="25" s="1"/>
  <c r="CA110" i="24"/>
  <c r="CC100" i="25" s="1"/>
  <c r="BZ110" i="24"/>
  <c r="CB100" i="25" s="1"/>
  <c r="BY110" i="24"/>
  <c r="CA100" i="25" s="1"/>
  <c r="BX110" i="24"/>
  <c r="BZ100" i="25" s="1"/>
  <c r="BW110" i="24"/>
  <c r="BY100" i="25" s="1"/>
  <c r="BV110" i="24"/>
  <c r="BX100" i="25" s="1"/>
  <c r="BU110" i="24"/>
  <c r="BW100" i="25" s="1"/>
  <c r="BT110" i="24"/>
  <c r="BV100" i="25" s="1"/>
  <c r="BS110" i="24"/>
  <c r="BU100" i="25" s="1"/>
  <c r="BR110" i="24"/>
  <c r="BT100" i="25" s="1"/>
  <c r="BQ110" i="24"/>
  <c r="BS100" i="25" s="1"/>
  <c r="BP110" i="24"/>
  <c r="BR100" i="25" s="1"/>
  <c r="BO110" i="24"/>
  <c r="BQ100" i="25" s="1"/>
  <c r="BN110" i="24"/>
  <c r="BP100" i="25" s="1"/>
  <c r="BM110" i="24"/>
  <c r="BO100" i="25" s="1"/>
  <c r="BL110" i="24"/>
  <c r="BN100" i="25" s="1"/>
  <c r="BK110" i="24"/>
  <c r="BM100" i="25" s="1"/>
  <c r="BJ110" i="24"/>
  <c r="BL100" i="25" s="1"/>
  <c r="BI110" i="24"/>
  <c r="BK100" i="25" s="1"/>
  <c r="BH110" i="24"/>
  <c r="BJ100" i="25" s="1"/>
  <c r="BG110" i="24"/>
  <c r="BI100" i="25" s="1"/>
  <c r="BF110" i="24"/>
  <c r="BH100" i="25" s="1"/>
  <c r="BE110" i="24"/>
  <c r="BG100" i="25" s="1"/>
  <c r="BD110" i="24"/>
  <c r="BF100" i="25" s="1"/>
  <c r="BC110" i="24"/>
  <c r="BE100" i="25" s="1"/>
  <c r="BB110" i="24"/>
  <c r="BD100" i="25" s="1"/>
  <c r="BA110" i="24"/>
  <c r="BC100" i="25" s="1"/>
  <c r="AZ110" i="24"/>
  <c r="BB100" i="25" s="1"/>
  <c r="AY110" i="24"/>
  <c r="BA100" i="25" s="1"/>
  <c r="AX110" i="24"/>
  <c r="AZ100" i="25" s="1"/>
  <c r="AW110" i="24"/>
  <c r="AY100" i="25" s="1"/>
  <c r="AV110" i="24"/>
  <c r="AX100" i="25" s="1"/>
  <c r="AU110" i="24"/>
  <c r="AW100" i="25" s="1"/>
  <c r="AT110" i="24"/>
  <c r="AS110" i="24"/>
  <c r="AR110" i="24"/>
  <c r="AM100" i="25" s="1"/>
  <c r="AQ110" i="24"/>
  <c r="AL100" i="25" s="1"/>
  <c r="AP110" i="24"/>
  <c r="AK100" i="25" s="1"/>
  <c r="AO110" i="24"/>
  <c r="AJ100" i="25" s="1"/>
  <c r="AN110" i="24"/>
  <c r="AI100" i="25" s="1"/>
  <c r="AM110" i="24"/>
  <c r="AH100" i="25" s="1"/>
  <c r="AL110" i="24"/>
  <c r="AG100" i="25" s="1"/>
  <c r="AK110" i="24"/>
  <c r="AF100" i="25" s="1"/>
  <c r="AJ110" i="24"/>
  <c r="AE100" i="25" s="1"/>
  <c r="AI110" i="24"/>
  <c r="AR100" i="25" s="1"/>
  <c r="AH110" i="24"/>
  <c r="AQ100" i="25" s="1"/>
  <c r="AE110" i="24"/>
  <c r="AD100" i="25" s="1"/>
  <c r="AD110" i="24"/>
  <c r="AC100" i="25" s="1"/>
  <c r="AC110" i="24"/>
  <c r="AB100" i="25" s="1"/>
  <c r="AB110" i="24"/>
  <c r="AA100" i="25" s="1"/>
  <c r="AA110" i="24"/>
  <c r="Z100" i="25" s="1"/>
  <c r="Z110" i="24"/>
  <c r="Y100" i="25" s="1"/>
  <c r="Y110" i="24"/>
  <c r="X100" i="25" s="1"/>
  <c r="V110" i="24"/>
  <c r="L94" i="31" s="1"/>
  <c r="I110" i="24"/>
  <c r="CI109" i="24"/>
  <c r="CK99" i="25" s="1"/>
  <c r="CH109" i="24"/>
  <c r="CJ99" i="25" s="1"/>
  <c r="CG109" i="24"/>
  <c r="CI99" i="25" s="1"/>
  <c r="CF109" i="24"/>
  <c r="CH99" i="25" s="1"/>
  <c r="CC109" i="24"/>
  <c r="CE99" i="25" s="1"/>
  <c r="CB109" i="24"/>
  <c r="CD99" i="25" s="1"/>
  <c r="CA109" i="24"/>
  <c r="CC99" i="25" s="1"/>
  <c r="BZ109" i="24"/>
  <c r="CB99" i="25" s="1"/>
  <c r="BY109" i="24"/>
  <c r="CA99" i="25" s="1"/>
  <c r="BX109" i="24"/>
  <c r="BZ99" i="25" s="1"/>
  <c r="BW109" i="24"/>
  <c r="BY99" i="25" s="1"/>
  <c r="BV109" i="24"/>
  <c r="BX99" i="25" s="1"/>
  <c r="BU109" i="24"/>
  <c r="BW99" i="25" s="1"/>
  <c r="BT109" i="24"/>
  <c r="BV99" i="25" s="1"/>
  <c r="BS109" i="24"/>
  <c r="BU99" i="25" s="1"/>
  <c r="BR109" i="24"/>
  <c r="BT99" i="25" s="1"/>
  <c r="BQ109" i="24"/>
  <c r="BS99" i="25" s="1"/>
  <c r="BP109" i="24"/>
  <c r="BR99" i="25" s="1"/>
  <c r="BO109" i="24"/>
  <c r="BQ99" i="25" s="1"/>
  <c r="BN109" i="24"/>
  <c r="BP99" i="25" s="1"/>
  <c r="BM109" i="24"/>
  <c r="BO99" i="25" s="1"/>
  <c r="BL109" i="24"/>
  <c r="BN99" i="25" s="1"/>
  <c r="BK109" i="24"/>
  <c r="BM99" i="25" s="1"/>
  <c r="BJ109" i="24"/>
  <c r="BL99" i="25" s="1"/>
  <c r="BI109" i="24"/>
  <c r="BK99" i="25" s="1"/>
  <c r="BH109" i="24"/>
  <c r="BJ99" i="25" s="1"/>
  <c r="BG109" i="24"/>
  <c r="BI99" i="25" s="1"/>
  <c r="BF109" i="24"/>
  <c r="BH99" i="25" s="1"/>
  <c r="BE109" i="24"/>
  <c r="BG99" i="25" s="1"/>
  <c r="BD109" i="24"/>
  <c r="BF99" i="25" s="1"/>
  <c r="BC109" i="24"/>
  <c r="BE99" i="25" s="1"/>
  <c r="BB109" i="24"/>
  <c r="BD99" i="25" s="1"/>
  <c r="BA109" i="24"/>
  <c r="BC99" i="25" s="1"/>
  <c r="AZ109" i="24"/>
  <c r="BB99" i="25" s="1"/>
  <c r="AY109" i="24"/>
  <c r="BA99" i="25" s="1"/>
  <c r="AX109" i="24"/>
  <c r="AZ99" i="25" s="1"/>
  <c r="AW109" i="24"/>
  <c r="AY99" i="25" s="1"/>
  <c r="AV109" i="24"/>
  <c r="AX99" i="25" s="1"/>
  <c r="AU109" i="24"/>
  <c r="AW99" i="25" s="1"/>
  <c r="AT109" i="24"/>
  <c r="AS109" i="24"/>
  <c r="AR109" i="24"/>
  <c r="AM99" i="25" s="1"/>
  <c r="AQ109" i="24"/>
  <c r="AL99" i="25" s="1"/>
  <c r="AP109" i="24"/>
  <c r="AK99" i="25" s="1"/>
  <c r="AO109" i="24"/>
  <c r="AJ99" i="25" s="1"/>
  <c r="AN109" i="24"/>
  <c r="AI99" i="25" s="1"/>
  <c r="AM109" i="24"/>
  <c r="AH99" i="25" s="1"/>
  <c r="AL109" i="24"/>
  <c r="AG99" i="25" s="1"/>
  <c r="AK109" i="24"/>
  <c r="AF99" i="25" s="1"/>
  <c r="AJ109" i="24"/>
  <c r="AE99" i="25" s="1"/>
  <c r="AI109" i="24"/>
  <c r="AR99" i="25" s="1"/>
  <c r="AH109" i="24"/>
  <c r="AQ99" i="25" s="1"/>
  <c r="AE109" i="24"/>
  <c r="AD99" i="25" s="1"/>
  <c r="AD109" i="24"/>
  <c r="AC99" i="25" s="1"/>
  <c r="AC109" i="24"/>
  <c r="AB99" i="25" s="1"/>
  <c r="AB109" i="24"/>
  <c r="AA99" i="25" s="1"/>
  <c r="AA109" i="24"/>
  <c r="Z99" i="25" s="1"/>
  <c r="Z109" i="24"/>
  <c r="Y99" i="25" s="1"/>
  <c r="Y109" i="24"/>
  <c r="X99" i="25" s="1"/>
  <c r="V109" i="24"/>
  <c r="L93" i="31" s="1"/>
  <c r="I109" i="24"/>
  <c r="CI108" i="24"/>
  <c r="CK98" i="25" s="1"/>
  <c r="CH108" i="24"/>
  <c r="CJ98" i="25" s="1"/>
  <c r="CG108" i="24"/>
  <c r="CI98" i="25" s="1"/>
  <c r="CF108" i="24"/>
  <c r="CH98" i="25" s="1"/>
  <c r="CC108" i="24"/>
  <c r="CE98" i="25" s="1"/>
  <c r="CB108" i="24"/>
  <c r="CD98" i="25" s="1"/>
  <c r="CA108" i="24"/>
  <c r="CC98" i="25" s="1"/>
  <c r="BZ108" i="24"/>
  <c r="CB98" i="25" s="1"/>
  <c r="BY108" i="24"/>
  <c r="CA98" i="25" s="1"/>
  <c r="BX108" i="24"/>
  <c r="BZ98" i="25" s="1"/>
  <c r="BW108" i="24"/>
  <c r="BY98" i="25" s="1"/>
  <c r="BV108" i="24"/>
  <c r="BX98" i="25" s="1"/>
  <c r="BU108" i="24"/>
  <c r="BW98" i="25" s="1"/>
  <c r="BT108" i="24"/>
  <c r="BV98" i="25" s="1"/>
  <c r="BS108" i="24"/>
  <c r="BU98" i="25" s="1"/>
  <c r="BR108" i="24"/>
  <c r="BT98" i="25" s="1"/>
  <c r="BQ108" i="24"/>
  <c r="BS98" i="25" s="1"/>
  <c r="BP108" i="24"/>
  <c r="BR98" i="25" s="1"/>
  <c r="BO108" i="24"/>
  <c r="BQ98" i="25" s="1"/>
  <c r="BN108" i="24"/>
  <c r="BP98" i="25" s="1"/>
  <c r="BM108" i="24"/>
  <c r="BO98" i="25" s="1"/>
  <c r="BL108" i="24"/>
  <c r="BN98" i="25" s="1"/>
  <c r="BK108" i="24"/>
  <c r="BM98" i="25" s="1"/>
  <c r="BJ108" i="24"/>
  <c r="BL98" i="25" s="1"/>
  <c r="BI108" i="24"/>
  <c r="BK98" i="25" s="1"/>
  <c r="BH108" i="24"/>
  <c r="BJ98" i="25" s="1"/>
  <c r="BG108" i="24"/>
  <c r="BI98" i="25" s="1"/>
  <c r="BF108" i="24"/>
  <c r="BH98" i="25" s="1"/>
  <c r="BE108" i="24"/>
  <c r="BG98" i="25" s="1"/>
  <c r="BD108" i="24"/>
  <c r="BF98" i="25" s="1"/>
  <c r="BC108" i="24"/>
  <c r="BE98" i="25" s="1"/>
  <c r="BB108" i="24"/>
  <c r="BD98" i="25" s="1"/>
  <c r="BA108" i="24"/>
  <c r="BC98" i="25" s="1"/>
  <c r="AZ108" i="24"/>
  <c r="BB98" i="25" s="1"/>
  <c r="AY108" i="24"/>
  <c r="BA98" i="25" s="1"/>
  <c r="AX108" i="24"/>
  <c r="AZ98" i="25" s="1"/>
  <c r="AW108" i="24"/>
  <c r="AY98" i="25" s="1"/>
  <c r="AV108" i="24"/>
  <c r="AX98" i="25" s="1"/>
  <c r="AU108" i="24"/>
  <c r="AW98" i="25" s="1"/>
  <c r="AT108" i="24"/>
  <c r="AS108" i="24"/>
  <c r="AR108" i="24"/>
  <c r="AM98" i="25" s="1"/>
  <c r="AQ108" i="24"/>
  <c r="AL98" i="25" s="1"/>
  <c r="AP108" i="24"/>
  <c r="AK98" i="25" s="1"/>
  <c r="AO108" i="24"/>
  <c r="AJ98" i="25" s="1"/>
  <c r="AN108" i="24"/>
  <c r="AI98" i="25" s="1"/>
  <c r="AM108" i="24"/>
  <c r="AH98" i="25" s="1"/>
  <c r="AL108" i="24"/>
  <c r="AG98" i="25" s="1"/>
  <c r="AK108" i="24"/>
  <c r="AF98" i="25" s="1"/>
  <c r="AJ108" i="24"/>
  <c r="AE98" i="25" s="1"/>
  <c r="AI108" i="24"/>
  <c r="AR98" i="25" s="1"/>
  <c r="AH108" i="24"/>
  <c r="AQ98" i="25" s="1"/>
  <c r="AE108" i="24"/>
  <c r="AD98" i="25" s="1"/>
  <c r="AD108" i="24"/>
  <c r="AC98" i="25" s="1"/>
  <c r="AC108" i="24"/>
  <c r="AB98" i="25" s="1"/>
  <c r="AB108" i="24"/>
  <c r="AA98" i="25" s="1"/>
  <c r="AA108" i="24"/>
  <c r="Z98" i="25" s="1"/>
  <c r="Z108" i="24"/>
  <c r="Y98" i="25" s="1"/>
  <c r="Y108" i="24"/>
  <c r="X98" i="25" s="1"/>
  <c r="V108" i="24"/>
  <c r="L92" i="31" s="1"/>
  <c r="I108" i="24"/>
  <c r="CI107" i="24"/>
  <c r="CK97" i="25" s="1"/>
  <c r="CH107" i="24"/>
  <c r="CJ97" i="25" s="1"/>
  <c r="CG107" i="24"/>
  <c r="CI97" i="25" s="1"/>
  <c r="CF107" i="24"/>
  <c r="CH97" i="25" s="1"/>
  <c r="CC107" i="24"/>
  <c r="CE97" i="25" s="1"/>
  <c r="CB107" i="24"/>
  <c r="CD97" i="25" s="1"/>
  <c r="CA107" i="24"/>
  <c r="CC97" i="25" s="1"/>
  <c r="BZ107" i="24"/>
  <c r="CB97" i="25" s="1"/>
  <c r="BY107" i="24"/>
  <c r="CA97" i="25" s="1"/>
  <c r="BX107" i="24"/>
  <c r="BZ97" i="25" s="1"/>
  <c r="BW107" i="24"/>
  <c r="BY97" i="25" s="1"/>
  <c r="BV107" i="24"/>
  <c r="BX97" i="25" s="1"/>
  <c r="BU107" i="24"/>
  <c r="BW97" i="25" s="1"/>
  <c r="BT107" i="24"/>
  <c r="BV97" i="25" s="1"/>
  <c r="BS107" i="24"/>
  <c r="BU97" i="25" s="1"/>
  <c r="BR107" i="24"/>
  <c r="BT97" i="25" s="1"/>
  <c r="BQ107" i="24"/>
  <c r="BS97" i="25" s="1"/>
  <c r="BP107" i="24"/>
  <c r="BR97" i="25" s="1"/>
  <c r="BO107" i="24"/>
  <c r="BQ97" i="25" s="1"/>
  <c r="BN107" i="24"/>
  <c r="BP97" i="25" s="1"/>
  <c r="BM107" i="24"/>
  <c r="BO97" i="25" s="1"/>
  <c r="BL107" i="24"/>
  <c r="BN97" i="25" s="1"/>
  <c r="BK107" i="24"/>
  <c r="BM97" i="25" s="1"/>
  <c r="BJ107" i="24"/>
  <c r="BL97" i="25" s="1"/>
  <c r="BI107" i="24"/>
  <c r="BK97" i="25" s="1"/>
  <c r="BH107" i="24"/>
  <c r="BJ97" i="25" s="1"/>
  <c r="BG107" i="24"/>
  <c r="BI97" i="25" s="1"/>
  <c r="BF107" i="24"/>
  <c r="BH97" i="25" s="1"/>
  <c r="BE107" i="24"/>
  <c r="BG97" i="25" s="1"/>
  <c r="BD107" i="24"/>
  <c r="BF97" i="25" s="1"/>
  <c r="BC107" i="24"/>
  <c r="BE97" i="25" s="1"/>
  <c r="BB107" i="24"/>
  <c r="BD97" i="25" s="1"/>
  <c r="BA107" i="24"/>
  <c r="BC97" i="25" s="1"/>
  <c r="AZ107" i="24"/>
  <c r="BB97" i="25" s="1"/>
  <c r="AY107" i="24"/>
  <c r="BA97" i="25" s="1"/>
  <c r="AX107" i="24"/>
  <c r="AZ97" i="25" s="1"/>
  <c r="AW107" i="24"/>
  <c r="AY97" i="25" s="1"/>
  <c r="AV107" i="24"/>
  <c r="AX97" i="25" s="1"/>
  <c r="AU107" i="24"/>
  <c r="AW97" i="25" s="1"/>
  <c r="AT107" i="24"/>
  <c r="AS107" i="24"/>
  <c r="AR107" i="24"/>
  <c r="AM97" i="25" s="1"/>
  <c r="AQ107" i="24"/>
  <c r="AL97" i="25" s="1"/>
  <c r="AP107" i="24"/>
  <c r="AK97" i="25" s="1"/>
  <c r="AO107" i="24"/>
  <c r="AJ97" i="25" s="1"/>
  <c r="AN107" i="24"/>
  <c r="AI97" i="25" s="1"/>
  <c r="AM107" i="24"/>
  <c r="AH97" i="25" s="1"/>
  <c r="AL107" i="24"/>
  <c r="AG97" i="25" s="1"/>
  <c r="AK107" i="24"/>
  <c r="AF97" i="25" s="1"/>
  <c r="AJ107" i="24"/>
  <c r="AE97" i="25" s="1"/>
  <c r="AI107" i="24"/>
  <c r="AR97" i="25" s="1"/>
  <c r="AH107" i="24"/>
  <c r="AQ97" i="25" s="1"/>
  <c r="AE107" i="24"/>
  <c r="AD97" i="25" s="1"/>
  <c r="AD107" i="24"/>
  <c r="AC97" i="25" s="1"/>
  <c r="AC107" i="24"/>
  <c r="AB97" i="25" s="1"/>
  <c r="AB107" i="24"/>
  <c r="AA97" i="25" s="1"/>
  <c r="AA107" i="24"/>
  <c r="Z97" i="25" s="1"/>
  <c r="Z107" i="24"/>
  <c r="Y97" i="25" s="1"/>
  <c r="Y107" i="24"/>
  <c r="X97" i="25" s="1"/>
  <c r="V107" i="24"/>
  <c r="L91" i="31" s="1"/>
  <c r="I107" i="24"/>
  <c r="CI106" i="24"/>
  <c r="CK96" i="25" s="1"/>
  <c r="CH106" i="24"/>
  <c r="CJ96" i="25" s="1"/>
  <c r="CG106" i="24"/>
  <c r="CI96" i="25" s="1"/>
  <c r="CF106" i="24"/>
  <c r="CH96" i="25" s="1"/>
  <c r="CC106" i="24"/>
  <c r="CE96" i="25" s="1"/>
  <c r="CB106" i="24"/>
  <c r="CD96" i="25" s="1"/>
  <c r="CA106" i="24"/>
  <c r="CC96" i="25" s="1"/>
  <c r="BZ106" i="24"/>
  <c r="CB96" i="25" s="1"/>
  <c r="BY106" i="24"/>
  <c r="CA96" i="25" s="1"/>
  <c r="BX106" i="24"/>
  <c r="BZ96" i="25" s="1"/>
  <c r="BW106" i="24"/>
  <c r="BY96" i="25" s="1"/>
  <c r="BV106" i="24"/>
  <c r="BX96" i="25" s="1"/>
  <c r="BU106" i="24"/>
  <c r="BW96" i="25" s="1"/>
  <c r="BT106" i="24"/>
  <c r="BV96" i="25" s="1"/>
  <c r="BS106" i="24"/>
  <c r="BU96" i="25" s="1"/>
  <c r="BR106" i="24"/>
  <c r="BT96" i="25" s="1"/>
  <c r="BQ106" i="24"/>
  <c r="BS96" i="25" s="1"/>
  <c r="BP106" i="24"/>
  <c r="BR96" i="25" s="1"/>
  <c r="BO106" i="24"/>
  <c r="BQ96" i="25" s="1"/>
  <c r="BN106" i="24"/>
  <c r="BP96" i="25" s="1"/>
  <c r="BM106" i="24"/>
  <c r="BO96" i="25" s="1"/>
  <c r="BL106" i="24"/>
  <c r="BN96" i="25" s="1"/>
  <c r="BK106" i="24"/>
  <c r="BM96" i="25" s="1"/>
  <c r="BJ106" i="24"/>
  <c r="BL96" i="25" s="1"/>
  <c r="BI106" i="24"/>
  <c r="BK96" i="25" s="1"/>
  <c r="BH106" i="24"/>
  <c r="BJ96" i="25" s="1"/>
  <c r="BG106" i="24"/>
  <c r="BI96" i="25" s="1"/>
  <c r="BF106" i="24"/>
  <c r="BH96" i="25" s="1"/>
  <c r="BE106" i="24"/>
  <c r="BG96" i="25" s="1"/>
  <c r="BD106" i="24"/>
  <c r="BF96" i="25" s="1"/>
  <c r="BC106" i="24"/>
  <c r="BE96" i="25" s="1"/>
  <c r="BB106" i="24"/>
  <c r="BD96" i="25" s="1"/>
  <c r="BA106" i="24"/>
  <c r="BC96" i="25" s="1"/>
  <c r="AZ106" i="24"/>
  <c r="BB96" i="25" s="1"/>
  <c r="AY106" i="24"/>
  <c r="BA96" i="25" s="1"/>
  <c r="AX106" i="24"/>
  <c r="AZ96" i="25" s="1"/>
  <c r="AW106" i="24"/>
  <c r="AY96" i="25" s="1"/>
  <c r="AV106" i="24"/>
  <c r="AX96" i="25" s="1"/>
  <c r="AU106" i="24"/>
  <c r="AW96" i="25" s="1"/>
  <c r="AT106" i="24"/>
  <c r="AS106" i="24"/>
  <c r="AR106" i="24"/>
  <c r="AM96" i="25" s="1"/>
  <c r="AQ106" i="24"/>
  <c r="AL96" i="25" s="1"/>
  <c r="AP106" i="24"/>
  <c r="AK96" i="25" s="1"/>
  <c r="AO106" i="24"/>
  <c r="AJ96" i="25" s="1"/>
  <c r="AN106" i="24"/>
  <c r="AI96" i="25" s="1"/>
  <c r="AM106" i="24"/>
  <c r="AH96" i="25" s="1"/>
  <c r="AL106" i="24"/>
  <c r="AG96" i="25" s="1"/>
  <c r="AK106" i="24"/>
  <c r="AF96" i="25" s="1"/>
  <c r="AJ106" i="24"/>
  <c r="AE96" i="25" s="1"/>
  <c r="AI106" i="24"/>
  <c r="AR96" i="25" s="1"/>
  <c r="AH106" i="24"/>
  <c r="AQ96" i="25" s="1"/>
  <c r="AE106" i="24"/>
  <c r="AD96" i="25" s="1"/>
  <c r="AD106" i="24"/>
  <c r="AC96" i="25" s="1"/>
  <c r="AC106" i="24"/>
  <c r="AB96" i="25" s="1"/>
  <c r="AB106" i="24"/>
  <c r="AA96" i="25" s="1"/>
  <c r="AA106" i="24"/>
  <c r="Z96" i="25" s="1"/>
  <c r="Z106" i="24"/>
  <c r="Y96" i="25" s="1"/>
  <c r="Y106" i="24"/>
  <c r="X96" i="25" s="1"/>
  <c r="V106" i="24"/>
  <c r="L90" i="31" s="1"/>
  <c r="I106" i="24"/>
  <c r="CI105" i="24"/>
  <c r="CK95" i="25" s="1"/>
  <c r="CH105" i="24"/>
  <c r="CJ95" i="25" s="1"/>
  <c r="CG105" i="24"/>
  <c r="CI95" i="25" s="1"/>
  <c r="CF105" i="24"/>
  <c r="CH95" i="25" s="1"/>
  <c r="CC105" i="24"/>
  <c r="CE95" i="25" s="1"/>
  <c r="CB105" i="24"/>
  <c r="CD95" i="25" s="1"/>
  <c r="CA105" i="24"/>
  <c r="CC95" i="25" s="1"/>
  <c r="BZ105" i="24"/>
  <c r="CB95" i="25" s="1"/>
  <c r="BY105" i="24"/>
  <c r="CA95" i="25" s="1"/>
  <c r="BX105" i="24"/>
  <c r="BZ95" i="25" s="1"/>
  <c r="BW105" i="24"/>
  <c r="BY95" i="25" s="1"/>
  <c r="BV105" i="24"/>
  <c r="BX95" i="25" s="1"/>
  <c r="BU105" i="24"/>
  <c r="BW95" i="25" s="1"/>
  <c r="BT105" i="24"/>
  <c r="BV95" i="25" s="1"/>
  <c r="BS105" i="24"/>
  <c r="BU95" i="25" s="1"/>
  <c r="BR105" i="24"/>
  <c r="BT95" i="25" s="1"/>
  <c r="BQ105" i="24"/>
  <c r="BS95" i="25" s="1"/>
  <c r="BP105" i="24"/>
  <c r="BR95" i="25" s="1"/>
  <c r="BO105" i="24"/>
  <c r="BQ95" i="25" s="1"/>
  <c r="BN105" i="24"/>
  <c r="BP95" i="25" s="1"/>
  <c r="BM105" i="24"/>
  <c r="BO95" i="25" s="1"/>
  <c r="BL105" i="24"/>
  <c r="BN95" i="25" s="1"/>
  <c r="BK105" i="24"/>
  <c r="BM95" i="25" s="1"/>
  <c r="BJ105" i="24"/>
  <c r="BL95" i="25" s="1"/>
  <c r="BI105" i="24"/>
  <c r="BK95" i="25" s="1"/>
  <c r="BH105" i="24"/>
  <c r="BJ95" i="25" s="1"/>
  <c r="BG105" i="24"/>
  <c r="BI95" i="25" s="1"/>
  <c r="BF105" i="24"/>
  <c r="BH95" i="25" s="1"/>
  <c r="BE105" i="24"/>
  <c r="BG95" i="25" s="1"/>
  <c r="BD105" i="24"/>
  <c r="BF95" i="25" s="1"/>
  <c r="BC105" i="24"/>
  <c r="BE95" i="25" s="1"/>
  <c r="BB105" i="24"/>
  <c r="BD95" i="25" s="1"/>
  <c r="BA105" i="24"/>
  <c r="BC95" i="25" s="1"/>
  <c r="AZ105" i="24"/>
  <c r="BB95" i="25" s="1"/>
  <c r="AY105" i="24"/>
  <c r="BA95" i="25" s="1"/>
  <c r="AX105" i="24"/>
  <c r="AZ95" i="25" s="1"/>
  <c r="AW105" i="24"/>
  <c r="AY95" i="25" s="1"/>
  <c r="AV105" i="24"/>
  <c r="AX95" i="25" s="1"/>
  <c r="AU105" i="24"/>
  <c r="AW95" i="25" s="1"/>
  <c r="AT105" i="24"/>
  <c r="AS105" i="24"/>
  <c r="AR105" i="24"/>
  <c r="AM95" i="25" s="1"/>
  <c r="AQ105" i="24"/>
  <c r="AL95" i="25" s="1"/>
  <c r="AP105" i="24"/>
  <c r="AK95" i="25" s="1"/>
  <c r="AO105" i="24"/>
  <c r="AJ95" i="25" s="1"/>
  <c r="AN105" i="24"/>
  <c r="AI95" i="25" s="1"/>
  <c r="AM105" i="24"/>
  <c r="AH95" i="25" s="1"/>
  <c r="AL105" i="24"/>
  <c r="AG95" i="25" s="1"/>
  <c r="AK105" i="24"/>
  <c r="AF95" i="25" s="1"/>
  <c r="AJ105" i="24"/>
  <c r="AE95" i="25" s="1"/>
  <c r="AI105" i="24"/>
  <c r="AR95" i="25" s="1"/>
  <c r="AH105" i="24"/>
  <c r="AQ95" i="25" s="1"/>
  <c r="AE105" i="24"/>
  <c r="AD95" i="25" s="1"/>
  <c r="AD105" i="24"/>
  <c r="AC95" i="25" s="1"/>
  <c r="AC105" i="24"/>
  <c r="AB95" i="25" s="1"/>
  <c r="AB105" i="24"/>
  <c r="AA95" i="25" s="1"/>
  <c r="AA105" i="24"/>
  <c r="Z95" i="25" s="1"/>
  <c r="Z105" i="24"/>
  <c r="Y95" i="25" s="1"/>
  <c r="Y105" i="24"/>
  <c r="X95" i="25" s="1"/>
  <c r="V105" i="24"/>
  <c r="L89" i="31" s="1"/>
  <c r="I105" i="24"/>
  <c r="CI104" i="24"/>
  <c r="CK94" i="25" s="1"/>
  <c r="CH104" i="24"/>
  <c r="CJ94" i="25" s="1"/>
  <c r="CG104" i="24"/>
  <c r="CI94" i="25" s="1"/>
  <c r="CF104" i="24"/>
  <c r="CH94" i="25" s="1"/>
  <c r="CC104" i="24"/>
  <c r="CE94" i="25" s="1"/>
  <c r="CB104" i="24"/>
  <c r="CD94" i="25" s="1"/>
  <c r="CA104" i="24"/>
  <c r="CC94" i="25" s="1"/>
  <c r="BZ104" i="24"/>
  <c r="CB94" i="25" s="1"/>
  <c r="BY104" i="24"/>
  <c r="CA94" i="25" s="1"/>
  <c r="BX104" i="24"/>
  <c r="BZ94" i="25" s="1"/>
  <c r="BW104" i="24"/>
  <c r="BY94" i="25" s="1"/>
  <c r="BV104" i="24"/>
  <c r="BX94" i="25" s="1"/>
  <c r="BU104" i="24"/>
  <c r="BW94" i="25" s="1"/>
  <c r="BT104" i="24"/>
  <c r="BV94" i="25" s="1"/>
  <c r="BS104" i="24"/>
  <c r="BU94" i="25" s="1"/>
  <c r="BR104" i="24"/>
  <c r="BT94" i="25" s="1"/>
  <c r="BQ104" i="24"/>
  <c r="BS94" i="25" s="1"/>
  <c r="BP104" i="24"/>
  <c r="BR94" i="25" s="1"/>
  <c r="BO104" i="24"/>
  <c r="BQ94" i="25" s="1"/>
  <c r="BN104" i="24"/>
  <c r="BP94" i="25" s="1"/>
  <c r="BM104" i="24"/>
  <c r="BO94" i="25" s="1"/>
  <c r="BL104" i="24"/>
  <c r="BN94" i="25" s="1"/>
  <c r="BK104" i="24"/>
  <c r="BM94" i="25" s="1"/>
  <c r="BJ104" i="24"/>
  <c r="BL94" i="25" s="1"/>
  <c r="BI104" i="24"/>
  <c r="BK94" i="25" s="1"/>
  <c r="BH104" i="24"/>
  <c r="BJ94" i="25" s="1"/>
  <c r="BG104" i="24"/>
  <c r="BI94" i="25" s="1"/>
  <c r="BF104" i="24"/>
  <c r="BH94" i="25" s="1"/>
  <c r="BE104" i="24"/>
  <c r="BG94" i="25" s="1"/>
  <c r="BD104" i="24"/>
  <c r="BF94" i="25" s="1"/>
  <c r="BC104" i="24"/>
  <c r="BE94" i="25" s="1"/>
  <c r="BB104" i="24"/>
  <c r="BD94" i="25" s="1"/>
  <c r="BA104" i="24"/>
  <c r="BC94" i="25" s="1"/>
  <c r="AZ104" i="24"/>
  <c r="BB94" i="25" s="1"/>
  <c r="AY104" i="24"/>
  <c r="BA94" i="25" s="1"/>
  <c r="AX104" i="24"/>
  <c r="AZ94" i="25" s="1"/>
  <c r="AW104" i="24"/>
  <c r="AY94" i="25" s="1"/>
  <c r="AV104" i="24"/>
  <c r="AX94" i="25" s="1"/>
  <c r="AU104" i="24"/>
  <c r="AW94" i="25" s="1"/>
  <c r="AT104" i="24"/>
  <c r="AS104" i="24"/>
  <c r="AR104" i="24"/>
  <c r="AM94" i="25" s="1"/>
  <c r="AQ104" i="24"/>
  <c r="AL94" i="25" s="1"/>
  <c r="AP104" i="24"/>
  <c r="AK94" i="25" s="1"/>
  <c r="AO104" i="24"/>
  <c r="AJ94" i="25" s="1"/>
  <c r="AN104" i="24"/>
  <c r="AI94" i="25" s="1"/>
  <c r="AM104" i="24"/>
  <c r="AH94" i="25" s="1"/>
  <c r="AL104" i="24"/>
  <c r="AG94" i="25" s="1"/>
  <c r="AK104" i="24"/>
  <c r="AF94" i="25" s="1"/>
  <c r="AJ104" i="24"/>
  <c r="AE94" i="25" s="1"/>
  <c r="AI104" i="24"/>
  <c r="AR94" i="25" s="1"/>
  <c r="AH104" i="24"/>
  <c r="AQ94" i="25" s="1"/>
  <c r="AE104" i="24"/>
  <c r="AD94" i="25" s="1"/>
  <c r="AD104" i="24"/>
  <c r="AC94" i="25" s="1"/>
  <c r="AC104" i="24"/>
  <c r="AB94" i="25" s="1"/>
  <c r="AB104" i="24"/>
  <c r="AA94" i="25" s="1"/>
  <c r="AA104" i="24"/>
  <c r="Z94" i="25" s="1"/>
  <c r="Z104" i="24"/>
  <c r="Y94" i="25" s="1"/>
  <c r="Y104" i="24"/>
  <c r="X94" i="25" s="1"/>
  <c r="V104" i="24"/>
  <c r="L88" i="31" s="1"/>
  <c r="I104" i="24"/>
  <c r="CI103" i="24"/>
  <c r="CK93" i="25" s="1"/>
  <c r="CH103" i="24"/>
  <c r="CJ93" i="25" s="1"/>
  <c r="CG103" i="24"/>
  <c r="CI93" i="25" s="1"/>
  <c r="CF103" i="24"/>
  <c r="CH93" i="25" s="1"/>
  <c r="CC103" i="24"/>
  <c r="CE93" i="25" s="1"/>
  <c r="CB103" i="24"/>
  <c r="CD93" i="25" s="1"/>
  <c r="CA103" i="24"/>
  <c r="CC93" i="25" s="1"/>
  <c r="BZ103" i="24"/>
  <c r="CB93" i="25" s="1"/>
  <c r="BY103" i="24"/>
  <c r="CA93" i="25" s="1"/>
  <c r="BX103" i="24"/>
  <c r="BZ93" i="25" s="1"/>
  <c r="BW103" i="24"/>
  <c r="BY93" i="25" s="1"/>
  <c r="BV103" i="24"/>
  <c r="BX93" i="25" s="1"/>
  <c r="BU103" i="24"/>
  <c r="BW93" i="25" s="1"/>
  <c r="BT103" i="24"/>
  <c r="BV93" i="25" s="1"/>
  <c r="BS103" i="24"/>
  <c r="BU93" i="25" s="1"/>
  <c r="BR103" i="24"/>
  <c r="BT93" i="25" s="1"/>
  <c r="BQ103" i="24"/>
  <c r="BS93" i="25" s="1"/>
  <c r="BP103" i="24"/>
  <c r="BR93" i="25" s="1"/>
  <c r="BO103" i="24"/>
  <c r="BQ93" i="25" s="1"/>
  <c r="BN103" i="24"/>
  <c r="BP93" i="25" s="1"/>
  <c r="BM103" i="24"/>
  <c r="BO93" i="25" s="1"/>
  <c r="BL103" i="24"/>
  <c r="BN93" i="25" s="1"/>
  <c r="BK103" i="24"/>
  <c r="BM93" i="25" s="1"/>
  <c r="BJ103" i="24"/>
  <c r="BL93" i="25" s="1"/>
  <c r="BI103" i="24"/>
  <c r="BK93" i="25" s="1"/>
  <c r="BH103" i="24"/>
  <c r="BJ93" i="25" s="1"/>
  <c r="BG103" i="24"/>
  <c r="BI93" i="25" s="1"/>
  <c r="BF103" i="24"/>
  <c r="BH93" i="25" s="1"/>
  <c r="BE103" i="24"/>
  <c r="BG93" i="25" s="1"/>
  <c r="BD103" i="24"/>
  <c r="BF93" i="25" s="1"/>
  <c r="BC103" i="24"/>
  <c r="BE93" i="25" s="1"/>
  <c r="BB103" i="24"/>
  <c r="BD93" i="25" s="1"/>
  <c r="BA103" i="24"/>
  <c r="BC93" i="25" s="1"/>
  <c r="AZ103" i="24"/>
  <c r="BB93" i="25" s="1"/>
  <c r="AY103" i="24"/>
  <c r="BA93" i="25" s="1"/>
  <c r="AX103" i="24"/>
  <c r="AZ93" i="25" s="1"/>
  <c r="AW103" i="24"/>
  <c r="AY93" i="25" s="1"/>
  <c r="AV103" i="24"/>
  <c r="AX93" i="25" s="1"/>
  <c r="AU103" i="24"/>
  <c r="AW93" i="25" s="1"/>
  <c r="AT103" i="24"/>
  <c r="AS103" i="24"/>
  <c r="AR103" i="24"/>
  <c r="AM93" i="25" s="1"/>
  <c r="AQ103" i="24"/>
  <c r="AL93" i="25" s="1"/>
  <c r="AP103" i="24"/>
  <c r="AK93" i="25" s="1"/>
  <c r="AO103" i="24"/>
  <c r="AJ93" i="25" s="1"/>
  <c r="AN103" i="24"/>
  <c r="AI93" i="25" s="1"/>
  <c r="AM103" i="24"/>
  <c r="AH93" i="25" s="1"/>
  <c r="AL103" i="24"/>
  <c r="AG93" i="25" s="1"/>
  <c r="AK103" i="24"/>
  <c r="AF93" i="25" s="1"/>
  <c r="AJ103" i="24"/>
  <c r="AE93" i="25" s="1"/>
  <c r="AI103" i="24"/>
  <c r="AR93" i="25" s="1"/>
  <c r="AH103" i="24"/>
  <c r="AQ93" i="25" s="1"/>
  <c r="AE103" i="24"/>
  <c r="AD93" i="25" s="1"/>
  <c r="AD103" i="24"/>
  <c r="AC93" i="25" s="1"/>
  <c r="AC103" i="24"/>
  <c r="AB93" i="25" s="1"/>
  <c r="AB103" i="24"/>
  <c r="AA93" i="25" s="1"/>
  <c r="AA103" i="24"/>
  <c r="Z93" i="25" s="1"/>
  <c r="Z103" i="24"/>
  <c r="Y93" i="25" s="1"/>
  <c r="Y103" i="24"/>
  <c r="X93" i="25" s="1"/>
  <c r="V103" i="24"/>
  <c r="L87" i="31" s="1"/>
  <c r="I103" i="24"/>
  <c r="CI102" i="24"/>
  <c r="CK92" i="25" s="1"/>
  <c r="CH102" i="24"/>
  <c r="CJ92" i="25" s="1"/>
  <c r="CG102" i="24"/>
  <c r="CI92" i="25" s="1"/>
  <c r="CF102" i="24"/>
  <c r="CH92" i="25" s="1"/>
  <c r="CC102" i="24"/>
  <c r="CE92" i="25" s="1"/>
  <c r="CB102" i="24"/>
  <c r="CD92" i="25" s="1"/>
  <c r="CA102" i="24"/>
  <c r="CC92" i="25" s="1"/>
  <c r="BZ102" i="24"/>
  <c r="CB92" i="25" s="1"/>
  <c r="BY102" i="24"/>
  <c r="CA92" i="25" s="1"/>
  <c r="BX102" i="24"/>
  <c r="BZ92" i="25" s="1"/>
  <c r="BW102" i="24"/>
  <c r="BY92" i="25" s="1"/>
  <c r="BV102" i="24"/>
  <c r="BX92" i="25" s="1"/>
  <c r="BU102" i="24"/>
  <c r="BW92" i="25" s="1"/>
  <c r="BT102" i="24"/>
  <c r="BV92" i="25" s="1"/>
  <c r="BS102" i="24"/>
  <c r="BU92" i="25" s="1"/>
  <c r="BR102" i="24"/>
  <c r="BT92" i="25" s="1"/>
  <c r="BQ102" i="24"/>
  <c r="BS92" i="25" s="1"/>
  <c r="BP102" i="24"/>
  <c r="BR92" i="25" s="1"/>
  <c r="BO102" i="24"/>
  <c r="BQ92" i="25" s="1"/>
  <c r="BN102" i="24"/>
  <c r="BP92" i="25" s="1"/>
  <c r="BM102" i="24"/>
  <c r="BO92" i="25" s="1"/>
  <c r="BL102" i="24"/>
  <c r="BN92" i="25" s="1"/>
  <c r="BK102" i="24"/>
  <c r="BM92" i="25" s="1"/>
  <c r="BJ102" i="24"/>
  <c r="BL92" i="25" s="1"/>
  <c r="BI102" i="24"/>
  <c r="BK92" i="25" s="1"/>
  <c r="BH102" i="24"/>
  <c r="BJ92" i="25" s="1"/>
  <c r="BG102" i="24"/>
  <c r="BI92" i="25" s="1"/>
  <c r="BF102" i="24"/>
  <c r="BH92" i="25" s="1"/>
  <c r="BE102" i="24"/>
  <c r="BG92" i="25" s="1"/>
  <c r="BD102" i="24"/>
  <c r="BF92" i="25" s="1"/>
  <c r="BC102" i="24"/>
  <c r="BE92" i="25" s="1"/>
  <c r="BB102" i="24"/>
  <c r="BD92" i="25" s="1"/>
  <c r="BA102" i="24"/>
  <c r="BC92" i="25" s="1"/>
  <c r="AZ102" i="24"/>
  <c r="BB92" i="25" s="1"/>
  <c r="AY102" i="24"/>
  <c r="BA92" i="25" s="1"/>
  <c r="AX102" i="24"/>
  <c r="AZ92" i="25" s="1"/>
  <c r="AW102" i="24"/>
  <c r="AY92" i="25" s="1"/>
  <c r="AV102" i="24"/>
  <c r="AX92" i="25" s="1"/>
  <c r="AU102" i="24"/>
  <c r="AW92" i="25" s="1"/>
  <c r="AT102" i="24"/>
  <c r="AS102" i="24"/>
  <c r="AR102" i="24"/>
  <c r="AM92" i="25" s="1"/>
  <c r="AQ102" i="24"/>
  <c r="AL92" i="25" s="1"/>
  <c r="AP102" i="24"/>
  <c r="AK92" i="25" s="1"/>
  <c r="AO102" i="24"/>
  <c r="AJ92" i="25" s="1"/>
  <c r="AN102" i="24"/>
  <c r="AI92" i="25" s="1"/>
  <c r="AM102" i="24"/>
  <c r="AH92" i="25" s="1"/>
  <c r="AL102" i="24"/>
  <c r="AG92" i="25" s="1"/>
  <c r="AK102" i="24"/>
  <c r="AF92" i="25" s="1"/>
  <c r="AJ102" i="24"/>
  <c r="AE92" i="25" s="1"/>
  <c r="AI102" i="24"/>
  <c r="AR92" i="25" s="1"/>
  <c r="AH102" i="24"/>
  <c r="AQ92" i="25" s="1"/>
  <c r="AE102" i="24"/>
  <c r="AD92" i="25" s="1"/>
  <c r="AD102" i="24"/>
  <c r="AC92" i="25" s="1"/>
  <c r="AC102" i="24"/>
  <c r="AB92" i="25" s="1"/>
  <c r="AB102" i="24"/>
  <c r="AA92" i="25" s="1"/>
  <c r="AA102" i="24"/>
  <c r="Z92" i="25" s="1"/>
  <c r="Z102" i="24"/>
  <c r="Y92" i="25" s="1"/>
  <c r="Y102" i="24"/>
  <c r="X92" i="25" s="1"/>
  <c r="V102" i="24"/>
  <c r="L86" i="31" s="1"/>
  <c r="I102" i="24"/>
  <c r="CI101" i="24"/>
  <c r="CK91" i="25" s="1"/>
  <c r="CH101" i="24"/>
  <c r="CJ91" i="25" s="1"/>
  <c r="CG101" i="24"/>
  <c r="CI91" i="25" s="1"/>
  <c r="CF101" i="24"/>
  <c r="CH91" i="25" s="1"/>
  <c r="CC101" i="24"/>
  <c r="CE91" i="25" s="1"/>
  <c r="CB101" i="24"/>
  <c r="CD91" i="25" s="1"/>
  <c r="CA101" i="24"/>
  <c r="CC91" i="25" s="1"/>
  <c r="BZ101" i="24"/>
  <c r="CB91" i="25" s="1"/>
  <c r="BY101" i="24"/>
  <c r="CA91" i="25" s="1"/>
  <c r="BX101" i="24"/>
  <c r="BZ91" i="25" s="1"/>
  <c r="BW101" i="24"/>
  <c r="BY91" i="25" s="1"/>
  <c r="BV101" i="24"/>
  <c r="BX91" i="25" s="1"/>
  <c r="BU101" i="24"/>
  <c r="BW91" i="25" s="1"/>
  <c r="BT101" i="24"/>
  <c r="BV91" i="25" s="1"/>
  <c r="BS101" i="24"/>
  <c r="BU91" i="25" s="1"/>
  <c r="BR101" i="24"/>
  <c r="BT91" i="25" s="1"/>
  <c r="BQ101" i="24"/>
  <c r="BS91" i="25" s="1"/>
  <c r="BP101" i="24"/>
  <c r="BR91" i="25" s="1"/>
  <c r="BO101" i="24"/>
  <c r="BQ91" i="25" s="1"/>
  <c r="BN101" i="24"/>
  <c r="BP91" i="25" s="1"/>
  <c r="BM101" i="24"/>
  <c r="BO91" i="25" s="1"/>
  <c r="BL101" i="24"/>
  <c r="BN91" i="25" s="1"/>
  <c r="BK101" i="24"/>
  <c r="BM91" i="25" s="1"/>
  <c r="BJ101" i="24"/>
  <c r="BL91" i="25" s="1"/>
  <c r="BI101" i="24"/>
  <c r="BK91" i="25" s="1"/>
  <c r="BH101" i="24"/>
  <c r="BJ91" i="25" s="1"/>
  <c r="BG101" i="24"/>
  <c r="BI91" i="25" s="1"/>
  <c r="BF101" i="24"/>
  <c r="BH91" i="25" s="1"/>
  <c r="BE101" i="24"/>
  <c r="BG91" i="25" s="1"/>
  <c r="BD101" i="24"/>
  <c r="BF91" i="25" s="1"/>
  <c r="BC101" i="24"/>
  <c r="BE91" i="25" s="1"/>
  <c r="BB101" i="24"/>
  <c r="BD91" i="25" s="1"/>
  <c r="BA101" i="24"/>
  <c r="BC91" i="25" s="1"/>
  <c r="AZ101" i="24"/>
  <c r="BB91" i="25" s="1"/>
  <c r="AY101" i="24"/>
  <c r="BA91" i="25" s="1"/>
  <c r="AX101" i="24"/>
  <c r="AZ91" i="25" s="1"/>
  <c r="AW101" i="24"/>
  <c r="AY91" i="25" s="1"/>
  <c r="AV101" i="24"/>
  <c r="AX91" i="25" s="1"/>
  <c r="AU101" i="24"/>
  <c r="AW91" i="25" s="1"/>
  <c r="AT101" i="24"/>
  <c r="AS101" i="24"/>
  <c r="AR101" i="24"/>
  <c r="AM91" i="25" s="1"/>
  <c r="AQ101" i="24"/>
  <c r="AL91" i="25" s="1"/>
  <c r="AP101" i="24"/>
  <c r="AK91" i="25" s="1"/>
  <c r="AO101" i="24"/>
  <c r="AJ91" i="25" s="1"/>
  <c r="AN101" i="24"/>
  <c r="AI91" i="25" s="1"/>
  <c r="AM101" i="24"/>
  <c r="AH91" i="25" s="1"/>
  <c r="AL101" i="24"/>
  <c r="AG91" i="25" s="1"/>
  <c r="AK101" i="24"/>
  <c r="AF91" i="25" s="1"/>
  <c r="AJ101" i="24"/>
  <c r="AE91" i="25" s="1"/>
  <c r="AI101" i="24"/>
  <c r="AR91" i="25" s="1"/>
  <c r="AH101" i="24"/>
  <c r="AQ91" i="25" s="1"/>
  <c r="AE101" i="24"/>
  <c r="AD91" i="25" s="1"/>
  <c r="AD101" i="24"/>
  <c r="AC91" i="25" s="1"/>
  <c r="AC101" i="24"/>
  <c r="AB91" i="25" s="1"/>
  <c r="AB101" i="24"/>
  <c r="AA91" i="25" s="1"/>
  <c r="AA101" i="24"/>
  <c r="Z91" i="25" s="1"/>
  <c r="Z101" i="24"/>
  <c r="Y91" i="25" s="1"/>
  <c r="Y101" i="24"/>
  <c r="X91" i="25" s="1"/>
  <c r="V101" i="24"/>
  <c r="L85" i="31" s="1"/>
  <c r="I101" i="24"/>
  <c r="CI100" i="24"/>
  <c r="CK90" i="25" s="1"/>
  <c r="CH100" i="24"/>
  <c r="CJ90" i="25" s="1"/>
  <c r="CG100" i="24"/>
  <c r="CI90" i="25" s="1"/>
  <c r="CF100" i="24"/>
  <c r="CH90" i="25" s="1"/>
  <c r="CC100" i="24"/>
  <c r="CE90" i="25" s="1"/>
  <c r="CB100" i="24"/>
  <c r="CD90" i="25" s="1"/>
  <c r="CA100" i="24"/>
  <c r="CC90" i="25" s="1"/>
  <c r="BZ100" i="24"/>
  <c r="CB90" i="25" s="1"/>
  <c r="BY100" i="24"/>
  <c r="CA90" i="25" s="1"/>
  <c r="BX100" i="24"/>
  <c r="BZ90" i="25" s="1"/>
  <c r="BW100" i="24"/>
  <c r="BY90" i="25" s="1"/>
  <c r="BV100" i="24"/>
  <c r="BX90" i="25" s="1"/>
  <c r="BU100" i="24"/>
  <c r="BW90" i="25" s="1"/>
  <c r="BT100" i="24"/>
  <c r="BV90" i="25" s="1"/>
  <c r="BS100" i="24"/>
  <c r="BU90" i="25" s="1"/>
  <c r="BR100" i="24"/>
  <c r="BT90" i="25" s="1"/>
  <c r="BQ100" i="24"/>
  <c r="BS90" i="25" s="1"/>
  <c r="BP100" i="24"/>
  <c r="BR90" i="25" s="1"/>
  <c r="BO100" i="24"/>
  <c r="BQ90" i="25" s="1"/>
  <c r="BN100" i="24"/>
  <c r="BP90" i="25" s="1"/>
  <c r="BM100" i="24"/>
  <c r="BO90" i="25" s="1"/>
  <c r="BL100" i="24"/>
  <c r="BN90" i="25" s="1"/>
  <c r="BK100" i="24"/>
  <c r="BM90" i="25" s="1"/>
  <c r="BJ100" i="24"/>
  <c r="BL90" i="25" s="1"/>
  <c r="BI100" i="24"/>
  <c r="BK90" i="25" s="1"/>
  <c r="BH100" i="24"/>
  <c r="BJ90" i="25" s="1"/>
  <c r="BG100" i="24"/>
  <c r="BI90" i="25" s="1"/>
  <c r="BF100" i="24"/>
  <c r="BH90" i="25" s="1"/>
  <c r="BE100" i="24"/>
  <c r="BG90" i="25" s="1"/>
  <c r="BD100" i="24"/>
  <c r="BF90" i="25" s="1"/>
  <c r="BC100" i="24"/>
  <c r="BE90" i="25" s="1"/>
  <c r="BB100" i="24"/>
  <c r="BD90" i="25" s="1"/>
  <c r="BA100" i="24"/>
  <c r="BC90" i="25" s="1"/>
  <c r="AZ100" i="24"/>
  <c r="BB90" i="25" s="1"/>
  <c r="AY100" i="24"/>
  <c r="BA90" i="25" s="1"/>
  <c r="AX100" i="24"/>
  <c r="AZ90" i="25" s="1"/>
  <c r="AW100" i="24"/>
  <c r="AY90" i="25" s="1"/>
  <c r="AV100" i="24"/>
  <c r="AX90" i="25" s="1"/>
  <c r="AU100" i="24"/>
  <c r="AW90" i="25" s="1"/>
  <c r="AT100" i="24"/>
  <c r="AS100" i="24"/>
  <c r="AR100" i="24"/>
  <c r="AM90" i="25" s="1"/>
  <c r="AQ100" i="24"/>
  <c r="AL90" i="25" s="1"/>
  <c r="AP100" i="24"/>
  <c r="AK90" i="25" s="1"/>
  <c r="AO100" i="24"/>
  <c r="AJ90" i="25" s="1"/>
  <c r="AN100" i="24"/>
  <c r="AI90" i="25" s="1"/>
  <c r="AM100" i="24"/>
  <c r="AH90" i="25" s="1"/>
  <c r="AL100" i="24"/>
  <c r="AG90" i="25" s="1"/>
  <c r="AK100" i="24"/>
  <c r="AF90" i="25" s="1"/>
  <c r="AJ100" i="24"/>
  <c r="AE90" i="25" s="1"/>
  <c r="AI100" i="24"/>
  <c r="AR90" i="25" s="1"/>
  <c r="AH100" i="24"/>
  <c r="AQ90" i="25" s="1"/>
  <c r="AE100" i="24"/>
  <c r="AD90" i="25" s="1"/>
  <c r="AD100" i="24"/>
  <c r="AC90" i="25" s="1"/>
  <c r="AC100" i="24"/>
  <c r="AB90" i="25" s="1"/>
  <c r="AB100" i="24"/>
  <c r="AA90" i="25" s="1"/>
  <c r="AA100" i="24"/>
  <c r="Z90" i="25" s="1"/>
  <c r="Z100" i="24"/>
  <c r="Y90" i="25" s="1"/>
  <c r="Y100" i="24"/>
  <c r="X90" i="25" s="1"/>
  <c r="V100" i="24"/>
  <c r="L84" i="31" s="1"/>
  <c r="I100" i="24"/>
  <c r="CI99" i="24"/>
  <c r="CK89" i="25" s="1"/>
  <c r="CH99" i="24"/>
  <c r="CJ89" i="25" s="1"/>
  <c r="CG99" i="24"/>
  <c r="CI89" i="25" s="1"/>
  <c r="CF99" i="24"/>
  <c r="CH89" i="25" s="1"/>
  <c r="CC99" i="24"/>
  <c r="CE89" i="25" s="1"/>
  <c r="CB99" i="24"/>
  <c r="CD89" i="25" s="1"/>
  <c r="CA99" i="24"/>
  <c r="CC89" i="25" s="1"/>
  <c r="BZ99" i="24"/>
  <c r="CB89" i="25" s="1"/>
  <c r="BY99" i="24"/>
  <c r="CA89" i="25" s="1"/>
  <c r="BX99" i="24"/>
  <c r="BZ89" i="25" s="1"/>
  <c r="BW99" i="24"/>
  <c r="BY89" i="25" s="1"/>
  <c r="BV99" i="24"/>
  <c r="BX89" i="25" s="1"/>
  <c r="BU99" i="24"/>
  <c r="BW89" i="25" s="1"/>
  <c r="BT99" i="24"/>
  <c r="BV89" i="25" s="1"/>
  <c r="BS99" i="24"/>
  <c r="BU89" i="25" s="1"/>
  <c r="BR99" i="24"/>
  <c r="BT89" i="25" s="1"/>
  <c r="BQ99" i="24"/>
  <c r="BS89" i="25" s="1"/>
  <c r="BP99" i="24"/>
  <c r="BR89" i="25" s="1"/>
  <c r="BO99" i="24"/>
  <c r="BQ89" i="25" s="1"/>
  <c r="BN99" i="24"/>
  <c r="BP89" i="25" s="1"/>
  <c r="BM99" i="24"/>
  <c r="BO89" i="25" s="1"/>
  <c r="BL99" i="24"/>
  <c r="BN89" i="25" s="1"/>
  <c r="BK99" i="24"/>
  <c r="BM89" i="25" s="1"/>
  <c r="BJ99" i="24"/>
  <c r="BL89" i="25" s="1"/>
  <c r="BI99" i="24"/>
  <c r="BK89" i="25" s="1"/>
  <c r="BH99" i="24"/>
  <c r="BJ89" i="25" s="1"/>
  <c r="BG99" i="24"/>
  <c r="BI89" i="25" s="1"/>
  <c r="BF99" i="24"/>
  <c r="BH89" i="25" s="1"/>
  <c r="BE99" i="24"/>
  <c r="BG89" i="25" s="1"/>
  <c r="BD99" i="24"/>
  <c r="BF89" i="25" s="1"/>
  <c r="BC99" i="24"/>
  <c r="BE89" i="25" s="1"/>
  <c r="BB99" i="24"/>
  <c r="BD89" i="25" s="1"/>
  <c r="BA99" i="24"/>
  <c r="BC89" i="25" s="1"/>
  <c r="AZ99" i="24"/>
  <c r="BB89" i="25" s="1"/>
  <c r="AY99" i="24"/>
  <c r="BA89" i="25" s="1"/>
  <c r="AX99" i="24"/>
  <c r="AZ89" i="25" s="1"/>
  <c r="AW99" i="24"/>
  <c r="AY89" i="25" s="1"/>
  <c r="AV99" i="24"/>
  <c r="AX89" i="25" s="1"/>
  <c r="AU99" i="24"/>
  <c r="AW89" i="25" s="1"/>
  <c r="AT99" i="24"/>
  <c r="AS99" i="24"/>
  <c r="AR99" i="24"/>
  <c r="AM89" i="25" s="1"/>
  <c r="AQ99" i="24"/>
  <c r="AL89" i="25" s="1"/>
  <c r="AP99" i="24"/>
  <c r="AK89" i="25" s="1"/>
  <c r="AO99" i="24"/>
  <c r="AJ89" i="25" s="1"/>
  <c r="AN99" i="24"/>
  <c r="AI89" i="25" s="1"/>
  <c r="AM99" i="24"/>
  <c r="AH89" i="25" s="1"/>
  <c r="AL99" i="24"/>
  <c r="AG89" i="25" s="1"/>
  <c r="AK99" i="24"/>
  <c r="AF89" i="25" s="1"/>
  <c r="AJ99" i="24"/>
  <c r="AE89" i="25" s="1"/>
  <c r="AI99" i="24"/>
  <c r="AR89" i="25" s="1"/>
  <c r="AH99" i="24"/>
  <c r="AQ89" i="25" s="1"/>
  <c r="AE99" i="24"/>
  <c r="AD89" i="25" s="1"/>
  <c r="AD99" i="24"/>
  <c r="AC89" i="25" s="1"/>
  <c r="AC99" i="24"/>
  <c r="AB89" i="25" s="1"/>
  <c r="AB99" i="24"/>
  <c r="AA89" i="25" s="1"/>
  <c r="AA99" i="24"/>
  <c r="Z89" i="25" s="1"/>
  <c r="Z99" i="24"/>
  <c r="Y89" i="25" s="1"/>
  <c r="Y99" i="24"/>
  <c r="X89" i="25" s="1"/>
  <c r="V99" i="24"/>
  <c r="L83" i="31" s="1"/>
  <c r="I99" i="24"/>
  <c r="CI98" i="24"/>
  <c r="CK88" i="25" s="1"/>
  <c r="CH98" i="24"/>
  <c r="CJ88" i="25" s="1"/>
  <c r="CG98" i="24"/>
  <c r="CI88" i="25" s="1"/>
  <c r="CF98" i="24"/>
  <c r="CH88" i="25" s="1"/>
  <c r="CC98" i="24"/>
  <c r="CE88" i="25" s="1"/>
  <c r="CB98" i="24"/>
  <c r="CD88" i="25" s="1"/>
  <c r="CA98" i="24"/>
  <c r="CC88" i="25" s="1"/>
  <c r="BZ98" i="24"/>
  <c r="CB88" i="25" s="1"/>
  <c r="BY98" i="24"/>
  <c r="CA88" i="25" s="1"/>
  <c r="BX98" i="24"/>
  <c r="BZ88" i="25" s="1"/>
  <c r="BW98" i="24"/>
  <c r="BY88" i="25" s="1"/>
  <c r="BV98" i="24"/>
  <c r="BX88" i="25" s="1"/>
  <c r="BU98" i="24"/>
  <c r="BW88" i="25" s="1"/>
  <c r="BT98" i="24"/>
  <c r="BV88" i="25" s="1"/>
  <c r="BS98" i="24"/>
  <c r="BU88" i="25" s="1"/>
  <c r="BR98" i="24"/>
  <c r="BT88" i="25" s="1"/>
  <c r="BQ98" i="24"/>
  <c r="BS88" i="25" s="1"/>
  <c r="BP98" i="24"/>
  <c r="BR88" i="25" s="1"/>
  <c r="BO98" i="24"/>
  <c r="BQ88" i="25" s="1"/>
  <c r="BN98" i="24"/>
  <c r="BP88" i="25" s="1"/>
  <c r="BM98" i="24"/>
  <c r="BO88" i="25" s="1"/>
  <c r="BL98" i="24"/>
  <c r="BN88" i="25" s="1"/>
  <c r="BK98" i="24"/>
  <c r="BM88" i="25" s="1"/>
  <c r="BJ98" i="24"/>
  <c r="BL88" i="25" s="1"/>
  <c r="BI98" i="24"/>
  <c r="BK88" i="25" s="1"/>
  <c r="BH98" i="24"/>
  <c r="BJ88" i="25" s="1"/>
  <c r="BG98" i="24"/>
  <c r="BI88" i="25" s="1"/>
  <c r="BF98" i="24"/>
  <c r="BH88" i="25" s="1"/>
  <c r="BE98" i="24"/>
  <c r="BG88" i="25" s="1"/>
  <c r="BD98" i="24"/>
  <c r="BF88" i="25" s="1"/>
  <c r="BC98" i="24"/>
  <c r="BE88" i="25" s="1"/>
  <c r="BB98" i="24"/>
  <c r="BD88" i="25" s="1"/>
  <c r="BA98" i="24"/>
  <c r="BC88" i="25" s="1"/>
  <c r="AZ98" i="24"/>
  <c r="BB88" i="25" s="1"/>
  <c r="AY98" i="24"/>
  <c r="BA88" i="25" s="1"/>
  <c r="AX98" i="24"/>
  <c r="AZ88" i="25" s="1"/>
  <c r="AW98" i="24"/>
  <c r="AY88" i="25" s="1"/>
  <c r="AV98" i="24"/>
  <c r="AX88" i="25" s="1"/>
  <c r="AU98" i="24"/>
  <c r="AW88" i="25" s="1"/>
  <c r="AT98" i="24"/>
  <c r="AS98" i="24"/>
  <c r="AR98" i="24"/>
  <c r="AM88" i="25" s="1"/>
  <c r="AQ98" i="24"/>
  <c r="AL88" i="25" s="1"/>
  <c r="AP98" i="24"/>
  <c r="AK88" i="25" s="1"/>
  <c r="AO98" i="24"/>
  <c r="AJ88" i="25" s="1"/>
  <c r="AN98" i="24"/>
  <c r="AI88" i="25" s="1"/>
  <c r="AM98" i="24"/>
  <c r="AH88" i="25" s="1"/>
  <c r="AL98" i="24"/>
  <c r="AG88" i="25" s="1"/>
  <c r="AK98" i="24"/>
  <c r="AF88" i="25" s="1"/>
  <c r="AJ98" i="24"/>
  <c r="AE88" i="25" s="1"/>
  <c r="AI98" i="24"/>
  <c r="AR88" i="25" s="1"/>
  <c r="AH98" i="24"/>
  <c r="AQ88" i="25" s="1"/>
  <c r="AE98" i="24"/>
  <c r="AD88" i="25" s="1"/>
  <c r="AD98" i="24"/>
  <c r="AC88" i="25" s="1"/>
  <c r="AC98" i="24"/>
  <c r="AB88" i="25" s="1"/>
  <c r="AB98" i="24"/>
  <c r="AA88" i="25" s="1"/>
  <c r="AA98" i="24"/>
  <c r="Z88" i="25" s="1"/>
  <c r="Z98" i="24"/>
  <c r="Y88" i="25" s="1"/>
  <c r="Y98" i="24"/>
  <c r="X88" i="25" s="1"/>
  <c r="V98" i="24"/>
  <c r="L82" i="31" s="1"/>
  <c r="I98" i="24"/>
  <c r="CI97" i="24"/>
  <c r="CK87" i="25" s="1"/>
  <c r="CH97" i="24"/>
  <c r="CJ87" i="25" s="1"/>
  <c r="CG97" i="24"/>
  <c r="CI87" i="25" s="1"/>
  <c r="CF97" i="24"/>
  <c r="CH87" i="25" s="1"/>
  <c r="CC97" i="24"/>
  <c r="CE87" i="25" s="1"/>
  <c r="CB97" i="24"/>
  <c r="CD87" i="25" s="1"/>
  <c r="CA97" i="24"/>
  <c r="CC87" i="25" s="1"/>
  <c r="BZ97" i="24"/>
  <c r="CB87" i="25" s="1"/>
  <c r="BY97" i="24"/>
  <c r="CA87" i="25" s="1"/>
  <c r="BX97" i="24"/>
  <c r="BZ87" i="25" s="1"/>
  <c r="BW97" i="24"/>
  <c r="BY87" i="25" s="1"/>
  <c r="BV97" i="24"/>
  <c r="BX87" i="25" s="1"/>
  <c r="BU97" i="24"/>
  <c r="BW87" i="25" s="1"/>
  <c r="BT97" i="24"/>
  <c r="BV87" i="25" s="1"/>
  <c r="BS97" i="24"/>
  <c r="BU87" i="25" s="1"/>
  <c r="BR97" i="24"/>
  <c r="BT87" i="25" s="1"/>
  <c r="BQ97" i="24"/>
  <c r="BS87" i="25" s="1"/>
  <c r="BP97" i="24"/>
  <c r="BR87" i="25" s="1"/>
  <c r="BO97" i="24"/>
  <c r="BQ87" i="25" s="1"/>
  <c r="BN97" i="24"/>
  <c r="BP87" i="25" s="1"/>
  <c r="BM97" i="24"/>
  <c r="BO87" i="25" s="1"/>
  <c r="BL97" i="24"/>
  <c r="BN87" i="25" s="1"/>
  <c r="BK97" i="24"/>
  <c r="BM87" i="25" s="1"/>
  <c r="BJ97" i="24"/>
  <c r="BL87" i="25" s="1"/>
  <c r="BI97" i="24"/>
  <c r="BK87" i="25" s="1"/>
  <c r="BH97" i="24"/>
  <c r="BJ87" i="25" s="1"/>
  <c r="BG97" i="24"/>
  <c r="BI87" i="25" s="1"/>
  <c r="BF97" i="24"/>
  <c r="BH87" i="25" s="1"/>
  <c r="BE97" i="24"/>
  <c r="BG87" i="25" s="1"/>
  <c r="BD97" i="24"/>
  <c r="BF87" i="25" s="1"/>
  <c r="BC97" i="24"/>
  <c r="BE87" i="25" s="1"/>
  <c r="BB97" i="24"/>
  <c r="BD87" i="25" s="1"/>
  <c r="BA97" i="24"/>
  <c r="BC87" i="25" s="1"/>
  <c r="AZ97" i="24"/>
  <c r="BB87" i="25" s="1"/>
  <c r="AY97" i="24"/>
  <c r="BA87" i="25" s="1"/>
  <c r="AX97" i="24"/>
  <c r="AZ87" i="25" s="1"/>
  <c r="AW97" i="24"/>
  <c r="AY87" i="25" s="1"/>
  <c r="AV97" i="24"/>
  <c r="AX87" i="25" s="1"/>
  <c r="AU97" i="24"/>
  <c r="AW87" i="25" s="1"/>
  <c r="AT97" i="24"/>
  <c r="AS97" i="24"/>
  <c r="AR97" i="24"/>
  <c r="AM87" i="25" s="1"/>
  <c r="AQ97" i="24"/>
  <c r="AL87" i="25" s="1"/>
  <c r="AP97" i="24"/>
  <c r="AK87" i="25" s="1"/>
  <c r="AO97" i="24"/>
  <c r="AJ87" i="25" s="1"/>
  <c r="AN97" i="24"/>
  <c r="AI87" i="25" s="1"/>
  <c r="AM97" i="24"/>
  <c r="AH87" i="25" s="1"/>
  <c r="AL97" i="24"/>
  <c r="AG87" i="25" s="1"/>
  <c r="AK97" i="24"/>
  <c r="AF87" i="25" s="1"/>
  <c r="AJ97" i="24"/>
  <c r="AE87" i="25" s="1"/>
  <c r="AI97" i="24"/>
  <c r="AR87" i="25" s="1"/>
  <c r="AH97" i="24"/>
  <c r="AQ87" i="25" s="1"/>
  <c r="AE97" i="24"/>
  <c r="AD87" i="25" s="1"/>
  <c r="AD97" i="24"/>
  <c r="AC87" i="25" s="1"/>
  <c r="AC97" i="24"/>
  <c r="AB87" i="25" s="1"/>
  <c r="AB97" i="24"/>
  <c r="AA87" i="25" s="1"/>
  <c r="AA97" i="24"/>
  <c r="Z87" i="25" s="1"/>
  <c r="Z97" i="24"/>
  <c r="Y87" i="25" s="1"/>
  <c r="Y97" i="24"/>
  <c r="X87" i="25" s="1"/>
  <c r="V97" i="24"/>
  <c r="L81" i="31" s="1"/>
  <c r="I97" i="24"/>
  <c r="CI96" i="24"/>
  <c r="CK86" i="25" s="1"/>
  <c r="CH96" i="24"/>
  <c r="CJ86" i="25" s="1"/>
  <c r="CG96" i="24"/>
  <c r="CI86" i="25" s="1"/>
  <c r="CF96" i="24"/>
  <c r="CH86" i="25" s="1"/>
  <c r="CC96" i="24"/>
  <c r="CE86" i="25" s="1"/>
  <c r="CB96" i="24"/>
  <c r="CD86" i="25" s="1"/>
  <c r="CA96" i="24"/>
  <c r="CC86" i="25" s="1"/>
  <c r="BZ96" i="24"/>
  <c r="CB86" i="25" s="1"/>
  <c r="BY96" i="24"/>
  <c r="CA86" i="25" s="1"/>
  <c r="BX96" i="24"/>
  <c r="BZ86" i="25" s="1"/>
  <c r="BW96" i="24"/>
  <c r="BY86" i="25" s="1"/>
  <c r="BV96" i="24"/>
  <c r="BX86" i="25" s="1"/>
  <c r="BU96" i="24"/>
  <c r="BW86" i="25" s="1"/>
  <c r="BT96" i="24"/>
  <c r="BV86" i="25" s="1"/>
  <c r="BS96" i="24"/>
  <c r="BU86" i="25" s="1"/>
  <c r="BR96" i="24"/>
  <c r="BT86" i="25" s="1"/>
  <c r="BQ96" i="24"/>
  <c r="BS86" i="25" s="1"/>
  <c r="BP96" i="24"/>
  <c r="BR86" i="25" s="1"/>
  <c r="BO96" i="24"/>
  <c r="BQ86" i="25" s="1"/>
  <c r="BN96" i="24"/>
  <c r="BP86" i="25" s="1"/>
  <c r="BM96" i="24"/>
  <c r="BO86" i="25" s="1"/>
  <c r="BL96" i="24"/>
  <c r="BN86" i="25" s="1"/>
  <c r="BK96" i="24"/>
  <c r="BM86" i="25" s="1"/>
  <c r="BJ96" i="24"/>
  <c r="BL86" i="25" s="1"/>
  <c r="BI96" i="24"/>
  <c r="BK86" i="25" s="1"/>
  <c r="BH96" i="24"/>
  <c r="BJ86" i="25" s="1"/>
  <c r="BG96" i="24"/>
  <c r="BI86" i="25" s="1"/>
  <c r="BF96" i="24"/>
  <c r="BH86" i="25" s="1"/>
  <c r="BE96" i="24"/>
  <c r="BG86" i="25" s="1"/>
  <c r="BD96" i="24"/>
  <c r="BF86" i="25" s="1"/>
  <c r="BC96" i="24"/>
  <c r="BE86" i="25" s="1"/>
  <c r="BB96" i="24"/>
  <c r="BD86" i="25" s="1"/>
  <c r="BA96" i="24"/>
  <c r="BC86" i="25" s="1"/>
  <c r="AZ96" i="24"/>
  <c r="BB86" i="25" s="1"/>
  <c r="AY96" i="24"/>
  <c r="BA86" i="25" s="1"/>
  <c r="AX96" i="24"/>
  <c r="AZ86" i="25" s="1"/>
  <c r="AW96" i="24"/>
  <c r="AY86" i="25" s="1"/>
  <c r="AV96" i="24"/>
  <c r="AX86" i="25" s="1"/>
  <c r="AU96" i="24"/>
  <c r="AW86" i="25" s="1"/>
  <c r="AT96" i="24"/>
  <c r="AS96" i="24"/>
  <c r="AR96" i="24"/>
  <c r="AM86" i="25" s="1"/>
  <c r="AQ96" i="24"/>
  <c r="AL86" i="25" s="1"/>
  <c r="AP96" i="24"/>
  <c r="AK86" i="25" s="1"/>
  <c r="AO96" i="24"/>
  <c r="AJ86" i="25" s="1"/>
  <c r="AN96" i="24"/>
  <c r="AI86" i="25" s="1"/>
  <c r="AM96" i="24"/>
  <c r="AH86" i="25" s="1"/>
  <c r="AL96" i="24"/>
  <c r="AG86" i="25" s="1"/>
  <c r="AK96" i="24"/>
  <c r="AF86" i="25" s="1"/>
  <c r="AJ96" i="24"/>
  <c r="AE86" i="25" s="1"/>
  <c r="AI96" i="24"/>
  <c r="AR86" i="25" s="1"/>
  <c r="AH96" i="24"/>
  <c r="AQ86" i="25" s="1"/>
  <c r="AE96" i="24"/>
  <c r="AD86" i="25" s="1"/>
  <c r="AD96" i="24"/>
  <c r="AC86" i="25" s="1"/>
  <c r="AC96" i="24"/>
  <c r="AB86" i="25" s="1"/>
  <c r="AB96" i="24"/>
  <c r="AA86" i="25" s="1"/>
  <c r="AA96" i="24"/>
  <c r="Z86" i="25" s="1"/>
  <c r="Z96" i="24"/>
  <c r="Y86" i="25" s="1"/>
  <c r="Y96" i="24"/>
  <c r="X86" i="25" s="1"/>
  <c r="V96" i="24"/>
  <c r="L80" i="31" s="1"/>
  <c r="I96" i="24"/>
  <c r="CI95" i="24"/>
  <c r="CK85" i="25" s="1"/>
  <c r="CH95" i="24"/>
  <c r="CJ85" i="25" s="1"/>
  <c r="CG95" i="24"/>
  <c r="CI85" i="25" s="1"/>
  <c r="CF95" i="24"/>
  <c r="CH85" i="25" s="1"/>
  <c r="CC95" i="24"/>
  <c r="CE85" i="25" s="1"/>
  <c r="CB95" i="24"/>
  <c r="CD85" i="25" s="1"/>
  <c r="CA95" i="24"/>
  <c r="CC85" i="25" s="1"/>
  <c r="BZ95" i="24"/>
  <c r="CB85" i="25" s="1"/>
  <c r="BY95" i="24"/>
  <c r="CA85" i="25" s="1"/>
  <c r="BX95" i="24"/>
  <c r="BZ85" i="25" s="1"/>
  <c r="BW95" i="24"/>
  <c r="BY85" i="25" s="1"/>
  <c r="BV95" i="24"/>
  <c r="BX85" i="25" s="1"/>
  <c r="BU95" i="24"/>
  <c r="BW85" i="25" s="1"/>
  <c r="BT95" i="24"/>
  <c r="BV85" i="25" s="1"/>
  <c r="BS95" i="24"/>
  <c r="BU85" i="25" s="1"/>
  <c r="BR95" i="24"/>
  <c r="BT85" i="25" s="1"/>
  <c r="BQ95" i="24"/>
  <c r="BS85" i="25" s="1"/>
  <c r="BP95" i="24"/>
  <c r="BR85" i="25" s="1"/>
  <c r="BO95" i="24"/>
  <c r="BQ85" i="25" s="1"/>
  <c r="BN95" i="24"/>
  <c r="BP85" i="25" s="1"/>
  <c r="BM95" i="24"/>
  <c r="BO85" i="25" s="1"/>
  <c r="BL95" i="24"/>
  <c r="BN85" i="25" s="1"/>
  <c r="BK95" i="24"/>
  <c r="BM85" i="25" s="1"/>
  <c r="BJ95" i="24"/>
  <c r="BL85" i="25" s="1"/>
  <c r="BI95" i="24"/>
  <c r="BK85" i="25" s="1"/>
  <c r="BH95" i="24"/>
  <c r="BJ85" i="25" s="1"/>
  <c r="BG95" i="24"/>
  <c r="BI85" i="25" s="1"/>
  <c r="BF95" i="24"/>
  <c r="BH85" i="25" s="1"/>
  <c r="BE95" i="24"/>
  <c r="BG85" i="25" s="1"/>
  <c r="BD95" i="24"/>
  <c r="BF85" i="25" s="1"/>
  <c r="BC95" i="24"/>
  <c r="BE85" i="25" s="1"/>
  <c r="BB95" i="24"/>
  <c r="BD85" i="25" s="1"/>
  <c r="BA95" i="24"/>
  <c r="BC85" i="25" s="1"/>
  <c r="AZ95" i="24"/>
  <c r="BB85" i="25" s="1"/>
  <c r="AY95" i="24"/>
  <c r="BA85" i="25" s="1"/>
  <c r="AX95" i="24"/>
  <c r="AZ85" i="25" s="1"/>
  <c r="AW95" i="24"/>
  <c r="AY85" i="25" s="1"/>
  <c r="AV95" i="24"/>
  <c r="AX85" i="25" s="1"/>
  <c r="AU95" i="24"/>
  <c r="AW85" i="25" s="1"/>
  <c r="AT95" i="24"/>
  <c r="AS95" i="24"/>
  <c r="AR95" i="24"/>
  <c r="AM85" i="25" s="1"/>
  <c r="AQ95" i="24"/>
  <c r="AL85" i="25" s="1"/>
  <c r="AP95" i="24"/>
  <c r="AK85" i="25" s="1"/>
  <c r="AO95" i="24"/>
  <c r="AJ85" i="25" s="1"/>
  <c r="AN95" i="24"/>
  <c r="AI85" i="25" s="1"/>
  <c r="AM95" i="24"/>
  <c r="AH85" i="25" s="1"/>
  <c r="AL95" i="24"/>
  <c r="AG85" i="25" s="1"/>
  <c r="AK95" i="24"/>
  <c r="AF85" i="25" s="1"/>
  <c r="AJ95" i="24"/>
  <c r="AE85" i="25" s="1"/>
  <c r="AI95" i="24"/>
  <c r="AR85" i="25" s="1"/>
  <c r="AH95" i="24"/>
  <c r="AQ85" i="25" s="1"/>
  <c r="AE95" i="24"/>
  <c r="AD85" i="25" s="1"/>
  <c r="AD95" i="24"/>
  <c r="AC85" i="25" s="1"/>
  <c r="AC95" i="24"/>
  <c r="AB85" i="25" s="1"/>
  <c r="AB95" i="24"/>
  <c r="AA85" i="25" s="1"/>
  <c r="AA95" i="24"/>
  <c r="Z85" i="25" s="1"/>
  <c r="Z95" i="24"/>
  <c r="Y85" i="25" s="1"/>
  <c r="Y95" i="24"/>
  <c r="X85" i="25" s="1"/>
  <c r="V95" i="24"/>
  <c r="L79" i="31" s="1"/>
  <c r="I95" i="24"/>
  <c r="CF94" i="24"/>
  <c r="CH84" i="25" s="1"/>
  <c r="CC94" i="24"/>
  <c r="CE84" i="25" s="1"/>
  <c r="CB94" i="24"/>
  <c r="CD84" i="25" s="1"/>
  <c r="CA94" i="24"/>
  <c r="CC84" i="25" s="1"/>
  <c r="BZ94" i="24"/>
  <c r="CB84" i="25" s="1"/>
  <c r="BY94" i="24"/>
  <c r="CA84" i="25" s="1"/>
  <c r="BX94" i="24"/>
  <c r="BZ84" i="25" s="1"/>
  <c r="BW94" i="24"/>
  <c r="BY84" i="25" s="1"/>
  <c r="BV94" i="24"/>
  <c r="BX84" i="25" s="1"/>
  <c r="BU94" i="24"/>
  <c r="BW84" i="25" s="1"/>
  <c r="BT94" i="24"/>
  <c r="BV84" i="25" s="1"/>
  <c r="BS94" i="24"/>
  <c r="BU84" i="25" s="1"/>
  <c r="BR94" i="24"/>
  <c r="BT84" i="25" s="1"/>
  <c r="BQ94" i="24"/>
  <c r="BS84" i="25" s="1"/>
  <c r="BP94" i="24"/>
  <c r="BR84" i="25" s="1"/>
  <c r="BO94" i="24"/>
  <c r="BN94" i="24"/>
  <c r="BP84" i="25" s="1"/>
  <c r="BM94" i="24"/>
  <c r="BO84" i="25" s="1"/>
  <c r="BL94" i="24"/>
  <c r="BN84" i="25" s="1"/>
  <c r="BK94" i="24"/>
  <c r="BM84" i="25" s="1"/>
  <c r="BJ94" i="24"/>
  <c r="BL84" i="25" s="1"/>
  <c r="BI94" i="24"/>
  <c r="BK84" i="25" s="1"/>
  <c r="BH94" i="24"/>
  <c r="BJ84" i="25" s="1"/>
  <c r="BG94" i="24"/>
  <c r="BI84" i="25" s="1"/>
  <c r="BF94" i="24"/>
  <c r="BH84" i="25" s="1"/>
  <c r="BE94" i="24"/>
  <c r="BG84" i="25" s="1"/>
  <c r="BD94" i="24"/>
  <c r="BF84" i="25" s="1"/>
  <c r="BC94" i="24"/>
  <c r="BE84" i="25" s="1"/>
  <c r="BB94" i="24"/>
  <c r="BD84" i="25" s="1"/>
  <c r="BA94" i="24"/>
  <c r="BC84" i="25" s="1"/>
  <c r="AZ94" i="24"/>
  <c r="BB84" i="25" s="1"/>
  <c r="AY94" i="24"/>
  <c r="BA84" i="25" s="1"/>
  <c r="AX94" i="24"/>
  <c r="AZ84" i="25" s="1"/>
  <c r="AW94" i="24"/>
  <c r="AY84" i="25" s="1"/>
  <c r="AV94" i="24"/>
  <c r="AX84" i="25" s="1"/>
  <c r="AU94" i="24"/>
  <c r="AW84" i="25" s="1"/>
  <c r="AT94" i="24"/>
  <c r="AS94" i="24"/>
  <c r="AR94" i="24"/>
  <c r="AM84" i="25" s="1"/>
  <c r="AQ94" i="24"/>
  <c r="AL84" i="25" s="1"/>
  <c r="AP94" i="24"/>
  <c r="AK84" i="25" s="1"/>
  <c r="AO94" i="24"/>
  <c r="AJ84" i="25" s="1"/>
  <c r="AN94" i="24"/>
  <c r="AI84" i="25" s="1"/>
  <c r="AM94" i="24"/>
  <c r="AH84" i="25" s="1"/>
  <c r="AL94" i="24"/>
  <c r="AG84" i="25" s="1"/>
  <c r="AK94" i="24"/>
  <c r="AF84" i="25" s="1"/>
  <c r="AJ94" i="24"/>
  <c r="AE84" i="25" s="1"/>
  <c r="AI94" i="24"/>
  <c r="AR84" i="25" s="1"/>
  <c r="AH94" i="24"/>
  <c r="AQ84" i="25" s="1"/>
  <c r="AE94" i="24"/>
  <c r="AD84" i="25" s="1"/>
  <c r="AD94" i="24"/>
  <c r="AC84" i="25" s="1"/>
  <c r="AC94" i="24"/>
  <c r="AB84" i="25" s="1"/>
  <c r="AB94" i="24"/>
  <c r="AA84" i="25" s="1"/>
  <c r="AA94" i="24"/>
  <c r="Z84" i="25" s="1"/>
  <c r="Z94" i="24"/>
  <c r="Y84" i="25" s="1"/>
  <c r="Y94" i="24"/>
  <c r="X84" i="25" s="1"/>
  <c r="I94" i="24"/>
  <c r="CH93" i="24"/>
  <c r="CJ83" i="25" s="1"/>
  <c r="CF93" i="24"/>
  <c r="CH83" i="25" s="1"/>
  <c r="CC93" i="24"/>
  <c r="CE83" i="25" s="1"/>
  <c r="CB93" i="24"/>
  <c r="CD83" i="25" s="1"/>
  <c r="CA93" i="24"/>
  <c r="CC83" i="25" s="1"/>
  <c r="BZ93" i="24"/>
  <c r="CB83" i="25" s="1"/>
  <c r="BY93" i="24"/>
  <c r="CA83" i="25" s="1"/>
  <c r="BX93" i="24"/>
  <c r="BZ83" i="25" s="1"/>
  <c r="BW93" i="24"/>
  <c r="BY83" i="25" s="1"/>
  <c r="BV93" i="24"/>
  <c r="BX83" i="25" s="1"/>
  <c r="BU93" i="24"/>
  <c r="BW83" i="25" s="1"/>
  <c r="BT93" i="24"/>
  <c r="BV83" i="25" s="1"/>
  <c r="BS93" i="24"/>
  <c r="BU83" i="25" s="1"/>
  <c r="BR93" i="24"/>
  <c r="BT83" i="25" s="1"/>
  <c r="BQ93" i="24"/>
  <c r="BS83" i="25" s="1"/>
  <c r="BP93" i="24"/>
  <c r="BR83" i="25" s="1"/>
  <c r="BO93" i="24"/>
  <c r="BN93" i="24"/>
  <c r="BP83" i="25" s="1"/>
  <c r="BM93" i="24"/>
  <c r="BO83" i="25" s="1"/>
  <c r="BL93" i="24"/>
  <c r="BN83" i="25" s="1"/>
  <c r="BK93" i="24"/>
  <c r="BM83" i="25" s="1"/>
  <c r="BJ93" i="24"/>
  <c r="BL83" i="25" s="1"/>
  <c r="BI93" i="24"/>
  <c r="BK83" i="25" s="1"/>
  <c r="BH93" i="24"/>
  <c r="BJ83" i="25" s="1"/>
  <c r="BG93" i="24"/>
  <c r="BI83" i="25" s="1"/>
  <c r="BF93" i="24"/>
  <c r="BH83" i="25" s="1"/>
  <c r="BE93" i="24"/>
  <c r="BG83" i="25" s="1"/>
  <c r="BD93" i="24"/>
  <c r="BF83" i="25" s="1"/>
  <c r="BC93" i="24"/>
  <c r="BE83" i="25" s="1"/>
  <c r="BB93" i="24"/>
  <c r="BD83" i="25" s="1"/>
  <c r="BA93" i="24"/>
  <c r="BC83" i="25" s="1"/>
  <c r="AZ93" i="24"/>
  <c r="BB83" i="25" s="1"/>
  <c r="AY93" i="24"/>
  <c r="BA83" i="25" s="1"/>
  <c r="AX93" i="24"/>
  <c r="AZ83" i="25" s="1"/>
  <c r="AW93" i="24"/>
  <c r="AY83" i="25" s="1"/>
  <c r="AV93" i="24"/>
  <c r="AX83" i="25" s="1"/>
  <c r="AU93" i="24"/>
  <c r="AW83" i="25" s="1"/>
  <c r="AT93" i="24"/>
  <c r="AS93" i="24"/>
  <c r="AR93" i="24"/>
  <c r="AM83" i="25" s="1"/>
  <c r="AQ93" i="24"/>
  <c r="AL83" i="25" s="1"/>
  <c r="AP93" i="24"/>
  <c r="AK83" i="25" s="1"/>
  <c r="AO93" i="24"/>
  <c r="AJ83" i="25" s="1"/>
  <c r="AN93" i="24"/>
  <c r="AI83" i="25" s="1"/>
  <c r="AM93" i="24"/>
  <c r="AH83" i="25" s="1"/>
  <c r="AL93" i="24"/>
  <c r="AG83" i="25" s="1"/>
  <c r="AK93" i="24"/>
  <c r="AF83" i="25" s="1"/>
  <c r="AJ93" i="24"/>
  <c r="AE83" i="25" s="1"/>
  <c r="AI93" i="24"/>
  <c r="AR83" i="25" s="1"/>
  <c r="AH93" i="24"/>
  <c r="AQ83" i="25" s="1"/>
  <c r="AE93" i="24"/>
  <c r="AD83" i="25" s="1"/>
  <c r="AD93" i="24"/>
  <c r="AC83" i="25" s="1"/>
  <c r="AC93" i="24"/>
  <c r="AB83" i="25" s="1"/>
  <c r="AB93" i="24"/>
  <c r="AA83" i="25" s="1"/>
  <c r="AA93" i="24"/>
  <c r="Z83" i="25" s="1"/>
  <c r="Z93" i="24"/>
  <c r="Y83" i="25" s="1"/>
  <c r="Y93" i="24"/>
  <c r="X83" i="25" s="1"/>
  <c r="I93" i="24"/>
  <c r="CF92" i="24"/>
  <c r="CH82" i="25" s="1"/>
  <c r="CC92" i="24"/>
  <c r="CE82" i="25" s="1"/>
  <c r="CB92" i="24"/>
  <c r="CD82" i="25" s="1"/>
  <c r="CA92" i="24"/>
  <c r="CC82" i="25" s="1"/>
  <c r="BZ92" i="24"/>
  <c r="CB82" i="25" s="1"/>
  <c r="BY92" i="24"/>
  <c r="CA82" i="25" s="1"/>
  <c r="BX92" i="24"/>
  <c r="BZ82" i="25" s="1"/>
  <c r="BW92" i="24"/>
  <c r="BY82" i="25" s="1"/>
  <c r="BV92" i="24"/>
  <c r="BX82" i="25" s="1"/>
  <c r="BU92" i="24"/>
  <c r="BW82" i="25" s="1"/>
  <c r="BT92" i="24"/>
  <c r="BV82" i="25" s="1"/>
  <c r="BS92" i="24"/>
  <c r="BU82" i="25" s="1"/>
  <c r="BR92" i="24"/>
  <c r="BT82" i="25" s="1"/>
  <c r="BQ92" i="24"/>
  <c r="BS82" i="25" s="1"/>
  <c r="BP92" i="24"/>
  <c r="BR82" i="25" s="1"/>
  <c r="BO92" i="24"/>
  <c r="BQ82" i="25" s="1"/>
  <c r="BN92" i="24"/>
  <c r="BP82" i="25" s="1"/>
  <c r="BM92" i="24"/>
  <c r="BO82" i="25" s="1"/>
  <c r="BL92" i="24"/>
  <c r="BN82" i="25" s="1"/>
  <c r="BK92" i="24"/>
  <c r="BM82" i="25" s="1"/>
  <c r="BJ92" i="24"/>
  <c r="BI92" i="24"/>
  <c r="BH92" i="24"/>
  <c r="BJ82" i="25" s="1"/>
  <c r="BG92" i="24"/>
  <c r="BI82" i="25" s="1"/>
  <c r="BF92" i="24"/>
  <c r="BH82" i="25" s="1"/>
  <c r="BE92" i="24"/>
  <c r="BG82" i="25" s="1"/>
  <c r="BD92" i="24"/>
  <c r="BF82" i="25" s="1"/>
  <c r="BC92" i="24"/>
  <c r="BE82" i="25" s="1"/>
  <c r="BB92" i="24"/>
  <c r="BD82" i="25" s="1"/>
  <c r="BA92" i="24"/>
  <c r="BC82" i="25" s="1"/>
  <c r="AZ92" i="24"/>
  <c r="BB82" i="25" s="1"/>
  <c r="AY92" i="24"/>
  <c r="BA82" i="25" s="1"/>
  <c r="AX92" i="24"/>
  <c r="AZ82" i="25" s="1"/>
  <c r="AW92" i="24"/>
  <c r="AY82" i="25" s="1"/>
  <c r="AV92" i="24"/>
  <c r="AX82" i="25" s="1"/>
  <c r="AU92" i="24"/>
  <c r="AW82" i="25" s="1"/>
  <c r="AT92" i="24"/>
  <c r="AS92" i="24"/>
  <c r="AR92" i="24"/>
  <c r="AM82" i="25" s="1"/>
  <c r="AQ92" i="24"/>
  <c r="AL82" i="25" s="1"/>
  <c r="AP92" i="24"/>
  <c r="AK82" i="25" s="1"/>
  <c r="AO92" i="24"/>
  <c r="AJ82" i="25" s="1"/>
  <c r="AN92" i="24"/>
  <c r="AI82" i="25" s="1"/>
  <c r="AM92" i="24"/>
  <c r="AH82" i="25" s="1"/>
  <c r="AL92" i="24"/>
  <c r="AG82" i="25" s="1"/>
  <c r="AK92" i="24"/>
  <c r="AF82" i="25" s="1"/>
  <c r="AJ92" i="24"/>
  <c r="AE82" i="25" s="1"/>
  <c r="AI92" i="24"/>
  <c r="AR82" i="25" s="1"/>
  <c r="AH92" i="24"/>
  <c r="AQ82" i="25" s="1"/>
  <c r="AE92" i="24"/>
  <c r="AD82" i="25" s="1"/>
  <c r="AD92" i="24"/>
  <c r="AC82" i="25" s="1"/>
  <c r="AC92" i="24"/>
  <c r="AB82" i="25" s="1"/>
  <c r="AB92" i="24"/>
  <c r="AA82" i="25" s="1"/>
  <c r="AA92" i="24"/>
  <c r="Z82" i="25" s="1"/>
  <c r="Z92" i="24"/>
  <c r="Y82" i="25" s="1"/>
  <c r="Y92" i="24"/>
  <c r="X82" i="25" s="1"/>
  <c r="I92" i="24"/>
  <c r="CH91" i="24"/>
  <c r="CJ81" i="25" s="1"/>
  <c r="CF91" i="24"/>
  <c r="CH81" i="25" s="1"/>
  <c r="CC91" i="24"/>
  <c r="CB91" i="24"/>
  <c r="CD81" i="25" s="1"/>
  <c r="CA91" i="24"/>
  <c r="CC81" i="25" s="1"/>
  <c r="BZ91" i="24"/>
  <c r="CB81" i="25" s="1"/>
  <c r="BY91" i="24"/>
  <c r="CA81" i="25" s="1"/>
  <c r="BX91" i="24"/>
  <c r="BZ81" i="25" s="1"/>
  <c r="BW91" i="24"/>
  <c r="BY81" i="25" s="1"/>
  <c r="BV91" i="24"/>
  <c r="BX81" i="25" s="1"/>
  <c r="BU91" i="24"/>
  <c r="BW81" i="25" s="1"/>
  <c r="BT91" i="24"/>
  <c r="BV81" i="25" s="1"/>
  <c r="BS91" i="24"/>
  <c r="BU81" i="25" s="1"/>
  <c r="BR91" i="24"/>
  <c r="BT81" i="25" s="1"/>
  <c r="BQ91" i="24"/>
  <c r="BS81" i="25" s="1"/>
  <c r="BP91" i="24"/>
  <c r="BR81" i="25" s="1"/>
  <c r="BO91" i="24"/>
  <c r="BQ81" i="25" s="1"/>
  <c r="BN91" i="24"/>
  <c r="BP81" i="25" s="1"/>
  <c r="BM91" i="24"/>
  <c r="BO81" i="25" s="1"/>
  <c r="BL91" i="24"/>
  <c r="BN81" i="25" s="1"/>
  <c r="BK91" i="24"/>
  <c r="BM81" i="25" s="1"/>
  <c r="BJ91" i="24"/>
  <c r="BL81" i="25" s="1"/>
  <c r="BI91" i="24"/>
  <c r="BH91" i="24"/>
  <c r="BJ81" i="25" s="1"/>
  <c r="BG91" i="24"/>
  <c r="BI81" i="25" s="1"/>
  <c r="BF91" i="24"/>
  <c r="BH81" i="25" s="1"/>
  <c r="BE91" i="24"/>
  <c r="BG81" i="25" s="1"/>
  <c r="BD91" i="24"/>
  <c r="BF81" i="25" s="1"/>
  <c r="BC91" i="24"/>
  <c r="BE81" i="25" s="1"/>
  <c r="BB91" i="24"/>
  <c r="BD81" i="25" s="1"/>
  <c r="BA91" i="24"/>
  <c r="BC81" i="25" s="1"/>
  <c r="AZ91" i="24"/>
  <c r="BB81" i="25" s="1"/>
  <c r="AY91" i="24"/>
  <c r="BA81" i="25" s="1"/>
  <c r="AX91" i="24"/>
  <c r="AZ81" i="25" s="1"/>
  <c r="AW91" i="24"/>
  <c r="AY81" i="25" s="1"/>
  <c r="AV91" i="24"/>
  <c r="AX81" i="25" s="1"/>
  <c r="AU91" i="24"/>
  <c r="AW81" i="25" s="1"/>
  <c r="AT91" i="24"/>
  <c r="AS91" i="24"/>
  <c r="AR91" i="24"/>
  <c r="AM81" i="25" s="1"/>
  <c r="AQ91" i="24"/>
  <c r="AL81" i="25" s="1"/>
  <c r="AP91" i="24"/>
  <c r="AK81" i="25" s="1"/>
  <c r="AO91" i="24"/>
  <c r="AJ81" i="25" s="1"/>
  <c r="AN91" i="24"/>
  <c r="AI81" i="25" s="1"/>
  <c r="AM91" i="24"/>
  <c r="AH81" i="25" s="1"/>
  <c r="AL91" i="24"/>
  <c r="AG81" i="25" s="1"/>
  <c r="AK91" i="24"/>
  <c r="AF81" i="25" s="1"/>
  <c r="AJ91" i="24"/>
  <c r="AE81" i="25" s="1"/>
  <c r="AI91" i="24"/>
  <c r="AR81" i="25" s="1"/>
  <c r="AH91" i="24"/>
  <c r="AQ81" i="25" s="1"/>
  <c r="AE91" i="24"/>
  <c r="AD81" i="25" s="1"/>
  <c r="AD91" i="24"/>
  <c r="AC81" i="25" s="1"/>
  <c r="AC91" i="24"/>
  <c r="AB81" i="25" s="1"/>
  <c r="AB91" i="24"/>
  <c r="AA81" i="25" s="1"/>
  <c r="AA91" i="24"/>
  <c r="Z81" i="25" s="1"/>
  <c r="Z91" i="24"/>
  <c r="Y81" i="25" s="1"/>
  <c r="Y91" i="24"/>
  <c r="X81" i="25" s="1"/>
  <c r="I91" i="24"/>
  <c r="CF90" i="24"/>
  <c r="CH80" i="25" s="1"/>
  <c r="CC90" i="24"/>
  <c r="CE80" i="25" s="1"/>
  <c r="CB90" i="24"/>
  <c r="CD80" i="25" s="1"/>
  <c r="CA90" i="24"/>
  <c r="CC80" i="25" s="1"/>
  <c r="BZ90" i="24"/>
  <c r="CB80" i="25" s="1"/>
  <c r="BY90" i="24"/>
  <c r="CA80" i="25" s="1"/>
  <c r="BX90" i="24"/>
  <c r="BZ80" i="25" s="1"/>
  <c r="BW90" i="24"/>
  <c r="BY80" i="25" s="1"/>
  <c r="BV90" i="24"/>
  <c r="BX80" i="25" s="1"/>
  <c r="BU90" i="24"/>
  <c r="BW80" i="25" s="1"/>
  <c r="BT90" i="24"/>
  <c r="BV80" i="25" s="1"/>
  <c r="BS90" i="24"/>
  <c r="BU80" i="25" s="1"/>
  <c r="BR90" i="24"/>
  <c r="BT80" i="25" s="1"/>
  <c r="BQ90" i="24"/>
  <c r="BS80" i="25" s="1"/>
  <c r="BP90" i="24"/>
  <c r="BR80" i="25" s="1"/>
  <c r="BO90" i="24"/>
  <c r="BN90" i="24"/>
  <c r="BP80" i="25" s="1"/>
  <c r="BM90" i="24"/>
  <c r="BO80" i="25" s="1"/>
  <c r="BL90" i="24"/>
  <c r="BN80" i="25" s="1"/>
  <c r="BK90" i="24"/>
  <c r="BM80" i="25" s="1"/>
  <c r="BJ90" i="24"/>
  <c r="BL80" i="25" s="1"/>
  <c r="BI90" i="24"/>
  <c r="BK80" i="25" s="1"/>
  <c r="BH90" i="24"/>
  <c r="BJ80" i="25" s="1"/>
  <c r="BG90" i="24"/>
  <c r="BI80" i="25" s="1"/>
  <c r="BF90" i="24"/>
  <c r="BH80" i="25" s="1"/>
  <c r="BE90" i="24"/>
  <c r="BG80" i="25" s="1"/>
  <c r="BD90" i="24"/>
  <c r="BF80" i="25" s="1"/>
  <c r="BC90" i="24"/>
  <c r="BE80" i="25" s="1"/>
  <c r="BB90" i="24"/>
  <c r="BD80" i="25" s="1"/>
  <c r="BA90" i="24"/>
  <c r="BC80" i="25" s="1"/>
  <c r="AZ90" i="24"/>
  <c r="BB80" i="25" s="1"/>
  <c r="AY90" i="24"/>
  <c r="BA80" i="25" s="1"/>
  <c r="AX90" i="24"/>
  <c r="AZ80" i="25" s="1"/>
  <c r="AW90" i="24"/>
  <c r="AY80" i="25" s="1"/>
  <c r="AV90" i="24"/>
  <c r="AX80" i="25" s="1"/>
  <c r="AU90" i="24"/>
  <c r="AW80" i="25" s="1"/>
  <c r="AT90" i="24"/>
  <c r="AS90" i="24"/>
  <c r="AR90" i="24"/>
  <c r="AM80" i="25" s="1"/>
  <c r="AQ90" i="24"/>
  <c r="AL80" i="25" s="1"/>
  <c r="AP90" i="24"/>
  <c r="AK80" i="25" s="1"/>
  <c r="AO90" i="24"/>
  <c r="AJ80" i="25" s="1"/>
  <c r="AN90" i="24"/>
  <c r="AI80" i="25" s="1"/>
  <c r="AM90" i="24"/>
  <c r="AH80" i="25" s="1"/>
  <c r="AL90" i="24"/>
  <c r="AG80" i="25" s="1"/>
  <c r="AK90" i="24"/>
  <c r="AF80" i="25" s="1"/>
  <c r="AJ90" i="24"/>
  <c r="AE80" i="25" s="1"/>
  <c r="AI90" i="24"/>
  <c r="AR80" i="25" s="1"/>
  <c r="AH90" i="24"/>
  <c r="AQ80" i="25" s="1"/>
  <c r="AE90" i="24"/>
  <c r="AD80" i="25" s="1"/>
  <c r="AD90" i="24"/>
  <c r="AC80" i="25" s="1"/>
  <c r="AC90" i="24"/>
  <c r="AB80" i="25" s="1"/>
  <c r="AB90" i="24"/>
  <c r="AA80" i="25" s="1"/>
  <c r="AA90" i="24"/>
  <c r="Z80" i="25" s="1"/>
  <c r="Z90" i="24"/>
  <c r="Y80" i="25" s="1"/>
  <c r="Y90" i="24"/>
  <c r="X80" i="25" s="1"/>
  <c r="I90" i="24"/>
  <c r="CH89" i="24"/>
  <c r="CJ79" i="25" s="1"/>
  <c r="CF89" i="24"/>
  <c r="CH79" i="25" s="1"/>
  <c r="CC89" i="24"/>
  <c r="CE79" i="25" s="1"/>
  <c r="CB89" i="24"/>
  <c r="CD79" i="25" s="1"/>
  <c r="CA89" i="24"/>
  <c r="CC79" i="25" s="1"/>
  <c r="BZ89" i="24"/>
  <c r="CB79" i="25" s="1"/>
  <c r="BY89" i="24"/>
  <c r="CA79" i="25" s="1"/>
  <c r="BX89" i="24"/>
  <c r="BZ79" i="25" s="1"/>
  <c r="BW89" i="24"/>
  <c r="BY79" i="25" s="1"/>
  <c r="BV89" i="24"/>
  <c r="BX79" i="25" s="1"/>
  <c r="BU89" i="24"/>
  <c r="BW79" i="25" s="1"/>
  <c r="BT89" i="24"/>
  <c r="BV79" i="25" s="1"/>
  <c r="BS89" i="24"/>
  <c r="BU79" i="25" s="1"/>
  <c r="BR89" i="24"/>
  <c r="BT79" i="25" s="1"/>
  <c r="BQ89" i="24"/>
  <c r="BS79" i="25" s="1"/>
  <c r="BP89" i="24"/>
  <c r="BR79" i="25" s="1"/>
  <c r="BO89" i="24"/>
  <c r="BN89" i="24"/>
  <c r="BP79" i="25" s="1"/>
  <c r="BM89" i="24"/>
  <c r="BO79" i="25" s="1"/>
  <c r="BL89" i="24"/>
  <c r="BN79" i="25" s="1"/>
  <c r="BK89" i="24"/>
  <c r="BM79" i="25" s="1"/>
  <c r="BJ89" i="24"/>
  <c r="BL79" i="25" s="1"/>
  <c r="BI89" i="24"/>
  <c r="BK79" i="25" s="1"/>
  <c r="BH89" i="24"/>
  <c r="BJ79" i="25" s="1"/>
  <c r="BG89" i="24"/>
  <c r="BI79" i="25" s="1"/>
  <c r="BF89" i="24"/>
  <c r="BH79" i="25" s="1"/>
  <c r="BE89" i="24"/>
  <c r="BG79" i="25" s="1"/>
  <c r="BD89" i="24"/>
  <c r="BF79" i="25" s="1"/>
  <c r="BC89" i="24"/>
  <c r="BE79" i="25" s="1"/>
  <c r="BB89" i="24"/>
  <c r="BD79" i="25" s="1"/>
  <c r="BA89" i="24"/>
  <c r="BC79" i="25" s="1"/>
  <c r="AZ89" i="24"/>
  <c r="BB79" i="25" s="1"/>
  <c r="AY89" i="24"/>
  <c r="BA79" i="25" s="1"/>
  <c r="AX89" i="24"/>
  <c r="AZ79" i="25" s="1"/>
  <c r="AW89" i="24"/>
  <c r="AY79" i="25" s="1"/>
  <c r="AV89" i="24"/>
  <c r="AX79" i="25" s="1"/>
  <c r="AU89" i="24"/>
  <c r="AW79" i="25" s="1"/>
  <c r="AT89" i="24"/>
  <c r="AS89" i="24"/>
  <c r="AR89" i="24"/>
  <c r="AM79" i="25" s="1"/>
  <c r="AQ89" i="24"/>
  <c r="AL79" i="25" s="1"/>
  <c r="AP89" i="24"/>
  <c r="AK79" i="25" s="1"/>
  <c r="AO89" i="24"/>
  <c r="AJ79" i="25" s="1"/>
  <c r="AN89" i="24"/>
  <c r="AI79" i="25" s="1"/>
  <c r="AM89" i="24"/>
  <c r="AH79" i="25" s="1"/>
  <c r="AL89" i="24"/>
  <c r="AG79" i="25" s="1"/>
  <c r="AK89" i="24"/>
  <c r="AF79" i="25" s="1"/>
  <c r="AJ89" i="24"/>
  <c r="AE79" i="25" s="1"/>
  <c r="AI89" i="24"/>
  <c r="AR79" i="25" s="1"/>
  <c r="AH89" i="24"/>
  <c r="AQ79" i="25" s="1"/>
  <c r="AE89" i="24"/>
  <c r="AD79" i="25" s="1"/>
  <c r="AD89" i="24"/>
  <c r="AC79" i="25" s="1"/>
  <c r="AC89" i="24"/>
  <c r="AB79" i="25" s="1"/>
  <c r="AB89" i="24"/>
  <c r="AA79" i="25" s="1"/>
  <c r="AA89" i="24"/>
  <c r="Z79" i="25" s="1"/>
  <c r="Z89" i="24"/>
  <c r="Y79" i="25" s="1"/>
  <c r="Y89" i="24"/>
  <c r="X79" i="25" s="1"/>
  <c r="I89" i="24"/>
  <c r="CF88" i="24"/>
  <c r="CH78" i="25" s="1"/>
  <c r="CC88" i="24"/>
  <c r="CE78" i="25" s="1"/>
  <c r="CB88" i="24"/>
  <c r="CD78" i="25" s="1"/>
  <c r="CA88" i="24"/>
  <c r="CC78" i="25" s="1"/>
  <c r="BZ88" i="24"/>
  <c r="CB78" i="25" s="1"/>
  <c r="BY88" i="24"/>
  <c r="CA78" i="25" s="1"/>
  <c r="BX88" i="24"/>
  <c r="BZ78" i="25" s="1"/>
  <c r="BW88" i="24"/>
  <c r="BY78" i="25" s="1"/>
  <c r="BV88" i="24"/>
  <c r="BX78" i="25" s="1"/>
  <c r="BU88" i="24"/>
  <c r="BW78" i="25" s="1"/>
  <c r="BT88" i="24"/>
  <c r="BV78" i="25" s="1"/>
  <c r="BS88" i="24"/>
  <c r="BU78" i="25" s="1"/>
  <c r="BR88" i="24"/>
  <c r="BT78" i="25" s="1"/>
  <c r="BQ88" i="24"/>
  <c r="BS78" i="25" s="1"/>
  <c r="BP88" i="24"/>
  <c r="BR78" i="25" s="1"/>
  <c r="BO88" i="24"/>
  <c r="BQ78" i="25" s="1"/>
  <c r="BN88" i="24"/>
  <c r="BP78" i="25" s="1"/>
  <c r="BM88" i="24"/>
  <c r="BO78" i="25" s="1"/>
  <c r="BL88" i="24"/>
  <c r="BN78" i="25" s="1"/>
  <c r="BK88" i="24"/>
  <c r="BM78" i="25" s="1"/>
  <c r="BJ88" i="24"/>
  <c r="BI88" i="24"/>
  <c r="BH88" i="24"/>
  <c r="BJ78" i="25" s="1"/>
  <c r="BG88" i="24"/>
  <c r="BI78" i="25" s="1"/>
  <c r="BF88" i="24"/>
  <c r="BH78" i="25" s="1"/>
  <c r="BE88" i="24"/>
  <c r="BG78" i="25" s="1"/>
  <c r="BD88" i="24"/>
  <c r="BF78" i="25" s="1"/>
  <c r="BC88" i="24"/>
  <c r="BE78" i="25" s="1"/>
  <c r="BB88" i="24"/>
  <c r="BD78" i="25" s="1"/>
  <c r="BA88" i="24"/>
  <c r="BC78" i="25" s="1"/>
  <c r="AZ88" i="24"/>
  <c r="BB78" i="25" s="1"/>
  <c r="AY88" i="24"/>
  <c r="BA78" i="25" s="1"/>
  <c r="AX88" i="24"/>
  <c r="AZ78" i="25" s="1"/>
  <c r="AW88" i="24"/>
  <c r="AY78" i="25" s="1"/>
  <c r="AV88" i="24"/>
  <c r="AX78" i="25" s="1"/>
  <c r="AU88" i="24"/>
  <c r="AW78" i="25" s="1"/>
  <c r="AT88" i="24"/>
  <c r="AS88" i="24"/>
  <c r="AR88" i="24"/>
  <c r="AM78" i="25" s="1"/>
  <c r="AQ88" i="24"/>
  <c r="AL78" i="25" s="1"/>
  <c r="AP88" i="24"/>
  <c r="AK78" i="25" s="1"/>
  <c r="AO88" i="24"/>
  <c r="AJ78" i="25" s="1"/>
  <c r="AN88" i="24"/>
  <c r="AI78" i="25" s="1"/>
  <c r="AM88" i="24"/>
  <c r="AH78" i="25" s="1"/>
  <c r="AL88" i="24"/>
  <c r="AG78" i="25" s="1"/>
  <c r="AK88" i="24"/>
  <c r="AF78" i="25" s="1"/>
  <c r="AJ88" i="24"/>
  <c r="AE78" i="25" s="1"/>
  <c r="AI88" i="24"/>
  <c r="AR78" i="25" s="1"/>
  <c r="AH88" i="24"/>
  <c r="AQ78" i="25" s="1"/>
  <c r="AE88" i="24"/>
  <c r="AD78" i="25" s="1"/>
  <c r="AD88" i="24"/>
  <c r="AC78" i="25" s="1"/>
  <c r="AC88" i="24"/>
  <c r="AB78" i="25" s="1"/>
  <c r="AB88" i="24"/>
  <c r="AA78" i="25" s="1"/>
  <c r="AA88" i="24"/>
  <c r="Z78" i="25" s="1"/>
  <c r="Z88" i="24"/>
  <c r="Y78" i="25" s="1"/>
  <c r="Y88" i="24"/>
  <c r="X78" i="25" s="1"/>
  <c r="I88" i="24"/>
  <c r="CH87" i="24"/>
  <c r="CJ77" i="25" s="1"/>
  <c r="CF87" i="24"/>
  <c r="CH77" i="25" s="1"/>
  <c r="CC87" i="24"/>
  <c r="CB87" i="24"/>
  <c r="CD77" i="25" s="1"/>
  <c r="CA87" i="24"/>
  <c r="CC77" i="25" s="1"/>
  <c r="BZ87" i="24"/>
  <c r="CB77" i="25" s="1"/>
  <c r="BY87" i="24"/>
  <c r="CA77" i="25" s="1"/>
  <c r="BX87" i="24"/>
  <c r="BZ77" i="25" s="1"/>
  <c r="BW87" i="24"/>
  <c r="BY77" i="25" s="1"/>
  <c r="BV87" i="24"/>
  <c r="BX77" i="25" s="1"/>
  <c r="BU87" i="24"/>
  <c r="BW77" i="25" s="1"/>
  <c r="BT87" i="24"/>
  <c r="BV77" i="25" s="1"/>
  <c r="BS87" i="24"/>
  <c r="BU77" i="25" s="1"/>
  <c r="BR87" i="24"/>
  <c r="BT77" i="25" s="1"/>
  <c r="BQ87" i="24"/>
  <c r="BS77" i="25" s="1"/>
  <c r="BP87" i="24"/>
  <c r="BR77" i="25" s="1"/>
  <c r="BO87" i="24"/>
  <c r="BQ77" i="25" s="1"/>
  <c r="BN87" i="24"/>
  <c r="BP77" i="25" s="1"/>
  <c r="BM87" i="24"/>
  <c r="BO77" i="25" s="1"/>
  <c r="BL87" i="24"/>
  <c r="BN77" i="25" s="1"/>
  <c r="BK87" i="24"/>
  <c r="BM77" i="25" s="1"/>
  <c r="BJ87" i="24"/>
  <c r="BL77" i="25" s="1"/>
  <c r="BI87" i="24"/>
  <c r="BH87" i="24"/>
  <c r="BJ77" i="25" s="1"/>
  <c r="BG87" i="24"/>
  <c r="BI77" i="25" s="1"/>
  <c r="BF87" i="24"/>
  <c r="BH77" i="25" s="1"/>
  <c r="BE87" i="24"/>
  <c r="BG77" i="25" s="1"/>
  <c r="BD87" i="24"/>
  <c r="BF77" i="25" s="1"/>
  <c r="BC87" i="24"/>
  <c r="BE77" i="25" s="1"/>
  <c r="BB87" i="24"/>
  <c r="BD77" i="25" s="1"/>
  <c r="BA87" i="24"/>
  <c r="BC77" i="25" s="1"/>
  <c r="AZ87" i="24"/>
  <c r="BB77" i="25" s="1"/>
  <c r="AY87" i="24"/>
  <c r="BA77" i="25" s="1"/>
  <c r="AX87" i="24"/>
  <c r="AZ77" i="25" s="1"/>
  <c r="AW87" i="24"/>
  <c r="AY77" i="25" s="1"/>
  <c r="AV87" i="24"/>
  <c r="AX77" i="25" s="1"/>
  <c r="AU87" i="24"/>
  <c r="AW77" i="25" s="1"/>
  <c r="AT87" i="24"/>
  <c r="AS87" i="24"/>
  <c r="AR87" i="24"/>
  <c r="AM77" i="25" s="1"/>
  <c r="AQ87" i="24"/>
  <c r="AL77" i="25" s="1"/>
  <c r="AP87" i="24"/>
  <c r="AK77" i="25" s="1"/>
  <c r="AO87" i="24"/>
  <c r="AJ77" i="25" s="1"/>
  <c r="AN87" i="24"/>
  <c r="AI77" i="25" s="1"/>
  <c r="AM87" i="24"/>
  <c r="AH77" i="25" s="1"/>
  <c r="AL87" i="24"/>
  <c r="AG77" i="25" s="1"/>
  <c r="AK87" i="24"/>
  <c r="AF77" i="25" s="1"/>
  <c r="AJ87" i="24"/>
  <c r="AE77" i="25" s="1"/>
  <c r="AI87" i="24"/>
  <c r="AR77" i="25" s="1"/>
  <c r="AH87" i="24"/>
  <c r="AQ77" i="25" s="1"/>
  <c r="AE87" i="24"/>
  <c r="AD77" i="25" s="1"/>
  <c r="AD87" i="24"/>
  <c r="AC77" i="25" s="1"/>
  <c r="AC87" i="24"/>
  <c r="AB77" i="25" s="1"/>
  <c r="AB87" i="24"/>
  <c r="AA77" i="25" s="1"/>
  <c r="AA87" i="24"/>
  <c r="Z77" i="25" s="1"/>
  <c r="Z87" i="24"/>
  <c r="Y77" i="25" s="1"/>
  <c r="Y87" i="24"/>
  <c r="X77" i="25" s="1"/>
  <c r="I87" i="24"/>
  <c r="CF86" i="24"/>
  <c r="CH76" i="25" s="1"/>
  <c r="CC86" i="24"/>
  <c r="CE76" i="25" s="1"/>
  <c r="CB86" i="24"/>
  <c r="CD76" i="25" s="1"/>
  <c r="CA86" i="24"/>
  <c r="CC76" i="25" s="1"/>
  <c r="BZ86" i="24"/>
  <c r="CB76" i="25" s="1"/>
  <c r="BY86" i="24"/>
  <c r="CA76" i="25" s="1"/>
  <c r="BX86" i="24"/>
  <c r="BZ76" i="25" s="1"/>
  <c r="BW86" i="24"/>
  <c r="BY76" i="25" s="1"/>
  <c r="BV86" i="24"/>
  <c r="BX76" i="25" s="1"/>
  <c r="BU86" i="24"/>
  <c r="BW76" i="25" s="1"/>
  <c r="BT86" i="24"/>
  <c r="BV76" i="25" s="1"/>
  <c r="BS86" i="24"/>
  <c r="BU76" i="25" s="1"/>
  <c r="BR86" i="24"/>
  <c r="BT76" i="25" s="1"/>
  <c r="BQ86" i="24"/>
  <c r="BS76" i="25" s="1"/>
  <c r="BP86" i="24"/>
  <c r="BR76" i="25" s="1"/>
  <c r="BO86" i="24"/>
  <c r="BQ76" i="25" s="1"/>
  <c r="BN86" i="24"/>
  <c r="BP76" i="25" s="1"/>
  <c r="BM86" i="24"/>
  <c r="BO76" i="25" s="1"/>
  <c r="BL86" i="24"/>
  <c r="BN76" i="25" s="1"/>
  <c r="BK86" i="24"/>
  <c r="BM76" i="25" s="1"/>
  <c r="BJ86" i="24"/>
  <c r="BL76" i="25" s="1"/>
  <c r="BI86" i="24"/>
  <c r="BK76" i="25" s="1"/>
  <c r="BH86" i="24"/>
  <c r="BJ76" i="25" s="1"/>
  <c r="BG86" i="24"/>
  <c r="BI76" i="25" s="1"/>
  <c r="BF86" i="24"/>
  <c r="BH76" i="25" s="1"/>
  <c r="BE86" i="24"/>
  <c r="BG76" i="25" s="1"/>
  <c r="BD86" i="24"/>
  <c r="BF76" i="25" s="1"/>
  <c r="BC86" i="24"/>
  <c r="BE76" i="25" s="1"/>
  <c r="BB86" i="24"/>
  <c r="BD76" i="25" s="1"/>
  <c r="BA86" i="24"/>
  <c r="BC76" i="25" s="1"/>
  <c r="AZ86" i="24"/>
  <c r="BB76" i="25" s="1"/>
  <c r="AY86" i="24"/>
  <c r="BA76" i="25" s="1"/>
  <c r="AX86" i="24"/>
  <c r="AZ76" i="25" s="1"/>
  <c r="AW86" i="24"/>
  <c r="AY76" i="25" s="1"/>
  <c r="AV86" i="24"/>
  <c r="AX76" i="25" s="1"/>
  <c r="AU86" i="24"/>
  <c r="AW76" i="25" s="1"/>
  <c r="AT86" i="24"/>
  <c r="AS86" i="24"/>
  <c r="AR86" i="24"/>
  <c r="AM76" i="25" s="1"/>
  <c r="AQ86" i="24"/>
  <c r="AL76" i="25" s="1"/>
  <c r="AP86" i="24"/>
  <c r="AK76" i="25" s="1"/>
  <c r="AO86" i="24"/>
  <c r="AJ76" i="25" s="1"/>
  <c r="AN86" i="24"/>
  <c r="AI76" i="25" s="1"/>
  <c r="AM86" i="24"/>
  <c r="AH76" i="25" s="1"/>
  <c r="AL86" i="24"/>
  <c r="AG76" i="25" s="1"/>
  <c r="AK86" i="24"/>
  <c r="AF76" i="25" s="1"/>
  <c r="AJ86" i="24"/>
  <c r="AE76" i="25" s="1"/>
  <c r="AI86" i="24"/>
  <c r="AR76" i="25" s="1"/>
  <c r="AH86" i="24"/>
  <c r="AQ76" i="25" s="1"/>
  <c r="AE86" i="24"/>
  <c r="AD76" i="25" s="1"/>
  <c r="AD86" i="24"/>
  <c r="AC76" i="25" s="1"/>
  <c r="AC86" i="24"/>
  <c r="AB76" i="25" s="1"/>
  <c r="AB86" i="24"/>
  <c r="AA76" i="25" s="1"/>
  <c r="AA86" i="24"/>
  <c r="Z76" i="25" s="1"/>
  <c r="Z86" i="24"/>
  <c r="Y76" i="25" s="1"/>
  <c r="Y86" i="24"/>
  <c r="X76" i="25" s="1"/>
  <c r="I86" i="24"/>
  <c r="CF85" i="24"/>
  <c r="CH75" i="25" s="1"/>
  <c r="CC85" i="24"/>
  <c r="CE75" i="25" s="1"/>
  <c r="CB85" i="24"/>
  <c r="CD75" i="25" s="1"/>
  <c r="CA85" i="24"/>
  <c r="CC75" i="25" s="1"/>
  <c r="BZ85" i="24"/>
  <c r="CB75" i="25" s="1"/>
  <c r="BY85" i="24"/>
  <c r="CA75" i="25" s="1"/>
  <c r="BX85" i="24"/>
  <c r="BZ75" i="25" s="1"/>
  <c r="BW85" i="24"/>
  <c r="BY75" i="25" s="1"/>
  <c r="BV85" i="24"/>
  <c r="BX75" i="25" s="1"/>
  <c r="BU85" i="24"/>
  <c r="BW75" i="25" s="1"/>
  <c r="BT85" i="24"/>
  <c r="BV75" i="25" s="1"/>
  <c r="BS85" i="24"/>
  <c r="BU75" i="25" s="1"/>
  <c r="BR85" i="24"/>
  <c r="BT75" i="25" s="1"/>
  <c r="BQ85" i="24"/>
  <c r="BS75" i="25" s="1"/>
  <c r="BP85" i="24"/>
  <c r="BR75" i="25" s="1"/>
  <c r="BO85" i="24"/>
  <c r="BN85" i="24"/>
  <c r="BP75" i="25" s="1"/>
  <c r="BM85" i="24"/>
  <c r="BO75" i="25" s="1"/>
  <c r="BL85" i="24"/>
  <c r="BN75" i="25" s="1"/>
  <c r="BK85" i="24"/>
  <c r="BM75" i="25" s="1"/>
  <c r="BJ85" i="24"/>
  <c r="BL75" i="25" s="1"/>
  <c r="BI85" i="24"/>
  <c r="BK75" i="25" s="1"/>
  <c r="BH85" i="24"/>
  <c r="BJ75" i="25" s="1"/>
  <c r="BG85" i="24"/>
  <c r="BI75" i="25" s="1"/>
  <c r="BF85" i="24"/>
  <c r="BH75" i="25" s="1"/>
  <c r="BE85" i="24"/>
  <c r="BG75" i="25" s="1"/>
  <c r="BD85" i="24"/>
  <c r="BF75" i="25" s="1"/>
  <c r="BC85" i="24"/>
  <c r="BE75" i="25" s="1"/>
  <c r="BB85" i="24"/>
  <c r="BD75" i="25" s="1"/>
  <c r="BA85" i="24"/>
  <c r="BC75" i="25" s="1"/>
  <c r="AZ85" i="24"/>
  <c r="BB75" i="25" s="1"/>
  <c r="AY85" i="24"/>
  <c r="BA75" i="25" s="1"/>
  <c r="AX85" i="24"/>
  <c r="AZ75" i="25" s="1"/>
  <c r="AW85" i="24"/>
  <c r="AY75" i="25" s="1"/>
  <c r="AV85" i="24"/>
  <c r="AX75" i="25" s="1"/>
  <c r="AU85" i="24"/>
  <c r="AW75" i="25" s="1"/>
  <c r="AT85" i="24"/>
  <c r="AS85" i="24"/>
  <c r="AR85" i="24"/>
  <c r="AM75" i="25" s="1"/>
  <c r="AQ85" i="24"/>
  <c r="AL75" i="25" s="1"/>
  <c r="AP85" i="24"/>
  <c r="AK75" i="25" s="1"/>
  <c r="AO85" i="24"/>
  <c r="AJ75" i="25" s="1"/>
  <c r="AN85" i="24"/>
  <c r="AI75" i="25" s="1"/>
  <c r="AM85" i="24"/>
  <c r="AH75" i="25" s="1"/>
  <c r="AL85" i="24"/>
  <c r="AG75" i="25" s="1"/>
  <c r="AK85" i="24"/>
  <c r="AF75" i="25" s="1"/>
  <c r="AJ85" i="24"/>
  <c r="AE75" i="25" s="1"/>
  <c r="AI85" i="24"/>
  <c r="AR75" i="25" s="1"/>
  <c r="AH85" i="24"/>
  <c r="AQ75" i="25" s="1"/>
  <c r="AE85" i="24"/>
  <c r="AD75" i="25" s="1"/>
  <c r="AD85" i="24"/>
  <c r="AC75" i="25" s="1"/>
  <c r="AC85" i="24"/>
  <c r="AB75" i="25" s="1"/>
  <c r="AB85" i="24"/>
  <c r="AA75" i="25" s="1"/>
  <c r="AA85" i="24"/>
  <c r="Z75" i="25" s="1"/>
  <c r="Z85" i="24"/>
  <c r="Y75" i="25" s="1"/>
  <c r="Y85" i="24"/>
  <c r="X75" i="25" s="1"/>
  <c r="I85" i="24"/>
  <c r="CF84" i="24"/>
  <c r="CH74" i="25" s="1"/>
  <c r="CC84" i="24"/>
  <c r="CB84" i="24"/>
  <c r="CD74" i="25" s="1"/>
  <c r="CA84" i="24"/>
  <c r="CC74" i="25" s="1"/>
  <c r="BZ84" i="24"/>
  <c r="BY84" i="24"/>
  <c r="CA74" i="25" s="1"/>
  <c r="BX84" i="24"/>
  <c r="BW84" i="24"/>
  <c r="BY74" i="25" s="1"/>
  <c r="BV84" i="24"/>
  <c r="BU84" i="24"/>
  <c r="BT84" i="24"/>
  <c r="BS84" i="24"/>
  <c r="BU74" i="25" s="1"/>
  <c r="BR84" i="24"/>
  <c r="BQ84" i="24"/>
  <c r="BS74" i="25" s="1"/>
  <c r="BP84" i="24"/>
  <c r="BR74" i="25" s="1"/>
  <c r="BO84" i="24"/>
  <c r="BN84" i="24"/>
  <c r="BM84" i="24"/>
  <c r="BL84" i="24"/>
  <c r="BN74" i="25" s="1"/>
  <c r="BK84" i="24"/>
  <c r="BM74" i="25" s="1"/>
  <c r="BJ84" i="24"/>
  <c r="BL74" i="25" s="1"/>
  <c r="BI84" i="24"/>
  <c r="BH84" i="24"/>
  <c r="BJ74" i="25" s="1"/>
  <c r="BG84" i="24"/>
  <c r="BI74" i="25" s="1"/>
  <c r="BF84" i="24"/>
  <c r="BE84" i="24"/>
  <c r="BD84" i="24"/>
  <c r="BF74" i="25" s="1"/>
  <c r="BC84" i="24"/>
  <c r="BE74" i="25" s="1"/>
  <c r="BB84" i="24"/>
  <c r="BA84" i="24"/>
  <c r="BC74" i="25" s="1"/>
  <c r="AZ84" i="24"/>
  <c r="BB74" i="25" s="1"/>
  <c r="AY84" i="24"/>
  <c r="BA74" i="25" s="1"/>
  <c r="AX84" i="24"/>
  <c r="AZ74" i="25" s="1"/>
  <c r="AW84" i="24"/>
  <c r="AY74" i="25" s="1"/>
  <c r="AV84" i="24"/>
  <c r="AX74" i="25" s="1"/>
  <c r="AU84" i="24"/>
  <c r="AW74" i="25" s="1"/>
  <c r="AT84" i="24"/>
  <c r="AS84" i="24"/>
  <c r="AR84" i="24"/>
  <c r="AM74" i="25" s="1"/>
  <c r="AQ84" i="24"/>
  <c r="AL74" i="25" s="1"/>
  <c r="AP84" i="24"/>
  <c r="AK74" i="25" s="1"/>
  <c r="AO84" i="24"/>
  <c r="AJ74" i="25" s="1"/>
  <c r="AN84" i="24"/>
  <c r="AI74" i="25" s="1"/>
  <c r="AM84" i="24"/>
  <c r="AH74" i="25" s="1"/>
  <c r="AL84" i="24"/>
  <c r="AG74" i="25" s="1"/>
  <c r="AK84" i="24"/>
  <c r="AF74" i="25" s="1"/>
  <c r="AJ84" i="24"/>
  <c r="AE74" i="25" s="1"/>
  <c r="AI84" i="24"/>
  <c r="AR74" i="25" s="1"/>
  <c r="AH84" i="24"/>
  <c r="AQ74" i="25" s="1"/>
  <c r="AE84" i="24"/>
  <c r="AD74" i="25" s="1"/>
  <c r="AD84" i="24"/>
  <c r="AC74" i="25" s="1"/>
  <c r="AC84" i="24"/>
  <c r="AB74" i="25" s="1"/>
  <c r="AB84" i="24"/>
  <c r="AA74" i="25" s="1"/>
  <c r="AA84" i="24"/>
  <c r="Z74" i="25" s="1"/>
  <c r="Z84" i="24"/>
  <c r="Y74" i="25" s="1"/>
  <c r="Y84" i="24"/>
  <c r="X74" i="25" s="1"/>
  <c r="I84" i="24"/>
  <c r="CF83" i="24"/>
  <c r="CH73" i="25" s="1"/>
  <c r="CC83" i="24"/>
  <c r="CB83" i="24"/>
  <c r="CD73" i="25" s="1"/>
  <c r="CA83" i="24"/>
  <c r="CC73" i="25" s="1"/>
  <c r="BZ83" i="24"/>
  <c r="BY83" i="24"/>
  <c r="BX83" i="24"/>
  <c r="BW83" i="24"/>
  <c r="BY73" i="25" s="1"/>
  <c r="BV83" i="24"/>
  <c r="BU83" i="24"/>
  <c r="BT83" i="24"/>
  <c r="BV73" i="25" s="1"/>
  <c r="BS83" i="24"/>
  <c r="BU73" i="25" s="1"/>
  <c r="BR83" i="24"/>
  <c r="BQ83" i="24"/>
  <c r="BP83" i="24"/>
  <c r="BO83" i="24"/>
  <c r="BN83" i="24"/>
  <c r="BM83" i="24"/>
  <c r="BL83" i="24"/>
  <c r="BN73" i="25" s="1"/>
  <c r="BK83" i="24"/>
  <c r="BM73" i="25" s="1"/>
  <c r="BJ83" i="24"/>
  <c r="BL73" i="25" s="1"/>
  <c r="BI83" i="24"/>
  <c r="BK73" i="25" s="1"/>
  <c r="BH83" i="24"/>
  <c r="BG83" i="24"/>
  <c r="BI73" i="25" s="1"/>
  <c r="BF83" i="24"/>
  <c r="BE83" i="24"/>
  <c r="BD83" i="24"/>
  <c r="BC83" i="24"/>
  <c r="BB83" i="24"/>
  <c r="BA83" i="24"/>
  <c r="BC73" i="25" s="1"/>
  <c r="AZ83" i="24"/>
  <c r="BB73" i="25" s="1"/>
  <c r="AY83" i="24"/>
  <c r="BA73" i="25" s="1"/>
  <c r="AX83" i="24"/>
  <c r="AZ73" i="25" s="1"/>
  <c r="AW83" i="24"/>
  <c r="AY73" i="25" s="1"/>
  <c r="AV83" i="24"/>
  <c r="AX73" i="25" s="1"/>
  <c r="AU83" i="24"/>
  <c r="AW73" i="25" s="1"/>
  <c r="AT83" i="24"/>
  <c r="AS83" i="24"/>
  <c r="AR83" i="24"/>
  <c r="AM73" i="25" s="1"/>
  <c r="AQ83" i="24"/>
  <c r="AL73" i="25" s="1"/>
  <c r="AP83" i="24"/>
  <c r="AK73" i="25" s="1"/>
  <c r="AO83" i="24"/>
  <c r="AJ73" i="25" s="1"/>
  <c r="AN83" i="24"/>
  <c r="AI73" i="25" s="1"/>
  <c r="AM83" i="24"/>
  <c r="AH73" i="25" s="1"/>
  <c r="AL83" i="24"/>
  <c r="AG73" i="25" s="1"/>
  <c r="AK83" i="24"/>
  <c r="AF73" i="25" s="1"/>
  <c r="AJ83" i="24"/>
  <c r="AE73" i="25" s="1"/>
  <c r="AI83" i="24"/>
  <c r="AR73" i="25" s="1"/>
  <c r="AH83" i="24"/>
  <c r="AQ73" i="25" s="1"/>
  <c r="AE83" i="24"/>
  <c r="AD73" i="25" s="1"/>
  <c r="AD83" i="24"/>
  <c r="AC73" i="25" s="1"/>
  <c r="AC83" i="24"/>
  <c r="AB73" i="25" s="1"/>
  <c r="AB83" i="24"/>
  <c r="AA73" i="25" s="1"/>
  <c r="AA83" i="24"/>
  <c r="Z73" i="25" s="1"/>
  <c r="Z83" i="24"/>
  <c r="Y73" i="25" s="1"/>
  <c r="Y83" i="24"/>
  <c r="X73" i="25" s="1"/>
  <c r="I83" i="24"/>
  <c r="CF82" i="24"/>
  <c r="CH72" i="25" s="1"/>
  <c r="CC82" i="24"/>
  <c r="CB82" i="24"/>
  <c r="CA82" i="24"/>
  <c r="CC72" i="25" s="1"/>
  <c r="BZ82" i="24"/>
  <c r="CB72" i="25" s="1"/>
  <c r="BY82" i="24"/>
  <c r="CA72" i="25" s="1"/>
  <c r="BX82" i="24"/>
  <c r="BW82" i="24"/>
  <c r="BY72" i="25" s="1"/>
  <c r="BV82" i="24"/>
  <c r="BX72" i="25" s="1"/>
  <c r="BU82" i="24"/>
  <c r="BW72" i="25" s="1"/>
  <c r="BT82" i="24"/>
  <c r="BS82" i="24"/>
  <c r="BR82" i="24"/>
  <c r="BT72" i="25" s="1"/>
  <c r="BQ82" i="24"/>
  <c r="BS72" i="25" s="1"/>
  <c r="BP82" i="24"/>
  <c r="BO82" i="24"/>
  <c r="BN82" i="24"/>
  <c r="BP72" i="25" s="1"/>
  <c r="BM82" i="24"/>
  <c r="BO72" i="25" s="1"/>
  <c r="BL82" i="24"/>
  <c r="BK82" i="24"/>
  <c r="BM72" i="25" s="1"/>
  <c r="BJ82" i="24"/>
  <c r="BI82" i="24"/>
  <c r="BH82" i="24"/>
  <c r="BG82" i="24"/>
  <c r="BF82" i="24"/>
  <c r="BH72" i="25" s="1"/>
  <c r="BE82" i="24"/>
  <c r="BG72" i="25" s="1"/>
  <c r="BD82" i="24"/>
  <c r="BC82" i="24"/>
  <c r="BB82" i="24"/>
  <c r="BD72" i="25" s="1"/>
  <c r="BA82" i="24"/>
  <c r="BC72" i="25" s="1"/>
  <c r="AZ82" i="24"/>
  <c r="BB72" i="25" s="1"/>
  <c r="AY82" i="24"/>
  <c r="BA72" i="25" s="1"/>
  <c r="AX82" i="24"/>
  <c r="AZ72" i="25" s="1"/>
  <c r="AW82" i="24"/>
  <c r="AY72" i="25" s="1"/>
  <c r="AV82" i="24"/>
  <c r="AX72" i="25" s="1"/>
  <c r="AU82" i="24"/>
  <c r="AW72" i="25" s="1"/>
  <c r="AT82" i="24"/>
  <c r="AS82" i="24"/>
  <c r="AR82" i="24"/>
  <c r="AM72" i="25" s="1"/>
  <c r="AQ82" i="24"/>
  <c r="AL72" i="25" s="1"/>
  <c r="AP82" i="24"/>
  <c r="AK72" i="25" s="1"/>
  <c r="AO82" i="24"/>
  <c r="AJ72" i="25" s="1"/>
  <c r="AN82" i="24"/>
  <c r="AI72" i="25" s="1"/>
  <c r="AM82" i="24"/>
  <c r="AH72" i="25" s="1"/>
  <c r="AL82" i="24"/>
  <c r="AG72" i="25" s="1"/>
  <c r="AK82" i="24"/>
  <c r="AF72" i="25" s="1"/>
  <c r="AJ82" i="24"/>
  <c r="AE72" i="25" s="1"/>
  <c r="AI82" i="24"/>
  <c r="AR72" i="25" s="1"/>
  <c r="AH82" i="24"/>
  <c r="AQ72" i="25" s="1"/>
  <c r="AE82" i="24"/>
  <c r="AD72" i="25" s="1"/>
  <c r="AD82" i="24"/>
  <c r="AC72" i="25" s="1"/>
  <c r="AC82" i="24"/>
  <c r="AB72" i="25" s="1"/>
  <c r="AB82" i="24"/>
  <c r="AA72" i="25" s="1"/>
  <c r="AA82" i="24"/>
  <c r="Z72" i="25" s="1"/>
  <c r="Z82" i="24"/>
  <c r="Y72" i="25" s="1"/>
  <c r="Y82" i="24"/>
  <c r="X72" i="25" s="1"/>
  <c r="I82" i="24"/>
  <c r="CF81" i="24"/>
  <c r="CH71" i="25" s="1"/>
  <c r="CC81" i="24"/>
  <c r="CB81" i="24"/>
  <c r="CD71" i="25" s="1"/>
  <c r="CA81" i="24"/>
  <c r="BZ81" i="24"/>
  <c r="BY81" i="24"/>
  <c r="CA71" i="25" s="1"/>
  <c r="BX81" i="24"/>
  <c r="BZ71" i="25" s="1"/>
  <c r="BW81" i="24"/>
  <c r="BV81" i="24"/>
  <c r="BX71" i="25" s="1"/>
  <c r="BU81" i="24"/>
  <c r="BW71" i="25" s="1"/>
  <c r="BT81" i="24"/>
  <c r="BV71" i="25" s="1"/>
  <c r="BS81" i="24"/>
  <c r="BR81" i="24"/>
  <c r="BQ81" i="24"/>
  <c r="BS71" i="25" s="1"/>
  <c r="BP81" i="24"/>
  <c r="BR71" i="25" s="1"/>
  <c r="BO81" i="24"/>
  <c r="BN81" i="24"/>
  <c r="BM81" i="24"/>
  <c r="BL81" i="24"/>
  <c r="BN71" i="25" s="1"/>
  <c r="BK81" i="24"/>
  <c r="BJ81" i="24"/>
  <c r="BL71" i="25" s="1"/>
  <c r="BI81" i="24"/>
  <c r="BH81" i="24"/>
  <c r="BJ71" i="25" s="1"/>
  <c r="BG81" i="24"/>
  <c r="BF81" i="24"/>
  <c r="BH71" i="25" s="1"/>
  <c r="BE81" i="24"/>
  <c r="BD81" i="24"/>
  <c r="BF71" i="25" s="1"/>
  <c r="BC81" i="24"/>
  <c r="CH81" i="24" s="1"/>
  <c r="CJ71" i="25" s="1"/>
  <c r="BB81" i="24"/>
  <c r="BA81" i="24"/>
  <c r="BC71" i="25" s="1"/>
  <c r="AZ81" i="24"/>
  <c r="BB71" i="25" s="1"/>
  <c r="AY81" i="24"/>
  <c r="BA71" i="25" s="1"/>
  <c r="AX81" i="24"/>
  <c r="AZ71" i="25" s="1"/>
  <c r="AW81" i="24"/>
  <c r="AY71" i="25" s="1"/>
  <c r="AV81" i="24"/>
  <c r="AX71" i="25" s="1"/>
  <c r="AU81" i="24"/>
  <c r="AW71" i="25" s="1"/>
  <c r="AT81" i="24"/>
  <c r="AS81" i="24"/>
  <c r="AR81" i="24"/>
  <c r="AM71" i="25" s="1"/>
  <c r="AQ81" i="24"/>
  <c r="AL71" i="25" s="1"/>
  <c r="AP81" i="24"/>
  <c r="AK71" i="25" s="1"/>
  <c r="AO81" i="24"/>
  <c r="AJ71" i="25" s="1"/>
  <c r="AN81" i="24"/>
  <c r="AI71" i="25" s="1"/>
  <c r="AM81" i="24"/>
  <c r="AH71" i="25" s="1"/>
  <c r="AL81" i="24"/>
  <c r="AG71" i="25" s="1"/>
  <c r="AK81" i="24"/>
  <c r="AF71" i="25" s="1"/>
  <c r="AJ81" i="24"/>
  <c r="AE71" i="25" s="1"/>
  <c r="AI81" i="24"/>
  <c r="AR71" i="25" s="1"/>
  <c r="AH81" i="24"/>
  <c r="AQ71" i="25" s="1"/>
  <c r="AE81" i="24"/>
  <c r="AD71" i="25" s="1"/>
  <c r="AD81" i="24"/>
  <c r="AC71" i="25" s="1"/>
  <c r="AC81" i="24"/>
  <c r="AB71" i="25" s="1"/>
  <c r="AB81" i="24"/>
  <c r="AA71" i="25" s="1"/>
  <c r="AA81" i="24"/>
  <c r="Z71" i="25" s="1"/>
  <c r="Z81" i="24"/>
  <c r="Y71" i="25" s="1"/>
  <c r="Y81" i="24"/>
  <c r="X71" i="25" s="1"/>
  <c r="I81" i="24"/>
  <c r="CF80" i="24"/>
  <c r="CH70" i="25" s="1"/>
  <c r="CC80" i="24"/>
  <c r="CB80" i="24"/>
  <c r="CD70" i="25" s="1"/>
  <c r="CA80" i="24"/>
  <c r="CC70" i="25" s="1"/>
  <c r="BZ80" i="24"/>
  <c r="BY80" i="24"/>
  <c r="BX80" i="24"/>
  <c r="BZ70" i="25" s="1"/>
  <c r="BW80" i="24"/>
  <c r="BY70" i="25" s="1"/>
  <c r="BV80" i="24"/>
  <c r="BU80" i="24"/>
  <c r="BW70" i="25" s="1"/>
  <c r="BT80" i="24"/>
  <c r="BV70" i="25" s="1"/>
  <c r="BS80" i="24"/>
  <c r="BU70" i="25" s="1"/>
  <c r="BR80" i="24"/>
  <c r="BQ80" i="24"/>
  <c r="BP80" i="24"/>
  <c r="BR70" i="25" s="1"/>
  <c r="BO80" i="24"/>
  <c r="BN80" i="24"/>
  <c r="BM80" i="24"/>
  <c r="BL80" i="24"/>
  <c r="BN70" i="25" s="1"/>
  <c r="BK80" i="24"/>
  <c r="BM70" i="25" s="1"/>
  <c r="BJ80" i="24"/>
  <c r="BL70" i="25" s="1"/>
  <c r="BI80" i="24"/>
  <c r="BK70" i="25" s="1"/>
  <c r="BH80" i="24"/>
  <c r="BJ70" i="25" s="1"/>
  <c r="BG80" i="24"/>
  <c r="BI70" i="25" s="1"/>
  <c r="BF80" i="24"/>
  <c r="BE80" i="24"/>
  <c r="BG70" i="25" s="1"/>
  <c r="BD80" i="24"/>
  <c r="BF70" i="25" s="1"/>
  <c r="BC80" i="24"/>
  <c r="BE70" i="25" s="1"/>
  <c r="BB80" i="24"/>
  <c r="BA80" i="24"/>
  <c r="BC70" i="25" s="1"/>
  <c r="AZ80" i="24"/>
  <c r="BB70" i="25" s="1"/>
  <c r="AY80" i="24"/>
  <c r="BA70" i="25" s="1"/>
  <c r="AX80" i="24"/>
  <c r="AZ70" i="25" s="1"/>
  <c r="AW80" i="24"/>
  <c r="AY70" i="25" s="1"/>
  <c r="AV80" i="24"/>
  <c r="AX70" i="25" s="1"/>
  <c r="AU80" i="24"/>
  <c r="AW70" i="25" s="1"/>
  <c r="AT80" i="24"/>
  <c r="AS80" i="24"/>
  <c r="AR80" i="24"/>
  <c r="AM70" i="25" s="1"/>
  <c r="AQ80" i="24"/>
  <c r="AL70" i="25" s="1"/>
  <c r="AP80" i="24"/>
  <c r="AK70" i="25" s="1"/>
  <c r="AO80" i="24"/>
  <c r="AJ70" i="25" s="1"/>
  <c r="AN80" i="24"/>
  <c r="AI70" i="25" s="1"/>
  <c r="AM80" i="24"/>
  <c r="AH70" i="25" s="1"/>
  <c r="AL80" i="24"/>
  <c r="AG70" i="25" s="1"/>
  <c r="AK80" i="24"/>
  <c r="AF70" i="25" s="1"/>
  <c r="AJ80" i="24"/>
  <c r="AE70" i="25" s="1"/>
  <c r="AI80" i="24"/>
  <c r="AR70" i="25" s="1"/>
  <c r="AH80" i="24"/>
  <c r="AQ70" i="25" s="1"/>
  <c r="AE80" i="24"/>
  <c r="AD70" i="25" s="1"/>
  <c r="AD80" i="24"/>
  <c r="AC70" i="25" s="1"/>
  <c r="AC80" i="24"/>
  <c r="AB70" i="25" s="1"/>
  <c r="AB80" i="24"/>
  <c r="AA70" i="25" s="1"/>
  <c r="AA80" i="24"/>
  <c r="Z70" i="25" s="1"/>
  <c r="Z80" i="24"/>
  <c r="Y70" i="25" s="1"/>
  <c r="Y80" i="24"/>
  <c r="X70" i="25" s="1"/>
  <c r="I80" i="24"/>
  <c r="CF79" i="24"/>
  <c r="CH69" i="25" s="1"/>
  <c r="CC79" i="24"/>
  <c r="CB79" i="24"/>
  <c r="CA79" i="24"/>
  <c r="CC69" i="25" s="1"/>
  <c r="BZ79" i="24"/>
  <c r="CB69" i="25" s="1"/>
  <c r="BY79" i="24"/>
  <c r="BX79" i="24"/>
  <c r="BW79" i="24"/>
  <c r="BY69" i="25" s="1"/>
  <c r="BV79" i="24"/>
  <c r="BX69" i="25" s="1"/>
  <c r="BU79" i="24"/>
  <c r="BT79" i="24"/>
  <c r="BV69" i="25" s="1"/>
  <c r="BS79" i="24"/>
  <c r="BU69" i="25" s="1"/>
  <c r="BR79" i="24"/>
  <c r="BT69" i="25" s="1"/>
  <c r="BQ79" i="24"/>
  <c r="BP79" i="24"/>
  <c r="BO79" i="24"/>
  <c r="BN79" i="24"/>
  <c r="BP69" i="25" s="1"/>
  <c r="BM79" i="24"/>
  <c r="BL79" i="24"/>
  <c r="BK79" i="24"/>
  <c r="BM69" i="25" s="1"/>
  <c r="BJ79" i="24"/>
  <c r="BI79" i="24"/>
  <c r="BK69" i="25" s="1"/>
  <c r="BH79" i="24"/>
  <c r="BG79" i="24"/>
  <c r="BI69" i="25" s="1"/>
  <c r="BF79" i="24"/>
  <c r="BH69" i="25" s="1"/>
  <c r="BE79" i="24"/>
  <c r="BD79" i="24"/>
  <c r="BF69" i="25" s="1"/>
  <c r="BC79" i="24"/>
  <c r="BB79" i="24"/>
  <c r="BD69" i="25" s="1"/>
  <c r="BA79" i="24"/>
  <c r="BC69" i="25" s="1"/>
  <c r="AZ79" i="24"/>
  <c r="BB69" i="25" s="1"/>
  <c r="AY79" i="24"/>
  <c r="BA69" i="25" s="1"/>
  <c r="AX79" i="24"/>
  <c r="AZ69" i="25" s="1"/>
  <c r="AW79" i="24"/>
  <c r="AY69" i="25" s="1"/>
  <c r="AV79" i="24"/>
  <c r="AX69" i="25" s="1"/>
  <c r="AU79" i="24"/>
  <c r="AW69" i="25" s="1"/>
  <c r="AT79" i="24"/>
  <c r="AS79" i="24"/>
  <c r="AR79" i="24"/>
  <c r="AM69" i="25" s="1"/>
  <c r="AQ79" i="24"/>
  <c r="AL69" i="25" s="1"/>
  <c r="AP79" i="24"/>
  <c r="AK69" i="25" s="1"/>
  <c r="AO79" i="24"/>
  <c r="AJ69" i="25" s="1"/>
  <c r="AN79" i="24"/>
  <c r="AI69" i="25" s="1"/>
  <c r="AM79" i="24"/>
  <c r="AH69" i="25" s="1"/>
  <c r="AL79" i="24"/>
  <c r="AG69" i="25" s="1"/>
  <c r="AK79" i="24"/>
  <c r="AF69" i="25" s="1"/>
  <c r="AJ79" i="24"/>
  <c r="AE69" i="25" s="1"/>
  <c r="AI79" i="24"/>
  <c r="AR69" i="25" s="1"/>
  <c r="AH79" i="24"/>
  <c r="AQ69" i="25" s="1"/>
  <c r="AE79" i="24"/>
  <c r="AD69" i="25" s="1"/>
  <c r="AD79" i="24"/>
  <c r="AC69" i="25" s="1"/>
  <c r="AC79" i="24"/>
  <c r="AB69" i="25" s="1"/>
  <c r="AB79" i="24"/>
  <c r="AA69" i="25" s="1"/>
  <c r="AA79" i="24"/>
  <c r="Z69" i="25" s="1"/>
  <c r="Z79" i="24"/>
  <c r="Y69" i="25" s="1"/>
  <c r="Y79" i="24"/>
  <c r="X69" i="25" s="1"/>
  <c r="I79" i="24"/>
  <c r="CF78" i="24"/>
  <c r="CH68" i="25" s="1"/>
  <c r="CC78" i="24"/>
  <c r="CB78" i="24"/>
  <c r="CA78" i="24"/>
  <c r="BZ78" i="24"/>
  <c r="BY78" i="24"/>
  <c r="BX78" i="24"/>
  <c r="BW78" i="24"/>
  <c r="BV78" i="24"/>
  <c r="BX68" i="25" s="1"/>
  <c r="BU78" i="24"/>
  <c r="BT78" i="24"/>
  <c r="BS78" i="24"/>
  <c r="BU68" i="25" s="1"/>
  <c r="BR78" i="24"/>
  <c r="BQ78" i="24"/>
  <c r="BP78" i="24"/>
  <c r="BO78" i="24"/>
  <c r="BN78" i="24"/>
  <c r="BP68" i="25" s="1"/>
  <c r="BM78" i="24"/>
  <c r="BL78" i="24"/>
  <c r="BK78" i="24"/>
  <c r="BJ78" i="24"/>
  <c r="BI78" i="24"/>
  <c r="BK68" i="25" s="1"/>
  <c r="BH78" i="24"/>
  <c r="BG78" i="24"/>
  <c r="BF78" i="24"/>
  <c r="BH68" i="25" s="1"/>
  <c r="BE78" i="24"/>
  <c r="BD78" i="24"/>
  <c r="BC78" i="24"/>
  <c r="BE68" i="25" s="1"/>
  <c r="BB78" i="24"/>
  <c r="BD68" i="25" s="1"/>
  <c r="BA78" i="24"/>
  <c r="BC68" i="25" s="1"/>
  <c r="AZ78" i="24"/>
  <c r="BB68" i="25" s="1"/>
  <c r="AY78" i="24"/>
  <c r="BA68" i="25" s="1"/>
  <c r="AX78" i="24"/>
  <c r="AZ68" i="25" s="1"/>
  <c r="AW78" i="24"/>
  <c r="AY68" i="25" s="1"/>
  <c r="AV78" i="24"/>
  <c r="AX68" i="25" s="1"/>
  <c r="AU78" i="24"/>
  <c r="AW68" i="25" s="1"/>
  <c r="AT78" i="24"/>
  <c r="AS78" i="24"/>
  <c r="AR78" i="24"/>
  <c r="AM68" i="25" s="1"/>
  <c r="AQ78" i="24"/>
  <c r="AL68" i="25" s="1"/>
  <c r="AP78" i="24"/>
  <c r="AK68" i="25" s="1"/>
  <c r="AO78" i="24"/>
  <c r="AJ68" i="25" s="1"/>
  <c r="AN78" i="24"/>
  <c r="AI68" i="25" s="1"/>
  <c r="AM78" i="24"/>
  <c r="AH68" i="25" s="1"/>
  <c r="AL78" i="24"/>
  <c r="AG68" i="25" s="1"/>
  <c r="AK78" i="24"/>
  <c r="AF68" i="25" s="1"/>
  <c r="AJ78" i="24"/>
  <c r="AE68" i="25" s="1"/>
  <c r="AI78" i="24"/>
  <c r="AR68" i="25" s="1"/>
  <c r="AH78" i="24"/>
  <c r="AQ68" i="25" s="1"/>
  <c r="AE78" i="24"/>
  <c r="AD68" i="25" s="1"/>
  <c r="AD78" i="24"/>
  <c r="AC68" i="25" s="1"/>
  <c r="AC78" i="24"/>
  <c r="AB68" i="25" s="1"/>
  <c r="AB78" i="24"/>
  <c r="AA68" i="25" s="1"/>
  <c r="AA78" i="24"/>
  <c r="Z68" i="25" s="1"/>
  <c r="Z78" i="24"/>
  <c r="Y68" i="25" s="1"/>
  <c r="Y78" i="24"/>
  <c r="X68" i="25" s="1"/>
  <c r="I78" i="24"/>
  <c r="CF77" i="24"/>
  <c r="CH67" i="25" s="1"/>
  <c r="CC77" i="24"/>
  <c r="CB77" i="24"/>
  <c r="CD67" i="25" s="1"/>
  <c r="CA77" i="24"/>
  <c r="BZ77" i="24"/>
  <c r="BY77" i="24"/>
  <c r="CA67" i="25" s="1"/>
  <c r="BX77" i="24"/>
  <c r="BZ67" i="25" s="1"/>
  <c r="BW77" i="24"/>
  <c r="BV77" i="24"/>
  <c r="BU77" i="24"/>
  <c r="BW67" i="25" s="1"/>
  <c r="BT77" i="24"/>
  <c r="BV67" i="25" s="1"/>
  <c r="BS77" i="24"/>
  <c r="BR77" i="24"/>
  <c r="BQ77" i="24"/>
  <c r="BS67" i="25" s="1"/>
  <c r="BP77" i="24"/>
  <c r="BR67" i="25" s="1"/>
  <c r="BO77" i="24"/>
  <c r="BN77" i="24"/>
  <c r="BP67" i="25" s="1"/>
  <c r="BM77" i="24"/>
  <c r="BO67" i="25" s="1"/>
  <c r="BL77" i="24"/>
  <c r="BN67" i="25" s="1"/>
  <c r="BK77" i="24"/>
  <c r="BJ77" i="24"/>
  <c r="BL67" i="25" s="1"/>
  <c r="BI77" i="24"/>
  <c r="BH77" i="24"/>
  <c r="BJ67" i="25" s="1"/>
  <c r="BG77" i="24"/>
  <c r="BF77" i="24"/>
  <c r="BE77" i="24"/>
  <c r="BG67" i="25" s="1"/>
  <c r="BD77" i="24"/>
  <c r="BF67" i="25" s="1"/>
  <c r="BC77" i="24"/>
  <c r="CH77" i="24" s="1"/>
  <c r="CJ67" i="25" s="1"/>
  <c r="BB77" i="24"/>
  <c r="BA77" i="24"/>
  <c r="BC67" i="25" s="1"/>
  <c r="AZ77" i="24"/>
  <c r="BB67" i="25" s="1"/>
  <c r="AY77" i="24"/>
  <c r="BA67" i="25" s="1"/>
  <c r="AX77" i="24"/>
  <c r="AZ67" i="25" s="1"/>
  <c r="AW77" i="24"/>
  <c r="AY67" i="25" s="1"/>
  <c r="AV77" i="24"/>
  <c r="AX67" i="25" s="1"/>
  <c r="AU77" i="24"/>
  <c r="AW67" i="25" s="1"/>
  <c r="AT77" i="24"/>
  <c r="AS77" i="24"/>
  <c r="AR77" i="24"/>
  <c r="AM67" i="25" s="1"/>
  <c r="AQ77" i="24"/>
  <c r="AL67" i="25" s="1"/>
  <c r="AP77" i="24"/>
  <c r="AK67" i="25" s="1"/>
  <c r="AO77" i="24"/>
  <c r="AJ67" i="25" s="1"/>
  <c r="AN77" i="24"/>
  <c r="AI67" i="25" s="1"/>
  <c r="AM77" i="24"/>
  <c r="AH67" i="25" s="1"/>
  <c r="AL77" i="24"/>
  <c r="AG67" i="25" s="1"/>
  <c r="AK77" i="24"/>
  <c r="AF67" i="25" s="1"/>
  <c r="AJ77" i="24"/>
  <c r="AE67" i="25" s="1"/>
  <c r="AI77" i="24"/>
  <c r="AR67" i="25" s="1"/>
  <c r="AH77" i="24"/>
  <c r="AQ67" i="25" s="1"/>
  <c r="AE77" i="24"/>
  <c r="AD67" i="25" s="1"/>
  <c r="AD77" i="24"/>
  <c r="AC67" i="25" s="1"/>
  <c r="AC77" i="24"/>
  <c r="AB67" i="25" s="1"/>
  <c r="AB77" i="24"/>
  <c r="AA67" i="25" s="1"/>
  <c r="AA77" i="24"/>
  <c r="Z67" i="25" s="1"/>
  <c r="Z77" i="24"/>
  <c r="Y67" i="25" s="1"/>
  <c r="Y77" i="24"/>
  <c r="X67" i="25" s="1"/>
  <c r="I77" i="24"/>
  <c r="CF76" i="24"/>
  <c r="CH66" i="25" s="1"/>
  <c r="CC76" i="24"/>
  <c r="CB76" i="24"/>
  <c r="CD66" i="25" s="1"/>
  <c r="CA76" i="24"/>
  <c r="BZ76" i="24"/>
  <c r="BY76" i="24"/>
  <c r="BX76" i="24"/>
  <c r="BZ66" i="25" s="1"/>
  <c r="BW76" i="24"/>
  <c r="BV76" i="24"/>
  <c r="BU76" i="24"/>
  <c r="BT76" i="24"/>
  <c r="BS76" i="24"/>
  <c r="BR76" i="24"/>
  <c r="BQ76" i="24"/>
  <c r="BP76" i="24"/>
  <c r="BR66" i="25" s="1"/>
  <c r="BO76" i="24"/>
  <c r="BN76" i="24"/>
  <c r="BM76" i="24"/>
  <c r="BO66" i="25" s="1"/>
  <c r="BL76" i="24"/>
  <c r="BK76" i="24"/>
  <c r="BJ76" i="24"/>
  <c r="BL66" i="25" s="1"/>
  <c r="BI76" i="24"/>
  <c r="BK66" i="25" s="1"/>
  <c r="BH76" i="24"/>
  <c r="BJ66" i="25" s="1"/>
  <c r="BG76" i="24"/>
  <c r="BF76" i="24"/>
  <c r="BE76" i="24"/>
  <c r="BD76" i="24"/>
  <c r="BF66" i="25" s="1"/>
  <c r="BC76" i="24"/>
  <c r="BB76" i="24"/>
  <c r="BA76" i="24"/>
  <c r="BC66" i="25" s="1"/>
  <c r="AZ76" i="24"/>
  <c r="BB66" i="25" s="1"/>
  <c r="AY76" i="24"/>
  <c r="BA66" i="25" s="1"/>
  <c r="AX76" i="24"/>
  <c r="AZ66" i="25" s="1"/>
  <c r="AW76" i="24"/>
  <c r="AY66" i="25" s="1"/>
  <c r="AV76" i="24"/>
  <c r="AX66" i="25" s="1"/>
  <c r="AU76" i="24"/>
  <c r="AW66" i="25" s="1"/>
  <c r="AT76" i="24"/>
  <c r="AS76" i="24"/>
  <c r="AR76" i="24"/>
  <c r="AM66" i="25" s="1"/>
  <c r="AQ76" i="24"/>
  <c r="AL66" i="25" s="1"/>
  <c r="AP76" i="24"/>
  <c r="AK66" i="25" s="1"/>
  <c r="AO76" i="24"/>
  <c r="AJ66" i="25" s="1"/>
  <c r="AN76" i="24"/>
  <c r="AI66" i="25" s="1"/>
  <c r="AM76" i="24"/>
  <c r="AH66" i="25" s="1"/>
  <c r="AL76" i="24"/>
  <c r="AG66" i="25" s="1"/>
  <c r="AK76" i="24"/>
  <c r="AF66" i="25" s="1"/>
  <c r="AJ76" i="24"/>
  <c r="AE66" i="25" s="1"/>
  <c r="AI76" i="24"/>
  <c r="AR66" i="25" s="1"/>
  <c r="AH76" i="24"/>
  <c r="AQ66" i="25" s="1"/>
  <c r="AE76" i="24"/>
  <c r="AD66" i="25" s="1"/>
  <c r="AD76" i="24"/>
  <c r="AC66" i="25" s="1"/>
  <c r="AC76" i="24"/>
  <c r="AB66" i="25" s="1"/>
  <c r="AB76" i="24"/>
  <c r="AA66" i="25" s="1"/>
  <c r="AA76" i="24"/>
  <c r="Z66" i="25" s="1"/>
  <c r="Z76" i="24"/>
  <c r="Y66" i="25" s="1"/>
  <c r="Y76" i="24"/>
  <c r="X66" i="25" s="1"/>
  <c r="I76" i="24"/>
  <c r="CF75" i="24"/>
  <c r="CH65" i="25" s="1"/>
  <c r="CC75" i="24"/>
  <c r="CB75" i="24"/>
  <c r="CA75" i="24"/>
  <c r="CC65" i="25" s="1"/>
  <c r="BZ75" i="24"/>
  <c r="CB65" i="25" s="1"/>
  <c r="BY75" i="24"/>
  <c r="BX75" i="24"/>
  <c r="BW75" i="24"/>
  <c r="BY65" i="25" s="1"/>
  <c r="BV75" i="24"/>
  <c r="BX65" i="25" s="1"/>
  <c r="BU75" i="24"/>
  <c r="BT75" i="24"/>
  <c r="BS75" i="24"/>
  <c r="BU65" i="25" s="1"/>
  <c r="BR75" i="24"/>
  <c r="BT65" i="25" s="1"/>
  <c r="BQ75" i="24"/>
  <c r="BP75" i="24"/>
  <c r="BR65" i="25" s="1"/>
  <c r="BO75" i="24"/>
  <c r="BN75" i="24"/>
  <c r="BP65" i="25" s="1"/>
  <c r="BM75" i="24"/>
  <c r="BL75" i="24"/>
  <c r="BK75" i="24"/>
  <c r="BM65" i="25" s="1"/>
  <c r="BJ75" i="24"/>
  <c r="BI75" i="24"/>
  <c r="BK65" i="25" s="1"/>
  <c r="BH75" i="24"/>
  <c r="BG75" i="24"/>
  <c r="BI65" i="25" s="1"/>
  <c r="BF75" i="24"/>
  <c r="BH65" i="25" s="1"/>
  <c r="BE75" i="24"/>
  <c r="BD75" i="24"/>
  <c r="BC75" i="24"/>
  <c r="BB75" i="24"/>
  <c r="BD65" i="25" s="1"/>
  <c r="BA75" i="24"/>
  <c r="BC65" i="25" s="1"/>
  <c r="AZ75" i="24"/>
  <c r="BB65" i="25" s="1"/>
  <c r="AY75" i="24"/>
  <c r="BA65" i="25" s="1"/>
  <c r="AX75" i="24"/>
  <c r="AZ65" i="25" s="1"/>
  <c r="AW75" i="24"/>
  <c r="AY65" i="25" s="1"/>
  <c r="AV75" i="24"/>
  <c r="AX65" i="25" s="1"/>
  <c r="AU75" i="24"/>
  <c r="AW65" i="25" s="1"/>
  <c r="AT75" i="24"/>
  <c r="AS75" i="24"/>
  <c r="AR75" i="24"/>
  <c r="AM65" i="25" s="1"/>
  <c r="AQ75" i="24"/>
  <c r="AL65" i="25" s="1"/>
  <c r="AP75" i="24"/>
  <c r="AK65" i="25" s="1"/>
  <c r="AO75" i="24"/>
  <c r="AJ65" i="25" s="1"/>
  <c r="AN75" i="24"/>
  <c r="AI65" i="25" s="1"/>
  <c r="AM75" i="24"/>
  <c r="AH65" i="25" s="1"/>
  <c r="AL75" i="24"/>
  <c r="AG65" i="25" s="1"/>
  <c r="AK75" i="24"/>
  <c r="AF65" i="25" s="1"/>
  <c r="AJ75" i="24"/>
  <c r="AE65" i="25" s="1"/>
  <c r="AI75" i="24"/>
  <c r="AR65" i="25" s="1"/>
  <c r="AH75" i="24"/>
  <c r="AQ65" i="25" s="1"/>
  <c r="AE75" i="24"/>
  <c r="AD65" i="25" s="1"/>
  <c r="AD75" i="24"/>
  <c r="AC65" i="25" s="1"/>
  <c r="AC75" i="24"/>
  <c r="AB65" i="25" s="1"/>
  <c r="AB75" i="24"/>
  <c r="AA65" i="25" s="1"/>
  <c r="AA75" i="24"/>
  <c r="Z65" i="25" s="1"/>
  <c r="Z75" i="24"/>
  <c r="Y65" i="25" s="1"/>
  <c r="Y75" i="24"/>
  <c r="X65" i="25" s="1"/>
  <c r="I75" i="24"/>
  <c r="CF74" i="24"/>
  <c r="CH64" i="25" s="1"/>
  <c r="CC74" i="24"/>
  <c r="CB74" i="24"/>
  <c r="CA74" i="24"/>
  <c r="BZ74" i="24"/>
  <c r="CB64" i="25" s="1"/>
  <c r="BY74" i="24"/>
  <c r="CA64" i="25" s="1"/>
  <c r="BX74" i="24"/>
  <c r="BW74" i="24"/>
  <c r="BV74" i="24"/>
  <c r="BX64" i="25" s="1"/>
  <c r="BU74" i="24"/>
  <c r="BW64" i="25" s="1"/>
  <c r="BT74" i="24"/>
  <c r="BS74" i="24"/>
  <c r="BR74" i="24"/>
  <c r="BT64" i="25" s="1"/>
  <c r="BQ74" i="24"/>
  <c r="BS64" i="25" s="1"/>
  <c r="BP74" i="24"/>
  <c r="BO74" i="24"/>
  <c r="BN74" i="24"/>
  <c r="BP64" i="25" s="1"/>
  <c r="BM74" i="24"/>
  <c r="BO64" i="25" s="1"/>
  <c r="BL74" i="24"/>
  <c r="BK74" i="24"/>
  <c r="BJ74" i="24"/>
  <c r="BI74" i="24"/>
  <c r="BH74" i="24"/>
  <c r="BG74" i="24"/>
  <c r="BF74" i="24"/>
  <c r="BE74" i="24"/>
  <c r="BG64" i="25" s="1"/>
  <c r="BD74" i="24"/>
  <c r="BC74" i="24"/>
  <c r="BB74" i="24"/>
  <c r="BD64" i="25" s="1"/>
  <c r="BA74" i="24"/>
  <c r="BC64" i="25" s="1"/>
  <c r="AZ74" i="24"/>
  <c r="BB64" i="25" s="1"/>
  <c r="AY74" i="24"/>
  <c r="BA64" i="25" s="1"/>
  <c r="AX74" i="24"/>
  <c r="AZ64" i="25" s="1"/>
  <c r="AW74" i="24"/>
  <c r="AY64" i="25" s="1"/>
  <c r="AV74" i="24"/>
  <c r="AX64" i="25" s="1"/>
  <c r="AU74" i="24"/>
  <c r="AW64" i="25" s="1"/>
  <c r="AT74" i="24"/>
  <c r="AS74" i="24"/>
  <c r="AR74" i="24"/>
  <c r="AM64" i="25" s="1"/>
  <c r="AQ74" i="24"/>
  <c r="AL64" i="25" s="1"/>
  <c r="AP74" i="24"/>
  <c r="AK64" i="25" s="1"/>
  <c r="AO74" i="24"/>
  <c r="AJ64" i="25" s="1"/>
  <c r="AN74" i="24"/>
  <c r="AI64" i="25" s="1"/>
  <c r="AM74" i="24"/>
  <c r="AH64" i="25" s="1"/>
  <c r="AL74" i="24"/>
  <c r="AG64" i="25" s="1"/>
  <c r="AK74" i="24"/>
  <c r="AF64" i="25" s="1"/>
  <c r="AJ74" i="24"/>
  <c r="AE64" i="25" s="1"/>
  <c r="AI74" i="24"/>
  <c r="AR64" i="25" s="1"/>
  <c r="AH74" i="24"/>
  <c r="AQ64" i="25" s="1"/>
  <c r="AE74" i="24"/>
  <c r="AD64" i="25" s="1"/>
  <c r="AD74" i="24"/>
  <c r="AC64" i="25" s="1"/>
  <c r="AC74" i="24"/>
  <c r="AB64" i="25" s="1"/>
  <c r="AB74" i="24"/>
  <c r="AA64" i="25" s="1"/>
  <c r="AA74" i="24"/>
  <c r="Z64" i="25" s="1"/>
  <c r="Z74" i="24"/>
  <c r="Y64" i="25" s="1"/>
  <c r="Y74" i="24"/>
  <c r="X64" i="25" s="1"/>
  <c r="I74" i="24"/>
  <c r="CF73" i="24"/>
  <c r="CH63" i="25" s="1"/>
  <c r="CC73" i="24"/>
  <c r="CH73" i="24" s="1"/>
  <c r="CJ63" i="25" s="1"/>
  <c r="CB73" i="24"/>
  <c r="CD63" i="25" s="1"/>
  <c r="CA73" i="24"/>
  <c r="BZ73" i="24"/>
  <c r="CB63" i="25" s="1"/>
  <c r="BY73" i="24"/>
  <c r="CA63" i="25" s="1"/>
  <c r="BX73" i="24"/>
  <c r="BZ63" i="25" s="1"/>
  <c r="BW73" i="24"/>
  <c r="BV73" i="24"/>
  <c r="BU73" i="24"/>
  <c r="BT73" i="24"/>
  <c r="BV63" i="25" s="1"/>
  <c r="BS73" i="24"/>
  <c r="BR73" i="24"/>
  <c r="BQ73" i="24"/>
  <c r="BS63" i="25" s="1"/>
  <c r="BP73" i="24"/>
  <c r="BR63" i="25" s="1"/>
  <c r="BO73" i="24"/>
  <c r="BN73" i="24"/>
  <c r="BM73" i="24"/>
  <c r="BL73" i="24"/>
  <c r="BN63" i="25" s="1"/>
  <c r="BK73" i="24"/>
  <c r="BJ73" i="24"/>
  <c r="BI73" i="24"/>
  <c r="BH73" i="24"/>
  <c r="BJ63" i="25" s="1"/>
  <c r="BG73" i="24"/>
  <c r="BF73" i="24"/>
  <c r="BE73" i="24"/>
  <c r="BG63" i="25" s="1"/>
  <c r="BD73" i="24"/>
  <c r="BF63" i="25" s="1"/>
  <c r="BC73" i="24"/>
  <c r="BB73" i="24"/>
  <c r="BA73" i="24"/>
  <c r="BC63" i="25" s="1"/>
  <c r="AZ73" i="24"/>
  <c r="BB63" i="25" s="1"/>
  <c r="AY73" i="24"/>
  <c r="BA63" i="25" s="1"/>
  <c r="AX73" i="24"/>
  <c r="AZ63" i="25" s="1"/>
  <c r="AW73" i="24"/>
  <c r="AY63" i="25" s="1"/>
  <c r="AV73" i="24"/>
  <c r="AX63" i="25" s="1"/>
  <c r="AU73" i="24"/>
  <c r="AW63" i="25" s="1"/>
  <c r="AT73" i="24"/>
  <c r="AS73" i="24"/>
  <c r="AR73" i="24"/>
  <c r="AM63" i="25" s="1"/>
  <c r="AQ73" i="24"/>
  <c r="AL63" i="25" s="1"/>
  <c r="AP73" i="24"/>
  <c r="AK63" i="25" s="1"/>
  <c r="AO73" i="24"/>
  <c r="AJ63" i="25" s="1"/>
  <c r="AN73" i="24"/>
  <c r="AI63" i="25" s="1"/>
  <c r="AM73" i="24"/>
  <c r="AH63" i="25" s="1"/>
  <c r="AL73" i="24"/>
  <c r="AG63" i="25" s="1"/>
  <c r="AK73" i="24"/>
  <c r="AF63" i="25" s="1"/>
  <c r="AJ73" i="24"/>
  <c r="AE63" i="25" s="1"/>
  <c r="AI73" i="24"/>
  <c r="AR63" i="25" s="1"/>
  <c r="AH73" i="24"/>
  <c r="AQ63" i="25" s="1"/>
  <c r="AE73" i="24"/>
  <c r="AD63" i="25" s="1"/>
  <c r="AD73" i="24"/>
  <c r="AC63" i="25" s="1"/>
  <c r="AC73" i="24"/>
  <c r="AB63" i="25" s="1"/>
  <c r="AB73" i="24"/>
  <c r="AA63" i="25" s="1"/>
  <c r="AA73" i="24"/>
  <c r="Z63" i="25" s="1"/>
  <c r="Z73" i="24"/>
  <c r="Y63" i="25" s="1"/>
  <c r="Y73" i="24"/>
  <c r="X63" i="25" s="1"/>
  <c r="I73" i="24"/>
  <c r="CF72" i="24"/>
  <c r="CH62" i="25" s="1"/>
  <c r="CC72" i="24"/>
  <c r="CB72" i="24"/>
  <c r="CD62" i="25" s="1"/>
  <c r="CA72" i="24"/>
  <c r="CC62" i="25" s="1"/>
  <c r="BZ72" i="24"/>
  <c r="BY72" i="24"/>
  <c r="CA62" i="25" s="1"/>
  <c r="BX72" i="24"/>
  <c r="BZ62" i="25" s="1"/>
  <c r="BW72" i="24"/>
  <c r="BY62" i="25" s="1"/>
  <c r="BV72" i="24"/>
  <c r="BU72" i="24"/>
  <c r="BT72" i="24"/>
  <c r="BV62" i="25" s="1"/>
  <c r="BS72" i="24"/>
  <c r="BU62" i="25" s="1"/>
  <c r="BR72" i="24"/>
  <c r="BQ72" i="24"/>
  <c r="BP72" i="24"/>
  <c r="BR62" i="25" s="1"/>
  <c r="BO72" i="24"/>
  <c r="BN72" i="24"/>
  <c r="BM72" i="24"/>
  <c r="BL72" i="24"/>
  <c r="BN62" i="25" s="1"/>
  <c r="BK72" i="24"/>
  <c r="BM62" i="25" s="1"/>
  <c r="BJ72" i="24"/>
  <c r="BL62" i="25" s="1"/>
  <c r="BI72" i="24"/>
  <c r="BH72" i="24"/>
  <c r="BJ62" i="25" s="1"/>
  <c r="BG72" i="24"/>
  <c r="BI62" i="25" s="1"/>
  <c r="BF72" i="24"/>
  <c r="BE72" i="24"/>
  <c r="BD72" i="24"/>
  <c r="BF62" i="25" s="1"/>
  <c r="BC72" i="24"/>
  <c r="BE62" i="25" s="1"/>
  <c r="BB72" i="24"/>
  <c r="BA72" i="24"/>
  <c r="BC62" i="25" s="1"/>
  <c r="AZ72" i="24"/>
  <c r="BB62" i="25" s="1"/>
  <c r="AY72" i="24"/>
  <c r="BA62" i="25" s="1"/>
  <c r="AX72" i="24"/>
  <c r="AZ62" i="25" s="1"/>
  <c r="AW72" i="24"/>
  <c r="AY62" i="25" s="1"/>
  <c r="AV72" i="24"/>
  <c r="AX62" i="25" s="1"/>
  <c r="AU72" i="24"/>
  <c r="AW62" i="25" s="1"/>
  <c r="AT72" i="24"/>
  <c r="AS72" i="24"/>
  <c r="AR72" i="24"/>
  <c r="AM62" i="25" s="1"/>
  <c r="AQ72" i="24"/>
  <c r="AL62" i="25" s="1"/>
  <c r="AP72" i="24"/>
  <c r="AK62" i="25" s="1"/>
  <c r="AO72" i="24"/>
  <c r="AJ62" i="25" s="1"/>
  <c r="AN72" i="24"/>
  <c r="AI62" i="25" s="1"/>
  <c r="AM72" i="24"/>
  <c r="AH62" i="25" s="1"/>
  <c r="AL72" i="24"/>
  <c r="AG62" i="25" s="1"/>
  <c r="AK72" i="24"/>
  <c r="AF62" i="25" s="1"/>
  <c r="AJ72" i="24"/>
  <c r="AE62" i="25" s="1"/>
  <c r="AI72" i="24"/>
  <c r="AR62" i="25" s="1"/>
  <c r="AH72" i="24"/>
  <c r="AQ62" i="25" s="1"/>
  <c r="AE72" i="24"/>
  <c r="AD62" i="25" s="1"/>
  <c r="AD72" i="24"/>
  <c r="AC62" i="25" s="1"/>
  <c r="AC72" i="24"/>
  <c r="AB62" i="25" s="1"/>
  <c r="AB72" i="24"/>
  <c r="AA62" i="25" s="1"/>
  <c r="AA72" i="24"/>
  <c r="Z62" i="25" s="1"/>
  <c r="Z72" i="24"/>
  <c r="Y62" i="25" s="1"/>
  <c r="Y72" i="24"/>
  <c r="X62" i="25" s="1"/>
  <c r="I72" i="24"/>
  <c r="CF71" i="24"/>
  <c r="CH61" i="25" s="1"/>
  <c r="CC71" i="24"/>
  <c r="CB71" i="24"/>
  <c r="CA71" i="24"/>
  <c r="CC61" i="25" s="1"/>
  <c r="BZ71" i="24"/>
  <c r="CB61" i="25" s="1"/>
  <c r="BY71" i="24"/>
  <c r="BX71" i="24"/>
  <c r="BW71" i="24"/>
  <c r="BY61" i="25" s="1"/>
  <c r="BV71" i="24"/>
  <c r="BX61" i="25" s="1"/>
  <c r="BU71" i="24"/>
  <c r="BT71" i="24"/>
  <c r="BV61" i="25" s="1"/>
  <c r="BS71" i="24"/>
  <c r="BU61" i="25" s="1"/>
  <c r="BR71" i="24"/>
  <c r="BT61" i="25" s="1"/>
  <c r="BQ71" i="24"/>
  <c r="BP71" i="24"/>
  <c r="BO71" i="24"/>
  <c r="BN71" i="24"/>
  <c r="BP61" i="25" s="1"/>
  <c r="BM71" i="24"/>
  <c r="BL71" i="24"/>
  <c r="BK71" i="24"/>
  <c r="BM61" i="25" s="1"/>
  <c r="BJ71" i="24"/>
  <c r="BI71" i="24"/>
  <c r="BK61" i="25" s="1"/>
  <c r="BH71" i="24"/>
  <c r="BG71" i="24"/>
  <c r="BI61" i="25" s="1"/>
  <c r="BF71" i="24"/>
  <c r="BH61" i="25" s="1"/>
  <c r="BE71" i="24"/>
  <c r="BD71" i="24"/>
  <c r="BF61" i="25" s="1"/>
  <c r="BC71" i="24"/>
  <c r="BB71" i="24"/>
  <c r="BD61" i="25" s="1"/>
  <c r="BA71" i="24"/>
  <c r="BC61" i="25" s="1"/>
  <c r="AZ71" i="24"/>
  <c r="BB61" i="25" s="1"/>
  <c r="AY71" i="24"/>
  <c r="BA61" i="25" s="1"/>
  <c r="AX71" i="24"/>
  <c r="AZ61" i="25" s="1"/>
  <c r="AW71" i="24"/>
  <c r="AY61" i="25" s="1"/>
  <c r="AV71" i="24"/>
  <c r="AX61" i="25" s="1"/>
  <c r="AU71" i="24"/>
  <c r="AW61" i="25" s="1"/>
  <c r="AT71" i="24"/>
  <c r="AS71" i="24"/>
  <c r="AR71" i="24"/>
  <c r="AM61" i="25" s="1"/>
  <c r="AQ71" i="24"/>
  <c r="AL61" i="25" s="1"/>
  <c r="AP71" i="24"/>
  <c r="AK61" i="25" s="1"/>
  <c r="AO71" i="24"/>
  <c r="AJ61" i="25" s="1"/>
  <c r="AN71" i="24"/>
  <c r="AI61" i="25" s="1"/>
  <c r="AM71" i="24"/>
  <c r="AH61" i="25" s="1"/>
  <c r="AL71" i="24"/>
  <c r="AG61" i="25" s="1"/>
  <c r="AK71" i="24"/>
  <c r="AF61" i="25" s="1"/>
  <c r="AJ71" i="24"/>
  <c r="AE61" i="25" s="1"/>
  <c r="AI71" i="24"/>
  <c r="AR61" i="25" s="1"/>
  <c r="AH71" i="24"/>
  <c r="AQ61" i="25" s="1"/>
  <c r="AE71" i="24"/>
  <c r="AD61" i="25" s="1"/>
  <c r="AD71" i="24"/>
  <c r="AC61" i="25" s="1"/>
  <c r="AC71" i="24"/>
  <c r="AB61" i="25" s="1"/>
  <c r="AB71" i="24"/>
  <c r="AA61" i="25" s="1"/>
  <c r="AA71" i="24"/>
  <c r="Z61" i="25" s="1"/>
  <c r="Z71" i="24"/>
  <c r="Y61" i="25" s="1"/>
  <c r="Y71" i="24"/>
  <c r="X61" i="25" s="1"/>
  <c r="I71" i="24"/>
  <c r="CF70" i="24"/>
  <c r="CH60" i="25" s="1"/>
  <c r="CC70" i="24"/>
  <c r="CB70" i="24"/>
  <c r="CA70" i="24"/>
  <c r="BZ70" i="24"/>
  <c r="BY70" i="24"/>
  <c r="CA60" i="25" s="1"/>
  <c r="BX70" i="24"/>
  <c r="BW70" i="24"/>
  <c r="BV70" i="24"/>
  <c r="BX60" i="25" s="1"/>
  <c r="BU70" i="24"/>
  <c r="BW60" i="25" s="1"/>
  <c r="BT70" i="24"/>
  <c r="BS70" i="24"/>
  <c r="BU60" i="25" s="1"/>
  <c r="BR70" i="24"/>
  <c r="BT60" i="25" s="1"/>
  <c r="BQ70" i="24"/>
  <c r="BS60" i="25" s="1"/>
  <c r="BP70" i="24"/>
  <c r="BR60" i="25" s="1"/>
  <c r="BO70" i="24"/>
  <c r="BN70" i="24"/>
  <c r="BP60" i="25" s="1"/>
  <c r="BM70" i="24"/>
  <c r="BO60" i="25" s="1"/>
  <c r="BL70" i="24"/>
  <c r="BK70" i="24"/>
  <c r="BJ70" i="24"/>
  <c r="BI70" i="24"/>
  <c r="BH70" i="24"/>
  <c r="BG70" i="24"/>
  <c r="BF70" i="24"/>
  <c r="BH60" i="25" s="1"/>
  <c r="BE70" i="24"/>
  <c r="BG60" i="25" s="1"/>
  <c r="BD70" i="24"/>
  <c r="BF60" i="25" s="1"/>
  <c r="BC70" i="24"/>
  <c r="BE60" i="25" s="1"/>
  <c r="BB70" i="24"/>
  <c r="BA70" i="24"/>
  <c r="BC60" i="25" s="1"/>
  <c r="AZ70" i="24"/>
  <c r="BB60" i="25" s="1"/>
  <c r="AY70" i="24"/>
  <c r="BA60" i="25" s="1"/>
  <c r="AX70" i="24"/>
  <c r="AZ60" i="25" s="1"/>
  <c r="AW70" i="24"/>
  <c r="AY60" i="25" s="1"/>
  <c r="AV70" i="24"/>
  <c r="AX60" i="25" s="1"/>
  <c r="AU70" i="24"/>
  <c r="AW60" i="25" s="1"/>
  <c r="AT70" i="24"/>
  <c r="AS70" i="24"/>
  <c r="AR70" i="24"/>
  <c r="AM60" i="25" s="1"/>
  <c r="AQ70" i="24"/>
  <c r="AL60" i="25" s="1"/>
  <c r="AP70" i="24"/>
  <c r="AK60" i="25" s="1"/>
  <c r="AO70" i="24"/>
  <c r="AJ60" i="25" s="1"/>
  <c r="AN70" i="24"/>
  <c r="AI60" i="25" s="1"/>
  <c r="AM70" i="24"/>
  <c r="AH60" i="25" s="1"/>
  <c r="AL70" i="24"/>
  <c r="AG60" i="25" s="1"/>
  <c r="AK70" i="24"/>
  <c r="AF60" i="25" s="1"/>
  <c r="AJ70" i="24"/>
  <c r="AE60" i="25" s="1"/>
  <c r="AI70" i="24"/>
  <c r="AR60" i="25" s="1"/>
  <c r="AH70" i="24"/>
  <c r="AQ60" i="25" s="1"/>
  <c r="AE70" i="24"/>
  <c r="AD60" i="25" s="1"/>
  <c r="AD70" i="24"/>
  <c r="AC60" i="25" s="1"/>
  <c r="AC70" i="24"/>
  <c r="AB60" i="25" s="1"/>
  <c r="AB70" i="24"/>
  <c r="AA60" i="25" s="1"/>
  <c r="AA70" i="24"/>
  <c r="Z60" i="25" s="1"/>
  <c r="Z70" i="24"/>
  <c r="Y60" i="25" s="1"/>
  <c r="Y70" i="24"/>
  <c r="X60" i="25" s="1"/>
  <c r="I70" i="24"/>
  <c r="CF69" i="24"/>
  <c r="CH59" i="25" s="1"/>
  <c r="CC69" i="24"/>
  <c r="CH69" i="24" s="1"/>
  <c r="CJ59" i="25" s="1"/>
  <c r="CB69" i="24"/>
  <c r="CD59" i="25" s="1"/>
  <c r="CA69" i="24"/>
  <c r="CC59" i="25" s="1"/>
  <c r="BZ69" i="24"/>
  <c r="CB59" i="25" s="1"/>
  <c r="BY69" i="24"/>
  <c r="CA59" i="25" s="1"/>
  <c r="BX69" i="24"/>
  <c r="BZ59" i="25" s="1"/>
  <c r="BW69" i="24"/>
  <c r="BV69" i="24"/>
  <c r="BX59" i="25" s="1"/>
  <c r="BU69" i="24"/>
  <c r="BT69" i="24"/>
  <c r="BV59" i="25" s="1"/>
  <c r="BS69" i="24"/>
  <c r="BR69" i="24"/>
  <c r="BT59" i="25" s="1"/>
  <c r="BQ69" i="24"/>
  <c r="BS59" i="25" s="1"/>
  <c r="BP69" i="24"/>
  <c r="BR59" i="25" s="1"/>
  <c r="BO69" i="24"/>
  <c r="BN69" i="24"/>
  <c r="BP59" i="25" s="1"/>
  <c r="BM69" i="24"/>
  <c r="BO59" i="25" s="1"/>
  <c r="BL69" i="24"/>
  <c r="BN59" i="25" s="1"/>
  <c r="BK69" i="24"/>
  <c r="BM59" i="25" s="1"/>
  <c r="BJ69" i="24"/>
  <c r="BI69" i="24"/>
  <c r="BH69" i="24"/>
  <c r="BJ59" i="25" s="1"/>
  <c r="BG69" i="24"/>
  <c r="BF69" i="24"/>
  <c r="BH59" i="25" s="1"/>
  <c r="BE69" i="24"/>
  <c r="BG59" i="25" s="1"/>
  <c r="BD69" i="24"/>
  <c r="BF59" i="25" s="1"/>
  <c r="BC69" i="24"/>
  <c r="BB69" i="24"/>
  <c r="BD59" i="25" s="1"/>
  <c r="BA69" i="24"/>
  <c r="BC59" i="25" s="1"/>
  <c r="AZ69" i="24"/>
  <c r="BB59" i="25" s="1"/>
  <c r="AY69" i="24"/>
  <c r="BA59" i="25" s="1"/>
  <c r="AX69" i="24"/>
  <c r="AZ59" i="25" s="1"/>
  <c r="AW69" i="24"/>
  <c r="AY59" i="25" s="1"/>
  <c r="AV69" i="24"/>
  <c r="AX59" i="25" s="1"/>
  <c r="AU69" i="24"/>
  <c r="AW59" i="25" s="1"/>
  <c r="AT69" i="24"/>
  <c r="AS69" i="24"/>
  <c r="AR69" i="24"/>
  <c r="AM59" i="25" s="1"/>
  <c r="AQ69" i="24"/>
  <c r="AL59" i="25" s="1"/>
  <c r="AP69" i="24"/>
  <c r="AK59" i="25" s="1"/>
  <c r="AO69" i="24"/>
  <c r="AJ59" i="25" s="1"/>
  <c r="AN69" i="24"/>
  <c r="AI59" i="25" s="1"/>
  <c r="AM69" i="24"/>
  <c r="AH59" i="25" s="1"/>
  <c r="AL69" i="24"/>
  <c r="AG59" i="25" s="1"/>
  <c r="AK69" i="24"/>
  <c r="AF59" i="25" s="1"/>
  <c r="AJ69" i="24"/>
  <c r="AE59" i="25" s="1"/>
  <c r="AI69" i="24"/>
  <c r="AR59" i="25" s="1"/>
  <c r="AH69" i="24"/>
  <c r="AQ59" i="25" s="1"/>
  <c r="AE69" i="24"/>
  <c r="AD59" i="25" s="1"/>
  <c r="AD69" i="24"/>
  <c r="AC59" i="25" s="1"/>
  <c r="AC69" i="24"/>
  <c r="AB59" i="25" s="1"/>
  <c r="AB69" i="24"/>
  <c r="AA59" i="25" s="1"/>
  <c r="AA69" i="24"/>
  <c r="Z59" i="25" s="1"/>
  <c r="Z69" i="24"/>
  <c r="Y59" i="25" s="1"/>
  <c r="Y69" i="24"/>
  <c r="X59" i="25" s="1"/>
  <c r="I69" i="24"/>
  <c r="CF68" i="24"/>
  <c r="CH58" i="25" s="1"/>
  <c r="CC68" i="24"/>
  <c r="CB68" i="24"/>
  <c r="CA68" i="24"/>
  <c r="CC58" i="25" s="1"/>
  <c r="BZ68" i="24"/>
  <c r="BY68" i="24"/>
  <c r="CA58" i="25" s="1"/>
  <c r="BX68" i="24"/>
  <c r="BZ58" i="25" s="1"/>
  <c r="BW68" i="24"/>
  <c r="BY58" i="25" s="1"/>
  <c r="BV68" i="24"/>
  <c r="BX58" i="25" s="1"/>
  <c r="BU68" i="24"/>
  <c r="BW58" i="25" s="1"/>
  <c r="BT68" i="24"/>
  <c r="BS68" i="24"/>
  <c r="BU58" i="25" s="1"/>
  <c r="BR68" i="24"/>
  <c r="BQ68" i="24"/>
  <c r="BP68" i="24"/>
  <c r="BR58" i="25" s="1"/>
  <c r="BO68" i="24"/>
  <c r="BN68" i="24"/>
  <c r="BM68" i="24"/>
  <c r="BO58" i="25" s="1"/>
  <c r="BL68" i="24"/>
  <c r="BK68" i="24"/>
  <c r="BM58" i="25" s="1"/>
  <c r="BJ68" i="24"/>
  <c r="BI68" i="24"/>
  <c r="BH68" i="24"/>
  <c r="BJ58" i="25" s="1"/>
  <c r="BG68" i="24"/>
  <c r="BI58" i="25" s="1"/>
  <c r="BF68" i="24"/>
  <c r="BE68" i="24"/>
  <c r="BG58" i="25" s="1"/>
  <c r="BD68" i="24"/>
  <c r="BF58" i="25" s="1"/>
  <c r="BC68" i="24"/>
  <c r="BB68" i="24"/>
  <c r="BA68" i="24"/>
  <c r="BC58" i="25" s="1"/>
  <c r="AZ68" i="24"/>
  <c r="BB58" i="25" s="1"/>
  <c r="AY68" i="24"/>
  <c r="BA58" i="25" s="1"/>
  <c r="AX68" i="24"/>
  <c r="AZ58" i="25" s="1"/>
  <c r="AW68" i="24"/>
  <c r="AY58" i="25" s="1"/>
  <c r="AV68" i="24"/>
  <c r="AX58" i="25" s="1"/>
  <c r="AU68" i="24"/>
  <c r="AW58" i="25" s="1"/>
  <c r="AT68" i="24"/>
  <c r="AS68" i="24"/>
  <c r="AR68" i="24"/>
  <c r="AM58" i="25" s="1"/>
  <c r="AQ68" i="24"/>
  <c r="AL58" i="25" s="1"/>
  <c r="AP68" i="24"/>
  <c r="AK58" i="25" s="1"/>
  <c r="AO68" i="24"/>
  <c r="AJ58" i="25" s="1"/>
  <c r="AN68" i="24"/>
  <c r="AI58" i="25" s="1"/>
  <c r="AM68" i="24"/>
  <c r="AH58" i="25" s="1"/>
  <c r="AL68" i="24"/>
  <c r="AG58" i="25" s="1"/>
  <c r="AK68" i="24"/>
  <c r="AF58" i="25" s="1"/>
  <c r="AJ68" i="24"/>
  <c r="AE58" i="25" s="1"/>
  <c r="AI68" i="24"/>
  <c r="AR58" i="25" s="1"/>
  <c r="AH68" i="24"/>
  <c r="AQ58" i="25" s="1"/>
  <c r="AE68" i="24"/>
  <c r="AD58" i="25" s="1"/>
  <c r="AD68" i="24"/>
  <c r="AC58" i="25" s="1"/>
  <c r="AC68" i="24"/>
  <c r="AB58" i="25" s="1"/>
  <c r="AB68" i="24"/>
  <c r="AA58" i="25" s="1"/>
  <c r="AA68" i="24"/>
  <c r="Z58" i="25" s="1"/>
  <c r="Z68" i="24"/>
  <c r="Y58" i="25" s="1"/>
  <c r="Y68" i="24"/>
  <c r="X58" i="25" s="1"/>
  <c r="I68" i="24"/>
  <c r="CF67" i="24"/>
  <c r="CH57" i="25" s="1"/>
  <c r="CC67" i="24"/>
  <c r="CB67" i="24"/>
  <c r="CA67" i="24"/>
  <c r="CC57" i="25" s="1"/>
  <c r="BZ67" i="24"/>
  <c r="CB57" i="25" s="1"/>
  <c r="BY67" i="24"/>
  <c r="BX67" i="24"/>
  <c r="BZ57" i="25" s="1"/>
  <c r="BW67" i="24"/>
  <c r="BY57" i="25" s="1"/>
  <c r="BV67" i="24"/>
  <c r="BX57" i="25" s="1"/>
  <c r="BU67" i="24"/>
  <c r="BT67" i="24"/>
  <c r="BV57" i="25" s="1"/>
  <c r="BS67" i="24"/>
  <c r="BU57" i="25" s="1"/>
  <c r="BR67" i="24"/>
  <c r="BT57" i="25" s="1"/>
  <c r="BQ67" i="24"/>
  <c r="BP67" i="24"/>
  <c r="BO67" i="24"/>
  <c r="BN67" i="24"/>
  <c r="BP57" i="25" s="1"/>
  <c r="BM67" i="24"/>
  <c r="BL67" i="24"/>
  <c r="BN57" i="25" s="1"/>
  <c r="BK67" i="24"/>
  <c r="BM57" i="25" s="1"/>
  <c r="BJ67" i="24"/>
  <c r="BI67" i="24"/>
  <c r="BK57" i="25" s="1"/>
  <c r="BH67" i="24"/>
  <c r="BJ57" i="25" s="1"/>
  <c r="BG67" i="24"/>
  <c r="BI57" i="25" s="1"/>
  <c r="BF67" i="24"/>
  <c r="BH57" i="25" s="1"/>
  <c r="BE67" i="24"/>
  <c r="BD67" i="24"/>
  <c r="BC67" i="24"/>
  <c r="BB67" i="24"/>
  <c r="BD57" i="25" s="1"/>
  <c r="BA67" i="24"/>
  <c r="BC57" i="25" s="1"/>
  <c r="AZ67" i="24"/>
  <c r="BB57" i="25" s="1"/>
  <c r="AY67" i="24"/>
  <c r="BA57" i="25" s="1"/>
  <c r="AX67" i="24"/>
  <c r="AZ57" i="25" s="1"/>
  <c r="AW67" i="24"/>
  <c r="AY57" i="25" s="1"/>
  <c r="AV67" i="24"/>
  <c r="AX57" i="25" s="1"/>
  <c r="AU67" i="24"/>
  <c r="AW57" i="25" s="1"/>
  <c r="AT67" i="24"/>
  <c r="AS67" i="24"/>
  <c r="AR67" i="24"/>
  <c r="AM57" i="25" s="1"/>
  <c r="AQ67" i="24"/>
  <c r="AL57" i="25" s="1"/>
  <c r="AP67" i="24"/>
  <c r="AK57" i="25" s="1"/>
  <c r="AO67" i="24"/>
  <c r="AJ57" i="25" s="1"/>
  <c r="AN67" i="24"/>
  <c r="AI57" i="25" s="1"/>
  <c r="AM67" i="24"/>
  <c r="AH57" i="25" s="1"/>
  <c r="AL67" i="24"/>
  <c r="AG57" i="25" s="1"/>
  <c r="AK67" i="24"/>
  <c r="AF57" i="25" s="1"/>
  <c r="AJ67" i="24"/>
  <c r="AE57" i="25" s="1"/>
  <c r="AI67" i="24"/>
  <c r="AR57" i="25" s="1"/>
  <c r="AH67" i="24"/>
  <c r="AQ57" i="25" s="1"/>
  <c r="AE67" i="24"/>
  <c r="AD57" i="25" s="1"/>
  <c r="AD67" i="24"/>
  <c r="AC57" i="25" s="1"/>
  <c r="AC67" i="24"/>
  <c r="AB57" i="25" s="1"/>
  <c r="AB67" i="24"/>
  <c r="AA57" i="25" s="1"/>
  <c r="AA67" i="24"/>
  <c r="Z57" i="25" s="1"/>
  <c r="Z67" i="24"/>
  <c r="Y57" i="25" s="1"/>
  <c r="Y67" i="24"/>
  <c r="X57" i="25" s="1"/>
  <c r="I67" i="24"/>
  <c r="CF66" i="24"/>
  <c r="CH56" i="25" s="1"/>
  <c r="CC66" i="24"/>
  <c r="CH66" i="24" s="1"/>
  <c r="CJ56" i="25" s="1"/>
  <c r="CB66" i="24"/>
  <c r="CA66" i="24"/>
  <c r="CC56" i="25" s="1"/>
  <c r="BZ66" i="24"/>
  <c r="CB56" i="25" s="1"/>
  <c r="BY66" i="24"/>
  <c r="BX66" i="24"/>
  <c r="BW66" i="24"/>
  <c r="BY56" i="25" s="1"/>
  <c r="BV66" i="24"/>
  <c r="BX56" i="25" s="1"/>
  <c r="BU66" i="24"/>
  <c r="BT66" i="24"/>
  <c r="BV56" i="25" s="1"/>
  <c r="BS66" i="24"/>
  <c r="BU56" i="25" s="1"/>
  <c r="BR66" i="24"/>
  <c r="BT56" i="25" s="1"/>
  <c r="BQ66" i="24"/>
  <c r="BP66" i="24"/>
  <c r="BO66" i="24"/>
  <c r="BN66" i="24"/>
  <c r="BP56" i="25" s="1"/>
  <c r="BM66" i="24"/>
  <c r="BL66" i="24"/>
  <c r="BK66" i="24"/>
  <c r="BJ66" i="24"/>
  <c r="BL56" i="25" s="1"/>
  <c r="BI66" i="24"/>
  <c r="BK56" i="25" s="1"/>
  <c r="BH66" i="24"/>
  <c r="BG66" i="24"/>
  <c r="BI56" i="25" s="1"/>
  <c r="BF66" i="24"/>
  <c r="BH56" i="25" s="1"/>
  <c r="BE66" i="24"/>
  <c r="BD66" i="24"/>
  <c r="BF56" i="25" s="1"/>
  <c r="BC66" i="24"/>
  <c r="BE56" i="25" s="1"/>
  <c r="BB66" i="24"/>
  <c r="BA66" i="24"/>
  <c r="BC56" i="25" s="1"/>
  <c r="AZ66" i="24"/>
  <c r="BB56" i="25" s="1"/>
  <c r="AY66" i="24"/>
  <c r="BA56" i="25" s="1"/>
  <c r="AX66" i="24"/>
  <c r="AZ56" i="25" s="1"/>
  <c r="AW66" i="24"/>
  <c r="AY56" i="25" s="1"/>
  <c r="AV66" i="24"/>
  <c r="AX56" i="25" s="1"/>
  <c r="AU66" i="24"/>
  <c r="AW56" i="25" s="1"/>
  <c r="AT66" i="24"/>
  <c r="AS66" i="24"/>
  <c r="AR66" i="24"/>
  <c r="AM56" i="25" s="1"/>
  <c r="AQ66" i="24"/>
  <c r="AL56" i="25" s="1"/>
  <c r="AP66" i="24"/>
  <c r="AK56" i="25" s="1"/>
  <c r="AO66" i="24"/>
  <c r="AJ56" i="25" s="1"/>
  <c r="AN66" i="24"/>
  <c r="AI56" i="25" s="1"/>
  <c r="AM66" i="24"/>
  <c r="AH56" i="25" s="1"/>
  <c r="AL66" i="24"/>
  <c r="AG56" i="25" s="1"/>
  <c r="AK66" i="24"/>
  <c r="AF56" i="25" s="1"/>
  <c r="AJ66" i="24"/>
  <c r="AE56" i="25" s="1"/>
  <c r="AI66" i="24"/>
  <c r="AR56" i="25" s="1"/>
  <c r="AH66" i="24"/>
  <c r="AQ56" i="25" s="1"/>
  <c r="AE66" i="24"/>
  <c r="AD56" i="25" s="1"/>
  <c r="AD66" i="24"/>
  <c r="AC56" i="25" s="1"/>
  <c r="AC66" i="24"/>
  <c r="AB56" i="25" s="1"/>
  <c r="AB66" i="24"/>
  <c r="AA56" i="25" s="1"/>
  <c r="AA66" i="24"/>
  <c r="Z56" i="25" s="1"/>
  <c r="Z66" i="24"/>
  <c r="Y56" i="25" s="1"/>
  <c r="Y66" i="24"/>
  <c r="X56" i="25" s="1"/>
  <c r="I66" i="24"/>
  <c r="CF65" i="24"/>
  <c r="CH55" i="25" s="1"/>
  <c r="CC65" i="24"/>
  <c r="CB65" i="24"/>
  <c r="CD55" i="25" s="1"/>
  <c r="CA65" i="24"/>
  <c r="CC55" i="25" s="1"/>
  <c r="BZ65" i="24"/>
  <c r="CB55" i="25" s="1"/>
  <c r="BY65" i="24"/>
  <c r="CA55" i="25" s="1"/>
  <c r="BX65" i="24"/>
  <c r="BZ55" i="25" s="1"/>
  <c r="BW65" i="24"/>
  <c r="BV65" i="24"/>
  <c r="BX55" i="25" s="1"/>
  <c r="BU65" i="24"/>
  <c r="BW55" i="25" s="1"/>
  <c r="BT65" i="24"/>
  <c r="BV55" i="25" s="1"/>
  <c r="BS65" i="24"/>
  <c r="BR65" i="24"/>
  <c r="BT55" i="25" s="1"/>
  <c r="BQ65" i="24"/>
  <c r="BP65" i="24"/>
  <c r="BR55" i="25" s="1"/>
  <c r="BO65" i="24"/>
  <c r="BN65" i="24"/>
  <c r="BP55" i="25" s="1"/>
  <c r="BM65" i="24"/>
  <c r="BO55" i="25" s="1"/>
  <c r="BL65" i="24"/>
  <c r="BN55" i="25" s="1"/>
  <c r="BK65" i="24"/>
  <c r="BM55" i="25" s="1"/>
  <c r="BJ65" i="24"/>
  <c r="BI65" i="24"/>
  <c r="BK55" i="25" s="1"/>
  <c r="BH65" i="24"/>
  <c r="BJ55" i="25" s="1"/>
  <c r="BG65" i="24"/>
  <c r="BF65" i="24"/>
  <c r="BH55" i="25" s="1"/>
  <c r="BE65" i="24"/>
  <c r="BG55" i="25" s="1"/>
  <c r="BD65" i="24"/>
  <c r="BF55" i="25" s="1"/>
  <c r="BC65" i="24"/>
  <c r="BB65" i="24"/>
  <c r="BD55" i="25" s="1"/>
  <c r="BA65" i="24"/>
  <c r="BC55" i="25" s="1"/>
  <c r="AZ65" i="24"/>
  <c r="BB55" i="25" s="1"/>
  <c r="AY65" i="24"/>
  <c r="BA55" i="25" s="1"/>
  <c r="AX65" i="24"/>
  <c r="AZ55" i="25" s="1"/>
  <c r="AW65" i="24"/>
  <c r="AY55" i="25" s="1"/>
  <c r="AV65" i="24"/>
  <c r="AX55" i="25" s="1"/>
  <c r="AU65" i="24"/>
  <c r="AW55" i="25" s="1"/>
  <c r="AT65" i="24"/>
  <c r="AS65" i="24"/>
  <c r="AR65" i="24"/>
  <c r="AM55" i="25" s="1"/>
  <c r="AQ65" i="24"/>
  <c r="AL55" i="25" s="1"/>
  <c r="AP65" i="24"/>
  <c r="AK55" i="25" s="1"/>
  <c r="AO65" i="24"/>
  <c r="AJ55" i="25" s="1"/>
  <c r="AN65" i="24"/>
  <c r="AI55" i="25" s="1"/>
  <c r="AM65" i="24"/>
  <c r="AH55" i="25" s="1"/>
  <c r="AL65" i="24"/>
  <c r="AG55" i="25" s="1"/>
  <c r="AK65" i="24"/>
  <c r="AF55" i="25" s="1"/>
  <c r="AJ65" i="24"/>
  <c r="AE55" i="25" s="1"/>
  <c r="AI65" i="24"/>
  <c r="AR55" i="25" s="1"/>
  <c r="AH65" i="24"/>
  <c r="AQ55" i="25" s="1"/>
  <c r="AE65" i="24"/>
  <c r="AD55" i="25" s="1"/>
  <c r="AD65" i="24"/>
  <c r="AC55" i="25" s="1"/>
  <c r="AC65" i="24"/>
  <c r="AB55" i="25" s="1"/>
  <c r="AB65" i="24"/>
  <c r="AA55" i="25" s="1"/>
  <c r="AA65" i="24"/>
  <c r="Z55" i="25" s="1"/>
  <c r="Z65" i="24"/>
  <c r="Y55" i="25" s="1"/>
  <c r="Y65" i="24"/>
  <c r="X55" i="25" s="1"/>
  <c r="I65" i="24"/>
  <c r="CF64" i="24"/>
  <c r="CH54" i="25" s="1"/>
  <c r="CC64" i="24"/>
  <c r="CB64" i="24"/>
  <c r="CA64" i="24"/>
  <c r="CC54" i="25" s="1"/>
  <c r="BZ64" i="24"/>
  <c r="BY64" i="24"/>
  <c r="BX64" i="24"/>
  <c r="BZ54" i="25" s="1"/>
  <c r="BW64" i="24"/>
  <c r="BY54" i="25" s="1"/>
  <c r="BV64" i="24"/>
  <c r="BU64" i="24"/>
  <c r="BW54" i="25" s="1"/>
  <c r="BT64" i="24"/>
  <c r="BS64" i="24"/>
  <c r="BU54" i="25" s="1"/>
  <c r="BR64" i="24"/>
  <c r="BT54" i="25" s="1"/>
  <c r="BQ64" i="24"/>
  <c r="BS54" i="25" s="1"/>
  <c r="BP64" i="24"/>
  <c r="BR54" i="25" s="1"/>
  <c r="BO64" i="24"/>
  <c r="BN64" i="24"/>
  <c r="BM64" i="24"/>
  <c r="BL64" i="24"/>
  <c r="BN54" i="25" s="1"/>
  <c r="BK64" i="24"/>
  <c r="BM54" i="25" s="1"/>
  <c r="BJ64" i="24"/>
  <c r="BL54" i="25" s="1"/>
  <c r="BI64" i="24"/>
  <c r="BH64" i="24"/>
  <c r="BJ54" i="25" s="1"/>
  <c r="BG64" i="24"/>
  <c r="BI54" i="25" s="1"/>
  <c r="BF64" i="24"/>
  <c r="BE64" i="24"/>
  <c r="BG54" i="25" s="1"/>
  <c r="BD64" i="24"/>
  <c r="BF54" i="25" s="1"/>
  <c r="BC64" i="24"/>
  <c r="BE54" i="25" s="1"/>
  <c r="BB64" i="24"/>
  <c r="BD54" i="25" s="1"/>
  <c r="BA64" i="24"/>
  <c r="BC54" i="25" s="1"/>
  <c r="AZ64" i="24"/>
  <c r="BB54" i="25" s="1"/>
  <c r="AY64" i="24"/>
  <c r="BA54" i="25" s="1"/>
  <c r="AX64" i="24"/>
  <c r="AZ54" i="25" s="1"/>
  <c r="AW64" i="24"/>
  <c r="AY54" i="25" s="1"/>
  <c r="AV64" i="24"/>
  <c r="AX54" i="25" s="1"/>
  <c r="AU64" i="24"/>
  <c r="AW54" i="25" s="1"/>
  <c r="AT64" i="24"/>
  <c r="AS64" i="24"/>
  <c r="AR64" i="24"/>
  <c r="AM54" i="25" s="1"/>
  <c r="AQ64" i="24"/>
  <c r="AL54" i="25" s="1"/>
  <c r="AP64" i="24"/>
  <c r="AK54" i="25" s="1"/>
  <c r="AO64" i="24"/>
  <c r="AJ54" i="25" s="1"/>
  <c r="AN64" i="24"/>
  <c r="AI54" i="25" s="1"/>
  <c r="AM64" i="24"/>
  <c r="AH54" i="25" s="1"/>
  <c r="AL64" i="24"/>
  <c r="AG54" i="25" s="1"/>
  <c r="AK64" i="24"/>
  <c r="AF54" i="25" s="1"/>
  <c r="AJ64" i="24"/>
  <c r="AE54" i="25" s="1"/>
  <c r="AI64" i="24"/>
  <c r="AR54" i="25" s="1"/>
  <c r="AH64" i="24"/>
  <c r="AQ54" i="25" s="1"/>
  <c r="AE64" i="24"/>
  <c r="AD54" i="25" s="1"/>
  <c r="AD64" i="24"/>
  <c r="AC54" i="25" s="1"/>
  <c r="AC64" i="24"/>
  <c r="AB54" i="25" s="1"/>
  <c r="AB64" i="24"/>
  <c r="AA54" i="25" s="1"/>
  <c r="AA64" i="24"/>
  <c r="Z54" i="25" s="1"/>
  <c r="Z64" i="24"/>
  <c r="Y54" i="25" s="1"/>
  <c r="Y64" i="24"/>
  <c r="X54" i="25" s="1"/>
  <c r="I64" i="24"/>
  <c r="CF63" i="24"/>
  <c r="CH53" i="25" s="1"/>
  <c r="CC63" i="24"/>
  <c r="CB63" i="24"/>
  <c r="CD53" i="25" s="1"/>
  <c r="CA63" i="24"/>
  <c r="CC53" i="25" s="1"/>
  <c r="BZ63" i="24"/>
  <c r="CB53" i="25" s="1"/>
  <c r="BY63" i="24"/>
  <c r="BX63" i="24"/>
  <c r="BW63" i="24"/>
  <c r="BY53" i="25" s="1"/>
  <c r="BV63" i="24"/>
  <c r="BX53" i="25" s="1"/>
  <c r="BU63" i="24"/>
  <c r="BT63" i="24"/>
  <c r="BV53" i="25" s="1"/>
  <c r="BS63" i="24"/>
  <c r="BU53" i="25" s="1"/>
  <c r="BR63" i="24"/>
  <c r="BT53" i="25" s="1"/>
  <c r="BQ63" i="24"/>
  <c r="BS53" i="25" s="1"/>
  <c r="BP63" i="24"/>
  <c r="BR53" i="25" s="1"/>
  <c r="BO63" i="24"/>
  <c r="BN63" i="24"/>
  <c r="BP53" i="25" s="1"/>
  <c r="BM63" i="24"/>
  <c r="BL63" i="24"/>
  <c r="BK63" i="24"/>
  <c r="BM53" i="25" s="1"/>
  <c r="BJ63" i="24"/>
  <c r="BI63" i="24"/>
  <c r="BK53" i="25" s="1"/>
  <c r="BH63" i="24"/>
  <c r="BJ53" i="25" s="1"/>
  <c r="BG63" i="24"/>
  <c r="BI53" i="25" s="1"/>
  <c r="BF63" i="24"/>
  <c r="BH53" i="25" s="1"/>
  <c r="BE63" i="24"/>
  <c r="BG53" i="25" s="1"/>
  <c r="BD63" i="24"/>
  <c r="BF53" i="25" s="1"/>
  <c r="BC63" i="24"/>
  <c r="BE53" i="25" s="1"/>
  <c r="BB63" i="24"/>
  <c r="BD53" i="25" s="1"/>
  <c r="BA63" i="24"/>
  <c r="BC53" i="25" s="1"/>
  <c r="AZ63" i="24"/>
  <c r="BB53" i="25" s="1"/>
  <c r="AY63" i="24"/>
  <c r="BA53" i="25" s="1"/>
  <c r="AX63" i="24"/>
  <c r="AZ53" i="25" s="1"/>
  <c r="AW63" i="24"/>
  <c r="AY53" i="25" s="1"/>
  <c r="AV63" i="24"/>
  <c r="AX53" i="25" s="1"/>
  <c r="AU63" i="24"/>
  <c r="AW53" i="25" s="1"/>
  <c r="AT63" i="24"/>
  <c r="AS63" i="24"/>
  <c r="AR63" i="24"/>
  <c r="AM53" i="25" s="1"/>
  <c r="AQ63" i="24"/>
  <c r="AL53" i="25" s="1"/>
  <c r="AP63" i="24"/>
  <c r="AK53" i="25" s="1"/>
  <c r="AO63" i="24"/>
  <c r="AJ53" i="25" s="1"/>
  <c r="AN63" i="24"/>
  <c r="AI53" i="25" s="1"/>
  <c r="AM63" i="24"/>
  <c r="AH53" i="25" s="1"/>
  <c r="AL63" i="24"/>
  <c r="AG53" i="25" s="1"/>
  <c r="AK63" i="24"/>
  <c r="AF53" i="25" s="1"/>
  <c r="AJ63" i="24"/>
  <c r="AE53" i="25" s="1"/>
  <c r="AI63" i="24"/>
  <c r="AR53" i="25" s="1"/>
  <c r="AH63" i="24"/>
  <c r="AQ53" i="25" s="1"/>
  <c r="AE63" i="24"/>
  <c r="AD53" i="25" s="1"/>
  <c r="AD63" i="24"/>
  <c r="AC53" i="25" s="1"/>
  <c r="AC63" i="24"/>
  <c r="AB53" i="25" s="1"/>
  <c r="AB63" i="24"/>
  <c r="AA53" i="25" s="1"/>
  <c r="AA63" i="24"/>
  <c r="Z53" i="25" s="1"/>
  <c r="Z63" i="24"/>
  <c r="Y53" i="25" s="1"/>
  <c r="Y63" i="24"/>
  <c r="X53" i="25" s="1"/>
  <c r="I63" i="24"/>
  <c r="CF62" i="24"/>
  <c r="CH52" i="25" s="1"/>
  <c r="CC62" i="24"/>
  <c r="CB62" i="24"/>
  <c r="CA62" i="24"/>
  <c r="CC52" i="25" s="1"/>
  <c r="BZ62" i="24"/>
  <c r="CB52" i="25" s="1"/>
  <c r="BY62" i="24"/>
  <c r="CA52" i="25" s="1"/>
  <c r="BX62" i="24"/>
  <c r="BW62" i="24"/>
  <c r="BY52" i="25" s="1"/>
  <c r="BV62" i="24"/>
  <c r="BU62" i="24"/>
  <c r="BW52" i="25" s="1"/>
  <c r="BT62" i="24"/>
  <c r="BV52" i="25" s="1"/>
  <c r="BS62" i="24"/>
  <c r="BU52" i="25" s="1"/>
  <c r="BR62" i="24"/>
  <c r="BT52" i="25" s="1"/>
  <c r="BQ62" i="24"/>
  <c r="BS52" i="25" s="1"/>
  <c r="BP62" i="24"/>
  <c r="BO62" i="24"/>
  <c r="BN62" i="24"/>
  <c r="BM62" i="24"/>
  <c r="BO52" i="25" s="1"/>
  <c r="BL62" i="24"/>
  <c r="BK62" i="24"/>
  <c r="BM52" i="25" s="1"/>
  <c r="BJ62" i="24"/>
  <c r="BI62" i="24"/>
  <c r="BH62" i="24"/>
  <c r="BG62" i="24"/>
  <c r="BF62" i="24"/>
  <c r="BE62" i="24"/>
  <c r="BG52" i="25" s="1"/>
  <c r="BD62" i="24"/>
  <c r="BF52" i="25" s="1"/>
  <c r="BC62" i="24"/>
  <c r="BE52" i="25" s="1"/>
  <c r="BB62" i="24"/>
  <c r="BD52" i="25" s="1"/>
  <c r="BA62" i="24"/>
  <c r="BC52" i="25" s="1"/>
  <c r="AZ62" i="24"/>
  <c r="BB52" i="25" s="1"/>
  <c r="AY62" i="24"/>
  <c r="BA52" i="25" s="1"/>
  <c r="AX62" i="24"/>
  <c r="AZ52" i="25" s="1"/>
  <c r="AW62" i="24"/>
  <c r="AY52" i="25" s="1"/>
  <c r="AV62" i="24"/>
  <c r="AX52" i="25" s="1"/>
  <c r="AU62" i="24"/>
  <c r="AW52" i="25" s="1"/>
  <c r="AT62" i="24"/>
  <c r="AS62" i="24"/>
  <c r="AR62" i="24"/>
  <c r="AM52" i="25" s="1"/>
  <c r="AQ62" i="24"/>
  <c r="AL52" i="25" s="1"/>
  <c r="AP62" i="24"/>
  <c r="AK52" i="25" s="1"/>
  <c r="AO62" i="24"/>
  <c r="AJ52" i="25" s="1"/>
  <c r="AN62" i="24"/>
  <c r="AI52" i="25" s="1"/>
  <c r="AM62" i="24"/>
  <c r="AH52" i="25" s="1"/>
  <c r="AL62" i="24"/>
  <c r="AG52" i="25" s="1"/>
  <c r="AK62" i="24"/>
  <c r="AF52" i="25" s="1"/>
  <c r="AJ62" i="24"/>
  <c r="AE52" i="25" s="1"/>
  <c r="AI62" i="24"/>
  <c r="AR52" i="25" s="1"/>
  <c r="AH62" i="24"/>
  <c r="AQ52" i="25" s="1"/>
  <c r="AE62" i="24"/>
  <c r="AD52" i="25" s="1"/>
  <c r="AD62" i="24"/>
  <c r="AC52" i="25" s="1"/>
  <c r="AC62" i="24"/>
  <c r="AB52" i="25" s="1"/>
  <c r="AB62" i="24"/>
  <c r="AA52" i="25" s="1"/>
  <c r="AA62" i="24"/>
  <c r="Z52" i="25" s="1"/>
  <c r="Z62" i="24"/>
  <c r="Y52" i="25" s="1"/>
  <c r="Y62" i="24"/>
  <c r="X52" i="25" s="1"/>
  <c r="I62" i="24"/>
  <c r="CF61" i="24"/>
  <c r="CH51" i="25" s="1"/>
  <c r="CC61" i="24"/>
  <c r="CB61" i="24"/>
  <c r="CA61" i="24"/>
  <c r="CC51" i="25" s="1"/>
  <c r="BZ61" i="24"/>
  <c r="BY61" i="24"/>
  <c r="CA51" i="25" s="1"/>
  <c r="BX61" i="24"/>
  <c r="BW61" i="24"/>
  <c r="BV61" i="24"/>
  <c r="BX51" i="25" s="1"/>
  <c r="BU61" i="24"/>
  <c r="BW51" i="25" s="1"/>
  <c r="BT61" i="24"/>
  <c r="BS61" i="24"/>
  <c r="BR61" i="24"/>
  <c r="BT51" i="25" s="1"/>
  <c r="BQ61" i="24"/>
  <c r="BS51" i="25" s="1"/>
  <c r="BP61" i="24"/>
  <c r="BO61" i="24"/>
  <c r="BN61" i="24"/>
  <c r="BP51" i="25" s="1"/>
  <c r="BM61" i="24"/>
  <c r="BO51" i="25" s="1"/>
  <c r="BL61" i="24"/>
  <c r="BK61" i="24"/>
  <c r="BM51" i="25" s="1"/>
  <c r="BJ61" i="24"/>
  <c r="BI61" i="24"/>
  <c r="BK51" i="25" s="1"/>
  <c r="BH61" i="24"/>
  <c r="BG61" i="24"/>
  <c r="BF61" i="24"/>
  <c r="BH51" i="25" s="1"/>
  <c r="BE61" i="24"/>
  <c r="BG51" i="25" s="1"/>
  <c r="BD61" i="24"/>
  <c r="BC61" i="24"/>
  <c r="BE51" i="25" s="1"/>
  <c r="BB61" i="24"/>
  <c r="BD51" i="25" s="1"/>
  <c r="BA61" i="24"/>
  <c r="BC51" i="25" s="1"/>
  <c r="AZ61" i="24"/>
  <c r="BB51" i="25" s="1"/>
  <c r="AY61" i="24"/>
  <c r="BA51" i="25" s="1"/>
  <c r="AX61" i="24"/>
  <c r="AZ51" i="25" s="1"/>
  <c r="AW61" i="24"/>
  <c r="AY51" i="25" s="1"/>
  <c r="AV61" i="24"/>
  <c r="AX51" i="25" s="1"/>
  <c r="AU61" i="24"/>
  <c r="AW51" i="25" s="1"/>
  <c r="AT61" i="24"/>
  <c r="AS61" i="24"/>
  <c r="AR61" i="24"/>
  <c r="AM51" i="25" s="1"/>
  <c r="AQ61" i="24"/>
  <c r="AL51" i="25" s="1"/>
  <c r="AP61" i="24"/>
  <c r="AK51" i="25" s="1"/>
  <c r="AO61" i="24"/>
  <c r="AJ51" i="25" s="1"/>
  <c r="AN61" i="24"/>
  <c r="AI51" i="25" s="1"/>
  <c r="AM61" i="24"/>
  <c r="AH51" i="25" s="1"/>
  <c r="AL61" i="24"/>
  <c r="AG51" i="25" s="1"/>
  <c r="AK61" i="24"/>
  <c r="AF51" i="25" s="1"/>
  <c r="AJ61" i="24"/>
  <c r="AE51" i="25" s="1"/>
  <c r="AI61" i="24"/>
  <c r="AR51" i="25" s="1"/>
  <c r="AH61" i="24"/>
  <c r="AQ51" i="25" s="1"/>
  <c r="AE61" i="24"/>
  <c r="AD51" i="25" s="1"/>
  <c r="AD61" i="24"/>
  <c r="AC51" i="25" s="1"/>
  <c r="AC61" i="24"/>
  <c r="AB51" i="25" s="1"/>
  <c r="AB61" i="24"/>
  <c r="AA51" i="25" s="1"/>
  <c r="AA61" i="24"/>
  <c r="Z51" i="25" s="1"/>
  <c r="Z61" i="24"/>
  <c r="Y51" i="25" s="1"/>
  <c r="Y61" i="24"/>
  <c r="X51" i="25" s="1"/>
  <c r="I61" i="24"/>
  <c r="CF60" i="24"/>
  <c r="CH50" i="25" s="1"/>
  <c r="CC60" i="24"/>
  <c r="CB60" i="24"/>
  <c r="CA60" i="24"/>
  <c r="CC50" i="25" s="1"/>
  <c r="BZ60" i="24"/>
  <c r="BY60" i="24"/>
  <c r="CA50" i="25" s="1"/>
  <c r="BX60" i="24"/>
  <c r="BZ50" i="25" s="1"/>
  <c r="BW60" i="24"/>
  <c r="BY50" i="25" s="1"/>
  <c r="BV60" i="24"/>
  <c r="BU60" i="24"/>
  <c r="BW50" i="25" s="1"/>
  <c r="BT60" i="24"/>
  <c r="BS60" i="24"/>
  <c r="BU50" i="25" s="1"/>
  <c r="BR60" i="24"/>
  <c r="BQ60" i="24"/>
  <c r="BS50" i="25" s="1"/>
  <c r="BP60" i="24"/>
  <c r="BR50" i="25" s="1"/>
  <c r="BO60" i="24"/>
  <c r="BN60" i="24"/>
  <c r="BP50" i="25" s="1"/>
  <c r="BM60" i="24"/>
  <c r="BO50" i="25" s="1"/>
  <c r="BL60" i="24"/>
  <c r="BN50" i="25" s="1"/>
  <c r="BK60" i="24"/>
  <c r="BM50" i="25" s="1"/>
  <c r="BJ60" i="24"/>
  <c r="BL50" i="25" s="1"/>
  <c r="BI60" i="24"/>
  <c r="BH60" i="24"/>
  <c r="BJ50" i="25" s="1"/>
  <c r="BG60" i="24"/>
  <c r="BI50" i="25" s="1"/>
  <c r="BF60" i="24"/>
  <c r="BE60" i="24"/>
  <c r="BG50" i="25" s="1"/>
  <c r="BD60" i="24"/>
  <c r="BF50" i="25" s="1"/>
  <c r="BC60" i="24"/>
  <c r="BE50" i="25" s="1"/>
  <c r="BB60" i="24"/>
  <c r="BA60" i="24"/>
  <c r="BC50" i="25" s="1"/>
  <c r="AZ60" i="24"/>
  <c r="BB50" i="25" s="1"/>
  <c r="AY60" i="24"/>
  <c r="BA50" i="25" s="1"/>
  <c r="AX60" i="24"/>
  <c r="AZ50" i="25" s="1"/>
  <c r="AW60" i="24"/>
  <c r="AY50" i="25" s="1"/>
  <c r="AV60" i="24"/>
  <c r="AX50" i="25" s="1"/>
  <c r="AU60" i="24"/>
  <c r="AW50" i="25" s="1"/>
  <c r="AT60" i="24"/>
  <c r="AS60" i="24"/>
  <c r="AR60" i="24"/>
  <c r="AM50" i="25" s="1"/>
  <c r="AQ60" i="24"/>
  <c r="AL50" i="25" s="1"/>
  <c r="AP60" i="24"/>
  <c r="AK50" i="25" s="1"/>
  <c r="AO60" i="24"/>
  <c r="AJ50" i="25" s="1"/>
  <c r="AN60" i="24"/>
  <c r="AI50" i="25" s="1"/>
  <c r="AM60" i="24"/>
  <c r="AH50" i="25" s="1"/>
  <c r="AL60" i="24"/>
  <c r="AG50" i="25" s="1"/>
  <c r="AK60" i="24"/>
  <c r="AF50" i="25" s="1"/>
  <c r="AJ60" i="24"/>
  <c r="AE50" i="25" s="1"/>
  <c r="AI60" i="24"/>
  <c r="AR50" i="25" s="1"/>
  <c r="AH60" i="24"/>
  <c r="AQ50" i="25" s="1"/>
  <c r="AE60" i="24"/>
  <c r="AD50" i="25" s="1"/>
  <c r="AD60" i="24"/>
  <c r="AC50" i="25" s="1"/>
  <c r="AC60" i="24"/>
  <c r="AB50" i="25" s="1"/>
  <c r="AB60" i="24"/>
  <c r="AA50" i="25" s="1"/>
  <c r="AA60" i="24"/>
  <c r="Z50" i="25" s="1"/>
  <c r="Z60" i="24"/>
  <c r="Y50" i="25" s="1"/>
  <c r="Y60" i="24"/>
  <c r="X50" i="25" s="1"/>
  <c r="I60" i="24"/>
  <c r="CF59" i="24"/>
  <c r="CH49" i="25" s="1"/>
  <c r="CC59" i="24"/>
  <c r="CE49" i="25" s="1"/>
  <c r="CB59" i="24"/>
  <c r="CA59" i="24"/>
  <c r="CC49" i="25" s="1"/>
  <c r="BZ59" i="24"/>
  <c r="BY59" i="24"/>
  <c r="BX59" i="24"/>
  <c r="BZ49" i="25" s="1"/>
  <c r="BW59" i="24"/>
  <c r="BY49" i="25" s="1"/>
  <c r="BV59" i="24"/>
  <c r="BU59" i="24"/>
  <c r="BT59" i="24"/>
  <c r="BV49" i="25" s="1"/>
  <c r="BS59" i="24"/>
  <c r="BU49" i="25" s="1"/>
  <c r="BR59" i="24"/>
  <c r="BQ59" i="24"/>
  <c r="BS49" i="25" s="1"/>
  <c r="BP59" i="24"/>
  <c r="BR49" i="25" s="1"/>
  <c r="BO59" i="24"/>
  <c r="BN59" i="24"/>
  <c r="BM59" i="24"/>
  <c r="BL59" i="24"/>
  <c r="BN49" i="25" s="1"/>
  <c r="BK59" i="24"/>
  <c r="BM49" i="25" s="1"/>
  <c r="BJ59" i="24"/>
  <c r="BL49" i="25" s="1"/>
  <c r="BI59" i="24"/>
  <c r="BK49" i="25" s="1"/>
  <c r="BH59" i="24"/>
  <c r="BJ49" i="25" s="1"/>
  <c r="BG59" i="24"/>
  <c r="BI49" i="25" s="1"/>
  <c r="BF59" i="24"/>
  <c r="BE59" i="24"/>
  <c r="BD59" i="24"/>
  <c r="BF49" i="25" s="1"/>
  <c r="BC59" i="24"/>
  <c r="BE49" i="25" s="1"/>
  <c r="BB59" i="24"/>
  <c r="BA59" i="24"/>
  <c r="BC49" i="25" s="1"/>
  <c r="AZ59" i="24"/>
  <c r="BB49" i="25" s="1"/>
  <c r="AY59" i="24"/>
  <c r="BA49" i="25" s="1"/>
  <c r="AX59" i="24"/>
  <c r="AZ49" i="25" s="1"/>
  <c r="AW59" i="24"/>
  <c r="AY49" i="25" s="1"/>
  <c r="AV59" i="24"/>
  <c r="AX49" i="25" s="1"/>
  <c r="AU59" i="24"/>
  <c r="AW49" i="25" s="1"/>
  <c r="AT59" i="24"/>
  <c r="AS59" i="24"/>
  <c r="AR59" i="24"/>
  <c r="AM49" i="25" s="1"/>
  <c r="AQ59" i="24"/>
  <c r="AL49" i="25" s="1"/>
  <c r="AP59" i="24"/>
  <c r="AK49" i="25" s="1"/>
  <c r="AO59" i="24"/>
  <c r="AJ49" i="25" s="1"/>
  <c r="AN59" i="24"/>
  <c r="AI49" i="25" s="1"/>
  <c r="AM59" i="24"/>
  <c r="AH49" i="25" s="1"/>
  <c r="AL59" i="24"/>
  <c r="AG49" i="25" s="1"/>
  <c r="AK59" i="24"/>
  <c r="AF49" i="25" s="1"/>
  <c r="AJ59" i="24"/>
  <c r="AE49" i="25" s="1"/>
  <c r="AI59" i="24"/>
  <c r="AR49" i="25" s="1"/>
  <c r="AH59" i="24"/>
  <c r="AQ49" i="25" s="1"/>
  <c r="AE59" i="24"/>
  <c r="AD49" i="25" s="1"/>
  <c r="AD59" i="24"/>
  <c r="AC49" i="25" s="1"/>
  <c r="AC59" i="24"/>
  <c r="AB49" i="25" s="1"/>
  <c r="AB59" i="24"/>
  <c r="AA49" i="25" s="1"/>
  <c r="AA59" i="24"/>
  <c r="Z49" i="25" s="1"/>
  <c r="Z59" i="24"/>
  <c r="Y49" i="25" s="1"/>
  <c r="Y59" i="24"/>
  <c r="X49" i="25" s="1"/>
  <c r="I59" i="24"/>
  <c r="CF58" i="24"/>
  <c r="CH48" i="25" s="1"/>
  <c r="CC58" i="24"/>
  <c r="CH58" i="24" s="1"/>
  <c r="CJ48" i="25" s="1"/>
  <c r="CB58" i="24"/>
  <c r="CA58" i="24"/>
  <c r="CC48" i="25" s="1"/>
  <c r="BZ58" i="24"/>
  <c r="CB48" i="25" s="1"/>
  <c r="BY58" i="24"/>
  <c r="CA48" i="25" s="1"/>
  <c r="BX58" i="24"/>
  <c r="BW58" i="24"/>
  <c r="BV58" i="24"/>
  <c r="BX48" i="25" s="1"/>
  <c r="BU58" i="24"/>
  <c r="BW48" i="25" s="1"/>
  <c r="BT58" i="24"/>
  <c r="BV48" i="25" s="1"/>
  <c r="BS58" i="24"/>
  <c r="BU48" i="25" s="1"/>
  <c r="BR58" i="24"/>
  <c r="BT48" i="25" s="1"/>
  <c r="BQ58" i="24"/>
  <c r="BS48" i="25" s="1"/>
  <c r="BP58" i="24"/>
  <c r="BO58" i="24"/>
  <c r="BN58" i="24"/>
  <c r="BP48" i="25" s="1"/>
  <c r="BM58" i="24"/>
  <c r="BO48" i="25" s="1"/>
  <c r="BL58" i="24"/>
  <c r="BK58" i="24"/>
  <c r="BJ58" i="24"/>
  <c r="BL48" i="25" s="1"/>
  <c r="BI58" i="24"/>
  <c r="BH58" i="24"/>
  <c r="BG58" i="24"/>
  <c r="BI48" i="25" s="1"/>
  <c r="BF58" i="24"/>
  <c r="BH48" i="25" s="1"/>
  <c r="BE58" i="24"/>
  <c r="BG48" i="25" s="1"/>
  <c r="BD58" i="24"/>
  <c r="BF48" i="25" s="1"/>
  <c r="BC58" i="24"/>
  <c r="BE48" i="25" s="1"/>
  <c r="BB58" i="24"/>
  <c r="BA58" i="24"/>
  <c r="BC48" i="25" s="1"/>
  <c r="AZ58" i="24"/>
  <c r="BB48" i="25" s="1"/>
  <c r="AY58" i="24"/>
  <c r="BA48" i="25" s="1"/>
  <c r="AX58" i="24"/>
  <c r="AZ48" i="25" s="1"/>
  <c r="AW58" i="24"/>
  <c r="AY48" i="25" s="1"/>
  <c r="AV58" i="24"/>
  <c r="AX48" i="25" s="1"/>
  <c r="AU58" i="24"/>
  <c r="AW48" i="25" s="1"/>
  <c r="AT58" i="24"/>
  <c r="AS58" i="24"/>
  <c r="AR58" i="24"/>
  <c r="AM48" i="25" s="1"/>
  <c r="AQ58" i="24"/>
  <c r="AL48" i="25" s="1"/>
  <c r="AP58" i="24"/>
  <c r="AK48" i="25" s="1"/>
  <c r="AO58" i="24"/>
  <c r="AJ48" i="25" s="1"/>
  <c r="AN58" i="24"/>
  <c r="AI48" i="25" s="1"/>
  <c r="AM58" i="24"/>
  <c r="AH48" i="25" s="1"/>
  <c r="AL58" i="24"/>
  <c r="AG48" i="25" s="1"/>
  <c r="AK58" i="24"/>
  <c r="AF48" i="25" s="1"/>
  <c r="AJ58" i="24"/>
  <c r="AE48" i="25" s="1"/>
  <c r="AI58" i="24"/>
  <c r="AR48" i="25" s="1"/>
  <c r="AH58" i="24"/>
  <c r="AQ48" i="25" s="1"/>
  <c r="AE58" i="24"/>
  <c r="AD48" i="25" s="1"/>
  <c r="AD58" i="24"/>
  <c r="AC48" i="25" s="1"/>
  <c r="AC58" i="24"/>
  <c r="AB48" i="25" s="1"/>
  <c r="AB58" i="24"/>
  <c r="AA48" i="25" s="1"/>
  <c r="AA58" i="24"/>
  <c r="Z48" i="25" s="1"/>
  <c r="Z58" i="24"/>
  <c r="Y48" i="25" s="1"/>
  <c r="Y58" i="24"/>
  <c r="X48" i="25" s="1"/>
  <c r="I58" i="24"/>
  <c r="CF57" i="24"/>
  <c r="CH47" i="25" s="1"/>
  <c r="CC57" i="24"/>
  <c r="CB57" i="24"/>
  <c r="CD47" i="25" s="1"/>
  <c r="CA57" i="24"/>
  <c r="BZ57" i="24"/>
  <c r="CB47" i="25" s="1"/>
  <c r="BY57" i="24"/>
  <c r="CA47" i="25" s="1"/>
  <c r="BX57" i="24"/>
  <c r="BZ47" i="25" s="1"/>
  <c r="BW57" i="24"/>
  <c r="BY47" i="25" s="1"/>
  <c r="BV57" i="24"/>
  <c r="BU57" i="24"/>
  <c r="BW47" i="25" s="1"/>
  <c r="BT57" i="24"/>
  <c r="BV47" i="25" s="1"/>
  <c r="BS57" i="24"/>
  <c r="BR57" i="24"/>
  <c r="BT47" i="25" s="1"/>
  <c r="BQ57" i="24"/>
  <c r="BS47" i="25" s="1"/>
  <c r="BP57" i="24"/>
  <c r="BR47" i="25" s="1"/>
  <c r="BO57" i="24"/>
  <c r="BN57" i="24"/>
  <c r="BP47" i="25" s="1"/>
  <c r="BM57" i="24"/>
  <c r="BO47" i="25" s="1"/>
  <c r="BL57" i="24"/>
  <c r="BN47" i="25" s="1"/>
  <c r="BK57" i="24"/>
  <c r="BJ57" i="24"/>
  <c r="BI57" i="24"/>
  <c r="BK47" i="25" s="1"/>
  <c r="BH57" i="24"/>
  <c r="BJ47" i="25" s="1"/>
  <c r="BG57" i="24"/>
  <c r="BI47" i="25" s="1"/>
  <c r="BF57" i="24"/>
  <c r="BH47" i="25" s="1"/>
  <c r="BE57" i="24"/>
  <c r="BG47" i="25" s="1"/>
  <c r="BD57" i="24"/>
  <c r="BF47" i="25" s="1"/>
  <c r="BC57" i="24"/>
  <c r="BE47" i="25" s="1"/>
  <c r="BB57" i="24"/>
  <c r="BD47" i="25" s="1"/>
  <c r="BA57" i="24"/>
  <c r="BC47" i="25" s="1"/>
  <c r="AZ57" i="24"/>
  <c r="BB47" i="25" s="1"/>
  <c r="AY57" i="24"/>
  <c r="BA47" i="25" s="1"/>
  <c r="AX57" i="24"/>
  <c r="AZ47" i="25" s="1"/>
  <c r="AW57" i="24"/>
  <c r="AY47" i="25" s="1"/>
  <c r="AV57" i="24"/>
  <c r="AX47" i="25" s="1"/>
  <c r="AU57" i="24"/>
  <c r="AW47" i="25" s="1"/>
  <c r="AT57" i="24"/>
  <c r="AS57" i="24"/>
  <c r="AR57" i="24"/>
  <c r="AM47" i="25" s="1"/>
  <c r="AQ57" i="24"/>
  <c r="AL47" i="25" s="1"/>
  <c r="AP57" i="24"/>
  <c r="AK47" i="25" s="1"/>
  <c r="AO57" i="24"/>
  <c r="AJ47" i="25" s="1"/>
  <c r="AN57" i="24"/>
  <c r="AI47" i="25" s="1"/>
  <c r="AM57" i="24"/>
  <c r="AH47" i="25" s="1"/>
  <c r="AL57" i="24"/>
  <c r="AG47" i="25" s="1"/>
  <c r="AK57" i="24"/>
  <c r="AF47" i="25" s="1"/>
  <c r="AJ57" i="24"/>
  <c r="AE47" i="25" s="1"/>
  <c r="AI57" i="24"/>
  <c r="AR47" i="25" s="1"/>
  <c r="AH57" i="24"/>
  <c r="AQ47" i="25" s="1"/>
  <c r="AE57" i="24"/>
  <c r="AD47" i="25" s="1"/>
  <c r="AD57" i="24"/>
  <c r="AC47" i="25" s="1"/>
  <c r="AC57" i="24"/>
  <c r="AB47" i="25" s="1"/>
  <c r="AB57" i="24"/>
  <c r="AA47" i="25" s="1"/>
  <c r="AA57" i="24"/>
  <c r="Z47" i="25" s="1"/>
  <c r="Z57" i="24"/>
  <c r="Y47" i="25" s="1"/>
  <c r="Y57" i="24"/>
  <c r="X47" i="25" s="1"/>
  <c r="I57" i="24"/>
  <c r="CF56" i="24"/>
  <c r="CH46" i="25" s="1"/>
  <c r="CC56" i="24"/>
  <c r="CB56" i="24"/>
  <c r="CA56" i="24"/>
  <c r="CC46" i="25" s="1"/>
  <c r="BZ56" i="24"/>
  <c r="CB46" i="25" s="1"/>
  <c r="BY56" i="24"/>
  <c r="CA46" i="25" s="1"/>
  <c r="BX56" i="24"/>
  <c r="BZ46" i="25" s="1"/>
  <c r="BW56" i="24"/>
  <c r="BY46" i="25" s="1"/>
  <c r="BV56" i="24"/>
  <c r="BU56" i="24"/>
  <c r="BW46" i="25" s="1"/>
  <c r="BT56" i="24"/>
  <c r="BS56" i="24"/>
  <c r="BU46" i="25" s="1"/>
  <c r="BR56" i="24"/>
  <c r="BQ56" i="24"/>
  <c r="BP56" i="24"/>
  <c r="BR46" i="25" s="1"/>
  <c r="BO56" i="24"/>
  <c r="BN56" i="24"/>
  <c r="BP46" i="25" s="1"/>
  <c r="BM56" i="24"/>
  <c r="BO46" i="25" s="1"/>
  <c r="BL56" i="24"/>
  <c r="BK56" i="24"/>
  <c r="BM46" i="25" s="1"/>
  <c r="BJ56" i="24"/>
  <c r="BL46" i="25" s="1"/>
  <c r="BI56" i="24"/>
  <c r="BH56" i="24"/>
  <c r="BJ46" i="25" s="1"/>
  <c r="BG56" i="24"/>
  <c r="BI46" i="25" s="1"/>
  <c r="BF56" i="24"/>
  <c r="BE56" i="24"/>
  <c r="BG46" i="25" s="1"/>
  <c r="BD56" i="24"/>
  <c r="BF46" i="25" s="1"/>
  <c r="BC56" i="24"/>
  <c r="BE46" i="25" s="1"/>
  <c r="BB56" i="24"/>
  <c r="BA56" i="24"/>
  <c r="BC46" i="25" s="1"/>
  <c r="AZ56" i="24"/>
  <c r="BB46" i="25" s="1"/>
  <c r="AY56" i="24"/>
  <c r="BA46" i="25" s="1"/>
  <c r="AX56" i="24"/>
  <c r="AZ46" i="25" s="1"/>
  <c r="AW56" i="24"/>
  <c r="AY46" i="25" s="1"/>
  <c r="AV56" i="24"/>
  <c r="AX46" i="25" s="1"/>
  <c r="AU56" i="24"/>
  <c r="AW46" i="25" s="1"/>
  <c r="AT56" i="24"/>
  <c r="AS56" i="24"/>
  <c r="AR56" i="24"/>
  <c r="AM46" i="25" s="1"/>
  <c r="AQ56" i="24"/>
  <c r="AL46" i="25" s="1"/>
  <c r="AP56" i="24"/>
  <c r="AK46" i="25" s="1"/>
  <c r="AO56" i="24"/>
  <c r="AJ46" i="25" s="1"/>
  <c r="AN56" i="24"/>
  <c r="AI46" i="25" s="1"/>
  <c r="AM56" i="24"/>
  <c r="AH46" i="25" s="1"/>
  <c r="AL56" i="24"/>
  <c r="AG46" i="25" s="1"/>
  <c r="AK56" i="24"/>
  <c r="AF46" i="25" s="1"/>
  <c r="AJ56" i="24"/>
  <c r="AE46" i="25" s="1"/>
  <c r="AI56" i="24"/>
  <c r="AR46" i="25" s="1"/>
  <c r="AH56" i="24"/>
  <c r="AQ46" i="25" s="1"/>
  <c r="AE56" i="24"/>
  <c r="AD46" i="25" s="1"/>
  <c r="AD56" i="24"/>
  <c r="AC46" i="25" s="1"/>
  <c r="AC56" i="24"/>
  <c r="AB46" i="25" s="1"/>
  <c r="AB56" i="24"/>
  <c r="AA46" i="25" s="1"/>
  <c r="AA56" i="24"/>
  <c r="Z46" i="25" s="1"/>
  <c r="Z56" i="24"/>
  <c r="Y46" i="25" s="1"/>
  <c r="Y56" i="24"/>
  <c r="X46" i="25" s="1"/>
  <c r="I56" i="24"/>
  <c r="CF55" i="24"/>
  <c r="CH45" i="25" s="1"/>
  <c r="CC55" i="24"/>
  <c r="CB55" i="24"/>
  <c r="CD45" i="25" s="1"/>
  <c r="CA55" i="24"/>
  <c r="CC45" i="25" s="1"/>
  <c r="BZ55" i="24"/>
  <c r="BY55" i="24"/>
  <c r="BX55" i="24"/>
  <c r="BZ45" i="25" s="1"/>
  <c r="BW55" i="24"/>
  <c r="BV55" i="24"/>
  <c r="BU55" i="24"/>
  <c r="BT55" i="24"/>
  <c r="BV45" i="25" s="1"/>
  <c r="BS55" i="24"/>
  <c r="BU45" i="25" s="1"/>
  <c r="BR55" i="24"/>
  <c r="BQ55" i="24"/>
  <c r="BP55" i="24"/>
  <c r="BO55" i="24"/>
  <c r="BN55" i="24"/>
  <c r="BM55" i="24"/>
  <c r="BL55" i="24"/>
  <c r="BN45" i="25" s="1"/>
  <c r="BK55" i="24"/>
  <c r="BJ55" i="24"/>
  <c r="BL45" i="25" s="1"/>
  <c r="BI55" i="24"/>
  <c r="BK45" i="25" s="1"/>
  <c r="BH55" i="24"/>
  <c r="BJ45" i="25" s="1"/>
  <c r="BG55" i="24"/>
  <c r="BI45" i="25" s="1"/>
  <c r="BF55" i="24"/>
  <c r="BE55" i="24"/>
  <c r="BD55" i="24"/>
  <c r="BF45" i="25" s="1"/>
  <c r="BC55" i="24"/>
  <c r="BE45" i="25" s="1"/>
  <c r="BB55" i="24"/>
  <c r="BA55" i="24"/>
  <c r="BC45" i="25" s="1"/>
  <c r="AZ55" i="24"/>
  <c r="BB45" i="25" s="1"/>
  <c r="AY55" i="24"/>
  <c r="BA45" i="25" s="1"/>
  <c r="AX55" i="24"/>
  <c r="AZ45" i="25" s="1"/>
  <c r="AW55" i="24"/>
  <c r="AY45" i="25" s="1"/>
  <c r="AV55" i="24"/>
  <c r="AX45" i="25" s="1"/>
  <c r="AU55" i="24"/>
  <c r="AW45" i="25" s="1"/>
  <c r="AT55" i="24"/>
  <c r="AS55" i="24"/>
  <c r="AR55" i="24"/>
  <c r="AM45" i="25" s="1"/>
  <c r="AQ55" i="24"/>
  <c r="AL45" i="25" s="1"/>
  <c r="AP55" i="24"/>
  <c r="AK45" i="25" s="1"/>
  <c r="AO55" i="24"/>
  <c r="AJ45" i="25" s="1"/>
  <c r="AN55" i="24"/>
  <c r="AI45" i="25" s="1"/>
  <c r="AM55" i="24"/>
  <c r="AH45" i="25" s="1"/>
  <c r="AL55" i="24"/>
  <c r="AG45" i="25" s="1"/>
  <c r="AK55" i="24"/>
  <c r="AF45" i="25" s="1"/>
  <c r="AJ55" i="24"/>
  <c r="AE45" i="25" s="1"/>
  <c r="AI55" i="24"/>
  <c r="AR45" i="25" s="1"/>
  <c r="AH55" i="24"/>
  <c r="AQ45" i="25" s="1"/>
  <c r="AE55" i="24"/>
  <c r="AD45" i="25" s="1"/>
  <c r="AD55" i="24"/>
  <c r="AC45" i="25" s="1"/>
  <c r="AC55" i="24"/>
  <c r="AB45" i="25" s="1"/>
  <c r="AB55" i="24"/>
  <c r="AA45" i="25" s="1"/>
  <c r="AA55" i="24"/>
  <c r="Z45" i="25" s="1"/>
  <c r="Z55" i="24"/>
  <c r="Y45" i="25" s="1"/>
  <c r="Y55" i="24"/>
  <c r="X45" i="25" s="1"/>
  <c r="I55" i="24"/>
  <c r="CF54" i="24"/>
  <c r="CH44" i="25" s="1"/>
  <c r="CC54" i="24"/>
  <c r="CB54" i="24"/>
  <c r="CA54" i="24"/>
  <c r="CC44" i="25" s="1"/>
  <c r="BZ54" i="24"/>
  <c r="CB44" i="25" s="1"/>
  <c r="BY54" i="24"/>
  <c r="CA44" i="25" s="1"/>
  <c r="BX54" i="24"/>
  <c r="BW54" i="24"/>
  <c r="BY44" i="25" s="1"/>
  <c r="BV54" i="24"/>
  <c r="BX44" i="25" s="1"/>
  <c r="BU54" i="24"/>
  <c r="BW44" i="25" s="1"/>
  <c r="BT54" i="24"/>
  <c r="BV44" i="25" s="1"/>
  <c r="BS54" i="24"/>
  <c r="BU44" i="25" s="1"/>
  <c r="BR54" i="24"/>
  <c r="BT44" i="25" s="1"/>
  <c r="BQ54" i="24"/>
  <c r="BS44" i="25" s="1"/>
  <c r="BP54" i="24"/>
  <c r="BO54" i="24"/>
  <c r="BN54" i="24"/>
  <c r="BP44" i="25" s="1"/>
  <c r="BM54" i="24"/>
  <c r="BO44" i="25" s="1"/>
  <c r="BL54" i="24"/>
  <c r="BK54" i="24"/>
  <c r="BM44" i="25" s="1"/>
  <c r="BJ54" i="24"/>
  <c r="BI54" i="24"/>
  <c r="BH54" i="24"/>
  <c r="BG54" i="24"/>
  <c r="BI44" i="25" s="1"/>
  <c r="BF54" i="24"/>
  <c r="BE54" i="24"/>
  <c r="BG44" i="25" s="1"/>
  <c r="BD54" i="24"/>
  <c r="BF44" i="25" s="1"/>
  <c r="BC54" i="24"/>
  <c r="BE44" i="25" s="1"/>
  <c r="BB54" i="24"/>
  <c r="BD44" i="25" s="1"/>
  <c r="BA54" i="24"/>
  <c r="BC44" i="25" s="1"/>
  <c r="AZ54" i="24"/>
  <c r="BB44" i="25" s="1"/>
  <c r="AY54" i="24"/>
  <c r="BA44" i="25" s="1"/>
  <c r="AX54" i="24"/>
  <c r="AZ44" i="25" s="1"/>
  <c r="AW54" i="24"/>
  <c r="AY44" i="25" s="1"/>
  <c r="AV54" i="24"/>
  <c r="AX44" i="25" s="1"/>
  <c r="AU54" i="24"/>
  <c r="AW44" i="25" s="1"/>
  <c r="AT54" i="24"/>
  <c r="AS54" i="24"/>
  <c r="AR54" i="24"/>
  <c r="AM44" i="25" s="1"/>
  <c r="AQ54" i="24"/>
  <c r="AL44" i="25" s="1"/>
  <c r="AP54" i="24"/>
  <c r="AK44" i="25" s="1"/>
  <c r="AO54" i="24"/>
  <c r="AJ44" i="25" s="1"/>
  <c r="AN54" i="24"/>
  <c r="AI44" i="25" s="1"/>
  <c r="AM54" i="24"/>
  <c r="AH44" i="25" s="1"/>
  <c r="AL54" i="24"/>
  <c r="AG44" i="25" s="1"/>
  <c r="AK54" i="24"/>
  <c r="AF44" i="25" s="1"/>
  <c r="AJ54" i="24"/>
  <c r="AE44" i="25" s="1"/>
  <c r="AI54" i="24"/>
  <c r="AR44" i="25" s="1"/>
  <c r="AH54" i="24"/>
  <c r="AQ44" i="25" s="1"/>
  <c r="AE54" i="24"/>
  <c r="AD44" i="25" s="1"/>
  <c r="AD54" i="24"/>
  <c r="AC44" i="25" s="1"/>
  <c r="AC54" i="24"/>
  <c r="AB44" i="25" s="1"/>
  <c r="AB54" i="24"/>
  <c r="AA44" i="25" s="1"/>
  <c r="AA54" i="24"/>
  <c r="Z44" i="25" s="1"/>
  <c r="Z54" i="24"/>
  <c r="Y44" i="25" s="1"/>
  <c r="Y54" i="24"/>
  <c r="X44" i="25" s="1"/>
  <c r="I54" i="24"/>
  <c r="CF53" i="24"/>
  <c r="CH43" i="25" s="1"/>
  <c r="CC53" i="24"/>
  <c r="CB53" i="24"/>
  <c r="CD43" i="25" s="1"/>
  <c r="CA53" i="24"/>
  <c r="BZ53" i="24"/>
  <c r="CB43" i="25" s="1"/>
  <c r="BY53" i="24"/>
  <c r="CA43" i="25" s="1"/>
  <c r="BX53" i="24"/>
  <c r="BZ43" i="25" s="1"/>
  <c r="BW53" i="24"/>
  <c r="BY43" i="25" s="1"/>
  <c r="BV53" i="24"/>
  <c r="BX43" i="25" s="1"/>
  <c r="BU53" i="24"/>
  <c r="BW43" i="25" s="1"/>
  <c r="BT53" i="24"/>
  <c r="BV43" i="25" s="1"/>
  <c r="BS53" i="24"/>
  <c r="BR53" i="24"/>
  <c r="BT43" i="25" s="1"/>
  <c r="BQ53" i="24"/>
  <c r="BS43" i="25" s="1"/>
  <c r="BP53" i="24"/>
  <c r="BR43" i="25" s="1"/>
  <c r="BO53" i="24"/>
  <c r="BN53" i="24"/>
  <c r="BP43" i="25" s="1"/>
  <c r="BM53" i="24"/>
  <c r="BO43" i="25" s="1"/>
  <c r="BL53" i="24"/>
  <c r="BN43" i="25" s="1"/>
  <c r="BK53" i="24"/>
  <c r="BJ53" i="24"/>
  <c r="BI53" i="24"/>
  <c r="BH53" i="24"/>
  <c r="BJ43" i="25" s="1"/>
  <c r="BG53" i="24"/>
  <c r="BI43" i="25" s="1"/>
  <c r="BF53" i="24"/>
  <c r="BH43" i="25" s="1"/>
  <c r="BE53" i="24"/>
  <c r="BD53" i="24"/>
  <c r="BF43" i="25" s="1"/>
  <c r="BC53" i="24"/>
  <c r="BE43" i="25" s="1"/>
  <c r="BB53" i="24"/>
  <c r="BD43" i="25" s="1"/>
  <c r="BA53" i="24"/>
  <c r="BC43" i="25" s="1"/>
  <c r="AZ53" i="24"/>
  <c r="BB43" i="25" s="1"/>
  <c r="AY53" i="24"/>
  <c r="BA43" i="25" s="1"/>
  <c r="AX53" i="24"/>
  <c r="AZ43" i="25" s="1"/>
  <c r="AW53" i="24"/>
  <c r="AY43" i="25" s="1"/>
  <c r="AV53" i="24"/>
  <c r="AX43" i="25" s="1"/>
  <c r="AU53" i="24"/>
  <c r="AW43" i="25" s="1"/>
  <c r="AT53" i="24"/>
  <c r="AS53" i="24"/>
  <c r="AR53" i="24"/>
  <c r="AM43" i="25" s="1"/>
  <c r="AQ53" i="24"/>
  <c r="AL43" i="25" s="1"/>
  <c r="AP53" i="24"/>
  <c r="AK43" i="25" s="1"/>
  <c r="AO53" i="24"/>
  <c r="AJ43" i="25" s="1"/>
  <c r="AN53" i="24"/>
  <c r="AI43" i="25" s="1"/>
  <c r="AM53" i="24"/>
  <c r="AH43" i="25" s="1"/>
  <c r="AL53" i="24"/>
  <c r="AG43" i="25" s="1"/>
  <c r="AK53" i="24"/>
  <c r="AF43" i="25" s="1"/>
  <c r="AJ53" i="24"/>
  <c r="AE43" i="25" s="1"/>
  <c r="AI53" i="24"/>
  <c r="AR43" i="25" s="1"/>
  <c r="AH53" i="24"/>
  <c r="AQ43" i="25" s="1"/>
  <c r="AE53" i="24"/>
  <c r="AD43" i="25" s="1"/>
  <c r="AD53" i="24"/>
  <c r="AC43" i="25" s="1"/>
  <c r="AC53" i="24"/>
  <c r="AB43" i="25" s="1"/>
  <c r="AB53" i="24"/>
  <c r="AA43" i="25" s="1"/>
  <c r="AA53" i="24"/>
  <c r="Z43" i="25" s="1"/>
  <c r="Z53" i="24"/>
  <c r="Y43" i="25" s="1"/>
  <c r="Y53" i="24"/>
  <c r="X43" i="25" s="1"/>
  <c r="I53" i="24"/>
  <c r="CF52" i="24"/>
  <c r="CH42" i="25" s="1"/>
  <c r="CC52" i="24"/>
  <c r="CB52" i="24"/>
  <c r="CD42" i="25" s="1"/>
  <c r="CA52" i="24"/>
  <c r="CC42" i="25" s="1"/>
  <c r="BZ52" i="24"/>
  <c r="BY52" i="24"/>
  <c r="CA42" i="25" s="1"/>
  <c r="BX52" i="24"/>
  <c r="BZ42" i="25" s="1"/>
  <c r="BW52" i="24"/>
  <c r="BY42" i="25" s="1"/>
  <c r="BV52" i="24"/>
  <c r="BU52" i="24"/>
  <c r="BW42" i="25" s="1"/>
  <c r="BT52" i="24"/>
  <c r="BV42" i="25" s="1"/>
  <c r="BS52" i="24"/>
  <c r="BU42" i="25" s="1"/>
  <c r="BR52" i="24"/>
  <c r="BQ52" i="24"/>
  <c r="BS42" i="25" s="1"/>
  <c r="BP52" i="24"/>
  <c r="BO52" i="24"/>
  <c r="BN52" i="24"/>
  <c r="BP42" i="25" s="1"/>
  <c r="BM52" i="24"/>
  <c r="BO42" i="25" s="1"/>
  <c r="BL52" i="24"/>
  <c r="BN42" i="25" s="1"/>
  <c r="BK52" i="24"/>
  <c r="BM42" i="25" s="1"/>
  <c r="BJ52" i="24"/>
  <c r="BL42" i="25" s="1"/>
  <c r="BI52" i="24"/>
  <c r="BH52" i="24"/>
  <c r="BG52" i="24"/>
  <c r="BI42" i="25" s="1"/>
  <c r="BF52" i="24"/>
  <c r="BE52" i="24"/>
  <c r="BD52" i="24"/>
  <c r="BF42" i="25" s="1"/>
  <c r="BC52" i="24"/>
  <c r="BB52" i="24"/>
  <c r="BA52" i="24"/>
  <c r="BC42" i="25" s="1"/>
  <c r="AZ52" i="24"/>
  <c r="BB42" i="25" s="1"/>
  <c r="AY52" i="24"/>
  <c r="BA42" i="25" s="1"/>
  <c r="AX52" i="24"/>
  <c r="AZ42" i="25" s="1"/>
  <c r="AW52" i="24"/>
  <c r="AY42" i="25" s="1"/>
  <c r="AV52" i="24"/>
  <c r="AX42" i="25" s="1"/>
  <c r="AU52" i="24"/>
  <c r="AW42" i="25" s="1"/>
  <c r="AT52" i="24"/>
  <c r="AS52" i="24"/>
  <c r="AR52" i="24"/>
  <c r="AM42" i="25" s="1"/>
  <c r="AQ52" i="24"/>
  <c r="AL42" i="25" s="1"/>
  <c r="AP52" i="24"/>
  <c r="AK42" i="25" s="1"/>
  <c r="AO52" i="24"/>
  <c r="AJ42" i="25" s="1"/>
  <c r="AN52" i="24"/>
  <c r="AI42" i="25" s="1"/>
  <c r="AM52" i="24"/>
  <c r="AH42" i="25" s="1"/>
  <c r="AL52" i="24"/>
  <c r="AG42" i="25" s="1"/>
  <c r="AK52" i="24"/>
  <c r="AF42" i="25" s="1"/>
  <c r="AJ52" i="24"/>
  <c r="AE42" i="25" s="1"/>
  <c r="AI52" i="24"/>
  <c r="AR42" i="25" s="1"/>
  <c r="AH52" i="24"/>
  <c r="AQ42" i="25" s="1"/>
  <c r="AE52" i="24"/>
  <c r="AD42" i="25" s="1"/>
  <c r="AD52" i="24"/>
  <c r="AC42" i="25" s="1"/>
  <c r="AC52" i="24"/>
  <c r="AB42" i="25" s="1"/>
  <c r="AB52" i="24"/>
  <c r="AA42" i="25" s="1"/>
  <c r="AA52" i="24"/>
  <c r="Z42" i="25" s="1"/>
  <c r="Z52" i="24"/>
  <c r="Y42" i="25" s="1"/>
  <c r="Y52" i="24"/>
  <c r="X42" i="25" s="1"/>
  <c r="I52" i="24"/>
  <c r="CF51" i="24"/>
  <c r="CH41" i="25" s="1"/>
  <c r="CC51" i="24"/>
  <c r="CB51" i="24"/>
  <c r="CD41" i="25" s="1"/>
  <c r="CA51" i="24"/>
  <c r="BZ51" i="24"/>
  <c r="CB41" i="25" s="1"/>
  <c r="BY51" i="24"/>
  <c r="BX51" i="24"/>
  <c r="BZ41" i="25" s="1"/>
  <c r="BW51" i="24"/>
  <c r="BY41" i="25" s="1"/>
  <c r="BV51" i="24"/>
  <c r="BX41" i="25" s="1"/>
  <c r="BU51" i="24"/>
  <c r="BT51" i="24"/>
  <c r="BV41" i="25" s="1"/>
  <c r="BS51" i="24"/>
  <c r="BU41" i="25" s="1"/>
  <c r="BR51" i="24"/>
  <c r="BT41" i="25" s="1"/>
  <c r="BQ51" i="24"/>
  <c r="BP51" i="24"/>
  <c r="BR41" i="25" s="1"/>
  <c r="BO51" i="24"/>
  <c r="BN51" i="24"/>
  <c r="BP41" i="25" s="1"/>
  <c r="BM51" i="24"/>
  <c r="BO41" i="25" s="1"/>
  <c r="BL51" i="24"/>
  <c r="BN41" i="25" s="1"/>
  <c r="BK51" i="24"/>
  <c r="BJ51" i="24"/>
  <c r="BI51" i="24"/>
  <c r="BK41" i="25" s="1"/>
  <c r="BH51" i="24"/>
  <c r="BJ41" i="25" s="1"/>
  <c r="BG51" i="24"/>
  <c r="BI41" i="25" s="1"/>
  <c r="BF51" i="24"/>
  <c r="BH41" i="25" s="1"/>
  <c r="BE51" i="24"/>
  <c r="BD51" i="24"/>
  <c r="BF41" i="25" s="1"/>
  <c r="BC51" i="24"/>
  <c r="BB51" i="24"/>
  <c r="BD41" i="25" s="1"/>
  <c r="BA51" i="24"/>
  <c r="BC41" i="25" s="1"/>
  <c r="AZ51" i="24"/>
  <c r="BB41" i="25" s="1"/>
  <c r="AY51" i="24"/>
  <c r="BA41" i="25" s="1"/>
  <c r="AX51" i="24"/>
  <c r="AZ41" i="25" s="1"/>
  <c r="AW51" i="24"/>
  <c r="AY41" i="25" s="1"/>
  <c r="AV51" i="24"/>
  <c r="AX41" i="25" s="1"/>
  <c r="AU51" i="24"/>
  <c r="AW41" i="25" s="1"/>
  <c r="AT51" i="24"/>
  <c r="AS51" i="24"/>
  <c r="AR51" i="24"/>
  <c r="AM41" i="25" s="1"/>
  <c r="AQ51" i="24"/>
  <c r="AL41" i="25" s="1"/>
  <c r="AP51" i="24"/>
  <c r="AK41" i="25" s="1"/>
  <c r="AO51" i="24"/>
  <c r="AJ41" i="25" s="1"/>
  <c r="AN51" i="24"/>
  <c r="AI41" i="25" s="1"/>
  <c r="AM51" i="24"/>
  <c r="AH41" i="25" s="1"/>
  <c r="AL51" i="24"/>
  <c r="AG41" i="25" s="1"/>
  <c r="AK51" i="24"/>
  <c r="AF41" i="25" s="1"/>
  <c r="AJ51" i="24"/>
  <c r="AE41" i="25" s="1"/>
  <c r="AI51" i="24"/>
  <c r="AR41" i="25" s="1"/>
  <c r="AH51" i="24"/>
  <c r="AQ41" i="25" s="1"/>
  <c r="AE51" i="24"/>
  <c r="AD41" i="25" s="1"/>
  <c r="AD51" i="24"/>
  <c r="AC41" i="25" s="1"/>
  <c r="AC51" i="24"/>
  <c r="AB41" i="25" s="1"/>
  <c r="AB51" i="24"/>
  <c r="AA41" i="25" s="1"/>
  <c r="AA51" i="24"/>
  <c r="Z41" i="25" s="1"/>
  <c r="Z51" i="24"/>
  <c r="Y41" i="25" s="1"/>
  <c r="Y51" i="24"/>
  <c r="X41" i="25" s="1"/>
  <c r="I51" i="24"/>
  <c r="CF50" i="24"/>
  <c r="CH40" i="25" s="1"/>
  <c r="CC50" i="24"/>
  <c r="CH50" i="24" s="1"/>
  <c r="CJ40" i="25" s="1"/>
  <c r="CB50" i="24"/>
  <c r="CD40" i="25" s="1"/>
  <c r="CA50" i="24"/>
  <c r="CC40" i="25" s="1"/>
  <c r="BZ50" i="24"/>
  <c r="CB40" i="25" s="1"/>
  <c r="BY50" i="24"/>
  <c r="BX50" i="24"/>
  <c r="BW50" i="24"/>
  <c r="BY40" i="25" s="1"/>
  <c r="BV50" i="24"/>
  <c r="BX40" i="25" s="1"/>
  <c r="BU50" i="24"/>
  <c r="BT50" i="24"/>
  <c r="BS50" i="24"/>
  <c r="BU40" i="25" s="1"/>
  <c r="BR50" i="24"/>
  <c r="BT40" i="25" s="1"/>
  <c r="BQ50" i="24"/>
  <c r="BP50" i="24"/>
  <c r="BO50" i="24"/>
  <c r="BN50" i="24"/>
  <c r="BP40" i="25" s="1"/>
  <c r="BM50" i="24"/>
  <c r="BL50" i="24"/>
  <c r="BN40" i="25" s="1"/>
  <c r="BK50" i="24"/>
  <c r="BM40" i="25" s="1"/>
  <c r="BJ50" i="24"/>
  <c r="BL40" i="25" s="1"/>
  <c r="BI50" i="24"/>
  <c r="BK40" i="25" s="1"/>
  <c r="BH50" i="24"/>
  <c r="BG50" i="24"/>
  <c r="BF50" i="24"/>
  <c r="BH40" i="25" s="1"/>
  <c r="BE50" i="24"/>
  <c r="BD50" i="24"/>
  <c r="BC50" i="24"/>
  <c r="BE40" i="25" s="1"/>
  <c r="BB50" i="24"/>
  <c r="BA50" i="24"/>
  <c r="BC40" i="25" s="1"/>
  <c r="AZ50" i="24"/>
  <c r="BB40" i="25" s="1"/>
  <c r="AY50" i="24"/>
  <c r="BA40" i="25" s="1"/>
  <c r="AX50" i="24"/>
  <c r="AZ40" i="25" s="1"/>
  <c r="AW50" i="24"/>
  <c r="AY40" i="25" s="1"/>
  <c r="AV50" i="24"/>
  <c r="AX40" i="25" s="1"/>
  <c r="AU50" i="24"/>
  <c r="AW40" i="25" s="1"/>
  <c r="AT50" i="24"/>
  <c r="AS50" i="24"/>
  <c r="AR50" i="24"/>
  <c r="AM40" i="25" s="1"/>
  <c r="AQ50" i="24"/>
  <c r="AL40" i="25" s="1"/>
  <c r="AP50" i="24"/>
  <c r="AK40" i="25" s="1"/>
  <c r="AO50" i="24"/>
  <c r="AJ40" i="25" s="1"/>
  <c r="AN50" i="24"/>
  <c r="AI40" i="25" s="1"/>
  <c r="AM50" i="24"/>
  <c r="AH40" i="25" s="1"/>
  <c r="AL50" i="24"/>
  <c r="AG40" i="25" s="1"/>
  <c r="AK50" i="24"/>
  <c r="AF40" i="25" s="1"/>
  <c r="AJ50" i="24"/>
  <c r="AE40" i="25" s="1"/>
  <c r="AI50" i="24"/>
  <c r="AR40" i="25" s="1"/>
  <c r="AH50" i="24"/>
  <c r="AQ40" i="25" s="1"/>
  <c r="AE50" i="24"/>
  <c r="AD40" i="25" s="1"/>
  <c r="AD50" i="24"/>
  <c r="AC40" i="25" s="1"/>
  <c r="AC50" i="24"/>
  <c r="AB40" i="25" s="1"/>
  <c r="AB50" i="24"/>
  <c r="AA40" i="25" s="1"/>
  <c r="AA50" i="24"/>
  <c r="Z40" i="25" s="1"/>
  <c r="Z50" i="24"/>
  <c r="Y40" i="25" s="1"/>
  <c r="Y50" i="24"/>
  <c r="X40" i="25" s="1"/>
  <c r="I50" i="24"/>
  <c r="CF49" i="24"/>
  <c r="CH39" i="25" s="1"/>
  <c r="CC49" i="24"/>
  <c r="CH49" i="24" s="1"/>
  <c r="CJ39" i="25" s="1"/>
  <c r="CB49" i="24"/>
  <c r="CD39" i="25" s="1"/>
  <c r="CA49" i="24"/>
  <c r="BZ49" i="24"/>
  <c r="CB39" i="25" s="1"/>
  <c r="BY49" i="24"/>
  <c r="CA39" i="25" s="1"/>
  <c r="BX49" i="24"/>
  <c r="BZ39" i="25" s="1"/>
  <c r="BW49" i="24"/>
  <c r="BV49" i="24"/>
  <c r="BX39" i="25" s="1"/>
  <c r="BU49" i="24"/>
  <c r="BT49" i="24"/>
  <c r="BV39" i="25" s="1"/>
  <c r="BS49" i="24"/>
  <c r="BU39" i="25" s="1"/>
  <c r="BR49" i="24"/>
  <c r="BT39" i="25" s="1"/>
  <c r="BQ49" i="24"/>
  <c r="BS39" i="25" s="1"/>
  <c r="BP49" i="24"/>
  <c r="BR39" i="25" s="1"/>
  <c r="BO49" i="24"/>
  <c r="BN49" i="24"/>
  <c r="BP39" i="25" s="1"/>
  <c r="BM49" i="24"/>
  <c r="BL49" i="24"/>
  <c r="BN39" i="25" s="1"/>
  <c r="BK49" i="24"/>
  <c r="BJ49" i="24"/>
  <c r="BI49" i="24"/>
  <c r="BH49" i="24"/>
  <c r="BJ39" i="25" s="1"/>
  <c r="BG49" i="24"/>
  <c r="BF49" i="24"/>
  <c r="BH39" i="25" s="1"/>
  <c r="BE49" i="24"/>
  <c r="BG39" i="25" s="1"/>
  <c r="BD49" i="24"/>
  <c r="BF39" i="25" s="1"/>
  <c r="BC49" i="24"/>
  <c r="BE39" i="25" s="1"/>
  <c r="BB49" i="24"/>
  <c r="BA49" i="24"/>
  <c r="BC39" i="25" s="1"/>
  <c r="AZ49" i="24"/>
  <c r="BB39" i="25" s="1"/>
  <c r="AY49" i="24"/>
  <c r="BA39" i="25" s="1"/>
  <c r="AX49" i="24"/>
  <c r="AZ39" i="25" s="1"/>
  <c r="AW49" i="24"/>
  <c r="AY39" i="25" s="1"/>
  <c r="AV49" i="24"/>
  <c r="AX39" i="25" s="1"/>
  <c r="AU49" i="24"/>
  <c r="AW39" i="25" s="1"/>
  <c r="AT49" i="24"/>
  <c r="AS49" i="24"/>
  <c r="AR49" i="24"/>
  <c r="AM39" i="25" s="1"/>
  <c r="AQ49" i="24"/>
  <c r="AL39" i="25" s="1"/>
  <c r="AP49" i="24"/>
  <c r="AK39" i="25" s="1"/>
  <c r="AO49" i="24"/>
  <c r="AJ39" i="25" s="1"/>
  <c r="AN49" i="24"/>
  <c r="AI39" i="25" s="1"/>
  <c r="AM49" i="24"/>
  <c r="AH39" i="25" s="1"/>
  <c r="AL49" i="24"/>
  <c r="AG39" i="25" s="1"/>
  <c r="AK49" i="24"/>
  <c r="AF39" i="25" s="1"/>
  <c r="AJ49" i="24"/>
  <c r="AE39" i="25" s="1"/>
  <c r="AI49" i="24"/>
  <c r="AR39" i="25" s="1"/>
  <c r="AH49" i="24"/>
  <c r="AQ39" i="25" s="1"/>
  <c r="AE49" i="24"/>
  <c r="AD39" i="25" s="1"/>
  <c r="AD49" i="24"/>
  <c r="AC39" i="25" s="1"/>
  <c r="AC49" i="24"/>
  <c r="AB39" i="25" s="1"/>
  <c r="AB49" i="24"/>
  <c r="AA39" i="25" s="1"/>
  <c r="AA49" i="24"/>
  <c r="Z39" i="25" s="1"/>
  <c r="Z49" i="24"/>
  <c r="Y39" i="25" s="1"/>
  <c r="Y49" i="24"/>
  <c r="X39" i="25" s="1"/>
  <c r="I49" i="24"/>
  <c r="CF48" i="24"/>
  <c r="CH38" i="25" s="1"/>
  <c r="CC48" i="24"/>
  <c r="CB48" i="24"/>
  <c r="CD38" i="25" s="1"/>
  <c r="CA48" i="24"/>
  <c r="CC38" i="25" s="1"/>
  <c r="BZ48" i="24"/>
  <c r="CB38" i="25" s="1"/>
  <c r="BY48" i="24"/>
  <c r="CA38" i="25" s="1"/>
  <c r="BX48" i="24"/>
  <c r="BZ38" i="25" s="1"/>
  <c r="BW48" i="24"/>
  <c r="BY38" i="25" s="1"/>
  <c r="BV48" i="24"/>
  <c r="BU48" i="24"/>
  <c r="BW38" i="25" s="1"/>
  <c r="BT48" i="24"/>
  <c r="BS48" i="24"/>
  <c r="BU38" i="25" s="1"/>
  <c r="BR48" i="24"/>
  <c r="BQ48" i="24"/>
  <c r="BP48" i="24"/>
  <c r="BR38" i="25" s="1"/>
  <c r="BO48" i="24"/>
  <c r="BN48" i="24"/>
  <c r="BP38" i="25" s="1"/>
  <c r="BM48" i="24"/>
  <c r="BO38" i="25" s="1"/>
  <c r="BL48" i="24"/>
  <c r="BK48" i="24"/>
  <c r="BM38" i="25" s="1"/>
  <c r="BJ48" i="24"/>
  <c r="BL38" i="25" s="1"/>
  <c r="BI48" i="24"/>
  <c r="BH48" i="24"/>
  <c r="BJ38" i="25" s="1"/>
  <c r="BG48" i="24"/>
  <c r="BI38" i="25" s="1"/>
  <c r="BF48" i="24"/>
  <c r="BE48" i="24"/>
  <c r="BG38" i="25" s="1"/>
  <c r="BD48" i="24"/>
  <c r="BC48" i="24"/>
  <c r="BB48" i="24"/>
  <c r="BA48" i="24"/>
  <c r="BC38" i="25" s="1"/>
  <c r="AZ48" i="24"/>
  <c r="BB38" i="25" s="1"/>
  <c r="AY48" i="24"/>
  <c r="BA38" i="25" s="1"/>
  <c r="AX48" i="24"/>
  <c r="AZ38" i="25" s="1"/>
  <c r="AW48" i="24"/>
  <c r="AY38" i="25" s="1"/>
  <c r="AV48" i="24"/>
  <c r="AX38" i="25" s="1"/>
  <c r="AU48" i="24"/>
  <c r="AW38" i="25" s="1"/>
  <c r="AT48" i="24"/>
  <c r="AS48" i="24"/>
  <c r="AR48" i="24"/>
  <c r="AM38" i="25" s="1"/>
  <c r="AQ48" i="24"/>
  <c r="AL38" i="25" s="1"/>
  <c r="AP48" i="24"/>
  <c r="AK38" i="25" s="1"/>
  <c r="AO48" i="24"/>
  <c r="AJ38" i="25" s="1"/>
  <c r="AN48" i="24"/>
  <c r="AI38" i="25" s="1"/>
  <c r="AM48" i="24"/>
  <c r="AH38" i="25" s="1"/>
  <c r="AL48" i="24"/>
  <c r="AG38" i="25" s="1"/>
  <c r="AK48" i="24"/>
  <c r="AF38" i="25" s="1"/>
  <c r="AJ48" i="24"/>
  <c r="AE38" i="25" s="1"/>
  <c r="AI48" i="24"/>
  <c r="AR38" i="25" s="1"/>
  <c r="AH48" i="24"/>
  <c r="AQ38" i="25" s="1"/>
  <c r="AE48" i="24"/>
  <c r="AD38" i="25" s="1"/>
  <c r="AD48" i="24"/>
  <c r="AC38" i="25" s="1"/>
  <c r="AC48" i="24"/>
  <c r="AB38" i="25" s="1"/>
  <c r="AB48" i="24"/>
  <c r="AA38" i="25" s="1"/>
  <c r="AA48" i="24"/>
  <c r="Z38" i="25" s="1"/>
  <c r="Z48" i="24"/>
  <c r="Y38" i="25" s="1"/>
  <c r="Y48" i="24"/>
  <c r="X38" i="25" s="1"/>
  <c r="I48" i="24"/>
  <c r="CF47" i="24"/>
  <c r="CH37" i="25" s="1"/>
  <c r="CC47" i="24"/>
  <c r="CB47" i="24"/>
  <c r="CA47" i="24"/>
  <c r="CC37" i="25" s="1"/>
  <c r="BZ47" i="24"/>
  <c r="CB37" i="25" s="1"/>
  <c r="BY47" i="24"/>
  <c r="CA37" i="25" s="1"/>
  <c r="BX47" i="24"/>
  <c r="BZ37" i="25" s="1"/>
  <c r="BW47" i="24"/>
  <c r="BV47" i="24"/>
  <c r="BX37" i="25" s="1"/>
  <c r="BU47" i="24"/>
  <c r="BT47" i="24"/>
  <c r="BV37" i="25" s="1"/>
  <c r="BS47" i="24"/>
  <c r="BU37" i="25" s="1"/>
  <c r="BR47" i="24"/>
  <c r="BT37" i="25" s="1"/>
  <c r="BQ47" i="24"/>
  <c r="BP47" i="24"/>
  <c r="BR37" i="25" s="1"/>
  <c r="BO47" i="24"/>
  <c r="BN47" i="24"/>
  <c r="BP37" i="25" s="1"/>
  <c r="BM47" i="24"/>
  <c r="BL47" i="24"/>
  <c r="BN37" i="25" s="1"/>
  <c r="BK47" i="24"/>
  <c r="BM37" i="25" s="1"/>
  <c r="BJ47" i="24"/>
  <c r="BI47" i="24"/>
  <c r="BH47" i="24"/>
  <c r="BJ37" i="25" s="1"/>
  <c r="BG47" i="24"/>
  <c r="BF47" i="24"/>
  <c r="BH37" i="25" s="1"/>
  <c r="BE47" i="24"/>
  <c r="BD47" i="24"/>
  <c r="BF37" i="25" s="1"/>
  <c r="BC47" i="24"/>
  <c r="BE37" i="25" s="1"/>
  <c r="BB47" i="24"/>
  <c r="BD37" i="25" s="1"/>
  <c r="BA47" i="24"/>
  <c r="BC37" i="25" s="1"/>
  <c r="AZ47" i="24"/>
  <c r="BB37" i="25" s="1"/>
  <c r="AY47" i="24"/>
  <c r="BA37" i="25" s="1"/>
  <c r="AX47" i="24"/>
  <c r="AZ37" i="25" s="1"/>
  <c r="AW47" i="24"/>
  <c r="AY37" i="25" s="1"/>
  <c r="AV47" i="24"/>
  <c r="AX37" i="25" s="1"/>
  <c r="AU47" i="24"/>
  <c r="AW37" i="25" s="1"/>
  <c r="AT47" i="24"/>
  <c r="AS47" i="24"/>
  <c r="AR47" i="24"/>
  <c r="AM37" i="25" s="1"/>
  <c r="AQ47" i="24"/>
  <c r="AL37" i="25" s="1"/>
  <c r="AP47" i="24"/>
  <c r="AK37" i="25" s="1"/>
  <c r="AO47" i="24"/>
  <c r="AJ37" i="25" s="1"/>
  <c r="AN47" i="24"/>
  <c r="AI37" i="25" s="1"/>
  <c r="AM47" i="24"/>
  <c r="AH37" i="25" s="1"/>
  <c r="AL47" i="24"/>
  <c r="AG37" i="25" s="1"/>
  <c r="AK47" i="24"/>
  <c r="AF37" i="25" s="1"/>
  <c r="AJ47" i="24"/>
  <c r="AE37" i="25" s="1"/>
  <c r="AI47" i="24"/>
  <c r="AR37" i="25" s="1"/>
  <c r="AH47" i="24"/>
  <c r="AQ37" i="25" s="1"/>
  <c r="AE47" i="24"/>
  <c r="AD37" i="25" s="1"/>
  <c r="AD47" i="24"/>
  <c r="AC37" i="25" s="1"/>
  <c r="AC47" i="24"/>
  <c r="AB37" i="25" s="1"/>
  <c r="AB47" i="24"/>
  <c r="AA37" i="25" s="1"/>
  <c r="AA47" i="24"/>
  <c r="Z37" i="25" s="1"/>
  <c r="Z47" i="24"/>
  <c r="Y37" i="25" s="1"/>
  <c r="Y47" i="24"/>
  <c r="X37" i="25" s="1"/>
  <c r="I47" i="24"/>
  <c r="CF46" i="24"/>
  <c r="CC46" i="24"/>
  <c r="CH46" i="24" s="1"/>
  <c r="CB46" i="24"/>
  <c r="CA46" i="24"/>
  <c r="BZ46" i="24"/>
  <c r="BY46" i="24"/>
  <c r="BX46" i="24"/>
  <c r="BW46" i="24"/>
  <c r="BV46" i="24"/>
  <c r="BU46" i="24"/>
  <c r="BT46" i="24"/>
  <c r="BS46" i="24"/>
  <c r="BR46" i="24"/>
  <c r="BQ46" i="24"/>
  <c r="BP46" i="24"/>
  <c r="BO46" i="24"/>
  <c r="BN46" i="24"/>
  <c r="BM46" i="24"/>
  <c r="BL46" i="24"/>
  <c r="BK46" i="24"/>
  <c r="BJ46" i="24"/>
  <c r="BI46" i="24"/>
  <c r="BH46" i="24"/>
  <c r="BG46" i="24"/>
  <c r="BF46" i="24"/>
  <c r="BE46" i="24"/>
  <c r="BD46" i="24"/>
  <c r="BC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E46" i="24"/>
  <c r="AD46" i="24"/>
  <c r="AC46" i="24"/>
  <c r="AB46" i="24"/>
  <c r="AA46" i="24"/>
  <c r="Z46" i="24"/>
  <c r="Y46" i="24"/>
  <c r="I46" i="24"/>
  <c r="CF45" i="24"/>
  <c r="CC45" i="24"/>
  <c r="CH45" i="24" s="1"/>
  <c r="CB45" i="24"/>
  <c r="CA45" i="24"/>
  <c r="BZ45" i="24"/>
  <c r="BY45" i="24"/>
  <c r="BX45" i="24"/>
  <c r="BW45" i="24"/>
  <c r="BV45" i="24"/>
  <c r="BU45" i="24"/>
  <c r="BT45" i="24"/>
  <c r="BS45" i="24"/>
  <c r="BR45" i="24"/>
  <c r="BQ45" i="24"/>
  <c r="BP45" i="24"/>
  <c r="BO45" i="24"/>
  <c r="BN45" i="24"/>
  <c r="BM45" i="24"/>
  <c r="BL45" i="24"/>
  <c r="BK45" i="24"/>
  <c r="BJ45" i="24"/>
  <c r="BI45" i="24"/>
  <c r="BH45" i="24"/>
  <c r="BG45" i="24"/>
  <c r="BF45" i="24"/>
  <c r="BE45" i="24"/>
  <c r="BD45" i="24"/>
  <c r="BC45" i="24"/>
  <c r="BB45" i="24"/>
  <c r="BA45" i="24"/>
  <c r="AZ45" i="24"/>
  <c r="AY45" i="24"/>
  <c r="AX45" i="24"/>
  <c r="AW45" i="24"/>
  <c r="AV45" i="24"/>
  <c r="AU45" i="24"/>
  <c r="AT45" i="24"/>
  <c r="AS45" i="24"/>
  <c r="AR45" i="24"/>
  <c r="AQ45" i="24"/>
  <c r="AP45" i="24"/>
  <c r="AO45" i="24"/>
  <c r="AN45" i="24"/>
  <c r="AM45" i="24"/>
  <c r="AL45" i="24"/>
  <c r="AK45" i="24"/>
  <c r="AJ45" i="24"/>
  <c r="AI45" i="24"/>
  <c r="AH45" i="24"/>
  <c r="AE45" i="24"/>
  <c r="AD45" i="24"/>
  <c r="AC45" i="24"/>
  <c r="AB45" i="24"/>
  <c r="AA45" i="24"/>
  <c r="Z45" i="24"/>
  <c r="Y45" i="24"/>
  <c r="I45" i="24"/>
  <c r="CF44" i="24"/>
  <c r="CC44" i="24"/>
  <c r="CB44" i="24"/>
  <c r="CA44" i="24"/>
  <c r="BZ44" i="24"/>
  <c r="BY44" i="24"/>
  <c r="BX44" i="24"/>
  <c r="BW44" i="24"/>
  <c r="BV44" i="24"/>
  <c r="BU44" i="24"/>
  <c r="BT44" i="24"/>
  <c r="BS44" i="24"/>
  <c r="BR44" i="24"/>
  <c r="BQ44" i="24"/>
  <c r="BP44" i="24"/>
  <c r="BO44" i="24"/>
  <c r="BN44" i="24"/>
  <c r="BM44" i="24"/>
  <c r="BL44" i="24"/>
  <c r="BK44" i="24"/>
  <c r="BJ44" i="24"/>
  <c r="BI44" i="24"/>
  <c r="BH44" i="24"/>
  <c r="BG44" i="24"/>
  <c r="BF44" i="24"/>
  <c r="BE44" i="24"/>
  <c r="BD44" i="24"/>
  <c r="BC44" i="24"/>
  <c r="BB44" i="24"/>
  <c r="BA44" i="24"/>
  <c r="AZ44" i="24"/>
  <c r="AY44" i="24"/>
  <c r="AX44" i="24"/>
  <c r="AW44" i="24"/>
  <c r="AV44" i="24"/>
  <c r="AU44" i="24"/>
  <c r="AT44" i="24"/>
  <c r="AS44" i="24"/>
  <c r="AR44" i="24"/>
  <c r="AQ44" i="24"/>
  <c r="AP44" i="24"/>
  <c r="AO44" i="24"/>
  <c r="AN44" i="24"/>
  <c r="AM44" i="24"/>
  <c r="AL44" i="24"/>
  <c r="AK44" i="24"/>
  <c r="AJ44" i="24"/>
  <c r="AI44" i="24"/>
  <c r="AH44" i="24"/>
  <c r="AE44" i="24"/>
  <c r="AD44" i="24"/>
  <c r="AC44" i="24"/>
  <c r="AB44" i="24"/>
  <c r="AA44" i="24"/>
  <c r="Z44" i="24"/>
  <c r="Y44" i="24"/>
  <c r="I44" i="24"/>
  <c r="CF43" i="24"/>
  <c r="CH36" i="25" s="1"/>
  <c r="CC43" i="24"/>
  <c r="CB43" i="24"/>
  <c r="CA43" i="24"/>
  <c r="CC36" i="25" s="1"/>
  <c r="BZ43" i="24"/>
  <c r="BY43" i="24"/>
  <c r="BX43" i="24"/>
  <c r="BZ36" i="25" s="1"/>
  <c r="BW43" i="24"/>
  <c r="BV43" i="24"/>
  <c r="BU43" i="24"/>
  <c r="BT43" i="24"/>
  <c r="BV36" i="25" s="1"/>
  <c r="BS43" i="24"/>
  <c r="BU36" i="25" s="1"/>
  <c r="BR43" i="24"/>
  <c r="BQ43" i="24"/>
  <c r="BP43" i="24"/>
  <c r="BR36" i="25" s="1"/>
  <c r="BO43" i="24"/>
  <c r="BN43" i="24"/>
  <c r="BM43" i="24"/>
  <c r="BL43" i="24"/>
  <c r="BK43" i="24"/>
  <c r="BM36" i="25" s="1"/>
  <c r="BJ43" i="24"/>
  <c r="BL36" i="25" s="1"/>
  <c r="BI43" i="24"/>
  <c r="BK36" i="25" s="1"/>
  <c r="BH43" i="24"/>
  <c r="BJ36" i="25" s="1"/>
  <c r="BG43" i="24"/>
  <c r="BF43" i="24"/>
  <c r="BE43" i="24"/>
  <c r="BD43" i="24"/>
  <c r="BF36" i="25" s="1"/>
  <c r="BC43" i="24"/>
  <c r="BE36" i="25" s="1"/>
  <c r="BB43" i="24"/>
  <c r="BA43" i="24"/>
  <c r="BC36" i="25" s="1"/>
  <c r="AZ43" i="24"/>
  <c r="BB36" i="25" s="1"/>
  <c r="AY43" i="24"/>
  <c r="BA36" i="25" s="1"/>
  <c r="AX43" i="24"/>
  <c r="AZ36" i="25" s="1"/>
  <c r="AW43" i="24"/>
  <c r="AY36" i="25" s="1"/>
  <c r="AV43" i="24"/>
  <c r="AX36" i="25" s="1"/>
  <c r="AU43" i="24"/>
  <c r="AW36" i="25" s="1"/>
  <c r="AT43" i="24"/>
  <c r="AS43" i="24"/>
  <c r="AR43" i="24"/>
  <c r="AM36" i="25" s="1"/>
  <c r="AQ43" i="24"/>
  <c r="AL36" i="25" s="1"/>
  <c r="AP43" i="24"/>
  <c r="AK36" i="25" s="1"/>
  <c r="AO43" i="24"/>
  <c r="AJ36" i="25" s="1"/>
  <c r="AN43" i="24"/>
  <c r="AI36" i="25" s="1"/>
  <c r="AM43" i="24"/>
  <c r="AH36" i="25" s="1"/>
  <c r="AL43" i="24"/>
  <c r="AG36" i="25" s="1"/>
  <c r="AK43" i="24"/>
  <c r="AF36" i="25" s="1"/>
  <c r="AJ43" i="24"/>
  <c r="AE36" i="25" s="1"/>
  <c r="AI43" i="24"/>
  <c r="AR36" i="25" s="1"/>
  <c r="AH43" i="24"/>
  <c r="AQ36" i="25" s="1"/>
  <c r="AE43" i="24"/>
  <c r="AD36" i="25" s="1"/>
  <c r="AD43" i="24"/>
  <c r="AC36" i="25" s="1"/>
  <c r="AC43" i="24"/>
  <c r="AB36" i="25" s="1"/>
  <c r="AB43" i="24"/>
  <c r="AA36" i="25" s="1"/>
  <c r="AA43" i="24"/>
  <c r="Z36" i="25" s="1"/>
  <c r="Z43" i="24"/>
  <c r="Y36" i="25" s="1"/>
  <c r="Y43" i="24"/>
  <c r="X36" i="25" s="1"/>
  <c r="I43" i="24"/>
  <c r="CH42" i="24"/>
  <c r="CJ35" i="25" s="1"/>
  <c r="CF42" i="24"/>
  <c r="CH35" i="25" s="1"/>
  <c r="CC42" i="24"/>
  <c r="CB42" i="24"/>
  <c r="CA42" i="24"/>
  <c r="BZ42" i="24"/>
  <c r="BY42" i="24"/>
  <c r="CA35" i="25" s="1"/>
  <c r="BX42" i="24"/>
  <c r="BW42" i="24"/>
  <c r="BY35" i="25" s="1"/>
  <c r="BV42" i="24"/>
  <c r="BX35" i="25" s="1"/>
  <c r="BU42" i="24"/>
  <c r="BW35" i="25" s="1"/>
  <c r="BT42" i="24"/>
  <c r="BS42" i="24"/>
  <c r="BU35" i="25" s="1"/>
  <c r="BR42" i="24"/>
  <c r="BQ42" i="24"/>
  <c r="BS35" i="25" s="1"/>
  <c r="BP42" i="24"/>
  <c r="BO42" i="24"/>
  <c r="BN42" i="24"/>
  <c r="BP35" i="25" s="1"/>
  <c r="BM42" i="24"/>
  <c r="BO35" i="25" s="1"/>
  <c r="BL42" i="24"/>
  <c r="BK42" i="24"/>
  <c r="BJ42" i="24"/>
  <c r="BL35" i="25" s="1"/>
  <c r="BI42" i="24"/>
  <c r="BH42" i="24"/>
  <c r="BG42" i="24"/>
  <c r="BI35" i="25" s="1"/>
  <c r="BF42" i="24"/>
  <c r="BH35" i="25" s="1"/>
  <c r="BE42" i="24"/>
  <c r="BG35" i="25" s="1"/>
  <c r="BD42" i="24"/>
  <c r="BC42" i="24"/>
  <c r="BE35" i="25" s="1"/>
  <c r="BB42" i="24"/>
  <c r="BA42" i="24"/>
  <c r="BC35" i="25" s="1"/>
  <c r="AZ42" i="24"/>
  <c r="BB35" i="25" s="1"/>
  <c r="AY42" i="24"/>
  <c r="BA35" i="25" s="1"/>
  <c r="AX42" i="24"/>
  <c r="AZ35" i="25" s="1"/>
  <c r="AW42" i="24"/>
  <c r="AY35" i="25" s="1"/>
  <c r="AV42" i="24"/>
  <c r="AX35" i="25" s="1"/>
  <c r="AU42" i="24"/>
  <c r="AW35" i="25" s="1"/>
  <c r="AT42" i="24"/>
  <c r="AS42" i="24"/>
  <c r="AR42" i="24"/>
  <c r="AM35" i="25" s="1"/>
  <c r="AQ42" i="24"/>
  <c r="AL35" i="25" s="1"/>
  <c r="AP42" i="24"/>
  <c r="AK35" i="25" s="1"/>
  <c r="AO42" i="24"/>
  <c r="AJ35" i="25" s="1"/>
  <c r="AN42" i="24"/>
  <c r="AI35" i="25" s="1"/>
  <c r="AM42" i="24"/>
  <c r="AH35" i="25" s="1"/>
  <c r="AL42" i="24"/>
  <c r="AG35" i="25" s="1"/>
  <c r="AK42" i="24"/>
  <c r="AF35" i="25" s="1"/>
  <c r="AJ42" i="24"/>
  <c r="AE35" i="25" s="1"/>
  <c r="AI42" i="24"/>
  <c r="AR35" i="25" s="1"/>
  <c r="AH42" i="24"/>
  <c r="AQ35" i="25" s="1"/>
  <c r="AE42" i="24"/>
  <c r="AD35" i="25" s="1"/>
  <c r="AD42" i="24"/>
  <c r="AC35" i="25" s="1"/>
  <c r="AC42" i="24"/>
  <c r="AB35" i="25" s="1"/>
  <c r="AB42" i="24"/>
  <c r="AA35" i="25" s="1"/>
  <c r="AA42" i="24"/>
  <c r="Z35" i="25" s="1"/>
  <c r="Z42" i="24"/>
  <c r="Y35" i="25" s="1"/>
  <c r="Y42" i="24"/>
  <c r="X35" i="25" s="1"/>
  <c r="I42" i="24"/>
  <c r="CF41" i="24"/>
  <c r="CC41" i="24"/>
  <c r="CH41" i="24" s="1"/>
  <c r="CB41" i="24"/>
  <c r="CA41" i="24"/>
  <c r="BZ41" i="24"/>
  <c r="BY41" i="24"/>
  <c r="BX41" i="24"/>
  <c r="BW41" i="24"/>
  <c r="BV41" i="24"/>
  <c r="BU41" i="24"/>
  <c r="BT41" i="24"/>
  <c r="BS41" i="24"/>
  <c r="BR41" i="24"/>
  <c r="BQ41" i="24"/>
  <c r="BP41" i="24"/>
  <c r="BO41" i="24"/>
  <c r="BN41" i="24"/>
  <c r="BM41" i="24"/>
  <c r="BL41" i="24"/>
  <c r="BK41" i="24"/>
  <c r="BJ41" i="24"/>
  <c r="BI41" i="24"/>
  <c r="BH41" i="24"/>
  <c r="BG41" i="24"/>
  <c r="BF41" i="24"/>
  <c r="BE41" i="24"/>
  <c r="BD41" i="24"/>
  <c r="BC41" i="24"/>
  <c r="BB41" i="24"/>
  <c r="BA41" i="24"/>
  <c r="AZ41" i="24"/>
  <c r="AY41" i="24"/>
  <c r="AX41" i="24"/>
  <c r="AW41" i="24"/>
  <c r="AV41" i="24"/>
  <c r="AU41" i="24"/>
  <c r="AT41" i="24"/>
  <c r="AS41" i="24"/>
  <c r="AR41" i="24"/>
  <c r="AQ41" i="24"/>
  <c r="AP41" i="24"/>
  <c r="AO41" i="24"/>
  <c r="AN41" i="24"/>
  <c r="AM41" i="24"/>
  <c r="AL41" i="24"/>
  <c r="AK41" i="24"/>
  <c r="AJ41" i="24"/>
  <c r="AI41" i="24"/>
  <c r="AH41" i="24"/>
  <c r="AE41" i="24"/>
  <c r="AD41" i="24"/>
  <c r="AC41" i="24"/>
  <c r="AB41" i="24"/>
  <c r="AA41" i="24"/>
  <c r="Z41" i="24"/>
  <c r="Y41" i="24"/>
  <c r="I41" i="24"/>
  <c r="CF40" i="24"/>
  <c r="CC40" i="24"/>
  <c r="CB40" i="24"/>
  <c r="CA40" i="24"/>
  <c r="BZ40" i="24"/>
  <c r="BY40" i="24"/>
  <c r="BX40" i="24"/>
  <c r="BW40" i="24"/>
  <c r="BV40" i="24"/>
  <c r="BU40" i="24"/>
  <c r="BT40" i="24"/>
  <c r="BS40" i="24"/>
  <c r="BR40" i="24"/>
  <c r="BQ40" i="24"/>
  <c r="BP40" i="24"/>
  <c r="BO40" i="24"/>
  <c r="BN40" i="24"/>
  <c r="BM40" i="24"/>
  <c r="BL40" i="24"/>
  <c r="BK40" i="24"/>
  <c r="BJ40" i="24"/>
  <c r="BI40" i="24"/>
  <c r="BH40" i="24"/>
  <c r="BG40" i="24"/>
  <c r="BF40" i="24"/>
  <c r="BE40" i="24"/>
  <c r="BD40" i="24"/>
  <c r="BC40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E40" i="24"/>
  <c r="AD40" i="24"/>
  <c r="AC40" i="24"/>
  <c r="AB40" i="24"/>
  <c r="AA40" i="24"/>
  <c r="Z40" i="24"/>
  <c r="Y40" i="24"/>
  <c r="I40" i="24"/>
  <c r="CF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Q39" i="24"/>
  <c r="AP39" i="24"/>
  <c r="AO39" i="24"/>
  <c r="AN39" i="24"/>
  <c r="AM39" i="24"/>
  <c r="AL39" i="24"/>
  <c r="AK39" i="24"/>
  <c r="AJ39" i="24"/>
  <c r="AI39" i="24"/>
  <c r="AH39" i="24"/>
  <c r="AE39" i="24"/>
  <c r="AD39" i="24"/>
  <c r="AC39" i="24"/>
  <c r="AB39" i="24"/>
  <c r="AA39" i="24"/>
  <c r="Z39" i="24"/>
  <c r="Y39" i="24"/>
  <c r="I39" i="24"/>
  <c r="CF38" i="24"/>
  <c r="CH34" i="25" s="1"/>
  <c r="CC38" i="24"/>
  <c r="CH38" i="24" s="1"/>
  <c r="CJ34" i="25" s="1"/>
  <c r="CB38" i="24"/>
  <c r="CA38" i="24"/>
  <c r="CC34" i="25" s="1"/>
  <c r="BZ38" i="24"/>
  <c r="CB34" i="25" s="1"/>
  <c r="BY38" i="24"/>
  <c r="BX38" i="24"/>
  <c r="BW38" i="24"/>
  <c r="BV38" i="24"/>
  <c r="BX34" i="25" s="1"/>
  <c r="BU38" i="24"/>
  <c r="BT38" i="24"/>
  <c r="BS38" i="24"/>
  <c r="BU34" i="25" s="1"/>
  <c r="BR38" i="24"/>
  <c r="BT34" i="25" s="1"/>
  <c r="BQ38" i="24"/>
  <c r="BP38" i="24"/>
  <c r="BO38" i="24"/>
  <c r="BN38" i="24"/>
  <c r="BP34" i="25" s="1"/>
  <c r="BM38" i="24"/>
  <c r="BL38" i="24"/>
  <c r="BK38" i="24"/>
  <c r="BM34" i="25" s="1"/>
  <c r="BJ38" i="24"/>
  <c r="BL34" i="25" s="1"/>
  <c r="BI38" i="24"/>
  <c r="BK34" i="25" s="1"/>
  <c r="BH38" i="24"/>
  <c r="BG38" i="24"/>
  <c r="BF38" i="24"/>
  <c r="BH34" i="25" s="1"/>
  <c r="BE38" i="24"/>
  <c r="BD38" i="24"/>
  <c r="BC38" i="24"/>
  <c r="BE34" i="25" s="1"/>
  <c r="BB38" i="24"/>
  <c r="BA38" i="24"/>
  <c r="BC34" i="25" s="1"/>
  <c r="AZ38" i="24"/>
  <c r="BB34" i="25" s="1"/>
  <c r="AY38" i="24"/>
  <c r="BA34" i="25" s="1"/>
  <c r="AX38" i="24"/>
  <c r="AZ34" i="25" s="1"/>
  <c r="AW38" i="24"/>
  <c r="AY34" i="25" s="1"/>
  <c r="AV38" i="24"/>
  <c r="AX34" i="25" s="1"/>
  <c r="AU38" i="24"/>
  <c r="AW34" i="25" s="1"/>
  <c r="AT38" i="24"/>
  <c r="AS38" i="24"/>
  <c r="AR38" i="24"/>
  <c r="AM34" i="25" s="1"/>
  <c r="AQ38" i="24"/>
  <c r="AL34" i="25" s="1"/>
  <c r="AP38" i="24"/>
  <c r="AK34" i="25" s="1"/>
  <c r="AO38" i="24"/>
  <c r="AJ34" i="25" s="1"/>
  <c r="AN38" i="24"/>
  <c r="AI34" i="25" s="1"/>
  <c r="AM38" i="24"/>
  <c r="AH34" i="25" s="1"/>
  <c r="AL38" i="24"/>
  <c r="AG34" i="25" s="1"/>
  <c r="AK38" i="24"/>
  <c r="AF34" i="25" s="1"/>
  <c r="AJ38" i="24"/>
  <c r="AE34" i="25" s="1"/>
  <c r="AI38" i="24"/>
  <c r="AR34" i="25" s="1"/>
  <c r="AH38" i="24"/>
  <c r="AQ34" i="25" s="1"/>
  <c r="AE38" i="24"/>
  <c r="AD34" i="25" s="1"/>
  <c r="AD38" i="24"/>
  <c r="AC34" i="25" s="1"/>
  <c r="AC38" i="24"/>
  <c r="AB34" i="25" s="1"/>
  <c r="AB38" i="24"/>
  <c r="AA34" i="25" s="1"/>
  <c r="AA38" i="24"/>
  <c r="Z34" i="25" s="1"/>
  <c r="Z38" i="24"/>
  <c r="Y34" i="25" s="1"/>
  <c r="Y38" i="24"/>
  <c r="X34" i="25" s="1"/>
  <c r="I38" i="24"/>
  <c r="CF37" i="24"/>
  <c r="CH33" i="25" s="1"/>
  <c r="CC37" i="24"/>
  <c r="CB37" i="24"/>
  <c r="CA37" i="24"/>
  <c r="BZ37" i="24"/>
  <c r="CB33" i="25" s="1"/>
  <c r="BY37" i="24"/>
  <c r="BX37" i="24"/>
  <c r="BW37" i="24"/>
  <c r="BV37" i="24"/>
  <c r="BX33" i="25" s="1"/>
  <c r="BU37" i="24"/>
  <c r="BW33" i="25" s="1"/>
  <c r="BT37" i="24"/>
  <c r="BS37" i="24"/>
  <c r="BR37" i="24"/>
  <c r="BQ37" i="24"/>
  <c r="BP37" i="24"/>
  <c r="BO37" i="24"/>
  <c r="BN37" i="24"/>
  <c r="BP33" i="25" s="1"/>
  <c r="BM37" i="24"/>
  <c r="BO33" i="25" s="1"/>
  <c r="BL37" i="24"/>
  <c r="BK37" i="24"/>
  <c r="BJ37" i="24"/>
  <c r="BI37" i="24"/>
  <c r="BK33" i="25" s="1"/>
  <c r="BH37" i="24"/>
  <c r="BG37" i="24"/>
  <c r="BF37" i="24"/>
  <c r="BH33" i="25" s="1"/>
  <c r="BE37" i="24"/>
  <c r="BG33" i="25" s="1"/>
  <c r="BD37" i="24"/>
  <c r="BC37" i="24"/>
  <c r="BB37" i="24"/>
  <c r="BA37" i="24"/>
  <c r="BC33" i="25" s="1"/>
  <c r="AZ37" i="24"/>
  <c r="BB33" i="25" s="1"/>
  <c r="AY37" i="24"/>
  <c r="BA33" i="25" s="1"/>
  <c r="AX37" i="24"/>
  <c r="AZ33" i="25" s="1"/>
  <c r="AW37" i="24"/>
  <c r="AY33" i="25" s="1"/>
  <c r="AV37" i="24"/>
  <c r="AX33" i="25" s="1"/>
  <c r="AU37" i="24"/>
  <c r="AW33" i="25" s="1"/>
  <c r="AT37" i="24"/>
  <c r="AS37" i="24"/>
  <c r="AR37" i="24"/>
  <c r="AM33" i="25" s="1"/>
  <c r="AQ37" i="24"/>
  <c r="AL33" i="25" s="1"/>
  <c r="AP37" i="24"/>
  <c r="AK33" i="25" s="1"/>
  <c r="AO37" i="24"/>
  <c r="AJ33" i="25" s="1"/>
  <c r="AN37" i="24"/>
  <c r="AI33" i="25" s="1"/>
  <c r="AM37" i="24"/>
  <c r="AH33" i="25" s="1"/>
  <c r="AL37" i="24"/>
  <c r="AG33" i="25" s="1"/>
  <c r="AK37" i="24"/>
  <c r="AF33" i="25" s="1"/>
  <c r="AJ37" i="24"/>
  <c r="AE33" i="25" s="1"/>
  <c r="AI37" i="24"/>
  <c r="AR33" i="25" s="1"/>
  <c r="AH37" i="24"/>
  <c r="AQ33" i="25" s="1"/>
  <c r="AE37" i="24"/>
  <c r="AD33" i="25" s="1"/>
  <c r="AD37" i="24"/>
  <c r="AC33" i="25" s="1"/>
  <c r="AC37" i="24"/>
  <c r="AB33" i="25" s="1"/>
  <c r="AB37" i="24"/>
  <c r="AA33" i="25" s="1"/>
  <c r="AA37" i="24"/>
  <c r="Z33" i="25" s="1"/>
  <c r="Z37" i="24"/>
  <c r="Y33" i="25" s="1"/>
  <c r="Y37" i="24"/>
  <c r="X33" i="25" s="1"/>
  <c r="I37" i="24"/>
  <c r="CF36" i="24"/>
  <c r="CH32" i="25" s="1"/>
  <c r="CC36" i="24"/>
  <c r="CE27" i="25" s="1"/>
  <c r="CB36" i="24"/>
  <c r="CA36" i="24"/>
  <c r="CC27" i="25" s="1"/>
  <c r="BZ36" i="24"/>
  <c r="CB27" i="25" s="1"/>
  <c r="BY36" i="24"/>
  <c r="BX36" i="24"/>
  <c r="BZ27" i="25" s="1"/>
  <c r="BW36" i="24"/>
  <c r="BY27" i="25" s="1"/>
  <c r="BV36" i="24"/>
  <c r="BX27" i="25" s="1"/>
  <c r="BU36" i="24"/>
  <c r="BT36" i="24"/>
  <c r="BS36" i="24"/>
  <c r="BU27" i="25" s="1"/>
  <c r="BR36" i="24"/>
  <c r="BT27" i="25" s="1"/>
  <c r="BQ36" i="24"/>
  <c r="BS27" i="25" s="1"/>
  <c r="BP36" i="24"/>
  <c r="BR27" i="25" s="1"/>
  <c r="BO36" i="24"/>
  <c r="BQ27" i="25" s="1"/>
  <c r="BN36" i="24"/>
  <c r="BP27" i="25" s="1"/>
  <c r="BM36" i="24"/>
  <c r="BL36" i="24"/>
  <c r="BK36" i="24"/>
  <c r="BM27" i="25" s="1"/>
  <c r="BJ36" i="24"/>
  <c r="BI36" i="24"/>
  <c r="BK27" i="25" s="1"/>
  <c r="BH36" i="24"/>
  <c r="BG36" i="24"/>
  <c r="BI27" i="25" s="1"/>
  <c r="BF36" i="24"/>
  <c r="BH27" i="25" s="1"/>
  <c r="BE36" i="24"/>
  <c r="BD36" i="24"/>
  <c r="BC36" i="24"/>
  <c r="BE27" i="25" s="1"/>
  <c r="BB36" i="24"/>
  <c r="BD27" i="25" s="1"/>
  <c r="BA36" i="24"/>
  <c r="AZ36" i="24"/>
  <c r="AY36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6" i="24"/>
  <c r="AE36" i="24"/>
  <c r="AD36" i="24"/>
  <c r="AC36" i="24"/>
  <c r="AB36" i="24"/>
  <c r="AA36" i="24"/>
  <c r="Z36" i="24"/>
  <c r="Y36" i="24"/>
  <c r="I36" i="24"/>
  <c r="CF35" i="24"/>
  <c r="CH31" i="25" s="1"/>
  <c r="CC35" i="24"/>
  <c r="CE26" i="25" s="1"/>
  <c r="CB35" i="24"/>
  <c r="CA35" i="24"/>
  <c r="BZ35" i="24"/>
  <c r="CB26" i="25" s="1"/>
  <c r="BY35" i="24"/>
  <c r="CA26" i="25" s="1"/>
  <c r="BX35" i="24"/>
  <c r="BW35" i="24"/>
  <c r="BY26" i="25" s="1"/>
  <c r="BV35" i="24"/>
  <c r="BX26" i="25" s="1"/>
  <c r="BU35" i="24"/>
  <c r="BW26" i="25" s="1"/>
  <c r="BT35" i="24"/>
  <c r="BV26" i="25" s="1"/>
  <c r="BS35" i="24"/>
  <c r="BR35" i="24"/>
  <c r="BT26" i="25" s="1"/>
  <c r="BQ35" i="24"/>
  <c r="BS26" i="25" s="1"/>
  <c r="BP35" i="24"/>
  <c r="BO35" i="24"/>
  <c r="BQ26" i="25" s="1"/>
  <c r="BN35" i="24"/>
  <c r="BP26" i="25" s="1"/>
  <c r="BM35" i="24"/>
  <c r="BO26" i="25" s="1"/>
  <c r="BL35" i="24"/>
  <c r="BK35" i="24"/>
  <c r="BJ35" i="24"/>
  <c r="BI35" i="24"/>
  <c r="BH35" i="24"/>
  <c r="BG35" i="24"/>
  <c r="BF35" i="24"/>
  <c r="BH26" i="25" s="1"/>
  <c r="BE35" i="24"/>
  <c r="BG26" i="25" s="1"/>
  <c r="BD35" i="24"/>
  <c r="BF26" i="25" s="1"/>
  <c r="BC35" i="24"/>
  <c r="BE26" i="25" s="1"/>
  <c r="BB35" i="24"/>
  <c r="BD26" i="25" s="1"/>
  <c r="BA35" i="24"/>
  <c r="AZ35" i="24"/>
  <c r="AY35" i="24"/>
  <c r="AX35" i="24"/>
  <c r="AW35" i="24"/>
  <c r="AV35" i="24"/>
  <c r="AU35" i="24"/>
  <c r="AT35" i="24"/>
  <c r="AS35" i="24"/>
  <c r="AR35" i="24"/>
  <c r="AQ35" i="24"/>
  <c r="AP35" i="24"/>
  <c r="AO35" i="24"/>
  <c r="AN35" i="24"/>
  <c r="AM35" i="24"/>
  <c r="AL35" i="24"/>
  <c r="AK35" i="24"/>
  <c r="AJ35" i="24"/>
  <c r="AI35" i="24"/>
  <c r="AH35" i="24"/>
  <c r="AE35" i="24"/>
  <c r="AD35" i="24"/>
  <c r="AC35" i="24"/>
  <c r="AB35" i="24"/>
  <c r="AA35" i="24"/>
  <c r="Z35" i="24"/>
  <c r="Y35" i="24"/>
  <c r="I35" i="24"/>
  <c r="CF34" i="24"/>
  <c r="CH30" i="25" s="1"/>
  <c r="CC34" i="24"/>
  <c r="CB34" i="24"/>
  <c r="CD25" i="25" s="1"/>
  <c r="CA34" i="24"/>
  <c r="BZ34" i="24"/>
  <c r="BY34" i="24"/>
  <c r="CA25" i="25" s="1"/>
  <c r="BX34" i="24"/>
  <c r="BZ25" i="25" s="1"/>
  <c r="BW34" i="24"/>
  <c r="BV34" i="24"/>
  <c r="BX25" i="25" s="1"/>
  <c r="BU34" i="24"/>
  <c r="BW25" i="25" s="1"/>
  <c r="BT34" i="24"/>
  <c r="BV25" i="25" s="1"/>
  <c r="BS34" i="24"/>
  <c r="BU25" i="25" s="1"/>
  <c r="BR34" i="24"/>
  <c r="BT25" i="25" s="1"/>
  <c r="BQ34" i="24"/>
  <c r="BS25" i="25" s="1"/>
  <c r="BP34" i="24"/>
  <c r="BR25" i="25" s="1"/>
  <c r="BO34" i="24"/>
  <c r="BQ25" i="25" s="1"/>
  <c r="BN34" i="24"/>
  <c r="BM34" i="24"/>
  <c r="BO25" i="25" s="1"/>
  <c r="BL34" i="24"/>
  <c r="BN25" i="25" s="1"/>
  <c r="BK34" i="24"/>
  <c r="BJ34" i="24"/>
  <c r="BI34" i="24"/>
  <c r="BH34" i="24"/>
  <c r="BJ25" i="25" s="1"/>
  <c r="BG34" i="24"/>
  <c r="BF34" i="24"/>
  <c r="BE34" i="24"/>
  <c r="BG25" i="25" s="1"/>
  <c r="BD34" i="24"/>
  <c r="BF25" i="25" s="1"/>
  <c r="BC34" i="24"/>
  <c r="BE25" i="25" s="1"/>
  <c r="BB34" i="24"/>
  <c r="BD25" i="25" s="1"/>
  <c r="BA34" i="24"/>
  <c r="AZ34" i="24"/>
  <c r="AY34" i="24"/>
  <c r="AX34" i="24"/>
  <c r="AW34" i="24"/>
  <c r="AV34" i="24"/>
  <c r="AU34" i="24"/>
  <c r="AT34" i="24"/>
  <c r="AS34" i="24"/>
  <c r="AR34" i="24"/>
  <c r="AQ34" i="24"/>
  <c r="AP34" i="24"/>
  <c r="AO34" i="24"/>
  <c r="AN34" i="24"/>
  <c r="AM34" i="24"/>
  <c r="AL34" i="24"/>
  <c r="AK34" i="24"/>
  <c r="AJ34" i="24"/>
  <c r="AI34" i="24"/>
  <c r="AH34" i="24"/>
  <c r="AE34" i="24"/>
  <c r="AD34" i="24"/>
  <c r="AC34" i="24"/>
  <c r="AB34" i="24"/>
  <c r="AA34" i="24"/>
  <c r="Z34" i="24"/>
  <c r="Y34" i="24"/>
  <c r="I34" i="24"/>
  <c r="CF33" i="24"/>
  <c r="CH29" i="25" s="1"/>
  <c r="CC33" i="24"/>
  <c r="CE24" i="25" s="1"/>
  <c r="CB33" i="24"/>
  <c r="CD24" i="25" s="1"/>
  <c r="CA33" i="24"/>
  <c r="CC24" i="25" s="1"/>
  <c r="BZ33" i="24"/>
  <c r="BY33" i="24"/>
  <c r="CA24" i="25" s="1"/>
  <c r="BX33" i="24"/>
  <c r="BZ24" i="25" s="1"/>
  <c r="BW33" i="24"/>
  <c r="BY24" i="25" s="1"/>
  <c r="BV33" i="24"/>
  <c r="BU33" i="24"/>
  <c r="BT33" i="24"/>
  <c r="BV24" i="25" s="1"/>
  <c r="BS33" i="24"/>
  <c r="BU24" i="25" s="1"/>
  <c r="BR33" i="24"/>
  <c r="BQ33" i="24"/>
  <c r="BS24" i="25" s="1"/>
  <c r="BP33" i="24"/>
  <c r="BR24" i="25" s="1"/>
  <c r="BO33" i="24"/>
  <c r="BQ24" i="25" s="1"/>
  <c r="BN33" i="24"/>
  <c r="BP24" i="25" s="1"/>
  <c r="BM33" i="24"/>
  <c r="BL33" i="24"/>
  <c r="BN24" i="25" s="1"/>
  <c r="BK33" i="24"/>
  <c r="BM24" i="25" s="1"/>
  <c r="BJ33" i="24"/>
  <c r="BL24" i="25" s="1"/>
  <c r="BI33" i="24"/>
  <c r="BH33" i="24"/>
  <c r="BJ24" i="25" s="1"/>
  <c r="BG33" i="24"/>
  <c r="BI24" i="25" s="1"/>
  <c r="BF33" i="24"/>
  <c r="BE33" i="24"/>
  <c r="BG24" i="25" s="1"/>
  <c r="BD33" i="24"/>
  <c r="BF24" i="25" s="1"/>
  <c r="BC33" i="24"/>
  <c r="BE24" i="25" s="1"/>
  <c r="BB33" i="24"/>
  <c r="BA33" i="24"/>
  <c r="AZ33" i="24"/>
  <c r="AY33" i="24"/>
  <c r="AX33" i="24"/>
  <c r="AW33" i="24"/>
  <c r="AV33" i="24"/>
  <c r="AU33" i="24"/>
  <c r="AT33" i="24"/>
  <c r="AS33" i="24"/>
  <c r="AR33" i="24"/>
  <c r="AQ33" i="24"/>
  <c r="AP33" i="24"/>
  <c r="AO33" i="24"/>
  <c r="AN33" i="24"/>
  <c r="AM33" i="24"/>
  <c r="AL33" i="24"/>
  <c r="AK33" i="24"/>
  <c r="AJ33" i="24"/>
  <c r="AI33" i="24"/>
  <c r="AH33" i="24"/>
  <c r="AE33" i="24"/>
  <c r="AD33" i="24"/>
  <c r="AC33" i="24"/>
  <c r="AB33" i="24"/>
  <c r="AA33" i="24"/>
  <c r="Z33" i="24"/>
  <c r="Y33" i="24"/>
  <c r="I33" i="24"/>
  <c r="CF32" i="24"/>
  <c r="CH23" i="25" s="1"/>
  <c r="CC32" i="24"/>
  <c r="CB32" i="24"/>
  <c r="CA32" i="24"/>
  <c r="BZ32" i="24"/>
  <c r="BY32" i="24"/>
  <c r="CA23" i="25" s="1"/>
  <c r="BX32" i="24"/>
  <c r="BW32" i="24"/>
  <c r="BV32" i="24"/>
  <c r="BU32" i="24"/>
  <c r="BW23" i="25" s="1"/>
  <c r="BT32" i="24"/>
  <c r="BV23" i="25" s="1"/>
  <c r="BS32" i="24"/>
  <c r="BR32" i="24"/>
  <c r="BQ32" i="24"/>
  <c r="BS23" i="25" s="1"/>
  <c r="BP32" i="24"/>
  <c r="BO32" i="24"/>
  <c r="BN32" i="24"/>
  <c r="BM32" i="24"/>
  <c r="BL32" i="24"/>
  <c r="BN23" i="25" s="1"/>
  <c r="BK32" i="24"/>
  <c r="BJ32" i="24"/>
  <c r="BL23" i="25" s="1"/>
  <c r="BI32" i="24"/>
  <c r="BH32" i="24"/>
  <c r="BG32" i="24"/>
  <c r="BF32" i="24"/>
  <c r="BE32" i="24"/>
  <c r="BG23" i="25" s="1"/>
  <c r="BD32" i="24"/>
  <c r="BF23" i="25" s="1"/>
  <c r="BC32" i="24"/>
  <c r="BB32" i="24"/>
  <c r="BA32" i="24"/>
  <c r="BC23" i="25" s="1"/>
  <c r="AZ32" i="24"/>
  <c r="BB23" i="25" s="1"/>
  <c r="AY32" i="24"/>
  <c r="BA23" i="25" s="1"/>
  <c r="AX32" i="24"/>
  <c r="AZ23" i="25" s="1"/>
  <c r="AW32" i="24"/>
  <c r="AY23" i="25" s="1"/>
  <c r="AV32" i="24"/>
  <c r="AX23" i="25" s="1"/>
  <c r="AU32" i="24"/>
  <c r="AW23" i="25" s="1"/>
  <c r="AT32" i="24"/>
  <c r="AS32" i="24"/>
  <c r="AR32" i="24"/>
  <c r="AM23" i="25" s="1"/>
  <c r="AQ32" i="24"/>
  <c r="AL23" i="25" s="1"/>
  <c r="AP32" i="24"/>
  <c r="AK23" i="25" s="1"/>
  <c r="AO32" i="24"/>
  <c r="AJ23" i="25" s="1"/>
  <c r="AN32" i="24"/>
  <c r="AI23" i="25" s="1"/>
  <c r="AM32" i="24"/>
  <c r="AH23" i="25" s="1"/>
  <c r="AL32" i="24"/>
  <c r="AG23" i="25" s="1"/>
  <c r="AK32" i="24"/>
  <c r="AF23" i="25" s="1"/>
  <c r="AJ32" i="24"/>
  <c r="AE23" i="25" s="1"/>
  <c r="AI32" i="24"/>
  <c r="AR23" i="25" s="1"/>
  <c r="AH32" i="24"/>
  <c r="AQ23" i="25" s="1"/>
  <c r="AE32" i="24"/>
  <c r="AD23" i="25" s="1"/>
  <c r="AD32" i="24"/>
  <c r="AC23" i="25" s="1"/>
  <c r="AC32" i="24"/>
  <c r="AB23" i="25" s="1"/>
  <c r="AB32" i="24"/>
  <c r="AA23" i="25" s="1"/>
  <c r="AA32" i="24"/>
  <c r="Z23" i="25" s="1"/>
  <c r="Z32" i="24"/>
  <c r="Y23" i="25" s="1"/>
  <c r="Y32" i="24"/>
  <c r="X23" i="25" s="1"/>
  <c r="I32" i="24"/>
  <c r="CF31" i="24"/>
  <c r="CH22" i="25" s="1"/>
  <c r="CC31" i="24"/>
  <c r="CB31" i="24"/>
  <c r="CD22" i="25" s="1"/>
  <c r="CA31" i="24"/>
  <c r="BZ31" i="24"/>
  <c r="BY31" i="24"/>
  <c r="BX31" i="24"/>
  <c r="BZ22" i="25" s="1"/>
  <c r="BW31" i="24"/>
  <c r="BY22" i="25" s="1"/>
  <c r="BV31" i="24"/>
  <c r="BU31" i="24"/>
  <c r="BT31" i="24"/>
  <c r="BV22" i="25" s="1"/>
  <c r="BS31" i="24"/>
  <c r="BR31" i="24"/>
  <c r="BQ31" i="24"/>
  <c r="BP31" i="24"/>
  <c r="BO31" i="24"/>
  <c r="BN31" i="24"/>
  <c r="BM31" i="24"/>
  <c r="BL31" i="24"/>
  <c r="BN22" i="25" s="1"/>
  <c r="BK31" i="24"/>
  <c r="BM22" i="25" s="1"/>
  <c r="BJ31" i="24"/>
  <c r="BL22" i="25" s="1"/>
  <c r="BI31" i="24"/>
  <c r="BK22" i="25" s="1"/>
  <c r="BH31" i="24"/>
  <c r="BJ22" i="25" s="1"/>
  <c r="BG31" i="24"/>
  <c r="BF31" i="24"/>
  <c r="BE31" i="24"/>
  <c r="BD31" i="24"/>
  <c r="BF22" i="25" s="1"/>
  <c r="BC31" i="24"/>
  <c r="BE22" i="25" s="1"/>
  <c r="BB31" i="24"/>
  <c r="BA31" i="24"/>
  <c r="BC22" i="25" s="1"/>
  <c r="AZ31" i="24"/>
  <c r="BB22" i="25" s="1"/>
  <c r="AY31" i="24"/>
  <c r="BA22" i="25" s="1"/>
  <c r="AX31" i="24"/>
  <c r="AZ22" i="25" s="1"/>
  <c r="AW31" i="24"/>
  <c r="AY22" i="25" s="1"/>
  <c r="AV31" i="24"/>
  <c r="AX22" i="25" s="1"/>
  <c r="AU31" i="24"/>
  <c r="AW22" i="25" s="1"/>
  <c r="AT31" i="24"/>
  <c r="AS31" i="24"/>
  <c r="AR31" i="24"/>
  <c r="AM22" i="25" s="1"/>
  <c r="AQ31" i="24"/>
  <c r="AL22" i="25" s="1"/>
  <c r="AP31" i="24"/>
  <c r="AK22" i="25" s="1"/>
  <c r="AO31" i="24"/>
  <c r="AJ22" i="25" s="1"/>
  <c r="AN31" i="24"/>
  <c r="AI22" i="25" s="1"/>
  <c r="AM31" i="24"/>
  <c r="AH22" i="25" s="1"/>
  <c r="AL31" i="24"/>
  <c r="AG22" i="25" s="1"/>
  <c r="AK31" i="24"/>
  <c r="AF22" i="25" s="1"/>
  <c r="AJ31" i="24"/>
  <c r="AE22" i="25" s="1"/>
  <c r="AI31" i="24"/>
  <c r="AR22" i="25" s="1"/>
  <c r="AH31" i="24"/>
  <c r="AQ22" i="25" s="1"/>
  <c r="AE31" i="24"/>
  <c r="AD22" i="25" s="1"/>
  <c r="AD31" i="24"/>
  <c r="AC22" i="25" s="1"/>
  <c r="AC31" i="24"/>
  <c r="AB22" i="25" s="1"/>
  <c r="AB31" i="24"/>
  <c r="AA22" i="25" s="1"/>
  <c r="AA31" i="24"/>
  <c r="Z22" i="25" s="1"/>
  <c r="Z31" i="24"/>
  <c r="Y22" i="25" s="1"/>
  <c r="Y31" i="24"/>
  <c r="X22" i="25" s="1"/>
  <c r="I31" i="24"/>
  <c r="CF30" i="24"/>
  <c r="CH21" i="25" s="1"/>
  <c r="CC30" i="24"/>
  <c r="CB30" i="24"/>
  <c r="CA30" i="24"/>
  <c r="CC21" i="25" s="1"/>
  <c r="BZ30" i="24"/>
  <c r="BY30" i="24"/>
  <c r="BX30" i="24"/>
  <c r="BW30" i="24"/>
  <c r="BY21" i="25" s="1"/>
  <c r="BV30" i="24"/>
  <c r="BX21" i="25" s="1"/>
  <c r="BU30" i="24"/>
  <c r="BT30" i="24"/>
  <c r="BS30" i="24"/>
  <c r="BU21" i="25" s="1"/>
  <c r="BR30" i="24"/>
  <c r="BQ30" i="24"/>
  <c r="BP30" i="24"/>
  <c r="BO30" i="24"/>
  <c r="BN30" i="24"/>
  <c r="BP21" i="25" s="1"/>
  <c r="BM30" i="24"/>
  <c r="BL30" i="24"/>
  <c r="BK30" i="24"/>
  <c r="BM21" i="25" s="1"/>
  <c r="BJ30" i="24"/>
  <c r="BL21" i="25" s="1"/>
  <c r="BI30" i="24"/>
  <c r="BK21" i="25" s="1"/>
  <c r="BH30" i="24"/>
  <c r="BG30" i="24"/>
  <c r="BI21" i="25" s="1"/>
  <c r="BF30" i="24"/>
  <c r="BH21" i="25" s="1"/>
  <c r="BE30" i="24"/>
  <c r="BD30" i="24"/>
  <c r="BC30" i="24"/>
  <c r="BE21" i="25" s="1"/>
  <c r="BB30" i="24"/>
  <c r="BA30" i="24"/>
  <c r="BC21" i="25" s="1"/>
  <c r="AZ30" i="24"/>
  <c r="BB21" i="25" s="1"/>
  <c r="AY30" i="24"/>
  <c r="BA21" i="25" s="1"/>
  <c r="AX30" i="24"/>
  <c r="AZ21" i="25" s="1"/>
  <c r="AW30" i="24"/>
  <c r="AY21" i="25" s="1"/>
  <c r="AV30" i="24"/>
  <c r="AX21" i="25" s="1"/>
  <c r="AU30" i="24"/>
  <c r="AW21" i="25" s="1"/>
  <c r="AT30" i="24"/>
  <c r="AS30" i="24"/>
  <c r="AR30" i="24"/>
  <c r="AM21" i="25" s="1"/>
  <c r="AQ30" i="24"/>
  <c r="AL21" i="25" s="1"/>
  <c r="AP30" i="24"/>
  <c r="AK21" i="25" s="1"/>
  <c r="AO30" i="24"/>
  <c r="AJ21" i="25" s="1"/>
  <c r="AN30" i="24"/>
  <c r="AI21" i="25" s="1"/>
  <c r="AM30" i="24"/>
  <c r="AH21" i="25" s="1"/>
  <c r="AL30" i="24"/>
  <c r="AG21" i="25" s="1"/>
  <c r="AK30" i="24"/>
  <c r="AF21" i="25" s="1"/>
  <c r="AJ30" i="24"/>
  <c r="AE21" i="25" s="1"/>
  <c r="AI30" i="24"/>
  <c r="AR21" i="25" s="1"/>
  <c r="AH30" i="24"/>
  <c r="AQ21" i="25" s="1"/>
  <c r="AE30" i="24"/>
  <c r="AD21" i="25" s="1"/>
  <c r="AD30" i="24"/>
  <c r="AC21" i="25" s="1"/>
  <c r="AC30" i="24"/>
  <c r="AB21" i="25" s="1"/>
  <c r="AB30" i="24"/>
  <c r="AA21" i="25" s="1"/>
  <c r="AA30" i="24"/>
  <c r="Z21" i="25" s="1"/>
  <c r="Z30" i="24"/>
  <c r="Y21" i="25" s="1"/>
  <c r="Y30" i="24"/>
  <c r="X21" i="25" s="1"/>
  <c r="I30" i="24"/>
  <c r="CF29" i="24"/>
  <c r="CH20" i="25" s="1"/>
  <c r="CC29" i="24"/>
  <c r="CB29" i="24"/>
  <c r="CA29" i="24"/>
  <c r="BZ29" i="24"/>
  <c r="BY29" i="24"/>
  <c r="BX29" i="24"/>
  <c r="BW29" i="24"/>
  <c r="BV29" i="24"/>
  <c r="BX20" i="25" s="1"/>
  <c r="BU29" i="24"/>
  <c r="BT29" i="24"/>
  <c r="BS29" i="24"/>
  <c r="BR29" i="24"/>
  <c r="BT20" i="25" s="1"/>
  <c r="BQ29" i="24"/>
  <c r="BS20" i="25" s="1"/>
  <c r="BP29" i="24"/>
  <c r="BO29" i="24"/>
  <c r="BN29" i="24"/>
  <c r="BP20" i="25" s="1"/>
  <c r="BM29" i="24"/>
  <c r="BL29" i="24"/>
  <c r="BK29" i="24"/>
  <c r="BJ29" i="24"/>
  <c r="BL20" i="25" s="1"/>
  <c r="BI29" i="24"/>
  <c r="BH29" i="24"/>
  <c r="BG29" i="24"/>
  <c r="BF29" i="24"/>
  <c r="BH20" i="25" s="1"/>
  <c r="BE29" i="24"/>
  <c r="BD29" i="24"/>
  <c r="BC29" i="24"/>
  <c r="BB29" i="24"/>
  <c r="BD20" i="25" s="1"/>
  <c r="BA29" i="24"/>
  <c r="BC20" i="25" s="1"/>
  <c r="AZ29" i="24"/>
  <c r="BB20" i="25" s="1"/>
  <c r="AY29" i="24"/>
  <c r="BA20" i="25" s="1"/>
  <c r="AX29" i="24"/>
  <c r="AZ20" i="25" s="1"/>
  <c r="AW29" i="24"/>
  <c r="AY20" i="25" s="1"/>
  <c r="AV29" i="24"/>
  <c r="AX20" i="25" s="1"/>
  <c r="AU29" i="24"/>
  <c r="AW20" i="25" s="1"/>
  <c r="AT29" i="24"/>
  <c r="AS29" i="24"/>
  <c r="AR29" i="24"/>
  <c r="AM20" i="25" s="1"/>
  <c r="AQ29" i="24"/>
  <c r="AL20" i="25" s="1"/>
  <c r="AP29" i="24"/>
  <c r="AK20" i="25" s="1"/>
  <c r="AO29" i="24"/>
  <c r="AJ20" i="25" s="1"/>
  <c r="AN29" i="24"/>
  <c r="AI20" i="25" s="1"/>
  <c r="AM29" i="24"/>
  <c r="AH20" i="25" s="1"/>
  <c r="AL29" i="24"/>
  <c r="AG20" i="25" s="1"/>
  <c r="AK29" i="24"/>
  <c r="AF20" i="25" s="1"/>
  <c r="AJ29" i="24"/>
  <c r="AE20" i="25" s="1"/>
  <c r="AI29" i="24"/>
  <c r="AR20" i="25" s="1"/>
  <c r="AH29" i="24"/>
  <c r="AQ20" i="25" s="1"/>
  <c r="AE29" i="24"/>
  <c r="AD20" i="25" s="1"/>
  <c r="AD29" i="24"/>
  <c r="AC20" i="25" s="1"/>
  <c r="AC29" i="24"/>
  <c r="AB20" i="25" s="1"/>
  <c r="AB29" i="24"/>
  <c r="AA20" i="25" s="1"/>
  <c r="AA29" i="24"/>
  <c r="Z20" i="25" s="1"/>
  <c r="Z29" i="24"/>
  <c r="Y20" i="25" s="1"/>
  <c r="Y29" i="24"/>
  <c r="X20" i="25" s="1"/>
  <c r="I29" i="24"/>
  <c r="CF28" i="24"/>
  <c r="CH19" i="25" s="1"/>
  <c r="CC28" i="24"/>
  <c r="CB28" i="24"/>
  <c r="CA28" i="24"/>
  <c r="BZ28" i="24"/>
  <c r="BY28" i="24"/>
  <c r="BX28" i="24"/>
  <c r="BZ19" i="25" s="1"/>
  <c r="BW28" i="24"/>
  <c r="BV28" i="24"/>
  <c r="BU28" i="24"/>
  <c r="BW19" i="25" s="1"/>
  <c r="BT28" i="24"/>
  <c r="BS28" i="24"/>
  <c r="BR28" i="24"/>
  <c r="BQ28" i="24"/>
  <c r="BS19" i="25" s="1"/>
  <c r="BP28" i="24"/>
  <c r="BR19" i="25" s="1"/>
  <c r="BO28" i="24"/>
  <c r="BN28" i="24"/>
  <c r="BM28" i="24"/>
  <c r="BO19" i="25" s="1"/>
  <c r="BL28" i="24"/>
  <c r="BK28" i="24"/>
  <c r="BJ28" i="24"/>
  <c r="BL19" i="25" s="1"/>
  <c r="BI28" i="24"/>
  <c r="BK19" i="25" s="1"/>
  <c r="BH28" i="24"/>
  <c r="BJ19" i="25" s="1"/>
  <c r="BG28" i="24"/>
  <c r="BF28" i="24"/>
  <c r="BE28" i="24"/>
  <c r="BG19" i="25" s="1"/>
  <c r="BD28" i="24"/>
  <c r="BC28" i="24"/>
  <c r="BB28" i="24"/>
  <c r="BA28" i="24"/>
  <c r="BC19" i="25" s="1"/>
  <c r="AZ28" i="24"/>
  <c r="BB19" i="25" s="1"/>
  <c r="AY28" i="24"/>
  <c r="BA19" i="25" s="1"/>
  <c r="AX28" i="24"/>
  <c r="AZ19" i="25" s="1"/>
  <c r="AW28" i="24"/>
  <c r="AY19" i="25" s="1"/>
  <c r="AV28" i="24"/>
  <c r="AX19" i="25" s="1"/>
  <c r="AU28" i="24"/>
  <c r="AW19" i="25" s="1"/>
  <c r="AT28" i="24"/>
  <c r="AS28" i="24"/>
  <c r="AR28" i="24"/>
  <c r="AM19" i="25" s="1"/>
  <c r="AQ28" i="24"/>
  <c r="AL19" i="25" s="1"/>
  <c r="AP28" i="24"/>
  <c r="AK19" i="25" s="1"/>
  <c r="AO28" i="24"/>
  <c r="AJ19" i="25" s="1"/>
  <c r="AN28" i="24"/>
  <c r="AI19" i="25" s="1"/>
  <c r="AM28" i="24"/>
  <c r="AH19" i="25" s="1"/>
  <c r="AL28" i="24"/>
  <c r="AG19" i="25" s="1"/>
  <c r="AK28" i="24"/>
  <c r="AF19" i="25" s="1"/>
  <c r="AJ28" i="24"/>
  <c r="AE19" i="25" s="1"/>
  <c r="AI28" i="24"/>
  <c r="AR19" i="25" s="1"/>
  <c r="AH28" i="24"/>
  <c r="AQ19" i="25" s="1"/>
  <c r="AE28" i="24"/>
  <c r="AD19" i="25" s="1"/>
  <c r="AD28" i="24"/>
  <c r="AC19" i="25" s="1"/>
  <c r="AC28" i="24"/>
  <c r="AB19" i="25" s="1"/>
  <c r="AB28" i="24"/>
  <c r="AA19" i="25" s="1"/>
  <c r="AA28" i="24"/>
  <c r="Z19" i="25" s="1"/>
  <c r="Z28" i="24"/>
  <c r="Y19" i="25" s="1"/>
  <c r="Y28" i="24"/>
  <c r="X19" i="25" s="1"/>
  <c r="I28" i="24"/>
  <c r="CF27" i="24"/>
  <c r="CH18" i="25" s="1"/>
  <c r="CC27" i="24"/>
  <c r="CB27" i="24"/>
  <c r="CD18" i="25" s="1"/>
  <c r="CA27" i="24"/>
  <c r="BZ27" i="24"/>
  <c r="BY27" i="24"/>
  <c r="BX27" i="24"/>
  <c r="BZ18" i="25" s="1"/>
  <c r="BW27" i="24"/>
  <c r="BV27" i="24"/>
  <c r="BU27" i="24"/>
  <c r="BT27" i="24"/>
  <c r="BS27" i="24"/>
  <c r="BR27" i="24"/>
  <c r="BQ27" i="24"/>
  <c r="BP27" i="24"/>
  <c r="BR18" i="25" s="1"/>
  <c r="BO27" i="24"/>
  <c r="BN27" i="24"/>
  <c r="BM27" i="24"/>
  <c r="BL27" i="24"/>
  <c r="BN18" i="25" s="1"/>
  <c r="BK27" i="24"/>
  <c r="BM18" i="25" s="1"/>
  <c r="BJ27" i="24"/>
  <c r="BL18" i="25" s="1"/>
  <c r="BI27" i="24"/>
  <c r="BK18" i="25" s="1"/>
  <c r="BH27" i="24"/>
  <c r="BJ18" i="25" s="1"/>
  <c r="BG27" i="24"/>
  <c r="BF27" i="24"/>
  <c r="BE27" i="24"/>
  <c r="BD27" i="24"/>
  <c r="BC27" i="24"/>
  <c r="BE18" i="25" s="1"/>
  <c r="BB27" i="24"/>
  <c r="BA27" i="24"/>
  <c r="BC18" i="25" s="1"/>
  <c r="AZ27" i="24"/>
  <c r="BB18" i="25" s="1"/>
  <c r="AY27" i="24"/>
  <c r="BA18" i="25" s="1"/>
  <c r="AX27" i="24"/>
  <c r="AZ18" i="25" s="1"/>
  <c r="AW27" i="24"/>
  <c r="AY18" i="25" s="1"/>
  <c r="AV27" i="24"/>
  <c r="AX18" i="25" s="1"/>
  <c r="AU27" i="24"/>
  <c r="AW18" i="25" s="1"/>
  <c r="AT27" i="24"/>
  <c r="AS27" i="24"/>
  <c r="AR27" i="24"/>
  <c r="AM18" i="25" s="1"/>
  <c r="AQ27" i="24"/>
  <c r="AL18" i="25" s="1"/>
  <c r="AP27" i="24"/>
  <c r="AK18" i="25" s="1"/>
  <c r="AO27" i="24"/>
  <c r="AJ18" i="25" s="1"/>
  <c r="AN27" i="24"/>
  <c r="AI18" i="25" s="1"/>
  <c r="AM27" i="24"/>
  <c r="AH18" i="25" s="1"/>
  <c r="AL27" i="24"/>
  <c r="AG18" i="25" s="1"/>
  <c r="AK27" i="24"/>
  <c r="AF18" i="25" s="1"/>
  <c r="AJ27" i="24"/>
  <c r="AE18" i="25" s="1"/>
  <c r="AI27" i="24"/>
  <c r="AR18" i="25" s="1"/>
  <c r="AH27" i="24"/>
  <c r="AQ18" i="25" s="1"/>
  <c r="AE27" i="24"/>
  <c r="AD18" i="25" s="1"/>
  <c r="AD27" i="24"/>
  <c r="AC18" i="25" s="1"/>
  <c r="AC27" i="24"/>
  <c r="AB18" i="25" s="1"/>
  <c r="AB27" i="24"/>
  <c r="AA18" i="25" s="1"/>
  <c r="AA27" i="24"/>
  <c r="Z18" i="25" s="1"/>
  <c r="Z27" i="24"/>
  <c r="Y18" i="25" s="1"/>
  <c r="Y27" i="24"/>
  <c r="X18" i="25" s="1"/>
  <c r="I27" i="24"/>
  <c r="CF26" i="24"/>
  <c r="CH17" i="25" s="1"/>
  <c r="CC26" i="24"/>
  <c r="CB26" i="24"/>
  <c r="CD17" i="25" s="1"/>
  <c r="CA26" i="24"/>
  <c r="BZ26" i="24"/>
  <c r="BY26" i="24"/>
  <c r="BX26" i="24"/>
  <c r="BW26" i="24"/>
  <c r="BY17" i="25" s="1"/>
  <c r="BV26" i="24"/>
  <c r="BU26" i="24"/>
  <c r="BT26" i="24"/>
  <c r="BS26" i="24"/>
  <c r="BR26" i="24"/>
  <c r="BQ26" i="24"/>
  <c r="BP26" i="24"/>
  <c r="BO26" i="24"/>
  <c r="BQ17" i="25" s="1"/>
  <c r="BN26" i="24"/>
  <c r="BM26" i="24"/>
  <c r="BL26" i="24"/>
  <c r="BK26" i="24"/>
  <c r="BJ26" i="24"/>
  <c r="BL17" i="25" s="1"/>
  <c r="BI26" i="24"/>
  <c r="BK17" i="25" s="1"/>
  <c r="BH26" i="24"/>
  <c r="BG26" i="24"/>
  <c r="BF26" i="24"/>
  <c r="BE26" i="24"/>
  <c r="BD26" i="24"/>
  <c r="BF17" i="25" s="1"/>
  <c r="BC26" i="24"/>
  <c r="BB26" i="24"/>
  <c r="BA26" i="24"/>
  <c r="BC17" i="25" s="1"/>
  <c r="AZ26" i="24"/>
  <c r="BB17" i="25" s="1"/>
  <c r="AY26" i="24"/>
  <c r="BA17" i="25" s="1"/>
  <c r="AX26" i="24"/>
  <c r="AZ17" i="25" s="1"/>
  <c r="AW26" i="24"/>
  <c r="AY17" i="25" s="1"/>
  <c r="AV26" i="24"/>
  <c r="AX17" i="25" s="1"/>
  <c r="AU26" i="24"/>
  <c r="AW17" i="25" s="1"/>
  <c r="AT26" i="24"/>
  <c r="AS26" i="24"/>
  <c r="AR26" i="24"/>
  <c r="AM17" i="25" s="1"/>
  <c r="AQ26" i="24"/>
  <c r="AL17" i="25" s="1"/>
  <c r="AP26" i="24"/>
  <c r="AK17" i="25" s="1"/>
  <c r="AO26" i="24"/>
  <c r="AJ17" i="25" s="1"/>
  <c r="AN26" i="24"/>
  <c r="AI17" i="25" s="1"/>
  <c r="AM26" i="24"/>
  <c r="AH17" i="25" s="1"/>
  <c r="AL26" i="24"/>
  <c r="AG17" i="25" s="1"/>
  <c r="AK26" i="24"/>
  <c r="AF17" i="25" s="1"/>
  <c r="AJ26" i="24"/>
  <c r="AE17" i="25" s="1"/>
  <c r="AI26" i="24"/>
  <c r="AR17" i="25" s="1"/>
  <c r="AH26" i="24"/>
  <c r="AQ17" i="25" s="1"/>
  <c r="AE26" i="24"/>
  <c r="AD17" i="25" s="1"/>
  <c r="AD26" i="24"/>
  <c r="AC17" i="25" s="1"/>
  <c r="AC26" i="24"/>
  <c r="AB17" i="25" s="1"/>
  <c r="AB26" i="24"/>
  <c r="AA17" i="25" s="1"/>
  <c r="AA26" i="24"/>
  <c r="Z17" i="25" s="1"/>
  <c r="Z26" i="24"/>
  <c r="Y17" i="25" s="1"/>
  <c r="Y26" i="24"/>
  <c r="X17" i="25" s="1"/>
  <c r="I26" i="24"/>
  <c r="CF25" i="24"/>
  <c r="CH16" i="25" s="1"/>
  <c r="CC25" i="24"/>
  <c r="CB25" i="24"/>
  <c r="CA25" i="24"/>
  <c r="BZ25" i="24"/>
  <c r="BY25" i="24"/>
  <c r="BX25" i="24"/>
  <c r="BW25" i="24"/>
  <c r="BV25" i="24"/>
  <c r="BU25" i="24"/>
  <c r="BT25" i="24"/>
  <c r="BS25" i="24"/>
  <c r="BR25" i="24"/>
  <c r="BQ25" i="24"/>
  <c r="BP25" i="24"/>
  <c r="BO25" i="24"/>
  <c r="BN25" i="24"/>
  <c r="BM25" i="24"/>
  <c r="BL25" i="24"/>
  <c r="BK25" i="24"/>
  <c r="BJ25" i="24"/>
  <c r="BL16" i="25" s="1"/>
  <c r="BI25" i="24"/>
  <c r="BK16" i="25" s="1"/>
  <c r="BH25" i="24"/>
  <c r="BG25" i="24"/>
  <c r="BF25" i="24"/>
  <c r="BE25" i="24"/>
  <c r="BD25" i="24"/>
  <c r="BC25" i="24"/>
  <c r="BB25" i="24"/>
  <c r="BA25" i="24"/>
  <c r="BC16" i="25" s="1"/>
  <c r="AZ25" i="24"/>
  <c r="BB16" i="25" s="1"/>
  <c r="AY25" i="24"/>
  <c r="BA16" i="25" s="1"/>
  <c r="AX25" i="24"/>
  <c r="AZ16" i="25" s="1"/>
  <c r="AW25" i="24"/>
  <c r="AY16" i="25" s="1"/>
  <c r="AV25" i="24"/>
  <c r="AX16" i="25" s="1"/>
  <c r="AU25" i="24"/>
  <c r="AW16" i="25" s="1"/>
  <c r="AT25" i="24"/>
  <c r="AS25" i="24"/>
  <c r="AR25" i="24"/>
  <c r="AM16" i="25" s="1"/>
  <c r="AQ25" i="24"/>
  <c r="AL16" i="25" s="1"/>
  <c r="AP25" i="24"/>
  <c r="AK16" i="25" s="1"/>
  <c r="AO25" i="24"/>
  <c r="AJ16" i="25" s="1"/>
  <c r="AN25" i="24"/>
  <c r="AI16" i="25" s="1"/>
  <c r="AM25" i="24"/>
  <c r="AH16" i="25" s="1"/>
  <c r="AL25" i="24"/>
  <c r="AG16" i="25" s="1"/>
  <c r="AK25" i="24"/>
  <c r="AF16" i="25" s="1"/>
  <c r="AJ25" i="24"/>
  <c r="AE16" i="25" s="1"/>
  <c r="AI25" i="24"/>
  <c r="AR16" i="25" s="1"/>
  <c r="AH25" i="24"/>
  <c r="AQ16" i="25" s="1"/>
  <c r="AE25" i="24"/>
  <c r="AD16" i="25" s="1"/>
  <c r="AD25" i="24"/>
  <c r="AC16" i="25" s="1"/>
  <c r="AC25" i="24"/>
  <c r="AB16" i="25" s="1"/>
  <c r="AB25" i="24"/>
  <c r="AA16" i="25" s="1"/>
  <c r="AA25" i="24"/>
  <c r="Z16" i="25" s="1"/>
  <c r="Z25" i="24"/>
  <c r="Y16" i="25" s="1"/>
  <c r="Y25" i="24"/>
  <c r="X16" i="25" s="1"/>
  <c r="I25" i="24"/>
  <c r="CF24" i="24"/>
  <c r="CH15" i="25" s="1"/>
  <c r="CC24" i="24"/>
  <c r="CB24" i="24"/>
  <c r="CA24" i="24"/>
  <c r="BZ24" i="24"/>
  <c r="BY24" i="24"/>
  <c r="BX24" i="24"/>
  <c r="BW24" i="24"/>
  <c r="BV24" i="24"/>
  <c r="BX15" i="25" s="1"/>
  <c r="BU24" i="24"/>
  <c r="BT24" i="24"/>
  <c r="BS24" i="24"/>
  <c r="BR24" i="24"/>
  <c r="BQ24" i="24"/>
  <c r="BP24" i="24"/>
  <c r="BO24" i="24"/>
  <c r="BN24" i="24"/>
  <c r="BP15" i="25" s="1"/>
  <c r="BM24" i="24"/>
  <c r="BO15" i="25" s="1"/>
  <c r="BL24" i="24"/>
  <c r="BK24" i="24"/>
  <c r="BJ24" i="24"/>
  <c r="BL15" i="25" s="1"/>
  <c r="BI24" i="24"/>
  <c r="BK15" i="25" s="1"/>
  <c r="BH24" i="24"/>
  <c r="BG24" i="24"/>
  <c r="BF24" i="24"/>
  <c r="BH15" i="25" s="1"/>
  <c r="BE24" i="24"/>
  <c r="BD24" i="24"/>
  <c r="BC24" i="24"/>
  <c r="BB24" i="24"/>
  <c r="BA24" i="24"/>
  <c r="BC15" i="25" s="1"/>
  <c r="AZ24" i="24"/>
  <c r="BB15" i="25" s="1"/>
  <c r="AY24" i="24"/>
  <c r="BA15" i="25" s="1"/>
  <c r="AX24" i="24"/>
  <c r="AZ15" i="25" s="1"/>
  <c r="AW24" i="24"/>
  <c r="AY15" i="25" s="1"/>
  <c r="AV24" i="24"/>
  <c r="AX15" i="25" s="1"/>
  <c r="AU24" i="24"/>
  <c r="AW15" i="25" s="1"/>
  <c r="AT24" i="24"/>
  <c r="AS24" i="24"/>
  <c r="AR24" i="24"/>
  <c r="AM15" i="25" s="1"/>
  <c r="AQ24" i="24"/>
  <c r="AL15" i="25" s="1"/>
  <c r="AP24" i="24"/>
  <c r="AK15" i="25" s="1"/>
  <c r="AO24" i="24"/>
  <c r="AJ15" i="25" s="1"/>
  <c r="AN24" i="24"/>
  <c r="AI15" i="25" s="1"/>
  <c r="AM24" i="24"/>
  <c r="AH15" i="25" s="1"/>
  <c r="AL24" i="24"/>
  <c r="AG15" i="25" s="1"/>
  <c r="AK24" i="24"/>
  <c r="AF15" i="25" s="1"/>
  <c r="AJ24" i="24"/>
  <c r="AE15" i="25" s="1"/>
  <c r="AI24" i="24"/>
  <c r="AR15" i="25" s="1"/>
  <c r="AH24" i="24"/>
  <c r="AQ15" i="25" s="1"/>
  <c r="AE24" i="24"/>
  <c r="AD15" i="25" s="1"/>
  <c r="AD24" i="24"/>
  <c r="AC15" i="25" s="1"/>
  <c r="AC24" i="24"/>
  <c r="AB15" i="25" s="1"/>
  <c r="AB24" i="24"/>
  <c r="AA15" i="25" s="1"/>
  <c r="AA24" i="24"/>
  <c r="Z15" i="25" s="1"/>
  <c r="Z24" i="24"/>
  <c r="Y15" i="25" s="1"/>
  <c r="Y24" i="24"/>
  <c r="X15" i="25" s="1"/>
  <c r="I24" i="24"/>
  <c r="CF23" i="24"/>
  <c r="CH14" i="25" s="1"/>
  <c r="CC23" i="24"/>
  <c r="CE14" i="25" s="1"/>
  <c r="CB23" i="24"/>
  <c r="CA23" i="24"/>
  <c r="BZ23" i="24"/>
  <c r="BY23" i="24"/>
  <c r="BX23" i="24"/>
  <c r="BZ14" i="25" s="1"/>
  <c r="BW23" i="24"/>
  <c r="BV23" i="24"/>
  <c r="BU23" i="24"/>
  <c r="BW14" i="25" s="1"/>
  <c r="BT23" i="24"/>
  <c r="BS23" i="24"/>
  <c r="BR23" i="24"/>
  <c r="BQ23" i="24"/>
  <c r="BP23" i="24"/>
  <c r="BO23" i="24"/>
  <c r="BN23" i="24"/>
  <c r="BM23" i="24"/>
  <c r="BL23" i="24"/>
  <c r="BN14" i="25" s="1"/>
  <c r="BK23" i="24"/>
  <c r="BJ23" i="24"/>
  <c r="BL14" i="25" s="1"/>
  <c r="BI23" i="24"/>
  <c r="BK14" i="25" s="1"/>
  <c r="BH23" i="24"/>
  <c r="BJ14" i="25" s="1"/>
  <c r="BG23" i="24"/>
  <c r="BF23" i="24"/>
  <c r="BE23" i="24"/>
  <c r="BD23" i="24"/>
  <c r="BC23" i="24"/>
  <c r="BB23" i="24"/>
  <c r="BA23" i="24"/>
  <c r="BC14" i="25" s="1"/>
  <c r="AZ23" i="24"/>
  <c r="BB14" i="25" s="1"/>
  <c r="AY23" i="24"/>
  <c r="BA14" i="25" s="1"/>
  <c r="AX23" i="24"/>
  <c r="AZ14" i="25" s="1"/>
  <c r="AW23" i="24"/>
  <c r="AY14" i="25" s="1"/>
  <c r="AV23" i="24"/>
  <c r="AX14" i="25" s="1"/>
  <c r="AU23" i="24"/>
  <c r="AW14" i="25" s="1"/>
  <c r="AT23" i="24"/>
  <c r="AS23" i="24"/>
  <c r="AR23" i="24"/>
  <c r="AM14" i="25" s="1"/>
  <c r="AQ23" i="24"/>
  <c r="AL14" i="25" s="1"/>
  <c r="AP23" i="24"/>
  <c r="AK14" i="25" s="1"/>
  <c r="AO23" i="24"/>
  <c r="AJ14" i="25" s="1"/>
  <c r="AN23" i="24"/>
  <c r="AI14" i="25" s="1"/>
  <c r="AM23" i="24"/>
  <c r="AH14" i="25" s="1"/>
  <c r="AL23" i="24"/>
  <c r="AG14" i="25" s="1"/>
  <c r="AK23" i="24"/>
  <c r="AF14" i="25" s="1"/>
  <c r="AJ23" i="24"/>
  <c r="AE14" i="25" s="1"/>
  <c r="AI23" i="24"/>
  <c r="AR14" i="25" s="1"/>
  <c r="AH23" i="24"/>
  <c r="AQ14" i="25" s="1"/>
  <c r="AE23" i="24"/>
  <c r="AD14" i="25" s="1"/>
  <c r="AD23" i="24"/>
  <c r="AC14" i="25" s="1"/>
  <c r="AC23" i="24"/>
  <c r="AB14" i="25" s="1"/>
  <c r="AB23" i="24"/>
  <c r="AA14" i="25" s="1"/>
  <c r="AA23" i="24"/>
  <c r="Z14" i="25" s="1"/>
  <c r="Z23" i="24"/>
  <c r="Y14" i="25" s="1"/>
  <c r="Y23" i="24"/>
  <c r="X14" i="25" s="1"/>
  <c r="CF22" i="24"/>
  <c r="CH13" i="25" s="1"/>
  <c r="CC22" i="24"/>
  <c r="CB22" i="24"/>
  <c r="CA22" i="24"/>
  <c r="BZ22" i="24"/>
  <c r="BY22" i="24"/>
  <c r="BX22" i="24"/>
  <c r="BW22" i="24"/>
  <c r="BV22" i="24"/>
  <c r="BU22" i="24"/>
  <c r="BT22" i="24"/>
  <c r="BS22" i="24"/>
  <c r="BU13" i="25" s="1"/>
  <c r="BR22" i="24"/>
  <c r="BQ22" i="24"/>
  <c r="BP22" i="24"/>
  <c r="BO22" i="24"/>
  <c r="BN22" i="24"/>
  <c r="BM22" i="24"/>
  <c r="BL22" i="24"/>
  <c r="BK22" i="24"/>
  <c r="BJ22" i="24"/>
  <c r="BL13" i="25" s="1"/>
  <c r="BI22" i="24"/>
  <c r="BK13" i="25" s="1"/>
  <c r="BH22" i="24"/>
  <c r="BG22" i="24"/>
  <c r="BF22" i="24"/>
  <c r="BE22" i="24"/>
  <c r="BD22" i="24"/>
  <c r="BC22" i="24"/>
  <c r="BB22" i="24"/>
  <c r="BA22" i="24"/>
  <c r="BC13" i="25" s="1"/>
  <c r="AZ22" i="24"/>
  <c r="BB13" i="25" s="1"/>
  <c r="AY22" i="24"/>
  <c r="BA13" i="25" s="1"/>
  <c r="AX22" i="24"/>
  <c r="AZ13" i="25" s="1"/>
  <c r="AW22" i="24"/>
  <c r="AY13" i="25" s="1"/>
  <c r="AV22" i="24"/>
  <c r="AX13" i="25" s="1"/>
  <c r="AU22" i="24"/>
  <c r="AW13" i="25" s="1"/>
  <c r="AT22" i="24"/>
  <c r="AS22" i="24"/>
  <c r="AR22" i="24"/>
  <c r="AM13" i="25" s="1"/>
  <c r="AQ22" i="24"/>
  <c r="AL13" i="25" s="1"/>
  <c r="AP22" i="24"/>
  <c r="AK13" i="25" s="1"/>
  <c r="AO22" i="24"/>
  <c r="AJ13" i="25" s="1"/>
  <c r="AN22" i="24"/>
  <c r="AI13" i="25" s="1"/>
  <c r="AM22" i="24"/>
  <c r="AH13" i="25" s="1"/>
  <c r="AL22" i="24"/>
  <c r="AG13" i="25" s="1"/>
  <c r="AK22" i="24"/>
  <c r="AF13" i="25" s="1"/>
  <c r="AJ22" i="24"/>
  <c r="AE13" i="25" s="1"/>
  <c r="AI22" i="24"/>
  <c r="AR13" i="25" s="1"/>
  <c r="AH22" i="24"/>
  <c r="AQ13" i="25" s="1"/>
  <c r="AE22" i="24"/>
  <c r="AD13" i="25" s="1"/>
  <c r="AD22" i="24"/>
  <c r="AC13" i="25" s="1"/>
  <c r="AC22" i="24"/>
  <c r="AB13" i="25" s="1"/>
  <c r="AB22" i="24"/>
  <c r="AA13" i="25" s="1"/>
  <c r="AA22" i="24"/>
  <c r="Z13" i="25" s="1"/>
  <c r="Z22" i="24"/>
  <c r="Y13" i="25" s="1"/>
  <c r="Y22" i="24"/>
  <c r="X13" i="25" s="1"/>
  <c r="I22" i="24"/>
  <c r="CF21" i="24"/>
  <c r="CH12" i="25" s="1"/>
  <c r="CC21" i="24"/>
  <c r="CB21" i="24"/>
  <c r="CA21" i="24"/>
  <c r="BZ21" i="24"/>
  <c r="BY21" i="24"/>
  <c r="BX21" i="24"/>
  <c r="BW21" i="24"/>
  <c r="BV21" i="24"/>
  <c r="BU21" i="24"/>
  <c r="BT21" i="24"/>
  <c r="BS21" i="24"/>
  <c r="BR21" i="24"/>
  <c r="BQ21" i="24"/>
  <c r="BP21" i="24"/>
  <c r="BO21" i="24"/>
  <c r="BN21" i="24"/>
  <c r="BP12" i="25" s="1"/>
  <c r="BM21" i="24"/>
  <c r="BL21" i="24"/>
  <c r="BK21" i="24"/>
  <c r="BJ21" i="24"/>
  <c r="BL12" i="25" s="1"/>
  <c r="BI21" i="24"/>
  <c r="BK12" i="25" s="1"/>
  <c r="BH21" i="24"/>
  <c r="BG21" i="24"/>
  <c r="BF21" i="24"/>
  <c r="BE21" i="24"/>
  <c r="BD21" i="24"/>
  <c r="BC21" i="24"/>
  <c r="BB21" i="24"/>
  <c r="BA21" i="24"/>
  <c r="BC12" i="25" s="1"/>
  <c r="AZ21" i="24"/>
  <c r="BB12" i="25" s="1"/>
  <c r="AY21" i="24"/>
  <c r="BA12" i="25" s="1"/>
  <c r="AX21" i="24"/>
  <c r="AZ12" i="25" s="1"/>
  <c r="AW21" i="24"/>
  <c r="AY12" i="25" s="1"/>
  <c r="AV21" i="24"/>
  <c r="AX12" i="25" s="1"/>
  <c r="AU21" i="24"/>
  <c r="AW12" i="25" s="1"/>
  <c r="AT21" i="24"/>
  <c r="AS21" i="24"/>
  <c r="AR21" i="24"/>
  <c r="AM12" i="25" s="1"/>
  <c r="AQ21" i="24"/>
  <c r="AL12" i="25" s="1"/>
  <c r="AP21" i="24"/>
  <c r="AK12" i="25" s="1"/>
  <c r="AO21" i="24"/>
  <c r="AJ12" i="25" s="1"/>
  <c r="AN21" i="24"/>
  <c r="AI12" i="25" s="1"/>
  <c r="AM21" i="24"/>
  <c r="AH12" i="25" s="1"/>
  <c r="AL21" i="24"/>
  <c r="AG12" i="25" s="1"/>
  <c r="AK21" i="24"/>
  <c r="AF12" i="25" s="1"/>
  <c r="AJ21" i="24"/>
  <c r="AE12" i="25" s="1"/>
  <c r="AI21" i="24"/>
  <c r="AR12" i="25" s="1"/>
  <c r="AH21" i="24"/>
  <c r="AQ12" i="25" s="1"/>
  <c r="AE21" i="24"/>
  <c r="AD12" i="25" s="1"/>
  <c r="AD21" i="24"/>
  <c r="AC12" i="25" s="1"/>
  <c r="AC21" i="24"/>
  <c r="AB12" i="25" s="1"/>
  <c r="AB21" i="24"/>
  <c r="AA12" i="25" s="1"/>
  <c r="AA21" i="24"/>
  <c r="Z12" i="25" s="1"/>
  <c r="Z21" i="24"/>
  <c r="Y12" i="25" s="1"/>
  <c r="Y21" i="24"/>
  <c r="X12" i="25" s="1"/>
  <c r="I21" i="24"/>
  <c r="CF20" i="24"/>
  <c r="CH11" i="25" s="1"/>
  <c r="CC20" i="24"/>
  <c r="CE11" i="25" s="1"/>
  <c r="CB20" i="24"/>
  <c r="CA20" i="24"/>
  <c r="BZ20" i="24"/>
  <c r="BY20" i="24"/>
  <c r="BX20" i="24"/>
  <c r="BW20" i="24"/>
  <c r="BV20" i="24"/>
  <c r="BU20" i="24"/>
  <c r="BT20" i="24"/>
  <c r="BS20" i="24"/>
  <c r="BR20" i="24"/>
  <c r="BQ20" i="24"/>
  <c r="BP20" i="24"/>
  <c r="BO20" i="24"/>
  <c r="BN20" i="24"/>
  <c r="BM20" i="24"/>
  <c r="BL20" i="24"/>
  <c r="BK20" i="24"/>
  <c r="BJ20" i="24"/>
  <c r="BL11" i="25" s="1"/>
  <c r="BI20" i="24"/>
  <c r="BK11" i="25" s="1"/>
  <c r="BH20" i="24"/>
  <c r="BG20" i="24"/>
  <c r="BF20" i="24"/>
  <c r="BE20" i="24"/>
  <c r="BD20" i="24"/>
  <c r="BC20" i="24"/>
  <c r="BB20" i="24"/>
  <c r="BA20" i="24"/>
  <c r="BC11" i="25" s="1"/>
  <c r="AZ20" i="24"/>
  <c r="BB11" i="25" s="1"/>
  <c r="AY20" i="24"/>
  <c r="BA11" i="25" s="1"/>
  <c r="AX20" i="24"/>
  <c r="AZ11" i="25" s="1"/>
  <c r="AW20" i="24"/>
  <c r="AY11" i="25" s="1"/>
  <c r="AV20" i="24"/>
  <c r="AX11" i="25" s="1"/>
  <c r="AU20" i="24"/>
  <c r="AW11" i="25" s="1"/>
  <c r="AT20" i="24"/>
  <c r="AS20" i="24"/>
  <c r="AR20" i="24"/>
  <c r="AM11" i="25" s="1"/>
  <c r="AQ20" i="24"/>
  <c r="AL11" i="25" s="1"/>
  <c r="AP20" i="24"/>
  <c r="AK11" i="25" s="1"/>
  <c r="AO20" i="24"/>
  <c r="AJ11" i="25" s="1"/>
  <c r="AN20" i="24"/>
  <c r="AI11" i="25" s="1"/>
  <c r="AM20" i="24"/>
  <c r="AH11" i="25" s="1"/>
  <c r="AL20" i="24"/>
  <c r="AG11" i="25" s="1"/>
  <c r="AK20" i="24"/>
  <c r="AF11" i="25" s="1"/>
  <c r="AJ20" i="24"/>
  <c r="AE11" i="25" s="1"/>
  <c r="AI20" i="24"/>
  <c r="AR11" i="25" s="1"/>
  <c r="AH20" i="24"/>
  <c r="AQ11" i="25" s="1"/>
  <c r="AE20" i="24"/>
  <c r="AD11" i="25" s="1"/>
  <c r="AD20" i="24"/>
  <c r="AC11" i="25" s="1"/>
  <c r="AC20" i="24"/>
  <c r="AB11" i="25" s="1"/>
  <c r="AB20" i="24"/>
  <c r="AA11" i="25" s="1"/>
  <c r="AA20" i="24"/>
  <c r="Z11" i="25" s="1"/>
  <c r="Z20" i="24"/>
  <c r="Y11" i="25" s="1"/>
  <c r="Y20" i="24"/>
  <c r="X11" i="25" s="1"/>
  <c r="I20" i="24"/>
  <c r="CF19" i="24"/>
  <c r="CH10" i="25" s="1"/>
  <c r="CC19" i="24"/>
  <c r="CB19" i="24"/>
  <c r="CA19" i="24"/>
  <c r="BZ19" i="24"/>
  <c r="BY19" i="24"/>
  <c r="BX19" i="24"/>
  <c r="BW19" i="24"/>
  <c r="BV19" i="24"/>
  <c r="BU19" i="24"/>
  <c r="BT19" i="24"/>
  <c r="BS19" i="24"/>
  <c r="BR19" i="24"/>
  <c r="BQ19" i="24"/>
  <c r="BP19" i="24"/>
  <c r="BO19" i="24"/>
  <c r="BN19" i="24"/>
  <c r="BM19" i="24"/>
  <c r="BL19" i="24"/>
  <c r="BK19" i="24"/>
  <c r="BJ19" i="24"/>
  <c r="BL10" i="25" s="1"/>
  <c r="BI19" i="24"/>
  <c r="BK10" i="25" s="1"/>
  <c r="BH19" i="24"/>
  <c r="BG19" i="24"/>
  <c r="BF19" i="24"/>
  <c r="BE19" i="24"/>
  <c r="BD19" i="24"/>
  <c r="BC19" i="24"/>
  <c r="BB19" i="24"/>
  <c r="BA19" i="24"/>
  <c r="BC10" i="25" s="1"/>
  <c r="AZ19" i="24"/>
  <c r="BB10" i="25" s="1"/>
  <c r="AY19" i="24"/>
  <c r="BA10" i="25" s="1"/>
  <c r="AX19" i="24"/>
  <c r="AZ10" i="25" s="1"/>
  <c r="AW19" i="24"/>
  <c r="AY10" i="25" s="1"/>
  <c r="AV19" i="24"/>
  <c r="AX10" i="25" s="1"/>
  <c r="AU19" i="24"/>
  <c r="AW10" i="25" s="1"/>
  <c r="AT19" i="24"/>
  <c r="AS19" i="24"/>
  <c r="AR19" i="24"/>
  <c r="AM10" i="25" s="1"/>
  <c r="AQ19" i="24"/>
  <c r="AL10" i="25" s="1"/>
  <c r="AP19" i="24"/>
  <c r="AK10" i="25" s="1"/>
  <c r="AO19" i="24"/>
  <c r="AJ10" i="25" s="1"/>
  <c r="AN19" i="24"/>
  <c r="AI10" i="25" s="1"/>
  <c r="AM19" i="24"/>
  <c r="AH10" i="25" s="1"/>
  <c r="AL19" i="24"/>
  <c r="AG10" i="25" s="1"/>
  <c r="AK19" i="24"/>
  <c r="AF10" i="25" s="1"/>
  <c r="AJ19" i="24"/>
  <c r="AE10" i="25" s="1"/>
  <c r="AI19" i="24"/>
  <c r="AR10" i="25" s="1"/>
  <c r="AH19" i="24"/>
  <c r="AQ10" i="25" s="1"/>
  <c r="AE19" i="24"/>
  <c r="AD10" i="25" s="1"/>
  <c r="AD19" i="24"/>
  <c r="AC10" i="25" s="1"/>
  <c r="AC19" i="24"/>
  <c r="AB10" i="25" s="1"/>
  <c r="AB19" i="24"/>
  <c r="AA10" i="25" s="1"/>
  <c r="AA19" i="24"/>
  <c r="Z10" i="25" s="1"/>
  <c r="Z19" i="24"/>
  <c r="Y10" i="25" s="1"/>
  <c r="Y19" i="24"/>
  <c r="X10" i="25" s="1"/>
  <c r="I19" i="24"/>
  <c r="CC18" i="24"/>
  <c r="AO2" i="31" s="1"/>
  <c r="CB18" i="24"/>
  <c r="AN2" i="31" s="1"/>
  <c r="CA18" i="24"/>
  <c r="AM2" i="31" s="1"/>
  <c r="BZ18" i="24"/>
  <c r="AL2" i="31" s="1"/>
  <c r="BY18" i="24"/>
  <c r="AK2" i="31" s="1"/>
  <c r="BX18" i="24"/>
  <c r="AJ2" i="31" s="1"/>
  <c r="BW18" i="24"/>
  <c r="AI2" i="31" s="1"/>
  <c r="BV18" i="24"/>
  <c r="AH2" i="31" s="1"/>
  <c r="BU18" i="24"/>
  <c r="AG2" i="31" s="1"/>
  <c r="BT18" i="24"/>
  <c r="AF2" i="31" s="1"/>
  <c r="BS18" i="24"/>
  <c r="AE2" i="31" s="1"/>
  <c r="BR18" i="24"/>
  <c r="AD2" i="31" s="1"/>
  <c r="BQ18" i="24"/>
  <c r="AC2" i="31" s="1"/>
  <c r="BP18" i="24"/>
  <c r="AB2" i="31" s="1"/>
  <c r="BO18" i="24"/>
  <c r="AA2" i="31" s="1"/>
  <c r="BN18" i="24"/>
  <c r="Z2" i="31" s="1"/>
  <c r="BM18" i="24"/>
  <c r="Y2" i="31" s="1"/>
  <c r="BL18" i="24"/>
  <c r="X2" i="31" s="1"/>
  <c r="BK18" i="24"/>
  <c r="W2" i="31" s="1"/>
  <c r="BJ18" i="24"/>
  <c r="V2" i="31" s="1"/>
  <c r="BI18" i="24"/>
  <c r="U2" i="31" s="1"/>
  <c r="BH18" i="24"/>
  <c r="T2" i="31" s="1"/>
  <c r="BG18" i="24"/>
  <c r="S2" i="31" s="1"/>
  <c r="BF18" i="24"/>
  <c r="R2" i="31" s="1"/>
  <c r="BE18" i="24"/>
  <c r="Q2" i="31" s="1"/>
  <c r="BD18" i="24"/>
  <c r="P2" i="31" s="1"/>
  <c r="BC18" i="24"/>
  <c r="O2" i="31" s="1"/>
  <c r="BB18" i="24"/>
  <c r="N2" i="31" s="1"/>
  <c r="BA18" i="24"/>
  <c r="BC9" i="25" s="1"/>
  <c r="AZ18" i="24"/>
  <c r="BB9" i="25" s="1"/>
  <c r="AY18" i="24"/>
  <c r="BA9" i="25" s="1"/>
  <c r="AX18" i="24"/>
  <c r="AZ9" i="25" s="1"/>
  <c r="AW18" i="24"/>
  <c r="AY9" i="25" s="1"/>
  <c r="AV18" i="24"/>
  <c r="AX9" i="25" s="1"/>
  <c r="AU18" i="24"/>
  <c r="AW9" i="25" s="1"/>
  <c r="AT18" i="24"/>
  <c r="AS18" i="24"/>
  <c r="AR18" i="24"/>
  <c r="AM9" i="25" s="1"/>
  <c r="AQ18" i="24"/>
  <c r="AL9" i="25" s="1"/>
  <c r="AP18" i="24"/>
  <c r="AK9" i="25" s="1"/>
  <c r="AO18" i="24"/>
  <c r="AJ9" i="25" s="1"/>
  <c r="AN18" i="24"/>
  <c r="AI9" i="25" s="1"/>
  <c r="AM18" i="24"/>
  <c r="AH9" i="25" s="1"/>
  <c r="AL18" i="24"/>
  <c r="AG9" i="25" s="1"/>
  <c r="AK18" i="24"/>
  <c r="AF9" i="25" s="1"/>
  <c r="AJ18" i="24"/>
  <c r="AE9" i="25" s="1"/>
  <c r="AI18" i="24"/>
  <c r="AR9" i="25" s="1"/>
  <c r="AH18" i="24"/>
  <c r="AQ9" i="25" s="1"/>
  <c r="AE18" i="24"/>
  <c r="AD9" i="25" s="1"/>
  <c r="AD18" i="24"/>
  <c r="AC9" i="25" s="1"/>
  <c r="AC18" i="24"/>
  <c r="AB9" i="25" s="1"/>
  <c r="AB18" i="24"/>
  <c r="AA9" i="25" s="1"/>
  <c r="AA18" i="24"/>
  <c r="Z9" i="25" s="1"/>
  <c r="Y9" i="25"/>
  <c r="Y18" i="24"/>
  <c r="X9" i="25" s="1"/>
  <c r="I18" i="24"/>
  <c r="AM11" i="24"/>
  <c r="M11" i="24"/>
  <c r="AH7" i="24"/>
  <c r="AM5" i="24"/>
  <c r="AM3" i="24"/>
  <c r="B1" i="24"/>
  <c r="P45" i="25"/>
  <c r="O45" i="25"/>
  <c r="Q45" i="25" s="1"/>
  <c r="K43" i="25"/>
  <c r="J43" i="25"/>
  <c r="P42" i="25"/>
  <c r="O42" i="25"/>
  <c r="Q42" i="25" s="1"/>
  <c r="K42" i="25"/>
  <c r="J42" i="25"/>
  <c r="P41" i="25"/>
  <c r="O41" i="25"/>
  <c r="Q41" i="25" s="1"/>
  <c r="K41" i="25"/>
  <c r="J41" i="25"/>
  <c r="P40" i="25"/>
  <c r="O40" i="25"/>
  <c r="Q40" i="25" s="1"/>
  <c r="K40" i="25"/>
  <c r="J40" i="25"/>
  <c r="P37" i="25"/>
  <c r="O37" i="25"/>
  <c r="Q37" i="25" s="1"/>
  <c r="K37" i="25"/>
  <c r="J37" i="25"/>
  <c r="P9" i="25"/>
  <c r="O9" i="25"/>
  <c r="Q9" i="25" s="1"/>
  <c r="K9" i="25"/>
  <c r="J9" i="25"/>
  <c r="C4" i="25"/>
  <c r="B4" i="25"/>
  <c r="AB2" i="25"/>
  <c r="X2" i="25"/>
  <c r="AR1" i="25"/>
  <c r="AQ1" i="25"/>
  <c r="AP1" i="25"/>
  <c r="AO1" i="25"/>
  <c r="AJ1" i="25"/>
  <c r="AI1" i="25"/>
  <c r="AH1" i="25"/>
  <c r="AG1" i="25"/>
  <c r="AF1" i="25"/>
  <c r="AE1" i="25"/>
  <c r="AD1" i="25"/>
  <c r="AC1" i="25"/>
  <c r="AB1" i="25"/>
  <c r="AA1" i="25"/>
  <c r="Z1" i="25"/>
  <c r="Y1" i="25"/>
  <c r="X1" i="25"/>
  <c r="W1" i="25"/>
  <c r="V1" i="25"/>
  <c r="E1" i="25"/>
  <c r="D1" i="25"/>
  <c r="B1" i="25"/>
  <c r="AZ30" i="25" l="1"/>
  <c r="AZ25" i="25"/>
  <c r="BI31" i="25"/>
  <c r="BI26" i="25"/>
  <c r="AA30" i="25"/>
  <c r="AA25" i="25"/>
  <c r="AB30" i="25"/>
  <c r="AB25" i="25"/>
  <c r="BC30" i="25"/>
  <c r="BC25" i="25"/>
  <c r="BY30" i="25"/>
  <c r="BY25" i="25"/>
  <c r="BL31" i="25"/>
  <c r="BL26" i="25"/>
  <c r="X32" i="25"/>
  <c r="X27" i="25"/>
  <c r="AY32" i="25"/>
  <c r="AY27" i="25"/>
  <c r="Y30" i="25"/>
  <c r="Y25" i="25"/>
  <c r="BW32" i="25"/>
  <c r="BW27" i="25"/>
  <c r="AJ29" i="25"/>
  <c r="AJ24" i="25"/>
  <c r="AX32" i="25"/>
  <c r="AX27" i="25"/>
  <c r="AD30" i="25"/>
  <c r="AD25" i="25"/>
  <c r="CB30" i="25"/>
  <c r="CB25" i="25"/>
  <c r="AL31" i="25"/>
  <c r="AL26" i="25"/>
  <c r="BB32" i="25"/>
  <c r="BB27" i="25"/>
  <c r="AH31" i="25"/>
  <c r="AH26" i="25"/>
  <c r="AM29" i="25"/>
  <c r="AM24" i="25"/>
  <c r="AX29" i="25"/>
  <c r="AX24" i="25"/>
  <c r="BT29" i="25"/>
  <c r="BT24" i="25"/>
  <c r="AR30" i="25"/>
  <c r="AR25" i="25"/>
  <c r="CC30" i="25"/>
  <c r="CC25" i="25"/>
  <c r="AM31" i="25"/>
  <c r="AM26" i="25"/>
  <c r="AB32" i="25"/>
  <c r="AB27" i="25"/>
  <c r="BC32" i="25"/>
  <c r="BC27" i="25"/>
  <c r="BV32" i="25"/>
  <c r="BV27" i="25"/>
  <c r="AK31" i="25"/>
  <c r="AK26" i="25"/>
  <c r="BN31" i="25"/>
  <c r="BN26" i="25"/>
  <c r="Z32" i="25"/>
  <c r="Z27" i="25"/>
  <c r="BA32" i="25"/>
  <c r="BA27" i="25"/>
  <c r="AW29" i="25"/>
  <c r="AW24" i="25"/>
  <c r="AQ30" i="25"/>
  <c r="AQ25" i="25"/>
  <c r="AA32" i="25"/>
  <c r="AA27" i="25"/>
  <c r="X29" i="25"/>
  <c r="X24" i="25"/>
  <c r="AY29" i="25"/>
  <c r="AY24" i="25"/>
  <c r="AE30" i="25"/>
  <c r="AE25" i="25"/>
  <c r="BH30" i="25"/>
  <c r="BH25" i="25"/>
  <c r="AC32" i="25"/>
  <c r="AC27" i="25"/>
  <c r="BA30" i="25"/>
  <c r="BA25" i="25"/>
  <c r="AG30" i="25"/>
  <c r="AG25" i="25"/>
  <c r="AQ32" i="25"/>
  <c r="AQ27" i="25"/>
  <c r="BF32" i="25"/>
  <c r="BF27" i="25"/>
  <c r="AA29" i="25"/>
  <c r="AA24" i="25"/>
  <c r="BB29" i="25"/>
  <c r="BB24" i="25"/>
  <c r="BX29" i="25"/>
  <c r="BX24" i="25"/>
  <c r="AH30" i="25"/>
  <c r="AH25" i="25"/>
  <c r="BK30" i="25"/>
  <c r="BK25" i="25"/>
  <c r="AX31" i="25"/>
  <c r="AX26" i="25"/>
  <c r="AR32" i="25"/>
  <c r="AR27" i="25"/>
  <c r="BG32" i="25"/>
  <c r="BG27" i="25"/>
  <c r="AF31" i="25"/>
  <c r="AF26" i="25"/>
  <c r="BR31" i="25"/>
  <c r="BR26" i="25"/>
  <c r="AB29" i="25"/>
  <c r="AB24" i="25"/>
  <c r="BC29" i="25"/>
  <c r="BC24" i="25"/>
  <c r="AI30" i="25"/>
  <c r="AI25" i="25"/>
  <c r="BL30" i="25"/>
  <c r="BL25" i="25"/>
  <c r="X31" i="25"/>
  <c r="X26" i="25"/>
  <c r="AY31" i="25"/>
  <c r="AY26" i="25"/>
  <c r="BU31" i="25"/>
  <c r="BU26" i="25"/>
  <c r="AE32" i="25"/>
  <c r="AE27" i="25"/>
  <c r="CD32" i="25"/>
  <c r="CD27" i="25"/>
  <c r="AC29" i="25"/>
  <c r="AC24" i="25"/>
  <c r="BD29" i="25"/>
  <c r="BD24" i="25"/>
  <c r="AJ30" i="25"/>
  <c r="AJ25" i="25"/>
  <c r="BM30" i="25"/>
  <c r="BM25" i="25"/>
  <c r="Y31" i="25"/>
  <c r="Y26" i="25"/>
  <c r="AZ31" i="25"/>
  <c r="AZ26" i="25"/>
  <c r="AF32" i="25"/>
  <c r="AF27" i="25"/>
  <c r="BK31" i="25"/>
  <c r="BK26" i="25"/>
  <c r="AI31" i="25"/>
  <c r="AI26" i="25"/>
  <c r="Z30" i="25"/>
  <c r="Z25" i="25"/>
  <c r="AQ29" i="25"/>
  <c r="AQ24" i="25"/>
  <c r="CB29" i="25"/>
  <c r="CB24" i="25"/>
  <c r="AL30" i="25"/>
  <c r="AL25" i="25"/>
  <c r="AA31" i="25"/>
  <c r="AA26" i="25"/>
  <c r="BB31" i="25"/>
  <c r="BB26" i="25"/>
  <c r="AH32" i="25"/>
  <c r="AH27" i="25"/>
  <c r="AK29" i="25"/>
  <c r="AK24" i="25"/>
  <c r="AG31" i="25"/>
  <c r="AG26" i="25"/>
  <c r="BJ31" i="25"/>
  <c r="BJ26" i="25"/>
  <c r="AW32" i="25"/>
  <c r="AW27" i="25"/>
  <c r="AC30" i="25"/>
  <c r="AC25" i="25"/>
  <c r="BM31" i="25"/>
  <c r="BM26" i="25"/>
  <c r="Y32" i="25"/>
  <c r="Y27" i="25"/>
  <c r="AZ32" i="25"/>
  <c r="AZ27" i="25"/>
  <c r="AZ29" i="25"/>
  <c r="AZ24" i="25"/>
  <c r="AF30" i="25"/>
  <c r="AF25" i="25"/>
  <c r="BI30" i="25"/>
  <c r="BI25" i="25"/>
  <c r="CH34" i="24"/>
  <c r="CJ30" i="25" s="1"/>
  <c r="CE25" i="25"/>
  <c r="AD32" i="25"/>
  <c r="AD27" i="25"/>
  <c r="CA32" i="25"/>
  <c r="CA27" i="25"/>
  <c r="AW31" i="25"/>
  <c r="AW26" i="25"/>
  <c r="AD29" i="25"/>
  <c r="AD24" i="25"/>
  <c r="AK30" i="25"/>
  <c r="AK25" i="25"/>
  <c r="Z31" i="25"/>
  <c r="Z26" i="25"/>
  <c r="BA31" i="25"/>
  <c r="BA26" i="25"/>
  <c r="BB30" i="25"/>
  <c r="BB25" i="25"/>
  <c r="AJ31" i="25"/>
  <c r="AJ26" i="25"/>
  <c r="AR29" i="25"/>
  <c r="AR24" i="25"/>
  <c r="BC31" i="25"/>
  <c r="BC26" i="25"/>
  <c r="AJ32" i="25"/>
  <c r="AJ27" i="25"/>
  <c r="AF29" i="25"/>
  <c r="AF24" i="25"/>
  <c r="AL29" i="25"/>
  <c r="AL24" i="25"/>
  <c r="Y29" i="25"/>
  <c r="Y24" i="25"/>
  <c r="Z29" i="25"/>
  <c r="Z24" i="25"/>
  <c r="BA29" i="25"/>
  <c r="BA24" i="25"/>
  <c r="BW29" i="25"/>
  <c r="BW24" i="25"/>
  <c r="AG32" i="25"/>
  <c r="AG27" i="25"/>
  <c r="BJ32" i="25"/>
  <c r="BJ27" i="25"/>
  <c r="AG29" i="25"/>
  <c r="AG24" i="25"/>
  <c r="AW30" i="25"/>
  <c r="AW25" i="25"/>
  <c r="BO32" i="25"/>
  <c r="BO27" i="25"/>
  <c r="AM30" i="25"/>
  <c r="AM25" i="25"/>
  <c r="BP30" i="25"/>
  <c r="BP25" i="25"/>
  <c r="AB31" i="25"/>
  <c r="AB26" i="25"/>
  <c r="AI32" i="25"/>
  <c r="AI27" i="25"/>
  <c r="BL32" i="25"/>
  <c r="BL27" i="25"/>
  <c r="AE29" i="25"/>
  <c r="AE24" i="25"/>
  <c r="BH29" i="25"/>
  <c r="BH24" i="25"/>
  <c r="AC31" i="25"/>
  <c r="AC26" i="25"/>
  <c r="BZ31" i="25"/>
  <c r="BZ26" i="25"/>
  <c r="AD31" i="25"/>
  <c r="AD26" i="25"/>
  <c r="AK32" i="25"/>
  <c r="AK27" i="25"/>
  <c r="BN32" i="25"/>
  <c r="BN27" i="25"/>
  <c r="AQ31" i="25"/>
  <c r="AQ26" i="25"/>
  <c r="AL32" i="25"/>
  <c r="AL27" i="25"/>
  <c r="AH29" i="25"/>
  <c r="AH24" i="25"/>
  <c r="BK29" i="25"/>
  <c r="BK24" i="25"/>
  <c r="AX30" i="25"/>
  <c r="AX25" i="25"/>
  <c r="AR31" i="25"/>
  <c r="AR26" i="25"/>
  <c r="CC31" i="25"/>
  <c r="CC26" i="25"/>
  <c r="AM32" i="25"/>
  <c r="AM27" i="25"/>
  <c r="AI29" i="25"/>
  <c r="AI24" i="25"/>
  <c r="X30" i="25"/>
  <c r="X25" i="25"/>
  <c r="AY30" i="25"/>
  <c r="AY25" i="25"/>
  <c r="AE31" i="25"/>
  <c r="AE26" i="25"/>
  <c r="CD31" i="25"/>
  <c r="CD26" i="25"/>
  <c r="BO29" i="25"/>
  <c r="BO24" i="25"/>
  <c r="CH62" i="24"/>
  <c r="CJ52" i="25" s="1"/>
  <c r="CI55" i="24"/>
  <c r="CK45" i="25" s="1"/>
  <c r="CF29" i="25"/>
  <c r="AO29" i="25"/>
  <c r="AP29" i="25"/>
  <c r="CF35" i="25"/>
  <c r="AP35" i="25"/>
  <c r="AO35" i="25"/>
  <c r="CF37" i="25"/>
  <c r="AP37" i="25"/>
  <c r="AO37" i="25"/>
  <c r="CF51" i="25"/>
  <c r="AP51" i="25"/>
  <c r="AO51" i="25"/>
  <c r="CF60" i="25"/>
  <c r="AP60" i="25"/>
  <c r="AO60" i="25"/>
  <c r="AO73" i="25"/>
  <c r="AP73" i="25"/>
  <c r="CF73" i="25"/>
  <c r="AP59" i="25"/>
  <c r="CF59" i="25"/>
  <c r="AO59" i="25"/>
  <c r="AP68" i="25"/>
  <c r="AO68" i="25"/>
  <c r="CF68" i="25"/>
  <c r="CF50" i="25"/>
  <c r="AP50" i="25"/>
  <c r="AO50" i="25"/>
  <c r="CF63" i="25"/>
  <c r="AP63" i="25"/>
  <c r="AO63" i="25"/>
  <c r="CF72" i="25"/>
  <c r="AP72" i="25"/>
  <c r="AO72" i="25"/>
  <c r="AO41" i="25"/>
  <c r="AP41" i="25"/>
  <c r="CF41" i="25"/>
  <c r="CF45" i="25"/>
  <c r="AP45" i="25"/>
  <c r="AO45" i="25"/>
  <c r="CF32" i="25"/>
  <c r="AP32" i="25"/>
  <c r="AO32" i="25"/>
  <c r="CF40" i="25"/>
  <c r="AP40" i="25"/>
  <c r="AO40" i="25"/>
  <c r="CF54" i="25"/>
  <c r="AP54" i="25"/>
  <c r="AO54" i="25"/>
  <c r="AP67" i="25"/>
  <c r="CF67" i="25"/>
  <c r="AO67" i="25"/>
  <c r="CF76" i="25"/>
  <c r="AO76" i="25"/>
  <c r="AP76" i="25"/>
  <c r="CF46" i="25"/>
  <c r="AO46" i="25"/>
  <c r="AP46" i="25"/>
  <c r="AO77" i="25"/>
  <c r="AP77" i="25"/>
  <c r="CF77" i="25"/>
  <c r="CF44" i="25"/>
  <c r="AP44" i="25"/>
  <c r="AO44" i="25"/>
  <c r="AP49" i="25"/>
  <c r="CF49" i="25"/>
  <c r="AO49" i="25"/>
  <c r="AV58" i="25"/>
  <c r="AO58" i="25"/>
  <c r="CF58" i="25"/>
  <c r="AP58" i="25"/>
  <c r="CF71" i="25"/>
  <c r="AP71" i="25"/>
  <c r="AO71" i="25"/>
  <c r="AO33" i="25"/>
  <c r="CF33" i="25"/>
  <c r="AP33" i="25"/>
  <c r="AO64" i="25"/>
  <c r="AP64" i="25"/>
  <c r="CF64" i="25"/>
  <c r="CF39" i="25"/>
  <c r="AO39" i="25"/>
  <c r="AP39" i="25"/>
  <c r="CH54" i="24"/>
  <c r="CJ44" i="25" s="1"/>
  <c r="CI59" i="24"/>
  <c r="CK49" i="25" s="1"/>
  <c r="AV62" i="25"/>
  <c r="CF62" i="25"/>
  <c r="AP62" i="25"/>
  <c r="AO62" i="25"/>
  <c r="AV75" i="25"/>
  <c r="AP75" i="25"/>
  <c r="AO75" i="25"/>
  <c r="CF75" i="25"/>
  <c r="CF15" i="25"/>
  <c r="AP15" i="25"/>
  <c r="AO15" i="25"/>
  <c r="AO14" i="25"/>
  <c r="CF14" i="25"/>
  <c r="AP14" i="25"/>
  <c r="AO22" i="25"/>
  <c r="CF22" i="25"/>
  <c r="AP22" i="25"/>
  <c r="AO31" i="25"/>
  <c r="AP31" i="25"/>
  <c r="CF31" i="25"/>
  <c r="CF48" i="25"/>
  <c r="AP48" i="25"/>
  <c r="AO48" i="25"/>
  <c r="AP53" i="25"/>
  <c r="CF53" i="25"/>
  <c r="AO53" i="25"/>
  <c r="CF66" i="25"/>
  <c r="AP66" i="25"/>
  <c r="AO66" i="25"/>
  <c r="CH85" i="24"/>
  <c r="CJ75" i="25" s="1"/>
  <c r="CF55" i="25"/>
  <c r="AP55" i="25"/>
  <c r="AO55" i="25"/>
  <c r="AO21" i="25"/>
  <c r="AP21" i="25"/>
  <c r="CF21" i="25"/>
  <c r="AO43" i="25"/>
  <c r="CF43" i="25"/>
  <c r="AP43" i="25"/>
  <c r="AV57" i="25"/>
  <c r="CF57" i="25"/>
  <c r="AP57" i="25"/>
  <c r="AO57" i="25"/>
  <c r="AV70" i="25"/>
  <c r="CF70" i="25"/>
  <c r="AP70" i="25"/>
  <c r="AO70" i="25"/>
  <c r="CH30" i="24"/>
  <c r="CJ21" i="25" s="1"/>
  <c r="CF30" i="25"/>
  <c r="AO30" i="25"/>
  <c r="AP30" i="25"/>
  <c r="AU34" i="25"/>
  <c r="CF38" i="25"/>
  <c r="AP38" i="25"/>
  <c r="AO38" i="25"/>
  <c r="AV52" i="25"/>
  <c r="AP52" i="25"/>
  <c r="CF52" i="25"/>
  <c r="AO52" i="25"/>
  <c r="AV61" i="25"/>
  <c r="CF61" i="25"/>
  <c r="AP61" i="25"/>
  <c r="AO61" i="25"/>
  <c r="AP74" i="25"/>
  <c r="AO74" i="25"/>
  <c r="CF74" i="25"/>
  <c r="CF17" i="25"/>
  <c r="AO17" i="25"/>
  <c r="AP17" i="25"/>
  <c r="CF36" i="25"/>
  <c r="AO36" i="25"/>
  <c r="AP36" i="25"/>
  <c r="AP47" i="25"/>
  <c r="CF47" i="25"/>
  <c r="AO47" i="25"/>
  <c r="CF56" i="25"/>
  <c r="AP56" i="25"/>
  <c r="AO56" i="25"/>
  <c r="AV65" i="25"/>
  <c r="CF65" i="25"/>
  <c r="AP65" i="25"/>
  <c r="AO65" i="25"/>
  <c r="AO19" i="25"/>
  <c r="AP19" i="25"/>
  <c r="CF19" i="25"/>
  <c r="CF23" i="25"/>
  <c r="AP23" i="25"/>
  <c r="AO23" i="25"/>
  <c r="AP18" i="25"/>
  <c r="AO18" i="25"/>
  <c r="CF18" i="25"/>
  <c r="AO34" i="25"/>
  <c r="CF34" i="25"/>
  <c r="AP34" i="25"/>
  <c r="AO12" i="25"/>
  <c r="AP12" i="25"/>
  <c r="CF12" i="25"/>
  <c r="CF16" i="25"/>
  <c r="AO16" i="25"/>
  <c r="AP16" i="25"/>
  <c r="AO20" i="25"/>
  <c r="AP20" i="25"/>
  <c r="CF20" i="25"/>
  <c r="AO42" i="25"/>
  <c r="CF42" i="25"/>
  <c r="AP42" i="25"/>
  <c r="AP69" i="25"/>
  <c r="CF69" i="25"/>
  <c r="AO69" i="25"/>
  <c r="CF78" i="25"/>
  <c r="AO78" i="25"/>
  <c r="AP78" i="25"/>
  <c r="AO11" i="25"/>
  <c r="CF11" i="25"/>
  <c r="AP11" i="25"/>
  <c r="AP13" i="25"/>
  <c r="CF13" i="25"/>
  <c r="AO13" i="25"/>
  <c r="AL14" i="31"/>
  <c r="CB21" i="25"/>
  <c r="AL23" i="31"/>
  <c r="CI40" i="24"/>
  <c r="AF30" i="31"/>
  <c r="CI54" i="24"/>
  <c r="CK44" i="25" s="1"/>
  <c r="CE44" i="25"/>
  <c r="AC52" i="31"/>
  <c r="BS58" i="25"/>
  <c r="AK55" i="31"/>
  <c r="CA61" i="25"/>
  <c r="Z64" i="31"/>
  <c r="BP70" i="25"/>
  <c r="AH67" i="31"/>
  <c r="BX73" i="25"/>
  <c r="AA6" i="31"/>
  <c r="BQ13" i="25"/>
  <c r="O10" i="31"/>
  <c r="BE17" i="25"/>
  <c r="AO15" i="31"/>
  <c r="CE22" i="25"/>
  <c r="AM23" i="31"/>
  <c r="Q41" i="24"/>
  <c r="AK27" i="31"/>
  <c r="CA36" i="25"/>
  <c r="S29" i="31"/>
  <c r="R38" i="31"/>
  <c r="BH44" i="25"/>
  <c r="AN42" i="31"/>
  <c r="CD48" i="25"/>
  <c r="AF44" i="31"/>
  <c r="BV50" i="25"/>
  <c r="CG67" i="24"/>
  <c r="CI57" i="25" s="1"/>
  <c r="AU57" i="25" s="1"/>
  <c r="BQ57" i="25"/>
  <c r="AG53" i="31"/>
  <c r="BW59" i="25"/>
  <c r="AC56" i="31"/>
  <c r="BS62" i="25"/>
  <c r="AE61" i="31"/>
  <c r="BU67" i="25"/>
  <c r="X63" i="31"/>
  <c r="BN69" i="25"/>
  <c r="R92" i="24"/>
  <c r="BL82" i="25"/>
  <c r="AB9" i="31"/>
  <c r="BR16" i="25"/>
  <c r="AB13" i="31"/>
  <c r="BR20" i="25"/>
  <c r="AA17" i="31"/>
  <c r="BQ29" i="25"/>
  <c r="AD18" i="31"/>
  <c r="BT30" i="25"/>
  <c r="AF19" i="31"/>
  <c r="BV31" i="25"/>
  <c r="AI20" i="31"/>
  <c r="BY32" i="25"/>
  <c r="AF6" i="31"/>
  <c r="BV13" i="25"/>
  <c r="AL8" i="31"/>
  <c r="CB15" i="25"/>
  <c r="AO9" i="31"/>
  <c r="CE16" i="25"/>
  <c r="T10" i="31"/>
  <c r="BJ17" i="25"/>
  <c r="AI11" i="31"/>
  <c r="BY18" i="25"/>
  <c r="R5" i="31"/>
  <c r="BH12" i="25"/>
  <c r="AF5" i="31"/>
  <c r="BV12" i="25"/>
  <c r="W6" i="31"/>
  <c r="BM13" i="25"/>
  <c r="N7" i="31"/>
  <c r="BD14" i="25"/>
  <c r="AL7" i="31"/>
  <c r="CB14" i="25"/>
  <c r="AL11" i="31"/>
  <c r="CB18" i="25"/>
  <c r="CI28" i="24"/>
  <c r="CK19" i="25" s="1"/>
  <c r="CE19" i="25"/>
  <c r="T13" i="31"/>
  <c r="BJ20" i="25"/>
  <c r="Y15" i="31"/>
  <c r="BO22" i="25"/>
  <c r="S4" i="31"/>
  <c r="BI11" i="25"/>
  <c r="AE4" i="31"/>
  <c r="BU11" i="25"/>
  <c r="AH5" i="31"/>
  <c r="BX12" i="25"/>
  <c r="Y6" i="31"/>
  <c r="BO13" i="25"/>
  <c r="AK6" i="31"/>
  <c r="CA13" i="25"/>
  <c r="P7" i="31"/>
  <c r="BF14" i="25"/>
  <c r="AB7" i="31"/>
  <c r="BR14" i="25"/>
  <c r="AN7" i="31"/>
  <c r="CD14" i="25"/>
  <c r="S8" i="31"/>
  <c r="BI15" i="25"/>
  <c r="AE8" i="31"/>
  <c r="BU15" i="25"/>
  <c r="AH9" i="31"/>
  <c r="BX16" i="25"/>
  <c r="Y10" i="31"/>
  <c r="BO17" i="25"/>
  <c r="AK10" i="31"/>
  <c r="CA17" i="25"/>
  <c r="P11" i="31"/>
  <c r="BF18" i="25"/>
  <c r="S12" i="31"/>
  <c r="BI19" i="25"/>
  <c r="AE12" i="31"/>
  <c r="BU19" i="25"/>
  <c r="Y14" i="31"/>
  <c r="BO21" i="25"/>
  <c r="AK14" i="31"/>
  <c r="CA21" i="25"/>
  <c r="AA15" i="31"/>
  <c r="BQ22" i="25"/>
  <c r="AM15" i="31"/>
  <c r="CC22" i="25"/>
  <c r="R16" i="31"/>
  <c r="BH23" i="25"/>
  <c r="AD16" i="31"/>
  <c r="BT23" i="25"/>
  <c r="X18" i="31"/>
  <c r="BN30" i="25"/>
  <c r="AJ18" i="31"/>
  <c r="BZ30" i="25"/>
  <c r="N19" i="31"/>
  <c r="BD31" i="25"/>
  <c r="Z19" i="31"/>
  <c r="BP31" i="25"/>
  <c r="AL19" i="31"/>
  <c r="CB31" i="25"/>
  <c r="AC20" i="31"/>
  <c r="BS32" i="25"/>
  <c r="CI36" i="24"/>
  <c r="CE32" i="25"/>
  <c r="T21" i="31"/>
  <c r="BJ33" i="25"/>
  <c r="AF21" i="31"/>
  <c r="BV33" i="25"/>
  <c r="AI22" i="31"/>
  <c r="BY34" i="25"/>
  <c r="Y23" i="31"/>
  <c r="AK23" i="31"/>
  <c r="P24" i="31"/>
  <c r="AN24" i="31"/>
  <c r="S25" i="31"/>
  <c r="AE25" i="31"/>
  <c r="Q42" i="24"/>
  <c r="BK35" i="25"/>
  <c r="AI27" i="31"/>
  <c r="BY36" i="25"/>
  <c r="N28" i="31"/>
  <c r="Z28" i="31"/>
  <c r="AL28" i="31"/>
  <c r="Q29" i="31"/>
  <c r="CI45" i="24"/>
  <c r="Q47" i="24"/>
  <c r="BK37" i="25"/>
  <c r="AG31" i="31"/>
  <c r="BW37" i="25"/>
  <c r="X32" i="31"/>
  <c r="BN38" i="25"/>
  <c r="AA33" i="31"/>
  <c r="BQ39" i="25"/>
  <c r="AM33" i="31"/>
  <c r="CC39" i="25"/>
  <c r="Q34" i="31"/>
  <c r="BG40" i="25"/>
  <c r="AC34" i="31"/>
  <c r="BS40" i="25"/>
  <c r="AO34" i="31"/>
  <c r="CE40" i="25"/>
  <c r="AH36" i="31"/>
  <c r="BX42" i="25"/>
  <c r="AB38" i="31"/>
  <c r="BR44" i="25"/>
  <c r="AN38" i="31"/>
  <c r="CD44" i="25"/>
  <c r="R39" i="31"/>
  <c r="BH45" i="25"/>
  <c r="AD39" i="31"/>
  <c r="BT45" i="25"/>
  <c r="AF40" i="31"/>
  <c r="BV46" i="25"/>
  <c r="W41" i="31"/>
  <c r="BM47" i="25"/>
  <c r="N42" i="31"/>
  <c r="BD48" i="25"/>
  <c r="AN43" i="31"/>
  <c r="CD49" i="25"/>
  <c r="R44" i="31"/>
  <c r="BH50" i="25"/>
  <c r="AD44" i="31"/>
  <c r="BT50" i="25"/>
  <c r="X46" i="31"/>
  <c r="BN52" i="25"/>
  <c r="AJ46" i="31"/>
  <c r="BZ52" i="25"/>
  <c r="CI64" i="24"/>
  <c r="CK54" i="25" s="1"/>
  <c r="CE54" i="25"/>
  <c r="W50" i="31"/>
  <c r="BM56" i="25"/>
  <c r="Y51" i="31"/>
  <c r="BO57" i="25"/>
  <c r="AK51" i="31"/>
  <c r="CA57" i="25"/>
  <c r="AN52" i="31"/>
  <c r="CD58" i="25"/>
  <c r="S53" i="31"/>
  <c r="BI59" i="25"/>
  <c r="AE53" i="31"/>
  <c r="BU59" i="25"/>
  <c r="Q70" i="24"/>
  <c r="BK60" i="25"/>
  <c r="X55" i="31"/>
  <c r="BN61" i="25"/>
  <c r="AJ55" i="31"/>
  <c r="BZ61" i="25"/>
  <c r="CG72" i="24"/>
  <c r="CI62" i="25" s="1"/>
  <c r="AU62" i="25" s="1"/>
  <c r="BQ62" i="25"/>
  <c r="R57" i="31"/>
  <c r="BH63" i="25"/>
  <c r="AD57" i="31"/>
  <c r="BT63" i="25"/>
  <c r="T58" i="31"/>
  <c r="BJ64" i="25"/>
  <c r="AF58" i="31"/>
  <c r="BV64" i="25"/>
  <c r="N60" i="31"/>
  <c r="BD66" i="25"/>
  <c r="Z60" i="31"/>
  <c r="BP66" i="25"/>
  <c r="AL60" i="31"/>
  <c r="CB66" i="25"/>
  <c r="AO61" i="31"/>
  <c r="CE67" i="25"/>
  <c r="S62" i="31"/>
  <c r="BI68" i="25"/>
  <c r="R79" i="24"/>
  <c r="BL69" i="25"/>
  <c r="Y64" i="31"/>
  <c r="BO70" i="25"/>
  <c r="AK64" i="31"/>
  <c r="CA70" i="25"/>
  <c r="AG67" i="31"/>
  <c r="BW73" i="25"/>
  <c r="AJ68" i="31"/>
  <c r="BZ74" i="25"/>
  <c r="CG85" i="24"/>
  <c r="CI75" i="25" s="1"/>
  <c r="AU75" i="25" s="1"/>
  <c r="BQ75" i="25"/>
  <c r="R88" i="24"/>
  <c r="BL78" i="25"/>
  <c r="CG90" i="24"/>
  <c r="CI80" i="25" s="1"/>
  <c r="BQ80" i="25"/>
  <c r="AA19" i="31"/>
  <c r="BQ31" i="25"/>
  <c r="R20" i="31"/>
  <c r="BH32" i="25"/>
  <c r="X22" i="31"/>
  <c r="BN34" i="25"/>
  <c r="T30" i="31"/>
  <c r="R61" i="24"/>
  <c r="BL51" i="25"/>
  <c r="R70" i="24"/>
  <c r="BL60" i="25"/>
  <c r="R61" i="31"/>
  <c r="BH67" i="25"/>
  <c r="X5" i="31"/>
  <c r="BN12" i="25"/>
  <c r="R7" i="31"/>
  <c r="BH14" i="25"/>
  <c r="AD11" i="31"/>
  <c r="BT18" i="25"/>
  <c r="T16" i="31"/>
  <c r="BJ23" i="25"/>
  <c r="R37" i="24"/>
  <c r="BL33" i="25"/>
  <c r="AD24" i="31"/>
  <c r="Q56" i="31"/>
  <c r="BG62" i="25"/>
  <c r="R74" i="24"/>
  <c r="BL64" i="25"/>
  <c r="Y5" i="31"/>
  <c r="BO12" i="25"/>
  <c r="AB6" i="31"/>
  <c r="BR13" i="25"/>
  <c r="S7" i="31"/>
  <c r="BI14" i="25"/>
  <c r="AE7" i="31"/>
  <c r="BU14" i="25"/>
  <c r="Y9" i="31"/>
  <c r="BO16" i="25"/>
  <c r="AK9" i="31"/>
  <c r="CA16" i="25"/>
  <c r="AB10" i="31"/>
  <c r="BR17" i="25"/>
  <c r="S11" i="31"/>
  <c r="BI18" i="25"/>
  <c r="AE11" i="31"/>
  <c r="BU18" i="25"/>
  <c r="AH12" i="31"/>
  <c r="BX19" i="25"/>
  <c r="Y13" i="31"/>
  <c r="BO20" i="25"/>
  <c r="AK13" i="31"/>
  <c r="CA20" i="25"/>
  <c r="P14" i="31"/>
  <c r="BF21" i="25"/>
  <c r="AB14" i="31"/>
  <c r="BR21" i="25"/>
  <c r="AN14" i="31"/>
  <c r="CD21" i="25"/>
  <c r="R15" i="31"/>
  <c r="BH22" i="25"/>
  <c r="AD15" i="31"/>
  <c r="BT22" i="25"/>
  <c r="Q32" i="24"/>
  <c r="BK23" i="25"/>
  <c r="X17" i="31"/>
  <c r="BN29" i="25"/>
  <c r="AJ17" i="31"/>
  <c r="BZ29" i="25"/>
  <c r="O18" i="31"/>
  <c r="BE30" i="25"/>
  <c r="CG34" i="24"/>
  <c r="BQ30" i="25"/>
  <c r="Q19" i="31"/>
  <c r="BG31" i="25"/>
  <c r="AC19" i="31"/>
  <c r="BS31" i="25"/>
  <c r="AO19" i="31"/>
  <c r="CE31" i="25"/>
  <c r="W21" i="31"/>
  <c r="BM33" i="25"/>
  <c r="AI21" i="31"/>
  <c r="BY33" i="25"/>
  <c r="N22" i="31"/>
  <c r="BD34" i="25"/>
  <c r="S24" i="31"/>
  <c r="AE24" i="31"/>
  <c r="R41" i="24"/>
  <c r="AH25" i="31"/>
  <c r="X26" i="31"/>
  <c r="BN35" i="25"/>
  <c r="AJ26" i="31"/>
  <c r="BZ35" i="25"/>
  <c r="N27" i="31"/>
  <c r="BD36" i="25"/>
  <c r="Z27" i="31"/>
  <c r="BP36" i="25"/>
  <c r="AL27" i="31"/>
  <c r="CB36" i="25"/>
  <c r="CI44" i="24"/>
  <c r="T29" i="31"/>
  <c r="AF29" i="31"/>
  <c r="CH48" i="24"/>
  <c r="CJ38" i="25" s="1"/>
  <c r="BE38" i="25"/>
  <c r="CG48" i="24"/>
  <c r="CI38" i="25" s="1"/>
  <c r="AU38" i="25" s="1"/>
  <c r="BQ38" i="25"/>
  <c r="T34" i="31"/>
  <c r="BJ40" i="25"/>
  <c r="AF34" i="31"/>
  <c r="BV40" i="25"/>
  <c r="R51" i="24"/>
  <c r="BL41" i="25"/>
  <c r="AG39" i="31"/>
  <c r="BW45" i="25"/>
  <c r="CI58" i="24"/>
  <c r="CK48" i="25" s="1"/>
  <c r="CE48" i="25"/>
  <c r="Q60" i="24"/>
  <c r="BK50" i="25"/>
  <c r="X45" i="31"/>
  <c r="BN51" i="25"/>
  <c r="AJ45" i="31"/>
  <c r="BZ51" i="25"/>
  <c r="CG62" i="24"/>
  <c r="CI52" i="25" s="1"/>
  <c r="AU52" i="25" s="1"/>
  <c r="BQ52" i="25"/>
  <c r="AO47" i="31"/>
  <c r="CE53" i="25"/>
  <c r="AF48" i="31"/>
  <c r="BV54" i="25"/>
  <c r="AI49" i="31"/>
  <c r="BY55" i="25"/>
  <c r="N50" i="31"/>
  <c r="BD56" i="25"/>
  <c r="P51" i="31"/>
  <c r="BF57" i="25"/>
  <c r="AB51" i="31"/>
  <c r="BR57" i="25"/>
  <c r="AN51" i="31"/>
  <c r="CD57" i="25"/>
  <c r="R69" i="24"/>
  <c r="BL59" i="25"/>
  <c r="X54" i="31"/>
  <c r="BN60" i="25"/>
  <c r="AJ54" i="31"/>
  <c r="BZ60" i="25"/>
  <c r="O55" i="31"/>
  <c r="BE61" i="25"/>
  <c r="CG71" i="24"/>
  <c r="CI61" i="25" s="1"/>
  <c r="AU61" i="25" s="1"/>
  <c r="BQ61" i="25"/>
  <c r="R56" i="31"/>
  <c r="BH62" i="25"/>
  <c r="AD56" i="31"/>
  <c r="BT62" i="25"/>
  <c r="Q73" i="24"/>
  <c r="BK63" i="25"/>
  <c r="AG57" i="31"/>
  <c r="BW63" i="25"/>
  <c r="W58" i="31"/>
  <c r="BM64" i="25"/>
  <c r="AI58" i="31"/>
  <c r="BY64" i="25"/>
  <c r="Q60" i="31"/>
  <c r="BG66" i="25"/>
  <c r="AC60" i="31"/>
  <c r="BS66" i="25"/>
  <c r="CI76" i="24"/>
  <c r="CK66" i="25" s="1"/>
  <c r="CE66" i="25"/>
  <c r="R78" i="24"/>
  <c r="BL68" i="25"/>
  <c r="Y63" i="31"/>
  <c r="BO69" i="25"/>
  <c r="AK63" i="31"/>
  <c r="CA69" i="25"/>
  <c r="S65" i="31"/>
  <c r="BI71" i="25"/>
  <c r="AE65" i="31"/>
  <c r="BU71" i="25"/>
  <c r="Q82" i="24"/>
  <c r="BK72" i="25"/>
  <c r="AJ67" i="31"/>
  <c r="BZ73" i="25"/>
  <c r="CG84" i="24"/>
  <c r="CI74" i="25" s="1"/>
  <c r="AU74" i="25" s="1"/>
  <c r="BQ74" i="25"/>
  <c r="Q91" i="24"/>
  <c r="BK81" i="25"/>
  <c r="T4" i="31"/>
  <c r="BJ11" i="25"/>
  <c r="AI5" i="31"/>
  <c r="BY12" i="25"/>
  <c r="AL6" i="31"/>
  <c r="CB13" i="25"/>
  <c r="AI9" i="31"/>
  <c r="BY16" i="25"/>
  <c r="AI13" i="31"/>
  <c r="BY20" i="25"/>
  <c r="O19" i="31"/>
  <c r="BE31" i="25"/>
  <c r="Z23" i="31"/>
  <c r="X50" i="31"/>
  <c r="BN56" i="25"/>
  <c r="Q74" i="24"/>
  <c r="BK64" i="25"/>
  <c r="CI81" i="24"/>
  <c r="CK71" i="25" s="1"/>
  <c r="CE71" i="25"/>
  <c r="Q87" i="24"/>
  <c r="BK77" i="25"/>
  <c r="Q92" i="24"/>
  <c r="BK82" i="25"/>
  <c r="R24" i="31"/>
  <c r="AG25" i="31"/>
  <c r="AI31" i="31"/>
  <c r="BY37" i="25"/>
  <c r="AH40" i="31"/>
  <c r="BX46" i="25"/>
  <c r="AB42" i="31"/>
  <c r="BR48" i="25"/>
  <c r="AD43" i="31"/>
  <c r="BT49" i="25"/>
  <c r="AD52" i="31"/>
  <c r="BT58" i="25"/>
  <c r="Z68" i="31"/>
  <c r="BP74" i="25"/>
  <c r="AH4" i="31"/>
  <c r="BX11" i="25"/>
  <c r="AK5" i="31"/>
  <c r="CA12" i="25"/>
  <c r="P6" i="31"/>
  <c r="BF13" i="25"/>
  <c r="AN6" i="31"/>
  <c r="CD13" i="25"/>
  <c r="W4" i="31"/>
  <c r="BM11" i="25"/>
  <c r="N5" i="31"/>
  <c r="BD12" i="25"/>
  <c r="AC6" i="31"/>
  <c r="BS13" i="25"/>
  <c r="AO6" i="31"/>
  <c r="CE13" i="25"/>
  <c r="N9" i="31"/>
  <c r="BD16" i="25"/>
  <c r="AO10" i="31"/>
  <c r="CE17" i="25"/>
  <c r="W12" i="31"/>
  <c r="BM19" i="25"/>
  <c r="AI12" i="31"/>
  <c r="BY19" i="25"/>
  <c r="AL13" i="31"/>
  <c r="CB20" i="25"/>
  <c r="Q14" i="31"/>
  <c r="BG21" i="25"/>
  <c r="AC14" i="31"/>
  <c r="BS21" i="25"/>
  <c r="AO14" i="31"/>
  <c r="CE21" i="25"/>
  <c r="S15" i="31"/>
  <c r="BI22" i="25"/>
  <c r="AE15" i="31"/>
  <c r="BU22" i="25"/>
  <c r="AH16" i="31"/>
  <c r="BX23" i="25"/>
  <c r="AK17" i="31"/>
  <c r="CA29" i="25"/>
  <c r="P18" i="31"/>
  <c r="BF30" i="25"/>
  <c r="AB18" i="31"/>
  <c r="BR30" i="25"/>
  <c r="AN18" i="31"/>
  <c r="CD30" i="25"/>
  <c r="R19" i="31"/>
  <c r="BH31" i="25"/>
  <c r="AD19" i="31"/>
  <c r="BT31" i="25"/>
  <c r="Q36" i="24"/>
  <c r="BK32" i="25"/>
  <c r="X21" i="31"/>
  <c r="BN33" i="25"/>
  <c r="AJ21" i="31"/>
  <c r="BZ33" i="25"/>
  <c r="CG38" i="24"/>
  <c r="CI34" i="25" s="1"/>
  <c r="AV34" i="25" s="1"/>
  <c r="BQ34" i="25"/>
  <c r="Q23" i="31"/>
  <c r="AC23" i="31"/>
  <c r="CI39" i="24"/>
  <c r="AF24" i="31"/>
  <c r="W25" i="31"/>
  <c r="AI25" i="31"/>
  <c r="AA27" i="31"/>
  <c r="BQ36" i="25"/>
  <c r="R28" i="31"/>
  <c r="AD28" i="31"/>
  <c r="Q45" i="24"/>
  <c r="W30" i="31"/>
  <c r="AI30" i="31"/>
  <c r="Y31" i="31"/>
  <c r="BO37" i="25"/>
  <c r="P32" i="31"/>
  <c r="BF38" i="25"/>
  <c r="S33" i="31"/>
  <c r="BI39" i="25"/>
  <c r="AG34" i="31"/>
  <c r="BW40" i="25"/>
  <c r="W35" i="31"/>
  <c r="BM41" i="25"/>
  <c r="N36" i="31"/>
  <c r="BD42" i="25"/>
  <c r="AL36" i="31"/>
  <c r="CB42" i="25"/>
  <c r="Q37" i="31"/>
  <c r="BG43" i="25"/>
  <c r="AO37" i="31"/>
  <c r="CE43" i="25"/>
  <c r="T38" i="31"/>
  <c r="BJ44" i="25"/>
  <c r="AH39" i="31"/>
  <c r="BX45" i="25"/>
  <c r="X40" i="31"/>
  <c r="BN46" i="25"/>
  <c r="AA41" i="31"/>
  <c r="BQ47" i="25"/>
  <c r="AM41" i="31"/>
  <c r="CC47" i="25"/>
  <c r="AH44" i="31"/>
  <c r="BX50" i="25"/>
  <c r="AB46" i="31"/>
  <c r="BR52" i="25"/>
  <c r="AN46" i="31"/>
  <c r="CD52" i="25"/>
  <c r="Q64" i="24"/>
  <c r="BK54" i="25"/>
  <c r="CG66" i="24"/>
  <c r="CI56" i="25" s="1"/>
  <c r="AV56" i="25" s="1"/>
  <c r="BQ56" i="25"/>
  <c r="Q51" i="31"/>
  <c r="BG57" i="25"/>
  <c r="AC51" i="31"/>
  <c r="BS57" i="25"/>
  <c r="AO51" i="31"/>
  <c r="CE57" i="25"/>
  <c r="AF52" i="31"/>
  <c r="BV58" i="25"/>
  <c r="AI53" i="31"/>
  <c r="BY59" i="25"/>
  <c r="AB55" i="31"/>
  <c r="BR61" i="25"/>
  <c r="AN55" i="31"/>
  <c r="CD61" i="25"/>
  <c r="R73" i="24"/>
  <c r="BL63" i="25"/>
  <c r="AH57" i="31"/>
  <c r="BX63" i="25"/>
  <c r="X58" i="31"/>
  <c r="BN64" i="25"/>
  <c r="AJ58" i="31"/>
  <c r="BZ64" i="25"/>
  <c r="CH75" i="24"/>
  <c r="CJ65" i="25" s="1"/>
  <c r="BE65" i="25"/>
  <c r="CG75" i="24"/>
  <c r="CI65" i="25" s="1"/>
  <c r="AU65" i="25" s="1"/>
  <c r="BQ65" i="25"/>
  <c r="R60" i="31"/>
  <c r="BH66" i="25"/>
  <c r="AD60" i="31"/>
  <c r="BT66" i="25"/>
  <c r="Q77" i="24"/>
  <c r="BK67" i="25"/>
  <c r="W62" i="31"/>
  <c r="BM68" i="25"/>
  <c r="AI62" i="31"/>
  <c r="BY68" i="25"/>
  <c r="AC64" i="31"/>
  <c r="BS70" i="25"/>
  <c r="AO64" i="31"/>
  <c r="CE70" i="25"/>
  <c r="R82" i="24"/>
  <c r="BL72" i="25"/>
  <c r="Y67" i="31"/>
  <c r="BO73" i="25"/>
  <c r="AK67" i="31"/>
  <c r="CA73" i="25"/>
  <c r="CG93" i="24"/>
  <c r="CI83" i="25" s="1"/>
  <c r="BQ83" i="25"/>
  <c r="N6" i="31"/>
  <c r="BD13" i="25"/>
  <c r="Q7" i="31"/>
  <c r="BG14" i="25"/>
  <c r="T8" i="31"/>
  <c r="BJ15" i="25"/>
  <c r="AL10" i="31"/>
  <c r="CB17" i="25"/>
  <c r="R33" i="24"/>
  <c r="BL29" i="25"/>
  <c r="Q24" i="31"/>
  <c r="R29" i="31"/>
  <c r="CG58" i="24"/>
  <c r="CI48" i="25" s="1"/>
  <c r="AU48" i="25" s="1"/>
  <c r="BQ48" i="25"/>
  <c r="AM60" i="31"/>
  <c r="CC66" i="25"/>
  <c r="AE66" i="31"/>
  <c r="BU72" i="25"/>
  <c r="AJ5" i="31"/>
  <c r="BZ12" i="25"/>
  <c r="AI17" i="31"/>
  <c r="BY29" i="25"/>
  <c r="O23" i="31"/>
  <c r="AE29" i="31"/>
  <c r="AM37" i="31"/>
  <c r="CC43" i="25"/>
  <c r="R43" i="31"/>
  <c r="BH49" i="25"/>
  <c r="Z46" i="31"/>
  <c r="BP52" i="25"/>
  <c r="AF66" i="31"/>
  <c r="BV72" i="25"/>
  <c r="CG89" i="24"/>
  <c r="CI79" i="25" s="1"/>
  <c r="BQ79" i="25"/>
  <c r="AI4" i="31"/>
  <c r="BY11" i="25"/>
  <c r="AL5" i="31"/>
  <c r="CB12" i="25"/>
  <c r="Q6" i="31"/>
  <c r="BG13" i="25"/>
  <c r="AF7" i="31"/>
  <c r="BV14" i="25"/>
  <c r="W8" i="31"/>
  <c r="BM15" i="25"/>
  <c r="AI8" i="31"/>
  <c r="BY15" i="25"/>
  <c r="Z9" i="31"/>
  <c r="BP16" i="25"/>
  <c r="AL9" i="31"/>
  <c r="CB16" i="25"/>
  <c r="Q10" i="31"/>
  <c r="BG17" i="25"/>
  <c r="AC10" i="31"/>
  <c r="BS17" i="25"/>
  <c r="AF11" i="31"/>
  <c r="BV18" i="25"/>
  <c r="X4" i="31"/>
  <c r="BN11" i="25"/>
  <c r="AJ4" i="31"/>
  <c r="BZ11" i="25"/>
  <c r="O5" i="31"/>
  <c r="BE12" i="25"/>
  <c r="AA5" i="31"/>
  <c r="BQ12" i="25"/>
  <c r="AM5" i="31"/>
  <c r="CC12" i="25"/>
  <c r="R6" i="31"/>
  <c r="BH13" i="25"/>
  <c r="AD6" i="31"/>
  <c r="BT13" i="25"/>
  <c r="X8" i="31"/>
  <c r="BN15" i="25"/>
  <c r="AJ8" i="31"/>
  <c r="BZ15" i="25"/>
  <c r="O9" i="31"/>
  <c r="BE16" i="25"/>
  <c r="AA9" i="31"/>
  <c r="BQ16" i="25"/>
  <c r="AM9" i="31"/>
  <c r="CC16" i="25"/>
  <c r="R10" i="31"/>
  <c r="BH17" i="25"/>
  <c r="AD10" i="31"/>
  <c r="BT17" i="25"/>
  <c r="AG11" i="31"/>
  <c r="BW18" i="25"/>
  <c r="X12" i="31"/>
  <c r="BN19" i="25"/>
  <c r="O13" i="31"/>
  <c r="BE20" i="25"/>
  <c r="AA13" i="31"/>
  <c r="BQ20" i="25"/>
  <c r="AM13" i="31"/>
  <c r="CC20" i="25"/>
  <c r="AD14" i="31"/>
  <c r="BT21" i="25"/>
  <c r="W16" i="31"/>
  <c r="BM23" i="25"/>
  <c r="AI16" i="31"/>
  <c r="BY23" i="25"/>
  <c r="Z17" i="31"/>
  <c r="BP29" i="25"/>
  <c r="Q18" i="31"/>
  <c r="BG30" i="25"/>
  <c r="AC18" i="31"/>
  <c r="BS30" i="25"/>
  <c r="AO18" i="31"/>
  <c r="CE30" i="25"/>
  <c r="AH20" i="31"/>
  <c r="BX32" i="25"/>
  <c r="AK21" i="31"/>
  <c r="CA33" i="25"/>
  <c r="P22" i="31"/>
  <c r="BF34" i="25"/>
  <c r="AB22" i="31"/>
  <c r="BR34" i="25"/>
  <c r="AN22" i="31"/>
  <c r="CD34" i="25"/>
  <c r="R23" i="31"/>
  <c r="AD23" i="31"/>
  <c r="Q40" i="24"/>
  <c r="AG24" i="31"/>
  <c r="N26" i="31"/>
  <c r="BD35" i="25"/>
  <c r="AL26" i="31"/>
  <c r="CB35" i="25"/>
  <c r="AN27" i="31"/>
  <c r="CD36" i="25"/>
  <c r="S28" i="31"/>
  <c r="AE28" i="31"/>
  <c r="AH29" i="31"/>
  <c r="X30" i="31"/>
  <c r="AJ30" i="31"/>
  <c r="AC32" i="31"/>
  <c r="BS38" i="25"/>
  <c r="CI48" i="24"/>
  <c r="CK38" i="25" s="1"/>
  <c r="CE38" i="25"/>
  <c r="CH52" i="24"/>
  <c r="CJ42" i="25" s="1"/>
  <c r="BE42" i="25"/>
  <c r="CG52" i="24"/>
  <c r="CI42" i="25" s="1"/>
  <c r="AV42" i="25" s="1"/>
  <c r="BQ42" i="25"/>
  <c r="Q54" i="24"/>
  <c r="BK44" i="25"/>
  <c r="W39" i="31"/>
  <c r="BM45" i="25"/>
  <c r="AI39" i="31"/>
  <c r="BY45" i="25"/>
  <c r="AG43" i="31"/>
  <c r="BW49" i="25"/>
  <c r="AL45" i="31"/>
  <c r="CB51" i="25"/>
  <c r="CI62" i="24"/>
  <c r="CK52" i="25" s="1"/>
  <c r="CE52" i="25"/>
  <c r="AH48" i="31"/>
  <c r="BX54" i="25"/>
  <c r="AB50" i="31"/>
  <c r="BR56" i="25"/>
  <c r="AN50" i="31"/>
  <c r="CD56" i="25"/>
  <c r="Q68" i="24"/>
  <c r="BK58" i="25"/>
  <c r="N54" i="31"/>
  <c r="BD60" i="25"/>
  <c r="AL54" i="31"/>
  <c r="CB60" i="25"/>
  <c r="Q55" i="31"/>
  <c r="BG61" i="25"/>
  <c r="AC55" i="31"/>
  <c r="BS61" i="25"/>
  <c r="AO55" i="31"/>
  <c r="CE61" i="25"/>
  <c r="W57" i="31"/>
  <c r="BM63" i="25"/>
  <c r="AI57" i="31"/>
  <c r="BY63" i="25"/>
  <c r="P59" i="31"/>
  <c r="BF65" i="25"/>
  <c r="AN59" i="31"/>
  <c r="CD65" i="25"/>
  <c r="S60" i="31"/>
  <c r="BI66" i="25"/>
  <c r="AE60" i="31"/>
  <c r="BU66" i="25"/>
  <c r="AH61" i="31"/>
  <c r="BX67" i="25"/>
  <c r="X62" i="31"/>
  <c r="BN68" i="25"/>
  <c r="AJ62" i="31"/>
  <c r="BZ68" i="25"/>
  <c r="CH79" i="24"/>
  <c r="CJ69" i="25" s="1"/>
  <c r="BE69" i="25"/>
  <c r="CG79" i="24"/>
  <c r="CI69" i="25" s="1"/>
  <c r="AU69" i="25" s="1"/>
  <c r="BQ69" i="25"/>
  <c r="R64" i="31"/>
  <c r="BH70" i="25"/>
  <c r="AD64" i="31"/>
  <c r="BT70" i="25"/>
  <c r="Q81" i="24"/>
  <c r="BK71" i="25"/>
  <c r="N67" i="31"/>
  <c r="BD73" i="25"/>
  <c r="Z67" i="31"/>
  <c r="BP73" i="25"/>
  <c r="AL67" i="31"/>
  <c r="CB73" i="25"/>
  <c r="Q68" i="31"/>
  <c r="BG74" i="25"/>
  <c r="AO68" i="31"/>
  <c r="CE74" i="25"/>
  <c r="Z6" i="31"/>
  <c r="BP13" i="25"/>
  <c r="AC11" i="31"/>
  <c r="BS18" i="25"/>
  <c r="AJ22" i="31"/>
  <c r="BZ34" i="25"/>
  <c r="AM28" i="31"/>
  <c r="Y55" i="31"/>
  <c r="BO61" i="25"/>
  <c r="AM6" i="31"/>
  <c r="CC13" i="25"/>
  <c r="X9" i="31"/>
  <c r="BN16" i="25"/>
  <c r="X13" i="31"/>
  <c r="BN20" i="25"/>
  <c r="AC15" i="31"/>
  <c r="BS22" i="25"/>
  <c r="N18" i="31"/>
  <c r="BD30" i="25"/>
  <c r="W54" i="31"/>
  <c r="BM60" i="25"/>
  <c r="AK59" i="31"/>
  <c r="CA65" i="25"/>
  <c r="T66" i="31"/>
  <c r="BJ72" i="25"/>
  <c r="AN5" i="31"/>
  <c r="CD12" i="25"/>
  <c r="AN9" i="31"/>
  <c r="CD16" i="25"/>
  <c r="AH11" i="31"/>
  <c r="BX18" i="25"/>
  <c r="AN13" i="31"/>
  <c r="CD20" i="25"/>
  <c r="AC22" i="31"/>
  <c r="BS34" i="25"/>
  <c r="CG42" i="24"/>
  <c r="CI35" i="25" s="1"/>
  <c r="AV35" i="25" s="1"/>
  <c r="BQ35" i="25"/>
  <c r="AM26" i="31"/>
  <c r="CC35" i="25"/>
  <c r="Q27" i="31"/>
  <c r="BG36" i="25"/>
  <c r="AC27" i="31"/>
  <c r="BS36" i="25"/>
  <c r="CI43" i="24"/>
  <c r="CK36" i="25" s="1"/>
  <c r="CE36" i="25"/>
  <c r="W29" i="31"/>
  <c r="AI29" i="31"/>
  <c r="Y30" i="31"/>
  <c r="AK30" i="31"/>
  <c r="CG47" i="24"/>
  <c r="CI37" i="25" s="1"/>
  <c r="AV37" i="25" s="1"/>
  <c r="BQ37" i="25"/>
  <c r="R32" i="31"/>
  <c r="BH38" i="25"/>
  <c r="AD32" i="31"/>
  <c r="BT38" i="25"/>
  <c r="Q49" i="24"/>
  <c r="BK39" i="25"/>
  <c r="AG33" i="31"/>
  <c r="BW39" i="25"/>
  <c r="AK35" i="31"/>
  <c r="CA41" i="25"/>
  <c r="AB36" i="31"/>
  <c r="BR42" i="25"/>
  <c r="AE37" i="31"/>
  <c r="BU43" i="25"/>
  <c r="R54" i="24"/>
  <c r="BL44" i="25"/>
  <c r="N40" i="31"/>
  <c r="BD46" i="25"/>
  <c r="CI57" i="24"/>
  <c r="CK47" i="25" s="1"/>
  <c r="CE47" i="25"/>
  <c r="T42" i="31"/>
  <c r="BJ48" i="25"/>
  <c r="AH43" i="31"/>
  <c r="BX49" i="25"/>
  <c r="AA45" i="31"/>
  <c r="BQ51" i="25"/>
  <c r="R46" i="31"/>
  <c r="BH52" i="25"/>
  <c r="Q50" i="31"/>
  <c r="BG56" i="25"/>
  <c r="AC50" i="31"/>
  <c r="BS56" i="25"/>
  <c r="AO50" i="31"/>
  <c r="CE56" i="25"/>
  <c r="R68" i="24"/>
  <c r="BL58" i="25"/>
  <c r="AA54" i="31"/>
  <c r="BQ60" i="25"/>
  <c r="AM54" i="31"/>
  <c r="CC60" i="25"/>
  <c r="Q72" i="24"/>
  <c r="BK62" i="25"/>
  <c r="AG56" i="31"/>
  <c r="BW62" i="25"/>
  <c r="Q59" i="31"/>
  <c r="BG65" i="25"/>
  <c r="AC59" i="31"/>
  <c r="BS65" i="25"/>
  <c r="AO59" i="31"/>
  <c r="CE65" i="25"/>
  <c r="AF60" i="31"/>
  <c r="BV66" i="25"/>
  <c r="W61" i="31"/>
  <c r="BM67" i="25"/>
  <c r="AI61" i="31"/>
  <c r="BY67" i="25"/>
  <c r="Y62" i="31"/>
  <c r="BO68" i="25"/>
  <c r="AK62" i="31"/>
  <c r="CA68" i="25"/>
  <c r="AB63" i="31"/>
  <c r="BR69" i="25"/>
  <c r="AN63" i="31"/>
  <c r="CD69" i="25"/>
  <c r="X66" i="31"/>
  <c r="BN72" i="25"/>
  <c r="AJ66" i="31"/>
  <c r="BZ72" i="25"/>
  <c r="CH83" i="24"/>
  <c r="CJ73" i="25" s="1"/>
  <c r="BE73" i="25"/>
  <c r="CG83" i="24"/>
  <c r="CI73" i="25" s="1"/>
  <c r="AV73" i="25" s="1"/>
  <c r="BQ73" i="25"/>
  <c r="R68" i="31"/>
  <c r="BH74" i="25"/>
  <c r="AD68" i="31"/>
  <c r="BT74" i="25"/>
  <c r="W9" i="31"/>
  <c r="BM16" i="25"/>
  <c r="Q11" i="31"/>
  <c r="BG18" i="25"/>
  <c r="W13" i="31"/>
  <c r="BM20" i="25"/>
  <c r="Y18" i="31"/>
  <c r="BO30" i="25"/>
  <c r="AD20" i="31"/>
  <c r="BT32" i="25"/>
  <c r="AA28" i="31"/>
  <c r="Q56" i="24"/>
  <c r="BK46" i="25"/>
  <c r="R48" i="31"/>
  <c r="BH54" i="25"/>
  <c r="N64" i="31"/>
  <c r="BD70" i="25"/>
  <c r="AG8" i="31"/>
  <c r="BW15" i="25"/>
  <c r="R11" i="31"/>
  <c r="BH18" i="25"/>
  <c r="CG39" i="24"/>
  <c r="AB28" i="31"/>
  <c r="CG80" i="24"/>
  <c r="CI70" i="25" s="1"/>
  <c r="AU70" i="25" s="1"/>
  <c r="BQ70" i="25"/>
  <c r="Y4" i="31"/>
  <c r="BO11" i="25"/>
  <c r="P5" i="31"/>
  <c r="BF12" i="25"/>
  <c r="AK8" i="31"/>
  <c r="CA15" i="25"/>
  <c r="S10" i="31"/>
  <c r="BI17" i="25"/>
  <c r="O17" i="31"/>
  <c r="BE29" i="25"/>
  <c r="AO22" i="31"/>
  <c r="CE34" i="25"/>
  <c r="Y25" i="31"/>
  <c r="N4" i="31"/>
  <c r="BD11" i="25"/>
  <c r="Q5" i="31"/>
  <c r="BG12" i="25"/>
  <c r="AF10" i="31"/>
  <c r="BV17" i="25"/>
  <c r="N12" i="31"/>
  <c r="BD19" i="25"/>
  <c r="Z12" i="31"/>
  <c r="BP19" i="25"/>
  <c r="AL12" i="31"/>
  <c r="CB19" i="25"/>
  <c r="Q13" i="31"/>
  <c r="BG20" i="25"/>
  <c r="AO13" i="31"/>
  <c r="CE20" i="25"/>
  <c r="T14" i="31"/>
  <c r="BJ21" i="25"/>
  <c r="AF14" i="31"/>
  <c r="BV21" i="25"/>
  <c r="AH15" i="31"/>
  <c r="BX22" i="25"/>
  <c r="Y16" i="31"/>
  <c r="BO23" i="25"/>
  <c r="P17" i="31"/>
  <c r="BF29" i="25"/>
  <c r="AB17" i="31"/>
  <c r="BR29" i="25"/>
  <c r="AN17" i="31"/>
  <c r="CD29" i="25"/>
  <c r="AE18" i="31"/>
  <c r="BU30" i="25"/>
  <c r="AG19" i="31"/>
  <c r="BW31" i="25"/>
  <c r="AJ20" i="31"/>
  <c r="BZ32" i="25"/>
  <c r="O21" i="31"/>
  <c r="BE33" i="25"/>
  <c r="AA21" i="31"/>
  <c r="BQ33" i="25"/>
  <c r="AM21" i="31"/>
  <c r="CC33" i="25"/>
  <c r="T23" i="31"/>
  <c r="W24" i="31"/>
  <c r="AI24" i="31"/>
  <c r="P26" i="31"/>
  <c r="BF35" i="25"/>
  <c r="AB26" i="31"/>
  <c r="BR35" i="25"/>
  <c r="AN26" i="31"/>
  <c r="CD35" i="25"/>
  <c r="R27" i="31"/>
  <c r="BH36" i="25"/>
  <c r="AD27" i="31"/>
  <c r="BT36" i="25"/>
  <c r="X29" i="31"/>
  <c r="AJ29" i="31"/>
  <c r="Z30" i="31"/>
  <c r="AN31" i="31"/>
  <c r="CD37" i="25"/>
  <c r="R49" i="24"/>
  <c r="BL39" i="25"/>
  <c r="AJ34" i="31"/>
  <c r="BZ40" i="25"/>
  <c r="Q36" i="31"/>
  <c r="BG42" i="25"/>
  <c r="CI52" i="24"/>
  <c r="CK42" i="25" s="1"/>
  <c r="CE42" i="25"/>
  <c r="Y39" i="31"/>
  <c r="BO45" i="25"/>
  <c r="AK39" i="31"/>
  <c r="CA45" i="25"/>
  <c r="CG56" i="24"/>
  <c r="CI46" i="25" s="1"/>
  <c r="AU46" i="25" s="1"/>
  <c r="BQ46" i="25"/>
  <c r="Q58" i="24"/>
  <c r="BK48" i="25"/>
  <c r="P45" i="31"/>
  <c r="BF51" i="25"/>
  <c r="AB45" i="31"/>
  <c r="BR51" i="25"/>
  <c r="AN45" i="31"/>
  <c r="CD51" i="25"/>
  <c r="S46" i="31"/>
  <c r="BI52" i="25"/>
  <c r="AG47" i="31"/>
  <c r="BW53" i="25"/>
  <c r="O49" i="31"/>
  <c r="BE55" i="25"/>
  <c r="AA49" i="31"/>
  <c r="BQ55" i="25"/>
  <c r="AN54" i="31"/>
  <c r="CD60" i="25"/>
  <c r="AH56" i="31"/>
  <c r="BX62" i="25"/>
  <c r="Y57" i="31"/>
  <c r="BO63" i="25"/>
  <c r="O58" i="31"/>
  <c r="BE64" i="25"/>
  <c r="CG74" i="24"/>
  <c r="CI64" i="25" s="1"/>
  <c r="AV64" i="25" s="1"/>
  <c r="BQ64" i="25"/>
  <c r="AM58" i="31"/>
  <c r="CC64" i="25"/>
  <c r="AG60" i="31"/>
  <c r="BW66" i="25"/>
  <c r="AL62" i="31"/>
  <c r="CB68" i="25"/>
  <c r="Q63" i="31"/>
  <c r="BG69" i="25"/>
  <c r="AC63" i="31"/>
  <c r="BS69" i="25"/>
  <c r="AO63" i="31"/>
  <c r="CE69" i="25"/>
  <c r="W65" i="31"/>
  <c r="BM71" i="25"/>
  <c r="AI65" i="31"/>
  <c r="BY71" i="25"/>
  <c r="P67" i="31"/>
  <c r="BF73" i="25"/>
  <c r="AB67" i="31"/>
  <c r="BR73" i="25"/>
  <c r="Z10" i="31"/>
  <c r="BP17" i="25"/>
  <c r="N14" i="31"/>
  <c r="BD21" i="25"/>
  <c r="S16" i="31"/>
  <c r="BI23" i="25"/>
  <c r="R47" i="24"/>
  <c r="BL37" i="25"/>
  <c r="Q43" i="31"/>
  <c r="BG49" i="25"/>
  <c r="AJ59" i="31"/>
  <c r="BZ65" i="25"/>
  <c r="AA60" i="31"/>
  <c r="BQ66" i="25"/>
  <c r="AF62" i="31"/>
  <c r="BV68" i="25"/>
  <c r="AD7" i="31"/>
  <c r="BT14" i="25"/>
  <c r="AM10" i="31"/>
  <c r="CC17" i="25"/>
  <c r="AJ13" i="31"/>
  <c r="BZ20" i="25"/>
  <c r="AE20" i="31"/>
  <c r="BU32" i="25"/>
  <c r="Y22" i="31"/>
  <c r="BO34" i="25"/>
  <c r="AG30" i="31"/>
  <c r="AG35" i="31"/>
  <c r="BW41" i="25"/>
  <c r="AK50" i="31"/>
  <c r="CA56" i="25"/>
  <c r="R52" i="31"/>
  <c r="BH58" i="25"/>
  <c r="AO56" i="31"/>
  <c r="CE62" i="25"/>
  <c r="S61" i="31"/>
  <c r="BI67" i="25"/>
  <c r="AK4" i="31"/>
  <c r="CA11" i="25"/>
  <c r="N8" i="31"/>
  <c r="BD15" i="25"/>
  <c r="Q9" i="31"/>
  <c r="BG16" i="25"/>
  <c r="AA4" i="31"/>
  <c r="BQ11" i="25"/>
  <c r="AG6" i="31"/>
  <c r="BW13" i="25"/>
  <c r="O8" i="31"/>
  <c r="BE15" i="25"/>
  <c r="AA8" i="31"/>
  <c r="BQ15" i="25"/>
  <c r="AM8" i="31"/>
  <c r="CC15" i="25"/>
  <c r="R9" i="31"/>
  <c r="BH16" i="25"/>
  <c r="AD9" i="31"/>
  <c r="BT16" i="25"/>
  <c r="AG10" i="31"/>
  <c r="BW17" i="25"/>
  <c r="O12" i="31"/>
  <c r="BE19" i="25"/>
  <c r="AA12" i="31"/>
  <c r="BQ19" i="25"/>
  <c r="AM12" i="31"/>
  <c r="CC19" i="25"/>
  <c r="AG14" i="31"/>
  <c r="BW21" i="25"/>
  <c r="N16" i="31"/>
  <c r="BD23" i="25"/>
  <c r="Z16" i="31"/>
  <c r="BP23" i="25"/>
  <c r="AL16" i="31"/>
  <c r="CB23" i="25"/>
  <c r="Q17" i="31"/>
  <c r="BG29" i="25"/>
  <c r="AC17" i="31"/>
  <c r="BS29" i="25"/>
  <c r="CI33" i="24"/>
  <c r="CE29" i="25"/>
  <c r="T18" i="31"/>
  <c r="BJ30" i="25"/>
  <c r="AF18" i="31"/>
  <c r="BV30" i="25"/>
  <c r="AH19" i="31"/>
  <c r="BX31" i="25"/>
  <c r="P21" i="31"/>
  <c r="BF33" i="25"/>
  <c r="AB21" i="31"/>
  <c r="BR33" i="25"/>
  <c r="AN21" i="31"/>
  <c r="CD33" i="25"/>
  <c r="S22" i="31"/>
  <c r="BI34" i="25"/>
  <c r="AG23" i="31"/>
  <c r="AJ24" i="31"/>
  <c r="O25" i="31"/>
  <c r="AA25" i="31"/>
  <c r="AM25" i="31"/>
  <c r="CI42" i="24"/>
  <c r="CK35" i="25" s="1"/>
  <c r="CE35" i="25"/>
  <c r="S27" i="31"/>
  <c r="BI36" i="25"/>
  <c r="AH28" i="31"/>
  <c r="AK29" i="31"/>
  <c r="CG46" i="24"/>
  <c r="Q31" i="31"/>
  <c r="BG37" i="25"/>
  <c r="AC31" i="31"/>
  <c r="BS37" i="25"/>
  <c r="CI47" i="24"/>
  <c r="CK37" i="25" s="1"/>
  <c r="CE37" i="25"/>
  <c r="AF32" i="31"/>
  <c r="BV38" i="25"/>
  <c r="W33" i="31"/>
  <c r="BM39" i="25"/>
  <c r="AI33" i="31"/>
  <c r="BY39" i="25"/>
  <c r="Y34" i="31"/>
  <c r="BO40" i="25"/>
  <c r="AK34" i="31"/>
  <c r="CA40" i="25"/>
  <c r="O35" i="31"/>
  <c r="BE41" i="25"/>
  <c r="CG51" i="24"/>
  <c r="CI41" i="25" s="1"/>
  <c r="AV41" i="25" s="1"/>
  <c r="BQ41" i="25"/>
  <c r="AM35" i="31"/>
  <c r="CC41" i="25"/>
  <c r="R36" i="31"/>
  <c r="BH42" i="25"/>
  <c r="AD36" i="31"/>
  <c r="BT42" i="25"/>
  <c r="Q53" i="24"/>
  <c r="BK43" i="25"/>
  <c r="X38" i="31"/>
  <c r="BN44" i="25"/>
  <c r="AJ38" i="31"/>
  <c r="BZ44" i="25"/>
  <c r="N39" i="31"/>
  <c r="BD45" i="25"/>
  <c r="Z39" i="31"/>
  <c r="BP45" i="25"/>
  <c r="AL39" i="31"/>
  <c r="CB45" i="25"/>
  <c r="AN40" i="31"/>
  <c r="CD46" i="25"/>
  <c r="AE41" i="31"/>
  <c r="BU47" i="25"/>
  <c r="N44" i="31"/>
  <c r="BD50" i="25"/>
  <c r="AL44" i="31"/>
  <c r="CB50" i="25"/>
  <c r="CI61" i="24"/>
  <c r="CK51" i="25" s="1"/>
  <c r="CE51" i="25"/>
  <c r="T46" i="31"/>
  <c r="BJ52" i="25"/>
  <c r="R63" i="24"/>
  <c r="BL53" i="25"/>
  <c r="Y48" i="31"/>
  <c r="BO54" i="25"/>
  <c r="AK48" i="31"/>
  <c r="CA54" i="25"/>
  <c r="AG51" i="31"/>
  <c r="BW57" i="25"/>
  <c r="X52" i="31"/>
  <c r="BN58" i="25"/>
  <c r="O53" i="31"/>
  <c r="BE59" i="25"/>
  <c r="AA53" i="31"/>
  <c r="BQ59" i="25"/>
  <c r="CI70" i="24"/>
  <c r="CK60" i="25" s="1"/>
  <c r="CE60" i="25"/>
  <c r="T55" i="31"/>
  <c r="BJ61" i="25"/>
  <c r="N57" i="31"/>
  <c r="BD63" i="25"/>
  <c r="Z57" i="31"/>
  <c r="BP63" i="25"/>
  <c r="P58" i="31"/>
  <c r="BF64" i="25"/>
  <c r="AB58" i="31"/>
  <c r="BR64" i="25"/>
  <c r="AN58" i="31"/>
  <c r="CD64" i="25"/>
  <c r="AH60" i="31"/>
  <c r="BX66" i="25"/>
  <c r="AA62" i="31"/>
  <c r="BQ68" i="25"/>
  <c r="AM62" i="31"/>
  <c r="CC68" i="25"/>
  <c r="Q67" i="31"/>
  <c r="BG73" i="25"/>
  <c r="AC67" i="31"/>
  <c r="BS73" i="25"/>
  <c r="AO67" i="31"/>
  <c r="CE73" i="25"/>
  <c r="AF68" i="31"/>
  <c r="BV74" i="25"/>
  <c r="AF4" i="31"/>
  <c r="BV11" i="25"/>
  <c r="AF12" i="31"/>
  <c r="BV19" i="25"/>
  <c r="AE16" i="31"/>
  <c r="BU23" i="25"/>
  <c r="X27" i="31"/>
  <c r="BN36" i="25"/>
  <c r="AO52" i="31"/>
  <c r="CE58" i="25"/>
  <c r="AE57" i="31"/>
  <c r="BU63" i="25"/>
  <c r="T62" i="31"/>
  <c r="BJ68" i="25"/>
  <c r="AA14" i="31"/>
  <c r="BQ21" i="25"/>
  <c r="W17" i="31"/>
  <c r="BM29" i="25"/>
  <c r="S20" i="31"/>
  <c r="BI32" i="25"/>
  <c r="AK22" i="31"/>
  <c r="CA34" i="25"/>
  <c r="Y50" i="31"/>
  <c r="BO56" i="25"/>
  <c r="Y59" i="31"/>
  <c r="BO65" i="25"/>
  <c r="CG94" i="24"/>
  <c r="CI84" i="25" s="1"/>
  <c r="BQ84" i="25"/>
  <c r="AB5" i="31"/>
  <c r="BR12" i="25"/>
  <c r="AH7" i="31"/>
  <c r="BX14" i="25"/>
  <c r="AE10" i="31"/>
  <c r="BU17" i="25"/>
  <c r="P13" i="31"/>
  <c r="BF20" i="25"/>
  <c r="AH24" i="31"/>
  <c r="AL4" i="31"/>
  <c r="CB11" i="25"/>
  <c r="AO5" i="31"/>
  <c r="CE12" i="25"/>
  <c r="AI7" i="31"/>
  <c r="BY14" i="25"/>
  <c r="O4" i="31"/>
  <c r="BE11" i="25"/>
  <c r="AM4" i="31"/>
  <c r="CC11" i="25"/>
  <c r="P4" i="31"/>
  <c r="BF11" i="25"/>
  <c r="AB4" i="31"/>
  <c r="BR11" i="25"/>
  <c r="AN4" i="31"/>
  <c r="CD11" i="25"/>
  <c r="S5" i="31"/>
  <c r="BI12" i="25"/>
  <c r="AE5" i="31"/>
  <c r="BU12" i="25"/>
  <c r="AH6" i="31"/>
  <c r="BX13" i="25"/>
  <c r="Y7" i="31"/>
  <c r="BO14" i="25"/>
  <c r="AK7" i="31"/>
  <c r="CA14" i="25"/>
  <c r="P8" i="31"/>
  <c r="BF15" i="25"/>
  <c r="AB8" i="31"/>
  <c r="BR15" i="25"/>
  <c r="AN8" i="31"/>
  <c r="CD15" i="25"/>
  <c r="S9" i="31"/>
  <c r="BI16" i="25"/>
  <c r="AE9" i="31"/>
  <c r="BU16" i="25"/>
  <c r="AH10" i="31"/>
  <c r="BX17" i="25"/>
  <c r="Y11" i="31"/>
  <c r="BO18" i="25"/>
  <c r="AK11" i="31"/>
  <c r="CA18" i="25"/>
  <c r="P12" i="31"/>
  <c r="BF19" i="25"/>
  <c r="AN12" i="31"/>
  <c r="CD19" i="25"/>
  <c r="S13" i="31"/>
  <c r="BI20" i="25"/>
  <c r="AE13" i="31"/>
  <c r="BU20" i="25"/>
  <c r="O16" i="31"/>
  <c r="BE23" i="25"/>
  <c r="AA16" i="31"/>
  <c r="BQ23" i="25"/>
  <c r="AM16" i="31"/>
  <c r="CC23" i="25"/>
  <c r="AG18" i="31"/>
  <c r="BW30" i="25"/>
  <c r="AI19" i="31"/>
  <c r="BY31" i="25"/>
  <c r="N20" i="31"/>
  <c r="BD32" i="25"/>
  <c r="Z20" i="31"/>
  <c r="BP32" i="25"/>
  <c r="AL20" i="31"/>
  <c r="CB32" i="25"/>
  <c r="AC21" i="31"/>
  <c r="BS33" i="25"/>
  <c r="CI37" i="24"/>
  <c r="CK33" i="25" s="1"/>
  <c r="CE33" i="25"/>
  <c r="T22" i="31"/>
  <c r="BJ34" i="25"/>
  <c r="AF22" i="31"/>
  <c r="BV34" i="25"/>
  <c r="AH23" i="31"/>
  <c r="AD26" i="31"/>
  <c r="BT35" i="25"/>
  <c r="W28" i="31"/>
  <c r="AI28" i="31"/>
  <c r="N29" i="31"/>
  <c r="Z29" i="31"/>
  <c r="AL29" i="31"/>
  <c r="P30" i="31"/>
  <c r="AB30" i="31"/>
  <c r="Q48" i="24"/>
  <c r="BK38" i="25"/>
  <c r="N34" i="31"/>
  <c r="BD40" i="25"/>
  <c r="R53" i="24"/>
  <c r="BL43" i="25"/>
  <c r="CG55" i="24"/>
  <c r="CI45" i="25" s="1"/>
  <c r="AU45" i="25" s="1"/>
  <c r="BQ45" i="25"/>
  <c r="AC40" i="31"/>
  <c r="BS46" i="25"/>
  <c r="CI56" i="24"/>
  <c r="CK46" i="25" s="1"/>
  <c r="CE46" i="25"/>
  <c r="W42" i="31"/>
  <c r="BM48" i="25"/>
  <c r="AI42" i="31"/>
  <c r="BY48" i="25"/>
  <c r="Y43" i="31"/>
  <c r="BO49" i="25"/>
  <c r="AK43" i="31"/>
  <c r="CA49" i="25"/>
  <c r="CG60" i="24"/>
  <c r="CI50" i="25" s="1"/>
  <c r="AU50" i="25" s="1"/>
  <c r="BQ50" i="25"/>
  <c r="Q62" i="24"/>
  <c r="BK52" i="25"/>
  <c r="Z48" i="31"/>
  <c r="BP54" i="25"/>
  <c r="AL48" i="31"/>
  <c r="CB54" i="25"/>
  <c r="AC49" i="31"/>
  <c r="BS55" i="25"/>
  <c r="CI65" i="24"/>
  <c r="CK55" i="25" s="1"/>
  <c r="CE55" i="25"/>
  <c r="T50" i="31"/>
  <c r="BJ56" i="25"/>
  <c r="R67" i="24"/>
  <c r="BL57" i="25"/>
  <c r="AG55" i="31"/>
  <c r="BW61" i="25"/>
  <c r="O57" i="31"/>
  <c r="BE63" i="25"/>
  <c r="AA57" i="31"/>
  <c r="BQ63" i="25"/>
  <c r="AM57" i="31"/>
  <c r="CC63" i="25"/>
  <c r="CI74" i="24"/>
  <c r="CK64" i="25" s="1"/>
  <c r="CE64" i="25"/>
  <c r="T59" i="31"/>
  <c r="BJ65" i="25"/>
  <c r="AF59" i="31"/>
  <c r="BV65" i="25"/>
  <c r="W60" i="31"/>
  <c r="BM66" i="25"/>
  <c r="AI60" i="31"/>
  <c r="BY66" i="25"/>
  <c r="N61" i="31"/>
  <c r="BD67" i="25"/>
  <c r="AL61" i="31"/>
  <c r="CB67" i="25"/>
  <c r="P62" i="31"/>
  <c r="BF68" i="25"/>
  <c r="AB62" i="31"/>
  <c r="BR68" i="25"/>
  <c r="AN62" i="31"/>
  <c r="CD68" i="25"/>
  <c r="AH64" i="31"/>
  <c r="BX70" i="25"/>
  <c r="Y65" i="31"/>
  <c r="BO71" i="25"/>
  <c r="O66" i="31"/>
  <c r="BE72" i="25"/>
  <c r="AA66" i="31"/>
  <c r="BQ72" i="25"/>
  <c r="R67" i="31"/>
  <c r="BH73" i="25"/>
  <c r="AD67" i="31"/>
  <c r="BT73" i="25"/>
  <c r="Q84" i="24"/>
  <c r="BK74" i="25"/>
  <c r="AG68" i="31"/>
  <c r="BW74" i="25"/>
  <c r="CI87" i="24"/>
  <c r="CK77" i="25" s="1"/>
  <c r="CE77" i="25"/>
  <c r="W5" i="31"/>
  <c r="BM12" i="25"/>
  <c r="AF8" i="31"/>
  <c r="BV15" i="25"/>
  <c r="AK18" i="31"/>
  <c r="CA30" i="25"/>
  <c r="AD29" i="31"/>
  <c r="CG63" i="24"/>
  <c r="CI53" i="25" s="1"/>
  <c r="AU53" i="25" s="1"/>
  <c r="BQ53" i="25"/>
  <c r="S57" i="31"/>
  <c r="BI63" i="25"/>
  <c r="X59" i="31"/>
  <c r="BN65" i="25"/>
  <c r="AD61" i="31"/>
  <c r="BT67" i="25"/>
  <c r="AL64" i="31"/>
  <c r="CB70" i="25"/>
  <c r="S66" i="31"/>
  <c r="BI72" i="25"/>
  <c r="Y68" i="31"/>
  <c r="BO74" i="25"/>
  <c r="W26" i="31"/>
  <c r="BM35" i="25"/>
  <c r="S34" i="31"/>
  <c r="BI40" i="25"/>
  <c r="R65" i="24"/>
  <c r="BL55" i="25"/>
  <c r="AI54" i="31"/>
  <c r="BY60" i="25"/>
  <c r="AG62" i="31"/>
  <c r="BW68" i="25"/>
  <c r="AL68" i="31"/>
  <c r="CB74" i="25"/>
  <c r="S6" i="31"/>
  <c r="BI13" i="25"/>
  <c r="AK12" i="31"/>
  <c r="CA19" i="25"/>
  <c r="N21" i="31"/>
  <c r="BD33" i="25"/>
  <c r="Z4" i="31"/>
  <c r="BP11" i="25"/>
  <c r="AC5" i="31"/>
  <c r="BS12" i="25"/>
  <c r="T6" i="31"/>
  <c r="BJ13" i="25"/>
  <c r="W7" i="31"/>
  <c r="BM14" i="25"/>
  <c r="AC9" i="31"/>
  <c r="BS16" i="25"/>
  <c r="Z7" i="31"/>
  <c r="BP14" i="25"/>
  <c r="Q8" i="31"/>
  <c r="BG15" i="25"/>
  <c r="AF9" i="31"/>
  <c r="BV16" i="25"/>
  <c r="N11" i="31"/>
  <c r="BD18" i="25"/>
  <c r="AB16" i="31"/>
  <c r="BR23" i="25"/>
  <c r="AN16" i="31"/>
  <c r="CD23" i="25"/>
  <c r="S17" i="31"/>
  <c r="BI29" i="25"/>
  <c r="AH18" i="31"/>
  <c r="BX30" i="25"/>
  <c r="O20" i="31"/>
  <c r="BE32" i="25"/>
  <c r="AA20" i="31"/>
  <c r="BQ32" i="25"/>
  <c r="AM20" i="31"/>
  <c r="CC32" i="25"/>
  <c r="AD21" i="31"/>
  <c r="BT33" i="25"/>
  <c r="AG22" i="31"/>
  <c r="BW34" i="25"/>
  <c r="W23" i="31"/>
  <c r="N24" i="31"/>
  <c r="Z24" i="31"/>
  <c r="AL24" i="31"/>
  <c r="Q25" i="31"/>
  <c r="AO25" i="31"/>
  <c r="AG27" i="31"/>
  <c r="BW36" i="25"/>
  <c r="AJ28" i="31"/>
  <c r="O29" i="31"/>
  <c r="AA29" i="31"/>
  <c r="AM29" i="31"/>
  <c r="Q30" i="31"/>
  <c r="AC30" i="31"/>
  <c r="AO30" i="31"/>
  <c r="S31" i="31"/>
  <c r="BI37" i="25"/>
  <c r="AH32" i="31"/>
  <c r="BX38" i="25"/>
  <c r="Y33" i="31"/>
  <c r="BO39" i="25"/>
  <c r="CG50" i="24"/>
  <c r="CI40" i="25" s="1"/>
  <c r="AU40" i="25" s="1"/>
  <c r="BQ40" i="25"/>
  <c r="Q35" i="31"/>
  <c r="BG41" i="25"/>
  <c r="AC35" i="31"/>
  <c r="BS41" i="25"/>
  <c r="CH51" i="24"/>
  <c r="CJ41" i="25" s="1"/>
  <c r="CE41" i="25"/>
  <c r="T36" i="31"/>
  <c r="BJ42" i="25"/>
  <c r="W37" i="31"/>
  <c r="BM43" i="25"/>
  <c r="AB39" i="31"/>
  <c r="BR45" i="25"/>
  <c r="R40" i="31"/>
  <c r="BH46" i="25"/>
  <c r="AD40" i="31"/>
  <c r="BT46" i="25"/>
  <c r="X42" i="31"/>
  <c r="BN48" i="25"/>
  <c r="AJ42" i="31"/>
  <c r="BZ48" i="25"/>
  <c r="N43" i="31"/>
  <c r="BD49" i="25"/>
  <c r="Z43" i="31"/>
  <c r="BP49" i="25"/>
  <c r="AL43" i="31"/>
  <c r="CB49" i="25"/>
  <c r="AN44" i="31"/>
  <c r="CD50" i="25"/>
  <c r="S45" i="31"/>
  <c r="BI51" i="25"/>
  <c r="AE45" i="31"/>
  <c r="BU51" i="25"/>
  <c r="R62" i="24"/>
  <c r="BL52" i="25"/>
  <c r="AH46" i="31"/>
  <c r="BX52" i="25"/>
  <c r="X47" i="31"/>
  <c r="BN53" i="25"/>
  <c r="AJ47" i="31"/>
  <c r="BZ53" i="25"/>
  <c r="CG64" i="24"/>
  <c r="CI54" i="25" s="1"/>
  <c r="AV54" i="25" s="1"/>
  <c r="BQ54" i="25"/>
  <c r="AG50" i="31"/>
  <c r="BW56" i="25"/>
  <c r="N52" i="31"/>
  <c r="BD58" i="25"/>
  <c r="Z52" i="31"/>
  <c r="BP58" i="25"/>
  <c r="AL52" i="31"/>
  <c r="CB58" i="25"/>
  <c r="AO53" i="31"/>
  <c r="CE59" i="25"/>
  <c r="S54" i="31"/>
  <c r="BI60" i="25"/>
  <c r="R71" i="24"/>
  <c r="BL61" i="25"/>
  <c r="Y56" i="31"/>
  <c r="BO62" i="25"/>
  <c r="R58" i="31"/>
  <c r="BH64" i="25"/>
  <c r="AG59" i="31"/>
  <c r="BW65" i="25"/>
  <c r="X60" i="31"/>
  <c r="BN66" i="25"/>
  <c r="O61" i="31"/>
  <c r="BE67" i="25"/>
  <c r="AA61" i="31"/>
  <c r="BQ67" i="25"/>
  <c r="AM61" i="31"/>
  <c r="CC67" i="25"/>
  <c r="Q62" i="31"/>
  <c r="BG68" i="25"/>
  <c r="AC62" i="31"/>
  <c r="BS68" i="25"/>
  <c r="AO62" i="31"/>
  <c r="CE68" i="25"/>
  <c r="T63" i="31"/>
  <c r="BJ69" i="25"/>
  <c r="N65" i="31"/>
  <c r="BD71" i="25"/>
  <c r="Z65" i="31"/>
  <c r="BP71" i="25"/>
  <c r="AL65" i="31"/>
  <c r="CB71" i="25"/>
  <c r="P66" i="31"/>
  <c r="BF72" i="25"/>
  <c r="AB66" i="31"/>
  <c r="BR72" i="25"/>
  <c r="AN66" i="31"/>
  <c r="CD72" i="25"/>
  <c r="AH68" i="31"/>
  <c r="BX74" i="25"/>
  <c r="AC7" i="31"/>
  <c r="BS14" i="25"/>
  <c r="N10" i="31"/>
  <c r="BD17" i="25"/>
  <c r="AO11" i="31"/>
  <c r="CE18" i="25"/>
  <c r="AB15" i="31"/>
  <c r="BR22" i="25"/>
  <c r="N23" i="31"/>
  <c r="AJ50" i="31"/>
  <c r="BZ56" i="25"/>
  <c r="O60" i="31"/>
  <c r="BE66" i="25"/>
  <c r="Q65" i="31"/>
  <c r="BG71" i="25"/>
  <c r="AG4" i="31"/>
  <c r="BW11" i="25"/>
  <c r="O6" i="31"/>
  <c r="BE13" i="25"/>
  <c r="AJ9" i="31"/>
  <c r="BZ16" i="25"/>
  <c r="Q15" i="31"/>
  <c r="BG22" i="25"/>
  <c r="P19" i="31"/>
  <c r="BF31" i="25"/>
  <c r="Y27" i="31"/>
  <c r="BO36" i="25"/>
  <c r="N32" i="31"/>
  <c r="BD38" i="25"/>
  <c r="CI49" i="24"/>
  <c r="CK39" i="25" s="1"/>
  <c r="CE39" i="25"/>
  <c r="AA37" i="31"/>
  <c r="BQ43" i="25"/>
  <c r="AI45" i="31"/>
  <c r="BY51" i="25"/>
  <c r="CH67" i="24"/>
  <c r="CJ57" i="25" s="1"/>
  <c r="BE57" i="25"/>
  <c r="Q69" i="24"/>
  <c r="BK59" i="25"/>
  <c r="AJ63" i="31"/>
  <c r="BZ69" i="25"/>
  <c r="AD65" i="31"/>
  <c r="BT71" i="25"/>
  <c r="N68" i="31"/>
  <c r="BD74" i="25"/>
  <c r="P9" i="31"/>
  <c r="BF16" i="25"/>
  <c r="AG15" i="31"/>
  <c r="BW22" i="25"/>
  <c r="AJ16" i="31"/>
  <c r="BZ23" i="25"/>
  <c r="AM17" i="31"/>
  <c r="CC29" i="25"/>
  <c r="W20" i="31"/>
  <c r="BM32" i="25"/>
  <c r="Q22" i="31"/>
  <c r="BG34" i="25"/>
  <c r="AE23" i="31"/>
  <c r="AD5" i="31"/>
  <c r="BT12" i="25"/>
  <c r="Q4" i="31"/>
  <c r="BG11" i="25"/>
  <c r="AC4" i="31"/>
  <c r="BS11" i="25"/>
  <c r="T5" i="31"/>
  <c r="BJ12" i="25"/>
  <c r="AI6" i="31"/>
  <c r="BY13" i="25"/>
  <c r="AC8" i="31"/>
  <c r="BS15" i="25"/>
  <c r="AO8" i="31"/>
  <c r="CE15" i="25"/>
  <c r="T9" i="31"/>
  <c r="BJ16" i="25"/>
  <c r="W10" i="31"/>
  <c r="BM17" i="25"/>
  <c r="Z11" i="31"/>
  <c r="BP18" i="25"/>
  <c r="AF13" i="31"/>
  <c r="BV20" i="25"/>
  <c r="AK15" i="31"/>
  <c r="CA22" i="25"/>
  <c r="AE17" i="31"/>
  <c r="BU29" i="25"/>
  <c r="R4" i="31"/>
  <c r="BH11" i="25"/>
  <c r="AD4" i="31"/>
  <c r="BT11" i="25"/>
  <c r="AG5" i="31"/>
  <c r="BW12" i="25"/>
  <c r="X6" i="31"/>
  <c r="BN13" i="25"/>
  <c r="AJ6" i="31"/>
  <c r="BZ13" i="25"/>
  <c r="O7" i="31"/>
  <c r="BE14" i="25"/>
  <c r="AA7" i="31"/>
  <c r="BQ14" i="25"/>
  <c r="AM7" i="31"/>
  <c r="CC14" i="25"/>
  <c r="AD8" i="31"/>
  <c r="BT15" i="25"/>
  <c r="AG9" i="31"/>
  <c r="BW16" i="25"/>
  <c r="X10" i="31"/>
  <c r="BN17" i="25"/>
  <c r="AJ10" i="31"/>
  <c r="BZ17" i="25"/>
  <c r="AA11" i="31"/>
  <c r="BQ18" i="25"/>
  <c r="AM11" i="31"/>
  <c r="CC18" i="25"/>
  <c r="R12" i="31"/>
  <c r="BH19" i="25"/>
  <c r="AD12" i="31"/>
  <c r="BT19" i="25"/>
  <c r="Q29" i="24"/>
  <c r="BK20" i="25"/>
  <c r="AG13" i="31"/>
  <c r="BW20" i="25"/>
  <c r="X14" i="31"/>
  <c r="BN21" i="25"/>
  <c r="AJ14" i="31"/>
  <c r="BZ21" i="25"/>
  <c r="N15" i="31"/>
  <c r="BD22" i="25"/>
  <c r="Z15" i="31"/>
  <c r="BP22" i="25"/>
  <c r="AL15" i="31"/>
  <c r="CB22" i="25"/>
  <c r="AO16" i="31"/>
  <c r="CE23" i="25"/>
  <c r="T17" i="31"/>
  <c r="BJ29" i="25"/>
  <c r="AF17" i="31"/>
  <c r="BV29" i="25"/>
  <c r="Y19" i="31"/>
  <c r="BO31" i="25"/>
  <c r="AK19" i="31"/>
  <c r="CA31" i="25"/>
  <c r="AB20" i="31"/>
  <c r="BR32" i="25"/>
  <c r="S21" i="31"/>
  <c r="BI33" i="25"/>
  <c r="AE21" i="31"/>
  <c r="BU33" i="25"/>
  <c r="AJ23" i="31"/>
  <c r="AA24" i="31"/>
  <c r="AM24" i="31"/>
  <c r="R25" i="31"/>
  <c r="T26" i="31"/>
  <c r="BJ35" i="25"/>
  <c r="AF26" i="31"/>
  <c r="BV35" i="25"/>
  <c r="AH27" i="31"/>
  <c r="BX36" i="25"/>
  <c r="AK28" i="31"/>
  <c r="P29" i="31"/>
  <c r="AB29" i="31"/>
  <c r="AN29" i="31"/>
  <c r="N33" i="31"/>
  <c r="BD39" i="25"/>
  <c r="P34" i="31"/>
  <c r="BF40" i="25"/>
  <c r="AB34" i="31"/>
  <c r="BR40" i="25"/>
  <c r="Q52" i="24"/>
  <c r="BK42" i="25"/>
  <c r="CG54" i="24"/>
  <c r="CI44" i="25" s="1"/>
  <c r="AV44" i="25" s="1"/>
  <c r="BQ44" i="25"/>
  <c r="Q39" i="31"/>
  <c r="BG45" i="25"/>
  <c r="AC39" i="31"/>
  <c r="BS45" i="25"/>
  <c r="CH55" i="24"/>
  <c r="CJ45" i="25" s="1"/>
  <c r="CE45" i="25"/>
  <c r="R57" i="24"/>
  <c r="BL47" i="25"/>
  <c r="AH41" i="31"/>
  <c r="BX47" i="25"/>
  <c r="CG59" i="24"/>
  <c r="CI49" i="25" s="1"/>
  <c r="AU49" i="25" s="1"/>
  <c r="BQ49" i="25"/>
  <c r="CI60" i="24"/>
  <c r="CK50" i="25" s="1"/>
  <c r="CE50" i="25"/>
  <c r="T45" i="31"/>
  <c r="BJ51" i="25"/>
  <c r="AF45" i="31"/>
  <c r="BV51" i="25"/>
  <c r="Y47" i="31"/>
  <c r="BO53" i="25"/>
  <c r="AK47" i="31"/>
  <c r="CA53" i="25"/>
  <c r="AN48" i="31"/>
  <c r="CD54" i="25"/>
  <c r="S49" i="31"/>
  <c r="BI55" i="25"/>
  <c r="AE49" i="31"/>
  <c r="BU55" i="25"/>
  <c r="CH68" i="24"/>
  <c r="CJ58" i="25" s="1"/>
  <c r="BE58" i="25"/>
  <c r="CG68" i="24"/>
  <c r="CI58" i="25" s="1"/>
  <c r="AU58" i="25" s="1"/>
  <c r="BQ58" i="25"/>
  <c r="T54" i="31"/>
  <c r="BJ60" i="25"/>
  <c r="AF54" i="31"/>
  <c r="BV60" i="25"/>
  <c r="N56" i="31"/>
  <c r="BD62" i="25"/>
  <c r="Z56" i="31"/>
  <c r="BP62" i="25"/>
  <c r="AL56" i="31"/>
  <c r="CB62" i="25"/>
  <c r="CI73" i="24"/>
  <c r="CK63" i="25" s="1"/>
  <c r="CE63" i="25"/>
  <c r="S58" i="31"/>
  <c r="BI64" i="25"/>
  <c r="AE58" i="31"/>
  <c r="BU64" i="25"/>
  <c r="R75" i="24"/>
  <c r="BL65" i="25"/>
  <c r="AK60" i="31"/>
  <c r="CA66" i="25"/>
  <c r="AD62" i="31"/>
  <c r="BT68" i="25"/>
  <c r="AG63" i="31"/>
  <c r="BW69" i="25"/>
  <c r="O65" i="31"/>
  <c r="BE71" i="25"/>
  <c r="AA65" i="31"/>
  <c r="BQ71" i="25"/>
  <c r="AM65" i="31"/>
  <c r="CC71" i="25"/>
  <c r="CI82" i="24"/>
  <c r="CK72" i="25" s="1"/>
  <c r="CE72" i="25"/>
  <c r="T67" i="31"/>
  <c r="BJ73" i="25"/>
  <c r="Q88" i="24"/>
  <c r="BK78" i="25"/>
  <c r="CI91" i="24"/>
  <c r="CK81" i="25" s="1"/>
  <c r="CE81" i="25"/>
  <c r="P3" i="31"/>
  <c r="BF10" i="25"/>
  <c r="AB3" i="31"/>
  <c r="BR10" i="25"/>
  <c r="AN3" i="31"/>
  <c r="CD10" i="25"/>
  <c r="Q3" i="31"/>
  <c r="BG10" i="25"/>
  <c r="AC3" i="31"/>
  <c r="BS10" i="25"/>
  <c r="AO3" i="31"/>
  <c r="CE10" i="25"/>
  <c r="R3" i="31"/>
  <c r="BH10" i="25"/>
  <c r="AD3" i="31"/>
  <c r="BT10" i="25"/>
  <c r="S3" i="31"/>
  <c r="BI10" i="25"/>
  <c r="AE3" i="31"/>
  <c r="BU10" i="25"/>
  <c r="T3" i="31"/>
  <c r="BJ10" i="25"/>
  <c r="AF3" i="31"/>
  <c r="BV10" i="25"/>
  <c r="AG3" i="31"/>
  <c r="BW10" i="25"/>
  <c r="AH3" i="31"/>
  <c r="BX10" i="25"/>
  <c r="W3" i="31"/>
  <c r="BM10" i="25"/>
  <c r="AI3" i="31"/>
  <c r="BY10" i="25"/>
  <c r="X3" i="31"/>
  <c r="BN10" i="25"/>
  <c r="AJ3" i="31"/>
  <c r="BZ10" i="25"/>
  <c r="Y3" i="31"/>
  <c r="BO10" i="25"/>
  <c r="AK3" i="31"/>
  <c r="CA10" i="25"/>
  <c r="N3" i="31"/>
  <c r="BD10" i="25"/>
  <c r="Z3" i="31"/>
  <c r="BP10" i="25"/>
  <c r="AL3" i="31"/>
  <c r="CB10" i="25"/>
  <c r="O3" i="31"/>
  <c r="BE10" i="25"/>
  <c r="AA3" i="31"/>
  <c r="BQ10" i="25"/>
  <c r="AM3" i="31"/>
  <c r="CC10" i="25"/>
  <c r="AP10" i="25"/>
  <c r="CF10" i="25"/>
  <c r="AO10" i="25"/>
  <c r="Q117" i="24"/>
  <c r="BK107" i="25"/>
  <c r="R117" i="24"/>
  <c r="BL107" i="25"/>
  <c r="CI117" i="24"/>
  <c r="CK107" i="25" s="1"/>
  <c r="CE107" i="25"/>
  <c r="CF86" i="25"/>
  <c r="AV86" i="25"/>
  <c r="CG86" i="25"/>
  <c r="CG5" i="25" s="1"/>
  <c r="AO86" i="25"/>
  <c r="AP86" i="25"/>
  <c r="AU86" i="25"/>
  <c r="E20" i="35"/>
  <c r="F8" i="35" s="1"/>
  <c r="AP9" i="25"/>
  <c r="CG32" i="24"/>
  <c r="CI23" i="25" s="1"/>
  <c r="AU23" i="25" s="1"/>
  <c r="U18" i="31"/>
  <c r="Q34" i="24"/>
  <c r="CI34" i="24"/>
  <c r="V19" i="31"/>
  <c r="R35" i="24"/>
  <c r="CG36" i="24"/>
  <c r="CH37" i="24"/>
  <c r="CJ33" i="25" s="1"/>
  <c r="U22" i="31"/>
  <c r="Q38" i="24"/>
  <c r="CI38" i="24"/>
  <c r="CK34" i="25" s="1"/>
  <c r="V23" i="31"/>
  <c r="R39" i="24"/>
  <c r="V24" i="31"/>
  <c r="R40" i="24"/>
  <c r="V27" i="31"/>
  <c r="R43" i="24"/>
  <c r="V28" i="31"/>
  <c r="R44" i="24"/>
  <c r="V32" i="31"/>
  <c r="R48" i="24"/>
  <c r="V36" i="31"/>
  <c r="R52" i="24"/>
  <c r="CI31" i="24"/>
  <c r="CK22" i="25" s="1"/>
  <c r="CG33" i="24"/>
  <c r="V11" i="31"/>
  <c r="R27" i="24"/>
  <c r="CG28" i="24"/>
  <c r="CI19" i="25" s="1"/>
  <c r="AU19" i="25" s="1"/>
  <c r="CH29" i="24"/>
  <c r="CJ20" i="25" s="1"/>
  <c r="U14" i="31"/>
  <c r="Q30" i="24"/>
  <c r="CI30" i="24"/>
  <c r="CK21" i="25" s="1"/>
  <c r="V15" i="31"/>
  <c r="R31" i="24"/>
  <c r="CH33" i="24"/>
  <c r="CG27" i="24"/>
  <c r="CI18" i="25" s="1"/>
  <c r="AV18" i="25" s="1"/>
  <c r="CH28" i="24"/>
  <c r="CJ19" i="25" s="1"/>
  <c r="CI29" i="24"/>
  <c r="CK20" i="25" s="1"/>
  <c r="V14" i="31"/>
  <c r="R30" i="24"/>
  <c r="CG31" i="24"/>
  <c r="CI22" i="25" s="1"/>
  <c r="AV22" i="25" s="1"/>
  <c r="CH32" i="24"/>
  <c r="CJ23" i="25" s="1"/>
  <c r="U17" i="31"/>
  <c r="Q33" i="24"/>
  <c r="V18" i="31"/>
  <c r="R34" i="24"/>
  <c r="CG35" i="24"/>
  <c r="CH36" i="24"/>
  <c r="U21" i="31"/>
  <c r="Q37" i="24"/>
  <c r="V22" i="31"/>
  <c r="R38" i="24"/>
  <c r="O24" i="31"/>
  <c r="CH40" i="24"/>
  <c r="CG40" i="24"/>
  <c r="O28" i="31"/>
  <c r="CH44" i="24"/>
  <c r="CG44" i="24"/>
  <c r="CI46" i="24"/>
  <c r="CI50" i="24"/>
  <c r="CK40" i="25" s="1"/>
  <c r="CI51" i="24"/>
  <c r="CK41" i="25" s="1"/>
  <c r="U39" i="31"/>
  <c r="Q55" i="24"/>
  <c r="U43" i="31"/>
  <c r="Q59" i="24"/>
  <c r="AO43" i="31"/>
  <c r="CH59" i="24"/>
  <c r="CJ49" i="25" s="1"/>
  <c r="CI27" i="24"/>
  <c r="CK18" i="25" s="1"/>
  <c r="CG29" i="24"/>
  <c r="CI20" i="25" s="1"/>
  <c r="AU20" i="25" s="1"/>
  <c r="U15" i="31"/>
  <c r="Q31" i="24"/>
  <c r="V16" i="31"/>
  <c r="R32" i="24"/>
  <c r="U19" i="31"/>
  <c r="Q35" i="24"/>
  <c r="CH27" i="24"/>
  <c r="CJ18" i="25" s="1"/>
  <c r="U12" i="31"/>
  <c r="Q28" i="24"/>
  <c r="V13" i="31"/>
  <c r="R29" i="24"/>
  <c r="CG30" i="24"/>
  <c r="CI21" i="25" s="1"/>
  <c r="AV21" i="25" s="1"/>
  <c r="CH31" i="24"/>
  <c r="CJ22" i="25" s="1"/>
  <c r="CI32" i="24"/>
  <c r="CK23" i="25" s="1"/>
  <c r="CH35" i="24"/>
  <c r="CG41" i="24"/>
  <c r="CG45" i="24"/>
  <c r="U30" i="31"/>
  <c r="Q46" i="24"/>
  <c r="CG49" i="24"/>
  <c r="CI39" i="25" s="1"/>
  <c r="AV39" i="25" s="1"/>
  <c r="U34" i="31"/>
  <c r="Q50" i="24"/>
  <c r="O37" i="31"/>
  <c r="CH53" i="24"/>
  <c r="CJ43" i="25" s="1"/>
  <c r="CG53" i="24"/>
  <c r="CI43" i="25" s="1"/>
  <c r="AU43" i="25" s="1"/>
  <c r="V40" i="31"/>
  <c r="R56" i="24"/>
  <c r="O41" i="31"/>
  <c r="CH57" i="24"/>
  <c r="CJ47" i="25" s="1"/>
  <c r="CG57" i="24"/>
  <c r="CI47" i="25" s="1"/>
  <c r="AV47" i="25" s="1"/>
  <c r="V44" i="31"/>
  <c r="R60" i="24"/>
  <c r="O45" i="31"/>
  <c r="CH61" i="24"/>
  <c r="CJ51" i="25" s="1"/>
  <c r="CG61" i="24"/>
  <c r="CI51" i="25" s="1"/>
  <c r="AV51" i="25" s="1"/>
  <c r="U11" i="31"/>
  <c r="Q27" i="24"/>
  <c r="V12" i="31"/>
  <c r="R28" i="24"/>
  <c r="CI35" i="24"/>
  <c r="V20" i="31"/>
  <c r="R36" i="24"/>
  <c r="CG37" i="24"/>
  <c r="CI33" i="25" s="1"/>
  <c r="AV33" i="25" s="1"/>
  <c r="U23" i="31"/>
  <c r="Q39" i="24"/>
  <c r="AO23" i="31"/>
  <c r="CH39" i="24"/>
  <c r="U27" i="31"/>
  <c r="Q43" i="24"/>
  <c r="AO27" i="31"/>
  <c r="CH43" i="24"/>
  <c r="CJ36" i="25" s="1"/>
  <c r="AO31" i="31"/>
  <c r="CH47" i="24"/>
  <c r="CJ37" i="25" s="1"/>
  <c r="U35" i="31"/>
  <c r="Q51" i="24"/>
  <c r="U47" i="31"/>
  <c r="Q63" i="24"/>
  <c r="CI63" i="24"/>
  <c r="CK53" i="25" s="1"/>
  <c r="V48" i="31"/>
  <c r="R64" i="24"/>
  <c r="CG65" i="24"/>
  <c r="CI55" i="25" s="1"/>
  <c r="AV55" i="25" s="1"/>
  <c r="U51" i="31"/>
  <c r="Q67" i="24"/>
  <c r="CI67" i="24"/>
  <c r="CK57" i="25" s="1"/>
  <c r="CG69" i="24"/>
  <c r="CI59" i="25" s="1"/>
  <c r="AV59" i="25" s="1"/>
  <c r="CH70" i="24"/>
  <c r="CJ60" i="25" s="1"/>
  <c r="U55" i="31"/>
  <c r="Q71" i="24"/>
  <c r="CI71" i="24"/>
  <c r="CK61" i="25" s="1"/>
  <c r="V56" i="31"/>
  <c r="R72" i="24"/>
  <c r="CG73" i="24"/>
  <c r="CI63" i="25" s="1"/>
  <c r="AV63" i="25" s="1"/>
  <c r="CH74" i="24"/>
  <c r="CJ64" i="25" s="1"/>
  <c r="U59" i="31"/>
  <c r="Q75" i="24"/>
  <c r="CI75" i="24"/>
  <c r="CK65" i="25" s="1"/>
  <c r="V60" i="31"/>
  <c r="R76" i="24"/>
  <c r="CG77" i="24"/>
  <c r="CI67" i="25" s="1"/>
  <c r="AU67" i="25" s="1"/>
  <c r="CH78" i="24"/>
  <c r="CJ68" i="25" s="1"/>
  <c r="U63" i="31"/>
  <c r="Q79" i="24"/>
  <c r="CI79" i="24"/>
  <c r="CK69" i="25" s="1"/>
  <c r="V64" i="31"/>
  <c r="R80" i="24"/>
  <c r="CG81" i="24"/>
  <c r="CI71" i="25" s="1"/>
  <c r="AV71" i="25" s="1"/>
  <c r="CH82" i="24"/>
  <c r="CJ72" i="25" s="1"/>
  <c r="U67" i="31"/>
  <c r="Q83" i="24"/>
  <c r="CI83" i="24"/>
  <c r="CK73" i="25" s="1"/>
  <c r="V68" i="31"/>
  <c r="R84" i="24"/>
  <c r="CH86" i="24"/>
  <c r="CJ76" i="25" s="1"/>
  <c r="CH90" i="24"/>
  <c r="CJ80" i="25" s="1"/>
  <c r="CH94" i="24"/>
  <c r="CJ84" i="25" s="1"/>
  <c r="AP18" i="31"/>
  <c r="AP22" i="31"/>
  <c r="AP26" i="31"/>
  <c r="AP30" i="31"/>
  <c r="AP34" i="31"/>
  <c r="AP53" i="31"/>
  <c r="AP61" i="31"/>
  <c r="V39" i="31"/>
  <c r="R55" i="24"/>
  <c r="V43" i="31"/>
  <c r="R59" i="24"/>
  <c r="CH65" i="24"/>
  <c r="CJ55" i="25" s="1"/>
  <c r="U50" i="31"/>
  <c r="Q66" i="24"/>
  <c r="CI66" i="24"/>
  <c r="CK56" i="25" s="1"/>
  <c r="CG76" i="24"/>
  <c r="CI66" i="25" s="1"/>
  <c r="AU66" i="25" s="1"/>
  <c r="U62" i="31"/>
  <c r="Q78" i="24"/>
  <c r="CI78" i="24"/>
  <c r="CK68" i="25" s="1"/>
  <c r="V67" i="31"/>
  <c r="R83" i="24"/>
  <c r="Q86" i="24"/>
  <c r="CI86" i="24"/>
  <c r="CK76" i="25" s="1"/>
  <c r="R87" i="24"/>
  <c r="CG88" i="24"/>
  <c r="CI78" i="25" s="1"/>
  <c r="AU78" i="25" s="1"/>
  <c r="Q90" i="24"/>
  <c r="CI90" i="24"/>
  <c r="CK80" i="25" s="1"/>
  <c r="R91" i="24"/>
  <c r="CG92" i="24"/>
  <c r="CI82" i="25" s="1"/>
  <c r="Q94" i="24"/>
  <c r="CI94" i="24"/>
  <c r="CK84" i="25" s="1"/>
  <c r="AP38" i="31"/>
  <c r="AP42" i="31"/>
  <c r="AP46" i="31"/>
  <c r="AP50" i="31"/>
  <c r="AP54" i="31"/>
  <c r="AP58" i="31"/>
  <c r="CI41" i="24"/>
  <c r="V26" i="31"/>
  <c r="R42" i="24"/>
  <c r="CG43" i="24"/>
  <c r="CI36" i="25" s="1"/>
  <c r="AV36" i="25" s="1"/>
  <c r="V30" i="31"/>
  <c r="R46" i="24"/>
  <c r="V34" i="31"/>
  <c r="R50" i="24"/>
  <c r="CI53" i="24"/>
  <c r="CK43" i="25" s="1"/>
  <c r="CH56" i="24"/>
  <c r="CJ46" i="25" s="1"/>
  <c r="U41" i="31"/>
  <c r="Q57" i="24"/>
  <c r="V42" i="31"/>
  <c r="R58" i="24"/>
  <c r="CH60" i="24"/>
  <c r="CJ50" i="25" s="1"/>
  <c r="U45" i="31"/>
  <c r="Q61" i="24"/>
  <c r="CH64" i="24"/>
  <c r="CJ54" i="25" s="1"/>
  <c r="U49" i="31"/>
  <c r="Q65" i="24"/>
  <c r="V50" i="31"/>
  <c r="R66" i="24"/>
  <c r="CI69" i="24"/>
  <c r="CK59" i="25" s="1"/>
  <c r="CH72" i="24"/>
  <c r="CJ62" i="25" s="1"/>
  <c r="CH76" i="24"/>
  <c r="CJ66" i="25" s="1"/>
  <c r="CI77" i="24"/>
  <c r="CK67" i="25" s="1"/>
  <c r="CH80" i="24"/>
  <c r="CJ70" i="25" s="1"/>
  <c r="CH84" i="24"/>
  <c r="CJ74" i="25" s="1"/>
  <c r="Q85" i="24"/>
  <c r="CI85" i="24"/>
  <c r="CK75" i="25" s="1"/>
  <c r="R86" i="24"/>
  <c r="CG87" i="24"/>
  <c r="CI77" i="25" s="1"/>
  <c r="AV77" i="25" s="1"/>
  <c r="CH88" i="24"/>
  <c r="CJ78" i="25" s="1"/>
  <c r="Q89" i="24"/>
  <c r="CI89" i="24"/>
  <c r="CK79" i="25" s="1"/>
  <c r="R90" i="24"/>
  <c r="CG91" i="24"/>
  <c r="CI81" i="25" s="1"/>
  <c r="CH92" i="24"/>
  <c r="CJ82" i="25" s="1"/>
  <c r="Q93" i="24"/>
  <c r="CI93" i="24"/>
  <c r="CK83" i="25" s="1"/>
  <c r="R94" i="24"/>
  <c r="AP36" i="31"/>
  <c r="AP59" i="31"/>
  <c r="U28" i="31"/>
  <c r="Q44" i="24"/>
  <c r="V29" i="31"/>
  <c r="R45" i="24"/>
  <c r="CH63" i="24"/>
  <c r="CJ53" i="25" s="1"/>
  <c r="CI68" i="24"/>
  <c r="CK58" i="25" s="1"/>
  <c r="CG70" i="24"/>
  <c r="CI60" i="25" s="1"/>
  <c r="AU60" i="25" s="1"/>
  <c r="CH71" i="24"/>
  <c r="CJ61" i="25" s="1"/>
  <c r="CI72" i="24"/>
  <c r="CK62" i="25" s="1"/>
  <c r="U60" i="31"/>
  <c r="Q76" i="24"/>
  <c r="V61" i="31"/>
  <c r="R77" i="24"/>
  <c r="CG78" i="24"/>
  <c r="CI68" i="25" s="1"/>
  <c r="AU68" i="25" s="1"/>
  <c r="U64" i="31"/>
  <c r="Q80" i="24"/>
  <c r="CI80" i="24"/>
  <c r="CK70" i="25" s="1"/>
  <c r="V65" i="31"/>
  <c r="R81" i="24"/>
  <c r="CG82" i="24"/>
  <c r="CI72" i="25" s="1"/>
  <c r="AU72" i="25" s="1"/>
  <c r="CI84" i="24"/>
  <c r="CK74" i="25" s="1"/>
  <c r="R85" i="24"/>
  <c r="CG86" i="24"/>
  <c r="CI76" i="25" s="1"/>
  <c r="AU76" i="25" s="1"/>
  <c r="CI88" i="24"/>
  <c r="CK78" i="25" s="1"/>
  <c r="R89" i="24"/>
  <c r="CI92" i="24"/>
  <c r="CK82" i="25" s="1"/>
  <c r="R93" i="24"/>
  <c r="AP25" i="31"/>
  <c r="AP29" i="31"/>
  <c r="AP33" i="31"/>
  <c r="AP48" i="31"/>
  <c r="AI66" i="31"/>
  <c r="AF67" i="31"/>
  <c r="AC68" i="31"/>
  <c r="F20" i="31"/>
  <c r="F23" i="31"/>
  <c r="CA9" i="25"/>
  <c r="BS9" i="25"/>
  <c r="AN30" i="31"/>
  <c r="I30" i="31" s="1"/>
  <c r="U31" i="31"/>
  <c r="AK31" i="31"/>
  <c r="Z32" i="31"/>
  <c r="AL32" i="31"/>
  <c r="O33" i="31"/>
  <c r="AE33" i="31"/>
  <c r="X34" i="31"/>
  <c r="AN34" i="31"/>
  <c r="Y35" i="31"/>
  <c r="AO35" i="31"/>
  <c r="Z36" i="31"/>
  <c r="S37" i="31"/>
  <c r="AI37" i="31"/>
  <c r="P38" i="31"/>
  <c r="AF38" i="31"/>
  <c r="AO39" i="31"/>
  <c r="Z40" i="31"/>
  <c r="AL40" i="31"/>
  <c r="S41" i="31"/>
  <c r="AI41" i="31"/>
  <c r="P42" i="31"/>
  <c r="AF42" i="31"/>
  <c r="AC43" i="31"/>
  <c r="Z44" i="31"/>
  <c r="W45" i="31"/>
  <c r="AM45" i="31"/>
  <c r="P46" i="31"/>
  <c r="AF46" i="31"/>
  <c r="Q47" i="31"/>
  <c r="AC47" i="31"/>
  <c r="N48" i="31"/>
  <c r="AD48" i="31"/>
  <c r="W49" i="31"/>
  <c r="AM49" i="31"/>
  <c r="P50" i="31"/>
  <c r="AF50" i="31"/>
  <c r="V52" i="31"/>
  <c r="AH52" i="31"/>
  <c r="W53" i="31"/>
  <c r="AM53" i="31"/>
  <c r="P54" i="31"/>
  <c r="AB54" i="31"/>
  <c r="BW9" i="25"/>
  <c r="BG9" i="25"/>
  <c r="CE9" i="25"/>
  <c r="F39" i="31"/>
  <c r="F12" i="31"/>
  <c r="F15" i="31"/>
  <c r="F28" i="31"/>
  <c r="F31" i="31"/>
  <c r="AO4" i="31"/>
  <c r="CI20" i="24"/>
  <c r="CK11" i="25" s="1"/>
  <c r="Z5" i="31"/>
  <c r="AJ7" i="31"/>
  <c r="AI10" i="31"/>
  <c r="W11" i="31"/>
  <c r="AJ12" i="31"/>
  <c r="U13" i="31"/>
  <c r="O15" i="31"/>
  <c r="AO17" i="31"/>
  <c r="Z18" i="31"/>
  <c r="AL18" i="31"/>
  <c r="AM19" i="31"/>
  <c r="Q21" i="31"/>
  <c r="AD22" i="31"/>
  <c r="AL22" i="31"/>
  <c r="T28" i="31"/>
  <c r="U29" i="31"/>
  <c r="AA31" i="31"/>
  <c r="Q33" i="31"/>
  <c r="AL34" i="31"/>
  <c r="AJ36" i="31"/>
  <c r="AG37" i="31"/>
  <c r="Z38" i="31"/>
  <c r="AK41" i="31"/>
  <c r="AE43" i="31"/>
  <c r="X44" i="31"/>
  <c r="AK45" i="31"/>
  <c r="O47" i="31"/>
  <c r="AK49" i="31"/>
  <c r="AI51" i="31"/>
  <c r="Q53" i="31"/>
  <c r="W55" i="31"/>
  <c r="T56" i="31"/>
  <c r="AJ56" i="31"/>
  <c r="W59" i="31"/>
  <c r="AN60" i="31"/>
  <c r="AH66" i="31"/>
  <c r="AI67" i="31"/>
  <c r="AE6" i="31"/>
  <c r="O11" i="31"/>
  <c r="T12" i="31"/>
  <c r="AB12" i="31"/>
  <c r="AC13" i="31"/>
  <c r="R14" i="31"/>
  <c r="Z14" i="31"/>
  <c r="AH14" i="31"/>
  <c r="AI15" i="31"/>
  <c r="Y17" i="31"/>
  <c r="AG17" i="31"/>
  <c r="S23" i="31"/>
  <c r="X24" i="31"/>
  <c r="AE27" i="31"/>
  <c r="AM27" i="31"/>
  <c r="AG29" i="31"/>
  <c r="AH30" i="31"/>
  <c r="AN32" i="31"/>
  <c r="AO33" i="31"/>
  <c r="AD34" i="31"/>
  <c r="AE35" i="31"/>
  <c r="AC41" i="31"/>
  <c r="AD42" i="31"/>
  <c r="AM43" i="31"/>
  <c r="I43" i="31" s="1"/>
  <c r="X48" i="31"/>
  <c r="AD50" i="31"/>
  <c r="AD54" i="31"/>
  <c r="AE55" i="31"/>
  <c r="O59" i="31"/>
  <c r="AJ64" i="31"/>
  <c r="T7" i="31"/>
  <c r="X7" i="31"/>
  <c r="Y8" i="31"/>
  <c r="AA10" i="31"/>
  <c r="W15" i="31"/>
  <c r="P16" i="31"/>
  <c r="X16" i="31"/>
  <c r="AF16" i="31"/>
  <c r="R18" i="31"/>
  <c r="S19" i="31"/>
  <c r="T20" i="31"/>
  <c r="Y21" i="31"/>
  <c r="AK25" i="31"/>
  <c r="Z26" i="31"/>
  <c r="AH26" i="31"/>
  <c r="AN28" i="31"/>
  <c r="N30" i="31"/>
  <c r="Y37" i="31"/>
  <c r="AH38" i="31"/>
  <c r="O39" i="31"/>
  <c r="P40" i="31"/>
  <c r="P44" i="31"/>
  <c r="AC45" i="31"/>
  <c r="W47" i="31"/>
  <c r="AL50" i="31"/>
  <c r="Y53" i="31"/>
  <c r="AM55" i="31"/>
  <c r="I55" i="31" s="1"/>
  <c r="AB56" i="31"/>
  <c r="AE59" i="31"/>
  <c r="Q61" i="31"/>
  <c r="AE63" i="31"/>
  <c r="AE19" i="31"/>
  <c r="AF20" i="31"/>
  <c r="R22" i="31"/>
  <c r="Z22" i="31"/>
  <c r="AH22" i="31"/>
  <c r="U25" i="31"/>
  <c r="AC25" i="31"/>
  <c r="R26" i="31"/>
  <c r="AL30" i="31"/>
  <c r="T32" i="31"/>
  <c r="AB32" i="31"/>
  <c r="S35" i="31"/>
  <c r="P36" i="31"/>
  <c r="X36" i="31"/>
  <c r="AF36" i="31"/>
  <c r="AN36" i="31"/>
  <c r="U37" i="31"/>
  <c r="AC37" i="31"/>
  <c r="AK37" i="31"/>
  <c r="AA39" i="31"/>
  <c r="Y41" i="31"/>
  <c r="AG41" i="31"/>
  <c r="O43" i="31"/>
  <c r="N46" i="31"/>
  <c r="AA47" i="31"/>
  <c r="AI47" i="31"/>
  <c r="AM47" i="31"/>
  <c r="P48" i="31"/>
  <c r="AJ48" i="31"/>
  <c r="AO49" i="31"/>
  <c r="R50" i="31"/>
  <c r="Z50" i="31"/>
  <c r="S51" i="31"/>
  <c r="AA51" i="31"/>
  <c r="P52" i="31"/>
  <c r="R54" i="31"/>
  <c r="Z54" i="31"/>
  <c r="AH54" i="31"/>
  <c r="S55" i="31"/>
  <c r="AA55" i="31"/>
  <c r="AI55" i="31"/>
  <c r="P56" i="31"/>
  <c r="AF56" i="31"/>
  <c r="AN56" i="31"/>
  <c r="Q57" i="31"/>
  <c r="U57" i="31"/>
  <c r="AC57" i="31"/>
  <c r="AK57" i="31"/>
  <c r="AO57" i="31"/>
  <c r="N58" i="31"/>
  <c r="V58" i="31"/>
  <c r="Z58" i="31"/>
  <c r="AD58" i="31"/>
  <c r="AH58" i="31"/>
  <c r="AL58" i="31"/>
  <c r="AA59" i="31"/>
  <c r="AI59" i="31"/>
  <c r="AM59" i="31"/>
  <c r="P60" i="31"/>
  <c r="T60" i="31"/>
  <c r="AB60" i="31"/>
  <c r="AJ60" i="31"/>
  <c r="U61" i="31"/>
  <c r="Y61" i="31"/>
  <c r="AC61" i="31"/>
  <c r="AG61" i="31"/>
  <c r="AK61" i="31"/>
  <c r="N62" i="31"/>
  <c r="R62" i="31"/>
  <c r="V62" i="31"/>
  <c r="Z62" i="31"/>
  <c r="AH62" i="31"/>
  <c r="O63" i="31"/>
  <c r="S63" i="31"/>
  <c r="W63" i="31"/>
  <c r="AA63" i="31"/>
  <c r="AI63" i="31"/>
  <c r="AM63" i="31"/>
  <c r="I63" i="31" s="1"/>
  <c r="P64" i="31"/>
  <c r="T64" i="31"/>
  <c r="X64" i="31"/>
  <c r="AB64" i="31"/>
  <c r="AF64" i="31"/>
  <c r="AN64" i="31"/>
  <c r="U65" i="31"/>
  <c r="AC65" i="31"/>
  <c r="AG65" i="31"/>
  <c r="AK65" i="31"/>
  <c r="AO65" i="31"/>
  <c r="N66" i="31"/>
  <c r="R66" i="31"/>
  <c r="V66" i="31"/>
  <c r="Z66" i="31"/>
  <c r="AD66" i="31"/>
  <c r="AL66" i="31"/>
  <c r="O67" i="31"/>
  <c r="S67" i="31"/>
  <c r="W67" i="31"/>
  <c r="AA67" i="31"/>
  <c r="AE67" i="31"/>
  <c r="AM67" i="31"/>
  <c r="I67" i="31" s="1"/>
  <c r="P68" i="31"/>
  <c r="T68" i="31"/>
  <c r="X68" i="31"/>
  <c r="AB68" i="31"/>
  <c r="AN68" i="31"/>
  <c r="W19" i="31"/>
  <c r="AN20" i="31"/>
  <c r="AG21" i="31"/>
  <c r="T24" i="31"/>
  <c r="AB24" i="31"/>
  <c r="Y29" i="31"/>
  <c r="AC29" i="31"/>
  <c r="AO29" i="31"/>
  <c r="AD30" i="31"/>
  <c r="O31" i="31"/>
  <c r="W31" i="31"/>
  <c r="AE31" i="31"/>
  <c r="AM31" i="31"/>
  <c r="AA35" i="31"/>
  <c r="AI35" i="31"/>
  <c r="V38" i="31"/>
  <c r="AD38" i="31"/>
  <c r="S39" i="31"/>
  <c r="AJ40" i="31"/>
  <c r="AO41" i="31"/>
  <c r="AH42" i="31"/>
  <c r="W43" i="31"/>
  <c r="AJ44" i="31"/>
  <c r="AL46" i="31"/>
  <c r="S47" i="31"/>
  <c r="AE47" i="31"/>
  <c r="AH50" i="31"/>
  <c r="O51" i="31"/>
  <c r="AM51" i="31"/>
  <c r="I51" i="31" s="1"/>
  <c r="AK53" i="31"/>
  <c r="V54" i="31"/>
  <c r="X56" i="31"/>
  <c r="P20" i="31"/>
  <c r="X20" i="31"/>
  <c r="AO21" i="31"/>
  <c r="AA23" i="31"/>
  <c r="AI23" i="31"/>
  <c r="O27" i="31"/>
  <c r="W27" i="31"/>
  <c r="P28" i="31"/>
  <c r="X28" i="31"/>
  <c r="AF28" i="31"/>
  <c r="R30" i="31"/>
  <c r="AJ32" i="31"/>
  <c r="U33" i="31"/>
  <c r="AC33" i="31"/>
  <c r="AK33" i="31"/>
  <c r="R34" i="31"/>
  <c r="Z34" i="31"/>
  <c r="AH34" i="31"/>
  <c r="N38" i="31"/>
  <c r="AL38" i="31"/>
  <c r="AE39" i="31"/>
  <c r="AM39" i="31"/>
  <c r="I39" i="31" s="1"/>
  <c r="T40" i="31"/>
  <c r="AB40" i="31"/>
  <c r="Q41" i="31"/>
  <c r="R42" i="31"/>
  <c r="Z42" i="31"/>
  <c r="AL42" i="31"/>
  <c r="S43" i="31"/>
  <c r="AA43" i="31"/>
  <c r="AI43" i="31"/>
  <c r="T44" i="31"/>
  <c r="AB44" i="31"/>
  <c r="Q45" i="31"/>
  <c r="Y45" i="31"/>
  <c r="AG45" i="31"/>
  <c r="AO45" i="31"/>
  <c r="V46" i="31"/>
  <c r="AD46" i="31"/>
  <c r="T48" i="31"/>
  <c r="AB48" i="31"/>
  <c r="Q49" i="31"/>
  <c r="Y49" i="31"/>
  <c r="AG49" i="31"/>
  <c r="W51" i="31"/>
  <c r="AE51" i="31"/>
  <c r="T52" i="31"/>
  <c r="AB52" i="31"/>
  <c r="AJ52" i="31"/>
  <c r="U53" i="31"/>
  <c r="AC53" i="31"/>
  <c r="S59" i="31"/>
  <c r="AG7" i="31"/>
  <c r="AO7" i="31"/>
  <c r="R8" i="31"/>
  <c r="AH8" i="31"/>
  <c r="P10" i="31"/>
  <c r="AN10" i="31"/>
  <c r="AO12" i="31"/>
  <c r="N13" i="31"/>
  <c r="R13" i="31"/>
  <c r="Z13" i="31"/>
  <c r="P15" i="31"/>
  <c r="AJ15" i="31"/>
  <c r="AN15" i="31"/>
  <c r="AG16" i="31"/>
  <c r="AK16" i="31"/>
  <c r="R17" i="31"/>
  <c r="V17" i="31"/>
  <c r="AD17" i="31"/>
  <c r="AL17" i="31"/>
  <c r="T19" i="31"/>
  <c r="AN19" i="31"/>
  <c r="Q20" i="31"/>
  <c r="Y20" i="31"/>
  <c r="AG20" i="31"/>
  <c r="AO20" i="31"/>
  <c r="V21" i="31"/>
  <c r="Z21" i="31"/>
  <c r="AH21" i="31"/>
  <c r="O22" i="31"/>
  <c r="W22" i="31"/>
  <c r="AM22" i="31"/>
  <c r="I22" i="31" s="1"/>
  <c r="AB23" i="31"/>
  <c r="AN23" i="31"/>
  <c r="U24" i="31"/>
  <c r="Z25" i="31"/>
  <c r="AD25" i="31"/>
  <c r="AL25" i="31"/>
  <c r="O26" i="31"/>
  <c r="S26" i="31"/>
  <c r="AA26" i="31"/>
  <c r="P27" i="31"/>
  <c r="T27" i="31"/>
  <c r="AB27" i="31"/>
  <c r="AC28" i="31"/>
  <c r="AO28" i="31"/>
  <c r="O30" i="31"/>
  <c r="S30" i="31"/>
  <c r="AA30" i="31"/>
  <c r="AE30" i="31"/>
  <c r="AM30" i="31"/>
  <c r="P31" i="31"/>
  <c r="T31" i="31"/>
  <c r="X31" i="31"/>
  <c r="AB31" i="31"/>
  <c r="AF31" i="31"/>
  <c r="AJ31" i="31"/>
  <c r="Q32" i="31"/>
  <c r="Y32" i="31"/>
  <c r="AG32" i="31"/>
  <c r="AK32" i="31"/>
  <c r="AO32" i="31"/>
  <c r="R33" i="31"/>
  <c r="V33" i="31"/>
  <c r="Z33" i="31"/>
  <c r="AD33" i="31"/>
  <c r="AH33" i="31"/>
  <c r="AL33" i="31"/>
  <c r="O34" i="31"/>
  <c r="W34" i="31"/>
  <c r="AA34" i="31"/>
  <c r="AE34" i="31"/>
  <c r="AI34" i="31"/>
  <c r="AM34" i="31"/>
  <c r="P35" i="31"/>
  <c r="T35" i="31"/>
  <c r="X35" i="31"/>
  <c r="AB35" i="31"/>
  <c r="AF35" i="31"/>
  <c r="AJ35" i="31"/>
  <c r="AN35" i="31"/>
  <c r="I35" i="31" s="1"/>
  <c r="U36" i="31"/>
  <c r="Y36" i="31"/>
  <c r="AC36" i="31"/>
  <c r="AG36" i="31"/>
  <c r="AK36" i="31"/>
  <c r="AO36" i="31"/>
  <c r="N37" i="31"/>
  <c r="R37" i="31"/>
  <c r="V37" i="31"/>
  <c r="Z37" i="31"/>
  <c r="AD37" i="31"/>
  <c r="AH37" i="31"/>
  <c r="AL37" i="31"/>
  <c r="O38" i="31"/>
  <c r="S38" i="31"/>
  <c r="W38" i="31"/>
  <c r="AA38" i="31"/>
  <c r="AE38" i="31"/>
  <c r="AI38" i="31"/>
  <c r="AM38" i="31"/>
  <c r="P39" i="31"/>
  <c r="T39" i="31"/>
  <c r="X39" i="31"/>
  <c r="AF39" i="31"/>
  <c r="AJ39" i="31"/>
  <c r="AN39" i="31"/>
  <c r="Q40" i="31"/>
  <c r="U40" i="31"/>
  <c r="Y40" i="31"/>
  <c r="AG40" i="31"/>
  <c r="AK40" i="31"/>
  <c r="AO40" i="31"/>
  <c r="N41" i="31"/>
  <c r="R41" i="31"/>
  <c r="V41" i="31"/>
  <c r="Z41" i="31"/>
  <c r="AD41" i="31"/>
  <c r="Z8" i="31"/>
  <c r="T11" i="31"/>
  <c r="X11" i="31"/>
  <c r="AB11" i="31"/>
  <c r="AJ11" i="31"/>
  <c r="AN11" i="31"/>
  <c r="Q12" i="31"/>
  <c r="Y12" i="31"/>
  <c r="AC12" i="31"/>
  <c r="AG12" i="31"/>
  <c r="AD13" i="31"/>
  <c r="AH13" i="31"/>
  <c r="O14" i="31"/>
  <c r="S14" i="31"/>
  <c r="W14" i="31"/>
  <c r="AE14" i="31"/>
  <c r="AI14" i="31"/>
  <c r="AM14" i="31"/>
  <c r="T15" i="31"/>
  <c r="X15" i="31"/>
  <c r="AF15" i="31"/>
  <c r="Q16" i="31"/>
  <c r="U16" i="31"/>
  <c r="AC16" i="31"/>
  <c r="N17" i="31"/>
  <c r="AH17" i="31"/>
  <c r="S18" i="31"/>
  <c r="W18" i="31"/>
  <c r="AA18" i="31"/>
  <c r="AI18" i="31"/>
  <c r="AM18" i="31"/>
  <c r="X19" i="31"/>
  <c r="AB19" i="31"/>
  <c r="AJ19" i="31"/>
  <c r="U20" i="31"/>
  <c r="AK20" i="31"/>
  <c r="R21" i="31"/>
  <c r="AL21" i="31"/>
  <c r="AA22" i="31"/>
  <c r="AE22" i="31"/>
  <c r="P23" i="31"/>
  <c r="X23" i="31"/>
  <c r="AF23" i="31"/>
  <c r="Y24" i="31"/>
  <c r="AC24" i="31"/>
  <c r="AK24" i="31"/>
  <c r="AO24" i="31"/>
  <c r="N25" i="31"/>
  <c r="V25" i="31"/>
  <c r="AE26" i="31"/>
  <c r="AI26" i="31"/>
  <c r="AF27" i="31"/>
  <c r="AJ27" i="31"/>
  <c r="Q28" i="31"/>
  <c r="Y28" i="31"/>
  <c r="AG28" i="31"/>
  <c r="U32" i="31"/>
  <c r="AL41" i="31"/>
  <c r="O42" i="31"/>
  <c r="S42" i="31"/>
  <c r="AA42" i="31"/>
  <c r="AE42" i="31"/>
  <c r="AM42" i="31"/>
  <c r="P43" i="31"/>
  <c r="T43" i="31"/>
  <c r="X43" i="31"/>
  <c r="AB43" i="31"/>
  <c r="AF43" i="31"/>
  <c r="AJ43" i="31"/>
  <c r="Q44" i="31"/>
  <c r="U44" i="31"/>
  <c r="Y44" i="31"/>
  <c r="AC44" i="31"/>
  <c r="AG44" i="31"/>
  <c r="AK44" i="31"/>
  <c r="AO44" i="31"/>
  <c r="N45" i="31"/>
  <c r="R45" i="31"/>
  <c r="V45" i="31"/>
  <c r="Z45" i="31"/>
  <c r="AD45" i="31"/>
  <c r="AH45" i="31"/>
  <c r="O46" i="31"/>
  <c r="W46" i="31"/>
  <c r="AA46" i="31"/>
  <c r="AE46" i="31"/>
  <c r="AI46" i="31"/>
  <c r="AM46" i="31"/>
  <c r="I46" i="31" s="1"/>
  <c r="P47" i="31"/>
  <c r="T47" i="31"/>
  <c r="AB47" i="31"/>
  <c r="AF47" i="31"/>
  <c r="AN47" i="31"/>
  <c r="Q48" i="31"/>
  <c r="U48" i="31"/>
  <c r="AC48" i="31"/>
  <c r="AG48" i="31"/>
  <c r="AO48" i="31"/>
  <c r="N49" i="31"/>
  <c r="R49" i="31"/>
  <c r="V49" i="31"/>
  <c r="Z49" i="31"/>
  <c r="AD49" i="31"/>
  <c r="AH49" i="31"/>
  <c r="AL49" i="31"/>
  <c r="O50" i="31"/>
  <c r="S50" i="31"/>
  <c r="AA50" i="31"/>
  <c r="AE50" i="31"/>
  <c r="AI50" i="31"/>
  <c r="AM50" i="31"/>
  <c r="T51" i="31"/>
  <c r="X51" i="31"/>
  <c r="AF51" i="31"/>
  <c r="AJ51" i="31"/>
  <c r="Q52" i="31"/>
  <c r="U52" i="31"/>
  <c r="Y52" i="31"/>
  <c r="AG52" i="31"/>
  <c r="AK52" i="31"/>
  <c r="N53" i="31"/>
  <c r="R53" i="31"/>
  <c r="V53" i="31"/>
  <c r="Z53" i="31"/>
  <c r="AD53" i="31"/>
  <c r="AH53" i="31"/>
  <c r="AL53" i="31"/>
  <c r="O54" i="31"/>
  <c r="AE54" i="31"/>
  <c r="P55" i="31"/>
  <c r="AF55" i="31"/>
  <c r="U56" i="31"/>
  <c r="AK56" i="31"/>
  <c r="V57" i="31"/>
  <c r="AL57" i="31"/>
  <c r="AA58" i="31"/>
  <c r="AB59" i="31"/>
  <c r="Y60" i="31"/>
  <c r="AO60" i="31"/>
  <c r="Z61" i="31"/>
  <c r="O62" i="31"/>
  <c r="AE62" i="31"/>
  <c r="P63" i="31"/>
  <c r="AF63" i="31"/>
  <c r="Q64" i="31"/>
  <c r="AG64" i="31"/>
  <c r="R65" i="31"/>
  <c r="AH65" i="31"/>
  <c r="W66" i="31"/>
  <c r="AM66" i="31"/>
  <c r="X67" i="31"/>
  <c r="AN67" i="31"/>
  <c r="U68" i="31"/>
  <c r="AK68" i="31"/>
  <c r="BE9" i="25"/>
  <c r="BY9" i="25"/>
  <c r="BQ9" i="25"/>
  <c r="F11" i="31"/>
  <c r="F19" i="31"/>
  <c r="F27" i="31"/>
  <c r="F35" i="31"/>
  <c r="F43" i="31"/>
  <c r="F16" i="31"/>
  <c r="F24" i="31"/>
  <c r="F32" i="31"/>
  <c r="F40" i="31"/>
  <c r="F14" i="31"/>
  <c r="F18" i="31"/>
  <c r="F22" i="31"/>
  <c r="F26" i="31"/>
  <c r="F30" i="31"/>
  <c r="F34" i="31"/>
  <c r="F38" i="31"/>
  <c r="F42" i="31"/>
  <c r="F13" i="31"/>
  <c r="F17" i="31"/>
  <c r="F21" i="31"/>
  <c r="F25" i="31"/>
  <c r="F29" i="31"/>
  <c r="F33" i="31"/>
  <c r="F37" i="31"/>
  <c r="F41" i="31"/>
  <c r="E84" i="31"/>
  <c r="E86" i="31"/>
  <c r="I54" i="31"/>
  <c r="AP52" i="31"/>
  <c r="E53" i="31"/>
  <c r="E94" i="31"/>
  <c r="V7" i="31"/>
  <c r="R23" i="24"/>
  <c r="CG23" i="24"/>
  <c r="CI14" i="25" s="1"/>
  <c r="AU14" i="25" s="1"/>
  <c r="CH23" i="24"/>
  <c r="CJ14" i="25" s="1"/>
  <c r="U7" i="31"/>
  <c r="Q23" i="24"/>
  <c r="CI23" i="24"/>
  <c r="CK14" i="25" s="1"/>
  <c r="CH24" i="24"/>
  <c r="CJ15" i="25" s="1"/>
  <c r="CG26" i="24"/>
  <c r="CI17" i="25" s="1"/>
  <c r="AU17" i="25" s="1"/>
  <c r="CH26" i="24"/>
  <c r="CJ17" i="25" s="1"/>
  <c r="V10" i="31"/>
  <c r="R26" i="24"/>
  <c r="U10" i="31"/>
  <c r="Q26" i="24"/>
  <c r="CI26" i="24"/>
  <c r="CK17" i="25" s="1"/>
  <c r="CH25" i="24"/>
  <c r="CJ16" i="25" s="1"/>
  <c r="CG25" i="24"/>
  <c r="CI16" i="25" s="1"/>
  <c r="AV16" i="25" s="1"/>
  <c r="U9" i="31"/>
  <c r="Q25" i="24"/>
  <c r="CI25" i="24"/>
  <c r="CK16" i="25" s="1"/>
  <c r="V9" i="31"/>
  <c r="R25" i="24"/>
  <c r="U8" i="31"/>
  <c r="Q24" i="24"/>
  <c r="CI24" i="24"/>
  <c r="CK15" i="25" s="1"/>
  <c r="V8" i="31"/>
  <c r="R24" i="24"/>
  <c r="CG24" i="24"/>
  <c r="CI15" i="25" s="1"/>
  <c r="AU15" i="25" s="1"/>
  <c r="CG22" i="24"/>
  <c r="CI13" i="25" s="1"/>
  <c r="CH22" i="24"/>
  <c r="CJ13" i="25" s="1"/>
  <c r="V6" i="31"/>
  <c r="R22" i="24"/>
  <c r="U6" i="31"/>
  <c r="Q22" i="24"/>
  <c r="CI22" i="24"/>
  <c r="CK13" i="25" s="1"/>
  <c r="CG21" i="24"/>
  <c r="CI12" i="25" s="1"/>
  <c r="AU12" i="25" s="1"/>
  <c r="CH21" i="24"/>
  <c r="CJ12" i="25" s="1"/>
  <c r="U5" i="31"/>
  <c r="Q21" i="24"/>
  <c r="CI21" i="24"/>
  <c r="CK12" i="25" s="1"/>
  <c r="V5" i="31"/>
  <c r="R21" i="24"/>
  <c r="U4" i="31"/>
  <c r="Q20" i="24"/>
  <c r="V4" i="31"/>
  <c r="R20" i="24"/>
  <c r="I50" i="31"/>
  <c r="AP51" i="31"/>
  <c r="I59" i="31"/>
  <c r="I60" i="31"/>
  <c r="BO9" i="25"/>
  <c r="I45" i="31"/>
  <c r="E49" i="31"/>
  <c r="I58" i="31"/>
  <c r="E74" i="31"/>
  <c r="E76" i="31"/>
  <c r="BM9" i="25"/>
  <c r="BU9" i="25"/>
  <c r="CC9" i="25"/>
  <c r="BT9" i="25"/>
  <c r="AB25" i="31"/>
  <c r="AN25" i="31"/>
  <c r="Q26" i="31"/>
  <c r="AC26" i="31"/>
  <c r="AO26" i="31"/>
  <c r="Z31" i="31"/>
  <c r="AL31" i="31"/>
  <c r="O32" i="31"/>
  <c r="AI32" i="31"/>
  <c r="AH35" i="31"/>
  <c r="S36" i="31"/>
  <c r="AE36" i="31"/>
  <c r="AM36" i="31"/>
  <c r="I36" i="31" s="1"/>
  <c r="AF37" i="31"/>
  <c r="P41" i="31"/>
  <c r="BH9" i="25"/>
  <c r="P25" i="31"/>
  <c r="AJ25" i="31"/>
  <c r="AG26" i="31"/>
  <c r="N31" i="31"/>
  <c r="AH31" i="31"/>
  <c r="W32" i="31"/>
  <c r="AM32" i="31"/>
  <c r="I32" i="31" s="1"/>
  <c r="X33" i="31"/>
  <c r="AJ33" i="31"/>
  <c r="R35" i="31"/>
  <c r="AD35" i="31"/>
  <c r="W36" i="31"/>
  <c r="AI36" i="31"/>
  <c r="T37" i="31"/>
  <c r="X37" i="31"/>
  <c r="AJ37" i="31"/>
  <c r="AN37" i="31"/>
  <c r="Q38" i="31"/>
  <c r="U38" i="31"/>
  <c r="Y38" i="31"/>
  <c r="AC38" i="31"/>
  <c r="AG38" i="31"/>
  <c r="AK38" i="31"/>
  <c r="AO38" i="31"/>
  <c r="O40" i="31"/>
  <c r="S40" i="31"/>
  <c r="W40" i="31"/>
  <c r="AA40" i="31"/>
  <c r="AE40" i="31"/>
  <c r="AI40" i="31"/>
  <c r="AM40" i="31"/>
  <c r="I40" i="31" s="1"/>
  <c r="X41" i="31"/>
  <c r="AB41" i="31"/>
  <c r="AF41" i="31"/>
  <c r="AJ41" i="31"/>
  <c r="AN41" i="31"/>
  <c r="Q42" i="31"/>
  <c r="U42" i="31"/>
  <c r="Y42" i="31"/>
  <c r="AC42" i="31"/>
  <c r="AG42" i="31"/>
  <c r="AK42" i="31"/>
  <c r="AO42" i="31"/>
  <c r="O44" i="31"/>
  <c r="S44" i="31"/>
  <c r="W44" i="31"/>
  <c r="AA44" i="31"/>
  <c r="AE44" i="31"/>
  <c r="AI44" i="31"/>
  <c r="AM44" i="31"/>
  <c r="I44" i="31" s="1"/>
  <c r="Q46" i="31"/>
  <c r="U46" i="31"/>
  <c r="Y46" i="31"/>
  <c r="AC46" i="31"/>
  <c r="AG46" i="31"/>
  <c r="AK46" i="31"/>
  <c r="AO46" i="31"/>
  <c r="N47" i="31"/>
  <c r="R47" i="31"/>
  <c r="V47" i="31"/>
  <c r="Z47" i="31"/>
  <c r="AD47" i="31"/>
  <c r="AH47" i="31"/>
  <c r="AL47" i="31"/>
  <c r="O48" i="31"/>
  <c r="S48" i="31"/>
  <c r="W48" i="31"/>
  <c r="AA48" i="31"/>
  <c r="AE48" i="31"/>
  <c r="AI48" i="31"/>
  <c r="AM48" i="31"/>
  <c r="I48" i="31" s="1"/>
  <c r="P49" i="31"/>
  <c r="T49" i="31"/>
  <c r="X49" i="31"/>
  <c r="AB49" i="31"/>
  <c r="AF49" i="31"/>
  <c r="AJ49" i="31"/>
  <c r="AN49" i="31"/>
  <c r="N51" i="31"/>
  <c r="R51" i="31"/>
  <c r="V51" i="31"/>
  <c r="Z51" i="31"/>
  <c r="AD51" i="31"/>
  <c r="AH51" i="31"/>
  <c r="AL51" i="31"/>
  <c r="O52" i="31"/>
  <c r="S52" i="31"/>
  <c r="W52" i="31"/>
  <c r="AA52" i="31"/>
  <c r="AE52" i="31"/>
  <c r="AI52" i="31"/>
  <c r="AM52" i="31"/>
  <c r="I52" i="31" s="1"/>
  <c r="P53" i="31"/>
  <c r="T53" i="31"/>
  <c r="X53" i="31"/>
  <c r="AB53" i="31"/>
  <c r="AF53" i="31"/>
  <c r="AJ53" i="31"/>
  <c r="AN53" i="31"/>
  <c r="Q54" i="31"/>
  <c r="U54" i="31"/>
  <c r="Y54" i="31"/>
  <c r="AC54" i="31"/>
  <c r="AG54" i="31"/>
  <c r="AK54" i="31"/>
  <c r="AO54" i="31"/>
  <c r="N55" i="31"/>
  <c r="R55" i="31"/>
  <c r="V55" i="31"/>
  <c r="Z55" i="31"/>
  <c r="AD55" i="31"/>
  <c r="AH55" i="31"/>
  <c r="AL55" i="31"/>
  <c r="O56" i="31"/>
  <c r="S56" i="31"/>
  <c r="W56" i="31"/>
  <c r="AA56" i="31"/>
  <c r="AE56" i="31"/>
  <c r="AI56" i="31"/>
  <c r="AM56" i="31"/>
  <c r="I56" i="31" s="1"/>
  <c r="P57" i="31"/>
  <c r="T57" i="31"/>
  <c r="X57" i="31"/>
  <c r="AB57" i="31"/>
  <c r="AF57" i="31"/>
  <c r="AJ57" i="31"/>
  <c r="AN57" i="31"/>
  <c r="I57" i="31" s="1"/>
  <c r="Q58" i="31"/>
  <c r="U58" i="31"/>
  <c r="Y58" i="31"/>
  <c r="AC58" i="31"/>
  <c r="AG58" i="31"/>
  <c r="AK58" i="31"/>
  <c r="AO58" i="31"/>
  <c r="N59" i="31"/>
  <c r="R59" i="31"/>
  <c r="V59" i="31"/>
  <c r="Z59" i="31"/>
  <c r="AD59" i="31"/>
  <c r="AH59" i="31"/>
  <c r="AL59" i="31"/>
  <c r="P61" i="31"/>
  <c r="T61" i="31"/>
  <c r="X61" i="31"/>
  <c r="AB61" i="31"/>
  <c r="AF61" i="31"/>
  <c r="AJ61" i="31"/>
  <c r="AN61" i="31"/>
  <c r="I61" i="31" s="1"/>
  <c r="X25" i="31"/>
  <c r="AF25" i="31"/>
  <c r="Y26" i="31"/>
  <c r="V31" i="31"/>
  <c r="S32" i="31"/>
  <c r="AE32" i="31"/>
  <c r="T33" i="31"/>
  <c r="AF33" i="31"/>
  <c r="V35" i="31"/>
  <c r="Z35" i="31"/>
  <c r="AL35" i="31"/>
  <c r="O36" i="31"/>
  <c r="P37" i="31"/>
  <c r="T25" i="31"/>
  <c r="U26" i="31"/>
  <c r="AK26" i="31"/>
  <c r="R31" i="31"/>
  <c r="AD31" i="31"/>
  <c r="AA32" i="31"/>
  <c r="P33" i="31"/>
  <c r="AB33" i="31"/>
  <c r="AN33" i="31"/>
  <c r="I33" i="31" s="1"/>
  <c r="N35" i="31"/>
  <c r="AA36" i="31"/>
  <c r="AB37" i="31"/>
  <c r="T41" i="31"/>
  <c r="N63" i="31"/>
  <c r="R63" i="31"/>
  <c r="V63" i="31"/>
  <c r="Z63" i="31"/>
  <c r="AD63" i="31"/>
  <c r="AH63" i="31"/>
  <c r="AL63" i="31"/>
  <c r="O64" i="31"/>
  <c r="S64" i="31"/>
  <c r="W64" i="31"/>
  <c r="AA64" i="31"/>
  <c r="AE64" i="31"/>
  <c r="AI64" i="31"/>
  <c r="AM64" i="31"/>
  <c r="I64" i="31" s="1"/>
  <c r="P65" i="31"/>
  <c r="T65" i="31"/>
  <c r="X65" i="31"/>
  <c r="AB65" i="31"/>
  <c r="AF65" i="31"/>
  <c r="AJ65" i="31"/>
  <c r="AN65" i="31"/>
  <c r="Q66" i="31"/>
  <c r="U66" i="31"/>
  <c r="Y66" i="31"/>
  <c r="AC66" i="31"/>
  <c r="AG66" i="31"/>
  <c r="AK66" i="31"/>
  <c r="AO66" i="31"/>
  <c r="O68" i="31"/>
  <c r="S68" i="31"/>
  <c r="W68" i="31"/>
  <c r="AA68" i="31"/>
  <c r="AE68" i="31"/>
  <c r="AI68" i="31"/>
  <c r="AM68" i="31"/>
  <c r="AP56" i="31"/>
  <c r="E80" i="31"/>
  <c r="E51" i="31"/>
  <c r="AP63" i="31"/>
  <c r="I65" i="31"/>
  <c r="AP65" i="31"/>
  <c r="E47" i="31"/>
  <c r="AP57" i="31"/>
  <c r="E72" i="31"/>
  <c r="E90" i="31"/>
  <c r="E98" i="31"/>
  <c r="E55" i="31"/>
  <c r="I62" i="31"/>
  <c r="I66" i="31"/>
  <c r="I68" i="31"/>
  <c r="AP55" i="31"/>
  <c r="E92" i="31"/>
  <c r="E100" i="31"/>
  <c r="E70" i="31"/>
  <c r="E78" i="31"/>
  <c r="E88" i="31"/>
  <c r="E96" i="31"/>
  <c r="E5" i="31"/>
  <c r="I5" i="31"/>
  <c r="E6" i="31"/>
  <c r="I6" i="31"/>
  <c r="E7" i="31"/>
  <c r="I7" i="31"/>
  <c r="E8" i="31"/>
  <c r="I8" i="31"/>
  <c r="E9" i="31"/>
  <c r="I9" i="31"/>
  <c r="E10" i="31"/>
  <c r="I10" i="31"/>
  <c r="E11" i="31"/>
  <c r="I11" i="31"/>
  <c r="E12" i="31"/>
  <c r="I12" i="31"/>
  <c r="E13" i="31"/>
  <c r="I13" i="31"/>
  <c r="E14" i="31"/>
  <c r="I14" i="31"/>
  <c r="E15" i="31"/>
  <c r="I15" i="31"/>
  <c r="E16" i="31"/>
  <c r="I16" i="31"/>
  <c r="E17" i="31"/>
  <c r="I17" i="31"/>
  <c r="E18" i="31"/>
  <c r="I18" i="31"/>
  <c r="E19" i="31"/>
  <c r="I19" i="31"/>
  <c r="E20" i="31"/>
  <c r="I20" i="31"/>
  <c r="E21" i="31"/>
  <c r="I21" i="31"/>
  <c r="E22" i="31"/>
  <c r="E23" i="31"/>
  <c r="I23" i="31"/>
  <c r="E24" i="31"/>
  <c r="I24" i="31"/>
  <c r="E25" i="31"/>
  <c r="I25" i="31"/>
  <c r="E26" i="31"/>
  <c r="I26" i="31"/>
  <c r="E27" i="31"/>
  <c r="I27" i="31"/>
  <c r="E28" i="31"/>
  <c r="I28" i="31"/>
  <c r="E29" i="31"/>
  <c r="I29" i="31"/>
  <c r="E30" i="31"/>
  <c r="E31" i="31"/>
  <c r="I31" i="31"/>
  <c r="E32" i="31"/>
  <c r="E33" i="31"/>
  <c r="E34" i="31"/>
  <c r="I34" i="31"/>
  <c r="E35" i="31"/>
  <c r="E36" i="31"/>
  <c r="E37" i="31"/>
  <c r="I37" i="31"/>
  <c r="E38" i="31"/>
  <c r="I38" i="31"/>
  <c r="E39" i="31"/>
  <c r="E40" i="31"/>
  <c r="E41" i="31"/>
  <c r="I41" i="31"/>
  <c r="E42" i="31"/>
  <c r="I42" i="31"/>
  <c r="E43" i="31"/>
  <c r="E61" i="31"/>
  <c r="F61" i="31"/>
  <c r="F44" i="31"/>
  <c r="F46" i="31"/>
  <c r="F48" i="31"/>
  <c r="F50" i="31"/>
  <c r="F52" i="31"/>
  <c r="F54" i="31"/>
  <c r="F56" i="31"/>
  <c r="E58" i="31"/>
  <c r="F58" i="31"/>
  <c r="E62" i="31"/>
  <c r="F62" i="31"/>
  <c r="E59" i="31"/>
  <c r="F59" i="31"/>
  <c r="E63" i="31"/>
  <c r="F63" i="31"/>
  <c r="E44" i="31"/>
  <c r="F45" i="31"/>
  <c r="E46" i="31"/>
  <c r="F47" i="31"/>
  <c r="E48" i="31"/>
  <c r="F49" i="31"/>
  <c r="E50" i="31"/>
  <c r="F51" i="31"/>
  <c r="E52" i="31"/>
  <c r="F53" i="31"/>
  <c r="E54" i="31"/>
  <c r="F55" i="31"/>
  <c r="E56" i="31"/>
  <c r="F57" i="31"/>
  <c r="E60" i="31"/>
  <c r="F60" i="31"/>
  <c r="F64" i="31"/>
  <c r="F65" i="31"/>
  <c r="F66" i="31"/>
  <c r="F67" i="31"/>
  <c r="F68" i="31"/>
  <c r="F69" i="31"/>
  <c r="F71" i="31"/>
  <c r="F73" i="31"/>
  <c r="F75" i="31"/>
  <c r="F77" i="31"/>
  <c r="F79" i="31"/>
  <c r="F81" i="31"/>
  <c r="F83" i="31"/>
  <c r="F85" i="31"/>
  <c r="F87" i="31"/>
  <c r="F89" i="31"/>
  <c r="F91" i="31"/>
  <c r="F93" i="31"/>
  <c r="F95" i="31"/>
  <c r="F97" i="31"/>
  <c r="F99" i="31"/>
  <c r="F101" i="31"/>
  <c r="F70" i="31"/>
  <c r="F72" i="31"/>
  <c r="F74" i="31"/>
  <c r="F76" i="31"/>
  <c r="F78" i="31"/>
  <c r="F80" i="31"/>
  <c r="F84" i="31"/>
  <c r="F86" i="31"/>
  <c r="F88" i="31"/>
  <c r="F90" i="31"/>
  <c r="F92" i="31"/>
  <c r="F94" i="31"/>
  <c r="F96" i="31"/>
  <c r="F98" i="31"/>
  <c r="F100" i="31"/>
  <c r="BK9" i="25"/>
  <c r="Q18" i="24"/>
  <c r="BP9" i="25"/>
  <c r="BL9" i="25"/>
  <c r="CB9" i="25"/>
  <c r="BD9" i="25"/>
  <c r="BX9" i="25"/>
  <c r="BI9" i="25"/>
  <c r="E82" i="31"/>
  <c r="F82" i="31"/>
  <c r="U3" i="31"/>
  <c r="Q19" i="24"/>
  <c r="V3" i="31"/>
  <c r="R19" i="24"/>
  <c r="BZ9" i="25"/>
  <c r="BF9" i="25"/>
  <c r="BJ9" i="25"/>
  <c r="BN9" i="25"/>
  <c r="BR9" i="25"/>
  <c r="BV9" i="25"/>
  <c r="CD9" i="25"/>
  <c r="K5" i="33"/>
  <c r="L5" i="33" s="1"/>
  <c r="I14" i="33"/>
  <c r="J14" i="33" s="1"/>
  <c r="O37" i="24"/>
  <c r="S37" i="24"/>
  <c r="O41" i="24"/>
  <c r="S41" i="24"/>
  <c r="O45" i="24"/>
  <c r="S45" i="24"/>
  <c r="O49" i="24"/>
  <c r="S49" i="24"/>
  <c r="O53" i="24"/>
  <c r="S53" i="24"/>
  <c r="O57" i="24"/>
  <c r="S57" i="24"/>
  <c r="O61" i="24"/>
  <c r="S61" i="24"/>
  <c r="O65" i="24"/>
  <c r="S65" i="24"/>
  <c r="O69" i="24"/>
  <c r="S69" i="24"/>
  <c r="O73" i="24"/>
  <c r="S73" i="24"/>
  <c r="O77" i="24"/>
  <c r="S77" i="24"/>
  <c r="O81" i="24"/>
  <c r="S81" i="24"/>
  <c r="O85" i="24"/>
  <c r="S85" i="24"/>
  <c r="O89" i="24"/>
  <c r="S89" i="24"/>
  <c r="O93" i="24"/>
  <c r="S93" i="24"/>
  <c r="O97" i="24"/>
  <c r="S97" i="24"/>
  <c r="O101" i="24"/>
  <c r="S101" i="24"/>
  <c r="O105" i="24"/>
  <c r="S105" i="24"/>
  <c r="O109" i="24"/>
  <c r="S109" i="24"/>
  <c r="O113" i="24"/>
  <c r="S113" i="24"/>
  <c r="O117" i="24"/>
  <c r="S117" i="24"/>
  <c r="O36" i="24"/>
  <c r="S36" i="24"/>
  <c r="O40" i="24"/>
  <c r="S40" i="24"/>
  <c r="O44" i="24"/>
  <c r="S44" i="24"/>
  <c r="O48" i="24"/>
  <c r="S48" i="24"/>
  <c r="O52" i="24"/>
  <c r="S52" i="24"/>
  <c r="O56" i="24"/>
  <c r="S56" i="24"/>
  <c r="O60" i="24"/>
  <c r="S60" i="24"/>
  <c r="O64" i="24"/>
  <c r="S64" i="24"/>
  <c r="O68" i="24"/>
  <c r="S68" i="24"/>
  <c r="O72" i="24"/>
  <c r="S72" i="24"/>
  <c r="O76" i="24"/>
  <c r="S76" i="24"/>
  <c r="O80" i="24"/>
  <c r="S80" i="24"/>
  <c r="O84" i="24"/>
  <c r="S84" i="24"/>
  <c r="O88" i="24"/>
  <c r="O35" i="24"/>
  <c r="S35" i="24"/>
  <c r="O39" i="24"/>
  <c r="S39" i="24"/>
  <c r="O43" i="24"/>
  <c r="S43" i="24"/>
  <c r="O47" i="24"/>
  <c r="S47" i="24"/>
  <c r="O51" i="24"/>
  <c r="S51" i="24"/>
  <c r="O55" i="24"/>
  <c r="S55" i="24"/>
  <c r="O59" i="24"/>
  <c r="S59" i="24"/>
  <c r="O63" i="24"/>
  <c r="S63" i="24"/>
  <c r="O67" i="24"/>
  <c r="S67" i="24"/>
  <c r="O71" i="24"/>
  <c r="S71" i="24"/>
  <c r="O75" i="24"/>
  <c r="S75" i="24"/>
  <c r="O79" i="24"/>
  <c r="S79" i="24"/>
  <c r="O83" i="24"/>
  <c r="S83" i="24"/>
  <c r="O87" i="24"/>
  <c r="S87" i="24"/>
  <c r="O91" i="24"/>
  <c r="S91" i="24"/>
  <c r="O95" i="24"/>
  <c r="S95" i="24"/>
  <c r="O99" i="24"/>
  <c r="S99" i="24"/>
  <c r="O103" i="24"/>
  <c r="S103" i="24"/>
  <c r="O107" i="24"/>
  <c r="S107" i="24"/>
  <c r="O111" i="24"/>
  <c r="S111" i="24"/>
  <c r="O115" i="24"/>
  <c r="S115" i="24"/>
  <c r="O27" i="24"/>
  <c r="O38" i="24"/>
  <c r="S38" i="24"/>
  <c r="O42" i="24"/>
  <c r="S42" i="24"/>
  <c r="O46" i="24"/>
  <c r="S46" i="24"/>
  <c r="O50" i="24"/>
  <c r="S50" i="24"/>
  <c r="O54" i="24"/>
  <c r="S54" i="24"/>
  <c r="O58" i="24"/>
  <c r="S58" i="24"/>
  <c r="O62" i="24"/>
  <c r="S62" i="24"/>
  <c r="O66" i="24"/>
  <c r="S66" i="24"/>
  <c r="O70" i="24"/>
  <c r="S70" i="24"/>
  <c r="O74" i="24"/>
  <c r="S74" i="24"/>
  <c r="O78" i="24"/>
  <c r="S78" i="24"/>
  <c r="O82" i="24"/>
  <c r="S82" i="24"/>
  <c r="O86" i="24"/>
  <c r="S86" i="24"/>
  <c r="S88" i="24"/>
  <c r="O92" i="24"/>
  <c r="S92" i="24"/>
  <c r="O96" i="24"/>
  <c r="S96" i="24"/>
  <c r="O100" i="24"/>
  <c r="S100" i="24"/>
  <c r="O104" i="24"/>
  <c r="S104" i="24"/>
  <c r="O108" i="24"/>
  <c r="S108" i="24"/>
  <c r="O112" i="24"/>
  <c r="S112" i="24"/>
  <c r="O116" i="24"/>
  <c r="S116" i="24"/>
  <c r="O30" i="24"/>
  <c r="S30" i="24"/>
  <c r="O34" i="24"/>
  <c r="S34" i="24"/>
  <c r="O24" i="24"/>
  <c r="S24" i="24"/>
  <c r="S20" i="24"/>
  <c r="O20" i="24"/>
  <c r="J98" i="24"/>
  <c r="J106" i="24"/>
  <c r="J114" i="24"/>
  <c r="O29" i="24"/>
  <c r="S29" i="24"/>
  <c r="O33" i="24"/>
  <c r="S33" i="24"/>
  <c r="O23" i="24"/>
  <c r="S23" i="24"/>
  <c r="J95" i="24"/>
  <c r="J99" i="24"/>
  <c r="J103" i="24"/>
  <c r="J107" i="24"/>
  <c r="J111" i="24"/>
  <c r="J115" i="24"/>
  <c r="O32" i="24"/>
  <c r="O22" i="24"/>
  <c r="O90" i="24"/>
  <c r="S90" i="24"/>
  <c r="O94" i="24"/>
  <c r="S94" i="24"/>
  <c r="O98" i="24"/>
  <c r="S98" i="24"/>
  <c r="O102" i="24"/>
  <c r="S102" i="24"/>
  <c r="O106" i="24"/>
  <c r="S106" i="24"/>
  <c r="O110" i="24"/>
  <c r="S110" i="24"/>
  <c r="O114" i="24"/>
  <c r="S114" i="24"/>
  <c r="O26" i="24"/>
  <c r="S26" i="24"/>
  <c r="O28" i="24"/>
  <c r="S28" i="24"/>
  <c r="S32" i="24"/>
  <c r="S22" i="24"/>
  <c r="S18" i="24"/>
  <c r="S27" i="24"/>
  <c r="O31" i="24"/>
  <c r="S31" i="24"/>
  <c r="O21" i="24"/>
  <c r="S21" i="24"/>
  <c r="O25" i="24"/>
  <c r="S25" i="24"/>
  <c r="S19" i="24"/>
  <c r="O19" i="24"/>
  <c r="O18" i="24"/>
  <c r="J97" i="24"/>
  <c r="J101" i="24"/>
  <c r="J105" i="24"/>
  <c r="J109" i="24"/>
  <c r="J113" i="24"/>
  <c r="J102" i="24"/>
  <c r="J110" i="24"/>
  <c r="J96" i="24"/>
  <c r="J116" i="24"/>
  <c r="J100" i="24"/>
  <c r="J104" i="24"/>
  <c r="J108" i="24"/>
  <c r="J112" i="24"/>
  <c r="F4" i="31"/>
  <c r="CG20" i="24"/>
  <c r="CI11" i="25" s="1"/>
  <c r="CH20" i="24"/>
  <c r="CJ11" i="25" s="1"/>
  <c r="E2" i="31"/>
  <c r="CH19" i="24"/>
  <c r="CJ10" i="25" s="1"/>
  <c r="CI19" i="24"/>
  <c r="CK10" i="25" s="1"/>
  <c r="CG19" i="24"/>
  <c r="CI10" i="25" s="1"/>
  <c r="AU9" i="24"/>
  <c r="I11" i="24" s="1"/>
  <c r="E3" i="31"/>
  <c r="F3" i="31"/>
  <c r="R18" i="24"/>
  <c r="CG18" i="24"/>
  <c r="CI9" i="25" s="1"/>
  <c r="AV9" i="25" s="1"/>
  <c r="CH18" i="24"/>
  <c r="CJ9" i="25" s="1"/>
  <c r="CI18" i="24"/>
  <c r="CK9" i="25" s="1"/>
  <c r="I2" i="31"/>
  <c r="E35" i="33"/>
  <c r="J34" i="33"/>
  <c r="K4" i="33"/>
  <c r="L4" i="33" s="1"/>
  <c r="F30" i="33"/>
  <c r="G64" i="33"/>
  <c r="E34" i="33"/>
  <c r="J43" i="33"/>
  <c r="F51" i="33"/>
  <c r="J27" i="33"/>
  <c r="E27" i="33"/>
  <c r="F34" i="33"/>
  <c r="G48" i="33"/>
  <c r="J51" i="33"/>
  <c r="E16" i="33"/>
  <c r="F16" i="33" s="1"/>
  <c r="E22" i="33"/>
  <c r="J22" i="33"/>
  <c r="E26" i="33"/>
  <c r="J26" i="33"/>
  <c r="F27" i="33"/>
  <c r="F38" i="33"/>
  <c r="E43" i="33"/>
  <c r="G57" i="33"/>
  <c r="J59" i="33"/>
  <c r="E19" i="33"/>
  <c r="J19" i="33"/>
  <c r="F22" i="33"/>
  <c r="F26" i="33"/>
  <c r="J35" i="33"/>
  <c r="E42" i="33"/>
  <c r="J42" i="33"/>
  <c r="F56" i="33"/>
  <c r="J56" i="33"/>
  <c r="F59" i="33"/>
  <c r="F19" i="33"/>
  <c r="F42" i="33"/>
  <c r="G56" i="33"/>
  <c r="J67" i="33"/>
  <c r="E30" i="33"/>
  <c r="J30" i="33"/>
  <c r="F31" i="33"/>
  <c r="E38" i="33"/>
  <c r="J38" i="33"/>
  <c r="F39" i="33"/>
  <c r="F48" i="33"/>
  <c r="J48" i="33"/>
  <c r="F64" i="33"/>
  <c r="J64" i="33"/>
  <c r="F67" i="33"/>
  <c r="E18" i="33"/>
  <c r="J18" i="33"/>
  <c r="F35" i="33"/>
  <c r="F43" i="33"/>
  <c r="F18" i="33"/>
  <c r="G18" i="33" s="1"/>
  <c r="E23" i="33"/>
  <c r="F23" i="33" s="1"/>
  <c r="G23" i="33" s="1"/>
  <c r="J23" i="33"/>
  <c r="E31" i="33"/>
  <c r="J31" i="33"/>
  <c r="E39" i="33"/>
  <c r="J39" i="33"/>
  <c r="G49" i="33"/>
  <c r="G65" i="33"/>
  <c r="BE3" i="24"/>
  <c r="BG10" i="24" s="1"/>
  <c r="E17" i="33"/>
  <c r="F17" i="33" s="1"/>
  <c r="G17" i="33" s="1"/>
  <c r="J17" i="33"/>
  <c r="G24" i="33"/>
  <c r="F24" i="33"/>
  <c r="J24" i="33"/>
  <c r="E24" i="33"/>
  <c r="G32" i="33"/>
  <c r="F32" i="33"/>
  <c r="J32" i="33"/>
  <c r="E32" i="33"/>
  <c r="G40" i="33"/>
  <c r="F40" i="33"/>
  <c r="J40" i="33"/>
  <c r="E40" i="33"/>
  <c r="E52" i="33"/>
  <c r="G52" i="33"/>
  <c r="J52" i="33"/>
  <c r="F52" i="33"/>
  <c r="E55" i="33"/>
  <c r="F55" i="33"/>
  <c r="J55" i="33"/>
  <c r="E68" i="33"/>
  <c r="G68" i="33"/>
  <c r="J68" i="33"/>
  <c r="F68" i="33"/>
  <c r="G20" i="33"/>
  <c r="F20" i="33"/>
  <c r="J20" i="33"/>
  <c r="E20" i="33"/>
  <c r="G28" i="33"/>
  <c r="F28" i="33"/>
  <c r="J28" i="33"/>
  <c r="E28" i="33"/>
  <c r="G36" i="33"/>
  <c r="F36" i="33"/>
  <c r="J36" i="33"/>
  <c r="E36" i="33"/>
  <c r="E44" i="33"/>
  <c r="G44" i="33"/>
  <c r="J44" i="33"/>
  <c r="F44" i="33"/>
  <c r="E47" i="33"/>
  <c r="F47" i="33"/>
  <c r="J47" i="33"/>
  <c r="E60" i="33"/>
  <c r="G60" i="33"/>
  <c r="J60" i="33"/>
  <c r="F60" i="33"/>
  <c r="E63" i="33"/>
  <c r="F63" i="33"/>
  <c r="J63" i="33"/>
  <c r="E21" i="33"/>
  <c r="J21" i="33"/>
  <c r="E25" i="33"/>
  <c r="J25" i="33"/>
  <c r="E29" i="33"/>
  <c r="J29" i="33"/>
  <c r="E33" i="33"/>
  <c r="J33" i="33"/>
  <c r="E37" i="33"/>
  <c r="J37" i="33"/>
  <c r="E41" i="33"/>
  <c r="J41" i="33"/>
  <c r="G45" i="33"/>
  <c r="G53" i="33"/>
  <c r="G61" i="33"/>
  <c r="G69" i="33"/>
  <c r="G16" i="33"/>
  <c r="F21" i="33"/>
  <c r="F25" i="33"/>
  <c r="F29" i="33"/>
  <c r="F33" i="33"/>
  <c r="F37" i="33"/>
  <c r="F41" i="33"/>
  <c r="F45" i="33"/>
  <c r="J45" i="33"/>
  <c r="G46" i="33"/>
  <c r="F49" i="33"/>
  <c r="J49" i="33"/>
  <c r="G50" i="33"/>
  <c r="F53" i="33"/>
  <c r="J53" i="33"/>
  <c r="G54" i="33"/>
  <c r="F57" i="33"/>
  <c r="J57" i="33"/>
  <c r="G58" i="33"/>
  <c r="F61" i="33"/>
  <c r="J61" i="33"/>
  <c r="G62" i="33"/>
  <c r="F65" i="33"/>
  <c r="J65" i="33"/>
  <c r="G66" i="33"/>
  <c r="F69" i="33"/>
  <c r="J69" i="33"/>
  <c r="E72" i="33"/>
  <c r="J72" i="33"/>
  <c r="F72" i="33"/>
  <c r="E76" i="33"/>
  <c r="J76" i="33"/>
  <c r="F76" i="33"/>
  <c r="E80" i="33"/>
  <c r="J80" i="33"/>
  <c r="F80" i="33"/>
  <c r="E84" i="33"/>
  <c r="J84" i="33"/>
  <c r="F84" i="33"/>
  <c r="E88" i="33"/>
  <c r="J88" i="33"/>
  <c r="F88" i="33"/>
  <c r="E92" i="33"/>
  <c r="J92" i="33"/>
  <c r="F92" i="33"/>
  <c r="E96" i="33"/>
  <c r="J96" i="33"/>
  <c r="F96" i="33"/>
  <c r="E100" i="33"/>
  <c r="J100" i="33"/>
  <c r="F100" i="33"/>
  <c r="E104" i="33"/>
  <c r="J104" i="33"/>
  <c r="F104" i="33"/>
  <c r="E70" i="33"/>
  <c r="J70" i="33"/>
  <c r="E73" i="33"/>
  <c r="J73" i="33"/>
  <c r="F73" i="33"/>
  <c r="E77" i="33"/>
  <c r="J77" i="33"/>
  <c r="F77" i="33"/>
  <c r="E81" i="33"/>
  <c r="J81" i="33"/>
  <c r="F81" i="33"/>
  <c r="E85" i="33"/>
  <c r="J85" i="33"/>
  <c r="F85" i="33"/>
  <c r="E89" i="33"/>
  <c r="J89" i="33"/>
  <c r="F89" i="33"/>
  <c r="E93" i="33"/>
  <c r="J93" i="33"/>
  <c r="F93" i="33"/>
  <c r="E97" i="33"/>
  <c r="J97" i="33"/>
  <c r="F97" i="33"/>
  <c r="E101" i="33"/>
  <c r="J101" i="33"/>
  <c r="F101" i="33"/>
  <c r="E105" i="33"/>
  <c r="G105" i="33"/>
  <c r="J105" i="33"/>
  <c r="F105" i="33"/>
  <c r="F14" i="33"/>
  <c r="G14" i="33" s="1"/>
  <c r="F15" i="33"/>
  <c r="G15" i="33" s="1"/>
  <c r="J15" i="33"/>
  <c r="E74" i="33"/>
  <c r="J74" i="33"/>
  <c r="F74" i="33"/>
  <c r="E78" i="33"/>
  <c r="J78" i="33"/>
  <c r="F78" i="33"/>
  <c r="E82" i="33"/>
  <c r="J82" i="33"/>
  <c r="F82" i="33"/>
  <c r="E86" i="33"/>
  <c r="J86" i="33"/>
  <c r="F86" i="33"/>
  <c r="E90" i="33"/>
  <c r="J90" i="33"/>
  <c r="F90" i="33"/>
  <c r="E94" i="33"/>
  <c r="J94" i="33"/>
  <c r="F94" i="33"/>
  <c r="E98" i="33"/>
  <c r="J98" i="33"/>
  <c r="F98" i="33"/>
  <c r="E102" i="33"/>
  <c r="J102" i="33"/>
  <c r="F102" i="33"/>
  <c r="F46" i="33"/>
  <c r="J46" i="33"/>
  <c r="G47" i="33"/>
  <c r="F50" i="33"/>
  <c r="J50" i="33"/>
  <c r="G51" i="33"/>
  <c r="F54" i="33"/>
  <c r="J54" i="33"/>
  <c r="G55" i="33"/>
  <c r="F58" i="33"/>
  <c r="J58" i="33"/>
  <c r="G59" i="33"/>
  <c r="F62" i="33"/>
  <c r="J62" i="33"/>
  <c r="G63" i="33"/>
  <c r="F66" i="33"/>
  <c r="J66" i="33"/>
  <c r="G67" i="33"/>
  <c r="F70" i="33"/>
  <c r="E71" i="33"/>
  <c r="J71" i="33"/>
  <c r="F71" i="33"/>
  <c r="G73" i="33"/>
  <c r="E75" i="33"/>
  <c r="J75" i="33"/>
  <c r="F75" i="33"/>
  <c r="G77" i="33"/>
  <c r="E79" i="33"/>
  <c r="J79" i="33"/>
  <c r="F79" i="33"/>
  <c r="G81" i="33"/>
  <c r="E83" i="33"/>
  <c r="J83" i="33"/>
  <c r="F83" i="33"/>
  <c r="G85" i="33"/>
  <c r="E87" i="33"/>
  <c r="J87" i="33"/>
  <c r="F87" i="33"/>
  <c r="G89" i="33"/>
  <c r="E91" i="33"/>
  <c r="J91" i="33"/>
  <c r="F91" i="33"/>
  <c r="G93" i="33"/>
  <c r="E95" i="33"/>
  <c r="J95" i="33"/>
  <c r="F95" i="33"/>
  <c r="G97" i="33"/>
  <c r="E99" i="33"/>
  <c r="J99" i="33"/>
  <c r="F99" i="33"/>
  <c r="G101" i="33"/>
  <c r="E103" i="33"/>
  <c r="J103" i="33"/>
  <c r="F103" i="33"/>
  <c r="F106" i="33"/>
  <c r="J106" i="33"/>
  <c r="F107" i="33"/>
  <c r="J107" i="33"/>
  <c r="F108" i="33"/>
  <c r="J108" i="33"/>
  <c r="F109" i="33"/>
  <c r="J109" i="33"/>
  <c r="F110" i="33"/>
  <c r="J110" i="33"/>
  <c r="F111" i="33"/>
  <c r="J111" i="33"/>
  <c r="F112" i="33"/>
  <c r="J112" i="33"/>
  <c r="G106" i="33"/>
  <c r="G107" i="33"/>
  <c r="G108" i="33"/>
  <c r="G109" i="33"/>
  <c r="G110" i="33"/>
  <c r="G111" i="33"/>
  <c r="G112" i="33"/>
  <c r="AM5" i="25" l="1"/>
  <c r="CJ25" i="25"/>
  <c r="X5" i="25"/>
  <c r="AB5" i="25"/>
  <c r="N16" i="25" s="1"/>
  <c r="AD5" i="25"/>
  <c r="AE5" i="25"/>
  <c r="AF5" i="25"/>
  <c r="AA5" i="25"/>
  <c r="AR5" i="25"/>
  <c r="S13" i="25" s="1"/>
  <c r="AH5" i="25"/>
  <c r="N29" i="25" s="1"/>
  <c r="AI5" i="25"/>
  <c r="N32" i="25" s="1"/>
  <c r="AK5" i="25"/>
  <c r="Y5" i="25"/>
  <c r="AG5" i="25"/>
  <c r="AL5" i="25"/>
  <c r="S33" i="25"/>
  <c r="S30" i="25"/>
  <c r="AJ5" i="25"/>
  <c r="N35" i="25" s="1"/>
  <c r="AC5" i="25"/>
  <c r="N22" i="25" s="1"/>
  <c r="Z5" i="25"/>
  <c r="N10" i="25" s="1"/>
  <c r="AQ5" i="25"/>
  <c r="S17" i="25" s="1"/>
  <c r="S36" i="25"/>
  <c r="CI32" i="25"/>
  <c r="AU32" i="25" s="1"/>
  <c r="CI27" i="25"/>
  <c r="CI31" i="25"/>
  <c r="AU31" i="25" s="1"/>
  <c r="CI26" i="25"/>
  <c r="CI29" i="25"/>
  <c r="AV29" i="25" s="1"/>
  <c r="CI24" i="25"/>
  <c r="CI30" i="25"/>
  <c r="AV30" i="25" s="1"/>
  <c r="CI25" i="25"/>
  <c r="CK31" i="25"/>
  <c r="CK26" i="25"/>
  <c r="CK29" i="25"/>
  <c r="CK24" i="25"/>
  <c r="CJ31" i="25"/>
  <c r="CJ26" i="25"/>
  <c r="CK30" i="25"/>
  <c r="CK25" i="25"/>
  <c r="CK32" i="25"/>
  <c r="CK27" i="25"/>
  <c r="CJ32" i="25"/>
  <c r="CJ27" i="25"/>
  <c r="CJ29" i="25"/>
  <c r="CJ24" i="25"/>
  <c r="S11" i="25"/>
  <c r="S25" i="25"/>
  <c r="I4" i="31"/>
  <c r="AP14" i="31"/>
  <c r="AP45" i="31"/>
  <c r="AP40" i="31"/>
  <c r="AP28" i="31"/>
  <c r="AP47" i="31"/>
  <c r="AP39" i="31"/>
  <c r="AP41" i="31"/>
  <c r="AP44" i="31"/>
  <c r="AP20" i="31"/>
  <c r="AP31" i="31"/>
  <c r="AP11" i="31"/>
  <c r="AP67" i="31"/>
  <c r="AP13" i="31"/>
  <c r="AP8" i="31"/>
  <c r="AP32" i="31"/>
  <c r="AP35" i="31"/>
  <c r="AP64" i="31"/>
  <c r="AP17" i="31"/>
  <c r="AP15" i="31"/>
  <c r="AV78" i="25"/>
  <c r="AU37" i="25"/>
  <c r="AU42" i="25"/>
  <c r="AV66" i="25"/>
  <c r="AV14" i="25"/>
  <c r="AV76" i="25"/>
  <c r="AU44" i="25"/>
  <c r="AU54" i="25"/>
  <c r="AU64" i="25"/>
  <c r="AU73" i="25"/>
  <c r="AU35" i="25"/>
  <c r="AV38" i="25"/>
  <c r="AV43" i="25"/>
  <c r="AU22" i="25"/>
  <c r="AV45" i="25"/>
  <c r="AU71" i="25"/>
  <c r="AV32" i="25"/>
  <c r="AV68" i="25"/>
  <c r="AU29" i="25"/>
  <c r="AV12" i="25"/>
  <c r="AV23" i="25"/>
  <c r="AU36" i="25"/>
  <c r="AU18" i="25"/>
  <c r="AU63" i="25"/>
  <c r="I49" i="31"/>
  <c r="AP12" i="31"/>
  <c r="AU56" i="25"/>
  <c r="AV40" i="25"/>
  <c r="AV50" i="25"/>
  <c r="AV60" i="25"/>
  <c r="I47" i="31"/>
  <c r="AV69" i="25"/>
  <c r="AV46" i="25"/>
  <c r="AV53" i="25"/>
  <c r="AV67" i="25"/>
  <c r="AU55" i="25"/>
  <c r="AP27" i="31"/>
  <c r="AV20" i="25"/>
  <c r="AV19" i="25"/>
  <c r="AU30" i="25"/>
  <c r="AU41" i="25"/>
  <c r="AV72" i="25"/>
  <c r="AU59" i="25"/>
  <c r="AU51" i="25"/>
  <c r="AV17" i="25"/>
  <c r="AU16" i="25"/>
  <c r="AV31" i="25"/>
  <c r="AV49" i="25"/>
  <c r="AU77" i="25"/>
  <c r="AU33" i="25"/>
  <c r="AV15" i="25"/>
  <c r="AU21" i="25"/>
  <c r="AU47" i="25"/>
  <c r="AU39" i="25"/>
  <c r="AV48" i="25"/>
  <c r="I53" i="31"/>
  <c r="AP60" i="31"/>
  <c r="AV74" i="25"/>
  <c r="AV11" i="25"/>
  <c r="AU11" i="25"/>
  <c r="AV13" i="25"/>
  <c r="AU13" i="25"/>
  <c r="I3" i="31"/>
  <c r="AU10" i="25"/>
  <c r="AV10" i="25"/>
  <c r="CF5" i="25"/>
  <c r="R25" i="25" s="1"/>
  <c r="AO5" i="25"/>
  <c r="R26" i="25" s="1"/>
  <c r="S20" i="25"/>
  <c r="AU9" i="25"/>
  <c r="AP66" i="31"/>
  <c r="AP16" i="31"/>
  <c r="AP68" i="31"/>
  <c r="AP24" i="31"/>
  <c r="AP23" i="31"/>
  <c r="AP19" i="31"/>
  <c r="AP62" i="31"/>
  <c r="AP37" i="31"/>
  <c r="AP49" i="31"/>
  <c r="AP21" i="31"/>
  <c r="AP43" i="31"/>
  <c r="AP5" i="31"/>
  <c r="AP6" i="31"/>
  <c r="AP7" i="31"/>
  <c r="AP10" i="31"/>
  <c r="Q16" i="24"/>
  <c r="AP9" i="31"/>
  <c r="R16" i="24"/>
  <c r="AP3" i="31"/>
  <c r="L6" i="33"/>
  <c r="F10" i="33" s="1"/>
  <c r="N110" i="24"/>
  <c r="M110" i="24"/>
  <c r="M97" i="24"/>
  <c r="N97" i="24"/>
  <c r="M99" i="24"/>
  <c r="N99" i="24"/>
  <c r="N104" i="24"/>
  <c r="M104" i="24"/>
  <c r="N96" i="24"/>
  <c r="M96" i="24"/>
  <c r="M101" i="24"/>
  <c r="N101" i="24"/>
  <c r="M103" i="24"/>
  <c r="N103" i="24"/>
  <c r="N98" i="24"/>
  <c r="M98" i="24"/>
  <c r="M113" i="24"/>
  <c r="N113" i="24"/>
  <c r="N100" i="24"/>
  <c r="M100" i="24"/>
  <c r="N108" i="24"/>
  <c r="M108" i="24"/>
  <c r="N102" i="24"/>
  <c r="M102" i="24"/>
  <c r="M109" i="24"/>
  <c r="N109" i="24"/>
  <c r="M111" i="24"/>
  <c r="N111" i="24"/>
  <c r="M95" i="24"/>
  <c r="N95" i="24"/>
  <c r="N114" i="24"/>
  <c r="M114" i="24"/>
  <c r="N112" i="24"/>
  <c r="M112" i="24"/>
  <c r="M115" i="24"/>
  <c r="N115" i="24"/>
  <c r="N116" i="24"/>
  <c r="M116" i="24"/>
  <c r="M105" i="24"/>
  <c r="N105" i="24"/>
  <c r="M107" i="24"/>
  <c r="N107" i="24"/>
  <c r="N106" i="24"/>
  <c r="M106" i="24"/>
  <c r="AP2" i="31"/>
  <c r="AP4" i="31"/>
  <c r="O16" i="24"/>
  <c r="O15" i="24" s="1"/>
  <c r="K4" i="25" s="1"/>
  <c r="S16" i="24"/>
  <c r="M10" i="24" s="1"/>
  <c r="BE10" i="24"/>
  <c r="BG6" i="24"/>
  <c r="BE6" i="24"/>
  <c r="C10" i="33"/>
  <c r="F8" i="33"/>
  <c r="F9" i="33" s="1"/>
  <c r="AM7" i="24"/>
  <c r="AH3" i="24"/>
  <c r="N15" i="25" l="1"/>
  <c r="N17" i="25"/>
  <c r="S21" i="25"/>
  <c r="N27" i="25"/>
  <c r="N25" i="25"/>
  <c r="J25" i="25" s="1"/>
  <c r="N24" i="25"/>
  <c r="J24" i="25" s="1"/>
  <c r="N26" i="25"/>
  <c r="S22" i="25"/>
  <c r="N30" i="25"/>
  <c r="S27" i="25"/>
  <c r="N20" i="25"/>
  <c r="N33" i="25"/>
  <c r="S12" i="25"/>
  <c r="N11" i="25"/>
  <c r="S26" i="25"/>
  <c r="N19" i="25"/>
  <c r="N21" i="25"/>
  <c r="N36" i="25"/>
  <c r="N13" i="25"/>
  <c r="N12" i="25"/>
  <c r="AV5" i="25"/>
  <c r="R36" i="25" s="1"/>
  <c r="J89" i="31"/>
  <c r="J90" i="31"/>
  <c r="J86" i="31"/>
  <c r="J79" i="31"/>
  <c r="J91" i="31"/>
  <c r="J100" i="31"/>
  <c r="J92" i="31"/>
  <c r="J81" i="31"/>
  <c r="J93" i="31"/>
  <c r="J80" i="31"/>
  <c r="J94" i="31"/>
  <c r="J83" i="31"/>
  <c r="J95" i="31"/>
  <c r="J84" i="31"/>
  <c r="J96" i="31"/>
  <c r="J85" i="31"/>
  <c r="J97" i="31"/>
  <c r="J98" i="31"/>
  <c r="J88" i="31"/>
  <c r="J87" i="31"/>
  <c r="J99" i="31"/>
  <c r="J18" i="24"/>
  <c r="AU5" i="25"/>
  <c r="J101" i="31"/>
  <c r="J117" i="24"/>
  <c r="R21" i="25"/>
  <c r="AP5" i="25"/>
  <c r="S16" i="25"/>
  <c r="R12" i="25"/>
  <c r="J58" i="24"/>
  <c r="J90" i="24"/>
  <c r="J36" i="24"/>
  <c r="J39" i="24"/>
  <c r="J55" i="24"/>
  <c r="J71" i="24"/>
  <c r="J87" i="24"/>
  <c r="J56" i="24"/>
  <c r="J48" i="24"/>
  <c r="J41" i="24"/>
  <c r="J57" i="24"/>
  <c r="J73" i="24"/>
  <c r="J89" i="24"/>
  <c r="J30" i="24"/>
  <c r="J62" i="24"/>
  <c r="J94" i="24"/>
  <c r="J60" i="24"/>
  <c r="J84" i="24"/>
  <c r="J74" i="24"/>
  <c r="J47" i="24"/>
  <c r="J79" i="24"/>
  <c r="J80" i="24"/>
  <c r="J49" i="24"/>
  <c r="J88" i="24"/>
  <c r="J34" i="24"/>
  <c r="J66" i="24"/>
  <c r="J52" i="24"/>
  <c r="J27" i="24"/>
  <c r="J43" i="24"/>
  <c r="J59" i="24"/>
  <c r="J75" i="24"/>
  <c r="J91" i="24"/>
  <c r="J72" i="24"/>
  <c r="J64" i="24"/>
  <c r="J29" i="24"/>
  <c r="J45" i="24"/>
  <c r="J61" i="24"/>
  <c r="J77" i="24"/>
  <c r="J93" i="24"/>
  <c r="J38" i="24"/>
  <c r="J70" i="24"/>
  <c r="J76" i="24"/>
  <c r="J42" i="24"/>
  <c r="J68" i="24"/>
  <c r="J63" i="24"/>
  <c r="J33" i="24"/>
  <c r="J81" i="24"/>
  <c r="J46" i="24"/>
  <c r="J50" i="24"/>
  <c r="J82" i="24"/>
  <c r="J35" i="24"/>
  <c r="J51" i="24"/>
  <c r="J67" i="24"/>
  <c r="J83" i="24"/>
  <c r="J44" i="24"/>
  <c r="J28" i="24"/>
  <c r="J37" i="24"/>
  <c r="J53" i="24"/>
  <c r="J69" i="24"/>
  <c r="J85" i="24"/>
  <c r="J54" i="24"/>
  <c r="J86" i="24"/>
  <c r="J40" i="24"/>
  <c r="J92" i="24"/>
  <c r="J31" i="24"/>
  <c r="J32" i="24"/>
  <c r="J65" i="24"/>
  <c r="J78" i="24"/>
  <c r="J43" i="31"/>
  <c r="J13" i="31"/>
  <c r="J17" i="31"/>
  <c r="J21" i="31"/>
  <c r="J25" i="31"/>
  <c r="J29" i="31"/>
  <c r="J33" i="31"/>
  <c r="J37" i="31"/>
  <c r="J41" i="31"/>
  <c r="J61" i="31"/>
  <c r="J64" i="31"/>
  <c r="J66" i="31"/>
  <c r="J68" i="31"/>
  <c r="J71" i="31"/>
  <c r="J75" i="31"/>
  <c r="J72" i="31"/>
  <c r="J76" i="31"/>
  <c r="J56" i="31"/>
  <c r="J14" i="31"/>
  <c r="J18" i="31"/>
  <c r="J22" i="31"/>
  <c r="J26" i="31"/>
  <c r="J30" i="31"/>
  <c r="J34" i="31"/>
  <c r="J38" i="31"/>
  <c r="J42" i="31"/>
  <c r="J46" i="31"/>
  <c r="J50" i="31"/>
  <c r="J54" i="31"/>
  <c r="J62" i="31"/>
  <c r="J59" i="31"/>
  <c r="J60" i="31"/>
  <c r="J52" i="31"/>
  <c r="J11" i="31"/>
  <c r="J15" i="31"/>
  <c r="J19" i="31"/>
  <c r="J23" i="31"/>
  <c r="J27" i="31"/>
  <c r="J31" i="31"/>
  <c r="J35" i="31"/>
  <c r="J39" i="31"/>
  <c r="J58" i="31"/>
  <c r="J63" i="31"/>
  <c r="J45" i="31"/>
  <c r="J47" i="31"/>
  <c r="J49" i="31"/>
  <c r="J51" i="31"/>
  <c r="J53" i="31"/>
  <c r="J55" i="31"/>
  <c r="J57" i="31"/>
  <c r="J65" i="31"/>
  <c r="J67" i="31"/>
  <c r="J69" i="31"/>
  <c r="J73" i="31"/>
  <c r="J77" i="31"/>
  <c r="J70" i="31"/>
  <c r="J74" i="31"/>
  <c r="J78" i="31"/>
  <c r="J12" i="31"/>
  <c r="J16" i="31"/>
  <c r="J20" i="31"/>
  <c r="J24" i="31"/>
  <c r="J28" i="31"/>
  <c r="J32" i="31"/>
  <c r="J36" i="31"/>
  <c r="J40" i="31"/>
  <c r="J44" i="31"/>
  <c r="J48" i="31"/>
  <c r="J10" i="31"/>
  <c r="J26" i="24"/>
  <c r="J9" i="31"/>
  <c r="J25" i="24"/>
  <c r="J8" i="31"/>
  <c r="J24" i="24"/>
  <c r="J23" i="24"/>
  <c r="J7" i="31"/>
  <c r="J6" i="31"/>
  <c r="J22" i="24"/>
  <c r="J5" i="31"/>
  <c r="J21" i="24"/>
  <c r="J20" i="24"/>
  <c r="J82" i="31"/>
  <c r="J19" i="24"/>
  <c r="F11" i="33"/>
  <c r="R17" i="25"/>
  <c r="J4" i="31"/>
  <c r="E4" i="25"/>
  <c r="J3" i="31"/>
  <c r="AG3" i="24"/>
  <c r="AM9" i="24"/>
  <c r="J26" i="25" l="1"/>
  <c r="R22" i="25"/>
  <c r="J22" i="25" s="1"/>
  <c r="R27" i="25"/>
  <c r="J27" i="25" s="1"/>
  <c r="J2" i="31"/>
  <c r="AU5" i="24"/>
  <c r="I10" i="24" s="1"/>
  <c r="BE8" i="24"/>
  <c r="BG8" i="24"/>
  <c r="R33" i="25"/>
  <c r="R30" i="25"/>
  <c r="K94" i="31"/>
  <c r="K79" i="31"/>
  <c r="K92" i="31"/>
  <c r="K81" i="31"/>
  <c r="K88" i="31"/>
  <c r="K83" i="31"/>
  <c r="K100" i="31"/>
  <c r="K85" i="31"/>
  <c r="K86" i="31"/>
  <c r="K87" i="31"/>
  <c r="K84" i="31"/>
  <c r="K89" i="31"/>
  <c r="K96" i="31"/>
  <c r="K91" i="31"/>
  <c r="K80" i="31"/>
  <c r="K93" i="31"/>
  <c r="K97" i="31"/>
  <c r="K90" i="31"/>
  <c r="K95" i="31"/>
  <c r="K98" i="31"/>
  <c r="K99" i="31"/>
  <c r="K76" i="31"/>
  <c r="K82" i="31"/>
  <c r="K75" i="31"/>
  <c r="K74" i="31"/>
  <c r="K77" i="31"/>
  <c r="K78" i="31"/>
  <c r="K73" i="31"/>
  <c r="K101" i="31"/>
  <c r="R32" i="25"/>
  <c r="R29" i="25"/>
  <c r="R35" i="25"/>
  <c r="N117" i="24"/>
  <c r="M117" i="24"/>
  <c r="R13" i="25"/>
  <c r="J19" i="25"/>
  <c r="J21" i="25"/>
  <c r="N78" i="24"/>
  <c r="M78" i="24"/>
  <c r="M85" i="24"/>
  <c r="N85" i="24"/>
  <c r="M51" i="24"/>
  <c r="N51" i="24"/>
  <c r="N68" i="24"/>
  <c r="M68" i="24"/>
  <c r="M45" i="24"/>
  <c r="N45" i="24"/>
  <c r="N27" i="24"/>
  <c r="M27" i="24"/>
  <c r="M47" i="24"/>
  <c r="N47" i="24"/>
  <c r="N73" i="24"/>
  <c r="M73" i="24"/>
  <c r="M39" i="24"/>
  <c r="N39" i="24"/>
  <c r="M65" i="24"/>
  <c r="N65" i="24"/>
  <c r="M69" i="24"/>
  <c r="N69" i="24"/>
  <c r="M35" i="24"/>
  <c r="N35" i="24"/>
  <c r="N81" i="24"/>
  <c r="M81" i="24"/>
  <c r="N42" i="24"/>
  <c r="M42" i="24"/>
  <c r="N93" i="24"/>
  <c r="M93" i="24"/>
  <c r="M29" i="24"/>
  <c r="N29" i="24"/>
  <c r="M75" i="24"/>
  <c r="N75" i="24"/>
  <c r="M52" i="24"/>
  <c r="N52" i="24"/>
  <c r="M49" i="24"/>
  <c r="N49" i="24"/>
  <c r="M74" i="24"/>
  <c r="N74" i="24"/>
  <c r="N62" i="24"/>
  <c r="M62" i="24"/>
  <c r="M57" i="24"/>
  <c r="N57" i="24"/>
  <c r="N87" i="24"/>
  <c r="M87" i="24"/>
  <c r="N36" i="24"/>
  <c r="M36" i="24"/>
  <c r="M32" i="24"/>
  <c r="N32" i="24"/>
  <c r="M86" i="24"/>
  <c r="N86" i="24"/>
  <c r="M53" i="24"/>
  <c r="N53" i="24"/>
  <c r="M83" i="24"/>
  <c r="N83" i="24"/>
  <c r="N82" i="24"/>
  <c r="M82" i="24"/>
  <c r="N33" i="24"/>
  <c r="M33" i="24"/>
  <c r="N76" i="24"/>
  <c r="M76" i="24"/>
  <c r="N77" i="24"/>
  <c r="M77" i="24"/>
  <c r="N64" i="24"/>
  <c r="M64" i="24"/>
  <c r="N59" i="24"/>
  <c r="M59" i="24"/>
  <c r="N66" i="24"/>
  <c r="M66" i="24"/>
  <c r="M80" i="24"/>
  <c r="N80" i="24"/>
  <c r="N84" i="24"/>
  <c r="M84" i="24"/>
  <c r="M30" i="24"/>
  <c r="N30" i="24"/>
  <c r="N41" i="24"/>
  <c r="M41" i="24"/>
  <c r="M71" i="24"/>
  <c r="N71" i="24"/>
  <c r="M90" i="24"/>
  <c r="N90" i="24"/>
  <c r="M92" i="24"/>
  <c r="N92" i="24"/>
  <c r="N28" i="24"/>
  <c r="M28" i="24"/>
  <c r="M46" i="24"/>
  <c r="N46" i="24"/>
  <c r="M38" i="24"/>
  <c r="N38" i="24"/>
  <c r="M91" i="24"/>
  <c r="N91" i="24"/>
  <c r="N88" i="24"/>
  <c r="M88" i="24"/>
  <c r="N94" i="24"/>
  <c r="M94" i="24"/>
  <c r="N56" i="24"/>
  <c r="M56" i="24"/>
  <c r="N40" i="24"/>
  <c r="M40" i="24"/>
  <c r="N44" i="24"/>
  <c r="M44" i="24"/>
  <c r="M31" i="24"/>
  <c r="N31" i="24"/>
  <c r="M54" i="24"/>
  <c r="N54" i="24"/>
  <c r="N37" i="24"/>
  <c r="M37" i="24"/>
  <c r="N67" i="24"/>
  <c r="M67" i="24"/>
  <c r="M50" i="24"/>
  <c r="N50" i="24"/>
  <c r="M63" i="24"/>
  <c r="N63" i="24"/>
  <c r="M70" i="24"/>
  <c r="N70" i="24"/>
  <c r="M61" i="24"/>
  <c r="N61" i="24"/>
  <c r="M72" i="24"/>
  <c r="N72" i="24"/>
  <c r="M43" i="24"/>
  <c r="N43" i="24"/>
  <c r="M34" i="24"/>
  <c r="N34" i="24"/>
  <c r="N79" i="24"/>
  <c r="M79" i="24"/>
  <c r="N60" i="24"/>
  <c r="M60" i="24"/>
  <c r="N89" i="24"/>
  <c r="M89" i="24"/>
  <c r="N48" i="24"/>
  <c r="M48" i="24"/>
  <c r="M55" i="24"/>
  <c r="N55" i="24"/>
  <c r="M58" i="24"/>
  <c r="N58" i="24"/>
  <c r="AU3" i="24"/>
  <c r="N26" i="24"/>
  <c r="M26" i="24"/>
  <c r="N25" i="24"/>
  <c r="M25" i="24"/>
  <c r="N24" i="24"/>
  <c r="M24" i="24"/>
  <c r="N23" i="24"/>
  <c r="M23" i="24"/>
  <c r="M22" i="24"/>
  <c r="N22" i="24"/>
  <c r="M21" i="24"/>
  <c r="N21" i="24"/>
  <c r="M20" i="24"/>
  <c r="N20" i="24"/>
  <c r="N19" i="24"/>
  <c r="M19" i="24"/>
  <c r="N18" i="24"/>
  <c r="M18" i="24"/>
  <c r="J16" i="24"/>
  <c r="J15" i="24" s="1"/>
  <c r="F4" i="25" s="1"/>
  <c r="Z3" i="24"/>
  <c r="AG5" i="24"/>
  <c r="AB3" i="24" l="1"/>
  <c r="L40" i="24" s="1"/>
  <c r="AA3" i="24"/>
  <c r="AG10" i="24"/>
  <c r="K47" i="31"/>
  <c r="K49" i="31"/>
  <c r="K36" i="31"/>
  <c r="K53" i="31"/>
  <c r="K16" i="31"/>
  <c r="K28" i="31"/>
  <c r="K23" i="31"/>
  <c r="K34" i="31"/>
  <c r="K55" i="31"/>
  <c r="K18" i="31"/>
  <c r="K42" i="31"/>
  <c r="K31" i="31"/>
  <c r="K40" i="31"/>
  <c r="K17" i="31"/>
  <c r="K51" i="31"/>
  <c r="K7" i="31"/>
  <c r="K56" i="31"/>
  <c r="K9" i="31"/>
  <c r="K46" i="31"/>
  <c r="K60" i="31"/>
  <c r="K61" i="31"/>
  <c r="K32" i="31"/>
  <c r="K45" i="31"/>
  <c r="K13" i="31"/>
  <c r="K22" i="31"/>
  <c r="K37" i="31"/>
  <c r="K52" i="31"/>
  <c r="K33" i="31"/>
  <c r="K64" i="31"/>
  <c r="K14" i="31"/>
  <c r="K72" i="31"/>
  <c r="K35" i="31"/>
  <c r="K50" i="31"/>
  <c r="K57" i="31"/>
  <c r="K59" i="31"/>
  <c r="K12" i="31"/>
  <c r="K21" i="31"/>
  <c r="K8" i="31"/>
  <c r="K19" i="31"/>
  <c r="K63" i="31"/>
  <c r="K38" i="31"/>
  <c r="K30" i="31"/>
  <c r="K26" i="31"/>
  <c r="K39" i="31"/>
  <c r="K27" i="31"/>
  <c r="K54" i="31"/>
  <c r="K66" i="31"/>
  <c r="K20" i="31"/>
  <c r="K5" i="31"/>
  <c r="K48" i="31"/>
  <c r="K67" i="31"/>
  <c r="K10" i="31"/>
  <c r="K68" i="31"/>
  <c r="K41" i="31"/>
  <c r="K58" i="31"/>
  <c r="K71" i="31"/>
  <c r="K43" i="31"/>
  <c r="K44" i="31"/>
  <c r="K11" i="31"/>
  <c r="K24" i="31"/>
  <c r="K25" i="31"/>
  <c r="K29" i="31"/>
  <c r="K15" i="31"/>
  <c r="K65" i="31"/>
  <c r="K62" i="31"/>
  <c r="K69" i="31"/>
  <c r="K70" i="31"/>
  <c r="K4" i="31"/>
  <c r="K6" i="31"/>
  <c r="K3" i="31"/>
  <c r="K2" i="31"/>
  <c r="AG9" i="24"/>
  <c r="P89" i="24"/>
  <c r="V89" i="24" s="1"/>
  <c r="L73" i="31" s="1"/>
  <c r="P90" i="24"/>
  <c r="V90" i="24" s="1"/>
  <c r="L74" i="31" s="1"/>
  <c r="P91" i="24"/>
  <c r="V91" i="24" s="1"/>
  <c r="L75" i="31" s="1"/>
  <c r="P93" i="24"/>
  <c r="V93" i="24" s="1"/>
  <c r="L77" i="31" s="1"/>
  <c r="M16" i="24"/>
  <c r="M15" i="24" s="1"/>
  <c r="N16" i="24"/>
  <c r="N15" i="24" s="1"/>
  <c r="L74" i="24" l="1"/>
  <c r="L61" i="24"/>
  <c r="L109" i="24"/>
  <c r="L33" i="24"/>
  <c r="L38" i="24"/>
  <c r="L81" i="24"/>
  <c r="L53" i="24"/>
  <c r="L85" i="24"/>
  <c r="L101" i="24"/>
  <c r="L106" i="24"/>
  <c r="L49" i="24"/>
  <c r="L97" i="24"/>
  <c r="L62" i="24"/>
  <c r="L26" i="24"/>
  <c r="L95" i="24"/>
  <c r="L76" i="24"/>
  <c r="L24" i="24"/>
  <c r="L92" i="24"/>
  <c r="L83" i="24"/>
  <c r="L37" i="24"/>
  <c r="L59" i="24"/>
  <c r="L45" i="24"/>
  <c r="L39" i="24"/>
  <c r="L114" i="24"/>
  <c r="L52" i="24"/>
  <c r="L65" i="24"/>
  <c r="L43" i="24"/>
  <c r="L63" i="24"/>
  <c r="L112" i="24"/>
  <c r="L64" i="24"/>
  <c r="L23" i="24"/>
  <c r="L68" i="24"/>
  <c r="L100" i="24"/>
  <c r="L36" i="24"/>
  <c r="L72" i="24"/>
  <c r="L90" i="24"/>
  <c r="L44" i="24"/>
  <c r="L73" i="24"/>
  <c r="L103" i="24"/>
  <c r="L78" i="24"/>
  <c r="L69" i="24"/>
  <c r="L117" i="24"/>
  <c r="L93" i="24"/>
  <c r="L56" i="24"/>
  <c r="L110" i="24"/>
  <c r="L86" i="24"/>
  <c r="L55" i="24"/>
  <c r="L58" i="24"/>
  <c r="L88" i="24"/>
  <c r="L98" i="24"/>
  <c r="L99" i="24"/>
  <c r="L84" i="24"/>
  <c r="L104" i="24"/>
  <c r="L21" i="24"/>
  <c r="L28" i="24"/>
  <c r="L94" i="24"/>
  <c r="P94" i="24" s="1"/>
  <c r="V94" i="24" s="1"/>
  <c r="L78" i="31" s="1"/>
  <c r="L48" i="24"/>
  <c r="L57" i="24"/>
  <c r="L27" i="24"/>
  <c r="L96" i="24"/>
  <c r="L67" i="24"/>
  <c r="L60" i="24"/>
  <c r="L87" i="24"/>
  <c r="L108" i="24"/>
  <c r="L47" i="24"/>
  <c r="L102" i="24"/>
  <c r="L113" i="24"/>
  <c r="L71" i="24"/>
  <c r="L79" i="24"/>
  <c r="L30" i="24"/>
  <c r="L22" i="24"/>
  <c r="L35" i="24"/>
  <c r="L116" i="24"/>
  <c r="L46" i="24"/>
  <c r="L115" i="24"/>
  <c r="L75" i="24"/>
  <c r="L105" i="24"/>
  <c r="L29" i="24"/>
  <c r="L34" i="24"/>
  <c r="L77" i="24"/>
  <c r="L82" i="24"/>
  <c r="L42" i="24"/>
  <c r="L51" i="24"/>
  <c r="L41" i="24"/>
  <c r="L70" i="24"/>
  <c r="L54" i="24"/>
  <c r="L89" i="24"/>
  <c r="L25" i="24"/>
  <c r="L31" i="24"/>
  <c r="L91" i="24"/>
  <c r="L32" i="24"/>
  <c r="L107" i="24"/>
  <c r="L66" i="24"/>
  <c r="L80" i="24"/>
  <c r="L111" i="24"/>
  <c r="L50" i="24"/>
  <c r="P65" i="24"/>
  <c r="V65" i="24" s="1"/>
  <c r="L49" i="31" s="1"/>
  <c r="P69" i="24"/>
  <c r="V69" i="24" s="1"/>
  <c r="L53" i="31" s="1"/>
  <c r="P73" i="24"/>
  <c r="V73" i="24" s="1"/>
  <c r="L57" i="31" s="1"/>
  <c r="K84" i="24"/>
  <c r="P84" i="24" s="1"/>
  <c r="V84" i="24" s="1"/>
  <c r="L68" i="31" s="1"/>
  <c r="K18" i="24"/>
  <c r="K71" i="24"/>
  <c r="K62" i="24"/>
  <c r="P62" i="24" s="1"/>
  <c r="V62" i="24" s="1"/>
  <c r="L46" i="31" s="1"/>
  <c r="K23" i="24"/>
  <c r="P23" i="24" s="1"/>
  <c r="V23" i="24" s="1"/>
  <c r="L7" i="31" s="1"/>
  <c r="K80" i="24"/>
  <c r="P80" i="24" s="1"/>
  <c r="V80" i="24" s="1"/>
  <c r="L64" i="31" s="1"/>
  <c r="K19" i="24"/>
  <c r="K60" i="24"/>
  <c r="P60" i="24" s="1"/>
  <c r="V60" i="24" s="1"/>
  <c r="L44" i="31" s="1"/>
  <c r="K41" i="24"/>
  <c r="P41" i="24" s="1"/>
  <c r="V41" i="24" s="1"/>
  <c r="L25" i="31" s="1"/>
  <c r="K107" i="24"/>
  <c r="K37" i="24"/>
  <c r="P37" i="24" s="1"/>
  <c r="V37" i="24" s="1"/>
  <c r="L21" i="31" s="1"/>
  <c r="K66" i="24"/>
  <c r="P66" i="24" s="1"/>
  <c r="V66" i="24" s="1"/>
  <c r="L50" i="31" s="1"/>
  <c r="K61" i="24"/>
  <c r="P61" i="24" s="1"/>
  <c r="V61" i="24" s="1"/>
  <c r="L45" i="31" s="1"/>
  <c r="K55" i="24"/>
  <c r="P55" i="24" s="1"/>
  <c r="V55" i="24" s="1"/>
  <c r="L39" i="31" s="1"/>
  <c r="K52" i="24"/>
  <c r="P52" i="24" s="1"/>
  <c r="V52" i="24" s="1"/>
  <c r="L36" i="31" s="1"/>
  <c r="K81" i="24"/>
  <c r="P81" i="24" s="1"/>
  <c r="V81" i="24" s="1"/>
  <c r="L65" i="31" s="1"/>
  <c r="K25" i="24"/>
  <c r="P25" i="24" s="1"/>
  <c r="V25" i="24" s="1"/>
  <c r="L9" i="31" s="1"/>
  <c r="K106" i="24"/>
  <c r="K49" i="24"/>
  <c r="P49" i="24" s="1"/>
  <c r="V49" i="24" s="1"/>
  <c r="L33" i="31" s="1"/>
  <c r="K99" i="24"/>
  <c r="K47" i="24"/>
  <c r="P47" i="24" s="1"/>
  <c r="V47" i="24" s="1"/>
  <c r="L31" i="31" s="1"/>
  <c r="K110" i="24"/>
  <c r="P110" i="24" s="1"/>
  <c r="K117" i="24"/>
  <c r="K53" i="24"/>
  <c r="P53" i="24" s="1"/>
  <c r="V53" i="24" s="1"/>
  <c r="L37" i="31" s="1"/>
  <c r="K113" i="24"/>
  <c r="K51" i="24"/>
  <c r="P51" i="24" s="1"/>
  <c r="V51" i="24" s="1"/>
  <c r="L35" i="31" s="1"/>
  <c r="K74" i="24"/>
  <c r="P74" i="24" s="1"/>
  <c r="V74" i="24" s="1"/>
  <c r="L58" i="31" s="1"/>
  <c r="K98" i="24"/>
  <c r="P98" i="24" s="1"/>
  <c r="K67" i="24"/>
  <c r="P67" i="24" s="1"/>
  <c r="V67" i="24" s="1"/>
  <c r="L51" i="31" s="1"/>
  <c r="K75" i="24"/>
  <c r="K83" i="24"/>
  <c r="P83" i="24" s="1"/>
  <c r="V83" i="24" s="1"/>
  <c r="L67" i="31" s="1"/>
  <c r="K82" i="24"/>
  <c r="P82" i="24" s="1"/>
  <c r="V82" i="24" s="1"/>
  <c r="L66" i="31" s="1"/>
  <c r="K108" i="24"/>
  <c r="K96" i="24"/>
  <c r="K31" i="24"/>
  <c r="P31" i="24" s="1"/>
  <c r="V31" i="24" s="1"/>
  <c r="L15" i="31" s="1"/>
  <c r="K46" i="24"/>
  <c r="P46" i="24" s="1"/>
  <c r="V46" i="24" s="1"/>
  <c r="L30" i="31" s="1"/>
  <c r="K39" i="24"/>
  <c r="P39" i="24" s="1"/>
  <c r="V39" i="24" s="1"/>
  <c r="L23" i="31" s="1"/>
  <c r="K70" i="24"/>
  <c r="P70" i="24" s="1"/>
  <c r="V70" i="24" s="1"/>
  <c r="L54" i="31" s="1"/>
  <c r="K58" i="24"/>
  <c r="P58" i="24" s="1"/>
  <c r="V58" i="24" s="1"/>
  <c r="L42" i="31" s="1"/>
  <c r="K57" i="24"/>
  <c r="P57" i="24" s="1"/>
  <c r="V57" i="24" s="1"/>
  <c r="L41" i="31" s="1"/>
  <c r="K26" i="24"/>
  <c r="P26" i="24" s="1"/>
  <c r="V26" i="24" s="1"/>
  <c r="L10" i="31" s="1"/>
  <c r="K21" i="24"/>
  <c r="P21" i="24" s="1"/>
  <c r="V21" i="24" s="1"/>
  <c r="L5" i="31" s="1"/>
  <c r="K94" i="24"/>
  <c r="K48" i="24"/>
  <c r="P48" i="24" s="1"/>
  <c r="V48" i="24" s="1"/>
  <c r="L32" i="31" s="1"/>
  <c r="K73" i="24"/>
  <c r="K34" i="24"/>
  <c r="P34" i="24" s="1"/>
  <c r="V34" i="24" s="1"/>
  <c r="L18" i="31" s="1"/>
  <c r="K104" i="24"/>
  <c r="K79" i="24"/>
  <c r="P79" i="24" s="1"/>
  <c r="V79" i="24" s="1"/>
  <c r="L63" i="31" s="1"/>
  <c r="K92" i="24"/>
  <c r="P92" i="24" s="1"/>
  <c r="V92" i="24" s="1"/>
  <c r="L76" i="31" s="1"/>
  <c r="K24" i="24"/>
  <c r="P24" i="24" s="1"/>
  <c r="V24" i="24" s="1"/>
  <c r="L8" i="31" s="1"/>
  <c r="K30" i="24"/>
  <c r="P30" i="24" s="1"/>
  <c r="V30" i="24" s="1"/>
  <c r="L14" i="31" s="1"/>
  <c r="K91" i="24"/>
  <c r="K115" i="24"/>
  <c r="K114" i="24"/>
  <c r="K87" i="24"/>
  <c r="P87" i="24" s="1"/>
  <c r="V87" i="24" s="1"/>
  <c r="L71" i="31" s="1"/>
  <c r="K97" i="24"/>
  <c r="K28" i="24"/>
  <c r="P28" i="24" s="1"/>
  <c r="V28" i="24" s="1"/>
  <c r="L12" i="31" s="1"/>
  <c r="K65" i="24"/>
  <c r="K77" i="24"/>
  <c r="P77" i="24" s="1"/>
  <c r="V77" i="24" s="1"/>
  <c r="L61" i="31" s="1"/>
  <c r="K44" i="24"/>
  <c r="P44" i="24" s="1"/>
  <c r="V44" i="24" s="1"/>
  <c r="L28" i="31" s="1"/>
  <c r="K85" i="24"/>
  <c r="P85" i="24" s="1"/>
  <c r="V85" i="24" s="1"/>
  <c r="L69" i="31" s="1"/>
  <c r="K33" i="24"/>
  <c r="P33" i="24" s="1"/>
  <c r="V33" i="24" s="1"/>
  <c r="L17" i="31" s="1"/>
  <c r="K45" i="24"/>
  <c r="P45" i="24" s="1"/>
  <c r="V45" i="24" s="1"/>
  <c r="L29" i="31" s="1"/>
  <c r="K69" i="24"/>
  <c r="K36" i="24"/>
  <c r="P36" i="24" s="1"/>
  <c r="V36" i="24" s="1"/>
  <c r="L20" i="31" s="1"/>
  <c r="K111" i="24"/>
  <c r="K93" i="24"/>
  <c r="AG11" i="24"/>
  <c r="L18" i="24" s="1"/>
  <c r="K50" i="24"/>
  <c r="P50" i="24" s="1"/>
  <c r="V50" i="24" s="1"/>
  <c r="L34" i="31" s="1"/>
  <c r="K42" i="24"/>
  <c r="P42" i="24" s="1"/>
  <c r="V42" i="24" s="1"/>
  <c r="L26" i="31" s="1"/>
  <c r="K103" i="24"/>
  <c r="P103" i="24" s="1"/>
  <c r="K27" i="24"/>
  <c r="P27" i="24" s="1"/>
  <c r="V27" i="24" s="1"/>
  <c r="L11" i="31" s="1"/>
  <c r="K86" i="24"/>
  <c r="P86" i="24" s="1"/>
  <c r="V86" i="24" s="1"/>
  <c r="L70" i="31" s="1"/>
  <c r="K22" i="24"/>
  <c r="P22" i="24" s="1"/>
  <c r="V22" i="24" s="1"/>
  <c r="L6" i="31" s="1"/>
  <c r="K43" i="24"/>
  <c r="P43" i="24" s="1"/>
  <c r="V43" i="24" s="1"/>
  <c r="L27" i="31" s="1"/>
  <c r="K100" i="24"/>
  <c r="K64" i="24"/>
  <c r="P64" i="24" s="1"/>
  <c r="V64" i="24" s="1"/>
  <c r="L48" i="31" s="1"/>
  <c r="K56" i="24"/>
  <c r="P56" i="24" s="1"/>
  <c r="V56" i="24" s="1"/>
  <c r="L40" i="31" s="1"/>
  <c r="K68" i="24"/>
  <c r="P68" i="24" s="1"/>
  <c r="V68" i="24" s="1"/>
  <c r="L52" i="31" s="1"/>
  <c r="K89" i="24"/>
  <c r="K88" i="24"/>
  <c r="P88" i="24" s="1"/>
  <c r="V88" i="24" s="1"/>
  <c r="L72" i="31" s="1"/>
  <c r="K29" i="24"/>
  <c r="P29" i="24" s="1"/>
  <c r="V29" i="24" s="1"/>
  <c r="L13" i="31" s="1"/>
  <c r="K32" i="24"/>
  <c r="P32" i="24" s="1"/>
  <c r="V32" i="24" s="1"/>
  <c r="L16" i="31" s="1"/>
  <c r="K20" i="24"/>
  <c r="K40" i="24"/>
  <c r="P40" i="24" s="1"/>
  <c r="V40" i="24" s="1"/>
  <c r="L24" i="31" s="1"/>
  <c r="K72" i="24"/>
  <c r="P72" i="24" s="1"/>
  <c r="V72" i="24" s="1"/>
  <c r="L56" i="31" s="1"/>
  <c r="K35" i="24"/>
  <c r="P35" i="24" s="1"/>
  <c r="V35" i="24" s="1"/>
  <c r="L19" i="31" s="1"/>
  <c r="K59" i="24"/>
  <c r="P59" i="24" s="1"/>
  <c r="V59" i="24" s="1"/>
  <c r="L43" i="31" s="1"/>
  <c r="K90" i="24"/>
  <c r="K76" i="24"/>
  <c r="P76" i="24" s="1"/>
  <c r="V76" i="24" s="1"/>
  <c r="L60" i="31" s="1"/>
  <c r="K105" i="24"/>
  <c r="K109" i="24"/>
  <c r="K102" i="24"/>
  <c r="K54" i="24"/>
  <c r="P54" i="24" s="1"/>
  <c r="V54" i="24" s="1"/>
  <c r="L38" i="31" s="1"/>
  <c r="K63" i="24"/>
  <c r="P63" i="24" s="1"/>
  <c r="V63" i="24" s="1"/>
  <c r="L47" i="31" s="1"/>
  <c r="K116" i="24"/>
  <c r="K101" i="24"/>
  <c r="K78" i="24"/>
  <c r="P78" i="24" s="1"/>
  <c r="V78" i="24" s="1"/>
  <c r="L62" i="31" s="1"/>
  <c r="K112" i="24"/>
  <c r="K95" i="24"/>
  <c r="K38" i="24"/>
  <c r="P38" i="24" s="1"/>
  <c r="V38" i="24" s="1"/>
  <c r="L22" i="31" s="1"/>
  <c r="P117" i="24"/>
  <c r="V117" i="24" s="1"/>
  <c r="L101" i="31" s="1"/>
  <c r="P106" i="24"/>
  <c r="P116" i="24"/>
  <c r="P95" i="24"/>
  <c r="P71" i="24"/>
  <c r="V71" i="24" s="1"/>
  <c r="L55" i="31" s="1"/>
  <c r="P107" i="24"/>
  <c r="P105" i="24"/>
  <c r="P109" i="24"/>
  <c r="P102" i="24"/>
  <c r="P112" i="24"/>
  <c r="P113" i="24"/>
  <c r="P99" i="24"/>
  <c r="P101" i="24"/>
  <c r="P75" i="24"/>
  <c r="V75" i="24" s="1"/>
  <c r="L59" i="31" s="1"/>
  <c r="P108" i="24"/>
  <c r="P96" i="24"/>
  <c r="P104" i="24"/>
  <c r="P115" i="24"/>
  <c r="P114" i="24"/>
  <c r="P97" i="24"/>
  <c r="P111" i="24"/>
  <c r="P100" i="24"/>
  <c r="P11" i="25"/>
  <c r="P16" i="25"/>
  <c r="O11" i="25"/>
  <c r="Q11" i="25" s="1"/>
  <c r="O16" i="25"/>
  <c r="I4" i="25"/>
  <c r="O29" i="25"/>
  <c r="Q29" i="25" s="1"/>
  <c r="O15" i="25"/>
  <c r="Q15" i="25" s="1"/>
  <c r="O33" i="25"/>
  <c r="Q33" i="25" s="1"/>
  <c r="O30" i="25"/>
  <c r="Q30" i="25" s="1"/>
  <c r="O36" i="25"/>
  <c r="O32" i="25"/>
  <c r="Q32" i="25" s="1"/>
  <c r="O10" i="25"/>
  <c r="O35" i="25"/>
  <c r="Q35" i="25" s="1"/>
  <c r="O12" i="25"/>
  <c r="Q12" i="25" s="1"/>
  <c r="O13" i="25"/>
  <c r="Q13" i="25" s="1"/>
  <c r="O17" i="25"/>
  <c r="Q17" i="25" s="1"/>
  <c r="P29" i="25"/>
  <c r="P17" i="25"/>
  <c r="P13" i="25"/>
  <c r="P12" i="25"/>
  <c r="P35" i="25"/>
  <c r="P32" i="25"/>
  <c r="P33" i="25"/>
  <c r="P15" i="25"/>
  <c r="P36" i="25"/>
  <c r="P10" i="25"/>
  <c r="P30" i="25"/>
  <c r="J4" i="25"/>
  <c r="L19" i="24" l="1"/>
  <c r="P19" i="24" s="1"/>
  <c r="V19" i="24" s="1"/>
  <c r="L3" i="31" s="1"/>
  <c r="AU7" i="24"/>
  <c r="L20" i="24"/>
  <c r="P20" i="24" s="1"/>
  <c r="V20" i="24" s="1"/>
  <c r="L4" i="31" s="1"/>
  <c r="K16" i="24"/>
  <c r="K15" i="24" s="1"/>
  <c r="G4" i="25" s="1"/>
  <c r="P18" i="24"/>
  <c r="V18" i="24" s="1"/>
  <c r="L2" i="31" s="1"/>
  <c r="Q36" i="25"/>
  <c r="J36" i="25" s="1"/>
  <c r="Q16" i="25"/>
  <c r="Q10" i="25"/>
  <c r="J10" i="25" s="1"/>
  <c r="J15" i="25"/>
  <c r="J13" i="25"/>
  <c r="J12" i="25"/>
  <c r="J30" i="25"/>
  <c r="J33" i="25"/>
  <c r="J32" i="25"/>
  <c r="J35" i="25"/>
  <c r="J17" i="25"/>
  <c r="J29" i="25"/>
  <c r="L16" i="24" l="1"/>
  <c r="L15" i="24" s="1"/>
  <c r="H4" i="25" s="1"/>
  <c r="L4" i="25" s="1"/>
  <c r="P15" i="24"/>
  <c r="M12" i="24" s="1"/>
  <c r="M13" i="24" s="1"/>
  <c r="P16" i="24"/>
  <c r="R20" i="25"/>
  <c r="J20" i="25" s="1"/>
  <c r="L13" i="25" l="1"/>
  <c r="L24" i="25"/>
  <c r="K24" i="25"/>
  <c r="L26" i="25"/>
  <c r="K26" i="25"/>
  <c r="K25" i="25"/>
  <c r="L25" i="25"/>
  <c r="L27" i="25"/>
  <c r="K27" i="25"/>
  <c r="L29" i="25"/>
  <c r="L30" i="25"/>
  <c r="K17" i="25"/>
  <c r="K32" i="25"/>
  <c r="K12" i="25"/>
  <c r="K35" i="25"/>
  <c r="L21" i="25"/>
  <c r="L35" i="25"/>
  <c r="K21" i="25"/>
  <c r="L12" i="25"/>
  <c r="K19" i="25"/>
  <c r="K13" i="25"/>
  <c r="L10" i="25"/>
  <c r="K10" i="25"/>
  <c r="K36" i="25"/>
  <c r="L33" i="25"/>
  <c r="L36" i="25"/>
  <c r="L15" i="25"/>
  <c r="L22" i="25"/>
  <c r="K22" i="25"/>
  <c r="K30" i="25"/>
  <c r="K15" i="25"/>
  <c r="L19" i="25"/>
  <c r="K29" i="25"/>
  <c r="K33" i="25"/>
  <c r="L32" i="25"/>
  <c r="L17" i="25"/>
  <c r="K20" i="25"/>
  <c r="L20" i="25"/>
  <c r="R11" i="25"/>
  <c r="J11" i="25" s="1"/>
  <c r="L11" i="25" s="1"/>
  <c r="R16" i="25"/>
  <c r="J16" i="25" s="1"/>
  <c r="K11" i="25" l="1"/>
  <c r="L16" i="25"/>
  <c r="K16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VanDerHeyden</author>
  </authors>
  <commentList>
    <comment ref="BJ17" authorId="0" shapeId="0" xr:uid="{00000000-0006-0000-0200-000001000000}">
      <text>
        <r>
          <rPr>
            <sz val="8"/>
            <color indexed="81"/>
            <rFont val="Tahoma"/>
            <family val="2"/>
          </rPr>
          <t xml:space="preserve">
PBSF*2.3+FSF*5+drawer and rollouts @4lbs each+door count(=hinge 
weight)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VanDerHeyden</author>
  </authors>
  <commentList>
    <comment ref="V1" authorId="0" shapeId="0" xr:uid="{00000000-0006-0000-0400-000001000000}">
      <text>
        <r>
          <rPr>
            <sz val="8"/>
            <color indexed="81"/>
            <rFont val="Tahoma"/>
            <family val="2"/>
          </rPr>
          <t xml:space="preserve">
PBSF*2.3+FSF*5+drawer and rollouts @4lbs each+door count(=hinge 
weight)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 Marshall</author>
  </authors>
  <commentList>
    <comment ref="B37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Mike Marshall:</t>
        </r>
        <r>
          <rPr>
            <sz val="9"/>
            <color indexed="81"/>
            <rFont val="Tahoma"/>
            <family val="2"/>
          </rPr>
          <t xml:space="preserve">
was XXO/M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VanDerHeyden</author>
  </authors>
  <commentList>
    <comment ref="AN3" authorId="0" shapeId="0" xr:uid="{00000000-0006-0000-0900-000001000000}">
      <text>
        <r>
          <rPr>
            <sz val="8"/>
            <color indexed="81"/>
            <rFont val="Tahoma"/>
            <family val="2"/>
          </rPr>
          <t xml:space="preserve">
PBSF*2.3+FSF*5+drawer and rollouts @4lbs each+door count(=hinge 
weight)</t>
        </r>
      </text>
    </comment>
  </commentList>
</comments>
</file>

<file path=xl/sharedStrings.xml><?xml version="1.0" encoding="utf-8"?>
<sst xmlns="http://schemas.openxmlformats.org/spreadsheetml/2006/main" count="84658" uniqueCount="6231">
  <si>
    <t>B4D</t>
  </si>
  <si>
    <t>TOTAL</t>
  </si>
  <si>
    <t>Hinge</t>
  </si>
  <si>
    <t>AF330</t>
  </si>
  <si>
    <t>AF336</t>
  </si>
  <si>
    <t>AF342</t>
  </si>
  <si>
    <t>AF396</t>
  </si>
  <si>
    <t>AF630</t>
  </si>
  <si>
    <t>AF636</t>
  </si>
  <si>
    <t>AF642</t>
  </si>
  <si>
    <t>AF696</t>
  </si>
  <si>
    <t>AFS330</t>
  </si>
  <si>
    <t>AFS336</t>
  </si>
  <si>
    <t>AFS342</t>
  </si>
  <si>
    <t>AFS396</t>
  </si>
  <si>
    <t>AFS630</t>
  </si>
  <si>
    <t>AFS636</t>
  </si>
  <si>
    <t>AFS642</t>
  </si>
  <si>
    <t>AFS696</t>
  </si>
  <si>
    <t>AFP330</t>
  </si>
  <si>
    <t>AFP336</t>
  </si>
  <si>
    <t>AFP342</t>
  </si>
  <si>
    <t>AFP396</t>
  </si>
  <si>
    <t>AFP630</t>
  </si>
  <si>
    <t>AFP636</t>
  </si>
  <si>
    <t>AFP642</t>
  </si>
  <si>
    <t>AFP696</t>
  </si>
  <si>
    <t>AFF396</t>
  </si>
  <si>
    <t>AP1515</t>
  </si>
  <si>
    <t>AP2435</t>
  </si>
  <si>
    <t>AP2496</t>
  </si>
  <si>
    <t>AP2496B</t>
  </si>
  <si>
    <t>AP4835</t>
  </si>
  <si>
    <t>AP4842</t>
  </si>
  <si>
    <t>AP4896</t>
  </si>
  <si>
    <t>AP9636</t>
  </si>
  <si>
    <t>APS1296</t>
  </si>
  <si>
    <t>APS2448</t>
  </si>
  <si>
    <t>APS2496</t>
  </si>
  <si>
    <t>APS4896</t>
  </si>
  <si>
    <t>APRS1248</t>
  </si>
  <si>
    <t>APRS2448</t>
  </si>
  <si>
    <t>APRS2496</t>
  </si>
  <si>
    <t>APBU58</t>
  </si>
  <si>
    <t>APLY3412</t>
  </si>
  <si>
    <t>APLY3424</t>
  </si>
  <si>
    <t>APLY3448</t>
  </si>
  <si>
    <t>APLY5812</t>
  </si>
  <si>
    <t>APLY5824</t>
  </si>
  <si>
    <t>APLY5848</t>
  </si>
  <si>
    <t>AMC4</t>
  </si>
  <si>
    <t>AMC5</t>
  </si>
  <si>
    <t>AMLR1</t>
  </si>
  <si>
    <t>AMLR5</t>
  </si>
  <si>
    <t>AMB</t>
  </si>
  <si>
    <t>AMS</t>
  </si>
  <si>
    <t>AMSH</t>
  </si>
  <si>
    <t>AMOC</t>
  </si>
  <si>
    <t>AMBB</t>
  </si>
  <si>
    <t>ATK</t>
  </si>
  <si>
    <t>AMHD</t>
  </si>
  <si>
    <t>ACB7</t>
  </si>
  <si>
    <t>ACB10</t>
  </si>
  <si>
    <t>ACB13</t>
  </si>
  <si>
    <t>ACBS9</t>
  </si>
  <si>
    <t>Lennox RTF</t>
  </si>
  <si>
    <t>Hamilton RTF</t>
  </si>
  <si>
    <t>Shaker Maple</t>
  </si>
  <si>
    <t>BSFH33</t>
  </si>
  <si>
    <t>BSFH36</t>
  </si>
  <si>
    <t>BSFH39</t>
  </si>
  <si>
    <t>BSFH42</t>
  </si>
  <si>
    <t>CB12</t>
  </si>
  <si>
    <t>CB15</t>
  </si>
  <si>
    <t>CB18</t>
  </si>
  <si>
    <t>CB21</t>
  </si>
  <si>
    <t>CB24</t>
  </si>
  <si>
    <t>CB27</t>
  </si>
  <si>
    <t>CB30</t>
  </si>
  <si>
    <t>CB33</t>
  </si>
  <si>
    <t>CB36</t>
  </si>
  <si>
    <t>CB39</t>
  </si>
  <si>
    <t>CB42</t>
  </si>
  <si>
    <t>CBSFK33</t>
  </si>
  <si>
    <t>CBSFK36</t>
  </si>
  <si>
    <t>CBSFK39</t>
  </si>
  <si>
    <t>CBSFK42</t>
  </si>
  <si>
    <t>CB3D12</t>
  </si>
  <si>
    <t>CB3D15</t>
  </si>
  <si>
    <t>CB3D18</t>
  </si>
  <si>
    <t>CB3D21</t>
  </si>
  <si>
    <t>CB3D24</t>
  </si>
  <si>
    <t>CBWD18</t>
  </si>
  <si>
    <t>D2D15</t>
  </si>
  <si>
    <t>D2D18</t>
  </si>
  <si>
    <t>D2D30</t>
  </si>
  <si>
    <t>D2D36</t>
  </si>
  <si>
    <t>D3D15</t>
  </si>
  <si>
    <t>D3D18</t>
  </si>
  <si>
    <t>D3D30</t>
  </si>
  <si>
    <t>D3D36</t>
  </si>
  <si>
    <t>DF12</t>
  </si>
  <si>
    <t>DF15</t>
  </si>
  <si>
    <t>DF18</t>
  </si>
  <si>
    <t>DF21</t>
  </si>
  <si>
    <t>DF24S</t>
  </si>
  <si>
    <t>DF24</t>
  </si>
  <si>
    <t>DF27</t>
  </si>
  <si>
    <t>DF30</t>
  </si>
  <si>
    <t>DF33</t>
  </si>
  <si>
    <t>DF36</t>
  </si>
  <si>
    <t>DF39</t>
  </si>
  <si>
    <t>DF42</t>
  </si>
  <si>
    <t>OVC3084</t>
  </si>
  <si>
    <t>OVC3087</t>
  </si>
  <si>
    <t>OVC3090</t>
  </si>
  <si>
    <t>OVC3093</t>
  </si>
  <si>
    <t>OVC3096</t>
  </si>
  <si>
    <t>OVC3384</t>
  </si>
  <si>
    <t>OVC3387</t>
  </si>
  <si>
    <t>OVC3390</t>
  </si>
  <si>
    <t>OVC3393</t>
  </si>
  <si>
    <t>OVC3396</t>
  </si>
  <si>
    <t>OVD3084</t>
  </si>
  <si>
    <t>OVD3087</t>
  </si>
  <si>
    <t>OVD3090</t>
  </si>
  <si>
    <t>OVD3093</t>
  </si>
  <si>
    <t>OVD3096</t>
  </si>
  <si>
    <t>OVD3384</t>
  </si>
  <si>
    <t>OVD3387</t>
  </si>
  <si>
    <t>OVD3390</t>
  </si>
  <si>
    <t>OVD3393</t>
  </si>
  <si>
    <t>OVD3396</t>
  </si>
  <si>
    <t>OVM3084</t>
  </si>
  <si>
    <t>OVM3087</t>
  </si>
  <si>
    <t>OVM3090</t>
  </si>
  <si>
    <t>OVM3093</t>
  </si>
  <si>
    <t>OVM3096</t>
  </si>
  <si>
    <t>OVM3384</t>
  </si>
  <si>
    <t>OVM3387</t>
  </si>
  <si>
    <t>OVM3390</t>
  </si>
  <si>
    <t>OVM3393</t>
  </si>
  <si>
    <t>OVM3396</t>
  </si>
  <si>
    <t>OVS3084</t>
  </si>
  <si>
    <t>OVS3087</t>
  </si>
  <si>
    <t>OVS3090</t>
  </si>
  <si>
    <t>OVS3093</t>
  </si>
  <si>
    <t>OVS3096</t>
  </si>
  <si>
    <t>OVS3384</t>
  </si>
  <si>
    <t>OVS3387</t>
  </si>
  <si>
    <t>OVS3390</t>
  </si>
  <si>
    <t>OVS3393</t>
  </si>
  <si>
    <t>OVS3396</t>
  </si>
  <si>
    <t>TCBF8424</t>
  </si>
  <si>
    <t>TCBF8724</t>
  </si>
  <si>
    <t>TCBF9024</t>
  </si>
  <si>
    <t>TCBF9324</t>
  </si>
  <si>
    <t>TCBF9624</t>
  </si>
  <si>
    <t>TCBF9615</t>
  </si>
  <si>
    <t>T4RO1284</t>
  </si>
  <si>
    <t>T4RO1584</t>
  </si>
  <si>
    <t>T4RO1884</t>
  </si>
  <si>
    <t>T4RO2184</t>
  </si>
  <si>
    <t>T4RO2484S</t>
  </si>
  <si>
    <t>T4RO2484</t>
  </si>
  <si>
    <t>T4RO2784</t>
  </si>
  <si>
    <t>T4RO3084</t>
  </si>
  <si>
    <t>T4RO3384</t>
  </si>
  <si>
    <t>T4RO3684</t>
  </si>
  <si>
    <t>T4RO1287</t>
  </si>
  <si>
    <t>T4RO1587</t>
  </si>
  <si>
    <t>T4RO1887</t>
  </si>
  <si>
    <t>T4RO2187</t>
  </si>
  <si>
    <t>T4RO2487S</t>
  </si>
  <si>
    <t>T4RO2487</t>
  </si>
  <si>
    <t>T4RO2787</t>
  </si>
  <si>
    <t>T4RO3087</t>
  </si>
  <si>
    <t>T4RO3387</t>
  </si>
  <si>
    <t>T4RO3687</t>
  </si>
  <si>
    <t>T4RO1290</t>
  </si>
  <si>
    <t>T4RO1590</t>
  </si>
  <si>
    <t>T4RO1890</t>
  </si>
  <si>
    <t>T4RO2190</t>
  </si>
  <si>
    <t>T4RO2490S</t>
  </si>
  <si>
    <t>T4RO2490</t>
  </si>
  <si>
    <t>T4RO2790</t>
  </si>
  <si>
    <t>T4RO3090</t>
  </si>
  <si>
    <t>T4RO3390</t>
  </si>
  <si>
    <t>T4RO3690</t>
  </si>
  <si>
    <t>T4RO1293</t>
  </si>
  <si>
    <t>T4RO1593</t>
  </si>
  <si>
    <t>T4RO1893</t>
  </si>
  <si>
    <t>T4RO2193</t>
  </si>
  <si>
    <t>T4RO2493S</t>
  </si>
  <si>
    <t>T4RO2493</t>
  </si>
  <si>
    <t>T4RO2793</t>
  </si>
  <si>
    <t>T4RO3093</t>
  </si>
  <si>
    <t>T4RO3393</t>
  </si>
  <si>
    <t>T4RO3693</t>
  </si>
  <si>
    <t>T4RO1296</t>
  </si>
  <si>
    <t>T4RO1596</t>
  </si>
  <si>
    <t>T4RO1896</t>
  </si>
  <si>
    <t>T4RO2196</t>
  </si>
  <si>
    <t>T4RO2496S</t>
  </si>
  <si>
    <t>T4RO2496</t>
  </si>
  <si>
    <t>T4RO2796</t>
  </si>
  <si>
    <t>T4RO3096</t>
  </si>
  <si>
    <t>T4RO3396</t>
  </si>
  <si>
    <t>T4RO3696</t>
  </si>
  <si>
    <t>T128412</t>
  </si>
  <si>
    <t>T158412</t>
  </si>
  <si>
    <t>T188412</t>
  </si>
  <si>
    <t>T218412</t>
  </si>
  <si>
    <t>T248412S</t>
  </si>
  <si>
    <t>T248412</t>
  </si>
  <si>
    <t>T278412</t>
  </si>
  <si>
    <t>T308412</t>
  </si>
  <si>
    <t>T338412</t>
  </si>
  <si>
    <t>T368412</t>
  </si>
  <si>
    <t>T128712</t>
  </si>
  <si>
    <t>T158712</t>
  </si>
  <si>
    <t>T188712</t>
  </si>
  <si>
    <t>T218712</t>
  </si>
  <si>
    <t>T248712S</t>
  </si>
  <si>
    <t>T248712</t>
  </si>
  <si>
    <t>T278712</t>
  </si>
  <si>
    <t>T308712</t>
  </si>
  <si>
    <t>T338712</t>
  </si>
  <si>
    <t>T368712</t>
  </si>
  <si>
    <t>T129012</t>
  </si>
  <si>
    <t>T159012</t>
  </si>
  <si>
    <t>T189012</t>
  </si>
  <si>
    <t>T219012</t>
  </si>
  <si>
    <t>T249012S</t>
  </si>
  <si>
    <t>T249012</t>
  </si>
  <si>
    <t>T279012</t>
  </si>
  <si>
    <t>T309012</t>
  </si>
  <si>
    <t>T339012</t>
  </si>
  <si>
    <t>T369012</t>
  </si>
  <si>
    <t>T129312</t>
  </si>
  <si>
    <t>T159312</t>
  </si>
  <si>
    <t>T189312</t>
  </si>
  <si>
    <t>T219312</t>
  </si>
  <si>
    <t>T249312S</t>
  </si>
  <si>
    <t>T249312</t>
  </si>
  <si>
    <t>T279312</t>
  </si>
  <si>
    <t>T309312</t>
  </si>
  <si>
    <t>T339312</t>
  </si>
  <si>
    <t>T369312</t>
  </si>
  <si>
    <t>T129612</t>
  </si>
  <si>
    <t>T159612</t>
  </si>
  <si>
    <t>T189612</t>
  </si>
  <si>
    <t>T219612</t>
  </si>
  <si>
    <t>T249612S</t>
  </si>
  <si>
    <t>T249612</t>
  </si>
  <si>
    <t>T279612</t>
  </si>
  <si>
    <t>T309612</t>
  </si>
  <si>
    <t>T339612</t>
  </si>
  <si>
    <t>T369612</t>
  </si>
  <si>
    <t>T128418</t>
  </si>
  <si>
    <t>T158418</t>
  </si>
  <si>
    <t>T188418</t>
  </si>
  <si>
    <t>T218418</t>
  </si>
  <si>
    <t>T248418S</t>
  </si>
  <si>
    <t>T248418</t>
  </si>
  <si>
    <t>T278418</t>
  </si>
  <si>
    <t>T308418</t>
  </si>
  <si>
    <t>T338418</t>
  </si>
  <si>
    <t>T368418</t>
  </si>
  <si>
    <t>T128718</t>
  </si>
  <si>
    <t>T158718</t>
  </si>
  <si>
    <t>T188718</t>
  </si>
  <si>
    <t>T218718</t>
  </si>
  <si>
    <t>T248718S</t>
  </si>
  <si>
    <t>T248718</t>
  </si>
  <si>
    <t>T278718</t>
  </si>
  <si>
    <t>T308718</t>
  </si>
  <si>
    <t>T338718</t>
  </si>
  <si>
    <t>T368718</t>
  </si>
  <si>
    <t>T129018</t>
  </si>
  <si>
    <t>T159018</t>
  </si>
  <si>
    <t>T189018</t>
  </si>
  <si>
    <t>T219018</t>
  </si>
  <si>
    <t>T249018S</t>
  </si>
  <si>
    <t>T249018</t>
  </si>
  <si>
    <t>T279018</t>
  </si>
  <si>
    <t>T309018</t>
  </si>
  <si>
    <t>T339018</t>
  </si>
  <si>
    <t>T369018</t>
  </si>
  <si>
    <t>T129318</t>
  </si>
  <si>
    <t>T159318</t>
  </si>
  <si>
    <t>T189318</t>
  </si>
  <si>
    <t>T219318</t>
  </si>
  <si>
    <t>T249318S</t>
  </si>
  <si>
    <t>T249318</t>
  </si>
  <si>
    <t>T279318</t>
  </si>
  <si>
    <t>T309318</t>
  </si>
  <si>
    <t>T339318</t>
  </si>
  <si>
    <t>T369318</t>
  </si>
  <si>
    <t>T129618</t>
  </si>
  <si>
    <t>T159618</t>
  </si>
  <si>
    <t>T189618</t>
  </si>
  <si>
    <t>T219618</t>
  </si>
  <si>
    <t>T249618S</t>
  </si>
  <si>
    <t>T249618</t>
  </si>
  <si>
    <t>T279618</t>
  </si>
  <si>
    <t>T309618</t>
  </si>
  <si>
    <t>T339618</t>
  </si>
  <si>
    <t>T369618</t>
  </si>
  <si>
    <t>T1284</t>
  </si>
  <si>
    <t>T1584</t>
  </si>
  <si>
    <t>T1884</t>
  </si>
  <si>
    <t>T2184</t>
  </si>
  <si>
    <t>T2484S</t>
  </si>
  <si>
    <t>T2484</t>
  </si>
  <si>
    <t>T2784</t>
  </si>
  <si>
    <t>T3084</t>
  </si>
  <si>
    <t>T3384</t>
  </si>
  <si>
    <t>T3684</t>
  </si>
  <si>
    <t>T1287</t>
  </si>
  <si>
    <t>T1587</t>
  </si>
  <si>
    <t>T1887</t>
  </si>
  <si>
    <t>T2187</t>
  </si>
  <si>
    <t>T2487S</t>
  </si>
  <si>
    <t>T2487</t>
  </si>
  <si>
    <t>T2787</t>
  </si>
  <si>
    <t>T3087</t>
  </si>
  <si>
    <t>T3387</t>
  </si>
  <si>
    <t>T3687</t>
  </si>
  <si>
    <t>T1290</t>
  </si>
  <si>
    <t>T1590</t>
  </si>
  <si>
    <t>T1890</t>
  </si>
  <si>
    <t>T2190</t>
  </si>
  <si>
    <t>T2490S</t>
  </si>
  <si>
    <t>T2490</t>
  </si>
  <si>
    <t>T2790</t>
  </si>
  <si>
    <t>T3090</t>
  </si>
  <si>
    <t>T3390</t>
  </si>
  <si>
    <t>T1293</t>
  </si>
  <si>
    <t>T1593</t>
  </si>
  <si>
    <t>T1893</t>
  </si>
  <si>
    <t>T2193</t>
  </si>
  <si>
    <t>T2493S</t>
  </si>
  <si>
    <t>T2493</t>
  </si>
  <si>
    <t>T2793</t>
  </si>
  <si>
    <t>T3093</t>
  </si>
  <si>
    <t>T3393</t>
  </si>
  <si>
    <t>T3693</t>
  </si>
  <si>
    <t>T1296</t>
  </si>
  <si>
    <t>T1596</t>
  </si>
  <si>
    <t>T1896</t>
  </si>
  <si>
    <t>T2196</t>
  </si>
  <si>
    <t>T2496S</t>
  </si>
  <si>
    <t>T2496</t>
  </si>
  <si>
    <t>T2796</t>
  </si>
  <si>
    <t>T3096</t>
  </si>
  <si>
    <t>T3396</t>
  </si>
  <si>
    <t>T3696</t>
  </si>
  <si>
    <t>VSB12</t>
  </si>
  <si>
    <t>VSB15</t>
  </si>
  <si>
    <t>VSB18</t>
  </si>
  <si>
    <t>VSB21</t>
  </si>
  <si>
    <t>VSB24S</t>
  </si>
  <si>
    <t>VSB24</t>
  </si>
  <si>
    <t>VSB27</t>
  </si>
  <si>
    <t>VSB30</t>
  </si>
  <si>
    <t>VSB33</t>
  </si>
  <si>
    <t>VSB36</t>
  </si>
  <si>
    <t>VSB39</t>
  </si>
  <si>
    <t>VSB42</t>
  </si>
  <si>
    <t>VS3D12</t>
  </si>
  <si>
    <t>VS3D15</t>
  </si>
  <si>
    <t>VS3D18</t>
  </si>
  <si>
    <t>VS3D21</t>
  </si>
  <si>
    <t>VS3D24</t>
  </si>
  <si>
    <t>VSSF21</t>
  </si>
  <si>
    <t>VSSF24S</t>
  </si>
  <si>
    <t>VSSF24</t>
  </si>
  <si>
    <t>VSSF27</t>
  </si>
  <si>
    <t>VSSF30</t>
  </si>
  <si>
    <t>VSSFH33</t>
  </si>
  <si>
    <t>VSSFH36</t>
  </si>
  <si>
    <t>VSSFH39</t>
  </si>
  <si>
    <t>VSSFH42</t>
  </si>
  <si>
    <t>VSS21</t>
  </si>
  <si>
    <t>VSS24S</t>
  </si>
  <si>
    <t>VSS24</t>
  </si>
  <si>
    <t>VSS27</t>
  </si>
  <si>
    <t>VSS30</t>
  </si>
  <si>
    <t>VSS33</t>
  </si>
  <si>
    <t>VSS36</t>
  </si>
  <si>
    <t>VSS39</t>
  </si>
  <si>
    <t>VSS42</t>
  </si>
  <si>
    <t>VSH33</t>
  </si>
  <si>
    <t>VSH36</t>
  </si>
  <si>
    <t>VSH39</t>
  </si>
  <si>
    <t>VSH42</t>
  </si>
  <si>
    <t>VSC27</t>
  </si>
  <si>
    <t>VSC30</t>
  </si>
  <si>
    <t>VSC33</t>
  </si>
  <si>
    <t>VSC36</t>
  </si>
  <si>
    <t>VSC39</t>
  </si>
  <si>
    <t>VSC42</t>
  </si>
  <si>
    <t>VSCH33</t>
  </si>
  <si>
    <t>VSCH36</t>
  </si>
  <si>
    <t>VSCH39</t>
  </si>
  <si>
    <t>VSCH42</t>
  </si>
  <si>
    <t>VSC48</t>
  </si>
  <si>
    <t>VSC54</t>
  </si>
  <si>
    <t>VSC60</t>
  </si>
  <si>
    <t>VSDD30</t>
  </si>
  <si>
    <t>VSDD33</t>
  </si>
  <si>
    <t>VSDD36</t>
  </si>
  <si>
    <t>VSDD39</t>
  </si>
  <si>
    <t>VSDD42</t>
  </si>
  <si>
    <t>VSDD48</t>
  </si>
  <si>
    <t>VSDD54</t>
  </si>
  <si>
    <t>VSDD60</t>
  </si>
  <si>
    <t>VTF12</t>
  </si>
  <si>
    <t>VTF15</t>
  </si>
  <si>
    <t>VTF18</t>
  </si>
  <si>
    <t>VTF21</t>
  </si>
  <si>
    <t>VTF24S</t>
  </si>
  <si>
    <t>VTF24</t>
  </si>
  <si>
    <t>VTF27</t>
  </si>
  <si>
    <t>VTF30</t>
  </si>
  <si>
    <t>VTF33</t>
  </si>
  <si>
    <t>VTF36</t>
  </si>
  <si>
    <t>VTF39</t>
  </si>
  <si>
    <t>VTF42</t>
  </si>
  <si>
    <t>VTB9</t>
  </si>
  <si>
    <t>VTB12</t>
  </si>
  <si>
    <t>VTB15</t>
  </si>
  <si>
    <t>VTB18</t>
  </si>
  <si>
    <t>VTB21</t>
  </si>
  <si>
    <t>VTB24S</t>
  </si>
  <si>
    <t>VTB24</t>
  </si>
  <si>
    <t>VTB27</t>
  </si>
  <si>
    <t>VTB30</t>
  </si>
  <si>
    <t>VTB33</t>
  </si>
  <si>
    <t>VTB36</t>
  </si>
  <si>
    <t>VTB39</t>
  </si>
  <si>
    <t>VTB42</t>
  </si>
  <si>
    <t>VT3D12</t>
  </si>
  <si>
    <t>VT3D15</t>
  </si>
  <si>
    <t>VT3D18</t>
  </si>
  <si>
    <t>VT3D21</t>
  </si>
  <si>
    <t>VT3D24</t>
  </si>
  <si>
    <t>VT4D12</t>
  </si>
  <si>
    <t>VT4D15</t>
  </si>
  <si>
    <t>VT4D18</t>
  </si>
  <si>
    <t>VT4D21</t>
  </si>
  <si>
    <t>VT4D24</t>
  </si>
  <si>
    <t>VTSF21</t>
  </si>
  <si>
    <t>VTSF24S</t>
  </si>
  <si>
    <t>VTSF24</t>
  </si>
  <si>
    <t>VTSF27</t>
  </si>
  <si>
    <t>VTSF30</t>
  </si>
  <si>
    <t>VTSF33</t>
  </si>
  <si>
    <t>VTSF36</t>
  </si>
  <si>
    <t>VTSF39</t>
  </si>
  <si>
    <t>VTSF42</t>
  </si>
  <si>
    <t>VTS21</t>
  </si>
  <si>
    <t>VTS24S</t>
  </si>
  <si>
    <t>VTS24</t>
  </si>
  <si>
    <t>VTS27</t>
  </si>
  <si>
    <t>VTS30</t>
  </si>
  <si>
    <t>VTS33</t>
  </si>
  <si>
    <t>VTS36</t>
  </si>
  <si>
    <t>VTS39</t>
  </si>
  <si>
    <t>VTS42</t>
  </si>
  <si>
    <t>VTC27</t>
  </si>
  <si>
    <t>VTC30</t>
  </si>
  <si>
    <t>VTC33</t>
  </si>
  <si>
    <t>VTC36</t>
  </si>
  <si>
    <t>VTC39</t>
  </si>
  <si>
    <t>VTC42</t>
  </si>
  <si>
    <t>VTC48</t>
  </si>
  <si>
    <t>VTC54</t>
  </si>
  <si>
    <t>VTC60</t>
  </si>
  <si>
    <t>VTDD30</t>
  </si>
  <si>
    <t>VTDD33</t>
  </si>
  <si>
    <t>VTDD36</t>
  </si>
  <si>
    <t>VTDD39</t>
  </si>
  <si>
    <t>VTDD42</t>
  </si>
  <si>
    <t>VTDD48</t>
  </si>
  <si>
    <t>VTDD54</t>
  </si>
  <si>
    <t>VTDD60</t>
  </si>
  <si>
    <t>VKD24</t>
  </si>
  <si>
    <t>VKD30</t>
  </si>
  <si>
    <t>VKD36</t>
  </si>
  <si>
    <t>VKD42</t>
  </si>
  <si>
    <t>W930</t>
  </si>
  <si>
    <t>W1230</t>
  </si>
  <si>
    <t>W1530</t>
  </si>
  <si>
    <t>W1830</t>
  </si>
  <si>
    <t>W2130</t>
  </si>
  <si>
    <t>W2430S</t>
  </si>
  <si>
    <t>W2430</t>
  </si>
  <si>
    <t>W2730</t>
  </si>
  <si>
    <t>W3030</t>
  </si>
  <si>
    <t>W3330</t>
  </si>
  <si>
    <t>W3630</t>
  </si>
  <si>
    <t>W3930</t>
  </si>
  <si>
    <t>W4230</t>
  </si>
  <si>
    <t>W936</t>
  </si>
  <si>
    <t>W1236</t>
  </si>
  <si>
    <t>W1536</t>
  </si>
  <si>
    <t>W1836</t>
  </si>
  <si>
    <t>W2136</t>
  </si>
  <si>
    <t>W2436S</t>
  </si>
  <si>
    <t>W2436</t>
  </si>
  <si>
    <t>W2736</t>
  </si>
  <si>
    <t>W3036</t>
  </si>
  <si>
    <t>W3336</t>
  </si>
  <si>
    <t>W3636</t>
  </si>
  <si>
    <t>W3936</t>
  </si>
  <si>
    <t>W4236</t>
  </si>
  <si>
    <t>W942</t>
  </si>
  <si>
    <t>W1242</t>
  </si>
  <si>
    <t>W1542</t>
  </si>
  <si>
    <t>W1842</t>
  </si>
  <si>
    <t>W2142</t>
  </si>
  <si>
    <t>W2442S</t>
  </si>
  <si>
    <t>W2442</t>
  </si>
  <si>
    <t>W2742</t>
  </si>
  <si>
    <t>W3042</t>
  </si>
  <si>
    <t>W3342</t>
  </si>
  <si>
    <t>W3642</t>
  </si>
  <si>
    <t>W3942</t>
  </si>
  <si>
    <t>W4242</t>
  </si>
  <si>
    <t>W93015</t>
  </si>
  <si>
    <t>W123015</t>
  </si>
  <si>
    <t>W153015</t>
  </si>
  <si>
    <t>W183015</t>
  </si>
  <si>
    <t>W213015</t>
  </si>
  <si>
    <t>W243015S</t>
  </si>
  <si>
    <t>W243015</t>
  </si>
  <si>
    <t>W273015</t>
  </si>
  <si>
    <t>W303015</t>
  </si>
  <si>
    <t>W333015</t>
  </si>
  <si>
    <t>W363015</t>
  </si>
  <si>
    <t>W393015</t>
  </si>
  <si>
    <t>W423015</t>
  </si>
  <si>
    <t>W93615</t>
  </si>
  <si>
    <t>W123615</t>
  </si>
  <si>
    <t>W153615</t>
  </si>
  <si>
    <t>W183615</t>
  </si>
  <si>
    <t>W213615</t>
  </si>
  <si>
    <t>W243615S</t>
  </si>
  <si>
    <t>W243615</t>
  </si>
  <si>
    <t>W273615</t>
  </si>
  <si>
    <t>W303615</t>
  </si>
  <si>
    <t>W333615</t>
  </si>
  <si>
    <t>W363615</t>
  </si>
  <si>
    <t>W393615</t>
  </si>
  <si>
    <t>W423615</t>
  </si>
  <si>
    <t>W94215</t>
  </si>
  <si>
    <t>W124215</t>
  </si>
  <si>
    <t>W154215</t>
  </si>
  <si>
    <t>W184215</t>
  </si>
  <si>
    <t>W214215</t>
  </si>
  <si>
    <t>W244215S</t>
  </si>
  <si>
    <t>W244215</t>
  </si>
  <si>
    <t>W274215</t>
  </si>
  <si>
    <t>W304215</t>
  </si>
  <si>
    <t>W334215</t>
  </si>
  <si>
    <t>W364215</t>
  </si>
  <si>
    <t>W394215</t>
  </si>
  <si>
    <t>W424215</t>
  </si>
  <si>
    <t>WFL3012</t>
  </si>
  <si>
    <t>WFL3312</t>
  </si>
  <si>
    <t>WFL3612</t>
  </si>
  <si>
    <t>WFL3912</t>
  </si>
  <si>
    <t>WFL361224</t>
  </si>
  <si>
    <t>WFL391224</t>
  </si>
  <si>
    <t>WFL421224</t>
  </si>
  <si>
    <t>W3015</t>
  </si>
  <si>
    <t>W3315</t>
  </si>
  <si>
    <t>W3615</t>
  </si>
  <si>
    <t>W3915</t>
  </si>
  <si>
    <t>W331524</t>
  </si>
  <si>
    <t>W361524</t>
  </si>
  <si>
    <t>W391524</t>
  </si>
  <si>
    <t>WFL3015</t>
  </si>
  <si>
    <t>WFL3615</t>
  </si>
  <si>
    <t>WLU3015</t>
  </si>
  <si>
    <t>WLU3615</t>
  </si>
  <si>
    <t>W2418</t>
  </si>
  <si>
    <t>W3018</t>
  </si>
  <si>
    <t>W3318</t>
  </si>
  <si>
    <t>W3618</t>
  </si>
  <si>
    <t>W3918</t>
  </si>
  <si>
    <t>W4218</t>
  </si>
  <si>
    <t>W361824</t>
  </si>
  <si>
    <t>W391824</t>
  </si>
  <si>
    <t>W421824</t>
  </si>
  <si>
    <t>WFL3018</t>
  </si>
  <si>
    <t>WFL3618</t>
  </si>
  <si>
    <t>WLU3018</t>
  </si>
  <si>
    <t>WLU3618</t>
  </si>
  <si>
    <t>W3021</t>
  </si>
  <si>
    <t>W3321</t>
  </si>
  <si>
    <t>W3621</t>
  </si>
  <si>
    <t>W3921</t>
  </si>
  <si>
    <t>W4221</t>
  </si>
  <si>
    <t>W332124</t>
  </si>
  <si>
    <t>W362124</t>
  </si>
  <si>
    <t>W392124</t>
  </si>
  <si>
    <t>W422124</t>
  </si>
  <si>
    <t>W2424</t>
  </si>
  <si>
    <t>W2724</t>
  </si>
  <si>
    <t>W3024</t>
  </si>
  <si>
    <t>W3324</t>
  </si>
  <si>
    <t>W3624</t>
  </si>
  <si>
    <t>W3924</t>
  </si>
  <si>
    <t>W332424</t>
  </si>
  <si>
    <t>W362424</t>
  </si>
  <si>
    <t>W392424</t>
  </si>
  <si>
    <t>WMB303621</t>
  </si>
  <si>
    <t>WMB304221</t>
  </si>
  <si>
    <t>WMB304821</t>
  </si>
  <si>
    <t>WMS241516</t>
  </si>
  <si>
    <t>WMS271516</t>
  </si>
  <si>
    <t>WB2430</t>
  </si>
  <si>
    <t>WB2730</t>
  </si>
  <si>
    <t>WB3030</t>
  </si>
  <si>
    <t>WB3330</t>
  </si>
  <si>
    <t>WB3630</t>
  </si>
  <si>
    <t>WB3930</t>
  </si>
  <si>
    <t>WB4230</t>
  </si>
  <si>
    <t>WB4530</t>
  </si>
  <si>
    <t>WB2436</t>
  </si>
  <si>
    <t>WB2736</t>
  </si>
  <si>
    <t>WB3036</t>
  </si>
  <si>
    <t>WB3336</t>
  </si>
  <si>
    <t>WB3636</t>
  </si>
  <si>
    <t>WB3936</t>
  </si>
  <si>
    <t>WB4236</t>
  </si>
  <si>
    <t>WB4536</t>
  </si>
  <si>
    <t>WB2442</t>
  </si>
  <si>
    <t>WB2742</t>
  </si>
  <si>
    <t>WB3042</t>
  </si>
  <si>
    <t>WB3342</t>
  </si>
  <si>
    <t>WB3642</t>
  </si>
  <si>
    <t>WB3942</t>
  </si>
  <si>
    <t>WB4242</t>
  </si>
  <si>
    <t>WB4542</t>
  </si>
  <si>
    <t>WC2430</t>
  </si>
  <si>
    <t>WC2436</t>
  </si>
  <si>
    <t>WC2442</t>
  </si>
  <si>
    <t>WC273015</t>
  </si>
  <si>
    <t>WC273615</t>
  </si>
  <si>
    <t>WC274215</t>
  </si>
  <si>
    <t>WGD1530</t>
  </si>
  <si>
    <t>WGD1830</t>
  </si>
  <si>
    <t>WGD3030</t>
  </si>
  <si>
    <t>WGD3630</t>
  </si>
  <si>
    <t>WGD1536</t>
  </si>
  <si>
    <t>WGD1836</t>
  </si>
  <si>
    <t>WGD3036</t>
  </si>
  <si>
    <t>WGD3636</t>
  </si>
  <si>
    <t>WGD1542</t>
  </si>
  <si>
    <t>WGD1842</t>
  </si>
  <si>
    <t>WGD3042</t>
  </si>
  <si>
    <t>WGD3642</t>
  </si>
  <si>
    <t>WGD153015</t>
  </si>
  <si>
    <t>WGD183015</t>
  </si>
  <si>
    <t>WGD303015</t>
  </si>
  <si>
    <t>WGD363015</t>
  </si>
  <si>
    <t>WGD153615</t>
  </si>
  <si>
    <t>WGD183615</t>
  </si>
  <si>
    <t>WGD303615</t>
  </si>
  <si>
    <t>WGD363615</t>
  </si>
  <si>
    <t>WGD154215</t>
  </si>
  <si>
    <t>WGD184215</t>
  </si>
  <si>
    <t>WGD304215</t>
  </si>
  <si>
    <t>WGD364215</t>
  </si>
  <si>
    <t>WOS1530</t>
  </si>
  <si>
    <t>WOS1830</t>
  </si>
  <si>
    <t>WOS3030</t>
  </si>
  <si>
    <t>WOS3630</t>
  </si>
  <si>
    <t>WOS1536</t>
  </si>
  <si>
    <t>WOS1836</t>
  </si>
  <si>
    <t>WOS3036</t>
  </si>
  <si>
    <t>WOS3636</t>
  </si>
  <si>
    <t>WOS1542</t>
  </si>
  <si>
    <t>WOS1842</t>
  </si>
  <si>
    <t>WOS3042</t>
  </si>
  <si>
    <t>WOS3642</t>
  </si>
  <si>
    <t>WOS153015</t>
  </si>
  <si>
    <t>WOS183015</t>
  </si>
  <si>
    <t>WOS303015</t>
  </si>
  <si>
    <t>WOS363015</t>
  </si>
  <si>
    <t>WOS153615</t>
  </si>
  <si>
    <t>WOS183615</t>
  </si>
  <si>
    <t>WOS303615</t>
  </si>
  <si>
    <t>WOS363615</t>
  </si>
  <si>
    <t>WOS154215</t>
  </si>
  <si>
    <t>WOS184215</t>
  </si>
  <si>
    <t>WOS304215</t>
  </si>
  <si>
    <t>WOS364215</t>
  </si>
  <si>
    <t>WCD3030</t>
  </si>
  <si>
    <t>WCD3630</t>
  </si>
  <si>
    <t>WCD3036</t>
  </si>
  <si>
    <t>WCD3636</t>
  </si>
  <si>
    <t>WCD3042</t>
  </si>
  <si>
    <t>WCD3642</t>
  </si>
  <si>
    <t>WWR1530</t>
  </si>
  <si>
    <t>WWR1830</t>
  </si>
  <si>
    <t>WWR1536</t>
  </si>
  <si>
    <t>WWR1836</t>
  </si>
  <si>
    <t>WWR1542</t>
  </si>
  <si>
    <t>WWR1842</t>
  </si>
  <si>
    <t>WOAS1230</t>
  </si>
  <si>
    <t>WOAS1236</t>
  </si>
  <si>
    <t>WOAS1242</t>
  </si>
  <si>
    <t>WLB24</t>
  </si>
  <si>
    <t>WLB30</t>
  </si>
  <si>
    <t>WLB36</t>
  </si>
  <si>
    <t>WLB42</t>
  </si>
  <si>
    <t>FD1284</t>
  </si>
  <si>
    <t>FD1584</t>
  </si>
  <si>
    <t>FD1884</t>
  </si>
  <si>
    <t>FD2184</t>
  </si>
  <si>
    <t>FD2484</t>
  </si>
  <si>
    <t>FD2784</t>
  </si>
  <si>
    <t>FD3084</t>
  </si>
  <si>
    <t>FD3384</t>
  </si>
  <si>
    <t>FD3684</t>
  </si>
  <si>
    <t>FD1287</t>
  </si>
  <si>
    <t>FD1587</t>
  </si>
  <si>
    <t>FD1887</t>
  </si>
  <si>
    <t>FD2187</t>
  </si>
  <si>
    <t>FD2487</t>
  </si>
  <si>
    <t>FD2787</t>
  </si>
  <si>
    <t>FD3087</t>
  </si>
  <si>
    <t>FD3387</t>
  </si>
  <si>
    <t>FD3687</t>
  </si>
  <si>
    <t>FD1290</t>
  </si>
  <si>
    <t>FD1590</t>
  </si>
  <si>
    <t>FD1890</t>
  </si>
  <si>
    <t>FD2190</t>
  </si>
  <si>
    <t>FD2490</t>
  </si>
  <si>
    <t>FD2790</t>
  </si>
  <si>
    <t>FD3090</t>
  </si>
  <si>
    <t>FD3390</t>
  </si>
  <si>
    <t>FD3690</t>
  </si>
  <si>
    <t>FD1293</t>
  </si>
  <si>
    <t>FD1593</t>
  </si>
  <si>
    <t>FD1893</t>
  </si>
  <si>
    <t>FD2193</t>
  </si>
  <si>
    <t>FD2493</t>
  </si>
  <si>
    <t>FD2793</t>
  </si>
  <si>
    <t>FD3093</t>
  </si>
  <si>
    <t>FD3393</t>
  </si>
  <si>
    <t>FD3693</t>
  </si>
  <si>
    <t>FD1296</t>
  </si>
  <si>
    <t>FD1596</t>
  </si>
  <si>
    <t>FD1896</t>
  </si>
  <si>
    <t>FD2196</t>
  </si>
  <si>
    <t>FD2496</t>
  </si>
  <si>
    <t>FD2796</t>
  </si>
  <si>
    <t>FD3096</t>
  </si>
  <si>
    <t>FD3396</t>
  </si>
  <si>
    <t>FD3696</t>
  </si>
  <si>
    <t>FD1265</t>
  </si>
  <si>
    <t>FD1565</t>
  </si>
  <si>
    <t>FD1865</t>
  </si>
  <si>
    <t>FD2165</t>
  </si>
  <si>
    <t>FD2465</t>
  </si>
  <si>
    <t>FD2765</t>
  </si>
  <si>
    <t>FD3065</t>
  </si>
  <si>
    <t>FD3365</t>
  </si>
  <si>
    <t>FD3665</t>
  </si>
  <si>
    <t>FD3965</t>
  </si>
  <si>
    <t>FD4265</t>
  </si>
  <si>
    <t>FD1277</t>
  </si>
  <si>
    <t>FD1577</t>
  </si>
  <si>
    <t>FD1877</t>
  </si>
  <si>
    <t>FD2177</t>
  </si>
  <si>
    <t>FD2477</t>
  </si>
  <si>
    <t>FD2777</t>
  </si>
  <si>
    <t>FD3077</t>
  </si>
  <si>
    <t>FD3377</t>
  </si>
  <si>
    <t>FD3677</t>
  </si>
  <si>
    <t>FD3977</t>
  </si>
  <si>
    <t>FD4277</t>
  </si>
  <si>
    <t>FD1235</t>
  </si>
  <si>
    <t>FD1535</t>
  </si>
  <si>
    <t>FD1835</t>
  </si>
  <si>
    <t>FD2135</t>
  </si>
  <si>
    <t>FD2435</t>
  </si>
  <si>
    <t>FD2735</t>
  </si>
  <si>
    <t>FD3035</t>
  </si>
  <si>
    <t>FD3335</t>
  </si>
  <si>
    <t>FD3635</t>
  </si>
  <si>
    <t>FD3935</t>
  </si>
  <si>
    <t>FD4235</t>
  </si>
  <si>
    <t>FD1241</t>
  </si>
  <si>
    <t>FD1541</t>
  </si>
  <si>
    <t>FD1841</t>
  </si>
  <si>
    <t>FD2141</t>
  </si>
  <si>
    <t>FD2441</t>
  </si>
  <si>
    <t>FD2741</t>
  </si>
  <si>
    <t>FD3041</t>
  </si>
  <si>
    <t>FD3341</t>
  </si>
  <si>
    <t>FD3641</t>
  </si>
  <si>
    <t>FD3941</t>
  </si>
  <si>
    <t>FD4241</t>
  </si>
  <si>
    <t>FD1247</t>
  </si>
  <si>
    <t>FD1547</t>
  </si>
  <si>
    <t>FD1847</t>
  </si>
  <si>
    <t>FD2147</t>
  </si>
  <si>
    <t>FD2447</t>
  </si>
  <si>
    <t>FD2747</t>
  </si>
  <si>
    <t>FD3047</t>
  </si>
  <si>
    <t>FD3347</t>
  </si>
  <si>
    <t>FD3647</t>
  </si>
  <si>
    <t>FD3947</t>
  </si>
  <si>
    <t>FD4247</t>
  </si>
  <si>
    <t>Cube</t>
  </si>
  <si>
    <t>DW1006</t>
  </si>
  <si>
    <t>D1015</t>
  </si>
  <si>
    <t>DW0606</t>
  </si>
  <si>
    <t>DW0906</t>
  </si>
  <si>
    <t>DW1206</t>
  </si>
  <si>
    <t>DW1506</t>
  </si>
  <si>
    <t>DW1606</t>
  </si>
  <si>
    <t>DW1806</t>
  </si>
  <si>
    <t>DW1906</t>
  </si>
  <si>
    <t>DW2106</t>
  </si>
  <si>
    <t>DW2406</t>
  </si>
  <si>
    <t>DW2706</t>
  </si>
  <si>
    <t>DW3006</t>
  </si>
  <si>
    <t>DW3306</t>
  </si>
  <si>
    <t>DW3606</t>
  </si>
  <si>
    <t>DW3906</t>
  </si>
  <si>
    <t>DW4206</t>
  </si>
  <si>
    <t>DW4806</t>
  </si>
  <si>
    <t>DW1210</t>
  </si>
  <si>
    <t>DW1510</t>
  </si>
  <si>
    <t>DW1810</t>
  </si>
  <si>
    <t>DW2110</t>
  </si>
  <si>
    <t>DW2410</t>
  </si>
  <si>
    <t>DW1212</t>
  </si>
  <si>
    <t>DW1512</t>
  </si>
  <si>
    <t>DW1812</t>
  </si>
  <si>
    <t>DW2112</t>
  </si>
  <si>
    <t>DW2412</t>
  </si>
  <si>
    <t>DW3012</t>
  </si>
  <si>
    <t>DW3312</t>
  </si>
  <si>
    <t>DW3612</t>
  </si>
  <si>
    <t>D3012</t>
  </si>
  <si>
    <t>D3312</t>
  </si>
  <si>
    <t>D3612</t>
  </si>
  <si>
    <t>D3912</t>
  </si>
  <si>
    <t>D4212</t>
  </si>
  <si>
    <t>D1515</t>
  </si>
  <si>
    <t>D1615</t>
  </si>
  <si>
    <t>D1815</t>
  </si>
  <si>
    <t>D1915</t>
  </si>
  <si>
    <t>D1218</t>
  </si>
  <si>
    <t>D1518</t>
  </si>
  <si>
    <t>D1618</t>
  </si>
  <si>
    <t>D1818</t>
  </si>
  <si>
    <t>D1918</t>
  </si>
  <si>
    <t>D2118</t>
  </si>
  <si>
    <t>D1221</t>
  </si>
  <si>
    <t>D1321</t>
  </si>
  <si>
    <t>D1521</t>
  </si>
  <si>
    <t>D1621</t>
  </si>
  <si>
    <t>D1821</t>
  </si>
  <si>
    <t>D1921</t>
  </si>
  <si>
    <t>D2121</t>
  </si>
  <si>
    <t>D0924</t>
  </si>
  <si>
    <t>D1224</t>
  </si>
  <si>
    <t>D1324</t>
  </si>
  <si>
    <t>D1524</t>
  </si>
  <si>
    <t>D1624</t>
  </si>
  <si>
    <t>D1824</t>
  </si>
  <si>
    <t>D1924</t>
  </si>
  <si>
    <t>D2124</t>
  </si>
  <si>
    <t>D2424</t>
  </si>
  <si>
    <t>D1227</t>
  </si>
  <si>
    <t>D1327</t>
  </si>
  <si>
    <t>D1527</t>
  </si>
  <si>
    <t>D1627</t>
  </si>
  <si>
    <t>D1827</t>
  </si>
  <si>
    <t>D1927</t>
  </si>
  <si>
    <t>D2127</t>
  </si>
  <si>
    <t>D2427</t>
  </si>
  <si>
    <t>D0930</t>
  </si>
  <si>
    <t>D1230</t>
  </si>
  <si>
    <t>D1330</t>
  </si>
  <si>
    <t>D1530</t>
  </si>
  <si>
    <t>D1630</t>
  </si>
  <si>
    <t>D1830</t>
  </si>
  <si>
    <t>D1930</t>
  </si>
  <si>
    <t>D2130</t>
  </si>
  <si>
    <t>D2430</t>
  </si>
  <si>
    <t>D1233</t>
  </si>
  <si>
    <t>D1333</t>
  </si>
  <si>
    <t>D1533</t>
  </si>
  <si>
    <t>D1633</t>
  </si>
  <si>
    <t>D1833</t>
  </si>
  <si>
    <t>D2133</t>
  </si>
  <si>
    <t>D2433</t>
  </si>
  <si>
    <t>D0936</t>
  </si>
  <si>
    <t>D1236</t>
  </si>
  <si>
    <t>D1336</t>
  </si>
  <si>
    <t>D1536</t>
  </si>
  <si>
    <t>D1636</t>
  </si>
  <si>
    <t>D1836</t>
  </si>
  <si>
    <t>D1936</t>
  </si>
  <si>
    <t>D2136</t>
  </si>
  <si>
    <t>D2436</t>
  </si>
  <si>
    <t>D1239</t>
  </si>
  <si>
    <t>D1339</t>
  </si>
  <si>
    <t>D1539</t>
  </si>
  <si>
    <t>D1639</t>
  </si>
  <si>
    <t>D1839</t>
  </si>
  <si>
    <t>D2139</t>
  </si>
  <si>
    <t>D2439</t>
  </si>
  <si>
    <t>D0942</t>
  </si>
  <si>
    <t>D1242</t>
  </si>
  <si>
    <t>D1342</t>
  </si>
  <si>
    <t>D1542</t>
  </si>
  <si>
    <t>D1642</t>
  </si>
  <si>
    <t>D1842</t>
  </si>
  <si>
    <t>D1942</t>
  </si>
  <si>
    <t>D2142</t>
  </si>
  <si>
    <t>D2442</t>
  </si>
  <si>
    <t>D1249</t>
  </si>
  <si>
    <t>D1349</t>
  </si>
  <si>
    <t>D1549</t>
  </si>
  <si>
    <t>D1649</t>
  </si>
  <si>
    <t>D1849</t>
  </si>
  <si>
    <t>D2149</t>
  </si>
  <si>
    <t>D2449</t>
  </si>
  <si>
    <t>ALPT336</t>
  </si>
  <si>
    <t>ALPS336</t>
  </si>
  <si>
    <t>AWB15</t>
  </si>
  <si>
    <t>AWB18</t>
  </si>
  <si>
    <t>AWB21</t>
  </si>
  <si>
    <t>ASBT3024</t>
  </si>
  <si>
    <t>ASBT3324</t>
  </si>
  <si>
    <t>ASBT3624</t>
  </si>
  <si>
    <t>ASBT4224</t>
  </si>
  <si>
    <t>ARO12</t>
  </si>
  <si>
    <t>ARO15</t>
  </si>
  <si>
    <t>ARO18</t>
  </si>
  <si>
    <t>ARO21</t>
  </si>
  <si>
    <t>ARO24</t>
  </si>
  <si>
    <t>ARO24S</t>
  </si>
  <si>
    <t>ARO27</t>
  </si>
  <si>
    <t>ARO30</t>
  </si>
  <si>
    <t>ARO33</t>
  </si>
  <si>
    <t>ARO36</t>
  </si>
  <si>
    <t>ARO39</t>
  </si>
  <si>
    <t>ARO42</t>
  </si>
  <si>
    <t>AHK1-BN</t>
  </si>
  <si>
    <t>AHK1-C</t>
  </si>
  <si>
    <t>Knob, 1-1/4", Chrome</t>
  </si>
  <si>
    <t>AHK3-BN</t>
  </si>
  <si>
    <t>AHK3-ORB</t>
  </si>
  <si>
    <t>AHK2-BN</t>
  </si>
  <si>
    <t>AHK2-ORB</t>
  </si>
  <si>
    <t>AHP11-BN</t>
  </si>
  <si>
    <t>Model</t>
  </si>
  <si>
    <t>Description and Dimensions</t>
  </si>
  <si>
    <t>B9</t>
  </si>
  <si>
    <t>B12</t>
  </si>
  <si>
    <t>B15</t>
  </si>
  <si>
    <t>B18</t>
  </si>
  <si>
    <t>B21</t>
  </si>
  <si>
    <t>B24</t>
  </si>
  <si>
    <t>B27</t>
  </si>
  <si>
    <t>B30</t>
  </si>
  <si>
    <t>B33</t>
  </si>
  <si>
    <t>B36</t>
  </si>
  <si>
    <t>B39</t>
  </si>
  <si>
    <t>B42</t>
  </si>
  <si>
    <t>BDD30</t>
  </si>
  <si>
    <t>BDD33</t>
  </si>
  <si>
    <t>BDD36</t>
  </si>
  <si>
    <t>BDD39</t>
  </si>
  <si>
    <t>BDD42</t>
  </si>
  <si>
    <t>B1RO12</t>
  </si>
  <si>
    <t>B1RO15</t>
  </si>
  <si>
    <t>B1RO18</t>
  </si>
  <si>
    <t>B1RO21</t>
  </si>
  <si>
    <t>B1RO24</t>
  </si>
  <si>
    <t>B1RO27</t>
  </si>
  <si>
    <t>B1RO30</t>
  </si>
  <si>
    <t>B1RO33</t>
  </si>
  <si>
    <t>B1RO36</t>
  </si>
  <si>
    <t>B1RO39</t>
  </si>
  <si>
    <t>B1RO42</t>
  </si>
  <si>
    <t>BDD1RO30</t>
  </si>
  <si>
    <t>BDD1RO33</t>
  </si>
  <si>
    <t>BDD1RO36</t>
  </si>
  <si>
    <t>BDD1RO39</t>
  </si>
  <si>
    <t>BDD1RO42</t>
  </si>
  <si>
    <t>B2RO12</t>
  </si>
  <si>
    <t>B2RO15</t>
  </si>
  <si>
    <t>B2RO18</t>
  </si>
  <si>
    <t>B2RO21</t>
  </si>
  <si>
    <t>B2RO24</t>
  </si>
  <si>
    <t>B2RO27</t>
  </si>
  <si>
    <t>B2RO30</t>
  </si>
  <si>
    <t>B2RO33</t>
  </si>
  <si>
    <t>B2RO36</t>
  </si>
  <si>
    <t>B2RO39</t>
  </si>
  <si>
    <t>B2RO42</t>
  </si>
  <si>
    <t>BDD2RO30</t>
  </si>
  <si>
    <t>BDD2RO33</t>
  </si>
  <si>
    <t>BDD2RO36</t>
  </si>
  <si>
    <t>BDD2RO39</t>
  </si>
  <si>
    <t>BDD2RO42</t>
  </si>
  <si>
    <t>BWS15</t>
  </si>
  <si>
    <t>BWD18</t>
  </si>
  <si>
    <t>B3D12</t>
  </si>
  <si>
    <t>B3D15</t>
  </si>
  <si>
    <t>B3D18</t>
  </si>
  <si>
    <t>B3D21</t>
  </si>
  <si>
    <t>B3D24</t>
  </si>
  <si>
    <t>B4D12</t>
  </si>
  <si>
    <t>B4D15</t>
  </si>
  <si>
    <t>B4D18</t>
  </si>
  <si>
    <t>B4D21</t>
  </si>
  <si>
    <t>B4D24</t>
  </si>
  <si>
    <t>B3PP30</t>
  </si>
  <si>
    <t>B3PP33</t>
  </si>
  <si>
    <t>B3PP36</t>
  </si>
  <si>
    <t>B2CT30</t>
  </si>
  <si>
    <t>B2CT33</t>
  </si>
  <si>
    <t>B2CT36</t>
  </si>
  <si>
    <t>BEZ36</t>
  </si>
  <si>
    <t>BLS36</t>
  </si>
  <si>
    <t>BB36</t>
  </si>
  <si>
    <t>BB39</t>
  </si>
  <si>
    <t>BB42</t>
  </si>
  <si>
    <t>BB45</t>
  </si>
  <si>
    <t>BB48</t>
  </si>
  <si>
    <t>BB51</t>
  </si>
  <si>
    <t>BBF36</t>
  </si>
  <si>
    <t>BBF39</t>
  </si>
  <si>
    <t>BBF42</t>
  </si>
  <si>
    <t>BBF45</t>
  </si>
  <si>
    <t>BBF48</t>
  </si>
  <si>
    <t>BBF51</t>
  </si>
  <si>
    <t>BOM30</t>
  </si>
  <si>
    <t>BOK30</t>
  </si>
  <si>
    <t>BOV30</t>
  </si>
  <si>
    <t>BOV33</t>
  </si>
  <si>
    <t>BOV36</t>
  </si>
  <si>
    <t>BDE3</t>
  </si>
  <si>
    <t>BCB3</t>
  </si>
  <si>
    <t>BF9</t>
  </si>
  <si>
    <t>BF12</t>
  </si>
  <si>
    <t>BF15</t>
  </si>
  <si>
    <t>BF18</t>
  </si>
  <si>
    <t>BF21</t>
  </si>
  <si>
    <t>BF24</t>
  </si>
  <si>
    <t>BF27</t>
  </si>
  <si>
    <t>BF30</t>
  </si>
  <si>
    <t>BF33</t>
  </si>
  <si>
    <t>BF36</t>
  </si>
  <si>
    <t>BF39</t>
  </si>
  <si>
    <t>BF42</t>
  </si>
  <si>
    <t>BF918</t>
  </si>
  <si>
    <t>BF1218</t>
  </si>
  <si>
    <t>BF1518</t>
  </si>
  <si>
    <t>BF1818</t>
  </si>
  <si>
    <t>BF2118</t>
  </si>
  <si>
    <t>BF2418S</t>
  </si>
  <si>
    <t>BF2418</t>
  </si>
  <si>
    <t>BF2718</t>
  </si>
  <si>
    <t>BF3018</t>
  </si>
  <si>
    <t>BF3318</t>
  </si>
  <si>
    <t>BF3618</t>
  </si>
  <si>
    <t>BF3918</t>
  </si>
  <si>
    <t>BF4218</t>
  </si>
  <si>
    <t>BF912</t>
  </si>
  <si>
    <t>BF1212</t>
  </si>
  <si>
    <t>BF1512</t>
  </si>
  <si>
    <t>BF1812</t>
  </si>
  <si>
    <t>BF2112</t>
  </si>
  <si>
    <t>BF2412S</t>
  </si>
  <si>
    <t>BF2412</t>
  </si>
  <si>
    <t>BF2712</t>
  </si>
  <si>
    <t>BF3012</t>
  </si>
  <si>
    <t>BF3312</t>
  </si>
  <si>
    <t>BF3612</t>
  </si>
  <si>
    <t>BF3912</t>
  </si>
  <si>
    <t>BF4212</t>
  </si>
  <si>
    <t>BF3RO12</t>
  </si>
  <si>
    <t>BF3RO15</t>
  </si>
  <si>
    <t>BF3RO18</t>
  </si>
  <si>
    <t>BF3RO21</t>
  </si>
  <si>
    <t>BF3RO24</t>
  </si>
  <si>
    <t>BF3RO27</t>
  </si>
  <si>
    <t>BF3RO30</t>
  </si>
  <si>
    <t>BF3RO33</t>
  </si>
  <si>
    <t>BF3RO36</t>
  </si>
  <si>
    <t>BF3RO39</t>
  </si>
  <si>
    <t>BF3RO42</t>
  </si>
  <si>
    <t>BS27</t>
  </si>
  <si>
    <t>BS30</t>
  </si>
  <si>
    <t>BS33</t>
  </si>
  <si>
    <t>BS36</t>
  </si>
  <si>
    <t>BS39</t>
  </si>
  <si>
    <t>BS42</t>
  </si>
  <si>
    <t>BSCK42</t>
  </si>
  <si>
    <t>BSH33</t>
  </si>
  <si>
    <t>BSH36</t>
  </si>
  <si>
    <t>BSH39</t>
  </si>
  <si>
    <t>BSH42</t>
  </si>
  <si>
    <t>THERMOFOIL DOORS</t>
  </si>
  <si>
    <t>OAK DOORS</t>
  </si>
  <si>
    <t>MAPLE DOORS</t>
  </si>
  <si>
    <t>SPEC GRADE ADDERS</t>
  </si>
  <si>
    <t>INFORMATION</t>
  </si>
  <si>
    <t>CUSTOMER</t>
  </si>
  <si>
    <t>Qty</t>
  </si>
  <si>
    <t>Cabinet</t>
  </si>
  <si>
    <t>NET TOTALS</t>
  </si>
  <si>
    <t>LIST TOTALS</t>
  </si>
  <si>
    <t>Seq</t>
  </si>
  <si>
    <t>VANITY</t>
  </si>
  <si>
    <t>Vanity Tall 1 Drawer, 12 X 34.5 X 21</t>
  </si>
  <si>
    <t>GD1530</t>
  </si>
  <si>
    <t>WGD</t>
  </si>
  <si>
    <t>GD1830</t>
  </si>
  <si>
    <t>GD1536</t>
  </si>
  <si>
    <t>GD1836</t>
  </si>
  <si>
    <t>GD1542</t>
  </si>
  <si>
    <t>GD1842</t>
  </si>
  <si>
    <t>OW3015</t>
  </si>
  <si>
    <t>OW3615</t>
  </si>
  <si>
    <t>OW1530</t>
  </si>
  <si>
    <t>OW1630</t>
  </si>
  <si>
    <t>OW1830</t>
  </si>
  <si>
    <t>OW3030</t>
  </si>
  <si>
    <t>OW3630</t>
  </si>
  <si>
    <t>OW1536</t>
  </si>
  <si>
    <t>OW1636</t>
  </si>
  <si>
    <t>OW1836</t>
  </si>
  <si>
    <t>OW3036</t>
  </si>
  <si>
    <t>OW3636</t>
  </si>
  <si>
    <t>OW1542</t>
  </si>
  <si>
    <t>OW1642</t>
  </si>
  <si>
    <t>OW1842</t>
  </si>
  <si>
    <t>OW3042</t>
  </si>
  <si>
    <t>OW3642</t>
  </si>
  <si>
    <t>OF3024</t>
  </si>
  <si>
    <t>OF3025</t>
  </si>
  <si>
    <t>OF3325</t>
  </si>
  <si>
    <t>Subtype</t>
  </si>
  <si>
    <t>Prefix</t>
  </si>
  <si>
    <t>Depth</t>
  </si>
  <si>
    <t>Width</t>
  </si>
  <si>
    <t>Height</t>
  </si>
  <si>
    <t>BSF</t>
  </si>
  <si>
    <t>FSF</t>
  </si>
  <si>
    <t>Knobs</t>
  </si>
  <si>
    <t>Doors</t>
  </si>
  <si>
    <t>Drawers</t>
  </si>
  <si>
    <t>Rollouts</t>
  </si>
  <si>
    <t>Hinges</t>
  </si>
  <si>
    <t>Piece Credits</t>
  </si>
  <si>
    <t>BASE</t>
  </si>
  <si>
    <t>Purchase Order #</t>
  </si>
  <si>
    <t>Account #</t>
  </si>
  <si>
    <t>Account Name</t>
  </si>
  <si>
    <t>City</t>
  </si>
  <si>
    <t>State</t>
  </si>
  <si>
    <t>Zip</t>
  </si>
  <si>
    <t>LSM = Laguna Square Maple</t>
  </si>
  <si>
    <t>01 = Natural</t>
  </si>
  <si>
    <t>FSM = Fallbrook Square Maple</t>
  </si>
  <si>
    <t>19 = Brandy</t>
  </si>
  <si>
    <t>SHM = Shaker Maple</t>
  </si>
  <si>
    <t>20 = Nutmeg</t>
  </si>
  <si>
    <t>MTM = Metro Maple</t>
  </si>
  <si>
    <t>MQM = Marquis Maple</t>
  </si>
  <si>
    <t>25 = Java</t>
  </si>
  <si>
    <t>NPM = Newport Maple</t>
  </si>
  <si>
    <t>66 = Chestnut</t>
  </si>
  <si>
    <t>ML = Millenium EB Foil</t>
  </si>
  <si>
    <t>30 = White</t>
  </si>
  <si>
    <t>LX = Lenox Thermofoil</t>
  </si>
  <si>
    <t>MD = Madison Thermofoil</t>
  </si>
  <si>
    <t>72 = Sable</t>
  </si>
  <si>
    <t>73 = Wengi</t>
  </si>
  <si>
    <t>HM = Hamilton Thermofoil</t>
  </si>
  <si>
    <t>SH = Shaker Thermofoil</t>
  </si>
  <si>
    <t>CT = Cottage Thermofoil</t>
  </si>
  <si>
    <t>LSO = Laguna Square Oak</t>
  </si>
  <si>
    <t>12 = Honey</t>
  </si>
  <si>
    <t>13 = Auburn</t>
  </si>
  <si>
    <t>Quantity</t>
  </si>
  <si>
    <t>LSM</t>
  </si>
  <si>
    <t>SHM</t>
  </si>
  <si>
    <t>MTM</t>
  </si>
  <si>
    <t>MQM</t>
  </si>
  <si>
    <t>NPM</t>
  </si>
  <si>
    <t>LSO</t>
  </si>
  <si>
    <t>ML</t>
  </si>
  <si>
    <t>LX</t>
  </si>
  <si>
    <t>MD</t>
  </si>
  <si>
    <t>HM</t>
  </si>
  <si>
    <t>SH</t>
  </si>
  <si>
    <t>CT</t>
  </si>
  <si>
    <t>01</t>
  </si>
  <si>
    <t>BDD48</t>
  </si>
  <si>
    <t>BF48</t>
  </si>
  <si>
    <t>BS48</t>
  </si>
  <si>
    <t>T3690</t>
  </si>
  <si>
    <t>VSF12</t>
  </si>
  <si>
    <t>VSF15</t>
  </si>
  <si>
    <t>VSF18</t>
  </si>
  <si>
    <t>VSF21</t>
  </si>
  <si>
    <t>VSF24S</t>
  </si>
  <si>
    <t>VSF24</t>
  </si>
  <si>
    <t>VSF27</t>
  </si>
  <si>
    <t>VSF30</t>
  </si>
  <si>
    <t>VSF33</t>
  </si>
  <si>
    <t>VSF36</t>
  </si>
  <si>
    <t>VSF39</t>
  </si>
  <si>
    <t>VSF42</t>
  </si>
  <si>
    <t>VSS48</t>
  </si>
  <si>
    <t>VTS48</t>
  </si>
  <si>
    <t>W4830</t>
  </si>
  <si>
    <t>W4836</t>
  </si>
  <si>
    <t>W4842</t>
  </si>
  <si>
    <t>WFL361024</t>
  </si>
  <si>
    <t>WFL421024</t>
  </si>
  <si>
    <t>D3015</t>
  </si>
  <si>
    <t>D3615</t>
  </si>
  <si>
    <t>D3018</t>
  </si>
  <si>
    <t>D3618</t>
  </si>
  <si>
    <t>D2421</t>
  </si>
  <si>
    <t>D1524B</t>
  </si>
  <si>
    <t>D1824B</t>
  </si>
  <si>
    <t>Filler, Furniture Board 3.5 X 30</t>
  </si>
  <si>
    <t>Filler, Furniture Board 3.5 X 36</t>
  </si>
  <si>
    <t>Filler, Furniture Board 3.5 X 42</t>
  </si>
  <si>
    <t>Filler, Furniture Board 3.5 X 96</t>
  </si>
  <si>
    <t>Filler, Furniture Board 6 X 30</t>
  </si>
  <si>
    <t>Filler, Furniture Board 6 X 36</t>
  </si>
  <si>
    <t>Filler, Furniture Board w/EB 6 X 42</t>
  </si>
  <si>
    <t>Filler, Furniture Board w/EB 6 X 96</t>
  </si>
  <si>
    <t>Filler, Solid 3 X 30</t>
  </si>
  <si>
    <t>Filler, Solid 3 X 36</t>
  </si>
  <si>
    <t>Filler, Solid 3 X 42</t>
  </si>
  <si>
    <t>Filler, Solid 3 X 96</t>
  </si>
  <si>
    <t>Filler, Solid 6 X 30</t>
  </si>
  <si>
    <t>Filler, Solid 6 X 36</t>
  </si>
  <si>
    <t>Filler, Solid 6 X 42</t>
  </si>
  <si>
    <t>Filler, Solid 6 X 96</t>
  </si>
  <si>
    <t>Filler, Univ Profile 3 X 30</t>
  </si>
  <si>
    <t>Filler, Univ Profile 3 X 36</t>
  </si>
  <si>
    <t>Filler, Univ Profile 3 X 42</t>
  </si>
  <si>
    <t>Filler, Univ Profile 3 X 96</t>
  </si>
  <si>
    <t>Filler, Univ Profile 6 X 30</t>
  </si>
  <si>
    <t>Filler, Univ Profile 6 X 36</t>
  </si>
  <si>
    <t>Filler, Univ Profile 6 X 42</t>
  </si>
  <si>
    <t>Filler, Univ Profile 6 X 96</t>
  </si>
  <si>
    <t>Panel, 5/8' X 24 X 35 base</t>
  </si>
  <si>
    <t>Panel, 5/8' X 24 X 96 tall</t>
  </si>
  <si>
    <t>Panel, 5/8' X 24 X 96 tall, 2 sided</t>
  </si>
  <si>
    <t>Panel, 5/8' X 48 X 35 island base</t>
  </si>
  <si>
    <t>Panel, 5/8' X 48 X 42 island back</t>
  </si>
  <si>
    <t>Panel, 5/8' X 48 X 96 full sheet</t>
  </si>
  <si>
    <t>Panel, 5/8' X 96 X 36 tranverse grain</t>
  </si>
  <si>
    <t>5.2mm Skin, 12 x 96</t>
  </si>
  <si>
    <t>5.2mm Skin, 24 x 48</t>
  </si>
  <si>
    <t>5.2mm Skin, 24 x 96</t>
  </si>
  <si>
    <t>APS4848</t>
  </si>
  <si>
    <t>5.2mm Skin, 48 x 96</t>
  </si>
  <si>
    <t>Repair Skin 12" x 48" x 1mm, wall</t>
  </si>
  <si>
    <t>Repair Skin 24" x 48" x 1mm, base</t>
  </si>
  <si>
    <t>Repair Skin 24" x 96" x 1mm, tall</t>
  </si>
  <si>
    <t>Buildup, Particle Board w/EB, 5/8"x2-1/2"</t>
  </si>
  <si>
    <t>CDX Plywood (tile) 3/4" x 12"</t>
  </si>
  <si>
    <t>CDX Plywood (tile) 3/4" x 24"</t>
  </si>
  <si>
    <t>CDX Plywood (tile) 3/4" x 48"</t>
  </si>
  <si>
    <t>CDX Plywood (granite) 5/8" x 12"</t>
  </si>
  <si>
    <t>CDX Plywood (granite) 5/8" x 24"</t>
  </si>
  <si>
    <t>CDX Plywood (granite) 5/8" x 48"</t>
  </si>
  <si>
    <t>Crown, Shaker, 2-3/4" (2 x 2)</t>
  </si>
  <si>
    <t>Crown, Traditional, 2-3/4" (2 x 2)</t>
  </si>
  <si>
    <t>Light Rail, Traditional with Cleat, 1-3/4"</t>
  </si>
  <si>
    <t>Battan 1/4" x 3/4"</t>
  </si>
  <si>
    <t>Scribe Molding 1/4" x 3/4"</t>
  </si>
  <si>
    <t>Shoe Molding 1/2" x 3/4"</t>
  </si>
  <si>
    <t>Outside Corner 1" x 1"</t>
  </si>
  <si>
    <t>Base Board 3/4"x4.5"</t>
  </si>
  <si>
    <t>Heat Deflector (Range) 1/2"x30"x2"</t>
  </si>
  <si>
    <t>Corbel, Std, 7" x 6"</t>
  </si>
  <si>
    <t>Corbel, Std, 10" x 9"</t>
  </si>
  <si>
    <t>Corbel, Std, 13" x 12"</t>
  </si>
  <si>
    <t>ACBM9</t>
  </si>
  <si>
    <t>Corbel, Metal, 8x8</t>
  </si>
  <si>
    <t>Corbel, Carved Scroll, 9x13x3</t>
  </si>
  <si>
    <t>Post Traditional  3-1/2" x 36"</t>
  </si>
  <si>
    <t>Drop on or Slide Out WorkBoard fits 15" cabinet</t>
  </si>
  <si>
    <t>Drop on or Slide Out WorkBoard fits 18" cabinet</t>
  </si>
  <si>
    <t>Drop on or Slide Out WorkBoard fits 21" cabinet</t>
  </si>
  <si>
    <t xml:space="preserve">Rollout Kit for 12" wide Cabinet </t>
  </si>
  <si>
    <t xml:space="preserve">Rollout Kit for 15" wide Cabinet </t>
  </si>
  <si>
    <t xml:space="preserve">Rollout Kit for 18" wide Cabinet </t>
  </si>
  <si>
    <t xml:space="preserve">Rollout Kit for 21" wide Cabinet </t>
  </si>
  <si>
    <t xml:space="preserve">Rollout Kit for 24" wide Cabinet </t>
  </si>
  <si>
    <t xml:space="preserve">Rollout Kit for 24" wide Cabinet, single door </t>
  </si>
  <si>
    <t xml:space="preserve">Rollout Kit for 27" wide Cabinet </t>
  </si>
  <si>
    <t xml:space="preserve">Rollout Kit for 30" wide Cabinet </t>
  </si>
  <si>
    <t xml:space="preserve">Rollout Kit for 33" wide Cabinet </t>
  </si>
  <si>
    <t xml:space="preserve">Rollout Kit for 36" wide Cabinet </t>
  </si>
  <si>
    <t xml:space="preserve">Rollout Kit for 39" wide Cabinet </t>
  </si>
  <si>
    <t xml:space="preserve">Rollout Kit for 42" wide Cabinet </t>
  </si>
  <si>
    <t>AHK2-ABK</t>
  </si>
  <si>
    <t>Pull, Andorra Arch, 6", 128mmd, Brush Nickel</t>
  </si>
  <si>
    <t>AHP13T-BN</t>
  </si>
  <si>
    <t>Pull, Gallery Bar T Knob, Brush Nickel</t>
  </si>
  <si>
    <t>AHP13.5-BN</t>
  </si>
  <si>
    <t>AHP13.12-BN</t>
  </si>
  <si>
    <t>Pull, Gallery Bar, 12", Brush Nickel</t>
  </si>
  <si>
    <t>AHP13.16-BN</t>
  </si>
  <si>
    <t>Pull, Gallery Bar, 16", Brush Nickel</t>
  </si>
  <si>
    <t>AHP13.20-BN</t>
  </si>
  <si>
    <t>Pull, Gallery Bar, 20", Brush Nickel</t>
  </si>
  <si>
    <t>AHP13.24-BN</t>
  </si>
  <si>
    <t>Pull, Gallery Bar, 24", Brush Nickel</t>
  </si>
  <si>
    <t>AHP13.30-BN</t>
  </si>
  <si>
    <t>Pull, Gallery Bar, 30", Brush Nickel</t>
  </si>
  <si>
    <t>AHS12</t>
  </si>
  <si>
    <t>AHS58</t>
  </si>
  <si>
    <t>AHS78</t>
  </si>
  <si>
    <t>AHS118</t>
  </si>
  <si>
    <t>AHS200</t>
  </si>
  <si>
    <t>AHJIG3</t>
  </si>
  <si>
    <t>Shelf 12'' deep x 9'' wide</t>
  </si>
  <si>
    <t>PSH0912</t>
  </si>
  <si>
    <t>PSH1212</t>
  </si>
  <si>
    <t>Shelf 12'' deep x 12'' wide</t>
  </si>
  <si>
    <t>PSH1512</t>
  </si>
  <si>
    <t>Shelf 12'' deep x 15'' wide</t>
  </si>
  <si>
    <t>PSH1812</t>
  </si>
  <si>
    <t>Shelf 12'' deep x 18'' wide</t>
  </si>
  <si>
    <t>PSH2112</t>
  </si>
  <si>
    <t>Shelf 12'' deep x 21'' wide</t>
  </si>
  <si>
    <t>PSH2412</t>
  </si>
  <si>
    <t>Shelf 12'' deep x 24'' wide</t>
  </si>
  <si>
    <t>PSH2712</t>
  </si>
  <si>
    <t>Shelf 12'' deep x 27'' wide</t>
  </si>
  <si>
    <t>PSH3012</t>
  </si>
  <si>
    <t>Shelf 12'' deep x 30'' wide</t>
  </si>
  <si>
    <t>PSH3312</t>
  </si>
  <si>
    <t>Shelf 12'' deep x 33'' wide</t>
  </si>
  <si>
    <t>PSH3612</t>
  </si>
  <si>
    <t>Shelf 12'' deep x 36'' wide</t>
  </si>
  <si>
    <t>PSH3912</t>
  </si>
  <si>
    <t>Shelf 12'' deep x 39'' wide</t>
  </si>
  <si>
    <t>PSH4212</t>
  </si>
  <si>
    <t>Shelf 12'' deep x 42'' wide</t>
  </si>
  <si>
    <t>PSH1221</t>
  </si>
  <si>
    <t>PSH1521</t>
  </si>
  <si>
    <t>PSH1821</t>
  </si>
  <si>
    <t>PSH2121</t>
  </si>
  <si>
    <t>PSH2421</t>
  </si>
  <si>
    <t>PSH2721</t>
  </si>
  <si>
    <t>PSH3021</t>
  </si>
  <si>
    <t>PSH3321</t>
  </si>
  <si>
    <t>PSH3621</t>
  </si>
  <si>
    <t>PSH3921</t>
  </si>
  <si>
    <t>PSH4221</t>
  </si>
  <si>
    <t>PSH0924</t>
  </si>
  <si>
    <t>Shelf 24'' deep x 9'' wide</t>
  </si>
  <si>
    <t>PSH1224</t>
  </si>
  <si>
    <t>Shelf 24'' deep x 12'' wide</t>
  </si>
  <si>
    <t>PSH1524</t>
  </si>
  <si>
    <t>Shelf 24'' deep x 15'' wide</t>
  </si>
  <si>
    <t>PSH1824</t>
  </si>
  <si>
    <t>Shelf 24'' deep x 18'' wide</t>
  </si>
  <si>
    <t>PSH2124</t>
  </si>
  <si>
    <t>Shelf 24'' deep x 21'' wide</t>
  </si>
  <si>
    <t>PSH2424</t>
  </si>
  <si>
    <t>Shelf 24'' deep x 24'' wide</t>
  </si>
  <si>
    <t>PSH2724</t>
  </si>
  <si>
    <t>Shelf 24'' deep x 27'' wide</t>
  </si>
  <si>
    <t>PSH3024</t>
  </si>
  <si>
    <t>Shelf 24'' deep x 30'' wide</t>
  </si>
  <si>
    <t>PSH3324</t>
  </si>
  <si>
    <t>Shelf 24'' deep x 33'' wide</t>
  </si>
  <si>
    <t>PSH3624</t>
  </si>
  <si>
    <t>Shelf 24'' deep x 36'' wide</t>
  </si>
  <si>
    <t>PSH3924</t>
  </si>
  <si>
    <t>Shelf 24'' deep x 39'' wide</t>
  </si>
  <si>
    <t>PSH4224</t>
  </si>
  <si>
    <t>Shelf 24'' deep x 42'' wide</t>
  </si>
  <si>
    <t>PBP3024</t>
  </si>
  <si>
    <t>PBP3324</t>
  </si>
  <si>
    <t>PBP3624</t>
  </si>
  <si>
    <t>PBP3924</t>
  </si>
  <si>
    <t>PBP4224</t>
  </si>
  <si>
    <t>PADU621</t>
  </si>
  <si>
    <t>Vanity Top Drawer 6'' wide</t>
  </si>
  <si>
    <t>PADU921</t>
  </si>
  <si>
    <t>Vanity Top Drawer 9'' wide</t>
  </si>
  <si>
    <t>PADU1221</t>
  </si>
  <si>
    <t>Vanity Top Drawer 12'' wide</t>
  </si>
  <si>
    <t>PADU1521</t>
  </si>
  <si>
    <t>Vanity Top Drawer 15'' wide</t>
  </si>
  <si>
    <t>PADU1821</t>
  </si>
  <si>
    <t>Vanity Top Drawer 18'' wide</t>
  </si>
  <si>
    <t>PADU2121</t>
  </si>
  <si>
    <t>Vanity Top Drawer 21'' wide</t>
  </si>
  <si>
    <t>PADU2421</t>
  </si>
  <si>
    <t>Vanity Top Drawer 24'' wide</t>
  </si>
  <si>
    <t>PADU2721</t>
  </si>
  <si>
    <t>Vanity Top Drawer 27'' wide</t>
  </si>
  <si>
    <t>PADU3021</t>
  </si>
  <si>
    <t>Vanity Top Drawer 30'' wide</t>
  </si>
  <si>
    <t>PADU3321</t>
  </si>
  <si>
    <t>Vanity Top Drawer 33'' wide</t>
  </si>
  <si>
    <t>PADU3621</t>
  </si>
  <si>
    <t>Vanity Top Drawer 36'' wide</t>
  </si>
  <si>
    <t>PADU3921</t>
  </si>
  <si>
    <t>Vanity Top Drawer 39'' wide</t>
  </si>
  <si>
    <t>PADU4221</t>
  </si>
  <si>
    <t>Vanity Top Drawer 42'' wide</t>
  </si>
  <si>
    <t>PADL1221</t>
  </si>
  <si>
    <t>Vanity Lower Drawer 12'' wide</t>
  </si>
  <si>
    <t>PADL1521</t>
  </si>
  <si>
    <t>Vanity Lower Drawer 15'' wide</t>
  </si>
  <si>
    <t>PADL1821</t>
  </si>
  <si>
    <t>Vanity Lower Drawer 18'' wide</t>
  </si>
  <si>
    <t>PADL2121</t>
  </si>
  <si>
    <t>Vanity Lower Drawer 21'' wide</t>
  </si>
  <si>
    <t>PADL2421</t>
  </si>
  <si>
    <t>Vanity Lower Drawer 24'' wide</t>
  </si>
  <si>
    <t>PADU924</t>
  </si>
  <si>
    <t>Kitchen Upper Drawer 9'' wide</t>
  </si>
  <si>
    <t>PADU1224</t>
  </si>
  <si>
    <t>Kitchen Upper Drawer 12'' wide</t>
  </si>
  <si>
    <t>PADU1524</t>
  </si>
  <si>
    <t>Kitchen Upper Drawer 15'' wide</t>
  </si>
  <si>
    <t>PADU1624</t>
  </si>
  <si>
    <t>Kitchen Upper Drawer 16.5'' wide</t>
  </si>
  <si>
    <t>PADU1824</t>
  </si>
  <si>
    <t>Kitchen Upper Drawer 18'' wide</t>
  </si>
  <si>
    <t>PADU1924</t>
  </si>
  <si>
    <t>Kitchen Upper Drawer 19.5'' wide</t>
  </si>
  <si>
    <t>PADU2124</t>
  </si>
  <si>
    <t>Kitchen Upper Drawer 21'' wide</t>
  </si>
  <si>
    <t>PADU2424</t>
  </si>
  <si>
    <t>Kitchen Upper Drawer 24'' wide</t>
  </si>
  <si>
    <t>PADU2724</t>
  </si>
  <si>
    <t>Kitchen Upper Drawer 27'' wide</t>
  </si>
  <si>
    <t>PADU3024</t>
  </si>
  <si>
    <t>Kitchen Upper Drawer 30'' wide</t>
  </si>
  <si>
    <t>PADU3324</t>
  </si>
  <si>
    <t>Kitchen Upper Drawer 33'' wide</t>
  </si>
  <si>
    <t>PADU3624</t>
  </si>
  <si>
    <t>Kitchen Upper Drawer 36'' wide</t>
  </si>
  <si>
    <t>PADU3924</t>
  </si>
  <si>
    <t>Kitchen Upper Drawer 39'' wide</t>
  </si>
  <si>
    <t>PADU4224</t>
  </si>
  <si>
    <t>Kitchen Upper Drawer 42'' wide</t>
  </si>
  <si>
    <t>PADL1224</t>
  </si>
  <si>
    <t>Kitchen Lower Drawer 12'' wide</t>
  </si>
  <si>
    <t>PADL1524</t>
  </si>
  <si>
    <t>Kitchen Lower Drawer 15'' wide</t>
  </si>
  <si>
    <t>PADL1824</t>
  </si>
  <si>
    <t>Kitchen Lower Drawer 18'' wide</t>
  </si>
  <si>
    <t>PADL2124</t>
  </si>
  <si>
    <t>Kitchen Lower Drawer 21'' wide</t>
  </si>
  <si>
    <t>PADL2424</t>
  </si>
  <si>
    <t>Kitchen Lower Drawer 24'' wide</t>
  </si>
  <si>
    <t>PADK2421</t>
  </si>
  <si>
    <t>Knee Drawer 24'' wide</t>
  </si>
  <si>
    <t>PADK3021</t>
  </si>
  <si>
    <t>Knee Drawer 30'' wide</t>
  </si>
  <si>
    <t>PADK3621</t>
  </si>
  <si>
    <t>Knee Drawer 36'' wide</t>
  </si>
  <si>
    <t>PADK4221</t>
  </si>
  <si>
    <t>Knee Drawer 42'' wide</t>
  </si>
  <si>
    <t>PADPP3024</t>
  </si>
  <si>
    <t>Pots &amp; Pan 30'' wide</t>
  </si>
  <si>
    <t>PADPP3324</t>
  </si>
  <si>
    <t>Pots &amp; Pan 33'' wide</t>
  </si>
  <si>
    <t>PADPP3624</t>
  </si>
  <si>
    <t>Pots &amp; Pan 36'' wide</t>
  </si>
  <si>
    <t>PADF1524</t>
  </si>
  <si>
    <t>Desk &amp; File 15'' wide</t>
  </si>
  <si>
    <t>PADF1824</t>
  </si>
  <si>
    <t>Desk &amp; File 18'' wide</t>
  </si>
  <si>
    <t>PADF3024</t>
  </si>
  <si>
    <t>Desk &amp; File 30'' wide</t>
  </si>
  <si>
    <t>PADF3624</t>
  </si>
  <si>
    <t>Desk &amp; File 36'' wide</t>
  </si>
  <si>
    <t>PADWS15</t>
  </si>
  <si>
    <t>Kitchen Waste Pullout 15'' wide</t>
  </si>
  <si>
    <t>PADWD18</t>
  </si>
  <si>
    <t>Kitchen Waste Pullout 18'' wide</t>
  </si>
  <si>
    <t>PDSU24</t>
  </si>
  <si>
    <t>PDSL24</t>
  </si>
  <si>
    <t>PDSU21</t>
  </si>
  <si>
    <t>PDSL21</t>
  </si>
  <si>
    <t>PDBRKT</t>
  </si>
  <si>
    <t>PDG24</t>
  </si>
  <si>
    <t>PDG21</t>
  </si>
  <si>
    <t>DW</t>
  </si>
  <si>
    <t>Access</t>
  </si>
  <si>
    <t>Top</t>
  </si>
  <si>
    <t>Drawer</t>
  </si>
  <si>
    <t>Type</t>
  </si>
  <si>
    <t>PARTS</t>
  </si>
  <si>
    <t>Access UF</t>
  </si>
  <si>
    <t>05BG</t>
  </si>
  <si>
    <t>STD</t>
  </si>
  <si>
    <t>DT</t>
  </si>
  <si>
    <t>FS</t>
  </si>
  <si>
    <t>Drawer Box</t>
  </si>
  <si>
    <t>Door Hinge</t>
  </si>
  <si>
    <t>DATE</t>
  </si>
  <si>
    <t>CUSTOMER #</t>
  </si>
  <si>
    <t>Finished Ends</t>
  </si>
  <si>
    <t>STD = Standard</t>
  </si>
  <si>
    <t>STD = Standard Hinge</t>
  </si>
  <si>
    <t>SHO = Shaker Oak</t>
  </si>
  <si>
    <t>Base SKU Price</t>
  </si>
  <si>
    <t>NSTD= Non Standard Thermofoil</t>
  </si>
  <si>
    <t>NSTD</t>
  </si>
  <si>
    <t>Y</t>
  </si>
  <si>
    <t>Total Price</t>
  </si>
  <si>
    <t>Cubes</t>
  </si>
  <si>
    <t>Weight</t>
  </si>
  <si>
    <t>Base Sku Price</t>
  </si>
  <si>
    <t>F/E</t>
  </si>
  <si>
    <t>Door Style</t>
  </si>
  <si>
    <t>Finish</t>
  </si>
  <si>
    <t>Project Name</t>
  </si>
  <si>
    <t>Multiplier</t>
  </si>
  <si>
    <t>Finish Code</t>
  </si>
  <si>
    <r>
      <t>Cabinet  or Part Code</t>
    </r>
    <r>
      <rPr>
        <b/>
        <sz val="10"/>
        <color indexed="10"/>
        <rFont val="Arial"/>
        <family val="2"/>
      </rPr>
      <t xml:space="preserve"> </t>
    </r>
  </si>
  <si>
    <r>
      <t>Hinging  
Code</t>
    </r>
    <r>
      <rPr>
        <b/>
        <sz val="8"/>
        <color indexed="10"/>
        <rFont val="Arial"/>
        <family val="2"/>
      </rPr>
      <t xml:space="preserve"> </t>
    </r>
  </si>
  <si>
    <t>Total NET Price</t>
  </si>
  <si>
    <t>Total Net Price</t>
  </si>
  <si>
    <t>Freight</t>
  </si>
  <si>
    <r>
      <t>RIGHT End 
Code</t>
    </r>
    <r>
      <rPr>
        <b/>
        <sz val="8"/>
        <color indexed="10"/>
        <rFont val="Arial"/>
        <family val="2"/>
      </rPr>
      <t xml:space="preserve"> </t>
    </r>
  </si>
  <si>
    <r>
      <t>LEFT End   
Code</t>
    </r>
    <r>
      <rPr>
        <b/>
        <sz val="8"/>
        <color indexed="10"/>
        <rFont val="Arial"/>
        <family val="2"/>
      </rPr>
      <t xml:space="preserve"> </t>
    </r>
  </si>
  <si>
    <t>Door</t>
  </si>
  <si>
    <t>PO #</t>
  </si>
  <si>
    <t>CONTACT NAME</t>
  </si>
  <si>
    <t>Total Cost</t>
  </si>
  <si>
    <t>SHO</t>
  </si>
  <si>
    <t>W301515</t>
  </si>
  <si>
    <t>W361515</t>
  </si>
  <si>
    <t>W301524</t>
  </si>
  <si>
    <t>W301815</t>
  </si>
  <si>
    <t>W361815</t>
  </si>
  <si>
    <t>W331824</t>
  </si>
  <si>
    <t>W302115</t>
  </si>
  <si>
    <t>W362115</t>
  </si>
  <si>
    <t>W302415</t>
  </si>
  <si>
    <t>W362415</t>
  </si>
  <si>
    <t>Facia</t>
  </si>
  <si>
    <t>SC = Soft Close Hinge</t>
  </si>
  <si>
    <t>SC</t>
  </si>
  <si>
    <t>66BG = Black Glaze/Chestnut</t>
  </si>
  <si>
    <t>66BG</t>
  </si>
  <si>
    <t>19BG = Black Glaze/Brandy</t>
  </si>
  <si>
    <t>19BG</t>
  </si>
  <si>
    <t>20BG</t>
  </si>
  <si>
    <t>XX</t>
  </si>
  <si>
    <t>05 = Vanilla Paint</t>
  </si>
  <si>
    <t>05</t>
  </si>
  <si>
    <t>20BG = Black Glaze/Nutmeg</t>
  </si>
  <si>
    <t>Phone #</t>
  </si>
  <si>
    <t>Address</t>
  </si>
  <si>
    <t>B2PP15</t>
  </si>
  <si>
    <t>B2PP18</t>
  </si>
  <si>
    <t>B2PP21</t>
  </si>
  <si>
    <t>B2PP24</t>
  </si>
  <si>
    <t>BF1RO12</t>
  </si>
  <si>
    <t>BF1RO15</t>
  </si>
  <si>
    <t>BF1RO18</t>
  </si>
  <si>
    <t>BF1RO21</t>
  </si>
  <si>
    <t>BF1RO24</t>
  </si>
  <si>
    <t>BF1RO27</t>
  </si>
  <si>
    <t>BF1RO30</t>
  </si>
  <si>
    <t>BF1RO33</t>
  </si>
  <si>
    <t>BF1RO36</t>
  </si>
  <si>
    <t>BF1RO39</t>
  </si>
  <si>
    <t>BF1RO42</t>
  </si>
  <si>
    <t>BF2RO12</t>
  </si>
  <si>
    <t>BF2RO15</t>
  </si>
  <si>
    <t>BF2RO18</t>
  </si>
  <si>
    <t>BF2RO21</t>
  </si>
  <si>
    <t>BF2RO24</t>
  </si>
  <si>
    <t>BF2RO27</t>
  </si>
  <si>
    <t>BF2RO30</t>
  </si>
  <si>
    <t>BF2RO33</t>
  </si>
  <si>
    <t>BF2RO36</t>
  </si>
  <si>
    <t>BF2RO39</t>
  </si>
  <si>
    <t>BF2RO42</t>
  </si>
  <si>
    <t>VTIB21</t>
  </si>
  <si>
    <t>VTIB</t>
  </si>
  <si>
    <t>VTIB24S</t>
  </si>
  <si>
    <t>VTIB24</t>
  </si>
  <si>
    <t>VTIB27</t>
  </si>
  <si>
    <t>VTIB30</t>
  </si>
  <si>
    <t>VTIB33</t>
  </si>
  <si>
    <t>VTIB36</t>
  </si>
  <si>
    <t>VTIB39</t>
  </si>
  <si>
    <t>VTIB42</t>
  </si>
  <si>
    <t>VW24S</t>
  </si>
  <si>
    <t>VW24</t>
  </si>
  <si>
    <t>VW27</t>
  </si>
  <si>
    <t>VW30</t>
  </si>
  <si>
    <t>VW33</t>
  </si>
  <si>
    <t>VW36</t>
  </si>
  <si>
    <t>VW39</t>
  </si>
  <si>
    <t>VW42</t>
  </si>
  <si>
    <t>VW2D12</t>
  </si>
  <si>
    <t>VW2D15</t>
  </si>
  <si>
    <t>VW2D18</t>
  </si>
  <si>
    <t>VW2D21</t>
  </si>
  <si>
    <t>VW2D24</t>
  </si>
  <si>
    <t>DW1515</t>
  </si>
  <si>
    <t>DW1815</t>
  </si>
  <si>
    <t>DW2115</t>
  </si>
  <si>
    <t>DW2415</t>
  </si>
  <si>
    <t>V</t>
  </si>
  <si>
    <t>PADPP1524</t>
  </si>
  <si>
    <t>Pots &amp; Pan 15'' wide</t>
  </si>
  <si>
    <t>PADPP1824</t>
  </si>
  <si>
    <t>Pots &amp; Pan 18'' wide</t>
  </si>
  <si>
    <t>PADPP2124</t>
  </si>
  <si>
    <t>Pots &amp; Pan 21'' wide</t>
  </si>
  <si>
    <t>PADPP2424</t>
  </si>
  <si>
    <t>Pots &amp; Pan 24'' wide</t>
  </si>
  <si>
    <t>VW21</t>
  </si>
  <si>
    <t>MINIBASE</t>
  </si>
  <si>
    <t>71 = Wheat</t>
  </si>
  <si>
    <t>FS104-00</t>
  </si>
  <si>
    <t>FS104-30</t>
  </si>
  <si>
    <t>Description</t>
  </si>
  <si>
    <t>Shipping Cost</t>
  </si>
  <si>
    <t>FED EX - LTL</t>
  </si>
  <si>
    <t>Next Scheduled Delivery (to dealer warehouse)</t>
  </si>
  <si>
    <t>PLEASE SELECT OPTION</t>
  </si>
  <si>
    <t>Sku</t>
  </si>
  <si>
    <t>Qty Total</t>
  </si>
  <si>
    <t>Ship cost</t>
  </si>
  <si>
    <t>88 = Harvest</t>
  </si>
  <si>
    <t>List Price</t>
  </si>
  <si>
    <t>Net Price</t>
  </si>
  <si>
    <t>Total Sample Net Price</t>
  </si>
  <si>
    <t>Total Sample List Price</t>
  </si>
  <si>
    <t>88BG</t>
  </si>
  <si>
    <t>SHIPPING METHOD</t>
  </si>
  <si>
    <t>Labeling Error / Incorrect SKU</t>
  </si>
  <si>
    <t>Order Entry</t>
  </si>
  <si>
    <t>Shipping Damage</t>
  </si>
  <si>
    <t>Short Shipped</t>
  </si>
  <si>
    <t>Available</t>
  </si>
  <si>
    <t>MBM</t>
  </si>
  <si>
    <t>MBM = Malibu Maple</t>
  </si>
  <si>
    <t>MS</t>
  </si>
  <si>
    <t>MS = Mission Thermofoil</t>
  </si>
  <si>
    <t>T128421</t>
  </si>
  <si>
    <t>T158421</t>
  </si>
  <si>
    <t>T188421</t>
  </si>
  <si>
    <t>T218421</t>
  </si>
  <si>
    <t>T248421S</t>
  </si>
  <si>
    <t>T248421</t>
  </si>
  <si>
    <t>T278421</t>
  </si>
  <si>
    <t>T308421</t>
  </si>
  <si>
    <t>T338421</t>
  </si>
  <si>
    <t>T368421</t>
  </si>
  <si>
    <t>T128721</t>
  </si>
  <si>
    <t>T158721</t>
  </si>
  <si>
    <t>T188721</t>
  </si>
  <si>
    <t>T218721</t>
  </si>
  <si>
    <t>T248721S</t>
  </si>
  <si>
    <t>T248721</t>
  </si>
  <si>
    <t>T278721</t>
  </si>
  <si>
    <t>T308721</t>
  </si>
  <si>
    <t>T338721</t>
  </si>
  <si>
    <t>T368721</t>
  </si>
  <si>
    <t>T129021</t>
  </si>
  <si>
    <t>T159021</t>
  </si>
  <si>
    <t>T189021</t>
  </si>
  <si>
    <t>T219021</t>
  </si>
  <si>
    <t>T249021</t>
  </si>
  <si>
    <t>T249021S</t>
  </si>
  <si>
    <t>T279021</t>
  </si>
  <si>
    <t>T309021</t>
  </si>
  <si>
    <t>T339021</t>
  </si>
  <si>
    <t>T369021</t>
  </si>
  <si>
    <t>T129321</t>
  </si>
  <si>
    <t>T159321</t>
  </si>
  <si>
    <t>T189321</t>
  </si>
  <si>
    <t>T219321</t>
  </si>
  <si>
    <t>T249321S</t>
  </si>
  <si>
    <t>T249321</t>
  </si>
  <si>
    <t>T279321</t>
  </si>
  <si>
    <t>T309321</t>
  </si>
  <si>
    <t>T339321</t>
  </si>
  <si>
    <t>T369321</t>
  </si>
  <si>
    <t>T129621</t>
  </si>
  <si>
    <t>T159621</t>
  </si>
  <si>
    <t>T189621</t>
  </si>
  <si>
    <t>T219621</t>
  </si>
  <si>
    <t>T249621S</t>
  </si>
  <si>
    <t>T249621</t>
  </si>
  <si>
    <t>T279621</t>
  </si>
  <si>
    <t>T309621</t>
  </si>
  <si>
    <t>T339621</t>
  </si>
  <si>
    <t>T369621</t>
  </si>
  <si>
    <t>WGD2130</t>
  </si>
  <si>
    <t>Wall Glass Door, 21 X 30 X 12</t>
  </si>
  <si>
    <t>ACLMLCHIP</t>
  </si>
  <si>
    <t>Net Price - Per Item</t>
  </si>
  <si>
    <t>Chip Total</t>
  </si>
  <si>
    <t>Other Qty Total</t>
  </si>
  <si>
    <t>Otther LTL Frght</t>
  </si>
  <si>
    <t>Chip LTL frght</t>
  </si>
  <si>
    <t>chip cost</t>
  </si>
  <si>
    <t>$125.00 (Net)</t>
  </si>
  <si>
    <t>CURRENT SKU LIST IN SELECTED DOOR / FINISH / OPTION SET</t>
  </si>
  <si>
    <t>Wood Specie</t>
  </si>
  <si>
    <t>Wood Grain</t>
  </si>
  <si>
    <t>White</t>
  </si>
  <si>
    <t>Thermofoil</t>
  </si>
  <si>
    <t>Slab thermofoil door and drawer front</t>
  </si>
  <si>
    <t>Routed raised panel thermofoil door and drawer front - Square Profile</t>
  </si>
  <si>
    <t>Standard Stain</t>
  </si>
  <si>
    <t>Oak</t>
  </si>
  <si>
    <t>Shaker door with 5 Piece Drawer Front</t>
  </si>
  <si>
    <t>Maple</t>
  </si>
  <si>
    <t>Paint</t>
  </si>
  <si>
    <t>Raised panel door with 5 Piece Drawer Front</t>
  </si>
  <si>
    <t>COMPARISON FOR SKU LIST IN SELECTED DOOR / FINISH / OPTION SET ABOVE</t>
  </si>
  <si>
    <t>#Cabs</t>
  </si>
  <si>
    <t>Total Cost                 (Before Freight)</t>
  </si>
  <si>
    <t>Hinge Grade Upcharge</t>
  </si>
  <si>
    <t>Finish Upcharge</t>
  </si>
  <si>
    <t>Drawer Box Upcharges</t>
  </si>
  <si>
    <t>WFL2412</t>
  </si>
  <si>
    <t>WFL4212</t>
  </si>
  <si>
    <t>BEZ33</t>
  </si>
  <si>
    <t>BLS33</t>
  </si>
  <si>
    <t>BSF27</t>
  </si>
  <si>
    <t>BSF30</t>
  </si>
  <si>
    <t>BRAP24</t>
  </si>
  <si>
    <t>BRAP30</t>
  </si>
  <si>
    <t>OVC3099</t>
  </si>
  <si>
    <t>OVC3399</t>
  </si>
  <si>
    <t>OVD3099</t>
  </si>
  <si>
    <t>OVD3399</t>
  </si>
  <si>
    <t>OVM3099</t>
  </si>
  <si>
    <t>OVM3399</t>
  </si>
  <si>
    <t>OVS3099</t>
  </si>
  <si>
    <t>OVS3399</t>
  </si>
  <si>
    <t>T4RO1299</t>
  </si>
  <si>
    <t>T4RO1599</t>
  </si>
  <si>
    <t>T4RO1899</t>
  </si>
  <si>
    <t>T4RO2199</t>
  </si>
  <si>
    <t>T4RO2499S</t>
  </si>
  <si>
    <t>T4RO2499</t>
  </si>
  <si>
    <t>T4RO2799</t>
  </si>
  <si>
    <t>T4RO3099</t>
  </si>
  <si>
    <t>T4RO3399</t>
  </si>
  <si>
    <t>T4RO3699</t>
  </si>
  <si>
    <t>T1299</t>
  </si>
  <si>
    <t>T1599</t>
  </si>
  <si>
    <t>T1899</t>
  </si>
  <si>
    <t>T2199</t>
  </si>
  <si>
    <t>T2499S</t>
  </si>
  <si>
    <t>T2499</t>
  </si>
  <si>
    <t>T2799</t>
  </si>
  <si>
    <t>T3099</t>
  </si>
  <si>
    <t>T3399</t>
  </si>
  <si>
    <t>T3699</t>
  </si>
  <si>
    <t>VSB9</t>
  </si>
  <si>
    <t>WFL241224</t>
  </si>
  <si>
    <t>W331515</t>
  </si>
  <si>
    <t>W391515</t>
  </si>
  <si>
    <t>W331815</t>
  </si>
  <si>
    <t>W391815</t>
  </si>
  <si>
    <t>W421815</t>
  </si>
  <si>
    <t>W332115</t>
  </si>
  <si>
    <t>W392115</t>
  </si>
  <si>
    <t>W422115</t>
  </si>
  <si>
    <t>W332415</t>
  </si>
  <si>
    <t>W392415</t>
  </si>
  <si>
    <t>W421515</t>
  </si>
  <si>
    <t>W4215</t>
  </si>
  <si>
    <t>W301824</t>
  </si>
  <si>
    <t>W302124</t>
  </si>
  <si>
    <t>W4224</t>
  </si>
  <si>
    <t>W422415</t>
  </si>
  <si>
    <t>W302424</t>
  </si>
  <si>
    <t>W422424</t>
  </si>
  <si>
    <t>WEZ2130</t>
  </si>
  <si>
    <t>WEZ2136</t>
  </si>
  <si>
    <t>WEZ2142</t>
  </si>
  <si>
    <t>WEZ2430</t>
  </si>
  <si>
    <t>WEZ2436</t>
  </si>
  <si>
    <t>WEZ2442</t>
  </si>
  <si>
    <t>WHDA302424</t>
  </si>
  <si>
    <t>WHDA362424</t>
  </si>
  <si>
    <t>WHDA422424</t>
  </si>
  <si>
    <t>WHDA482424</t>
  </si>
  <si>
    <t>WHDA302724</t>
  </si>
  <si>
    <t>WHDA362724</t>
  </si>
  <si>
    <t>WHDA422724</t>
  </si>
  <si>
    <t>WHDA482724</t>
  </si>
  <si>
    <t>WHDA303124</t>
  </si>
  <si>
    <t>WHDA363124</t>
  </si>
  <si>
    <t>WHDA423124</t>
  </si>
  <si>
    <t>WHDA483124</t>
  </si>
  <si>
    <t>WHDB302424</t>
  </si>
  <si>
    <t>WHDB362424</t>
  </si>
  <si>
    <t>WHDB422424</t>
  </si>
  <si>
    <t>WHDB302724</t>
  </si>
  <si>
    <t>WHDB362724</t>
  </si>
  <si>
    <t>WHDB422724</t>
  </si>
  <si>
    <t>WHDB482724</t>
  </si>
  <si>
    <t>WHDB303024</t>
  </si>
  <si>
    <t>WHDB363024</t>
  </si>
  <si>
    <t>WHDB423024</t>
  </si>
  <si>
    <t>WHDB483024</t>
  </si>
  <si>
    <t>WHDB303324</t>
  </si>
  <si>
    <t>WHDB363324</t>
  </si>
  <si>
    <t>WHDB423324</t>
  </si>
  <si>
    <t>WHDB483324</t>
  </si>
  <si>
    <t>WHDB303624</t>
  </si>
  <si>
    <t>WHDB363624</t>
  </si>
  <si>
    <t>WHDB423624</t>
  </si>
  <si>
    <t>WHDB483624</t>
  </si>
  <si>
    <t>FD4296</t>
  </si>
  <si>
    <t>FD4293</t>
  </si>
  <si>
    <t>FD4290</t>
  </si>
  <si>
    <t>FD4287</t>
  </si>
  <si>
    <t>FD4284</t>
  </si>
  <si>
    <t>FD1255</t>
  </si>
  <si>
    <t>FD1555</t>
  </si>
  <si>
    <t>FD1855</t>
  </si>
  <si>
    <t>FD2155</t>
  </si>
  <si>
    <t>FD2455</t>
  </si>
  <si>
    <t>FD2755</t>
  </si>
  <si>
    <t>FD3055</t>
  </si>
  <si>
    <t>FD3355</t>
  </si>
  <si>
    <t>FD3655</t>
  </si>
  <si>
    <t>FD4255</t>
  </si>
  <si>
    <t>D0921</t>
  </si>
  <si>
    <t>AMLR4</t>
  </si>
  <si>
    <t>Base 1 Drawer, 9 X 34.5 X 24</t>
  </si>
  <si>
    <t>B</t>
  </si>
  <si>
    <t>Base 1 Drawer, 12 X 34.5 X 24</t>
  </si>
  <si>
    <t>Base 1 Drawer, 15 X 34.5 X 24</t>
  </si>
  <si>
    <t>Base 1 Drawer, 18 X 34.5 X 24</t>
  </si>
  <si>
    <t>Base 1 Drawer, 21 X 34.5 X 24</t>
  </si>
  <si>
    <t>Base 1 Drawer, 24 X 34.5 X 24</t>
  </si>
  <si>
    <t>Base 1 Drawer, 27 X 34.5 X 24</t>
  </si>
  <si>
    <t>Base 1 Drawer, 30 X 34.5 X 24</t>
  </si>
  <si>
    <t>Base 1 Drawer, 33 X 34.5 X 24</t>
  </si>
  <si>
    <t>Base 1 Drawer, 36 X 34.5 X 24</t>
  </si>
  <si>
    <t>Base 1 Drawer, 39 X 34.5 X 24</t>
  </si>
  <si>
    <t>Base 1 Drawer, 42 X 34.5 X 24</t>
  </si>
  <si>
    <t>Base 1 Drawer, 1 R/O, 12 X 34.5 X 24</t>
  </si>
  <si>
    <t>B1RO</t>
  </si>
  <si>
    <t>Base 1 Drawer, 1 R/O, 15 X 34.5 X 24</t>
  </si>
  <si>
    <t>Base 1 Drawer, 1 R/O, 18 X 34.5 X 24</t>
  </si>
  <si>
    <t>Base 1 Drawer, 1 R/O, 21 X 34.5 X 24</t>
  </si>
  <si>
    <t>Base 1 Drawer, 1 R/O, 24 X 34.5 X 24</t>
  </si>
  <si>
    <t>Base 1 Drawer, 1 R/O, 27 X 34.5 X 24</t>
  </si>
  <si>
    <t>Base 1 Drawer, 1 R/O, 30 X 34.5 X 24</t>
  </si>
  <si>
    <t>Base 1 Drawer, 1 R/O, 33 X 34.5 X 24</t>
  </si>
  <si>
    <t>Base 1 Drawer, 1 R/O, 36 X 34.5 X 24</t>
  </si>
  <si>
    <t>Base 1 Drawer, 1 R/O, 39 X 34.5 X 24</t>
  </si>
  <si>
    <t>Base 1 Drawer, 1 R/O, 42 X 34.5 X 24</t>
  </si>
  <si>
    <t>Base 1 Drawer, 2 R/O, 12 X 34.5 X 24</t>
  </si>
  <si>
    <t>B2RO</t>
  </si>
  <si>
    <t>Base 1 Drawer, 2 R/O, 15 X 34.5 X 24</t>
  </si>
  <si>
    <t>Base 1 Drawer, 2 R/O, 18 X 34.5 X 24</t>
  </si>
  <si>
    <t>Base 1 Drawer, 2 R/O, 21 X 34.5 X 24</t>
  </si>
  <si>
    <t>Base 1 Drawer, 2 R/O, 24 X 34.5 X 24</t>
  </si>
  <si>
    <t>Base 1 Drawer, 2 R/O, 27 X 34.5 X 24</t>
  </si>
  <si>
    <t>Base 1 Drawer, 2 R/O, 30 X 34.5 X 24</t>
  </si>
  <si>
    <t>Base 1 Drawer, 2 R/O, 33 X 34.5 X 24</t>
  </si>
  <si>
    <t>Base 1 Drawer, 2 R/O, 36 X 34.5 X 24</t>
  </si>
  <si>
    <t>Base 1 Drawer, 2 R/O, 39 X 34.5 X 24</t>
  </si>
  <si>
    <t>Base 1 Drawer, 2 R/O, 42 X 34.5 X 24</t>
  </si>
  <si>
    <t>Base Dual Drawer, 30 X 34.5 X 24</t>
  </si>
  <si>
    <t>BDD</t>
  </si>
  <si>
    <t>Base Dual Drawer, 33 X 34.5 X 24</t>
  </si>
  <si>
    <t>Base Dual Drawer, 36 X 34.5 X 24</t>
  </si>
  <si>
    <t>Base Dual Drawer, 39 X 34.5 X 24</t>
  </si>
  <si>
    <t>Base Dual Drawer, 42 X 34.5 X 24</t>
  </si>
  <si>
    <t>Base Dual Drawer, 48 X 34.5 X 24</t>
  </si>
  <si>
    <t>Base Dual Drawer, 1 R/O, 30 X 34.5 X 24</t>
  </si>
  <si>
    <t>BDD1RO</t>
  </si>
  <si>
    <t>Base Dual Drawer, 1 R/O, 33 X 34.5 X 24</t>
  </si>
  <si>
    <t>Base Dual Drawer, 1 R/O, 36 X 34.5 X 24</t>
  </si>
  <si>
    <t>Base Dual Drawer, 1 R/O, 39 X 34.5 X 24</t>
  </si>
  <si>
    <t>Base Dual Drawer, 1 R/O, 42 X 34.5 X 24</t>
  </si>
  <si>
    <t>Base Dual Drawer, 2 R/O, 30 X 34.5 X 24</t>
  </si>
  <si>
    <t>BDD2RO</t>
  </si>
  <si>
    <t>Base Dual Drawer, 2 R/O, 33 X 34.5 X 24</t>
  </si>
  <si>
    <t>Base Dual Drawer, 2 R/O, 36 X 34.5 X 24</t>
  </si>
  <si>
    <t>Base Dual Drawer, 2 R/O, 39 X 34.5 X 24</t>
  </si>
  <si>
    <t>Base Dual Drawer, 2 R/O, 42 X 34.5 X 24</t>
  </si>
  <si>
    <t>Base Full Door, 9 X 34.5 X 12</t>
  </si>
  <si>
    <t>BF</t>
  </si>
  <si>
    <t>Base Full Door, 12 X 34.5 X 12</t>
  </si>
  <si>
    <t>Base Full Door, 15 X 34.5 X 12</t>
  </si>
  <si>
    <t>Base Full Door, 18 X 34.5 X 12</t>
  </si>
  <si>
    <t>Base Full Door, 21 X 34.5 X 12</t>
  </si>
  <si>
    <t>Base Full Door, 24 X 34.5 X 12</t>
  </si>
  <si>
    <t>Base Full Door, 27 X 34.5 X 12</t>
  </si>
  <si>
    <t>Base Full Door, 30 X 34.5 X 12</t>
  </si>
  <si>
    <t>Base Full Door, 33 X 34.5 X 12</t>
  </si>
  <si>
    <t>Base Full Door, 36 X 34.5 X 12</t>
  </si>
  <si>
    <t>Base Full Door, 39 X 34.5 X 12</t>
  </si>
  <si>
    <t>Base Full Door, 42 X 34.5 X 12</t>
  </si>
  <si>
    <t>Base Full Door, 9 X 34.5 X 18</t>
  </si>
  <si>
    <t>Base Full Door, 12 X 34.5 X 18</t>
  </si>
  <si>
    <t>Base Full Door, 15 X 34.5 X 18</t>
  </si>
  <si>
    <t>Base Full Door, 18 X 34.5 X 18</t>
  </si>
  <si>
    <t>Base Full Door, 21 X 34.5 X 18</t>
  </si>
  <si>
    <t>Base Full Door, 24 X 34.5 X 18</t>
  </si>
  <si>
    <t>Base Full Door, 27 X 34.5 X 18</t>
  </si>
  <si>
    <t>Base Full Door, 30 X 34.5 X 18</t>
  </si>
  <si>
    <t>Base Full Door, 33 X 34.5 X 18</t>
  </si>
  <si>
    <t>Base Full Door, 36 X 34.5 X 18</t>
  </si>
  <si>
    <t>Base Full Door, 39 X 34.5 X 18</t>
  </si>
  <si>
    <t>Base Full Door, 42 X 34.5 X 18</t>
  </si>
  <si>
    <t>Base Full Door, 9 X 34.5 X 24</t>
  </si>
  <si>
    <t>Base Full Door, 12 X 34.5 X 24</t>
  </si>
  <si>
    <t>Base Full Door, 15 X 34.5 X 24</t>
  </si>
  <si>
    <t>Base Full Door, 18 X 34.5 X 24</t>
  </si>
  <si>
    <t>Base Full Door, 21 X 34.5 X 24</t>
  </si>
  <si>
    <t>Base Full Door, 24 X 34.5 X 24</t>
  </si>
  <si>
    <t>Base Full Door, 27 X 34.5 X 24</t>
  </si>
  <si>
    <t>Base Full Door, 30 X 34.5 X 24</t>
  </si>
  <si>
    <t>Base Full Door, 33 X 34.5 X 24</t>
  </si>
  <si>
    <t>Base Full Door, 36 X 34.5 X 24</t>
  </si>
  <si>
    <t>Base Full Door, 39 X 34.5 X 24</t>
  </si>
  <si>
    <t>Base Full Door, 42 X 34.5 X 24</t>
  </si>
  <si>
    <t>Base Full Door, 48 X 34.5 X 24</t>
  </si>
  <si>
    <t>Base Full Dr w/1 Rollout, 12 X 34.5 X 24</t>
  </si>
  <si>
    <t>Base Full Dr w/1 Rollout, 15 X 34.5 X 24</t>
  </si>
  <si>
    <t>Base Full Dr w/1 Rollout, 18 X 34.5 X 24</t>
  </si>
  <si>
    <t>Base Full Dr w/1 Rollout, 21 X 34.5 X 24</t>
  </si>
  <si>
    <t>Base Full Dr w/1 Rollout, 24 X 34.5 X 24</t>
  </si>
  <si>
    <t>Base Full Dr w/1 Rollout, 27 X 34.5 X 24</t>
  </si>
  <si>
    <t>Base Full Dr w/1 Rollout, 30 X 34.5 X 24</t>
  </si>
  <si>
    <t>Base Full Dr w/1 Rollout, 33 X 34.5 X 24</t>
  </si>
  <si>
    <t>Base Full Dr w/1 Rollout, 36 X 34.5 X 24</t>
  </si>
  <si>
    <t>Base Full Dr w/1 Rollout, 39 X 34.5 X 24</t>
  </si>
  <si>
    <t>Base Full Dr w/1 Rollout, 42 X 34.5 X 24</t>
  </si>
  <si>
    <t>Base Full Dr w/2 Rollout, 12 X 34.5 X 24</t>
  </si>
  <si>
    <t>Base Full Dr w/2 Rollout, 15 X 34.5 X 24</t>
  </si>
  <si>
    <t>Base Full Dr w/2 Rollout, 18 X 34.5 X 24</t>
  </si>
  <si>
    <t>Base Full Dr w/2 Rollout, 21 X 34.5 X 24</t>
  </si>
  <si>
    <t>Base Full Dr w/2 Rollout, 24 X 34.5 X 24</t>
  </si>
  <si>
    <t>Base Full Dr w/2 Rollout, 27 X 34.5 X 24</t>
  </si>
  <si>
    <t>Base Full Dr w/2 Rollout, 30 X 34.5 X 24</t>
  </si>
  <si>
    <t>Base Full Dr w/2 Rollout, 33 X 34.5 X 24</t>
  </si>
  <si>
    <t>Base Full Dr w/2 Rollout, 36 X 34.5 X 24</t>
  </si>
  <si>
    <t>Base Full Dr w/2 Rollout, 39 X 34.5 X 24</t>
  </si>
  <si>
    <t>Base Full Dr w/2 Rollout, 42 X 34.5 X 24</t>
  </si>
  <si>
    <t>Base Full Dr w/3 Rollout, 12 X 34.5 X 24</t>
  </si>
  <si>
    <t>Base Full Dr w/3 Rollout, 15 X 34.5 X 24</t>
  </si>
  <si>
    <t>Base Full Dr w/3 Rollout, 18 X 34.5 X 24</t>
  </si>
  <si>
    <t>Base Full Dr w/3 Rollout, 21 X 34.5 X 24</t>
  </si>
  <si>
    <t>Base Full Dr w/3 Rollout, 24 X 34.5 X 24</t>
  </si>
  <si>
    <t>Base Full Dr w/3 Rollout, 27 X 34.5 X 24</t>
  </si>
  <si>
    <t>Base Full Dr w/3 Rollout, 30 X 34.5 X 24</t>
  </si>
  <si>
    <t>Base Full Dr w/3 Rollout, 33 X 34.5 X 24</t>
  </si>
  <si>
    <t>Base Full Dr w/3 Rollout, 36 X 34.5 X 24</t>
  </si>
  <si>
    <t>Base Full Dr w/3 Rollout, 39 X 34.5 X 24</t>
  </si>
  <si>
    <t>Base Full Dr w/3 Rollout, 42 X 34.5 X 24</t>
  </si>
  <si>
    <t>BS</t>
  </si>
  <si>
    <t>Base Sink, 30 X 34.5 X 24</t>
  </si>
  <si>
    <t>Base Sink, 33 X 34.5 X 24</t>
  </si>
  <si>
    <t>Base Sink, 36 X 34.5 X 24</t>
  </si>
  <si>
    <t>Base Sink, 39 X 34.5 X 24</t>
  </si>
  <si>
    <t>Base Sink, 42 X 34.5 X 24</t>
  </si>
  <si>
    <t>Base Sink, 48 X 34.5 X 24</t>
  </si>
  <si>
    <t>Base Sink Corner Kit, 42 X 34.5 X 24</t>
  </si>
  <si>
    <t>BSCK</t>
  </si>
  <si>
    <t>Base Sink Full Door, 27 X 34.5 X 24</t>
  </si>
  <si>
    <t>BSFH</t>
  </si>
  <si>
    <t>Base Sink Full Door, 30 X 34.5 X 24</t>
  </si>
  <si>
    <t>Base Sink Full Door (H.C.), 33 X 34.5 X 24</t>
  </si>
  <si>
    <t>Base Sink Full Door (H.C.), 36 X 34.5 X 24</t>
  </si>
  <si>
    <t>Base Sink Full Door (H.C.), 39 X 34.5 X 24</t>
  </si>
  <si>
    <t>Base Sink Full Door (H.C.), 42 X 34.5 X 24</t>
  </si>
  <si>
    <t>Base Sink Handicap, 33 X 34.5 X 24</t>
  </si>
  <si>
    <t>BSH</t>
  </si>
  <si>
    <t>Base Sink Handicap, 36 X 34.5 X 24</t>
  </si>
  <si>
    <t>Base Sink Handicap, 39 X 34.5 X 24</t>
  </si>
  <si>
    <t>Base Sink Handicap, 42 X 34.5 X 24</t>
  </si>
  <si>
    <t>Base Blind, 36 X 34.5 X 24</t>
  </si>
  <si>
    <t>BB</t>
  </si>
  <si>
    <t>Base Blind, 39 X 34.5 X 24</t>
  </si>
  <si>
    <t>Base Blind, 42 X 34.5 X 24</t>
  </si>
  <si>
    <t>Base Blind, 45 X 34.5 X 24</t>
  </si>
  <si>
    <t>Base Blind, 48 X 34.5 X 24</t>
  </si>
  <si>
    <t>Base Blind, 51 X 34.5 X 24</t>
  </si>
  <si>
    <t>Base Blind Full Door, 36 X 34.5 X 24</t>
  </si>
  <si>
    <t>BBF</t>
  </si>
  <si>
    <t>Base Blind Full Door, 39 X 34.5 X 24</t>
  </si>
  <si>
    <t>Base Blind Full Door, 42 X 34.5 X 24</t>
  </si>
  <si>
    <t>Base Blind Full Door, 45 X 34.5 X 24</t>
  </si>
  <si>
    <t>Base Blind Full Door, 48 X 34.5 X 24</t>
  </si>
  <si>
    <t>Base Blind Full Door, 51 X 34.5 X 24</t>
  </si>
  <si>
    <t>Base EZ Corner, 33 X 34.5 X 33</t>
  </si>
  <si>
    <t>BEZ</t>
  </si>
  <si>
    <t>Base EZ Corner, 36 X 34.5 X 36</t>
  </si>
  <si>
    <t>Base Lazy Susan, 33 X 34.5 X 33</t>
  </si>
  <si>
    <t>Base Super Susan, 36 X 34.5 X 36</t>
  </si>
  <si>
    <t>Base 2 Drawer Cooktop 30 x 35 x 24</t>
  </si>
  <si>
    <t>B2CT</t>
  </si>
  <si>
    <t>Base 2 Drawer Cooktop 33 x 35 x 24</t>
  </si>
  <si>
    <t>Base 2 Drawer Cooktop 36 x 35 x 24</t>
  </si>
  <si>
    <t>Base 2 Drwr Pots &amp; Pan, 15 X 34.5 X 24</t>
  </si>
  <si>
    <t>B2PP</t>
  </si>
  <si>
    <t>Base 2 Drwr Pots &amp; Pan, 18 X 34.5 X 24</t>
  </si>
  <si>
    <t>Base 2 Drwr Pots &amp; Pan, 21 X 34.5 X 24</t>
  </si>
  <si>
    <t>Base 2 Drwr Pots &amp; Pan, 24 X 34.5 X 24</t>
  </si>
  <si>
    <t>Base 3 Drawer, 12 X 34.5 X 24</t>
  </si>
  <si>
    <t>B3D</t>
  </si>
  <si>
    <t>Base 3 Drawer, 15 X 34.5 X 24</t>
  </si>
  <si>
    <t>Base 3 Drawer, 18 X 34.5 X 24</t>
  </si>
  <si>
    <t>Base 3 Drawer, 21 X 34.5 X 24</t>
  </si>
  <si>
    <t>Base 3 Drawer, 24 X 34.5 X 24</t>
  </si>
  <si>
    <t>Base 3 D Pots &amp; Pan, 30 X 34.5 X 24</t>
  </si>
  <si>
    <t>B3PP</t>
  </si>
  <si>
    <t>Base 3 D Pots &amp; Pan, 33 X 34.5 X 24</t>
  </si>
  <si>
    <t>Base 3 D Pots &amp; Pan, 36 X 34.5 X 24</t>
  </si>
  <si>
    <t>Base 4 Drawer, 12 X 34.5 X 24</t>
  </si>
  <si>
    <t>Base 4 Drawer, 15 X 34.5 X 24</t>
  </si>
  <si>
    <t>Base 4 Drawer, 18 X 34.5 X 24</t>
  </si>
  <si>
    <t>Base 4 Drawer, 21 X 34.5 X 24</t>
  </si>
  <si>
    <t>Base 4 Drawer, 24 X 34.5 X 24</t>
  </si>
  <si>
    <t>Base Oven Kit, 30 X 34.5 X 24</t>
  </si>
  <si>
    <t>BOK</t>
  </si>
  <si>
    <t>Base Micro Oven, 30 X 34.5 X 24</t>
  </si>
  <si>
    <t>BOM</t>
  </si>
  <si>
    <t>Base Oven, 30 X 34.5 X 24</t>
  </si>
  <si>
    <t>BOV</t>
  </si>
  <si>
    <t>Base Oven, 33 X 34.5 X 24</t>
  </si>
  <si>
    <t>Base Oven, 36 X 34.5 X 24</t>
  </si>
  <si>
    <t>Base Single Waste Basket, 15 X 34.5 X 24</t>
  </si>
  <si>
    <t>BW</t>
  </si>
  <si>
    <t>Base Dual Waste Basket, 18 X 34.5 X 24</t>
  </si>
  <si>
    <t>Column Box , 3 X 35 X 24</t>
  </si>
  <si>
    <t>BCB</t>
  </si>
  <si>
    <t>BDE</t>
  </si>
  <si>
    <t>Base Dishwasher Return, 3 X 35 X 24</t>
  </si>
  <si>
    <t>Base 1 Drawer, 12 X 32.5 X 24</t>
  </si>
  <si>
    <t>CB</t>
  </si>
  <si>
    <t>Base 1 Drawer, 15 X 32.5 X 24</t>
  </si>
  <si>
    <t>Base 1 Drawer, 18 X 32.5 X 24</t>
  </si>
  <si>
    <t>Base 1 Drawer, 21 X 32.5 X 24</t>
  </si>
  <si>
    <t>Base 1 Drawer, 24 X 32.5 X 24</t>
  </si>
  <si>
    <t>Base 1 Drawer, 30 X 32.5 X 24</t>
  </si>
  <si>
    <t>Base 1 Drawer, 33 X 32.5 X 24</t>
  </si>
  <si>
    <t>Base 1 Drawer, 36 X 32.5 X 24</t>
  </si>
  <si>
    <t>Base 1 Drawer, 39 X 32.5 X 24</t>
  </si>
  <si>
    <t>Base 1 Drawer, 42 X 32.5 X 24</t>
  </si>
  <si>
    <t>Base 3 Drawer, 12 X 32.5 X 24</t>
  </si>
  <si>
    <t>CB3D</t>
  </si>
  <si>
    <t>Base 3 Drawer, 15 X 32.5 X 24</t>
  </si>
  <si>
    <t>Base 3 Drawer, 18 X 32.5 X 24</t>
  </si>
  <si>
    <t>Base 3 Drawer, 21 X 32.5 X 24</t>
  </si>
  <si>
    <t>Base 3 Drawer, 24 X 32.5 X 24</t>
  </si>
  <si>
    <t>Base Sink Kit Full Door ADA, 33 X 32.5 X 24</t>
  </si>
  <si>
    <t>Base Sink Kit Full Door ADA, 36 X 32.5 X 24</t>
  </si>
  <si>
    <t>Base Sink Kit Full Door ADA, 39 X 32.5 X 24</t>
  </si>
  <si>
    <t>Base Sink Kit Full Door ADA, 42 X 32.5 X 24</t>
  </si>
  <si>
    <t>Base Dual Waste Basket, 18 X 32.5 X 24</t>
  </si>
  <si>
    <t>Desk 2 File Drawers, 15 X 28.5 X 24</t>
  </si>
  <si>
    <t>DESK</t>
  </si>
  <si>
    <t>D2D</t>
  </si>
  <si>
    <t>Desk 2 File Drawers, 18 X 28.5 X 24</t>
  </si>
  <si>
    <t>Desk 2 File Drawers, 30 X 28.5 X 24</t>
  </si>
  <si>
    <t>Desk 2 File Drawers, 36 X 28.5 X 24</t>
  </si>
  <si>
    <t>Desk 3 Drawer w/1 File, 15 X 28.5 X 24</t>
  </si>
  <si>
    <t>D3D</t>
  </si>
  <si>
    <t>Desk 3 Drawer w/1 File, 18 X 28.5 X 24</t>
  </si>
  <si>
    <t>Desk 3 Drawer w/1 File, 30 X 28.5 X 24</t>
  </si>
  <si>
    <t>Desk 3 Drawer w/1 File, 36 X 28.5 X 24</t>
  </si>
  <si>
    <t>Desk Full Door, 12 X 28.5 X 24</t>
  </si>
  <si>
    <t>DF</t>
  </si>
  <si>
    <t>Desk Full Door, 15 X 28.5 X 24</t>
  </si>
  <si>
    <t>Desk Full Door, 18 X 28.5 X 24</t>
  </si>
  <si>
    <t>Desk Full Door, 21 X 28.5 X 24</t>
  </si>
  <si>
    <t>Desk Full Door, 24 X 28.5 X 24</t>
  </si>
  <si>
    <t>Desk Full Door, 27 X 28.5 X 24</t>
  </si>
  <si>
    <t>Desk Full Door, 30 X 28.5 X 24</t>
  </si>
  <si>
    <t>Desk Full Door, 33 X 28.5 X 24</t>
  </si>
  <si>
    <t>Desk Full Door, 36 X 28.5 X 24</t>
  </si>
  <si>
    <t>Desk Full Door, 39 X 28.5 X 24</t>
  </si>
  <si>
    <t>Desk Full Door, 42 X 28.5 X 24</t>
  </si>
  <si>
    <t>Tall Oven Combo, 30 X 84 X 24</t>
  </si>
  <si>
    <t>OVEN</t>
  </si>
  <si>
    <t>OVC</t>
  </si>
  <si>
    <t>Tall Oven Combo, 33 X 84 X 24</t>
  </si>
  <si>
    <t>Tall Oven Combo, 30 X 87 X 24</t>
  </si>
  <si>
    <t>Tall Oven Combo, 33 X 87 X 24</t>
  </si>
  <si>
    <t>Tall Oven Combo, 30 X 90 X 24</t>
  </si>
  <si>
    <t>Tall Oven Combo, 33 X 90 X 24</t>
  </si>
  <si>
    <t>Tall Oven Combo, 30 X 93 X 24</t>
  </si>
  <si>
    <t>Tall Oven Combo, 33 X 93 X 24</t>
  </si>
  <si>
    <t>Tall Oven Combo, 30 X 96 X 24</t>
  </si>
  <si>
    <t>Tall Oven Combo, 33 X 96 X 24</t>
  </si>
  <si>
    <t>Tall Oven Double, 30 X 84 X 24</t>
  </si>
  <si>
    <t>OVD</t>
  </si>
  <si>
    <t>Tall Oven Double, 33 X 84 X 24</t>
  </si>
  <si>
    <t>Tall Oven Double, 30 X 87 X 24</t>
  </si>
  <si>
    <t>Tall Oven Double, 33 X 87 X 24</t>
  </si>
  <si>
    <t>Tall Oven Double, 30 X 90 X 24</t>
  </si>
  <si>
    <t>Tall Oven Double, 33 X 90 X 24</t>
  </si>
  <si>
    <t>Tall Oven Double, 30 X 93 X 24</t>
  </si>
  <si>
    <t>Tall Oven Double, 33 X 93 X 24</t>
  </si>
  <si>
    <t>Tall Oven Double, 30 X 96 X 24</t>
  </si>
  <si>
    <t>Tall Oven Double, 33 X 96 X 24</t>
  </si>
  <si>
    <t>Tall Oven Microwave, 30 X 84 X 24</t>
  </si>
  <si>
    <t>OVM</t>
  </si>
  <si>
    <t>Tall Oven Microwave, 33 X 84 X 24</t>
  </si>
  <si>
    <t>Tall Oven Microwave, 30 X 87 X 24</t>
  </si>
  <si>
    <t>Tall Oven Microwave, 33 X 87 X 24</t>
  </si>
  <si>
    <t>Tall Oven Microwave, 30 X 90 X 24</t>
  </si>
  <si>
    <t>Tall Oven Microwave, 33 X 90 X 24</t>
  </si>
  <si>
    <t>Tall Oven Microwave, 30 X 93 X 24</t>
  </si>
  <si>
    <t>Tall Oven Microwave, 33 X 93 X 24</t>
  </si>
  <si>
    <t>Tall Oven Microwave, 30 X 96 X 24</t>
  </si>
  <si>
    <t>Tall Oven Microwave, 33 X 96 X 24</t>
  </si>
  <si>
    <t>Tall Oven Single, 30 X 84 X 24</t>
  </si>
  <si>
    <t>OVS</t>
  </si>
  <si>
    <t>Tall Oven Single, 33 X 84 X 24</t>
  </si>
  <si>
    <t>Tall Oven Single, 30 X 87 X 24</t>
  </si>
  <si>
    <t>Tall Oven Single, 33 X 87 X 24</t>
  </si>
  <si>
    <t>Tall Oven Single, 30 X 90 X 24</t>
  </si>
  <si>
    <t>Tall Oven Single, 33 X 90 X 24</t>
  </si>
  <si>
    <t>Tall Oven Single, 30 X 93 X 24</t>
  </si>
  <si>
    <t>Tall Oven Single, 33 X 93 X 24</t>
  </si>
  <si>
    <t>Tall Oven Single, 30 X 96 X 24</t>
  </si>
  <si>
    <t>Tall Oven Single, 33 X 96 X 24</t>
  </si>
  <si>
    <t>Tall Pantry Cabinet, 12 X 84 X 12</t>
  </si>
  <si>
    <t>TALL</t>
  </si>
  <si>
    <t>T</t>
  </si>
  <si>
    <t>Tall Pantry Cabinet, 15 X 84 X 12</t>
  </si>
  <si>
    <t>Tall Pantry Cabinet, 18 X 84 X 12</t>
  </si>
  <si>
    <t>Tall Pantry Cabinet, 21 X 84 X 12</t>
  </si>
  <si>
    <t>Tall Pantry Cabinet, 24 X 84 X 12</t>
  </si>
  <si>
    <t>Tall Pantry Cabinet, 27 X 84 X 12</t>
  </si>
  <si>
    <t>Tall Pantry Cabinet, 30 X 84 X 12</t>
  </si>
  <si>
    <t>Tall Pantry Cabinet, 33 X 84 X 12</t>
  </si>
  <si>
    <t>Tall Pantry Cabinet, 36 X 84 X 12</t>
  </si>
  <si>
    <t>Tall Pantry Cabinet, 12 X 87 X 12</t>
  </si>
  <si>
    <t>Tall Pantry Cabinet, 15 X 87 X 12</t>
  </si>
  <si>
    <t>Tall Pantry Cabinet, 18 X 87 X 12</t>
  </si>
  <si>
    <t>Tall Pantry Cabinet, 21 X 87 X 12</t>
  </si>
  <si>
    <t>Tall Pantry Cabinet, 24 X 87 X 12</t>
  </si>
  <si>
    <t>Tall Pantry Cabinet, 27 X 87 X 12</t>
  </si>
  <si>
    <t>Tall Pantry Cabinet, 30 X 87 X 12</t>
  </si>
  <si>
    <t>Tall Pantry Cabinet, 33 X 87 X 12</t>
  </si>
  <si>
    <t>Tall Pantry Cabinet, 36 X 87 X 12</t>
  </si>
  <si>
    <t>Tall Pantry Cabinet, 12 X 90 X 12</t>
  </si>
  <si>
    <t>Tall Pantry Cabinet, 15 X 90 X 12</t>
  </si>
  <si>
    <t>Tall Pantry Cabinet, 18 X 90 X 12</t>
  </si>
  <si>
    <t>Tall Pantry Cabinet, 21 X 90 X 12</t>
  </si>
  <si>
    <t>Tall Pantry Cabinet, 24 X 90 X 12</t>
  </si>
  <si>
    <t>Tall Pantry Cabinet, 27 X 90 X 12</t>
  </si>
  <si>
    <t>Tall Pantry Cabinet, 30 X 90 X 12</t>
  </si>
  <si>
    <t>Tall Pantry Cabinet, 33 X 90 X 12</t>
  </si>
  <si>
    <t>Tall Pantry Cabinet, 36 X 90 X 12</t>
  </si>
  <si>
    <t>Tall Pantry Cabinet, 12 X 93 X 12</t>
  </si>
  <si>
    <t>Tall Pantry Cabinet, 12 X 96 X 12</t>
  </si>
  <si>
    <t>Tall Pantry Cabinet, 15 X 93 X 12</t>
  </si>
  <si>
    <t>Tall Pantry Cabinet, 18 X 93 X 12</t>
  </si>
  <si>
    <t>Tall Pantry Cabinet, 21 X 93 X 12</t>
  </si>
  <si>
    <t>Tall Pantry Cabinet, 24 X 93 X 12</t>
  </si>
  <si>
    <t>Tall Pantry Cabinet, 27 X 93 X 12</t>
  </si>
  <si>
    <t>Tall Pantry Cabinet, 30 X 93 X 12</t>
  </si>
  <si>
    <t>Tall Pantry Cabinet, 33 X 93 X 12</t>
  </si>
  <si>
    <t>Tall Pantry Cabinet, 36 X 93 X 12</t>
  </si>
  <si>
    <t>Tall Pantry Cabinet, 15 X 96 X 12</t>
  </si>
  <si>
    <t>Tall Pantry Cabinet, 18 X 96 X 12</t>
  </si>
  <si>
    <t>Tall Pantry Cabinet, 21 X 96 X 12</t>
  </si>
  <si>
    <t>Tall Pantry Cabinet, 24 X 96 X 12</t>
  </si>
  <si>
    <t>Tall Pantry Cabinet, 27 X 96 X 12</t>
  </si>
  <si>
    <t>Tall Pantry Cabinet, 30 X 96 X 12</t>
  </si>
  <si>
    <t>Tall Pantry Cabinet, 33 X 96 X 12</t>
  </si>
  <si>
    <t>Tall Pantry Cabinet, 36 X 96 X 12</t>
  </si>
  <si>
    <t>Tall Pantry Cabinet, 12 X 84 X 18</t>
  </si>
  <si>
    <t>Tall Pantry Cabinet, 15 X 84 X 18</t>
  </si>
  <si>
    <t>Tall Pantry Cabinet, 18 X 84 X 18</t>
  </si>
  <si>
    <t>Tall Pantry Cabinet, 21 X 84 X 18</t>
  </si>
  <si>
    <t>Tall Pantry Cabinet, 24 X 84 X 18</t>
  </si>
  <si>
    <t>Tall Pantry Cabinet, 27 X 84 X 18</t>
  </si>
  <si>
    <t>Tall Pantry Cabinet, 30 X 84 X 18</t>
  </si>
  <si>
    <t>Tall Pantry Cabinet, 33 X 84 X 18</t>
  </si>
  <si>
    <t>Tall Pantry Cabinet, 36 X 84 X 18</t>
  </si>
  <si>
    <t>Tall Pantry Cabinet, 12 X 87 X 18</t>
  </si>
  <si>
    <t>Tall Pantry Cabinet, 15 X 87 X 18</t>
  </si>
  <si>
    <t>Tall Pantry Cabinet, 18 X 87 X 18</t>
  </si>
  <si>
    <t>Tall Pantry Cabinet, 21 X 87 X 18</t>
  </si>
  <si>
    <t>Tall Pantry Cabinet, 24 X 87 X 18</t>
  </si>
  <si>
    <t>Tall Pantry Cabinet, 27 X 87 X 18</t>
  </si>
  <si>
    <t>Tall Pantry Cabinet, 30 X 87 X 18</t>
  </si>
  <si>
    <t>Tall Pantry Cabinet, 33 X 87 X 18</t>
  </si>
  <si>
    <t>Tall Pantry Cabinet, 36 X 87 X 18</t>
  </si>
  <si>
    <t>Tall Pantry Cabinet, 12 X 90 X 18</t>
  </si>
  <si>
    <t>Tall Pantry Cabinet, 15 X 90 X 18</t>
  </si>
  <si>
    <t>Tall Pantry Cabinet, 18 X 90 X 18</t>
  </si>
  <si>
    <t>Tall Pantry Cabinet, 21 X 90 X 18</t>
  </si>
  <si>
    <t>Tall Pantry Cabinet, 24 X 90 X 18</t>
  </si>
  <si>
    <t>Tall Pantry Cabinet, 27 X 90 X 18</t>
  </si>
  <si>
    <t>Tall Pantry Cabinet, 30 X 90 X 18</t>
  </si>
  <si>
    <t>Tall Pantry Cabinet, 33 X 90 X 18</t>
  </si>
  <si>
    <t>Tall Pantry Cabinet, 36 X 90 X 18</t>
  </si>
  <si>
    <t>Tall Pantry Cabinet, 12 X 93 X 18</t>
  </si>
  <si>
    <t>Tall Pantry Cabinet, 15 X 93 X 18</t>
  </si>
  <si>
    <t>Tall Pantry Cabinet, 18 X 93 X 18</t>
  </si>
  <si>
    <t>Tall Pantry Cabinet, 21 X 93 X 18</t>
  </si>
  <si>
    <t>Tall Pantry Cabinet, 24 X 93 X 18</t>
  </si>
  <si>
    <t>Tall Pantry Cabinet, 27 X 93 X 18</t>
  </si>
  <si>
    <t>Tall Pantry Cabinet, 30 X 93 X 18</t>
  </si>
  <si>
    <t>Tall Pantry Cabinet, 33 X 93 X 18</t>
  </si>
  <si>
    <t>Tall Pantry Cabinet, 36 X 93 X 18</t>
  </si>
  <si>
    <t>Tall Pantry Cabinet, 12 X 96 X 18</t>
  </si>
  <si>
    <t>Tall Pantry Cabinet, 15 X 96 X 18</t>
  </si>
  <si>
    <t>Tall Pantry Cabinet, 18 X 96 X 18</t>
  </si>
  <si>
    <t>Tall Pantry Cabinet, 21 X 96 X 18</t>
  </si>
  <si>
    <t>Tall Pantry Cabinet, 24 X 96 X 18</t>
  </si>
  <si>
    <t>Tall Pantry Cabinet, 27 X 96 X 18</t>
  </si>
  <si>
    <t>Tall Pantry Cabinet, 30 X 96 X 18</t>
  </si>
  <si>
    <t>Tall Pantry Cabinet, 33 X 96 X 18</t>
  </si>
  <si>
    <t>Tall Pantry Cabinet, 36 X 96 X 18</t>
  </si>
  <si>
    <t>Tall Pantry Cabinet, 12 X 84 X 21</t>
  </si>
  <si>
    <t>Tall Pantry Cabinet, 15 X 84 X 21</t>
  </si>
  <si>
    <t>Tall Pantry Cabinet, 18 X 84 X 21</t>
  </si>
  <si>
    <t>Tall Pantry Cabinet, 21 X 84 X 21</t>
  </si>
  <si>
    <t>Tall Pantry Cabinet, 24 X 84 X 21</t>
  </si>
  <si>
    <t>Tall Pantry Cabinet, 27 X 84 X 21</t>
  </si>
  <si>
    <t>Tall Pantry Cabinet, 30 X 84 X 21</t>
  </si>
  <si>
    <t>Tall Pantry Cabinet, 33 X 84 X 21</t>
  </si>
  <si>
    <t>Tall Pantry Cabinet, 36 X 84 X 21</t>
  </si>
  <si>
    <t>Tall Pantry Cabinet, 12 X 87 X 21</t>
  </si>
  <si>
    <t>Tall Pantry Cabinet, 15 X 87 X 21</t>
  </si>
  <si>
    <t>Tall Pantry Cabinet, 18 X 87 X 21</t>
  </si>
  <si>
    <t>Tall Pantry Cabinet, 21 X 87 X 21</t>
  </si>
  <si>
    <t>Tall Pantry Cabinet, 24 X 87 X 21</t>
  </si>
  <si>
    <t>Tall Pantry Cabinet, 27 X 87 X 21</t>
  </si>
  <si>
    <t>Tall Pantry Cabinet, 30 X 87 X 21</t>
  </si>
  <si>
    <t>Tall Pantry Cabinet, 33 X 87 X 21</t>
  </si>
  <si>
    <t>Tall Pantry Cabinet, 36 X 87 X 21</t>
  </si>
  <si>
    <t>Tall Pantry Cabinet, 12 X 90 X 21</t>
  </si>
  <si>
    <t>Tall Pantry Cabinet, 15 X 90 X 21</t>
  </si>
  <si>
    <t>Tall Pantry Cabinet, 18 X 90 X 21</t>
  </si>
  <si>
    <t>Tall Pantry Cabinet, 21 X 90 X 21</t>
  </si>
  <si>
    <t>Tall Pantry Cabinet, 24 X 90 X 21</t>
  </si>
  <si>
    <t>Tall Pantry Cabinet, 27 X 90 X 21</t>
  </si>
  <si>
    <t>Tall Pantry Cabinet, 30 X 90 X 21</t>
  </si>
  <si>
    <t>Tall Pantry Cabinet, 33 X 90 X 21</t>
  </si>
  <si>
    <t>Tall Pantry Cabinet, 36 X 90 X 21</t>
  </si>
  <si>
    <t>Tall Pantry Cabinet, 12 X 93 X 21</t>
  </si>
  <si>
    <t>Tall Pantry Cabinet, 15 X 93 X 21</t>
  </si>
  <si>
    <t>Tall Pantry Cabinet, 18 X 93 X 21</t>
  </si>
  <si>
    <t>Tall Pantry Cabinet, 21 X 93 X 21</t>
  </si>
  <si>
    <t>Tall Pantry Cabinet, 24 X 93 X 21</t>
  </si>
  <si>
    <t>Tall Pantry Cabinet, 27 X 93 X 21</t>
  </si>
  <si>
    <t>Tall Pantry Cabinet, 30 X 93 X 21</t>
  </si>
  <si>
    <t>Tall Pantry Cabinet, 33 X 93 X 21</t>
  </si>
  <si>
    <t>Tall Pantry Cabinet, 36 X 93 X 21</t>
  </si>
  <si>
    <t>Tall Pantry Cabinet, 12 X 96 X 21</t>
  </si>
  <si>
    <t>Tall Pantry Cabinet, 15 X 96 X 21</t>
  </si>
  <si>
    <t>Tall Pantry Cabinet, 18 X 96 X 21</t>
  </si>
  <si>
    <t>Tall Pantry Cabinet, 21 X 96 X 21</t>
  </si>
  <si>
    <t>Tall Pantry Cabinet, 24 X 96 X 21</t>
  </si>
  <si>
    <t>Tall Pantry Cabinet, 27 X 96 X 21</t>
  </si>
  <si>
    <t>Tall Pantry Cabinet, 30 X 96 X 21</t>
  </si>
  <si>
    <t>Tall Pantry Cabinet, 33 X 96 X 21</t>
  </si>
  <si>
    <t>Tall Pantry Cabinet, 36 X 96 X 21</t>
  </si>
  <si>
    <t>Tall Pantry Cabinet, 12 X 84 X 24</t>
  </si>
  <si>
    <t>Tall Pantry Cabinet, 15 X 84 X 24</t>
  </si>
  <si>
    <t>Tall Pantry Cabinet, 18 X 84 X 24</t>
  </si>
  <si>
    <t>Tall Pantry Cabinet, 21 X 84 X 24</t>
  </si>
  <si>
    <t>Tall Pantry Cabinet, 24 X 84 X 24</t>
  </si>
  <si>
    <t>Tall Pantry Cabinet, 27 X 84 X 24</t>
  </si>
  <si>
    <t>Tall Pantry Cabinet, 30 X 84 X 24</t>
  </si>
  <si>
    <t>Tall Pantry Cabinet, 33 X 84 X 24</t>
  </si>
  <si>
    <t>Tall Pantry Cabinet, 36 X 84 X 24</t>
  </si>
  <si>
    <t>Tall Pantry Cabinet, 12 X 87 X 24</t>
  </si>
  <si>
    <t>Tall Pantry Cabinet, 15 X 87 X 24</t>
  </si>
  <si>
    <t>Tall Pantry Cabinet, 18 X 87 X 24</t>
  </si>
  <si>
    <t>Tall Pantry Cabinet, 21 X 87 X 24</t>
  </si>
  <si>
    <t>Tall Pantry Cabinet, 24 X 87 X 24</t>
  </si>
  <si>
    <t>Tall Pantry Cabinet, 27 X 87 X 24</t>
  </si>
  <si>
    <t>Tall Pantry Cabinet, 30 X 87 X 24</t>
  </si>
  <si>
    <t>Tall Pantry Cabinet, 33 X 87 X 24</t>
  </si>
  <si>
    <t>Tall Pantry Cabinet, 36 X 87 X 24</t>
  </si>
  <si>
    <t>Tall Pantry Cabinet, 12 X 90 X 24</t>
  </si>
  <si>
    <t>Tall Pantry Cabinet, 15 X 90 X 24</t>
  </si>
  <si>
    <t>Tall Pantry Cabinet, 18 X 90 X 24</t>
  </si>
  <si>
    <t>Tall Pantry Cabinet, 21 X 90 X 24</t>
  </si>
  <si>
    <t>Tall Pantry Cabinet, 24 X 90 X 24</t>
  </si>
  <si>
    <t>Tall Pantry Cabinet, 27 X 90 X 24</t>
  </si>
  <si>
    <t>Tall Pantry Cabinet, 30 X 90 X 24</t>
  </si>
  <si>
    <t>Tall Pantry Cabinet, 33 X 90 X 24</t>
  </si>
  <si>
    <t>Tall Pantry Cabinet, 36 X 90 X 24</t>
  </si>
  <si>
    <t>Tall Pantry Cabinet, 12 X 93 X 24</t>
  </si>
  <si>
    <t>Tall Pantry Cabinet, 15 X 93 X 24</t>
  </si>
  <si>
    <t>Tall Pantry Cabinet, 18 X 93 X 24</t>
  </si>
  <si>
    <t>Tall Pantry Cabinet, 21 X 93 X 24</t>
  </si>
  <si>
    <t>Tall Pantry Cabinet, 24 X 93 X 24</t>
  </si>
  <si>
    <t>Tall Pantry Cabinet, 27 X 93 X 24</t>
  </si>
  <si>
    <t>Tall Pantry Cabinet, 30 X 93 X 24</t>
  </si>
  <si>
    <t>Tall Pantry Cabinet, 33 X 93 X 24</t>
  </si>
  <si>
    <t>Tall Pantry Cabinet, 36 X 93 X 24</t>
  </si>
  <si>
    <t>Tall Pantry Cabinet, 12 X 96 X 24</t>
  </si>
  <si>
    <t>Tall Pantry Cabinet, 15 X 96 X 24</t>
  </si>
  <si>
    <t>Tall Pantry Cabinet, 18 X 96 X 24</t>
  </si>
  <si>
    <t>Tall Pantry Cabinet, 21 X 96 X 24</t>
  </si>
  <si>
    <t>Tall Pantry Cabinet, 24 X 96 X 24</t>
  </si>
  <si>
    <t>Tall Pantry Cabinet, 27 X 96 X 24</t>
  </si>
  <si>
    <t>Tall Pantry Cabinet, 30 X 96 X 24</t>
  </si>
  <si>
    <t>Tall Pantry Cabinet, 33 X 96 X 24</t>
  </si>
  <si>
    <t>Tall Pantry Cabinet, 36 X 96 X 24</t>
  </si>
  <si>
    <t>Tall Pantry Cabinet, 4 R/O, 12 X 84 X 24</t>
  </si>
  <si>
    <t>T4RO</t>
  </si>
  <si>
    <t>Tall Pantry Cabinet, 4 R/O, 15 X 84 X 24</t>
  </si>
  <si>
    <t>Tall Pantry Cabinet, 4 R/O, 18 X 84 X 24</t>
  </si>
  <si>
    <t>Tall Pantry Cabinet, 4 R/O, 21 X 84 X 24</t>
  </si>
  <si>
    <t>Tall Pantry Cabinet, 4 R/O, 24 X 84 X 24</t>
  </si>
  <si>
    <t>Tall Pantry Cabinet, 4 R/O, 27 X 84 X 24</t>
  </si>
  <si>
    <t>Tall Pantry Cabinet, 4 R/O, 30 X 84 X 24</t>
  </si>
  <si>
    <t>Tall Pantry Cabinet, 4 R/O, 33 X 84 X 24</t>
  </si>
  <si>
    <t>Tall Pantry Cabinet, 4 R/O, 36 X 84 X 24</t>
  </si>
  <si>
    <t>Tall Pantry Cabinet, 4 R/O, 12 X 87 X 24</t>
  </si>
  <si>
    <t>Tall Pantry Cabinet, 4 R/O, 15 X 87 X 24</t>
  </si>
  <si>
    <t>Tall Pantry Cabinet, 4 R/O, 18 X 87 X 24</t>
  </si>
  <si>
    <t>Tall Pantry Cabinet, 4 R/O, 21 X 87 X 24</t>
  </si>
  <si>
    <t>Tall Pantry Cabinet, 4 R/O, 24 X 87 X 24</t>
  </si>
  <si>
    <t>Tall Pantry Cabinet, 4 R/O, 27 X 87 X 24</t>
  </si>
  <si>
    <t>Tall Pantry Cabinet, 4 R/O, 30 X 87 X 24</t>
  </si>
  <si>
    <t>Tall Pantry Cabinet, 4 R/O, 33 X 87 X 24</t>
  </si>
  <si>
    <t>Tall Pantry Cabinet, 4 R/O, 36 X 87 X 24</t>
  </si>
  <si>
    <t>Tall Pantry Cabinet, 4 R/O, 12 X 90 X 24</t>
  </si>
  <si>
    <t>Tall Pantry Cabinet, 4 R/O, 15 X 90 X 24</t>
  </si>
  <si>
    <t>Tall Pantry Cabinet, 4 R/O, 18 X 90 X 24</t>
  </si>
  <si>
    <t>Tall Pantry Cabinet, 4 R/O, 21 X 90 X 24</t>
  </si>
  <si>
    <t>Tall Pantry Cabinet, 4 R/O, 24 X 90 X 24</t>
  </si>
  <si>
    <t>Tall Pantry Cabinet, 4 R/O, 27 X 90 X 24</t>
  </si>
  <si>
    <t>Tall Pantry Cabinet, 4 R/O, 30 X 90 X 24</t>
  </si>
  <si>
    <t>Tall Pantry Cabinet, 4 R/O, 33 X 90 X 24</t>
  </si>
  <si>
    <t>Tall Pantry Cabinet, 4 R/O, 36 X 90 X 24</t>
  </si>
  <si>
    <t>Tall Pantry Cabinet, 4 R/O, 12 X 93 X 24</t>
  </si>
  <si>
    <t>Tall Pantry Cabinet, 4 R/O, 15 X 93 X 24</t>
  </si>
  <si>
    <t>Tall Pantry Cabinet, 4 R/O, 18 X 93 X 24</t>
  </si>
  <si>
    <t>Tall Pantry Cabinet, 4 R/O, 21 X 93 X 24</t>
  </si>
  <si>
    <t>Tall Pantry Cabinet, 4 R/O, 24 X 93 X 24</t>
  </si>
  <si>
    <t>Tall Pantry Cabinet, 4 R/O, 27 X 93 X 24</t>
  </si>
  <si>
    <t>Tall Pantry Cabinet, 4 R/O, 30 X 93 X 24</t>
  </si>
  <si>
    <t>Tall Pantry Cabinet, 4 R/O, 33 X 93 X 24</t>
  </si>
  <si>
    <t>Tall Pantry Cabinet, 4 R/O, 36 X 93 X 24</t>
  </si>
  <si>
    <t>Tall Pantry Cabinet, 4 R/O, 12 X 96 X 24</t>
  </si>
  <si>
    <t>Tall Pantry Cabinet, 4 R/O, 15 X 96 X 24</t>
  </si>
  <si>
    <t>Tall Pantry Cabinet, 4 R/O, 18 X 96 X 24</t>
  </si>
  <si>
    <t>Tall Pantry Cabinet, 4 R/O, 21 X 96 X 24</t>
  </si>
  <si>
    <t>Tall Pantry Cabinet, 4 R/O, 24 X 96 X 24</t>
  </si>
  <si>
    <t>Tall Pantry Cabinet, 4 R/O, 27 X 96 X 24</t>
  </si>
  <si>
    <t>Tall Pantry Cabinet, 4 R/O, 30 X 96 X 24</t>
  </si>
  <si>
    <t>Tall Pantry Cabinet, 4 R/O, 33 X 96 X 24</t>
  </si>
  <si>
    <t>Tall Pantry Cabinet, 4 R/O, 36 X 96 X 24</t>
  </si>
  <si>
    <t>Vanity Std 3 Drawer, 12 X 31.5 X 21</t>
  </si>
  <si>
    <t>VS3D</t>
  </si>
  <si>
    <t>Vanity Std 3 Drawer, 15 X 31.5 X 21</t>
  </si>
  <si>
    <t>Vanity Std 3 Drawer, 18 X 31.5 X 21</t>
  </si>
  <si>
    <t>Vanity Std 3 Drawer, 21 X 31.5 X 21</t>
  </si>
  <si>
    <t>Vanity Std 3 Drawer, 24 X 31.5 X 21</t>
  </si>
  <si>
    <t>Vanity Std 1 Drawer, 9 X 31.5 X 21</t>
  </si>
  <si>
    <t>VSB</t>
  </si>
  <si>
    <t>Vanity Std 1 Drawer, 12 X 31.5 X 21</t>
  </si>
  <si>
    <t>Vanity Std 1 Drawer, 15 X 31.5 X 21</t>
  </si>
  <si>
    <t>Vanity Std 1 Drawer, 18 X 31.5 X 21</t>
  </si>
  <si>
    <t>Vanity Std 1 Drawer, 21 X 31.5 X 21</t>
  </si>
  <si>
    <t>Vanity Std 1 Drawer, 24 X 31.5 X 21</t>
  </si>
  <si>
    <t>Vanity Std 1 Drawer, 27 X 31.5 X 21</t>
  </si>
  <si>
    <t>Vanity Std 1 Drawer, 30 X 31.5 X 21</t>
  </si>
  <si>
    <t>Vanity Std 1 Drawer, 33 X 31.5 X 21</t>
  </si>
  <si>
    <t>Vanity Std 1 Drawer, 36 X 31.5 X 21</t>
  </si>
  <si>
    <t>Vanity Std 1 Drawer, 39 X 31.5 X 21</t>
  </si>
  <si>
    <t>Vanity Std 1 Drawer, 42 X 31.5 X 21</t>
  </si>
  <si>
    <t>Vanity Std Combo 2 Drawers, 27 X 31.5 X 21</t>
  </si>
  <si>
    <t>VSC</t>
  </si>
  <si>
    <t>Vanity Std Combo 2 Drawers, 30 X 31.5 X 21</t>
  </si>
  <si>
    <t>Vanity Std Combo 2 Drawers, 33 X 31.5 X 21</t>
  </si>
  <si>
    <t>Vanity Std Combo 2 Drawers, 36 X 31.5 X 21</t>
  </si>
  <si>
    <t>Vanity Std Combo 2 Drawers, 39 X 31.5 X 21</t>
  </si>
  <si>
    <t>Vanity Std Combo 2 Drawers, 42 X 31.5 X 21</t>
  </si>
  <si>
    <t>Vanity Std Combo 4 Drawers, 48 X 31.5 X 21</t>
  </si>
  <si>
    <t>Vanity Std Combo 4 Drawers, 54 X 31.5 X 21</t>
  </si>
  <si>
    <t>Vanity Std Combo 4 Drawers, 60 X 31.5 X 21</t>
  </si>
  <si>
    <t>Vanity HCP Combo 2 Drawers, 33 X 31.5 X 21</t>
  </si>
  <si>
    <t>Vanity HCP Combo 2 Drawers, 36 X 31.5 X 21</t>
  </si>
  <si>
    <t>Vanity HCP Combo 2 Drawers, 39 X 31.5 X 21</t>
  </si>
  <si>
    <t>Vanity HCP Combo 2 Drawers, 42 X 31.5 X 21</t>
  </si>
  <si>
    <t>Vanity Std Combo 2 Top Dual Drawer, 30 X 31.5 X 21</t>
  </si>
  <si>
    <t>VSDD</t>
  </si>
  <si>
    <t>Vanity Std Combo 2 Top Dual Drawer, 33 X 31.5 X 20</t>
  </si>
  <si>
    <t>Vanity Std Combo 2 Top Dual Drawer, 36 X 31.5 X 21</t>
  </si>
  <si>
    <t>Vanity Std Combo 2 Top Dual Drawer, 39 X 31.5 X 21</t>
  </si>
  <si>
    <t>Vanity Std Combo 2 Top Dual Drawer, 42 X 31.5 X 21</t>
  </si>
  <si>
    <t>Vanity Std Combo 2 Top Dual Drawer, 48 X 31.5 X 21</t>
  </si>
  <si>
    <t>Vanity Std Combo 2 Top Dual Drawer, 54 X 31.5 X 21</t>
  </si>
  <si>
    <t>Vanity Std Combo 2 Top Dual Drawer, 60 X 31.5 X 21</t>
  </si>
  <si>
    <t>Vanity Std Full Door, 12 X 31.5 X 21</t>
  </si>
  <si>
    <t>VSF</t>
  </si>
  <si>
    <t>Vanity Std Full Door, 15 X 31.5 X 21</t>
  </si>
  <si>
    <t>Vanity Std Full Door, 18 X 31.5 X 21</t>
  </si>
  <si>
    <t>Vanity Std Full Door, 21 X 31.5 X 21</t>
  </si>
  <si>
    <t>Vanity Std Full Door, 24 X 31.5 X 21</t>
  </si>
  <si>
    <t>Vanity Std Full Door, 27 X 31.5 X 21</t>
  </si>
  <si>
    <t>Vanity Std Full Door, 30 X 31.5 X 21</t>
  </si>
  <si>
    <t>Vanity Std Full Door, 33 X 31.5 X 21</t>
  </si>
  <si>
    <t>Vanity Std Full Door, 36 X 31.5 X 21</t>
  </si>
  <si>
    <t>Vanity Std Full Door, 39 X 31.5 X 21</t>
  </si>
  <si>
    <t>Vanity Std Full Door, 42 X 31.5 X 21</t>
  </si>
  <si>
    <t>Vanity HCP Sink Base, 33 X 31.5 X 21</t>
  </si>
  <si>
    <t>VSH</t>
  </si>
  <si>
    <t>Vanity HCP Sink Base, 36 X 31.5 X 21</t>
  </si>
  <si>
    <t>Vanity HCP Sink Base, 39 X 31.5 X 21</t>
  </si>
  <si>
    <t>Vanity HCP Sink Base, 42 X 31.5 X 21</t>
  </si>
  <si>
    <t>Vanity Std Sink Base, 21 X 31.5 X 21</t>
  </si>
  <si>
    <t>VSS</t>
  </si>
  <si>
    <t>Vanity Std Sink Base, 24 X 31.5 X 21</t>
  </si>
  <si>
    <t>Vanity Std Sink Base, 27 X 31.5 X 21</t>
  </si>
  <si>
    <t>Vanity Std Sink Base, 30 X 31.5 X 21</t>
  </si>
  <si>
    <t>Vanity Std Sink Base, 33 X 31.5 X 21</t>
  </si>
  <si>
    <t>Vanity Std Sink Base, 36 X 31.5 X 21</t>
  </si>
  <si>
    <t>Vanity Std Sink Base, 39 X 31.5 X 21</t>
  </si>
  <si>
    <t>Vanity Std Sink Base, 42 X 31.5 X 21</t>
  </si>
  <si>
    <t>Vanity Std Sink Base, 48 X 31.5 X 21</t>
  </si>
  <si>
    <t>Vanity Std Sink Full Door, 21 X 31.5 X 21</t>
  </si>
  <si>
    <t>VSSF</t>
  </si>
  <si>
    <t>Vanity Std Sink Full Door, 24 X 31.5 X 21</t>
  </si>
  <si>
    <t>Vanity Std Sink Full Door, 27 X 31.5 X 21</t>
  </si>
  <si>
    <t>Vanity Std Sink Full Door, 30 X 31.5 X 21</t>
  </si>
  <si>
    <t>Vanity HCP Sink Full Door, 33 X 31.5 X 21</t>
  </si>
  <si>
    <t>Vanity HCP Sink Full Door, 36 X 31.5 X 21</t>
  </si>
  <si>
    <t>Vanity HCP Sink Full Door, 39 X 31.5 X 21</t>
  </si>
  <si>
    <t>Vanity HCP Sink Full Door, 42 X 31.5 X 21</t>
  </si>
  <si>
    <t>VKD</t>
  </si>
  <si>
    <t>Vanity Tall 3 Drawer, 12 X 34.5 X 21</t>
  </si>
  <si>
    <t>VT3D</t>
  </si>
  <si>
    <t>Vanity Tall 3 Drawer, 15 X 34.5 X 21</t>
  </si>
  <si>
    <t>Vanity Tall 3 Drawer, 18 X 34.5 X 21</t>
  </si>
  <si>
    <t>Vanity Tall 3 Drawer, 21 X 34.5 X 21</t>
  </si>
  <si>
    <t>Vanity Tall 3 Drawer, 24 X 34.5 X 21</t>
  </si>
  <si>
    <t>VT4D</t>
  </si>
  <si>
    <t>Vanity Tall 1 Drawer, 9 X 34.5 X 21</t>
  </si>
  <si>
    <t>VTB</t>
  </si>
  <si>
    <t>Vanity Tall 1 Drawer, 15 X 34.5 X 21</t>
  </si>
  <si>
    <t>Vanity Tall 1 Drawer, 18 X 34.5 X 21</t>
  </si>
  <si>
    <t>Vanity Tall 1 Drawer, 21 X 34.5 X 21</t>
  </si>
  <si>
    <t>Vanity Tall 1 Drawer, 24 X 34.5 X 21</t>
  </si>
  <si>
    <t>Vanity Tall 1 Drawer, 27 X 34.5 X 21</t>
  </si>
  <si>
    <t>Vanity Tall 1 Drawer, 30 X 34.5 X 21</t>
  </si>
  <si>
    <t>Vanity Tall 1 Drawer, 33 X 34.5 X 21</t>
  </si>
  <si>
    <t>Vanity Tall 1 Drawer, 36 X 34.5 X 21</t>
  </si>
  <si>
    <t>Vanity Tall 1 Drawer, 39 X 34.5 X 21</t>
  </si>
  <si>
    <t>Vanity Tall 1 Drawer, 42 X 34.5 X 21</t>
  </si>
  <si>
    <t>Vanity Tall Combo 2 drawers, 27 X 34.5 X 21</t>
  </si>
  <si>
    <t>VTC</t>
  </si>
  <si>
    <t>Vanity Tall Combo 2 drawers, 30 X 34.5 X 21</t>
  </si>
  <si>
    <t>Vanity Tall Combo 2 drawers, 33 X 34.5 X 21</t>
  </si>
  <si>
    <t>Vanity Tall Combo 2 drawers, 36 X 34.5 X 21</t>
  </si>
  <si>
    <t>Vanity Tall Combo 2 drawers, 39 X 34.5 X 21</t>
  </si>
  <si>
    <t>Vanity Tall Combo 2 drawers, 42 X 34.5 X 21</t>
  </si>
  <si>
    <t>Vanity Tall Combo 4 drawers, 48 X 34.5 X 21</t>
  </si>
  <si>
    <t>Vanity Tall Combo 4 drawers, 54 X 34.5 X 21</t>
  </si>
  <si>
    <t>Vanity Tall Combo 4 drawers, 60 X 34.5 X 21</t>
  </si>
  <si>
    <t>Vanity Tall Combo 2 Top Drawer, 30 X 34.5 X 21</t>
  </si>
  <si>
    <t>VTDD</t>
  </si>
  <si>
    <t>Vanity Tall Combo 2 Top Drawer, 33 X 34.5 X 21</t>
  </si>
  <si>
    <t>Vanity Tall Combo 2 Top Drawer, 36 X 34.5 X 21</t>
  </si>
  <si>
    <t>Vanity Tall Combo 2 Top Drawer, 39 X 34.5 X 21</t>
  </si>
  <si>
    <t>Vanity Tall Combo 2 Top Drawer, 42 X 34.5 X 21</t>
  </si>
  <si>
    <t>Vanity Tall Combo 2 Top Drawer, 48 X 34.5 X 21</t>
  </si>
  <si>
    <t>Vanity Tall Combo 2 Top Drawer, 54 X 34.5 X 21</t>
  </si>
  <si>
    <t>Vanity Tall Combo 2 Top Drawer, 60 X 34.5 X 21</t>
  </si>
  <si>
    <t>Vanity Tall Full Door, 12 X 34.5 X 21</t>
  </si>
  <si>
    <t>VTF</t>
  </si>
  <si>
    <t>Vanity Tall Full Door, 15 X 34.5 X 21</t>
  </si>
  <si>
    <t>Vanity Tall Full Door, 18 X 34.5 X 21</t>
  </si>
  <si>
    <t>Vanity Tall Full Door, 21 X 34.5 X 21</t>
  </si>
  <si>
    <t>Vanity Tall Full Door, 24 X 34.5 X 21</t>
  </si>
  <si>
    <t>Vanity Tall Full Door, 27 X 34.5 X 21</t>
  </si>
  <si>
    <t>Vanity Tall Full Door, 30 X 34.5 X 21</t>
  </si>
  <si>
    <t>Vanity Tall Full Door, 33 X 34.5 X 21</t>
  </si>
  <si>
    <t>Vanity Tall Full Door, 36 X 34.5 X 21</t>
  </si>
  <si>
    <t>Vanity Tall Full Door, 39 X 34.5 X 21</t>
  </si>
  <si>
    <t>Vanity Tall Full Door, 42 X 34.5 X 21</t>
  </si>
  <si>
    <t>Vanity Tall Sink, 21 X 34.5 X 21</t>
  </si>
  <si>
    <t>VTS</t>
  </si>
  <si>
    <t>Vanity Tall Sink, 24 X 34.5 X 21</t>
  </si>
  <si>
    <t>Vanity Tall Sink, 27 X 34.5 X 21</t>
  </si>
  <si>
    <t>Vanity Tall Sink, 30 X 34.5 X 21</t>
  </si>
  <si>
    <t>Vanity Tall Sink, 33 X 34.5 X 21</t>
  </si>
  <si>
    <t>Vanity Tall Sink, 36 X 34.5 X 21</t>
  </si>
  <si>
    <t>Vanity Tall Sink, 39 X 34.5 X 21</t>
  </si>
  <si>
    <t>Vanity Tall Sink, 42 X 34.5 X 21</t>
  </si>
  <si>
    <t>Vanity Tall Sink, 48 X 34.5 X 21</t>
  </si>
  <si>
    <t>Vanity Tall Sink Full Door, 21 X 34.5 X 21</t>
  </si>
  <si>
    <t>VTSF</t>
  </si>
  <si>
    <t>Vanity Tall Sink Full Door, 24 X 34.5 X 21</t>
  </si>
  <si>
    <t>Vanity Tall Sink Full Door, 27 X 34.5 X 21</t>
  </si>
  <si>
    <t>Vanity Tall Sink Full Door, 30 X 34.5 X 21</t>
  </si>
  <si>
    <t>Vanity Tall Sink Full Door, 33 X 34.5 X 21</t>
  </si>
  <si>
    <t>Vanity Tall Sink Full Door, 36 X 34.5 X 21</t>
  </si>
  <si>
    <t>Vanity Tall Sink Full Door, 39 X 34.5 X 21</t>
  </si>
  <si>
    <t>Vanity Tall Sink Full Door, 42 X 34.5 X 21</t>
  </si>
  <si>
    <t>VW</t>
  </si>
  <si>
    <t>Wall Cabinet, 9 X 30 X 12</t>
  </si>
  <si>
    <t>WALL</t>
  </si>
  <si>
    <t>W</t>
  </si>
  <si>
    <t>Wall Cabinet, 12 X 30 X 12</t>
  </si>
  <si>
    <t>Wall Cabinet, 15 X 30 X 12</t>
  </si>
  <si>
    <t>Wall Cabinet, 18 X 30 X 12</t>
  </si>
  <si>
    <t>Wall Cabinet, 21 X 30 X 12</t>
  </si>
  <si>
    <t>Wall Cabinet, 24 X 30 X 12</t>
  </si>
  <si>
    <t>Wall Cabinet, 27 X 30 X 12</t>
  </si>
  <si>
    <t>Wall Cabinet, 30 X 30 X 12</t>
  </si>
  <si>
    <t>Wall Cabinet, 33 X 30 X 12</t>
  </si>
  <si>
    <t>Wall Cabinet, 36 X 30 X 12</t>
  </si>
  <si>
    <t>Wall Cabinet, 39 X 30 X 12</t>
  </si>
  <si>
    <t>Wall Cabinet, 42 X 30 X 12</t>
  </si>
  <si>
    <t>Wall Cabinet, 48 X 30 X 12</t>
  </si>
  <si>
    <t>Wall Cabinet, 9 X 36 X 12</t>
  </si>
  <si>
    <t>Wall Cabinet, 12 X 36 X 12</t>
  </si>
  <si>
    <t>Wall Cabinet, 15 X 36 X 12</t>
  </si>
  <si>
    <t>Wall Cabinet, 18 X 36 X 12</t>
  </si>
  <si>
    <t>Wall Cabinet, 21 X 36 X 12</t>
  </si>
  <si>
    <t>Wall Cabinet, 24 X 36 X 12</t>
  </si>
  <si>
    <t>Wall Cabinet, 27 X 36 X 12</t>
  </si>
  <si>
    <t>Wall Cabinet, 30 X 36 X 12</t>
  </si>
  <si>
    <t>Wall Cabinet, 33 X 36 X 12</t>
  </si>
  <si>
    <t>Wall Cabinet, 36 X 36 X 12</t>
  </si>
  <si>
    <t>Wall Cabinet, 39 X 36 X 12</t>
  </si>
  <si>
    <t>Wall Cabinet, 42 X 36 X 12</t>
  </si>
  <si>
    <t>Wall Cabinet, 48 X 36 X 12</t>
  </si>
  <si>
    <t>Wall Cabinet, 9 X 42 X 12</t>
  </si>
  <si>
    <t>Wall Cabinet, 12 X 42 X 12</t>
  </si>
  <si>
    <t>Wall Cabinet, 15 X 42 X 12</t>
  </si>
  <si>
    <t>Wall Cabinet, 18 X 42 X 12</t>
  </si>
  <si>
    <t>Wall Cabinet, 21 X 42 X 12</t>
  </si>
  <si>
    <t>Wall Cabinet, 24 X 42 X 12</t>
  </si>
  <si>
    <t>Wall Cabinet, 27 X 42 X 12</t>
  </si>
  <si>
    <t>Wall Cabinet, 30 X 42 X 12</t>
  </si>
  <si>
    <t>Wall Cabinet, 33 X 42 X 12</t>
  </si>
  <si>
    <t>Wall Cabinet, 36 X 42 X 12</t>
  </si>
  <si>
    <t>Wall Cabinet, 39 X 42 X 12</t>
  </si>
  <si>
    <t>Wall Cabinet, 42 X 42 X 12</t>
  </si>
  <si>
    <t>Wall Cabinet, 48 X 42 X 12</t>
  </si>
  <si>
    <t>Wall Cabinet, 9 X 30 X 15</t>
  </si>
  <si>
    <t>Wall Cabinet, 12 X 30 X 15</t>
  </si>
  <si>
    <t>Wall Cabinet, 15 X 30 X 15</t>
  </si>
  <si>
    <t>Wall Cabinet, 18 X 30 X 15</t>
  </si>
  <si>
    <t>Wall Cabinet, 21 X 30 X 15</t>
  </si>
  <si>
    <t>Wall Cabinet, 24 X 30 X 15</t>
  </si>
  <si>
    <t>Wall Cabinet, 27 X 30 X 15</t>
  </si>
  <si>
    <t>Wall Cabinet, 30 X 30 X 15</t>
  </si>
  <si>
    <t>Wall Cabinet, 33 X 30 X 15</t>
  </si>
  <si>
    <t>Wall Cabinet, 36 X 30 X 15</t>
  </si>
  <si>
    <t>Wall Cabinet, 39 X 30 X 15</t>
  </si>
  <si>
    <t>Wall Cabinet, 42 X 30 X 15</t>
  </si>
  <si>
    <t>Wall Cabinet, 9 X 36 X 15</t>
  </si>
  <si>
    <t>Wall Cabinet, 12 X 36 X 15</t>
  </si>
  <si>
    <t>Wall Cabinet, 15 X 36 X 15</t>
  </si>
  <si>
    <t>Wall Cabinet, 18 X 36 X 15</t>
  </si>
  <si>
    <t>Wall Cabinet, 21 X 36 X 15</t>
  </si>
  <si>
    <t>Wall Cabinet, 24 X 36 X 15</t>
  </si>
  <si>
    <t>Wall Cabinet, 27 X 36 X 15</t>
  </si>
  <si>
    <t>Wall Cabinet, 30 X 36 X 15</t>
  </si>
  <si>
    <t>Wall Cabinet, 33 X 36 X 15</t>
  </si>
  <si>
    <t>Wall Cabinet, 36 X 36 X 15</t>
  </si>
  <si>
    <t>Wall Cabinet, 39 X 36 X 15</t>
  </si>
  <si>
    <t>Wall Cabinet, 42 X 36 X 15</t>
  </si>
  <si>
    <t>Wall Cabinet, 9 X 42 X 15</t>
  </si>
  <si>
    <t>Wall Cabinet, 12 X 42 X 15</t>
  </si>
  <si>
    <t>Wall Cabinet, 15 X 42 X 15</t>
  </si>
  <si>
    <t>Wall Cabinet, 18 X 42 X 15</t>
  </si>
  <si>
    <t>Wall Cabinet, 21 X 42 X 15</t>
  </si>
  <si>
    <t>Wall Cabinet, 24 X 42 X 15</t>
  </si>
  <si>
    <t>Wall Cabinet, 27 X 42 X 15</t>
  </si>
  <si>
    <t>Wall Cabinet, 30 X 42 X 15</t>
  </si>
  <si>
    <t>Wall Cabinet, 33 X 42 X 15</t>
  </si>
  <si>
    <t>Wall Cabinet, 36 X 42 X 15</t>
  </si>
  <si>
    <t>Wall Cabinet, 39 X 42 X 15</t>
  </si>
  <si>
    <t>Wall Cabinet, 42 X 42 X 15</t>
  </si>
  <si>
    <t>Wall Cabinet, 30 X 15 X 12</t>
  </si>
  <si>
    <t>Wall Cabinet, 33 X 15 X 12</t>
  </si>
  <si>
    <t>Wall Cabinet, 36 X 15 X 12</t>
  </si>
  <si>
    <t>Wall Cabinet, 39 X 15 X 12</t>
  </si>
  <si>
    <t>Wall Cabinet, 42 X 15 X 12</t>
  </si>
  <si>
    <t>Wall Cabinet, 24 X 18 X 12</t>
  </si>
  <si>
    <t>Wall Cabinet, 30 X 18 X 12</t>
  </si>
  <si>
    <t>Wall Cabinet, 33 X 18 X 12</t>
  </si>
  <si>
    <t>Wall Cabinet, 36 X 18 X 12</t>
  </si>
  <si>
    <t>Wall Cabinet, 39 X 18 X 12</t>
  </si>
  <si>
    <t>Wall Cabinet, 42 X 18 X 12</t>
  </si>
  <si>
    <t>Wall Cabinet, 30 X 21 X 12</t>
  </si>
  <si>
    <t>Wall Cabinet, 33 X 21 X 12</t>
  </si>
  <si>
    <t>Wall Cabinet, 36 X 21 X 12</t>
  </si>
  <si>
    <t>Wall Cabinet, 39 X 21 X 12</t>
  </si>
  <si>
    <t>Wall Cabinet, 42 X 21 X 12</t>
  </si>
  <si>
    <t>Wall Cabinet, 24 X 24 X 12</t>
  </si>
  <si>
    <t>Wall Cabinet, 27 X 24 X 12</t>
  </si>
  <si>
    <t>Wall Cabinet, 30 X 24 X 12</t>
  </si>
  <si>
    <t>Wall Cabinet, 33 X 24 X 12</t>
  </si>
  <si>
    <t>Wall Cabinet, 36 X 24 X 12</t>
  </si>
  <si>
    <t>Wall Cabinet, 39 X 24 X 12</t>
  </si>
  <si>
    <t>Wall Cabinet, 42 X 24 X 12</t>
  </si>
  <si>
    <t>Wall Cabinet, 30 X 15 X 15</t>
  </si>
  <si>
    <t>Wall Cabinet, 33 X 15 X 15</t>
  </si>
  <si>
    <t>Wall Cabinet, 36 X 15 X 15</t>
  </si>
  <si>
    <t>Wall Cabinet, 39 X 15 X 15</t>
  </si>
  <si>
    <t>Wall Cabinet, 42 X 15 X 15</t>
  </si>
  <si>
    <t>Wall Cabinet, 30 X 18 X 15</t>
  </si>
  <si>
    <t>Wall Cabinet, 33 X 18 X 15</t>
  </si>
  <si>
    <t>Wall Cabinet, 36 X 18 X 15</t>
  </si>
  <si>
    <t>Wall Cabinet, 39 X 18 X 15</t>
  </si>
  <si>
    <t>Wall Cabinet, 42 X 18 X 15</t>
  </si>
  <si>
    <t>Wall Cabinet, 30 X 21 X 15</t>
  </si>
  <si>
    <t>Wall Cabinet, 33 X 21 X 15</t>
  </si>
  <si>
    <t>Wall Cabinet, 36 X 21 X 15</t>
  </si>
  <si>
    <t>Wall Cabinet, 39 X 21 X 15</t>
  </si>
  <si>
    <t>Wall Cabinet, 42 X 21 X 15</t>
  </si>
  <si>
    <t>Wall Cabinet, 30 X 24 X 15</t>
  </si>
  <si>
    <t>Wall Cabinet, 33 X 24 X 15</t>
  </si>
  <si>
    <t>Wall Cabinet, 36 X 24 X 15</t>
  </si>
  <si>
    <t>Wall Cabinet, 42 X 24 X 15</t>
  </si>
  <si>
    <t>Wall Cabinet, 30 X 15 X 24</t>
  </si>
  <si>
    <t>Wall Cabinet, 33 X 15 X 24</t>
  </si>
  <si>
    <t>Wall Cabinet, 36 X 15 X 24</t>
  </si>
  <si>
    <t>Wall Cabinet, 39 X 15 X 24</t>
  </si>
  <si>
    <t>Wall Cabinet, 30 X 18 X 24</t>
  </si>
  <si>
    <t>Wall Cabinet, 33 X 18 X 24</t>
  </si>
  <si>
    <t>Wall Cabinet, 36 X 18 X 24</t>
  </si>
  <si>
    <t>Wall Cabinet, 39 X 18 X 24</t>
  </si>
  <si>
    <t>Wall Cabinet, 42 X 18 X 24</t>
  </si>
  <si>
    <t>Wall Cabinet, 30 X 21 X 24</t>
  </si>
  <si>
    <t>Wall Cabinet, 33 X 21 X 24</t>
  </si>
  <si>
    <t>Wall Cabinet, 36 X 21 X 24</t>
  </si>
  <si>
    <t>Wall Cabinet, 39 X 21 X 24</t>
  </si>
  <si>
    <t>Wall Cabinet, 42 X 21 X 24</t>
  </si>
  <si>
    <t>Wall Cabinet, 30 X 24 X 24</t>
  </si>
  <si>
    <t>Wall Cabinet, 33 X 24 X 24</t>
  </si>
  <si>
    <t>Wall Cabinet, 36 X 24 X 24</t>
  </si>
  <si>
    <t>Wall Cabinet, 39 X 24 X 24</t>
  </si>
  <si>
    <t>Wall Cabinet, 42 X 24 X 24</t>
  </si>
  <si>
    <t>Wall Flip Up Cabinet, 24 X 12 X 12</t>
  </si>
  <si>
    <t>WFL</t>
  </si>
  <si>
    <t>Wall Flip Up Cabinet, 30 X 12 X 12</t>
  </si>
  <si>
    <t>Wall Flip Up Cabinet, 33 X 12 X 12</t>
  </si>
  <si>
    <t>Wall Flip Up Cabinet, 36 X 12 X 12</t>
  </si>
  <si>
    <t>Wall Flip Up Cabinet, 39 X 12 X 12</t>
  </si>
  <si>
    <t>Wall Flip Up Cabinet, 42 X 12 X 12</t>
  </si>
  <si>
    <t>Wall Flip Up Cabinet, 30 X 15 X 12</t>
  </si>
  <si>
    <t>Wall Flip Up Cabinet, 36 X 15 X 12</t>
  </si>
  <si>
    <t>Wall Flip Up Cabinet, 30 X 18 X 12</t>
  </si>
  <si>
    <t>Wall Flip Up Cabinet, 36 X 18 X 12</t>
  </si>
  <si>
    <t>Wall Flip Up Cabinet, 36 X 10.5 X 24</t>
  </si>
  <si>
    <t>Wall Flip Up Cabinet, 42 X 10.5 X 24</t>
  </si>
  <si>
    <t>Wall Flip Up Cabinet, 24 X 12 X 24</t>
  </si>
  <si>
    <t>Wall Flip Up Cabinet, 36 X 12 X 24</t>
  </si>
  <si>
    <t>Wall Flip Up Cabinet, 39 X 12 X 24</t>
  </si>
  <si>
    <t>Wall Flip Up Cabinet, 42 X 12 X 24</t>
  </si>
  <si>
    <t>WLU</t>
  </si>
  <si>
    <t>Wall Lift Up Cabinet, 30 X 15 X 12</t>
  </si>
  <si>
    <t>Wall Lift Up Cabinet, 36 X 15 X 12</t>
  </si>
  <si>
    <t>Wall Lift Up Cabinet, 30 X 18 X 12</t>
  </si>
  <si>
    <t>Wall Lift Up Cabinet, 36 X 18 X 12</t>
  </si>
  <si>
    <t>Wall Blind, 24 X 30 X 12</t>
  </si>
  <si>
    <t>WB</t>
  </si>
  <si>
    <t>Wall Blind, 27 X 30 X 12</t>
  </si>
  <si>
    <t>Wall Blind, 30 X 30 X 12</t>
  </si>
  <si>
    <t>Wall Blind, 33 X 30 X 12</t>
  </si>
  <si>
    <t>Wall Blind, 36 X 30 X 12</t>
  </si>
  <si>
    <t>Wall Blind, 39 X 30 X 12</t>
  </si>
  <si>
    <t>Wall Blind, 42 X 30 X 12</t>
  </si>
  <si>
    <t>Wall Blind, 45 X 30 X 12</t>
  </si>
  <si>
    <t>Wall Blind, 24 X 36 X 12</t>
  </si>
  <si>
    <t>Wall Blind, 27 X 36 X 12</t>
  </si>
  <si>
    <t>Wall Blind, 30 X 36 X 12</t>
  </si>
  <si>
    <t>Wall Blind, 33 X 36 X 12</t>
  </si>
  <si>
    <t>Wall Blind, 36 X 36 X 12</t>
  </si>
  <si>
    <t>Wall Blind, 39 X 36 X 12</t>
  </si>
  <si>
    <t>Wall Blind, 42 X 36 X 12</t>
  </si>
  <si>
    <t>Wall Blind, 45 X 36 X 12</t>
  </si>
  <si>
    <t>Wall Blind, 24 X 42 X 12</t>
  </si>
  <si>
    <t>Wall Blind, 27 X 42 X 12</t>
  </si>
  <si>
    <t>Wall Blind, 30 X 42 X 12</t>
  </si>
  <si>
    <t>Wall Blind, 33 X 42 X 12</t>
  </si>
  <si>
    <t>Wall Blind, 36 X 42 X 12</t>
  </si>
  <si>
    <t>Wall Blind, 39 X 42 X 12</t>
  </si>
  <si>
    <t>Wall Blind, 42 X 42 X 12</t>
  </si>
  <si>
    <t>Wall Blind, 45 X 42 X 12</t>
  </si>
  <si>
    <t>Wall Diagonal Corner, 24 X 30 X 24</t>
  </si>
  <si>
    <t>WC</t>
  </si>
  <si>
    <t>Wall Diagonal Corner, 24 X 36 X 24</t>
  </si>
  <si>
    <t>Wall Diagonal Corner, 24 X 42 X 24</t>
  </si>
  <si>
    <t>Wall Diagonal Corner, 27 X 30 X 27</t>
  </si>
  <si>
    <t>Wall Diagonal Corner, 27 X 36 X 27</t>
  </si>
  <si>
    <t>Wall Diagonal Corner, 27 X 42 X 27</t>
  </si>
  <si>
    <t>Wall EZ Reach Corner, 21 X 30 X 21</t>
  </si>
  <si>
    <t>Wall EZ Reach Corner, 21 X 36 X 21</t>
  </si>
  <si>
    <t>Wall EZ Reach Corner, 21 X 42 X 21</t>
  </si>
  <si>
    <t>Wall EZ Reach Corner, 24 X 30 X 24</t>
  </si>
  <si>
    <t>Wall EZ Reach Corner, 24 X 36 X 24</t>
  </si>
  <si>
    <t>Wall EZ Reach Corner, 24 X 42 X 24</t>
  </si>
  <si>
    <t>Wall Glass Door, 15 X 30 X 12</t>
  </si>
  <si>
    <t>Wall Glass Door, 18 X 30 X 12</t>
  </si>
  <si>
    <t>Wall Glass Door, 30 X 30 X 12</t>
  </si>
  <si>
    <t>Wall Glass Door, 36 X 30 X 12</t>
  </si>
  <si>
    <t>Wall Glass Door, 15 X 36 X 12</t>
  </si>
  <si>
    <t>Wall Glass Door, 18 X 36 X 12</t>
  </si>
  <si>
    <t>WGD2136</t>
  </si>
  <si>
    <t>Wall Glass Door, 21 X 36 X 12</t>
  </si>
  <si>
    <t>Wall Glass Door, 30 X 36 X 12</t>
  </si>
  <si>
    <t>Wall Glass Door, 36 X 36 X 12</t>
  </si>
  <si>
    <t>Wall Glass Door, 15 X 42 X 12</t>
  </si>
  <si>
    <t>Wall Glass Door, 18 X 42 X 12</t>
  </si>
  <si>
    <t>WGD2142</t>
  </si>
  <si>
    <t>Wall Glass Door, 21 X 42 X 12</t>
  </si>
  <si>
    <t>Wall Glass Door, 30 X 42 X 12</t>
  </si>
  <si>
    <t>Wall Glass Door, 36 X 42 X 12</t>
  </si>
  <si>
    <t>Wall Glass Door, 15 X 30 X 15</t>
  </si>
  <si>
    <t>Wall Glass Door, 18 X 30 X 15</t>
  </si>
  <si>
    <t>WGD213015</t>
  </si>
  <si>
    <t>Wall Glass Door, 21 X 30 X 15</t>
  </si>
  <si>
    <t>Wall Glass Door, 30 X 30 X 15</t>
  </si>
  <si>
    <t>Wall Glass Door, 36 X 30 X 15</t>
  </si>
  <si>
    <t>Wall Glass Door, 15 X 36 X 15</t>
  </si>
  <si>
    <t>Wall Glass Door, 18 X 36 X 15</t>
  </si>
  <si>
    <t>WGD213615</t>
  </si>
  <si>
    <t>Wall Glass Door, 21 X 36 X 15</t>
  </si>
  <si>
    <t>Wall Glass Door, 30 X 36 X 15</t>
  </si>
  <si>
    <t>Wall Glass Door, 36 X 36 X 15</t>
  </si>
  <si>
    <t>Wall Glass Door, 15 X 42 X 15</t>
  </si>
  <si>
    <t>Wall Glass Door, 18 X 42 X 15</t>
  </si>
  <si>
    <t>WGD214215</t>
  </si>
  <si>
    <t>Wall Glass Door, 21 X 42 X 15</t>
  </si>
  <si>
    <t>Wall Glass Door, 30 X 42 X 15</t>
  </si>
  <si>
    <t>Wall Glass Door, 36 X 42 X 15</t>
  </si>
  <si>
    <t>Wall Letter Box, 24 X 6 X 12</t>
  </si>
  <si>
    <t>WLB</t>
  </si>
  <si>
    <t>Wall Letter Box, 30 X 6 X 12</t>
  </si>
  <si>
    <t>Wall Letter Box, 36 X 6 X 12</t>
  </si>
  <si>
    <t>Wall Letter Box, 42 X 6 X 12</t>
  </si>
  <si>
    <t>Wall Open Angle, 12 X 30 X 12</t>
  </si>
  <si>
    <t>WOAS</t>
  </si>
  <si>
    <t>Wall Open Angle, 12 X 36 X 12</t>
  </si>
  <si>
    <t>Wall Open Angle, 12 X 42 X 12</t>
  </si>
  <si>
    <t>Wall Open Shelf, 15 X 30 X 12</t>
  </si>
  <si>
    <t>WOS</t>
  </si>
  <si>
    <t>Wall Open Shelf, 18 X 30 X 12</t>
  </si>
  <si>
    <t>Wall Open Shelf, 30 X 30 X 12</t>
  </si>
  <si>
    <t>Wall Open Shelf, 36 X 30 X 12</t>
  </si>
  <si>
    <t>Wall Open Shelf, 15 X 36 X 12</t>
  </si>
  <si>
    <t>Wall Open Shelf, 18 X 36 X 12</t>
  </si>
  <si>
    <t>Wall Open Shelf, 30 X 36 X 12</t>
  </si>
  <si>
    <t>Wall Open Shelf, 36 X 36 X 12</t>
  </si>
  <si>
    <t>Wall Open Shelf, 15 X 42 X 12</t>
  </si>
  <si>
    <t>Wall Open Shelf, 18 X 42 X 12</t>
  </si>
  <si>
    <t>Wall Open Shelf, 30 X 42 X 12</t>
  </si>
  <si>
    <t>Wall Open Shelf, 36 X 42 X 12</t>
  </si>
  <si>
    <t>Wall Open Shelf, 15 X 30 X 15</t>
  </si>
  <si>
    <t>Wall Open Shelf, 18 X 30 X 15</t>
  </si>
  <si>
    <t>Wall Open Shelf, 30 X 30 X 15</t>
  </si>
  <si>
    <t>Wall Open Shelf, 36 X 30 X 15</t>
  </si>
  <si>
    <t>Wall Open Shelf, 15 X 36 X 15</t>
  </si>
  <si>
    <t>Wall Open Shelf, 18 X 36 X 15</t>
  </si>
  <si>
    <t>Wall Open Shelf, 30 X 36 X 15</t>
  </si>
  <si>
    <t>Wall Open Shelf, 36 X 36 X 15</t>
  </si>
  <si>
    <t>Wall Open Shelf, 15 X 42 X 15</t>
  </si>
  <si>
    <t>Wall Open Shelf, 18 X 42 X 15</t>
  </si>
  <si>
    <t>Wall Open Shelf, 30 X 42 X 15</t>
  </si>
  <si>
    <t>Wall Open Shelf, 36 X 42 X 15</t>
  </si>
  <si>
    <t>Wall Wine Rack, 15 X 30 X 12</t>
  </si>
  <si>
    <t>WWR</t>
  </si>
  <si>
    <t>Wall Wine Rack, 18 X 30 X 12</t>
  </si>
  <si>
    <t>Wall Wine Rack, 15 X 36 X 12</t>
  </si>
  <si>
    <t>Wall Wine Rack, 18 X 36 X 12</t>
  </si>
  <si>
    <t>Wall Wine Rack, 15 X 42 X 12</t>
  </si>
  <si>
    <t>Wall Wine Rack, 18 X 42 X 12</t>
  </si>
  <si>
    <t>Wall Microwave Built-in 30 x 36 x 21</t>
  </si>
  <si>
    <t>WMB</t>
  </si>
  <si>
    <t>Wall Microwave Built-in 30 x 42 x 21</t>
  </si>
  <si>
    <t>Wall Microwave Built-in 30 x 48 x 21</t>
  </si>
  <si>
    <t>Wall Microwave Shelf 24 x 15 x16</t>
  </si>
  <si>
    <t>WMS</t>
  </si>
  <si>
    <t>Wall Microwave Shelf 27 x 15 x16</t>
  </si>
  <si>
    <t>Frame &amp; Door Kit, 12-16.5 x 92-96</t>
  </si>
  <si>
    <t>FRAME</t>
  </si>
  <si>
    <t>FD</t>
  </si>
  <si>
    <t>Frame &amp; Door Kit, 15-19.5 x 92-96</t>
  </si>
  <si>
    <t>Frame &amp; Door Kit, 18-22.5 x 92-96</t>
  </si>
  <si>
    <t>Frame &amp; Door Kit, 21-25.5 x 92-96</t>
  </si>
  <si>
    <t>Frame &amp; Door Kit, 24-28.5 x 92-96</t>
  </si>
  <si>
    <t>Frame &amp; Door Kit, 27-31.5 x 92-96</t>
  </si>
  <si>
    <t>Frame &amp; Door Kit, 30-34.5 x 92-96</t>
  </si>
  <si>
    <t>Frame &amp; Door Kit, 33-42.5 x 92-96</t>
  </si>
  <si>
    <t>Frame &amp; Door Kit, 36-46.5 x 92-96</t>
  </si>
  <si>
    <t>Frame &amp; Door Kit, 42-46.5 x 92-96</t>
  </si>
  <si>
    <t>Frame &amp; Door Kit, 12-16.5 x 89-93</t>
  </si>
  <si>
    <t>Frame &amp; Door Kit, 15-19.5 x 89-93</t>
  </si>
  <si>
    <t>Frame &amp; Door Kit, 18-22.5 x 89-93</t>
  </si>
  <si>
    <t>Frame &amp; Door Kit, 21-25.5 x 89-93</t>
  </si>
  <si>
    <t>Frame &amp; Door Kit, 24-28.5 x 89-93</t>
  </si>
  <si>
    <t>Frame &amp; Door Kit, 27-31.5 x 89-93</t>
  </si>
  <si>
    <t>Frame &amp; Door Kit, 30-34.5 x 89-93</t>
  </si>
  <si>
    <t>Frame &amp; Door Kit, 33-42.5 x 89-93</t>
  </si>
  <si>
    <t>Frame &amp; Door Kit, 36-46.5 x 89-93</t>
  </si>
  <si>
    <t>Frame &amp; Door Kit, 42-46.5 x 89-93</t>
  </si>
  <si>
    <t>Frame &amp; Door Kit, 12-16.5 x 86-90</t>
  </si>
  <si>
    <t>Frame &amp; Door Kit, 15-19.5 x 86-90</t>
  </si>
  <si>
    <t>Frame &amp; Door Kit, 18-22.5 x 86-90</t>
  </si>
  <si>
    <t>Frame &amp; Door Kit, 21-25.5 x 86-90</t>
  </si>
  <si>
    <t>Frame &amp; Door Kit, 24-28.5 x 86-90</t>
  </si>
  <si>
    <t>Frame &amp; Door Kit, 27-31.5 x 86-90</t>
  </si>
  <si>
    <t>Frame &amp; Door Kit, 30-34.5 x 86-90</t>
  </si>
  <si>
    <t>Frame &amp; Door Kit, 33-42.5 x 86-90</t>
  </si>
  <si>
    <t>Frame &amp; Door Kit, 36-46.5 x 86-90</t>
  </si>
  <si>
    <t>Frame &amp; Door Kit, 42-46.5 x 86-90</t>
  </si>
  <si>
    <t>Frame &amp; Door Kit, 12-16.5 x 83-87</t>
  </si>
  <si>
    <t>Frame &amp; Door Kit, 15-19.5 x 83-87</t>
  </si>
  <si>
    <t>Frame &amp; Door Kit, 18-22.5 x 83-87</t>
  </si>
  <si>
    <t>Frame &amp; Door Kit, 21-25.5 x 83-87</t>
  </si>
  <si>
    <t>Frame &amp; Door Kit, 24-28.5 x 83-87</t>
  </si>
  <si>
    <t>Frame &amp; Door Kit, 27-31.5 x 83-87</t>
  </si>
  <si>
    <t>Frame &amp; Door Kit, 30-34.5 x 83-87</t>
  </si>
  <si>
    <t>Frame &amp; Door Kit, 33-42.5 x 83-87</t>
  </si>
  <si>
    <t>Frame &amp; Door Kit, 36-46.5 x 83-87</t>
  </si>
  <si>
    <t>Frame &amp; Door Kit, 42-46.5 x 83-87</t>
  </si>
  <si>
    <t>Frame &amp; Door Kit, 12-16.5 x 80-84</t>
  </si>
  <si>
    <t>Frame &amp; Door Kit, 15-19.5 x 80-84</t>
  </si>
  <si>
    <t>Frame &amp; Door Kit, 18-22.5 x 80-84</t>
  </si>
  <si>
    <t>Frame &amp; Door Kit, 21-25.5 x 80-84</t>
  </si>
  <si>
    <t>Frame &amp; Door Kit, 24-28.5 x 80-84</t>
  </si>
  <si>
    <t>Frame &amp; Door Kit, 27-31.5 x 80-84</t>
  </si>
  <si>
    <t>Frame &amp; Door Kit, 30-34.5 x 80-84</t>
  </si>
  <si>
    <t>Frame &amp; Door Kit, 33-42.5 x 80-84</t>
  </si>
  <si>
    <t>Frame &amp; Door Kit, 36-46.5 x 80-84</t>
  </si>
  <si>
    <t>Frame &amp; Door Kit, 42-46.5 x 80-84</t>
  </si>
  <si>
    <t>Frame &amp; Door Kit, 12-16.5 x 73-77</t>
  </si>
  <si>
    <t>Frame &amp; Door Kit, 15-19.5 x 73-77</t>
  </si>
  <si>
    <t>Frame &amp; Door Kit, 18-22.5 x 73-77</t>
  </si>
  <si>
    <t>Frame &amp; Door Kit, 21-25.5 x 73-77</t>
  </si>
  <si>
    <t>Frame &amp; Door Kit, 24-28.5 x 73-77</t>
  </si>
  <si>
    <t>Frame &amp; Door Kit, 27-31.5 x 73-77</t>
  </si>
  <si>
    <t>Frame &amp; Door Kit, 30-34.5 x 73-77</t>
  </si>
  <si>
    <t>Frame &amp; Door Kit, 33-42.5 x 73-77</t>
  </si>
  <si>
    <t>Frame &amp; Door Kit, 36-46.5 x 73-77</t>
  </si>
  <si>
    <t>Frame &amp; Door Kit, 39-42.5 x 73-77</t>
  </si>
  <si>
    <t>Frame &amp; Door Kit, 42-46.5 x 73-77</t>
  </si>
  <si>
    <t>Frame &amp; Door Kit, 12-16.5 x 61-65</t>
  </si>
  <si>
    <t>Frame &amp; Door Kit, 15-19.5 x 61-65</t>
  </si>
  <si>
    <t>Frame &amp; Door Kit, 18-22.5 x 61-65</t>
  </si>
  <si>
    <t>Frame &amp; Door Kit, 21-25.5 x 61-65</t>
  </si>
  <si>
    <t>Frame &amp; Door Kit, 24-28.5 x 61-65</t>
  </si>
  <si>
    <t>Frame &amp; Door Kit, 27-31.5 x 61-65</t>
  </si>
  <si>
    <t>Frame &amp; Door Kit, 30-34.5 x 61-65</t>
  </si>
  <si>
    <t>Frame &amp; Door Kit, 33-42.5 x 61-65</t>
  </si>
  <si>
    <t>Frame &amp; Door Kit, 36-46.5 x 61-65</t>
  </si>
  <si>
    <t>Frame &amp; Door Kit, 39-42.5 x 61-65</t>
  </si>
  <si>
    <t>Frame &amp; Door Kit, 42-46.5 x 61-65</t>
  </si>
  <si>
    <t>Frame &amp; Door Kit, 12-16.5 x 43-55</t>
  </si>
  <si>
    <t>Frame &amp; Door Kit, 15-19.5 x 43-55</t>
  </si>
  <si>
    <t>Frame &amp; Door Kit, 18-22.5 x 43-55</t>
  </si>
  <si>
    <t>Frame &amp; Door Kit, 21-25.5 x 43-55</t>
  </si>
  <si>
    <t>Frame &amp; Door Kit, 24-28.5 x 43-55</t>
  </si>
  <si>
    <t>Frame &amp; Door Kit, 27-31.5 x 43-55</t>
  </si>
  <si>
    <t>Frame &amp; Door Kit, 30-34.5 x 43-55</t>
  </si>
  <si>
    <t>Frame &amp; Door Kit, 33-42.5 x 43-55</t>
  </si>
  <si>
    <t>Frame &amp; Door Kit, 36-46.5 x 43-55</t>
  </si>
  <si>
    <t>Frame &amp; Door Kit, 42-46.5 x 43-55</t>
  </si>
  <si>
    <t>Frame &amp; Door Kit, 12-16.5 x 43-47</t>
  </si>
  <si>
    <t>Frame &amp; Door Kit, 15-19.5 x 43-47</t>
  </si>
  <si>
    <t>Frame &amp; Door Kit, 18-22.5 x 43-47</t>
  </si>
  <si>
    <t>Frame &amp; Door Kit, 21-25.5 x 43-47</t>
  </si>
  <si>
    <t>Frame &amp; Door Kit, 24-28.5 x 43-47</t>
  </si>
  <si>
    <t>Frame &amp; Door Kit, 27-31.5 x 43-47</t>
  </si>
  <si>
    <t>Frame &amp; Door Kit, 30-34.5 x 43-47</t>
  </si>
  <si>
    <t>Frame &amp; Door Kit, 33-42.5 x 43-47</t>
  </si>
  <si>
    <t>Frame &amp; Door Kit, 36-46.5 x 43-47</t>
  </si>
  <si>
    <t>Frame &amp; Door Kit, 39-42.5 x 43-47</t>
  </si>
  <si>
    <t>Frame &amp; Door Kit, 42-46.5 x 43-47</t>
  </si>
  <si>
    <t>Frame &amp; Door Kit, 12-16.5 x 37-41</t>
  </si>
  <si>
    <t>Frame &amp; Door Kit, 15-19.5 x 37-41</t>
  </si>
  <si>
    <t>Frame &amp; Door Kit, 18-22.5 x 37-41</t>
  </si>
  <si>
    <t>Frame &amp; Door Kit, 21-25.5 x 37-41</t>
  </si>
  <si>
    <t>Frame &amp; Door Kit, 24-28.5 x 37-41</t>
  </si>
  <si>
    <t>Frame &amp; Door Kit, 27-31.5 x 37-41</t>
  </si>
  <si>
    <t>Frame &amp; Door Kit, 30-34.5 x 37-41</t>
  </si>
  <si>
    <t>Frame &amp; Door Kit, 33-42.5 x 37-41</t>
  </si>
  <si>
    <t>Frame &amp; Door Kit, 36-46.5 x 37-41</t>
  </si>
  <si>
    <t>Frame &amp; Door Kit, 39-42.5 x 37-41</t>
  </si>
  <si>
    <t>Frame &amp; Door Kit, 42-46.5 x 37-41</t>
  </si>
  <si>
    <t>Frame &amp; Door Kit, 12-16.5 x 31-35</t>
  </si>
  <si>
    <t>Frame &amp; Door Kit, 15-19.5 x 31-35</t>
  </si>
  <si>
    <t>Frame &amp; Door Kit, 18-22.5 x 31-35</t>
  </si>
  <si>
    <t>Frame &amp; Door Kit, 21-25.5 x 31-35</t>
  </si>
  <si>
    <t>Frame &amp; Door Kit, 24-28.5 x 31-35</t>
  </si>
  <si>
    <t>Frame &amp; Door Kit, 27-31.5 x 31-35</t>
  </si>
  <si>
    <t>Frame &amp; Door Kit, 30-34.5 x 31-35</t>
  </si>
  <si>
    <t>Frame &amp; Door Kit, 33-42.5 x 31-35</t>
  </si>
  <si>
    <t>Frame &amp; Door Kit, 36-46.5 x 31-35</t>
  </si>
  <si>
    <t>Frame &amp; Door Kit, 39-42.5 x 31-35</t>
  </si>
  <si>
    <t>Frame &amp; Door Kit, 42-46.5 x 31-35</t>
  </si>
  <si>
    <t>Drawer Front, 24''w x 4''h</t>
  </si>
  <si>
    <t>Drawer Front, 30''w x 4''h</t>
  </si>
  <si>
    <t>Drawer Front, 36''w x 4''h</t>
  </si>
  <si>
    <t>Drawer Front, 42''w x 4''h</t>
  </si>
  <si>
    <t>Drawer Front, 6''w x 6''h</t>
  </si>
  <si>
    <t>Drawer Front, 9''w x 6''h</t>
  </si>
  <si>
    <t>Drawer Front, 10''w x 6''h</t>
  </si>
  <si>
    <t>Drawer Front, 12''w x 6''h</t>
  </si>
  <si>
    <t>Drawer Front, 15''w x 6''h</t>
  </si>
  <si>
    <t>Drawer Front, 16.5''w x 6''h</t>
  </si>
  <si>
    <t>Drawer Front, 18''w x 6''h</t>
  </si>
  <si>
    <t>Drawer Front, 19.5''w x 6''h</t>
  </si>
  <si>
    <t>Drawer Front, 21''w x 6''h</t>
  </si>
  <si>
    <t>Drawer Front, 24''w x 6''h</t>
  </si>
  <si>
    <t>Drawer Front, 27''w x 6''h</t>
  </si>
  <si>
    <t>Drawer Front, 30''w x 6''h</t>
  </si>
  <si>
    <t>Drawer Front, 33''w x 6''h</t>
  </si>
  <si>
    <t>Drawer Front, 36''w x 6''h</t>
  </si>
  <si>
    <t>Drawer Front, 39''w x 6''h</t>
  </si>
  <si>
    <t>Drawer Front, 42''w x 6''h</t>
  </si>
  <si>
    <t>Drawer Front, 48''w x 6''h</t>
  </si>
  <si>
    <t>Drawer Front, 12''w x 10.5''h</t>
  </si>
  <si>
    <t>Drawer Front, 15''w x 10.5''h</t>
  </si>
  <si>
    <t>Drawer Front, 18''w x 10.5''h</t>
  </si>
  <si>
    <t>Drawer Front, 21''w x 10.5''h</t>
  </si>
  <si>
    <t>Drawer Front, 24''w x 10.5''h</t>
  </si>
  <si>
    <t>Drawer Front, 12''w x 12''h</t>
  </si>
  <si>
    <t>Drawer Front, 15''w x 12''h</t>
  </si>
  <si>
    <t>Drawer Front, 18''w x 12''h</t>
  </si>
  <si>
    <t>Drawer Front, 21''w x 12''h</t>
  </si>
  <si>
    <t>Drawer Front, 24''w x 12''h</t>
  </si>
  <si>
    <t>Drawer Front, 30''w x 12''h</t>
  </si>
  <si>
    <t>Drawer Front, 33''w x 12''h</t>
  </si>
  <si>
    <t>Drawer Front, 36''w x 12''h</t>
  </si>
  <si>
    <t>Drawer Front, 15''w x 15''h</t>
  </si>
  <si>
    <t>Drawer Front, 18''w x 15''h</t>
  </si>
  <si>
    <t>Drawer Front, 21''w x 15''h</t>
  </si>
  <si>
    <t>Drawer Front, 24''w x 15''h</t>
  </si>
  <si>
    <t>Liftup Door, 30''w x 12''h</t>
  </si>
  <si>
    <t>Liftup Door, 33''w x 12''h</t>
  </si>
  <si>
    <t>Liftup Door, 36''w x 12''h</t>
  </si>
  <si>
    <t>Liftup Door, 39''w x 12''h</t>
  </si>
  <si>
    <t>Liftup Door, 42''w x 12''h</t>
  </si>
  <si>
    <t>Sample Door, 10''w x 15''h</t>
  </si>
  <si>
    <t>D1215</t>
  </si>
  <si>
    <t>Door, 12''w x 15''h</t>
  </si>
  <si>
    <t>Door, 15''w x 15''h</t>
  </si>
  <si>
    <t>Door, 16.5''w x 15''h</t>
  </si>
  <si>
    <t>Door, 18''w x 15''h</t>
  </si>
  <si>
    <t>Door, 19.5''w x 15''h</t>
  </si>
  <si>
    <t>Liftup Door, 30''w x 15''h</t>
  </si>
  <si>
    <t>Liftup Door, 36''w x 15''h</t>
  </si>
  <si>
    <t>Door, 12''w x 18''h</t>
  </si>
  <si>
    <t>Door, 15''w x 18''h</t>
  </si>
  <si>
    <t>Door, 16.5''w x 18''h</t>
  </si>
  <si>
    <t>Door, 18''w x 18''h</t>
  </si>
  <si>
    <t>Door, 19.5''w x 18''h</t>
  </si>
  <si>
    <t>Door, 21''w x 18''h</t>
  </si>
  <si>
    <t>Liftup Door, 30''w x 18''h</t>
  </si>
  <si>
    <t>Liftup Door, 36''w x 18''h</t>
  </si>
  <si>
    <t>Door, 9''w x 21''h</t>
  </si>
  <si>
    <t>Door, 12''w x 21''h</t>
  </si>
  <si>
    <t>Door, 13.5''w x 21''h</t>
  </si>
  <si>
    <t>Door, 15''w x 21''h</t>
  </si>
  <si>
    <t>Door, 16.5''w x 21''h</t>
  </si>
  <si>
    <t>Door, 18''w x 21''h</t>
  </si>
  <si>
    <t>Door, 19.5''w x 21''h</t>
  </si>
  <si>
    <t>Door, 21''w x 21''h</t>
  </si>
  <si>
    <t>Door, 24''w x 21''h</t>
  </si>
  <si>
    <t>Door, 9''w x 24''h</t>
  </si>
  <si>
    <t>Door, 12''w x 24''h</t>
  </si>
  <si>
    <t>Door, 13.5''w x 24''h</t>
  </si>
  <si>
    <t>Door, 15''w x 24''h</t>
  </si>
  <si>
    <t>Door, 16.5''w x 24''h</t>
  </si>
  <si>
    <t>Door, 18''w x 24''h</t>
  </si>
  <si>
    <t>Door, 19.5''w x 24''h</t>
  </si>
  <si>
    <t>Door, 21''w x 24''h</t>
  </si>
  <si>
    <t>Door, 24''w x 24''h</t>
  </si>
  <si>
    <t>Door, 12''w x 27''h</t>
  </si>
  <si>
    <t>Door, 13.5''w x 27''h</t>
  </si>
  <si>
    <t>Door, 15''w x 27''h</t>
  </si>
  <si>
    <t>Door, 16.5''w x 27''h</t>
  </si>
  <si>
    <t>Door, 18''w x 27''h</t>
  </si>
  <si>
    <t>Door, 19.5''w x 27''h</t>
  </si>
  <si>
    <t>Door, 21''w x 27''h</t>
  </si>
  <si>
    <t>Door, 24''w x 27''h</t>
  </si>
  <si>
    <t>Door, 9''w x 30''h</t>
  </si>
  <si>
    <t>Door, 12''w x 30''h</t>
  </si>
  <si>
    <t>Door, 13.5''w x 30''h</t>
  </si>
  <si>
    <t>Door, 15''w x 30''h</t>
  </si>
  <si>
    <t>Door, 16.5''w x 30''h</t>
  </si>
  <si>
    <t>Door, 18''w x 30''h</t>
  </si>
  <si>
    <t>Door, 19.5''w x 30''h</t>
  </si>
  <si>
    <t>Door, 21''w x 30''h</t>
  </si>
  <si>
    <t>Door, 24''w x 30''h</t>
  </si>
  <si>
    <t>Door, 12''w x 33''h</t>
  </si>
  <si>
    <t>Door, 13.5''w x 33''h</t>
  </si>
  <si>
    <t>Door, 15''w x 33''h</t>
  </si>
  <si>
    <t>Door, 16.5''w x 33''h</t>
  </si>
  <si>
    <t>Door, 18''w x 33''h</t>
  </si>
  <si>
    <t>Door, 21''w x 33''h</t>
  </si>
  <si>
    <t>Door, 24''w x 33''h</t>
  </si>
  <si>
    <t>Door, 9''w x 36''h</t>
  </si>
  <si>
    <t>Door, 12''w x 36''h</t>
  </si>
  <si>
    <t>Door, 13.5''w x 36''h</t>
  </si>
  <si>
    <t>Door, 15''w x 36''h</t>
  </si>
  <si>
    <t>Door, 16.5''w x 36''h</t>
  </si>
  <si>
    <t>Door, 18''w x 36''h</t>
  </si>
  <si>
    <t>Door, 19.5''w x 36''h</t>
  </si>
  <si>
    <t>Door, 21''w x 36''h</t>
  </si>
  <si>
    <t>Door, 24''w x 36''h</t>
  </si>
  <si>
    <t>Door, 12''w x 39''h</t>
  </si>
  <si>
    <t>Door, 13.5''w x 39''h</t>
  </si>
  <si>
    <t>Door, 15''w x 39''h</t>
  </si>
  <si>
    <t>Door, 16.5''w x 39''h</t>
  </si>
  <si>
    <t>Door, 18''w x 39''h</t>
  </si>
  <si>
    <t>Door, 21''w x 39''h</t>
  </si>
  <si>
    <t>Door, 24''w x 39''h</t>
  </si>
  <si>
    <t>Door, 9''w x 42''h</t>
  </si>
  <si>
    <t>Door, 12''w x 42''h</t>
  </si>
  <si>
    <t>Door, 13.5''w x 42''h</t>
  </si>
  <si>
    <t>Door, 15''w x 42''h</t>
  </si>
  <si>
    <t>Door, 16.5''w x 42''h</t>
  </si>
  <si>
    <t>Door, 18''w x 42''h</t>
  </si>
  <si>
    <t>Door, 19.5''w x 42''h</t>
  </si>
  <si>
    <t>Door, 21''w x 42''h</t>
  </si>
  <si>
    <t>Door, 24''w x 42''h</t>
  </si>
  <si>
    <t>Door, 12''w x 49.8''h</t>
  </si>
  <si>
    <t>Door, 13.5''w x 49.8''h</t>
  </si>
  <si>
    <t>Door, 15''w x 49.8''h</t>
  </si>
  <si>
    <t>Door, 16.5''w x 49.8''h</t>
  </si>
  <si>
    <t>Door, 18''w x 49.8''h</t>
  </si>
  <si>
    <t>Door, 21''w x 49.8''h</t>
  </si>
  <si>
    <t>Door, 24''w x 49.8''h</t>
  </si>
  <si>
    <t>Glass Door, 15''w x 30''h</t>
  </si>
  <si>
    <t>Glass Door, 18''w x 30''h</t>
  </si>
  <si>
    <t>GD2130</t>
  </si>
  <si>
    <t>Glass Door, 21''w x 30''h</t>
  </si>
  <si>
    <t>Glass Door, 15''w x 36''h</t>
  </si>
  <si>
    <t>Glass Door, 18''w x 36''h</t>
  </si>
  <si>
    <t>GD2136</t>
  </si>
  <si>
    <t>Glass Door, 21''w x 36''h</t>
  </si>
  <si>
    <t>Glass Door, 15''w x 42''h</t>
  </si>
  <si>
    <t>Glass Door, 18''w x 42''h</t>
  </si>
  <si>
    <t>GD2142</t>
  </si>
  <si>
    <t>Glass Door, 21''w x 42''h</t>
  </si>
  <si>
    <t>Open Frame, 30''w x 15''h</t>
  </si>
  <si>
    <t>Open Frame, 36''w x 15''h</t>
  </si>
  <si>
    <t>Open Frame, 15''w x 30''h</t>
  </si>
  <si>
    <t>Open Frame, 16.5''w x 30''h</t>
  </si>
  <si>
    <t>Open Frame, 18''w x 30''h</t>
  </si>
  <si>
    <t>OW2130</t>
  </si>
  <si>
    <t>Open Frame, 21''w x 36''h</t>
  </si>
  <si>
    <t>Open Frame, 30''w x 30''h</t>
  </si>
  <si>
    <t>Open Frame, 36''w x 30''h</t>
  </si>
  <si>
    <t>Open Frame, 15''w x 36''h</t>
  </si>
  <si>
    <t>Open Frame, 16.5''w x 36''h</t>
  </si>
  <si>
    <t>Open Frame, 18''w x 36''h</t>
  </si>
  <si>
    <t>OW2136</t>
  </si>
  <si>
    <t>Open Frame, 30''w x 36''h</t>
  </si>
  <si>
    <t>Open Frame, 36''w x 36''h</t>
  </si>
  <si>
    <t>Open Frame, 15''w x 42''h</t>
  </si>
  <si>
    <t>Open Frame, 16.5''w x 42''h</t>
  </si>
  <si>
    <t>Open Frame, 18''w x 42''h</t>
  </si>
  <si>
    <t>OW2142</t>
  </si>
  <si>
    <t>Open Frame, 21''w x 42''h</t>
  </si>
  <si>
    <t>Open Frame, 30''w x 42''h</t>
  </si>
  <si>
    <t>Open Frame, 36''w x 42''h</t>
  </si>
  <si>
    <t>Oven Frame, 30''w x 24''h</t>
  </si>
  <si>
    <t>Oven Frame, 30''w x 25.8''h</t>
  </si>
  <si>
    <t>Oven Frame, 33''w x 25.8''h</t>
  </si>
  <si>
    <t>Corbel</t>
  </si>
  <si>
    <t>ACB</t>
  </si>
  <si>
    <t>Filler</t>
  </si>
  <si>
    <t>AFS</t>
  </si>
  <si>
    <t>AFP</t>
  </si>
  <si>
    <t>Post</t>
  </si>
  <si>
    <t>ALP</t>
  </si>
  <si>
    <t>Post Square 3-1/2" x 36"</t>
  </si>
  <si>
    <t>AWT4</t>
  </si>
  <si>
    <t>Wood Top, 3 edges finished 24" x 48"</t>
  </si>
  <si>
    <t>AWT</t>
  </si>
  <si>
    <t>AWT8</t>
  </si>
  <si>
    <t>Wood Top, 3 edges finished 24" x 96"</t>
  </si>
  <si>
    <t>AGP2</t>
  </si>
  <si>
    <t>Grommet, Plastic, 2", drill 2-3/8"</t>
  </si>
  <si>
    <t>AGP</t>
  </si>
  <si>
    <t>Molding</t>
  </si>
  <si>
    <t>AMC</t>
  </si>
  <si>
    <t>Light Rail, Flush Mount, Economy 1-1/4"</t>
  </si>
  <si>
    <t>AMLR</t>
  </si>
  <si>
    <t>Light Rail, Shaker with Cleat, 1-3/4"</t>
  </si>
  <si>
    <t>Panel</t>
  </si>
  <si>
    <t>APBU</t>
  </si>
  <si>
    <t>AF</t>
  </si>
  <si>
    <t>AP</t>
  </si>
  <si>
    <t>Repair</t>
  </si>
  <si>
    <t>Skin</t>
  </si>
  <si>
    <t>APS</t>
  </si>
  <si>
    <t>5.2mm Skin, 48 x 48</t>
  </si>
  <si>
    <t xml:space="preserve">5.2mm Skin, Toekick 4.5" x 96" </t>
  </si>
  <si>
    <t>AT</t>
  </si>
  <si>
    <t>Plywood</t>
  </si>
  <si>
    <t>APLY</t>
  </si>
  <si>
    <t>Rollout</t>
  </si>
  <si>
    <t>ARO</t>
  </si>
  <si>
    <t>In-cabinet Sink Tray fits BS30 30x24</t>
  </si>
  <si>
    <t>SinkTray</t>
  </si>
  <si>
    <t>ASBT</t>
  </si>
  <si>
    <t>In-cabinet Sink Tray fits BS33 33x24</t>
  </si>
  <si>
    <t>In-cabinet Sink Tray fits BS36 36x24</t>
  </si>
  <si>
    <t>In-cabinet Sink Tray fits BS42 42x24</t>
  </si>
  <si>
    <t>Workboard</t>
  </si>
  <si>
    <t>AWB</t>
  </si>
  <si>
    <t>Handles</t>
  </si>
  <si>
    <t>AHK</t>
  </si>
  <si>
    <t>Knob, 1-1/4", Manchester/Trad, Ant Black</t>
  </si>
  <si>
    <t>Knob, 1-1/4" Manchester/Trad, Brushed Nickel</t>
  </si>
  <si>
    <t>Knob, 1-1/4" Manchester/Trad, Oil Rub Bronze</t>
  </si>
  <si>
    <t>Knob, 1-1/4" Buckingham. Brushed Nickel</t>
  </si>
  <si>
    <t>Knob, 1-1/4" Buckingham, Oil Rub Bronze</t>
  </si>
  <si>
    <t>Pull, Gallery Bar, 5", 3"ctc Brush Nickel</t>
  </si>
  <si>
    <t>Screws</t>
  </si>
  <si>
    <t>AHS158</t>
  </si>
  <si>
    <t>Glass</t>
  </si>
  <si>
    <t>ADGI</t>
  </si>
  <si>
    <t>Shelf</t>
  </si>
  <si>
    <t>PSH</t>
  </si>
  <si>
    <t>Bottom</t>
  </si>
  <si>
    <t>PBP</t>
  </si>
  <si>
    <t>PADU</t>
  </si>
  <si>
    <t>PADL</t>
  </si>
  <si>
    <t>PADK</t>
  </si>
  <si>
    <t>PADP</t>
  </si>
  <si>
    <t>PADF</t>
  </si>
  <si>
    <t>PADW</t>
  </si>
  <si>
    <t>PDSU</t>
  </si>
  <si>
    <t>PDSL</t>
  </si>
  <si>
    <t>PDBR</t>
  </si>
  <si>
    <t>PDG</t>
  </si>
  <si>
    <t>R</t>
  </si>
  <si>
    <t>Plastic</t>
  </si>
  <si>
    <t>EB</t>
  </si>
  <si>
    <t>74M = Yasu 1</t>
  </si>
  <si>
    <t>74M</t>
  </si>
  <si>
    <t>75D</t>
  </si>
  <si>
    <t>75D = Zuri 1</t>
  </si>
  <si>
    <t>75L = Zuri 3</t>
  </si>
  <si>
    <t>75L</t>
  </si>
  <si>
    <t>76G</t>
  </si>
  <si>
    <t>76G = Tsuki 2</t>
  </si>
  <si>
    <t>76W = Tsuki 1</t>
  </si>
  <si>
    <t>76W</t>
  </si>
  <si>
    <t>77D = Sapi 2</t>
  </si>
  <si>
    <t>77D</t>
  </si>
  <si>
    <t>$25.00 (Net)</t>
  </si>
  <si>
    <t>Premium / FS</t>
  </si>
  <si>
    <t>RTF</t>
  </si>
  <si>
    <t>TOS3084</t>
  </si>
  <si>
    <t>TOS3684</t>
  </si>
  <si>
    <t>WCGD2430</t>
  </si>
  <si>
    <t>WALL FI</t>
  </si>
  <si>
    <t>WCGD2436</t>
  </si>
  <si>
    <t>WCGD2442</t>
  </si>
  <si>
    <t>WCGD273015</t>
  </si>
  <si>
    <t>WCGD273615</t>
  </si>
  <si>
    <t>WCGD274215</t>
  </si>
  <si>
    <t>WGD2430S</t>
  </si>
  <si>
    <t>Wall Glass Door, 24 X 30 X 12</t>
  </si>
  <si>
    <t>WGD2730</t>
  </si>
  <si>
    <t>Wall Glass Door, 27 X 30 X 12</t>
  </si>
  <si>
    <t>WGD3330</t>
  </si>
  <si>
    <t>Wall Glass Door, 33 X 30 X 12</t>
  </si>
  <si>
    <t>WGD2436S</t>
  </si>
  <si>
    <t>Wall Glass Door, 24 X 36 X 12</t>
  </si>
  <si>
    <t>WGD2736</t>
  </si>
  <si>
    <t>Wall Glass Door, 27 X 36 X 12</t>
  </si>
  <si>
    <t>WGD3336</t>
  </si>
  <si>
    <t>Wall Glass Door, 33 X 36 X 12</t>
  </si>
  <si>
    <t>WGD2442S</t>
  </si>
  <si>
    <t>Wall Glass Door, 24 X 42 X 12</t>
  </si>
  <si>
    <t>WGD2742</t>
  </si>
  <si>
    <t>Wall Glass Door, 27 X 42 X 12</t>
  </si>
  <si>
    <t>WGD3342</t>
  </si>
  <si>
    <t>Wall Glass Door, 33 X 42 X 12</t>
  </si>
  <si>
    <t>AHK1-ORB</t>
  </si>
  <si>
    <t>Knob, 1-1/4", Oil Rubbed Bronze</t>
  </si>
  <si>
    <t>Vanity Wall Hung 2 drawers, 12 X 21 X 21</t>
  </si>
  <si>
    <t>Vanity Wall Hung 2 drawers, 15 X 21 X 21</t>
  </si>
  <si>
    <t>Vanity Wall Hung 2 drawers, 18 X 21 X 21</t>
  </si>
  <si>
    <t>Vanity Wall Hung 2 drawers, 21 X 21 X 21</t>
  </si>
  <si>
    <t>Vanity Wall Hung 2 drawers, 24 X 21 X 21</t>
  </si>
  <si>
    <t>Vanity Wall Hung 21" tall, 21 X 21 X 21</t>
  </si>
  <si>
    <t>Vanity Wall Hung 21" tall, 24 X 21 X 21</t>
  </si>
  <si>
    <t>Vanity Wall Hung 21" tall, 27 X 21 X 21</t>
  </si>
  <si>
    <t>Vanity Wall Hung 21" tall, 30 X 21 X 21</t>
  </si>
  <si>
    <t>Vanity Wall Hung 21" tall, 33 X 21 X 21</t>
  </si>
  <si>
    <t>Vanity Wall Hung 21" tall, 36 X 21 X 21</t>
  </si>
  <si>
    <t>Vanity Wall Hung 21" tall, 39 X 21 X 21</t>
  </si>
  <si>
    <t>Vanity Wall Hung 21" tall, 42 X 21 X 21</t>
  </si>
  <si>
    <t>78 = Café</t>
  </si>
  <si>
    <t>GD2430</t>
  </si>
  <si>
    <t>NT</t>
  </si>
  <si>
    <t>NT = Nantucket Thermofoil</t>
  </si>
  <si>
    <t>04</t>
  </si>
  <si>
    <t>04 = Fresh White Paint</t>
  </si>
  <si>
    <t>WGD243015S</t>
  </si>
  <si>
    <t>Wall Glass Door, 24 X 30 X 15</t>
  </si>
  <si>
    <t>WGD273015</t>
  </si>
  <si>
    <t>Wall Glass Door, 27 X 30 X 15</t>
  </si>
  <si>
    <t>WGD333015</t>
  </si>
  <si>
    <t>Wall Glass Door, 33 X 30 X 15</t>
  </si>
  <si>
    <t>WGD243615S</t>
  </si>
  <si>
    <t>Wall Glass Door, 24 X 36 X 15</t>
  </si>
  <si>
    <t>WGD273615</t>
  </si>
  <si>
    <t>Wall Glass Door, 27 X 36 X 15</t>
  </si>
  <si>
    <t>WGD333615</t>
  </si>
  <si>
    <t>Wall Glass Door, 33 X 36 X 15</t>
  </si>
  <si>
    <t>WGD244215S</t>
  </si>
  <si>
    <t>Wall Glass Door, 24 X 42 X 15</t>
  </si>
  <si>
    <t>WGD274215</t>
  </si>
  <si>
    <t>Wall Glass Door, 27 X 42 X 15</t>
  </si>
  <si>
    <t>WGD334215</t>
  </si>
  <si>
    <t>Wall Glass Door, 33 X 42 X 15</t>
  </si>
  <si>
    <t>CMM = Craftsman Maple</t>
  </si>
  <si>
    <t>79B = Mayu</t>
  </si>
  <si>
    <t>79B</t>
  </si>
  <si>
    <t>79A = Satomi</t>
  </si>
  <si>
    <t>79A</t>
  </si>
  <si>
    <t>MSF</t>
  </si>
  <si>
    <t>Mission RTF (MSF)</t>
  </si>
  <si>
    <t>Shaker thermofoil door and Slab drawer front 5 Piece Door Front</t>
  </si>
  <si>
    <t>OF3355</t>
  </si>
  <si>
    <t>OF3030</t>
  </si>
  <si>
    <t>OF3330</t>
  </si>
  <si>
    <t>OF3630</t>
  </si>
  <si>
    <t>OF3031</t>
  </si>
  <si>
    <t>OF3331</t>
  </si>
  <si>
    <t>OF3049</t>
  </si>
  <si>
    <t>OF3349</t>
  </si>
  <si>
    <t>OF3055</t>
  </si>
  <si>
    <t>Oven Frame, 30''w x 30''h</t>
  </si>
  <si>
    <t>Oven Frame, 36''w x 30''h</t>
  </si>
  <si>
    <t>Oven Frame, 30''w x 31.8''h</t>
  </si>
  <si>
    <t>Oven Frame, 33''w x 31.8''h</t>
  </si>
  <si>
    <t>Oven Frame, 30''w x 49.8''h</t>
  </si>
  <si>
    <t>Oven Frame, 33''w x 49.8''h</t>
  </si>
  <si>
    <t>Oven Frame, 30''w x 55.8''h</t>
  </si>
  <si>
    <t>Oven Frame, 33''w x 55.8''h</t>
  </si>
  <si>
    <t>WOS2130</t>
  </si>
  <si>
    <t>Wall Open Shelf, 21 X 30 X 12</t>
  </si>
  <si>
    <t>WOS2136</t>
  </si>
  <si>
    <t>WOS2142</t>
  </si>
  <si>
    <t>Wall Open Shelf, 21 X 36 X 12</t>
  </si>
  <si>
    <t>Wall Open Shelf, 21 X 42 X 12</t>
  </si>
  <si>
    <t>AHJIG20</t>
  </si>
  <si>
    <t>$135.00 (Net)</t>
  </si>
  <si>
    <t>$72.00 (Net)</t>
  </si>
  <si>
    <t xml:space="preserve">HW-BOARD </t>
  </si>
  <si>
    <t>$50.00 (Net)</t>
  </si>
  <si>
    <t xml:space="preserve">Contact Name </t>
  </si>
  <si>
    <t xml:space="preserve">Ship Credits </t>
  </si>
  <si>
    <t>Ship Credits</t>
  </si>
  <si>
    <t>Knob, 1-1/4", Brushed Nickel</t>
  </si>
  <si>
    <t>BF1</t>
  </si>
  <si>
    <t>BF2</t>
  </si>
  <si>
    <t>BF3</t>
  </si>
  <si>
    <t>Base Full Dr w/3 Assorted Rollout Sample, 30 wide</t>
  </si>
  <si>
    <t>Base Sink, 27 x 34.5 X 24</t>
  </si>
  <si>
    <t>BSF33</t>
  </si>
  <si>
    <t>Base Sink Full Door, 33 X 34.5 X 24</t>
  </si>
  <si>
    <t>BSF36</t>
  </si>
  <si>
    <t>Base Sink Full Door, 36 X 34.5 X 24</t>
  </si>
  <si>
    <t>BSF39</t>
  </si>
  <si>
    <t>Base Sink Full Door, 39 X 34.5 X 24</t>
  </si>
  <si>
    <t>BSF42</t>
  </si>
  <si>
    <t>Base Sink Full Door, 42 X 34.5 X 24</t>
  </si>
  <si>
    <t>Base 4 Assorted Drawer Sample 15 X 34.5 X 24</t>
  </si>
  <si>
    <t>Base Under Dishwasher, 24 X 17 X 24</t>
  </si>
  <si>
    <t>BUD</t>
  </si>
  <si>
    <t>Base Under Dishwasher, 30 X 17 X 24</t>
  </si>
  <si>
    <t>CB24S</t>
  </si>
  <si>
    <t>Base 1 Drawer, 27 X 32.5 X 24</t>
  </si>
  <si>
    <t>CBSFK</t>
  </si>
  <si>
    <t>MiniBase Sample, 10x25x20</t>
  </si>
  <si>
    <t>TCB</t>
  </si>
  <si>
    <t>TRE</t>
  </si>
  <si>
    <t>TREC196</t>
  </si>
  <si>
    <t>Tall Pantry Open Shelf, No Facia, 30 X 84 X 12</t>
  </si>
  <si>
    <t>TOS</t>
  </si>
  <si>
    <t>Tall Pantry Open Shelf, No Facia, 36 X 84 X 12</t>
  </si>
  <si>
    <t>VSCH</t>
  </si>
  <si>
    <t>VSSF33</t>
  </si>
  <si>
    <t>Vanity Std Sink Full Door, 33 X 31.5 X 21</t>
  </si>
  <si>
    <t>VSSF36</t>
  </si>
  <si>
    <t>Vanity Std Sink Full Door, 36 X 31.5 X 21</t>
  </si>
  <si>
    <t>VSSF39</t>
  </si>
  <si>
    <t>Vanity Std Sink Full Door, 39 X 31.5 X 21</t>
  </si>
  <si>
    <t>VSSF42</t>
  </si>
  <si>
    <t>Vanity Std Sink Full Door, 42 X 31.5 X 21</t>
  </si>
  <si>
    <t>Vanity Tall 4 Drawer, 12 X 34.5 X 21</t>
  </si>
  <si>
    <t>Vanity Tall 4 Drawer, 15 X 34.5 X 21</t>
  </si>
  <si>
    <t>Vanity Tall 4 Drawer, 18 X 34.5 X 21</t>
  </si>
  <si>
    <t>Vanity Tall 4 Drawer, 21 X 34.5 X 21</t>
  </si>
  <si>
    <t>Vanity Tall 4 Drawer, 24 X 34.5 X 21</t>
  </si>
  <si>
    <t>VS2D</t>
  </si>
  <si>
    <t>WFL241024</t>
  </si>
  <si>
    <t>Wall Flip Up Cabinet, 24 X 10.5 X 24</t>
  </si>
  <si>
    <t>WFL331224</t>
  </si>
  <si>
    <t>Wall Flip Up Cabinet, 33 X 12 X 24</t>
  </si>
  <si>
    <t>WCGD</t>
  </si>
  <si>
    <t>WEZ</t>
  </si>
  <si>
    <t>WFI</t>
  </si>
  <si>
    <t>GD1330</t>
  </si>
  <si>
    <t>Glass Door, 13.5''w x 30''h</t>
  </si>
  <si>
    <t>GD1630</t>
  </si>
  <si>
    <t>Glass Door, 16.5''w x 30''h</t>
  </si>
  <si>
    <t>Glass Door, 24''w x 30''h</t>
  </si>
  <si>
    <t>GD1336</t>
  </si>
  <si>
    <t>Glass Door, 13.5''w x 36''h</t>
  </si>
  <si>
    <t>GD1636</t>
  </si>
  <si>
    <t>Glass Door, 16.5''w x 36''h</t>
  </si>
  <si>
    <t>GD2436</t>
  </si>
  <si>
    <t>Glass Door, 24''w x 36''h</t>
  </si>
  <si>
    <t>GD1342</t>
  </si>
  <si>
    <t>Glass Door, 13.5''w x 42''h</t>
  </si>
  <si>
    <t>GD1642</t>
  </si>
  <si>
    <t>Glass Door, 16.5''w x 42''h6.</t>
  </si>
  <si>
    <t>GD2442</t>
  </si>
  <si>
    <t>Glass Door, 24''w x 42''h</t>
  </si>
  <si>
    <t>Oven Frame, 33''w x 30''h</t>
  </si>
  <si>
    <t>Door, 15''w x 24''h BWS</t>
  </si>
  <si>
    <t>Door, 18''w x 24''h BWD</t>
  </si>
  <si>
    <t>AHK15-BN</t>
  </si>
  <si>
    <t>Knob, 1-1/4" Somerset, Brushed Nickel</t>
  </si>
  <si>
    <t>AHP14-BN</t>
  </si>
  <si>
    <t>AHP15-BN</t>
  </si>
  <si>
    <t>Knob Screw, Truss, 8/32 x 1/2", 1lb (~240)</t>
  </si>
  <si>
    <t>Knob Screw, Truss, 8/32 x 5/8", 1lb (~214)</t>
  </si>
  <si>
    <t>AHS34</t>
  </si>
  <si>
    <t>Knob Screw, Truss, 8/32 x 3/4", 1lb (~193)</t>
  </si>
  <si>
    <t>Knob Screw, Truss, 8/32 x 7/8", 1lb (~176)</t>
  </si>
  <si>
    <t>Knob Screw, Truss, 8/32 x 1-1/8"", 1lb (~145)</t>
  </si>
  <si>
    <t>AHS138</t>
  </si>
  <si>
    <t>Knob Screw, Truss, 8/32 x 1=3/8", 1lb (~125)</t>
  </si>
  <si>
    <t>Knob Screw, Truss, 8/32 x 1-5/8", 1lb (~115)</t>
  </si>
  <si>
    <t>Knob Screw, Truss, 8/32 x 2", 1lb (~98)</t>
  </si>
  <si>
    <t>PSH4812</t>
  </si>
  <si>
    <t>Shelf 12'' deep x 48'' wide</t>
  </si>
  <si>
    <t>PSH1215</t>
  </si>
  <si>
    <t>Shelf 15'' deep x 12'' wide</t>
  </si>
  <si>
    <t>PSH1515</t>
  </si>
  <si>
    <t>Shelf 15'' deep x 15'' wide</t>
  </si>
  <si>
    <t>PSH1815</t>
  </si>
  <si>
    <t>Shelf 15'' deep x 18'' wide</t>
  </si>
  <si>
    <t>PSH2115</t>
  </si>
  <si>
    <t>Shelf 15'' deep x 21'' wide</t>
  </si>
  <si>
    <t>PSH2415</t>
  </si>
  <si>
    <t>Shelf 15'' deep x 24'' wide</t>
  </si>
  <si>
    <t>PSH2715</t>
  </si>
  <si>
    <t>Shelf 15'' deep x 27'' wide</t>
  </si>
  <si>
    <t>PSH3015</t>
  </si>
  <si>
    <t>Shelf 15'' deep x 30'' wide</t>
  </si>
  <si>
    <t>PSH3315</t>
  </si>
  <si>
    <t>Shelf 15'' deep x 33'' wide</t>
  </si>
  <si>
    <t>PSH3615</t>
  </si>
  <si>
    <t>Shelf 15'' deep x 36'' wide</t>
  </si>
  <si>
    <t>PSH3915</t>
  </si>
  <si>
    <t>Shelf 15'' deep x 39'' wide</t>
  </si>
  <si>
    <t>PSH4215</t>
  </si>
  <si>
    <t>Shelf 15'' deep x 42'' wide</t>
  </si>
  <si>
    <t>PSH1218</t>
  </si>
  <si>
    <t>Shelf 18'' deep x 12'' wide</t>
  </si>
  <si>
    <t>PSH1518</t>
  </si>
  <si>
    <t>Shelf 18'' deep x 15'' wide</t>
  </si>
  <si>
    <t>PSH1818</t>
  </si>
  <si>
    <t>Shelf 18'' deep x 18'' wide</t>
  </si>
  <si>
    <t>PSH2118</t>
  </si>
  <si>
    <t>Shelf 18'' deep x 21'' wide</t>
  </si>
  <si>
    <t>PSH2418</t>
  </si>
  <si>
    <t>Shelf 18'' deep x 24'' wide</t>
  </si>
  <si>
    <t>PSH2718</t>
  </si>
  <si>
    <t>Shelf 18'' deep x 27'' wide</t>
  </si>
  <si>
    <t>PSH3018</t>
  </si>
  <si>
    <t>Shelf 18'' deep x 30'' wide</t>
  </si>
  <si>
    <t>PSH3318</t>
  </si>
  <si>
    <t>Shelf 18'' deep x 33'' wide</t>
  </si>
  <si>
    <t>PSH3618</t>
  </si>
  <si>
    <t>Shelf 18'' deep x 36'' wide</t>
  </si>
  <si>
    <t>PSH3918</t>
  </si>
  <si>
    <t>Shelf 18'' deep x 39'' wide</t>
  </si>
  <si>
    <t>PSH4218</t>
  </si>
  <si>
    <t>Shelf 18'' deep x 42'' wide</t>
  </si>
  <si>
    <t>Shelf 21'' deep x 12'' wide</t>
  </si>
  <si>
    <t>Shelf 21'' deep x 15'' wide</t>
  </si>
  <si>
    <t>Shelf 21'' deep x 18'' wide</t>
  </si>
  <si>
    <t>Shelf 21'' deep x 21'' wide</t>
  </si>
  <si>
    <t>Shelf 21'' deep x 24'' wide</t>
  </si>
  <si>
    <t>Shelf 21'' deep x 27'' wide</t>
  </si>
  <si>
    <t>Shelf 21'' deep x 30'' wide</t>
  </si>
  <si>
    <t>Shelf 21'' deep x 33'' wide</t>
  </si>
  <si>
    <t>Shelf 21'' deep x 36'' wide</t>
  </si>
  <si>
    <t>Shelf 21'' deep x 39'' wide</t>
  </si>
  <si>
    <t>Shelf 21'' deep x 42'' wide</t>
  </si>
  <si>
    <t>PSH4824</t>
  </si>
  <si>
    <t>Shelf 24'' deep x 48'' wide</t>
  </si>
  <si>
    <t>Base Bottom, 30x24 (F21279)</t>
  </si>
  <si>
    <t>Base Bottom, 33x24 (F21280)</t>
  </si>
  <si>
    <t>Base Bottom, 36x24 (F21281)</t>
  </si>
  <si>
    <t>Base Bottom, 39x24 (F21532)</t>
  </si>
  <si>
    <t>Base Bottom, 42x24 (F21533)</t>
  </si>
  <si>
    <t>PBB4232</t>
  </si>
  <si>
    <t>Base Back, 2.5mm x 42x32 (F09212)</t>
  </si>
  <si>
    <t>Set, Metal Drawer Upper Kit Depth (R20435)</t>
  </si>
  <si>
    <t>Set, Metal Drawer Lower Kit Depth (R20437)</t>
  </si>
  <si>
    <t>Set, Metal Drawer Upper Van Depth (R20438)</t>
  </si>
  <si>
    <t>Set, Metal Drawer Lower Van Depth (R20439)</t>
  </si>
  <si>
    <t>Bracket Pair, Metal Drawer, Left &amp; Right (R20436)</t>
  </si>
  <si>
    <t>Cab Glide Pair, Metabox, Kitchen depth (R20505)</t>
  </si>
  <si>
    <t>Cab Glide Pair, Metabox, Vanity Depth (R20506)</t>
  </si>
  <si>
    <t>Touchup</t>
  </si>
  <si>
    <t>Mohawk Touchup Clear Satin Laquer</t>
  </si>
  <si>
    <t>FS104-01</t>
  </si>
  <si>
    <t>Mohawk Touchup Clear Flat Laquer</t>
  </si>
  <si>
    <t>Mohawk Touchup Spray Paint</t>
  </si>
  <si>
    <t>FIELD</t>
  </si>
  <si>
    <t>Recessed panel door with 5 Piece Drawer Front (Faux Sides)</t>
  </si>
  <si>
    <t>Shaker door with 5 Piece Drawer Front (Faux Sides)</t>
  </si>
  <si>
    <t>DWP1424</t>
  </si>
  <si>
    <t>Replacement deck for BWS15</t>
  </si>
  <si>
    <t>DWP1724</t>
  </si>
  <si>
    <t>Replacement deck for BWS18</t>
  </si>
  <si>
    <t>AHP13.5-C</t>
  </si>
  <si>
    <t>FS340-01</t>
  </si>
  <si>
    <t>FS340-05</t>
  </si>
  <si>
    <t>FS340-12</t>
  </si>
  <si>
    <t>FS340-19</t>
  </si>
  <si>
    <t>FS340-20D</t>
  </si>
  <si>
    <t>FS340-20L</t>
  </si>
  <si>
    <t>FS340-25</t>
  </si>
  <si>
    <t>FS340-30</t>
  </si>
  <si>
    <t>FS340-66</t>
  </si>
  <si>
    <t>FS340-74M</t>
  </si>
  <si>
    <t>FS340-75L</t>
  </si>
  <si>
    <t>FS340-76G</t>
  </si>
  <si>
    <t>FS340-78</t>
  </si>
  <si>
    <t>Mohawk Touchup Blending Sticks - Natural</t>
  </si>
  <si>
    <t>Mohawk Touchup Blending Sticks - Vanilla</t>
  </si>
  <si>
    <t>Mohawk Touchup Blending Sticks - Honey</t>
  </si>
  <si>
    <t>Mohawk Touchup Blending Sticks - Brandy</t>
  </si>
  <si>
    <t>Mohawk Touchup Blending Sticks - Nutmeg (Dark)</t>
  </si>
  <si>
    <t>Mohawk Touchup Blending Sticks - Nutmeg (Light)</t>
  </si>
  <si>
    <t>Mohawk Touchup Blending Sticks - Java</t>
  </si>
  <si>
    <t>Mohawk Touchup Blending Sticks - White</t>
  </si>
  <si>
    <t>Mohawk Touchup Blending Sticks - Chestnut</t>
  </si>
  <si>
    <t>Mohawk Touchup Blending Sticks - Yasu 1</t>
  </si>
  <si>
    <t>Mohawk Touchup Blending Sticks - Zuri 3</t>
  </si>
  <si>
    <t>Mohawk Touchup Blending Sticks - Tsuki 2</t>
  </si>
  <si>
    <t>Mohawk Touchup Blending Sticks - Tsuki 1 (Dark)</t>
  </si>
  <si>
    <t>Mohawk Touchup Blending Sticks - Tsuki 1 (Light)</t>
  </si>
  <si>
    <t>Mohawk Touchup Blending Sticks - Cafe</t>
  </si>
  <si>
    <t>Mohawk Touchup Blending Sticks - Satomi (Dark)</t>
  </si>
  <si>
    <t>Mohawk Touchup Blending Sticks - Satomi (Light)</t>
  </si>
  <si>
    <t>Mohawk Touchup Blending Sticks - Mayu (Dark)</t>
  </si>
  <si>
    <t>Mohawk Touchup Blending Sticks - Mayu (Light)</t>
  </si>
  <si>
    <t>Mohawk Touchup Blending Sticks - Harvest (Dark)</t>
  </si>
  <si>
    <t>Mohawk Touchup Blending Sticks - Harvest (Light)</t>
  </si>
  <si>
    <t>Mohawk Touchup Blending Sticks - Harvest (Medium)</t>
  </si>
  <si>
    <t>FS340-76W-D</t>
  </si>
  <si>
    <t>FS340-76W-L</t>
  </si>
  <si>
    <t>FS340-79A-D</t>
  </si>
  <si>
    <t>FS340-79A-L</t>
  </si>
  <si>
    <t>FS340-79B-D</t>
  </si>
  <si>
    <t>FS340-79B-L</t>
  </si>
  <si>
    <t>FS340-88-D</t>
  </si>
  <si>
    <t>FS340-88-L</t>
  </si>
  <si>
    <t>FS340-88-M</t>
  </si>
  <si>
    <t>FS230-01</t>
  </si>
  <si>
    <t>FIELD SUPPLY,FILL STICK,NAT</t>
  </si>
  <si>
    <t>FS230-05</t>
  </si>
  <si>
    <t>FIELD SUPPLY,FILL STICK,VAN</t>
  </si>
  <si>
    <t>FS230-12</t>
  </si>
  <si>
    <t>FIELD SUPPLY,FILL STICK,HONEY</t>
  </si>
  <si>
    <t>FS230-19</t>
  </si>
  <si>
    <t>FIELD SUPPLY,FILL STICK,BRANDY</t>
  </si>
  <si>
    <t>FS230-20</t>
  </si>
  <si>
    <t>FIELD SUPPLY,FILL STICK,NUTMEG</t>
  </si>
  <si>
    <t>FS230-25</t>
  </si>
  <si>
    <t>FIELD SUPP,FILL STICK,JAVA\ESP</t>
  </si>
  <si>
    <t>FS230-30</t>
  </si>
  <si>
    <t>FIELD SUPPLY,FILL STICK,WHITE</t>
  </si>
  <si>
    <t>FS230-66</t>
  </si>
  <si>
    <t>FLD SUPP,FILL STICK,CHNT\ABRN</t>
  </si>
  <si>
    <t>FS230-74M</t>
  </si>
  <si>
    <t>FIELD SUPPLY,FILL STICK,YASU 1</t>
  </si>
  <si>
    <t>FS230-75D</t>
  </si>
  <si>
    <t>FIELD SUPPLY,FILL STICK,ZURI 1</t>
  </si>
  <si>
    <t>FS230-75L</t>
  </si>
  <si>
    <t>FIELD SUPPLY,FILL STICK,ZURI 3</t>
  </si>
  <si>
    <t>FS230-76G</t>
  </si>
  <si>
    <t>FIELD SUPP,FILL STICK,TSUKI 2</t>
  </si>
  <si>
    <t>FS230-76W</t>
  </si>
  <si>
    <t>FIELD SUPP,FILL STICK,TSUKI 1</t>
  </si>
  <si>
    <t>FS230-77D</t>
  </si>
  <si>
    <t>FIELD SUPPLY,FILL STICK,SAPI 2</t>
  </si>
  <si>
    <t>FS230-78</t>
  </si>
  <si>
    <t>FIELD SUPPLY,FILL STICK,CAF?</t>
  </si>
  <si>
    <t>FS230-79A</t>
  </si>
  <si>
    <t>FIELD SUPPLY,FILL STICK,SATOMI</t>
  </si>
  <si>
    <t>FS230-79B</t>
  </si>
  <si>
    <t>FIELD SUPPLY,FILL STICK,MAYU</t>
  </si>
  <si>
    <t>FS230-88</t>
  </si>
  <si>
    <t>FIELD SUPPLY,FILL STICK,HRVT</t>
  </si>
  <si>
    <t>FS281-01</t>
  </si>
  <si>
    <t>FIELD SUPPLY,TOUCH UP PEN,NAT</t>
  </si>
  <si>
    <t>FS281-05</t>
  </si>
  <si>
    <t>FIELD SUPPLY,TOUCH UP PEN,VAN</t>
  </si>
  <si>
    <t>FS281-12</t>
  </si>
  <si>
    <t>FIELD SUPPLY,TOUCH UP PEN,HOAK</t>
  </si>
  <si>
    <t>FS281-19</t>
  </si>
  <si>
    <t>FIELD SUPPLY,TOUCH UP PEN,BRND</t>
  </si>
  <si>
    <t>FS281-20</t>
  </si>
  <si>
    <t>FIELD SUPPLY,TOUCH UP PEN,NTMG</t>
  </si>
  <si>
    <t>FS281-25</t>
  </si>
  <si>
    <t>FLD SUPP,TOUCH UP PEN,JAVA\ESP</t>
  </si>
  <si>
    <t>FS281-30</t>
  </si>
  <si>
    <t>FIELD SUPPLY,TOUCH UP PEN,WHT</t>
  </si>
  <si>
    <t>FS281-66</t>
  </si>
  <si>
    <t>FLD SUPP,TCH UP PEN,CHNT\ABRN</t>
  </si>
  <si>
    <t>FS281-74M</t>
  </si>
  <si>
    <t>FIELD SUPP,TOUCH UP PEN,YASU 1</t>
  </si>
  <si>
    <t>FS281-75D</t>
  </si>
  <si>
    <t>FIELD SUPP,TOUCH UP PEN,ZURI 1</t>
  </si>
  <si>
    <t>FS281-75L</t>
  </si>
  <si>
    <t>FIELD SUPP,TOUCH UP PEN,ZURI 3</t>
  </si>
  <si>
    <t>FS281-76G</t>
  </si>
  <si>
    <t>FLD SUPP,TOUCH UP PEN,TSUKI 2</t>
  </si>
  <si>
    <t>FS281-76W</t>
  </si>
  <si>
    <t>FLD SUPP,TOUCH UP PEN,TSUKI 1</t>
  </si>
  <si>
    <t>FS281-78</t>
  </si>
  <si>
    <t>FLD SUPP,TCH UP PEN,CAF?,SAPI2</t>
  </si>
  <si>
    <t>FS281-79A</t>
  </si>
  <si>
    <t>FIELD SUPP,TOUCH UP PEN,SATOMI</t>
  </si>
  <si>
    <t>FS281-79B</t>
  </si>
  <si>
    <t>FIELD SUPPLY,TOUCH UP PEN,MAYU</t>
  </si>
  <si>
    <t>FS281-88-D</t>
  </si>
  <si>
    <t>FLD SUPP,TCH UP PEN,HRVT,DARK</t>
  </si>
  <si>
    <t>FS281-88-L</t>
  </si>
  <si>
    <t>FLD SUPP,TCH UP PEN,HRVT,LIGHT</t>
  </si>
  <si>
    <t>FS341-19</t>
  </si>
  <si>
    <t>FIELD SUPPLY,PATCH PUTTY,BRADY</t>
  </si>
  <si>
    <t>FS341-20</t>
  </si>
  <si>
    <t>FIELD SUPPLY,PATCH PUTTY,NTMG</t>
  </si>
  <si>
    <t>FS341-25</t>
  </si>
  <si>
    <t>FLD SUPP,PATCH PUTTY,JAVA\ESP</t>
  </si>
  <si>
    <t>FS341-30</t>
  </si>
  <si>
    <t>FIELD SUPPLY,PATCH PUTTY,WHITE</t>
  </si>
  <si>
    <t>FS341-66</t>
  </si>
  <si>
    <t>FLD SUPP,PATCH PUTTY,CHNT\ABRN</t>
  </si>
  <si>
    <t>FS341-88</t>
  </si>
  <si>
    <t>FIELD SUPPLY,PATCH PUTTY,HRVT</t>
  </si>
  <si>
    <t>LCM</t>
  </si>
  <si>
    <t>FNM</t>
  </si>
  <si>
    <t>CFM = Craftsman Maple</t>
  </si>
  <si>
    <t>CFM</t>
  </si>
  <si>
    <t>FNM = Fenton Maple</t>
  </si>
  <si>
    <t>LCM = Lincoln Maple</t>
  </si>
  <si>
    <t>LCO = Lincoln Oak</t>
  </si>
  <si>
    <t>LCO</t>
  </si>
  <si>
    <t>Lincoln Maple</t>
  </si>
  <si>
    <t>Fenton Maple</t>
  </si>
  <si>
    <t>Takes Glaze</t>
  </si>
  <si>
    <t>Takes Paint</t>
  </si>
  <si>
    <t>Takes Glazed Paint</t>
  </si>
  <si>
    <t xml:space="preserve">Needs Glass? </t>
  </si>
  <si>
    <t>Glass Adder 1 - FRS/RAN/RIB</t>
  </si>
  <si>
    <t>Glass Adder 2 CRD</t>
  </si>
  <si>
    <t>Needs Material Spec</t>
  </si>
  <si>
    <t>N</t>
  </si>
  <si>
    <t>ADGIA-1330-CLR</t>
  </si>
  <si>
    <t>GLS,INS,2.00,13X30,CLEAR</t>
  </si>
  <si>
    <t>ADGIA-1330-CRD</t>
  </si>
  <si>
    <t>GLS,INS,2.00,13X30,REED</t>
  </si>
  <si>
    <t>ADGIA-1330-FRS</t>
  </si>
  <si>
    <t>GLS,INS,2.00,13X30,FROST</t>
  </si>
  <si>
    <t>ADGIA-1330-RIB</t>
  </si>
  <si>
    <t>GLS,INS,2.00,13X30,RIBBED</t>
  </si>
  <si>
    <t>ADGIA-1336-CLR</t>
  </si>
  <si>
    <t>GLS,INS,2.00,13X36,CLEAR</t>
  </si>
  <si>
    <t>ADGIA-1336-CRD</t>
  </si>
  <si>
    <t>GLS,INS,2.00,13X36,REED</t>
  </si>
  <si>
    <t>ADGIA-1336-FRS</t>
  </si>
  <si>
    <t>GLS,INS,2.00,13X36,FROST</t>
  </si>
  <si>
    <t>ADGIA-1336-RIB</t>
  </si>
  <si>
    <t>GLS,INS,2.00,13X36,RIBBED</t>
  </si>
  <si>
    <t>ADGIA-1342-CLR</t>
  </si>
  <si>
    <t>GLS,INS,2.00,13X42,CLEAR</t>
  </si>
  <si>
    <t>ADGIA-1342-CRD</t>
  </si>
  <si>
    <t>GLS,INS,2.00,13X42,REED</t>
  </si>
  <si>
    <t>ADGIA-1342-FRS</t>
  </si>
  <si>
    <t>GLS,INS,2.00,13X42,FROST</t>
  </si>
  <si>
    <t>ADGIA-1342-RIB</t>
  </si>
  <si>
    <t>GLS,INS,2.00,13X42,RIBBED</t>
  </si>
  <si>
    <t>ADGIA-1530-CLR</t>
  </si>
  <si>
    <t>GLS,INS,2.00,15X30,CLEAR</t>
  </si>
  <si>
    <t>ADGIA-1530-CRD</t>
  </si>
  <si>
    <t>GLS,INS,2.00,15X30,REED</t>
  </si>
  <si>
    <t>ADGIA-1530-FRS</t>
  </si>
  <si>
    <t>GLS,INS,2.00,15X30,FROST</t>
  </si>
  <si>
    <t>ADGIA-1530-RIB</t>
  </si>
  <si>
    <t>GLS,INS,2.00,15X30,RIBBED</t>
  </si>
  <si>
    <t>ADGIA-1536-CLR</t>
  </si>
  <si>
    <t>GLS,INS,2.00,15X36,CLEAR</t>
  </si>
  <si>
    <t>ADGIA-1536-CRD</t>
  </si>
  <si>
    <t>GLS,INS,2.00,15X36,REED</t>
  </si>
  <si>
    <t>ADGIA-1536-FRS</t>
  </si>
  <si>
    <t>GLS,INS,2.00,15X36,FROST</t>
  </si>
  <si>
    <t>ADGIA-1536-RIB</t>
  </si>
  <si>
    <t>GLS,INS,2.00,15X36,RIBBED</t>
  </si>
  <si>
    <t>ADGIA-1542-CLR</t>
  </si>
  <si>
    <t>GLS,INS,2.00,15X42,CLEAR</t>
  </si>
  <si>
    <t>ADGIA-1542-CRD</t>
  </si>
  <si>
    <t>GLS,INS,2.00,15X42,REED</t>
  </si>
  <si>
    <t>ADGIA-1542-FRS</t>
  </si>
  <si>
    <t>GLS,INS,2.00,15X42,FROST</t>
  </si>
  <si>
    <t>ADGIA-1542-RIB</t>
  </si>
  <si>
    <t>GLS,INS,2.00,15X42,RIBBED</t>
  </si>
  <si>
    <t>ADGIA-1630-CLR</t>
  </si>
  <si>
    <t>GLS,INS,2.00,16X30,CLEAR</t>
  </si>
  <si>
    <t>ADGIA-1630-CRD</t>
  </si>
  <si>
    <t>GLS,INS,2.00,16X30,REED</t>
  </si>
  <si>
    <t>ADGIA-1630-FRS</t>
  </si>
  <si>
    <t>GLS,INS,2.00,16X30,FROST</t>
  </si>
  <si>
    <t>ADGIA-1630-RIB</t>
  </si>
  <si>
    <t>GLS,INS,2.00,16X30,RIBBED</t>
  </si>
  <si>
    <t>ADGIA-1636-CLR</t>
  </si>
  <si>
    <t>GLS,INS,2.00,16X36,CLEAR</t>
  </si>
  <si>
    <t>ADGIA-1636-CRD</t>
  </si>
  <si>
    <t>GLS,INS,2.00,16X36,REED</t>
  </si>
  <si>
    <t>ADGIA-1636-FRS</t>
  </si>
  <si>
    <t>GLS,INS,2.00,16X36,FROST</t>
  </si>
  <si>
    <t>ADGIA-1636-RIB</t>
  </si>
  <si>
    <t>GLS,INS,2.00,16X36,RIBBED</t>
  </si>
  <si>
    <t>ADGIA-1642-CLR</t>
  </si>
  <si>
    <t>GLS,INS,2.00,16X42,CLEAR</t>
  </si>
  <si>
    <t>ADGIA-1642-CRD</t>
  </si>
  <si>
    <t>GLS,INS,2.00,16X42,REED</t>
  </si>
  <si>
    <t>ADGIA-1642-FRS</t>
  </si>
  <si>
    <t>GLS,INS,2.00,16X42,FROST</t>
  </si>
  <si>
    <t>ADGIA-1642-RIB</t>
  </si>
  <si>
    <t>GLS,INS,2.00,16X42,RIBBED</t>
  </si>
  <si>
    <t>ADGIA-1830-CLR</t>
  </si>
  <si>
    <t>GLS,INS,2.00,18X30,CLEAR</t>
  </si>
  <si>
    <t>ADGIA-1830-CRD</t>
  </si>
  <si>
    <t>GLS,INS,2.00,18X30,REED</t>
  </si>
  <si>
    <t>ADGIA-1830-FRS</t>
  </si>
  <si>
    <t>GLS,INS,2.00,18X30,FROST</t>
  </si>
  <si>
    <t>ADGIA-1830-RIB</t>
  </si>
  <si>
    <t>GLS,INS,2.00,18X30,RIBBED</t>
  </si>
  <si>
    <t>ADGIA-1836-CLR</t>
  </si>
  <si>
    <t>GLS,INS,2.00,18X36,CLEAR</t>
  </si>
  <si>
    <t>ADGIA-1836-CRD</t>
  </si>
  <si>
    <t>GLS,INS,2.00,18X36,REED</t>
  </si>
  <si>
    <t>ADGIA-1836-FRS</t>
  </si>
  <si>
    <t>GLS,INS,2.00,18X36,FROST</t>
  </si>
  <si>
    <t>ADGIA-1836-RIB</t>
  </si>
  <si>
    <t>GLS,INS,2.00,18X36,RIBBED</t>
  </si>
  <si>
    <t>ADGIA-1842-CLR</t>
  </si>
  <si>
    <t>GLS,INS,2.00,18X42,CLEAR</t>
  </si>
  <si>
    <t>ADGIA-1842-CRD</t>
  </si>
  <si>
    <t>GLS,INS,2.00,18X42,REED</t>
  </si>
  <si>
    <t>ADGIA-1842-FRS</t>
  </si>
  <si>
    <t>GLS,INS,2.00,18X42,FROST</t>
  </si>
  <si>
    <t>ADGIA-1842-RIB</t>
  </si>
  <si>
    <t>GLS,INS,2.00,18X42,RIBBED</t>
  </si>
  <si>
    <t>ADGIA-2130-CLR</t>
  </si>
  <si>
    <t>GLS,INS,2.00,21X30,CLEAR</t>
  </si>
  <si>
    <t>ADGIA-2130-CRD</t>
  </si>
  <si>
    <t>GLS,INS,2.00,21X30,REED</t>
  </si>
  <si>
    <t>ADGIA-2130-FRS</t>
  </si>
  <si>
    <t>GLS,INS,2.00,21X30,FROST</t>
  </si>
  <si>
    <t>ADGIA-2130-RIB</t>
  </si>
  <si>
    <t>GLS,INS,2.00,21X30,RIBBED</t>
  </si>
  <si>
    <t>ADGIA-2136-CLR</t>
  </si>
  <si>
    <t>GLS,INS,2.00,21X36,CLEAR</t>
  </si>
  <si>
    <t>ADGIA-2136-CRD</t>
  </si>
  <si>
    <t>GLS,INS,2.00,21X36,REED</t>
  </si>
  <si>
    <t>ADGIA-2136-FRS</t>
  </si>
  <si>
    <t>GLS,INS,2.00,21X36,FROST</t>
  </si>
  <si>
    <t>ADGIA-2136-RIB</t>
  </si>
  <si>
    <t>GLS,INS,2.00,21X36,RIBBED</t>
  </si>
  <si>
    <t>ADGIA-2142-CLR</t>
  </si>
  <si>
    <t>GLS,INS,2.00,21X42,CLEAR</t>
  </si>
  <si>
    <t>ADGIA-2142-CRD</t>
  </si>
  <si>
    <t>GLS,INS,2.00,21X42,REED</t>
  </si>
  <si>
    <t>ADGIA-2142-FRS</t>
  </si>
  <si>
    <t>GLS,INS,2.00,21X42,FROST</t>
  </si>
  <si>
    <t>ADGIA-2142-RIB</t>
  </si>
  <si>
    <t>GLS,INS,2.00,21X42,RIBBED</t>
  </si>
  <si>
    <t>ADGIA-2430-CLR</t>
  </si>
  <si>
    <t>GLS,INS,2.00,24X30,CLEAR</t>
  </si>
  <si>
    <t>ADGIA-2430-CRD</t>
  </si>
  <si>
    <t>GLS,INS,2.00,24X30,REED</t>
  </si>
  <si>
    <t>ADGIA-2430-FRS</t>
  </si>
  <si>
    <t>GLS,INS,2.00,24X30,FROST</t>
  </si>
  <si>
    <t>ADGIA-2430-RIB</t>
  </si>
  <si>
    <t>GLS,INS,2.00,24X30,RIBBED</t>
  </si>
  <si>
    <t>ADGIA-2436-CLR</t>
  </si>
  <si>
    <t>GLS,INS,2.00,24X36,CLEAR</t>
  </si>
  <si>
    <t>ADGIA-2436-CRD</t>
  </si>
  <si>
    <t>GLS,INS,2.00,24X36,REED</t>
  </si>
  <si>
    <t>ADGIA-2436-FRS</t>
  </si>
  <si>
    <t>GLS,INS,2.00,24X36,FROST</t>
  </si>
  <si>
    <t>ADGIA-2436-RIB</t>
  </si>
  <si>
    <t>GLS,INS,2.00,24X36,RIBBED</t>
  </si>
  <si>
    <t>ADGIA-2442-CLR</t>
  </si>
  <si>
    <t>GLS,INS,2.00,24X42,CLEAR</t>
  </si>
  <si>
    <t>ADGIA-2442-CRD</t>
  </si>
  <si>
    <t>GLS,INS,2.00,24X42,REED</t>
  </si>
  <si>
    <t>ADGIA-2442-FRS</t>
  </si>
  <si>
    <t>GLS,INS,2.00,24X42,FROST</t>
  </si>
  <si>
    <t>ADGIA-2442-RIB</t>
  </si>
  <si>
    <t>GLS,INS,2.00,24X42,RIBBED</t>
  </si>
  <si>
    <t>ADGIC-1330-CLR</t>
  </si>
  <si>
    <t>GLS,INS,2.75,13X30,CLEAR</t>
  </si>
  <si>
    <t>ADGIC-1330-CRD</t>
  </si>
  <si>
    <t>GLS,INS,2.75,13X30,REED</t>
  </si>
  <si>
    <t>ADGIC-1330-FRS</t>
  </si>
  <si>
    <t>GLS,INS,2.75,13X30,FROST</t>
  </si>
  <si>
    <t>ADGIC-1330-RIB</t>
  </si>
  <si>
    <t>GLS,INS,2.75,13X30,RIBBED</t>
  </si>
  <si>
    <t>ADGIC-1336-CLR</t>
  </si>
  <si>
    <t>GLS,INS,2.75,13X36,CLEAR</t>
  </si>
  <si>
    <t>ADGIC-1336-CRD</t>
  </si>
  <si>
    <t>GLS,INS,2.75,13X36,REED</t>
  </si>
  <si>
    <t>ADGIC-1336-FRS</t>
  </si>
  <si>
    <t>GLS,INS,2.75,13X36,FROST</t>
  </si>
  <si>
    <t>ADGIC-1336-RIB</t>
  </si>
  <si>
    <t>GLS,INS,2.75,13X36,RIBBED</t>
  </si>
  <si>
    <t>ADGIC-1342-CLR</t>
  </si>
  <si>
    <t>GLS,INS,2.75,13X42,CLEAR</t>
  </si>
  <si>
    <t>ADGIC-1342-CRD</t>
  </si>
  <si>
    <t>GLS,INS,2.75,13X42,REED</t>
  </si>
  <si>
    <t>ADGIC-1342-FRS</t>
  </si>
  <si>
    <t>GLS,INS,2.75,13X42,FROST</t>
  </si>
  <si>
    <t>ADGIC-1342-RIB</t>
  </si>
  <si>
    <t>GLS,INS,2.75,13X42,RIBBED</t>
  </si>
  <si>
    <t>ADGIC-1530-CLR</t>
  </si>
  <si>
    <t>GLS,INS,2.75,15X30,CLEAR</t>
  </si>
  <si>
    <t>ADGIC-1530-CRD</t>
  </si>
  <si>
    <t>GLS,INS,2.75,15X30,REED</t>
  </si>
  <si>
    <t>ADGIC-1530-FRS</t>
  </si>
  <si>
    <t>GLS,INS,2.75,15X30,FROST</t>
  </si>
  <si>
    <t>ADGIC-1530-RIB</t>
  </si>
  <si>
    <t>GLS,INS,2.75,15X30,RIBBED</t>
  </si>
  <si>
    <t>ADGIC-1536-CLR</t>
  </si>
  <si>
    <t>GLS,INS,2.75,15X36,CLEAR</t>
  </si>
  <si>
    <t>ADGIC-1536-CRD</t>
  </si>
  <si>
    <t>GLS,INS,2.75,15X36,REED</t>
  </si>
  <si>
    <t>ADGIC-1536-FRS</t>
  </si>
  <si>
    <t>GLS,INS,2.75,15X36,FROST</t>
  </si>
  <si>
    <t>ADGIC-1536-RIB</t>
  </si>
  <si>
    <t>GLS,INS,2.75,15X36,RIBBED</t>
  </si>
  <si>
    <t>ADGIC-1542-CLR</t>
  </si>
  <si>
    <t>GLS,INS,2.75,15X42,CLEAR</t>
  </si>
  <si>
    <t>ADGIC-1542-CRD</t>
  </si>
  <si>
    <t>GLS,INS,2.75,15X42,REED</t>
  </si>
  <si>
    <t>ADGIC-1542-FRS</t>
  </si>
  <si>
    <t>GLS,INS,2.75,15X42,FROST</t>
  </si>
  <si>
    <t>ADGIC-1542-RIB</t>
  </si>
  <si>
    <t>GLS,INS,2.75,15X42,RIBBED</t>
  </si>
  <si>
    <t>ADGIC-1630-CLR</t>
  </si>
  <si>
    <t>GLS,INS,2.75,16X30,CLEAR</t>
  </si>
  <si>
    <t>ADGIC-1630-CRD</t>
  </si>
  <si>
    <t>GLS,INS,2.75,16X30,REED</t>
  </si>
  <si>
    <t>ADGIC-1630-FRS</t>
  </si>
  <si>
    <t>GLS,INS,2.75,16X30,FROST</t>
  </si>
  <si>
    <t>ADGIC-1630-RIB</t>
  </si>
  <si>
    <t>GLS,INS,2.75,16X30,RIBBED</t>
  </si>
  <si>
    <t>ADGIC-1636-CLR</t>
  </si>
  <si>
    <t>GLS,INS,2.75,16X36,CLEAR</t>
  </si>
  <si>
    <t>ADGIC-1636-CRD</t>
  </si>
  <si>
    <t>GLS,INS,2.75,16X36,REED</t>
  </si>
  <si>
    <t>ADGIC-1636-FRS</t>
  </si>
  <si>
    <t>GLS,INS,2.75,16X36,FROST</t>
  </si>
  <si>
    <t>ADGIC-1636-RIB</t>
  </si>
  <si>
    <t>GLS,INS,2.75,16X36,RIBBED</t>
  </si>
  <si>
    <t>ADGIC-1642-CLR</t>
  </si>
  <si>
    <t>GLS,INS,2.75,16X42,CLEAR</t>
  </si>
  <si>
    <t>ADGIC-1642-CRD</t>
  </si>
  <si>
    <t>GLS,INS,2.75,16X42,REED</t>
  </si>
  <si>
    <t>ADGIC-1642-FRS</t>
  </si>
  <si>
    <t>GLS,INS,2.75,16X42,FROST</t>
  </si>
  <si>
    <t>ADGIC-1642-RIB</t>
  </si>
  <si>
    <t>GLS,INS,2.75,16X42,RIBBED</t>
  </si>
  <si>
    <t>ADGIC-1830-CLR</t>
  </si>
  <si>
    <t>GLS,INS,2.75,18X30,CLEAR</t>
  </si>
  <si>
    <t>ADGIC-1830-CRD</t>
  </si>
  <si>
    <t>GLS,INS,2.75,18X30,REED</t>
  </si>
  <si>
    <t>ADGIC-1830-FRS</t>
  </si>
  <si>
    <t>GLS,INS,2.75,18X30,FROST</t>
  </si>
  <si>
    <t>ADGIC-1830-RIB</t>
  </si>
  <si>
    <t>GLS,INS,2.75,18X30,RIBBED</t>
  </si>
  <si>
    <t>ADGIC-1836-CLR</t>
  </si>
  <si>
    <t>GLS,INS,2.75,18X36,CLEAR</t>
  </si>
  <si>
    <t>ADGIC-1836-CRD</t>
  </si>
  <si>
    <t>GLS,INS,2.75,18X36,REED</t>
  </si>
  <si>
    <t>ADGIC-1836-FRS</t>
  </si>
  <si>
    <t>GLS,INS,2.75,18X36,FROST</t>
  </si>
  <si>
    <t>ADGIC-1836-RIB</t>
  </si>
  <si>
    <t>GLS,INS,2.75,18X36,RIBBED</t>
  </si>
  <si>
    <t>ADGIC-1842-CLR</t>
  </si>
  <si>
    <t>GLS,INS,2.75,18X42,CLEAR</t>
  </si>
  <si>
    <t>ADGIC-1842-CRD</t>
  </si>
  <si>
    <t>GLS,INS,2.75,18X42,REED</t>
  </si>
  <si>
    <t>ADGIC-1842-FRS</t>
  </si>
  <si>
    <t>GLS,INS,2.75,18X42,FROST</t>
  </si>
  <si>
    <t>ADGIC-1842-RIB</t>
  </si>
  <si>
    <t>GLS,INS,2.75,18X42,RIBBED</t>
  </si>
  <si>
    <t>ADGIC-2130-CLR</t>
  </si>
  <si>
    <t>GLS,INS,2.75,21X30,CLEAR</t>
  </si>
  <si>
    <t>ADGIC-2130-CRD</t>
  </si>
  <si>
    <t>GLS,INS,2.75,21X30,REED</t>
  </si>
  <si>
    <t>ADGIC-2130-FRS</t>
  </si>
  <si>
    <t>GLS,INS,2.75,21X30,FROST</t>
  </si>
  <si>
    <t>ADGIC-2130-RIB</t>
  </si>
  <si>
    <t>GLS,INS,2.75,21X30,RIBBED</t>
  </si>
  <si>
    <t>ADGIC-2136-CLR</t>
  </si>
  <si>
    <t>GLS,INS,2.75,21X36,CLEAR</t>
  </si>
  <si>
    <t>ADGIC-2136-CRD</t>
  </si>
  <si>
    <t>GLS,INS,2.75,21X36,REED</t>
  </si>
  <si>
    <t>ADGIC-2136-FRS</t>
  </si>
  <si>
    <t>GLS,INS,2.75,21X36,FROST</t>
  </si>
  <si>
    <t>ADGIC-2136-RIB</t>
  </si>
  <si>
    <t>GLS,INS,2.75,21X36,RIBBED</t>
  </si>
  <si>
    <t>ADGIC-2142-CLR</t>
  </si>
  <si>
    <t>GLS,INS,2.75,21X42,CLEAR</t>
  </si>
  <si>
    <t>ADGIC-2142-CRD</t>
  </si>
  <si>
    <t>GLS,INS,2.75,21X42,REED</t>
  </si>
  <si>
    <t>ADGIC-2142-FRS</t>
  </si>
  <si>
    <t>GLS,INS,2.75,21X42,FROST</t>
  </si>
  <si>
    <t>ADGIC-2142-RIB</t>
  </si>
  <si>
    <t>GLS,INS,2.75,21X42,RIBBED</t>
  </si>
  <si>
    <t>ADGIC-2430-CLR</t>
  </si>
  <si>
    <t>GLS,INS,2.75,24X30,CLEAR</t>
  </si>
  <si>
    <t>ADGIC-2430-CRD</t>
  </si>
  <si>
    <t>GLS,INS,2.75,24X30,REED</t>
  </si>
  <si>
    <t>ADGIC-2430-FRS</t>
  </si>
  <si>
    <t>GLS,INS,2.75,24X30,FROST</t>
  </si>
  <si>
    <t>ADGIC-2430-RIB</t>
  </si>
  <si>
    <t>GLS,INS,2.75,24X30,RIBBED</t>
  </si>
  <si>
    <t>ADGIC-2436-CLR</t>
  </si>
  <si>
    <t>GLS,INS,2.75,24X36,CLEAR</t>
  </si>
  <si>
    <t>ADGIC-2436-CRD</t>
  </si>
  <si>
    <t>GLS,INS,2.75,24X36,REED</t>
  </si>
  <si>
    <t>ADGIC-2436-FRS</t>
  </si>
  <si>
    <t>GLS,INS,2.75,24X36,FROST</t>
  </si>
  <si>
    <t>ADGIC-2436-RIB</t>
  </si>
  <si>
    <t>GLS,INS,2.75,24X36,RIBBED</t>
  </si>
  <si>
    <t>ADGIC-2442-CLR</t>
  </si>
  <si>
    <t>GLS,INS,2.75,24X42,CLEAR</t>
  </si>
  <si>
    <t>ADGIC-2442-CRD</t>
  </si>
  <si>
    <t>GLS,INS,2.75,24X42,REED</t>
  </si>
  <si>
    <t>ADGIC-2442-FRS</t>
  </si>
  <si>
    <t>GLS,INS,2.75,24X42,FROST</t>
  </si>
  <si>
    <t>ADGIC-2442-RIB</t>
  </si>
  <si>
    <t>GLS,INS,2.75,24X42,RIBBED</t>
  </si>
  <si>
    <t xml:space="preserve"> -   </t>
  </si>
  <si>
    <t>Pull, Square 128mm CTC, Brush Nickel</t>
  </si>
  <si>
    <t>Pull, Somerset 128mm CTC, Brush Nickel</t>
  </si>
  <si>
    <t>ALPN336</t>
  </si>
  <si>
    <t>Post,Transitional,3.5x36</t>
  </si>
  <si>
    <t>AMC7</t>
  </si>
  <si>
    <t>Crown,Transitional,4x96</t>
  </si>
  <si>
    <t>AMC10</t>
  </si>
  <si>
    <t>Crown,Shaker,3.5x96</t>
  </si>
  <si>
    <t>AMLR6</t>
  </si>
  <si>
    <t>LightRail,Transitional,1.5x96</t>
  </si>
  <si>
    <t>Dead Corner (White/Natural) 15"x15"</t>
  </si>
  <si>
    <t>AP2435B</t>
  </si>
  <si>
    <t>AP4835B</t>
  </si>
  <si>
    <t>AP4842B</t>
  </si>
  <si>
    <t>AP4896B</t>
  </si>
  <si>
    <t>AWSC1296</t>
  </si>
  <si>
    <t>Contempory Wood Shelf, 1 Side Finished 12"X96"</t>
  </si>
  <si>
    <t>AWSC1296B</t>
  </si>
  <si>
    <t>Contempory Wood Shelf, 2 Sides Finished 12"X96"</t>
  </si>
  <si>
    <t>B1RO24S</t>
  </si>
  <si>
    <t>B24S</t>
  </si>
  <si>
    <t>BD</t>
  </si>
  <si>
    <t>B2RO24S</t>
  </si>
  <si>
    <t>B4D15SAM</t>
  </si>
  <si>
    <t>BC</t>
  </si>
  <si>
    <t>BX</t>
  </si>
  <si>
    <t>BDEC1</t>
  </si>
  <si>
    <t>BF1RO24S</t>
  </si>
  <si>
    <t>BF24S</t>
  </si>
  <si>
    <t>BF2RO24S</t>
  </si>
  <si>
    <t>BF3RO24S</t>
  </si>
  <si>
    <t>BF3RO30SAM</t>
  </si>
  <si>
    <t>BO</t>
  </si>
  <si>
    <t>CHINA3015</t>
  </si>
  <si>
    <t>IN</t>
  </si>
  <si>
    <t>I</t>
  </si>
  <si>
    <t>CHINA3615</t>
  </si>
  <si>
    <t>D0830C</t>
  </si>
  <si>
    <t>Door, 8''w x 30''h WEZ 2015</t>
  </si>
  <si>
    <t>D0830P</t>
  </si>
  <si>
    <t>D0836C</t>
  </si>
  <si>
    <t>Door, 8''w x 36''h WEZ 2015</t>
  </si>
  <si>
    <t>D0836P</t>
  </si>
  <si>
    <t>D0842C</t>
  </si>
  <si>
    <t>Door, 8''w x 42''h WEZ 2015</t>
  </si>
  <si>
    <t>D0842P</t>
  </si>
  <si>
    <t>D1130C</t>
  </si>
  <si>
    <t>Door, 11''w x 30''h WEZ 2015</t>
  </si>
  <si>
    <t>D1130P</t>
  </si>
  <si>
    <t>D1136C</t>
  </si>
  <si>
    <t>Door, 11''w x 36''h WEZ 2015</t>
  </si>
  <si>
    <t>D1136P</t>
  </si>
  <si>
    <t>D1142C</t>
  </si>
  <si>
    <t>Door, 11''w x 42''h WEZ 2015</t>
  </si>
  <si>
    <t>D1142P</t>
  </si>
  <si>
    <t>D</t>
  </si>
  <si>
    <t>DW2403</t>
  </si>
  <si>
    <t>DW3003</t>
  </si>
  <si>
    <t>DW3603</t>
  </si>
  <si>
    <t>DW4203</t>
  </si>
  <si>
    <t>F</t>
  </si>
  <si>
    <t>VS</t>
  </si>
  <si>
    <t>O</t>
  </si>
  <si>
    <t>Contempory Tall Refrigerator End, 1-1/2" x 96 x 25.5"</t>
  </si>
  <si>
    <t>Misc</t>
  </si>
  <si>
    <t>Vanity Knee Drawer, 24 X 3 X 21</t>
  </si>
  <si>
    <t>VT</t>
  </si>
  <si>
    <t>Vanity Knee Drawer, 30 X 3 X 21</t>
  </si>
  <si>
    <t>Vanity Knee Drawer, 36 X 3 X 21</t>
  </si>
  <si>
    <t>Vanity Knee Drawer, 42 X 3 X 21</t>
  </si>
  <si>
    <t>WBR</t>
  </si>
  <si>
    <t>WS</t>
  </si>
  <si>
    <t>WINE1530</t>
  </si>
  <si>
    <t>WINE LATTICE 15X30</t>
  </si>
  <si>
    <t>WINE1536</t>
  </si>
  <si>
    <t>WINE LATTICE 15X36</t>
  </si>
  <si>
    <t>WINE1542</t>
  </si>
  <si>
    <t>WINE LATTICE 15X42</t>
  </si>
  <si>
    <t>WINE1830</t>
  </si>
  <si>
    <t>WINE LATTICE 18X30</t>
  </si>
  <si>
    <t>WINE1836</t>
  </si>
  <si>
    <t>WINE LATTICE 18X36</t>
  </si>
  <si>
    <t>WINE1842</t>
  </si>
  <si>
    <t>WINE LATTICE 18X42</t>
  </si>
  <si>
    <t>Descritpion</t>
  </si>
  <si>
    <t>L</t>
  </si>
  <si>
    <t>M</t>
  </si>
  <si>
    <t>NON</t>
  </si>
  <si>
    <t>GLZ</t>
  </si>
  <si>
    <t>PNT</t>
  </si>
  <si>
    <t>VEN</t>
  </si>
  <si>
    <t>WG1</t>
  </si>
  <si>
    <t>WG2</t>
  </si>
  <si>
    <t>M=Matching End</t>
  </si>
  <si>
    <t>White - no charge</t>
  </si>
  <si>
    <t>Veneer</t>
  </si>
  <si>
    <t>Veneer Glaze</t>
  </si>
  <si>
    <t>Veneer Paint</t>
  </si>
  <si>
    <t>Wood Grain 1</t>
  </si>
  <si>
    <t>Wood Grain 2</t>
  </si>
  <si>
    <t>NA</t>
  </si>
  <si>
    <t>THERMOFOIL ADDERS</t>
  </si>
  <si>
    <t>FINISH ADDERS</t>
  </si>
  <si>
    <t>23 LX</t>
  </si>
  <si>
    <t>2 MD</t>
  </si>
  <si>
    <t>3 HM</t>
  </si>
  <si>
    <t>28 NT</t>
  </si>
  <si>
    <t>Group 1 Ends</t>
  </si>
  <si>
    <t>Group 2 Ends</t>
  </si>
  <si>
    <t>Group 1 Doors</t>
  </si>
  <si>
    <t>Group 2 Doors</t>
  </si>
  <si>
    <t>XXO/M</t>
  </si>
  <si>
    <t>31 LCO</t>
  </si>
  <si>
    <t>6 SHO</t>
  </si>
  <si>
    <t>31 LCM</t>
  </si>
  <si>
    <t>13 SHM</t>
  </si>
  <si>
    <t>32 FNM</t>
  </si>
  <si>
    <t>18 NPM</t>
  </si>
  <si>
    <t>Vnr Ends Stains</t>
  </si>
  <si>
    <t>Vnr Ends Glaze Vanilla</t>
  </si>
  <si>
    <t>Doors Glaze Adder</t>
  </si>
  <si>
    <t>Doors Paint Adder</t>
  </si>
  <si>
    <t>Doors Glazed Paint Adder</t>
  </si>
  <si>
    <t>Dovetail Drawers</t>
  </si>
  <si>
    <t>Fusion Drawers</t>
  </si>
  <si>
    <t>Soft Close Hinges</t>
  </si>
  <si>
    <t>Tripoli Aluminum Door</t>
  </si>
  <si>
    <t>Ave Weight</t>
  </si>
  <si>
    <t>Adj Shelves</t>
  </si>
  <si>
    <t>SIT</t>
  </si>
  <si>
    <t>If ACC, needs finish code?</t>
  </si>
  <si>
    <t>Index</t>
  </si>
  <si>
    <t>Matching
Ends</t>
  </si>
  <si>
    <t>Code</t>
  </si>
  <si>
    <t>Index 
column</t>
  </si>
  <si>
    <t>Active Doorstyle</t>
  </si>
  <si>
    <t>No</t>
  </si>
  <si>
    <t>None</t>
  </si>
  <si>
    <t>82PG</t>
  </si>
  <si>
    <t>82PG = Pewter Glaze/Alabaster</t>
  </si>
  <si>
    <t>88BG = Black Glaze/Harvest</t>
  </si>
  <si>
    <t>27 = Cordovan</t>
  </si>
  <si>
    <t>End</t>
  </si>
  <si>
    <t>Active Adder Index</t>
  </si>
  <si>
    <t>Venner Glaze/Paint</t>
  </si>
  <si>
    <t>GPTT</t>
  </si>
  <si>
    <t>Total Drawers</t>
  </si>
  <si>
    <t>Glass Grade</t>
  </si>
  <si>
    <t>CLR</t>
  </si>
  <si>
    <t>FRS</t>
  </si>
  <si>
    <t>RIB</t>
  </si>
  <si>
    <t>CRD</t>
  </si>
  <si>
    <t>Active Finish Codes</t>
  </si>
  <si>
    <t>Active Glass Codes</t>
  </si>
  <si>
    <t>Alpha</t>
  </si>
  <si>
    <t>Left End</t>
  </si>
  <si>
    <t>Faux Accessory?</t>
  </si>
  <si>
    <t>Yes</t>
  </si>
  <si>
    <t>Doorstyles</t>
  </si>
  <si>
    <t>Finishes</t>
  </si>
  <si>
    <t>Fin Type</t>
  </si>
  <si>
    <t>DSF</t>
  </si>
  <si>
    <t>Available?</t>
  </si>
  <si>
    <t>Faux</t>
  </si>
  <si>
    <t>P</t>
  </si>
  <si>
    <t>Clear</t>
  </si>
  <si>
    <t>Frosted</t>
  </si>
  <si>
    <t>Ribbed</t>
  </si>
  <si>
    <t>Cross Reeded</t>
  </si>
  <si>
    <t>Standard</t>
  </si>
  <si>
    <t>Soft Close</t>
  </si>
  <si>
    <t>Price Index</t>
  </si>
  <si>
    <t>Dovetail</t>
  </si>
  <si>
    <t>Matching</t>
  </si>
  <si>
    <t>Left</t>
  </si>
  <si>
    <t>Right</t>
  </si>
  <si>
    <t>Right End</t>
  </si>
  <si>
    <t>Values</t>
  </si>
  <si>
    <t>Shipping Methods</t>
  </si>
  <si>
    <t>Reason Codes</t>
  </si>
  <si>
    <t>Active DSF Name</t>
  </si>
  <si>
    <t>Active DSF Status</t>
  </si>
  <si>
    <t>XX = No Door - Veneer</t>
  </si>
  <si>
    <t>HardList-Vlook</t>
  </si>
  <si>
    <t>PriceLookup-Index</t>
  </si>
  <si>
    <t>XX = No Door - RTF/Faux</t>
  </si>
  <si>
    <t>Implied Skin Grade</t>
  </si>
  <si>
    <t>IsConf?</t>
  </si>
  <si>
    <t>Shelves</t>
  </si>
  <si>
    <t>HasFinInterior</t>
  </si>
  <si>
    <t>SubType</t>
  </si>
  <si>
    <t>MfgLine</t>
  </si>
  <si>
    <t>BoringInstructions</t>
  </si>
  <si>
    <t>Has DoorStyle</t>
  </si>
  <si>
    <t>Has Finish</t>
  </si>
  <si>
    <t>Has Hinging L/R</t>
  </si>
  <si>
    <t>Has Left Config</t>
  </si>
  <si>
    <t>Has Right Config</t>
  </si>
  <si>
    <t>Has Finished Interior</t>
  </si>
  <si>
    <t>Has Drawer Grade</t>
  </si>
  <si>
    <t>Has Roll Outs</t>
  </si>
  <si>
    <t>Has Glass Grade</t>
  </si>
  <si>
    <t>Has Toe Kick</t>
  </si>
  <si>
    <t>Has Hinge Grade</t>
  </si>
  <si>
    <t>Orderable in ALS</t>
  </si>
  <si>
    <t>Orderable No Door</t>
  </si>
  <si>
    <t>Orderable 31 Also</t>
  </si>
  <si>
    <t>Orderable in 30/31 Only</t>
  </si>
  <si>
    <t>3.00</t>
  </si>
  <si>
    <t>24</t>
  </si>
  <si>
    <t>10.5</t>
  </si>
  <si>
    <t>1</t>
  </si>
  <si>
    <t>0</t>
  </si>
  <si>
    <t>DW BX, UPPER</t>
  </si>
  <si>
    <t>10</t>
  </si>
  <si>
    <t>KPP</t>
  </si>
  <si>
    <t>13.5</t>
  </si>
  <si>
    <t>16.5</t>
  </si>
  <si>
    <t>19.5</t>
  </si>
  <si>
    <t>21</t>
  </si>
  <si>
    <t>22.5</t>
  </si>
  <si>
    <t>27</t>
  </si>
  <si>
    <t>30</t>
  </si>
  <si>
    <t>33</t>
  </si>
  <si>
    <t>36</t>
  </si>
  <si>
    <t>39</t>
  </si>
  <si>
    <t>1.5</t>
  </si>
  <si>
    <t>12</t>
  </si>
  <si>
    <t>96</t>
  </si>
  <si>
    <t>CFGACC</t>
  </si>
  <si>
    <t>KPX</t>
  </si>
  <si>
    <t>34.50</t>
  </si>
  <si>
    <t>24.00</t>
  </si>
  <si>
    <t>12.00</t>
  </si>
  <si>
    <t>2</t>
  </si>
  <si>
    <t>2.5</t>
  </si>
  <si>
    <t>KPS</t>
  </si>
  <si>
    <t>15.00</t>
  </si>
  <si>
    <t>3.13</t>
  </si>
  <si>
    <t>18.00</t>
  </si>
  <si>
    <t>3.75</t>
  </si>
  <si>
    <t>21.00</t>
  </si>
  <si>
    <t>4.38</t>
  </si>
  <si>
    <t>3</t>
  </si>
  <si>
    <t>5</t>
  </si>
  <si>
    <t>13</t>
  </si>
  <si>
    <t>27.00</t>
  </si>
  <si>
    <t>5.63</t>
  </si>
  <si>
    <t>30.00</t>
  </si>
  <si>
    <t>6.25</t>
  </si>
  <si>
    <t>33.00</t>
  </si>
  <si>
    <t>4</t>
  </si>
  <si>
    <t>6.88</t>
  </si>
  <si>
    <t>14</t>
  </si>
  <si>
    <t>36.00</t>
  </si>
  <si>
    <t>7.5</t>
  </si>
  <si>
    <t>39.00</t>
  </si>
  <si>
    <t>8.13</t>
  </si>
  <si>
    <t>42.00</t>
  </si>
  <si>
    <t>8.75</t>
  </si>
  <si>
    <t>NO BORING AT ALL</t>
  </si>
  <si>
    <t>12" DRAWERS - NO BORING</t>
  </si>
  <si>
    <t>16</t>
  </si>
  <si>
    <t>12" DRAWERS - NO BORE</t>
  </si>
  <si>
    <t>6</t>
  </si>
  <si>
    <t>34.5</t>
  </si>
  <si>
    <t>15</t>
  </si>
  <si>
    <t>9.00</t>
  </si>
  <si>
    <t>1.88</t>
  </si>
  <si>
    <t>11</t>
  </si>
  <si>
    <t>48.00</t>
  </si>
  <si>
    <t>35.00</t>
  </si>
  <si>
    <t>1.50</t>
  </si>
  <si>
    <t>.625</t>
  </si>
  <si>
    <t>1X D1230 &amp; 1X D1230Z</t>
  </si>
  <si>
    <t>BF1RO</t>
  </si>
  <si>
    <t>BF2RO</t>
  </si>
  <si>
    <t>BF3RO</t>
  </si>
  <si>
    <t>BLS</t>
  </si>
  <si>
    <t>20</t>
  </si>
  <si>
    <t>31</t>
  </si>
  <si>
    <t>BOTTOM DRAWER</t>
  </si>
  <si>
    <t>BRAP</t>
  </si>
  <si>
    <t>6" DRAWER - NO BORE</t>
  </si>
  <si>
    <t>DOOR - NO BORE</t>
  </si>
  <si>
    <t>32.50</t>
  </si>
  <si>
    <t>2.25</t>
  </si>
  <si>
    <t>2.81</t>
  </si>
  <si>
    <t>3.38</t>
  </si>
  <si>
    <t>3.94</t>
  </si>
  <si>
    <t>4.5</t>
  </si>
  <si>
    <t>5.06</t>
  </si>
  <si>
    <t>6.19</t>
  </si>
  <si>
    <t>6.75</t>
  </si>
  <si>
    <t>7.31</t>
  </si>
  <si>
    <t>7.88</t>
  </si>
  <si>
    <t>CBWD</t>
  </si>
  <si>
    <t>FASCIA</t>
  </si>
  <si>
    <t>8</t>
  </si>
  <si>
    <t>1.67</t>
  </si>
  <si>
    <t>42</t>
  </si>
  <si>
    <t>2.33</t>
  </si>
  <si>
    <t>9</t>
  </si>
  <si>
    <t>1.31</t>
  </si>
  <si>
    <t>D0930Z</t>
  </si>
  <si>
    <t>8.25</t>
  </si>
  <si>
    <t>D0936Z</t>
  </si>
  <si>
    <t>2.63</t>
  </si>
  <si>
    <t>D0942Z</t>
  </si>
  <si>
    <t>1.04</t>
  </si>
  <si>
    <t>2.29</t>
  </si>
  <si>
    <t>2.75</t>
  </si>
  <si>
    <t>3.21</t>
  </si>
  <si>
    <t>1.25</t>
  </si>
  <si>
    <t>18</t>
  </si>
  <si>
    <t>1.75</t>
  </si>
  <si>
    <t>3.25</t>
  </si>
  <si>
    <t>3.5</t>
  </si>
  <si>
    <t>49</t>
  </si>
  <si>
    <t>4.08</t>
  </si>
  <si>
    <t>1.97</t>
  </si>
  <si>
    <t>2.53</t>
  </si>
  <si>
    <t>3.09</t>
  </si>
  <si>
    <t>3.66</t>
  </si>
  <si>
    <t>4.59</t>
  </si>
  <si>
    <t>1.56</t>
  </si>
  <si>
    <t>2.19</t>
  </si>
  <si>
    <t>3.44</t>
  </si>
  <si>
    <t>4.06</t>
  </si>
  <si>
    <t>5.1</t>
  </si>
  <si>
    <t>1.72</t>
  </si>
  <si>
    <t>2.06</t>
  </si>
  <si>
    <t>2.41</t>
  </si>
  <si>
    <t>3.78</t>
  </si>
  <si>
    <t>4.13</t>
  </si>
  <si>
    <t>4.47</t>
  </si>
  <si>
    <t>4.81</t>
  </si>
  <si>
    <t>5.61</t>
  </si>
  <si>
    <t>4.88</t>
  </si>
  <si>
    <t>5.25</t>
  </si>
  <si>
    <t>6.13</t>
  </si>
  <si>
    <t>2.03</t>
  </si>
  <si>
    <t>2.44</t>
  </si>
  <si>
    <t>2.84</t>
  </si>
  <si>
    <t>5.69</t>
  </si>
  <si>
    <t>3.06</t>
  </si>
  <si>
    <t>7.15</t>
  </si>
  <si>
    <t>5.5</t>
  </si>
  <si>
    <t>6.5</t>
  </si>
  <si>
    <t>7</t>
  </si>
  <si>
    <t>8.17</t>
  </si>
  <si>
    <t>28.50</t>
  </si>
  <si>
    <t>0.25</t>
  </si>
  <si>
    <t>0.38</t>
  </si>
  <si>
    <t>0.42</t>
  </si>
  <si>
    <t>0.5</t>
  </si>
  <si>
    <t>0.88</t>
  </si>
  <si>
    <t>0.63</t>
  </si>
  <si>
    <t>1.09</t>
  </si>
  <si>
    <t>0.69</t>
  </si>
  <si>
    <t>0.75</t>
  </si>
  <si>
    <t>0.81</t>
  </si>
  <si>
    <t>1.53</t>
  </si>
  <si>
    <t>1.13</t>
  </si>
  <si>
    <t>0.62</t>
  </si>
  <si>
    <t>1.38</t>
  </si>
  <si>
    <t>1.63</t>
  </si>
  <si>
    <t>0.625</t>
  </si>
  <si>
    <t>17</t>
  </si>
  <si>
    <t>2.83</t>
  </si>
  <si>
    <t>FDS</t>
  </si>
  <si>
    <t>41.00</t>
  </si>
  <si>
    <t>47.00</t>
  </si>
  <si>
    <t>55.00</t>
  </si>
  <si>
    <t>65.00</t>
  </si>
  <si>
    <t>77.00</t>
  </si>
  <si>
    <t>84.00</t>
  </si>
  <si>
    <t>6.58</t>
  </si>
  <si>
    <t>87.00</t>
  </si>
  <si>
    <t>6.83</t>
  </si>
  <si>
    <t>90.00</t>
  </si>
  <si>
    <t>7.08</t>
  </si>
  <si>
    <t>93.00</t>
  </si>
  <si>
    <t>7.33</t>
  </si>
  <si>
    <t>96.00</t>
  </si>
  <si>
    <t>7.58</t>
  </si>
  <si>
    <t>8.23</t>
  </si>
  <si>
    <t>8.54</t>
  </si>
  <si>
    <t>8.85</t>
  </si>
  <si>
    <t>9.17</t>
  </si>
  <si>
    <t>9.48</t>
  </si>
  <si>
    <t>9.88</t>
  </si>
  <si>
    <t>10.25</t>
  </si>
  <si>
    <t>10.63</t>
  </si>
  <si>
    <t>11.38</t>
  </si>
  <si>
    <t>11.52</t>
  </si>
  <si>
    <t>11.96</t>
  </si>
  <si>
    <t>12.4</t>
  </si>
  <si>
    <t>12.83</t>
  </si>
  <si>
    <t>13.27</t>
  </si>
  <si>
    <t>13.17</t>
  </si>
  <si>
    <t>13.67</t>
  </si>
  <si>
    <t>14.17</t>
  </si>
  <si>
    <t>14.67</t>
  </si>
  <si>
    <t>15.17</t>
  </si>
  <si>
    <t>9.19</t>
  </si>
  <si>
    <t>11.25</t>
  </si>
  <si>
    <t>14.81</t>
  </si>
  <si>
    <t>15.38</t>
  </si>
  <si>
    <t>15.94</t>
  </si>
  <si>
    <t>17.06</t>
  </si>
  <si>
    <t>10.21</t>
  </si>
  <si>
    <t>12.5</t>
  </si>
  <si>
    <t>16.46</t>
  </si>
  <si>
    <t>17.08</t>
  </si>
  <si>
    <t>17.71</t>
  </si>
  <si>
    <t>18.33</t>
  </si>
  <si>
    <t>18.96</t>
  </si>
  <si>
    <t>9.63</t>
  </si>
  <si>
    <t>11.23</t>
  </si>
  <si>
    <t>13.75</t>
  </si>
  <si>
    <t>18.1</t>
  </si>
  <si>
    <t>18.79</t>
  </si>
  <si>
    <t>19.48</t>
  </si>
  <si>
    <t>20.17</t>
  </si>
  <si>
    <t>20.85</t>
  </si>
  <si>
    <t>12.25</t>
  </si>
  <si>
    <t>19.75</t>
  </si>
  <si>
    <t>20.5</t>
  </si>
  <si>
    <t>21.25</t>
  </si>
  <si>
    <t>22</t>
  </si>
  <si>
    <t>22.75</t>
  </si>
  <si>
    <t>9.75</t>
  </si>
  <si>
    <t>16.25</t>
  </si>
  <si>
    <t>14.29</t>
  </si>
  <si>
    <t>17.5</t>
  </si>
  <si>
    <t>23.04</t>
  </si>
  <si>
    <t>23.92</t>
  </si>
  <si>
    <t>24.79</t>
  </si>
  <si>
    <t>25.67</t>
  </si>
  <si>
    <t>26.54</t>
  </si>
  <si>
    <t>25.50</t>
  </si>
  <si>
    <t>10.00</t>
  </si>
  <si>
    <t>1.46</t>
  </si>
  <si>
    <t>25</t>
  </si>
  <si>
    <t>5.21</t>
  </si>
  <si>
    <t>6.46</t>
  </si>
  <si>
    <t>55</t>
  </si>
  <si>
    <t>11.46</t>
  </si>
  <si>
    <t>5.73</t>
  </si>
  <si>
    <t>7.1</t>
  </si>
  <si>
    <t>12.6</t>
  </si>
  <si>
    <t>KPT</t>
  </si>
  <si>
    <t>12" DRAWER - NO BORE</t>
  </si>
  <si>
    <t>34</t>
  </si>
  <si>
    <t>35</t>
  </si>
  <si>
    <t>OW2430</t>
  </si>
  <si>
    <t>Open Frame, 24''w x 30''h</t>
  </si>
  <si>
    <t>OW2436</t>
  </si>
  <si>
    <t>Open Frame, 24"w x 36''h</t>
  </si>
  <si>
    <t>OW2442</t>
  </si>
  <si>
    <t>Open Frame, 24''w x 42''h</t>
  </si>
  <si>
    <t>DW BX, FILE</t>
  </si>
  <si>
    <t>DW BX, KNEE</t>
  </si>
  <si>
    <t>6.00</t>
  </si>
  <si>
    <t>DW BX, LOWER</t>
  </si>
  <si>
    <t>1.00</t>
  </si>
  <si>
    <t>BASE BTM PANEL</t>
  </si>
  <si>
    <t>SHELF</t>
  </si>
  <si>
    <t>SHELF_FINISHED</t>
  </si>
  <si>
    <t>PSHBEZ33</t>
  </si>
  <si>
    <t>PSHBEZ36</t>
  </si>
  <si>
    <t>PSHWC24</t>
  </si>
  <si>
    <t>PSHWC27</t>
  </si>
  <si>
    <t>0.67</t>
  </si>
  <si>
    <t>0.83</t>
  </si>
  <si>
    <t>1.17</t>
  </si>
  <si>
    <t>31.75</t>
  </si>
  <si>
    <t>1.69</t>
  </si>
  <si>
    <t>54.00</t>
  </si>
  <si>
    <t>10.13</t>
  </si>
  <si>
    <t>60.00</t>
  </si>
  <si>
    <t>VSSFH</t>
  </si>
  <si>
    <t>VW2D</t>
  </si>
  <si>
    <t>10.50</t>
  </si>
  <si>
    <t>29</t>
  </si>
  <si>
    <t>16.00</t>
  </si>
  <si>
    <t xml:space="preserve">NA </t>
  </si>
  <si>
    <t>AHK3-ABK</t>
  </si>
  <si>
    <t>Knob, 1-1/4", Buckingham, Ant Black</t>
  </si>
  <si>
    <t>AMLR2</t>
  </si>
  <si>
    <t>Light Rail, Low Profile, Standard 1-1/4"</t>
  </si>
  <si>
    <t>Dead Corner (White Only) 15"x15"</t>
  </si>
  <si>
    <t>Hinging
L/R</t>
  </si>
  <si>
    <t>Is Oak indicator</t>
  </si>
  <si>
    <t xml:space="preserve">Finish End 
Upcharge                 </t>
  </si>
  <si>
    <t>CLR = Clear</t>
  </si>
  <si>
    <t>Is RTF indicator</t>
  </si>
  <si>
    <t>Customer Satisfaction</t>
  </si>
  <si>
    <t>Quality Defect</t>
  </si>
  <si>
    <t>Design Error</t>
  </si>
  <si>
    <t>Installer Mistake</t>
  </si>
  <si>
    <t>Shipping Error</t>
  </si>
  <si>
    <t>Factory Damage</t>
  </si>
  <si>
    <t>D1</t>
  </si>
  <si>
    <t>DQ1</t>
  </si>
  <si>
    <t>D2</t>
  </si>
  <si>
    <t>DQ2</t>
  </si>
  <si>
    <t>D3</t>
  </si>
  <si>
    <t>DQ3</t>
  </si>
  <si>
    <t>D4</t>
  </si>
  <si>
    <t>DQ4</t>
  </si>
  <si>
    <t>x</t>
  </si>
  <si>
    <t>BF3RO30SAMPLE</t>
  </si>
  <si>
    <t>R33639</t>
  </si>
  <si>
    <t>R33640</t>
  </si>
  <si>
    <t>D1113</t>
  </si>
  <si>
    <t>D1230Z</t>
  </si>
  <si>
    <t>D1236Z</t>
  </si>
  <si>
    <t>D1242Z</t>
  </si>
  <si>
    <t>D1933</t>
  </si>
  <si>
    <t>D2412</t>
  </si>
  <si>
    <t>D4812</t>
  </si>
  <si>
    <t>DW0910</t>
  </si>
  <si>
    <t>DW2404</t>
  </si>
  <si>
    <t>DW3004</t>
  </si>
  <si>
    <t>DW3006D</t>
  </si>
  <si>
    <t>DW3015</t>
  </si>
  <si>
    <t>DW3306D</t>
  </si>
  <si>
    <t>DW3315</t>
  </si>
  <si>
    <t>DW3604</t>
  </si>
  <si>
    <t>DW3610</t>
  </si>
  <si>
    <t>DW3615</t>
  </si>
  <si>
    <t>DW4204</t>
  </si>
  <si>
    <t>R397191424</t>
  </si>
  <si>
    <t>R397191724</t>
  </si>
  <si>
    <t>OF3012</t>
  </si>
  <si>
    <t>OF3312</t>
  </si>
  <si>
    <t>OF3612</t>
  </si>
  <si>
    <t>TCB8424</t>
  </si>
  <si>
    <t>R39890-0384</t>
  </si>
  <si>
    <t>TCB8724</t>
  </si>
  <si>
    <t>R39890-0387</t>
  </si>
  <si>
    <t>TCB9024</t>
  </si>
  <si>
    <t>R39890-0390</t>
  </si>
  <si>
    <t>TCB9324</t>
  </si>
  <si>
    <t>R39890-0393</t>
  </si>
  <si>
    <t>TCB9624</t>
  </si>
  <si>
    <t>VTCB3</t>
  </si>
  <si>
    <t>R34002</t>
  </si>
  <si>
    <t>W483015</t>
  </si>
  <si>
    <t>W483615</t>
  </si>
  <si>
    <t>W484215</t>
  </si>
  <si>
    <t>WFL3610</t>
  </si>
  <si>
    <t>WGD4230</t>
  </si>
  <si>
    <t>WGD423015</t>
  </si>
  <si>
    <t>WGD4236</t>
  </si>
  <si>
    <t>WGD423615</t>
  </si>
  <si>
    <t>WGD4242</t>
  </si>
  <si>
    <t>WGD424215</t>
  </si>
  <si>
    <t>WHDB303924</t>
  </si>
  <si>
    <t>WHDB363924</t>
  </si>
  <si>
    <t>WHDB423924</t>
  </si>
  <si>
    <t>WHDB482424</t>
  </si>
  <si>
    <t>D2418</t>
  </si>
  <si>
    <t>WHDB483924</t>
  </si>
  <si>
    <t>R33635</t>
  </si>
  <si>
    <t>R33636</t>
  </si>
  <si>
    <t>R33641</t>
  </si>
  <si>
    <t>R33637</t>
  </si>
  <si>
    <t>R33638</t>
  </si>
  <si>
    <t>R33642</t>
  </si>
  <si>
    <t>Billable Standard</t>
  </si>
  <si>
    <t>Billable Rush</t>
  </si>
  <si>
    <t>Multipier</t>
  </si>
  <si>
    <t>Material Spec Notes</t>
  </si>
  <si>
    <t>DSF Combo Notes</t>
  </si>
  <si>
    <t>Doorstyle Notes</t>
  </si>
  <si>
    <t>Species</t>
  </si>
  <si>
    <t>Metal</t>
  </si>
  <si>
    <t>Active Door Species</t>
  </si>
  <si>
    <t>XX = No Door - RTF/Faux32 = Satin White</t>
  </si>
  <si>
    <t>Glass Grade Notes</t>
  </si>
  <si>
    <t>Glass
Upcharge</t>
  </si>
  <si>
    <t>Sumproduct - Extended Price</t>
  </si>
  <si>
    <t>Extended</t>
  </si>
  <si>
    <t>Active Drawer Adder</t>
  </si>
  <si>
    <t>Active Hinge Adder</t>
  </si>
  <si>
    <t>Active multiplier</t>
  </si>
  <si>
    <t>F/E adder</t>
  </si>
  <si>
    <t>THERMOFOIL ADDERS (Extended)</t>
  </si>
  <si>
    <t>Oak Doors</t>
  </si>
  <si>
    <t>Active Glass Adder</t>
  </si>
  <si>
    <t>Door Upcharge</t>
  </si>
  <si>
    <t>End Multiplier</t>
  </si>
  <si>
    <t>Finished End Grade Pricing (NON RTF):</t>
  </si>
  <si>
    <t>$ Difference</t>
  </si>
  <si>
    <t xml:space="preserve">% Difference                   </t>
  </si>
  <si>
    <t>LCM = Lincoln Maple19 = Brandy</t>
  </si>
  <si>
    <t>LCM = Lincoln Maple25 = Java</t>
  </si>
  <si>
    <t>LCM = Lincoln Maple66 = Chestnut</t>
  </si>
  <si>
    <t>LCM = Lincoln Maple88 = Harvest</t>
  </si>
  <si>
    <t>LCM = Lincoln Maple04 = Fresh White Paint</t>
  </si>
  <si>
    <t>FNM = Fenton Maple19 = Brandy</t>
  </si>
  <si>
    <t>FNM = Fenton Maple25 = Java</t>
  </si>
  <si>
    <t>FNM = Fenton Maple66 = Chestnut</t>
  </si>
  <si>
    <t>FNM = Fenton Maple66BG = Black Glaze/Chestnut</t>
  </si>
  <si>
    <t>FNM = Fenton Maple19BG = Black Glaze/Brandy</t>
  </si>
  <si>
    <t>FNM = Fenton Maple82PG = Pewter Glaze/Alabaster</t>
  </si>
  <si>
    <t>FNM = Fenton Maple88 = Harvest</t>
  </si>
  <si>
    <t>FNM = Fenton Maple88BG = Black Glaze/Harvest</t>
  </si>
  <si>
    <t>FNM = Fenton Maple04 = Fresh White Paint</t>
  </si>
  <si>
    <t>SHM = Shaker Maple19 = Brandy</t>
  </si>
  <si>
    <t>SHM = Shaker Maple25 = Java</t>
  </si>
  <si>
    <t>SHM = Shaker Maple66 = Chestnut</t>
  </si>
  <si>
    <t>SHM = Shaker Maple88 = Harvest</t>
  </si>
  <si>
    <t>SHM = Shaker Maple04 = Fresh White Paint</t>
  </si>
  <si>
    <t>NPM = Newport Maple01 = Natural</t>
  </si>
  <si>
    <t>NPM = Newport Maple19 = Brandy</t>
  </si>
  <si>
    <t>NPM = Newport Maple25 = Java</t>
  </si>
  <si>
    <t>NPM = Newport Maple66 = Chestnut</t>
  </si>
  <si>
    <t>NPM = Newport Maple66BG = Black Glaze/Chestnut</t>
  </si>
  <si>
    <t>NPM = Newport Maple19BG = Black Glaze/Brandy</t>
  </si>
  <si>
    <t>NPM = Newport Maple82PG = Pewter Glaze/Alabaster</t>
  </si>
  <si>
    <t>NPM = Newport Maple88 = Harvest</t>
  </si>
  <si>
    <t>NPM = Newport Maple88BG = Black Glaze/Harvest</t>
  </si>
  <si>
    <t>NPM = Newport Maple04 = Fresh White Paint</t>
  </si>
  <si>
    <t>LCO = Lincoln Oak12 = Honey</t>
  </si>
  <si>
    <t>LCO = Lincoln Oak13 = Auburn</t>
  </si>
  <si>
    <t>LX = Lenox Thermofoil30 = White</t>
  </si>
  <si>
    <t>LX = Lenox Thermofoil71 = Wheat</t>
  </si>
  <si>
    <t>LX = Lenox Thermofoil73 = Wengi</t>
  </si>
  <si>
    <t>LX = Lenox ThermofoilNSTD= Non Standard Thermofoil</t>
  </si>
  <si>
    <t>LX = Lenox Thermofoil75D = Zuri 1</t>
  </si>
  <si>
    <t>LX = Lenox Thermofoil75L = Zuri 3</t>
  </si>
  <si>
    <t>LX = Lenox Thermofoil76G = Tsuki 2</t>
  </si>
  <si>
    <t>LX = Lenox Thermofoil78 = Café</t>
  </si>
  <si>
    <t>LX = Lenox Thermofoil79A = Satomi</t>
  </si>
  <si>
    <t>CFM = Craftsman Maple88 = Harvest</t>
  </si>
  <si>
    <t>HM = Hamilton Thermofoil30 = White</t>
  </si>
  <si>
    <t>HM = Hamilton Thermofoil71 = Wheat</t>
  </si>
  <si>
    <t>HM = Hamilton Thermofoil72 = Sable</t>
  </si>
  <si>
    <t>HM = Hamilton Thermofoil73 = Wengi</t>
  </si>
  <si>
    <t>HM = Hamilton ThermofoilNSTD= Non Standard Thermofoil</t>
  </si>
  <si>
    <t>TEA = Tripoli Aluminum Door01 = Natural</t>
  </si>
  <si>
    <t>TEA = Tripoli Aluminum Door19 = Brandy</t>
  </si>
  <si>
    <t>TEA = Tripoli Aluminum Door25 = Java</t>
  </si>
  <si>
    <t>TEA = Tripoli Aluminum Door66 = Chestnut</t>
  </si>
  <si>
    <t>TEA = Tripoli Aluminum Door66BG = Black Glaze/Chestnut</t>
  </si>
  <si>
    <t>TEA = Tripoli Aluminum Door19BG = Black Glaze/Brandy</t>
  </si>
  <si>
    <t>TEA = Tripoli Aluminum Door12 = Honey</t>
  </si>
  <si>
    <t>TEA = Tripoli Aluminum Door13 = Auburn</t>
  </si>
  <si>
    <t>TEA = Tripoli Aluminum Door30 = White</t>
  </si>
  <si>
    <t>TEA = Tripoli Aluminum Door71 = Wheat</t>
  </si>
  <si>
    <t>TEA = Tripoli Aluminum Door72 = Sable</t>
  </si>
  <si>
    <t>TEA = Tripoli Aluminum Door73 = Wengi</t>
  </si>
  <si>
    <t>TEA = Tripoli Aluminum Door82PG = Pewter Glaze/Alabaster</t>
  </si>
  <si>
    <t>TEA = Tripoli Aluminum DoorNSTD= Non Standard Thermofoil</t>
  </si>
  <si>
    <t>TEA = Tripoli Aluminum Door88 = Harvest</t>
  </si>
  <si>
    <t>TEA = Tripoli Aluminum Door88BG = Black Glaze/Harvest</t>
  </si>
  <si>
    <t>TEA = Tripoli Aluminum Door75D = Zuri 1</t>
  </si>
  <si>
    <t>TEA = Tripoli Aluminum Door75L = Zuri 3</t>
  </si>
  <si>
    <t>TEA = Tripoli Aluminum Door76G = Tsuki 2</t>
  </si>
  <si>
    <t>TEA = Tripoli Aluminum Door76W = Tsuki 1</t>
  </si>
  <si>
    <t>TEA = Tripoli Aluminum Door78 = Café</t>
  </si>
  <si>
    <t>TEA = Tripoli Aluminum Door04 = Fresh White Paint</t>
  </si>
  <si>
    <t>TEA = Tripoli Aluminum Door32 = Satin White</t>
  </si>
  <si>
    <t>TEA = Tripoli Aluminum Door79A = Satomi</t>
  </si>
  <si>
    <t>MBM = Malibu Maple01 = Natural</t>
  </si>
  <si>
    <t>MBM = Malibu Maple19 = Brandy</t>
  </si>
  <si>
    <t>MBM = Malibu Maple25 = Java</t>
  </si>
  <si>
    <t>MBM = Malibu Maple66 = Chestnut</t>
  </si>
  <si>
    <t>MBM = Malibu Maple66BG = Black Glaze/Chestnut</t>
  </si>
  <si>
    <t>MBM = Malibu Maple19BG = Black Glaze/Brandy</t>
  </si>
  <si>
    <t>MBM = Malibu Maple82PG = Pewter Glaze/Alabaster</t>
  </si>
  <si>
    <t>MBM = Malibu Maple88 = Harvest</t>
  </si>
  <si>
    <t>MBM = Malibu Maple88BG = Black Glaze/Harvest</t>
  </si>
  <si>
    <t>MBM = Malibu Maple04 = Fresh White Paint</t>
  </si>
  <si>
    <t>XX = No Door - RTF/Faux19 = Brandy</t>
  </si>
  <si>
    <t>XX = No Door - RTF/Faux25 = Java</t>
  </si>
  <si>
    <t>XX = No Door - RTF/Faux66 = Chestnut</t>
  </si>
  <si>
    <t>XX = No Door - RTF/Faux66BG = Black Glaze/Chestnut</t>
  </si>
  <si>
    <t>XX = No Door - RTF/Faux19BG = Black Glaze/Brandy</t>
  </si>
  <si>
    <t>XX = No Door - RTF/Faux12 = Honey</t>
  </si>
  <si>
    <t>XX = No Door - RTF/Faux13 = Auburn</t>
  </si>
  <si>
    <t>XX = No Door - RTF/Faux30 = White</t>
  </si>
  <si>
    <t>XX = No Door - RTF/Faux71 = Wheat</t>
  </si>
  <si>
    <t>XX = No Door - RTF/Faux73 = Wengi</t>
  </si>
  <si>
    <t>XX = No Door - RTF/Faux82PG = Pewter Glaze/Alabaster</t>
  </si>
  <si>
    <t>XX = No Door - RTF/FauxNSTD= Non Standard Thermofoil</t>
  </si>
  <si>
    <t>XX = No Door - RTF/Faux88 = Harvest</t>
  </si>
  <si>
    <t>XX = No Door - RTF/Faux88BG = Black Glaze/Harvest</t>
  </si>
  <si>
    <t>XX = No Door - RTF/Faux75D = Zuri 1</t>
  </si>
  <si>
    <t>XX = No Door - RTF/Faux75L = Zuri 3</t>
  </si>
  <si>
    <t>XX = No Door - RTF/Faux76G = Tsuki 2</t>
  </si>
  <si>
    <t>XX = No Door - RTF/Faux76W = Tsuki 1</t>
  </si>
  <si>
    <t>XX = No Door - RTF/Faux78 = Café</t>
  </si>
  <si>
    <t>XX = No Door - RTF/Faux04 = Fresh White Paint</t>
  </si>
  <si>
    <t>XX = No Door - RTF/Faux79A = Satomi</t>
  </si>
  <si>
    <t>XX = No Door - Veneer01 = Natural</t>
  </si>
  <si>
    <t>XX = No Door - Veneer19 = Brandy</t>
  </si>
  <si>
    <t>XX = No Door - Veneer25 = Java</t>
  </si>
  <si>
    <t>XX = No Door - Veneer66 = Chestnut</t>
  </si>
  <si>
    <t>XX = No Door - Veneer66BG = Black Glaze/Chestnut</t>
  </si>
  <si>
    <t>XX = No Door - Veneer19BG = Black Glaze/Brandy</t>
  </si>
  <si>
    <t>XX = No Door - Veneer12 = Honey</t>
  </si>
  <si>
    <t>XX = No Door - Veneer13 = Auburn</t>
  </si>
  <si>
    <t>XX = No Door - Veneer82PG = Pewter Glaze/Alabaster</t>
  </si>
  <si>
    <t>XX = No Door - Veneer88 = Harvest</t>
  </si>
  <si>
    <t>XX = No Door - Veneer88BG = Black Glaze/Harvest</t>
  </si>
  <si>
    <t>XX = No Door - Veneer04 = Fresh White Paint</t>
  </si>
  <si>
    <t xml:space="preserve">Drawer Box Upcharge </t>
  </si>
  <si>
    <t xml:space="preserve">Hinge Upcharge </t>
  </si>
  <si>
    <t xml:space="preserve">Glass Grade Upcharge </t>
  </si>
  <si>
    <t>Zip Code</t>
  </si>
  <si>
    <t>Method</t>
  </si>
  <si>
    <t>Reason Code</t>
  </si>
  <si>
    <t>Shipping Multiplier</t>
  </si>
  <si>
    <t>Date</t>
  </si>
  <si>
    <t>Doorstyle</t>
  </si>
  <si>
    <t>Project #</t>
  </si>
  <si>
    <t>Plan - Lot</t>
  </si>
  <si>
    <t>Order Information</t>
  </si>
  <si>
    <t>Order Type</t>
  </si>
  <si>
    <t>Sales Order</t>
  </si>
  <si>
    <t>Parts Order</t>
  </si>
  <si>
    <t>Sales</t>
  </si>
  <si>
    <t>Parts</t>
  </si>
  <si>
    <t>Materials Net</t>
  </si>
  <si>
    <t>Total</t>
  </si>
  <si>
    <t>DT = DoveTail</t>
  </si>
  <si>
    <t>Shipping Information</t>
  </si>
  <si>
    <t>Code Definitions</t>
  </si>
  <si>
    <t>05BG = Vanilla Paint w/ Glaze</t>
  </si>
  <si>
    <t>Show Old DSF's</t>
  </si>
  <si>
    <t>Active Finish Range</t>
  </si>
  <si>
    <t>Active DSF Range</t>
  </si>
  <si>
    <t>Table</t>
  </si>
  <si>
    <t>List</t>
  </si>
  <si>
    <t>Active Doorstyle Range</t>
  </si>
  <si>
    <t>MSF = Mission Five Thermofoil</t>
  </si>
  <si>
    <t>MSF = Mission Five Thermofoil73 = Wengi</t>
  </si>
  <si>
    <t>MSF = Mission Five Thermofoil30 = White</t>
  </si>
  <si>
    <t>MSF = Mission Five Thermofoil71 = Wheat</t>
  </si>
  <si>
    <t>MSF = Mission Five Thermofoil75D = Zuri 1</t>
  </si>
  <si>
    <t>MSF = Mission Five Thermofoil75L = Zuri 3</t>
  </si>
  <si>
    <t>MSF = Mission Five Thermofoil76G = Tsuki 2</t>
  </si>
  <si>
    <t>MSF = Mission Five Thermofoil78 = Café</t>
  </si>
  <si>
    <t>MSF = Mission Five Thermofoil79A = Satomi</t>
  </si>
  <si>
    <t>FedEx</t>
  </si>
  <si>
    <t xml:space="preserve">3PL – Redelivery </t>
  </si>
  <si>
    <t xml:space="preserve">3PL – Will Call </t>
  </si>
  <si>
    <t xml:space="preserve">Direct – Warehouse </t>
  </si>
  <si>
    <t xml:space="preserve">Direct – Jobsite </t>
  </si>
  <si>
    <t>ABINDER</t>
  </si>
  <si>
    <t>PCS PRICE / SPEC BINDER</t>
  </si>
  <si>
    <t>ABROCHURE</t>
  </si>
  <si>
    <t>KNOB JIG, DRAWERS 20 BEARINGS</t>
  </si>
  <si>
    <t>KNOB JIG, DOORS, 3 BEARING</t>
  </si>
  <si>
    <t>Door List Price</t>
  </si>
  <si>
    <t>Customer</t>
  </si>
  <si>
    <t>Contact Name</t>
  </si>
  <si>
    <t>Customer #</t>
  </si>
  <si>
    <t>Shipping Method</t>
  </si>
  <si>
    <t>Total Frieght</t>
  </si>
  <si>
    <t>Total Estimated Weight</t>
  </si>
  <si>
    <t>Total Materials &amp; Shipping</t>
  </si>
  <si>
    <t>Sample Door Order Form</t>
  </si>
  <si>
    <t>Order Notes</t>
  </si>
  <si>
    <t xml:space="preserve">Please provide further details / special order instructions here. </t>
  </si>
  <si>
    <t xml:space="preserve">If the order is a warranty, please ellaborate on why the original order was not adequate:  </t>
  </si>
  <si>
    <t>Active Net</t>
  </si>
  <si>
    <t>Veneer Acces X</t>
  </si>
  <si>
    <t>Veneer Accesory X</t>
  </si>
  <si>
    <t>veneer Accessory?</t>
  </si>
  <si>
    <t>Freight Cost</t>
  </si>
  <si>
    <t>Version:</t>
  </si>
  <si>
    <t>Shelf 33" deep x 33'' wide</t>
  </si>
  <si>
    <t>Shelf 36" deep x 36'' wide</t>
  </si>
  <si>
    <t>Shelf 24" deep x 24'' wide</t>
  </si>
  <si>
    <t>Shelf 27" deep x 27'' wide</t>
  </si>
  <si>
    <t>PSH0915</t>
  </si>
  <si>
    <t>Shelf 15" deep x 9'' wide</t>
  </si>
  <si>
    <t>PSH0918</t>
  </si>
  <si>
    <t>Shelf 18" deep x 9'' wide</t>
  </si>
  <si>
    <t>PSH0921</t>
  </si>
  <si>
    <t>Shelf 21" deep x 9'' wide</t>
  </si>
  <si>
    <t>AHP13-BN</t>
  </si>
  <si>
    <t>Pull, Gallery Bar, 8", 3"ctc Brush Nickel</t>
  </si>
  <si>
    <t>FS230-82</t>
  </si>
  <si>
    <t>FIELD SUPPLY,FILL STICK,ABST</t>
  </si>
  <si>
    <t>FS281-82</t>
  </si>
  <si>
    <t>FLD SUPP,TCH UP PEN,ABST</t>
  </si>
  <si>
    <t>FS340-82</t>
  </si>
  <si>
    <t>Mohawk Touchup Blending Sticks - Alabaster</t>
  </si>
  <si>
    <t>FS104-82</t>
  </si>
  <si>
    <t>Mohawk Touchup Spray Paint, Alabaster</t>
  </si>
  <si>
    <t>Pull, Gallery Bar, 6", 3"ctc Brush Nickel</t>
  </si>
  <si>
    <t>Pull, Gallery Bar, 6", 3"ctc Chrome</t>
  </si>
  <si>
    <t>2016v1.4</t>
  </si>
  <si>
    <t>CFM = Craftsman Maple83 = Dove Gray/Paint</t>
  </si>
  <si>
    <t>FNM = Fenton Maple83 = Dove Gray/Paint</t>
  </si>
  <si>
    <t>LCM = Lincoln Maple83 = Dove Gray/Paint</t>
  </si>
  <si>
    <t>MBM = Malibu Maple83 = Dove Gray/Paint</t>
  </si>
  <si>
    <t>NPM = Newport Maple83 = Dove Gray/Paint</t>
  </si>
  <si>
    <t>SHM = Shaker Maple83 = Dove Gray/Paint</t>
  </si>
  <si>
    <t>TEA = Tripoli Aluminum Door83 = Dove Gray/Paint</t>
  </si>
  <si>
    <t>XX = No Door - RTF/Faux83 = Dove Gray/Paint</t>
  </si>
  <si>
    <t>XX = No Door - Veneer83 = Dove Gray/Paint</t>
  </si>
  <si>
    <t>83 = Dove Gray/Paint</t>
  </si>
  <si>
    <t>Version #</t>
  </si>
  <si>
    <t>Dove Gray added to DSF and Finish tbls/lists.</t>
  </si>
  <si>
    <t>Author</t>
  </si>
  <si>
    <t>Michael Marshall</t>
  </si>
  <si>
    <t>Drawer Front, 30''w x 3''h</t>
  </si>
  <si>
    <t>Drawer Front, 36''w x 3''h</t>
  </si>
  <si>
    <t>Drawer Front, 42''w x 3"h</t>
  </si>
  <si>
    <t>Drawer Front, 24''w x 3''h</t>
  </si>
  <si>
    <t>NPM-04 Activated</t>
  </si>
  <si>
    <t>MQM-04 Activated</t>
  </si>
  <si>
    <t>Updated Description of DWxx03 to call 3", not 4"</t>
  </si>
  <si>
    <t>PCS FULL LINE BROCHURE (60 PACK)</t>
  </si>
  <si>
    <r>
      <t xml:space="preserve">HARDWARE BOARD (15"x15" White Board with 22 Knobs and Pulls) - </t>
    </r>
    <r>
      <rPr>
        <sz val="10"/>
        <color rgb="FFFF0000"/>
        <rFont val="Arial Narrow"/>
        <family val="2"/>
      </rPr>
      <t>Currently Unavailable</t>
    </r>
  </si>
  <si>
    <t>B12 was missing 22 adder for soft close</t>
  </si>
  <si>
    <t>FNM-04 Activated.</t>
  </si>
  <si>
    <t>MBM-04 Activated.</t>
  </si>
  <si>
    <t>Added paint adder to ATSM. Will revert later</t>
  </si>
  <si>
    <t>COLOR CHIP SET - Includes 31 6"x6" maple, oak and thermofoil color chips</t>
  </si>
  <si>
    <t>Extended cube and weight by quantity ordered.</t>
  </si>
  <si>
    <t>AWBG</t>
  </si>
  <si>
    <t>Accessory Work Board Glide</t>
  </si>
  <si>
    <t>Added AWBG @ 8 list per Chris H.</t>
  </si>
  <si>
    <t>Stocked?</t>
  </si>
  <si>
    <t>Added Stocked Flag</t>
  </si>
  <si>
    <t>AWBG changed to 59 dollars</t>
  </si>
  <si>
    <t>2016v1.5</t>
  </si>
  <si>
    <t>Removal of SC upcharge to WLF cabinets.</t>
  </si>
  <si>
    <t>Adders put in for ARO drawer upgades.</t>
  </si>
  <si>
    <t>Removed Fusion from option list</t>
  </si>
  <si>
    <t>Tall Column Box, 3 X 84 X 24</t>
  </si>
  <si>
    <t>Tall Column Box, 3 X 87 X 24</t>
  </si>
  <si>
    <t>Tall Column Box, 3 X 90 X 24</t>
  </si>
  <si>
    <t>Tall Column Box, 3 X 93 X 24</t>
  </si>
  <si>
    <t>Tall Column Box, 3 X 96 X 24</t>
  </si>
  <si>
    <t>Added TCBxxxx series to pricing.</t>
  </si>
  <si>
    <t>Vnr Ends Glaze/ Paint</t>
  </si>
  <si>
    <t>PSHWEZ21</t>
  </si>
  <si>
    <t>SHELF, WEZ21xx</t>
  </si>
  <si>
    <t>PSHWEZ24</t>
  </si>
  <si>
    <t>SHELF, WEZ24xx</t>
  </si>
  <si>
    <t>Added PSHWEZ shelves.</t>
  </si>
  <si>
    <t>Activated Tripoli finish combinations that were not available</t>
  </si>
  <si>
    <t>Extended SUM range on Order Form to inlude row 117</t>
  </si>
  <si>
    <t xml:space="preserve">Order Entry Import sheet, all data is all Upper Case </t>
  </si>
  <si>
    <t>Extended glass upgrade charge by qty.</t>
  </si>
  <si>
    <t>Added Dove Grey to Sample Door tab</t>
  </si>
  <si>
    <t>2017v1.1</t>
  </si>
  <si>
    <t>Michael Carpenter</t>
  </si>
  <si>
    <t>Increased Prices by 2.5%.  See specifics to the right</t>
  </si>
  <si>
    <t>Moved Oak to maple (LCO to LCM and SHO to SHM); Group 1 RTF adder increased 30%; All door styles (includes XX) except for MTM, CFM, NPM, &amp; MQM increased 2.5%; Group 1 &amp; 2 and Veneer End Stain Adders increased 2.5%</t>
  </si>
  <si>
    <t>Increased individual skus</t>
  </si>
  <si>
    <t>BF9 +10%; APS – Up 10% in Oak/Maple; ATK – Base list $15, RTF 1=$10 list adder, RTF 2 = $15 list adder, Oak/Maple = $25 list; BEZ - +5%; AP4896 (all variations) – adder TBD</t>
  </si>
  <si>
    <t>W3612</t>
  </si>
  <si>
    <t>Has Door Style that Requires Price Delta</t>
  </si>
  <si>
    <t>Wall Cabinet, 36 X 12 X 12</t>
  </si>
  <si>
    <t>W3012</t>
  </si>
  <si>
    <t>Wall Cabinet, 30 X 12 X 12</t>
  </si>
  <si>
    <t>W3312</t>
  </si>
  <si>
    <t>Wall Cabinet, 33 X 12 X 12</t>
  </si>
  <si>
    <t>W301215</t>
  </si>
  <si>
    <t>W301224</t>
  </si>
  <si>
    <t>Wall Cabinet, 30 X 12 X 15</t>
  </si>
  <si>
    <t>Wall Cabinet, 30 X 12 X 24</t>
  </si>
  <si>
    <t>Wall Cabinet, 33 X 12 X 15</t>
  </si>
  <si>
    <t>Wall Cabinet, 33 X 12 X 24</t>
  </si>
  <si>
    <t>Wall Cabinet, 36 X 12 X 15</t>
  </si>
  <si>
    <t>Wall Cabinet, 36 X 12 X 24</t>
  </si>
  <si>
    <t>W361215</t>
  </si>
  <si>
    <t>W361224</t>
  </si>
  <si>
    <t>W331215</t>
  </si>
  <si>
    <t>W331224</t>
  </si>
  <si>
    <t>BSA36</t>
  </si>
  <si>
    <t>Base Apron Sink, 36 X 34.5 X 24</t>
  </si>
  <si>
    <t>New Addition Jan 2017</t>
  </si>
  <si>
    <t>Added W _ _ 12 , W _ _ 1215, and W_ _1224</t>
  </si>
  <si>
    <t>Added BSA36</t>
  </si>
  <si>
    <t>Assumed prices of the 15" high</t>
  </si>
  <si>
    <t>Assumed prices of the BS36</t>
  </si>
  <si>
    <t>D1512</t>
  </si>
  <si>
    <t>Door, 15''w x 12"h</t>
  </si>
  <si>
    <t>D1612</t>
  </si>
  <si>
    <t>Door, 16.5''w x 12''h</t>
  </si>
  <si>
    <t>D1812</t>
  </si>
  <si>
    <t>D2115</t>
  </si>
  <si>
    <t>Door, 21''w x 15''h</t>
  </si>
  <si>
    <t>Door, 24''w x 12''h</t>
  </si>
  <si>
    <t>D1630D</t>
  </si>
  <si>
    <t>D1636D</t>
  </si>
  <si>
    <t>D1642D</t>
  </si>
  <si>
    <t>Door, 15.7''w x 30''h</t>
  </si>
  <si>
    <t>Door, 15.7''w x 36''h</t>
  </si>
  <si>
    <t>Door, 15.7''w x 42''h</t>
  </si>
  <si>
    <t>D2410</t>
  </si>
  <si>
    <t>Door, 24''w x 10.5''h</t>
  </si>
  <si>
    <t>D3610</t>
  </si>
  <si>
    <t>Liftup Door, 36''w x 10.5''h</t>
  </si>
  <si>
    <t>D4210</t>
  </si>
  <si>
    <t>Liftup Door, 42''w x 10.5''h</t>
  </si>
  <si>
    <t>D3015H</t>
  </si>
  <si>
    <t>D3615H</t>
  </si>
  <si>
    <t>D3018H</t>
  </si>
  <si>
    <t>D3618H</t>
  </si>
  <si>
    <t>OA3612</t>
  </si>
  <si>
    <t>ADGIA-1630D-CLR</t>
  </si>
  <si>
    <t>ADGIA-1630D-CRD</t>
  </si>
  <si>
    <t>ADGIA-1630D-FRS</t>
  </si>
  <si>
    <t>ADGIA-1630D-RIB</t>
  </si>
  <si>
    <t>ADGIA-1636D-CLR</t>
  </si>
  <si>
    <t>ADGIA-1636D-CRD</t>
  </si>
  <si>
    <t>ADGIA-1636D-FRS</t>
  </si>
  <si>
    <t>ADGIA-1636D-RIB</t>
  </si>
  <si>
    <t>ADGIA-1642D-CLR</t>
  </si>
  <si>
    <t>ADGIA-1642D-CRD</t>
  </si>
  <si>
    <t>ADGIA-1642D-FRS</t>
  </si>
  <si>
    <t>ADGIA-1642D-RIB</t>
  </si>
  <si>
    <t>ADGIC-1630D-CLR</t>
  </si>
  <si>
    <t>ADGIC-1630D-CRD</t>
  </si>
  <si>
    <t>ADGIC-1630D-FRS</t>
  </si>
  <si>
    <t>ADGIC-1630D-RIB</t>
  </si>
  <si>
    <t>ADGIC-1636D-CLR</t>
  </si>
  <si>
    <t>ADGIC-1636D-CRD</t>
  </si>
  <si>
    <t>ADGIC-1636D-FRS</t>
  </si>
  <si>
    <t>ADGIC-1636D-RIB</t>
  </si>
  <si>
    <t>ADGIC-1642D-CLR</t>
  </si>
  <si>
    <t>ADGIC-1642D-CRD</t>
  </si>
  <si>
    <t>ADGIC-1642D-FRS</t>
  </si>
  <si>
    <t>ADGIC-1642D-RIB</t>
  </si>
  <si>
    <t>Combined FE Adder in the Grp 1 &amp; 2 door columns for Box Columns</t>
  </si>
  <si>
    <t>Need to check Triploi prices for new RP Doors that were added - are they available?</t>
  </si>
  <si>
    <t xml:space="preserve">Increase BSA36 </t>
  </si>
  <si>
    <t>Increase W243609</t>
  </si>
  <si>
    <t>Warranty Only</t>
  </si>
  <si>
    <t>removed DSF's from order form</t>
  </si>
  <si>
    <t>.</t>
  </si>
  <si>
    <t>AROSTD</t>
  </si>
  <si>
    <t>Rollout Standard Kit</t>
  </si>
  <si>
    <t>AMC2</t>
  </si>
  <si>
    <t>Crown, Top Mount 2-1/4" (1 x 1)</t>
  </si>
  <si>
    <t>FSM</t>
  </si>
  <si>
    <t>Lincoln door with 5 Piece Drawer Front</t>
  </si>
  <si>
    <t>6 X 6 Samples</t>
  </si>
  <si>
    <t>Not Available</t>
  </si>
  <si>
    <t>Light Rail, Flush Mount, Standard 1-1/4"</t>
  </si>
  <si>
    <t>Added AMLR2</t>
  </si>
  <si>
    <t>Removed ML doorstyle and finishes Cordovan, Yasu, Mayu and Sapi.</t>
  </si>
  <si>
    <t>Wall Cabinet, 24 X 36 X 9</t>
  </si>
  <si>
    <t>W243609</t>
  </si>
  <si>
    <t>L:\SALES-MARKETING\DISTRIBUTION\Excel Pricing Form\DQS</t>
  </si>
  <si>
    <t>Fixed issue on Summary tab.  Decreased list price on AROSTD to 49.00</t>
  </si>
  <si>
    <t>FIELD SUPPLY,FILL STICK,DGRY</t>
  </si>
  <si>
    <t>FS230-83</t>
  </si>
  <si>
    <t>FS281-83</t>
  </si>
  <si>
    <t>FLD SUPP,TCH UP PEN,DGRY</t>
  </si>
  <si>
    <t>Added FSxxxx parts in -83</t>
  </si>
  <si>
    <t>PCS SKU</t>
  </si>
  <si>
    <t>PCSSD-SHM-19</t>
  </si>
  <si>
    <t>PCSSD-SHM-25</t>
  </si>
  <si>
    <t>PCSSD-SHM-04</t>
  </si>
  <si>
    <t>PCSSD-SHM-83</t>
  </si>
  <si>
    <t>PCSSD-LCM-19</t>
  </si>
  <si>
    <t>PCSSD-LCM-25</t>
  </si>
  <si>
    <t>PCSSD-LCM-04</t>
  </si>
  <si>
    <t>PCSSD-LCM-83</t>
  </si>
  <si>
    <t>PCSSD-FNM-19</t>
  </si>
  <si>
    <t>PCSSD-FNM-25</t>
  </si>
  <si>
    <t>PCSSD-FNM-04</t>
  </si>
  <si>
    <t>PCSSD-FNM-83</t>
  </si>
  <si>
    <t>PCSSD-HM-30</t>
  </si>
  <si>
    <t>PCSSD-MSF-30</t>
  </si>
  <si>
    <t>PCSSD-MSF-73</t>
  </si>
  <si>
    <t>PCSSD-LX-30</t>
  </si>
  <si>
    <t>PCSSD-LX-73</t>
  </si>
  <si>
    <t>PCSSD-LX-76G</t>
  </si>
  <si>
    <t>PCSSD-LX-79A</t>
  </si>
  <si>
    <t>CLRCHIP-PCS-30</t>
  </si>
  <si>
    <t>CLRCHIP-PCS-73</t>
  </si>
  <si>
    <t>CLRCHIP-PCS-76G</t>
  </si>
  <si>
    <t>CLRCHIP-PCS-79A</t>
  </si>
  <si>
    <t>CLRCHIP-PCS-19</t>
  </si>
  <si>
    <t>CLRCHIP-PCS-25</t>
  </si>
  <si>
    <t>CLRCHIP-PCS-83</t>
  </si>
  <si>
    <t>CLRCHIP-PCS-04</t>
  </si>
  <si>
    <t>Lenox RTF</t>
  </si>
  <si>
    <t>Mission RTF</t>
  </si>
  <si>
    <t>Fresh White</t>
  </si>
  <si>
    <t>Brandy</t>
  </si>
  <si>
    <t>Java</t>
  </si>
  <si>
    <t>Satin White</t>
  </si>
  <si>
    <t>Wengi</t>
  </si>
  <si>
    <t>Tsuki2</t>
  </si>
  <si>
    <t>Satomi</t>
  </si>
  <si>
    <t>Dove Gray</t>
  </si>
  <si>
    <t>Sample Type</t>
  </si>
  <si>
    <t>Sample Weight</t>
  </si>
  <si>
    <t>Extended Weight</t>
  </si>
  <si>
    <t>Chip</t>
  </si>
  <si>
    <t>Count</t>
  </si>
  <si>
    <t>Shipping</t>
  </si>
  <si>
    <t>AKHD</t>
  </si>
  <si>
    <t>Acc Kit, Heat Deflector</t>
  </si>
  <si>
    <t>PCSSD-MSF-76G</t>
  </si>
  <si>
    <t>PCSSD-MSF-79A</t>
  </si>
  <si>
    <t>MRM = Metro Maple II</t>
  </si>
  <si>
    <t>MRM</t>
  </si>
  <si>
    <t>MNM</t>
  </si>
  <si>
    <t>MNM = Monterey Maple04 = Fresh White Paint</t>
  </si>
  <si>
    <t>MNM = Monterey Maple19 = Brandy</t>
  </si>
  <si>
    <t>MNM = Monterey Maple19BG = Black Glaze/Brandy</t>
  </si>
  <si>
    <t>MNM = Monterey Maple25 = Java</t>
  </si>
  <si>
    <t>MNM = Monterey Maple66 = Chestnut</t>
  </si>
  <si>
    <t>MNM = Monterey Maple66BG = Black Glaze/Chestnut</t>
  </si>
  <si>
    <t>MNM = Monterey Maple83 = Dove Gray/Paint</t>
  </si>
  <si>
    <t>MNM = Monterey Maple82PG = Pewter Glaze/Alabaster</t>
  </si>
  <si>
    <t>MNM = Monterey Maple88 = Harvest</t>
  </si>
  <si>
    <t>MNM = Monterey Maple88BG = Black Glaze/Harvest</t>
  </si>
  <si>
    <t>MNM = Monterey Maple</t>
  </si>
  <si>
    <t>25 MSF</t>
  </si>
  <si>
    <t>26 CFM</t>
  </si>
  <si>
    <t>33 MNM</t>
  </si>
  <si>
    <t>ADGIA-1339-CLR</t>
  </si>
  <si>
    <t>GLS,INS,2.00,13X39,CLEAR</t>
  </si>
  <si>
    <t>ADGIA-1339-CRD</t>
  </si>
  <si>
    <t>GLS,INS,2.00,13X39,REED</t>
  </si>
  <si>
    <t>ADGIA-1339-FRS</t>
  </si>
  <si>
    <t>GLS,INS,2.00,13X39,FROST</t>
  </si>
  <si>
    <t>ADGIA-1339-RIB</t>
  </si>
  <si>
    <t>GLS,INS,2.00,13X39,RIBBED</t>
  </si>
  <si>
    <t>ADGIA-1539-CLR</t>
  </si>
  <si>
    <t>GLS,INS,2.00,15X39,CLEAR</t>
  </si>
  <si>
    <t>ADGIA-1539-CRD</t>
  </si>
  <si>
    <t>GLS,INS,2.00,15X39,REED</t>
  </si>
  <si>
    <t>ADGIA-1539-FRS</t>
  </si>
  <si>
    <t>GLS,INS,2.00,15X39,FROST</t>
  </si>
  <si>
    <t>ADGIA-1539-RIB</t>
  </si>
  <si>
    <t>GLS,INS,2.00,15X39,RIBBED</t>
  </si>
  <si>
    <t>ADGIA-1639-CLR</t>
  </si>
  <si>
    <t>GLS,INS,2.00,16X39,CLEAR</t>
  </si>
  <si>
    <t>ADGIA-1639-CRD</t>
  </si>
  <si>
    <t>GLS,INS,2.00,16X39,REED</t>
  </si>
  <si>
    <t>ADGIA-1639D-CLR</t>
  </si>
  <si>
    <t>ADGIA-1639D-CRD</t>
  </si>
  <si>
    <t>ADGIA-1639D-FRS</t>
  </si>
  <si>
    <t>GLS,INS,2.00,16X39,FROST</t>
  </si>
  <si>
    <t>ADGIA-1639D-RIB</t>
  </si>
  <si>
    <t>GLS,INS,2.00,16X39,RIBBED</t>
  </si>
  <si>
    <t>ADGIA-1639-FRS</t>
  </si>
  <si>
    <t>ADGIA-1639-RIB</t>
  </si>
  <si>
    <t>ADGIA-1839-CLR</t>
  </si>
  <si>
    <t>GLS,INS,2.00,18X39,CLEAR</t>
  </si>
  <si>
    <t>ADGIA-1839-CRD</t>
  </si>
  <si>
    <t>GLS,INS,2.00,18X39,REED</t>
  </si>
  <si>
    <t>ADGIA-1839-FRS</t>
  </si>
  <si>
    <t>GLS,INS,2.00,18X39,FROST</t>
  </si>
  <si>
    <t>ADGIA-1839-RIB</t>
  </si>
  <si>
    <t>GLS,INS,2.00,18X39,RIBBED</t>
  </si>
  <si>
    <t>ADGIA-2139-CLR</t>
  </si>
  <si>
    <t>GLS,INS,2.00,21X39,CLEAR</t>
  </si>
  <si>
    <t>ADGIA-2139-CRD</t>
  </si>
  <si>
    <t>GLS,INS,2.00,21X39,REED</t>
  </si>
  <si>
    <t>ADGIA-2139-FRS</t>
  </si>
  <si>
    <t>GLS,INS,2.00,21X39,FROST</t>
  </si>
  <si>
    <t>ADGIA-2139-RIB</t>
  </si>
  <si>
    <t>GLS,INS,2.00,21X39,RIBBED</t>
  </si>
  <si>
    <t>ADGIA-2439-CLR</t>
  </si>
  <si>
    <t>GLS,INS,2.00,24X39,CLEAR</t>
  </si>
  <si>
    <t>ADGIA-2439-CRD</t>
  </si>
  <si>
    <t>GLS,INS,2.00,24X39,REED</t>
  </si>
  <si>
    <t>ADGIA-2439-FRS</t>
  </si>
  <si>
    <t>GLS,INS,2.00,24X39,FROST</t>
  </si>
  <si>
    <t>ADGIA-2439-RIB</t>
  </si>
  <si>
    <t>GLS,INS,2.00,24X39,RIBBED</t>
  </si>
  <si>
    <t>ADGIC-1339-CLR</t>
  </si>
  <si>
    <t>GLS,INS,3.00,13X39,CLEAR</t>
  </si>
  <si>
    <t>ADGIC-1339-CRD</t>
  </si>
  <si>
    <t>GLS,INS,3.00,13X39,REED</t>
  </si>
  <si>
    <t>ADGIC-1339-FRS</t>
  </si>
  <si>
    <t>GLS,INS,3.00,13X39,FROST</t>
  </si>
  <si>
    <t>ADGIC-1339-RIB</t>
  </si>
  <si>
    <t>GLS,INS,3.00,13X39,RIBBED</t>
  </si>
  <si>
    <t>ADGIC-1539-CLR</t>
  </si>
  <si>
    <t>GLS,INS,3.00,15X39,CLEAR</t>
  </si>
  <si>
    <t>ADGIC-1539-CRD</t>
  </si>
  <si>
    <t>GLS,INS,3.00,15X39,REED</t>
  </si>
  <si>
    <t>ADGIC-1539-FRS</t>
  </si>
  <si>
    <t>GLS,INS,3.00,15X39,FROST</t>
  </si>
  <si>
    <t>ADGIC-1539-RIB</t>
  </si>
  <si>
    <t>GLS,INS,3.00,15X39,RIBBED</t>
  </si>
  <si>
    <t>ADGIC-1639-CLR</t>
  </si>
  <si>
    <t>GLS,INS,3.00,16X39,CLEAR</t>
  </si>
  <si>
    <t>ADGIC-1639-CRD</t>
  </si>
  <si>
    <t>GLS,INS,3.00,16X39,REED</t>
  </si>
  <si>
    <t>ADGIC-1639D-CLR</t>
  </si>
  <si>
    <t>ADGIC-1639D-CRD</t>
  </si>
  <si>
    <t>ADGIC-1639D-FRS</t>
  </si>
  <si>
    <t>GLS,INS,3.00,16X39,FROST</t>
  </si>
  <si>
    <t>ADGIC-1639D-RIB</t>
  </si>
  <si>
    <t>GLS,INS,3.00,16X39,RIBBED</t>
  </si>
  <si>
    <t>ADGIC-1639-FRS</t>
  </si>
  <si>
    <t>ADGIC-1639-RIB</t>
  </si>
  <si>
    <t>ADGIC-1839-CLR</t>
  </si>
  <si>
    <t>GLS,INS,3.00,18X39,CLEAR</t>
  </si>
  <si>
    <t>ADGIC-1839-CRD</t>
  </si>
  <si>
    <t>GLS,INS,3.00,18X39,REED</t>
  </si>
  <si>
    <t>ADGIC-1839-FRS</t>
  </si>
  <si>
    <t>GLS,INS,3.00,18X39,FROST</t>
  </si>
  <si>
    <t>ADGIC-1839-RIB</t>
  </si>
  <si>
    <t>GLS,INS,3.00,18X39,RIBBED</t>
  </si>
  <si>
    <t>ADGIC-2139-CLR</t>
  </si>
  <si>
    <t>GLS,INS,3.00,21X39,CLEAR</t>
  </si>
  <si>
    <t>ADGIC-2139-CRD</t>
  </si>
  <si>
    <t>GLS,INS,3.00,21X39,REED</t>
  </si>
  <si>
    <t>ADGIC-2139-FRS</t>
  </si>
  <si>
    <t>GLS,INS,3.00,21X39,FROST</t>
  </si>
  <si>
    <t>ADGIC-2139-RIB</t>
  </si>
  <si>
    <t>GLS,INS,3.00,21X39,RIBBED</t>
  </si>
  <si>
    <t>ADGIC-2439-CLR</t>
  </si>
  <si>
    <t>GLS,INS,3.00,24X39,CLEAR</t>
  </si>
  <si>
    <t>ADGIC-2439-CRD</t>
  </si>
  <si>
    <t>GLS,INS,3.00,24X39,REED</t>
  </si>
  <si>
    <t>ADGIC-2439-FRS</t>
  </si>
  <si>
    <t>GLS,INS,3.00,24X39,FROST</t>
  </si>
  <si>
    <t>ADGIC-2439-RIB</t>
  </si>
  <si>
    <t>GLS,INS,3.00,24X39,RIBBED</t>
  </si>
  <si>
    <t>AF339</t>
  </si>
  <si>
    <t>Filler, Furniture Board 3 X 39</t>
  </si>
  <si>
    <t>AF639</t>
  </si>
  <si>
    <t>Filler, Furniture Board 6 X 39</t>
  </si>
  <si>
    <t>AFP339</t>
  </si>
  <si>
    <t>Filler, Univ Profile 3 X 39</t>
  </si>
  <si>
    <t>AFP639</t>
  </si>
  <si>
    <t>Filler, Univ Profile 6 X 39</t>
  </si>
  <si>
    <t>AFS339</t>
  </si>
  <si>
    <t>Filler, Solid 3 X 39</t>
  </si>
  <si>
    <t>AFS639</t>
  </si>
  <si>
    <t>Filler, Solid 6 X 39</t>
  </si>
  <si>
    <t>AHK16-ORB</t>
  </si>
  <si>
    <t>Mirada Knob, Bruh Oil Rub Brz</t>
  </si>
  <si>
    <t>AHK16-SN</t>
  </si>
  <si>
    <t>Mirada Knob, Satin Nickel</t>
  </si>
  <si>
    <t>AHK1-BLK</t>
  </si>
  <si>
    <t>Standard Knob, Black</t>
  </si>
  <si>
    <t>AHK21-SN</t>
  </si>
  <si>
    <t>Marlo Knob, Satin Nickel</t>
  </si>
  <si>
    <t>AHK22-C</t>
  </si>
  <si>
    <t>Calloway Knob, Polished Chrome</t>
  </si>
  <si>
    <t>AHP13.5-ORB</t>
  </si>
  <si>
    <t>Pull, Gallery Bar, 6", 3" CTC Oil Rub Brz</t>
  </si>
  <si>
    <t>AHP14-C</t>
  </si>
  <si>
    <t>Pull, Square 128mm CTC, Chrome</t>
  </si>
  <si>
    <t>AHP16-ORB</t>
  </si>
  <si>
    <t>Mirada Pull, 6", 128mm CTC, Brushed Oil Rub Brz</t>
  </si>
  <si>
    <t>AHP16-SN</t>
  </si>
  <si>
    <t>Mirada Pull, 6", 128mm CTC, Satin Nickel</t>
  </si>
  <si>
    <t>AHP17-ORB</t>
  </si>
  <si>
    <t>Belcastel Pull, 128mm CTC, Brushed Oil Rub Brz</t>
  </si>
  <si>
    <t>AHP17-SN</t>
  </si>
  <si>
    <t>Belcastel Pull, 128mm CTC, Satin Nickel</t>
  </si>
  <si>
    <t>AHP18-SN</t>
  </si>
  <si>
    <t>Key Grande Pull, 96mm CTC, Satin Nickel</t>
  </si>
  <si>
    <t>AHP19-ORB</t>
  </si>
  <si>
    <t>Pull, Cup, 3" CTC, Oil Rub Brz</t>
  </si>
  <si>
    <t>AHP19-SN</t>
  </si>
  <si>
    <t>Pull, Cup, 3" CTC, Satin Nickel</t>
  </si>
  <si>
    <t>Panel, 5/8' X 24 X 35 base, 2 sided</t>
  </si>
  <si>
    <t>Panel, 5/8' X 48 X 35 island base, 2 sided</t>
  </si>
  <si>
    <t>Panel, 5/8' X 48 X 42 island back, 2 sided</t>
  </si>
  <si>
    <t>Base Dishwasher Return, 1-1/4" X 35 X 24</t>
  </si>
  <si>
    <t>CB9</t>
  </si>
  <si>
    <t>Base 1 Drawer, 9 X 32.5 X 24</t>
  </si>
  <si>
    <t>D0839C</t>
  </si>
  <si>
    <t>Door, 8''w x 39''h WEZ 2015</t>
  </si>
  <si>
    <t>D0839P</t>
  </si>
  <si>
    <t>D0939</t>
  </si>
  <si>
    <t>Door, 09''w x 39''h</t>
  </si>
  <si>
    <t>D1139C</t>
  </si>
  <si>
    <t>Door, 11''w x 39''h WEZ 2015</t>
  </si>
  <si>
    <t>D1139P</t>
  </si>
  <si>
    <t>D1212</t>
  </si>
  <si>
    <t>Door, 12''w x 12''h</t>
  </si>
  <si>
    <t>D1312</t>
  </si>
  <si>
    <t>Door, 13''w x 12''h</t>
  </si>
  <si>
    <t>D1315</t>
  </si>
  <si>
    <t>Door, 13''w x 15''h</t>
  </si>
  <si>
    <t>D1318</t>
  </si>
  <si>
    <t>Door, 13''w x 18''h</t>
  </si>
  <si>
    <t>D1639D</t>
  </si>
  <si>
    <t>Door, 15.7''w x 39''h</t>
  </si>
  <si>
    <t>D1939</t>
  </si>
  <si>
    <t>Door, 19''w x 39''h</t>
  </si>
  <si>
    <t>D2112</t>
  </si>
  <si>
    <t>Door, 21''w x 12''h</t>
  </si>
  <si>
    <t>Decks</t>
  </si>
  <si>
    <t>DWP</t>
  </si>
  <si>
    <t>EB-25FT-01</t>
  </si>
  <si>
    <t>Edgeband 01-Natural Maple</t>
  </si>
  <si>
    <t>Edgeband</t>
  </si>
  <si>
    <t>EB-25FT-04</t>
  </si>
  <si>
    <t>Edgeband 04-Fresh White</t>
  </si>
  <si>
    <t>EB-25FT-12</t>
  </si>
  <si>
    <t>Edgeband 12-Honey Oak</t>
  </si>
  <si>
    <t>EB-25FT-13</t>
  </si>
  <si>
    <t>Edgeband13-Auburn Oak</t>
  </si>
  <si>
    <t>EB-25FT-14</t>
  </si>
  <si>
    <t>Edgeband 14-Espresso</t>
  </si>
  <si>
    <t>EB-25FT-19</t>
  </si>
  <si>
    <t>Edgeband 19-Brandy</t>
  </si>
  <si>
    <t>EB-25FT-25</t>
  </si>
  <si>
    <t>Edgeband 25-Java</t>
  </si>
  <si>
    <t>EB-25FT-30</t>
  </si>
  <si>
    <t>Edgeband 30-White</t>
  </si>
  <si>
    <t>EB-25FT-31</t>
  </si>
  <si>
    <t>Edgeband 31-Natural Interior</t>
  </si>
  <si>
    <t>EB-25FT-32</t>
  </si>
  <si>
    <t>Edgeband 32-Satin White</t>
  </si>
  <si>
    <t>EB-25FT-66</t>
  </si>
  <si>
    <t>Edgeband 66-Chestnut</t>
  </si>
  <si>
    <t>EB-25FT-71</t>
  </si>
  <si>
    <t>Edgeband 71-Wheat</t>
  </si>
  <si>
    <t>EB-25FT-72</t>
  </si>
  <si>
    <t>Edgeband 72-Sable</t>
  </si>
  <si>
    <t>EB-25FT-73</t>
  </si>
  <si>
    <t>Edgeband 73-Wengi</t>
  </si>
  <si>
    <t>EB-25FT-75D</t>
  </si>
  <si>
    <t>Edgeband 75D-Zuri1</t>
  </si>
  <si>
    <t>EB-25FT-75L</t>
  </si>
  <si>
    <t>Edgeband 75L-Zuri3</t>
  </si>
  <si>
    <t>EB-25FT-76G</t>
  </si>
  <si>
    <t>Edgeband 76G-Tsuki2</t>
  </si>
  <si>
    <t>EB-25FT-76W</t>
  </si>
  <si>
    <t>Edgeband 76W-Tsuki1</t>
  </si>
  <si>
    <t>EB-25FT-78</t>
  </si>
  <si>
    <t>Edgeband 78-Café</t>
  </si>
  <si>
    <t>EB-25FT-79A</t>
  </si>
  <si>
    <t>Edgeband 79A-Satomi</t>
  </si>
  <si>
    <t>EB-25FT-82</t>
  </si>
  <si>
    <t>Edgeband 82-Alabaster</t>
  </si>
  <si>
    <t>EB-25FT-83</t>
  </si>
  <si>
    <t>Edgeband 83-Dove Gray</t>
  </si>
  <si>
    <t>EB-25FT-88</t>
  </si>
  <si>
    <t>Edgeband 88-Harvest</t>
  </si>
  <si>
    <t>EB-25FT-98</t>
  </si>
  <si>
    <t>Edgeband 98-Unfinished Oak</t>
  </si>
  <si>
    <t>EB-25FT-99</t>
  </si>
  <si>
    <t>Edgeband 99-Unfin. Mpl, Veneer</t>
  </si>
  <si>
    <t>GD1339</t>
  </si>
  <si>
    <t>GD1539</t>
  </si>
  <si>
    <t>GD1639</t>
  </si>
  <si>
    <t>GD1639D</t>
  </si>
  <si>
    <t>GD1839</t>
  </si>
  <si>
    <t>GD2139</t>
  </si>
  <si>
    <t>GD2439</t>
  </si>
  <si>
    <t>GLBB21</t>
  </si>
  <si>
    <t>Ball Bearing Glides 21"Set 100lb</t>
  </si>
  <si>
    <t>GLBB24</t>
  </si>
  <si>
    <t>Ball Bearing Glides 24"Set 100lb</t>
  </si>
  <si>
    <t>GLDTSC21</t>
  </si>
  <si>
    <t>Dovetail SC Glides 21"Set (L&amp;R)</t>
  </si>
  <si>
    <t>GLDTSC24</t>
  </si>
  <si>
    <t>Dovetail SC Glides 24"Set (L&amp;R)</t>
  </si>
  <si>
    <t>GLDTUMC</t>
  </si>
  <si>
    <t>DT Under Mount Clips (L &amp; R)</t>
  </si>
  <si>
    <t>HGFSTD</t>
  </si>
  <si>
    <t>Standard Frame Hinge / Overlay</t>
  </si>
  <si>
    <t>HGSC</t>
  </si>
  <si>
    <t>Soft Close Hinge</t>
  </si>
  <si>
    <t>HGSCP</t>
  </si>
  <si>
    <t>Soft Close Hinge Plate</t>
  </si>
  <si>
    <t>HGSCWG</t>
  </si>
  <si>
    <t>Soft Close Hinge W/Grommet</t>
  </si>
  <si>
    <t>HGSTD</t>
  </si>
  <si>
    <t>Standard Hinge</t>
  </si>
  <si>
    <t>HGSTDDC</t>
  </si>
  <si>
    <t>Std Diagonal Corner Hinge</t>
  </si>
  <si>
    <t>HGSTDDCP</t>
  </si>
  <si>
    <t>Std Diagonal Corner Hinge Plate</t>
  </si>
  <si>
    <t>HGSTDFUGS</t>
  </si>
  <si>
    <t xml:space="preserve">Standard Flip Up Gas Shock,  </t>
  </si>
  <si>
    <t>HGSTDLSEZ</t>
  </si>
  <si>
    <t>Standard LS/EZ Cab to Door Hinge</t>
  </si>
  <si>
    <t>HGSTDLSEZK</t>
  </si>
  <si>
    <t>LS/EZ Door to Door Knuckle Hng</t>
  </si>
  <si>
    <t>HGSTDLSEZP</t>
  </si>
  <si>
    <t>LS/EZ Hinge Plate</t>
  </si>
  <si>
    <t>HGSTDLUH</t>
  </si>
  <si>
    <t>Lift Up Hardware Kit for WLU</t>
  </si>
  <si>
    <t>HGSTDP</t>
  </si>
  <si>
    <t xml:space="preserve">Standard Hinge Plate </t>
  </si>
  <si>
    <t>HGSTDWG</t>
  </si>
  <si>
    <t xml:space="preserve">Standard Hinge W/Grommet </t>
  </si>
  <si>
    <t>Frame</t>
  </si>
  <si>
    <t>OW</t>
  </si>
  <si>
    <t>OW1539</t>
  </si>
  <si>
    <t>Open Frame, 15''w x 39''h</t>
  </si>
  <si>
    <t>OW1639</t>
  </si>
  <si>
    <t>Open Frame, 16''w x 39''h</t>
  </si>
  <si>
    <t>OW1839</t>
  </si>
  <si>
    <t>Open Frame, 18''w x 39''h</t>
  </si>
  <si>
    <t>OW2139</t>
  </si>
  <si>
    <t>Open Frame, 21''w x 39''h</t>
  </si>
  <si>
    <t>Open Frame, 24''w x 36''h</t>
  </si>
  <si>
    <t>OW2439</t>
  </si>
  <si>
    <t>Open Frame, 24''w x 39''h</t>
  </si>
  <si>
    <t>OW2730</t>
  </si>
  <si>
    <t>Open Frame, 27"w x 39''h</t>
  </si>
  <si>
    <t>OW2736</t>
  </si>
  <si>
    <t>OW2739</t>
  </si>
  <si>
    <t>OW2742</t>
  </si>
  <si>
    <t>OW3039</t>
  </si>
  <si>
    <t>Open Frame, 30''w x 39''h</t>
  </si>
  <si>
    <t>OW3330</t>
  </si>
  <si>
    <t>Open Frame, 33''w x 30''h</t>
  </si>
  <si>
    <t>OW3336</t>
  </si>
  <si>
    <t>Open Frame, 33''w x 36''h</t>
  </si>
  <si>
    <t>OW3339</t>
  </si>
  <si>
    <t>Open Frame, 33''w x 39''h</t>
  </si>
  <si>
    <t>OW3342</t>
  </si>
  <si>
    <t>Open Frame, 33''w x 42''h</t>
  </si>
  <si>
    <t>OW3639</t>
  </si>
  <si>
    <t>Open Frame, 36''w x 39''h</t>
  </si>
  <si>
    <t>Bracket Pair, Metal Drawer, Left &amp; Right</t>
  </si>
  <si>
    <t>Cab Glide Pair, Metabox, Vanity Depth White</t>
  </si>
  <si>
    <t>PDG21-31</t>
  </si>
  <si>
    <t>Cab Glide Pair, Metabox, Vanity Depth Natural</t>
  </si>
  <si>
    <t>Cab Glide Pair, Metabox, Kitchen Depth White</t>
  </si>
  <si>
    <t>PDG24-31</t>
  </si>
  <si>
    <t>Cab Glide Pair, Metabox, Kitchen Depth Natural</t>
  </si>
  <si>
    <t>Set, Metal Drawer Lower Van Depth White</t>
  </si>
  <si>
    <t>PDSL21-31</t>
  </si>
  <si>
    <t>Set, Metal Drawer Lower Van Depth Natural</t>
  </si>
  <si>
    <t>Set, Metal Drawer Lower Kit Depth White</t>
  </si>
  <si>
    <t>PDSL24-31</t>
  </si>
  <si>
    <t>Set, Metal Drawer Lower Kit Depth Natural</t>
  </si>
  <si>
    <t>Set, Metal Drawer Upper Van Depth White</t>
  </si>
  <si>
    <t>PDSU21-31</t>
  </si>
  <si>
    <t>Set, Metal Drawer Upper Van Depth Natural</t>
  </si>
  <si>
    <t>Set, Metal Drawer Upper Kit Depth White</t>
  </si>
  <si>
    <t>PDSU24-31</t>
  </si>
  <si>
    <t>Set, Metal Drawer Upper Kit Depth Natural</t>
  </si>
  <si>
    <t>PES611-Q25</t>
  </si>
  <si>
    <t>Euro Screw 6MM X 11MM, (Qty 1=25)</t>
  </si>
  <si>
    <t>PGLSRUBINS</t>
  </si>
  <si>
    <t xml:space="preserve">Glass Rubber Insert </t>
  </si>
  <si>
    <t>PRDB-Q75</t>
  </si>
  <si>
    <t>Door Bumper(Qty 1=75 Per Sheet)</t>
  </si>
  <si>
    <t>PSCLIP-Q25</t>
  </si>
  <si>
    <t>Shelf Clips (Clear)</t>
  </si>
  <si>
    <t>PTC12G</t>
  </si>
  <si>
    <t>Trash Can 12 Gallon</t>
  </si>
  <si>
    <t>W1212</t>
  </si>
  <si>
    <t>Wall Cabinet, 12 X 12 X 12</t>
  </si>
  <si>
    <t>W1215</t>
  </si>
  <si>
    <t>Wall Cabinet, 12 X 15 X 12</t>
  </si>
  <si>
    <t>W1218</t>
  </si>
  <si>
    <t>Wall Cabinet, 12 X 18 X 12</t>
  </si>
  <si>
    <t>W1221</t>
  </si>
  <si>
    <t>Wall Cabinet, 12 X 21 X 12</t>
  </si>
  <si>
    <t>W1224</t>
  </si>
  <si>
    <t>Wall Cabinet, 12 X 24 X 12</t>
  </si>
  <si>
    <t>W1239</t>
  </si>
  <si>
    <t>Wall Cabinet, 12 X 39 X 12</t>
  </si>
  <si>
    <t>W123915</t>
  </si>
  <si>
    <t>Wall Cabinet, 12 X 39 X 15</t>
  </si>
  <si>
    <t>W1512</t>
  </si>
  <si>
    <t>Wall Cabinet, 15 X 12 X 12</t>
  </si>
  <si>
    <t>W1515</t>
  </si>
  <si>
    <t>Wall Cabinet, 15 X 15 X 12</t>
  </si>
  <si>
    <t>W1518</t>
  </si>
  <si>
    <t>Wall Cabinet, 15 X 18 X 12</t>
  </si>
  <si>
    <t>W1521</t>
  </si>
  <si>
    <t>Wall Cabinet, 15 X 21 X 12</t>
  </si>
  <si>
    <t>W1524</t>
  </si>
  <si>
    <t>Wall Cabinet, 15 X 24 X 12</t>
  </si>
  <si>
    <t>W1539</t>
  </si>
  <si>
    <t>Wall Cabinet, 15 X 39 X 12</t>
  </si>
  <si>
    <t>W153915</t>
  </si>
  <si>
    <t>Wall Cabinet, 15 X 39 X 15</t>
  </si>
  <si>
    <t>W1812</t>
  </si>
  <si>
    <t>Wall Cabinet, 18 X 12 X 12</t>
  </si>
  <si>
    <t>W1815</t>
  </si>
  <si>
    <t>Wall Cabinet, 18 X 15 X 12</t>
  </si>
  <si>
    <t>W1818</t>
  </si>
  <si>
    <t>Wall Cabinet, 18 X 18 X 12</t>
  </si>
  <si>
    <t>W1821</t>
  </si>
  <si>
    <t>Wall Cabinet, 18 X 21 X 12</t>
  </si>
  <si>
    <t>W1824</t>
  </si>
  <si>
    <t>Wall Cabinet, 18 X 24 X 12</t>
  </si>
  <si>
    <t>W1839</t>
  </si>
  <si>
    <t>Wall Cabinet, 18 X 39 X 12</t>
  </si>
  <si>
    <t>W183915</t>
  </si>
  <si>
    <t>Wall Cabinet, 18 X 39 X 15</t>
  </si>
  <si>
    <t>W2112</t>
  </si>
  <si>
    <t>Wall Cabinet, 21 X 12 X 12</t>
  </si>
  <si>
    <t>W2115</t>
  </si>
  <si>
    <t>Wall Cabinet, 21 X 15 X 12</t>
  </si>
  <si>
    <t>W2118</t>
  </si>
  <si>
    <t>Wall Cabinet, 21 X 18 X 12</t>
  </si>
  <si>
    <t>W2121</t>
  </si>
  <si>
    <t>Wall Cabinet, 21 X 21 X 12</t>
  </si>
  <si>
    <t>W2124</t>
  </si>
  <si>
    <t>Wall Cabinet, 21 X 24 X 12</t>
  </si>
  <si>
    <t>W2139</t>
  </si>
  <si>
    <t>Wall Cabinet, 21 X 39 X 12</t>
  </si>
  <si>
    <t>W213915</t>
  </si>
  <si>
    <t>Wall Cabinet, 21 X 39 X 15</t>
  </si>
  <si>
    <t>W2412</t>
  </si>
  <si>
    <t>Wall Cabinet, 24 X 12 X 12</t>
  </si>
  <si>
    <t>W2415</t>
  </si>
  <si>
    <t>Wall Cabinet, 24 X 15 X 12</t>
  </si>
  <si>
    <t>W2421</t>
  </si>
  <si>
    <t>Wall Cabinet, 24 X 21 X 12</t>
  </si>
  <si>
    <t>W2439</t>
  </si>
  <si>
    <t>Wall Cabinet, 24 X 39 X 12</t>
  </si>
  <si>
    <t>W243915</t>
  </si>
  <si>
    <t>Wall Cabinet, 24 X 39 X 15</t>
  </si>
  <si>
    <t>W243915S</t>
  </si>
  <si>
    <t>W2439S</t>
  </si>
  <si>
    <t>W2712</t>
  </si>
  <si>
    <t>Wall Cabinet, 27 X 12 X 12</t>
  </si>
  <si>
    <t>W2715</t>
  </si>
  <si>
    <t>Wall Cabinet, 27 X 15 X 12</t>
  </si>
  <si>
    <t>W2718</t>
  </si>
  <si>
    <t>Wall Cabinet, 27 X 18 X 12</t>
  </si>
  <si>
    <t>W2721</t>
  </si>
  <si>
    <t>Wall Cabinet, 27 X 21 X 12</t>
  </si>
  <si>
    <t>W2739</t>
  </si>
  <si>
    <t>Wall Cabinet, 27 X 39 X 12</t>
  </si>
  <si>
    <t>W273915</t>
  </si>
  <si>
    <t>Wall Cabinet, 27 X 39 X 15</t>
  </si>
  <si>
    <t>W3039</t>
  </si>
  <si>
    <t>Wall Cabinet, 30 X 39 X 12</t>
  </si>
  <si>
    <t>W303915</t>
  </si>
  <si>
    <t>Wall Cabinet, 30 X 39 X 15</t>
  </si>
  <si>
    <t>W3339</t>
  </si>
  <si>
    <t>Wall Cabinet, 33 X 39 X 12</t>
  </si>
  <si>
    <t>W333915</t>
  </si>
  <si>
    <t>Wall Cabinet, 33 X 39 X 15</t>
  </si>
  <si>
    <t>W3639</t>
  </si>
  <si>
    <t>Wall Cabinet, 36 X 39 X 12</t>
  </si>
  <si>
    <t>W363915</t>
  </si>
  <si>
    <t>Wall Cabinet, 36 X 39 X 15</t>
  </si>
  <si>
    <t>W3939</t>
  </si>
  <si>
    <t>Wall Cabinet, 39 X 39 X 12</t>
  </si>
  <si>
    <t>W393915</t>
  </si>
  <si>
    <t>Wall Cabinet, 39 X 39 X 15</t>
  </si>
  <si>
    <t>W4239</t>
  </si>
  <si>
    <t>Wall Cabinet, 42 X 39 X 12</t>
  </si>
  <si>
    <t>W423915</t>
  </si>
  <si>
    <t>Wall Cabinet, 42 X 39 X 15</t>
  </si>
  <si>
    <t>W4839</t>
  </si>
  <si>
    <t>Wall Cabinet, 48 X 39 X 12</t>
  </si>
  <si>
    <t>W939</t>
  </si>
  <si>
    <t>Wall Cabinet, 09 X 39 X 12</t>
  </si>
  <si>
    <t>W93915</t>
  </si>
  <si>
    <t>Wall Cabinet, 09 X 39 X 15</t>
  </si>
  <si>
    <t>WB2439</t>
  </si>
  <si>
    <t>Wall Blind, 24 X 39 X 12</t>
  </si>
  <si>
    <t>WB2739</t>
  </si>
  <si>
    <t>Wall Blind, 27 X 39 X 12</t>
  </si>
  <si>
    <t xml:space="preserve">WB3039 </t>
  </si>
  <si>
    <t>Wall Blind, 30 X 39 X 12</t>
  </si>
  <si>
    <t>WB3339</t>
  </si>
  <si>
    <t>Wall Blind, 33 X 39 X 12</t>
  </si>
  <si>
    <t>WB3639</t>
  </si>
  <si>
    <t>Wall Blind, 36 X 39 X 12</t>
  </si>
  <si>
    <t>WB3939</t>
  </si>
  <si>
    <t>Wall Blind, 39 X 39 X 12</t>
  </si>
  <si>
    <t>WB4239</t>
  </si>
  <si>
    <t>Wall Blind, 42 X 39 X 12</t>
  </si>
  <si>
    <t>WB4539</t>
  </si>
  <si>
    <t>Wall Blind, 45 X 39 X 12</t>
  </si>
  <si>
    <t>WC2439</t>
  </si>
  <si>
    <t>Wall Diagonal Corner, 24 X 39 X 24</t>
  </si>
  <si>
    <t>WC273915</t>
  </si>
  <si>
    <t>Wall Diagonal Corner, 27 X 39 X 27</t>
  </si>
  <si>
    <t>WCGD2439</t>
  </si>
  <si>
    <t>WCGD273915</t>
  </si>
  <si>
    <t>WEZ2139</t>
  </si>
  <si>
    <t>Wall EZ Reach Corner, 21 X 39 X 21</t>
  </si>
  <si>
    <t>WEZ2439</t>
  </si>
  <si>
    <t>Wall EZ Reach Corner, 24 X 39 X 24</t>
  </si>
  <si>
    <t>WGD1539</t>
  </si>
  <si>
    <t>Wall Glass Door, 15 X 39 X 12</t>
  </si>
  <si>
    <t>WGD153915</t>
  </si>
  <si>
    <t>Wall Glass Door, 15 X 39 X 15</t>
  </si>
  <si>
    <t>WGD1839</t>
  </si>
  <si>
    <t>Wall Glass Door, 18 X 39 X 12</t>
  </si>
  <si>
    <t>WGD183915</t>
  </si>
  <si>
    <t>Wall Glass Door, 18 X 39 X 15</t>
  </si>
  <si>
    <t>WGD2139</t>
  </si>
  <si>
    <t>Wall Glass Door, 21 X 39 X 12</t>
  </si>
  <si>
    <t>WGD213915</t>
  </si>
  <si>
    <t>Wall Glass Door, 21 X 39 X 15</t>
  </si>
  <si>
    <t>WGD243915S</t>
  </si>
  <si>
    <t>Wall Glass Door, 24 X 39 X 15</t>
  </si>
  <si>
    <t>WGD2439S</t>
  </si>
  <si>
    <t>Wall Glass Door, 24 X 39 X 12</t>
  </si>
  <si>
    <t>WGD2739</t>
  </si>
  <si>
    <t>Wall Glass Door, 27 X 39 X 12</t>
  </si>
  <si>
    <t>WGD273915</t>
  </si>
  <si>
    <t>Wall Glass Door, 27 X 39 X 15</t>
  </si>
  <si>
    <t>WGD3039</t>
  </si>
  <si>
    <t>Wall Glass Door, 30 X 39 X 12</t>
  </si>
  <si>
    <t>WGD303915</t>
  </si>
  <si>
    <t>Wall Glass Door, 30 X 39 X 15</t>
  </si>
  <si>
    <t>WGD3339</t>
  </si>
  <si>
    <t>Wall Glass Door, 33 X 39 X 12</t>
  </si>
  <si>
    <t>WGD333915</t>
  </si>
  <si>
    <t>Wall Glass Door, 33 X 39 X 15</t>
  </si>
  <si>
    <t>WGD3639</t>
  </si>
  <si>
    <t>Wall Glass Door, 36 X 39 X 12</t>
  </si>
  <si>
    <t>WGD363915</t>
  </si>
  <si>
    <t>Wall Glass Door, 36 X 39 X 15</t>
  </si>
  <si>
    <t>WINE1539</t>
  </si>
  <si>
    <t>WINE LATTICE 15X39</t>
  </si>
  <si>
    <t>WINE1839</t>
  </si>
  <si>
    <t>WINE LATTICE 18X39</t>
  </si>
  <si>
    <t>WMB304521</t>
  </si>
  <si>
    <t>Wall Microwave Built-in 30 x 45 x 21</t>
  </si>
  <si>
    <t>WOAS1239</t>
  </si>
  <si>
    <t>Wall Open Angle, 12 X 39 X 12</t>
  </si>
  <si>
    <t>WOS1539</t>
  </si>
  <si>
    <t>Wall Open Shelf, 15 X 39 X 12</t>
  </si>
  <si>
    <t>WOS153915</t>
  </si>
  <si>
    <t>Wall Open Shelf, 15 X 39 X 15</t>
  </si>
  <si>
    <t>WOS1839</t>
  </si>
  <si>
    <t>Wall Open Shelf, 18 X 39 X 12</t>
  </si>
  <si>
    <t>WOS183915</t>
  </si>
  <si>
    <t>Wall Open Shelf, 18 X 39 X 15</t>
  </si>
  <si>
    <t>WOS213015</t>
  </si>
  <si>
    <t>Wall Open Shelf, 21 X 39 X 15</t>
  </si>
  <si>
    <t>WOS213615</t>
  </si>
  <si>
    <t>WOS2139</t>
  </si>
  <si>
    <t>Wall Open Shelf, 21 X 39 X 12</t>
  </si>
  <si>
    <t>WOS213915</t>
  </si>
  <si>
    <t>WOS214215</t>
  </si>
  <si>
    <t>WOS2430</t>
  </si>
  <si>
    <t>Wall Open Shelf, 24 X 30 X 12</t>
  </si>
  <si>
    <t>WOS243015</t>
  </si>
  <si>
    <t>Wall Open Shelf, 24 X 30 X 15</t>
  </si>
  <si>
    <t>WOS2436</t>
  </si>
  <si>
    <t>Wall Open Shelf, 24 X 36 X 12</t>
  </si>
  <si>
    <t>WOS243615</t>
  </si>
  <si>
    <t>Wall Open Shelf, 24 X 36 X 15</t>
  </si>
  <si>
    <t>WOS2439</t>
  </si>
  <si>
    <t>Wall Open Shelf, 24 X 39 X 12</t>
  </si>
  <si>
    <t>WOS243915</t>
  </si>
  <si>
    <t>Wall Open Shelf, 24 X 39 X 15</t>
  </si>
  <si>
    <t>WOS2442</t>
  </si>
  <si>
    <t>Wall Open Shelf, 24 X 42 X 12</t>
  </si>
  <si>
    <t>WOS244215</t>
  </si>
  <si>
    <t>Wall Open Shelf, 24 X 42 X 15</t>
  </si>
  <si>
    <t>WOS2730</t>
  </si>
  <si>
    <t>Wall Open Shelf, 27 X 30 X 12</t>
  </si>
  <si>
    <t>WOS273015</t>
  </si>
  <si>
    <t>Wall Open Shelf, 27 X 30 X 15</t>
  </si>
  <si>
    <t>WOS2736</t>
  </si>
  <si>
    <t>Wall Open Shelf, 27 X 36 X 12</t>
  </si>
  <si>
    <t>WOS273615</t>
  </si>
  <si>
    <t>Wall Open Shelf, 27 X 36 X 15</t>
  </si>
  <si>
    <t>WOS2739</t>
  </si>
  <si>
    <t>Wall Open Shelf, 27 X 39 X 12</t>
  </si>
  <si>
    <t>WOS273915</t>
  </si>
  <si>
    <t>Wall Open Shelf, 27 X 39 X 15</t>
  </si>
  <si>
    <t>WOS2742</t>
  </si>
  <si>
    <t>Wall Open Shelf, 27 X 42 X 12</t>
  </si>
  <si>
    <t>WOS274215</t>
  </si>
  <si>
    <t>Wall Open Shelf, 27 X 42 X 15</t>
  </si>
  <si>
    <t>WOS3039</t>
  </si>
  <si>
    <t>Wall Open Shelf, 30 X 39 X 12</t>
  </si>
  <si>
    <t>WOS303915</t>
  </si>
  <si>
    <t>Wall Open Shelf, 30 X 39 X 15</t>
  </si>
  <si>
    <t>WOS3330</t>
  </si>
  <si>
    <t>Wall Open Shelf, 33 X 30 X 12</t>
  </si>
  <si>
    <t>WOS333015</t>
  </si>
  <si>
    <t>Wall Open Shelf, 33 X 30 X 15</t>
  </si>
  <si>
    <t>WOS3336</t>
  </si>
  <si>
    <t>Wall Open Shelf, 33 X 36 X 12</t>
  </si>
  <si>
    <t>WOS333615</t>
  </si>
  <si>
    <t>Wall Open Shelf, 33 X 36 X 15</t>
  </si>
  <si>
    <t>WOS3339</t>
  </si>
  <si>
    <t>Wall Open Shelf, 33 X 39 X 12</t>
  </si>
  <si>
    <t>WOS333915</t>
  </si>
  <si>
    <t>Wall Open Shelf, 33 X 39 X 15</t>
  </si>
  <si>
    <t>WOS3342</t>
  </si>
  <si>
    <t>Wall Open Shelf, 33 X 42 X 12</t>
  </si>
  <si>
    <t>WOS334215</t>
  </si>
  <si>
    <t>Wall Open Shelf, 33 X 42 X 15</t>
  </si>
  <si>
    <t>WOS3639</t>
  </si>
  <si>
    <t>Wall Open Shelf, 36 X 39 X 12</t>
  </si>
  <si>
    <t>WOS363915</t>
  </si>
  <si>
    <t>Wall Open Shelf, 36 X 39 X 15</t>
  </si>
  <si>
    <t>WWR1539</t>
  </si>
  <si>
    <t>Wall Wine Rack, 15 X 39 X 12</t>
  </si>
  <si>
    <t>WWR1839</t>
  </si>
  <si>
    <t>Wall Wine Rack, 18 X 39 X 12</t>
  </si>
  <si>
    <t>64 = Slate</t>
  </si>
  <si>
    <t>FNM = Fenton Maple64 = Slate</t>
  </si>
  <si>
    <t>LCM = Lincoln Maple64 = Slate</t>
  </si>
  <si>
    <t>MBM = Malibu Maple64 = Slate</t>
  </si>
  <si>
    <t>MNM = Monterey Maple64 = Slate</t>
  </si>
  <si>
    <t>NPM = Newport Maple64 = Slate</t>
  </si>
  <si>
    <t>SHM = Shaker Maple64 = Slate</t>
  </si>
  <si>
    <t>TEA = Tripoli Aluminum Door64 = Slate</t>
  </si>
  <si>
    <t>XX = No Door - RTF/Faux64 = Slate</t>
  </si>
  <si>
    <t>XX = No Door - Veneer64 = Slate</t>
  </si>
  <si>
    <t>ALS</t>
  </si>
  <si>
    <t>PCSSD-SHM-64</t>
  </si>
  <si>
    <t>PCSSD-LCM-64</t>
  </si>
  <si>
    <t>PCSSD-FNM-64</t>
  </si>
  <si>
    <t>ROLLOUT SUPPORT</t>
  </si>
  <si>
    <t>BSA</t>
  </si>
  <si>
    <t>Glass Door, 13.5''w x 39''h</t>
  </si>
  <si>
    <t>Slate</t>
  </si>
  <si>
    <t>Tsuki 2</t>
  </si>
  <si>
    <t>HGSCDC</t>
  </si>
  <si>
    <t>Soft Close Hinge, Diagonal Cabinet</t>
  </si>
  <si>
    <t>HGSCDCP</t>
  </si>
  <si>
    <t>Soft Close Hinge Plate, Diagonal Cabinet.</t>
  </si>
  <si>
    <t>CLRCHIP-PCS-64</t>
  </si>
  <si>
    <t>2018v1.1</t>
  </si>
  <si>
    <t>Active Skin Offering</t>
  </si>
  <si>
    <t>List_Skins_R</t>
  </si>
  <si>
    <t>Dynamic Skin Table</t>
  </si>
  <si>
    <t>List_Skins_VP</t>
  </si>
  <si>
    <t>DR1204</t>
  </si>
  <si>
    <t>Drawer Front, RO, 08''w x 4''h</t>
  </si>
  <si>
    <t>DR</t>
  </si>
  <si>
    <t>DR1504</t>
  </si>
  <si>
    <t>Drawer Front, RO, 11''w x 4''h</t>
  </si>
  <si>
    <t>DR1804</t>
  </si>
  <si>
    <t>Drawer Front, RO, 14''w x 4''h</t>
  </si>
  <si>
    <t>DR2104</t>
  </si>
  <si>
    <t>Drawer Front, RO, 17''w x 4''h</t>
  </si>
  <si>
    <t>DR2404</t>
  </si>
  <si>
    <t>Drawer Front, RO, 20''w x 4''h</t>
  </si>
  <si>
    <t>DR2704</t>
  </si>
  <si>
    <t>Drawer Front, RO, 23''w x 4''h</t>
  </si>
  <si>
    <t>DR3004</t>
  </si>
  <si>
    <t>Drawer Front, RO, 26''w x 4''h</t>
  </si>
  <si>
    <t>DR3304</t>
  </si>
  <si>
    <t>Drawer Front, RO, 29''w x 4''h</t>
  </si>
  <si>
    <t>DR3604</t>
  </si>
  <si>
    <t>Drawer Front, RO, 32''w x 4''h</t>
  </si>
  <si>
    <t>DR3904</t>
  </si>
  <si>
    <t>Drawer Front, RO, 35''w x 4''h</t>
  </si>
  <si>
    <t>DR4204</t>
  </si>
  <si>
    <t>Drawer Front, RO, 38''w x 4''h</t>
  </si>
  <si>
    <t>AOLS33</t>
  </si>
  <si>
    <t>Organizer, Lazy Susan,33"</t>
  </si>
  <si>
    <t>AOLS36</t>
  </si>
  <si>
    <t>Organizer, Lazy Susan, 36"</t>
  </si>
  <si>
    <t>FS230-64</t>
  </si>
  <si>
    <t>FS281-64</t>
  </si>
  <si>
    <t xml:space="preserve">Hinge Plate, BEZ </t>
  </si>
  <si>
    <t>PDTFS624-Q25</t>
  </si>
  <si>
    <t>Screw, 6mmx24mm, for DT fronts (25 each)</t>
  </si>
  <si>
    <t>PHS612-Q100</t>
  </si>
  <si>
    <t>Screw, #6X1/2, for hinges (100 each)</t>
  </si>
  <si>
    <t>RLFDH15W</t>
  </si>
  <si>
    <t>File Hanging Clip</t>
  </si>
  <si>
    <t>RLFDH24D</t>
  </si>
  <si>
    <t>File Hanging Rails, 6'</t>
  </si>
  <si>
    <t>Lazy</t>
  </si>
  <si>
    <t>AOLS</t>
  </si>
  <si>
    <t>Clips</t>
  </si>
  <si>
    <t>Door, 18''w x 27''h CBWD</t>
  </si>
  <si>
    <t>Fixed issue with ALS charging for door adder.</t>
  </si>
  <si>
    <t>BS24</t>
  </si>
  <si>
    <t>Base Sink, 24 x 34.5 X 24</t>
  </si>
  <si>
    <t>Added BS24</t>
  </si>
  <si>
    <t xml:space="preserve">COLORCHIPKIT-PCS </t>
  </si>
  <si>
    <t>Multiple</t>
  </si>
  <si>
    <t>Added SC upgrade cost for WCxxxx cabinets</t>
  </si>
  <si>
    <t>MRM = Metro Maple II66 = Chestnut</t>
  </si>
  <si>
    <t>BLS REPLACEMENT PIN</t>
  </si>
  <si>
    <t>PBLSRP</t>
  </si>
  <si>
    <t>Pins</t>
  </si>
  <si>
    <t>Group 0 Doors</t>
  </si>
  <si>
    <t>Group 0 Ends</t>
  </si>
  <si>
    <t>37R</t>
  </si>
  <si>
    <t>86R</t>
  </si>
  <si>
    <t>83R</t>
  </si>
  <si>
    <t>34R</t>
  </si>
  <si>
    <t>37R = Storm</t>
  </si>
  <si>
    <t>WG0</t>
  </si>
  <si>
    <t>34R = Weathered Gray</t>
  </si>
  <si>
    <t>83R = Granite</t>
  </si>
  <si>
    <t>86R = Cloud</t>
  </si>
  <si>
    <t>HM = Hamilton Thermofoil37R = Storm</t>
  </si>
  <si>
    <t>HM = Hamilton Thermofoil83R = Granite</t>
  </si>
  <si>
    <t>HM = Hamilton Thermofoil86R = Cloud</t>
  </si>
  <si>
    <t>LX = Lenox Thermofoil37R = Storm</t>
  </si>
  <si>
    <t>LX = Lenox Thermofoil83R = Granite</t>
  </si>
  <si>
    <t>LX = Lenox Thermofoil86R = Cloud</t>
  </si>
  <si>
    <t>MSF = Mission Five Thermofoil37R = Storm</t>
  </si>
  <si>
    <t>MSF = Mission Five Thermofoil83R = Granite</t>
  </si>
  <si>
    <t>MSF = Mission Five Thermofoil86R = Cloud</t>
  </si>
  <si>
    <t>TEA = Tripoli Aluminum Door34R = Weathered Gray</t>
  </si>
  <si>
    <t>TEA = Tripoli Aluminum Door37R = Storm</t>
  </si>
  <si>
    <t>TEA = Tripoli Aluminum Door83R = Granite</t>
  </si>
  <si>
    <t>TEA = Tripoli Aluminum Door86R = Cloud</t>
  </si>
  <si>
    <t>XX = No Door - RTF/Faux34R = Weathered Gray</t>
  </si>
  <si>
    <t>XX = No Door - RTF/Faux37R = Storm</t>
  </si>
  <si>
    <t>Wood Grain 0</t>
  </si>
  <si>
    <t>82 = Alabaster/Paint</t>
  </si>
  <si>
    <t>CFM = Craftsman Maple04 = Fresh White Paint</t>
  </si>
  <si>
    <t>CFM = Craftsman Maple19 = Brandy</t>
  </si>
  <si>
    <t>CFM = Craftsman Maple25 = Java</t>
  </si>
  <si>
    <t>CFM = Craftsman Maple64 = Slate</t>
  </si>
  <si>
    <t>CFM = Craftsman Maple66 = Chestnut</t>
  </si>
  <si>
    <t>Out of  Waranty</t>
  </si>
  <si>
    <t>14 = Espresso</t>
  </si>
  <si>
    <t>CLRCHIP-PCS-83R</t>
  </si>
  <si>
    <t>CLRCHIP-PCS-37R</t>
  </si>
  <si>
    <t>PCSSD-HM-83R</t>
  </si>
  <si>
    <t>PCSSD-LX-83R</t>
  </si>
  <si>
    <t>PCSSD-MSF-83R</t>
  </si>
  <si>
    <t>PCSSD-HM-86R</t>
  </si>
  <si>
    <t>PCSSD-LX-86R</t>
  </si>
  <si>
    <t>PCSSD-MSF-86R</t>
  </si>
  <si>
    <t>PCSSD-HM-37R</t>
  </si>
  <si>
    <t>PCSSD-LX-37R</t>
  </si>
  <si>
    <t>PCSSD-MSF-37R</t>
  </si>
  <si>
    <t>Storm</t>
  </si>
  <si>
    <t>Granite</t>
  </si>
  <si>
    <t>Cloud</t>
  </si>
  <si>
    <t>AHK23-SBZ</t>
  </si>
  <si>
    <t>Belcastel Knob, Satin Bronze</t>
  </si>
  <si>
    <t>AHP17-SBZ</t>
  </si>
  <si>
    <t>Belcastel Pull, 128mm CTC, Satin Bronze</t>
  </si>
  <si>
    <t>AHP13.5-BLK</t>
  </si>
  <si>
    <t>Pull, Gallery Bar, 6", 3" CTC Black</t>
  </si>
  <si>
    <t>Opaque</t>
  </si>
  <si>
    <t>FS230-83R</t>
  </si>
  <si>
    <t>Fill Stick</t>
  </si>
  <si>
    <t>FS281-83R</t>
  </si>
  <si>
    <t>Touch Up Pen</t>
  </si>
  <si>
    <t>FS230-86R</t>
  </si>
  <si>
    <t>FS281-86R</t>
  </si>
  <si>
    <t>FS230-37R</t>
  </si>
  <si>
    <t>FS281-37R</t>
  </si>
  <si>
    <t>FS230-34R</t>
  </si>
  <si>
    <t>EB-25FT-34R</t>
  </si>
  <si>
    <t>Edgeband 34R-Weathered Gray</t>
  </si>
  <si>
    <t>EB-25FT-37R</t>
  </si>
  <si>
    <t>Edgeband 37R-Storm</t>
  </si>
  <si>
    <t>EB-25FT-83R</t>
  </si>
  <si>
    <t>Edgeband 83R-Granite</t>
  </si>
  <si>
    <t>CFM = Craftsman Maple20 = Nutmeg</t>
  </si>
  <si>
    <t>FNM = Fenton Maple20 = Nutmeg</t>
  </si>
  <si>
    <t>FNM = Fenton Maple20BG = Black Glaze/Nutmeg</t>
  </si>
  <si>
    <t>HM = Hamilton Thermofoil41R = Onyx</t>
  </si>
  <si>
    <t>HM = Hamilton Thermofoil83 = Dove Gray/Paint</t>
  </si>
  <si>
    <t>LCM = Lincoln Maple20 = Nutmeg</t>
  </si>
  <si>
    <t>LCO = Lincoln Oak14 = Expresso</t>
  </si>
  <si>
    <t>LX = Lenox Thermofoil41R = Onyx</t>
  </si>
  <si>
    <t>LX = Lenox Thermofoil45R = Sandstone</t>
  </si>
  <si>
    <t>LX = Lenox Thermofoil74M = Yasu 1</t>
  </si>
  <si>
    <t>LX = Lenox Thermofoil77D = Sapi 2</t>
  </si>
  <si>
    <t>LX = Lenox Thermofoil79B = Mayu</t>
  </si>
  <si>
    <t>MBM = Malibu Maple20 = Nutmeg</t>
  </si>
  <si>
    <t>MBM = Malibu Maple20BG = Black Glaze/Nutmeg</t>
  </si>
  <si>
    <t>MNM = Monterey Maple20 = Nutmeg</t>
  </si>
  <si>
    <t>MNM = Monterey Maple20BG = Black Glaze/Nutmeg</t>
  </si>
  <si>
    <t>MSF = Mission Five Thermofoil41R = Onyx</t>
  </si>
  <si>
    <t>MSF = Mission Five Thermofoil45R = Sandstone</t>
  </si>
  <si>
    <t>NPM = Newport Maple20 = Nutmeg</t>
  </si>
  <si>
    <t>NPM = Newport Maple20BG = Black Glaze/Nutmeg</t>
  </si>
  <si>
    <t>SHM = Shaker Maple20 = Nutmeg</t>
  </si>
  <si>
    <t>TEA = Tripoli Aluminum Door14 = Expresso</t>
  </si>
  <si>
    <t>TEA = Tripoli Aluminum Door20 = Nutmeg</t>
  </si>
  <si>
    <t>TEA = Tripoli Aluminum Door20BG = Black Glaze/Nutmeg</t>
  </si>
  <si>
    <t>TEA = Tripoli Aluminum Door41R = Onyx</t>
  </si>
  <si>
    <t>TEA = Tripoli Aluminum Door45R = Sandstone</t>
  </si>
  <si>
    <t>TEA = Tripoli Aluminum Door74M = Yasu 1</t>
  </si>
  <si>
    <t>TEA = Tripoli Aluminum Door77D = Sapi 2</t>
  </si>
  <si>
    <t>TEA = Tripoli Aluminum Door79B = Mayu</t>
  </si>
  <si>
    <t>XX = No Door - RTF/Faux14 = Expresso</t>
  </si>
  <si>
    <t>XX = No Door - RTF/Faux20 = Nutmeg</t>
  </si>
  <si>
    <t>XX = No Door - RTF/Faux20BG = Black Glaze/Nutmeg</t>
  </si>
  <si>
    <t>XX = No Door - RTF/Faux83R = Granite</t>
  </si>
  <si>
    <t>XX = No Door - RTF/Faux86R = Cloud</t>
  </si>
  <si>
    <t>XX = No Door - RTF/Faux41R = Onyx</t>
  </si>
  <si>
    <t>XX = No Door - RTF/Faux45R = Sandstone</t>
  </si>
  <si>
    <t>XX = No Door - RTF/Faux74M = Yasu 1</t>
  </si>
  <si>
    <t>XX = No Door - RTF/Faux77D = Sapi 2</t>
  </si>
  <si>
    <t>XX = No Door - RTF/Faux79B = Mayu</t>
  </si>
  <si>
    <t>XX = No Door - Veneer14 = Expresso</t>
  </si>
  <si>
    <t>XX = No Door - Veneer20 = Nutmeg</t>
  </si>
  <si>
    <t>XX = No Door - Veneer20BG = Black Glaze/Nutmeg</t>
  </si>
  <si>
    <t>SH = Shaker Thermofoil30 = White</t>
  </si>
  <si>
    <t>SH = Shaker Thermofoil32 = Satin White</t>
  </si>
  <si>
    <t>SH = Shaker Thermofoil71 = Wheat</t>
  </si>
  <si>
    <t>SH = Shaker Thermofoil72 = Sable</t>
  </si>
  <si>
    <t>SH = Shaker Thermofoil73 = Wengi</t>
  </si>
  <si>
    <t>SH = Shaker Thermofoil78 = Café</t>
  </si>
  <si>
    <t>SH = Shaker ThermofoilNSTD= Non Standard Thermofoil</t>
  </si>
  <si>
    <t>CMM = Craftsman Maple01 = Natural</t>
  </si>
  <si>
    <t>CMM = Craftsman Maple19 = Brandy</t>
  </si>
  <si>
    <t>CMM = Craftsman Maple20 = Nutmeg</t>
  </si>
  <si>
    <t>CMM = Craftsman Maple25 = Java</t>
  </si>
  <si>
    <t>CMM = Craftsman Maple66 = Chestnut</t>
  </si>
  <si>
    <t>CMM = Craftsman Maple05 = Vanilla Paint</t>
  </si>
  <si>
    <t>CMM = Craftsman Maple88 = Harvest</t>
  </si>
  <si>
    <t>CMM = Craftsman Maple04 = Fresh White Paint</t>
  </si>
  <si>
    <t>MTM = Metro Maple01 = Natural</t>
  </si>
  <si>
    <t>MTM = Metro Maple19 = Brandy</t>
  </si>
  <si>
    <t>MTM = Metro Maple20 = Nutmeg</t>
  </si>
  <si>
    <t>MTM = Metro Maple25 = Java</t>
  </si>
  <si>
    <t>MTM = Metro Maple66 = Chestnut</t>
  </si>
  <si>
    <t>MTM = Metro Maple88 = Harvest</t>
  </si>
  <si>
    <t>MQM = Marquis Maple01 = Natural</t>
  </si>
  <si>
    <t>MQM = Marquis Maple04 = Fresh White Paint</t>
  </si>
  <si>
    <t>MQM = Marquis Maple19 = Brandy</t>
  </si>
  <si>
    <t>MQM = Marquis Maple19BG = Black Glaze/Brandy</t>
  </si>
  <si>
    <t>MQM = Marquis Maple20 = Nutmeg</t>
  </si>
  <si>
    <t>MQM = Marquis Maple20BG = Black Glaze/Nutmeg</t>
  </si>
  <si>
    <t>MQM = Marquis Maple25 = Java</t>
  </si>
  <si>
    <t>MQM = Marquis Maple66 = Chestnut</t>
  </si>
  <si>
    <t>MQM = Marquis Maple66BG = Black Glaze/Chestnut</t>
  </si>
  <si>
    <t>MQM = Marquis Maple83 = Dove Gray/Paint</t>
  </si>
  <si>
    <t>MQM = Marquis Maple82PG = Pewter Glaze/Alabaster</t>
  </si>
  <si>
    <t>MQM = Marquis Maple88 = Harvest</t>
  </si>
  <si>
    <t>MQM = Marquis Maple88BG = Black Glaze/Harvest</t>
  </si>
  <si>
    <t>41R = Onyx</t>
  </si>
  <si>
    <t>41R</t>
  </si>
  <si>
    <t>45R = Sandstone</t>
  </si>
  <si>
    <t>45R</t>
  </si>
  <si>
    <t>0.7</t>
  </si>
  <si>
    <t>0.8</t>
  </si>
  <si>
    <t>1.0</t>
  </si>
  <si>
    <t>1.1</t>
  </si>
  <si>
    <t>1.2</t>
  </si>
  <si>
    <t>1.4</t>
  </si>
  <si>
    <t>1.7</t>
  </si>
  <si>
    <t>1.8</t>
  </si>
  <si>
    <t>2.0</t>
  </si>
  <si>
    <t>7.2</t>
  </si>
  <si>
    <t>8.8</t>
  </si>
  <si>
    <t>10.4</t>
  </si>
  <si>
    <t>12.0</t>
  </si>
  <si>
    <t>15.1</t>
  </si>
  <si>
    <t>16.7</t>
  </si>
  <si>
    <t>18.3</t>
  </si>
  <si>
    <t>19.9</t>
  </si>
  <si>
    <t>21.5</t>
  </si>
  <si>
    <t>23.1</t>
  </si>
  <si>
    <t>5.6</t>
  </si>
  <si>
    <t>2.4</t>
  </si>
  <si>
    <t>26.3</t>
  </si>
  <si>
    <t>1.6</t>
  </si>
  <si>
    <t>24.8</t>
  </si>
  <si>
    <t>29.3</t>
  </si>
  <si>
    <t>3.8</t>
  </si>
  <si>
    <t>4.6</t>
  </si>
  <si>
    <t>6.7</t>
  </si>
  <si>
    <t>7.9</t>
  </si>
  <si>
    <t>6.3</t>
  </si>
  <si>
    <t>9.1</t>
  </si>
  <si>
    <t>8.0</t>
  </si>
  <si>
    <t>11.6</t>
  </si>
  <si>
    <t>8.9</t>
  </si>
  <si>
    <t>12.8</t>
  </si>
  <si>
    <t>9.7</t>
  </si>
  <si>
    <t>14.0</t>
  </si>
  <si>
    <t>15.2</t>
  </si>
  <si>
    <t>11.4</t>
  </si>
  <si>
    <t>12.2</t>
  </si>
  <si>
    <t>17.7</t>
  </si>
  <si>
    <t>3.0</t>
  </si>
  <si>
    <t>4.3</t>
  </si>
  <si>
    <t>6.8</t>
  </si>
  <si>
    <t>8.3</t>
  </si>
  <si>
    <t>9.8</t>
  </si>
  <si>
    <t>11.3</t>
  </si>
  <si>
    <t>14.3</t>
  </si>
  <si>
    <t>15.8</t>
  </si>
  <si>
    <t>17.3</t>
  </si>
  <si>
    <t>18.8</t>
  </si>
  <si>
    <t>20.3</t>
  </si>
  <si>
    <t>21.8</t>
  </si>
  <si>
    <t>AHK23-ORB</t>
  </si>
  <si>
    <t>Belcastel Knob, Oil Rubbed Bronze</t>
  </si>
  <si>
    <t>AHK23-BLK</t>
  </si>
  <si>
    <t>Belcastel Knob, Matte Black</t>
  </si>
  <si>
    <t>AHP17-BLK</t>
  </si>
  <si>
    <t>Belcastel Pull, 128mm CTC, Matte Black</t>
  </si>
  <si>
    <t>AHP13T-BLK</t>
  </si>
  <si>
    <t>Pull, Gallery Bar T Knob, Matte Black</t>
  </si>
  <si>
    <t>AHP13T-SBZ</t>
  </si>
  <si>
    <t>Pull, Gallery Bar T Knob, Satin Bronze</t>
  </si>
  <si>
    <t>AHP13-BLK</t>
  </si>
  <si>
    <t>Pull, Gallery Bar, 7", 128mm ctc Matte Black</t>
  </si>
  <si>
    <t>AHP13-SBZ</t>
  </si>
  <si>
    <t>Pull, Gallery Bar, 7", 128mm ctc Satin Bronze</t>
  </si>
  <si>
    <t>AHP24-BLK</t>
  </si>
  <si>
    <t>Pull, Stanton, 128mm ctc Matte Black</t>
  </si>
  <si>
    <t>AHP24-SBZ</t>
  </si>
  <si>
    <t>Pull, Stanton, 128mm ctc Satin Bronze</t>
  </si>
  <si>
    <t>AHP24-PC</t>
  </si>
  <si>
    <t>Pull, Stanton, 128mm ctc Polished Chrome</t>
  </si>
  <si>
    <t>Pulls</t>
  </si>
  <si>
    <t>AHP</t>
  </si>
  <si>
    <t>List_Skins_P</t>
  </si>
  <si>
    <t>AMBD</t>
  </si>
  <si>
    <t>APK</t>
  </si>
  <si>
    <t>APQ1296</t>
  </si>
  <si>
    <t>APQ2448</t>
  </si>
  <si>
    <t>APQ2496</t>
  </si>
  <si>
    <t>APQ4848</t>
  </si>
  <si>
    <t>APQ4896</t>
  </si>
  <si>
    <t>APB2435</t>
  </si>
  <si>
    <t>APB2496</t>
  </si>
  <si>
    <t>APB4835</t>
  </si>
  <si>
    <t>APB4842</t>
  </si>
  <si>
    <t>AFL330</t>
  </si>
  <si>
    <t>AFL336</t>
  </si>
  <si>
    <t>AFL339</t>
  </si>
  <si>
    <t>AFL342</t>
  </si>
  <si>
    <t>AFL396</t>
  </si>
  <si>
    <t>AFL630</t>
  </si>
  <si>
    <t>AFL636</t>
  </si>
  <si>
    <t>AFL639</t>
  </si>
  <si>
    <t>AFL642</t>
  </si>
  <si>
    <t>AFL696</t>
  </si>
  <si>
    <t>Soft Close Blind Corner Hinge</t>
  </si>
  <si>
    <t>Soft Close Blind Corner Plate</t>
  </si>
  <si>
    <t>CLRCHIP-PCS-41R</t>
  </si>
  <si>
    <t>CLRCHIP-PCS-45R</t>
  </si>
  <si>
    <t>Onyx</t>
  </si>
  <si>
    <t>Sandstone</t>
  </si>
  <si>
    <t>PCSSD-LX-41R</t>
  </si>
  <si>
    <t>PCSSD-LX-45R</t>
  </si>
  <si>
    <t>PCSSD-MSF-41R</t>
  </si>
  <si>
    <t>PCSSD-MSF-45R</t>
  </si>
  <si>
    <t>PCSSD-HM-41R</t>
  </si>
  <si>
    <t>CFM = Craftsman Maple82 = Alabaster/Paint</t>
  </si>
  <si>
    <t>FNM = Fenton Maple82 = Alabaster/Paint</t>
  </si>
  <si>
    <t>LCM = Lincoln Maple82 = Alabaster/Paint</t>
  </si>
  <si>
    <t>MBM = Malibu Maple82 = Alabaster/Paint</t>
  </si>
  <si>
    <t>MNM = Monterey Maple82 = Alabaster/Paint</t>
  </si>
  <si>
    <t>NPM = Newport Maple82 = Alabaster/Paint</t>
  </si>
  <si>
    <t>SHM = Shaker Maple82 = Alabaster/Paint</t>
  </si>
  <si>
    <t>TEA = Tripoli Aluminum Door82 = Alabaster/Paint</t>
  </si>
  <si>
    <t>XX = No Door - RTF/Faux82 = Alabaster/Paint</t>
  </si>
  <si>
    <t>XX = No Door - Veneer82 = Alabaster/Paint</t>
  </si>
  <si>
    <t>MQM = Marquis Maple82 = Alabaster/Paint</t>
  </si>
  <si>
    <t>Paint or RTF Door Upcharge</t>
  </si>
  <si>
    <t>FNM = Fenton Maple02 = Mocha</t>
  </si>
  <si>
    <t>LCM = Lincoln Maple02 = Mocha</t>
  </si>
  <si>
    <t>MNM = Monterey Maple02 = Mocha</t>
  </si>
  <si>
    <t>SHM = Shaker Maple02 = Mocha</t>
  </si>
  <si>
    <t>TEA = Tripoli Aluminum Door02 = Mocha</t>
  </si>
  <si>
    <t>XX = No Door - RTF/Faux02 = Mocha</t>
  </si>
  <si>
    <t>02</t>
  </si>
  <si>
    <t>02 = Mocha</t>
  </si>
  <si>
    <t>MB12</t>
  </si>
  <si>
    <t>MB15</t>
  </si>
  <si>
    <t>MB18</t>
  </si>
  <si>
    <t>MB21</t>
  </si>
  <si>
    <t>MB24</t>
  </si>
  <si>
    <t>MB24S</t>
  </si>
  <si>
    <t>MB27</t>
  </si>
  <si>
    <t>MB30</t>
  </si>
  <si>
    <t>MB33</t>
  </si>
  <si>
    <t>MB36</t>
  </si>
  <si>
    <t>MB39</t>
  </si>
  <si>
    <t>MB3D12</t>
  </si>
  <si>
    <t>MB3D15</t>
  </si>
  <si>
    <t>MB3D18</t>
  </si>
  <si>
    <t>MB3D21</t>
  </si>
  <si>
    <t>MB3D24</t>
  </si>
  <si>
    <t>MB42</t>
  </si>
  <si>
    <t>MB9</t>
  </si>
  <si>
    <t>MBSFH33</t>
  </si>
  <si>
    <t>MBSFH36</t>
  </si>
  <si>
    <t>MBSFH39</t>
  </si>
  <si>
    <t>MBSFH42</t>
  </si>
  <si>
    <t>BWSA33</t>
  </si>
  <si>
    <t>BWSA36</t>
  </si>
  <si>
    <t>Base 1 Drawer, 12 X 32.25 X 22.25</t>
  </si>
  <si>
    <t>Base 1 Drawer, 15 X 32.25 X 22.25</t>
  </si>
  <si>
    <t>Base 1 Drawer, 18 X 32.25 X 22.25</t>
  </si>
  <si>
    <t>Base 1 Drawer, 21 X 32.25 X 22.25</t>
  </si>
  <si>
    <t>Base 1 Drawer, 24 X 32.25 X 22.25</t>
  </si>
  <si>
    <t>Base 1 Drawer, 27 X 32.25 X 22.25</t>
  </si>
  <si>
    <t>Base 1 Drawer, 30 X 32.25 X 22.25</t>
  </si>
  <si>
    <t>Base 1 Drawer, 33 X 32.25 X 22.25</t>
  </si>
  <si>
    <t>Base 1 Drawer, 36 X 32.25 X 22.25</t>
  </si>
  <si>
    <t>Base 1 Drawer, 39 X 32.25 X 22.25</t>
  </si>
  <si>
    <t>Base 3 Drawer, 12 X 32.25 X 22.25</t>
  </si>
  <si>
    <t>Base 3 Drawer, 15 X 32.25 X 22.25</t>
  </si>
  <si>
    <t>Base 3 Drawer, 18 X 32.25 X 22.25</t>
  </si>
  <si>
    <t>Base 3 Drawer, 21 X 32.25 X 22.25</t>
  </si>
  <si>
    <t>Base 3 Drawer, 24 X 32.25 X 22.25</t>
  </si>
  <si>
    <t>Base 1 Drawer, 42 X 32.25 X 22.25</t>
  </si>
  <si>
    <t>Base 1 Drawer, 9 X 32.25 X 22.25</t>
  </si>
  <si>
    <t>Base Sink Full Door ADA, 33 X 32.25 X 22.25</t>
  </si>
  <si>
    <t>Base Sink Full Door ADA, 36 X 32.25 X 22.25</t>
  </si>
  <si>
    <t>Base Sink Full Door ADA, 39 X 32.25 X 22.25</t>
  </si>
  <si>
    <t>Base Sink Full Door ADA, 42 X 32.25 X 22.25</t>
  </si>
  <si>
    <t>Base Sink Side Approach, 33 X 24 X 24</t>
  </si>
  <si>
    <t>Base Sink Side Approach, 36 X 24 X 24</t>
  </si>
  <si>
    <t>MBWS15</t>
  </si>
  <si>
    <t>Base Single Waste Basket, 18 X 32.25 X 22.25</t>
  </si>
  <si>
    <t>BWSA30</t>
  </si>
  <si>
    <t>Base Sink Side Approach, 30 X 24 X 24</t>
  </si>
  <si>
    <t>VWSA30</t>
  </si>
  <si>
    <t>Vanity Sink Side Approach, 30 X 24 X 21</t>
  </si>
  <si>
    <t>VWSA33</t>
  </si>
  <si>
    <t>Vanity Sink Side Approach, 33 X 24 X 21</t>
  </si>
  <si>
    <t>VWSA36</t>
  </si>
  <si>
    <t>Vanity Sink Side Approach, 36 X 24 X 21</t>
  </si>
  <si>
    <t>WFLA3015</t>
  </si>
  <si>
    <t>WFLA3018</t>
  </si>
  <si>
    <t>WFLA3615</t>
  </si>
  <si>
    <t>WFLA3618</t>
  </si>
  <si>
    <t>WLUA3015</t>
  </si>
  <si>
    <t>WLUA3018</t>
  </si>
  <si>
    <t>WLUA3615</t>
  </si>
  <si>
    <t>WLUA3618</t>
  </si>
  <si>
    <t>TEA = Tripoli Aluminum Door</t>
  </si>
  <si>
    <t>NA = No Finish Required</t>
  </si>
  <si>
    <t>TEA = Tripoli Aluminum DoorNA = No Finish Required</t>
  </si>
  <si>
    <t>MB</t>
  </si>
  <si>
    <t>MB3D</t>
  </si>
  <si>
    <t>MBSFH</t>
  </si>
  <si>
    <t>MBW</t>
  </si>
  <si>
    <t>WFLA</t>
  </si>
  <si>
    <t>WLUA</t>
  </si>
  <si>
    <t>TEA aluminum door for replacement facia ONLY</t>
  </si>
  <si>
    <t>!!!!!! WARNING - - TEA aluminum door for replacement facia ONLY - - WARNING !!!!!</t>
  </si>
  <si>
    <t>CFM = Craftsman Maple02 = Mocha</t>
  </si>
  <si>
    <t>CLRCHIP-PCS-02</t>
  </si>
  <si>
    <t>Mocha</t>
  </si>
  <si>
    <t>PCSSD-FNM-02</t>
  </si>
  <si>
    <t>PCSSD-LCM-02</t>
  </si>
  <si>
    <t>PCSSD-SHM-02</t>
  </si>
  <si>
    <t>FS230-00</t>
  </si>
  <si>
    <t>FIELD SUPPLY,FILL STICK,CLR</t>
  </si>
  <si>
    <t>FS230-02</t>
  </si>
  <si>
    <t>FIELD SUPPLY,FILL STICK,MOC</t>
  </si>
  <si>
    <t>FS230-45R</t>
  </si>
  <si>
    <t>FIELD SUPPLY,FILL STICK,SAND</t>
  </si>
  <si>
    <t>FIELD SUPPLY,FILL STICK, WGREY</t>
  </si>
  <si>
    <t>FIELD SUPPLY,FILL STICK, STORM</t>
  </si>
  <si>
    <t>FIELD SUPPLY,FILL STICK,SLATE</t>
  </si>
  <si>
    <t>FS281-02</t>
  </si>
  <si>
    <t>FIELD SUPPLY,TOUCH UP PEN,MOC</t>
  </si>
  <si>
    <t>FIELD SUPPLY,TOUCH UP PEN,31</t>
  </si>
  <si>
    <t>FS281-31</t>
  </si>
  <si>
    <t>FS281-45R</t>
  </si>
  <si>
    <t>Touch Up Pen, SAND</t>
  </si>
  <si>
    <t>Touch Up Pen, STORM</t>
  </si>
  <si>
    <t>Touch Up Pen, SLATE</t>
  </si>
  <si>
    <t>FS281-73</t>
  </si>
  <si>
    <t>FLD SUPP,TCH UP PEN,CHNT\WNG</t>
  </si>
  <si>
    <t>PSHOV3324</t>
  </si>
  <si>
    <t>Shelf 24" deep x 33'' wide</t>
  </si>
  <si>
    <t>D1527B</t>
  </si>
  <si>
    <t>EB-25FT-02</t>
  </si>
  <si>
    <t>Edgeband 02-Mocha Maple</t>
  </si>
  <si>
    <t>PSHOV3024</t>
  </si>
  <si>
    <t>CBSFH33</t>
  </si>
  <si>
    <t>Base Sink Full Door ADA, 33 X 32.5 X 24</t>
  </si>
  <si>
    <t>CBSFH</t>
  </si>
  <si>
    <t>CBSFH36</t>
  </si>
  <si>
    <t>Base Sink Full Door ADA, 36 X 32.5 X 24</t>
  </si>
  <si>
    <t>CBSFH39</t>
  </si>
  <si>
    <t>Base Sink Full Door ADA, 39 X 32.5 X 24</t>
  </si>
  <si>
    <t>CBSFH42</t>
  </si>
  <si>
    <t>Base Sink Full Door ADA, 42 X 32.5 X 24</t>
  </si>
  <si>
    <t>CBW</t>
  </si>
  <si>
    <t>HGSCBC</t>
  </si>
  <si>
    <t>HGSCBCP</t>
  </si>
  <si>
    <t>WB3039</t>
  </si>
  <si>
    <t>HGSTDBC</t>
  </si>
  <si>
    <t>Std Blind Corner Hinge</t>
  </si>
  <si>
    <t>HGSTDLUB</t>
  </si>
  <si>
    <t>WLU STABILIZER BAR</t>
  </si>
  <si>
    <t>HGSTDLUC</t>
  </si>
  <si>
    <t>WLU L/R MECHANISM COVERS</t>
  </si>
  <si>
    <t>HGSTDLUG</t>
  </si>
  <si>
    <t>WLU MDF DOOR LIFT MECHANISM</t>
  </si>
  <si>
    <t>HGSTDLUP</t>
  </si>
  <si>
    <t>WLU DOOR PLATE</t>
  </si>
  <si>
    <t>HGSTDLUW</t>
  </si>
  <si>
    <t>WLU STD DOOR LIFT MECHANISM</t>
  </si>
  <si>
    <t>PES614-Q25</t>
  </si>
  <si>
    <t>SCREW,EURO-TYPE 6MM X 14MM PC</t>
  </si>
  <si>
    <t>PFS832-Q25</t>
  </si>
  <si>
    <t>SCREW,FLAT HEAD,#8X32MM</t>
  </si>
  <si>
    <t>PPS613-Q25</t>
  </si>
  <si>
    <t>SCREW,PAN HEAD,#6X13MM</t>
  </si>
  <si>
    <t>43R</t>
  </si>
  <si>
    <t>46R = Canyon</t>
  </si>
  <si>
    <t>46R</t>
  </si>
  <si>
    <t>LX = Lenox Thermofoil46R = Canyon</t>
  </si>
  <si>
    <t>MSF = Mission Five Thermofoil46R = Canyon</t>
  </si>
  <si>
    <t>CLRCHIP-PCS-46R</t>
  </si>
  <si>
    <t>Canyon</t>
  </si>
  <si>
    <t>PCSSD-LX-46R</t>
  </si>
  <si>
    <t>PCSSD-MSF-46R</t>
  </si>
  <si>
    <t>FS230-46R </t>
  </si>
  <si>
    <t>FIELD SUPPLY,FILL STICK,CYN </t>
  </si>
  <si>
    <t>FIELD SUPPLY,TOUCH UP PEN,CYN </t>
  </si>
  <si>
    <t>FS230-43R</t>
  </si>
  <si>
    <t>FIELD SUPPLY,FILL STICK, FOREST</t>
  </si>
  <si>
    <t>FS230-41R</t>
  </si>
  <si>
    <t>FIELD SUPPLY,FILL STICK, ONYX</t>
  </si>
  <si>
    <t>FS281-41R</t>
  </si>
  <si>
    <t>FS281-43R</t>
  </si>
  <si>
    <t>Touch Up Pen, FOREST</t>
  </si>
  <si>
    <t>Touch Up Pen, ONYX</t>
  </si>
  <si>
    <t>AFSHHW</t>
  </si>
  <si>
    <t>Accesory floating shelf, Hardware brackets</t>
  </si>
  <si>
    <t>Hadware</t>
  </si>
  <si>
    <t>AFSH</t>
  </si>
  <si>
    <t>APB3596</t>
  </si>
  <si>
    <t>Panel, 5/8' X 35 X 96 full sheet, 2 sided</t>
  </si>
  <si>
    <t>KDN = Kaden Thermofoil</t>
  </si>
  <si>
    <t>KDN</t>
  </si>
  <si>
    <t>43R = Olive</t>
  </si>
  <si>
    <t>77R</t>
  </si>
  <si>
    <t>77R = Dune</t>
  </si>
  <si>
    <t>HM = Hamilton Thermofoil43R = Olive</t>
  </si>
  <si>
    <t>LX = Lenox Thermofoil43R = Olive</t>
  </si>
  <si>
    <t>MSF = Mission Five Thermofoil43R = Olive</t>
  </si>
  <si>
    <t>MSF = Mission Five Thermofoil77R = Dune</t>
  </si>
  <si>
    <t>LX = Lenox Thermofoil77R = Dune</t>
  </si>
  <si>
    <t>HM = Hamilton Thermofoil77R = Dune</t>
  </si>
  <si>
    <t>XX = No Door - RTF/Faux43R = Olive</t>
  </si>
  <si>
    <t>XX = No Door - RTF/Faux77R = Dune</t>
  </si>
  <si>
    <t>KDN = Kaden Thermofoil30 = White</t>
  </si>
  <si>
    <t>KDN = Kaden Thermofoil37R = Storm</t>
  </si>
  <si>
    <t>KDN = Kaden Thermofoil83R = Granite</t>
  </si>
  <si>
    <t>KDN = Kaden Thermofoil86R = Cloud</t>
  </si>
  <si>
    <t>KDN = Kaden Thermofoil41R = Onyx</t>
  </si>
  <si>
    <t>KDN = Kaden Thermofoil73 = Wengi</t>
  </si>
  <si>
    <t>KDN = Kaden Thermofoil43R = Olive</t>
  </si>
  <si>
    <t>KDN = Kaden Thermofoil77R = Dune</t>
  </si>
  <si>
    <t>KDN = Kaden Thermofoil45R = Sandstone</t>
  </si>
  <si>
    <t>KDN = Kaden Thermofoil46R = Canyon</t>
  </si>
  <si>
    <t>KDN = Kaden Thermofoil76G = Tsuki 2</t>
  </si>
  <si>
    <t>KDN = Kaden Thermofoil79A = Satomi</t>
  </si>
  <si>
    <t>Slim Shaker thermofoil door and Slab drawer front 5 Piece Door Front</t>
  </si>
  <si>
    <t>Kadan RTF (KDN)</t>
  </si>
  <si>
    <t>PCSSD-KDN-30</t>
  </si>
  <si>
    <t>PCSSD-KDN-37R</t>
  </si>
  <si>
    <t>PCSSD-KDN-41R</t>
  </si>
  <si>
    <t>PCSSD-KDN-43R</t>
  </si>
  <si>
    <t>PCSSD-KDN-45R</t>
  </si>
  <si>
    <t>PCSSD-KDN-46R</t>
  </si>
  <si>
    <t>PCSSD-KDN-73</t>
  </si>
  <si>
    <t>PCSSD-KDN-76G</t>
  </si>
  <si>
    <t>PCSSD-KDN-77R</t>
  </si>
  <si>
    <t>PCSSD-KDN-79A</t>
  </si>
  <si>
    <t>PCSSD-KDN-83R</t>
  </si>
  <si>
    <t>PCSSD-KDN-86R</t>
  </si>
  <si>
    <t>PCSSD-HM-77R</t>
  </si>
  <si>
    <t>PCSSD-HM-43R</t>
  </si>
  <si>
    <t>PCSSD-LX-77R</t>
  </si>
  <si>
    <t>PCSSD-LX-43R</t>
  </si>
  <si>
    <t>PCSSD-MSF-77R</t>
  </si>
  <si>
    <t>PCSSD-MSF-43R</t>
  </si>
  <si>
    <t>CLRCHIP-PCS-77R</t>
  </si>
  <si>
    <t>CLRCHIP-PCS-43R</t>
  </si>
  <si>
    <t>Kaden RTF</t>
  </si>
  <si>
    <t>Olive</t>
  </si>
  <si>
    <t>Dune</t>
  </si>
  <si>
    <t>Grey</t>
  </si>
  <si>
    <t>D1827B</t>
  </si>
  <si>
    <t>PADU0621</t>
  </si>
  <si>
    <t>PADU0921</t>
  </si>
  <si>
    <t>PADU0924</t>
  </si>
  <si>
    <t>EB-25FT-41R</t>
  </si>
  <si>
    <t>EB-25FT-45R</t>
  </si>
  <si>
    <t>EB-25FT-46R</t>
  </si>
  <si>
    <t>EB-25FT-64</t>
  </si>
  <si>
    <t>Edgeband 37R-Onyx</t>
  </si>
  <si>
    <t>Edgeband 37R-Sandstone</t>
  </si>
  <si>
    <t>Edgeband 37R-Canyon</t>
  </si>
  <si>
    <t>Edgeband 37R-Slate</t>
  </si>
  <si>
    <t>FS230-31</t>
  </si>
  <si>
    <t>FIELD SUPPLY,FILL STICK,NATURAL INTERIOR</t>
  </si>
  <si>
    <t>FIELD SUPPLY,FILL STICK,WENGI</t>
  </si>
  <si>
    <t>FS230-73</t>
  </si>
  <si>
    <t>Std Blind Corner Hinge Plate</t>
  </si>
  <si>
    <t>HGSTDBCP</t>
  </si>
  <si>
    <t>PSCATCH</t>
  </si>
  <si>
    <t>Magnetic Catch</t>
  </si>
  <si>
    <t>FS281-46R</t>
  </si>
  <si>
    <t>32R = Satin White</t>
  </si>
  <si>
    <t>32R</t>
  </si>
  <si>
    <t>HM = Hamilton Thermofoil32R = Satin White</t>
  </si>
  <si>
    <t>KDN = Kaden Thermofoil32R = Satin White</t>
  </si>
  <si>
    <t>LX = Lenox Thermofoil32R = Satin White</t>
  </si>
  <si>
    <t>MSF = Mission Five Thermofoil32R = Satin White</t>
  </si>
  <si>
    <t>XX = No Door - RTF/Faux32R = Satin White</t>
  </si>
  <si>
    <t>FS230-77R</t>
  </si>
  <si>
    <t>FIELD SUPP,FILL STICK,DUNE</t>
  </si>
  <si>
    <t>32 = Satin White (old)</t>
  </si>
  <si>
    <t>HNG-PLATE-H0</t>
  </si>
  <si>
    <t>SPECIALTY HINGE PLATE</t>
  </si>
  <si>
    <t>HNG-PLATE-H4</t>
  </si>
  <si>
    <t>UNIVERSAL HINGE PLATE</t>
  </si>
  <si>
    <t>HNG-QTURN-STD</t>
  </si>
  <si>
    <t>SELF CLOSE 3WAY ADJ HINGE</t>
  </si>
  <si>
    <t>HNG-QTURN-SC</t>
  </si>
  <si>
    <t>SOFT CLOSE 3WAY ADJ HINGE</t>
  </si>
  <si>
    <t>HNG-DIAG-STD</t>
  </si>
  <si>
    <t>SELF CLOSE DIAGONAL CRNR HINGE</t>
  </si>
  <si>
    <t>HNG-DIAG-SC</t>
  </si>
  <si>
    <t>SOFT CLOSE DIAGONAL CRNR HINGE</t>
  </si>
  <si>
    <t>HNG-BLND-STD</t>
  </si>
  <si>
    <t>SELF CLOSE BLIND CRNR HINGE</t>
  </si>
  <si>
    <t>HNG-BLND-SC</t>
  </si>
  <si>
    <t>SOFT CLOSE BLIND CRNR HINGE</t>
  </si>
  <si>
    <t>HNG-FRAME-STD</t>
  </si>
  <si>
    <t>SELF CLOSE FRAME HINGE</t>
  </si>
  <si>
    <t>HNG-EZLSC-STD</t>
  </si>
  <si>
    <t>SELF CLOSE EZ/LS WIDE HINGE</t>
  </si>
  <si>
    <t>HNG-EZLSP-STD</t>
  </si>
  <si>
    <t>STANDARD EZ/LS KNUCKLE HINGE</t>
  </si>
  <si>
    <t>HNG-GRMT-STD</t>
  </si>
  <si>
    <t>SELF CLOSE 3WAY ADJ GRMT HINGE</t>
  </si>
  <si>
    <t>HNG-GRMT-SC</t>
  </si>
  <si>
    <t>SOFT CLOSE 3WAY ADJ GRMT HINGE</t>
  </si>
  <si>
    <t>CLRCHIP-PCS-86R</t>
  </si>
  <si>
    <t>PCSSD-HM-32R</t>
  </si>
  <si>
    <t>PCSSD-KDN-32R</t>
  </si>
  <si>
    <t>PCSSD-LX-32R</t>
  </si>
  <si>
    <t>PCSSD-MSF-32R</t>
  </si>
  <si>
    <t xml:space="preserve">AFLSH2410-WHT </t>
  </si>
  <si>
    <t xml:space="preserve">AFLSH3010-WHT </t>
  </si>
  <si>
    <t xml:space="preserve">AFLSH3610-WHT </t>
  </si>
  <si>
    <t xml:space="preserve">AFLSH2410-BLK </t>
  </si>
  <si>
    <t xml:space="preserve">AFLSH3010-BLK </t>
  </si>
  <si>
    <t xml:space="preserve">AFLSH3610-BLK </t>
  </si>
  <si>
    <t xml:space="preserve">AFLSH2410-LAT </t>
  </si>
  <si>
    <t xml:space="preserve">AFLSH3010-LAT </t>
  </si>
  <si>
    <t xml:space="preserve">AFLSH3610-LAT </t>
  </si>
  <si>
    <t>ACC,FLOATING SHELF,24X10,WHITE</t>
  </si>
  <si>
    <t>ACC,FLOATING SHELF,30X10,WHITE</t>
  </si>
  <si>
    <t>ACC,FLOATING SHELF,36X10,WHITE</t>
  </si>
  <si>
    <t>ACC,FLOATING SHELF,24X10,BLACK</t>
  </si>
  <si>
    <t>ACC,FLOATING SHELF,30X10,BLACK</t>
  </si>
  <si>
    <t>ACC,FLOATING SHELF,36X10,BLACK</t>
  </si>
  <si>
    <t>ACC,FLOATING SHELF,24X10,LATTE</t>
  </si>
  <si>
    <t>ACC,FLOATING SHELF,30X10,LATTE</t>
  </si>
  <si>
    <t>ACC,FLOATING SHELF,36X10,LATTE</t>
  </si>
  <si>
    <t>Fshelf</t>
  </si>
  <si>
    <t>AFLSH</t>
  </si>
  <si>
    <t>AHK1-PC</t>
  </si>
  <si>
    <t>Knob, 1-1/4", Oil Polished Chrome</t>
  </si>
  <si>
    <t>AHK1-BG</t>
  </si>
  <si>
    <t>AHK23-BG</t>
  </si>
  <si>
    <t>AHP17-BN</t>
  </si>
  <si>
    <t>AHP17-PC</t>
  </si>
  <si>
    <t>Belcastel Pull, 128mm CTC, Polished Chrome</t>
  </si>
  <si>
    <t>Belcastel Pull, 128mm CTC, Brushed Nickle</t>
  </si>
  <si>
    <t>AHP17-BG</t>
  </si>
  <si>
    <t>-</t>
  </si>
  <si>
    <t>AHP14-PC</t>
  </si>
  <si>
    <t>Pull, Square 128mm CTC, Polished Chrome</t>
  </si>
  <si>
    <t>AHP14-BLK</t>
  </si>
  <si>
    <t>Pull, Square 128mm CTC, Black</t>
  </si>
  <si>
    <t>AHP14-ORB</t>
  </si>
  <si>
    <t>Pull, Square 128mm CTC, Oil Rubbed Bronze</t>
  </si>
  <si>
    <t>AHP14-BG</t>
  </si>
  <si>
    <t>AHP13T-PC</t>
  </si>
  <si>
    <t>Pull, Gallery Bar T Knob, Polished Chrome</t>
  </si>
  <si>
    <t>AHP13T-ORB</t>
  </si>
  <si>
    <t>Pull, Gallery Bar T Knob, Oil Rubbed Bronze</t>
  </si>
  <si>
    <t>AHP13T-GLD</t>
  </si>
  <si>
    <t>Pull, Gallery Bar T Knob, GLD</t>
  </si>
  <si>
    <t>AHP13T-BG</t>
  </si>
  <si>
    <t>AHP13.5-PC</t>
  </si>
  <si>
    <t>Pull, Gallery Bar, 6", 3"ctc Polished Chrome</t>
  </si>
  <si>
    <t>AHP13.5-SBZ</t>
  </si>
  <si>
    <t>AHP13.5-BG</t>
  </si>
  <si>
    <t>AHP13-PC</t>
  </si>
  <si>
    <t>AHP13-ORB</t>
  </si>
  <si>
    <t>Pull, Gallery Bar, 7", 128mm ctc Oil Rub Brz</t>
  </si>
  <si>
    <t>AHP13-GLD</t>
  </si>
  <si>
    <t>Pull, Gallery Bar, 7", 128mm ctc GLD</t>
  </si>
  <si>
    <t>Pull, Gallery Bar, 6", 3" CTC Satin Bronze</t>
  </si>
  <si>
    <t>Pull, Gallery Bar, 7",128mm ctc Polished Chrome</t>
  </si>
  <si>
    <t>AHP13-BG</t>
  </si>
  <si>
    <t>Pull, Gallery Bar, 7", 128mm ctc BG</t>
  </si>
  <si>
    <t>AHP24-BN</t>
  </si>
  <si>
    <t>Pull, Stanton, 128mm ctc Brushed Nickle</t>
  </si>
  <si>
    <t>AHP24-ORB</t>
  </si>
  <si>
    <t>Pull, Stanton, 128mm ctc Oil Rubbed Bronze</t>
  </si>
  <si>
    <t>AHP24-BG</t>
  </si>
  <si>
    <t>AHP20-BN</t>
  </si>
  <si>
    <t>Pull, Edgefield, Brushed Nickle</t>
  </si>
  <si>
    <t>AHP20-PC</t>
  </si>
  <si>
    <t>Pull, Edgefield, Polished Chrome</t>
  </si>
  <si>
    <t>AHP20-BLK</t>
  </si>
  <si>
    <t>AHP20-ORB</t>
  </si>
  <si>
    <t>Pull, Edgefield, Black</t>
  </si>
  <si>
    <t>Pull, Edgefield, Oil Rubbed Bronze</t>
  </si>
  <si>
    <t>AHP20-BG</t>
  </si>
  <si>
    <t>Pull, Edgefield, Brushed Gold</t>
  </si>
  <si>
    <t>AHK23-BN</t>
  </si>
  <si>
    <t>Belcastel Knob, Brushed Nickle</t>
  </si>
  <si>
    <t>Pull, Square 128mm CTC, Brushed Gold</t>
  </si>
  <si>
    <t>Belcastel Pull, 128mm CTC, Brushed Gold</t>
  </si>
  <si>
    <t>Pull, Stanton, 128mm ctc Brushed Gold</t>
  </si>
  <si>
    <t>Knob, 1-1/4", Brushed Gold</t>
  </si>
  <si>
    <t>Belcastel Knob, Brushed Gold</t>
  </si>
  <si>
    <t>Pull, Gallery Bar T Knob, Brushed Gold</t>
  </si>
  <si>
    <t>AHK23-PC</t>
  </si>
  <si>
    <t>Belcastel Knob, Polished Chrome</t>
  </si>
  <si>
    <t>Pull, Gallery Bar, 7", 128mm ctc Brush Nickel</t>
  </si>
  <si>
    <t>HNG-GRMT-Q06</t>
  </si>
  <si>
    <t>LOOSE HINGE GROMMETS,6-COUNT</t>
  </si>
  <si>
    <t>2026v1.0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</si>
</sst>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00"/>
    <numFmt numFmtId="167" formatCode="0.0"/>
    <numFmt numFmtId="168" formatCode="&quot;$&quot;#,##0.00"/>
    <numFmt numFmtId="169" formatCode="&quot;$&quot;#,##0.00;[Red]&quot;$&quot;#,##0.00"/>
    <numFmt numFmtId="170" formatCode="[&lt;=9999999]###\-####;\(###\)\ ###\-####"/>
    <numFmt numFmtId="171" formatCode="[$-F800]dddd\,\ mmmm\ dd\,\ yyyy"/>
    <numFmt numFmtId="172" formatCode="#,##0.0_);\(#,##0.0\)"/>
    <numFmt numFmtId="173" formatCode="m/d/yyyy;@"/>
  </numFmts>
  <fonts count="8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Arial Narrow"/>
      <family val="2"/>
    </font>
    <font>
      <b/>
      <sz val="12"/>
      <name val="Arial Narrow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sz val="11"/>
      <name val="Arial Narrow"/>
      <family val="2"/>
    </font>
    <font>
      <sz val="12"/>
      <name val="Arial Narrow"/>
      <family val="2"/>
    </font>
    <font>
      <b/>
      <i/>
      <sz val="10"/>
      <name val="Arial Narrow"/>
      <family val="2"/>
    </font>
    <font>
      <b/>
      <sz val="8"/>
      <color indexed="10"/>
      <name val="Arial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i/>
      <sz val="12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 Narrow"/>
      <family val="2"/>
    </font>
    <font>
      <b/>
      <i/>
      <sz val="10"/>
      <color rgb="FFFF0000"/>
      <name val="Arial Black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i/>
      <sz val="12"/>
      <color theme="0"/>
      <name val="Arial Narrow"/>
      <family val="2"/>
    </font>
    <font>
      <i/>
      <sz val="12"/>
      <name val="Arial Narrow"/>
      <family val="2"/>
    </font>
    <font>
      <b/>
      <i/>
      <sz val="10"/>
      <color theme="0"/>
      <name val="Arial Narrow"/>
      <family val="2"/>
    </font>
    <font>
      <i/>
      <sz val="11"/>
      <name val="Arial Narrow"/>
      <family val="2"/>
    </font>
    <font>
      <b/>
      <i/>
      <sz val="28"/>
      <color theme="0"/>
      <name val="Arial Narrow"/>
      <family val="2"/>
    </font>
    <font>
      <b/>
      <sz val="10"/>
      <color theme="0"/>
      <name val="Arial Narrow"/>
      <family val="2"/>
    </font>
    <font>
      <i/>
      <sz val="14"/>
      <color theme="0"/>
      <name val="Arial Narrow"/>
      <family val="2"/>
    </font>
    <font>
      <i/>
      <sz val="12"/>
      <color theme="0"/>
      <name val="Arial Narrow"/>
      <family val="2"/>
    </font>
    <font>
      <b/>
      <i/>
      <sz val="12"/>
      <color rgb="FFFFFFCC"/>
      <name val="Arial Narrow"/>
      <family val="2"/>
    </font>
    <font>
      <sz val="12"/>
      <name val="Arial"/>
      <family val="2"/>
    </font>
    <font>
      <sz val="11"/>
      <color rgb="FF000000"/>
      <name val="Calibri"/>
      <family val="2"/>
    </font>
    <font>
      <b/>
      <i/>
      <sz val="14"/>
      <color theme="0"/>
      <name val="Arial Narrow"/>
      <family val="2"/>
    </font>
    <font>
      <sz val="11"/>
      <name val="Arial Narrow"/>
      <family val="2"/>
    </font>
    <font>
      <sz val="10"/>
      <color theme="0"/>
      <name val="Arial"/>
      <family val="2"/>
    </font>
    <font>
      <b/>
      <i/>
      <sz val="26"/>
      <color theme="0"/>
      <name val="Arial Narrow"/>
      <family val="2"/>
    </font>
    <font>
      <b/>
      <i/>
      <sz val="26"/>
      <color theme="0"/>
      <name val="Arial"/>
      <family val="2"/>
    </font>
    <font>
      <b/>
      <sz val="28"/>
      <color theme="0"/>
      <name val="Arial Narrow"/>
      <family val="2"/>
    </font>
    <font>
      <i/>
      <sz val="14"/>
      <color theme="0"/>
      <name val="Calibri"/>
      <family val="2"/>
    </font>
    <font>
      <sz val="10"/>
      <color rgb="FFFF0000"/>
      <name val="Arial Narrow"/>
      <family val="2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name val="Arial Narrow"/>
      <family val="2"/>
    </font>
    <font>
      <sz val="12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Arial"/>
      <family val="2"/>
    </font>
    <font>
      <sz val="12"/>
      <color theme="1"/>
      <name val="Arial Narrow"/>
      <family val="2"/>
    </font>
    <font>
      <b/>
      <i/>
      <sz val="12"/>
      <color theme="0" tint="-0.499984740745262"/>
      <name val="Arial Narrow"/>
      <family val="2"/>
    </font>
    <font>
      <i/>
      <sz val="12"/>
      <color theme="0" tint="-0.499984740745262"/>
      <name val="Arial Narrow"/>
      <family val="2"/>
    </font>
    <font>
      <i/>
      <sz val="10"/>
      <color theme="0" tint="-0.499984740745262"/>
      <name val="Cambria"/>
      <family val="1"/>
    </font>
    <font>
      <sz val="10"/>
      <color theme="0" tint="-0.499984740745262"/>
      <name val="Cambria"/>
      <family val="1"/>
    </font>
    <font>
      <sz val="12"/>
      <color theme="0" tint="-0.499984740745262"/>
      <name val="Arial Black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4659260841701"/>
        <bgColor auto="1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63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43" fontId="1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1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47" fillId="0" borderId="0"/>
    <xf numFmtId="0" fontId="13" fillId="23" borderId="7" applyNumberFormat="0" applyFont="0" applyAlignment="0" applyProtection="0"/>
    <xf numFmtId="0" fontId="13" fillId="23" borderId="7" applyNumberFormat="0" applyFont="0" applyAlignment="0" applyProtection="0"/>
    <xf numFmtId="0" fontId="13" fillId="23" borderId="7" applyNumberFormat="0" applyFont="0" applyAlignment="0" applyProtection="0"/>
    <xf numFmtId="0" fontId="26" fillId="20" borderId="8" applyNumberFormat="0" applyAlignment="0" applyProtection="0"/>
    <xf numFmtId="0" fontId="26" fillId="20" borderId="8" applyNumberFormat="0" applyAlignment="0" applyProtection="0"/>
    <xf numFmtId="0" fontId="26" fillId="20" borderId="8" applyNumberFormat="0" applyAlignment="0" applyProtection="0"/>
    <xf numFmtId="9" fontId="1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" fillId="0" borderId="0"/>
    <xf numFmtId="0" fontId="50" fillId="0" borderId="0"/>
    <xf numFmtId="0" fontId="13" fillId="23" borderId="7" applyNumberFormat="0" applyFont="0" applyAlignment="0" applyProtection="0"/>
    <xf numFmtId="0" fontId="26" fillId="20" borderId="8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" fillId="0" borderId="0"/>
    <xf numFmtId="0" fontId="12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16" fillId="20" borderId="80" applyNumberFormat="0" applyAlignment="0" applyProtection="0"/>
    <xf numFmtId="0" fontId="16" fillId="20" borderId="80" applyNumberFormat="0" applyAlignment="0" applyProtection="0"/>
    <xf numFmtId="0" fontId="16" fillId="20" borderId="80" applyNumberFormat="0" applyAlignment="0" applyProtection="0"/>
    <xf numFmtId="43" fontId="5" fillId="0" borderId="0" applyFont="0" applyFill="0" applyBorder="0" applyAlignment="0" applyProtection="0"/>
    <xf numFmtId="0" fontId="23" fillId="7" borderId="80" applyNumberFormat="0" applyAlignment="0" applyProtection="0"/>
    <xf numFmtId="0" fontId="23" fillId="7" borderId="80" applyNumberFormat="0" applyAlignment="0" applyProtection="0"/>
    <xf numFmtId="0" fontId="23" fillId="7" borderId="80" applyNumberFormat="0" applyAlignment="0" applyProtection="0"/>
    <xf numFmtId="0" fontId="5" fillId="0" borderId="0"/>
    <xf numFmtId="0" fontId="13" fillId="23" borderId="81" applyNumberFormat="0" applyFont="0" applyAlignment="0" applyProtection="0"/>
    <xf numFmtId="0" fontId="13" fillId="23" borderId="81" applyNumberFormat="0" applyFont="0" applyAlignment="0" applyProtection="0"/>
    <xf numFmtId="0" fontId="13" fillId="23" borderId="81" applyNumberFormat="0" applyFont="0" applyAlignment="0" applyProtection="0"/>
    <xf numFmtId="0" fontId="26" fillId="20" borderId="82" applyNumberFormat="0" applyAlignment="0" applyProtection="0"/>
    <xf numFmtId="0" fontId="26" fillId="20" borderId="82" applyNumberFormat="0" applyAlignment="0" applyProtection="0"/>
    <xf numFmtId="0" fontId="26" fillId="20" borderId="82" applyNumberFormat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43" fontId="5" fillId="0" borderId="0" applyFont="0" applyFill="0" applyBorder="0" applyAlignment="0" applyProtection="0"/>
    <xf numFmtId="0" fontId="5" fillId="0" borderId="0"/>
    <xf numFmtId="0" fontId="16" fillId="20" borderId="80" applyNumberFormat="0" applyAlignment="0" applyProtection="0"/>
    <xf numFmtId="43" fontId="5" fillId="0" borderId="0" applyFont="0" applyFill="0" applyBorder="0" applyAlignment="0" applyProtection="0"/>
    <xf numFmtId="0" fontId="23" fillId="7" borderId="80" applyNumberFormat="0" applyAlignment="0" applyProtection="0"/>
    <xf numFmtId="0" fontId="5" fillId="0" borderId="0"/>
    <xf numFmtId="0" fontId="13" fillId="23" borderId="81" applyNumberFormat="0" applyFont="0" applyAlignment="0" applyProtection="0"/>
    <xf numFmtId="0" fontId="26" fillId="20" borderId="82" applyNumberFormat="0" applyAlignment="0" applyProtection="0"/>
    <xf numFmtId="0" fontId="28" fillId="0" borderId="83" applyNumberFormat="0" applyFill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43" fontId="3" fillId="0" borderId="0" applyFont="0" applyFill="0" applyBorder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43" fontId="3" fillId="0" borderId="0" applyFont="0" applyFill="0" applyBorder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6" fillId="20" borderId="99" applyNumberFormat="0" applyAlignment="0" applyProtection="0"/>
    <xf numFmtId="0" fontId="16" fillId="20" borderId="99" applyNumberFormat="0" applyAlignment="0" applyProtection="0"/>
    <xf numFmtId="43" fontId="3" fillId="0" borderId="0" applyFont="0" applyFill="0" applyBorder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3" fillId="0" borderId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43" fontId="3" fillId="0" borderId="0" applyFont="0" applyFill="0" applyBorder="0" applyAlignment="0" applyProtection="0"/>
    <xf numFmtId="0" fontId="3" fillId="0" borderId="0"/>
    <xf numFmtId="0" fontId="16" fillId="20" borderId="99" applyNumberFormat="0" applyAlignment="0" applyProtection="0"/>
    <xf numFmtId="43" fontId="3" fillId="0" borderId="0" applyFont="0" applyFill="0" applyBorder="0" applyAlignment="0" applyProtection="0"/>
    <xf numFmtId="0" fontId="23" fillId="7" borderId="99" applyNumberFormat="0" applyAlignment="0" applyProtection="0"/>
    <xf numFmtId="0" fontId="3" fillId="0" borderId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3" fillId="7" borderId="99" applyNumberFormat="0" applyAlignment="0" applyProtection="0"/>
    <xf numFmtId="0" fontId="23" fillId="7" borderId="99" applyNumberForma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23" fillId="7" borderId="99" applyNumberFormat="0" applyAlignment="0" applyProtection="0"/>
    <xf numFmtId="0" fontId="28" fillId="0" borderId="102" applyNumberFormat="0" applyFill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43" fontId="3" fillId="0" borderId="0" applyFont="0" applyFill="0" applyBorder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3" fillId="23" borderId="100" applyNumberFormat="0" applyFont="0" applyAlignment="0" applyProtection="0"/>
    <xf numFmtId="43" fontId="3" fillId="0" borderId="0" applyFont="0" applyFill="0" applyBorder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8" fillId="0" borderId="102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3" fillId="7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75" fillId="0" borderId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3" fillId="7" borderId="99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6" fillId="20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23" fillId="7" borderId="99" applyNumberFormat="0" applyAlignment="0" applyProtection="0"/>
    <xf numFmtId="0" fontId="28" fillId="0" borderId="102" applyNumberFormat="0" applyFill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23" fillId="7" borderId="99" applyNumberFormat="0" applyAlignment="0" applyProtection="0"/>
    <xf numFmtId="0" fontId="28" fillId="0" borderId="102" applyNumberFormat="0" applyFill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13" fillId="23" borderId="100" applyNumberFormat="0" applyFont="0" applyAlignment="0" applyProtection="0"/>
    <xf numFmtId="0" fontId="26" fillId="20" borderId="101" applyNumberFormat="0" applyAlignment="0" applyProtection="0"/>
    <xf numFmtId="0" fontId="28" fillId="0" borderId="102" applyNumberFormat="0" applyFill="0" applyAlignment="0" applyProtection="0"/>
    <xf numFmtId="0" fontId="28" fillId="0" borderId="102" applyNumberFormat="0" applyFill="0" applyAlignment="0" applyProtection="0"/>
    <xf numFmtId="0" fontId="23" fillId="7" borderId="99" applyNumberFormat="0" applyAlignment="0" applyProtection="0"/>
    <xf numFmtId="0" fontId="23" fillId="7" borderId="99" applyNumberForma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16" fillId="20" borderId="99" applyNumberFormat="0" applyAlignment="0" applyProtection="0"/>
    <xf numFmtId="0" fontId="16" fillId="20" borderId="99" applyNumberFormat="0" applyAlignment="0" applyProtection="0"/>
    <xf numFmtId="0" fontId="28" fillId="0" borderId="102" applyNumberFormat="0" applyFill="0" applyAlignment="0" applyProtection="0"/>
    <xf numFmtId="0" fontId="13" fillId="23" borderId="100" applyNumberFormat="0" applyFont="0" applyAlignment="0" applyProtection="0"/>
    <xf numFmtId="0" fontId="23" fillId="7" borderId="99" applyNumberFormat="0" applyAlignment="0" applyProtection="0"/>
    <xf numFmtId="0" fontId="28" fillId="0" borderId="102" applyNumberFormat="0" applyFill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26" fillId="20" borderId="101" applyNumberFormat="0" applyAlignment="0" applyProtection="0"/>
    <xf numFmtId="0" fontId="26" fillId="20" borderId="101" applyNumberFormat="0" applyAlignment="0" applyProtection="0"/>
    <xf numFmtId="0" fontId="23" fillId="7" borderId="99" applyNumberFormat="0" applyAlignment="0" applyProtection="0"/>
    <xf numFmtId="0" fontId="13" fillId="23" borderId="100" applyNumberFormat="0" applyFont="0" applyAlignment="0" applyProtection="0"/>
    <xf numFmtId="0" fontId="16" fillId="20" borderId="99" applyNumberFormat="0" applyAlignment="0" applyProtection="0"/>
    <xf numFmtId="0" fontId="16" fillId="20" borderId="111" applyNumberFormat="0" applyAlignment="0" applyProtection="0"/>
    <xf numFmtId="0" fontId="26" fillId="20" borderId="105" applyNumberFormat="0" applyAlignment="0" applyProtection="0"/>
    <xf numFmtId="0" fontId="26" fillId="20" borderId="105" applyNumberFormat="0" applyAlignment="0" applyProtection="0"/>
    <xf numFmtId="0" fontId="23" fillId="7" borderId="107" applyNumberFormat="0" applyAlignment="0" applyProtection="0"/>
    <xf numFmtId="0" fontId="13" fillId="23" borderId="104" applyNumberFormat="0" applyFont="0" applyAlignment="0" applyProtection="0"/>
    <xf numFmtId="0" fontId="13" fillId="23" borderId="112" applyNumberFormat="0" applyFont="0" applyAlignment="0" applyProtection="0"/>
    <xf numFmtId="0" fontId="26" fillId="20" borderId="105" applyNumberFormat="0" applyAlignment="0" applyProtection="0"/>
    <xf numFmtId="0" fontId="16" fillId="20" borderId="107" applyNumberFormat="0" applyAlignment="0" applyProtection="0"/>
    <xf numFmtId="0" fontId="28" fillId="0" borderId="114" applyNumberFormat="0" applyFill="0" applyAlignment="0" applyProtection="0"/>
    <xf numFmtId="0" fontId="23" fillId="7" borderId="111" applyNumberFormat="0" applyAlignment="0" applyProtection="0"/>
    <xf numFmtId="0" fontId="23" fillId="7" borderId="107" applyNumberFormat="0" applyAlignment="0" applyProtection="0"/>
    <xf numFmtId="0" fontId="16" fillId="20" borderId="111" applyNumberFormat="0" applyAlignment="0" applyProtection="0"/>
    <xf numFmtId="0" fontId="28" fillId="0" borderId="114" applyNumberFormat="0" applyFill="0" applyAlignment="0" applyProtection="0"/>
    <xf numFmtId="0" fontId="23" fillId="7" borderId="103" applyNumberFormat="0" applyAlignment="0" applyProtection="0"/>
    <xf numFmtId="0" fontId="23" fillId="7" borderId="111" applyNumberFormat="0" applyAlignment="0" applyProtection="0"/>
    <xf numFmtId="0" fontId="28" fillId="0" borderId="110" applyNumberFormat="0" applyFill="0" applyAlignment="0" applyProtection="0"/>
    <xf numFmtId="0" fontId="13" fillId="23" borderId="108" applyNumberFormat="0" applyFont="0" applyAlignment="0" applyProtection="0"/>
    <xf numFmtId="0" fontId="23" fillId="7" borderId="103" applyNumberFormat="0" applyAlignment="0" applyProtection="0"/>
    <xf numFmtId="0" fontId="16" fillId="20" borderId="103" applyNumberFormat="0" applyAlignment="0" applyProtection="0"/>
    <xf numFmtId="0" fontId="13" fillId="23" borderId="104" applyNumberFormat="0" applyFont="0" applyAlignment="0" applyProtection="0"/>
    <xf numFmtId="0" fontId="16" fillId="20" borderId="111" applyNumberFormat="0" applyAlignment="0" applyProtection="0"/>
    <xf numFmtId="0" fontId="13" fillId="23" borderId="104" applyNumberFormat="0" applyFont="0" applyAlignment="0" applyProtection="0"/>
    <xf numFmtId="0" fontId="23" fillId="7" borderId="103" applyNumberFormat="0" applyAlignment="0" applyProtection="0"/>
    <xf numFmtId="0" fontId="16" fillId="20" borderId="107" applyNumberFormat="0" applyAlignment="0" applyProtection="0"/>
    <xf numFmtId="0" fontId="28" fillId="0" borderId="110" applyNumberFormat="0" applyFill="0" applyAlignment="0" applyProtection="0"/>
    <xf numFmtId="0" fontId="26" fillId="20" borderId="109" applyNumberFormat="0" applyAlignment="0" applyProtection="0"/>
    <xf numFmtId="0" fontId="28" fillId="0" borderId="106" applyNumberFormat="0" applyFill="0" applyAlignment="0" applyProtection="0"/>
    <xf numFmtId="0" fontId="16" fillId="20" borderId="111" applyNumberFormat="0" applyAlignment="0" applyProtection="0"/>
    <xf numFmtId="0" fontId="28" fillId="0" borderId="114" applyNumberFormat="0" applyFill="0" applyAlignment="0" applyProtection="0"/>
    <xf numFmtId="0" fontId="23" fillId="7" borderId="111" applyNumberFormat="0" applyAlignment="0" applyProtection="0"/>
    <xf numFmtId="0" fontId="26" fillId="20" borderId="113" applyNumberFormat="0" applyAlignment="0" applyProtection="0"/>
    <xf numFmtId="0" fontId="28" fillId="0" borderId="114" applyNumberFormat="0" applyFill="0" applyAlignment="0" applyProtection="0"/>
    <xf numFmtId="0" fontId="28" fillId="0" borderId="110" applyNumberFormat="0" applyFill="0" applyAlignment="0" applyProtection="0"/>
    <xf numFmtId="0" fontId="16" fillId="20" borderId="107" applyNumberFormat="0" applyAlignment="0" applyProtection="0"/>
    <xf numFmtId="0" fontId="13" fillId="23" borderId="112" applyNumberFormat="0" applyFont="0" applyAlignment="0" applyProtection="0"/>
    <xf numFmtId="0" fontId="16" fillId="20" borderId="103" applyNumberFormat="0" applyAlignment="0" applyProtection="0"/>
    <xf numFmtId="0" fontId="26" fillId="20" borderId="113" applyNumberFormat="0" applyAlignment="0" applyProtection="0"/>
    <xf numFmtId="0" fontId="26" fillId="20" borderId="105" applyNumberFormat="0" applyAlignment="0" applyProtection="0"/>
    <xf numFmtId="0" fontId="13" fillId="23" borderId="108" applyNumberFormat="0" applyFont="0" applyAlignment="0" applyProtection="0"/>
    <xf numFmtId="0" fontId="23" fillId="7" borderId="111" applyNumberFormat="0" applyAlignment="0" applyProtection="0"/>
    <xf numFmtId="0" fontId="28" fillId="0" borderId="106" applyNumberFormat="0" applyFill="0" applyAlignment="0" applyProtection="0"/>
    <xf numFmtId="0" fontId="23" fillId="7" borderId="103" applyNumberFormat="0" applyAlignment="0" applyProtection="0"/>
    <xf numFmtId="0" fontId="16" fillId="20" borderId="111" applyNumberFormat="0" applyAlignment="0" applyProtection="0"/>
    <xf numFmtId="0" fontId="28" fillId="0" borderId="106" applyNumberFormat="0" applyFill="0" applyAlignment="0" applyProtection="0"/>
    <xf numFmtId="0" fontId="13" fillId="23" borderId="112" applyNumberFormat="0" applyFont="0" applyAlignment="0" applyProtection="0"/>
    <xf numFmtId="0" fontId="16" fillId="20" borderId="103" applyNumberFormat="0" applyAlignment="0" applyProtection="0"/>
    <xf numFmtId="0" fontId="23" fillId="7" borderId="111" applyNumberFormat="0" applyAlignment="0" applyProtection="0"/>
    <xf numFmtId="0" fontId="16" fillId="20" borderId="103" applyNumberFormat="0" applyAlignment="0" applyProtection="0"/>
    <xf numFmtId="0" fontId="28" fillId="0" borderId="106" applyNumberFormat="0" applyFill="0" applyAlignment="0" applyProtection="0"/>
    <xf numFmtId="0" fontId="16" fillId="20" borderId="111" applyNumberFormat="0" applyAlignment="0" applyProtection="0"/>
    <xf numFmtId="0" fontId="16" fillId="20" borderId="103" applyNumberFormat="0" applyAlignment="0" applyProtection="0"/>
    <xf numFmtId="0" fontId="28" fillId="0" borderId="110" applyNumberFormat="0" applyFill="0" applyAlignment="0" applyProtection="0"/>
    <xf numFmtId="0" fontId="16" fillId="20" borderId="103" applyNumberFormat="0" applyAlignment="0" applyProtection="0"/>
    <xf numFmtId="0" fontId="16" fillId="20" borderId="103" applyNumberFormat="0" applyAlignment="0" applyProtection="0"/>
    <xf numFmtId="0" fontId="26" fillId="20" borderId="113" applyNumberFormat="0" applyAlignment="0" applyProtection="0"/>
    <xf numFmtId="0" fontId="16" fillId="20" borderId="103" applyNumberFormat="0" applyAlignment="0" applyProtection="0"/>
    <xf numFmtId="0" fontId="26" fillId="20" borderId="113" applyNumberFormat="0" applyAlignment="0" applyProtection="0"/>
    <xf numFmtId="0" fontId="26" fillId="20" borderId="113" applyNumberFormat="0" applyAlignment="0" applyProtection="0"/>
    <xf numFmtId="0" fontId="23" fillId="7" borderId="103" applyNumberFormat="0" applyAlignment="0" applyProtection="0"/>
    <xf numFmtId="0" fontId="23" fillId="7" borderId="107" applyNumberFormat="0" applyAlignment="0" applyProtection="0"/>
    <xf numFmtId="0" fontId="26" fillId="20" borderId="109" applyNumberFormat="0" applyAlignment="0" applyProtection="0"/>
    <xf numFmtId="0" fontId="13" fillId="23" borderId="104" applyNumberFormat="0" applyFont="0" applyAlignment="0" applyProtection="0"/>
    <xf numFmtId="0" fontId="28" fillId="0" borderId="106" applyNumberFormat="0" applyFill="0" applyAlignment="0" applyProtection="0"/>
    <xf numFmtId="0" fontId="13" fillId="23" borderId="108" applyNumberFormat="0" applyFont="0" applyAlignment="0" applyProtection="0"/>
    <xf numFmtId="0" fontId="26" fillId="20" borderId="109" applyNumberFormat="0" applyAlignment="0" applyProtection="0"/>
    <xf numFmtId="0" fontId="28" fillId="0" borderId="106" applyNumberFormat="0" applyFill="0" applyAlignment="0" applyProtection="0"/>
    <xf numFmtId="0" fontId="23" fillId="7" borderId="103" applyNumberFormat="0" applyAlignment="0" applyProtection="0"/>
    <xf numFmtId="0" fontId="26" fillId="20" borderId="113" applyNumberFormat="0" applyAlignment="0" applyProtection="0"/>
    <xf numFmtId="0" fontId="28" fillId="0" borderId="106" applyNumberFormat="0" applyFill="0" applyAlignment="0" applyProtection="0"/>
    <xf numFmtId="0" fontId="28" fillId="0" borderId="114" applyNumberFormat="0" applyFill="0" applyAlignment="0" applyProtection="0"/>
    <xf numFmtId="0" fontId="13" fillId="23" borderId="108" applyNumberFormat="0" applyFont="0" applyAlignment="0" applyProtection="0"/>
    <xf numFmtId="0" fontId="16" fillId="20" borderId="111" applyNumberFormat="0" applyAlignment="0" applyProtection="0"/>
    <xf numFmtId="0" fontId="26" fillId="20" borderId="109" applyNumberFormat="0" applyAlignment="0" applyProtection="0"/>
    <xf numFmtId="0" fontId="13" fillId="23" borderId="104" applyNumberFormat="0" applyFont="0" applyAlignment="0" applyProtection="0"/>
    <xf numFmtId="0" fontId="23" fillId="7" borderId="103" applyNumberFormat="0" applyAlignment="0" applyProtection="0"/>
    <xf numFmtId="0" fontId="26" fillId="20" borderId="105" applyNumberFormat="0" applyAlignment="0" applyProtection="0"/>
    <xf numFmtId="0" fontId="23" fillId="7" borderId="111" applyNumberFormat="0" applyAlignment="0" applyProtection="0"/>
    <xf numFmtId="0" fontId="16" fillId="20" borderId="111" applyNumberFormat="0" applyAlignment="0" applyProtection="0"/>
    <xf numFmtId="0" fontId="26" fillId="20" borderId="105" applyNumberFormat="0" applyAlignment="0" applyProtection="0"/>
    <xf numFmtId="0" fontId="28" fillId="0" borderId="106" applyNumberFormat="0" applyFill="0" applyAlignment="0" applyProtection="0"/>
    <xf numFmtId="0" fontId="23" fillId="7" borderId="111" applyNumberFormat="0" applyAlignment="0" applyProtection="0"/>
    <xf numFmtId="0" fontId="23" fillId="7" borderId="107" applyNumberFormat="0" applyAlignment="0" applyProtection="0"/>
    <xf numFmtId="0" fontId="13" fillId="23" borderId="112" applyNumberFormat="0" applyFont="0" applyAlignment="0" applyProtection="0"/>
    <xf numFmtId="0" fontId="16" fillId="20" borderId="107" applyNumberFormat="0" applyAlignment="0" applyProtection="0"/>
    <xf numFmtId="0" fontId="13" fillId="23" borderId="112" applyNumberFormat="0" applyFont="0" applyAlignment="0" applyProtection="0"/>
    <xf numFmtId="0" fontId="13" fillId="23" borderId="104" applyNumberFormat="0" applyFont="0" applyAlignment="0" applyProtection="0"/>
    <xf numFmtId="0" fontId="26" fillId="20" borderId="113" applyNumberFormat="0" applyAlignment="0" applyProtection="0"/>
    <xf numFmtId="0" fontId="28" fillId="0" borderId="114" applyNumberFormat="0" applyFill="0" applyAlignment="0" applyProtection="0"/>
    <xf numFmtId="0" fontId="23" fillId="7" borderId="111" applyNumberFormat="0" applyAlignment="0" applyProtection="0"/>
    <xf numFmtId="0" fontId="13" fillId="23" borderId="104" applyNumberFormat="0" applyFont="0" applyAlignment="0" applyProtection="0"/>
    <xf numFmtId="0" fontId="26" fillId="20" borderId="113" applyNumberFormat="0" applyAlignment="0" applyProtection="0"/>
    <xf numFmtId="0" fontId="28" fillId="0" borderId="114" applyNumberFormat="0" applyFill="0" applyAlignment="0" applyProtection="0"/>
    <xf numFmtId="0" fontId="26" fillId="20" borderId="105" applyNumberFormat="0" applyAlignment="0" applyProtection="0"/>
    <xf numFmtId="0" fontId="26" fillId="20" borderId="105" applyNumberFormat="0" applyAlignment="0" applyProtection="0"/>
    <xf numFmtId="0" fontId="28" fillId="0" borderId="114" applyNumberFormat="0" applyFill="0" applyAlignment="0" applyProtection="0"/>
    <xf numFmtId="0" fontId="13" fillId="23" borderId="112" applyNumberFormat="0" applyFont="0" applyAlignment="0" applyProtection="0"/>
    <xf numFmtId="0" fontId="13" fillId="23" borderId="112" applyNumberFormat="0" applyFont="0" applyAlignment="0" applyProtection="0"/>
    <xf numFmtId="0" fontId="13" fillId="23" borderId="104" applyNumberFormat="0" applyFont="0" applyAlignment="0" applyProtection="0"/>
    <xf numFmtId="0" fontId="23" fillId="7" borderId="103" applyNumberFormat="0" applyAlignment="0" applyProtection="0"/>
    <xf numFmtId="0" fontId="13" fillId="23" borderId="112" applyNumberFormat="0" applyFont="0" applyAlignment="0" applyProtection="0"/>
    <xf numFmtId="0" fontId="2" fillId="0" borderId="0"/>
    <xf numFmtId="0" fontId="12" fillId="0" borderId="0"/>
    <xf numFmtId="0" fontId="1" fillId="0" borderId="0"/>
  </cellStyleXfs>
  <cellXfs count="565">
    <xf numFmtId="0" fontId="0" fillId="0" borderId="0" xfId="0"/>
    <xf numFmtId="0" fontId="30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0" fillId="0" borderId="12" xfId="0" applyFont="1" applyBorder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117"/>
    <xf numFmtId="0" fontId="38" fillId="0" borderId="0" xfId="117" applyFont="1"/>
    <xf numFmtId="0" fontId="31" fillId="0" borderId="0" xfId="117" applyAlignment="1">
      <alignment horizontal="left"/>
    </xf>
    <xf numFmtId="0" fontId="34" fillId="0" borderId="0" xfId="0" applyFont="1"/>
    <xf numFmtId="0" fontId="34" fillId="0" borderId="0" xfId="0" applyFont="1" applyAlignment="1">
      <alignment horizontal="center"/>
    </xf>
    <xf numFmtId="0" fontId="32" fillId="0" borderId="0" xfId="117" applyFont="1" applyAlignment="1">
      <alignment horizontal="center"/>
    </xf>
    <xf numFmtId="0" fontId="48" fillId="0" borderId="0" xfId="0" applyFont="1"/>
    <xf numFmtId="0" fontId="35" fillId="0" borderId="0" xfId="0" applyFont="1"/>
    <xf numFmtId="0" fontId="41" fillId="0" borderId="0" xfId="0" applyFont="1"/>
    <xf numFmtId="0" fontId="48" fillId="0" borderId="0" xfId="0" applyFont="1" applyAlignment="1" applyProtection="1">
      <alignment horizontal="center"/>
      <protection locked="0"/>
    </xf>
    <xf numFmtId="0" fontId="48" fillId="0" borderId="0" xfId="0" applyFont="1" applyProtection="1">
      <protection locked="0"/>
    </xf>
    <xf numFmtId="0" fontId="39" fillId="0" borderId="17" xfId="0" applyFont="1" applyBorder="1" applyAlignment="1" applyProtection="1">
      <alignment horizontal="left"/>
      <protection locked="0"/>
    </xf>
    <xf numFmtId="0" fontId="39" fillId="0" borderId="19" xfId="0" applyFont="1" applyBorder="1" applyAlignment="1" applyProtection="1">
      <alignment horizontal="right"/>
      <protection locked="0"/>
    </xf>
    <xf numFmtId="0" fontId="35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39" fillId="0" borderId="17" xfId="0" applyFont="1" applyBorder="1" applyProtection="1">
      <protection locked="0"/>
    </xf>
    <xf numFmtId="0" fontId="39" fillId="0" borderId="19" xfId="0" applyFont="1" applyBorder="1" applyProtection="1">
      <protection locked="0"/>
    </xf>
    <xf numFmtId="164" fontId="34" fillId="0" borderId="0" xfId="82" applyNumberFormat="1" applyFont="1" applyBorder="1" applyAlignment="1" applyProtection="1">
      <alignment horizontal="center" wrapText="1"/>
      <protection locked="0"/>
    </xf>
    <xf numFmtId="164" fontId="34" fillId="0" borderId="0" xfId="82" applyNumberFormat="1" applyFont="1" applyBorder="1" applyAlignment="1" applyProtection="1">
      <alignment wrapText="1"/>
      <protection locked="0"/>
    </xf>
    <xf numFmtId="0" fontId="34" fillId="0" borderId="0" xfId="0" applyFont="1" applyAlignment="1" applyProtection="1">
      <alignment horizontal="left"/>
      <protection locked="0"/>
    </xf>
    <xf numFmtId="0" fontId="34" fillId="0" borderId="0" xfId="0" applyFont="1" applyAlignment="1" applyProtection="1">
      <alignment horizontal="center"/>
      <protection locked="0"/>
    </xf>
    <xf numFmtId="44" fontId="34" fillId="0" borderId="0" xfId="86" applyFont="1" applyBorder="1" applyAlignment="1" applyProtection="1">
      <protection locked="0"/>
    </xf>
    <xf numFmtId="0" fontId="30" fillId="0" borderId="0" xfId="0" applyFont="1" applyAlignment="1" applyProtection="1">
      <alignment wrapText="1"/>
      <protection locked="0"/>
    </xf>
    <xf numFmtId="0" fontId="30" fillId="0" borderId="0" xfId="0" applyFont="1" applyAlignment="1" applyProtection="1">
      <alignment horizontal="center"/>
      <protection locked="0"/>
    </xf>
    <xf numFmtId="0" fontId="30" fillId="0" borderId="0" xfId="0" applyFont="1" applyProtection="1">
      <protection hidden="1"/>
    </xf>
    <xf numFmtId="0" fontId="30" fillId="0" borderId="0" xfId="0" applyFont="1" applyAlignment="1" applyProtection="1">
      <alignment horizontal="center"/>
      <protection hidden="1"/>
    </xf>
    <xf numFmtId="164" fontId="49" fillId="0" borderId="0" xfId="82" applyNumberFormat="1" applyFont="1" applyBorder="1" applyAlignment="1" applyProtection="1">
      <alignment horizontal="center"/>
      <protection hidden="1"/>
    </xf>
    <xf numFmtId="44" fontId="41" fillId="0" borderId="22" xfId="86" applyFont="1" applyBorder="1" applyAlignment="1" applyProtection="1">
      <protection hidden="1"/>
    </xf>
    <xf numFmtId="0" fontId="48" fillId="0" borderId="0" xfId="0" applyFont="1" applyProtection="1">
      <protection hidden="1"/>
    </xf>
    <xf numFmtId="0" fontId="35" fillId="0" borderId="0" xfId="0" applyFont="1" applyProtection="1">
      <protection hidden="1"/>
    </xf>
    <xf numFmtId="0" fontId="40" fillId="0" borderId="0" xfId="0" applyFont="1" applyProtection="1">
      <protection hidden="1"/>
    </xf>
    <xf numFmtId="164" fontId="34" fillId="0" borderId="0" xfId="82" applyNumberFormat="1" applyFont="1" applyBorder="1" applyAlignment="1" applyProtection="1">
      <alignment wrapText="1"/>
      <protection hidden="1"/>
    </xf>
    <xf numFmtId="0" fontId="30" fillId="0" borderId="0" xfId="0" applyFont="1" applyAlignment="1" applyProtection="1">
      <alignment wrapText="1"/>
      <protection hidden="1"/>
    </xf>
    <xf numFmtId="0" fontId="40" fillId="0" borderId="0" xfId="0" applyFont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43" fillId="0" borderId="0" xfId="0" applyFont="1" applyAlignment="1" applyProtection="1">
      <alignment horizontal="center" wrapText="1"/>
      <protection hidden="1"/>
    </xf>
    <xf numFmtId="9" fontId="40" fillId="0" borderId="0" xfId="129" applyFont="1" applyFill="1" applyBorder="1" applyAlignment="1" applyProtection="1">
      <alignment horizontal="center"/>
      <protection hidden="1"/>
    </xf>
    <xf numFmtId="9" fontId="40" fillId="0" borderId="0" xfId="129" applyFont="1" applyFill="1" applyBorder="1" applyAlignment="1" applyProtection="1">
      <protection hidden="1"/>
    </xf>
    <xf numFmtId="168" fontId="40" fillId="0" borderId="0" xfId="0" applyNumberFormat="1" applyFont="1" applyProtection="1">
      <protection hidden="1"/>
    </xf>
    <xf numFmtId="44" fontId="40" fillId="0" borderId="0" xfId="86" applyFont="1" applyFill="1" applyBorder="1" applyAlignment="1" applyProtection="1">
      <alignment horizontal="center"/>
      <protection hidden="1"/>
    </xf>
    <xf numFmtId="0" fontId="30" fillId="0" borderId="0" xfId="0" applyFont="1" applyAlignment="1">
      <alignment horizontal="center" vertical="center" wrapText="1"/>
    </xf>
    <xf numFmtId="0" fontId="31" fillId="0" borderId="21" xfId="117" applyBorder="1" applyAlignment="1">
      <alignment horizontal="center" vertical="center"/>
    </xf>
    <xf numFmtId="0" fontId="31" fillId="0" borderId="20" xfId="117" applyBorder="1" applyAlignment="1">
      <alignment horizontal="center" vertical="center"/>
    </xf>
    <xf numFmtId="0" fontId="33" fillId="0" borderId="20" xfId="117" applyFont="1" applyBorder="1" applyAlignment="1">
      <alignment horizontal="center"/>
    </xf>
    <xf numFmtId="0" fontId="32" fillId="26" borderId="35" xfId="117" applyFont="1" applyFill="1" applyBorder="1" applyAlignment="1">
      <alignment horizontal="center" vertical="center"/>
    </xf>
    <xf numFmtId="0" fontId="32" fillId="26" borderId="36" xfId="117" applyFont="1" applyFill="1" applyBorder="1" applyAlignment="1">
      <alignment horizontal="center" vertical="center" wrapText="1"/>
    </xf>
    <xf numFmtId="44" fontId="30" fillId="0" borderId="0" xfId="86" applyFont="1" applyFill="1" applyBorder="1" applyAlignment="1" applyProtection="1">
      <alignment horizontal="center"/>
    </xf>
    <xf numFmtId="165" fontId="30" fillId="0" borderId="0" xfId="0" applyNumberFormat="1" applyFont="1" applyAlignment="1">
      <alignment horizontal="center"/>
    </xf>
    <xf numFmtId="0" fontId="43" fillId="26" borderId="35" xfId="0" applyFont="1" applyFill="1" applyBorder="1" applyAlignment="1" applyProtection="1">
      <alignment horizontal="center" vertical="center" wrapText="1"/>
      <protection hidden="1"/>
    </xf>
    <xf numFmtId="0" fontId="43" fillId="26" borderId="36" xfId="0" applyFont="1" applyFill="1" applyBorder="1" applyAlignment="1" applyProtection="1">
      <alignment horizontal="center" vertical="center" wrapText="1"/>
      <protection hidden="1"/>
    </xf>
    <xf numFmtId="0" fontId="43" fillId="26" borderId="37" xfId="0" applyFont="1" applyFill="1" applyBorder="1" applyAlignment="1" applyProtection="1">
      <alignment horizontal="center" vertical="center" wrapText="1"/>
      <protection hidden="1"/>
    </xf>
    <xf numFmtId="0" fontId="3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/>
    </xf>
    <xf numFmtId="164" fontId="30" fillId="30" borderId="21" xfId="82" applyNumberFormat="1" applyFont="1" applyFill="1" applyBorder="1" applyAlignment="1">
      <alignment horizontal="center" vertical="center" wrapText="1"/>
    </xf>
    <xf numFmtId="37" fontId="30" fillId="30" borderId="21" xfId="82" applyNumberFormat="1" applyFont="1" applyFill="1" applyBorder="1" applyAlignment="1">
      <alignment horizontal="center" vertical="center" wrapText="1"/>
    </xf>
    <xf numFmtId="0" fontId="12" fillId="27" borderId="0" xfId="0" applyFont="1" applyFill="1"/>
    <xf numFmtId="0" fontId="12" fillId="0" borderId="0" xfId="146" applyAlignment="1">
      <alignment horizontal="left"/>
    </xf>
    <xf numFmtId="164" fontId="30" fillId="0" borderId="12" xfId="82" applyNumberFormat="1" applyFont="1" applyFill="1" applyBorder="1" applyAlignment="1">
      <alignment horizontal="left"/>
    </xf>
    <xf numFmtId="0" fontId="30" fillId="0" borderId="11" xfId="0" applyFont="1" applyBorder="1"/>
    <xf numFmtId="165" fontId="30" fillId="30" borderId="21" xfId="82" applyNumberFormat="1" applyFont="1" applyFill="1" applyBorder="1" applyAlignment="1">
      <alignment horizontal="center" vertical="center" wrapText="1"/>
    </xf>
    <xf numFmtId="43" fontId="30" fillId="30" borderId="21" xfId="82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/>
    </xf>
    <xf numFmtId="1" fontId="30" fillId="0" borderId="12" xfId="0" applyNumberFormat="1" applyFont="1" applyBorder="1" applyAlignment="1">
      <alignment horizontal="center"/>
    </xf>
    <xf numFmtId="0" fontId="41" fillId="0" borderId="0" xfId="0" applyFont="1" applyAlignment="1">
      <alignment horizontal="center"/>
    </xf>
    <xf numFmtId="164" fontId="34" fillId="0" borderId="0" xfId="82" applyNumberFormat="1" applyFont="1" applyBorder="1" applyAlignment="1">
      <alignment horizontal="right" indent="1"/>
    </xf>
    <xf numFmtId="0" fontId="41" fillId="32" borderId="0" xfId="0" applyFont="1" applyFill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30" fillId="34" borderId="0" xfId="0" applyFont="1" applyFill="1" applyAlignment="1">
      <alignment horizontal="center"/>
    </xf>
    <xf numFmtId="0" fontId="0" fillId="34" borderId="0" xfId="0" applyFill="1"/>
    <xf numFmtId="0" fontId="30" fillId="34" borderId="0" xfId="0" applyFont="1" applyFill="1"/>
    <xf numFmtId="164" fontId="41" fillId="31" borderId="21" xfId="82" applyNumberFormat="1" applyFont="1" applyFill="1" applyBorder="1" applyAlignment="1">
      <alignment horizontal="center" vertical="center" wrapText="1"/>
    </xf>
    <xf numFmtId="0" fontId="45" fillId="0" borderId="0" xfId="0" applyFont="1"/>
    <xf numFmtId="0" fontId="30" fillId="0" borderId="0" xfId="243" applyFont="1" applyAlignment="1">
      <alignment horizontal="center" vertical="center"/>
    </xf>
    <xf numFmtId="0" fontId="37" fillId="30" borderId="20" xfId="146" applyFont="1" applyFill="1" applyBorder="1" applyAlignment="1">
      <alignment horizontal="center" vertical="center" wrapText="1"/>
    </xf>
    <xf numFmtId="164" fontId="30" fillId="0" borderId="11" xfId="82" applyNumberFormat="1" applyFont="1" applyFill="1" applyBorder="1" applyAlignment="1">
      <alignment horizontal="left"/>
    </xf>
    <xf numFmtId="0" fontId="37" fillId="0" borderId="0" xfId="0" applyFont="1" applyAlignment="1">
      <alignment horizontal="center" vertical="center"/>
    </xf>
    <xf numFmtId="164" fontId="34" fillId="0" borderId="0" xfId="82" applyNumberFormat="1" applyFont="1" applyBorder="1" applyAlignment="1">
      <alignment wrapText="1"/>
    </xf>
    <xf numFmtId="0" fontId="34" fillId="0" borderId="31" xfId="0" applyFont="1" applyBorder="1"/>
    <xf numFmtId="164" fontId="34" fillId="35" borderId="0" xfId="82" applyNumberFormat="1" applyFont="1" applyFill="1" applyBorder="1" applyAlignment="1">
      <alignment wrapText="1"/>
    </xf>
    <xf numFmtId="0" fontId="34" fillId="35" borderId="0" xfId="0" applyFont="1" applyFill="1"/>
    <xf numFmtId="0" fontId="45" fillId="0" borderId="0" xfId="0" applyFont="1" applyAlignment="1">
      <alignment horizontal="center"/>
    </xf>
    <xf numFmtId="0" fontId="45" fillId="31" borderId="0" xfId="0" applyFont="1" applyFill="1"/>
    <xf numFmtId="0" fontId="45" fillId="31" borderId="0" xfId="0" applyFont="1" applyFill="1" applyAlignment="1">
      <alignment horizontal="right" indent="1"/>
    </xf>
    <xf numFmtId="0" fontId="45" fillId="0" borderId="0" xfId="0" applyFont="1" applyAlignment="1">
      <alignment horizontal="left" indent="1"/>
    </xf>
    <xf numFmtId="0" fontId="45" fillId="31" borderId="0" xfId="0" applyFont="1" applyFill="1" applyAlignment="1">
      <alignment horizontal="right"/>
    </xf>
    <xf numFmtId="0" fontId="53" fillId="0" borderId="0" xfId="0" applyFont="1" applyAlignment="1">
      <alignment horizontal="left" indent="1"/>
    </xf>
    <xf numFmtId="0" fontId="53" fillId="0" borderId="0" xfId="0" applyFont="1"/>
    <xf numFmtId="165" fontId="45" fillId="0" borderId="0" xfId="82" applyNumberFormat="1" applyFont="1" applyBorder="1" applyAlignment="1"/>
    <xf numFmtId="0" fontId="34" fillId="0" borderId="0" xfId="0" applyFont="1" applyAlignment="1">
      <alignment horizontal="right"/>
    </xf>
    <xf numFmtId="0" fontId="45" fillId="0" borderId="32" xfId="0" applyFont="1" applyBorder="1"/>
    <xf numFmtId="165" fontId="34" fillId="0" borderId="0" xfId="82" applyNumberFormat="1" applyFont="1" applyBorder="1" applyAlignment="1"/>
    <xf numFmtId="164" fontId="41" fillId="28" borderId="13" xfId="82" applyNumberFormat="1" applyFont="1" applyFill="1" applyBorder="1" applyAlignment="1">
      <alignment horizontal="left"/>
    </xf>
    <xf numFmtId="164" fontId="41" fillId="28" borderId="14" xfId="82" applyNumberFormat="1" applyFont="1" applyFill="1" applyBorder="1" applyAlignment="1">
      <alignment horizontal="left"/>
    </xf>
    <xf numFmtId="164" fontId="41" fillId="29" borderId="13" xfId="82" applyNumberFormat="1" applyFont="1" applyFill="1" applyBorder="1" applyAlignment="1">
      <alignment horizontal="left"/>
    </xf>
    <xf numFmtId="164" fontId="41" fillId="29" borderId="14" xfId="82" applyNumberFormat="1" applyFont="1" applyFill="1" applyBorder="1" applyAlignment="1">
      <alignment horizontal="left"/>
    </xf>
    <xf numFmtId="164" fontId="41" fillId="29" borderId="15" xfId="82" applyNumberFormat="1" applyFont="1" applyFill="1" applyBorder="1" applyAlignment="1">
      <alignment horizontal="left"/>
    </xf>
    <xf numFmtId="164" fontId="41" fillId="25" borderId="14" xfId="82" applyNumberFormat="1" applyFont="1" applyFill="1" applyBorder="1" applyAlignment="1">
      <alignment horizontal="left"/>
    </xf>
    <xf numFmtId="164" fontId="41" fillId="28" borderId="14" xfId="82" applyNumberFormat="1" applyFont="1" applyFill="1" applyBorder="1" applyAlignment="1">
      <alignment horizontal="center"/>
    </xf>
    <xf numFmtId="164" fontId="41" fillId="25" borderId="13" xfId="82" applyNumberFormat="1" applyFont="1" applyFill="1" applyBorder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12" xfId="0" applyFont="1" applyBorder="1" applyAlignment="1">
      <alignment horizontal="center"/>
    </xf>
    <xf numFmtId="1" fontId="34" fillId="0" borderId="12" xfId="0" applyNumberFormat="1" applyFont="1" applyBorder="1" applyAlignment="1">
      <alignment horizontal="center"/>
    </xf>
    <xf numFmtId="0" fontId="43" fillId="26" borderId="41" xfId="0" applyFont="1" applyFill="1" applyBorder="1" applyAlignment="1" applyProtection="1">
      <alignment horizontal="center" vertical="center" wrapText="1"/>
      <protection hidden="1"/>
    </xf>
    <xf numFmtId="0" fontId="34" fillId="0" borderId="28" xfId="0" applyFont="1" applyBorder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41" fillId="28" borderId="16" xfId="82" applyNumberFormat="1" applyFont="1" applyFill="1" applyBorder="1" applyAlignment="1">
      <alignment horizontal="left"/>
    </xf>
    <xf numFmtId="164" fontId="34" fillId="30" borderId="33" xfId="82" applyNumberFormat="1" applyFont="1" applyFill="1" applyBorder="1" applyAlignment="1">
      <alignment horizontal="center" vertical="center" wrapText="1"/>
    </xf>
    <xf numFmtId="165" fontId="34" fillId="30" borderId="33" xfId="82" applyNumberFormat="1" applyFont="1" applyFill="1" applyBorder="1" applyAlignment="1">
      <alignment horizontal="center" vertical="center" wrapText="1"/>
    </xf>
    <xf numFmtId="43" fontId="34" fillId="30" borderId="33" xfId="82" applyFont="1" applyFill="1" applyBorder="1" applyAlignment="1">
      <alignment horizontal="center" vertical="center" wrapText="1"/>
    </xf>
    <xf numFmtId="37" fontId="34" fillId="30" borderId="33" xfId="82" applyNumberFormat="1" applyFont="1" applyFill="1" applyBorder="1" applyAlignment="1">
      <alignment horizontal="center" vertical="center" wrapText="1"/>
    </xf>
    <xf numFmtId="0" fontId="34" fillId="33" borderId="24" xfId="0" applyFont="1" applyFill="1" applyBorder="1" applyAlignment="1">
      <alignment horizontal="center" vertical="center" wrapText="1"/>
    </xf>
    <xf numFmtId="0" fontId="34" fillId="33" borderId="30" xfId="0" applyFont="1" applyFill="1" applyBorder="1" applyAlignment="1">
      <alignment horizontal="center" vertical="center" wrapText="1"/>
    </xf>
    <xf numFmtId="0" fontId="34" fillId="0" borderId="38" xfId="0" applyFont="1" applyBorder="1" applyAlignment="1">
      <alignment horizontal="center"/>
    </xf>
    <xf numFmtId="0" fontId="34" fillId="0" borderId="43" xfId="0" applyFont="1" applyBorder="1" applyAlignment="1">
      <alignment horizontal="center"/>
    </xf>
    <xf numFmtId="1" fontId="34" fillId="0" borderId="43" xfId="0" applyNumberFormat="1" applyFont="1" applyBorder="1" applyAlignment="1">
      <alignment horizontal="center"/>
    </xf>
    <xf numFmtId="164" fontId="34" fillId="30" borderId="46" xfId="82" applyNumberFormat="1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horizontal="center"/>
    </xf>
    <xf numFmtId="0" fontId="34" fillId="0" borderId="47" xfId="0" applyFont="1" applyBorder="1" applyAlignment="1">
      <alignment horizontal="center"/>
    </xf>
    <xf numFmtId="0" fontId="34" fillId="0" borderId="0" xfId="0" applyFont="1" applyAlignment="1">
      <alignment horizontal="left" indent="1"/>
    </xf>
    <xf numFmtId="1" fontId="40" fillId="0" borderId="0" xfId="129" applyNumberFormat="1" applyFont="1" applyFill="1" applyBorder="1" applyAlignment="1" applyProtection="1">
      <alignment horizontal="center"/>
      <protection hidden="1"/>
    </xf>
    <xf numFmtId="0" fontId="40" fillId="0" borderId="0" xfId="0" applyFont="1" applyAlignment="1" applyProtection="1">
      <alignment horizontal="right"/>
      <protection hidden="1"/>
    </xf>
    <xf numFmtId="1" fontId="40" fillId="0" borderId="0" xfId="0" applyNumberFormat="1" applyFont="1" applyAlignment="1" applyProtection="1">
      <alignment horizontal="center"/>
      <protection hidden="1"/>
    </xf>
    <xf numFmtId="0" fontId="40" fillId="0" borderId="25" xfId="0" applyFont="1" applyBorder="1" applyAlignment="1" applyProtection="1">
      <alignment horizontal="center"/>
      <protection hidden="1"/>
    </xf>
    <xf numFmtId="0" fontId="40" fillId="0" borderId="32" xfId="0" applyFont="1" applyBorder="1" applyAlignment="1" applyProtection="1">
      <alignment horizontal="center"/>
      <protection hidden="1"/>
    </xf>
    <xf numFmtId="1" fontId="40" fillId="0" borderId="25" xfId="0" applyNumberFormat="1" applyFont="1" applyBorder="1" applyAlignment="1" applyProtection="1">
      <alignment horizontal="center"/>
      <protection hidden="1"/>
    </xf>
    <xf numFmtId="1" fontId="40" fillId="0" borderId="32" xfId="0" applyNumberFormat="1" applyFont="1" applyBorder="1" applyAlignment="1" applyProtection="1">
      <alignment horizontal="center"/>
      <protection hidden="1"/>
    </xf>
    <xf numFmtId="2" fontId="40" fillId="0" borderId="32" xfId="0" applyNumberFormat="1" applyFont="1" applyBorder="1" applyAlignment="1" applyProtection="1">
      <alignment horizontal="center"/>
      <protection hidden="1"/>
    </xf>
    <xf numFmtId="0" fontId="35" fillId="38" borderId="24" xfId="0" applyFont="1" applyFill="1" applyBorder="1" applyAlignment="1" applyProtection="1">
      <alignment horizontal="left" vertical="center"/>
      <protection hidden="1"/>
    </xf>
    <xf numFmtId="0" fontId="35" fillId="38" borderId="30" xfId="0" applyFont="1" applyFill="1" applyBorder="1" applyAlignment="1" applyProtection="1">
      <alignment horizontal="left" vertical="center"/>
      <protection hidden="1"/>
    </xf>
    <xf numFmtId="0" fontId="43" fillId="26" borderId="26" xfId="0" applyFont="1" applyFill="1" applyBorder="1" applyAlignment="1" applyProtection="1">
      <alignment horizontal="center" vertical="center" wrapText="1"/>
      <protection hidden="1"/>
    </xf>
    <xf numFmtId="0" fontId="44" fillId="26" borderId="37" xfId="0" applyFont="1" applyFill="1" applyBorder="1" applyAlignment="1" applyProtection="1">
      <alignment horizontal="center" vertical="center" wrapText="1"/>
      <protection hidden="1"/>
    </xf>
    <xf numFmtId="164" fontId="34" fillId="26" borderId="23" xfId="82" applyNumberFormat="1" applyFont="1" applyFill="1" applyBorder="1" applyAlignment="1">
      <alignment horizontal="center" vertical="center" wrapText="1"/>
    </xf>
    <xf numFmtId="164" fontId="34" fillId="26" borderId="24" xfId="82" applyNumberFormat="1" applyFont="1" applyFill="1" applyBorder="1" applyAlignment="1">
      <alignment horizontal="center" vertical="center" wrapText="1"/>
    </xf>
    <xf numFmtId="164" fontId="34" fillId="26" borderId="30" xfId="82" applyNumberFormat="1" applyFont="1" applyFill="1" applyBorder="1" applyAlignment="1">
      <alignment horizontal="center" vertical="center" wrapText="1"/>
    </xf>
    <xf numFmtId="0" fontId="34" fillId="0" borderId="25" xfId="0" applyFont="1" applyBorder="1" applyAlignment="1">
      <alignment horizontal="left" indent="1"/>
    </xf>
    <xf numFmtId="0" fontId="34" fillId="0" borderId="28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32" xfId="0" applyBorder="1" applyAlignment="1">
      <alignment horizontal="left" indent="1"/>
    </xf>
    <xf numFmtId="0" fontId="34" fillId="35" borderId="0" xfId="0" applyFont="1" applyFill="1" applyAlignment="1">
      <alignment horizontal="centerContinuous" vertical="center"/>
    </xf>
    <xf numFmtId="44" fontId="53" fillId="0" borderId="21" xfId="86" applyFont="1" applyFill="1" applyBorder="1" applyAlignment="1">
      <alignment vertical="center"/>
    </xf>
    <xf numFmtId="0" fontId="56" fillId="35" borderId="0" xfId="0" applyFont="1" applyFill="1" applyAlignment="1">
      <alignment horizontal="centerContinuous" vertical="center"/>
    </xf>
    <xf numFmtId="0" fontId="45" fillId="35" borderId="0" xfId="0" applyFont="1" applyFill="1" applyAlignment="1">
      <alignment horizontal="centerContinuous" vertical="center"/>
    </xf>
    <xf numFmtId="0" fontId="34" fillId="0" borderId="32" xfId="0" applyFont="1" applyBorder="1" applyAlignment="1">
      <alignment horizontal="left"/>
    </xf>
    <xf numFmtId="0" fontId="57" fillId="35" borderId="0" xfId="0" applyFont="1" applyFill="1" applyAlignment="1">
      <alignment horizontal="right"/>
    </xf>
    <xf numFmtId="0" fontId="34" fillId="40" borderId="0" xfId="0" applyFont="1" applyFill="1"/>
    <xf numFmtId="0" fontId="45" fillId="40" borderId="0" xfId="0" applyFont="1" applyFill="1"/>
    <xf numFmtId="164" fontId="34" fillId="40" borderId="0" xfId="82" applyNumberFormat="1" applyFont="1" applyFill="1" applyBorder="1" applyAlignment="1">
      <alignment wrapText="1"/>
    </xf>
    <xf numFmtId="0" fontId="34" fillId="40" borderId="0" xfId="0" applyFont="1" applyFill="1" applyAlignment="1">
      <alignment horizontal="center" vertical="center" wrapText="1"/>
    </xf>
    <xf numFmtId="0" fontId="0" fillId="0" borderId="29" xfId="0" applyBorder="1" applyAlignment="1">
      <alignment horizontal="left" indent="1"/>
    </xf>
    <xf numFmtId="0" fontId="0" fillId="0" borderId="31" xfId="0" applyBorder="1" applyAlignment="1">
      <alignment horizontal="left" indent="1"/>
    </xf>
    <xf numFmtId="43" fontId="33" fillId="0" borderId="20" xfId="117" applyNumberFormat="1" applyFont="1" applyBorder="1" applyAlignment="1">
      <alignment horizontal="center"/>
    </xf>
    <xf numFmtId="0" fontId="62" fillId="0" borderId="0" xfId="0" applyFont="1" applyAlignment="1">
      <alignment vertical="center"/>
    </xf>
    <xf numFmtId="0" fontId="30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left" vertical="center"/>
      <protection hidden="1"/>
    </xf>
    <xf numFmtId="0" fontId="30" fillId="39" borderId="20" xfId="0" applyFont="1" applyFill="1" applyBorder="1" applyAlignment="1" applyProtection="1">
      <alignment horizontal="center"/>
      <protection locked="0"/>
    </xf>
    <xf numFmtId="0" fontId="30" fillId="39" borderId="34" xfId="0" applyFont="1" applyFill="1" applyBorder="1" applyAlignment="1" applyProtection="1">
      <alignment horizontal="center"/>
      <protection locked="0"/>
    </xf>
    <xf numFmtId="0" fontId="30" fillId="35" borderId="0" xfId="0" applyFont="1" applyFill="1" applyAlignment="1">
      <alignment horizontal="center"/>
    </xf>
    <xf numFmtId="0" fontId="30" fillId="35" borderId="0" xfId="0" applyFont="1" applyFill="1"/>
    <xf numFmtId="164" fontId="34" fillId="35" borderId="0" xfId="82" applyNumberFormat="1" applyFont="1" applyFill="1" applyBorder="1" applyAlignment="1" applyProtection="1">
      <alignment wrapText="1"/>
    </xf>
    <xf numFmtId="44" fontId="34" fillId="35" borderId="0" xfId="86" applyFont="1" applyFill="1" applyBorder="1" applyAlignment="1" applyProtection="1"/>
    <xf numFmtId="0" fontId="34" fillId="35" borderId="0" xfId="0" applyFont="1" applyFill="1" applyAlignment="1">
      <alignment horizontal="center"/>
    </xf>
    <xf numFmtId="0" fontId="41" fillId="26" borderId="35" xfId="0" applyFont="1" applyFill="1" applyBorder="1" applyAlignment="1">
      <alignment horizontal="center" vertical="center" wrapText="1"/>
    </xf>
    <xf numFmtId="0" fontId="41" fillId="26" borderId="36" xfId="0" applyFont="1" applyFill="1" applyBorder="1" applyAlignment="1">
      <alignment horizontal="center" vertical="center" wrapText="1"/>
    </xf>
    <xf numFmtId="0" fontId="34" fillId="0" borderId="25" xfId="0" applyFont="1" applyBorder="1"/>
    <xf numFmtId="0" fontId="54" fillId="35" borderId="0" xfId="0" applyFont="1" applyFill="1" applyAlignment="1">
      <alignment horizontal="left"/>
    </xf>
    <xf numFmtId="0" fontId="41" fillId="0" borderId="55" xfId="0" applyFont="1" applyBorder="1" applyAlignment="1">
      <alignment horizontal="left" indent="1"/>
    </xf>
    <xf numFmtId="0" fontId="41" fillId="0" borderId="21" xfId="0" applyFont="1" applyBorder="1" applyAlignment="1">
      <alignment horizontal="left" indent="1"/>
    </xf>
    <xf numFmtId="0" fontId="41" fillId="0" borderId="58" xfId="0" applyFont="1" applyBorder="1" applyAlignment="1">
      <alignment horizontal="left" indent="1"/>
    </xf>
    <xf numFmtId="0" fontId="12" fillId="37" borderId="0" xfId="243" applyFill="1"/>
    <xf numFmtId="0" fontId="12" fillId="0" borderId="0" xfId="243"/>
    <xf numFmtId="0" fontId="68" fillId="37" borderId="0" xfId="243" applyFont="1" applyFill="1" applyAlignment="1">
      <alignment horizontal="centerContinuous"/>
    </xf>
    <xf numFmtId="0" fontId="12" fillId="37" borderId="0" xfId="243" applyFill="1" applyAlignment="1">
      <alignment horizontal="centerContinuous"/>
    </xf>
    <xf numFmtId="0" fontId="69" fillId="37" borderId="0" xfId="243" applyFont="1" applyFill="1" applyAlignment="1">
      <alignment horizontal="centerContinuous" vertical="center"/>
    </xf>
    <xf numFmtId="0" fontId="12" fillId="37" borderId="0" xfId="243" applyFill="1" applyAlignment="1">
      <alignment horizontal="centerContinuous" vertical="center"/>
    </xf>
    <xf numFmtId="0" fontId="65" fillId="37" borderId="0" xfId="243" applyFont="1" applyFill="1" applyAlignment="1">
      <alignment horizontal="centerContinuous" vertical="center"/>
    </xf>
    <xf numFmtId="0" fontId="12" fillId="0" borderId="0" xfId="243" applyAlignment="1">
      <alignment horizontal="centerContinuous" vertical="center"/>
    </xf>
    <xf numFmtId="43" fontId="34" fillId="24" borderId="63" xfId="82" applyFont="1" applyFill="1" applyBorder="1" applyAlignment="1" applyProtection="1">
      <alignment horizontal="left" vertical="center" indent="3"/>
    </xf>
    <xf numFmtId="165" fontId="34" fillId="0" borderId="62" xfId="0" applyNumberFormat="1" applyFont="1" applyBorder="1" applyAlignment="1">
      <alignment horizontal="center"/>
    </xf>
    <xf numFmtId="165" fontId="34" fillId="0" borderId="64" xfId="0" applyNumberFormat="1" applyFont="1" applyBorder="1" applyAlignment="1">
      <alignment horizontal="center"/>
    </xf>
    <xf numFmtId="0" fontId="34" fillId="0" borderId="60" xfId="0" applyFont="1" applyBorder="1"/>
    <xf numFmtId="43" fontId="34" fillId="24" borderId="61" xfId="82" applyFont="1" applyFill="1" applyBorder="1" applyAlignment="1" applyProtection="1">
      <alignment horizontal="left" vertical="center" indent="3"/>
    </xf>
    <xf numFmtId="0" fontId="34" fillId="0" borderId="65" xfId="0" applyFont="1" applyBorder="1"/>
    <xf numFmtId="43" fontId="34" fillId="24" borderId="66" xfId="82" applyFont="1" applyFill="1" applyBorder="1" applyAlignment="1" applyProtection="1">
      <alignment horizontal="left" vertical="center" indent="3"/>
    </xf>
    <xf numFmtId="164" fontId="54" fillId="35" borderId="0" xfId="82" applyNumberFormat="1" applyFont="1" applyFill="1" applyBorder="1" applyAlignment="1" applyProtection="1">
      <alignment horizontal="left" vertical="center" indent="1"/>
    </xf>
    <xf numFmtId="164" fontId="34" fillId="35" borderId="0" xfId="82" applyNumberFormat="1" applyFont="1" applyFill="1" applyBorder="1" applyAlignment="1" applyProtection="1">
      <alignment horizontal="left" vertical="center" wrapText="1"/>
    </xf>
    <xf numFmtId="164" fontId="54" fillId="35" borderId="0" xfId="82" applyNumberFormat="1" applyFont="1" applyFill="1" applyBorder="1" applyAlignment="1" applyProtection="1">
      <alignment horizontal="left" vertical="center" wrapText="1"/>
    </xf>
    <xf numFmtId="44" fontId="58" fillId="35" borderId="0" xfId="86" applyFont="1" applyFill="1" applyBorder="1" applyAlignment="1" applyProtection="1">
      <alignment horizontal="left" vertical="center" wrapText="1"/>
    </xf>
    <xf numFmtId="164" fontId="63" fillId="35" borderId="0" xfId="82" applyNumberFormat="1" applyFont="1" applyFill="1" applyBorder="1" applyAlignment="1" applyProtection="1">
      <alignment horizontal="left" vertical="center" wrapText="1"/>
    </xf>
    <xf numFmtId="0" fontId="30" fillId="0" borderId="0" xfId="0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left" vertical="center"/>
    </xf>
    <xf numFmtId="2" fontId="30" fillId="0" borderId="0" xfId="0" applyNumberFormat="1" applyFont="1"/>
    <xf numFmtId="0" fontId="34" fillId="0" borderId="14" xfId="0" applyFont="1" applyBorder="1" applyAlignment="1">
      <alignment horizontal="left" vertical="center"/>
    </xf>
    <xf numFmtId="164" fontId="41" fillId="33" borderId="14" xfId="82" applyNumberFormat="1" applyFont="1" applyFill="1" applyBorder="1" applyAlignment="1">
      <alignment horizontal="left" vertical="center"/>
    </xf>
    <xf numFmtId="164" fontId="41" fillId="39" borderId="13" xfId="82" applyNumberFormat="1" applyFont="1" applyFill="1" applyBorder="1" applyAlignment="1">
      <alignment horizontal="left" vertical="center"/>
    </xf>
    <xf numFmtId="164" fontId="41" fillId="39" borderId="14" xfId="82" applyNumberFormat="1" applyFont="1" applyFill="1" applyBorder="1" applyAlignment="1">
      <alignment horizontal="left" vertical="center"/>
    </xf>
    <xf numFmtId="164" fontId="41" fillId="39" borderId="21" xfId="82" applyNumberFormat="1" applyFont="1" applyFill="1" applyBorder="1" applyAlignment="1">
      <alignment horizontal="left" vertical="center"/>
    </xf>
    <xf numFmtId="1" fontId="41" fillId="33" borderId="13" xfId="82" applyNumberFormat="1" applyFont="1" applyFill="1" applyBorder="1" applyAlignment="1">
      <alignment horizontal="left" vertical="center"/>
    </xf>
    <xf numFmtId="164" fontId="41" fillId="33" borderId="14" xfId="82" applyNumberFormat="1" applyFont="1" applyFill="1" applyBorder="1" applyAlignment="1">
      <alignment horizontal="center" vertical="center"/>
    </xf>
    <xf numFmtId="0" fontId="12" fillId="26" borderId="16" xfId="146" applyFill="1" applyBorder="1" applyAlignment="1">
      <alignment horizontal="center" vertical="center" wrapText="1"/>
    </xf>
    <xf numFmtId="164" fontId="30" fillId="26" borderId="16" xfId="82" applyNumberFormat="1" applyFont="1" applyFill="1" applyBorder="1" applyAlignment="1">
      <alignment horizontal="center" vertical="center" wrapText="1"/>
    </xf>
    <xf numFmtId="1" fontId="30" fillId="26" borderId="16" xfId="82" applyNumberFormat="1" applyFont="1" applyFill="1" applyBorder="1" applyAlignment="1">
      <alignment horizontal="center" vertical="center" wrapText="1"/>
    </xf>
    <xf numFmtId="165" fontId="30" fillId="26" borderId="16" xfId="82" applyNumberFormat="1" applyFont="1" applyFill="1" applyBorder="1" applyAlignment="1">
      <alignment horizontal="center" vertical="center" wrapText="1"/>
    </xf>
    <xf numFmtId="4" fontId="30" fillId="26" borderId="16" xfId="82" applyNumberFormat="1" applyFont="1" applyFill="1" applyBorder="1" applyAlignment="1">
      <alignment horizontal="center" vertical="center" wrapText="1"/>
    </xf>
    <xf numFmtId="43" fontId="30" fillId="26" borderId="16" xfId="82" applyFont="1" applyFill="1" applyBorder="1" applyAlignment="1">
      <alignment horizontal="center" vertical="center" wrapText="1"/>
    </xf>
    <xf numFmtId="37" fontId="30" fillId="26" borderId="16" xfId="82" applyNumberFormat="1" applyFont="1" applyFill="1" applyBorder="1" applyAlignment="1">
      <alignment horizontal="center" vertical="center" wrapText="1"/>
    </xf>
    <xf numFmtId="0" fontId="35" fillId="39" borderId="40" xfId="0" applyFont="1" applyFill="1" applyBorder="1" applyAlignment="1" applyProtection="1">
      <alignment horizontal="center" vertical="center" wrapText="1"/>
      <protection locked="0"/>
    </xf>
    <xf numFmtId="166" fontId="34" fillId="40" borderId="0" xfId="0" applyNumberFormat="1" applyFont="1" applyFill="1"/>
    <xf numFmtId="164" fontId="34" fillId="26" borderId="22" xfId="82" applyNumberFormat="1" applyFont="1" applyFill="1" applyBorder="1" applyAlignment="1" applyProtection="1">
      <alignment horizontal="center" vertical="center" wrapText="1"/>
    </xf>
    <xf numFmtId="43" fontId="34" fillId="0" borderId="73" xfId="0" applyNumberFormat="1" applyFont="1" applyBorder="1" applyAlignment="1">
      <alignment horizontal="center"/>
    </xf>
    <xf numFmtId="0" fontId="30" fillId="0" borderId="35" xfId="0" applyFont="1" applyBorder="1" applyAlignment="1" applyProtection="1">
      <alignment horizontal="center" wrapText="1"/>
      <protection locked="0"/>
    </xf>
    <xf numFmtId="0" fontId="30" fillId="39" borderId="77" xfId="0" applyFont="1" applyFill="1" applyBorder="1" applyAlignment="1" applyProtection="1">
      <alignment horizontal="center" vertical="center"/>
      <protection locked="0"/>
    </xf>
    <xf numFmtId="0" fontId="30" fillId="39" borderId="78" xfId="0" applyFont="1" applyFill="1" applyBorder="1" applyAlignment="1" applyProtection="1">
      <alignment horizontal="center" vertical="center"/>
      <protection locked="0"/>
    </xf>
    <xf numFmtId="0" fontId="34" fillId="0" borderId="23" xfId="0" applyFont="1" applyBorder="1" applyAlignment="1">
      <alignment horizontal="left"/>
    </xf>
    <xf numFmtId="164" fontId="34" fillId="0" borderId="24" xfId="82" applyNumberFormat="1" applyFont="1" applyBorder="1" applyAlignment="1" applyProtection="1">
      <alignment wrapText="1"/>
    </xf>
    <xf numFmtId="164" fontId="34" fillId="0" borderId="24" xfId="82" applyNumberFormat="1" applyFont="1" applyBorder="1" applyAlignment="1" applyProtection="1">
      <alignment horizontal="center" wrapText="1"/>
    </xf>
    <xf numFmtId="164" fontId="34" fillId="0" borderId="24" xfId="82" applyNumberFormat="1" applyFont="1" applyBorder="1" applyAlignment="1" applyProtection="1">
      <alignment horizontal="center" vertical="center"/>
    </xf>
    <xf numFmtId="164" fontId="34" fillId="0" borderId="24" xfId="82" applyNumberFormat="1" applyFont="1" applyBorder="1" applyAlignment="1" applyProtection="1">
      <alignment horizontal="center" vertical="center" wrapText="1"/>
    </xf>
    <xf numFmtId="164" fontId="34" fillId="0" borderId="30" xfId="82" applyNumberFormat="1" applyFont="1" applyBorder="1" applyAlignment="1" applyProtection="1">
      <alignment horizontal="center" vertical="center" wrapText="1"/>
    </xf>
    <xf numFmtId="172" fontId="58" fillId="35" borderId="0" xfId="86" applyNumberFormat="1" applyFont="1" applyFill="1" applyBorder="1" applyAlignment="1" applyProtection="1">
      <alignment horizontal="right" vertical="center" wrapText="1" indent="1"/>
    </xf>
    <xf numFmtId="164" fontId="34" fillId="0" borderId="0" xfId="82" applyNumberFormat="1" applyFont="1" applyBorder="1" applyAlignment="1" applyProtection="1">
      <alignment horizontal="center" vertical="center" wrapText="1"/>
    </xf>
    <xf numFmtId="14" fontId="60" fillId="35" borderId="0" xfId="0" applyNumberFormat="1" applyFont="1" applyFill="1" applyAlignment="1">
      <alignment horizontal="right" indent="1"/>
    </xf>
    <xf numFmtId="14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30" fillId="0" borderId="39" xfId="0" applyFont="1" applyBorder="1" applyAlignment="1" applyProtection="1">
      <alignment horizontal="center" wrapText="1"/>
      <protection locked="0"/>
    </xf>
    <xf numFmtId="0" fontId="30" fillId="0" borderId="84" xfId="0" applyFont="1" applyBorder="1" applyAlignment="1" applyProtection="1">
      <alignment horizontal="center" wrapText="1"/>
      <protection locked="0"/>
    </xf>
    <xf numFmtId="0" fontId="30" fillId="0" borderId="79" xfId="0" applyFont="1" applyBorder="1" applyAlignment="1" applyProtection="1">
      <alignment horizontal="left" vertical="center" indent="1"/>
      <protection hidden="1"/>
    </xf>
    <xf numFmtId="44" fontId="30" fillId="0" borderId="79" xfId="86" applyFont="1" applyBorder="1" applyAlignment="1" applyProtection="1">
      <alignment horizontal="left" vertical="center" indent="1"/>
      <protection hidden="1"/>
    </xf>
    <xf numFmtId="44" fontId="30" fillId="0" borderId="79" xfId="86" applyFont="1" applyBorder="1" applyAlignment="1" applyProtection="1">
      <alignment horizontal="left" vertical="center"/>
      <protection hidden="1"/>
    </xf>
    <xf numFmtId="7" fontId="30" fillId="0" borderId="79" xfId="86" applyNumberFormat="1" applyFont="1" applyBorder="1" applyAlignment="1" applyProtection="1">
      <alignment horizontal="left" vertical="center"/>
      <protection hidden="1"/>
    </xf>
    <xf numFmtId="0" fontId="30" fillId="0" borderId="79" xfId="0" applyFont="1" applyBorder="1" applyAlignment="1">
      <alignment horizontal="left" vertical="center" indent="1"/>
    </xf>
    <xf numFmtId="0" fontId="30" fillId="0" borderId="79" xfId="0" applyFont="1" applyBorder="1" applyAlignment="1">
      <alignment horizontal="left" vertical="center" wrapText="1" indent="1"/>
    </xf>
    <xf numFmtId="44" fontId="30" fillId="0" borderId="79" xfId="86" applyFont="1" applyBorder="1" applyAlignment="1" applyProtection="1">
      <alignment horizontal="left" vertical="center" wrapText="1" indent="1"/>
      <protection hidden="1"/>
    </xf>
    <xf numFmtId="0" fontId="12" fillId="0" borderId="12" xfId="146" applyBorder="1" applyAlignment="1">
      <alignment horizontal="left"/>
    </xf>
    <xf numFmtId="0" fontId="71" fillId="0" borderId="0" xfId="0" applyFont="1" applyAlignment="1">
      <alignment vertical="center"/>
    </xf>
    <xf numFmtId="0" fontId="41" fillId="32" borderId="0" xfId="0" applyFont="1" applyFill="1" applyAlignment="1">
      <alignment horizontal="left" vertical="center"/>
    </xf>
    <xf numFmtId="44" fontId="41" fillId="32" borderId="0" xfId="86" applyFont="1" applyFill="1" applyBorder="1" applyAlignment="1">
      <alignment horizontal="left" vertical="center"/>
    </xf>
    <xf numFmtId="44" fontId="0" fillId="0" borderId="0" xfId="86" applyFont="1" applyAlignment="1">
      <alignment horizontal="left"/>
    </xf>
    <xf numFmtId="0" fontId="45" fillId="41" borderId="0" xfId="0" applyFont="1" applyFill="1" applyAlignment="1">
      <alignment horizontal="center" vertical="center"/>
    </xf>
    <xf numFmtId="0" fontId="45" fillId="41" borderId="0" xfId="0" applyFont="1" applyFill="1" applyAlignment="1">
      <alignment horizontal="center" vertical="center" wrapText="1"/>
    </xf>
    <xf numFmtId="0" fontId="40" fillId="0" borderId="90" xfId="0" applyFont="1" applyBorder="1" applyAlignment="1">
      <alignment horizontal="center"/>
    </xf>
    <xf numFmtId="44" fontId="40" fillId="0" borderId="90" xfId="86" applyFont="1" applyBorder="1" applyAlignment="1" applyProtection="1">
      <alignment horizontal="center"/>
    </xf>
    <xf numFmtId="44" fontId="40" fillId="0" borderId="90" xfId="0" applyNumberFormat="1" applyFont="1" applyBorder="1"/>
    <xf numFmtId="0" fontId="30" fillId="0" borderId="90" xfId="0" applyFont="1" applyBorder="1"/>
    <xf numFmtId="44" fontId="30" fillId="0" borderId="90" xfId="0" applyNumberFormat="1" applyFont="1" applyBorder="1"/>
    <xf numFmtId="0" fontId="74" fillId="0" borderId="90" xfId="0" applyFont="1" applyBorder="1" applyAlignment="1">
      <alignment horizontal="left" indent="2"/>
    </xf>
    <xf numFmtId="0" fontId="34" fillId="40" borderId="23" xfId="0" applyFont="1" applyFill="1" applyBorder="1"/>
    <xf numFmtId="0" fontId="34" fillId="0" borderId="92" xfId="0" applyFont="1" applyBorder="1"/>
    <xf numFmtId="43" fontId="34" fillId="24" borderId="93" xfId="82" applyFont="1" applyFill="1" applyBorder="1" applyAlignment="1" applyProtection="1">
      <alignment horizontal="left" vertical="center" indent="3"/>
    </xf>
    <xf numFmtId="165" fontId="34" fillId="0" borderId="92" xfId="0" applyNumberFormat="1" applyFont="1" applyBorder="1" applyAlignment="1">
      <alignment horizontal="center"/>
    </xf>
    <xf numFmtId="165" fontId="34" fillId="0" borderId="94" xfId="0" applyNumberFormat="1" applyFont="1" applyBorder="1" applyAlignment="1">
      <alignment horizontal="center"/>
    </xf>
    <xf numFmtId="0" fontId="34" fillId="40" borderId="25" xfId="0" applyFont="1" applyFill="1" applyBorder="1"/>
    <xf numFmtId="0" fontId="34" fillId="39" borderId="90" xfId="0" applyFont="1" applyFill="1" applyBorder="1" applyProtection="1">
      <protection locked="0"/>
    </xf>
    <xf numFmtId="0" fontId="34" fillId="39" borderId="90" xfId="0" applyFont="1" applyFill="1" applyBorder="1" applyAlignment="1" applyProtection="1">
      <alignment horizontal="center"/>
      <protection locked="0"/>
    </xf>
    <xf numFmtId="0" fontId="34" fillId="40" borderId="28" xfId="0" applyFont="1" applyFill="1" applyBorder="1"/>
    <xf numFmtId="43" fontId="34" fillId="24" borderId="43" xfId="82" applyFont="1" applyFill="1" applyBorder="1" applyAlignment="1" applyProtection="1">
      <alignment horizontal="left" vertical="center" indent="3"/>
    </xf>
    <xf numFmtId="165" fontId="34" fillId="0" borderId="95" xfId="0" applyNumberFormat="1" applyFont="1" applyBorder="1" applyAlignment="1">
      <alignment horizontal="center"/>
    </xf>
    <xf numFmtId="165" fontId="34" fillId="0" borderId="96" xfId="0" applyNumberFormat="1" applyFont="1" applyBorder="1" applyAlignment="1">
      <alignment horizontal="center"/>
    </xf>
    <xf numFmtId="44" fontId="34" fillId="0" borderId="0" xfId="86" applyFont="1" applyBorder="1" applyAlignment="1" applyProtection="1">
      <alignment horizontal="center" vertical="center" wrapText="1"/>
    </xf>
    <xf numFmtId="44" fontId="41" fillId="0" borderId="0" xfId="86" applyFont="1" applyBorder="1" applyAlignment="1" applyProtection="1">
      <alignment horizontal="center" vertical="center" wrapText="1"/>
    </xf>
    <xf numFmtId="0" fontId="34" fillId="0" borderId="25" xfId="0" applyFont="1" applyBorder="1" applyAlignment="1">
      <alignment horizontal="left"/>
    </xf>
    <xf numFmtId="167" fontId="34" fillId="0" borderId="0" xfId="0" applyNumberFormat="1" applyFont="1" applyAlignment="1">
      <alignment horizontal="center" vertical="center"/>
    </xf>
    <xf numFmtId="167" fontId="34" fillId="0" borderId="32" xfId="0" applyNumberFormat="1" applyFont="1" applyBorder="1" applyAlignment="1">
      <alignment horizontal="center" vertical="center"/>
    </xf>
    <xf numFmtId="164" fontId="34" fillId="26" borderId="42" xfId="82" applyNumberFormat="1" applyFont="1" applyFill="1" applyBorder="1" applyAlignment="1" applyProtection="1">
      <alignment horizontal="center" vertical="center" wrapText="1"/>
    </xf>
    <xf numFmtId="164" fontId="34" fillId="26" borderId="40" xfId="82" applyNumberFormat="1" applyFont="1" applyFill="1" applyBorder="1" applyAlignment="1" applyProtection="1">
      <alignment horizontal="center" vertical="center" wrapText="1"/>
    </xf>
    <xf numFmtId="0" fontId="41" fillId="26" borderId="39" xfId="0" applyFont="1" applyFill="1" applyBorder="1" applyAlignment="1">
      <alignment horizontal="center" vertical="center" wrapText="1"/>
    </xf>
    <xf numFmtId="0" fontId="41" fillId="26" borderId="84" xfId="0" applyFont="1" applyFill="1" applyBorder="1" applyAlignment="1">
      <alignment horizontal="center" vertical="center" wrapText="1"/>
    </xf>
    <xf numFmtId="44" fontId="30" fillId="0" borderId="90" xfId="86" applyFont="1" applyBorder="1" applyAlignment="1" applyProtection="1">
      <alignment horizontal="center"/>
      <protection locked="0"/>
    </xf>
    <xf numFmtId="44" fontId="30" fillId="0" borderId="90" xfId="86" applyFont="1" applyBorder="1" applyAlignment="1" applyProtection="1">
      <alignment horizontal="center"/>
    </xf>
    <xf numFmtId="0" fontId="12" fillId="27" borderId="68" xfId="0" applyFont="1" applyFill="1" applyBorder="1"/>
    <xf numFmtId="0" fontId="30" fillId="27" borderId="60" xfId="0" applyFont="1" applyFill="1" applyBorder="1"/>
    <xf numFmtId="0" fontId="30" fillId="27" borderId="68" xfId="0" applyFont="1" applyFill="1" applyBorder="1"/>
    <xf numFmtId="0" fontId="12" fillId="27" borderId="68" xfId="146" applyFill="1" applyBorder="1" applyAlignment="1">
      <alignment horizontal="left"/>
    </xf>
    <xf numFmtId="164" fontId="30" fillId="27" borderId="60" xfId="82" applyNumberFormat="1" applyFont="1" applyFill="1" applyBorder="1" applyAlignment="1">
      <alignment horizontal="left"/>
    </xf>
    <xf numFmtId="0" fontId="30" fillId="27" borderId="10" xfId="0" applyFont="1" applyFill="1" applyBorder="1"/>
    <xf numFmtId="0" fontId="30" fillId="27" borderId="0" xfId="0" applyFont="1" applyFill="1" applyAlignment="1">
      <alignment horizontal="center"/>
    </xf>
    <xf numFmtId="164" fontId="30" fillId="27" borderId="0" xfId="82" applyNumberFormat="1" applyFont="1" applyFill="1" applyBorder="1" applyAlignment="1">
      <alignment horizontal="left"/>
    </xf>
    <xf numFmtId="0" fontId="12" fillId="27" borderId="0" xfId="146" applyFill="1" applyAlignment="1">
      <alignment horizontal="left"/>
    </xf>
    <xf numFmtId="164" fontId="30" fillId="27" borderId="10" xfId="82" applyNumberFormat="1" applyFont="1" applyFill="1" applyBorder="1" applyAlignment="1">
      <alignment horizontal="left"/>
    </xf>
    <xf numFmtId="0" fontId="30" fillId="27" borderId="0" xfId="0" applyFont="1" applyFill="1"/>
    <xf numFmtId="0" fontId="12" fillId="27" borderId="12" xfId="146" applyFill="1" applyBorder="1" applyAlignment="1">
      <alignment horizontal="left"/>
    </xf>
    <xf numFmtId="0" fontId="30" fillId="27" borderId="12" xfId="0" applyFont="1" applyFill="1" applyBorder="1"/>
    <xf numFmtId="0" fontId="30" fillId="27" borderId="0" xfId="0" applyFont="1" applyFill="1" applyAlignment="1">
      <alignment horizontal="left" vertical="center"/>
    </xf>
    <xf numFmtId="0" fontId="30" fillId="27" borderId="0" xfId="0" applyFont="1" applyFill="1" applyAlignment="1">
      <alignment horizontal="center" wrapText="1"/>
    </xf>
    <xf numFmtId="0" fontId="0" fillId="27" borderId="0" xfId="0" applyFill="1"/>
    <xf numFmtId="2" fontId="0" fillId="0" borderId="0" xfId="0" applyNumberFormat="1" applyAlignment="1">
      <alignment horizontal="center"/>
    </xf>
    <xf numFmtId="44" fontId="0" fillId="0" borderId="0" xfId="86" applyFont="1"/>
    <xf numFmtId="0" fontId="30" fillId="27" borderId="68" xfId="0" applyFont="1" applyFill="1" applyBorder="1" applyAlignment="1">
      <alignment horizontal="left" vertical="center"/>
    </xf>
    <xf numFmtId="0" fontId="12" fillId="27" borderId="10" xfId="0" applyFont="1" applyFill="1" applyBorder="1"/>
    <xf numFmtId="1" fontId="30" fillId="0" borderId="0" xfId="82" applyNumberFormat="1" applyFont="1" applyFill="1" applyBorder="1" applyAlignment="1"/>
    <xf numFmtId="1" fontId="30" fillId="0" borderId="0" xfId="0" applyNumberFormat="1" applyFont="1"/>
    <xf numFmtId="0" fontId="34" fillId="27" borderId="0" xfId="0" applyFont="1" applyFill="1"/>
    <xf numFmtId="0" fontId="12" fillId="27" borderId="0" xfId="243" applyFill="1"/>
    <xf numFmtId="0" fontId="30" fillId="27" borderId="12" xfId="0" applyFont="1" applyFill="1" applyBorder="1" applyAlignment="1">
      <alignment horizontal="left" vertical="center"/>
    </xf>
    <xf numFmtId="0" fontId="76" fillId="0" borderId="0" xfId="0" applyFont="1"/>
    <xf numFmtId="164" fontId="30" fillId="26" borderId="90" xfId="141" applyNumberFormat="1" applyFont="1" applyFill="1" applyBorder="1" applyAlignment="1">
      <alignment horizontal="center" vertical="center" wrapText="1"/>
    </xf>
    <xf numFmtId="164" fontId="41" fillId="25" borderId="0" xfId="82" applyNumberFormat="1" applyFont="1" applyFill="1" applyBorder="1" applyAlignment="1">
      <alignment horizontal="left"/>
    </xf>
    <xf numFmtId="1" fontId="30" fillId="0" borderId="0" xfId="0" applyNumberFormat="1" applyFont="1" applyAlignment="1">
      <alignment vertical="center"/>
    </xf>
    <xf numFmtId="1" fontId="30" fillId="27" borderId="0" xfId="0" applyNumberFormat="1" applyFont="1" applyFill="1" applyAlignment="1">
      <alignment horizontal="center" vertical="center"/>
    </xf>
    <xf numFmtId="0" fontId="30" fillId="27" borderId="0" xfId="0" applyFont="1" applyFill="1" applyAlignment="1">
      <alignment horizontal="center" vertical="center"/>
    </xf>
    <xf numFmtId="1" fontId="41" fillId="33" borderId="13" xfId="82" applyNumberFormat="1" applyFont="1" applyFill="1" applyBorder="1" applyAlignment="1">
      <alignment horizontal="centerContinuous" vertical="center"/>
    </xf>
    <xf numFmtId="164" fontId="41" fillId="33" borderId="14" xfId="82" applyNumberFormat="1" applyFont="1" applyFill="1" applyBorder="1" applyAlignment="1">
      <alignment horizontal="centerContinuous" vertical="center"/>
    </xf>
    <xf numFmtId="164" fontId="41" fillId="33" borderId="15" xfId="82" applyNumberFormat="1" applyFont="1" applyFill="1" applyBorder="1" applyAlignment="1">
      <alignment horizontal="centerContinuous" vertical="center"/>
    </xf>
    <xf numFmtId="1" fontId="41" fillId="39" borderId="13" xfId="82" applyNumberFormat="1" applyFont="1" applyFill="1" applyBorder="1" applyAlignment="1">
      <alignment horizontal="centerContinuous" vertical="center"/>
    </xf>
    <xf numFmtId="1" fontId="41" fillId="39" borderId="14" xfId="82" applyNumberFormat="1" applyFont="1" applyFill="1" applyBorder="1" applyAlignment="1">
      <alignment horizontal="centerContinuous" vertical="center"/>
    </xf>
    <xf numFmtId="1" fontId="41" fillId="33" borderId="14" xfId="82" applyNumberFormat="1" applyFont="1" applyFill="1" applyBorder="1" applyAlignment="1">
      <alignment horizontal="centerContinuous" vertical="center"/>
    </xf>
    <xf numFmtId="1" fontId="41" fillId="39" borderId="15" xfId="82" applyNumberFormat="1" applyFont="1" applyFill="1" applyBorder="1" applyAlignment="1">
      <alignment horizontal="centerContinuous" vertical="center"/>
    </xf>
    <xf numFmtId="0" fontId="30" fillId="29" borderId="0" xfId="0" applyFont="1" applyFill="1" applyAlignment="1">
      <alignment horizontal="left"/>
    </xf>
    <xf numFmtId="0" fontId="30" fillId="29" borderId="0" xfId="0" applyFont="1" applyFill="1" applyAlignment="1">
      <alignment horizontal="center" vertical="center"/>
    </xf>
    <xf numFmtId="0" fontId="30" fillId="42" borderId="0" xfId="0" applyFont="1" applyFill="1" applyAlignment="1">
      <alignment horizontal="left"/>
    </xf>
    <xf numFmtId="0" fontId="30" fillId="42" borderId="0" xfId="0" applyFont="1" applyFill="1" applyAlignment="1">
      <alignment horizontal="center" vertical="center"/>
    </xf>
    <xf numFmtId="0" fontId="30" fillId="42" borderId="0" xfId="0" applyFont="1" applyFill="1" applyAlignment="1">
      <alignment horizontal="center"/>
    </xf>
    <xf numFmtId="0" fontId="3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0" fillId="29" borderId="0" xfId="0" quotePrefix="1" applyFont="1" applyFill="1" applyAlignment="1">
      <alignment horizontal="left"/>
    </xf>
    <xf numFmtId="0" fontId="30" fillId="29" borderId="0" xfId="0" quotePrefix="1" applyFont="1" applyFill="1" applyAlignment="1">
      <alignment horizontal="center"/>
    </xf>
    <xf numFmtId="0" fontId="30" fillId="29" borderId="0" xfId="0" applyFont="1" applyFill="1" applyAlignment="1">
      <alignment horizontal="center"/>
    </xf>
    <xf numFmtId="164" fontId="41" fillId="25" borderId="115" xfId="82" applyNumberFormat="1" applyFont="1" applyFill="1" applyBorder="1" applyAlignment="1">
      <alignment horizontal="left"/>
    </xf>
    <xf numFmtId="164" fontId="41" fillId="33" borderId="13" xfId="82" applyNumberFormat="1" applyFont="1" applyFill="1" applyBorder="1" applyAlignment="1">
      <alignment horizontal="center" vertical="center"/>
    </xf>
    <xf numFmtId="165" fontId="30" fillId="0" borderId="0" xfId="82" applyNumberFormat="1" applyFont="1" applyFill="1" applyBorder="1" applyAlignment="1">
      <alignment horizontal="center"/>
    </xf>
    <xf numFmtId="164" fontId="34" fillId="26" borderId="116" xfId="82" applyNumberFormat="1" applyFont="1" applyFill="1" applyBorder="1" applyAlignment="1" applyProtection="1">
      <alignment horizontal="center" vertical="center" wrapText="1"/>
    </xf>
    <xf numFmtId="164" fontId="34" fillId="26" borderId="117" xfId="82" applyNumberFormat="1" applyFont="1" applyFill="1" applyBorder="1" applyAlignment="1" applyProtection="1">
      <alignment horizontal="center" vertical="center" wrapText="1"/>
    </xf>
    <xf numFmtId="0" fontId="30" fillId="43" borderId="0" xfId="0" applyFont="1" applyFill="1" applyAlignment="1">
      <alignment horizontal="center" wrapText="1"/>
    </xf>
    <xf numFmtId="0" fontId="30" fillId="43" borderId="0" xfId="0" applyFont="1" applyFill="1" applyAlignment="1">
      <alignment horizontal="center"/>
    </xf>
    <xf numFmtId="0" fontId="12" fillId="0" borderId="68" xfId="0" applyFont="1" applyBorder="1"/>
    <xf numFmtId="164" fontId="30" fillId="0" borderId="60" xfId="82" applyNumberFormat="1" applyFont="1" applyFill="1" applyBorder="1" applyAlignment="1">
      <alignment horizontal="left"/>
    </xf>
    <xf numFmtId="1" fontId="30" fillId="0" borderId="70" xfId="82" applyNumberFormat="1" applyFont="1" applyFill="1" applyBorder="1" applyAlignment="1">
      <alignment horizontal="center"/>
    </xf>
    <xf numFmtId="1" fontId="30" fillId="0" borderId="71" xfId="82" applyNumberFormat="1" applyFont="1" applyFill="1" applyBorder="1" applyAlignment="1">
      <alignment horizontal="center"/>
    </xf>
    <xf numFmtId="1" fontId="30" fillId="0" borderId="72" xfId="82" applyNumberFormat="1" applyFont="1" applyFill="1" applyBorder="1" applyAlignment="1">
      <alignment horizontal="center"/>
    </xf>
    <xf numFmtId="1" fontId="30" fillId="0" borderId="60" xfId="82" applyNumberFormat="1" applyFont="1" applyFill="1" applyBorder="1" applyAlignment="1">
      <alignment horizontal="center"/>
    </xf>
    <xf numFmtId="1" fontId="30" fillId="0" borderId="68" xfId="82" applyNumberFormat="1" applyFont="1" applyFill="1" applyBorder="1" applyAlignment="1">
      <alignment horizontal="center"/>
    </xf>
    <xf numFmtId="43" fontId="30" fillId="0" borderId="68" xfId="82" applyFont="1" applyFill="1" applyBorder="1" applyAlignment="1">
      <alignment horizontal="right"/>
    </xf>
    <xf numFmtId="164" fontId="30" fillId="0" borderId="68" xfId="82" applyNumberFormat="1" applyFont="1" applyFill="1" applyBorder="1" applyAlignment="1">
      <alignment horizontal="right"/>
    </xf>
    <xf numFmtId="165" fontId="30" fillId="0" borderId="68" xfId="82" applyNumberFormat="1" applyFont="1" applyFill="1" applyBorder="1" applyAlignment="1">
      <alignment horizontal="left"/>
    </xf>
    <xf numFmtId="164" fontId="30" fillId="0" borderId="68" xfId="82" applyNumberFormat="1" applyFont="1" applyFill="1" applyBorder="1" applyAlignment="1">
      <alignment horizontal="left"/>
    </xf>
    <xf numFmtId="165" fontId="30" fillId="0" borderId="68" xfId="82" applyNumberFormat="1" applyFont="1" applyFill="1" applyBorder="1" applyAlignment="1">
      <alignment horizontal="center"/>
    </xf>
    <xf numFmtId="4" fontId="30" fillId="0" borderId="68" xfId="82" applyNumberFormat="1" applyFont="1" applyFill="1" applyBorder="1" applyAlignment="1">
      <alignment horizontal="center" vertical="center"/>
    </xf>
    <xf numFmtId="43" fontId="30" fillId="0" borderId="68" xfId="82" applyFont="1" applyFill="1" applyBorder="1" applyAlignment="1">
      <alignment horizontal="left"/>
    </xf>
    <xf numFmtId="164" fontId="30" fillId="0" borderId="69" xfId="82" applyNumberFormat="1" applyFont="1" applyFill="1" applyBorder="1" applyAlignment="1">
      <alignment horizontal="left"/>
    </xf>
    <xf numFmtId="0" fontId="30" fillId="0" borderId="68" xfId="0" applyFont="1" applyBorder="1"/>
    <xf numFmtId="0" fontId="30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168" fontId="44" fillId="0" borderId="24" xfId="0" applyNumberFormat="1" applyFont="1" applyBorder="1" applyAlignment="1" applyProtection="1">
      <alignment horizontal="center" vertical="center"/>
      <protection hidden="1"/>
    </xf>
    <xf numFmtId="168" fontId="78" fillId="0" borderId="24" xfId="82" applyNumberFormat="1" applyFont="1" applyFill="1" applyBorder="1" applyAlignment="1" applyProtection="1">
      <alignment horizontal="center" vertical="center"/>
      <protection hidden="1"/>
    </xf>
    <xf numFmtId="0" fontId="77" fillId="0" borderId="0" xfId="0" applyFont="1" applyAlignment="1">
      <alignment horizontal="center" vertical="center"/>
    </xf>
    <xf numFmtId="0" fontId="77" fillId="0" borderId="0" xfId="0" applyFont="1" applyAlignment="1">
      <alignment vertical="center"/>
    </xf>
    <xf numFmtId="0" fontId="77" fillId="0" borderId="29" xfId="0" applyFont="1" applyBorder="1" applyAlignment="1">
      <alignment horizontal="center" vertical="center"/>
    </xf>
    <xf numFmtId="0" fontId="77" fillId="0" borderId="29" xfId="0" applyFont="1" applyBorder="1" applyAlignment="1">
      <alignment vertical="center"/>
    </xf>
    <xf numFmtId="0" fontId="40" fillId="0" borderId="0" xfId="0" applyFont="1" applyAlignment="1" applyProtection="1">
      <alignment horizontal="center" vertical="center"/>
      <protection hidden="1"/>
    </xf>
    <xf numFmtId="0" fontId="78" fillId="0" borderId="24" xfId="0" applyFont="1" applyBorder="1" applyAlignment="1" applyProtection="1">
      <alignment horizontal="center" vertical="center"/>
      <protection hidden="1"/>
    </xf>
    <xf numFmtId="164" fontId="78" fillId="0" borderId="24" xfId="82" applyNumberFormat="1" applyFont="1" applyFill="1" applyBorder="1" applyAlignment="1" applyProtection="1">
      <alignment horizontal="center" vertical="center"/>
      <protection hidden="1"/>
    </xf>
    <xf numFmtId="164" fontId="40" fillId="0" borderId="0" xfId="82" applyNumberFormat="1" applyFont="1" applyFill="1" applyBorder="1" applyAlignment="1" applyProtection="1">
      <alignment horizontal="center" vertical="center"/>
      <protection hidden="1"/>
    </xf>
    <xf numFmtId="168" fontId="35" fillId="0" borderId="0" xfId="0" applyNumberFormat="1" applyFont="1" applyAlignment="1" applyProtection="1">
      <alignment horizontal="center" vertical="center"/>
      <protection hidden="1"/>
    </xf>
    <xf numFmtId="1" fontId="30" fillId="27" borderId="0" xfId="0" applyNumberFormat="1" applyFont="1" applyFill="1" applyAlignment="1">
      <alignment vertical="center"/>
    </xf>
    <xf numFmtId="1" fontId="41" fillId="27" borderId="13" xfId="82" applyNumberFormat="1" applyFont="1" applyFill="1" applyBorder="1" applyAlignment="1">
      <alignment horizontal="centerContinuous" vertical="center"/>
    </xf>
    <xf numFmtId="1" fontId="30" fillId="27" borderId="0" xfId="82" applyNumberFormat="1" applyFont="1" applyFill="1" applyBorder="1" applyAlignment="1"/>
    <xf numFmtId="164" fontId="41" fillId="27" borderId="14" xfId="82" applyNumberFormat="1" applyFont="1" applyFill="1" applyBorder="1" applyAlignment="1">
      <alignment horizontal="center" vertical="center"/>
    </xf>
    <xf numFmtId="0" fontId="30" fillId="27" borderId="0" xfId="0" applyFont="1" applyFill="1" applyAlignment="1">
      <alignment horizontal="left"/>
    </xf>
    <xf numFmtId="0" fontId="30" fillId="32" borderId="0" xfId="0" applyFont="1" applyFill="1" applyAlignment="1">
      <alignment horizontal="left"/>
    </xf>
    <xf numFmtId="0" fontId="30" fillId="32" borderId="0" xfId="0" applyFont="1" applyFill="1" applyAlignment="1">
      <alignment horizontal="center"/>
    </xf>
    <xf numFmtId="0" fontId="0" fillId="32" borderId="0" xfId="0" applyFill="1" applyAlignment="1">
      <alignment horizontal="center"/>
    </xf>
    <xf numFmtId="0" fontId="30" fillId="0" borderId="60" xfId="0" applyFont="1" applyBorder="1"/>
    <xf numFmtId="165" fontId="30" fillId="0" borderId="68" xfId="82" applyNumberFormat="1" applyFont="1" applyFill="1" applyBorder="1" applyAlignment="1">
      <alignment horizontal="centerContinuous"/>
    </xf>
    <xf numFmtId="164" fontId="30" fillId="0" borderId="68" xfId="82" applyNumberFormat="1" applyFont="1" applyFill="1" applyBorder="1" applyAlignment="1"/>
    <xf numFmtId="165" fontId="30" fillId="0" borderId="68" xfId="82" applyNumberFormat="1" applyFont="1" applyFill="1" applyBorder="1" applyAlignment="1"/>
    <xf numFmtId="0" fontId="12" fillId="0" borderId="68" xfId="146" applyBorder="1" applyAlignment="1">
      <alignment horizontal="left"/>
    </xf>
    <xf numFmtId="37" fontId="30" fillId="0" borderId="68" xfId="82" applyNumberFormat="1" applyFont="1" applyFill="1" applyBorder="1" applyAlignment="1">
      <alignment horizontal="center"/>
    </xf>
    <xf numFmtId="0" fontId="30" fillId="0" borderId="10" xfId="0" applyFont="1" applyBorder="1"/>
    <xf numFmtId="1" fontId="30" fillId="0" borderId="0" xfId="82" applyNumberFormat="1" applyFont="1" applyFill="1" applyBorder="1" applyAlignment="1">
      <alignment horizontal="center"/>
    </xf>
    <xf numFmtId="43" fontId="30" fillId="0" borderId="0" xfId="82" applyFont="1" applyFill="1" applyBorder="1" applyAlignment="1">
      <alignment horizontal="right"/>
    </xf>
    <xf numFmtId="164" fontId="30" fillId="0" borderId="0" xfId="82" applyNumberFormat="1" applyFont="1" applyFill="1" applyBorder="1" applyAlignment="1">
      <alignment horizontal="right"/>
    </xf>
    <xf numFmtId="165" fontId="30" fillId="0" borderId="0" xfId="82" applyNumberFormat="1" applyFont="1" applyFill="1" applyBorder="1" applyAlignment="1">
      <alignment horizontal="centerContinuous"/>
    </xf>
    <xf numFmtId="164" fontId="30" fillId="0" borderId="0" xfId="82" applyNumberFormat="1" applyFont="1" applyFill="1" applyBorder="1" applyAlignment="1"/>
    <xf numFmtId="165" fontId="30" fillId="0" borderId="0" xfId="82" applyNumberFormat="1" applyFont="1" applyFill="1" applyBorder="1" applyAlignment="1">
      <alignment horizontal="left"/>
    </xf>
    <xf numFmtId="164" fontId="30" fillId="0" borderId="0" xfId="82" applyNumberFormat="1" applyFont="1" applyFill="1" applyBorder="1" applyAlignment="1">
      <alignment horizontal="left"/>
    </xf>
    <xf numFmtId="165" fontId="30" fillId="0" borderId="0" xfId="82" applyNumberFormat="1" applyFont="1" applyFill="1" applyBorder="1" applyAlignment="1"/>
    <xf numFmtId="43" fontId="30" fillId="0" borderId="0" xfId="82" applyFont="1" applyFill="1" applyBorder="1" applyAlignment="1">
      <alignment horizontal="left"/>
    </xf>
    <xf numFmtId="1" fontId="30" fillId="0" borderId="68" xfId="0" applyNumberFormat="1" applyFont="1" applyBorder="1" applyAlignment="1">
      <alignment horizontal="center"/>
    </xf>
    <xf numFmtId="0" fontId="30" fillId="0" borderId="68" xfId="0" applyFont="1" applyBorder="1" applyAlignment="1">
      <alignment horizontal="center"/>
    </xf>
    <xf numFmtId="0" fontId="12" fillId="45" borderId="68" xfId="0" applyFont="1" applyFill="1" applyBorder="1"/>
    <xf numFmtId="164" fontId="30" fillId="45" borderId="60" xfId="82" applyNumberFormat="1" applyFont="1" applyFill="1" applyBorder="1" applyAlignment="1">
      <alignment horizontal="left"/>
    </xf>
    <xf numFmtId="165" fontId="30" fillId="44" borderId="16" xfId="82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0" fillId="0" borderId="0" xfId="0" applyFont="1" applyAlignment="1">
      <alignment wrapText="1"/>
    </xf>
    <xf numFmtId="1" fontId="30" fillId="0" borderId="71" xfId="0" applyNumberFormat="1" applyFont="1" applyBorder="1" applyAlignment="1">
      <alignment horizontal="center"/>
    </xf>
    <xf numFmtId="1" fontId="30" fillId="0" borderId="70" xfId="0" applyNumberFormat="1" applyFont="1" applyBorder="1" applyAlignment="1">
      <alignment horizontal="center"/>
    </xf>
    <xf numFmtId="1" fontId="30" fillId="0" borderId="60" xfId="0" applyNumberFormat="1" applyFont="1" applyBorder="1" applyAlignment="1">
      <alignment horizontal="center"/>
    </xf>
    <xf numFmtId="43" fontId="30" fillId="0" borderId="68" xfId="0" applyNumberFormat="1" applyFont="1" applyBorder="1"/>
    <xf numFmtId="0" fontId="30" fillId="0" borderId="69" xfId="0" applyFont="1" applyBorder="1"/>
    <xf numFmtId="37" fontId="30" fillId="0" borderId="0" xfId="82" applyNumberFormat="1" applyFont="1" applyFill="1" applyBorder="1" applyAlignment="1">
      <alignment horizontal="center"/>
    </xf>
    <xf numFmtId="43" fontId="30" fillId="0" borderId="0" xfId="0" applyNumberFormat="1" applyFont="1"/>
    <xf numFmtId="1" fontId="30" fillId="0" borderId="10" xfId="82" applyNumberFormat="1" applyFont="1" applyFill="1" applyBorder="1" applyAlignment="1">
      <alignment horizontal="center"/>
    </xf>
    <xf numFmtId="1" fontId="30" fillId="0" borderId="10" xfId="0" applyNumberFormat="1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30" fillId="44" borderId="0" xfId="0" applyFont="1" applyFill="1" applyAlignment="1">
      <alignment horizontal="center"/>
    </xf>
    <xf numFmtId="0" fontId="30" fillId="44" borderId="0" xfId="0" applyFont="1" applyFill="1" applyAlignment="1">
      <alignment horizontal="left"/>
    </xf>
    <xf numFmtId="164" fontId="34" fillId="44" borderId="33" xfId="82" applyNumberFormat="1" applyFont="1" applyFill="1" applyBorder="1" applyAlignment="1">
      <alignment horizontal="center" vertical="center" wrapText="1"/>
    </xf>
    <xf numFmtId="44" fontId="53" fillId="0" borderId="98" xfId="86" applyFont="1" applyFill="1" applyBorder="1" applyAlignment="1">
      <alignment vertical="center"/>
    </xf>
    <xf numFmtId="1" fontId="30" fillId="27" borderId="70" xfId="82" applyNumberFormat="1" applyFont="1" applyFill="1" applyBorder="1" applyAlignment="1">
      <alignment horizontal="center"/>
    </xf>
    <xf numFmtId="1" fontId="30" fillId="27" borderId="71" xfId="82" applyNumberFormat="1" applyFont="1" applyFill="1" applyBorder="1" applyAlignment="1">
      <alignment horizontal="center"/>
    </xf>
    <xf numFmtId="1" fontId="30" fillId="27" borderId="72" xfId="82" applyNumberFormat="1" applyFont="1" applyFill="1" applyBorder="1" applyAlignment="1">
      <alignment horizontal="center"/>
    </xf>
    <xf numFmtId="1" fontId="30" fillId="27" borderId="68" xfId="82" applyNumberFormat="1" applyFont="1" applyFill="1" applyBorder="1" applyAlignment="1">
      <alignment horizontal="center"/>
    </xf>
    <xf numFmtId="43" fontId="30" fillId="27" borderId="68" xfId="82" applyFont="1" applyFill="1" applyBorder="1" applyAlignment="1">
      <alignment horizontal="right"/>
    </xf>
    <xf numFmtId="164" fontId="30" fillId="27" borderId="68" xfId="82" applyNumberFormat="1" applyFont="1" applyFill="1" applyBorder="1" applyAlignment="1">
      <alignment horizontal="right"/>
    </xf>
    <xf numFmtId="0" fontId="30" fillId="27" borderId="68" xfId="0" applyFont="1" applyFill="1" applyBorder="1" applyAlignment="1">
      <alignment horizontal="center"/>
    </xf>
    <xf numFmtId="165" fontId="30" fillId="27" borderId="68" xfId="82" applyNumberFormat="1" applyFont="1" applyFill="1" applyBorder="1" applyAlignment="1">
      <alignment horizontal="left"/>
    </xf>
    <xf numFmtId="164" fontId="30" fillId="27" borderId="68" xfId="82" applyNumberFormat="1" applyFont="1" applyFill="1" applyBorder="1" applyAlignment="1">
      <alignment horizontal="left"/>
    </xf>
    <xf numFmtId="165" fontId="30" fillId="27" borderId="68" xfId="82" applyNumberFormat="1" applyFont="1" applyFill="1" applyBorder="1" applyAlignment="1">
      <alignment horizontal="center"/>
    </xf>
    <xf numFmtId="4" fontId="30" fillId="27" borderId="68" xfId="82" applyNumberFormat="1" applyFont="1" applyFill="1" applyBorder="1" applyAlignment="1">
      <alignment horizontal="center" vertical="center"/>
    </xf>
    <xf numFmtId="43" fontId="30" fillId="27" borderId="68" xfId="82" applyFont="1" applyFill="1" applyBorder="1" applyAlignment="1">
      <alignment horizontal="left"/>
    </xf>
    <xf numFmtId="164" fontId="30" fillId="27" borderId="69" xfId="82" applyNumberFormat="1" applyFont="1" applyFill="1" applyBorder="1" applyAlignment="1">
      <alignment horizontal="left"/>
    </xf>
    <xf numFmtId="0" fontId="12" fillId="45" borderId="12" xfId="0" applyFont="1" applyFill="1" applyBorder="1"/>
    <xf numFmtId="0" fontId="12" fillId="45" borderId="0" xfId="0" applyFont="1" applyFill="1"/>
    <xf numFmtId="0" fontId="12" fillId="27" borderId="0" xfId="0" applyFont="1" applyFill="1" applyAlignment="1">
      <alignment vertical="center"/>
    </xf>
    <xf numFmtId="164" fontId="30" fillId="45" borderId="0" xfId="82" applyNumberFormat="1" applyFont="1" applyFill="1" applyBorder="1" applyAlignment="1">
      <alignment horizontal="left"/>
    </xf>
    <xf numFmtId="164" fontId="30" fillId="45" borderId="10" xfId="82" applyNumberFormat="1" applyFont="1" applyFill="1" applyBorder="1" applyAlignment="1">
      <alignment horizontal="left"/>
    </xf>
    <xf numFmtId="1" fontId="30" fillId="27" borderId="60" xfId="82" applyNumberFormat="1" applyFont="1" applyFill="1" applyBorder="1" applyAlignment="1">
      <alignment horizontal="center"/>
    </xf>
    <xf numFmtId="2" fontId="30" fillId="0" borderId="0" xfId="0" applyNumberFormat="1" applyFont="1" applyAlignment="1">
      <alignment horizontal="center" vertical="center"/>
    </xf>
    <xf numFmtId="2" fontId="30" fillId="44" borderId="16" xfId="82" applyNumberFormat="1" applyFont="1" applyFill="1" applyBorder="1" applyAlignment="1">
      <alignment horizontal="center" vertical="center" wrapText="1"/>
    </xf>
    <xf numFmtId="2" fontId="41" fillId="33" borderId="14" xfId="82" applyNumberFormat="1" applyFont="1" applyFill="1" applyBorder="1" applyAlignment="1">
      <alignment horizontal="center" vertical="center"/>
    </xf>
    <xf numFmtId="2" fontId="30" fillId="0" borderId="68" xfId="82" applyNumberFormat="1" applyFont="1" applyFill="1" applyBorder="1" applyAlignment="1">
      <alignment horizontal="center"/>
    </xf>
    <xf numFmtId="2" fontId="30" fillId="0" borderId="68" xfId="0" applyNumberFormat="1" applyFont="1" applyBorder="1" applyAlignment="1">
      <alignment horizontal="center"/>
    </xf>
    <xf numFmtId="2" fontId="30" fillId="0" borderId="0" xfId="0" applyNumberFormat="1" applyFont="1" applyAlignment="1">
      <alignment horizontal="center"/>
    </xf>
    <xf numFmtId="2" fontId="30" fillId="27" borderId="68" xfId="82" applyNumberFormat="1" applyFont="1" applyFill="1" applyBorder="1" applyAlignment="1">
      <alignment horizontal="center"/>
    </xf>
    <xf numFmtId="2" fontId="30" fillId="0" borderId="0" xfId="82" applyNumberFormat="1" applyFont="1" applyFill="1" applyBorder="1" applyAlignment="1">
      <alignment horizontal="center"/>
    </xf>
    <xf numFmtId="37" fontId="30" fillId="27" borderId="68" xfId="82" applyNumberFormat="1" applyFont="1" applyFill="1" applyBorder="1" applyAlignment="1">
      <alignment horizontal="center"/>
    </xf>
    <xf numFmtId="0" fontId="30" fillId="46" borderId="0" xfId="0" applyFont="1" applyFill="1" applyAlignment="1">
      <alignment horizontal="left"/>
    </xf>
    <xf numFmtId="0" fontId="30" fillId="46" borderId="0" xfId="0" applyFont="1" applyFill="1" applyAlignment="1">
      <alignment horizontal="center"/>
    </xf>
    <xf numFmtId="0" fontId="62" fillId="0" borderId="0" xfId="3262" applyFont="1" applyAlignment="1">
      <alignment vertical="center"/>
    </xf>
    <xf numFmtId="0" fontId="0" fillId="0" borderId="118" xfId="0" applyBorder="1"/>
    <xf numFmtId="1" fontId="30" fillId="27" borderId="68" xfId="0" applyNumberFormat="1" applyFont="1" applyFill="1" applyBorder="1" applyAlignment="1">
      <alignment horizontal="center"/>
    </xf>
    <xf numFmtId="165" fontId="30" fillId="27" borderId="68" xfId="82" applyNumberFormat="1" applyFont="1" applyFill="1" applyBorder="1" applyAlignment="1">
      <alignment horizontal="centerContinuous"/>
    </xf>
    <xf numFmtId="164" fontId="30" fillId="27" borderId="68" xfId="82" applyNumberFormat="1" applyFont="1" applyFill="1" applyBorder="1" applyAlignment="1"/>
    <xf numFmtId="165" fontId="30" fillId="27" borderId="68" xfId="82" applyNumberFormat="1" applyFont="1" applyFill="1" applyBorder="1" applyAlignment="1"/>
    <xf numFmtId="1" fontId="30" fillId="27" borderId="0" xfId="82" applyNumberFormat="1" applyFont="1" applyFill="1" applyBorder="1" applyAlignment="1">
      <alignment horizontal="center"/>
    </xf>
    <xf numFmtId="43" fontId="30" fillId="27" borderId="0" xfId="82" applyFont="1" applyFill="1" applyBorder="1" applyAlignment="1">
      <alignment horizontal="right"/>
    </xf>
    <xf numFmtId="164" fontId="30" fillId="27" borderId="0" xfId="82" applyNumberFormat="1" applyFont="1" applyFill="1" applyBorder="1" applyAlignment="1">
      <alignment horizontal="right"/>
    </xf>
    <xf numFmtId="1" fontId="30" fillId="27" borderId="0" xfId="0" applyNumberFormat="1" applyFont="1" applyFill="1" applyAlignment="1">
      <alignment horizontal="center"/>
    </xf>
    <xf numFmtId="165" fontId="30" fillId="27" borderId="0" xfId="82" applyNumberFormat="1" applyFont="1" applyFill="1" applyBorder="1" applyAlignment="1">
      <alignment horizontal="centerContinuous"/>
    </xf>
    <xf numFmtId="164" fontId="30" fillId="27" borderId="0" xfId="82" applyNumberFormat="1" applyFont="1" applyFill="1" applyBorder="1" applyAlignment="1"/>
    <xf numFmtId="165" fontId="30" fillId="27" borderId="0" xfId="82" applyNumberFormat="1" applyFont="1" applyFill="1" applyBorder="1" applyAlignment="1">
      <alignment horizontal="center"/>
    </xf>
    <xf numFmtId="2" fontId="30" fillId="27" borderId="0" xfId="82" applyNumberFormat="1" applyFont="1" applyFill="1" applyBorder="1" applyAlignment="1">
      <alignment horizontal="center"/>
    </xf>
    <xf numFmtId="165" fontId="30" fillId="27" borderId="0" xfId="82" applyNumberFormat="1" applyFont="1" applyFill="1" applyBorder="1" applyAlignment="1"/>
    <xf numFmtId="43" fontId="30" fillId="27" borderId="0" xfId="82" applyFont="1" applyFill="1" applyBorder="1" applyAlignment="1">
      <alignment horizontal="left"/>
    </xf>
    <xf numFmtId="164" fontId="30" fillId="27" borderId="11" xfId="82" applyNumberFormat="1" applyFont="1" applyFill="1" applyBorder="1" applyAlignment="1">
      <alignment horizontal="left"/>
    </xf>
    <xf numFmtId="0" fontId="12" fillId="27" borderId="118" xfId="0" applyFont="1" applyFill="1" applyBorder="1"/>
    <xf numFmtId="164" fontId="41" fillId="33" borderId="14" xfId="82" applyNumberFormat="1" applyFont="1" applyFill="1" applyBorder="1" applyAlignment="1">
      <alignment vertical="center"/>
    </xf>
    <xf numFmtId="165" fontId="30" fillId="26" borderId="16" xfId="82" applyNumberFormat="1" applyFont="1" applyFill="1" applyBorder="1" applyAlignment="1">
      <alignment vertical="center" wrapText="1"/>
    </xf>
    <xf numFmtId="0" fontId="30" fillId="42" borderId="60" xfId="0" applyFont="1" applyFill="1" applyBorder="1"/>
    <xf numFmtId="44" fontId="53" fillId="0" borderId="49" xfId="86" applyFont="1" applyFill="1" applyBorder="1" applyAlignment="1" applyProtection="1">
      <alignment vertical="center"/>
    </xf>
    <xf numFmtId="0" fontId="0" fillId="0" borderId="19" xfId="0" applyBorder="1" applyAlignment="1">
      <alignment vertical="center"/>
    </xf>
    <xf numFmtId="0" fontId="55" fillId="39" borderId="21" xfId="0" applyFont="1" applyFill="1" applyBorder="1" applyAlignment="1" applyProtection="1">
      <alignment horizontal="center"/>
      <protection locked="0"/>
    </xf>
    <xf numFmtId="166" fontId="55" fillId="39" borderId="90" xfId="0" applyNumberFormat="1" applyFont="1" applyFill="1" applyBorder="1" applyAlignment="1" applyProtection="1">
      <alignment horizontal="center"/>
      <protection locked="0"/>
    </xf>
    <xf numFmtId="44" fontId="30" fillId="39" borderId="17" xfId="86" applyFont="1" applyFill="1" applyBorder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0" fontId="45" fillId="26" borderId="23" xfId="0" applyFont="1" applyFill="1" applyBorder="1" applyAlignment="1">
      <alignment horizontal="center"/>
    </xf>
    <xf numFmtId="0" fontId="0" fillId="0" borderId="30" xfId="0" applyBorder="1"/>
    <xf numFmtId="0" fontId="52" fillId="36" borderId="23" xfId="0" applyFont="1" applyFill="1" applyBorder="1" applyAlignment="1">
      <alignment horizontal="center" vertical="center"/>
    </xf>
    <xf numFmtId="0" fontId="61" fillId="0" borderId="24" xfId="0" applyFont="1" applyBorder="1" applyAlignment="1">
      <alignment vertical="center"/>
    </xf>
    <xf numFmtId="0" fontId="61" fillId="0" borderId="30" xfId="0" applyFont="1" applyBorder="1" applyAlignment="1">
      <alignment vertical="center"/>
    </xf>
    <xf numFmtId="0" fontId="55" fillId="39" borderId="50" xfId="0" applyFont="1" applyFill="1" applyBorder="1" applyAlignment="1" applyProtection="1">
      <alignment horizontal="center"/>
      <protection locked="0"/>
    </xf>
    <xf numFmtId="0" fontId="0" fillId="0" borderId="51" xfId="0" applyBorder="1" applyProtection="1">
      <protection locked="0"/>
    </xf>
    <xf numFmtId="0" fontId="34" fillId="0" borderId="25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32" xfId="0" applyBorder="1" applyAlignment="1">
      <alignment horizontal="left" indent="1"/>
    </xf>
    <xf numFmtId="0" fontId="0" fillId="0" borderId="24" xfId="0" applyBorder="1"/>
    <xf numFmtId="170" fontId="30" fillId="39" borderId="17" xfId="0" applyNumberFormat="1" applyFont="1" applyFill="1" applyBorder="1" applyAlignment="1" applyProtection="1">
      <alignment horizontal="center"/>
      <protection locked="0"/>
    </xf>
    <xf numFmtId="0" fontId="52" fillId="36" borderId="48" xfId="0" applyFont="1" applyFill="1" applyBorder="1" applyAlignment="1">
      <alignment horizontal="center" vertical="center"/>
    </xf>
    <xf numFmtId="0" fontId="61" fillId="0" borderId="44" xfId="0" applyFont="1" applyBorder="1" applyAlignment="1">
      <alignment horizontal="center" vertical="center"/>
    </xf>
    <xf numFmtId="0" fontId="30" fillId="39" borderId="17" xfId="0" applyFont="1" applyFill="1" applyBorder="1" applyProtection="1">
      <protection locked="0"/>
    </xf>
    <xf numFmtId="0" fontId="45" fillId="26" borderId="25" xfId="0" applyFont="1" applyFill="1" applyBorder="1" applyAlignment="1">
      <alignment horizontal="center"/>
    </xf>
    <xf numFmtId="0" fontId="0" fillId="0" borderId="0" xfId="0"/>
    <xf numFmtId="0" fontId="0" fillId="0" borderId="32" xfId="0" applyBorder="1"/>
    <xf numFmtId="0" fontId="52" fillId="36" borderId="44" xfId="0" applyFont="1" applyFill="1" applyBorder="1" applyAlignment="1">
      <alignment horizontal="center" vertical="center"/>
    </xf>
    <xf numFmtId="0" fontId="59" fillId="36" borderId="44" xfId="0" applyFont="1" applyFill="1" applyBorder="1" applyAlignment="1">
      <alignment horizontal="center" vertical="center"/>
    </xf>
    <xf numFmtId="0" fontId="55" fillId="39" borderId="53" xfId="0" applyFont="1" applyFill="1" applyBorder="1" applyAlignment="1" applyProtection="1">
      <alignment horizontal="center"/>
      <protection locked="0"/>
    </xf>
    <xf numFmtId="0" fontId="0" fillId="0" borderId="52" xfId="0" applyBorder="1" applyAlignment="1" applyProtection="1">
      <alignment horizontal="center"/>
      <protection locked="0"/>
    </xf>
    <xf numFmtId="0" fontId="61" fillId="0" borderId="24" xfId="0" applyFont="1" applyBorder="1" applyAlignment="1">
      <alignment horizontal="center" vertical="center"/>
    </xf>
    <xf numFmtId="0" fontId="55" fillId="39" borderId="17" xfId="0" applyFont="1" applyFill="1" applyBorder="1" applyAlignment="1" applyProtection="1">
      <alignment horizontal="center"/>
      <protection locked="0"/>
    </xf>
    <xf numFmtId="0" fontId="55" fillId="39" borderId="18" xfId="0" applyFont="1" applyFill="1" applyBorder="1" applyAlignment="1" applyProtection="1">
      <alignment horizontal="center"/>
      <protection locked="0"/>
    </xf>
    <xf numFmtId="0" fontId="55" fillId="39" borderId="19" xfId="0" applyFont="1" applyFill="1" applyBorder="1" applyAlignment="1" applyProtection="1">
      <alignment horizontal="center"/>
      <protection locked="0"/>
    </xf>
    <xf numFmtId="164" fontId="81" fillId="35" borderId="10" xfId="82" applyNumberFormat="1" applyFont="1" applyFill="1" applyBorder="1" applyAlignment="1" applyProtection="1">
      <alignment horizontal="center" vertical="center"/>
    </xf>
    <xf numFmtId="0" fontId="82" fillId="0" borderId="0" xfId="0" applyFont="1" applyAlignment="1">
      <alignment horizontal="center" vertical="center"/>
    </xf>
    <xf numFmtId="164" fontId="83" fillId="35" borderId="25" xfId="82" applyNumberFormat="1" applyFont="1" applyFill="1" applyBorder="1" applyAlignment="1">
      <alignment horizontal="center" wrapText="1"/>
    </xf>
    <xf numFmtId="0" fontId="83" fillId="0" borderId="0" xfId="0" applyFont="1"/>
    <xf numFmtId="0" fontId="45" fillId="31" borderId="0" xfId="0" applyFont="1" applyFill="1"/>
    <xf numFmtId="0" fontId="45" fillId="0" borderId="0" xfId="0" applyFont="1" applyAlignment="1">
      <alignment horizontal="center"/>
    </xf>
    <xf numFmtId="0" fontId="79" fillId="35" borderId="0" xfId="0" applyFont="1" applyFill="1" applyAlignment="1">
      <alignment horizontal="center" vertical="center"/>
    </xf>
    <xf numFmtId="0" fontId="80" fillId="35" borderId="0" xfId="0" applyFont="1" applyFill="1" applyAlignment="1">
      <alignment horizontal="center" vertical="center"/>
    </xf>
    <xf numFmtId="0" fontId="55" fillId="39" borderId="45" xfId="0" applyFont="1" applyFill="1" applyBorder="1" applyAlignment="1" applyProtection="1">
      <alignment horizontal="center"/>
      <protection locked="0"/>
    </xf>
    <xf numFmtId="0" fontId="55" fillId="39" borderId="97" xfId="0" applyFont="1" applyFill="1" applyBorder="1" applyAlignment="1" applyProtection="1">
      <alignment horizontal="center"/>
      <protection locked="0"/>
    </xf>
    <xf numFmtId="0" fontId="55" fillId="39" borderId="90" xfId="0" applyFont="1" applyFill="1" applyBorder="1" applyAlignment="1" applyProtection="1">
      <alignment horizontal="center"/>
      <protection locked="0"/>
    </xf>
    <xf numFmtId="0" fontId="55" fillId="39" borderId="91" xfId="0" applyFont="1" applyFill="1" applyBorder="1" applyAlignment="1" applyProtection="1">
      <alignment horizontal="center"/>
      <protection locked="0"/>
    </xf>
    <xf numFmtId="0" fontId="55" fillId="39" borderId="98" xfId="0" applyFont="1" applyFill="1" applyBorder="1" applyAlignment="1" applyProtection="1">
      <alignment horizontal="center"/>
      <protection locked="0"/>
    </xf>
    <xf numFmtId="173" fontId="55" fillId="39" borderId="21" xfId="0" applyNumberFormat="1" applyFont="1" applyFill="1" applyBorder="1" applyAlignment="1" applyProtection="1">
      <alignment horizontal="center"/>
      <protection locked="0"/>
    </xf>
    <xf numFmtId="0" fontId="40" fillId="0" borderId="0" xfId="0" applyFont="1" applyAlignment="1" applyProtection="1">
      <alignment horizontal="center"/>
      <protection hidden="1"/>
    </xf>
    <xf numFmtId="0" fontId="35" fillId="38" borderId="26" xfId="0" applyFont="1" applyFill="1" applyBorder="1" applyAlignment="1" applyProtection="1">
      <alignment horizontal="left" vertical="center"/>
      <protection hidden="1"/>
    </xf>
    <xf numFmtId="0" fontId="0" fillId="38" borderId="27" xfId="0" applyFill="1" applyBorder="1" applyAlignment="1">
      <alignment horizontal="left" vertical="center"/>
    </xf>
    <xf numFmtId="0" fontId="43" fillId="26" borderId="36" xfId="0" applyFont="1" applyFill="1" applyBorder="1" applyAlignment="1" applyProtection="1">
      <alignment horizontal="center" vertical="center" wrapText="1"/>
      <protection hidden="1"/>
    </xf>
    <xf numFmtId="0" fontId="35" fillId="38" borderId="27" xfId="0" applyFont="1" applyFill="1" applyBorder="1" applyAlignment="1" applyProtection="1">
      <alignment horizontal="left" vertical="center" wrapText="1" indent="7"/>
      <protection hidden="1"/>
    </xf>
    <xf numFmtId="0" fontId="0" fillId="0" borderId="27" xfId="0" applyBorder="1" applyAlignment="1">
      <alignment horizontal="left" vertical="center" wrapText="1" indent="7"/>
    </xf>
    <xf numFmtId="0" fontId="35" fillId="38" borderId="26" xfId="0" applyFont="1" applyFill="1" applyBorder="1" applyAlignment="1" applyProtection="1">
      <alignment horizontal="left" vertical="center" wrapText="1"/>
      <protection hidden="1"/>
    </xf>
    <xf numFmtId="0" fontId="0" fillId="38" borderId="27" xfId="0" applyFill="1" applyBorder="1" applyAlignment="1">
      <alignment horizontal="left" vertical="center" wrapText="1"/>
    </xf>
    <xf numFmtId="0" fontId="43" fillId="26" borderId="41" xfId="0" applyFont="1" applyFill="1" applyBorder="1" applyAlignment="1" applyProtection="1">
      <alignment horizontal="center" vertical="center" wrapText="1"/>
      <protection hidden="1"/>
    </xf>
    <xf numFmtId="0" fontId="43" fillId="26" borderId="27" xfId="0" applyFont="1" applyFill="1" applyBorder="1" applyAlignment="1" applyProtection="1">
      <alignment horizontal="center" vertical="center" wrapText="1"/>
      <protection hidden="1"/>
    </xf>
    <xf numFmtId="0" fontId="43" fillId="26" borderId="42" xfId="0" applyFont="1" applyFill="1" applyBorder="1" applyAlignment="1" applyProtection="1">
      <alignment horizontal="center" vertical="center" wrapText="1"/>
      <protection hidden="1"/>
    </xf>
    <xf numFmtId="0" fontId="55" fillId="39" borderId="88" xfId="0" applyFont="1" applyFill="1" applyBorder="1" applyAlignment="1" applyProtection="1">
      <alignment horizontal="center"/>
      <protection locked="0"/>
    </xf>
    <xf numFmtId="0" fontId="0" fillId="0" borderId="89" xfId="0" applyBorder="1" applyAlignment="1">
      <alignment horizontal="center"/>
    </xf>
    <xf numFmtId="169" fontId="55" fillId="39" borderId="85" xfId="86" applyNumberFormat="1" applyFont="1" applyFill="1" applyBorder="1" applyAlignment="1" applyProtection="1">
      <alignment horizontal="center"/>
    </xf>
    <xf numFmtId="0" fontId="0" fillId="0" borderId="86" xfId="0" applyBorder="1" applyAlignment="1">
      <alignment horizontal="center"/>
    </xf>
    <xf numFmtId="169" fontId="55" fillId="39" borderId="75" xfId="86" applyNumberFormat="1" applyFont="1" applyFill="1" applyBorder="1" applyAlignment="1" applyProtection="1">
      <alignment horizontal="center"/>
    </xf>
    <xf numFmtId="0" fontId="0" fillId="0" borderId="87" xfId="0" applyBorder="1" applyAlignment="1">
      <alignment horizontal="center"/>
    </xf>
    <xf numFmtId="170" fontId="55" fillId="39" borderId="75" xfId="0" applyNumberFormat="1" applyFont="1" applyFill="1" applyBorder="1" applyAlignment="1" applyProtection="1">
      <alignment horizontal="center"/>
      <protection locked="0"/>
    </xf>
    <xf numFmtId="0" fontId="66" fillId="35" borderId="0" xfId="0" applyFont="1" applyFill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59" xfId="0" applyFont="1" applyBorder="1" applyAlignment="1">
      <alignment horizontal="center" vertical="center"/>
    </xf>
    <xf numFmtId="0" fontId="41" fillId="0" borderId="67" xfId="0" applyFont="1" applyBorder="1" applyAlignment="1">
      <alignment horizontal="left" indent="1"/>
    </xf>
    <xf numFmtId="0" fontId="12" fillId="0" borderId="19" xfId="0" applyFont="1" applyBorder="1" applyAlignment="1">
      <alignment horizontal="left" indent="1"/>
    </xf>
    <xf numFmtId="1" fontId="64" fillId="39" borderId="21" xfId="0" applyNumberFormat="1" applyFont="1" applyFill="1" applyBorder="1" applyAlignment="1">
      <alignment horizontal="center"/>
    </xf>
    <xf numFmtId="1" fontId="12" fillId="0" borderId="21" xfId="0" applyNumberFormat="1" applyFont="1" applyBorder="1" applyAlignment="1">
      <alignment horizontal="center"/>
    </xf>
    <xf numFmtId="0" fontId="41" fillId="0" borderId="54" xfId="0" applyFont="1" applyBorder="1" applyAlignment="1">
      <alignment horizontal="left" indent="1"/>
    </xf>
    <xf numFmtId="0" fontId="37" fillId="0" borderId="55" xfId="0" applyFont="1" applyBorder="1" applyAlignment="1">
      <alignment horizontal="left" indent="1"/>
    </xf>
    <xf numFmtId="0" fontId="41" fillId="0" borderId="56" xfId="0" applyFont="1" applyBorder="1" applyAlignment="1">
      <alignment horizontal="left" indent="1"/>
    </xf>
    <xf numFmtId="0" fontId="37" fillId="0" borderId="21" xfId="0" applyFont="1" applyBorder="1" applyAlignment="1">
      <alignment horizontal="left" indent="1"/>
    </xf>
    <xf numFmtId="14" fontId="64" fillId="39" borderId="21" xfId="0" applyNumberFormat="1" applyFont="1" applyFill="1" applyBorder="1" applyAlignment="1" applyProtection="1">
      <alignment horizontal="center"/>
      <protection locked="0"/>
    </xf>
    <xf numFmtId="0" fontId="64" fillId="39" borderId="21" xfId="0" applyFont="1" applyFill="1" applyBorder="1" applyAlignment="1" applyProtection="1">
      <alignment horizontal="center"/>
      <protection locked="0"/>
    </xf>
    <xf numFmtId="0" fontId="64" fillId="39" borderId="55" xfId="0" applyFont="1" applyFill="1" applyBorder="1" applyAlignment="1" applyProtection="1">
      <alignment horizontal="center"/>
      <protection locked="0"/>
    </xf>
    <xf numFmtId="0" fontId="41" fillId="0" borderId="57" xfId="0" applyFont="1" applyBorder="1" applyAlignment="1">
      <alignment horizontal="left" indent="1"/>
    </xf>
    <xf numFmtId="0" fontId="37" fillId="0" borderId="58" xfId="0" applyFont="1" applyBorder="1" applyAlignment="1">
      <alignment horizontal="left" indent="1"/>
    </xf>
    <xf numFmtId="169" fontId="64" fillId="39" borderId="58" xfId="86" applyNumberFormat="1" applyFont="1" applyFill="1" applyBorder="1" applyAlignment="1" applyProtection="1">
      <alignment horizontal="center"/>
      <protection locked="0"/>
    </xf>
    <xf numFmtId="0" fontId="41" fillId="0" borderId="21" xfId="0" applyFont="1" applyBorder="1" applyAlignment="1">
      <alignment horizontal="left" indent="1"/>
    </xf>
    <xf numFmtId="166" fontId="64" fillId="39" borderId="21" xfId="0" applyNumberFormat="1" applyFont="1" applyFill="1" applyBorder="1" applyAlignment="1" applyProtection="1">
      <alignment horizontal="center"/>
      <protection locked="0"/>
    </xf>
    <xf numFmtId="171" fontId="64" fillId="39" borderId="21" xfId="0" applyNumberFormat="1" applyFont="1" applyFill="1" applyBorder="1" applyAlignment="1" applyProtection="1">
      <alignment horizontal="center"/>
      <protection locked="0"/>
    </xf>
    <xf numFmtId="14" fontId="39" fillId="39" borderId="17" xfId="0" applyNumberFormat="1" applyFont="1" applyFill="1" applyBorder="1" applyAlignment="1" applyProtection="1">
      <alignment horizontal="center"/>
      <protection locked="0"/>
    </xf>
    <xf numFmtId="0" fontId="39" fillId="39" borderId="18" xfId="0" applyFont="1" applyFill="1" applyBorder="1" applyAlignment="1" applyProtection="1">
      <alignment horizontal="center"/>
      <protection locked="0"/>
    </xf>
    <xf numFmtId="169" fontId="39" fillId="0" borderId="17" xfId="86" applyNumberFormat="1" applyFont="1" applyFill="1" applyBorder="1" applyAlignment="1" applyProtection="1">
      <alignment horizontal="center"/>
      <protection hidden="1"/>
    </xf>
    <xf numFmtId="169" fontId="39" fillId="0" borderId="18" xfId="86" applyNumberFormat="1" applyFont="1" applyFill="1" applyBorder="1" applyAlignment="1" applyProtection="1">
      <alignment horizontal="center"/>
      <protection hidden="1"/>
    </xf>
    <xf numFmtId="169" fontId="39" fillId="0" borderId="19" xfId="86" applyNumberFormat="1" applyFont="1" applyFill="1" applyBorder="1" applyAlignment="1" applyProtection="1">
      <alignment horizontal="center"/>
      <protection hidden="1"/>
    </xf>
    <xf numFmtId="169" fontId="39" fillId="0" borderId="75" xfId="86" applyNumberFormat="1" applyFont="1" applyFill="1" applyBorder="1" applyAlignment="1" applyProtection="1">
      <alignment horizontal="center"/>
      <protection hidden="1"/>
    </xf>
    <xf numFmtId="169" fontId="39" fillId="0" borderId="74" xfId="86" applyNumberFormat="1" applyFont="1" applyFill="1" applyBorder="1" applyAlignment="1" applyProtection="1">
      <alignment horizontal="center"/>
      <protection hidden="1"/>
    </xf>
    <xf numFmtId="169" fontId="39" fillId="0" borderId="76" xfId="86" applyNumberFormat="1" applyFont="1" applyFill="1" applyBorder="1" applyAlignment="1" applyProtection="1">
      <alignment horizontal="center"/>
      <protection hidden="1"/>
    </xf>
    <xf numFmtId="0" fontId="39" fillId="39" borderId="17" xfId="0" applyFont="1" applyFill="1" applyBorder="1" applyAlignment="1" applyProtection="1">
      <alignment horizontal="center"/>
      <protection locked="0"/>
    </xf>
    <xf numFmtId="0" fontId="39" fillId="39" borderId="19" xfId="0" applyFont="1" applyFill="1" applyBorder="1" applyAlignment="1" applyProtection="1">
      <alignment horizontal="center"/>
      <protection locked="0"/>
    </xf>
    <xf numFmtId="14" fontId="39" fillId="39" borderId="18" xfId="0" applyNumberFormat="1" applyFont="1" applyFill="1" applyBorder="1" applyAlignment="1" applyProtection="1">
      <alignment horizontal="center"/>
      <protection locked="0"/>
    </xf>
    <xf numFmtId="14" fontId="39" fillId="39" borderId="19" xfId="0" applyNumberFormat="1" applyFont="1" applyFill="1" applyBorder="1" applyAlignment="1" applyProtection="1">
      <alignment horizontal="center"/>
      <protection locked="0"/>
    </xf>
    <xf numFmtId="0" fontId="39" fillId="0" borderId="13" xfId="0" applyFont="1" applyBorder="1" applyAlignment="1" applyProtection="1">
      <alignment horizontal="left"/>
      <protection locked="0"/>
    </xf>
    <xf numFmtId="0" fontId="39" fillId="0" borderId="15" xfId="0" applyFont="1" applyBorder="1" applyAlignment="1" applyProtection="1">
      <alignment horizontal="left"/>
      <protection locked="0"/>
    </xf>
    <xf numFmtId="2" fontId="39" fillId="39" borderId="17" xfId="0" applyNumberFormat="1" applyFont="1" applyFill="1" applyBorder="1" applyAlignment="1" applyProtection="1">
      <alignment horizontal="center"/>
      <protection locked="0"/>
    </xf>
    <xf numFmtId="2" fontId="39" fillId="39" borderId="19" xfId="0" applyNumberFormat="1" applyFont="1" applyFill="1" applyBorder="1" applyAlignment="1" applyProtection="1">
      <alignment horizontal="center"/>
      <protection locked="0"/>
    </xf>
  </cellXfs>
  <cellStyles count="3263">
    <cellStyle name="20% - Accent1" xfId="1" builtinId="30" customBuiltin="1"/>
    <cellStyle name="20% - Accent1 10" xfId="366" xr:uid="{00000000-0005-0000-0000-000001000000}"/>
    <cellStyle name="20% - Accent1 2" xfId="2" xr:uid="{00000000-0005-0000-0000-000002000000}"/>
    <cellStyle name="20% - Accent1 3" xfId="3" xr:uid="{00000000-0005-0000-0000-000003000000}"/>
    <cellStyle name="20% - Accent1 4" xfId="154" xr:uid="{00000000-0005-0000-0000-000004000000}"/>
    <cellStyle name="20% - Accent1 5" xfId="367" xr:uid="{00000000-0005-0000-0000-000005000000}"/>
    <cellStyle name="20% - Accent1 6" xfId="368" xr:uid="{00000000-0005-0000-0000-000006000000}"/>
    <cellStyle name="20% - Accent1 7" xfId="369" xr:uid="{00000000-0005-0000-0000-000007000000}"/>
    <cellStyle name="20% - Accent1 8" xfId="370" xr:uid="{00000000-0005-0000-0000-000008000000}"/>
    <cellStyle name="20% - Accent1 9" xfId="371" xr:uid="{00000000-0005-0000-0000-000009000000}"/>
    <cellStyle name="20% - Accent2" xfId="4" builtinId="34" customBuiltin="1"/>
    <cellStyle name="20% - Accent2 10" xfId="372" xr:uid="{00000000-0005-0000-0000-00000B000000}"/>
    <cellStyle name="20% - Accent2 2" xfId="5" xr:uid="{00000000-0005-0000-0000-00000C000000}"/>
    <cellStyle name="20% - Accent2 3" xfId="6" xr:uid="{00000000-0005-0000-0000-00000D000000}"/>
    <cellStyle name="20% - Accent2 4" xfId="155" xr:uid="{00000000-0005-0000-0000-00000E000000}"/>
    <cellStyle name="20% - Accent2 5" xfId="373" xr:uid="{00000000-0005-0000-0000-00000F000000}"/>
    <cellStyle name="20% - Accent2 6" xfId="374" xr:uid="{00000000-0005-0000-0000-000010000000}"/>
    <cellStyle name="20% - Accent2 7" xfId="375" xr:uid="{00000000-0005-0000-0000-000011000000}"/>
    <cellStyle name="20% - Accent2 8" xfId="376" xr:uid="{00000000-0005-0000-0000-000012000000}"/>
    <cellStyle name="20% - Accent2 9" xfId="377" xr:uid="{00000000-0005-0000-0000-000013000000}"/>
    <cellStyle name="20% - Accent3" xfId="7" builtinId="38" customBuiltin="1"/>
    <cellStyle name="20% - Accent3 10" xfId="378" xr:uid="{00000000-0005-0000-0000-000015000000}"/>
    <cellStyle name="20% - Accent3 2" xfId="8" xr:uid="{00000000-0005-0000-0000-000016000000}"/>
    <cellStyle name="20% - Accent3 3" xfId="9" xr:uid="{00000000-0005-0000-0000-000017000000}"/>
    <cellStyle name="20% - Accent3 4" xfId="156" xr:uid="{00000000-0005-0000-0000-000018000000}"/>
    <cellStyle name="20% - Accent3 5" xfId="379" xr:uid="{00000000-0005-0000-0000-000019000000}"/>
    <cellStyle name="20% - Accent3 6" xfId="380" xr:uid="{00000000-0005-0000-0000-00001A000000}"/>
    <cellStyle name="20% - Accent3 7" xfId="381" xr:uid="{00000000-0005-0000-0000-00001B000000}"/>
    <cellStyle name="20% - Accent3 8" xfId="382" xr:uid="{00000000-0005-0000-0000-00001C000000}"/>
    <cellStyle name="20% - Accent3 9" xfId="383" xr:uid="{00000000-0005-0000-0000-00001D000000}"/>
    <cellStyle name="20% - Accent4" xfId="10" builtinId="42" customBuiltin="1"/>
    <cellStyle name="20% - Accent4 10" xfId="384" xr:uid="{00000000-0005-0000-0000-00001F000000}"/>
    <cellStyle name="20% - Accent4 2" xfId="11" xr:uid="{00000000-0005-0000-0000-000020000000}"/>
    <cellStyle name="20% - Accent4 3" xfId="12" xr:uid="{00000000-0005-0000-0000-000021000000}"/>
    <cellStyle name="20% - Accent4 4" xfId="157" xr:uid="{00000000-0005-0000-0000-000022000000}"/>
    <cellStyle name="20% - Accent4 5" xfId="385" xr:uid="{00000000-0005-0000-0000-000023000000}"/>
    <cellStyle name="20% - Accent4 6" xfId="386" xr:uid="{00000000-0005-0000-0000-000024000000}"/>
    <cellStyle name="20% - Accent4 7" xfId="387" xr:uid="{00000000-0005-0000-0000-000025000000}"/>
    <cellStyle name="20% - Accent4 8" xfId="388" xr:uid="{00000000-0005-0000-0000-000026000000}"/>
    <cellStyle name="20% - Accent4 9" xfId="389" xr:uid="{00000000-0005-0000-0000-000027000000}"/>
    <cellStyle name="20% - Accent5" xfId="13" builtinId="46" customBuiltin="1"/>
    <cellStyle name="20% - Accent5 10" xfId="390" xr:uid="{00000000-0005-0000-0000-000029000000}"/>
    <cellStyle name="20% - Accent5 2" xfId="14" xr:uid="{00000000-0005-0000-0000-00002A000000}"/>
    <cellStyle name="20% - Accent5 3" xfId="15" xr:uid="{00000000-0005-0000-0000-00002B000000}"/>
    <cellStyle name="20% - Accent5 4" xfId="158" xr:uid="{00000000-0005-0000-0000-00002C000000}"/>
    <cellStyle name="20% - Accent5 5" xfId="391" xr:uid="{00000000-0005-0000-0000-00002D000000}"/>
    <cellStyle name="20% - Accent5 6" xfId="392" xr:uid="{00000000-0005-0000-0000-00002E000000}"/>
    <cellStyle name="20% - Accent5 7" xfId="393" xr:uid="{00000000-0005-0000-0000-00002F000000}"/>
    <cellStyle name="20% - Accent5 8" xfId="394" xr:uid="{00000000-0005-0000-0000-000030000000}"/>
    <cellStyle name="20% - Accent5 9" xfId="395" xr:uid="{00000000-0005-0000-0000-000031000000}"/>
    <cellStyle name="20% - Accent6" xfId="16" builtinId="50" customBuiltin="1"/>
    <cellStyle name="20% - Accent6 10" xfId="396" xr:uid="{00000000-0005-0000-0000-000033000000}"/>
    <cellStyle name="20% - Accent6 2" xfId="17" xr:uid="{00000000-0005-0000-0000-000034000000}"/>
    <cellStyle name="20% - Accent6 3" xfId="18" xr:uid="{00000000-0005-0000-0000-000035000000}"/>
    <cellStyle name="20% - Accent6 4" xfId="159" xr:uid="{00000000-0005-0000-0000-000036000000}"/>
    <cellStyle name="20% - Accent6 5" xfId="397" xr:uid="{00000000-0005-0000-0000-000037000000}"/>
    <cellStyle name="20% - Accent6 6" xfId="398" xr:uid="{00000000-0005-0000-0000-000038000000}"/>
    <cellStyle name="20% - Accent6 7" xfId="399" xr:uid="{00000000-0005-0000-0000-000039000000}"/>
    <cellStyle name="20% - Accent6 8" xfId="400" xr:uid="{00000000-0005-0000-0000-00003A000000}"/>
    <cellStyle name="20% - Accent6 9" xfId="401" xr:uid="{00000000-0005-0000-0000-00003B000000}"/>
    <cellStyle name="40% - Accent1" xfId="19" builtinId="31" customBuiltin="1"/>
    <cellStyle name="40% - Accent1 10" xfId="402" xr:uid="{00000000-0005-0000-0000-00003D000000}"/>
    <cellStyle name="40% - Accent1 2" xfId="20" xr:uid="{00000000-0005-0000-0000-00003E000000}"/>
    <cellStyle name="40% - Accent1 3" xfId="21" xr:uid="{00000000-0005-0000-0000-00003F000000}"/>
    <cellStyle name="40% - Accent1 4" xfId="160" xr:uid="{00000000-0005-0000-0000-000040000000}"/>
    <cellStyle name="40% - Accent1 5" xfId="403" xr:uid="{00000000-0005-0000-0000-000041000000}"/>
    <cellStyle name="40% - Accent1 6" xfId="404" xr:uid="{00000000-0005-0000-0000-000042000000}"/>
    <cellStyle name="40% - Accent1 7" xfId="405" xr:uid="{00000000-0005-0000-0000-000043000000}"/>
    <cellStyle name="40% - Accent1 8" xfId="406" xr:uid="{00000000-0005-0000-0000-000044000000}"/>
    <cellStyle name="40% - Accent1 9" xfId="407" xr:uid="{00000000-0005-0000-0000-000045000000}"/>
    <cellStyle name="40% - Accent2" xfId="22" builtinId="35" customBuiltin="1"/>
    <cellStyle name="40% - Accent2 10" xfId="408" xr:uid="{00000000-0005-0000-0000-000047000000}"/>
    <cellStyle name="40% - Accent2 2" xfId="23" xr:uid="{00000000-0005-0000-0000-000048000000}"/>
    <cellStyle name="40% - Accent2 3" xfId="24" xr:uid="{00000000-0005-0000-0000-000049000000}"/>
    <cellStyle name="40% - Accent2 4" xfId="161" xr:uid="{00000000-0005-0000-0000-00004A000000}"/>
    <cellStyle name="40% - Accent2 5" xfId="409" xr:uid="{00000000-0005-0000-0000-00004B000000}"/>
    <cellStyle name="40% - Accent2 6" xfId="410" xr:uid="{00000000-0005-0000-0000-00004C000000}"/>
    <cellStyle name="40% - Accent2 7" xfId="411" xr:uid="{00000000-0005-0000-0000-00004D000000}"/>
    <cellStyle name="40% - Accent2 8" xfId="412" xr:uid="{00000000-0005-0000-0000-00004E000000}"/>
    <cellStyle name="40% - Accent2 9" xfId="413" xr:uid="{00000000-0005-0000-0000-00004F000000}"/>
    <cellStyle name="40% - Accent3" xfId="25" builtinId="39" customBuiltin="1"/>
    <cellStyle name="40% - Accent3 10" xfId="414" xr:uid="{00000000-0005-0000-0000-000051000000}"/>
    <cellStyle name="40% - Accent3 2" xfId="26" xr:uid="{00000000-0005-0000-0000-000052000000}"/>
    <cellStyle name="40% - Accent3 3" xfId="27" xr:uid="{00000000-0005-0000-0000-000053000000}"/>
    <cellStyle name="40% - Accent3 4" xfId="162" xr:uid="{00000000-0005-0000-0000-000054000000}"/>
    <cellStyle name="40% - Accent3 5" xfId="415" xr:uid="{00000000-0005-0000-0000-000055000000}"/>
    <cellStyle name="40% - Accent3 6" xfId="416" xr:uid="{00000000-0005-0000-0000-000056000000}"/>
    <cellStyle name="40% - Accent3 7" xfId="417" xr:uid="{00000000-0005-0000-0000-000057000000}"/>
    <cellStyle name="40% - Accent3 8" xfId="418" xr:uid="{00000000-0005-0000-0000-000058000000}"/>
    <cellStyle name="40% - Accent3 9" xfId="419" xr:uid="{00000000-0005-0000-0000-000059000000}"/>
    <cellStyle name="40% - Accent4" xfId="28" builtinId="43" customBuiltin="1"/>
    <cellStyle name="40% - Accent4 10" xfId="420" xr:uid="{00000000-0005-0000-0000-00005B000000}"/>
    <cellStyle name="40% - Accent4 2" xfId="29" xr:uid="{00000000-0005-0000-0000-00005C000000}"/>
    <cellStyle name="40% - Accent4 3" xfId="30" xr:uid="{00000000-0005-0000-0000-00005D000000}"/>
    <cellStyle name="40% - Accent4 4" xfId="163" xr:uid="{00000000-0005-0000-0000-00005E000000}"/>
    <cellStyle name="40% - Accent4 5" xfId="421" xr:uid="{00000000-0005-0000-0000-00005F000000}"/>
    <cellStyle name="40% - Accent4 6" xfId="422" xr:uid="{00000000-0005-0000-0000-000060000000}"/>
    <cellStyle name="40% - Accent4 7" xfId="423" xr:uid="{00000000-0005-0000-0000-000061000000}"/>
    <cellStyle name="40% - Accent4 8" xfId="424" xr:uid="{00000000-0005-0000-0000-000062000000}"/>
    <cellStyle name="40% - Accent4 9" xfId="425" xr:uid="{00000000-0005-0000-0000-000063000000}"/>
    <cellStyle name="40% - Accent5" xfId="31" builtinId="47" customBuiltin="1"/>
    <cellStyle name="40% - Accent5 10" xfId="426" xr:uid="{00000000-0005-0000-0000-000065000000}"/>
    <cellStyle name="40% - Accent5 2" xfId="32" xr:uid="{00000000-0005-0000-0000-000066000000}"/>
    <cellStyle name="40% - Accent5 3" xfId="33" xr:uid="{00000000-0005-0000-0000-000067000000}"/>
    <cellStyle name="40% - Accent5 4" xfId="164" xr:uid="{00000000-0005-0000-0000-000068000000}"/>
    <cellStyle name="40% - Accent5 5" xfId="427" xr:uid="{00000000-0005-0000-0000-000069000000}"/>
    <cellStyle name="40% - Accent5 6" xfId="428" xr:uid="{00000000-0005-0000-0000-00006A000000}"/>
    <cellStyle name="40% - Accent5 7" xfId="429" xr:uid="{00000000-0005-0000-0000-00006B000000}"/>
    <cellStyle name="40% - Accent5 8" xfId="430" xr:uid="{00000000-0005-0000-0000-00006C000000}"/>
    <cellStyle name="40% - Accent5 9" xfId="431" xr:uid="{00000000-0005-0000-0000-00006D000000}"/>
    <cellStyle name="40% - Accent6" xfId="34" builtinId="51" customBuiltin="1"/>
    <cellStyle name="40% - Accent6 10" xfId="432" xr:uid="{00000000-0005-0000-0000-00006F000000}"/>
    <cellStyle name="40% - Accent6 2" xfId="35" xr:uid="{00000000-0005-0000-0000-000070000000}"/>
    <cellStyle name="40% - Accent6 3" xfId="36" xr:uid="{00000000-0005-0000-0000-000071000000}"/>
    <cellStyle name="40% - Accent6 4" xfId="165" xr:uid="{00000000-0005-0000-0000-000072000000}"/>
    <cellStyle name="40% - Accent6 5" xfId="433" xr:uid="{00000000-0005-0000-0000-000073000000}"/>
    <cellStyle name="40% - Accent6 6" xfId="434" xr:uid="{00000000-0005-0000-0000-000074000000}"/>
    <cellStyle name="40% - Accent6 7" xfId="435" xr:uid="{00000000-0005-0000-0000-000075000000}"/>
    <cellStyle name="40% - Accent6 8" xfId="436" xr:uid="{00000000-0005-0000-0000-000076000000}"/>
    <cellStyle name="40% - Accent6 9" xfId="437" xr:uid="{00000000-0005-0000-0000-000077000000}"/>
    <cellStyle name="60% - Accent1" xfId="37" builtinId="32" customBuiltin="1"/>
    <cellStyle name="60% - Accent1 10" xfId="438" xr:uid="{00000000-0005-0000-0000-000079000000}"/>
    <cellStyle name="60% - Accent1 2" xfId="38" xr:uid="{00000000-0005-0000-0000-00007A000000}"/>
    <cellStyle name="60% - Accent1 3" xfId="39" xr:uid="{00000000-0005-0000-0000-00007B000000}"/>
    <cellStyle name="60% - Accent1 4" xfId="166" xr:uid="{00000000-0005-0000-0000-00007C000000}"/>
    <cellStyle name="60% - Accent1 5" xfId="439" xr:uid="{00000000-0005-0000-0000-00007D000000}"/>
    <cellStyle name="60% - Accent1 6" xfId="440" xr:uid="{00000000-0005-0000-0000-00007E000000}"/>
    <cellStyle name="60% - Accent1 7" xfId="441" xr:uid="{00000000-0005-0000-0000-00007F000000}"/>
    <cellStyle name="60% - Accent1 8" xfId="442" xr:uid="{00000000-0005-0000-0000-000080000000}"/>
    <cellStyle name="60% - Accent1 9" xfId="443" xr:uid="{00000000-0005-0000-0000-000081000000}"/>
    <cellStyle name="60% - Accent2" xfId="40" builtinId="36" customBuiltin="1"/>
    <cellStyle name="60% - Accent2 10" xfId="444" xr:uid="{00000000-0005-0000-0000-000083000000}"/>
    <cellStyle name="60% - Accent2 2" xfId="41" xr:uid="{00000000-0005-0000-0000-000084000000}"/>
    <cellStyle name="60% - Accent2 3" xfId="42" xr:uid="{00000000-0005-0000-0000-000085000000}"/>
    <cellStyle name="60% - Accent2 4" xfId="167" xr:uid="{00000000-0005-0000-0000-000086000000}"/>
    <cellStyle name="60% - Accent2 5" xfId="445" xr:uid="{00000000-0005-0000-0000-000087000000}"/>
    <cellStyle name="60% - Accent2 6" xfId="446" xr:uid="{00000000-0005-0000-0000-000088000000}"/>
    <cellStyle name="60% - Accent2 7" xfId="447" xr:uid="{00000000-0005-0000-0000-000089000000}"/>
    <cellStyle name="60% - Accent2 8" xfId="448" xr:uid="{00000000-0005-0000-0000-00008A000000}"/>
    <cellStyle name="60% - Accent2 9" xfId="449" xr:uid="{00000000-0005-0000-0000-00008B000000}"/>
    <cellStyle name="60% - Accent3" xfId="43" builtinId="40" customBuiltin="1"/>
    <cellStyle name="60% - Accent3 10" xfId="450" xr:uid="{00000000-0005-0000-0000-00008D000000}"/>
    <cellStyle name="60% - Accent3 2" xfId="44" xr:uid="{00000000-0005-0000-0000-00008E000000}"/>
    <cellStyle name="60% - Accent3 3" xfId="45" xr:uid="{00000000-0005-0000-0000-00008F000000}"/>
    <cellStyle name="60% - Accent3 4" xfId="168" xr:uid="{00000000-0005-0000-0000-000090000000}"/>
    <cellStyle name="60% - Accent3 5" xfId="451" xr:uid="{00000000-0005-0000-0000-000091000000}"/>
    <cellStyle name="60% - Accent3 6" xfId="452" xr:uid="{00000000-0005-0000-0000-000092000000}"/>
    <cellStyle name="60% - Accent3 7" xfId="453" xr:uid="{00000000-0005-0000-0000-000093000000}"/>
    <cellStyle name="60% - Accent3 8" xfId="454" xr:uid="{00000000-0005-0000-0000-000094000000}"/>
    <cellStyle name="60% - Accent3 9" xfId="455" xr:uid="{00000000-0005-0000-0000-000095000000}"/>
    <cellStyle name="60% - Accent4" xfId="46" builtinId="44" customBuiltin="1"/>
    <cellStyle name="60% - Accent4 10" xfId="456" xr:uid="{00000000-0005-0000-0000-000097000000}"/>
    <cellStyle name="60% - Accent4 2" xfId="47" xr:uid="{00000000-0005-0000-0000-000098000000}"/>
    <cellStyle name="60% - Accent4 3" xfId="48" xr:uid="{00000000-0005-0000-0000-000099000000}"/>
    <cellStyle name="60% - Accent4 4" xfId="169" xr:uid="{00000000-0005-0000-0000-00009A000000}"/>
    <cellStyle name="60% - Accent4 5" xfId="457" xr:uid="{00000000-0005-0000-0000-00009B000000}"/>
    <cellStyle name="60% - Accent4 6" xfId="458" xr:uid="{00000000-0005-0000-0000-00009C000000}"/>
    <cellStyle name="60% - Accent4 7" xfId="459" xr:uid="{00000000-0005-0000-0000-00009D000000}"/>
    <cellStyle name="60% - Accent4 8" xfId="460" xr:uid="{00000000-0005-0000-0000-00009E000000}"/>
    <cellStyle name="60% - Accent4 9" xfId="461" xr:uid="{00000000-0005-0000-0000-00009F000000}"/>
    <cellStyle name="60% - Accent5" xfId="49" builtinId="48" customBuiltin="1"/>
    <cellStyle name="60% - Accent5 10" xfId="462" xr:uid="{00000000-0005-0000-0000-0000A1000000}"/>
    <cellStyle name="60% - Accent5 2" xfId="50" xr:uid="{00000000-0005-0000-0000-0000A2000000}"/>
    <cellStyle name="60% - Accent5 3" xfId="51" xr:uid="{00000000-0005-0000-0000-0000A3000000}"/>
    <cellStyle name="60% - Accent5 4" xfId="170" xr:uid="{00000000-0005-0000-0000-0000A4000000}"/>
    <cellStyle name="60% - Accent5 5" xfId="463" xr:uid="{00000000-0005-0000-0000-0000A5000000}"/>
    <cellStyle name="60% - Accent5 6" xfId="464" xr:uid="{00000000-0005-0000-0000-0000A6000000}"/>
    <cellStyle name="60% - Accent5 7" xfId="465" xr:uid="{00000000-0005-0000-0000-0000A7000000}"/>
    <cellStyle name="60% - Accent5 8" xfId="466" xr:uid="{00000000-0005-0000-0000-0000A8000000}"/>
    <cellStyle name="60% - Accent5 9" xfId="467" xr:uid="{00000000-0005-0000-0000-0000A9000000}"/>
    <cellStyle name="60% - Accent6" xfId="52" builtinId="52" customBuiltin="1"/>
    <cellStyle name="60% - Accent6 10" xfId="468" xr:uid="{00000000-0005-0000-0000-0000AB000000}"/>
    <cellStyle name="60% - Accent6 2" xfId="53" xr:uid="{00000000-0005-0000-0000-0000AC000000}"/>
    <cellStyle name="60% - Accent6 3" xfId="54" xr:uid="{00000000-0005-0000-0000-0000AD000000}"/>
    <cellStyle name="60% - Accent6 4" xfId="171" xr:uid="{00000000-0005-0000-0000-0000AE000000}"/>
    <cellStyle name="60% - Accent6 5" xfId="469" xr:uid="{00000000-0005-0000-0000-0000AF000000}"/>
    <cellStyle name="60% - Accent6 6" xfId="470" xr:uid="{00000000-0005-0000-0000-0000B0000000}"/>
    <cellStyle name="60% - Accent6 7" xfId="471" xr:uid="{00000000-0005-0000-0000-0000B1000000}"/>
    <cellStyle name="60% - Accent6 8" xfId="472" xr:uid="{00000000-0005-0000-0000-0000B2000000}"/>
    <cellStyle name="60% - Accent6 9" xfId="473" xr:uid="{00000000-0005-0000-0000-0000B3000000}"/>
    <cellStyle name="Accent1" xfId="55" builtinId="29" customBuiltin="1"/>
    <cellStyle name="Accent1 10" xfId="474" xr:uid="{00000000-0005-0000-0000-0000B5000000}"/>
    <cellStyle name="Accent1 2" xfId="56" xr:uid="{00000000-0005-0000-0000-0000B6000000}"/>
    <cellStyle name="Accent1 3" xfId="57" xr:uid="{00000000-0005-0000-0000-0000B7000000}"/>
    <cellStyle name="Accent1 4" xfId="172" xr:uid="{00000000-0005-0000-0000-0000B8000000}"/>
    <cellStyle name="Accent1 5" xfId="475" xr:uid="{00000000-0005-0000-0000-0000B9000000}"/>
    <cellStyle name="Accent1 6" xfId="476" xr:uid="{00000000-0005-0000-0000-0000BA000000}"/>
    <cellStyle name="Accent1 7" xfId="477" xr:uid="{00000000-0005-0000-0000-0000BB000000}"/>
    <cellStyle name="Accent1 8" xfId="478" xr:uid="{00000000-0005-0000-0000-0000BC000000}"/>
    <cellStyle name="Accent1 9" xfId="479" xr:uid="{00000000-0005-0000-0000-0000BD000000}"/>
    <cellStyle name="Accent2" xfId="58" builtinId="33" customBuiltin="1"/>
    <cellStyle name="Accent2 10" xfId="480" xr:uid="{00000000-0005-0000-0000-0000BF000000}"/>
    <cellStyle name="Accent2 2" xfId="59" xr:uid="{00000000-0005-0000-0000-0000C0000000}"/>
    <cellStyle name="Accent2 3" xfId="60" xr:uid="{00000000-0005-0000-0000-0000C1000000}"/>
    <cellStyle name="Accent2 4" xfId="173" xr:uid="{00000000-0005-0000-0000-0000C2000000}"/>
    <cellStyle name="Accent2 5" xfId="481" xr:uid="{00000000-0005-0000-0000-0000C3000000}"/>
    <cellStyle name="Accent2 6" xfId="482" xr:uid="{00000000-0005-0000-0000-0000C4000000}"/>
    <cellStyle name="Accent2 7" xfId="483" xr:uid="{00000000-0005-0000-0000-0000C5000000}"/>
    <cellStyle name="Accent2 8" xfId="484" xr:uid="{00000000-0005-0000-0000-0000C6000000}"/>
    <cellStyle name="Accent2 9" xfId="485" xr:uid="{00000000-0005-0000-0000-0000C7000000}"/>
    <cellStyle name="Accent3" xfId="61" builtinId="37" customBuiltin="1"/>
    <cellStyle name="Accent3 10" xfId="486" xr:uid="{00000000-0005-0000-0000-0000C9000000}"/>
    <cellStyle name="Accent3 2" xfId="62" xr:uid="{00000000-0005-0000-0000-0000CA000000}"/>
    <cellStyle name="Accent3 3" xfId="63" xr:uid="{00000000-0005-0000-0000-0000CB000000}"/>
    <cellStyle name="Accent3 4" xfId="174" xr:uid="{00000000-0005-0000-0000-0000CC000000}"/>
    <cellStyle name="Accent3 5" xfId="487" xr:uid="{00000000-0005-0000-0000-0000CD000000}"/>
    <cellStyle name="Accent3 6" xfId="488" xr:uid="{00000000-0005-0000-0000-0000CE000000}"/>
    <cellStyle name="Accent3 7" xfId="489" xr:uid="{00000000-0005-0000-0000-0000CF000000}"/>
    <cellStyle name="Accent3 8" xfId="490" xr:uid="{00000000-0005-0000-0000-0000D0000000}"/>
    <cellStyle name="Accent3 9" xfId="491" xr:uid="{00000000-0005-0000-0000-0000D1000000}"/>
    <cellStyle name="Accent4" xfId="64" builtinId="41" customBuiltin="1"/>
    <cellStyle name="Accent4 10" xfId="492" xr:uid="{00000000-0005-0000-0000-0000D3000000}"/>
    <cellStyle name="Accent4 2" xfId="65" xr:uid="{00000000-0005-0000-0000-0000D4000000}"/>
    <cellStyle name="Accent4 3" xfId="66" xr:uid="{00000000-0005-0000-0000-0000D5000000}"/>
    <cellStyle name="Accent4 4" xfId="175" xr:uid="{00000000-0005-0000-0000-0000D6000000}"/>
    <cellStyle name="Accent4 5" xfId="493" xr:uid="{00000000-0005-0000-0000-0000D7000000}"/>
    <cellStyle name="Accent4 6" xfId="494" xr:uid="{00000000-0005-0000-0000-0000D8000000}"/>
    <cellStyle name="Accent4 7" xfId="495" xr:uid="{00000000-0005-0000-0000-0000D9000000}"/>
    <cellStyle name="Accent4 8" xfId="496" xr:uid="{00000000-0005-0000-0000-0000DA000000}"/>
    <cellStyle name="Accent4 9" xfId="497" xr:uid="{00000000-0005-0000-0000-0000DB000000}"/>
    <cellStyle name="Accent5" xfId="67" builtinId="45" customBuiltin="1"/>
    <cellStyle name="Accent5 10" xfId="498" xr:uid="{00000000-0005-0000-0000-0000DD000000}"/>
    <cellStyle name="Accent5 2" xfId="68" xr:uid="{00000000-0005-0000-0000-0000DE000000}"/>
    <cellStyle name="Accent5 3" xfId="69" xr:uid="{00000000-0005-0000-0000-0000DF000000}"/>
    <cellStyle name="Accent5 4" xfId="176" xr:uid="{00000000-0005-0000-0000-0000E0000000}"/>
    <cellStyle name="Accent5 5" xfId="499" xr:uid="{00000000-0005-0000-0000-0000E1000000}"/>
    <cellStyle name="Accent5 6" xfId="500" xr:uid="{00000000-0005-0000-0000-0000E2000000}"/>
    <cellStyle name="Accent5 7" xfId="501" xr:uid="{00000000-0005-0000-0000-0000E3000000}"/>
    <cellStyle name="Accent5 8" xfId="502" xr:uid="{00000000-0005-0000-0000-0000E4000000}"/>
    <cellStyle name="Accent5 9" xfId="503" xr:uid="{00000000-0005-0000-0000-0000E5000000}"/>
    <cellStyle name="Accent6" xfId="70" builtinId="49" customBuiltin="1"/>
    <cellStyle name="Accent6 10" xfId="504" xr:uid="{00000000-0005-0000-0000-0000E7000000}"/>
    <cellStyle name="Accent6 2" xfId="71" xr:uid="{00000000-0005-0000-0000-0000E8000000}"/>
    <cellStyle name="Accent6 3" xfId="72" xr:uid="{00000000-0005-0000-0000-0000E9000000}"/>
    <cellStyle name="Accent6 4" xfId="177" xr:uid="{00000000-0005-0000-0000-0000EA000000}"/>
    <cellStyle name="Accent6 5" xfId="505" xr:uid="{00000000-0005-0000-0000-0000EB000000}"/>
    <cellStyle name="Accent6 6" xfId="506" xr:uid="{00000000-0005-0000-0000-0000EC000000}"/>
    <cellStyle name="Accent6 7" xfId="507" xr:uid="{00000000-0005-0000-0000-0000ED000000}"/>
    <cellStyle name="Accent6 8" xfId="508" xr:uid="{00000000-0005-0000-0000-0000EE000000}"/>
    <cellStyle name="Accent6 9" xfId="509" xr:uid="{00000000-0005-0000-0000-0000EF000000}"/>
    <cellStyle name="Bad" xfId="73" builtinId="27" customBuiltin="1"/>
    <cellStyle name="Bad 10" xfId="510" xr:uid="{00000000-0005-0000-0000-0000F1000000}"/>
    <cellStyle name="Bad 2" xfId="74" xr:uid="{00000000-0005-0000-0000-0000F2000000}"/>
    <cellStyle name="Bad 3" xfId="75" xr:uid="{00000000-0005-0000-0000-0000F3000000}"/>
    <cellStyle name="Bad 4" xfId="178" xr:uid="{00000000-0005-0000-0000-0000F4000000}"/>
    <cellStyle name="Bad 5" xfId="511" xr:uid="{00000000-0005-0000-0000-0000F5000000}"/>
    <cellStyle name="Bad 6" xfId="512" xr:uid="{00000000-0005-0000-0000-0000F6000000}"/>
    <cellStyle name="Bad 7" xfId="513" xr:uid="{00000000-0005-0000-0000-0000F7000000}"/>
    <cellStyle name="Bad 8" xfId="514" xr:uid="{00000000-0005-0000-0000-0000F8000000}"/>
    <cellStyle name="Bad 9" xfId="515" xr:uid="{00000000-0005-0000-0000-0000F9000000}"/>
    <cellStyle name="Calculation" xfId="76" builtinId="22" customBuiltin="1"/>
    <cellStyle name="Calculation 10" xfId="516" xr:uid="{00000000-0005-0000-0000-0000FB000000}"/>
    <cellStyle name="Calculation 10 2" xfId="2906" xr:uid="{00000000-0005-0000-0000-0000FC000000}"/>
    <cellStyle name="Calculation 10 2 2" xfId="3078" xr:uid="{00000000-0005-0000-0000-0000FD000000}"/>
    <cellStyle name="Calculation 10 3" xfId="2940" xr:uid="{00000000-0005-0000-0000-0000FE000000}"/>
    <cellStyle name="Calculation 10 4" xfId="1826" xr:uid="{00000000-0005-0000-0000-0000FF000000}"/>
    <cellStyle name="Calculation 11" xfId="3213" xr:uid="{00000000-0005-0000-0000-000000010000}"/>
    <cellStyle name="Calculation 12" xfId="3209" xr:uid="{00000000-0005-0000-0000-000001010000}"/>
    <cellStyle name="Calculation 2" xfId="77" xr:uid="{00000000-0005-0000-0000-000002010000}"/>
    <cellStyle name="Calculation 2 2" xfId="260" xr:uid="{00000000-0005-0000-0000-000003010000}"/>
    <cellStyle name="Calculation 2 2 2" xfId="1652" xr:uid="{00000000-0005-0000-0000-000004010000}"/>
    <cellStyle name="Calculation 2 2 2 2" xfId="2985" xr:uid="{00000000-0005-0000-0000-000005010000}"/>
    <cellStyle name="Calculation 2 2 2 2 2" xfId="3120" xr:uid="{00000000-0005-0000-0000-000006010000}"/>
    <cellStyle name="Calculation 2 2 2 3" xfId="3035" xr:uid="{00000000-0005-0000-0000-000007010000}"/>
    <cellStyle name="Calculation 2 2 2 4" xfId="2768" xr:uid="{00000000-0005-0000-0000-000008010000}"/>
    <cellStyle name="Calculation 2 2 3" xfId="1817" xr:uid="{00000000-0005-0000-0000-000009010000}"/>
    <cellStyle name="Calculation 2 2 3 2" xfId="3022" xr:uid="{00000000-0005-0000-0000-00000A010000}"/>
    <cellStyle name="Calculation 2 2 3 2 2" xfId="3154" xr:uid="{00000000-0005-0000-0000-00000B010000}"/>
    <cellStyle name="Calculation 2 2 3 3" xfId="3069" xr:uid="{00000000-0005-0000-0000-00000C010000}"/>
    <cellStyle name="Calculation 2 2 4" xfId="2913" xr:uid="{00000000-0005-0000-0000-00000D010000}"/>
    <cellStyle name="Calculation 2 2 4 2" xfId="3080" xr:uid="{00000000-0005-0000-0000-00000E010000}"/>
    <cellStyle name="Calculation 2 2 5" xfId="2982" xr:uid="{00000000-0005-0000-0000-00000F010000}"/>
    <cellStyle name="Calculation 2 2 6" xfId="1701" xr:uid="{00000000-0005-0000-0000-000010010000}"/>
    <cellStyle name="Calculation 2 2 7" xfId="3178" xr:uid="{00000000-0005-0000-0000-000011010000}"/>
    <cellStyle name="Calculation 2 2 8" xfId="3167" xr:uid="{00000000-0005-0000-0000-000012010000}"/>
    <cellStyle name="Calculation 2 2 9" xfId="3237" xr:uid="{00000000-0005-0000-0000-000013010000}"/>
    <cellStyle name="Calculation 2 3" xfId="517" xr:uid="{00000000-0005-0000-0000-000014010000}"/>
    <cellStyle name="Calculation 2 4" xfId="3207" xr:uid="{00000000-0005-0000-0000-000015010000}"/>
    <cellStyle name="Calculation 2 5" xfId="3231" xr:uid="{00000000-0005-0000-0000-000016010000}"/>
    <cellStyle name="Calculation 3" xfId="78" xr:uid="{00000000-0005-0000-0000-000017010000}"/>
    <cellStyle name="Calculation 3 2" xfId="261" xr:uid="{00000000-0005-0000-0000-000018010000}"/>
    <cellStyle name="Calculation 3 2 2" xfId="1806" xr:uid="{00000000-0005-0000-0000-000019010000}"/>
    <cellStyle name="Calculation 3 2 2 2" xfId="3011" xr:uid="{00000000-0005-0000-0000-00001A010000}"/>
    <cellStyle name="Calculation 3 2 2 2 2" xfId="3143" xr:uid="{00000000-0005-0000-0000-00001B010000}"/>
    <cellStyle name="Calculation 3 2 2 3" xfId="3058" xr:uid="{00000000-0005-0000-0000-00001C010000}"/>
    <cellStyle name="Calculation 3 2 2 4" xfId="2902" xr:uid="{00000000-0005-0000-0000-00001D010000}"/>
    <cellStyle name="Calculation 3 2 3" xfId="1809" xr:uid="{00000000-0005-0000-0000-00001E010000}"/>
    <cellStyle name="Calculation 3 2 3 2" xfId="3014" xr:uid="{00000000-0005-0000-0000-00001F010000}"/>
    <cellStyle name="Calculation 3 2 3 2 2" xfId="3146" xr:uid="{00000000-0005-0000-0000-000020010000}"/>
    <cellStyle name="Calculation 3 2 3 3" xfId="3061" xr:uid="{00000000-0005-0000-0000-000021010000}"/>
    <cellStyle name="Calculation 3 2 4" xfId="2914" xr:uid="{00000000-0005-0000-0000-000022010000}"/>
    <cellStyle name="Calculation 3 2 4 2" xfId="3081" xr:uid="{00000000-0005-0000-0000-000023010000}"/>
    <cellStyle name="Calculation 3 2 5" xfId="2941" xr:uid="{00000000-0005-0000-0000-000024010000}"/>
    <cellStyle name="Calculation 3 2 6" xfId="1702" xr:uid="{00000000-0005-0000-0000-000025010000}"/>
    <cellStyle name="Calculation 3 2 7" xfId="3212" xr:uid="{00000000-0005-0000-0000-000026010000}"/>
    <cellStyle name="Calculation 3 2 8" xfId="3243" xr:uid="{00000000-0005-0000-0000-000027010000}"/>
    <cellStyle name="Calculation 3 2 9" xfId="3202" xr:uid="{00000000-0005-0000-0000-000028010000}"/>
    <cellStyle name="Calculation 3 3" xfId="518" xr:uid="{00000000-0005-0000-0000-000029010000}"/>
    <cellStyle name="Calculation 3 4" xfId="3205" xr:uid="{00000000-0005-0000-0000-00002A010000}"/>
    <cellStyle name="Calculation 3 5" xfId="3160" xr:uid="{00000000-0005-0000-0000-00002B010000}"/>
    <cellStyle name="Calculation 4" xfId="179" xr:uid="{00000000-0005-0000-0000-00002C010000}"/>
    <cellStyle name="Calculation 4 2" xfId="278" xr:uid="{00000000-0005-0000-0000-00002D010000}"/>
    <cellStyle name="Calculation 4 2 2" xfId="1655" xr:uid="{00000000-0005-0000-0000-00002E010000}"/>
    <cellStyle name="Calculation 4 2 2 2" xfId="2988" xr:uid="{00000000-0005-0000-0000-00002F010000}"/>
    <cellStyle name="Calculation 4 2 2 2 2" xfId="3123" xr:uid="{00000000-0005-0000-0000-000030010000}"/>
    <cellStyle name="Calculation 4 2 2 3" xfId="3038" xr:uid="{00000000-0005-0000-0000-000031010000}"/>
    <cellStyle name="Calculation 4 2 2 4" xfId="2771" xr:uid="{00000000-0005-0000-0000-000032010000}"/>
    <cellStyle name="Calculation 4 2 3" xfId="1657" xr:uid="{00000000-0005-0000-0000-000033010000}"/>
    <cellStyle name="Calculation 4 2 3 2" xfId="2989" xr:uid="{00000000-0005-0000-0000-000034010000}"/>
    <cellStyle name="Calculation 4 2 3 2 2" xfId="3124" xr:uid="{00000000-0005-0000-0000-000035010000}"/>
    <cellStyle name="Calculation 4 2 3 3" xfId="3039" xr:uid="{00000000-0005-0000-0000-000036010000}"/>
    <cellStyle name="Calculation 4 2 4" xfId="2927" xr:uid="{00000000-0005-0000-0000-000037010000}"/>
    <cellStyle name="Calculation 4 2 4 2" xfId="3094" xr:uid="{00000000-0005-0000-0000-000038010000}"/>
    <cellStyle name="Calculation 4 2 5" xfId="3029" xr:uid="{00000000-0005-0000-0000-000039010000}"/>
    <cellStyle name="Calculation 4 2 6" xfId="1716" xr:uid="{00000000-0005-0000-0000-00003A010000}"/>
    <cellStyle name="Calculation 4 2 7" xfId="3215" xr:uid="{00000000-0005-0000-0000-00003B010000}"/>
    <cellStyle name="Calculation 4 2 8" xfId="3183" xr:uid="{00000000-0005-0000-0000-00003C010000}"/>
    <cellStyle name="Calculation 4 2 9" xfId="3187" xr:uid="{00000000-0005-0000-0000-00003D010000}"/>
    <cellStyle name="Calculation 4 3" xfId="519" xr:uid="{00000000-0005-0000-0000-00003E010000}"/>
    <cellStyle name="Calculation 4 4" xfId="3195" xr:uid="{00000000-0005-0000-0000-00003F010000}"/>
    <cellStyle name="Calculation 4 5" xfId="3171" xr:uid="{00000000-0005-0000-0000-000040010000}"/>
    <cellStyle name="Calculation 5" xfId="259" xr:uid="{00000000-0005-0000-0000-000041010000}"/>
    <cellStyle name="Calculation 5 2" xfId="1808" xr:uid="{00000000-0005-0000-0000-000042010000}"/>
    <cellStyle name="Calculation 5 2 2" xfId="3013" xr:uid="{00000000-0005-0000-0000-000043010000}"/>
    <cellStyle name="Calculation 5 2 2 2" xfId="3145" xr:uid="{00000000-0005-0000-0000-000044010000}"/>
    <cellStyle name="Calculation 5 2 3" xfId="3060" xr:uid="{00000000-0005-0000-0000-000045010000}"/>
    <cellStyle name="Calculation 5 2 4" xfId="2903" xr:uid="{00000000-0005-0000-0000-000046010000}"/>
    <cellStyle name="Calculation 5 3" xfId="1822" xr:uid="{00000000-0005-0000-0000-000047010000}"/>
    <cellStyle name="Calculation 5 3 2" xfId="3027" xr:uid="{00000000-0005-0000-0000-000048010000}"/>
    <cellStyle name="Calculation 5 3 2 2" xfId="3159" xr:uid="{00000000-0005-0000-0000-000049010000}"/>
    <cellStyle name="Calculation 5 3 3" xfId="3074" xr:uid="{00000000-0005-0000-0000-00004A010000}"/>
    <cellStyle name="Calculation 5 4" xfId="2912" xr:uid="{00000000-0005-0000-0000-00004B010000}"/>
    <cellStyle name="Calculation 5 4 2" xfId="3079" xr:uid="{00000000-0005-0000-0000-00004C010000}"/>
    <cellStyle name="Calculation 5 5" xfId="2954" xr:uid="{00000000-0005-0000-0000-00004D010000}"/>
    <cellStyle name="Calculation 5 6" xfId="520" xr:uid="{00000000-0005-0000-0000-00004E010000}"/>
    <cellStyle name="Calculation 5 7" xfId="3210" xr:uid="{00000000-0005-0000-0000-00004F010000}"/>
    <cellStyle name="Calculation 5 8" xfId="3193" xr:uid="{00000000-0005-0000-0000-000050010000}"/>
    <cellStyle name="Calculation 5 9" xfId="3180" xr:uid="{00000000-0005-0000-0000-000051010000}"/>
    <cellStyle name="Calculation 6" xfId="521" xr:uid="{00000000-0005-0000-0000-000052010000}"/>
    <cellStyle name="Calculation 6 2" xfId="2911" xr:uid="{00000000-0005-0000-0000-000053010000}"/>
    <cellStyle name="Calculation 6 2 2" xfId="3076" xr:uid="{00000000-0005-0000-0000-000054010000}"/>
    <cellStyle name="Calculation 6 3" xfId="2952" xr:uid="{00000000-0005-0000-0000-000055010000}"/>
    <cellStyle name="Calculation 6 4" xfId="1827" xr:uid="{00000000-0005-0000-0000-000056010000}"/>
    <cellStyle name="Calculation 7" xfId="522" xr:uid="{00000000-0005-0000-0000-000057010000}"/>
    <cellStyle name="Calculation 7 2" xfId="2908" xr:uid="{00000000-0005-0000-0000-000058010000}"/>
    <cellStyle name="Calculation 7 2 2" xfId="3077" xr:uid="{00000000-0005-0000-0000-000059010000}"/>
    <cellStyle name="Calculation 7 3" xfId="3028" xr:uid="{00000000-0005-0000-0000-00005A010000}"/>
    <cellStyle name="Calculation 7 4" xfId="1828" xr:uid="{00000000-0005-0000-0000-00005B010000}"/>
    <cellStyle name="Calculation 8" xfId="523" xr:uid="{00000000-0005-0000-0000-00005C010000}"/>
    <cellStyle name="Calculation 8 2" xfId="2910" xr:uid="{00000000-0005-0000-0000-00005D010000}"/>
    <cellStyle name="Calculation 8 2 2" xfId="3075" xr:uid="{00000000-0005-0000-0000-00005E010000}"/>
    <cellStyle name="Calculation 8 3" xfId="2956" xr:uid="{00000000-0005-0000-0000-00005F010000}"/>
    <cellStyle name="Calculation 8 4" xfId="1829" xr:uid="{00000000-0005-0000-0000-000060010000}"/>
    <cellStyle name="Calculation 9" xfId="524" xr:uid="{00000000-0005-0000-0000-000061010000}"/>
    <cellStyle name="Calculation 9 2" xfId="2907" xr:uid="{00000000-0005-0000-0000-000062010000}"/>
    <cellStyle name="Calculation 9 2 2" xfId="3099" xr:uid="{00000000-0005-0000-0000-000063010000}"/>
    <cellStyle name="Calculation 9 3" xfId="2939" xr:uid="{00000000-0005-0000-0000-000064010000}"/>
    <cellStyle name="Calculation 9 4" xfId="1830" xr:uid="{00000000-0005-0000-0000-000065010000}"/>
    <cellStyle name="Check Cell" xfId="79" builtinId="23" customBuiltin="1"/>
    <cellStyle name="Check Cell 10" xfId="525" xr:uid="{00000000-0005-0000-0000-000067010000}"/>
    <cellStyle name="Check Cell 2" xfId="80" xr:uid="{00000000-0005-0000-0000-000068010000}"/>
    <cellStyle name="Check Cell 2 2" xfId="526" xr:uid="{00000000-0005-0000-0000-000069010000}"/>
    <cellStyle name="Check Cell 2 2 2" xfId="527" xr:uid="{00000000-0005-0000-0000-00006A010000}"/>
    <cellStyle name="Check Cell 2 2 2 2" xfId="528" xr:uid="{00000000-0005-0000-0000-00006B010000}"/>
    <cellStyle name="Check Cell 2 2 2 2 2" xfId="529" xr:uid="{00000000-0005-0000-0000-00006C010000}"/>
    <cellStyle name="Check Cell 3" xfId="81" xr:uid="{00000000-0005-0000-0000-00006D010000}"/>
    <cellStyle name="Check Cell 3 2" xfId="530" xr:uid="{00000000-0005-0000-0000-00006E010000}"/>
    <cellStyle name="Check Cell 3 2 2" xfId="531" xr:uid="{00000000-0005-0000-0000-00006F010000}"/>
    <cellStyle name="Check Cell 3 2 2 2" xfId="532" xr:uid="{00000000-0005-0000-0000-000070010000}"/>
    <cellStyle name="Check Cell 3 2 2 2 2" xfId="533" xr:uid="{00000000-0005-0000-0000-000071010000}"/>
    <cellStyle name="Check Cell 4" xfId="180" xr:uid="{00000000-0005-0000-0000-000072010000}"/>
    <cellStyle name="Check Cell 4 2" xfId="534" xr:uid="{00000000-0005-0000-0000-000073010000}"/>
    <cellStyle name="Check Cell 4 2 2" xfId="535" xr:uid="{00000000-0005-0000-0000-000074010000}"/>
    <cellStyle name="Check Cell 4 2 2 2" xfId="536" xr:uid="{00000000-0005-0000-0000-000075010000}"/>
    <cellStyle name="Check Cell 5" xfId="537" xr:uid="{00000000-0005-0000-0000-000076010000}"/>
    <cellStyle name="Check Cell 5 2" xfId="538" xr:uid="{00000000-0005-0000-0000-000077010000}"/>
    <cellStyle name="Check Cell 5 2 2" xfId="539" xr:uid="{00000000-0005-0000-0000-000078010000}"/>
    <cellStyle name="Check Cell 5 2 2 2" xfId="540" xr:uid="{00000000-0005-0000-0000-000079010000}"/>
    <cellStyle name="Check Cell 6" xfId="541" xr:uid="{00000000-0005-0000-0000-00007A010000}"/>
    <cellStyle name="Check Cell 6 2" xfId="542" xr:uid="{00000000-0005-0000-0000-00007B010000}"/>
    <cellStyle name="Check Cell 6 2 2" xfId="543" xr:uid="{00000000-0005-0000-0000-00007C010000}"/>
    <cellStyle name="Check Cell 7" xfId="544" xr:uid="{00000000-0005-0000-0000-00007D010000}"/>
    <cellStyle name="Check Cell 7 2" xfId="545" xr:uid="{00000000-0005-0000-0000-00007E010000}"/>
    <cellStyle name="Check Cell 7 2 2" xfId="546" xr:uid="{00000000-0005-0000-0000-00007F010000}"/>
    <cellStyle name="Check Cell 8" xfId="547" xr:uid="{00000000-0005-0000-0000-000080010000}"/>
    <cellStyle name="Check Cell 8 2" xfId="548" xr:uid="{00000000-0005-0000-0000-000081010000}"/>
    <cellStyle name="Check Cell 9" xfId="549" xr:uid="{00000000-0005-0000-0000-000082010000}"/>
    <cellStyle name="Check Cell 9 2" xfId="550" xr:uid="{00000000-0005-0000-0000-000083010000}"/>
    <cellStyle name="Comma" xfId="82" builtinId="3"/>
    <cellStyle name="Comma 10" xfId="551" xr:uid="{00000000-0005-0000-0000-000085010000}"/>
    <cellStyle name="Comma 11" xfId="552" xr:uid="{00000000-0005-0000-0000-000086010000}"/>
    <cellStyle name="Comma 12" xfId="553" xr:uid="{00000000-0005-0000-0000-000087010000}"/>
    <cellStyle name="Comma 13" xfId="1825" xr:uid="{00000000-0005-0000-0000-000088010000}"/>
    <cellStyle name="Comma 2" xfId="83" xr:uid="{00000000-0005-0000-0000-000089010000}"/>
    <cellStyle name="Comma 2 2" xfId="141" xr:uid="{00000000-0005-0000-0000-00008A010000}"/>
    <cellStyle name="Comma 2 2 2" xfId="554" xr:uid="{00000000-0005-0000-0000-00008B010000}"/>
    <cellStyle name="Comma 2 3" xfId="182" xr:uid="{00000000-0005-0000-0000-00008C010000}"/>
    <cellStyle name="Comma 2 3 2" xfId="222" xr:uid="{00000000-0005-0000-0000-00008D010000}"/>
    <cellStyle name="Comma 2 3 2 2" xfId="555" xr:uid="{00000000-0005-0000-0000-00008E010000}"/>
    <cellStyle name="Comma 2 3 3" xfId="556" xr:uid="{00000000-0005-0000-0000-00008F010000}"/>
    <cellStyle name="Comma 2 4" xfId="557" xr:uid="{00000000-0005-0000-0000-000090010000}"/>
    <cellStyle name="Comma 3" xfId="84" xr:uid="{00000000-0005-0000-0000-000091010000}"/>
    <cellStyle name="Comma 3 2" xfId="142" xr:uid="{00000000-0005-0000-0000-000092010000}"/>
    <cellStyle name="Comma 3 2 2" xfId="558" xr:uid="{00000000-0005-0000-0000-000093010000}"/>
    <cellStyle name="Comma 3 3" xfId="183" xr:uid="{00000000-0005-0000-0000-000094010000}"/>
    <cellStyle name="Comma 3 3 2" xfId="223" xr:uid="{00000000-0005-0000-0000-000095010000}"/>
    <cellStyle name="Comma 3 3 2 2" xfId="559" xr:uid="{00000000-0005-0000-0000-000096010000}"/>
    <cellStyle name="Comma 3 3 3" xfId="560" xr:uid="{00000000-0005-0000-0000-000097010000}"/>
    <cellStyle name="Comma 3 4" xfId="561" xr:uid="{00000000-0005-0000-0000-000098010000}"/>
    <cellStyle name="Comma 4" xfId="85" xr:uid="{00000000-0005-0000-0000-000099010000}"/>
    <cellStyle name="Comma 4 10" xfId="563" xr:uid="{00000000-0005-0000-0000-00009A010000}"/>
    <cellStyle name="Comma 4 10 2" xfId="1832" xr:uid="{00000000-0005-0000-0000-00009B010000}"/>
    <cellStyle name="Comma 4 11" xfId="1346" xr:uid="{00000000-0005-0000-0000-00009C010000}"/>
    <cellStyle name="Comma 4 11 2" xfId="2462" xr:uid="{00000000-0005-0000-0000-00009D010000}"/>
    <cellStyle name="Comma 4 12" xfId="1656" xr:uid="{00000000-0005-0000-0000-00009E010000}"/>
    <cellStyle name="Comma 4 12 2" xfId="2772" xr:uid="{00000000-0005-0000-0000-00009F010000}"/>
    <cellStyle name="Comma 4 13" xfId="1831" xr:uid="{00000000-0005-0000-0000-0000A0010000}"/>
    <cellStyle name="Comma 4 14" xfId="562" xr:uid="{00000000-0005-0000-0000-0000A1010000}"/>
    <cellStyle name="Comma 4 2" xfId="143" xr:uid="{00000000-0005-0000-0000-0000A2010000}"/>
    <cellStyle name="Comma 4 2 10" xfId="1668" xr:uid="{00000000-0005-0000-0000-0000A3010000}"/>
    <cellStyle name="Comma 4 2 10 2" xfId="2782" xr:uid="{00000000-0005-0000-0000-0000A4010000}"/>
    <cellStyle name="Comma 4 2 11" xfId="1833" xr:uid="{00000000-0005-0000-0000-0000A5010000}"/>
    <cellStyle name="Comma 4 2 12" xfId="564" xr:uid="{00000000-0005-0000-0000-0000A6010000}"/>
    <cellStyle name="Comma 4 2 2" xfId="219" xr:uid="{00000000-0005-0000-0000-0000A7010000}"/>
    <cellStyle name="Comma 4 2 2 10" xfId="1834" xr:uid="{00000000-0005-0000-0000-0000A8010000}"/>
    <cellStyle name="Comma 4 2 2 11" xfId="565" xr:uid="{00000000-0005-0000-0000-0000A9010000}"/>
    <cellStyle name="Comma 4 2 2 2" xfId="253" xr:uid="{00000000-0005-0000-0000-0000AA010000}"/>
    <cellStyle name="Comma 4 2 2 2 10" xfId="566" xr:uid="{00000000-0005-0000-0000-0000AB010000}"/>
    <cellStyle name="Comma 4 2 2 2 2" xfId="302" xr:uid="{00000000-0005-0000-0000-0000AC010000}"/>
    <cellStyle name="Comma 4 2 2 2 2 2" xfId="360" xr:uid="{00000000-0005-0000-0000-0000AD010000}"/>
    <cellStyle name="Comma 4 2 2 2 2 2 2" xfId="569" xr:uid="{00000000-0005-0000-0000-0000AE010000}"/>
    <cellStyle name="Comma 4 2 2 2 2 2 2 2" xfId="1838" xr:uid="{00000000-0005-0000-0000-0000AF010000}"/>
    <cellStyle name="Comma 4 2 2 2 2 2 3" xfId="1351" xr:uid="{00000000-0005-0000-0000-0000B0010000}"/>
    <cellStyle name="Comma 4 2 2 2 2 2 3 2" xfId="2467" xr:uid="{00000000-0005-0000-0000-0000B1010000}"/>
    <cellStyle name="Comma 4 2 2 2 2 2 4" xfId="1798" xr:uid="{00000000-0005-0000-0000-0000B2010000}"/>
    <cellStyle name="Comma 4 2 2 2 2 2 4 2" xfId="2895" xr:uid="{00000000-0005-0000-0000-0000B3010000}"/>
    <cellStyle name="Comma 4 2 2 2 2 2 5" xfId="1837" xr:uid="{00000000-0005-0000-0000-0000B4010000}"/>
    <cellStyle name="Comma 4 2 2 2 2 2 6" xfId="568" xr:uid="{00000000-0005-0000-0000-0000B5010000}"/>
    <cellStyle name="Comma 4 2 2 2 2 3" xfId="570" xr:uid="{00000000-0005-0000-0000-0000B6010000}"/>
    <cellStyle name="Comma 4 2 2 2 2 3 2" xfId="571" xr:uid="{00000000-0005-0000-0000-0000B7010000}"/>
    <cellStyle name="Comma 4 2 2 2 2 3 2 2" xfId="1840" xr:uid="{00000000-0005-0000-0000-0000B8010000}"/>
    <cellStyle name="Comma 4 2 2 2 2 3 3" xfId="1352" xr:uid="{00000000-0005-0000-0000-0000B9010000}"/>
    <cellStyle name="Comma 4 2 2 2 2 3 3 2" xfId="2468" xr:uid="{00000000-0005-0000-0000-0000BA010000}"/>
    <cellStyle name="Comma 4 2 2 2 2 3 4" xfId="1839" xr:uid="{00000000-0005-0000-0000-0000BB010000}"/>
    <cellStyle name="Comma 4 2 2 2 2 4" xfId="572" xr:uid="{00000000-0005-0000-0000-0000BC010000}"/>
    <cellStyle name="Comma 4 2 2 2 2 4 2" xfId="573" xr:uid="{00000000-0005-0000-0000-0000BD010000}"/>
    <cellStyle name="Comma 4 2 2 2 2 4 2 2" xfId="1842" xr:uid="{00000000-0005-0000-0000-0000BE010000}"/>
    <cellStyle name="Comma 4 2 2 2 2 4 3" xfId="1353" xr:uid="{00000000-0005-0000-0000-0000BF010000}"/>
    <cellStyle name="Comma 4 2 2 2 2 4 3 2" xfId="2469" xr:uid="{00000000-0005-0000-0000-0000C0010000}"/>
    <cellStyle name="Comma 4 2 2 2 2 4 4" xfId="1841" xr:uid="{00000000-0005-0000-0000-0000C1010000}"/>
    <cellStyle name="Comma 4 2 2 2 2 5" xfId="574" xr:uid="{00000000-0005-0000-0000-0000C2010000}"/>
    <cellStyle name="Comma 4 2 2 2 2 5 2" xfId="1843" xr:uid="{00000000-0005-0000-0000-0000C3010000}"/>
    <cellStyle name="Comma 4 2 2 2 2 6" xfId="1350" xr:uid="{00000000-0005-0000-0000-0000C4010000}"/>
    <cellStyle name="Comma 4 2 2 2 2 6 2" xfId="2466" xr:uid="{00000000-0005-0000-0000-0000C5010000}"/>
    <cellStyle name="Comma 4 2 2 2 2 7" xfId="1740" xr:uid="{00000000-0005-0000-0000-0000C6010000}"/>
    <cellStyle name="Comma 4 2 2 2 2 7 2" xfId="2837" xr:uid="{00000000-0005-0000-0000-0000C7010000}"/>
    <cellStyle name="Comma 4 2 2 2 2 8" xfId="1836" xr:uid="{00000000-0005-0000-0000-0000C8010000}"/>
    <cellStyle name="Comma 4 2 2 2 2 9" xfId="567" xr:uid="{00000000-0005-0000-0000-0000C9010000}"/>
    <cellStyle name="Comma 4 2 2 2 3" xfId="331" xr:uid="{00000000-0005-0000-0000-0000CA010000}"/>
    <cellStyle name="Comma 4 2 2 2 3 2" xfId="576" xr:uid="{00000000-0005-0000-0000-0000CB010000}"/>
    <cellStyle name="Comma 4 2 2 2 3 2 2" xfId="1845" xr:uid="{00000000-0005-0000-0000-0000CC010000}"/>
    <cellStyle name="Comma 4 2 2 2 3 3" xfId="1354" xr:uid="{00000000-0005-0000-0000-0000CD010000}"/>
    <cellStyle name="Comma 4 2 2 2 3 3 2" xfId="2470" xr:uid="{00000000-0005-0000-0000-0000CE010000}"/>
    <cellStyle name="Comma 4 2 2 2 3 4" xfId="1769" xr:uid="{00000000-0005-0000-0000-0000CF010000}"/>
    <cellStyle name="Comma 4 2 2 2 3 4 2" xfId="2866" xr:uid="{00000000-0005-0000-0000-0000D0010000}"/>
    <cellStyle name="Comma 4 2 2 2 3 5" xfId="1844" xr:uid="{00000000-0005-0000-0000-0000D1010000}"/>
    <cellStyle name="Comma 4 2 2 2 3 6" xfId="575" xr:uid="{00000000-0005-0000-0000-0000D2010000}"/>
    <cellStyle name="Comma 4 2 2 2 4" xfId="577" xr:uid="{00000000-0005-0000-0000-0000D3010000}"/>
    <cellStyle name="Comma 4 2 2 2 4 2" xfId="578" xr:uid="{00000000-0005-0000-0000-0000D4010000}"/>
    <cellStyle name="Comma 4 2 2 2 4 2 2" xfId="1847" xr:uid="{00000000-0005-0000-0000-0000D5010000}"/>
    <cellStyle name="Comma 4 2 2 2 4 3" xfId="1355" xr:uid="{00000000-0005-0000-0000-0000D6010000}"/>
    <cellStyle name="Comma 4 2 2 2 4 3 2" xfId="2471" xr:uid="{00000000-0005-0000-0000-0000D7010000}"/>
    <cellStyle name="Comma 4 2 2 2 4 4" xfId="1846" xr:uid="{00000000-0005-0000-0000-0000D8010000}"/>
    <cellStyle name="Comma 4 2 2 2 5" xfId="579" xr:uid="{00000000-0005-0000-0000-0000D9010000}"/>
    <cellStyle name="Comma 4 2 2 2 5 2" xfId="580" xr:uid="{00000000-0005-0000-0000-0000DA010000}"/>
    <cellStyle name="Comma 4 2 2 2 5 2 2" xfId="1849" xr:uid="{00000000-0005-0000-0000-0000DB010000}"/>
    <cellStyle name="Comma 4 2 2 2 5 3" xfId="1356" xr:uid="{00000000-0005-0000-0000-0000DC010000}"/>
    <cellStyle name="Comma 4 2 2 2 5 3 2" xfId="2472" xr:uid="{00000000-0005-0000-0000-0000DD010000}"/>
    <cellStyle name="Comma 4 2 2 2 5 4" xfId="1848" xr:uid="{00000000-0005-0000-0000-0000DE010000}"/>
    <cellStyle name="Comma 4 2 2 2 6" xfId="581" xr:uid="{00000000-0005-0000-0000-0000DF010000}"/>
    <cellStyle name="Comma 4 2 2 2 6 2" xfId="1850" xr:uid="{00000000-0005-0000-0000-0000E0010000}"/>
    <cellStyle name="Comma 4 2 2 2 7" xfId="1349" xr:uid="{00000000-0005-0000-0000-0000E1010000}"/>
    <cellStyle name="Comma 4 2 2 2 7 2" xfId="2465" xr:uid="{00000000-0005-0000-0000-0000E2010000}"/>
    <cellStyle name="Comma 4 2 2 2 8" xfId="1695" xr:uid="{00000000-0005-0000-0000-0000E3010000}"/>
    <cellStyle name="Comma 4 2 2 2 8 2" xfId="2807" xr:uid="{00000000-0005-0000-0000-0000E4010000}"/>
    <cellStyle name="Comma 4 2 2 2 9" xfId="1835" xr:uid="{00000000-0005-0000-0000-0000E5010000}"/>
    <cellStyle name="Comma 4 2 2 3" xfId="288" xr:uid="{00000000-0005-0000-0000-0000E6010000}"/>
    <cellStyle name="Comma 4 2 2 3 2" xfId="346" xr:uid="{00000000-0005-0000-0000-0000E7010000}"/>
    <cellStyle name="Comma 4 2 2 3 2 2" xfId="584" xr:uid="{00000000-0005-0000-0000-0000E8010000}"/>
    <cellStyle name="Comma 4 2 2 3 2 2 2" xfId="1853" xr:uid="{00000000-0005-0000-0000-0000E9010000}"/>
    <cellStyle name="Comma 4 2 2 3 2 3" xfId="1358" xr:uid="{00000000-0005-0000-0000-0000EA010000}"/>
    <cellStyle name="Comma 4 2 2 3 2 3 2" xfId="2474" xr:uid="{00000000-0005-0000-0000-0000EB010000}"/>
    <cellStyle name="Comma 4 2 2 3 2 4" xfId="1784" xr:uid="{00000000-0005-0000-0000-0000EC010000}"/>
    <cellStyle name="Comma 4 2 2 3 2 4 2" xfId="2881" xr:uid="{00000000-0005-0000-0000-0000ED010000}"/>
    <cellStyle name="Comma 4 2 2 3 2 5" xfId="1852" xr:uid="{00000000-0005-0000-0000-0000EE010000}"/>
    <cellStyle name="Comma 4 2 2 3 2 6" xfId="583" xr:uid="{00000000-0005-0000-0000-0000EF010000}"/>
    <cellStyle name="Comma 4 2 2 3 3" xfId="585" xr:uid="{00000000-0005-0000-0000-0000F0010000}"/>
    <cellStyle name="Comma 4 2 2 3 3 2" xfId="586" xr:uid="{00000000-0005-0000-0000-0000F1010000}"/>
    <cellStyle name="Comma 4 2 2 3 3 2 2" xfId="1855" xr:uid="{00000000-0005-0000-0000-0000F2010000}"/>
    <cellStyle name="Comma 4 2 2 3 3 3" xfId="1359" xr:uid="{00000000-0005-0000-0000-0000F3010000}"/>
    <cellStyle name="Comma 4 2 2 3 3 3 2" xfId="2475" xr:uid="{00000000-0005-0000-0000-0000F4010000}"/>
    <cellStyle name="Comma 4 2 2 3 3 4" xfId="1854" xr:uid="{00000000-0005-0000-0000-0000F5010000}"/>
    <cellStyle name="Comma 4 2 2 3 4" xfId="587" xr:uid="{00000000-0005-0000-0000-0000F6010000}"/>
    <cellStyle name="Comma 4 2 2 3 4 2" xfId="588" xr:uid="{00000000-0005-0000-0000-0000F7010000}"/>
    <cellStyle name="Comma 4 2 2 3 4 2 2" xfId="1857" xr:uid="{00000000-0005-0000-0000-0000F8010000}"/>
    <cellStyle name="Comma 4 2 2 3 4 3" xfId="1360" xr:uid="{00000000-0005-0000-0000-0000F9010000}"/>
    <cellStyle name="Comma 4 2 2 3 4 3 2" xfId="2476" xr:uid="{00000000-0005-0000-0000-0000FA010000}"/>
    <cellStyle name="Comma 4 2 2 3 4 4" xfId="1856" xr:uid="{00000000-0005-0000-0000-0000FB010000}"/>
    <cellStyle name="Comma 4 2 2 3 5" xfId="589" xr:uid="{00000000-0005-0000-0000-0000FC010000}"/>
    <cellStyle name="Comma 4 2 2 3 5 2" xfId="1858" xr:uid="{00000000-0005-0000-0000-0000FD010000}"/>
    <cellStyle name="Comma 4 2 2 3 6" xfId="1357" xr:uid="{00000000-0005-0000-0000-0000FE010000}"/>
    <cellStyle name="Comma 4 2 2 3 6 2" xfId="2473" xr:uid="{00000000-0005-0000-0000-0000FF010000}"/>
    <cellStyle name="Comma 4 2 2 3 7" xfId="1726" xr:uid="{00000000-0005-0000-0000-000000020000}"/>
    <cellStyle name="Comma 4 2 2 3 7 2" xfId="2823" xr:uid="{00000000-0005-0000-0000-000001020000}"/>
    <cellStyle name="Comma 4 2 2 3 8" xfId="1851" xr:uid="{00000000-0005-0000-0000-000002020000}"/>
    <cellStyle name="Comma 4 2 2 3 9" xfId="582" xr:uid="{00000000-0005-0000-0000-000003020000}"/>
    <cellStyle name="Comma 4 2 2 4" xfId="317" xr:uid="{00000000-0005-0000-0000-000004020000}"/>
    <cellStyle name="Comma 4 2 2 4 2" xfId="591" xr:uid="{00000000-0005-0000-0000-000005020000}"/>
    <cellStyle name="Comma 4 2 2 4 2 2" xfId="1860" xr:uid="{00000000-0005-0000-0000-000006020000}"/>
    <cellStyle name="Comma 4 2 2 4 3" xfId="1361" xr:uid="{00000000-0005-0000-0000-000007020000}"/>
    <cellStyle name="Comma 4 2 2 4 3 2" xfId="2477" xr:uid="{00000000-0005-0000-0000-000008020000}"/>
    <cellStyle name="Comma 4 2 2 4 4" xfId="1755" xr:uid="{00000000-0005-0000-0000-000009020000}"/>
    <cellStyle name="Comma 4 2 2 4 4 2" xfId="2852" xr:uid="{00000000-0005-0000-0000-00000A020000}"/>
    <cellStyle name="Comma 4 2 2 4 5" xfId="1859" xr:uid="{00000000-0005-0000-0000-00000B020000}"/>
    <cellStyle name="Comma 4 2 2 4 6" xfId="590" xr:uid="{00000000-0005-0000-0000-00000C020000}"/>
    <cellStyle name="Comma 4 2 2 5" xfId="592" xr:uid="{00000000-0005-0000-0000-00000D020000}"/>
    <cellStyle name="Comma 4 2 2 5 2" xfId="593" xr:uid="{00000000-0005-0000-0000-00000E020000}"/>
    <cellStyle name="Comma 4 2 2 5 2 2" xfId="1862" xr:uid="{00000000-0005-0000-0000-00000F020000}"/>
    <cellStyle name="Comma 4 2 2 5 3" xfId="1362" xr:uid="{00000000-0005-0000-0000-000010020000}"/>
    <cellStyle name="Comma 4 2 2 5 3 2" xfId="2478" xr:uid="{00000000-0005-0000-0000-000011020000}"/>
    <cellStyle name="Comma 4 2 2 5 4" xfId="1861" xr:uid="{00000000-0005-0000-0000-000012020000}"/>
    <cellStyle name="Comma 4 2 2 6" xfId="594" xr:uid="{00000000-0005-0000-0000-000013020000}"/>
    <cellStyle name="Comma 4 2 2 6 2" xfId="595" xr:uid="{00000000-0005-0000-0000-000014020000}"/>
    <cellStyle name="Comma 4 2 2 6 2 2" xfId="1864" xr:uid="{00000000-0005-0000-0000-000015020000}"/>
    <cellStyle name="Comma 4 2 2 6 3" xfId="1363" xr:uid="{00000000-0005-0000-0000-000016020000}"/>
    <cellStyle name="Comma 4 2 2 6 3 2" xfId="2479" xr:uid="{00000000-0005-0000-0000-000017020000}"/>
    <cellStyle name="Comma 4 2 2 6 4" xfId="1863" xr:uid="{00000000-0005-0000-0000-000018020000}"/>
    <cellStyle name="Comma 4 2 2 7" xfId="596" xr:uid="{00000000-0005-0000-0000-000019020000}"/>
    <cellStyle name="Comma 4 2 2 7 2" xfId="1865" xr:uid="{00000000-0005-0000-0000-00001A020000}"/>
    <cellStyle name="Comma 4 2 2 8" xfId="1348" xr:uid="{00000000-0005-0000-0000-00001B020000}"/>
    <cellStyle name="Comma 4 2 2 8 2" xfId="2464" xr:uid="{00000000-0005-0000-0000-00001C020000}"/>
    <cellStyle name="Comma 4 2 2 9" xfId="1681" xr:uid="{00000000-0005-0000-0000-00001D020000}"/>
    <cellStyle name="Comma 4 2 2 9 2" xfId="2793" xr:uid="{00000000-0005-0000-0000-00001E020000}"/>
    <cellStyle name="Comma 4 2 3" xfId="246" xr:uid="{00000000-0005-0000-0000-00001F020000}"/>
    <cellStyle name="Comma 4 2 3 10" xfId="597" xr:uid="{00000000-0005-0000-0000-000020020000}"/>
    <cellStyle name="Comma 4 2 3 2" xfId="295" xr:uid="{00000000-0005-0000-0000-000021020000}"/>
    <cellStyle name="Comma 4 2 3 2 2" xfId="353" xr:uid="{00000000-0005-0000-0000-000022020000}"/>
    <cellStyle name="Comma 4 2 3 2 2 2" xfId="600" xr:uid="{00000000-0005-0000-0000-000023020000}"/>
    <cellStyle name="Comma 4 2 3 2 2 2 2" xfId="1869" xr:uid="{00000000-0005-0000-0000-000024020000}"/>
    <cellStyle name="Comma 4 2 3 2 2 3" xfId="1366" xr:uid="{00000000-0005-0000-0000-000025020000}"/>
    <cellStyle name="Comma 4 2 3 2 2 3 2" xfId="2482" xr:uid="{00000000-0005-0000-0000-000026020000}"/>
    <cellStyle name="Comma 4 2 3 2 2 4" xfId="1791" xr:uid="{00000000-0005-0000-0000-000027020000}"/>
    <cellStyle name="Comma 4 2 3 2 2 4 2" xfId="2888" xr:uid="{00000000-0005-0000-0000-000028020000}"/>
    <cellStyle name="Comma 4 2 3 2 2 5" xfId="1868" xr:uid="{00000000-0005-0000-0000-000029020000}"/>
    <cellStyle name="Comma 4 2 3 2 2 6" xfId="599" xr:uid="{00000000-0005-0000-0000-00002A020000}"/>
    <cellStyle name="Comma 4 2 3 2 3" xfId="601" xr:uid="{00000000-0005-0000-0000-00002B020000}"/>
    <cellStyle name="Comma 4 2 3 2 3 2" xfId="602" xr:uid="{00000000-0005-0000-0000-00002C020000}"/>
    <cellStyle name="Comma 4 2 3 2 3 2 2" xfId="1871" xr:uid="{00000000-0005-0000-0000-00002D020000}"/>
    <cellStyle name="Comma 4 2 3 2 3 3" xfId="1367" xr:uid="{00000000-0005-0000-0000-00002E020000}"/>
    <cellStyle name="Comma 4 2 3 2 3 3 2" xfId="2483" xr:uid="{00000000-0005-0000-0000-00002F020000}"/>
    <cellStyle name="Comma 4 2 3 2 3 4" xfId="1870" xr:uid="{00000000-0005-0000-0000-000030020000}"/>
    <cellStyle name="Comma 4 2 3 2 4" xfId="603" xr:uid="{00000000-0005-0000-0000-000031020000}"/>
    <cellStyle name="Comma 4 2 3 2 4 2" xfId="604" xr:uid="{00000000-0005-0000-0000-000032020000}"/>
    <cellStyle name="Comma 4 2 3 2 4 2 2" xfId="1873" xr:uid="{00000000-0005-0000-0000-000033020000}"/>
    <cellStyle name="Comma 4 2 3 2 4 3" xfId="1368" xr:uid="{00000000-0005-0000-0000-000034020000}"/>
    <cellStyle name="Comma 4 2 3 2 4 3 2" xfId="2484" xr:uid="{00000000-0005-0000-0000-000035020000}"/>
    <cellStyle name="Comma 4 2 3 2 4 4" xfId="1872" xr:uid="{00000000-0005-0000-0000-000036020000}"/>
    <cellStyle name="Comma 4 2 3 2 5" xfId="605" xr:uid="{00000000-0005-0000-0000-000037020000}"/>
    <cellStyle name="Comma 4 2 3 2 5 2" xfId="1874" xr:uid="{00000000-0005-0000-0000-000038020000}"/>
    <cellStyle name="Comma 4 2 3 2 6" xfId="1365" xr:uid="{00000000-0005-0000-0000-000039020000}"/>
    <cellStyle name="Comma 4 2 3 2 6 2" xfId="2481" xr:uid="{00000000-0005-0000-0000-00003A020000}"/>
    <cellStyle name="Comma 4 2 3 2 7" xfId="1733" xr:uid="{00000000-0005-0000-0000-00003B020000}"/>
    <cellStyle name="Comma 4 2 3 2 7 2" xfId="2830" xr:uid="{00000000-0005-0000-0000-00003C020000}"/>
    <cellStyle name="Comma 4 2 3 2 8" xfId="1867" xr:uid="{00000000-0005-0000-0000-00003D020000}"/>
    <cellStyle name="Comma 4 2 3 2 9" xfId="598" xr:uid="{00000000-0005-0000-0000-00003E020000}"/>
    <cellStyle name="Comma 4 2 3 3" xfId="324" xr:uid="{00000000-0005-0000-0000-00003F020000}"/>
    <cellStyle name="Comma 4 2 3 3 2" xfId="607" xr:uid="{00000000-0005-0000-0000-000040020000}"/>
    <cellStyle name="Comma 4 2 3 3 2 2" xfId="1876" xr:uid="{00000000-0005-0000-0000-000041020000}"/>
    <cellStyle name="Comma 4 2 3 3 3" xfId="1369" xr:uid="{00000000-0005-0000-0000-000042020000}"/>
    <cellStyle name="Comma 4 2 3 3 3 2" xfId="2485" xr:uid="{00000000-0005-0000-0000-000043020000}"/>
    <cellStyle name="Comma 4 2 3 3 4" xfId="1762" xr:uid="{00000000-0005-0000-0000-000044020000}"/>
    <cellStyle name="Comma 4 2 3 3 4 2" xfId="2859" xr:uid="{00000000-0005-0000-0000-000045020000}"/>
    <cellStyle name="Comma 4 2 3 3 5" xfId="1875" xr:uid="{00000000-0005-0000-0000-000046020000}"/>
    <cellStyle name="Comma 4 2 3 3 6" xfId="606" xr:uid="{00000000-0005-0000-0000-000047020000}"/>
    <cellStyle name="Comma 4 2 3 4" xfId="608" xr:uid="{00000000-0005-0000-0000-000048020000}"/>
    <cellStyle name="Comma 4 2 3 4 2" xfId="609" xr:uid="{00000000-0005-0000-0000-000049020000}"/>
    <cellStyle name="Comma 4 2 3 4 2 2" xfId="1878" xr:uid="{00000000-0005-0000-0000-00004A020000}"/>
    <cellStyle name="Comma 4 2 3 4 3" xfId="1370" xr:uid="{00000000-0005-0000-0000-00004B020000}"/>
    <cellStyle name="Comma 4 2 3 4 3 2" xfId="2486" xr:uid="{00000000-0005-0000-0000-00004C020000}"/>
    <cellStyle name="Comma 4 2 3 4 4" xfId="1877" xr:uid="{00000000-0005-0000-0000-00004D020000}"/>
    <cellStyle name="Comma 4 2 3 5" xfId="610" xr:uid="{00000000-0005-0000-0000-00004E020000}"/>
    <cellStyle name="Comma 4 2 3 5 2" xfId="611" xr:uid="{00000000-0005-0000-0000-00004F020000}"/>
    <cellStyle name="Comma 4 2 3 5 2 2" xfId="1880" xr:uid="{00000000-0005-0000-0000-000050020000}"/>
    <cellStyle name="Comma 4 2 3 5 3" xfId="1371" xr:uid="{00000000-0005-0000-0000-000051020000}"/>
    <cellStyle name="Comma 4 2 3 5 3 2" xfId="2487" xr:uid="{00000000-0005-0000-0000-000052020000}"/>
    <cellStyle name="Comma 4 2 3 5 4" xfId="1879" xr:uid="{00000000-0005-0000-0000-000053020000}"/>
    <cellStyle name="Comma 4 2 3 6" xfId="612" xr:uid="{00000000-0005-0000-0000-000054020000}"/>
    <cellStyle name="Comma 4 2 3 6 2" xfId="1881" xr:uid="{00000000-0005-0000-0000-000055020000}"/>
    <cellStyle name="Comma 4 2 3 7" xfId="1364" xr:uid="{00000000-0005-0000-0000-000056020000}"/>
    <cellStyle name="Comma 4 2 3 7 2" xfId="2480" xr:uid="{00000000-0005-0000-0000-000057020000}"/>
    <cellStyle name="Comma 4 2 3 8" xfId="1688" xr:uid="{00000000-0005-0000-0000-000058020000}"/>
    <cellStyle name="Comma 4 2 3 8 2" xfId="2800" xr:uid="{00000000-0005-0000-0000-000059020000}"/>
    <cellStyle name="Comma 4 2 3 9" xfId="1866" xr:uid="{00000000-0005-0000-0000-00005A020000}"/>
    <cellStyle name="Comma 4 2 4" xfId="276" xr:uid="{00000000-0005-0000-0000-00005B020000}"/>
    <cellStyle name="Comma 4 2 4 2" xfId="339" xr:uid="{00000000-0005-0000-0000-00005C020000}"/>
    <cellStyle name="Comma 4 2 4 2 2" xfId="615" xr:uid="{00000000-0005-0000-0000-00005D020000}"/>
    <cellStyle name="Comma 4 2 4 2 2 2" xfId="1884" xr:uid="{00000000-0005-0000-0000-00005E020000}"/>
    <cellStyle name="Comma 4 2 4 2 3" xfId="1373" xr:uid="{00000000-0005-0000-0000-00005F020000}"/>
    <cellStyle name="Comma 4 2 4 2 3 2" xfId="2489" xr:uid="{00000000-0005-0000-0000-000060020000}"/>
    <cellStyle name="Comma 4 2 4 2 4" xfId="1777" xr:uid="{00000000-0005-0000-0000-000061020000}"/>
    <cellStyle name="Comma 4 2 4 2 4 2" xfId="2874" xr:uid="{00000000-0005-0000-0000-000062020000}"/>
    <cellStyle name="Comma 4 2 4 2 5" xfId="1883" xr:uid="{00000000-0005-0000-0000-000063020000}"/>
    <cellStyle name="Comma 4 2 4 2 6" xfId="614" xr:uid="{00000000-0005-0000-0000-000064020000}"/>
    <cellStyle name="Comma 4 2 4 3" xfId="616" xr:uid="{00000000-0005-0000-0000-000065020000}"/>
    <cellStyle name="Comma 4 2 4 3 2" xfId="617" xr:uid="{00000000-0005-0000-0000-000066020000}"/>
    <cellStyle name="Comma 4 2 4 3 2 2" xfId="1886" xr:uid="{00000000-0005-0000-0000-000067020000}"/>
    <cellStyle name="Comma 4 2 4 3 3" xfId="1374" xr:uid="{00000000-0005-0000-0000-000068020000}"/>
    <cellStyle name="Comma 4 2 4 3 3 2" xfId="2490" xr:uid="{00000000-0005-0000-0000-000069020000}"/>
    <cellStyle name="Comma 4 2 4 3 4" xfId="1885" xr:uid="{00000000-0005-0000-0000-00006A020000}"/>
    <cellStyle name="Comma 4 2 4 4" xfId="618" xr:uid="{00000000-0005-0000-0000-00006B020000}"/>
    <cellStyle name="Comma 4 2 4 4 2" xfId="619" xr:uid="{00000000-0005-0000-0000-00006C020000}"/>
    <cellStyle name="Comma 4 2 4 4 2 2" xfId="1888" xr:uid="{00000000-0005-0000-0000-00006D020000}"/>
    <cellStyle name="Comma 4 2 4 4 3" xfId="1375" xr:uid="{00000000-0005-0000-0000-00006E020000}"/>
    <cellStyle name="Comma 4 2 4 4 3 2" xfId="2491" xr:uid="{00000000-0005-0000-0000-00006F020000}"/>
    <cellStyle name="Comma 4 2 4 4 4" xfId="1887" xr:uid="{00000000-0005-0000-0000-000070020000}"/>
    <cellStyle name="Comma 4 2 4 5" xfId="620" xr:uid="{00000000-0005-0000-0000-000071020000}"/>
    <cellStyle name="Comma 4 2 4 5 2" xfId="1889" xr:uid="{00000000-0005-0000-0000-000072020000}"/>
    <cellStyle name="Comma 4 2 4 6" xfId="1372" xr:uid="{00000000-0005-0000-0000-000073020000}"/>
    <cellStyle name="Comma 4 2 4 6 2" xfId="2488" xr:uid="{00000000-0005-0000-0000-000074020000}"/>
    <cellStyle name="Comma 4 2 4 7" xfId="1714" xr:uid="{00000000-0005-0000-0000-000075020000}"/>
    <cellStyle name="Comma 4 2 4 7 2" xfId="2816" xr:uid="{00000000-0005-0000-0000-000076020000}"/>
    <cellStyle name="Comma 4 2 4 8" xfId="1882" xr:uid="{00000000-0005-0000-0000-000077020000}"/>
    <cellStyle name="Comma 4 2 4 9" xfId="613" xr:uid="{00000000-0005-0000-0000-000078020000}"/>
    <cellStyle name="Comma 4 2 5" xfId="310" xr:uid="{00000000-0005-0000-0000-000079020000}"/>
    <cellStyle name="Comma 4 2 5 2" xfId="622" xr:uid="{00000000-0005-0000-0000-00007A020000}"/>
    <cellStyle name="Comma 4 2 5 2 2" xfId="1891" xr:uid="{00000000-0005-0000-0000-00007B020000}"/>
    <cellStyle name="Comma 4 2 5 3" xfId="1376" xr:uid="{00000000-0005-0000-0000-00007C020000}"/>
    <cellStyle name="Comma 4 2 5 3 2" xfId="2492" xr:uid="{00000000-0005-0000-0000-00007D020000}"/>
    <cellStyle name="Comma 4 2 5 4" xfId="1748" xr:uid="{00000000-0005-0000-0000-00007E020000}"/>
    <cellStyle name="Comma 4 2 5 4 2" xfId="2845" xr:uid="{00000000-0005-0000-0000-00007F020000}"/>
    <cellStyle name="Comma 4 2 5 5" xfId="1890" xr:uid="{00000000-0005-0000-0000-000080020000}"/>
    <cellStyle name="Comma 4 2 5 6" xfId="621" xr:uid="{00000000-0005-0000-0000-000081020000}"/>
    <cellStyle name="Comma 4 2 6" xfId="623" xr:uid="{00000000-0005-0000-0000-000082020000}"/>
    <cellStyle name="Comma 4 2 6 2" xfId="624" xr:uid="{00000000-0005-0000-0000-000083020000}"/>
    <cellStyle name="Comma 4 2 6 2 2" xfId="1893" xr:uid="{00000000-0005-0000-0000-000084020000}"/>
    <cellStyle name="Comma 4 2 6 3" xfId="1377" xr:uid="{00000000-0005-0000-0000-000085020000}"/>
    <cellStyle name="Comma 4 2 6 3 2" xfId="2493" xr:uid="{00000000-0005-0000-0000-000086020000}"/>
    <cellStyle name="Comma 4 2 6 4" xfId="1892" xr:uid="{00000000-0005-0000-0000-000087020000}"/>
    <cellStyle name="Comma 4 2 7" xfId="625" xr:uid="{00000000-0005-0000-0000-000088020000}"/>
    <cellStyle name="Comma 4 2 7 2" xfId="626" xr:uid="{00000000-0005-0000-0000-000089020000}"/>
    <cellStyle name="Comma 4 2 7 2 2" xfId="1895" xr:uid="{00000000-0005-0000-0000-00008A020000}"/>
    <cellStyle name="Comma 4 2 7 3" xfId="1378" xr:uid="{00000000-0005-0000-0000-00008B020000}"/>
    <cellStyle name="Comma 4 2 7 3 2" xfId="2494" xr:uid="{00000000-0005-0000-0000-00008C020000}"/>
    <cellStyle name="Comma 4 2 7 4" xfId="1894" xr:uid="{00000000-0005-0000-0000-00008D020000}"/>
    <cellStyle name="Comma 4 2 8" xfId="627" xr:uid="{00000000-0005-0000-0000-00008E020000}"/>
    <cellStyle name="Comma 4 2 8 2" xfId="1896" xr:uid="{00000000-0005-0000-0000-00008F020000}"/>
    <cellStyle name="Comma 4 2 9" xfId="1347" xr:uid="{00000000-0005-0000-0000-000090020000}"/>
    <cellStyle name="Comma 4 2 9 2" xfId="2463" xr:uid="{00000000-0005-0000-0000-000091020000}"/>
    <cellStyle name="Comma 4 3" xfId="184" xr:uid="{00000000-0005-0000-0000-000092020000}"/>
    <cellStyle name="Comma 4 3 10" xfId="1672" xr:uid="{00000000-0005-0000-0000-000093020000}"/>
    <cellStyle name="Comma 4 3 10 2" xfId="2785" xr:uid="{00000000-0005-0000-0000-000094020000}"/>
    <cellStyle name="Comma 4 3 11" xfId="1897" xr:uid="{00000000-0005-0000-0000-000095020000}"/>
    <cellStyle name="Comma 4 3 12" xfId="628" xr:uid="{00000000-0005-0000-0000-000096020000}"/>
    <cellStyle name="Comma 4 3 2" xfId="224" xr:uid="{00000000-0005-0000-0000-000097020000}"/>
    <cellStyle name="Comma 4 3 2 10" xfId="1898" xr:uid="{00000000-0005-0000-0000-000098020000}"/>
    <cellStyle name="Comma 4 3 2 11" xfId="629" xr:uid="{00000000-0005-0000-0000-000099020000}"/>
    <cellStyle name="Comma 4 3 2 2" xfId="255" xr:uid="{00000000-0005-0000-0000-00009A020000}"/>
    <cellStyle name="Comma 4 3 2 2 10" xfId="630" xr:uid="{00000000-0005-0000-0000-00009B020000}"/>
    <cellStyle name="Comma 4 3 2 2 2" xfId="304" xr:uid="{00000000-0005-0000-0000-00009C020000}"/>
    <cellStyle name="Comma 4 3 2 2 2 2" xfId="362" xr:uid="{00000000-0005-0000-0000-00009D020000}"/>
    <cellStyle name="Comma 4 3 2 2 2 2 2" xfId="633" xr:uid="{00000000-0005-0000-0000-00009E020000}"/>
    <cellStyle name="Comma 4 3 2 2 2 2 2 2" xfId="1902" xr:uid="{00000000-0005-0000-0000-00009F020000}"/>
    <cellStyle name="Comma 4 3 2 2 2 2 3" xfId="1383" xr:uid="{00000000-0005-0000-0000-0000A0020000}"/>
    <cellStyle name="Comma 4 3 2 2 2 2 3 2" xfId="2499" xr:uid="{00000000-0005-0000-0000-0000A1020000}"/>
    <cellStyle name="Comma 4 3 2 2 2 2 4" xfId="1800" xr:uid="{00000000-0005-0000-0000-0000A2020000}"/>
    <cellStyle name="Comma 4 3 2 2 2 2 4 2" xfId="2897" xr:uid="{00000000-0005-0000-0000-0000A3020000}"/>
    <cellStyle name="Comma 4 3 2 2 2 2 5" xfId="1901" xr:uid="{00000000-0005-0000-0000-0000A4020000}"/>
    <cellStyle name="Comma 4 3 2 2 2 2 6" xfId="632" xr:uid="{00000000-0005-0000-0000-0000A5020000}"/>
    <cellStyle name="Comma 4 3 2 2 2 3" xfId="634" xr:uid="{00000000-0005-0000-0000-0000A6020000}"/>
    <cellStyle name="Comma 4 3 2 2 2 3 2" xfId="635" xr:uid="{00000000-0005-0000-0000-0000A7020000}"/>
    <cellStyle name="Comma 4 3 2 2 2 3 2 2" xfId="1904" xr:uid="{00000000-0005-0000-0000-0000A8020000}"/>
    <cellStyle name="Comma 4 3 2 2 2 3 3" xfId="1384" xr:uid="{00000000-0005-0000-0000-0000A9020000}"/>
    <cellStyle name="Comma 4 3 2 2 2 3 3 2" xfId="2500" xr:uid="{00000000-0005-0000-0000-0000AA020000}"/>
    <cellStyle name="Comma 4 3 2 2 2 3 4" xfId="1903" xr:uid="{00000000-0005-0000-0000-0000AB020000}"/>
    <cellStyle name="Comma 4 3 2 2 2 4" xfId="636" xr:uid="{00000000-0005-0000-0000-0000AC020000}"/>
    <cellStyle name="Comma 4 3 2 2 2 4 2" xfId="637" xr:uid="{00000000-0005-0000-0000-0000AD020000}"/>
    <cellStyle name="Comma 4 3 2 2 2 4 2 2" xfId="1906" xr:uid="{00000000-0005-0000-0000-0000AE020000}"/>
    <cellStyle name="Comma 4 3 2 2 2 4 3" xfId="1385" xr:uid="{00000000-0005-0000-0000-0000AF020000}"/>
    <cellStyle name="Comma 4 3 2 2 2 4 3 2" xfId="2501" xr:uid="{00000000-0005-0000-0000-0000B0020000}"/>
    <cellStyle name="Comma 4 3 2 2 2 4 4" xfId="1905" xr:uid="{00000000-0005-0000-0000-0000B1020000}"/>
    <cellStyle name="Comma 4 3 2 2 2 5" xfId="638" xr:uid="{00000000-0005-0000-0000-0000B2020000}"/>
    <cellStyle name="Comma 4 3 2 2 2 5 2" xfId="1907" xr:uid="{00000000-0005-0000-0000-0000B3020000}"/>
    <cellStyle name="Comma 4 3 2 2 2 6" xfId="1382" xr:uid="{00000000-0005-0000-0000-0000B4020000}"/>
    <cellStyle name="Comma 4 3 2 2 2 6 2" xfId="2498" xr:uid="{00000000-0005-0000-0000-0000B5020000}"/>
    <cellStyle name="Comma 4 3 2 2 2 7" xfId="1742" xr:uid="{00000000-0005-0000-0000-0000B6020000}"/>
    <cellStyle name="Comma 4 3 2 2 2 7 2" xfId="2839" xr:uid="{00000000-0005-0000-0000-0000B7020000}"/>
    <cellStyle name="Comma 4 3 2 2 2 8" xfId="1900" xr:uid="{00000000-0005-0000-0000-0000B8020000}"/>
    <cellStyle name="Comma 4 3 2 2 2 9" xfId="631" xr:uid="{00000000-0005-0000-0000-0000B9020000}"/>
    <cellStyle name="Comma 4 3 2 2 3" xfId="333" xr:uid="{00000000-0005-0000-0000-0000BA020000}"/>
    <cellStyle name="Comma 4 3 2 2 3 2" xfId="640" xr:uid="{00000000-0005-0000-0000-0000BB020000}"/>
    <cellStyle name="Comma 4 3 2 2 3 2 2" xfId="1909" xr:uid="{00000000-0005-0000-0000-0000BC020000}"/>
    <cellStyle name="Comma 4 3 2 2 3 3" xfId="1386" xr:uid="{00000000-0005-0000-0000-0000BD020000}"/>
    <cellStyle name="Comma 4 3 2 2 3 3 2" xfId="2502" xr:uid="{00000000-0005-0000-0000-0000BE020000}"/>
    <cellStyle name="Comma 4 3 2 2 3 4" xfId="1771" xr:uid="{00000000-0005-0000-0000-0000BF020000}"/>
    <cellStyle name="Comma 4 3 2 2 3 4 2" xfId="2868" xr:uid="{00000000-0005-0000-0000-0000C0020000}"/>
    <cellStyle name="Comma 4 3 2 2 3 5" xfId="1908" xr:uid="{00000000-0005-0000-0000-0000C1020000}"/>
    <cellStyle name="Comma 4 3 2 2 3 6" xfId="639" xr:uid="{00000000-0005-0000-0000-0000C2020000}"/>
    <cellStyle name="Comma 4 3 2 2 4" xfId="641" xr:uid="{00000000-0005-0000-0000-0000C3020000}"/>
    <cellStyle name="Comma 4 3 2 2 4 2" xfId="642" xr:uid="{00000000-0005-0000-0000-0000C4020000}"/>
    <cellStyle name="Comma 4 3 2 2 4 2 2" xfId="1911" xr:uid="{00000000-0005-0000-0000-0000C5020000}"/>
    <cellStyle name="Comma 4 3 2 2 4 3" xfId="1387" xr:uid="{00000000-0005-0000-0000-0000C6020000}"/>
    <cellStyle name="Comma 4 3 2 2 4 3 2" xfId="2503" xr:uid="{00000000-0005-0000-0000-0000C7020000}"/>
    <cellStyle name="Comma 4 3 2 2 4 4" xfId="1910" xr:uid="{00000000-0005-0000-0000-0000C8020000}"/>
    <cellStyle name="Comma 4 3 2 2 5" xfId="643" xr:uid="{00000000-0005-0000-0000-0000C9020000}"/>
    <cellStyle name="Comma 4 3 2 2 5 2" xfId="644" xr:uid="{00000000-0005-0000-0000-0000CA020000}"/>
    <cellStyle name="Comma 4 3 2 2 5 2 2" xfId="1913" xr:uid="{00000000-0005-0000-0000-0000CB020000}"/>
    <cellStyle name="Comma 4 3 2 2 5 3" xfId="1388" xr:uid="{00000000-0005-0000-0000-0000CC020000}"/>
    <cellStyle name="Comma 4 3 2 2 5 3 2" xfId="2504" xr:uid="{00000000-0005-0000-0000-0000CD020000}"/>
    <cellStyle name="Comma 4 3 2 2 5 4" xfId="1912" xr:uid="{00000000-0005-0000-0000-0000CE020000}"/>
    <cellStyle name="Comma 4 3 2 2 6" xfId="645" xr:uid="{00000000-0005-0000-0000-0000CF020000}"/>
    <cellStyle name="Comma 4 3 2 2 6 2" xfId="1914" xr:uid="{00000000-0005-0000-0000-0000D0020000}"/>
    <cellStyle name="Comma 4 3 2 2 7" xfId="1381" xr:uid="{00000000-0005-0000-0000-0000D1020000}"/>
    <cellStyle name="Comma 4 3 2 2 7 2" xfId="2497" xr:uid="{00000000-0005-0000-0000-0000D2020000}"/>
    <cellStyle name="Comma 4 3 2 2 8" xfId="1697" xr:uid="{00000000-0005-0000-0000-0000D3020000}"/>
    <cellStyle name="Comma 4 3 2 2 8 2" xfId="2809" xr:uid="{00000000-0005-0000-0000-0000D4020000}"/>
    <cellStyle name="Comma 4 3 2 2 9" xfId="1899" xr:uid="{00000000-0005-0000-0000-0000D5020000}"/>
    <cellStyle name="Comma 4 3 2 3" xfId="290" xr:uid="{00000000-0005-0000-0000-0000D6020000}"/>
    <cellStyle name="Comma 4 3 2 3 2" xfId="348" xr:uid="{00000000-0005-0000-0000-0000D7020000}"/>
    <cellStyle name="Comma 4 3 2 3 2 2" xfId="648" xr:uid="{00000000-0005-0000-0000-0000D8020000}"/>
    <cellStyle name="Comma 4 3 2 3 2 2 2" xfId="1917" xr:uid="{00000000-0005-0000-0000-0000D9020000}"/>
    <cellStyle name="Comma 4 3 2 3 2 3" xfId="1390" xr:uid="{00000000-0005-0000-0000-0000DA020000}"/>
    <cellStyle name="Comma 4 3 2 3 2 3 2" xfId="2506" xr:uid="{00000000-0005-0000-0000-0000DB020000}"/>
    <cellStyle name="Comma 4 3 2 3 2 4" xfId="1786" xr:uid="{00000000-0005-0000-0000-0000DC020000}"/>
    <cellStyle name="Comma 4 3 2 3 2 4 2" xfId="2883" xr:uid="{00000000-0005-0000-0000-0000DD020000}"/>
    <cellStyle name="Comma 4 3 2 3 2 5" xfId="1916" xr:uid="{00000000-0005-0000-0000-0000DE020000}"/>
    <cellStyle name="Comma 4 3 2 3 2 6" xfId="647" xr:uid="{00000000-0005-0000-0000-0000DF020000}"/>
    <cellStyle name="Comma 4 3 2 3 3" xfId="649" xr:uid="{00000000-0005-0000-0000-0000E0020000}"/>
    <cellStyle name="Comma 4 3 2 3 3 2" xfId="650" xr:uid="{00000000-0005-0000-0000-0000E1020000}"/>
    <cellStyle name="Comma 4 3 2 3 3 2 2" xfId="1919" xr:uid="{00000000-0005-0000-0000-0000E2020000}"/>
    <cellStyle name="Comma 4 3 2 3 3 3" xfId="1391" xr:uid="{00000000-0005-0000-0000-0000E3020000}"/>
    <cellStyle name="Comma 4 3 2 3 3 3 2" xfId="2507" xr:uid="{00000000-0005-0000-0000-0000E4020000}"/>
    <cellStyle name="Comma 4 3 2 3 3 4" xfId="1918" xr:uid="{00000000-0005-0000-0000-0000E5020000}"/>
    <cellStyle name="Comma 4 3 2 3 4" xfId="651" xr:uid="{00000000-0005-0000-0000-0000E6020000}"/>
    <cellStyle name="Comma 4 3 2 3 4 2" xfId="652" xr:uid="{00000000-0005-0000-0000-0000E7020000}"/>
    <cellStyle name="Comma 4 3 2 3 4 2 2" xfId="1921" xr:uid="{00000000-0005-0000-0000-0000E8020000}"/>
    <cellStyle name="Comma 4 3 2 3 4 3" xfId="1392" xr:uid="{00000000-0005-0000-0000-0000E9020000}"/>
    <cellStyle name="Comma 4 3 2 3 4 3 2" xfId="2508" xr:uid="{00000000-0005-0000-0000-0000EA020000}"/>
    <cellStyle name="Comma 4 3 2 3 4 4" xfId="1920" xr:uid="{00000000-0005-0000-0000-0000EB020000}"/>
    <cellStyle name="Comma 4 3 2 3 5" xfId="653" xr:uid="{00000000-0005-0000-0000-0000EC020000}"/>
    <cellStyle name="Comma 4 3 2 3 5 2" xfId="1922" xr:uid="{00000000-0005-0000-0000-0000ED020000}"/>
    <cellStyle name="Comma 4 3 2 3 6" xfId="1389" xr:uid="{00000000-0005-0000-0000-0000EE020000}"/>
    <cellStyle name="Comma 4 3 2 3 6 2" xfId="2505" xr:uid="{00000000-0005-0000-0000-0000EF020000}"/>
    <cellStyle name="Comma 4 3 2 3 7" xfId="1728" xr:uid="{00000000-0005-0000-0000-0000F0020000}"/>
    <cellStyle name="Comma 4 3 2 3 7 2" xfId="2825" xr:uid="{00000000-0005-0000-0000-0000F1020000}"/>
    <cellStyle name="Comma 4 3 2 3 8" xfId="1915" xr:uid="{00000000-0005-0000-0000-0000F2020000}"/>
    <cellStyle name="Comma 4 3 2 3 9" xfId="646" xr:uid="{00000000-0005-0000-0000-0000F3020000}"/>
    <cellStyle name="Comma 4 3 2 4" xfId="319" xr:uid="{00000000-0005-0000-0000-0000F4020000}"/>
    <cellStyle name="Comma 4 3 2 4 2" xfId="655" xr:uid="{00000000-0005-0000-0000-0000F5020000}"/>
    <cellStyle name="Comma 4 3 2 4 2 2" xfId="1924" xr:uid="{00000000-0005-0000-0000-0000F6020000}"/>
    <cellStyle name="Comma 4 3 2 4 3" xfId="1393" xr:uid="{00000000-0005-0000-0000-0000F7020000}"/>
    <cellStyle name="Comma 4 3 2 4 3 2" xfId="2509" xr:uid="{00000000-0005-0000-0000-0000F8020000}"/>
    <cellStyle name="Comma 4 3 2 4 4" xfId="1757" xr:uid="{00000000-0005-0000-0000-0000F9020000}"/>
    <cellStyle name="Comma 4 3 2 4 4 2" xfId="2854" xr:uid="{00000000-0005-0000-0000-0000FA020000}"/>
    <cellStyle name="Comma 4 3 2 4 5" xfId="1923" xr:uid="{00000000-0005-0000-0000-0000FB020000}"/>
    <cellStyle name="Comma 4 3 2 4 6" xfId="654" xr:uid="{00000000-0005-0000-0000-0000FC020000}"/>
    <cellStyle name="Comma 4 3 2 5" xfId="656" xr:uid="{00000000-0005-0000-0000-0000FD020000}"/>
    <cellStyle name="Comma 4 3 2 5 2" xfId="657" xr:uid="{00000000-0005-0000-0000-0000FE020000}"/>
    <cellStyle name="Comma 4 3 2 5 2 2" xfId="1926" xr:uid="{00000000-0005-0000-0000-0000FF020000}"/>
    <cellStyle name="Comma 4 3 2 5 3" xfId="1394" xr:uid="{00000000-0005-0000-0000-000000030000}"/>
    <cellStyle name="Comma 4 3 2 5 3 2" xfId="2510" xr:uid="{00000000-0005-0000-0000-000001030000}"/>
    <cellStyle name="Comma 4 3 2 5 4" xfId="1925" xr:uid="{00000000-0005-0000-0000-000002030000}"/>
    <cellStyle name="Comma 4 3 2 6" xfId="658" xr:uid="{00000000-0005-0000-0000-000003030000}"/>
    <cellStyle name="Comma 4 3 2 6 2" xfId="659" xr:uid="{00000000-0005-0000-0000-000004030000}"/>
    <cellStyle name="Comma 4 3 2 6 2 2" xfId="1928" xr:uid="{00000000-0005-0000-0000-000005030000}"/>
    <cellStyle name="Comma 4 3 2 6 3" xfId="1395" xr:uid="{00000000-0005-0000-0000-000006030000}"/>
    <cellStyle name="Comma 4 3 2 6 3 2" xfId="2511" xr:uid="{00000000-0005-0000-0000-000007030000}"/>
    <cellStyle name="Comma 4 3 2 6 4" xfId="1927" xr:uid="{00000000-0005-0000-0000-000008030000}"/>
    <cellStyle name="Comma 4 3 2 7" xfId="660" xr:uid="{00000000-0005-0000-0000-000009030000}"/>
    <cellStyle name="Comma 4 3 2 7 2" xfId="1929" xr:uid="{00000000-0005-0000-0000-00000A030000}"/>
    <cellStyle name="Comma 4 3 2 8" xfId="1380" xr:uid="{00000000-0005-0000-0000-00000B030000}"/>
    <cellStyle name="Comma 4 3 2 8 2" xfId="2496" xr:uid="{00000000-0005-0000-0000-00000C030000}"/>
    <cellStyle name="Comma 4 3 2 9" xfId="1683" xr:uid="{00000000-0005-0000-0000-00000D030000}"/>
    <cellStyle name="Comma 4 3 2 9 2" xfId="2795" xr:uid="{00000000-0005-0000-0000-00000E030000}"/>
    <cellStyle name="Comma 4 3 3" xfId="248" xr:uid="{00000000-0005-0000-0000-00000F030000}"/>
    <cellStyle name="Comma 4 3 3 10" xfId="661" xr:uid="{00000000-0005-0000-0000-000010030000}"/>
    <cellStyle name="Comma 4 3 3 2" xfId="297" xr:uid="{00000000-0005-0000-0000-000011030000}"/>
    <cellStyle name="Comma 4 3 3 2 2" xfId="355" xr:uid="{00000000-0005-0000-0000-000012030000}"/>
    <cellStyle name="Comma 4 3 3 2 2 2" xfId="664" xr:uid="{00000000-0005-0000-0000-000013030000}"/>
    <cellStyle name="Comma 4 3 3 2 2 2 2" xfId="1933" xr:uid="{00000000-0005-0000-0000-000014030000}"/>
    <cellStyle name="Comma 4 3 3 2 2 3" xfId="1398" xr:uid="{00000000-0005-0000-0000-000015030000}"/>
    <cellStyle name="Comma 4 3 3 2 2 3 2" xfId="2514" xr:uid="{00000000-0005-0000-0000-000016030000}"/>
    <cellStyle name="Comma 4 3 3 2 2 4" xfId="1793" xr:uid="{00000000-0005-0000-0000-000017030000}"/>
    <cellStyle name="Comma 4 3 3 2 2 4 2" xfId="2890" xr:uid="{00000000-0005-0000-0000-000018030000}"/>
    <cellStyle name="Comma 4 3 3 2 2 5" xfId="1932" xr:uid="{00000000-0005-0000-0000-000019030000}"/>
    <cellStyle name="Comma 4 3 3 2 2 6" xfId="663" xr:uid="{00000000-0005-0000-0000-00001A030000}"/>
    <cellStyle name="Comma 4 3 3 2 3" xfId="665" xr:uid="{00000000-0005-0000-0000-00001B030000}"/>
    <cellStyle name="Comma 4 3 3 2 3 2" xfId="666" xr:uid="{00000000-0005-0000-0000-00001C030000}"/>
    <cellStyle name="Comma 4 3 3 2 3 2 2" xfId="1935" xr:uid="{00000000-0005-0000-0000-00001D030000}"/>
    <cellStyle name="Comma 4 3 3 2 3 3" xfId="1399" xr:uid="{00000000-0005-0000-0000-00001E030000}"/>
    <cellStyle name="Comma 4 3 3 2 3 3 2" xfId="2515" xr:uid="{00000000-0005-0000-0000-00001F030000}"/>
    <cellStyle name="Comma 4 3 3 2 3 4" xfId="1934" xr:uid="{00000000-0005-0000-0000-000020030000}"/>
    <cellStyle name="Comma 4 3 3 2 4" xfId="667" xr:uid="{00000000-0005-0000-0000-000021030000}"/>
    <cellStyle name="Comma 4 3 3 2 4 2" xfId="668" xr:uid="{00000000-0005-0000-0000-000022030000}"/>
    <cellStyle name="Comma 4 3 3 2 4 2 2" xfId="1937" xr:uid="{00000000-0005-0000-0000-000023030000}"/>
    <cellStyle name="Comma 4 3 3 2 4 3" xfId="1400" xr:uid="{00000000-0005-0000-0000-000024030000}"/>
    <cellStyle name="Comma 4 3 3 2 4 3 2" xfId="2516" xr:uid="{00000000-0005-0000-0000-000025030000}"/>
    <cellStyle name="Comma 4 3 3 2 4 4" xfId="1936" xr:uid="{00000000-0005-0000-0000-000026030000}"/>
    <cellStyle name="Comma 4 3 3 2 5" xfId="669" xr:uid="{00000000-0005-0000-0000-000027030000}"/>
    <cellStyle name="Comma 4 3 3 2 5 2" xfId="1938" xr:uid="{00000000-0005-0000-0000-000028030000}"/>
    <cellStyle name="Comma 4 3 3 2 6" xfId="1397" xr:uid="{00000000-0005-0000-0000-000029030000}"/>
    <cellStyle name="Comma 4 3 3 2 6 2" xfId="2513" xr:uid="{00000000-0005-0000-0000-00002A030000}"/>
    <cellStyle name="Comma 4 3 3 2 7" xfId="1735" xr:uid="{00000000-0005-0000-0000-00002B030000}"/>
    <cellStyle name="Comma 4 3 3 2 7 2" xfId="2832" xr:uid="{00000000-0005-0000-0000-00002C030000}"/>
    <cellStyle name="Comma 4 3 3 2 8" xfId="1931" xr:uid="{00000000-0005-0000-0000-00002D030000}"/>
    <cellStyle name="Comma 4 3 3 2 9" xfId="662" xr:uid="{00000000-0005-0000-0000-00002E030000}"/>
    <cellStyle name="Comma 4 3 3 3" xfId="326" xr:uid="{00000000-0005-0000-0000-00002F030000}"/>
    <cellStyle name="Comma 4 3 3 3 2" xfId="671" xr:uid="{00000000-0005-0000-0000-000030030000}"/>
    <cellStyle name="Comma 4 3 3 3 2 2" xfId="1940" xr:uid="{00000000-0005-0000-0000-000031030000}"/>
    <cellStyle name="Comma 4 3 3 3 3" xfId="1401" xr:uid="{00000000-0005-0000-0000-000032030000}"/>
    <cellStyle name="Comma 4 3 3 3 3 2" xfId="2517" xr:uid="{00000000-0005-0000-0000-000033030000}"/>
    <cellStyle name="Comma 4 3 3 3 4" xfId="1764" xr:uid="{00000000-0005-0000-0000-000034030000}"/>
    <cellStyle name="Comma 4 3 3 3 4 2" xfId="2861" xr:uid="{00000000-0005-0000-0000-000035030000}"/>
    <cellStyle name="Comma 4 3 3 3 5" xfId="1939" xr:uid="{00000000-0005-0000-0000-000036030000}"/>
    <cellStyle name="Comma 4 3 3 3 6" xfId="670" xr:uid="{00000000-0005-0000-0000-000037030000}"/>
    <cellStyle name="Comma 4 3 3 4" xfId="672" xr:uid="{00000000-0005-0000-0000-000038030000}"/>
    <cellStyle name="Comma 4 3 3 4 2" xfId="673" xr:uid="{00000000-0005-0000-0000-000039030000}"/>
    <cellStyle name="Comma 4 3 3 4 2 2" xfId="1942" xr:uid="{00000000-0005-0000-0000-00003A030000}"/>
    <cellStyle name="Comma 4 3 3 4 3" xfId="1402" xr:uid="{00000000-0005-0000-0000-00003B030000}"/>
    <cellStyle name="Comma 4 3 3 4 3 2" xfId="2518" xr:uid="{00000000-0005-0000-0000-00003C030000}"/>
    <cellStyle name="Comma 4 3 3 4 4" xfId="1941" xr:uid="{00000000-0005-0000-0000-00003D030000}"/>
    <cellStyle name="Comma 4 3 3 5" xfId="674" xr:uid="{00000000-0005-0000-0000-00003E030000}"/>
    <cellStyle name="Comma 4 3 3 5 2" xfId="675" xr:uid="{00000000-0005-0000-0000-00003F030000}"/>
    <cellStyle name="Comma 4 3 3 5 2 2" xfId="1944" xr:uid="{00000000-0005-0000-0000-000040030000}"/>
    <cellStyle name="Comma 4 3 3 5 3" xfId="1403" xr:uid="{00000000-0005-0000-0000-000041030000}"/>
    <cellStyle name="Comma 4 3 3 5 3 2" xfId="2519" xr:uid="{00000000-0005-0000-0000-000042030000}"/>
    <cellStyle name="Comma 4 3 3 5 4" xfId="1943" xr:uid="{00000000-0005-0000-0000-000043030000}"/>
    <cellStyle name="Comma 4 3 3 6" xfId="676" xr:uid="{00000000-0005-0000-0000-000044030000}"/>
    <cellStyle name="Comma 4 3 3 6 2" xfId="1945" xr:uid="{00000000-0005-0000-0000-000045030000}"/>
    <cellStyle name="Comma 4 3 3 7" xfId="1396" xr:uid="{00000000-0005-0000-0000-000046030000}"/>
    <cellStyle name="Comma 4 3 3 7 2" xfId="2512" xr:uid="{00000000-0005-0000-0000-000047030000}"/>
    <cellStyle name="Comma 4 3 3 8" xfId="1690" xr:uid="{00000000-0005-0000-0000-000048030000}"/>
    <cellStyle name="Comma 4 3 3 8 2" xfId="2802" xr:uid="{00000000-0005-0000-0000-000049030000}"/>
    <cellStyle name="Comma 4 3 3 9" xfId="1930" xr:uid="{00000000-0005-0000-0000-00004A030000}"/>
    <cellStyle name="Comma 4 3 4" xfId="279" xr:uid="{00000000-0005-0000-0000-00004B030000}"/>
    <cellStyle name="Comma 4 3 4 2" xfId="341" xr:uid="{00000000-0005-0000-0000-00004C030000}"/>
    <cellStyle name="Comma 4 3 4 2 2" xfId="679" xr:uid="{00000000-0005-0000-0000-00004D030000}"/>
    <cellStyle name="Comma 4 3 4 2 2 2" xfId="1948" xr:uid="{00000000-0005-0000-0000-00004E030000}"/>
    <cellStyle name="Comma 4 3 4 2 3" xfId="1405" xr:uid="{00000000-0005-0000-0000-00004F030000}"/>
    <cellStyle name="Comma 4 3 4 2 3 2" xfId="2521" xr:uid="{00000000-0005-0000-0000-000050030000}"/>
    <cellStyle name="Comma 4 3 4 2 4" xfId="1779" xr:uid="{00000000-0005-0000-0000-000051030000}"/>
    <cellStyle name="Comma 4 3 4 2 4 2" xfId="2876" xr:uid="{00000000-0005-0000-0000-000052030000}"/>
    <cellStyle name="Comma 4 3 4 2 5" xfId="1947" xr:uid="{00000000-0005-0000-0000-000053030000}"/>
    <cellStyle name="Comma 4 3 4 2 6" xfId="678" xr:uid="{00000000-0005-0000-0000-000054030000}"/>
    <cellStyle name="Comma 4 3 4 3" xfId="680" xr:uid="{00000000-0005-0000-0000-000055030000}"/>
    <cellStyle name="Comma 4 3 4 3 2" xfId="681" xr:uid="{00000000-0005-0000-0000-000056030000}"/>
    <cellStyle name="Comma 4 3 4 3 2 2" xfId="1950" xr:uid="{00000000-0005-0000-0000-000057030000}"/>
    <cellStyle name="Comma 4 3 4 3 3" xfId="1406" xr:uid="{00000000-0005-0000-0000-000058030000}"/>
    <cellStyle name="Comma 4 3 4 3 3 2" xfId="2522" xr:uid="{00000000-0005-0000-0000-000059030000}"/>
    <cellStyle name="Comma 4 3 4 3 4" xfId="1949" xr:uid="{00000000-0005-0000-0000-00005A030000}"/>
    <cellStyle name="Comma 4 3 4 4" xfId="682" xr:uid="{00000000-0005-0000-0000-00005B030000}"/>
    <cellStyle name="Comma 4 3 4 4 2" xfId="683" xr:uid="{00000000-0005-0000-0000-00005C030000}"/>
    <cellStyle name="Comma 4 3 4 4 2 2" xfId="1952" xr:uid="{00000000-0005-0000-0000-00005D030000}"/>
    <cellStyle name="Comma 4 3 4 4 3" xfId="1407" xr:uid="{00000000-0005-0000-0000-00005E030000}"/>
    <cellStyle name="Comma 4 3 4 4 3 2" xfId="2523" xr:uid="{00000000-0005-0000-0000-00005F030000}"/>
    <cellStyle name="Comma 4 3 4 4 4" xfId="1951" xr:uid="{00000000-0005-0000-0000-000060030000}"/>
    <cellStyle name="Comma 4 3 4 5" xfId="684" xr:uid="{00000000-0005-0000-0000-000061030000}"/>
    <cellStyle name="Comma 4 3 4 5 2" xfId="1953" xr:uid="{00000000-0005-0000-0000-000062030000}"/>
    <cellStyle name="Comma 4 3 4 6" xfId="1404" xr:uid="{00000000-0005-0000-0000-000063030000}"/>
    <cellStyle name="Comma 4 3 4 6 2" xfId="2520" xr:uid="{00000000-0005-0000-0000-000064030000}"/>
    <cellStyle name="Comma 4 3 4 7" xfId="1717" xr:uid="{00000000-0005-0000-0000-000065030000}"/>
    <cellStyle name="Comma 4 3 4 7 2" xfId="2818" xr:uid="{00000000-0005-0000-0000-000066030000}"/>
    <cellStyle name="Comma 4 3 4 8" xfId="1946" xr:uid="{00000000-0005-0000-0000-000067030000}"/>
    <cellStyle name="Comma 4 3 4 9" xfId="677" xr:uid="{00000000-0005-0000-0000-000068030000}"/>
    <cellStyle name="Comma 4 3 5" xfId="312" xr:uid="{00000000-0005-0000-0000-000069030000}"/>
    <cellStyle name="Comma 4 3 5 2" xfId="686" xr:uid="{00000000-0005-0000-0000-00006A030000}"/>
    <cellStyle name="Comma 4 3 5 2 2" xfId="1955" xr:uid="{00000000-0005-0000-0000-00006B030000}"/>
    <cellStyle name="Comma 4 3 5 3" xfId="1408" xr:uid="{00000000-0005-0000-0000-00006C030000}"/>
    <cellStyle name="Comma 4 3 5 3 2" xfId="2524" xr:uid="{00000000-0005-0000-0000-00006D030000}"/>
    <cellStyle name="Comma 4 3 5 4" xfId="1750" xr:uid="{00000000-0005-0000-0000-00006E030000}"/>
    <cellStyle name="Comma 4 3 5 4 2" xfId="2847" xr:uid="{00000000-0005-0000-0000-00006F030000}"/>
    <cellStyle name="Comma 4 3 5 5" xfId="1954" xr:uid="{00000000-0005-0000-0000-000070030000}"/>
    <cellStyle name="Comma 4 3 5 6" xfId="685" xr:uid="{00000000-0005-0000-0000-000071030000}"/>
    <cellStyle name="Comma 4 3 6" xfId="687" xr:uid="{00000000-0005-0000-0000-000072030000}"/>
    <cellStyle name="Comma 4 3 6 2" xfId="688" xr:uid="{00000000-0005-0000-0000-000073030000}"/>
    <cellStyle name="Comma 4 3 6 2 2" xfId="1957" xr:uid="{00000000-0005-0000-0000-000074030000}"/>
    <cellStyle name="Comma 4 3 6 3" xfId="1409" xr:uid="{00000000-0005-0000-0000-000075030000}"/>
    <cellStyle name="Comma 4 3 6 3 2" xfId="2525" xr:uid="{00000000-0005-0000-0000-000076030000}"/>
    <cellStyle name="Comma 4 3 6 4" xfId="1956" xr:uid="{00000000-0005-0000-0000-000077030000}"/>
    <cellStyle name="Comma 4 3 7" xfId="689" xr:uid="{00000000-0005-0000-0000-000078030000}"/>
    <cellStyle name="Comma 4 3 7 2" xfId="690" xr:uid="{00000000-0005-0000-0000-000079030000}"/>
    <cellStyle name="Comma 4 3 7 2 2" xfId="1959" xr:uid="{00000000-0005-0000-0000-00007A030000}"/>
    <cellStyle name="Comma 4 3 7 3" xfId="1410" xr:uid="{00000000-0005-0000-0000-00007B030000}"/>
    <cellStyle name="Comma 4 3 7 3 2" xfId="2526" xr:uid="{00000000-0005-0000-0000-00007C030000}"/>
    <cellStyle name="Comma 4 3 7 4" xfId="1958" xr:uid="{00000000-0005-0000-0000-00007D030000}"/>
    <cellStyle name="Comma 4 3 8" xfId="691" xr:uid="{00000000-0005-0000-0000-00007E030000}"/>
    <cellStyle name="Comma 4 3 8 2" xfId="1960" xr:uid="{00000000-0005-0000-0000-00007F030000}"/>
    <cellStyle name="Comma 4 3 9" xfId="1379" xr:uid="{00000000-0005-0000-0000-000080030000}"/>
    <cellStyle name="Comma 4 3 9 2" xfId="2495" xr:uid="{00000000-0005-0000-0000-000081030000}"/>
    <cellStyle name="Comma 4 4" xfId="217" xr:uid="{00000000-0005-0000-0000-000082030000}"/>
    <cellStyle name="Comma 4 4 10" xfId="1961" xr:uid="{00000000-0005-0000-0000-000083030000}"/>
    <cellStyle name="Comma 4 4 11" xfId="692" xr:uid="{00000000-0005-0000-0000-000084030000}"/>
    <cellStyle name="Comma 4 4 2" xfId="251" xr:uid="{00000000-0005-0000-0000-000085030000}"/>
    <cellStyle name="Comma 4 4 2 10" xfId="693" xr:uid="{00000000-0005-0000-0000-000086030000}"/>
    <cellStyle name="Comma 4 4 2 2" xfId="300" xr:uid="{00000000-0005-0000-0000-000087030000}"/>
    <cellStyle name="Comma 4 4 2 2 2" xfId="358" xr:uid="{00000000-0005-0000-0000-000088030000}"/>
    <cellStyle name="Comma 4 4 2 2 2 2" xfId="696" xr:uid="{00000000-0005-0000-0000-000089030000}"/>
    <cellStyle name="Comma 4 4 2 2 2 2 2" xfId="1965" xr:uid="{00000000-0005-0000-0000-00008A030000}"/>
    <cellStyle name="Comma 4 4 2 2 2 3" xfId="1414" xr:uid="{00000000-0005-0000-0000-00008B030000}"/>
    <cellStyle name="Comma 4 4 2 2 2 3 2" xfId="2530" xr:uid="{00000000-0005-0000-0000-00008C030000}"/>
    <cellStyle name="Comma 4 4 2 2 2 4" xfId="1796" xr:uid="{00000000-0005-0000-0000-00008D030000}"/>
    <cellStyle name="Comma 4 4 2 2 2 4 2" xfId="2893" xr:uid="{00000000-0005-0000-0000-00008E030000}"/>
    <cellStyle name="Comma 4 4 2 2 2 5" xfId="1964" xr:uid="{00000000-0005-0000-0000-00008F030000}"/>
    <cellStyle name="Comma 4 4 2 2 2 6" xfId="695" xr:uid="{00000000-0005-0000-0000-000090030000}"/>
    <cellStyle name="Comma 4 4 2 2 3" xfId="697" xr:uid="{00000000-0005-0000-0000-000091030000}"/>
    <cellStyle name="Comma 4 4 2 2 3 2" xfId="698" xr:uid="{00000000-0005-0000-0000-000092030000}"/>
    <cellStyle name="Comma 4 4 2 2 3 2 2" xfId="1967" xr:uid="{00000000-0005-0000-0000-000093030000}"/>
    <cellStyle name="Comma 4 4 2 2 3 3" xfId="1415" xr:uid="{00000000-0005-0000-0000-000094030000}"/>
    <cellStyle name="Comma 4 4 2 2 3 3 2" xfId="2531" xr:uid="{00000000-0005-0000-0000-000095030000}"/>
    <cellStyle name="Comma 4 4 2 2 3 4" xfId="1966" xr:uid="{00000000-0005-0000-0000-000096030000}"/>
    <cellStyle name="Comma 4 4 2 2 4" xfId="699" xr:uid="{00000000-0005-0000-0000-000097030000}"/>
    <cellStyle name="Comma 4 4 2 2 4 2" xfId="700" xr:uid="{00000000-0005-0000-0000-000098030000}"/>
    <cellStyle name="Comma 4 4 2 2 4 2 2" xfId="1969" xr:uid="{00000000-0005-0000-0000-000099030000}"/>
    <cellStyle name="Comma 4 4 2 2 4 3" xfId="1416" xr:uid="{00000000-0005-0000-0000-00009A030000}"/>
    <cellStyle name="Comma 4 4 2 2 4 3 2" xfId="2532" xr:uid="{00000000-0005-0000-0000-00009B030000}"/>
    <cellStyle name="Comma 4 4 2 2 4 4" xfId="1968" xr:uid="{00000000-0005-0000-0000-00009C030000}"/>
    <cellStyle name="Comma 4 4 2 2 5" xfId="701" xr:uid="{00000000-0005-0000-0000-00009D030000}"/>
    <cellStyle name="Comma 4 4 2 2 5 2" xfId="1970" xr:uid="{00000000-0005-0000-0000-00009E030000}"/>
    <cellStyle name="Comma 4 4 2 2 6" xfId="1413" xr:uid="{00000000-0005-0000-0000-00009F030000}"/>
    <cellStyle name="Comma 4 4 2 2 6 2" xfId="2529" xr:uid="{00000000-0005-0000-0000-0000A0030000}"/>
    <cellStyle name="Comma 4 4 2 2 7" xfId="1738" xr:uid="{00000000-0005-0000-0000-0000A1030000}"/>
    <cellStyle name="Comma 4 4 2 2 7 2" xfId="2835" xr:uid="{00000000-0005-0000-0000-0000A2030000}"/>
    <cellStyle name="Comma 4 4 2 2 8" xfId="1963" xr:uid="{00000000-0005-0000-0000-0000A3030000}"/>
    <cellStyle name="Comma 4 4 2 2 9" xfId="694" xr:uid="{00000000-0005-0000-0000-0000A4030000}"/>
    <cellStyle name="Comma 4 4 2 3" xfId="329" xr:uid="{00000000-0005-0000-0000-0000A5030000}"/>
    <cellStyle name="Comma 4 4 2 3 2" xfId="703" xr:uid="{00000000-0005-0000-0000-0000A6030000}"/>
    <cellStyle name="Comma 4 4 2 3 2 2" xfId="1972" xr:uid="{00000000-0005-0000-0000-0000A7030000}"/>
    <cellStyle name="Comma 4 4 2 3 3" xfId="1417" xr:uid="{00000000-0005-0000-0000-0000A8030000}"/>
    <cellStyle name="Comma 4 4 2 3 3 2" xfId="2533" xr:uid="{00000000-0005-0000-0000-0000A9030000}"/>
    <cellStyle name="Comma 4 4 2 3 4" xfId="1767" xr:uid="{00000000-0005-0000-0000-0000AA030000}"/>
    <cellStyle name="Comma 4 4 2 3 4 2" xfId="2864" xr:uid="{00000000-0005-0000-0000-0000AB030000}"/>
    <cellStyle name="Comma 4 4 2 3 5" xfId="1971" xr:uid="{00000000-0005-0000-0000-0000AC030000}"/>
    <cellStyle name="Comma 4 4 2 3 6" xfId="702" xr:uid="{00000000-0005-0000-0000-0000AD030000}"/>
    <cellStyle name="Comma 4 4 2 4" xfId="704" xr:uid="{00000000-0005-0000-0000-0000AE030000}"/>
    <cellStyle name="Comma 4 4 2 4 2" xfId="705" xr:uid="{00000000-0005-0000-0000-0000AF030000}"/>
    <cellStyle name="Comma 4 4 2 4 2 2" xfId="1974" xr:uid="{00000000-0005-0000-0000-0000B0030000}"/>
    <cellStyle name="Comma 4 4 2 4 3" xfId="1418" xr:uid="{00000000-0005-0000-0000-0000B1030000}"/>
    <cellStyle name="Comma 4 4 2 4 3 2" xfId="2534" xr:uid="{00000000-0005-0000-0000-0000B2030000}"/>
    <cellStyle name="Comma 4 4 2 4 4" xfId="1973" xr:uid="{00000000-0005-0000-0000-0000B3030000}"/>
    <cellStyle name="Comma 4 4 2 5" xfId="706" xr:uid="{00000000-0005-0000-0000-0000B4030000}"/>
    <cellStyle name="Comma 4 4 2 5 2" xfId="707" xr:uid="{00000000-0005-0000-0000-0000B5030000}"/>
    <cellStyle name="Comma 4 4 2 5 2 2" xfId="1976" xr:uid="{00000000-0005-0000-0000-0000B6030000}"/>
    <cellStyle name="Comma 4 4 2 5 3" xfId="1419" xr:uid="{00000000-0005-0000-0000-0000B7030000}"/>
    <cellStyle name="Comma 4 4 2 5 3 2" xfId="2535" xr:uid="{00000000-0005-0000-0000-0000B8030000}"/>
    <cellStyle name="Comma 4 4 2 5 4" xfId="1975" xr:uid="{00000000-0005-0000-0000-0000B9030000}"/>
    <cellStyle name="Comma 4 4 2 6" xfId="708" xr:uid="{00000000-0005-0000-0000-0000BA030000}"/>
    <cellStyle name="Comma 4 4 2 6 2" xfId="1977" xr:uid="{00000000-0005-0000-0000-0000BB030000}"/>
    <cellStyle name="Comma 4 4 2 7" xfId="1412" xr:uid="{00000000-0005-0000-0000-0000BC030000}"/>
    <cellStyle name="Comma 4 4 2 7 2" xfId="2528" xr:uid="{00000000-0005-0000-0000-0000BD030000}"/>
    <cellStyle name="Comma 4 4 2 8" xfId="1693" xr:uid="{00000000-0005-0000-0000-0000BE030000}"/>
    <cellStyle name="Comma 4 4 2 8 2" xfId="2805" xr:uid="{00000000-0005-0000-0000-0000BF030000}"/>
    <cellStyle name="Comma 4 4 2 9" xfId="1962" xr:uid="{00000000-0005-0000-0000-0000C0030000}"/>
    <cellStyle name="Comma 4 4 3" xfId="286" xr:uid="{00000000-0005-0000-0000-0000C1030000}"/>
    <cellStyle name="Comma 4 4 3 2" xfId="344" xr:uid="{00000000-0005-0000-0000-0000C2030000}"/>
    <cellStyle name="Comma 4 4 3 2 2" xfId="711" xr:uid="{00000000-0005-0000-0000-0000C3030000}"/>
    <cellStyle name="Comma 4 4 3 2 2 2" xfId="1980" xr:uid="{00000000-0005-0000-0000-0000C4030000}"/>
    <cellStyle name="Comma 4 4 3 2 3" xfId="1421" xr:uid="{00000000-0005-0000-0000-0000C5030000}"/>
    <cellStyle name="Comma 4 4 3 2 3 2" xfId="2537" xr:uid="{00000000-0005-0000-0000-0000C6030000}"/>
    <cellStyle name="Comma 4 4 3 2 4" xfId="1782" xr:uid="{00000000-0005-0000-0000-0000C7030000}"/>
    <cellStyle name="Comma 4 4 3 2 4 2" xfId="2879" xr:uid="{00000000-0005-0000-0000-0000C8030000}"/>
    <cellStyle name="Comma 4 4 3 2 5" xfId="1979" xr:uid="{00000000-0005-0000-0000-0000C9030000}"/>
    <cellStyle name="Comma 4 4 3 2 6" xfId="710" xr:uid="{00000000-0005-0000-0000-0000CA030000}"/>
    <cellStyle name="Comma 4 4 3 3" xfId="712" xr:uid="{00000000-0005-0000-0000-0000CB030000}"/>
    <cellStyle name="Comma 4 4 3 3 2" xfId="713" xr:uid="{00000000-0005-0000-0000-0000CC030000}"/>
    <cellStyle name="Comma 4 4 3 3 2 2" xfId="1982" xr:uid="{00000000-0005-0000-0000-0000CD030000}"/>
    <cellStyle name="Comma 4 4 3 3 3" xfId="1422" xr:uid="{00000000-0005-0000-0000-0000CE030000}"/>
    <cellStyle name="Comma 4 4 3 3 3 2" xfId="2538" xr:uid="{00000000-0005-0000-0000-0000CF030000}"/>
    <cellStyle name="Comma 4 4 3 3 4" xfId="1981" xr:uid="{00000000-0005-0000-0000-0000D0030000}"/>
    <cellStyle name="Comma 4 4 3 4" xfId="714" xr:uid="{00000000-0005-0000-0000-0000D1030000}"/>
    <cellStyle name="Comma 4 4 3 4 2" xfId="715" xr:uid="{00000000-0005-0000-0000-0000D2030000}"/>
    <cellStyle name="Comma 4 4 3 4 2 2" xfId="1984" xr:uid="{00000000-0005-0000-0000-0000D3030000}"/>
    <cellStyle name="Comma 4 4 3 4 3" xfId="1423" xr:uid="{00000000-0005-0000-0000-0000D4030000}"/>
    <cellStyle name="Comma 4 4 3 4 3 2" xfId="2539" xr:uid="{00000000-0005-0000-0000-0000D5030000}"/>
    <cellStyle name="Comma 4 4 3 4 4" xfId="1983" xr:uid="{00000000-0005-0000-0000-0000D6030000}"/>
    <cellStyle name="Comma 4 4 3 5" xfId="716" xr:uid="{00000000-0005-0000-0000-0000D7030000}"/>
    <cellStyle name="Comma 4 4 3 5 2" xfId="1985" xr:uid="{00000000-0005-0000-0000-0000D8030000}"/>
    <cellStyle name="Comma 4 4 3 6" xfId="1420" xr:uid="{00000000-0005-0000-0000-0000D9030000}"/>
    <cellStyle name="Comma 4 4 3 6 2" xfId="2536" xr:uid="{00000000-0005-0000-0000-0000DA030000}"/>
    <cellStyle name="Comma 4 4 3 7" xfId="1724" xr:uid="{00000000-0005-0000-0000-0000DB030000}"/>
    <cellStyle name="Comma 4 4 3 7 2" xfId="2821" xr:uid="{00000000-0005-0000-0000-0000DC030000}"/>
    <cellStyle name="Comma 4 4 3 8" xfId="1978" xr:uid="{00000000-0005-0000-0000-0000DD030000}"/>
    <cellStyle name="Comma 4 4 3 9" xfId="709" xr:uid="{00000000-0005-0000-0000-0000DE030000}"/>
    <cellStyle name="Comma 4 4 4" xfId="315" xr:uid="{00000000-0005-0000-0000-0000DF030000}"/>
    <cellStyle name="Comma 4 4 4 2" xfId="718" xr:uid="{00000000-0005-0000-0000-0000E0030000}"/>
    <cellStyle name="Comma 4 4 4 2 2" xfId="1987" xr:uid="{00000000-0005-0000-0000-0000E1030000}"/>
    <cellStyle name="Comma 4 4 4 3" xfId="1424" xr:uid="{00000000-0005-0000-0000-0000E2030000}"/>
    <cellStyle name="Comma 4 4 4 3 2" xfId="2540" xr:uid="{00000000-0005-0000-0000-0000E3030000}"/>
    <cellStyle name="Comma 4 4 4 4" xfId="1753" xr:uid="{00000000-0005-0000-0000-0000E4030000}"/>
    <cellStyle name="Comma 4 4 4 4 2" xfId="2850" xr:uid="{00000000-0005-0000-0000-0000E5030000}"/>
    <cellStyle name="Comma 4 4 4 5" xfId="1986" xr:uid="{00000000-0005-0000-0000-0000E6030000}"/>
    <cellStyle name="Comma 4 4 4 6" xfId="717" xr:uid="{00000000-0005-0000-0000-0000E7030000}"/>
    <cellStyle name="Comma 4 4 5" xfId="719" xr:uid="{00000000-0005-0000-0000-0000E8030000}"/>
    <cellStyle name="Comma 4 4 5 2" xfId="720" xr:uid="{00000000-0005-0000-0000-0000E9030000}"/>
    <cellStyle name="Comma 4 4 5 2 2" xfId="1989" xr:uid="{00000000-0005-0000-0000-0000EA030000}"/>
    <cellStyle name="Comma 4 4 5 3" xfId="1425" xr:uid="{00000000-0005-0000-0000-0000EB030000}"/>
    <cellStyle name="Comma 4 4 5 3 2" xfId="2541" xr:uid="{00000000-0005-0000-0000-0000EC030000}"/>
    <cellStyle name="Comma 4 4 5 4" xfId="1988" xr:uid="{00000000-0005-0000-0000-0000ED030000}"/>
    <cellStyle name="Comma 4 4 6" xfId="721" xr:uid="{00000000-0005-0000-0000-0000EE030000}"/>
    <cellStyle name="Comma 4 4 6 2" xfId="722" xr:uid="{00000000-0005-0000-0000-0000EF030000}"/>
    <cellStyle name="Comma 4 4 6 2 2" xfId="1991" xr:uid="{00000000-0005-0000-0000-0000F0030000}"/>
    <cellStyle name="Comma 4 4 6 3" xfId="1426" xr:uid="{00000000-0005-0000-0000-0000F1030000}"/>
    <cellStyle name="Comma 4 4 6 3 2" xfId="2542" xr:uid="{00000000-0005-0000-0000-0000F2030000}"/>
    <cellStyle name="Comma 4 4 6 4" xfId="1990" xr:uid="{00000000-0005-0000-0000-0000F3030000}"/>
    <cellStyle name="Comma 4 4 7" xfId="723" xr:uid="{00000000-0005-0000-0000-0000F4030000}"/>
    <cellStyle name="Comma 4 4 7 2" xfId="1992" xr:uid="{00000000-0005-0000-0000-0000F5030000}"/>
    <cellStyle name="Comma 4 4 8" xfId="1411" xr:uid="{00000000-0005-0000-0000-0000F6030000}"/>
    <cellStyle name="Comma 4 4 8 2" xfId="2527" xr:uid="{00000000-0005-0000-0000-0000F7030000}"/>
    <cellStyle name="Comma 4 4 9" xfId="1679" xr:uid="{00000000-0005-0000-0000-0000F8030000}"/>
    <cellStyle name="Comma 4 4 9 2" xfId="2791" xr:uid="{00000000-0005-0000-0000-0000F9030000}"/>
    <cellStyle name="Comma 4 5" xfId="244" xr:uid="{00000000-0005-0000-0000-0000FA030000}"/>
    <cellStyle name="Comma 4 5 10" xfId="724" xr:uid="{00000000-0005-0000-0000-0000FB030000}"/>
    <cellStyle name="Comma 4 5 2" xfId="293" xr:uid="{00000000-0005-0000-0000-0000FC030000}"/>
    <cellStyle name="Comma 4 5 2 2" xfId="351" xr:uid="{00000000-0005-0000-0000-0000FD030000}"/>
    <cellStyle name="Comma 4 5 2 2 2" xfId="727" xr:uid="{00000000-0005-0000-0000-0000FE030000}"/>
    <cellStyle name="Comma 4 5 2 2 2 2" xfId="1996" xr:uid="{00000000-0005-0000-0000-0000FF030000}"/>
    <cellStyle name="Comma 4 5 2 2 3" xfId="1429" xr:uid="{00000000-0005-0000-0000-000000040000}"/>
    <cellStyle name="Comma 4 5 2 2 3 2" xfId="2545" xr:uid="{00000000-0005-0000-0000-000001040000}"/>
    <cellStyle name="Comma 4 5 2 2 4" xfId="1789" xr:uid="{00000000-0005-0000-0000-000002040000}"/>
    <cellStyle name="Comma 4 5 2 2 4 2" xfId="2886" xr:uid="{00000000-0005-0000-0000-000003040000}"/>
    <cellStyle name="Comma 4 5 2 2 5" xfId="1995" xr:uid="{00000000-0005-0000-0000-000004040000}"/>
    <cellStyle name="Comma 4 5 2 2 6" xfId="726" xr:uid="{00000000-0005-0000-0000-000005040000}"/>
    <cellStyle name="Comma 4 5 2 3" xfId="728" xr:uid="{00000000-0005-0000-0000-000006040000}"/>
    <cellStyle name="Comma 4 5 2 3 2" xfId="729" xr:uid="{00000000-0005-0000-0000-000007040000}"/>
    <cellStyle name="Comma 4 5 2 3 2 2" xfId="1998" xr:uid="{00000000-0005-0000-0000-000008040000}"/>
    <cellStyle name="Comma 4 5 2 3 3" xfId="1430" xr:uid="{00000000-0005-0000-0000-000009040000}"/>
    <cellStyle name="Comma 4 5 2 3 3 2" xfId="2546" xr:uid="{00000000-0005-0000-0000-00000A040000}"/>
    <cellStyle name="Comma 4 5 2 3 4" xfId="1997" xr:uid="{00000000-0005-0000-0000-00000B040000}"/>
    <cellStyle name="Comma 4 5 2 4" xfId="730" xr:uid="{00000000-0005-0000-0000-00000C040000}"/>
    <cellStyle name="Comma 4 5 2 4 2" xfId="731" xr:uid="{00000000-0005-0000-0000-00000D040000}"/>
    <cellStyle name="Comma 4 5 2 4 2 2" xfId="2000" xr:uid="{00000000-0005-0000-0000-00000E040000}"/>
    <cellStyle name="Comma 4 5 2 4 3" xfId="1431" xr:uid="{00000000-0005-0000-0000-00000F040000}"/>
    <cellStyle name="Comma 4 5 2 4 3 2" xfId="2547" xr:uid="{00000000-0005-0000-0000-000010040000}"/>
    <cellStyle name="Comma 4 5 2 4 4" xfId="1999" xr:uid="{00000000-0005-0000-0000-000011040000}"/>
    <cellStyle name="Comma 4 5 2 5" xfId="732" xr:uid="{00000000-0005-0000-0000-000012040000}"/>
    <cellStyle name="Comma 4 5 2 5 2" xfId="2001" xr:uid="{00000000-0005-0000-0000-000013040000}"/>
    <cellStyle name="Comma 4 5 2 6" xfId="1428" xr:uid="{00000000-0005-0000-0000-000014040000}"/>
    <cellStyle name="Comma 4 5 2 6 2" xfId="2544" xr:uid="{00000000-0005-0000-0000-000015040000}"/>
    <cellStyle name="Comma 4 5 2 7" xfId="1731" xr:uid="{00000000-0005-0000-0000-000016040000}"/>
    <cellStyle name="Comma 4 5 2 7 2" xfId="2828" xr:uid="{00000000-0005-0000-0000-000017040000}"/>
    <cellStyle name="Comma 4 5 2 8" xfId="1994" xr:uid="{00000000-0005-0000-0000-000018040000}"/>
    <cellStyle name="Comma 4 5 2 9" xfId="725" xr:uid="{00000000-0005-0000-0000-000019040000}"/>
    <cellStyle name="Comma 4 5 3" xfId="322" xr:uid="{00000000-0005-0000-0000-00001A040000}"/>
    <cellStyle name="Comma 4 5 3 2" xfId="734" xr:uid="{00000000-0005-0000-0000-00001B040000}"/>
    <cellStyle name="Comma 4 5 3 2 2" xfId="2003" xr:uid="{00000000-0005-0000-0000-00001C040000}"/>
    <cellStyle name="Comma 4 5 3 3" xfId="1432" xr:uid="{00000000-0005-0000-0000-00001D040000}"/>
    <cellStyle name="Comma 4 5 3 3 2" xfId="2548" xr:uid="{00000000-0005-0000-0000-00001E040000}"/>
    <cellStyle name="Comma 4 5 3 4" xfId="1760" xr:uid="{00000000-0005-0000-0000-00001F040000}"/>
    <cellStyle name="Comma 4 5 3 4 2" xfId="2857" xr:uid="{00000000-0005-0000-0000-000020040000}"/>
    <cellStyle name="Comma 4 5 3 5" xfId="2002" xr:uid="{00000000-0005-0000-0000-000021040000}"/>
    <cellStyle name="Comma 4 5 3 6" xfId="733" xr:uid="{00000000-0005-0000-0000-000022040000}"/>
    <cellStyle name="Comma 4 5 4" xfId="735" xr:uid="{00000000-0005-0000-0000-000023040000}"/>
    <cellStyle name="Comma 4 5 4 2" xfId="736" xr:uid="{00000000-0005-0000-0000-000024040000}"/>
    <cellStyle name="Comma 4 5 4 2 2" xfId="2005" xr:uid="{00000000-0005-0000-0000-000025040000}"/>
    <cellStyle name="Comma 4 5 4 3" xfId="1433" xr:uid="{00000000-0005-0000-0000-000026040000}"/>
    <cellStyle name="Comma 4 5 4 3 2" xfId="2549" xr:uid="{00000000-0005-0000-0000-000027040000}"/>
    <cellStyle name="Comma 4 5 4 4" xfId="2004" xr:uid="{00000000-0005-0000-0000-000028040000}"/>
    <cellStyle name="Comma 4 5 5" xfId="737" xr:uid="{00000000-0005-0000-0000-000029040000}"/>
    <cellStyle name="Comma 4 5 5 2" xfId="738" xr:uid="{00000000-0005-0000-0000-00002A040000}"/>
    <cellStyle name="Comma 4 5 5 2 2" xfId="2007" xr:uid="{00000000-0005-0000-0000-00002B040000}"/>
    <cellStyle name="Comma 4 5 5 3" xfId="1434" xr:uid="{00000000-0005-0000-0000-00002C040000}"/>
    <cellStyle name="Comma 4 5 5 3 2" xfId="2550" xr:uid="{00000000-0005-0000-0000-00002D040000}"/>
    <cellStyle name="Comma 4 5 5 4" xfId="2006" xr:uid="{00000000-0005-0000-0000-00002E040000}"/>
    <cellStyle name="Comma 4 5 6" xfId="739" xr:uid="{00000000-0005-0000-0000-00002F040000}"/>
    <cellStyle name="Comma 4 5 6 2" xfId="2008" xr:uid="{00000000-0005-0000-0000-000030040000}"/>
    <cellStyle name="Comma 4 5 7" xfId="1427" xr:uid="{00000000-0005-0000-0000-000031040000}"/>
    <cellStyle name="Comma 4 5 7 2" xfId="2543" xr:uid="{00000000-0005-0000-0000-000032040000}"/>
    <cellStyle name="Comma 4 5 8" xfId="1686" xr:uid="{00000000-0005-0000-0000-000033040000}"/>
    <cellStyle name="Comma 4 5 8 2" xfId="2798" xr:uid="{00000000-0005-0000-0000-000034040000}"/>
    <cellStyle name="Comma 4 5 9" xfId="1993" xr:uid="{00000000-0005-0000-0000-000035040000}"/>
    <cellStyle name="Comma 4 6" xfId="262" xr:uid="{00000000-0005-0000-0000-000036040000}"/>
    <cellStyle name="Comma 4 6 2" xfId="337" xr:uid="{00000000-0005-0000-0000-000037040000}"/>
    <cellStyle name="Comma 4 6 2 2" xfId="742" xr:uid="{00000000-0005-0000-0000-000038040000}"/>
    <cellStyle name="Comma 4 6 2 2 2" xfId="2011" xr:uid="{00000000-0005-0000-0000-000039040000}"/>
    <cellStyle name="Comma 4 6 2 3" xfId="1436" xr:uid="{00000000-0005-0000-0000-00003A040000}"/>
    <cellStyle name="Comma 4 6 2 3 2" xfId="2552" xr:uid="{00000000-0005-0000-0000-00003B040000}"/>
    <cellStyle name="Comma 4 6 2 4" xfId="1775" xr:uid="{00000000-0005-0000-0000-00003C040000}"/>
    <cellStyle name="Comma 4 6 2 4 2" xfId="2872" xr:uid="{00000000-0005-0000-0000-00003D040000}"/>
    <cellStyle name="Comma 4 6 2 5" xfId="2010" xr:uid="{00000000-0005-0000-0000-00003E040000}"/>
    <cellStyle name="Comma 4 6 2 6" xfId="741" xr:uid="{00000000-0005-0000-0000-00003F040000}"/>
    <cellStyle name="Comma 4 6 3" xfId="743" xr:uid="{00000000-0005-0000-0000-000040040000}"/>
    <cellStyle name="Comma 4 6 3 2" xfId="744" xr:uid="{00000000-0005-0000-0000-000041040000}"/>
    <cellStyle name="Comma 4 6 3 2 2" xfId="2013" xr:uid="{00000000-0005-0000-0000-000042040000}"/>
    <cellStyle name="Comma 4 6 3 3" xfId="1437" xr:uid="{00000000-0005-0000-0000-000043040000}"/>
    <cellStyle name="Comma 4 6 3 3 2" xfId="2553" xr:uid="{00000000-0005-0000-0000-000044040000}"/>
    <cellStyle name="Comma 4 6 3 4" xfId="2012" xr:uid="{00000000-0005-0000-0000-000045040000}"/>
    <cellStyle name="Comma 4 6 4" xfId="745" xr:uid="{00000000-0005-0000-0000-000046040000}"/>
    <cellStyle name="Comma 4 6 4 2" xfId="746" xr:uid="{00000000-0005-0000-0000-000047040000}"/>
    <cellStyle name="Comma 4 6 4 2 2" xfId="2015" xr:uid="{00000000-0005-0000-0000-000048040000}"/>
    <cellStyle name="Comma 4 6 4 3" xfId="1438" xr:uid="{00000000-0005-0000-0000-000049040000}"/>
    <cellStyle name="Comma 4 6 4 3 2" xfId="2554" xr:uid="{00000000-0005-0000-0000-00004A040000}"/>
    <cellStyle name="Comma 4 6 4 4" xfId="2014" xr:uid="{00000000-0005-0000-0000-00004B040000}"/>
    <cellStyle name="Comma 4 6 5" xfId="747" xr:uid="{00000000-0005-0000-0000-00004C040000}"/>
    <cellStyle name="Comma 4 6 5 2" xfId="2016" xr:uid="{00000000-0005-0000-0000-00004D040000}"/>
    <cellStyle name="Comma 4 6 6" xfId="1435" xr:uid="{00000000-0005-0000-0000-00004E040000}"/>
    <cellStyle name="Comma 4 6 6 2" xfId="2551" xr:uid="{00000000-0005-0000-0000-00004F040000}"/>
    <cellStyle name="Comma 4 6 7" xfId="1703" xr:uid="{00000000-0005-0000-0000-000050040000}"/>
    <cellStyle name="Comma 4 6 7 2" xfId="2813" xr:uid="{00000000-0005-0000-0000-000051040000}"/>
    <cellStyle name="Comma 4 6 8" xfId="2009" xr:uid="{00000000-0005-0000-0000-000052040000}"/>
    <cellStyle name="Comma 4 6 9" xfId="740" xr:uid="{00000000-0005-0000-0000-000053040000}"/>
    <cellStyle name="Comma 4 7" xfId="308" xr:uid="{00000000-0005-0000-0000-000054040000}"/>
    <cellStyle name="Comma 4 7 2" xfId="749" xr:uid="{00000000-0005-0000-0000-000055040000}"/>
    <cellStyle name="Comma 4 7 2 2" xfId="2018" xr:uid="{00000000-0005-0000-0000-000056040000}"/>
    <cellStyle name="Comma 4 7 3" xfId="1439" xr:uid="{00000000-0005-0000-0000-000057040000}"/>
    <cellStyle name="Comma 4 7 3 2" xfId="2555" xr:uid="{00000000-0005-0000-0000-000058040000}"/>
    <cellStyle name="Comma 4 7 4" xfId="1746" xr:uid="{00000000-0005-0000-0000-000059040000}"/>
    <cellStyle name="Comma 4 7 4 2" xfId="2843" xr:uid="{00000000-0005-0000-0000-00005A040000}"/>
    <cellStyle name="Comma 4 7 5" xfId="2017" xr:uid="{00000000-0005-0000-0000-00005B040000}"/>
    <cellStyle name="Comma 4 7 6" xfId="748" xr:uid="{00000000-0005-0000-0000-00005C040000}"/>
    <cellStyle name="Comma 4 8" xfId="750" xr:uid="{00000000-0005-0000-0000-00005D040000}"/>
    <cellStyle name="Comma 4 8 2" xfId="751" xr:uid="{00000000-0005-0000-0000-00005E040000}"/>
    <cellStyle name="Comma 4 8 2 2" xfId="2020" xr:uid="{00000000-0005-0000-0000-00005F040000}"/>
    <cellStyle name="Comma 4 8 3" xfId="1440" xr:uid="{00000000-0005-0000-0000-000060040000}"/>
    <cellStyle name="Comma 4 8 3 2" xfId="2556" xr:uid="{00000000-0005-0000-0000-000061040000}"/>
    <cellStyle name="Comma 4 8 4" xfId="2019" xr:uid="{00000000-0005-0000-0000-000062040000}"/>
    <cellStyle name="Comma 4 9" xfId="752" xr:uid="{00000000-0005-0000-0000-000063040000}"/>
    <cellStyle name="Comma 4 9 2" xfId="753" xr:uid="{00000000-0005-0000-0000-000064040000}"/>
    <cellStyle name="Comma 4 9 2 2" xfId="2022" xr:uid="{00000000-0005-0000-0000-000065040000}"/>
    <cellStyle name="Comma 4 9 3" xfId="1441" xr:uid="{00000000-0005-0000-0000-000066040000}"/>
    <cellStyle name="Comma 4 9 3 2" xfId="2557" xr:uid="{00000000-0005-0000-0000-000067040000}"/>
    <cellStyle name="Comma 4 9 4" xfId="2021" xr:uid="{00000000-0005-0000-0000-000068040000}"/>
    <cellStyle name="Comma 5" xfId="185" xr:uid="{00000000-0005-0000-0000-000069040000}"/>
    <cellStyle name="Comma 5 2" xfId="225" xr:uid="{00000000-0005-0000-0000-00006A040000}"/>
    <cellStyle name="Comma 5 2 2" xfId="754" xr:uid="{00000000-0005-0000-0000-00006B040000}"/>
    <cellStyle name="Comma 5 3" xfId="755" xr:uid="{00000000-0005-0000-0000-00006C040000}"/>
    <cellStyle name="Comma 6" xfId="181" xr:uid="{00000000-0005-0000-0000-00006D040000}"/>
    <cellStyle name="Comma 6 2" xfId="221" xr:uid="{00000000-0005-0000-0000-00006E040000}"/>
    <cellStyle name="Comma 6 2 2" xfId="756" xr:uid="{00000000-0005-0000-0000-00006F040000}"/>
    <cellStyle name="Comma 6 3" xfId="757" xr:uid="{00000000-0005-0000-0000-000070040000}"/>
    <cellStyle name="Comma 7" xfId="758" xr:uid="{00000000-0005-0000-0000-000071040000}"/>
    <cellStyle name="Comma 7 2" xfId="759" xr:uid="{00000000-0005-0000-0000-000072040000}"/>
    <cellStyle name="Comma 8" xfId="760" xr:uid="{00000000-0005-0000-0000-000073040000}"/>
    <cellStyle name="Comma 9" xfId="761" xr:uid="{00000000-0005-0000-0000-000074040000}"/>
    <cellStyle name="Currency" xfId="86" builtinId="4"/>
    <cellStyle name="Currency 10" xfId="762" xr:uid="{00000000-0005-0000-0000-000076040000}"/>
    <cellStyle name="Currency 11" xfId="763" xr:uid="{00000000-0005-0000-0000-000077040000}"/>
    <cellStyle name="Currency 12" xfId="764" xr:uid="{00000000-0005-0000-0000-000078040000}"/>
    <cellStyle name="Currency 2" xfId="87" xr:uid="{00000000-0005-0000-0000-000079040000}"/>
    <cellStyle name="Currency 2 2" xfId="144" xr:uid="{00000000-0005-0000-0000-00007A040000}"/>
    <cellStyle name="Currency 2 2 2" xfId="765" xr:uid="{00000000-0005-0000-0000-00007B040000}"/>
    <cellStyle name="Currency 2 3" xfId="187" xr:uid="{00000000-0005-0000-0000-00007C040000}"/>
    <cellStyle name="Currency 2 3 2" xfId="227" xr:uid="{00000000-0005-0000-0000-00007D040000}"/>
    <cellStyle name="Currency 2 3 2 2" xfId="766" xr:uid="{00000000-0005-0000-0000-00007E040000}"/>
    <cellStyle name="Currency 2 3 3" xfId="767" xr:uid="{00000000-0005-0000-0000-00007F040000}"/>
    <cellStyle name="Currency 2 4" xfId="768" xr:uid="{00000000-0005-0000-0000-000080040000}"/>
    <cellStyle name="Currency 3" xfId="88" xr:uid="{00000000-0005-0000-0000-000081040000}"/>
    <cellStyle name="Currency 3 2" xfId="145" xr:uid="{00000000-0005-0000-0000-000082040000}"/>
    <cellStyle name="Currency 3 2 2" xfId="769" xr:uid="{00000000-0005-0000-0000-000083040000}"/>
    <cellStyle name="Currency 3 3" xfId="188" xr:uid="{00000000-0005-0000-0000-000084040000}"/>
    <cellStyle name="Currency 3 3 2" xfId="228" xr:uid="{00000000-0005-0000-0000-000085040000}"/>
    <cellStyle name="Currency 3 3 2 2" xfId="770" xr:uid="{00000000-0005-0000-0000-000086040000}"/>
    <cellStyle name="Currency 3 3 3" xfId="771" xr:uid="{00000000-0005-0000-0000-000087040000}"/>
    <cellStyle name="Currency 3 4" xfId="772" xr:uid="{00000000-0005-0000-0000-000088040000}"/>
    <cellStyle name="Currency 4" xfId="189" xr:uid="{00000000-0005-0000-0000-000089040000}"/>
    <cellStyle name="Currency 4 2" xfId="229" xr:uid="{00000000-0005-0000-0000-00008A040000}"/>
    <cellStyle name="Currency 4 2 2" xfId="773" xr:uid="{00000000-0005-0000-0000-00008B040000}"/>
    <cellStyle name="Currency 4 3" xfId="774" xr:uid="{00000000-0005-0000-0000-00008C040000}"/>
    <cellStyle name="Currency 5" xfId="186" xr:uid="{00000000-0005-0000-0000-00008D040000}"/>
    <cellStyle name="Currency 5 2" xfId="226" xr:uid="{00000000-0005-0000-0000-00008E040000}"/>
    <cellStyle name="Currency 5 2 2" xfId="775" xr:uid="{00000000-0005-0000-0000-00008F040000}"/>
    <cellStyle name="Currency 5 3" xfId="776" xr:uid="{00000000-0005-0000-0000-000090040000}"/>
    <cellStyle name="Currency 6" xfId="216" xr:uid="{00000000-0005-0000-0000-000091040000}"/>
    <cellStyle name="Currency 6 10" xfId="2023" xr:uid="{00000000-0005-0000-0000-000092040000}"/>
    <cellStyle name="Currency 6 11" xfId="777" xr:uid="{00000000-0005-0000-0000-000093040000}"/>
    <cellStyle name="Currency 6 2" xfId="250" xr:uid="{00000000-0005-0000-0000-000094040000}"/>
    <cellStyle name="Currency 6 2 10" xfId="778" xr:uid="{00000000-0005-0000-0000-000095040000}"/>
    <cellStyle name="Currency 6 2 2" xfId="299" xr:uid="{00000000-0005-0000-0000-000096040000}"/>
    <cellStyle name="Currency 6 2 2 2" xfId="357" xr:uid="{00000000-0005-0000-0000-000097040000}"/>
    <cellStyle name="Currency 6 2 2 2 2" xfId="781" xr:uid="{00000000-0005-0000-0000-000098040000}"/>
    <cellStyle name="Currency 6 2 2 2 2 2" xfId="2027" xr:uid="{00000000-0005-0000-0000-000099040000}"/>
    <cellStyle name="Currency 6 2 2 2 3" xfId="1445" xr:uid="{00000000-0005-0000-0000-00009A040000}"/>
    <cellStyle name="Currency 6 2 2 2 3 2" xfId="2561" xr:uid="{00000000-0005-0000-0000-00009B040000}"/>
    <cellStyle name="Currency 6 2 2 2 4" xfId="1795" xr:uid="{00000000-0005-0000-0000-00009C040000}"/>
    <cellStyle name="Currency 6 2 2 2 4 2" xfId="2892" xr:uid="{00000000-0005-0000-0000-00009D040000}"/>
    <cellStyle name="Currency 6 2 2 2 5" xfId="2026" xr:uid="{00000000-0005-0000-0000-00009E040000}"/>
    <cellStyle name="Currency 6 2 2 2 6" xfId="780" xr:uid="{00000000-0005-0000-0000-00009F040000}"/>
    <cellStyle name="Currency 6 2 2 3" xfId="782" xr:uid="{00000000-0005-0000-0000-0000A0040000}"/>
    <cellStyle name="Currency 6 2 2 3 2" xfId="783" xr:uid="{00000000-0005-0000-0000-0000A1040000}"/>
    <cellStyle name="Currency 6 2 2 3 2 2" xfId="2029" xr:uid="{00000000-0005-0000-0000-0000A2040000}"/>
    <cellStyle name="Currency 6 2 2 3 3" xfId="1446" xr:uid="{00000000-0005-0000-0000-0000A3040000}"/>
    <cellStyle name="Currency 6 2 2 3 3 2" xfId="2562" xr:uid="{00000000-0005-0000-0000-0000A4040000}"/>
    <cellStyle name="Currency 6 2 2 3 4" xfId="2028" xr:uid="{00000000-0005-0000-0000-0000A5040000}"/>
    <cellStyle name="Currency 6 2 2 4" xfId="784" xr:uid="{00000000-0005-0000-0000-0000A6040000}"/>
    <cellStyle name="Currency 6 2 2 4 2" xfId="785" xr:uid="{00000000-0005-0000-0000-0000A7040000}"/>
    <cellStyle name="Currency 6 2 2 4 2 2" xfId="2031" xr:uid="{00000000-0005-0000-0000-0000A8040000}"/>
    <cellStyle name="Currency 6 2 2 4 3" xfId="1447" xr:uid="{00000000-0005-0000-0000-0000A9040000}"/>
    <cellStyle name="Currency 6 2 2 4 3 2" xfId="2563" xr:uid="{00000000-0005-0000-0000-0000AA040000}"/>
    <cellStyle name="Currency 6 2 2 4 4" xfId="2030" xr:uid="{00000000-0005-0000-0000-0000AB040000}"/>
    <cellStyle name="Currency 6 2 2 5" xfId="786" xr:uid="{00000000-0005-0000-0000-0000AC040000}"/>
    <cellStyle name="Currency 6 2 2 5 2" xfId="2032" xr:uid="{00000000-0005-0000-0000-0000AD040000}"/>
    <cellStyle name="Currency 6 2 2 6" xfId="1444" xr:uid="{00000000-0005-0000-0000-0000AE040000}"/>
    <cellStyle name="Currency 6 2 2 6 2" xfId="2560" xr:uid="{00000000-0005-0000-0000-0000AF040000}"/>
    <cellStyle name="Currency 6 2 2 7" xfId="1737" xr:uid="{00000000-0005-0000-0000-0000B0040000}"/>
    <cellStyle name="Currency 6 2 2 7 2" xfId="2834" xr:uid="{00000000-0005-0000-0000-0000B1040000}"/>
    <cellStyle name="Currency 6 2 2 8" xfId="2025" xr:uid="{00000000-0005-0000-0000-0000B2040000}"/>
    <cellStyle name="Currency 6 2 2 9" xfId="779" xr:uid="{00000000-0005-0000-0000-0000B3040000}"/>
    <cellStyle name="Currency 6 2 3" xfId="328" xr:uid="{00000000-0005-0000-0000-0000B4040000}"/>
    <cellStyle name="Currency 6 2 3 2" xfId="788" xr:uid="{00000000-0005-0000-0000-0000B5040000}"/>
    <cellStyle name="Currency 6 2 3 2 2" xfId="2034" xr:uid="{00000000-0005-0000-0000-0000B6040000}"/>
    <cellStyle name="Currency 6 2 3 3" xfId="1448" xr:uid="{00000000-0005-0000-0000-0000B7040000}"/>
    <cellStyle name="Currency 6 2 3 3 2" xfId="2564" xr:uid="{00000000-0005-0000-0000-0000B8040000}"/>
    <cellStyle name="Currency 6 2 3 4" xfId="1766" xr:uid="{00000000-0005-0000-0000-0000B9040000}"/>
    <cellStyle name="Currency 6 2 3 4 2" xfId="2863" xr:uid="{00000000-0005-0000-0000-0000BA040000}"/>
    <cellStyle name="Currency 6 2 3 5" xfId="2033" xr:uid="{00000000-0005-0000-0000-0000BB040000}"/>
    <cellStyle name="Currency 6 2 3 6" xfId="787" xr:uid="{00000000-0005-0000-0000-0000BC040000}"/>
    <cellStyle name="Currency 6 2 4" xfId="789" xr:uid="{00000000-0005-0000-0000-0000BD040000}"/>
    <cellStyle name="Currency 6 2 4 2" xfId="790" xr:uid="{00000000-0005-0000-0000-0000BE040000}"/>
    <cellStyle name="Currency 6 2 4 2 2" xfId="2036" xr:uid="{00000000-0005-0000-0000-0000BF040000}"/>
    <cellStyle name="Currency 6 2 4 3" xfId="1449" xr:uid="{00000000-0005-0000-0000-0000C0040000}"/>
    <cellStyle name="Currency 6 2 4 3 2" xfId="2565" xr:uid="{00000000-0005-0000-0000-0000C1040000}"/>
    <cellStyle name="Currency 6 2 4 4" xfId="2035" xr:uid="{00000000-0005-0000-0000-0000C2040000}"/>
    <cellStyle name="Currency 6 2 5" xfId="791" xr:uid="{00000000-0005-0000-0000-0000C3040000}"/>
    <cellStyle name="Currency 6 2 5 2" xfId="792" xr:uid="{00000000-0005-0000-0000-0000C4040000}"/>
    <cellStyle name="Currency 6 2 5 2 2" xfId="2038" xr:uid="{00000000-0005-0000-0000-0000C5040000}"/>
    <cellStyle name="Currency 6 2 5 3" xfId="1450" xr:uid="{00000000-0005-0000-0000-0000C6040000}"/>
    <cellStyle name="Currency 6 2 5 3 2" xfId="2566" xr:uid="{00000000-0005-0000-0000-0000C7040000}"/>
    <cellStyle name="Currency 6 2 5 4" xfId="2037" xr:uid="{00000000-0005-0000-0000-0000C8040000}"/>
    <cellStyle name="Currency 6 2 6" xfId="793" xr:uid="{00000000-0005-0000-0000-0000C9040000}"/>
    <cellStyle name="Currency 6 2 6 2" xfId="2039" xr:uid="{00000000-0005-0000-0000-0000CA040000}"/>
    <cellStyle name="Currency 6 2 7" xfId="1443" xr:uid="{00000000-0005-0000-0000-0000CB040000}"/>
    <cellStyle name="Currency 6 2 7 2" xfId="2559" xr:uid="{00000000-0005-0000-0000-0000CC040000}"/>
    <cellStyle name="Currency 6 2 8" xfId="1692" xr:uid="{00000000-0005-0000-0000-0000CD040000}"/>
    <cellStyle name="Currency 6 2 8 2" xfId="2804" xr:uid="{00000000-0005-0000-0000-0000CE040000}"/>
    <cellStyle name="Currency 6 2 9" xfId="2024" xr:uid="{00000000-0005-0000-0000-0000CF040000}"/>
    <cellStyle name="Currency 6 3" xfId="285" xr:uid="{00000000-0005-0000-0000-0000D0040000}"/>
    <cellStyle name="Currency 6 3 2" xfId="343" xr:uid="{00000000-0005-0000-0000-0000D1040000}"/>
    <cellStyle name="Currency 6 3 2 2" xfId="796" xr:uid="{00000000-0005-0000-0000-0000D2040000}"/>
    <cellStyle name="Currency 6 3 2 2 2" xfId="2042" xr:uid="{00000000-0005-0000-0000-0000D3040000}"/>
    <cellStyle name="Currency 6 3 2 3" xfId="1452" xr:uid="{00000000-0005-0000-0000-0000D4040000}"/>
    <cellStyle name="Currency 6 3 2 3 2" xfId="2568" xr:uid="{00000000-0005-0000-0000-0000D5040000}"/>
    <cellStyle name="Currency 6 3 2 4" xfId="1781" xr:uid="{00000000-0005-0000-0000-0000D6040000}"/>
    <cellStyle name="Currency 6 3 2 4 2" xfId="2878" xr:uid="{00000000-0005-0000-0000-0000D7040000}"/>
    <cellStyle name="Currency 6 3 2 5" xfId="2041" xr:uid="{00000000-0005-0000-0000-0000D8040000}"/>
    <cellStyle name="Currency 6 3 2 6" xfId="795" xr:uid="{00000000-0005-0000-0000-0000D9040000}"/>
    <cellStyle name="Currency 6 3 3" xfId="797" xr:uid="{00000000-0005-0000-0000-0000DA040000}"/>
    <cellStyle name="Currency 6 3 3 2" xfId="798" xr:uid="{00000000-0005-0000-0000-0000DB040000}"/>
    <cellStyle name="Currency 6 3 3 2 2" xfId="2044" xr:uid="{00000000-0005-0000-0000-0000DC040000}"/>
    <cellStyle name="Currency 6 3 3 3" xfId="1453" xr:uid="{00000000-0005-0000-0000-0000DD040000}"/>
    <cellStyle name="Currency 6 3 3 3 2" xfId="2569" xr:uid="{00000000-0005-0000-0000-0000DE040000}"/>
    <cellStyle name="Currency 6 3 3 4" xfId="2043" xr:uid="{00000000-0005-0000-0000-0000DF040000}"/>
    <cellStyle name="Currency 6 3 4" xfId="799" xr:uid="{00000000-0005-0000-0000-0000E0040000}"/>
    <cellStyle name="Currency 6 3 4 2" xfId="800" xr:uid="{00000000-0005-0000-0000-0000E1040000}"/>
    <cellStyle name="Currency 6 3 4 2 2" xfId="2046" xr:uid="{00000000-0005-0000-0000-0000E2040000}"/>
    <cellStyle name="Currency 6 3 4 3" xfId="1454" xr:uid="{00000000-0005-0000-0000-0000E3040000}"/>
    <cellStyle name="Currency 6 3 4 3 2" xfId="2570" xr:uid="{00000000-0005-0000-0000-0000E4040000}"/>
    <cellStyle name="Currency 6 3 4 4" xfId="2045" xr:uid="{00000000-0005-0000-0000-0000E5040000}"/>
    <cellStyle name="Currency 6 3 5" xfId="801" xr:uid="{00000000-0005-0000-0000-0000E6040000}"/>
    <cellStyle name="Currency 6 3 5 2" xfId="2047" xr:uid="{00000000-0005-0000-0000-0000E7040000}"/>
    <cellStyle name="Currency 6 3 6" xfId="1451" xr:uid="{00000000-0005-0000-0000-0000E8040000}"/>
    <cellStyle name="Currency 6 3 6 2" xfId="2567" xr:uid="{00000000-0005-0000-0000-0000E9040000}"/>
    <cellStyle name="Currency 6 3 7" xfId="1723" xr:uid="{00000000-0005-0000-0000-0000EA040000}"/>
    <cellStyle name="Currency 6 3 7 2" xfId="2820" xr:uid="{00000000-0005-0000-0000-0000EB040000}"/>
    <cellStyle name="Currency 6 3 8" xfId="2040" xr:uid="{00000000-0005-0000-0000-0000EC040000}"/>
    <cellStyle name="Currency 6 3 9" xfId="794" xr:uid="{00000000-0005-0000-0000-0000ED040000}"/>
    <cellStyle name="Currency 6 4" xfId="314" xr:uid="{00000000-0005-0000-0000-0000EE040000}"/>
    <cellStyle name="Currency 6 4 2" xfId="803" xr:uid="{00000000-0005-0000-0000-0000EF040000}"/>
    <cellStyle name="Currency 6 4 2 2" xfId="2049" xr:uid="{00000000-0005-0000-0000-0000F0040000}"/>
    <cellStyle name="Currency 6 4 3" xfId="1455" xr:uid="{00000000-0005-0000-0000-0000F1040000}"/>
    <cellStyle name="Currency 6 4 3 2" xfId="2571" xr:uid="{00000000-0005-0000-0000-0000F2040000}"/>
    <cellStyle name="Currency 6 4 4" xfId="1752" xr:uid="{00000000-0005-0000-0000-0000F3040000}"/>
    <cellStyle name="Currency 6 4 4 2" xfId="2849" xr:uid="{00000000-0005-0000-0000-0000F4040000}"/>
    <cellStyle name="Currency 6 4 5" xfId="2048" xr:uid="{00000000-0005-0000-0000-0000F5040000}"/>
    <cellStyle name="Currency 6 4 6" xfId="802" xr:uid="{00000000-0005-0000-0000-0000F6040000}"/>
    <cellStyle name="Currency 6 5" xfId="804" xr:uid="{00000000-0005-0000-0000-0000F7040000}"/>
    <cellStyle name="Currency 6 5 2" xfId="805" xr:uid="{00000000-0005-0000-0000-0000F8040000}"/>
    <cellStyle name="Currency 6 5 2 2" xfId="2051" xr:uid="{00000000-0005-0000-0000-0000F9040000}"/>
    <cellStyle name="Currency 6 5 3" xfId="1456" xr:uid="{00000000-0005-0000-0000-0000FA040000}"/>
    <cellStyle name="Currency 6 5 3 2" xfId="2572" xr:uid="{00000000-0005-0000-0000-0000FB040000}"/>
    <cellStyle name="Currency 6 5 4" xfId="2050" xr:uid="{00000000-0005-0000-0000-0000FC040000}"/>
    <cellStyle name="Currency 6 6" xfId="806" xr:uid="{00000000-0005-0000-0000-0000FD040000}"/>
    <cellStyle name="Currency 6 6 2" xfId="807" xr:uid="{00000000-0005-0000-0000-0000FE040000}"/>
    <cellStyle name="Currency 6 6 2 2" xfId="2053" xr:uid="{00000000-0005-0000-0000-0000FF040000}"/>
    <cellStyle name="Currency 6 6 3" xfId="1457" xr:uid="{00000000-0005-0000-0000-000000050000}"/>
    <cellStyle name="Currency 6 6 3 2" xfId="2573" xr:uid="{00000000-0005-0000-0000-000001050000}"/>
    <cellStyle name="Currency 6 6 4" xfId="2052" xr:uid="{00000000-0005-0000-0000-000002050000}"/>
    <cellStyle name="Currency 6 7" xfId="808" xr:uid="{00000000-0005-0000-0000-000003050000}"/>
    <cellStyle name="Currency 6 7 2" xfId="2054" xr:uid="{00000000-0005-0000-0000-000004050000}"/>
    <cellStyle name="Currency 6 8" xfId="1442" xr:uid="{00000000-0005-0000-0000-000005050000}"/>
    <cellStyle name="Currency 6 8 2" xfId="2558" xr:uid="{00000000-0005-0000-0000-000006050000}"/>
    <cellStyle name="Currency 6 9" xfId="1678" xr:uid="{00000000-0005-0000-0000-000007050000}"/>
    <cellStyle name="Currency 6 9 2" xfId="2790" xr:uid="{00000000-0005-0000-0000-000008050000}"/>
    <cellStyle name="Currency 7" xfId="809" xr:uid="{00000000-0005-0000-0000-000009050000}"/>
    <cellStyle name="Currency 7 2" xfId="810" xr:uid="{00000000-0005-0000-0000-00000A050000}"/>
    <cellStyle name="Currency 8" xfId="811" xr:uid="{00000000-0005-0000-0000-00000B050000}"/>
    <cellStyle name="Currency 9" xfId="812" xr:uid="{00000000-0005-0000-0000-00000C050000}"/>
    <cellStyle name="Explanatory Text" xfId="89" builtinId="53" customBuiltin="1"/>
    <cellStyle name="Explanatory Text 10" xfId="813" xr:uid="{00000000-0005-0000-0000-00000E050000}"/>
    <cellStyle name="Explanatory Text 2" xfId="90" xr:uid="{00000000-0005-0000-0000-00000F050000}"/>
    <cellStyle name="Explanatory Text 3" xfId="91" xr:uid="{00000000-0005-0000-0000-000010050000}"/>
    <cellStyle name="Explanatory Text 4" xfId="190" xr:uid="{00000000-0005-0000-0000-000011050000}"/>
    <cellStyle name="Explanatory Text 5" xfId="814" xr:uid="{00000000-0005-0000-0000-000012050000}"/>
    <cellStyle name="Explanatory Text 6" xfId="815" xr:uid="{00000000-0005-0000-0000-000013050000}"/>
    <cellStyle name="Explanatory Text 7" xfId="816" xr:uid="{00000000-0005-0000-0000-000014050000}"/>
    <cellStyle name="Explanatory Text 8" xfId="817" xr:uid="{00000000-0005-0000-0000-000015050000}"/>
    <cellStyle name="Explanatory Text 9" xfId="818" xr:uid="{00000000-0005-0000-0000-000016050000}"/>
    <cellStyle name="Good" xfId="92" builtinId="26" customBuiltin="1"/>
    <cellStyle name="Good 10" xfId="819" xr:uid="{00000000-0005-0000-0000-000018050000}"/>
    <cellStyle name="Good 2" xfId="93" xr:uid="{00000000-0005-0000-0000-000019050000}"/>
    <cellStyle name="Good 3" xfId="94" xr:uid="{00000000-0005-0000-0000-00001A050000}"/>
    <cellStyle name="Good 4" xfId="191" xr:uid="{00000000-0005-0000-0000-00001B050000}"/>
    <cellStyle name="Good 5" xfId="820" xr:uid="{00000000-0005-0000-0000-00001C050000}"/>
    <cellStyle name="Good 6" xfId="821" xr:uid="{00000000-0005-0000-0000-00001D050000}"/>
    <cellStyle name="Good 7" xfId="822" xr:uid="{00000000-0005-0000-0000-00001E050000}"/>
    <cellStyle name="Good 8" xfId="823" xr:uid="{00000000-0005-0000-0000-00001F050000}"/>
    <cellStyle name="Good 9" xfId="824" xr:uid="{00000000-0005-0000-0000-000020050000}"/>
    <cellStyle name="Heading 1" xfId="95" builtinId="16" customBuiltin="1"/>
    <cellStyle name="Heading 1 10" xfId="825" xr:uid="{00000000-0005-0000-0000-000022050000}"/>
    <cellStyle name="Heading 1 2" xfId="96" xr:uid="{00000000-0005-0000-0000-000023050000}"/>
    <cellStyle name="Heading 1 3" xfId="97" xr:uid="{00000000-0005-0000-0000-000024050000}"/>
    <cellStyle name="Heading 1 4" xfId="192" xr:uid="{00000000-0005-0000-0000-000025050000}"/>
    <cellStyle name="Heading 1 5" xfId="826" xr:uid="{00000000-0005-0000-0000-000026050000}"/>
    <cellStyle name="Heading 1 6" xfId="827" xr:uid="{00000000-0005-0000-0000-000027050000}"/>
    <cellStyle name="Heading 1 7" xfId="828" xr:uid="{00000000-0005-0000-0000-000028050000}"/>
    <cellStyle name="Heading 1 8" xfId="829" xr:uid="{00000000-0005-0000-0000-000029050000}"/>
    <cellStyle name="Heading 1 9" xfId="830" xr:uid="{00000000-0005-0000-0000-00002A050000}"/>
    <cellStyle name="Heading 2" xfId="98" builtinId="17" customBuiltin="1"/>
    <cellStyle name="Heading 2 10" xfId="831" xr:uid="{00000000-0005-0000-0000-00002C050000}"/>
    <cellStyle name="Heading 2 2" xfId="99" xr:uid="{00000000-0005-0000-0000-00002D050000}"/>
    <cellStyle name="Heading 2 3" xfId="100" xr:uid="{00000000-0005-0000-0000-00002E050000}"/>
    <cellStyle name="Heading 2 4" xfId="193" xr:uid="{00000000-0005-0000-0000-00002F050000}"/>
    <cellStyle name="Heading 2 5" xfId="832" xr:uid="{00000000-0005-0000-0000-000030050000}"/>
    <cellStyle name="Heading 2 6" xfId="833" xr:uid="{00000000-0005-0000-0000-000031050000}"/>
    <cellStyle name="Heading 2 7" xfId="834" xr:uid="{00000000-0005-0000-0000-000032050000}"/>
    <cellStyle name="Heading 2 8" xfId="835" xr:uid="{00000000-0005-0000-0000-000033050000}"/>
    <cellStyle name="Heading 2 9" xfId="836" xr:uid="{00000000-0005-0000-0000-000034050000}"/>
    <cellStyle name="Heading 3" xfId="101" builtinId="18" customBuiltin="1"/>
    <cellStyle name="Heading 3 10" xfId="837" xr:uid="{00000000-0005-0000-0000-000036050000}"/>
    <cellStyle name="Heading 3 2" xfId="102" xr:uid="{00000000-0005-0000-0000-000037050000}"/>
    <cellStyle name="Heading 3 3" xfId="103" xr:uid="{00000000-0005-0000-0000-000038050000}"/>
    <cellStyle name="Heading 3 4" xfId="194" xr:uid="{00000000-0005-0000-0000-000039050000}"/>
    <cellStyle name="Heading 3 5" xfId="838" xr:uid="{00000000-0005-0000-0000-00003A050000}"/>
    <cellStyle name="Heading 3 6" xfId="839" xr:uid="{00000000-0005-0000-0000-00003B050000}"/>
    <cellStyle name="Heading 3 7" xfId="840" xr:uid="{00000000-0005-0000-0000-00003C050000}"/>
    <cellStyle name="Heading 3 8" xfId="841" xr:uid="{00000000-0005-0000-0000-00003D050000}"/>
    <cellStyle name="Heading 3 9" xfId="842" xr:uid="{00000000-0005-0000-0000-00003E050000}"/>
    <cellStyle name="Heading 4" xfId="104" builtinId="19" customBuiltin="1"/>
    <cellStyle name="Heading 4 10" xfId="843" xr:uid="{00000000-0005-0000-0000-000040050000}"/>
    <cellStyle name="Heading 4 2" xfId="105" xr:uid="{00000000-0005-0000-0000-000041050000}"/>
    <cellStyle name="Heading 4 3" xfId="106" xr:uid="{00000000-0005-0000-0000-000042050000}"/>
    <cellStyle name="Heading 4 4" xfId="195" xr:uid="{00000000-0005-0000-0000-000043050000}"/>
    <cellStyle name="Heading 4 5" xfId="844" xr:uid="{00000000-0005-0000-0000-000044050000}"/>
    <cellStyle name="Heading 4 6" xfId="845" xr:uid="{00000000-0005-0000-0000-000045050000}"/>
    <cellStyle name="Heading 4 7" xfId="846" xr:uid="{00000000-0005-0000-0000-000046050000}"/>
    <cellStyle name="Heading 4 8" xfId="847" xr:uid="{00000000-0005-0000-0000-000047050000}"/>
    <cellStyle name="Heading 4 9" xfId="848" xr:uid="{00000000-0005-0000-0000-000048050000}"/>
    <cellStyle name="Input" xfId="107" builtinId="20" customBuiltin="1"/>
    <cellStyle name="Input 10" xfId="849" xr:uid="{00000000-0005-0000-0000-00004A050000}"/>
    <cellStyle name="Input 10 2" xfId="2945" xr:uid="{00000000-0005-0000-0000-00004B050000}"/>
    <cellStyle name="Input 10 2 2" xfId="3100" xr:uid="{00000000-0005-0000-0000-00004C050000}"/>
    <cellStyle name="Input 10 3" xfId="2904" xr:uid="{00000000-0005-0000-0000-00004D050000}"/>
    <cellStyle name="Input 10 4" xfId="2055" xr:uid="{00000000-0005-0000-0000-00004E050000}"/>
    <cellStyle name="Input 11" xfId="3218" xr:uid="{00000000-0005-0000-0000-00004F050000}"/>
    <cellStyle name="Input 12" xfId="3236" xr:uid="{00000000-0005-0000-0000-000050050000}"/>
    <cellStyle name="Input 2" xfId="108" xr:uid="{00000000-0005-0000-0000-000051050000}"/>
    <cellStyle name="Input 2 2" xfId="264" xr:uid="{00000000-0005-0000-0000-000052050000}"/>
    <cellStyle name="Input 2 2 2" xfId="1659" xr:uid="{00000000-0005-0000-0000-000053050000}"/>
    <cellStyle name="Input 2 2 2 2" xfId="2991" xr:uid="{00000000-0005-0000-0000-000054050000}"/>
    <cellStyle name="Input 2 2 2 2 2" xfId="3126" xr:uid="{00000000-0005-0000-0000-000055050000}"/>
    <cellStyle name="Input 2 2 2 3" xfId="3041" xr:uid="{00000000-0005-0000-0000-000056050000}"/>
    <cellStyle name="Input 2 2 2 4" xfId="2773" xr:uid="{00000000-0005-0000-0000-000057050000}"/>
    <cellStyle name="Input 2 2 3" xfId="1815" xr:uid="{00000000-0005-0000-0000-000058050000}"/>
    <cellStyle name="Input 2 2 3 2" xfId="3020" xr:uid="{00000000-0005-0000-0000-000059050000}"/>
    <cellStyle name="Input 2 2 3 2 2" xfId="3152" xr:uid="{00000000-0005-0000-0000-00005A050000}"/>
    <cellStyle name="Input 2 2 3 3" xfId="3067" xr:uid="{00000000-0005-0000-0000-00005B050000}"/>
    <cellStyle name="Input 2 2 4" xfId="2916" xr:uid="{00000000-0005-0000-0000-00005C050000}"/>
    <cellStyle name="Input 2 2 4 2" xfId="3083" xr:uid="{00000000-0005-0000-0000-00005D050000}"/>
    <cellStyle name="Input 2 2 5" xfId="2979" xr:uid="{00000000-0005-0000-0000-00005E050000}"/>
    <cellStyle name="Input 2 2 6" xfId="1705" xr:uid="{00000000-0005-0000-0000-00005F050000}"/>
    <cellStyle name="Input 2 2 7" xfId="3234" xr:uid="{00000000-0005-0000-0000-000060050000}"/>
    <cellStyle name="Input 2 2 8" xfId="3170" xr:uid="{00000000-0005-0000-0000-000061050000}"/>
    <cellStyle name="Input 2 2 9" xfId="3240" xr:uid="{00000000-0005-0000-0000-000062050000}"/>
    <cellStyle name="Input 2 3" xfId="850" xr:uid="{00000000-0005-0000-0000-000063050000}"/>
    <cellStyle name="Input 2 4" xfId="3182" xr:uid="{00000000-0005-0000-0000-000064050000}"/>
    <cellStyle name="Input 2 5" xfId="3174" xr:uid="{00000000-0005-0000-0000-000065050000}"/>
    <cellStyle name="Input 3" xfId="109" xr:uid="{00000000-0005-0000-0000-000066050000}"/>
    <cellStyle name="Input 3 2" xfId="265" xr:uid="{00000000-0005-0000-0000-000067050000}"/>
    <cellStyle name="Input 3 2 2" xfId="1660" xr:uid="{00000000-0005-0000-0000-000068050000}"/>
    <cellStyle name="Input 3 2 2 2" xfId="2992" xr:uid="{00000000-0005-0000-0000-000069050000}"/>
    <cellStyle name="Input 3 2 2 2 2" xfId="3127" xr:uid="{00000000-0005-0000-0000-00006A050000}"/>
    <cellStyle name="Input 3 2 2 3" xfId="3042" xr:uid="{00000000-0005-0000-0000-00006B050000}"/>
    <cellStyle name="Input 3 2 2 4" xfId="2774" xr:uid="{00000000-0005-0000-0000-00006C050000}"/>
    <cellStyle name="Input 3 2 3" xfId="1804" xr:uid="{00000000-0005-0000-0000-00006D050000}"/>
    <cellStyle name="Input 3 2 3 2" xfId="3009" xr:uid="{00000000-0005-0000-0000-00006E050000}"/>
    <cellStyle name="Input 3 2 3 2 2" xfId="3141" xr:uid="{00000000-0005-0000-0000-00006F050000}"/>
    <cellStyle name="Input 3 2 3 3" xfId="3056" xr:uid="{00000000-0005-0000-0000-000070050000}"/>
    <cellStyle name="Input 3 2 4" xfId="2917" xr:uid="{00000000-0005-0000-0000-000071050000}"/>
    <cellStyle name="Input 3 2 4 2" xfId="3084" xr:uid="{00000000-0005-0000-0000-000072050000}"/>
    <cellStyle name="Input 3 2 5" xfId="2936" xr:uid="{00000000-0005-0000-0000-000073050000}"/>
    <cellStyle name="Input 3 2 6" xfId="1706" xr:uid="{00000000-0005-0000-0000-000074050000}"/>
    <cellStyle name="Input 3 2 7" xfId="3201" xr:uid="{00000000-0005-0000-0000-000075050000}"/>
    <cellStyle name="Input 3 2 8" xfId="3241" xr:uid="{00000000-0005-0000-0000-000076050000}"/>
    <cellStyle name="Input 3 2 9" xfId="3206" xr:uid="{00000000-0005-0000-0000-000077050000}"/>
    <cellStyle name="Input 3 3" xfId="851" xr:uid="{00000000-0005-0000-0000-000078050000}"/>
    <cellStyle name="Input 3 4" xfId="3226" xr:uid="{00000000-0005-0000-0000-000079050000}"/>
    <cellStyle name="Input 3 5" xfId="3169" xr:uid="{00000000-0005-0000-0000-00007A050000}"/>
    <cellStyle name="Input 4" xfId="196" xr:uid="{00000000-0005-0000-0000-00007B050000}"/>
    <cellStyle name="Input 4 2" xfId="280" xr:uid="{00000000-0005-0000-0000-00007C050000}"/>
    <cellStyle name="Input 4 2 2" xfId="1665" xr:uid="{00000000-0005-0000-0000-00007D050000}"/>
    <cellStyle name="Input 4 2 2 2" xfId="2997" xr:uid="{00000000-0005-0000-0000-00007E050000}"/>
    <cellStyle name="Input 4 2 2 2 2" xfId="3132" xr:uid="{00000000-0005-0000-0000-00007F050000}"/>
    <cellStyle name="Input 4 2 2 3" xfId="3047" xr:uid="{00000000-0005-0000-0000-000080050000}"/>
    <cellStyle name="Input 4 2 2 4" xfId="2779" xr:uid="{00000000-0005-0000-0000-000081050000}"/>
    <cellStyle name="Input 4 2 3" xfId="1812" xr:uid="{00000000-0005-0000-0000-000082050000}"/>
    <cellStyle name="Input 4 2 3 2" xfId="3017" xr:uid="{00000000-0005-0000-0000-000083050000}"/>
    <cellStyle name="Input 4 2 3 2 2" xfId="3149" xr:uid="{00000000-0005-0000-0000-000084050000}"/>
    <cellStyle name="Input 4 2 3 3" xfId="3064" xr:uid="{00000000-0005-0000-0000-000085050000}"/>
    <cellStyle name="Input 4 2 4" xfId="2928" xr:uid="{00000000-0005-0000-0000-000086050000}"/>
    <cellStyle name="Input 4 2 4 2" xfId="3095" xr:uid="{00000000-0005-0000-0000-000087050000}"/>
    <cellStyle name="Input 4 2 5" xfId="3007" xr:uid="{00000000-0005-0000-0000-000088050000}"/>
    <cellStyle name="Input 4 2 6" xfId="1718" xr:uid="{00000000-0005-0000-0000-000089050000}"/>
    <cellStyle name="Input 4 2 7" xfId="3258" xr:uid="{00000000-0005-0000-0000-00008A050000}"/>
    <cellStyle name="Input 4 2 8" xfId="3219" xr:uid="{00000000-0005-0000-0000-00008B050000}"/>
    <cellStyle name="Input 4 2 9" xfId="3189" xr:uid="{00000000-0005-0000-0000-00008C050000}"/>
    <cellStyle name="Input 4 3" xfId="852" xr:uid="{00000000-0005-0000-0000-00008D050000}"/>
    <cellStyle name="Input 4 4" xfId="3177" xr:uid="{00000000-0005-0000-0000-00008E050000}"/>
    <cellStyle name="Input 4 5" xfId="3199" xr:uid="{00000000-0005-0000-0000-00008F050000}"/>
    <cellStyle name="Input 5" xfId="263" xr:uid="{00000000-0005-0000-0000-000090050000}"/>
    <cellStyle name="Input 5 2" xfId="1805" xr:uid="{00000000-0005-0000-0000-000091050000}"/>
    <cellStyle name="Input 5 2 2" xfId="3010" xr:uid="{00000000-0005-0000-0000-000092050000}"/>
    <cellStyle name="Input 5 2 2 2" xfId="3142" xr:uid="{00000000-0005-0000-0000-000093050000}"/>
    <cellStyle name="Input 5 2 3" xfId="3057" xr:uid="{00000000-0005-0000-0000-000094050000}"/>
    <cellStyle name="Input 5 2 4" xfId="2901" xr:uid="{00000000-0005-0000-0000-000095050000}"/>
    <cellStyle name="Input 5 3" xfId="1820" xr:uid="{00000000-0005-0000-0000-000096050000}"/>
    <cellStyle name="Input 5 3 2" xfId="3025" xr:uid="{00000000-0005-0000-0000-000097050000}"/>
    <cellStyle name="Input 5 3 2 2" xfId="3157" xr:uid="{00000000-0005-0000-0000-000098050000}"/>
    <cellStyle name="Input 5 3 3" xfId="3072" xr:uid="{00000000-0005-0000-0000-000099050000}"/>
    <cellStyle name="Input 5 4" xfId="2915" xr:uid="{00000000-0005-0000-0000-00009A050000}"/>
    <cellStyle name="Input 5 4 2" xfId="3082" xr:uid="{00000000-0005-0000-0000-00009B050000}"/>
    <cellStyle name="Input 5 5" xfId="2943" xr:uid="{00000000-0005-0000-0000-00009C050000}"/>
    <cellStyle name="Input 5 6" xfId="853" xr:uid="{00000000-0005-0000-0000-00009D050000}"/>
    <cellStyle name="Input 5 7" xfId="3173" xr:uid="{00000000-0005-0000-0000-00009E050000}"/>
    <cellStyle name="Input 5 8" xfId="3163" xr:uid="{00000000-0005-0000-0000-00009F050000}"/>
    <cellStyle name="Input 5 9" xfId="3248" xr:uid="{00000000-0005-0000-0000-0000A0050000}"/>
    <cellStyle name="Input 6" xfId="854" xr:uid="{00000000-0005-0000-0000-0000A1050000}"/>
    <cellStyle name="Input 6 2" xfId="2946" xr:uid="{00000000-0005-0000-0000-0000A2050000}"/>
    <cellStyle name="Input 6 2 2" xfId="3101" xr:uid="{00000000-0005-0000-0000-0000A3050000}"/>
    <cellStyle name="Input 6 3" xfId="2980" xr:uid="{00000000-0005-0000-0000-0000A4050000}"/>
    <cellStyle name="Input 6 4" xfId="2056" xr:uid="{00000000-0005-0000-0000-0000A5050000}"/>
    <cellStyle name="Input 7" xfId="855" xr:uid="{00000000-0005-0000-0000-0000A6050000}"/>
    <cellStyle name="Input 7 2" xfId="2947" xr:uid="{00000000-0005-0000-0000-0000A7050000}"/>
    <cellStyle name="Input 7 2 2" xfId="3102" xr:uid="{00000000-0005-0000-0000-0000A8050000}"/>
    <cellStyle name="Input 7 3" xfId="2978" xr:uid="{00000000-0005-0000-0000-0000A9050000}"/>
    <cellStyle name="Input 7 4" xfId="2057" xr:uid="{00000000-0005-0000-0000-0000AA050000}"/>
    <cellStyle name="Input 8" xfId="856" xr:uid="{00000000-0005-0000-0000-0000AB050000}"/>
    <cellStyle name="Input 8 2" xfId="2948" xr:uid="{00000000-0005-0000-0000-0000AC050000}"/>
    <cellStyle name="Input 8 2 2" xfId="3103" xr:uid="{00000000-0005-0000-0000-0000AD050000}"/>
    <cellStyle name="Input 8 3" xfId="3005" xr:uid="{00000000-0005-0000-0000-0000AE050000}"/>
    <cellStyle name="Input 8 4" xfId="2058" xr:uid="{00000000-0005-0000-0000-0000AF050000}"/>
    <cellStyle name="Input 9" xfId="857" xr:uid="{00000000-0005-0000-0000-0000B0050000}"/>
    <cellStyle name="Input 9 2" xfId="2949" xr:uid="{00000000-0005-0000-0000-0000B1050000}"/>
    <cellStyle name="Input 9 2 2" xfId="3104" xr:uid="{00000000-0005-0000-0000-0000B2050000}"/>
    <cellStyle name="Input 9 3" xfId="2981" xr:uid="{00000000-0005-0000-0000-0000B3050000}"/>
    <cellStyle name="Input 9 4" xfId="2059" xr:uid="{00000000-0005-0000-0000-0000B4050000}"/>
    <cellStyle name="Linked Cell" xfId="110" builtinId="24" customBuiltin="1"/>
    <cellStyle name="Linked Cell 10" xfId="858" xr:uid="{00000000-0005-0000-0000-0000B6050000}"/>
    <cellStyle name="Linked Cell 2" xfId="111" xr:uid="{00000000-0005-0000-0000-0000B7050000}"/>
    <cellStyle name="Linked Cell 3" xfId="112" xr:uid="{00000000-0005-0000-0000-0000B8050000}"/>
    <cellStyle name="Linked Cell 4" xfId="197" xr:uid="{00000000-0005-0000-0000-0000B9050000}"/>
    <cellStyle name="Linked Cell 5" xfId="859" xr:uid="{00000000-0005-0000-0000-0000BA050000}"/>
    <cellStyle name="Linked Cell 6" xfId="860" xr:uid="{00000000-0005-0000-0000-0000BB050000}"/>
    <cellStyle name="Linked Cell 7" xfId="861" xr:uid="{00000000-0005-0000-0000-0000BC050000}"/>
    <cellStyle name="Linked Cell 8" xfId="862" xr:uid="{00000000-0005-0000-0000-0000BD050000}"/>
    <cellStyle name="Linked Cell 9" xfId="863" xr:uid="{00000000-0005-0000-0000-0000BE050000}"/>
    <cellStyle name="Neutral" xfId="113" builtinId="28" customBuiltin="1"/>
    <cellStyle name="Neutral 10" xfId="864" xr:uid="{00000000-0005-0000-0000-0000C0050000}"/>
    <cellStyle name="Neutral 2" xfId="114" xr:uid="{00000000-0005-0000-0000-0000C1050000}"/>
    <cellStyle name="Neutral 3" xfId="115" xr:uid="{00000000-0005-0000-0000-0000C2050000}"/>
    <cellStyle name="Neutral 4" xfId="198" xr:uid="{00000000-0005-0000-0000-0000C3050000}"/>
    <cellStyle name="Neutral 5" xfId="865" xr:uid="{00000000-0005-0000-0000-0000C4050000}"/>
    <cellStyle name="Neutral 6" xfId="866" xr:uid="{00000000-0005-0000-0000-0000C5050000}"/>
    <cellStyle name="Neutral 7" xfId="867" xr:uid="{00000000-0005-0000-0000-0000C6050000}"/>
    <cellStyle name="Neutral 8" xfId="868" xr:uid="{00000000-0005-0000-0000-0000C7050000}"/>
    <cellStyle name="Neutral 9" xfId="869" xr:uid="{00000000-0005-0000-0000-0000C8050000}"/>
    <cellStyle name="Normal" xfId="0" builtinId="0"/>
    <cellStyle name="Normal 10" xfId="243" xr:uid="{00000000-0005-0000-0000-0000CA050000}"/>
    <cellStyle name="Normal 10 2" xfId="870" xr:uid="{00000000-0005-0000-0000-0000CB050000}"/>
    <cellStyle name="Normal 10 2 2" xfId="871" xr:uid="{00000000-0005-0000-0000-0000CC050000}"/>
    <cellStyle name="Normal 11" xfId="258" xr:uid="{00000000-0005-0000-0000-0000CD050000}"/>
    <cellStyle name="Normal 11 2" xfId="307" xr:uid="{00000000-0005-0000-0000-0000CE050000}"/>
    <cellStyle name="Normal 11 2 2" xfId="365" xr:uid="{00000000-0005-0000-0000-0000CF050000}"/>
    <cellStyle name="Normal 11 2 2 2" xfId="2900" xr:uid="{00000000-0005-0000-0000-0000D0050000}"/>
    <cellStyle name="Normal 11 2 2 3" xfId="1803" xr:uid="{00000000-0005-0000-0000-0000D1050000}"/>
    <cellStyle name="Normal 11 2 3" xfId="2842" xr:uid="{00000000-0005-0000-0000-0000D2050000}"/>
    <cellStyle name="Normal 11 2 4" xfId="1745" xr:uid="{00000000-0005-0000-0000-0000D3050000}"/>
    <cellStyle name="Normal 11 3" xfId="336" xr:uid="{00000000-0005-0000-0000-0000D4050000}"/>
    <cellStyle name="Normal 11 3 2" xfId="2871" xr:uid="{00000000-0005-0000-0000-0000D5050000}"/>
    <cellStyle name="Normal 11 3 3" xfId="1774" xr:uid="{00000000-0005-0000-0000-0000D6050000}"/>
    <cellStyle name="Normal 11 4" xfId="1700" xr:uid="{00000000-0005-0000-0000-0000D7050000}"/>
    <cellStyle name="Normal 11 4 2" xfId="2812" xr:uid="{00000000-0005-0000-0000-0000D8050000}"/>
    <cellStyle name="Normal 11 5" xfId="872" xr:uid="{00000000-0005-0000-0000-0000D9050000}"/>
    <cellStyle name="Normal 12" xfId="873" xr:uid="{00000000-0005-0000-0000-0000DA050000}"/>
    <cellStyle name="Normal 12 2" xfId="874" xr:uid="{00000000-0005-0000-0000-0000DB050000}"/>
    <cellStyle name="Normal 12 2 2" xfId="875" xr:uid="{00000000-0005-0000-0000-0000DC050000}"/>
    <cellStyle name="Normal 12 2 2 2" xfId="876" xr:uid="{00000000-0005-0000-0000-0000DD050000}"/>
    <cellStyle name="Normal 12 2 2 2 2" xfId="2062" xr:uid="{00000000-0005-0000-0000-0000DE050000}"/>
    <cellStyle name="Normal 12 2 2 3" xfId="1459" xr:uid="{00000000-0005-0000-0000-0000DF050000}"/>
    <cellStyle name="Normal 12 2 2 3 2" xfId="2575" xr:uid="{00000000-0005-0000-0000-0000E0050000}"/>
    <cellStyle name="Normal 12 2 2 4" xfId="2061" xr:uid="{00000000-0005-0000-0000-0000E1050000}"/>
    <cellStyle name="Normal 12 2 3" xfId="877" xr:uid="{00000000-0005-0000-0000-0000E2050000}"/>
    <cellStyle name="Normal 12 2 3 2" xfId="878" xr:uid="{00000000-0005-0000-0000-0000E3050000}"/>
    <cellStyle name="Normal 12 2 3 2 2" xfId="2064" xr:uid="{00000000-0005-0000-0000-0000E4050000}"/>
    <cellStyle name="Normal 12 2 3 3" xfId="1460" xr:uid="{00000000-0005-0000-0000-0000E5050000}"/>
    <cellStyle name="Normal 12 2 3 3 2" xfId="2576" xr:uid="{00000000-0005-0000-0000-0000E6050000}"/>
    <cellStyle name="Normal 12 2 3 4" xfId="2063" xr:uid="{00000000-0005-0000-0000-0000E7050000}"/>
    <cellStyle name="Normal 12 2 4" xfId="879" xr:uid="{00000000-0005-0000-0000-0000E8050000}"/>
    <cellStyle name="Normal 12 2 4 2" xfId="880" xr:uid="{00000000-0005-0000-0000-0000E9050000}"/>
    <cellStyle name="Normal 12 2 4 2 2" xfId="2066" xr:uid="{00000000-0005-0000-0000-0000EA050000}"/>
    <cellStyle name="Normal 12 2 4 3" xfId="1461" xr:uid="{00000000-0005-0000-0000-0000EB050000}"/>
    <cellStyle name="Normal 12 2 4 3 2" xfId="2577" xr:uid="{00000000-0005-0000-0000-0000EC050000}"/>
    <cellStyle name="Normal 12 2 4 4" xfId="2065" xr:uid="{00000000-0005-0000-0000-0000ED050000}"/>
    <cellStyle name="Normal 12 2 5" xfId="881" xr:uid="{00000000-0005-0000-0000-0000EE050000}"/>
    <cellStyle name="Normal 12 2 5 2" xfId="2067" xr:uid="{00000000-0005-0000-0000-0000EF050000}"/>
    <cellStyle name="Normal 12 2 6" xfId="1458" xr:uid="{00000000-0005-0000-0000-0000F0050000}"/>
    <cellStyle name="Normal 12 2 6 2" xfId="2574" xr:uid="{00000000-0005-0000-0000-0000F1050000}"/>
    <cellStyle name="Normal 12 2 7" xfId="2060" xr:uid="{00000000-0005-0000-0000-0000F2050000}"/>
    <cellStyle name="Normal 12 3" xfId="882" xr:uid="{00000000-0005-0000-0000-0000F3050000}"/>
    <cellStyle name="Normal 13" xfId="883" xr:uid="{00000000-0005-0000-0000-0000F4050000}"/>
    <cellStyle name="Normal 13 2" xfId="884" xr:uid="{00000000-0005-0000-0000-0000F5050000}"/>
    <cellStyle name="Normal 13 2 2" xfId="885" xr:uid="{00000000-0005-0000-0000-0000F6050000}"/>
    <cellStyle name="Normal 13 2 2 2" xfId="886" xr:uid="{00000000-0005-0000-0000-0000F7050000}"/>
    <cellStyle name="Normal 13 2 2 2 2" xfId="2071" xr:uid="{00000000-0005-0000-0000-0000F8050000}"/>
    <cellStyle name="Normal 13 2 2 3" xfId="1464" xr:uid="{00000000-0005-0000-0000-0000F9050000}"/>
    <cellStyle name="Normal 13 2 2 3 2" xfId="2580" xr:uid="{00000000-0005-0000-0000-0000FA050000}"/>
    <cellStyle name="Normal 13 2 2 4" xfId="2070" xr:uid="{00000000-0005-0000-0000-0000FB050000}"/>
    <cellStyle name="Normal 13 2 3" xfId="887" xr:uid="{00000000-0005-0000-0000-0000FC050000}"/>
    <cellStyle name="Normal 13 2 3 2" xfId="888" xr:uid="{00000000-0005-0000-0000-0000FD050000}"/>
    <cellStyle name="Normal 13 2 3 2 2" xfId="2073" xr:uid="{00000000-0005-0000-0000-0000FE050000}"/>
    <cellStyle name="Normal 13 2 3 3" xfId="1465" xr:uid="{00000000-0005-0000-0000-0000FF050000}"/>
    <cellStyle name="Normal 13 2 3 3 2" xfId="2581" xr:uid="{00000000-0005-0000-0000-000000060000}"/>
    <cellStyle name="Normal 13 2 3 4" xfId="2072" xr:uid="{00000000-0005-0000-0000-000001060000}"/>
    <cellStyle name="Normal 13 2 4" xfId="889" xr:uid="{00000000-0005-0000-0000-000002060000}"/>
    <cellStyle name="Normal 13 2 4 2" xfId="890" xr:uid="{00000000-0005-0000-0000-000003060000}"/>
    <cellStyle name="Normal 13 2 4 2 2" xfId="2075" xr:uid="{00000000-0005-0000-0000-000004060000}"/>
    <cellStyle name="Normal 13 2 4 3" xfId="1466" xr:uid="{00000000-0005-0000-0000-000005060000}"/>
    <cellStyle name="Normal 13 2 4 3 2" xfId="2582" xr:uid="{00000000-0005-0000-0000-000006060000}"/>
    <cellStyle name="Normal 13 2 4 4" xfId="2074" xr:uid="{00000000-0005-0000-0000-000007060000}"/>
    <cellStyle name="Normal 13 2 5" xfId="891" xr:uid="{00000000-0005-0000-0000-000008060000}"/>
    <cellStyle name="Normal 13 2 5 2" xfId="2076" xr:uid="{00000000-0005-0000-0000-000009060000}"/>
    <cellStyle name="Normal 13 2 6" xfId="1463" xr:uid="{00000000-0005-0000-0000-00000A060000}"/>
    <cellStyle name="Normal 13 2 6 2" xfId="2579" xr:uid="{00000000-0005-0000-0000-00000B060000}"/>
    <cellStyle name="Normal 13 2 7" xfId="2069" xr:uid="{00000000-0005-0000-0000-00000C060000}"/>
    <cellStyle name="Normal 13 3" xfId="892" xr:uid="{00000000-0005-0000-0000-00000D060000}"/>
    <cellStyle name="Normal 13 3 2" xfId="893" xr:uid="{00000000-0005-0000-0000-00000E060000}"/>
    <cellStyle name="Normal 13 3 2 2" xfId="2078" xr:uid="{00000000-0005-0000-0000-00000F060000}"/>
    <cellStyle name="Normal 13 3 3" xfId="1467" xr:uid="{00000000-0005-0000-0000-000010060000}"/>
    <cellStyle name="Normal 13 3 3 2" xfId="2583" xr:uid="{00000000-0005-0000-0000-000011060000}"/>
    <cellStyle name="Normal 13 3 4" xfId="2077" xr:uid="{00000000-0005-0000-0000-000012060000}"/>
    <cellStyle name="Normal 13 4" xfId="894" xr:uid="{00000000-0005-0000-0000-000013060000}"/>
    <cellStyle name="Normal 13 4 2" xfId="895" xr:uid="{00000000-0005-0000-0000-000014060000}"/>
    <cellStyle name="Normal 13 4 2 2" xfId="2080" xr:uid="{00000000-0005-0000-0000-000015060000}"/>
    <cellStyle name="Normal 13 4 3" xfId="1468" xr:uid="{00000000-0005-0000-0000-000016060000}"/>
    <cellStyle name="Normal 13 4 3 2" xfId="2584" xr:uid="{00000000-0005-0000-0000-000017060000}"/>
    <cellStyle name="Normal 13 4 4" xfId="2079" xr:uid="{00000000-0005-0000-0000-000018060000}"/>
    <cellStyle name="Normal 13 5" xfId="896" xr:uid="{00000000-0005-0000-0000-000019060000}"/>
    <cellStyle name="Normal 13 5 2" xfId="897" xr:uid="{00000000-0005-0000-0000-00001A060000}"/>
    <cellStyle name="Normal 13 5 2 2" xfId="2082" xr:uid="{00000000-0005-0000-0000-00001B060000}"/>
    <cellStyle name="Normal 13 5 3" xfId="1469" xr:uid="{00000000-0005-0000-0000-00001C060000}"/>
    <cellStyle name="Normal 13 5 3 2" xfId="2585" xr:uid="{00000000-0005-0000-0000-00001D060000}"/>
    <cellStyle name="Normal 13 5 4" xfId="2081" xr:uid="{00000000-0005-0000-0000-00001E060000}"/>
    <cellStyle name="Normal 13 6" xfId="898" xr:uid="{00000000-0005-0000-0000-00001F060000}"/>
    <cellStyle name="Normal 13 6 2" xfId="2083" xr:uid="{00000000-0005-0000-0000-000020060000}"/>
    <cellStyle name="Normal 13 7" xfId="1462" xr:uid="{00000000-0005-0000-0000-000021060000}"/>
    <cellStyle name="Normal 13 7 2" xfId="2578" xr:uid="{00000000-0005-0000-0000-000022060000}"/>
    <cellStyle name="Normal 13 8" xfId="2068" xr:uid="{00000000-0005-0000-0000-000023060000}"/>
    <cellStyle name="Normal 14" xfId="899" xr:uid="{00000000-0005-0000-0000-000024060000}"/>
    <cellStyle name="Normal 15" xfId="900" xr:uid="{00000000-0005-0000-0000-000025060000}"/>
    <cellStyle name="Normal 16" xfId="901" xr:uid="{00000000-0005-0000-0000-000026060000}"/>
    <cellStyle name="Normal 16 2" xfId="902" xr:uid="{00000000-0005-0000-0000-000027060000}"/>
    <cellStyle name="Normal 16 2 2" xfId="2085" xr:uid="{00000000-0005-0000-0000-000028060000}"/>
    <cellStyle name="Normal 16 3" xfId="1470" xr:uid="{00000000-0005-0000-0000-000029060000}"/>
    <cellStyle name="Normal 16 3 2" xfId="2586" xr:uid="{00000000-0005-0000-0000-00002A060000}"/>
    <cellStyle name="Normal 16 4" xfId="2084" xr:uid="{00000000-0005-0000-0000-00002B060000}"/>
    <cellStyle name="Normal 17" xfId="903" xr:uid="{00000000-0005-0000-0000-00002C060000}"/>
    <cellStyle name="Normal 18" xfId="904" xr:uid="{00000000-0005-0000-0000-00002D060000}"/>
    <cellStyle name="Normal 18 2" xfId="2086" xr:uid="{00000000-0005-0000-0000-00002E060000}"/>
    <cellStyle name="Normal 19" xfId="1651" xr:uid="{00000000-0005-0000-0000-00002F060000}"/>
    <cellStyle name="Normal 19 2" xfId="2767" xr:uid="{00000000-0005-0000-0000-000030060000}"/>
    <cellStyle name="Normal 2" xfId="116" xr:uid="{00000000-0005-0000-0000-000031060000}"/>
    <cellStyle name="Normal 2 2" xfId="2933" xr:uid="{00000000-0005-0000-0000-000032060000}"/>
    <cellStyle name="Normal 2 3" xfId="3261" xr:uid="{00000000-0005-0000-0000-000033060000}"/>
    <cellStyle name="Normal 20" xfId="1824" xr:uid="{00000000-0005-0000-0000-000034060000}"/>
    <cellStyle name="Normal 21" xfId="1823" xr:uid="{00000000-0005-0000-0000-000035060000}"/>
    <cellStyle name="Normal 22" xfId="3260" xr:uid="{00000000-0005-0000-0000-000036060000}"/>
    <cellStyle name="Normal 23" xfId="3262" xr:uid="{549F36ED-8CD8-4E54-B028-4BC1CB3308CB}"/>
    <cellStyle name="Normal 3" xfId="117" xr:uid="{00000000-0005-0000-0000-000037060000}"/>
    <cellStyle name="Normal 3 2" xfId="146" xr:uid="{00000000-0005-0000-0000-000038060000}"/>
    <cellStyle name="Normal 3 2 2" xfId="905" xr:uid="{00000000-0005-0000-0000-000039060000}"/>
    <cellStyle name="Normal 3 3" xfId="199" xr:uid="{00000000-0005-0000-0000-00003A060000}"/>
    <cellStyle name="Normal 3 3 2" xfId="230" xr:uid="{00000000-0005-0000-0000-00003B060000}"/>
    <cellStyle name="Normal 3 3 2 2" xfId="906" xr:uid="{00000000-0005-0000-0000-00003C060000}"/>
    <cellStyle name="Normal 3 3 3" xfId="907" xr:uid="{00000000-0005-0000-0000-00003D060000}"/>
    <cellStyle name="Normal 3 4" xfId="908" xr:uid="{00000000-0005-0000-0000-00003E060000}"/>
    <cellStyle name="Normal 4" xfId="118" xr:uid="{00000000-0005-0000-0000-00003F060000}"/>
    <cellStyle name="Normal 4 2" xfId="147" xr:uid="{00000000-0005-0000-0000-000040060000}"/>
    <cellStyle name="Normal 4 2 2" xfId="909" xr:uid="{00000000-0005-0000-0000-000041060000}"/>
    <cellStyle name="Normal 4 3" xfId="200" xr:uid="{00000000-0005-0000-0000-000042060000}"/>
    <cellStyle name="Normal 4 3 2" xfId="231" xr:uid="{00000000-0005-0000-0000-000043060000}"/>
    <cellStyle name="Normal 4 3 2 2" xfId="910" xr:uid="{00000000-0005-0000-0000-000044060000}"/>
    <cellStyle name="Normal 4 3 3" xfId="911" xr:uid="{00000000-0005-0000-0000-000045060000}"/>
    <cellStyle name="Normal 4 4" xfId="912" xr:uid="{00000000-0005-0000-0000-000046060000}"/>
    <cellStyle name="Normal 5" xfId="119" xr:uid="{00000000-0005-0000-0000-000047060000}"/>
    <cellStyle name="Normal 5 2" xfId="120" xr:uid="{00000000-0005-0000-0000-000048060000}"/>
    <cellStyle name="Normal 5 2 2" xfId="149" xr:uid="{00000000-0005-0000-0000-000049060000}"/>
    <cellStyle name="Normal 5 2 2 2" xfId="913" xr:uid="{00000000-0005-0000-0000-00004A060000}"/>
    <cellStyle name="Normal 5 2 3" xfId="202" xr:uid="{00000000-0005-0000-0000-00004B060000}"/>
    <cellStyle name="Normal 5 2 3 2" xfId="233" xr:uid="{00000000-0005-0000-0000-00004C060000}"/>
    <cellStyle name="Normal 5 2 3 2 2" xfId="914" xr:uid="{00000000-0005-0000-0000-00004D060000}"/>
    <cellStyle name="Normal 5 2 3 3" xfId="915" xr:uid="{00000000-0005-0000-0000-00004E060000}"/>
    <cellStyle name="Normal 5 2 4" xfId="916" xr:uid="{00000000-0005-0000-0000-00004F060000}"/>
    <cellStyle name="Normal 5 3" xfId="148" xr:uid="{00000000-0005-0000-0000-000050060000}"/>
    <cellStyle name="Normal 5 3 2" xfId="917" xr:uid="{00000000-0005-0000-0000-000051060000}"/>
    <cellStyle name="Normal 5 4" xfId="201" xr:uid="{00000000-0005-0000-0000-000052060000}"/>
    <cellStyle name="Normal 5 4 2" xfId="232" xr:uid="{00000000-0005-0000-0000-000053060000}"/>
    <cellStyle name="Normal 5 4 2 2" xfId="918" xr:uid="{00000000-0005-0000-0000-000054060000}"/>
    <cellStyle name="Normal 5 4 3" xfId="919" xr:uid="{00000000-0005-0000-0000-000055060000}"/>
    <cellStyle name="Normal 5 5" xfId="920" xr:uid="{00000000-0005-0000-0000-000056060000}"/>
    <cellStyle name="Normal 6" xfId="121" xr:uid="{00000000-0005-0000-0000-000057060000}"/>
    <cellStyle name="Normal 6 2" xfId="150" xr:uid="{00000000-0005-0000-0000-000058060000}"/>
    <cellStyle name="Normal 6 2 2" xfId="204" xr:uid="{00000000-0005-0000-0000-000059060000}"/>
    <cellStyle name="Normal 6 2 2 2" xfId="235" xr:uid="{00000000-0005-0000-0000-00005A060000}"/>
    <cellStyle name="Normal 6 2 2 2 2" xfId="921" xr:uid="{00000000-0005-0000-0000-00005B060000}"/>
    <cellStyle name="Normal 6 2 2 3" xfId="922" xr:uid="{00000000-0005-0000-0000-00005C060000}"/>
    <cellStyle name="Normal 6 2 3" xfId="923" xr:uid="{00000000-0005-0000-0000-00005D060000}"/>
    <cellStyle name="Normal 6 3" xfId="203" xr:uid="{00000000-0005-0000-0000-00005E060000}"/>
    <cellStyle name="Normal 6 3 2" xfId="234" xr:uid="{00000000-0005-0000-0000-00005F060000}"/>
    <cellStyle name="Normal 6 3 2 2" xfId="924" xr:uid="{00000000-0005-0000-0000-000060060000}"/>
    <cellStyle name="Normal 6 3 3" xfId="925" xr:uid="{00000000-0005-0000-0000-000061060000}"/>
    <cellStyle name="Normal 6 4" xfId="926" xr:uid="{00000000-0005-0000-0000-000062060000}"/>
    <cellStyle name="Normal 7" xfId="122" xr:uid="{00000000-0005-0000-0000-000063060000}"/>
    <cellStyle name="Normal 7 10" xfId="928" xr:uid="{00000000-0005-0000-0000-000064060000}"/>
    <cellStyle name="Normal 7 10 2" xfId="929" xr:uid="{00000000-0005-0000-0000-000065060000}"/>
    <cellStyle name="Normal 7 10 2 2" xfId="2089" xr:uid="{00000000-0005-0000-0000-000066060000}"/>
    <cellStyle name="Normal 7 10 3" xfId="1472" xr:uid="{00000000-0005-0000-0000-000067060000}"/>
    <cellStyle name="Normal 7 10 3 2" xfId="2588" xr:uid="{00000000-0005-0000-0000-000068060000}"/>
    <cellStyle name="Normal 7 10 4" xfId="2088" xr:uid="{00000000-0005-0000-0000-000069060000}"/>
    <cellStyle name="Normal 7 11" xfId="930" xr:uid="{00000000-0005-0000-0000-00006A060000}"/>
    <cellStyle name="Normal 7 11 2" xfId="2090" xr:uid="{00000000-0005-0000-0000-00006B060000}"/>
    <cellStyle name="Normal 7 12" xfId="1471" xr:uid="{00000000-0005-0000-0000-00006C060000}"/>
    <cellStyle name="Normal 7 12 2" xfId="2587" xr:uid="{00000000-0005-0000-0000-00006D060000}"/>
    <cellStyle name="Normal 7 13" xfId="1667" xr:uid="{00000000-0005-0000-0000-00006E060000}"/>
    <cellStyle name="Normal 7 13 2" xfId="2781" xr:uid="{00000000-0005-0000-0000-00006F060000}"/>
    <cellStyle name="Normal 7 14" xfId="2087" xr:uid="{00000000-0005-0000-0000-000070060000}"/>
    <cellStyle name="Normal 7 15" xfId="927" xr:uid="{00000000-0005-0000-0000-000071060000}"/>
    <cellStyle name="Normal 7 2" xfId="151" xr:uid="{00000000-0005-0000-0000-000072060000}"/>
    <cellStyle name="Normal 7 2 10" xfId="1473" xr:uid="{00000000-0005-0000-0000-000073060000}"/>
    <cellStyle name="Normal 7 2 10 2" xfId="2589" xr:uid="{00000000-0005-0000-0000-000074060000}"/>
    <cellStyle name="Normal 7 2 11" xfId="1669" xr:uid="{00000000-0005-0000-0000-000075060000}"/>
    <cellStyle name="Normal 7 2 11 2" xfId="2783" xr:uid="{00000000-0005-0000-0000-000076060000}"/>
    <cellStyle name="Normal 7 2 12" xfId="2091" xr:uid="{00000000-0005-0000-0000-000077060000}"/>
    <cellStyle name="Normal 7 2 13" xfId="931" xr:uid="{00000000-0005-0000-0000-000078060000}"/>
    <cellStyle name="Normal 7 2 2" xfId="220" xr:uid="{00000000-0005-0000-0000-000079060000}"/>
    <cellStyle name="Normal 7 2 2 10" xfId="2092" xr:uid="{00000000-0005-0000-0000-00007A060000}"/>
    <cellStyle name="Normal 7 2 2 11" xfId="932" xr:uid="{00000000-0005-0000-0000-00007B060000}"/>
    <cellStyle name="Normal 7 2 2 2" xfId="254" xr:uid="{00000000-0005-0000-0000-00007C060000}"/>
    <cellStyle name="Normal 7 2 2 2 10" xfId="933" xr:uid="{00000000-0005-0000-0000-00007D060000}"/>
    <cellStyle name="Normal 7 2 2 2 2" xfId="303" xr:uid="{00000000-0005-0000-0000-00007E060000}"/>
    <cellStyle name="Normal 7 2 2 2 2 2" xfId="361" xr:uid="{00000000-0005-0000-0000-00007F060000}"/>
    <cellStyle name="Normal 7 2 2 2 2 2 2" xfId="936" xr:uid="{00000000-0005-0000-0000-000080060000}"/>
    <cellStyle name="Normal 7 2 2 2 2 2 2 2" xfId="2096" xr:uid="{00000000-0005-0000-0000-000081060000}"/>
    <cellStyle name="Normal 7 2 2 2 2 2 3" xfId="1477" xr:uid="{00000000-0005-0000-0000-000082060000}"/>
    <cellStyle name="Normal 7 2 2 2 2 2 3 2" xfId="2593" xr:uid="{00000000-0005-0000-0000-000083060000}"/>
    <cellStyle name="Normal 7 2 2 2 2 2 4" xfId="1799" xr:uid="{00000000-0005-0000-0000-000084060000}"/>
    <cellStyle name="Normal 7 2 2 2 2 2 4 2" xfId="2896" xr:uid="{00000000-0005-0000-0000-000085060000}"/>
    <cellStyle name="Normal 7 2 2 2 2 2 5" xfId="2095" xr:uid="{00000000-0005-0000-0000-000086060000}"/>
    <cellStyle name="Normal 7 2 2 2 2 2 6" xfId="935" xr:uid="{00000000-0005-0000-0000-000087060000}"/>
    <cellStyle name="Normal 7 2 2 2 2 3" xfId="937" xr:uid="{00000000-0005-0000-0000-000088060000}"/>
    <cellStyle name="Normal 7 2 2 2 2 3 2" xfId="938" xr:uid="{00000000-0005-0000-0000-000089060000}"/>
    <cellStyle name="Normal 7 2 2 2 2 3 2 2" xfId="2098" xr:uid="{00000000-0005-0000-0000-00008A060000}"/>
    <cellStyle name="Normal 7 2 2 2 2 3 3" xfId="1478" xr:uid="{00000000-0005-0000-0000-00008B060000}"/>
    <cellStyle name="Normal 7 2 2 2 2 3 3 2" xfId="2594" xr:uid="{00000000-0005-0000-0000-00008C060000}"/>
    <cellStyle name="Normal 7 2 2 2 2 3 4" xfId="2097" xr:uid="{00000000-0005-0000-0000-00008D060000}"/>
    <cellStyle name="Normal 7 2 2 2 2 4" xfId="939" xr:uid="{00000000-0005-0000-0000-00008E060000}"/>
    <cellStyle name="Normal 7 2 2 2 2 4 2" xfId="940" xr:uid="{00000000-0005-0000-0000-00008F060000}"/>
    <cellStyle name="Normal 7 2 2 2 2 4 2 2" xfId="2100" xr:uid="{00000000-0005-0000-0000-000090060000}"/>
    <cellStyle name="Normal 7 2 2 2 2 4 3" xfId="1479" xr:uid="{00000000-0005-0000-0000-000091060000}"/>
    <cellStyle name="Normal 7 2 2 2 2 4 3 2" xfId="2595" xr:uid="{00000000-0005-0000-0000-000092060000}"/>
    <cellStyle name="Normal 7 2 2 2 2 4 4" xfId="2099" xr:uid="{00000000-0005-0000-0000-000093060000}"/>
    <cellStyle name="Normal 7 2 2 2 2 5" xfId="941" xr:uid="{00000000-0005-0000-0000-000094060000}"/>
    <cellStyle name="Normal 7 2 2 2 2 5 2" xfId="2101" xr:uid="{00000000-0005-0000-0000-000095060000}"/>
    <cellStyle name="Normal 7 2 2 2 2 6" xfId="1476" xr:uid="{00000000-0005-0000-0000-000096060000}"/>
    <cellStyle name="Normal 7 2 2 2 2 6 2" xfId="2592" xr:uid="{00000000-0005-0000-0000-000097060000}"/>
    <cellStyle name="Normal 7 2 2 2 2 7" xfId="1741" xr:uid="{00000000-0005-0000-0000-000098060000}"/>
    <cellStyle name="Normal 7 2 2 2 2 7 2" xfId="2838" xr:uid="{00000000-0005-0000-0000-000099060000}"/>
    <cellStyle name="Normal 7 2 2 2 2 8" xfId="2094" xr:uid="{00000000-0005-0000-0000-00009A060000}"/>
    <cellStyle name="Normal 7 2 2 2 2 9" xfId="934" xr:uid="{00000000-0005-0000-0000-00009B060000}"/>
    <cellStyle name="Normal 7 2 2 2 3" xfId="332" xr:uid="{00000000-0005-0000-0000-00009C060000}"/>
    <cellStyle name="Normal 7 2 2 2 3 2" xfId="943" xr:uid="{00000000-0005-0000-0000-00009D060000}"/>
    <cellStyle name="Normal 7 2 2 2 3 2 2" xfId="2103" xr:uid="{00000000-0005-0000-0000-00009E060000}"/>
    <cellStyle name="Normal 7 2 2 2 3 3" xfId="1480" xr:uid="{00000000-0005-0000-0000-00009F060000}"/>
    <cellStyle name="Normal 7 2 2 2 3 3 2" xfId="2596" xr:uid="{00000000-0005-0000-0000-0000A0060000}"/>
    <cellStyle name="Normal 7 2 2 2 3 4" xfId="1770" xr:uid="{00000000-0005-0000-0000-0000A1060000}"/>
    <cellStyle name="Normal 7 2 2 2 3 4 2" xfId="2867" xr:uid="{00000000-0005-0000-0000-0000A2060000}"/>
    <cellStyle name="Normal 7 2 2 2 3 5" xfId="2102" xr:uid="{00000000-0005-0000-0000-0000A3060000}"/>
    <cellStyle name="Normal 7 2 2 2 3 6" xfId="942" xr:uid="{00000000-0005-0000-0000-0000A4060000}"/>
    <cellStyle name="Normal 7 2 2 2 4" xfId="944" xr:uid="{00000000-0005-0000-0000-0000A5060000}"/>
    <cellStyle name="Normal 7 2 2 2 4 2" xfId="945" xr:uid="{00000000-0005-0000-0000-0000A6060000}"/>
    <cellStyle name="Normal 7 2 2 2 4 2 2" xfId="2105" xr:uid="{00000000-0005-0000-0000-0000A7060000}"/>
    <cellStyle name="Normal 7 2 2 2 4 3" xfId="1481" xr:uid="{00000000-0005-0000-0000-0000A8060000}"/>
    <cellStyle name="Normal 7 2 2 2 4 3 2" xfId="2597" xr:uid="{00000000-0005-0000-0000-0000A9060000}"/>
    <cellStyle name="Normal 7 2 2 2 4 4" xfId="2104" xr:uid="{00000000-0005-0000-0000-0000AA060000}"/>
    <cellStyle name="Normal 7 2 2 2 5" xfId="946" xr:uid="{00000000-0005-0000-0000-0000AB060000}"/>
    <cellStyle name="Normal 7 2 2 2 5 2" xfId="947" xr:uid="{00000000-0005-0000-0000-0000AC060000}"/>
    <cellStyle name="Normal 7 2 2 2 5 2 2" xfId="2107" xr:uid="{00000000-0005-0000-0000-0000AD060000}"/>
    <cellStyle name="Normal 7 2 2 2 5 3" xfId="1482" xr:uid="{00000000-0005-0000-0000-0000AE060000}"/>
    <cellStyle name="Normal 7 2 2 2 5 3 2" xfId="2598" xr:uid="{00000000-0005-0000-0000-0000AF060000}"/>
    <cellStyle name="Normal 7 2 2 2 5 4" xfId="2106" xr:uid="{00000000-0005-0000-0000-0000B0060000}"/>
    <cellStyle name="Normal 7 2 2 2 6" xfId="948" xr:uid="{00000000-0005-0000-0000-0000B1060000}"/>
    <cellStyle name="Normal 7 2 2 2 6 2" xfId="2108" xr:uid="{00000000-0005-0000-0000-0000B2060000}"/>
    <cellStyle name="Normal 7 2 2 2 7" xfId="1475" xr:uid="{00000000-0005-0000-0000-0000B3060000}"/>
    <cellStyle name="Normal 7 2 2 2 7 2" xfId="2591" xr:uid="{00000000-0005-0000-0000-0000B4060000}"/>
    <cellStyle name="Normal 7 2 2 2 8" xfId="1696" xr:uid="{00000000-0005-0000-0000-0000B5060000}"/>
    <cellStyle name="Normal 7 2 2 2 8 2" xfId="2808" xr:uid="{00000000-0005-0000-0000-0000B6060000}"/>
    <cellStyle name="Normal 7 2 2 2 9" xfId="2093" xr:uid="{00000000-0005-0000-0000-0000B7060000}"/>
    <cellStyle name="Normal 7 2 2 3" xfId="289" xr:uid="{00000000-0005-0000-0000-0000B8060000}"/>
    <cellStyle name="Normal 7 2 2 3 2" xfId="347" xr:uid="{00000000-0005-0000-0000-0000B9060000}"/>
    <cellStyle name="Normal 7 2 2 3 2 2" xfId="951" xr:uid="{00000000-0005-0000-0000-0000BA060000}"/>
    <cellStyle name="Normal 7 2 2 3 2 2 2" xfId="2111" xr:uid="{00000000-0005-0000-0000-0000BB060000}"/>
    <cellStyle name="Normal 7 2 2 3 2 3" xfId="1484" xr:uid="{00000000-0005-0000-0000-0000BC060000}"/>
    <cellStyle name="Normal 7 2 2 3 2 3 2" xfId="2600" xr:uid="{00000000-0005-0000-0000-0000BD060000}"/>
    <cellStyle name="Normal 7 2 2 3 2 4" xfId="1785" xr:uid="{00000000-0005-0000-0000-0000BE060000}"/>
    <cellStyle name="Normal 7 2 2 3 2 4 2" xfId="2882" xr:uid="{00000000-0005-0000-0000-0000BF060000}"/>
    <cellStyle name="Normal 7 2 2 3 2 5" xfId="2110" xr:uid="{00000000-0005-0000-0000-0000C0060000}"/>
    <cellStyle name="Normal 7 2 2 3 2 6" xfId="950" xr:uid="{00000000-0005-0000-0000-0000C1060000}"/>
    <cellStyle name="Normal 7 2 2 3 3" xfId="952" xr:uid="{00000000-0005-0000-0000-0000C2060000}"/>
    <cellStyle name="Normal 7 2 2 3 3 2" xfId="953" xr:uid="{00000000-0005-0000-0000-0000C3060000}"/>
    <cellStyle name="Normal 7 2 2 3 3 2 2" xfId="2113" xr:uid="{00000000-0005-0000-0000-0000C4060000}"/>
    <cellStyle name="Normal 7 2 2 3 3 3" xfId="1485" xr:uid="{00000000-0005-0000-0000-0000C5060000}"/>
    <cellStyle name="Normal 7 2 2 3 3 3 2" xfId="2601" xr:uid="{00000000-0005-0000-0000-0000C6060000}"/>
    <cellStyle name="Normal 7 2 2 3 3 4" xfId="2112" xr:uid="{00000000-0005-0000-0000-0000C7060000}"/>
    <cellStyle name="Normal 7 2 2 3 4" xfId="954" xr:uid="{00000000-0005-0000-0000-0000C8060000}"/>
    <cellStyle name="Normal 7 2 2 3 4 2" xfId="955" xr:uid="{00000000-0005-0000-0000-0000C9060000}"/>
    <cellStyle name="Normal 7 2 2 3 4 2 2" xfId="2115" xr:uid="{00000000-0005-0000-0000-0000CA060000}"/>
    <cellStyle name="Normal 7 2 2 3 4 3" xfId="1486" xr:uid="{00000000-0005-0000-0000-0000CB060000}"/>
    <cellStyle name="Normal 7 2 2 3 4 3 2" xfId="2602" xr:uid="{00000000-0005-0000-0000-0000CC060000}"/>
    <cellStyle name="Normal 7 2 2 3 4 4" xfId="2114" xr:uid="{00000000-0005-0000-0000-0000CD060000}"/>
    <cellStyle name="Normal 7 2 2 3 5" xfId="956" xr:uid="{00000000-0005-0000-0000-0000CE060000}"/>
    <cellStyle name="Normal 7 2 2 3 5 2" xfId="2116" xr:uid="{00000000-0005-0000-0000-0000CF060000}"/>
    <cellStyle name="Normal 7 2 2 3 6" xfId="1483" xr:uid="{00000000-0005-0000-0000-0000D0060000}"/>
    <cellStyle name="Normal 7 2 2 3 6 2" xfId="2599" xr:uid="{00000000-0005-0000-0000-0000D1060000}"/>
    <cellStyle name="Normal 7 2 2 3 7" xfId="1727" xr:uid="{00000000-0005-0000-0000-0000D2060000}"/>
    <cellStyle name="Normal 7 2 2 3 7 2" xfId="2824" xr:uid="{00000000-0005-0000-0000-0000D3060000}"/>
    <cellStyle name="Normal 7 2 2 3 8" xfId="2109" xr:uid="{00000000-0005-0000-0000-0000D4060000}"/>
    <cellStyle name="Normal 7 2 2 3 9" xfId="949" xr:uid="{00000000-0005-0000-0000-0000D5060000}"/>
    <cellStyle name="Normal 7 2 2 4" xfId="318" xr:uid="{00000000-0005-0000-0000-0000D6060000}"/>
    <cellStyle name="Normal 7 2 2 4 2" xfId="958" xr:uid="{00000000-0005-0000-0000-0000D7060000}"/>
    <cellStyle name="Normal 7 2 2 4 2 2" xfId="2118" xr:uid="{00000000-0005-0000-0000-0000D8060000}"/>
    <cellStyle name="Normal 7 2 2 4 3" xfId="1487" xr:uid="{00000000-0005-0000-0000-0000D9060000}"/>
    <cellStyle name="Normal 7 2 2 4 3 2" xfId="2603" xr:uid="{00000000-0005-0000-0000-0000DA060000}"/>
    <cellStyle name="Normal 7 2 2 4 4" xfId="1756" xr:uid="{00000000-0005-0000-0000-0000DB060000}"/>
    <cellStyle name="Normal 7 2 2 4 4 2" xfId="2853" xr:uid="{00000000-0005-0000-0000-0000DC060000}"/>
    <cellStyle name="Normal 7 2 2 4 5" xfId="2117" xr:uid="{00000000-0005-0000-0000-0000DD060000}"/>
    <cellStyle name="Normal 7 2 2 4 6" xfId="957" xr:uid="{00000000-0005-0000-0000-0000DE060000}"/>
    <cellStyle name="Normal 7 2 2 5" xfId="959" xr:uid="{00000000-0005-0000-0000-0000DF060000}"/>
    <cellStyle name="Normal 7 2 2 5 2" xfId="960" xr:uid="{00000000-0005-0000-0000-0000E0060000}"/>
    <cellStyle name="Normal 7 2 2 5 2 2" xfId="2120" xr:uid="{00000000-0005-0000-0000-0000E1060000}"/>
    <cellStyle name="Normal 7 2 2 5 3" xfId="1488" xr:uid="{00000000-0005-0000-0000-0000E2060000}"/>
    <cellStyle name="Normal 7 2 2 5 3 2" xfId="2604" xr:uid="{00000000-0005-0000-0000-0000E3060000}"/>
    <cellStyle name="Normal 7 2 2 5 4" xfId="2119" xr:uid="{00000000-0005-0000-0000-0000E4060000}"/>
    <cellStyle name="Normal 7 2 2 6" xfId="961" xr:uid="{00000000-0005-0000-0000-0000E5060000}"/>
    <cellStyle name="Normal 7 2 2 6 2" xfId="962" xr:uid="{00000000-0005-0000-0000-0000E6060000}"/>
    <cellStyle name="Normal 7 2 2 6 2 2" xfId="2122" xr:uid="{00000000-0005-0000-0000-0000E7060000}"/>
    <cellStyle name="Normal 7 2 2 6 3" xfId="1489" xr:uid="{00000000-0005-0000-0000-0000E8060000}"/>
    <cellStyle name="Normal 7 2 2 6 3 2" xfId="2605" xr:uid="{00000000-0005-0000-0000-0000E9060000}"/>
    <cellStyle name="Normal 7 2 2 6 4" xfId="2121" xr:uid="{00000000-0005-0000-0000-0000EA060000}"/>
    <cellStyle name="Normal 7 2 2 7" xfId="963" xr:uid="{00000000-0005-0000-0000-0000EB060000}"/>
    <cellStyle name="Normal 7 2 2 7 2" xfId="2123" xr:uid="{00000000-0005-0000-0000-0000EC060000}"/>
    <cellStyle name="Normal 7 2 2 8" xfId="1474" xr:uid="{00000000-0005-0000-0000-0000ED060000}"/>
    <cellStyle name="Normal 7 2 2 8 2" xfId="2590" xr:uid="{00000000-0005-0000-0000-0000EE060000}"/>
    <cellStyle name="Normal 7 2 2 9" xfId="1682" xr:uid="{00000000-0005-0000-0000-0000EF060000}"/>
    <cellStyle name="Normal 7 2 2 9 2" xfId="2794" xr:uid="{00000000-0005-0000-0000-0000F0060000}"/>
    <cellStyle name="Normal 7 2 3" xfId="247" xr:uid="{00000000-0005-0000-0000-0000F1060000}"/>
    <cellStyle name="Normal 7 2 3 10" xfId="2124" xr:uid="{00000000-0005-0000-0000-0000F2060000}"/>
    <cellStyle name="Normal 7 2 3 11" xfId="964" xr:uid="{00000000-0005-0000-0000-0000F3060000}"/>
    <cellStyle name="Normal 7 2 3 2" xfId="296" xr:uid="{00000000-0005-0000-0000-0000F4060000}"/>
    <cellStyle name="Normal 7 2 3 2 10" xfId="965" xr:uid="{00000000-0005-0000-0000-0000F5060000}"/>
    <cellStyle name="Normal 7 2 3 2 2" xfId="354" xr:uid="{00000000-0005-0000-0000-0000F6060000}"/>
    <cellStyle name="Normal 7 2 3 2 2 2" xfId="967" xr:uid="{00000000-0005-0000-0000-0000F7060000}"/>
    <cellStyle name="Normal 7 2 3 2 2 2 2" xfId="968" xr:uid="{00000000-0005-0000-0000-0000F8060000}"/>
    <cellStyle name="Normal 7 2 3 2 2 2 2 2" xfId="2128" xr:uid="{00000000-0005-0000-0000-0000F9060000}"/>
    <cellStyle name="Normal 7 2 3 2 2 2 3" xfId="1493" xr:uid="{00000000-0005-0000-0000-0000FA060000}"/>
    <cellStyle name="Normal 7 2 3 2 2 2 3 2" xfId="2609" xr:uid="{00000000-0005-0000-0000-0000FB060000}"/>
    <cellStyle name="Normal 7 2 3 2 2 2 4" xfId="2127" xr:uid="{00000000-0005-0000-0000-0000FC060000}"/>
    <cellStyle name="Normal 7 2 3 2 2 3" xfId="969" xr:uid="{00000000-0005-0000-0000-0000FD060000}"/>
    <cellStyle name="Normal 7 2 3 2 2 3 2" xfId="970" xr:uid="{00000000-0005-0000-0000-0000FE060000}"/>
    <cellStyle name="Normal 7 2 3 2 2 3 2 2" xfId="2130" xr:uid="{00000000-0005-0000-0000-0000FF060000}"/>
    <cellStyle name="Normal 7 2 3 2 2 3 3" xfId="1494" xr:uid="{00000000-0005-0000-0000-000000070000}"/>
    <cellStyle name="Normal 7 2 3 2 2 3 3 2" xfId="2610" xr:uid="{00000000-0005-0000-0000-000001070000}"/>
    <cellStyle name="Normal 7 2 3 2 2 3 4" xfId="2129" xr:uid="{00000000-0005-0000-0000-000002070000}"/>
    <cellStyle name="Normal 7 2 3 2 2 4" xfId="971" xr:uid="{00000000-0005-0000-0000-000003070000}"/>
    <cellStyle name="Normal 7 2 3 2 2 4 2" xfId="972" xr:uid="{00000000-0005-0000-0000-000004070000}"/>
    <cellStyle name="Normal 7 2 3 2 2 4 2 2" xfId="2132" xr:uid="{00000000-0005-0000-0000-000005070000}"/>
    <cellStyle name="Normal 7 2 3 2 2 4 3" xfId="1495" xr:uid="{00000000-0005-0000-0000-000006070000}"/>
    <cellStyle name="Normal 7 2 3 2 2 4 3 2" xfId="2611" xr:uid="{00000000-0005-0000-0000-000007070000}"/>
    <cellStyle name="Normal 7 2 3 2 2 4 4" xfId="2131" xr:uid="{00000000-0005-0000-0000-000008070000}"/>
    <cellStyle name="Normal 7 2 3 2 2 5" xfId="973" xr:uid="{00000000-0005-0000-0000-000009070000}"/>
    <cellStyle name="Normal 7 2 3 2 2 5 2" xfId="2133" xr:uid="{00000000-0005-0000-0000-00000A070000}"/>
    <cellStyle name="Normal 7 2 3 2 2 6" xfId="1492" xr:uid="{00000000-0005-0000-0000-00000B070000}"/>
    <cellStyle name="Normal 7 2 3 2 2 6 2" xfId="2608" xr:uid="{00000000-0005-0000-0000-00000C070000}"/>
    <cellStyle name="Normal 7 2 3 2 2 7" xfId="1792" xr:uid="{00000000-0005-0000-0000-00000D070000}"/>
    <cellStyle name="Normal 7 2 3 2 2 7 2" xfId="2889" xr:uid="{00000000-0005-0000-0000-00000E070000}"/>
    <cellStyle name="Normal 7 2 3 2 2 8" xfId="2126" xr:uid="{00000000-0005-0000-0000-00000F070000}"/>
    <cellStyle name="Normal 7 2 3 2 2 9" xfId="966" xr:uid="{00000000-0005-0000-0000-000010070000}"/>
    <cellStyle name="Normal 7 2 3 2 3" xfId="974" xr:uid="{00000000-0005-0000-0000-000011070000}"/>
    <cellStyle name="Normal 7 2 3 2 3 2" xfId="975" xr:uid="{00000000-0005-0000-0000-000012070000}"/>
    <cellStyle name="Normal 7 2 3 2 3 2 2" xfId="2135" xr:uid="{00000000-0005-0000-0000-000013070000}"/>
    <cellStyle name="Normal 7 2 3 2 3 3" xfId="1496" xr:uid="{00000000-0005-0000-0000-000014070000}"/>
    <cellStyle name="Normal 7 2 3 2 3 3 2" xfId="2612" xr:uid="{00000000-0005-0000-0000-000015070000}"/>
    <cellStyle name="Normal 7 2 3 2 3 4" xfId="2134" xr:uid="{00000000-0005-0000-0000-000016070000}"/>
    <cellStyle name="Normal 7 2 3 2 4" xfId="976" xr:uid="{00000000-0005-0000-0000-000017070000}"/>
    <cellStyle name="Normal 7 2 3 2 4 2" xfId="977" xr:uid="{00000000-0005-0000-0000-000018070000}"/>
    <cellStyle name="Normal 7 2 3 2 4 2 2" xfId="2137" xr:uid="{00000000-0005-0000-0000-000019070000}"/>
    <cellStyle name="Normal 7 2 3 2 4 3" xfId="1497" xr:uid="{00000000-0005-0000-0000-00001A070000}"/>
    <cellStyle name="Normal 7 2 3 2 4 3 2" xfId="2613" xr:uid="{00000000-0005-0000-0000-00001B070000}"/>
    <cellStyle name="Normal 7 2 3 2 4 4" xfId="2136" xr:uid="{00000000-0005-0000-0000-00001C070000}"/>
    <cellStyle name="Normal 7 2 3 2 5" xfId="978" xr:uid="{00000000-0005-0000-0000-00001D070000}"/>
    <cellStyle name="Normal 7 2 3 2 5 2" xfId="979" xr:uid="{00000000-0005-0000-0000-00001E070000}"/>
    <cellStyle name="Normal 7 2 3 2 5 2 2" xfId="2139" xr:uid="{00000000-0005-0000-0000-00001F070000}"/>
    <cellStyle name="Normal 7 2 3 2 5 3" xfId="1498" xr:uid="{00000000-0005-0000-0000-000020070000}"/>
    <cellStyle name="Normal 7 2 3 2 5 3 2" xfId="2614" xr:uid="{00000000-0005-0000-0000-000021070000}"/>
    <cellStyle name="Normal 7 2 3 2 5 4" xfId="2138" xr:uid="{00000000-0005-0000-0000-000022070000}"/>
    <cellStyle name="Normal 7 2 3 2 6" xfId="980" xr:uid="{00000000-0005-0000-0000-000023070000}"/>
    <cellStyle name="Normal 7 2 3 2 6 2" xfId="2140" xr:uid="{00000000-0005-0000-0000-000024070000}"/>
    <cellStyle name="Normal 7 2 3 2 7" xfId="1491" xr:uid="{00000000-0005-0000-0000-000025070000}"/>
    <cellStyle name="Normal 7 2 3 2 7 2" xfId="2607" xr:uid="{00000000-0005-0000-0000-000026070000}"/>
    <cellStyle name="Normal 7 2 3 2 8" xfId="1734" xr:uid="{00000000-0005-0000-0000-000027070000}"/>
    <cellStyle name="Normal 7 2 3 2 8 2" xfId="2831" xr:uid="{00000000-0005-0000-0000-000028070000}"/>
    <cellStyle name="Normal 7 2 3 2 9" xfId="2125" xr:uid="{00000000-0005-0000-0000-000029070000}"/>
    <cellStyle name="Normal 7 2 3 3" xfId="325" xr:uid="{00000000-0005-0000-0000-00002A070000}"/>
    <cellStyle name="Normal 7 2 3 3 2" xfId="982" xr:uid="{00000000-0005-0000-0000-00002B070000}"/>
    <cellStyle name="Normal 7 2 3 3 2 2" xfId="983" xr:uid="{00000000-0005-0000-0000-00002C070000}"/>
    <cellStyle name="Normal 7 2 3 3 2 2 2" xfId="2143" xr:uid="{00000000-0005-0000-0000-00002D070000}"/>
    <cellStyle name="Normal 7 2 3 3 2 3" xfId="1500" xr:uid="{00000000-0005-0000-0000-00002E070000}"/>
    <cellStyle name="Normal 7 2 3 3 2 3 2" xfId="2616" xr:uid="{00000000-0005-0000-0000-00002F070000}"/>
    <cellStyle name="Normal 7 2 3 3 2 4" xfId="2142" xr:uid="{00000000-0005-0000-0000-000030070000}"/>
    <cellStyle name="Normal 7 2 3 3 3" xfId="984" xr:uid="{00000000-0005-0000-0000-000031070000}"/>
    <cellStyle name="Normal 7 2 3 3 3 2" xfId="985" xr:uid="{00000000-0005-0000-0000-000032070000}"/>
    <cellStyle name="Normal 7 2 3 3 3 2 2" xfId="2145" xr:uid="{00000000-0005-0000-0000-000033070000}"/>
    <cellStyle name="Normal 7 2 3 3 3 3" xfId="1501" xr:uid="{00000000-0005-0000-0000-000034070000}"/>
    <cellStyle name="Normal 7 2 3 3 3 3 2" xfId="2617" xr:uid="{00000000-0005-0000-0000-000035070000}"/>
    <cellStyle name="Normal 7 2 3 3 3 4" xfId="2144" xr:uid="{00000000-0005-0000-0000-000036070000}"/>
    <cellStyle name="Normal 7 2 3 3 4" xfId="986" xr:uid="{00000000-0005-0000-0000-000037070000}"/>
    <cellStyle name="Normal 7 2 3 3 4 2" xfId="987" xr:uid="{00000000-0005-0000-0000-000038070000}"/>
    <cellStyle name="Normal 7 2 3 3 4 2 2" xfId="2147" xr:uid="{00000000-0005-0000-0000-000039070000}"/>
    <cellStyle name="Normal 7 2 3 3 4 3" xfId="1502" xr:uid="{00000000-0005-0000-0000-00003A070000}"/>
    <cellStyle name="Normal 7 2 3 3 4 3 2" xfId="2618" xr:uid="{00000000-0005-0000-0000-00003B070000}"/>
    <cellStyle name="Normal 7 2 3 3 4 4" xfId="2146" xr:uid="{00000000-0005-0000-0000-00003C070000}"/>
    <cellStyle name="Normal 7 2 3 3 5" xfId="988" xr:uid="{00000000-0005-0000-0000-00003D070000}"/>
    <cellStyle name="Normal 7 2 3 3 5 2" xfId="2148" xr:uid="{00000000-0005-0000-0000-00003E070000}"/>
    <cellStyle name="Normal 7 2 3 3 6" xfId="1499" xr:uid="{00000000-0005-0000-0000-00003F070000}"/>
    <cellStyle name="Normal 7 2 3 3 6 2" xfId="2615" xr:uid="{00000000-0005-0000-0000-000040070000}"/>
    <cellStyle name="Normal 7 2 3 3 7" xfId="1763" xr:uid="{00000000-0005-0000-0000-000041070000}"/>
    <cellStyle name="Normal 7 2 3 3 7 2" xfId="2860" xr:uid="{00000000-0005-0000-0000-000042070000}"/>
    <cellStyle name="Normal 7 2 3 3 8" xfId="2141" xr:uid="{00000000-0005-0000-0000-000043070000}"/>
    <cellStyle name="Normal 7 2 3 3 9" xfId="981" xr:uid="{00000000-0005-0000-0000-000044070000}"/>
    <cellStyle name="Normal 7 2 3 4" xfId="989" xr:uid="{00000000-0005-0000-0000-000045070000}"/>
    <cellStyle name="Normal 7 2 3 4 2" xfId="990" xr:uid="{00000000-0005-0000-0000-000046070000}"/>
    <cellStyle name="Normal 7 2 3 4 2 2" xfId="2150" xr:uid="{00000000-0005-0000-0000-000047070000}"/>
    <cellStyle name="Normal 7 2 3 4 3" xfId="1503" xr:uid="{00000000-0005-0000-0000-000048070000}"/>
    <cellStyle name="Normal 7 2 3 4 3 2" xfId="2619" xr:uid="{00000000-0005-0000-0000-000049070000}"/>
    <cellStyle name="Normal 7 2 3 4 4" xfId="2149" xr:uid="{00000000-0005-0000-0000-00004A070000}"/>
    <cellStyle name="Normal 7 2 3 5" xfId="991" xr:uid="{00000000-0005-0000-0000-00004B070000}"/>
    <cellStyle name="Normal 7 2 3 5 2" xfId="992" xr:uid="{00000000-0005-0000-0000-00004C070000}"/>
    <cellStyle name="Normal 7 2 3 5 2 2" xfId="2152" xr:uid="{00000000-0005-0000-0000-00004D070000}"/>
    <cellStyle name="Normal 7 2 3 5 3" xfId="1504" xr:uid="{00000000-0005-0000-0000-00004E070000}"/>
    <cellStyle name="Normal 7 2 3 5 3 2" xfId="2620" xr:uid="{00000000-0005-0000-0000-00004F070000}"/>
    <cellStyle name="Normal 7 2 3 5 4" xfId="2151" xr:uid="{00000000-0005-0000-0000-000050070000}"/>
    <cellStyle name="Normal 7 2 3 6" xfId="993" xr:uid="{00000000-0005-0000-0000-000051070000}"/>
    <cellStyle name="Normal 7 2 3 6 2" xfId="994" xr:uid="{00000000-0005-0000-0000-000052070000}"/>
    <cellStyle name="Normal 7 2 3 6 2 2" xfId="2154" xr:uid="{00000000-0005-0000-0000-000053070000}"/>
    <cellStyle name="Normal 7 2 3 6 3" xfId="1505" xr:uid="{00000000-0005-0000-0000-000054070000}"/>
    <cellStyle name="Normal 7 2 3 6 3 2" xfId="2621" xr:uid="{00000000-0005-0000-0000-000055070000}"/>
    <cellStyle name="Normal 7 2 3 6 4" xfId="2153" xr:uid="{00000000-0005-0000-0000-000056070000}"/>
    <cellStyle name="Normal 7 2 3 7" xfId="995" xr:uid="{00000000-0005-0000-0000-000057070000}"/>
    <cellStyle name="Normal 7 2 3 7 2" xfId="2155" xr:uid="{00000000-0005-0000-0000-000058070000}"/>
    <cellStyle name="Normal 7 2 3 8" xfId="1490" xr:uid="{00000000-0005-0000-0000-000059070000}"/>
    <cellStyle name="Normal 7 2 3 8 2" xfId="2606" xr:uid="{00000000-0005-0000-0000-00005A070000}"/>
    <cellStyle name="Normal 7 2 3 9" xfId="1689" xr:uid="{00000000-0005-0000-0000-00005B070000}"/>
    <cellStyle name="Normal 7 2 3 9 2" xfId="2801" xr:uid="{00000000-0005-0000-0000-00005C070000}"/>
    <cellStyle name="Normal 7 2 4" xfId="277" xr:uid="{00000000-0005-0000-0000-00005D070000}"/>
    <cellStyle name="Normal 7 2 4 10" xfId="996" xr:uid="{00000000-0005-0000-0000-00005E070000}"/>
    <cellStyle name="Normal 7 2 4 2" xfId="340" xr:uid="{00000000-0005-0000-0000-00005F070000}"/>
    <cellStyle name="Normal 7 2 4 2 2" xfId="998" xr:uid="{00000000-0005-0000-0000-000060070000}"/>
    <cellStyle name="Normal 7 2 4 2 2 2" xfId="999" xr:uid="{00000000-0005-0000-0000-000061070000}"/>
    <cellStyle name="Normal 7 2 4 2 2 2 2" xfId="2159" xr:uid="{00000000-0005-0000-0000-000062070000}"/>
    <cellStyle name="Normal 7 2 4 2 2 3" xfId="1508" xr:uid="{00000000-0005-0000-0000-000063070000}"/>
    <cellStyle name="Normal 7 2 4 2 2 3 2" xfId="2624" xr:uid="{00000000-0005-0000-0000-000064070000}"/>
    <cellStyle name="Normal 7 2 4 2 2 4" xfId="2158" xr:uid="{00000000-0005-0000-0000-000065070000}"/>
    <cellStyle name="Normal 7 2 4 2 3" xfId="1000" xr:uid="{00000000-0005-0000-0000-000066070000}"/>
    <cellStyle name="Normal 7 2 4 2 3 2" xfId="1001" xr:uid="{00000000-0005-0000-0000-000067070000}"/>
    <cellStyle name="Normal 7 2 4 2 3 2 2" xfId="2161" xr:uid="{00000000-0005-0000-0000-000068070000}"/>
    <cellStyle name="Normal 7 2 4 2 3 3" xfId="1509" xr:uid="{00000000-0005-0000-0000-000069070000}"/>
    <cellStyle name="Normal 7 2 4 2 3 3 2" xfId="2625" xr:uid="{00000000-0005-0000-0000-00006A070000}"/>
    <cellStyle name="Normal 7 2 4 2 3 4" xfId="2160" xr:uid="{00000000-0005-0000-0000-00006B070000}"/>
    <cellStyle name="Normal 7 2 4 2 4" xfId="1002" xr:uid="{00000000-0005-0000-0000-00006C070000}"/>
    <cellStyle name="Normal 7 2 4 2 4 2" xfId="1003" xr:uid="{00000000-0005-0000-0000-00006D070000}"/>
    <cellStyle name="Normal 7 2 4 2 4 2 2" xfId="2163" xr:uid="{00000000-0005-0000-0000-00006E070000}"/>
    <cellStyle name="Normal 7 2 4 2 4 3" xfId="1510" xr:uid="{00000000-0005-0000-0000-00006F070000}"/>
    <cellStyle name="Normal 7 2 4 2 4 3 2" xfId="2626" xr:uid="{00000000-0005-0000-0000-000070070000}"/>
    <cellStyle name="Normal 7 2 4 2 4 4" xfId="2162" xr:uid="{00000000-0005-0000-0000-000071070000}"/>
    <cellStyle name="Normal 7 2 4 2 5" xfId="1004" xr:uid="{00000000-0005-0000-0000-000072070000}"/>
    <cellStyle name="Normal 7 2 4 2 5 2" xfId="2164" xr:uid="{00000000-0005-0000-0000-000073070000}"/>
    <cellStyle name="Normal 7 2 4 2 6" xfId="1507" xr:uid="{00000000-0005-0000-0000-000074070000}"/>
    <cellStyle name="Normal 7 2 4 2 6 2" xfId="2623" xr:uid="{00000000-0005-0000-0000-000075070000}"/>
    <cellStyle name="Normal 7 2 4 2 7" xfId="1778" xr:uid="{00000000-0005-0000-0000-000076070000}"/>
    <cellStyle name="Normal 7 2 4 2 7 2" xfId="2875" xr:uid="{00000000-0005-0000-0000-000077070000}"/>
    <cellStyle name="Normal 7 2 4 2 8" xfId="2157" xr:uid="{00000000-0005-0000-0000-000078070000}"/>
    <cellStyle name="Normal 7 2 4 2 9" xfId="997" xr:uid="{00000000-0005-0000-0000-000079070000}"/>
    <cellStyle name="Normal 7 2 4 3" xfId="1005" xr:uid="{00000000-0005-0000-0000-00007A070000}"/>
    <cellStyle name="Normal 7 2 4 3 2" xfId="1006" xr:uid="{00000000-0005-0000-0000-00007B070000}"/>
    <cellStyle name="Normal 7 2 4 3 2 2" xfId="2166" xr:uid="{00000000-0005-0000-0000-00007C070000}"/>
    <cellStyle name="Normal 7 2 4 3 3" xfId="1511" xr:uid="{00000000-0005-0000-0000-00007D070000}"/>
    <cellStyle name="Normal 7 2 4 3 3 2" xfId="2627" xr:uid="{00000000-0005-0000-0000-00007E070000}"/>
    <cellStyle name="Normal 7 2 4 3 4" xfId="2165" xr:uid="{00000000-0005-0000-0000-00007F070000}"/>
    <cellStyle name="Normal 7 2 4 4" xfId="1007" xr:uid="{00000000-0005-0000-0000-000080070000}"/>
    <cellStyle name="Normal 7 2 4 4 2" xfId="1008" xr:uid="{00000000-0005-0000-0000-000081070000}"/>
    <cellStyle name="Normal 7 2 4 4 2 2" xfId="2168" xr:uid="{00000000-0005-0000-0000-000082070000}"/>
    <cellStyle name="Normal 7 2 4 4 3" xfId="1512" xr:uid="{00000000-0005-0000-0000-000083070000}"/>
    <cellStyle name="Normal 7 2 4 4 3 2" xfId="2628" xr:uid="{00000000-0005-0000-0000-000084070000}"/>
    <cellStyle name="Normal 7 2 4 4 4" xfId="2167" xr:uid="{00000000-0005-0000-0000-000085070000}"/>
    <cellStyle name="Normal 7 2 4 5" xfId="1009" xr:uid="{00000000-0005-0000-0000-000086070000}"/>
    <cellStyle name="Normal 7 2 4 5 2" xfId="1010" xr:uid="{00000000-0005-0000-0000-000087070000}"/>
    <cellStyle name="Normal 7 2 4 5 2 2" xfId="2170" xr:uid="{00000000-0005-0000-0000-000088070000}"/>
    <cellStyle name="Normal 7 2 4 5 3" xfId="1513" xr:uid="{00000000-0005-0000-0000-000089070000}"/>
    <cellStyle name="Normal 7 2 4 5 3 2" xfId="2629" xr:uid="{00000000-0005-0000-0000-00008A070000}"/>
    <cellStyle name="Normal 7 2 4 5 4" xfId="2169" xr:uid="{00000000-0005-0000-0000-00008B070000}"/>
    <cellStyle name="Normal 7 2 4 6" xfId="1011" xr:uid="{00000000-0005-0000-0000-00008C070000}"/>
    <cellStyle name="Normal 7 2 4 6 2" xfId="2171" xr:uid="{00000000-0005-0000-0000-00008D070000}"/>
    <cellStyle name="Normal 7 2 4 7" xfId="1506" xr:uid="{00000000-0005-0000-0000-00008E070000}"/>
    <cellStyle name="Normal 7 2 4 7 2" xfId="2622" xr:uid="{00000000-0005-0000-0000-00008F070000}"/>
    <cellStyle name="Normal 7 2 4 8" xfId="1715" xr:uid="{00000000-0005-0000-0000-000090070000}"/>
    <cellStyle name="Normal 7 2 4 8 2" xfId="2817" xr:uid="{00000000-0005-0000-0000-000091070000}"/>
    <cellStyle name="Normal 7 2 4 9" xfId="2156" xr:uid="{00000000-0005-0000-0000-000092070000}"/>
    <cellStyle name="Normal 7 2 5" xfId="311" xr:uid="{00000000-0005-0000-0000-000093070000}"/>
    <cellStyle name="Normal 7 2 5 2" xfId="1013" xr:uid="{00000000-0005-0000-0000-000094070000}"/>
    <cellStyle name="Normal 7 2 5 2 2" xfId="1014" xr:uid="{00000000-0005-0000-0000-000095070000}"/>
    <cellStyle name="Normal 7 2 5 2 2 2" xfId="2174" xr:uid="{00000000-0005-0000-0000-000096070000}"/>
    <cellStyle name="Normal 7 2 5 2 3" xfId="1515" xr:uid="{00000000-0005-0000-0000-000097070000}"/>
    <cellStyle name="Normal 7 2 5 2 3 2" xfId="2631" xr:uid="{00000000-0005-0000-0000-000098070000}"/>
    <cellStyle name="Normal 7 2 5 2 4" xfId="2173" xr:uid="{00000000-0005-0000-0000-000099070000}"/>
    <cellStyle name="Normal 7 2 5 3" xfId="1015" xr:uid="{00000000-0005-0000-0000-00009A070000}"/>
    <cellStyle name="Normal 7 2 5 3 2" xfId="1016" xr:uid="{00000000-0005-0000-0000-00009B070000}"/>
    <cellStyle name="Normal 7 2 5 3 2 2" xfId="2176" xr:uid="{00000000-0005-0000-0000-00009C070000}"/>
    <cellStyle name="Normal 7 2 5 3 3" xfId="1516" xr:uid="{00000000-0005-0000-0000-00009D070000}"/>
    <cellStyle name="Normal 7 2 5 3 3 2" xfId="2632" xr:uid="{00000000-0005-0000-0000-00009E070000}"/>
    <cellStyle name="Normal 7 2 5 3 4" xfId="2175" xr:uid="{00000000-0005-0000-0000-00009F070000}"/>
    <cellStyle name="Normal 7 2 5 4" xfId="1017" xr:uid="{00000000-0005-0000-0000-0000A0070000}"/>
    <cellStyle name="Normal 7 2 5 4 2" xfId="1018" xr:uid="{00000000-0005-0000-0000-0000A1070000}"/>
    <cellStyle name="Normal 7 2 5 4 2 2" xfId="2178" xr:uid="{00000000-0005-0000-0000-0000A2070000}"/>
    <cellStyle name="Normal 7 2 5 4 3" xfId="1517" xr:uid="{00000000-0005-0000-0000-0000A3070000}"/>
    <cellStyle name="Normal 7 2 5 4 3 2" xfId="2633" xr:uid="{00000000-0005-0000-0000-0000A4070000}"/>
    <cellStyle name="Normal 7 2 5 4 4" xfId="2177" xr:uid="{00000000-0005-0000-0000-0000A5070000}"/>
    <cellStyle name="Normal 7 2 5 5" xfId="1019" xr:uid="{00000000-0005-0000-0000-0000A6070000}"/>
    <cellStyle name="Normal 7 2 5 5 2" xfId="2179" xr:uid="{00000000-0005-0000-0000-0000A7070000}"/>
    <cellStyle name="Normal 7 2 5 6" xfId="1514" xr:uid="{00000000-0005-0000-0000-0000A8070000}"/>
    <cellStyle name="Normal 7 2 5 6 2" xfId="2630" xr:uid="{00000000-0005-0000-0000-0000A9070000}"/>
    <cellStyle name="Normal 7 2 5 7" xfId="1749" xr:uid="{00000000-0005-0000-0000-0000AA070000}"/>
    <cellStyle name="Normal 7 2 5 7 2" xfId="2846" xr:uid="{00000000-0005-0000-0000-0000AB070000}"/>
    <cellStyle name="Normal 7 2 5 8" xfId="2172" xr:uid="{00000000-0005-0000-0000-0000AC070000}"/>
    <cellStyle name="Normal 7 2 5 9" xfId="1012" xr:uid="{00000000-0005-0000-0000-0000AD070000}"/>
    <cellStyle name="Normal 7 2 6" xfId="1020" xr:uid="{00000000-0005-0000-0000-0000AE070000}"/>
    <cellStyle name="Normal 7 2 6 2" xfId="1021" xr:uid="{00000000-0005-0000-0000-0000AF070000}"/>
    <cellStyle name="Normal 7 2 6 2 2" xfId="2181" xr:uid="{00000000-0005-0000-0000-0000B0070000}"/>
    <cellStyle name="Normal 7 2 6 3" xfId="1518" xr:uid="{00000000-0005-0000-0000-0000B1070000}"/>
    <cellStyle name="Normal 7 2 6 3 2" xfId="2634" xr:uid="{00000000-0005-0000-0000-0000B2070000}"/>
    <cellStyle name="Normal 7 2 6 4" xfId="2180" xr:uid="{00000000-0005-0000-0000-0000B3070000}"/>
    <cellStyle name="Normal 7 2 7" xfId="1022" xr:uid="{00000000-0005-0000-0000-0000B4070000}"/>
    <cellStyle name="Normal 7 2 7 2" xfId="1023" xr:uid="{00000000-0005-0000-0000-0000B5070000}"/>
    <cellStyle name="Normal 7 2 7 2 2" xfId="2183" xr:uid="{00000000-0005-0000-0000-0000B6070000}"/>
    <cellStyle name="Normal 7 2 7 3" xfId="1519" xr:uid="{00000000-0005-0000-0000-0000B7070000}"/>
    <cellStyle name="Normal 7 2 7 3 2" xfId="2635" xr:uid="{00000000-0005-0000-0000-0000B8070000}"/>
    <cellStyle name="Normal 7 2 7 4" xfId="2182" xr:uid="{00000000-0005-0000-0000-0000B9070000}"/>
    <cellStyle name="Normal 7 2 8" xfId="1024" xr:uid="{00000000-0005-0000-0000-0000BA070000}"/>
    <cellStyle name="Normal 7 2 8 2" xfId="1025" xr:uid="{00000000-0005-0000-0000-0000BB070000}"/>
    <cellStyle name="Normal 7 2 8 2 2" xfId="2185" xr:uid="{00000000-0005-0000-0000-0000BC070000}"/>
    <cellStyle name="Normal 7 2 8 3" xfId="1520" xr:uid="{00000000-0005-0000-0000-0000BD070000}"/>
    <cellStyle name="Normal 7 2 8 3 2" xfId="2636" xr:uid="{00000000-0005-0000-0000-0000BE070000}"/>
    <cellStyle name="Normal 7 2 8 4" xfId="2184" xr:uid="{00000000-0005-0000-0000-0000BF070000}"/>
    <cellStyle name="Normal 7 2 9" xfId="1026" xr:uid="{00000000-0005-0000-0000-0000C0070000}"/>
    <cellStyle name="Normal 7 2 9 2" xfId="2186" xr:uid="{00000000-0005-0000-0000-0000C1070000}"/>
    <cellStyle name="Normal 7 3" xfId="205" xr:uid="{00000000-0005-0000-0000-0000C2070000}"/>
    <cellStyle name="Normal 7 3 10" xfId="1677" xr:uid="{00000000-0005-0000-0000-0000C3070000}"/>
    <cellStyle name="Normal 7 3 10 2" xfId="2789" xr:uid="{00000000-0005-0000-0000-0000C4070000}"/>
    <cellStyle name="Normal 7 3 11" xfId="2187" xr:uid="{00000000-0005-0000-0000-0000C5070000}"/>
    <cellStyle name="Normal 7 3 12" xfId="1027" xr:uid="{00000000-0005-0000-0000-0000C6070000}"/>
    <cellStyle name="Normal 7 3 2" xfId="236" xr:uid="{00000000-0005-0000-0000-0000C7070000}"/>
    <cellStyle name="Normal 7 3 2 10" xfId="2188" xr:uid="{00000000-0005-0000-0000-0000C8070000}"/>
    <cellStyle name="Normal 7 3 2 11" xfId="1028" xr:uid="{00000000-0005-0000-0000-0000C9070000}"/>
    <cellStyle name="Normal 7 3 2 2" xfId="256" xr:uid="{00000000-0005-0000-0000-0000CA070000}"/>
    <cellStyle name="Normal 7 3 2 2 10" xfId="1029" xr:uid="{00000000-0005-0000-0000-0000CB070000}"/>
    <cellStyle name="Normal 7 3 2 2 2" xfId="305" xr:uid="{00000000-0005-0000-0000-0000CC070000}"/>
    <cellStyle name="Normal 7 3 2 2 2 2" xfId="363" xr:uid="{00000000-0005-0000-0000-0000CD070000}"/>
    <cellStyle name="Normal 7 3 2 2 2 2 2" xfId="1032" xr:uid="{00000000-0005-0000-0000-0000CE070000}"/>
    <cellStyle name="Normal 7 3 2 2 2 2 2 2" xfId="2192" xr:uid="{00000000-0005-0000-0000-0000CF070000}"/>
    <cellStyle name="Normal 7 3 2 2 2 2 3" xfId="1525" xr:uid="{00000000-0005-0000-0000-0000D0070000}"/>
    <cellStyle name="Normal 7 3 2 2 2 2 3 2" xfId="2641" xr:uid="{00000000-0005-0000-0000-0000D1070000}"/>
    <cellStyle name="Normal 7 3 2 2 2 2 4" xfId="1801" xr:uid="{00000000-0005-0000-0000-0000D2070000}"/>
    <cellStyle name="Normal 7 3 2 2 2 2 4 2" xfId="2898" xr:uid="{00000000-0005-0000-0000-0000D3070000}"/>
    <cellStyle name="Normal 7 3 2 2 2 2 5" xfId="2191" xr:uid="{00000000-0005-0000-0000-0000D4070000}"/>
    <cellStyle name="Normal 7 3 2 2 2 2 6" xfId="1031" xr:uid="{00000000-0005-0000-0000-0000D5070000}"/>
    <cellStyle name="Normal 7 3 2 2 2 3" xfId="1033" xr:uid="{00000000-0005-0000-0000-0000D6070000}"/>
    <cellStyle name="Normal 7 3 2 2 2 3 2" xfId="1034" xr:uid="{00000000-0005-0000-0000-0000D7070000}"/>
    <cellStyle name="Normal 7 3 2 2 2 3 2 2" xfId="2194" xr:uid="{00000000-0005-0000-0000-0000D8070000}"/>
    <cellStyle name="Normal 7 3 2 2 2 3 3" xfId="1526" xr:uid="{00000000-0005-0000-0000-0000D9070000}"/>
    <cellStyle name="Normal 7 3 2 2 2 3 3 2" xfId="2642" xr:uid="{00000000-0005-0000-0000-0000DA070000}"/>
    <cellStyle name="Normal 7 3 2 2 2 3 4" xfId="2193" xr:uid="{00000000-0005-0000-0000-0000DB070000}"/>
    <cellStyle name="Normal 7 3 2 2 2 4" xfId="1035" xr:uid="{00000000-0005-0000-0000-0000DC070000}"/>
    <cellStyle name="Normal 7 3 2 2 2 4 2" xfId="1036" xr:uid="{00000000-0005-0000-0000-0000DD070000}"/>
    <cellStyle name="Normal 7 3 2 2 2 4 2 2" xfId="2196" xr:uid="{00000000-0005-0000-0000-0000DE070000}"/>
    <cellStyle name="Normal 7 3 2 2 2 4 3" xfId="1527" xr:uid="{00000000-0005-0000-0000-0000DF070000}"/>
    <cellStyle name="Normal 7 3 2 2 2 4 3 2" xfId="2643" xr:uid="{00000000-0005-0000-0000-0000E0070000}"/>
    <cellStyle name="Normal 7 3 2 2 2 4 4" xfId="2195" xr:uid="{00000000-0005-0000-0000-0000E1070000}"/>
    <cellStyle name="Normal 7 3 2 2 2 5" xfId="1037" xr:uid="{00000000-0005-0000-0000-0000E2070000}"/>
    <cellStyle name="Normal 7 3 2 2 2 5 2" xfId="2197" xr:uid="{00000000-0005-0000-0000-0000E3070000}"/>
    <cellStyle name="Normal 7 3 2 2 2 6" xfId="1524" xr:uid="{00000000-0005-0000-0000-0000E4070000}"/>
    <cellStyle name="Normal 7 3 2 2 2 6 2" xfId="2640" xr:uid="{00000000-0005-0000-0000-0000E5070000}"/>
    <cellStyle name="Normal 7 3 2 2 2 7" xfId="1743" xr:uid="{00000000-0005-0000-0000-0000E6070000}"/>
    <cellStyle name="Normal 7 3 2 2 2 7 2" xfId="2840" xr:uid="{00000000-0005-0000-0000-0000E7070000}"/>
    <cellStyle name="Normal 7 3 2 2 2 8" xfId="2190" xr:uid="{00000000-0005-0000-0000-0000E8070000}"/>
    <cellStyle name="Normal 7 3 2 2 2 9" xfId="1030" xr:uid="{00000000-0005-0000-0000-0000E9070000}"/>
    <cellStyle name="Normal 7 3 2 2 3" xfId="334" xr:uid="{00000000-0005-0000-0000-0000EA070000}"/>
    <cellStyle name="Normal 7 3 2 2 3 2" xfId="1039" xr:uid="{00000000-0005-0000-0000-0000EB070000}"/>
    <cellStyle name="Normal 7 3 2 2 3 2 2" xfId="2199" xr:uid="{00000000-0005-0000-0000-0000EC070000}"/>
    <cellStyle name="Normal 7 3 2 2 3 3" xfId="1528" xr:uid="{00000000-0005-0000-0000-0000ED070000}"/>
    <cellStyle name="Normal 7 3 2 2 3 3 2" xfId="2644" xr:uid="{00000000-0005-0000-0000-0000EE070000}"/>
    <cellStyle name="Normal 7 3 2 2 3 4" xfId="1772" xr:uid="{00000000-0005-0000-0000-0000EF070000}"/>
    <cellStyle name="Normal 7 3 2 2 3 4 2" xfId="2869" xr:uid="{00000000-0005-0000-0000-0000F0070000}"/>
    <cellStyle name="Normal 7 3 2 2 3 5" xfId="2198" xr:uid="{00000000-0005-0000-0000-0000F1070000}"/>
    <cellStyle name="Normal 7 3 2 2 3 6" xfId="1038" xr:uid="{00000000-0005-0000-0000-0000F2070000}"/>
    <cellStyle name="Normal 7 3 2 2 4" xfId="1040" xr:uid="{00000000-0005-0000-0000-0000F3070000}"/>
    <cellStyle name="Normal 7 3 2 2 4 2" xfId="1041" xr:uid="{00000000-0005-0000-0000-0000F4070000}"/>
    <cellStyle name="Normal 7 3 2 2 4 2 2" xfId="2201" xr:uid="{00000000-0005-0000-0000-0000F5070000}"/>
    <cellStyle name="Normal 7 3 2 2 4 3" xfId="1529" xr:uid="{00000000-0005-0000-0000-0000F6070000}"/>
    <cellStyle name="Normal 7 3 2 2 4 3 2" xfId="2645" xr:uid="{00000000-0005-0000-0000-0000F7070000}"/>
    <cellStyle name="Normal 7 3 2 2 4 4" xfId="2200" xr:uid="{00000000-0005-0000-0000-0000F8070000}"/>
    <cellStyle name="Normal 7 3 2 2 5" xfId="1042" xr:uid="{00000000-0005-0000-0000-0000F9070000}"/>
    <cellStyle name="Normal 7 3 2 2 5 2" xfId="1043" xr:uid="{00000000-0005-0000-0000-0000FA070000}"/>
    <cellStyle name="Normal 7 3 2 2 5 2 2" xfId="2203" xr:uid="{00000000-0005-0000-0000-0000FB070000}"/>
    <cellStyle name="Normal 7 3 2 2 5 3" xfId="1530" xr:uid="{00000000-0005-0000-0000-0000FC070000}"/>
    <cellStyle name="Normal 7 3 2 2 5 3 2" xfId="2646" xr:uid="{00000000-0005-0000-0000-0000FD070000}"/>
    <cellStyle name="Normal 7 3 2 2 5 4" xfId="2202" xr:uid="{00000000-0005-0000-0000-0000FE070000}"/>
    <cellStyle name="Normal 7 3 2 2 6" xfId="1044" xr:uid="{00000000-0005-0000-0000-0000FF070000}"/>
    <cellStyle name="Normal 7 3 2 2 6 2" xfId="2204" xr:uid="{00000000-0005-0000-0000-000000080000}"/>
    <cellStyle name="Normal 7 3 2 2 7" xfId="1523" xr:uid="{00000000-0005-0000-0000-000001080000}"/>
    <cellStyle name="Normal 7 3 2 2 7 2" xfId="2639" xr:uid="{00000000-0005-0000-0000-000002080000}"/>
    <cellStyle name="Normal 7 3 2 2 8" xfId="1698" xr:uid="{00000000-0005-0000-0000-000003080000}"/>
    <cellStyle name="Normal 7 3 2 2 8 2" xfId="2810" xr:uid="{00000000-0005-0000-0000-000004080000}"/>
    <cellStyle name="Normal 7 3 2 2 9" xfId="2189" xr:uid="{00000000-0005-0000-0000-000005080000}"/>
    <cellStyle name="Normal 7 3 2 3" xfId="291" xr:uid="{00000000-0005-0000-0000-000006080000}"/>
    <cellStyle name="Normal 7 3 2 3 2" xfId="349" xr:uid="{00000000-0005-0000-0000-000007080000}"/>
    <cellStyle name="Normal 7 3 2 3 2 2" xfId="1047" xr:uid="{00000000-0005-0000-0000-000008080000}"/>
    <cellStyle name="Normal 7 3 2 3 2 2 2" xfId="2207" xr:uid="{00000000-0005-0000-0000-000009080000}"/>
    <cellStyle name="Normal 7 3 2 3 2 3" xfId="1532" xr:uid="{00000000-0005-0000-0000-00000A080000}"/>
    <cellStyle name="Normal 7 3 2 3 2 3 2" xfId="2648" xr:uid="{00000000-0005-0000-0000-00000B080000}"/>
    <cellStyle name="Normal 7 3 2 3 2 4" xfId="1787" xr:uid="{00000000-0005-0000-0000-00000C080000}"/>
    <cellStyle name="Normal 7 3 2 3 2 4 2" xfId="2884" xr:uid="{00000000-0005-0000-0000-00000D080000}"/>
    <cellStyle name="Normal 7 3 2 3 2 5" xfId="2206" xr:uid="{00000000-0005-0000-0000-00000E080000}"/>
    <cellStyle name="Normal 7 3 2 3 2 6" xfId="1046" xr:uid="{00000000-0005-0000-0000-00000F080000}"/>
    <cellStyle name="Normal 7 3 2 3 3" xfId="1048" xr:uid="{00000000-0005-0000-0000-000010080000}"/>
    <cellStyle name="Normal 7 3 2 3 3 2" xfId="1049" xr:uid="{00000000-0005-0000-0000-000011080000}"/>
    <cellStyle name="Normal 7 3 2 3 3 2 2" xfId="2209" xr:uid="{00000000-0005-0000-0000-000012080000}"/>
    <cellStyle name="Normal 7 3 2 3 3 3" xfId="1533" xr:uid="{00000000-0005-0000-0000-000013080000}"/>
    <cellStyle name="Normal 7 3 2 3 3 3 2" xfId="2649" xr:uid="{00000000-0005-0000-0000-000014080000}"/>
    <cellStyle name="Normal 7 3 2 3 3 4" xfId="2208" xr:uid="{00000000-0005-0000-0000-000015080000}"/>
    <cellStyle name="Normal 7 3 2 3 4" xfId="1050" xr:uid="{00000000-0005-0000-0000-000016080000}"/>
    <cellStyle name="Normal 7 3 2 3 4 2" xfId="1051" xr:uid="{00000000-0005-0000-0000-000017080000}"/>
    <cellStyle name="Normal 7 3 2 3 4 2 2" xfId="2211" xr:uid="{00000000-0005-0000-0000-000018080000}"/>
    <cellStyle name="Normal 7 3 2 3 4 3" xfId="1534" xr:uid="{00000000-0005-0000-0000-000019080000}"/>
    <cellStyle name="Normal 7 3 2 3 4 3 2" xfId="2650" xr:uid="{00000000-0005-0000-0000-00001A080000}"/>
    <cellStyle name="Normal 7 3 2 3 4 4" xfId="2210" xr:uid="{00000000-0005-0000-0000-00001B080000}"/>
    <cellStyle name="Normal 7 3 2 3 5" xfId="1052" xr:uid="{00000000-0005-0000-0000-00001C080000}"/>
    <cellStyle name="Normal 7 3 2 3 5 2" xfId="2212" xr:uid="{00000000-0005-0000-0000-00001D080000}"/>
    <cellStyle name="Normal 7 3 2 3 6" xfId="1531" xr:uid="{00000000-0005-0000-0000-00001E080000}"/>
    <cellStyle name="Normal 7 3 2 3 6 2" xfId="2647" xr:uid="{00000000-0005-0000-0000-00001F080000}"/>
    <cellStyle name="Normal 7 3 2 3 7" xfId="1729" xr:uid="{00000000-0005-0000-0000-000020080000}"/>
    <cellStyle name="Normal 7 3 2 3 7 2" xfId="2826" xr:uid="{00000000-0005-0000-0000-000021080000}"/>
    <cellStyle name="Normal 7 3 2 3 8" xfId="2205" xr:uid="{00000000-0005-0000-0000-000022080000}"/>
    <cellStyle name="Normal 7 3 2 3 9" xfId="1045" xr:uid="{00000000-0005-0000-0000-000023080000}"/>
    <cellStyle name="Normal 7 3 2 4" xfId="320" xr:uid="{00000000-0005-0000-0000-000024080000}"/>
    <cellStyle name="Normal 7 3 2 4 2" xfId="1054" xr:uid="{00000000-0005-0000-0000-000025080000}"/>
    <cellStyle name="Normal 7 3 2 4 2 2" xfId="2214" xr:uid="{00000000-0005-0000-0000-000026080000}"/>
    <cellStyle name="Normal 7 3 2 4 3" xfId="1535" xr:uid="{00000000-0005-0000-0000-000027080000}"/>
    <cellStyle name="Normal 7 3 2 4 3 2" xfId="2651" xr:uid="{00000000-0005-0000-0000-000028080000}"/>
    <cellStyle name="Normal 7 3 2 4 4" xfId="1758" xr:uid="{00000000-0005-0000-0000-000029080000}"/>
    <cellStyle name="Normal 7 3 2 4 4 2" xfId="2855" xr:uid="{00000000-0005-0000-0000-00002A080000}"/>
    <cellStyle name="Normal 7 3 2 4 5" xfId="2213" xr:uid="{00000000-0005-0000-0000-00002B080000}"/>
    <cellStyle name="Normal 7 3 2 4 6" xfId="1053" xr:uid="{00000000-0005-0000-0000-00002C080000}"/>
    <cellStyle name="Normal 7 3 2 5" xfId="1055" xr:uid="{00000000-0005-0000-0000-00002D080000}"/>
    <cellStyle name="Normal 7 3 2 5 2" xfId="1056" xr:uid="{00000000-0005-0000-0000-00002E080000}"/>
    <cellStyle name="Normal 7 3 2 5 2 2" xfId="2216" xr:uid="{00000000-0005-0000-0000-00002F080000}"/>
    <cellStyle name="Normal 7 3 2 5 3" xfId="1536" xr:uid="{00000000-0005-0000-0000-000030080000}"/>
    <cellStyle name="Normal 7 3 2 5 3 2" xfId="2652" xr:uid="{00000000-0005-0000-0000-000031080000}"/>
    <cellStyle name="Normal 7 3 2 5 4" xfId="2215" xr:uid="{00000000-0005-0000-0000-000032080000}"/>
    <cellStyle name="Normal 7 3 2 6" xfId="1057" xr:uid="{00000000-0005-0000-0000-000033080000}"/>
    <cellStyle name="Normal 7 3 2 6 2" xfId="1058" xr:uid="{00000000-0005-0000-0000-000034080000}"/>
    <cellStyle name="Normal 7 3 2 6 2 2" xfId="2218" xr:uid="{00000000-0005-0000-0000-000035080000}"/>
    <cellStyle name="Normal 7 3 2 6 3" xfId="1537" xr:uid="{00000000-0005-0000-0000-000036080000}"/>
    <cellStyle name="Normal 7 3 2 6 3 2" xfId="2653" xr:uid="{00000000-0005-0000-0000-000037080000}"/>
    <cellStyle name="Normal 7 3 2 6 4" xfId="2217" xr:uid="{00000000-0005-0000-0000-000038080000}"/>
    <cellStyle name="Normal 7 3 2 7" xfId="1059" xr:uid="{00000000-0005-0000-0000-000039080000}"/>
    <cellStyle name="Normal 7 3 2 7 2" xfId="2219" xr:uid="{00000000-0005-0000-0000-00003A080000}"/>
    <cellStyle name="Normal 7 3 2 8" xfId="1522" xr:uid="{00000000-0005-0000-0000-00003B080000}"/>
    <cellStyle name="Normal 7 3 2 8 2" xfId="2638" xr:uid="{00000000-0005-0000-0000-00003C080000}"/>
    <cellStyle name="Normal 7 3 2 9" xfId="1684" xr:uid="{00000000-0005-0000-0000-00003D080000}"/>
    <cellStyle name="Normal 7 3 2 9 2" xfId="2796" xr:uid="{00000000-0005-0000-0000-00003E080000}"/>
    <cellStyle name="Normal 7 3 3" xfId="249" xr:uid="{00000000-0005-0000-0000-00003F080000}"/>
    <cellStyle name="Normal 7 3 3 10" xfId="1060" xr:uid="{00000000-0005-0000-0000-000040080000}"/>
    <cellStyle name="Normal 7 3 3 2" xfId="298" xr:uid="{00000000-0005-0000-0000-000041080000}"/>
    <cellStyle name="Normal 7 3 3 2 2" xfId="356" xr:uid="{00000000-0005-0000-0000-000042080000}"/>
    <cellStyle name="Normal 7 3 3 2 2 2" xfId="1063" xr:uid="{00000000-0005-0000-0000-000043080000}"/>
    <cellStyle name="Normal 7 3 3 2 2 2 2" xfId="2223" xr:uid="{00000000-0005-0000-0000-000044080000}"/>
    <cellStyle name="Normal 7 3 3 2 2 3" xfId="1540" xr:uid="{00000000-0005-0000-0000-000045080000}"/>
    <cellStyle name="Normal 7 3 3 2 2 3 2" xfId="2656" xr:uid="{00000000-0005-0000-0000-000046080000}"/>
    <cellStyle name="Normal 7 3 3 2 2 4" xfId="1794" xr:uid="{00000000-0005-0000-0000-000047080000}"/>
    <cellStyle name="Normal 7 3 3 2 2 4 2" xfId="2891" xr:uid="{00000000-0005-0000-0000-000048080000}"/>
    <cellStyle name="Normal 7 3 3 2 2 5" xfId="2222" xr:uid="{00000000-0005-0000-0000-000049080000}"/>
    <cellStyle name="Normal 7 3 3 2 2 6" xfId="1062" xr:uid="{00000000-0005-0000-0000-00004A080000}"/>
    <cellStyle name="Normal 7 3 3 2 3" xfId="1064" xr:uid="{00000000-0005-0000-0000-00004B080000}"/>
    <cellStyle name="Normal 7 3 3 2 3 2" xfId="1065" xr:uid="{00000000-0005-0000-0000-00004C080000}"/>
    <cellStyle name="Normal 7 3 3 2 3 2 2" xfId="2225" xr:uid="{00000000-0005-0000-0000-00004D080000}"/>
    <cellStyle name="Normal 7 3 3 2 3 3" xfId="1541" xr:uid="{00000000-0005-0000-0000-00004E080000}"/>
    <cellStyle name="Normal 7 3 3 2 3 3 2" xfId="2657" xr:uid="{00000000-0005-0000-0000-00004F080000}"/>
    <cellStyle name="Normal 7 3 3 2 3 4" xfId="2224" xr:uid="{00000000-0005-0000-0000-000050080000}"/>
    <cellStyle name="Normal 7 3 3 2 4" xfId="1066" xr:uid="{00000000-0005-0000-0000-000051080000}"/>
    <cellStyle name="Normal 7 3 3 2 4 2" xfId="1067" xr:uid="{00000000-0005-0000-0000-000052080000}"/>
    <cellStyle name="Normal 7 3 3 2 4 2 2" xfId="2227" xr:uid="{00000000-0005-0000-0000-000053080000}"/>
    <cellStyle name="Normal 7 3 3 2 4 3" xfId="1542" xr:uid="{00000000-0005-0000-0000-000054080000}"/>
    <cellStyle name="Normal 7 3 3 2 4 3 2" xfId="2658" xr:uid="{00000000-0005-0000-0000-000055080000}"/>
    <cellStyle name="Normal 7 3 3 2 4 4" xfId="2226" xr:uid="{00000000-0005-0000-0000-000056080000}"/>
    <cellStyle name="Normal 7 3 3 2 5" xfId="1068" xr:uid="{00000000-0005-0000-0000-000057080000}"/>
    <cellStyle name="Normal 7 3 3 2 5 2" xfId="2228" xr:uid="{00000000-0005-0000-0000-000058080000}"/>
    <cellStyle name="Normal 7 3 3 2 6" xfId="1539" xr:uid="{00000000-0005-0000-0000-000059080000}"/>
    <cellStyle name="Normal 7 3 3 2 6 2" xfId="2655" xr:uid="{00000000-0005-0000-0000-00005A080000}"/>
    <cellStyle name="Normal 7 3 3 2 7" xfId="1736" xr:uid="{00000000-0005-0000-0000-00005B080000}"/>
    <cellStyle name="Normal 7 3 3 2 7 2" xfId="2833" xr:uid="{00000000-0005-0000-0000-00005C080000}"/>
    <cellStyle name="Normal 7 3 3 2 8" xfId="2221" xr:uid="{00000000-0005-0000-0000-00005D080000}"/>
    <cellStyle name="Normal 7 3 3 2 9" xfId="1061" xr:uid="{00000000-0005-0000-0000-00005E080000}"/>
    <cellStyle name="Normal 7 3 3 3" xfId="327" xr:uid="{00000000-0005-0000-0000-00005F080000}"/>
    <cellStyle name="Normal 7 3 3 3 2" xfId="1070" xr:uid="{00000000-0005-0000-0000-000060080000}"/>
    <cellStyle name="Normal 7 3 3 3 2 2" xfId="2230" xr:uid="{00000000-0005-0000-0000-000061080000}"/>
    <cellStyle name="Normal 7 3 3 3 3" xfId="1543" xr:uid="{00000000-0005-0000-0000-000062080000}"/>
    <cellStyle name="Normal 7 3 3 3 3 2" xfId="2659" xr:uid="{00000000-0005-0000-0000-000063080000}"/>
    <cellStyle name="Normal 7 3 3 3 4" xfId="1765" xr:uid="{00000000-0005-0000-0000-000064080000}"/>
    <cellStyle name="Normal 7 3 3 3 4 2" xfId="2862" xr:uid="{00000000-0005-0000-0000-000065080000}"/>
    <cellStyle name="Normal 7 3 3 3 5" xfId="2229" xr:uid="{00000000-0005-0000-0000-000066080000}"/>
    <cellStyle name="Normal 7 3 3 3 6" xfId="1069" xr:uid="{00000000-0005-0000-0000-000067080000}"/>
    <cellStyle name="Normal 7 3 3 4" xfId="1071" xr:uid="{00000000-0005-0000-0000-000068080000}"/>
    <cellStyle name="Normal 7 3 3 4 2" xfId="1072" xr:uid="{00000000-0005-0000-0000-000069080000}"/>
    <cellStyle name="Normal 7 3 3 4 2 2" xfId="2232" xr:uid="{00000000-0005-0000-0000-00006A080000}"/>
    <cellStyle name="Normal 7 3 3 4 3" xfId="1544" xr:uid="{00000000-0005-0000-0000-00006B080000}"/>
    <cellStyle name="Normal 7 3 3 4 3 2" xfId="2660" xr:uid="{00000000-0005-0000-0000-00006C080000}"/>
    <cellStyle name="Normal 7 3 3 4 4" xfId="2231" xr:uid="{00000000-0005-0000-0000-00006D080000}"/>
    <cellStyle name="Normal 7 3 3 5" xfId="1073" xr:uid="{00000000-0005-0000-0000-00006E080000}"/>
    <cellStyle name="Normal 7 3 3 5 2" xfId="1074" xr:uid="{00000000-0005-0000-0000-00006F080000}"/>
    <cellStyle name="Normal 7 3 3 5 2 2" xfId="2234" xr:uid="{00000000-0005-0000-0000-000070080000}"/>
    <cellStyle name="Normal 7 3 3 5 3" xfId="1545" xr:uid="{00000000-0005-0000-0000-000071080000}"/>
    <cellStyle name="Normal 7 3 3 5 3 2" xfId="2661" xr:uid="{00000000-0005-0000-0000-000072080000}"/>
    <cellStyle name="Normal 7 3 3 5 4" xfId="2233" xr:uid="{00000000-0005-0000-0000-000073080000}"/>
    <cellStyle name="Normal 7 3 3 6" xfId="1075" xr:uid="{00000000-0005-0000-0000-000074080000}"/>
    <cellStyle name="Normal 7 3 3 6 2" xfId="2235" xr:uid="{00000000-0005-0000-0000-000075080000}"/>
    <cellStyle name="Normal 7 3 3 7" xfId="1538" xr:uid="{00000000-0005-0000-0000-000076080000}"/>
    <cellStyle name="Normal 7 3 3 7 2" xfId="2654" xr:uid="{00000000-0005-0000-0000-000077080000}"/>
    <cellStyle name="Normal 7 3 3 8" xfId="1691" xr:uid="{00000000-0005-0000-0000-000078080000}"/>
    <cellStyle name="Normal 7 3 3 8 2" xfId="2803" xr:uid="{00000000-0005-0000-0000-000079080000}"/>
    <cellStyle name="Normal 7 3 3 9" xfId="2220" xr:uid="{00000000-0005-0000-0000-00007A080000}"/>
    <cellStyle name="Normal 7 3 4" xfId="281" xr:uid="{00000000-0005-0000-0000-00007B080000}"/>
    <cellStyle name="Normal 7 3 4 2" xfId="342" xr:uid="{00000000-0005-0000-0000-00007C080000}"/>
    <cellStyle name="Normal 7 3 4 2 2" xfId="1078" xr:uid="{00000000-0005-0000-0000-00007D080000}"/>
    <cellStyle name="Normal 7 3 4 2 2 2" xfId="2238" xr:uid="{00000000-0005-0000-0000-00007E080000}"/>
    <cellStyle name="Normal 7 3 4 2 3" xfId="1547" xr:uid="{00000000-0005-0000-0000-00007F080000}"/>
    <cellStyle name="Normal 7 3 4 2 3 2" xfId="2663" xr:uid="{00000000-0005-0000-0000-000080080000}"/>
    <cellStyle name="Normal 7 3 4 2 4" xfId="1780" xr:uid="{00000000-0005-0000-0000-000081080000}"/>
    <cellStyle name="Normal 7 3 4 2 4 2" xfId="2877" xr:uid="{00000000-0005-0000-0000-000082080000}"/>
    <cellStyle name="Normal 7 3 4 2 5" xfId="2237" xr:uid="{00000000-0005-0000-0000-000083080000}"/>
    <cellStyle name="Normal 7 3 4 2 6" xfId="1077" xr:uid="{00000000-0005-0000-0000-000084080000}"/>
    <cellStyle name="Normal 7 3 4 3" xfId="1079" xr:uid="{00000000-0005-0000-0000-000085080000}"/>
    <cellStyle name="Normal 7 3 4 3 2" xfId="1080" xr:uid="{00000000-0005-0000-0000-000086080000}"/>
    <cellStyle name="Normal 7 3 4 3 2 2" xfId="2240" xr:uid="{00000000-0005-0000-0000-000087080000}"/>
    <cellStyle name="Normal 7 3 4 3 3" xfId="1548" xr:uid="{00000000-0005-0000-0000-000088080000}"/>
    <cellStyle name="Normal 7 3 4 3 3 2" xfId="2664" xr:uid="{00000000-0005-0000-0000-000089080000}"/>
    <cellStyle name="Normal 7 3 4 3 4" xfId="2239" xr:uid="{00000000-0005-0000-0000-00008A080000}"/>
    <cellStyle name="Normal 7 3 4 4" xfId="1081" xr:uid="{00000000-0005-0000-0000-00008B080000}"/>
    <cellStyle name="Normal 7 3 4 4 2" xfId="1082" xr:uid="{00000000-0005-0000-0000-00008C080000}"/>
    <cellStyle name="Normal 7 3 4 4 2 2" xfId="2242" xr:uid="{00000000-0005-0000-0000-00008D080000}"/>
    <cellStyle name="Normal 7 3 4 4 3" xfId="1549" xr:uid="{00000000-0005-0000-0000-00008E080000}"/>
    <cellStyle name="Normal 7 3 4 4 3 2" xfId="2665" xr:uid="{00000000-0005-0000-0000-00008F080000}"/>
    <cellStyle name="Normal 7 3 4 4 4" xfId="2241" xr:uid="{00000000-0005-0000-0000-000090080000}"/>
    <cellStyle name="Normal 7 3 4 5" xfId="1083" xr:uid="{00000000-0005-0000-0000-000091080000}"/>
    <cellStyle name="Normal 7 3 4 5 2" xfId="2243" xr:uid="{00000000-0005-0000-0000-000092080000}"/>
    <cellStyle name="Normal 7 3 4 6" xfId="1546" xr:uid="{00000000-0005-0000-0000-000093080000}"/>
    <cellStyle name="Normal 7 3 4 6 2" xfId="2662" xr:uid="{00000000-0005-0000-0000-000094080000}"/>
    <cellStyle name="Normal 7 3 4 7" xfId="1719" xr:uid="{00000000-0005-0000-0000-000095080000}"/>
    <cellStyle name="Normal 7 3 4 7 2" xfId="2819" xr:uid="{00000000-0005-0000-0000-000096080000}"/>
    <cellStyle name="Normal 7 3 4 8" xfId="2236" xr:uid="{00000000-0005-0000-0000-000097080000}"/>
    <cellStyle name="Normal 7 3 4 9" xfId="1076" xr:uid="{00000000-0005-0000-0000-000098080000}"/>
    <cellStyle name="Normal 7 3 5" xfId="313" xr:uid="{00000000-0005-0000-0000-000099080000}"/>
    <cellStyle name="Normal 7 3 5 2" xfId="1085" xr:uid="{00000000-0005-0000-0000-00009A080000}"/>
    <cellStyle name="Normal 7 3 5 2 2" xfId="2245" xr:uid="{00000000-0005-0000-0000-00009B080000}"/>
    <cellStyle name="Normal 7 3 5 3" xfId="1550" xr:uid="{00000000-0005-0000-0000-00009C080000}"/>
    <cellStyle name="Normal 7 3 5 3 2" xfId="2666" xr:uid="{00000000-0005-0000-0000-00009D080000}"/>
    <cellStyle name="Normal 7 3 5 4" xfId="1751" xr:uid="{00000000-0005-0000-0000-00009E080000}"/>
    <cellStyle name="Normal 7 3 5 4 2" xfId="2848" xr:uid="{00000000-0005-0000-0000-00009F080000}"/>
    <cellStyle name="Normal 7 3 5 5" xfId="2244" xr:uid="{00000000-0005-0000-0000-0000A0080000}"/>
    <cellStyle name="Normal 7 3 5 6" xfId="1084" xr:uid="{00000000-0005-0000-0000-0000A1080000}"/>
    <cellStyle name="Normal 7 3 6" xfId="1086" xr:uid="{00000000-0005-0000-0000-0000A2080000}"/>
    <cellStyle name="Normal 7 3 6 2" xfId="1087" xr:uid="{00000000-0005-0000-0000-0000A3080000}"/>
    <cellStyle name="Normal 7 3 6 2 2" xfId="2247" xr:uid="{00000000-0005-0000-0000-0000A4080000}"/>
    <cellStyle name="Normal 7 3 6 3" xfId="1551" xr:uid="{00000000-0005-0000-0000-0000A5080000}"/>
    <cellStyle name="Normal 7 3 6 3 2" xfId="2667" xr:uid="{00000000-0005-0000-0000-0000A6080000}"/>
    <cellStyle name="Normal 7 3 6 4" xfId="2246" xr:uid="{00000000-0005-0000-0000-0000A7080000}"/>
    <cellStyle name="Normal 7 3 7" xfId="1088" xr:uid="{00000000-0005-0000-0000-0000A8080000}"/>
    <cellStyle name="Normal 7 3 7 2" xfId="1089" xr:uid="{00000000-0005-0000-0000-0000A9080000}"/>
    <cellStyle name="Normal 7 3 7 2 2" xfId="2249" xr:uid="{00000000-0005-0000-0000-0000AA080000}"/>
    <cellStyle name="Normal 7 3 7 3" xfId="1552" xr:uid="{00000000-0005-0000-0000-0000AB080000}"/>
    <cellStyle name="Normal 7 3 7 3 2" xfId="2668" xr:uid="{00000000-0005-0000-0000-0000AC080000}"/>
    <cellStyle name="Normal 7 3 7 4" xfId="2248" xr:uid="{00000000-0005-0000-0000-0000AD080000}"/>
    <cellStyle name="Normal 7 3 8" xfId="1090" xr:uid="{00000000-0005-0000-0000-0000AE080000}"/>
    <cellStyle name="Normal 7 3 8 2" xfId="2250" xr:uid="{00000000-0005-0000-0000-0000AF080000}"/>
    <cellStyle name="Normal 7 3 9" xfId="1521" xr:uid="{00000000-0005-0000-0000-0000B0080000}"/>
    <cellStyle name="Normal 7 3 9 2" xfId="2637" xr:uid="{00000000-0005-0000-0000-0000B1080000}"/>
    <cellStyle name="Normal 7 4" xfId="218" xr:uid="{00000000-0005-0000-0000-0000B2080000}"/>
    <cellStyle name="Normal 7 4 10" xfId="2251" xr:uid="{00000000-0005-0000-0000-0000B3080000}"/>
    <cellStyle name="Normal 7 4 11" xfId="1091" xr:uid="{00000000-0005-0000-0000-0000B4080000}"/>
    <cellStyle name="Normal 7 4 2" xfId="252" xr:uid="{00000000-0005-0000-0000-0000B5080000}"/>
    <cellStyle name="Normal 7 4 2 10" xfId="1092" xr:uid="{00000000-0005-0000-0000-0000B6080000}"/>
    <cellStyle name="Normal 7 4 2 2" xfId="301" xr:uid="{00000000-0005-0000-0000-0000B7080000}"/>
    <cellStyle name="Normal 7 4 2 2 2" xfId="359" xr:uid="{00000000-0005-0000-0000-0000B8080000}"/>
    <cellStyle name="Normal 7 4 2 2 2 2" xfId="1095" xr:uid="{00000000-0005-0000-0000-0000B9080000}"/>
    <cellStyle name="Normal 7 4 2 2 2 2 2" xfId="2255" xr:uid="{00000000-0005-0000-0000-0000BA080000}"/>
    <cellStyle name="Normal 7 4 2 2 2 3" xfId="1556" xr:uid="{00000000-0005-0000-0000-0000BB080000}"/>
    <cellStyle name="Normal 7 4 2 2 2 3 2" xfId="2672" xr:uid="{00000000-0005-0000-0000-0000BC080000}"/>
    <cellStyle name="Normal 7 4 2 2 2 4" xfId="1797" xr:uid="{00000000-0005-0000-0000-0000BD080000}"/>
    <cellStyle name="Normal 7 4 2 2 2 4 2" xfId="2894" xr:uid="{00000000-0005-0000-0000-0000BE080000}"/>
    <cellStyle name="Normal 7 4 2 2 2 5" xfId="2254" xr:uid="{00000000-0005-0000-0000-0000BF080000}"/>
    <cellStyle name="Normal 7 4 2 2 2 6" xfId="1094" xr:uid="{00000000-0005-0000-0000-0000C0080000}"/>
    <cellStyle name="Normal 7 4 2 2 3" xfId="1096" xr:uid="{00000000-0005-0000-0000-0000C1080000}"/>
    <cellStyle name="Normal 7 4 2 2 3 2" xfId="1097" xr:uid="{00000000-0005-0000-0000-0000C2080000}"/>
    <cellStyle name="Normal 7 4 2 2 3 2 2" xfId="2257" xr:uid="{00000000-0005-0000-0000-0000C3080000}"/>
    <cellStyle name="Normal 7 4 2 2 3 3" xfId="1557" xr:uid="{00000000-0005-0000-0000-0000C4080000}"/>
    <cellStyle name="Normal 7 4 2 2 3 3 2" xfId="2673" xr:uid="{00000000-0005-0000-0000-0000C5080000}"/>
    <cellStyle name="Normal 7 4 2 2 3 4" xfId="2256" xr:uid="{00000000-0005-0000-0000-0000C6080000}"/>
    <cellStyle name="Normal 7 4 2 2 4" xfId="1098" xr:uid="{00000000-0005-0000-0000-0000C7080000}"/>
    <cellStyle name="Normal 7 4 2 2 4 2" xfId="1099" xr:uid="{00000000-0005-0000-0000-0000C8080000}"/>
    <cellStyle name="Normal 7 4 2 2 4 2 2" xfId="2259" xr:uid="{00000000-0005-0000-0000-0000C9080000}"/>
    <cellStyle name="Normal 7 4 2 2 4 3" xfId="1558" xr:uid="{00000000-0005-0000-0000-0000CA080000}"/>
    <cellStyle name="Normal 7 4 2 2 4 3 2" xfId="2674" xr:uid="{00000000-0005-0000-0000-0000CB080000}"/>
    <cellStyle name="Normal 7 4 2 2 4 4" xfId="2258" xr:uid="{00000000-0005-0000-0000-0000CC080000}"/>
    <cellStyle name="Normal 7 4 2 2 5" xfId="1100" xr:uid="{00000000-0005-0000-0000-0000CD080000}"/>
    <cellStyle name="Normal 7 4 2 2 5 2" xfId="2260" xr:uid="{00000000-0005-0000-0000-0000CE080000}"/>
    <cellStyle name="Normal 7 4 2 2 6" xfId="1555" xr:uid="{00000000-0005-0000-0000-0000CF080000}"/>
    <cellStyle name="Normal 7 4 2 2 6 2" xfId="2671" xr:uid="{00000000-0005-0000-0000-0000D0080000}"/>
    <cellStyle name="Normal 7 4 2 2 7" xfId="1739" xr:uid="{00000000-0005-0000-0000-0000D1080000}"/>
    <cellStyle name="Normal 7 4 2 2 7 2" xfId="2836" xr:uid="{00000000-0005-0000-0000-0000D2080000}"/>
    <cellStyle name="Normal 7 4 2 2 8" xfId="2253" xr:uid="{00000000-0005-0000-0000-0000D3080000}"/>
    <cellStyle name="Normal 7 4 2 2 9" xfId="1093" xr:uid="{00000000-0005-0000-0000-0000D4080000}"/>
    <cellStyle name="Normal 7 4 2 3" xfId="330" xr:uid="{00000000-0005-0000-0000-0000D5080000}"/>
    <cellStyle name="Normal 7 4 2 3 2" xfId="1102" xr:uid="{00000000-0005-0000-0000-0000D6080000}"/>
    <cellStyle name="Normal 7 4 2 3 2 2" xfId="2262" xr:uid="{00000000-0005-0000-0000-0000D7080000}"/>
    <cellStyle name="Normal 7 4 2 3 3" xfId="1559" xr:uid="{00000000-0005-0000-0000-0000D8080000}"/>
    <cellStyle name="Normal 7 4 2 3 3 2" xfId="2675" xr:uid="{00000000-0005-0000-0000-0000D9080000}"/>
    <cellStyle name="Normal 7 4 2 3 4" xfId="1768" xr:uid="{00000000-0005-0000-0000-0000DA080000}"/>
    <cellStyle name="Normal 7 4 2 3 4 2" xfId="2865" xr:uid="{00000000-0005-0000-0000-0000DB080000}"/>
    <cellStyle name="Normal 7 4 2 3 5" xfId="2261" xr:uid="{00000000-0005-0000-0000-0000DC080000}"/>
    <cellStyle name="Normal 7 4 2 3 6" xfId="1101" xr:uid="{00000000-0005-0000-0000-0000DD080000}"/>
    <cellStyle name="Normal 7 4 2 4" xfId="1103" xr:uid="{00000000-0005-0000-0000-0000DE080000}"/>
    <cellStyle name="Normal 7 4 2 4 2" xfId="1104" xr:uid="{00000000-0005-0000-0000-0000DF080000}"/>
    <cellStyle name="Normal 7 4 2 4 2 2" xfId="2264" xr:uid="{00000000-0005-0000-0000-0000E0080000}"/>
    <cellStyle name="Normal 7 4 2 4 3" xfId="1560" xr:uid="{00000000-0005-0000-0000-0000E1080000}"/>
    <cellStyle name="Normal 7 4 2 4 3 2" xfId="2676" xr:uid="{00000000-0005-0000-0000-0000E2080000}"/>
    <cellStyle name="Normal 7 4 2 4 4" xfId="2263" xr:uid="{00000000-0005-0000-0000-0000E3080000}"/>
    <cellStyle name="Normal 7 4 2 5" xfId="1105" xr:uid="{00000000-0005-0000-0000-0000E4080000}"/>
    <cellStyle name="Normal 7 4 2 5 2" xfId="1106" xr:uid="{00000000-0005-0000-0000-0000E5080000}"/>
    <cellStyle name="Normal 7 4 2 5 2 2" xfId="2266" xr:uid="{00000000-0005-0000-0000-0000E6080000}"/>
    <cellStyle name="Normal 7 4 2 5 3" xfId="1561" xr:uid="{00000000-0005-0000-0000-0000E7080000}"/>
    <cellStyle name="Normal 7 4 2 5 3 2" xfId="2677" xr:uid="{00000000-0005-0000-0000-0000E8080000}"/>
    <cellStyle name="Normal 7 4 2 5 4" xfId="2265" xr:uid="{00000000-0005-0000-0000-0000E9080000}"/>
    <cellStyle name="Normal 7 4 2 6" xfId="1107" xr:uid="{00000000-0005-0000-0000-0000EA080000}"/>
    <cellStyle name="Normal 7 4 2 6 2" xfId="2267" xr:uid="{00000000-0005-0000-0000-0000EB080000}"/>
    <cellStyle name="Normal 7 4 2 7" xfId="1554" xr:uid="{00000000-0005-0000-0000-0000EC080000}"/>
    <cellStyle name="Normal 7 4 2 7 2" xfId="2670" xr:uid="{00000000-0005-0000-0000-0000ED080000}"/>
    <cellStyle name="Normal 7 4 2 8" xfId="1694" xr:uid="{00000000-0005-0000-0000-0000EE080000}"/>
    <cellStyle name="Normal 7 4 2 8 2" xfId="2806" xr:uid="{00000000-0005-0000-0000-0000EF080000}"/>
    <cellStyle name="Normal 7 4 2 9" xfId="2252" xr:uid="{00000000-0005-0000-0000-0000F0080000}"/>
    <cellStyle name="Normal 7 4 3" xfId="287" xr:uid="{00000000-0005-0000-0000-0000F1080000}"/>
    <cellStyle name="Normal 7 4 3 2" xfId="345" xr:uid="{00000000-0005-0000-0000-0000F2080000}"/>
    <cellStyle name="Normal 7 4 3 2 2" xfId="1110" xr:uid="{00000000-0005-0000-0000-0000F3080000}"/>
    <cellStyle name="Normal 7 4 3 2 2 2" xfId="2270" xr:uid="{00000000-0005-0000-0000-0000F4080000}"/>
    <cellStyle name="Normal 7 4 3 2 3" xfId="1563" xr:uid="{00000000-0005-0000-0000-0000F5080000}"/>
    <cellStyle name="Normal 7 4 3 2 3 2" xfId="2679" xr:uid="{00000000-0005-0000-0000-0000F6080000}"/>
    <cellStyle name="Normal 7 4 3 2 4" xfId="1783" xr:uid="{00000000-0005-0000-0000-0000F7080000}"/>
    <cellStyle name="Normal 7 4 3 2 4 2" xfId="2880" xr:uid="{00000000-0005-0000-0000-0000F8080000}"/>
    <cellStyle name="Normal 7 4 3 2 5" xfId="2269" xr:uid="{00000000-0005-0000-0000-0000F9080000}"/>
    <cellStyle name="Normal 7 4 3 2 6" xfId="1109" xr:uid="{00000000-0005-0000-0000-0000FA080000}"/>
    <cellStyle name="Normal 7 4 3 3" xfId="1111" xr:uid="{00000000-0005-0000-0000-0000FB080000}"/>
    <cellStyle name="Normal 7 4 3 3 2" xfId="1112" xr:uid="{00000000-0005-0000-0000-0000FC080000}"/>
    <cellStyle name="Normal 7 4 3 3 2 2" xfId="2272" xr:uid="{00000000-0005-0000-0000-0000FD080000}"/>
    <cellStyle name="Normal 7 4 3 3 3" xfId="1564" xr:uid="{00000000-0005-0000-0000-0000FE080000}"/>
    <cellStyle name="Normal 7 4 3 3 3 2" xfId="2680" xr:uid="{00000000-0005-0000-0000-0000FF080000}"/>
    <cellStyle name="Normal 7 4 3 3 4" xfId="2271" xr:uid="{00000000-0005-0000-0000-000000090000}"/>
    <cellStyle name="Normal 7 4 3 4" xfId="1113" xr:uid="{00000000-0005-0000-0000-000001090000}"/>
    <cellStyle name="Normal 7 4 3 4 2" xfId="1114" xr:uid="{00000000-0005-0000-0000-000002090000}"/>
    <cellStyle name="Normal 7 4 3 4 2 2" xfId="2274" xr:uid="{00000000-0005-0000-0000-000003090000}"/>
    <cellStyle name="Normal 7 4 3 4 3" xfId="1565" xr:uid="{00000000-0005-0000-0000-000004090000}"/>
    <cellStyle name="Normal 7 4 3 4 3 2" xfId="2681" xr:uid="{00000000-0005-0000-0000-000005090000}"/>
    <cellStyle name="Normal 7 4 3 4 4" xfId="2273" xr:uid="{00000000-0005-0000-0000-000006090000}"/>
    <cellStyle name="Normal 7 4 3 5" xfId="1115" xr:uid="{00000000-0005-0000-0000-000007090000}"/>
    <cellStyle name="Normal 7 4 3 5 2" xfId="2275" xr:uid="{00000000-0005-0000-0000-000008090000}"/>
    <cellStyle name="Normal 7 4 3 6" xfId="1562" xr:uid="{00000000-0005-0000-0000-000009090000}"/>
    <cellStyle name="Normal 7 4 3 6 2" xfId="2678" xr:uid="{00000000-0005-0000-0000-00000A090000}"/>
    <cellStyle name="Normal 7 4 3 7" xfId="1725" xr:uid="{00000000-0005-0000-0000-00000B090000}"/>
    <cellStyle name="Normal 7 4 3 7 2" xfId="2822" xr:uid="{00000000-0005-0000-0000-00000C090000}"/>
    <cellStyle name="Normal 7 4 3 8" xfId="2268" xr:uid="{00000000-0005-0000-0000-00000D090000}"/>
    <cellStyle name="Normal 7 4 3 9" xfId="1108" xr:uid="{00000000-0005-0000-0000-00000E090000}"/>
    <cellStyle name="Normal 7 4 4" xfId="316" xr:uid="{00000000-0005-0000-0000-00000F090000}"/>
    <cellStyle name="Normal 7 4 4 2" xfId="1117" xr:uid="{00000000-0005-0000-0000-000010090000}"/>
    <cellStyle name="Normal 7 4 4 2 2" xfId="2277" xr:uid="{00000000-0005-0000-0000-000011090000}"/>
    <cellStyle name="Normal 7 4 4 3" xfId="1566" xr:uid="{00000000-0005-0000-0000-000012090000}"/>
    <cellStyle name="Normal 7 4 4 3 2" xfId="2682" xr:uid="{00000000-0005-0000-0000-000013090000}"/>
    <cellStyle name="Normal 7 4 4 4" xfId="1754" xr:uid="{00000000-0005-0000-0000-000014090000}"/>
    <cellStyle name="Normal 7 4 4 4 2" xfId="2851" xr:uid="{00000000-0005-0000-0000-000015090000}"/>
    <cellStyle name="Normal 7 4 4 5" xfId="2276" xr:uid="{00000000-0005-0000-0000-000016090000}"/>
    <cellStyle name="Normal 7 4 4 6" xfId="1116" xr:uid="{00000000-0005-0000-0000-000017090000}"/>
    <cellStyle name="Normal 7 4 5" xfId="1118" xr:uid="{00000000-0005-0000-0000-000018090000}"/>
    <cellStyle name="Normal 7 4 5 2" xfId="1119" xr:uid="{00000000-0005-0000-0000-000019090000}"/>
    <cellStyle name="Normal 7 4 5 2 2" xfId="2279" xr:uid="{00000000-0005-0000-0000-00001A090000}"/>
    <cellStyle name="Normal 7 4 5 3" xfId="1567" xr:uid="{00000000-0005-0000-0000-00001B090000}"/>
    <cellStyle name="Normal 7 4 5 3 2" xfId="2683" xr:uid="{00000000-0005-0000-0000-00001C090000}"/>
    <cellStyle name="Normal 7 4 5 4" xfId="2278" xr:uid="{00000000-0005-0000-0000-00001D090000}"/>
    <cellStyle name="Normal 7 4 6" xfId="1120" xr:uid="{00000000-0005-0000-0000-00001E090000}"/>
    <cellStyle name="Normal 7 4 6 2" xfId="1121" xr:uid="{00000000-0005-0000-0000-00001F090000}"/>
    <cellStyle name="Normal 7 4 6 2 2" xfId="2281" xr:uid="{00000000-0005-0000-0000-000020090000}"/>
    <cellStyle name="Normal 7 4 6 3" xfId="1568" xr:uid="{00000000-0005-0000-0000-000021090000}"/>
    <cellStyle name="Normal 7 4 6 3 2" xfId="2684" xr:uid="{00000000-0005-0000-0000-000022090000}"/>
    <cellStyle name="Normal 7 4 6 4" xfId="2280" xr:uid="{00000000-0005-0000-0000-000023090000}"/>
    <cellStyle name="Normal 7 4 7" xfId="1122" xr:uid="{00000000-0005-0000-0000-000024090000}"/>
    <cellStyle name="Normal 7 4 7 2" xfId="2282" xr:uid="{00000000-0005-0000-0000-000025090000}"/>
    <cellStyle name="Normal 7 4 8" xfId="1553" xr:uid="{00000000-0005-0000-0000-000026090000}"/>
    <cellStyle name="Normal 7 4 8 2" xfId="2669" xr:uid="{00000000-0005-0000-0000-000027090000}"/>
    <cellStyle name="Normal 7 4 9" xfId="1680" xr:uid="{00000000-0005-0000-0000-000028090000}"/>
    <cellStyle name="Normal 7 4 9 2" xfId="2792" xr:uid="{00000000-0005-0000-0000-000029090000}"/>
    <cellStyle name="Normal 7 5" xfId="245" xr:uid="{00000000-0005-0000-0000-00002A090000}"/>
    <cellStyle name="Normal 7 5 10" xfId="2283" xr:uid="{00000000-0005-0000-0000-00002B090000}"/>
    <cellStyle name="Normal 7 5 11" xfId="1123" xr:uid="{00000000-0005-0000-0000-00002C090000}"/>
    <cellStyle name="Normal 7 5 2" xfId="294" xr:uid="{00000000-0005-0000-0000-00002D090000}"/>
    <cellStyle name="Normal 7 5 2 10" xfId="1124" xr:uid="{00000000-0005-0000-0000-00002E090000}"/>
    <cellStyle name="Normal 7 5 2 2" xfId="352" xr:uid="{00000000-0005-0000-0000-00002F090000}"/>
    <cellStyle name="Normal 7 5 2 2 2" xfId="1126" xr:uid="{00000000-0005-0000-0000-000030090000}"/>
    <cellStyle name="Normal 7 5 2 2 2 2" xfId="1127" xr:uid="{00000000-0005-0000-0000-000031090000}"/>
    <cellStyle name="Normal 7 5 2 2 2 2 2" xfId="2287" xr:uid="{00000000-0005-0000-0000-000032090000}"/>
    <cellStyle name="Normal 7 5 2 2 2 3" xfId="1572" xr:uid="{00000000-0005-0000-0000-000033090000}"/>
    <cellStyle name="Normal 7 5 2 2 2 3 2" xfId="2688" xr:uid="{00000000-0005-0000-0000-000034090000}"/>
    <cellStyle name="Normal 7 5 2 2 2 4" xfId="2286" xr:uid="{00000000-0005-0000-0000-000035090000}"/>
    <cellStyle name="Normal 7 5 2 2 3" xfId="1128" xr:uid="{00000000-0005-0000-0000-000036090000}"/>
    <cellStyle name="Normal 7 5 2 2 3 2" xfId="1129" xr:uid="{00000000-0005-0000-0000-000037090000}"/>
    <cellStyle name="Normal 7 5 2 2 3 2 2" xfId="2289" xr:uid="{00000000-0005-0000-0000-000038090000}"/>
    <cellStyle name="Normal 7 5 2 2 3 3" xfId="1573" xr:uid="{00000000-0005-0000-0000-000039090000}"/>
    <cellStyle name="Normal 7 5 2 2 3 3 2" xfId="2689" xr:uid="{00000000-0005-0000-0000-00003A090000}"/>
    <cellStyle name="Normal 7 5 2 2 3 4" xfId="2288" xr:uid="{00000000-0005-0000-0000-00003B090000}"/>
    <cellStyle name="Normal 7 5 2 2 4" xfId="1130" xr:uid="{00000000-0005-0000-0000-00003C090000}"/>
    <cellStyle name="Normal 7 5 2 2 4 2" xfId="1131" xr:uid="{00000000-0005-0000-0000-00003D090000}"/>
    <cellStyle name="Normal 7 5 2 2 4 2 2" xfId="2291" xr:uid="{00000000-0005-0000-0000-00003E090000}"/>
    <cellStyle name="Normal 7 5 2 2 4 3" xfId="1574" xr:uid="{00000000-0005-0000-0000-00003F090000}"/>
    <cellStyle name="Normal 7 5 2 2 4 3 2" xfId="2690" xr:uid="{00000000-0005-0000-0000-000040090000}"/>
    <cellStyle name="Normal 7 5 2 2 4 4" xfId="2290" xr:uid="{00000000-0005-0000-0000-000041090000}"/>
    <cellStyle name="Normal 7 5 2 2 5" xfId="1132" xr:uid="{00000000-0005-0000-0000-000042090000}"/>
    <cellStyle name="Normal 7 5 2 2 5 2" xfId="2292" xr:uid="{00000000-0005-0000-0000-000043090000}"/>
    <cellStyle name="Normal 7 5 2 2 6" xfId="1571" xr:uid="{00000000-0005-0000-0000-000044090000}"/>
    <cellStyle name="Normal 7 5 2 2 6 2" xfId="2687" xr:uid="{00000000-0005-0000-0000-000045090000}"/>
    <cellStyle name="Normal 7 5 2 2 7" xfId="1790" xr:uid="{00000000-0005-0000-0000-000046090000}"/>
    <cellStyle name="Normal 7 5 2 2 7 2" xfId="2887" xr:uid="{00000000-0005-0000-0000-000047090000}"/>
    <cellStyle name="Normal 7 5 2 2 8" xfId="2285" xr:uid="{00000000-0005-0000-0000-000048090000}"/>
    <cellStyle name="Normal 7 5 2 2 9" xfId="1125" xr:uid="{00000000-0005-0000-0000-000049090000}"/>
    <cellStyle name="Normal 7 5 2 3" xfId="1133" xr:uid="{00000000-0005-0000-0000-00004A090000}"/>
    <cellStyle name="Normal 7 5 2 3 2" xfId="1134" xr:uid="{00000000-0005-0000-0000-00004B090000}"/>
    <cellStyle name="Normal 7 5 2 3 2 2" xfId="2294" xr:uid="{00000000-0005-0000-0000-00004C090000}"/>
    <cellStyle name="Normal 7 5 2 3 3" xfId="1575" xr:uid="{00000000-0005-0000-0000-00004D090000}"/>
    <cellStyle name="Normal 7 5 2 3 3 2" xfId="2691" xr:uid="{00000000-0005-0000-0000-00004E090000}"/>
    <cellStyle name="Normal 7 5 2 3 4" xfId="2293" xr:uid="{00000000-0005-0000-0000-00004F090000}"/>
    <cellStyle name="Normal 7 5 2 4" xfId="1135" xr:uid="{00000000-0005-0000-0000-000050090000}"/>
    <cellStyle name="Normal 7 5 2 4 2" xfId="1136" xr:uid="{00000000-0005-0000-0000-000051090000}"/>
    <cellStyle name="Normal 7 5 2 4 2 2" xfId="2296" xr:uid="{00000000-0005-0000-0000-000052090000}"/>
    <cellStyle name="Normal 7 5 2 4 3" xfId="1576" xr:uid="{00000000-0005-0000-0000-000053090000}"/>
    <cellStyle name="Normal 7 5 2 4 3 2" xfId="2692" xr:uid="{00000000-0005-0000-0000-000054090000}"/>
    <cellStyle name="Normal 7 5 2 4 4" xfId="2295" xr:uid="{00000000-0005-0000-0000-000055090000}"/>
    <cellStyle name="Normal 7 5 2 5" xfId="1137" xr:uid="{00000000-0005-0000-0000-000056090000}"/>
    <cellStyle name="Normal 7 5 2 5 2" xfId="1138" xr:uid="{00000000-0005-0000-0000-000057090000}"/>
    <cellStyle name="Normal 7 5 2 5 2 2" xfId="2298" xr:uid="{00000000-0005-0000-0000-000058090000}"/>
    <cellStyle name="Normal 7 5 2 5 3" xfId="1577" xr:uid="{00000000-0005-0000-0000-000059090000}"/>
    <cellStyle name="Normal 7 5 2 5 3 2" xfId="2693" xr:uid="{00000000-0005-0000-0000-00005A090000}"/>
    <cellStyle name="Normal 7 5 2 5 4" xfId="2297" xr:uid="{00000000-0005-0000-0000-00005B090000}"/>
    <cellStyle name="Normal 7 5 2 6" xfId="1139" xr:uid="{00000000-0005-0000-0000-00005C090000}"/>
    <cellStyle name="Normal 7 5 2 6 2" xfId="2299" xr:uid="{00000000-0005-0000-0000-00005D090000}"/>
    <cellStyle name="Normal 7 5 2 7" xfId="1570" xr:uid="{00000000-0005-0000-0000-00005E090000}"/>
    <cellStyle name="Normal 7 5 2 7 2" xfId="2686" xr:uid="{00000000-0005-0000-0000-00005F090000}"/>
    <cellStyle name="Normal 7 5 2 8" xfId="1732" xr:uid="{00000000-0005-0000-0000-000060090000}"/>
    <cellStyle name="Normal 7 5 2 8 2" xfId="2829" xr:uid="{00000000-0005-0000-0000-000061090000}"/>
    <cellStyle name="Normal 7 5 2 9" xfId="2284" xr:uid="{00000000-0005-0000-0000-000062090000}"/>
    <cellStyle name="Normal 7 5 3" xfId="323" xr:uid="{00000000-0005-0000-0000-000063090000}"/>
    <cellStyle name="Normal 7 5 3 2" xfId="1141" xr:uid="{00000000-0005-0000-0000-000064090000}"/>
    <cellStyle name="Normal 7 5 3 2 2" xfId="1142" xr:uid="{00000000-0005-0000-0000-000065090000}"/>
    <cellStyle name="Normal 7 5 3 2 2 2" xfId="2302" xr:uid="{00000000-0005-0000-0000-000066090000}"/>
    <cellStyle name="Normal 7 5 3 2 3" xfId="1579" xr:uid="{00000000-0005-0000-0000-000067090000}"/>
    <cellStyle name="Normal 7 5 3 2 3 2" xfId="2695" xr:uid="{00000000-0005-0000-0000-000068090000}"/>
    <cellStyle name="Normal 7 5 3 2 4" xfId="2301" xr:uid="{00000000-0005-0000-0000-000069090000}"/>
    <cellStyle name="Normal 7 5 3 3" xfId="1143" xr:uid="{00000000-0005-0000-0000-00006A090000}"/>
    <cellStyle name="Normal 7 5 3 3 2" xfId="1144" xr:uid="{00000000-0005-0000-0000-00006B090000}"/>
    <cellStyle name="Normal 7 5 3 3 2 2" xfId="2304" xr:uid="{00000000-0005-0000-0000-00006C090000}"/>
    <cellStyle name="Normal 7 5 3 3 3" xfId="1580" xr:uid="{00000000-0005-0000-0000-00006D090000}"/>
    <cellStyle name="Normal 7 5 3 3 3 2" xfId="2696" xr:uid="{00000000-0005-0000-0000-00006E090000}"/>
    <cellStyle name="Normal 7 5 3 3 4" xfId="2303" xr:uid="{00000000-0005-0000-0000-00006F090000}"/>
    <cellStyle name="Normal 7 5 3 4" xfId="1145" xr:uid="{00000000-0005-0000-0000-000070090000}"/>
    <cellStyle name="Normal 7 5 3 4 2" xfId="1146" xr:uid="{00000000-0005-0000-0000-000071090000}"/>
    <cellStyle name="Normal 7 5 3 4 2 2" xfId="2306" xr:uid="{00000000-0005-0000-0000-000072090000}"/>
    <cellStyle name="Normal 7 5 3 4 3" xfId="1581" xr:uid="{00000000-0005-0000-0000-000073090000}"/>
    <cellStyle name="Normal 7 5 3 4 3 2" xfId="2697" xr:uid="{00000000-0005-0000-0000-000074090000}"/>
    <cellStyle name="Normal 7 5 3 4 4" xfId="2305" xr:uid="{00000000-0005-0000-0000-000075090000}"/>
    <cellStyle name="Normal 7 5 3 5" xfId="1147" xr:uid="{00000000-0005-0000-0000-000076090000}"/>
    <cellStyle name="Normal 7 5 3 5 2" xfId="2307" xr:uid="{00000000-0005-0000-0000-000077090000}"/>
    <cellStyle name="Normal 7 5 3 6" xfId="1578" xr:uid="{00000000-0005-0000-0000-000078090000}"/>
    <cellStyle name="Normal 7 5 3 6 2" xfId="2694" xr:uid="{00000000-0005-0000-0000-000079090000}"/>
    <cellStyle name="Normal 7 5 3 7" xfId="1761" xr:uid="{00000000-0005-0000-0000-00007A090000}"/>
    <cellStyle name="Normal 7 5 3 7 2" xfId="2858" xr:uid="{00000000-0005-0000-0000-00007B090000}"/>
    <cellStyle name="Normal 7 5 3 8" xfId="2300" xr:uid="{00000000-0005-0000-0000-00007C090000}"/>
    <cellStyle name="Normal 7 5 3 9" xfId="1140" xr:uid="{00000000-0005-0000-0000-00007D090000}"/>
    <cellStyle name="Normal 7 5 4" xfId="1148" xr:uid="{00000000-0005-0000-0000-00007E090000}"/>
    <cellStyle name="Normal 7 5 4 2" xfId="1149" xr:uid="{00000000-0005-0000-0000-00007F090000}"/>
    <cellStyle name="Normal 7 5 4 2 2" xfId="2309" xr:uid="{00000000-0005-0000-0000-000080090000}"/>
    <cellStyle name="Normal 7 5 4 3" xfId="1582" xr:uid="{00000000-0005-0000-0000-000081090000}"/>
    <cellStyle name="Normal 7 5 4 3 2" xfId="2698" xr:uid="{00000000-0005-0000-0000-000082090000}"/>
    <cellStyle name="Normal 7 5 4 4" xfId="2308" xr:uid="{00000000-0005-0000-0000-000083090000}"/>
    <cellStyle name="Normal 7 5 5" xfId="1150" xr:uid="{00000000-0005-0000-0000-000084090000}"/>
    <cellStyle name="Normal 7 5 5 2" xfId="1151" xr:uid="{00000000-0005-0000-0000-000085090000}"/>
    <cellStyle name="Normal 7 5 5 2 2" xfId="2311" xr:uid="{00000000-0005-0000-0000-000086090000}"/>
    <cellStyle name="Normal 7 5 5 3" xfId="1583" xr:uid="{00000000-0005-0000-0000-000087090000}"/>
    <cellStyle name="Normal 7 5 5 3 2" xfId="2699" xr:uid="{00000000-0005-0000-0000-000088090000}"/>
    <cellStyle name="Normal 7 5 5 4" xfId="2310" xr:uid="{00000000-0005-0000-0000-000089090000}"/>
    <cellStyle name="Normal 7 5 6" xfId="1152" xr:uid="{00000000-0005-0000-0000-00008A090000}"/>
    <cellStyle name="Normal 7 5 6 2" xfId="1153" xr:uid="{00000000-0005-0000-0000-00008B090000}"/>
    <cellStyle name="Normal 7 5 6 2 2" xfId="2313" xr:uid="{00000000-0005-0000-0000-00008C090000}"/>
    <cellStyle name="Normal 7 5 6 3" xfId="1584" xr:uid="{00000000-0005-0000-0000-00008D090000}"/>
    <cellStyle name="Normal 7 5 6 3 2" xfId="2700" xr:uid="{00000000-0005-0000-0000-00008E090000}"/>
    <cellStyle name="Normal 7 5 6 4" xfId="2312" xr:uid="{00000000-0005-0000-0000-00008F090000}"/>
    <cellStyle name="Normal 7 5 7" xfId="1154" xr:uid="{00000000-0005-0000-0000-000090090000}"/>
    <cellStyle name="Normal 7 5 7 2" xfId="2314" xr:uid="{00000000-0005-0000-0000-000091090000}"/>
    <cellStyle name="Normal 7 5 8" xfId="1569" xr:uid="{00000000-0005-0000-0000-000092090000}"/>
    <cellStyle name="Normal 7 5 8 2" xfId="2685" xr:uid="{00000000-0005-0000-0000-000093090000}"/>
    <cellStyle name="Normal 7 5 9" xfId="1687" xr:uid="{00000000-0005-0000-0000-000094090000}"/>
    <cellStyle name="Normal 7 5 9 2" xfId="2799" xr:uid="{00000000-0005-0000-0000-000095090000}"/>
    <cellStyle name="Normal 7 6" xfId="266" xr:uid="{00000000-0005-0000-0000-000096090000}"/>
    <cellStyle name="Normal 7 6 10" xfId="1155" xr:uid="{00000000-0005-0000-0000-000097090000}"/>
    <cellStyle name="Normal 7 6 2" xfId="338" xr:uid="{00000000-0005-0000-0000-000098090000}"/>
    <cellStyle name="Normal 7 6 2 2" xfId="1157" xr:uid="{00000000-0005-0000-0000-000099090000}"/>
    <cellStyle name="Normal 7 6 2 2 2" xfId="1158" xr:uid="{00000000-0005-0000-0000-00009A090000}"/>
    <cellStyle name="Normal 7 6 2 2 2 2" xfId="2318" xr:uid="{00000000-0005-0000-0000-00009B090000}"/>
    <cellStyle name="Normal 7 6 2 2 3" xfId="1587" xr:uid="{00000000-0005-0000-0000-00009C090000}"/>
    <cellStyle name="Normal 7 6 2 2 3 2" xfId="2703" xr:uid="{00000000-0005-0000-0000-00009D090000}"/>
    <cellStyle name="Normal 7 6 2 2 4" xfId="2317" xr:uid="{00000000-0005-0000-0000-00009E090000}"/>
    <cellStyle name="Normal 7 6 2 3" xfId="1159" xr:uid="{00000000-0005-0000-0000-00009F090000}"/>
    <cellStyle name="Normal 7 6 2 3 2" xfId="1160" xr:uid="{00000000-0005-0000-0000-0000A0090000}"/>
    <cellStyle name="Normal 7 6 2 3 2 2" xfId="2320" xr:uid="{00000000-0005-0000-0000-0000A1090000}"/>
    <cellStyle name="Normal 7 6 2 3 3" xfId="1588" xr:uid="{00000000-0005-0000-0000-0000A2090000}"/>
    <cellStyle name="Normal 7 6 2 3 3 2" xfId="2704" xr:uid="{00000000-0005-0000-0000-0000A3090000}"/>
    <cellStyle name="Normal 7 6 2 3 4" xfId="2319" xr:uid="{00000000-0005-0000-0000-0000A4090000}"/>
    <cellStyle name="Normal 7 6 2 4" xfId="1161" xr:uid="{00000000-0005-0000-0000-0000A5090000}"/>
    <cellStyle name="Normal 7 6 2 4 2" xfId="1162" xr:uid="{00000000-0005-0000-0000-0000A6090000}"/>
    <cellStyle name="Normal 7 6 2 4 2 2" xfId="2322" xr:uid="{00000000-0005-0000-0000-0000A7090000}"/>
    <cellStyle name="Normal 7 6 2 4 3" xfId="1589" xr:uid="{00000000-0005-0000-0000-0000A8090000}"/>
    <cellStyle name="Normal 7 6 2 4 3 2" xfId="2705" xr:uid="{00000000-0005-0000-0000-0000A9090000}"/>
    <cellStyle name="Normal 7 6 2 4 4" xfId="2321" xr:uid="{00000000-0005-0000-0000-0000AA090000}"/>
    <cellStyle name="Normal 7 6 2 5" xfId="1163" xr:uid="{00000000-0005-0000-0000-0000AB090000}"/>
    <cellStyle name="Normal 7 6 2 5 2" xfId="2323" xr:uid="{00000000-0005-0000-0000-0000AC090000}"/>
    <cellStyle name="Normal 7 6 2 6" xfId="1586" xr:uid="{00000000-0005-0000-0000-0000AD090000}"/>
    <cellStyle name="Normal 7 6 2 6 2" xfId="2702" xr:uid="{00000000-0005-0000-0000-0000AE090000}"/>
    <cellStyle name="Normal 7 6 2 7" xfId="1776" xr:uid="{00000000-0005-0000-0000-0000AF090000}"/>
    <cellStyle name="Normal 7 6 2 7 2" xfId="2873" xr:uid="{00000000-0005-0000-0000-0000B0090000}"/>
    <cellStyle name="Normal 7 6 2 8" xfId="2316" xr:uid="{00000000-0005-0000-0000-0000B1090000}"/>
    <cellStyle name="Normal 7 6 2 9" xfId="1156" xr:uid="{00000000-0005-0000-0000-0000B2090000}"/>
    <cellStyle name="Normal 7 6 3" xfId="1164" xr:uid="{00000000-0005-0000-0000-0000B3090000}"/>
    <cellStyle name="Normal 7 6 3 2" xfId="1165" xr:uid="{00000000-0005-0000-0000-0000B4090000}"/>
    <cellStyle name="Normal 7 6 3 2 2" xfId="2325" xr:uid="{00000000-0005-0000-0000-0000B5090000}"/>
    <cellStyle name="Normal 7 6 3 3" xfId="1590" xr:uid="{00000000-0005-0000-0000-0000B6090000}"/>
    <cellStyle name="Normal 7 6 3 3 2" xfId="2706" xr:uid="{00000000-0005-0000-0000-0000B7090000}"/>
    <cellStyle name="Normal 7 6 3 4" xfId="2324" xr:uid="{00000000-0005-0000-0000-0000B8090000}"/>
    <cellStyle name="Normal 7 6 4" xfId="1166" xr:uid="{00000000-0005-0000-0000-0000B9090000}"/>
    <cellStyle name="Normal 7 6 4 2" xfId="1167" xr:uid="{00000000-0005-0000-0000-0000BA090000}"/>
    <cellStyle name="Normal 7 6 4 2 2" xfId="2327" xr:uid="{00000000-0005-0000-0000-0000BB090000}"/>
    <cellStyle name="Normal 7 6 4 3" xfId="1591" xr:uid="{00000000-0005-0000-0000-0000BC090000}"/>
    <cellStyle name="Normal 7 6 4 3 2" xfId="2707" xr:uid="{00000000-0005-0000-0000-0000BD090000}"/>
    <cellStyle name="Normal 7 6 4 4" xfId="2326" xr:uid="{00000000-0005-0000-0000-0000BE090000}"/>
    <cellStyle name="Normal 7 6 5" xfId="1168" xr:uid="{00000000-0005-0000-0000-0000BF090000}"/>
    <cellStyle name="Normal 7 6 5 2" xfId="1169" xr:uid="{00000000-0005-0000-0000-0000C0090000}"/>
    <cellStyle name="Normal 7 6 5 2 2" xfId="2329" xr:uid="{00000000-0005-0000-0000-0000C1090000}"/>
    <cellStyle name="Normal 7 6 5 3" xfId="1592" xr:uid="{00000000-0005-0000-0000-0000C2090000}"/>
    <cellStyle name="Normal 7 6 5 3 2" xfId="2708" xr:uid="{00000000-0005-0000-0000-0000C3090000}"/>
    <cellStyle name="Normal 7 6 5 4" xfId="2328" xr:uid="{00000000-0005-0000-0000-0000C4090000}"/>
    <cellStyle name="Normal 7 6 6" xfId="1170" xr:uid="{00000000-0005-0000-0000-0000C5090000}"/>
    <cellStyle name="Normal 7 6 6 2" xfId="2330" xr:uid="{00000000-0005-0000-0000-0000C6090000}"/>
    <cellStyle name="Normal 7 6 7" xfId="1585" xr:uid="{00000000-0005-0000-0000-0000C7090000}"/>
    <cellStyle name="Normal 7 6 7 2" xfId="2701" xr:uid="{00000000-0005-0000-0000-0000C8090000}"/>
    <cellStyle name="Normal 7 6 8" xfId="1707" xr:uid="{00000000-0005-0000-0000-0000C9090000}"/>
    <cellStyle name="Normal 7 6 8 2" xfId="2815" xr:uid="{00000000-0005-0000-0000-0000CA090000}"/>
    <cellStyle name="Normal 7 6 9" xfId="2315" xr:uid="{00000000-0005-0000-0000-0000CB090000}"/>
    <cellStyle name="Normal 7 7" xfId="309" xr:uid="{00000000-0005-0000-0000-0000CC090000}"/>
    <cellStyle name="Normal 7 7 2" xfId="1172" xr:uid="{00000000-0005-0000-0000-0000CD090000}"/>
    <cellStyle name="Normal 7 7 2 2" xfId="1173" xr:uid="{00000000-0005-0000-0000-0000CE090000}"/>
    <cellStyle name="Normal 7 7 2 2 2" xfId="2333" xr:uid="{00000000-0005-0000-0000-0000CF090000}"/>
    <cellStyle name="Normal 7 7 2 3" xfId="1594" xr:uid="{00000000-0005-0000-0000-0000D0090000}"/>
    <cellStyle name="Normal 7 7 2 3 2" xfId="2710" xr:uid="{00000000-0005-0000-0000-0000D1090000}"/>
    <cellStyle name="Normal 7 7 2 4" xfId="2332" xr:uid="{00000000-0005-0000-0000-0000D2090000}"/>
    <cellStyle name="Normal 7 7 3" xfId="1174" xr:uid="{00000000-0005-0000-0000-0000D3090000}"/>
    <cellStyle name="Normal 7 7 3 2" xfId="1175" xr:uid="{00000000-0005-0000-0000-0000D4090000}"/>
    <cellStyle name="Normal 7 7 3 2 2" xfId="2335" xr:uid="{00000000-0005-0000-0000-0000D5090000}"/>
    <cellStyle name="Normal 7 7 3 3" xfId="1595" xr:uid="{00000000-0005-0000-0000-0000D6090000}"/>
    <cellStyle name="Normal 7 7 3 3 2" xfId="2711" xr:uid="{00000000-0005-0000-0000-0000D7090000}"/>
    <cellStyle name="Normal 7 7 3 4" xfId="2334" xr:uid="{00000000-0005-0000-0000-0000D8090000}"/>
    <cellStyle name="Normal 7 7 4" xfId="1176" xr:uid="{00000000-0005-0000-0000-0000D9090000}"/>
    <cellStyle name="Normal 7 7 4 2" xfId="1177" xr:uid="{00000000-0005-0000-0000-0000DA090000}"/>
    <cellStyle name="Normal 7 7 4 2 2" xfId="2337" xr:uid="{00000000-0005-0000-0000-0000DB090000}"/>
    <cellStyle name="Normal 7 7 4 3" xfId="1596" xr:uid="{00000000-0005-0000-0000-0000DC090000}"/>
    <cellStyle name="Normal 7 7 4 3 2" xfId="2712" xr:uid="{00000000-0005-0000-0000-0000DD090000}"/>
    <cellStyle name="Normal 7 7 4 4" xfId="2336" xr:uid="{00000000-0005-0000-0000-0000DE090000}"/>
    <cellStyle name="Normal 7 7 5" xfId="1178" xr:uid="{00000000-0005-0000-0000-0000DF090000}"/>
    <cellStyle name="Normal 7 7 5 2" xfId="2338" xr:uid="{00000000-0005-0000-0000-0000E0090000}"/>
    <cellStyle name="Normal 7 7 6" xfId="1593" xr:uid="{00000000-0005-0000-0000-0000E1090000}"/>
    <cellStyle name="Normal 7 7 6 2" xfId="2709" xr:uid="{00000000-0005-0000-0000-0000E2090000}"/>
    <cellStyle name="Normal 7 7 7" xfId="1747" xr:uid="{00000000-0005-0000-0000-0000E3090000}"/>
    <cellStyle name="Normal 7 7 7 2" xfId="2844" xr:uid="{00000000-0005-0000-0000-0000E4090000}"/>
    <cellStyle name="Normal 7 7 8" xfId="2331" xr:uid="{00000000-0005-0000-0000-0000E5090000}"/>
    <cellStyle name="Normal 7 7 9" xfId="1171" xr:uid="{00000000-0005-0000-0000-0000E6090000}"/>
    <cellStyle name="Normal 7 8" xfId="1179" xr:uid="{00000000-0005-0000-0000-0000E7090000}"/>
    <cellStyle name="Normal 7 8 2" xfId="1180" xr:uid="{00000000-0005-0000-0000-0000E8090000}"/>
    <cellStyle name="Normal 7 8 2 2" xfId="2340" xr:uid="{00000000-0005-0000-0000-0000E9090000}"/>
    <cellStyle name="Normal 7 8 3" xfId="1597" xr:uid="{00000000-0005-0000-0000-0000EA090000}"/>
    <cellStyle name="Normal 7 8 3 2" xfId="2713" xr:uid="{00000000-0005-0000-0000-0000EB090000}"/>
    <cellStyle name="Normal 7 8 4" xfId="2339" xr:uid="{00000000-0005-0000-0000-0000EC090000}"/>
    <cellStyle name="Normal 7 9" xfId="1181" xr:uid="{00000000-0005-0000-0000-0000ED090000}"/>
    <cellStyle name="Normal 7 9 2" xfId="1182" xr:uid="{00000000-0005-0000-0000-0000EE090000}"/>
    <cellStyle name="Normal 7 9 2 2" xfId="2342" xr:uid="{00000000-0005-0000-0000-0000EF090000}"/>
    <cellStyle name="Normal 7 9 3" xfId="1598" xr:uid="{00000000-0005-0000-0000-0000F0090000}"/>
    <cellStyle name="Normal 7 9 3 2" xfId="2714" xr:uid="{00000000-0005-0000-0000-0000F1090000}"/>
    <cellStyle name="Normal 7 9 4" xfId="2341" xr:uid="{00000000-0005-0000-0000-0000F2090000}"/>
    <cellStyle name="Normal 8" xfId="206" xr:uid="{00000000-0005-0000-0000-0000F3090000}"/>
    <cellStyle name="Normal 8 2" xfId="237" xr:uid="{00000000-0005-0000-0000-0000F4090000}"/>
    <cellStyle name="Normal 8 2 2" xfId="1183" xr:uid="{00000000-0005-0000-0000-0000F5090000}"/>
    <cellStyle name="Normal 8 3" xfId="1184" xr:uid="{00000000-0005-0000-0000-0000F6090000}"/>
    <cellStyle name="Normal 9" xfId="242" xr:uid="{00000000-0005-0000-0000-0000F7090000}"/>
    <cellStyle name="Normal 9 10" xfId="2343" xr:uid="{00000000-0005-0000-0000-0000F8090000}"/>
    <cellStyle name="Normal 9 11" xfId="1185" xr:uid="{00000000-0005-0000-0000-0000F9090000}"/>
    <cellStyle name="Normal 9 2" xfId="257" xr:uid="{00000000-0005-0000-0000-0000FA090000}"/>
    <cellStyle name="Normal 9 2 10" xfId="1186" xr:uid="{00000000-0005-0000-0000-0000FB090000}"/>
    <cellStyle name="Normal 9 2 2" xfId="306" xr:uid="{00000000-0005-0000-0000-0000FC090000}"/>
    <cellStyle name="Normal 9 2 2 2" xfId="364" xr:uid="{00000000-0005-0000-0000-0000FD090000}"/>
    <cellStyle name="Normal 9 2 2 2 2" xfId="1189" xr:uid="{00000000-0005-0000-0000-0000FE090000}"/>
    <cellStyle name="Normal 9 2 2 2 2 2" xfId="2347" xr:uid="{00000000-0005-0000-0000-0000FF090000}"/>
    <cellStyle name="Normal 9 2 2 2 3" xfId="1602" xr:uid="{00000000-0005-0000-0000-0000000A0000}"/>
    <cellStyle name="Normal 9 2 2 2 3 2" xfId="2718" xr:uid="{00000000-0005-0000-0000-0000010A0000}"/>
    <cellStyle name="Normal 9 2 2 2 4" xfId="1802" xr:uid="{00000000-0005-0000-0000-0000020A0000}"/>
    <cellStyle name="Normal 9 2 2 2 4 2" xfId="2899" xr:uid="{00000000-0005-0000-0000-0000030A0000}"/>
    <cellStyle name="Normal 9 2 2 2 5" xfId="2346" xr:uid="{00000000-0005-0000-0000-0000040A0000}"/>
    <cellStyle name="Normal 9 2 2 2 6" xfId="1188" xr:uid="{00000000-0005-0000-0000-0000050A0000}"/>
    <cellStyle name="Normal 9 2 2 3" xfId="1190" xr:uid="{00000000-0005-0000-0000-0000060A0000}"/>
    <cellStyle name="Normal 9 2 2 3 2" xfId="1191" xr:uid="{00000000-0005-0000-0000-0000070A0000}"/>
    <cellStyle name="Normal 9 2 2 3 2 2" xfId="2349" xr:uid="{00000000-0005-0000-0000-0000080A0000}"/>
    <cellStyle name="Normal 9 2 2 3 3" xfId="1603" xr:uid="{00000000-0005-0000-0000-0000090A0000}"/>
    <cellStyle name="Normal 9 2 2 3 3 2" xfId="2719" xr:uid="{00000000-0005-0000-0000-00000A0A0000}"/>
    <cellStyle name="Normal 9 2 2 3 4" xfId="2348" xr:uid="{00000000-0005-0000-0000-00000B0A0000}"/>
    <cellStyle name="Normal 9 2 2 4" xfId="1192" xr:uid="{00000000-0005-0000-0000-00000C0A0000}"/>
    <cellStyle name="Normal 9 2 2 4 2" xfId="1193" xr:uid="{00000000-0005-0000-0000-00000D0A0000}"/>
    <cellStyle name="Normal 9 2 2 4 2 2" xfId="2351" xr:uid="{00000000-0005-0000-0000-00000E0A0000}"/>
    <cellStyle name="Normal 9 2 2 4 3" xfId="1604" xr:uid="{00000000-0005-0000-0000-00000F0A0000}"/>
    <cellStyle name="Normal 9 2 2 4 3 2" xfId="2720" xr:uid="{00000000-0005-0000-0000-0000100A0000}"/>
    <cellStyle name="Normal 9 2 2 4 4" xfId="2350" xr:uid="{00000000-0005-0000-0000-0000110A0000}"/>
    <cellStyle name="Normal 9 2 2 5" xfId="1194" xr:uid="{00000000-0005-0000-0000-0000120A0000}"/>
    <cellStyle name="Normal 9 2 2 5 2" xfId="2352" xr:uid="{00000000-0005-0000-0000-0000130A0000}"/>
    <cellStyle name="Normal 9 2 2 6" xfId="1601" xr:uid="{00000000-0005-0000-0000-0000140A0000}"/>
    <cellStyle name="Normal 9 2 2 6 2" xfId="2717" xr:uid="{00000000-0005-0000-0000-0000150A0000}"/>
    <cellStyle name="Normal 9 2 2 7" xfId="1744" xr:uid="{00000000-0005-0000-0000-0000160A0000}"/>
    <cellStyle name="Normal 9 2 2 7 2" xfId="2841" xr:uid="{00000000-0005-0000-0000-0000170A0000}"/>
    <cellStyle name="Normal 9 2 2 8" xfId="2345" xr:uid="{00000000-0005-0000-0000-0000180A0000}"/>
    <cellStyle name="Normal 9 2 2 9" xfId="1187" xr:uid="{00000000-0005-0000-0000-0000190A0000}"/>
    <cellStyle name="Normal 9 2 3" xfId="335" xr:uid="{00000000-0005-0000-0000-00001A0A0000}"/>
    <cellStyle name="Normal 9 2 3 2" xfId="1196" xr:uid="{00000000-0005-0000-0000-00001B0A0000}"/>
    <cellStyle name="Normal 9 2 3 2 2" xfId="2354" xr:uid="{00000000-0005-0000-0000-00001C0A0000}"/>
    <cellStyle name="Normal 9 2 3 3" xfId="1605" xr:uid="{00000000-0005-0000-0000-00001D0A0000}"/>
    <cellStyle name="Normal 9 2 3 3 2" xfId="2721" xr:uid="{00000000-0005-0000-0000-00001E0A0000}"/>
    <cellStyle name="Normal 9 2 3 4" xfId="1773" xr:uid="{00000000-0005-0000-0000-00001F0A0000}"/>
    <cellStyle name="Normal 9 2 3 4 2" xfId="2870" xr:uid="{00000000-0005-0000-0000-0000200A0000}"/>
    <cellStyle name="Normal 9 2 3 5" xfId="2353" xr:uid="{00000000-0005-0000-0000-0000210A0000}"/>
    <cellStyle name="Normal 9 2 3 6" xfId="1195" xr:uid="{00000000-0005-0000-0000-0000220A0000}"/>
    <cellStyle name="Normal 9 2 4" xfId="1197" xr:uid="{00000000-0005-0000-0000-0000230A0000}"/>
    <cellStyle name="Normal 9 2 4 2" xfId="1198" xr:uid="{00000000-0005-0000-0000-0000240A0000}"/>
    <cellStyle name="Normal 9 2 4 2 2" xfId="2356" xr:uid="{00000000-0005-0000-0000-0000250A0000}"/>
    <cellStyle name="Normal 9 2 4 3" xfId="1606" xr:uid="{00000000-0005-0000-0000-0000260A0000}"/>
    <cellStyle name="Normal 9 2 4 3 2" xfId="2722" xr:uid="{00000000-0005-0000-0000-0000270A0000}"/>
    <cellStyle name="Normal 9 2 4 4" xfId="2355" xr:uid="{00000000-0005-0000-0000-0000280A0000}"/>
    <cellStyle name="Normal 9 2 5" xfId="1199" xr:uid="{00000000-0005-0000-0000-0000290A0000}"/>
    <cellStyle name="Normal 9 2 5 2" xfId="1200" xr:uid="{00000000-0005-0000-0000-00002A0A0000}"/>
    <cellStyle name="Normal 9 2 5 2 2" xfId="2358" xr:uid="{00000000-0005-0000-0000-00002B0A0000}"/>
    <cellStyle name="Normal 9 2 5 3" xfId="1607" xr:uid="{00000000-0005-0000-0000-00002C0A0000}"/>
    <cellStyle name="Normal 9 2 5 3 2" xfId="2723" xr:uid="{00000000-0005-0000-0000-00002D0A0000}"/>
    <cellStyle name="Normal 9 2 5 4" xfId="2357" xr:uid="{00000000-0005-0000-0000-00002E0A0000}"/>
    <cellStyle name="Normal 9 2 6" xfId="1201" xr:uid="{00000000-0005-0000-0000-00002F0A0000}"/>
    <cellStyle name="Normal 9 2 6 2" xfId="2359" xr:uid="{00000000-0005-0000-0000-0000300A0000}"/>
    <cellStyle name="Normal 9 2 7" xfId="1600" xr:uid="{00000000-0005-0000-0000-0000310A0000}"/>
    <cellStyle name="Normal 9 2 7 2" xfId="2716" xr:uid="{00000000-0005-0000-0000-0000320A0000}"/>
    <cellStyle name="Normal 9 2 8" xfId="1699" xr:uid="{00000000-0005-0000-0000-0000330A0000}"/>
    <cellStyle name="Normal 9 2 8 2" xfId="2811" xr:uid="{00000000-0005-0000-0000-0000340A0000}"/>
    <cellStyle name="Normal 9 2 9" xfId="2344" xr:uid="{00000000-0005-0000-0000-0000350A0000}"/>
    <cellStyle name="Normal 9 3" xfId="292" xr:uid="{00000000-0005-0000-0000-0000360A0000}"/>
    <cellStyle name="Normal 9 3 2" xfId="350" xr:uid="{00000000-0005-0000-0000-0000370A0000}"/>
    <cellStyle name="Normal 9 3 2 2" xfId="1204" xr:uid="{00000000-0005-0000-0000-0000380A0000}"/>
    <cellStyle name="Normal 9 3 2 2 2" xfId="2362" xr:uid="{00000000-0005-0000-0000-0000390A0000}"/>
    <cellStyle name="Normal 9 3 2 3" xfId="1609" xr:uid="{00000000-0005-0000-0000-00003A0A0000}"/>
    <cellStyle name="Normal 9 3 2 3 2" xfId="2725" xr:uid="{00000000-0005-0000-0000-00003B0A0000}"/>
    <cellStyle name="Normal 9 3 2 4" xfId="1788" xr:uid="{00000000-0005-0000-0000-00003C0A0000}"/>
    <cellStyle name="Normal 9 3 2 4 2" xfId="2885" xr:uid="{00000000-0005-0000-0000-00003D0A0000}"/>
    <cellStyle name="Normal 9 3 2 5" xfId="2361" xr:uid="{00000000-0005-0000-0000-00003E0A0000}"/>
    <cellStyle name="Normal 9 3 2 6" xfId="1203" xr:uid="{00000000-0005-0000-0000-00003F0A0000}"/>
    <cellStyle name="Normal 9 3 3" xfId="1205" xr:uid="{00000000-0005-0000-0000-0000400A0000}"/>
    <cellStyle name="Normal 9 3 3 2" xfId="1206" xr:uid="{00000000-0005-0000-0000-0000410A0000}"/>
    <cellStyle name="Normal 9 3 3 2 2" xfId="2364" xr:uid="{00000000-0005-0000-0000-0000420A0000}"/>
    <cellStyle name="Normal 9 3 3 3" xfId="1610" xr:uid="{00000000-0005-0000-0000-0000430A0000}"/>
    <cellStyle name="Normal 9 3 3 3 2" xfId="2726" xr:uid="{00000000-0005-0000-0000-0000440A0000}"/>
    <cellStyle name="Normal 9 3 3 4" xfId="2363" xr:uid="{00000000-0005-0000-0000-0000450A0000}"/>
    <cellStyle name="Normal 9 3 4" xfId="1207" xr:uid="{00000000-0005-0000-0000-0000460A0000}"/>
    <cellStyle name="Normal 9 3 4 2" xfId="1208" xr:uid="{00000000-0005-0000-0000-0000470A0000}"/>
    <cellStyle name="Normal 9 3 4 2 2" xfId="2366" xr:uid="{00000000-0005-0000-0000-0000480A0000}"/>
    <cellStyle name="Normal 9 3 4 3" xfId="1611" xr:uid="{00000000-0005-0000-0000-0000490A0000}"/>
    <cellStyle name="Normal 9 3 4 3 2" xfId="2727" xr:uid="{00000000-0005-0000-0000-00004A0A0000}"/>
    <cellStyle name="Normal 9 3 4 4" xfId="2365" xr:uid="{00000000-0005-0000-0000-00004B0A0000}"/>
    <cellStyle name="Normal 9 3 5" xfId="1209" xr:uid="{00000000-0005-0000-0000-00004C0A0000}"/>
    <cellStyle name="Normal 9 3 5 2" xfId="2367" xr:uid="{00000000-0005-0000-0000-00004D0A0000}"/>
    <cellStyle name="Normal 9 3 6" xfId="1608" xr:uid="{00000000-0005-0000-0000-00004E0A0000}"/>
    <cellStyle name="Normal 9 3 6 2" xfId="2724" xr:uid="{00000000-0005-0000-0000-00004F0A0000}"/>
    <cellStyle name="Normal 9 3 7" xfId="1730" xr:uid="{00000000-0005-0000-0000-0000500A0000}"/>
    <cellStyle name="Normal 9 3 7 2" xfId="2827" xr:uid="{00000000-0005-0000-0000-0000510A0000}"/>
    <cellStyle name="Normal 9 3 8" xfId="2360" xr:uid="{00000000-0005-0000-0000-0000520A0000}"/>
    <cellStyle name="Normal 9 3 9" xfId="1202" xr:uid="{00000000-0005-0000-0000-0000530A0000}"/>
    <cellStyle name="Normal 9 4" xfId="321" xr:uid="{00000000-0005-0000-0000-0000540A0000}"/>
    <cellStyle name="Normal 9 4 2" xfId="1211" xr:uid="{00000000-0005-0000-0000-0000550A0000}"/>
    <cellStyle name="Normal 9 4 2 2" xfId="2369" xr:uid="{00000000-0005-0000-0000-0000560A0000}"/>
    <cellStyle name="Normal 9 4 3" xfId="1612" xr:uid="{00000000-0005-0000-0000-0000570A0000}"/>
    <cellStyle name="Normal 9 4 3 2" xfId="2728" xr:uid="{00000000-0005-0000-0000-0000580A0000}"/>
    <cellStyle name="Normal 9 4 4" xfId="1759" xr:uid="{00000000-0005-0000-0000-0000590A0000}"/>
    <cellStyle name="Normal 9 4 4 2" xfId="2856" xr:uid="{00000000-0005-0000-0000-00005A0A0000}"/>
    <cellStyle name="Normal 9 4 5" xfId="2368" xr:uid="{00000000-0005-0000-0000-00005B0A0000}"/>
    <cellStyle name="Normal 9 4 6" xfId="1210" xr:uid="{00000000-0005-0000-0000-00005C0A0000}"/>
    <cellStyle name="Normal 9 5" xfId="1212" xr:uid="{00000000-0005-0000-0000-00005D0A0000}"/>
    <cellStyle name="Normal 9 5 2" xfId="1213" xr:uid="{00000000-0005-0000-0000-00005E0A0000}"/>
    <cellStyle name="Normal 9 5 2 2" xfId="2371" xr:uid="{00000000-0005-0000-0000-00005F0A0000}"/>
    <cellStyle name="Normal 9 5 3" xfId="1613" xr:uid="{00000000-0005-0000-0000-0000600A0000}"/>
    <cellStyle name="Normal 9 5 3 2" xfId="2729" xr:uid="{00000000-0005-0000-0000-0000610A0000}"/>
    <cellStyle name="Normal 9 5 4" xfId="2370" xr:uid="{00000000-0005-0000-0000-0000620A0000}"/>
    <cellStyle name="Normal 9 6" xfId="1214" xr:uid="{00000000-0005-0000-0000-0000630A0000}"/>
    <cellStyle name="Normal 9 6 2" xfId="1215" xr:uid="{00000000-0005-0000-0000-0000640A0000}"/>
    <cellStyle name="Normal 9 6 2 2" xfId="2373" xr:uid="{00000000-0005-0000-0000-0000650A0000}"/>
    <cellStyle name="Normal 9 6 3" xfId="1614" xr:uid="{00000000-0005-0000-0000-0000660A0000}"/>
    <cellStyle name="Normal 9 6 3 2" xfId="2730" xr:uid="{00000000-0005-0000-0000-0000670A0000}"/>
    <cellStyle name="Normal 9 6 4" xfId="2372" xr:uid="{00000000-0005-0000-0000-0000680A0000}"/>
    <cellStyle name="Normal 9 7" xfId="1216" xr:uid="{00000000-0005-0000-0000-0000690A0000}"/>
    <cellStyle name="Normal 9 7 2" xfId="2374" xr:uid="{00000000-0005-0000-0000-00006A0A0000}"/>
    <cellStyle name="Normal 9 8" xfId="1599" xr:uid="{00000000-0005-0000-0000-00006B0A0000}"/>
    <cellStyle name="Normal 9 8 2" xfId="2715" xr:uid="{00000000-0005-0000-0000-00006C0A0000}"/>
    <cellStyle name="Normal 9 9" xfId="1685" xr:uid="{00000000-0005-0000-0000-00006D0A0000}"/>
    <cellStyle name="Normal 9 9 2" xfId="2797" xr:uid="{00000000-0005-0000-0000-00006E0A0000}"/>
    <cellStyle name="Note" xfId="123" builtinId="10" customBuiltin="1"/>
    <cellStyle name="Note 10" xfId="1217" xr:uid="{00000000-0005-0000-0000-0000700A0000}"/>
    <cellStyle name="Note 10 2" xfId="2958" xr:uid="{00000000-0005-0000-0000-0000710A0000}"/>
    <cellStyle name="Note 10 2 2" xfId="3105" xr:uid="{00000000-0005-0000-0000-0000720A0000}"/>
    <cellStyle name="Note 10 3" xfId="2983" xr:uid="{00000000-0005-0000-0000-0000730A0000}"/>
    <cellStyle name="Note 10 4" xfId="2375" xr:uid="{00000000-0005-0000-0000-0000740A0000}"/>
    <cellStyle name="Note 11" xfId="3181" xr:uid="{00000000-0005-0000-0000-0000750A0000}"/>
    <cellStyle name="Note 12" xfId="3194" xr:uid="{00000000-0005-0000-0000-0000760A0000}"/>
    <cellStyle name="Note 2" xfId="124" xr:uid="{00000000-0005-0000-0000-0000770A0000}"/>
    <cellStyle name="Note 2 2" xfId="268" xr:uid="{00000000-0005-0000-0000-0000780A0000}"/>
    <cellStyle name="Note 2 2 2" xfId="1661" xr:uid="{00000000-0005-0000-0000-0000790A0000}"/>
    <cellStyle name="Note 2 2 2 2" xfId="2993" xr:uid="{00000000-0005-0000-0000-00007A0A0000}"/>
    <cellStyle name="Note 2 2 2 2 2" xfId="3128" xr:uid="{00000000-0005-0000-0000-00007B0A0000}"/>
    <cellStyle name="Note 2 2 2 3" xfId="3043" xr:uid="{00000000-0005-0000-0000-00007C0A0000}"/>
    <cellStyle name="Note 2 2 2 4" xfId="2775" xr:uid="{00000000-0005-0000-0000-00007D0A0000}"/>
    <cellStyle name="Note 2 2 3" xfId="1821" xr:uid="{00000000-0005-0000-0000-00007E0A0000}"/>
    <cellStyle name="Note 2 2 3 2" xfId="3026" xr:uid="{00000000-0005-0000-0000-00007F0A0000}"/>
    <cellStyle name="Note 2 2 3 2 2" xfId="3158" xr:uid="{00000000-0005-0000-0000-0000800A0000}"/>
    <cellStyle name="Note 2 2 3 3" xfId="3073" xr:uid="{00000000-0005-0000-0000-0000810A0000}"/>
    <cellStyle name="Note 2 2 4" xfId="2919" xr:uid="{00000000-0005-0000-0000-0000820A0000}"/>
    <cellStyle name="Note 2 2 4 2" xfId="3086" xr:uid="{00000000-0005-0000-0000-0000830A0000}"/>
    <cellStyle name="Note 2 2 5" xfId="2934" xr:uid="{00000000-0005-0000-0000-0000840A0000}"/>
    <cellStyle name="Note 2 2 6" xfId="1708" xr:uid="{00000000-0005-0000-0000-0000850A0000}"/>
    <cellStyle name="Note 2 2 7" xfId="3257" xr:uid="{00000000-0005-0000-0000-0000860A0000}"/>
    <cellStyle name="Note 2 2 8" xfId="3230" xr:uid="{00000000-0005-0000-0000-0000870A0000}"/>
    <cellStyle name="Note 2 2 9" xfId="3244" xr:uid="{00000000-0005-0000-0000-0000880A0000}"/>
    <cellStyle name="Note 2 3" xfId="1218" xr:uid="{00000000-0005-0000-0000-0000890A0000}"/>
    <cellStyle name="Note 2 4" xfId="3233" xr:uid="{00000000-0005-0000-0000-00008A0A0000}"/>
    <cellStyle name="Note 2 5" xfId="3256" xr:uid="{00000000-0005-0000-0000-00008B0A0000}"/>
    <cellStyle name="Note 3" xfId="125" xr:uid="{00000000-0005-0000-0000-00008C0A0000}"/>
    <cellStyle name="Note 3 2" xfId="269" xr:uid="{00000000-0005-0000-0000-00008D0A0000}"/>
    <cellStyle name="Note 3 2 2" xfId="1662" xr:uid="{00000000-0005-0000-0000-00008E0A0000}"/>
    <cellStyle name="Note 3 2 2 2" xfId="2994" xr:uid="{00000000-0005-0000-0000-00008F0A0000}"/>
    <cellStyle name="Note 3 2 2 2 2" xfId="3129" xr:uid="{00000000-0005-0000-0000-0000900A0000}"/>
    <cellStyle name="Note 3 2 2 3" xfId="3044" xr:uid="{00000000-0005-0000-0000-0000910A0000}"/>
    <cellStyle name="Note 3 2 2 4" xfId="2776" xr:uid="{00000000-0005-0000-0000-0000920A0000}"/>
    <cellStyle name="Note 3 2 3" xfId="1816" xr:uid="{00000000-0005-0000-0000-0000930A0000}"/>
    <cellStyle name="Note 3 2 3 2" xfId="3021" xr:uid="{00000000-0005-0000-0000-0000940A0000}"/>
    <cellStyle name="Note 3 2 3 2 2" xfId="3153" xr:uid="{00000000-0005-0000-0000-0000950A0000}"/>
    <cellStyle name="Note 3 2 3 3" xfId="3068" xr:uid="{00000000-0005-0000-0000-0000960A0000}"/>
    <cellStyle name="Note 3 2 4" xfId="2920" xr:uid="{00000000-0005-0000-0000-0000970A0000}"/>
    <cellStyle name="Note 3 2 4 2" xfId="3087" xr:uid="{00000000-0005-0000-0000-0000980A0000}"/>
    <cellStyle name="Note 3 2 5" xfId="2975" xr:uid="{00000000-0005-0000-0000-0000990A0000}"/>
    <cellStyle name="Note 3 2 6" xfId="1709" xr:uid="{00000000-0005-0000-0000-00009A0A0000}"/>
    <cellStyle name="Note 3 2 7" xfId="3249" xr:uid="{00000000-0005-0000-0000-00009B0A0000}"/>
    <cellStyle name="Note 3 2 8" xfId="3198" xr:uid="{00000000-0005-0000-0000-00009C0A0000}"/>
    <cellStyle name="Note 3 2 9" xfId="3259" xr:uid="{00000000-0005-0000-0000-00009D0A0000}"/>
    <cellStyle name="Note 3 3" xfId="1219" xr:uid="{00000000-0005-0000-0000-00009E0A0000}"/>
    <cellStyle name="Note 3 4" xfId="3221" xr:uid="{00000000-0005-0000-0000-00009F0A0000}"/>
    <cellStyle name="Note 3 5" xfId="3165" xr:uid="{00000000-0005-0000-0000-0000A00A0000}"/>
    <cellStyle name="Note 4" xfId="207" xr:uid="{00000000-0005-0000-0000-0000A10A0000}"/>
    <cellStyle name="Note 4 2" xfId="282" xr:uid="{00000000-0005-0000-0000-0000A20A0000}"/>
    <cellStyle name="Note 4 2 2" xfId="1671" xr:uid="{00000000-0005-0000-0000-0000A30A0000}"/>
    <cellStyle name="Note 4 2 2 2" xfId="3000" xr:uid="{00000000-0005-0000-0000-0000A40A0000}"/>
    <cellStyle name="Note 4 2 2 2 2" xfId="3135" xr:uid="{00000000-0005-0000-0000-0000A50A0000}"/>
    <cellStyle name="Note 4 2 2 3" xfId="3050" xr:uid="{00000000-0005-0000-0000-0000A60A0000}"/>
    <cellStyle name="Note 4 2 2 4" xfId="2784" xr:uid="{00000000-0005-0000-0000-0000A70A0000}"/>
    <cellStyle name="Note 4 2 3" xfId="1673" xr:uid="{00000000-0005-0000-0000-0000A80A0000}"/>
    <cellStyle name="Note 4 2 3 2" xfId="3001" xr:uid="{00000000-0005-0000-0000-0000A90A0000}"/>
    <cellStyle name="Note 4 2 3 2 2" xfId="3136" xr:uid="{00000000-0005-0000-0000-0000AA0A0000}"/>
    <cellStyle name="Note 4 2 3 3" xfId="3051" xr:uid="{00000000-0005-0000-0000-0000AB0A0000}"/>
    <cellStyle name="Note 4 2 4" xfId="2929" xr:uid="{00000000-0005-0000-0000-0000AC0A0000}"/>
    <cellStyle name="Note 4 2 4 2" xfId="3096" xr:uid="{00000000-0005-0000-0000-0000AD0A0000}"/>
    <cellStyle name="Note 4 2 5" xfId="2935" xr:uid="{00000000-0005-0000-0000-0000AE0A0000}"/>
    <cellStyle name="Note 4 2 6" xfId="1720" xr:uid="{00000000-0005-0000-0000-0000AF0A0000}"/>
    <cellStyle name="Note 4 2 7" xfId="3179" xr:uid="{00000000-0005-0000-0000-0000B00A0000}"/>
    <cellStyle name="Note 4 2 8" xfId="3176" xr:uid="{00000000-0005-0000-0000-0000B10A0000}"/>
    <cellStyle name="Note 4 2 9" xfId="3242" xr:uid="{00000000-0005-0000-0000-0000B20A0000}"/>
    <cellStyle name="Note 4 3" xfId="1220" xr:uid="{00000000-0005-0000-0000-0000B30A0000}"/>
    <cellStyle name="Note 4 4" xfId="3164" xr:uid="{00000000-0005-0000-0000-0000B40A0000}"/>
    <cellStyle name="Note 4 5" xfId="3204" xr:uid="{00000000-0005-0000-0000-0000B50A0000}"/>
    <cellStyle name="Note 5" xfId="267" xr:uid="{00000000-0005-0000-0000-0000B60A0000}"/>
    <cellStyle name="Note 5 2" xfId="1674" xr:uid="{00000000-0005-0000-0000-0000B70A0000}"/>
    <cellStyle name="Note 5 2 2" xfId="3002" xr:uid="{00000000-0005-0000-0000-0000B80A0000}"/>
    <cellStyle name="Note 5 2 2 2" xfId="3137" xr:uid="{00000000-0005-0000-0000-0000B90A0000}"/>
    <cellStyle name="Note 5 2 3" xfId="3052" xr:uid="{00000000-0005-0000-0000-0000BA0A0000}"/>
    <cellStyle name="Note 5 2 4" xfId="2786" xr:uid="{00000000-0005-0000-0000-0000BB0A0000}"/>
    <cellStyle name="Note 5 3" xfId="1811" xr:uid="{00000000-0005-0000-0000-0000BC0A0000}"/>
    <cellStyle name="Note 5 3 2" xfId="3016" xr:uid="{00000000-0005-0000-0000-0000BD0A0000}"/>
    <cellStyle name="Note 5 3 2 2" xfId="3148" xr:uid="{00000000-0005-0000-0000-0000BE0A0000}"/>
    <cellStyle name="Note 5 3 3" xfId="3063" xr:uid="{00000000-0005-0000-0000-0000BF0A0000}"/>
    <cellStyle name="Note 5 4" xfId="2918" xr:uid="{00000000-0005-0000-0000-0000C00A0000}"/>
    <cellStyle name="Note 5 4 2" xfId="3085" xr:uid="{00000000-0005-0000-0000-0000C10A0000}"/>
    <cellStyle name="Note 5 5" xfId="2938" xr:uid="{00000000-0005-0000-0000-0000C20A0000}"/>
    <cellStyle name="Note 5 6" xfId="1221" xr:uid="{00000000-0005-0000-0000-0000C30A0000}"/>
    <cellStyle name="Note 5 7" xfId="3245" xr:uid="{00000000-0005-0000-0000-0000C40A0000}"/>
    <cellStyle name="Note 5 8" xfId="3223" xr:uid="{00000000-0005-0000-0000-0000C50A0000}"/>
    <cellStyle name="Note 5 9" xfId="3255" xr:uid="{00000000-0005-0000-0000-0000C60A0000}"/>
    <cellStyle name="Note 6" xfId="1222" xr:uid="{00000000-0005-0000-0000-0000C70A0000}"/>
    <cellStyle name="Note 6 2" xfId="2959" xr:uid="{00000000-0005-0000-0000-0000C80A0000}"/>
    <cellStyle name="Note 6 2 2" xfId="3106" xr:uid="{00000000-0005-0000-0000-0000C90A0000}"/>
    <cellStyle name="Note 6 3" xfId="2932" xr:uid="{00000000-0005-0000-0000-0000CA0A0000}"/>
    <cellStyle name="Note 6 4" xfId="2376" xr:uid="{00000000-0005-0000-0000-0000CB0A0000}"/>
    <cellStyle name="Note 7" xfId="1223" xr:uid="{00000000-0005-0000-0000-0000CC0A0000}"/>
    <cellStyle name="Note 7 2" xfId="2960" xr:uid="{00000000-0005-0000-0000-0000CD0A0000}"/>
    <cellStyle name="Note 7 2 2" xfId="3107" xr:uid="{00000000-0005-0000-0000-0000CE0A0000}"/>
    <cellStyle name="Note 7 3" xfId="2984" xr:uid="{00000000-0005-0000-0000-0000CF0A0000}"/>
    <cellStyle name="Note 7 4" xfId="2377" xr:uid="{00000000-0005-0000-0000-0000D00A0000}"/>
    <cellStyle name="Note 8" xfId="1224" xr:uid="{00000000-0005-0000-0000-0000D10A0000}"/>
    <cellStyle name="Note 8 2" xfId="2961" xr:uid="{00000000-0005-0000-0000-0000D20A0000}"/>
    <cellStyle name="Note 8 2 2" xfId="3108" xr:uid="{00000000-0005-0000-0000-0000D30A0000}"/>
    <cellStyle name="Note 8 3" xfId="2968" xr:uid="{00000000-0005-0000-0000-0000D40A0000}"/>
    <cellStyle name="Note 8 4" xfId="2378" xr:uid="{00000000-0005-0000-0000-0000D50A0000}"/>
    <cellStyle name="Note 9" xfId="1225" xr:uid="{00000000-0005-0000-0000-0000D60A0000}"/>
    <cellStyle name="Note 9 2" xfId="2962" xr:uid="{00000000-0005-0000-0000-0000D70A0000}"/>
    <cellStyle name="Note 9 2 2" xfId="3109" xr:uid="{00000000-0005-0000-0000-0000D80A0000}"/>
    <cellStyle name="Note 9 3" xfId="2950" xr:uid="{00000000-0005-0000-0000-0000D90A0000}"/>
    <cellStyle name="Note 9 4" xfId="2379" xr:uid="{00000000-0005-0000-0000-0000DA0A0000}"/>
    <cellStyle name="Output" xfId="126" builtinId="21" customBuiltin="1"/>
    <cellStyle name="Output 10" xfId="1226" xr:uid="{00000000-0005-0000-0000-0000DC0A0000}"/>
    <cellStyle name="Output 10 2" xfId="2963" xr:uid="{00000000-0005-0000-0000-0000DD0A0000}"/>
    <cellStyle name="Output 10 2 2" xfId="3110" xr:uid="{00000000-0005-0000-0000-0000DE0A0000}"/>
    <cellStyle name="Output 10 3" xfId="3008" xr:uid="{00000000-0005-0000-0000-0000DF0A0000}"/>
    <cellStyle name="Output 10 4" xfId="2380" xr:uid="{00000000-0005-0000-0000-0000E00A0000}"/>
    <cellStyle name="Output 11" xfId="3162" xr:uid="{00000000-0005-0000-0000-0000E10A0000}"/>
    <cellStyle name="Output 12" xfId="3214" xr:uid="{00000000-0005-0000-0000-0000E20A0000}"/>
    <cellStyle name="Output 2" xfId="127" xr:uid="{00000000-0005-0000-0000-0000E30A0000}"/>
    <cellStyle name="Output 2 2" xfId="271" xr:uid="{00000000-0005-0000-0000-0000E40A0000}"/>
    <cellStyle name="Output 2 2 2" xfId="1663" xr:uid="{00000000-0005-0000-0000-0000E50A0000}"/>
    <cellStyle name="Output 2 2 2 2" xfId="2995" xr:uid="{00000000-0005-0000-0000-0000E60A0000}"/>
    <cellStyle name="Output 2 2 2 2 2" xfId="3130" xr:uid="{00000000-0005-0000-0000-0000E70A0000}"/>
    <cellStyle name="Output 2 2 2 3" xfId="3045" xr:uid="{00000000-0005-0000-0000-0000E80A0000}"/>
    <cellStyle name="Output 2 2 2 4" xfId="2777" xr:uid="{00000000-0005-0000-0000-0000E90A0000}"/>
    <cellStyle name="Output 2 2 3" xfId="1807" xr:uid="{00000000-0005-0000-0000-0000EA0A0000}"/>
    <cellStyle name="Output 2 2 3 2" xfId="3012" xr:uid="{00000000-0005-0000-0000-0000EB0A0000}"/>
    <cellStyle name="Output 2 2 3 2 2" xfId="3144" xr:uid="{00000000-0005-0000-0000-0000EC0A0000}"/>
    <cellStyle name="Output 2 2 3 3" xfId="3059" xr:uid="{00000000-0005-0000-0000-0000ED0A0000}"/>
    <cellStyle name="Output 2 2 4" xfId="2922" xr:uid="{00000000-0005-0000-0000-0000EE0A0000}"/>
    <cellStyle name="Output 2 2 4 2" xfId="3089" xr:uid="{00000000-0005-0000-0000-0000EF0A0000}"/>
    <cellStyle name="Output 2 2 5" xfId="2942" xr:uid="{00000000-0005-0000-0000-0000F00A0000}"/>
    <cellStyle name="Output 2 2 6" xfId="1710" xr:uid="{00000000-0005-0000-0000-0000F10A0000}"/>
    <cellStyle name="Output 2 2 7" xfId="3238" xr:uid="{00000000-0005-0000-0000-0000F20A0000}"/>
    <cellStyle name="Output 2 2 8" xfId="3224" xr:uid="{00000000-0005-0000-0000-0000F30A0000}"/>
    <cellStyle name="Output 2 2 9" xfId="3190" xr:uid="{00000000-0005-0000-0000-0000F40A0000}"/>
    <cellStyle name="Output 2 3" xfId="1227" xr:uid="{00000000-0005-0000-0000-0000F50A0000}"/>
    <cellStyle name="Output 2 4" xfId="3252" xr:uid="{00000000-0005-0000-0000-0000F60A0000}"/>
    <cellStyle name="Output 2 5" xfId="3196" xr:uid="{00000000-0005-0000-0000-0000F70A0000}"/>
    <cellStyle name="Output 3" xfId="128" xr:uid="{00000000-0005-0000-0000-0000F80A0000}"/>
    <cellStyle name="Output 3 2" xfId="272" xr:uid="{00000000-0005-0000-0000-0000F90A0000}"/>
    <cellStyle name="Output 3 2 2" xfId="1675" xr:uid="{00000000-0005-0000-0000-0000FA0A0000}"/>
    <cellStyle name="Output 3 2 2 2" xfId="3003" xr:uid="{00000000-0005-0000-0000-0000FB0A0000}"/>
    <cellStyle name="Output 3 2 2 2 2" xfId="3138" xr:uid="{00000000-0005-0000-0000-0000FC0A0000}"/>
    <cellStyle name="Output 3 2 2 3" xfId="3053" xr:uid="{00000000-0005-0000-0000-0000FD0A0000}"/>
    <cellStyle name="Output 3 2 2 4" xfId="2787" xr:uid="{00000000-0005-0000-0000-0000FE0A0000}"/>
    <cellStyle name="Output 3 2 3" xfId="1819" xr:uid="{00000000-0005-0000-0000-0000FF0A0000}"/>
    <cellStyle name="Output 3 2 3 2" xfId="3024" xr:uid="{00000000-0005-0000-0000-0000000B0000}"/>
    <cellStyle name="Output 3 2 3 2 2" xfId="3156" xr:uid="{00000000-0005-0000-0000-0000010B0000}"/>
    <cellStyle name="Output 3 2 3 3" xfId="3071" xr:uid="{00000000-0005-0000-0000-0000020B0000}"/>
    <cellStyle name="Output 3 2 4" xfId="2923" xr:uid="{00000000-0005-0000-0000-0000030B0000}"/>
    <cellStyle name="Output 3 2 4 2" xfId="3090" xr:uid="{00000000-0005-0000-0000-0000040B0000}"/>
    <cellStyle name="Output 3 2 5" xfId="2951" xr:uid="{00000000-0005-0000-0000-0000050B0000}"/>
    <cellStyle name="Output 3 2 6" xfId="1711" xr:uid="{00000000-0005-0000-0000-0000060B0000}"/>
    <cellStyle name="Output 3 2 7" xfId="3253" xr:uid="{00000000-0005-0000-0000-0000070B0000}"/>
    <cellStyle name="Output 3 2 8" xfId="3220" xr:uid="{00000000-0005-0000-0000-0000080B0000}"/>
    <cellStyle name="Output 3 2 9" xfId="3217" xr:uid="{00000000-0005-0000-0000-0000090B0000}"/>
    <cellStyle name="Output 3 3" xfId="1228" xr:uid="{00000000-0005-0000-0000-00000A0B0000}"/>
    <cellStyle name="Output 3 4" xfId="3166" xr:uid="{00000000-0005-0000-0000-00000B0B0000}"/>
    <cellStyle name="Output 3 5" xfId="3216" xr:uid="{00000000-0005-0000-0000-00000C0B0000}"/>
    <cellStyle name="Output 4" xfId="208" xr:uid="{00000000-0005-0000-0000-00000D0B0000}"/>
    <cellStyle name="Output 4 2" xfId="283" xr:uid="{00000000-0005-0000-0000-00000E0B0000}"/>
    <cellStyle name="Output 4 2 2" xfId="1666" xr:uid="{00000000-0005-0000-0000-00000F0B0000}"/>
    <cellStyle name="Output 4 2 2 2" xfId="2998" xr:uid="{00000000-0005-0000-0000-0000100B0000}"/>
    <cellStyle name="Output 4 2 2 2 2" xfId="3133" xr:uid="{00000000-0005-0000-0000-0000110B0000}"/>
    <cellStyle name="Output 4 2 2 3" xfId="3048" xr:uid="{00000000-0005-0000-0000-0000120B0000}"/>
    <cellStyle name="Output 4 2 2 4" xfId="2780" xr:uid="{00000000-0005-0000-0000-0000130B0000}"/>
    <cellStyle name="Output 4 2 3" xfId="1818" xr:uid="{00000000-0005-0000-0000-0000140B0000}"/>
    <cellStyle name="Output 4 2 3 2" xfId="3023" xr:uid="{00000000-0005-0000-0000-0000150B0000}"/>
    <cellStyle name="Output 4 2 3 2 2" xfId="3155" xr:uid="{00000000-0005-0000-0000-0000160B0000}"/>
    <cellStyle name="Output 4 2 3 3" xfId="3070" xr:uid="{00000000-0005-0000-0000-0000170B0000}"/>
    <cellStyle name="Output 4 2 4" xfId="2930" xr:uid="{00000000-0005-0000-0000-0000180B0000}"/>
    <cellStyle name="Output 4 2 4 2" xfId="3097" xr:uid="{00000000-0005-0000-0000-0000190B0000}"/>
    <cellStyle name="Output 4 2 5" xfId="2955" xr:uid="{00000000-0005-0000-0000-00001A0B0000}"/>
    <cellStyle name="Output 4 2 6" xfId="1721" xr:uid="{00000000-0005-0000-0000-00001B0B0000}"/>
    <cellStyle name="Output 4 2 7" xfId="3235" xr:uid="{00000000-0005-0000-0000-00001C0B0000}"/>
    <cellStyle name="Output 4 2 8" xfId="3232" xr:uid="{00000000-0005-0000-0000-00001D0B0000}"/>
    <cellStyle name="Output 4 2 9" xfId="3250" xr:uid="{00000000-0005-0000-0000-00001E0B0000}"/>
    <cellStyle name="Output 4 3" xfId="1229" xr:uid="{00000000-0005-0000-0000-00001F0B0000}"/>
    <cellStyle name="Output 4 4" xfId="3161" xr:uid="{00000000-0005-0000-0000-0000200B0000}"/>
    <cellStyle name="Output 4 5" xfId="3227" xr:uid="{00000000-0005-0000-0000-0000210B0000}"/>
    <cellStyle name="Output 5" xfId="270" xr:uid="{00000000-0005-0000-0000-0000220B0000}"/>
    <cellStyle name="Output 5 2" xfId="1653" xr:uid="{00000000-0005-0000-0000-0000230B0000}"/>
    <cellStyle name="Output 5 2 2" xfId="2986" xr:uid="{00000000-0005-0000-0000-0000240B0000}"/>
    <cellStyle name="Output 5 2 2 2" xfId="3121" xr:uid="{00000000-0005-0000-0000-0000250B0000}"/>
    <cellStyle name="Output 5 2 3" xfId="3036" xr:uid="{00000000-0005-0000-0000-0000260B0000}"/>
    <cellStyle name="Output 5 2 4" xfId="2769" xr:uid="{00000000-0005-0000-0000-0000270B0000}"/>
    <cellStyle name="Output 5 3" xfId="1814" xr:uid="{00000000-0005-0000-0000-0000280B0000}"/>
    <cellStyle name="Output 5 3 2" xfId="3019" xr:uid="{00000000-0005-0000-0000-0000290B0000}"/>
    <cellStyle name="Output 5 3 2 2" xfId="3151" xr:uid="{00000000-0005-0000-0000-00002A0B0000}"/>
    <cellStyle name="Output 5 3 3" xfId="3066" xr:uid="{00000000-0005-0000-0000-00002B0B0000}"/>
    <cellStyle name="Output 5 4" xfId="2921" xr:uid="{00000000-0005-0000-0000-00002C0B0000}"/>
    <cellStyle name="Output 5 4 2" xfId="3088" xr:uid="{00000000-0005-0000-0000-00002D0B0000}"/>
    <cellStyle name="Output 5 5" xfId="2976" xr:uid="{00000000-0005-0000-0000-00002E0B0000}"/>
    <cellStyle name="Output 5 6" xfId="1230" xr:uid="{00000000-0005-0000-0000-00002F0B0000}"/>
    <cellStyle name="Output 5 7" xfId="3197" xr:uid="{00000000-0005-0000-0000-0000300B0000}"/>
    <cellStyle name="Output 5 8" xfId="3185" xr:uid="{00000000-0005-0000-0000-0000310B0000}"/>
    <cellStyle name="Output 5 9" xfId="3246" xr:uid="{00000000-0005-0000-0000-0000320B0000}"/>
    <cellStyle name="Output 6" xfId="1231" xr:uid="{00000000-0005-0000-0000-0000330B0000}"/>
    <cellStyle name="Output 6 2" xfId="2964" xr:uid="{00000000-0005-0000-0000-0000340B0000}"/>
    <cellStyle name="Output 6 2 2" xfId="3111" xr:uid="{00000000-0005-0000-0000-0000350B0000}"/>
    <cellStyle name="Output 6 3" xfId="2944" xr:uid="{00000000-0005-0000-0000-0000360B0000}"/>
    <cellStyle name="Output 6 4" xfId="2381" xr:uid="{00000000-0005-0000-0000-0000370B0000}"/>
    <cellStyle name="Output 7" xfId="1232" xr:uid="{00000000-0005-0000-0000-0000380B0000}"/>
    <cellStyle name="Output 7 2" xfId="2965" xr:uid="{00000000-0005-0000-0000-0000390B0000}"/>
    <cellStyle name="Output 7 2 2" xfId="3112" xr:uid="{00000000-0005-0000-0000-00003A0B0000}"/>
    <cellStyle name="Output 7 3" xfId="2905" xr:uid="{00000000-0005-0000-0000-00003B0B0000}"/>
    <cellStyle name="Output 7 4" xfId="2382" xr:uid="{00000000-0005-0000-0000-00003C0B0000}"/>
    <cellStyle name="Output 8" xfId="1233" xr:uid="{00000000-0005-0000-0000-00003D0B0000}"/>
    <cellStyle name="Output 8 2" xfId="2966" xr:uid="{00000000-0005-0000-0000-00003E0B0000}"/>
    <cellStyle name="Output 8 2 2" xfId="3113" xr:uid="{00000000-0005-0000-0000-00003F0B0000}"/>
    <cellStyle name="Output 8 3" xfId="2969" xr:uid="{00000000-0005-0000-0000-0000400B0000}"/>
    <cellStyle name="Output 8 4" xfId="2383" xr:uid="{00000000-0005-0000-0000-0000410B0000}"/>
    <cellStyle name="Output 9" xfId="1234" xr:uid="{00000000-0005-0000-0000-0000420B0000}"/>
    <cellStyle name="Output 9 2" xfId="2967" xr:uid="{00000000-0005-0000-0000-0000430B0000}"/>
    <cellStyle name="Output 9 2 2" xfId="3114" xr:uid="{00000000-0005-0000-0000-0000440B0000}"/>
    <cellStyle name="Output 9 3" xfId="2977" xr:uid="{00000000-0005-0000-0000-0000450B0000}"/>
    <cellStyle name="Output 9 4" xfId="2384" xr:uid="{00000000-0005-0000-0000-0000460B0000}"/>
    <cellStyle name="Percent" xfId="129" builtinId="5"/>
    <cellStyle name="Percent 10" xfId="1235" xr:uid="{00000000-0005-0000-0000-0000480B0000}"/>
    <cellStyle name="Percent 10 2" xfId="1236" xr:uid="{00000000-0005-0000-0000-0000490B0000}"/>
    <cellStyle name="Percent 10 2 2" xfId="1237" xr:uid="{00000000-0005-0000-0000-00004A0B0000}"/>
    <cellStyle name="Percent 10 2 2 2" xfId="2387" xr:uid="{00000000-0005-0000-0000-00004B0B0000}"/>
    <cellStyle name="Percent 10 2 3" xfId="1616" xr:uid="{00000000-0005-0000-0000-00004C0B0000}"/>
    <cellStyle name="Percent 10 2 3 2" xfId="2732" xr:uid="{00000000-0005-0000-0000-00004D0B0000}"/>
    <cellStyle name="Percent 10 2 4" xfId="2386" xr:uid="{00000000-0005-0000-0000-00004E0B0000}"/>
    <cellStyle name="Percent 10 3" xfId="1238" xr:uid="{00000000-0005-0000-0000-00004F0B0000}"/>
    <cellStyle name="Percent 10 3 2" xfId="1239" xr:uid="{00000000-0005-0000-0000-0000500B0000}"/>
    <cellStyle name="Percent 10 3 2 2" xfId="2389" xr:uid="{00000000-0005-0000-0000-0000510B0000}"/>
    <cellStyle name="Percent 10 3 3" xfId="1617" xr:uid="{00000000-0005-0000-0000-0000520B0000}"/>
    <cellStyle name="Percent 10 3 3 2" xfId="2733" xr:uid="{00000000-0005-0000-0000-0000530B0000}"/>
    <cellStyle name="Percent 10 3 4" xfId="2388" xr:uid="{00000000-0005-0000-0000-0000540B0000}"/>
    <cellStyle name="Percent 10 4" xfId="1240" xr:uid="{00000000-0005-0000-0000-0000550B0000}"/>
    <cellStyle name="Percent 10 4 2" xfId="1241" xr:uid="{00000000-0005-0000-0000-0000560B0000}"/>
    <cellStyle name="Percent 10 4 2 2" xfId="2391" xr:uid="{00000000-0005-0000-0000-0000570B0000}"/>
    <cellStyle name="Percent 10 4 3" xfId="1618" xr:uid="{00000000-0005-0000-0000-0000580B0000}"/>
    <cellStyle name="Percent 10 4 3 2" xfId="2734" xr:uid="{00000000-0005-0000-0000-0000590B0000}"/>
    <cellStyle name="Percent 10 4 4" xfId="2390" xr:uid="{00000000-0005-0000-0000-00005A0B0000}"/>
    <cellStyle name="Percent 10 5" xfId="1242" xr:uid="{00000000-0005-0000-0000-00005B0B0000}"/>
    <cellStyle name="Percent 10 5 2" xfId="2392" xr:uid="{00000000-0005-0000-0000-00005C0B0000}"/>
    <cellStyle name="Percent 10 6" xfId="1615" xr:uid="{00000000-0005-0000-0000-00005D0B0000}"/>
    <cellStyle name="Percent 10 6 2" xfId="2731" xr:uid="{00000000-0005-0000-0000-00005E0B0000}"/>
    <cellStyle name="Percent 10 7" xfId="2385" xr:uid="{00000000-0005-0000-0000-00005F0B0000}"/>
    <cellStyle name="Percent 11" xfId="1243" xr:uid="{00000000-0005-0000-0000-0000600B0000}"/>
    <cellStyle name="Percent 12" xfId="1244" xr:uid="{00000000-0005-0000-0000-0000610B0000}"/>
    <cellStyle name="Percent 13" xfId="1245" xr:uid="{00000000-0005-0000-0000-0000620B0000}"/>
    <cellStyle name="Percent 2" xfId="130" xr:uid="{00000000-0005-0000-0000-0000630B0000}"/>
    <cellStyle name="Percent 2 2" xfId="152" xr:uid="{00000000-0005-0000-0000-0000640B0000}"/>
    <cellStyle name="Percent 2 2 2" xfId="1246" xr:uid="{00000000-0005-0000-0000-0000650B0000}"/>
    <cellStyle name="Percent 2 3" xfId="210" xr:uid="{00000000-0005-0000-0000-0000660B0000}"/>
    <cellStyle name="Percent 2 3 2" xfId="239" xr:uid="{00000000-0005-0000-0000-0000670B0000}"/>
    <cellStyle name="Percent 2 3 2 2" xfId="1247" xr:uid="{00000000-0005-0000-0000-0000680B0000}"/>
    <cellStyle name="Percent 2 3 3" xfId="1248" xr:uid="{00000000-0005-0000-0000-0000690B0000}"/>
    <cellStyle name="Percent 2 4" xfId="1249" xr:uid="{00000000-0005-0000-0000-00006A0B0000}"/>
    <cellStyle name="Percent 3" xfId="131" xr:uid="{00000000-0005-0000-0000-00006B0B0000}"/>
    <cellStyle name="Percent 3 2" xfId="153" xr:uid="{00000000-0005-0000-0000-00006C0B0000}"/>
    <cellStyle name="Percent 3 2 2" xfId="1250" xr:uid="{00000000-0005-0000-0000-00006D0B0000}"/>
    <cellStyle name="Percent 3 3" xfId="211" xr:uid="{00000000-0005-0000-0000-00006E0B0000}"/>
    <cellStyle name="Percent 3 3 2" xfId="240" xr:uid="{00000000-0005-0000-0000-00006F0B0000}"/>
    <cellStyle name="Percent 3 3 2 2" xfId="1251" xr:uid="{00000000-0005-0000-0000-0000700B0000}"/>
    <cellStyle name="Percent 3 3 3" xfId="1252" xr:uid="{00000000-0005-0000-0000-0000710B0000}"/>
    <cellStyle name="Percent 3 4" xfId="1253" xr:uid="{00000000-0005-0000-0000-0000720B0000}"/>
    <cellStyle name="Percent 4" xfId="212" xr:uid="{00000000-0005-0000-0000-0000730B0000}"/>
    <cellStyle name="Percent 4 2" xfId="241" xr:uid="{00000000-0005-0000-0000-0000740B0000}"/>
    <cellStyle name="Percent 4 2 2" xfId="1254" xr:uid="{00000000-0005-0000-0000-0000750B0000}"/>
    <cellStyle name="Percent 4 3" xfId="1255" xr:uid="{00000000-0005-0000-0000-0000760B0000}"/>
    <cellStyle name="Percent 5" xfId="209" xr:uid="{00000000-0005-0000-0000-0000770B0000}"/>
    <cellStyle name="Percent 5 2" xfId="238" xr:uid="{00000000-0005-0000-0000-0000780B0000}"/>
    <cellStyle name="Percent 5 2 2" xfId="1256" xr:uid="{00000000-0005-0000-0000-0000790B0000}"/>
    <cellStyle name="Percent 5 3" xfId="1257" xr:uid="{00000000-0005-0000-0000-00007A0B0000}"/>
    <cellStyle name="Percent 6" xfId="1258" xr:uid="{00000000-0005-0000-0000-00007B0B0000}"/>
    <cellStyle name="Percent 6 2" xfId="1259" xr:uid="{00000000-0005-0000-0000-00007C0B0000}"/>
    <cellStyle name="Percent 6 2 2" xfId="1260" xr:uid="{00000000-0005-0000-0000-00007D0B0000}"/>
    <cellStyle name="Percent 6 2 2 2" xfId="1261" xr:uid="{00000000-0005-0000-0000-00007E0B0000}"/>
    <cellStyle name="Percent 6 2 2 2 2" xfId="1262" xr:uid="{00000000-0005-0000-0000-00007F0B0000}"/>
    <cellStyle name="Percent 6 2 2 2 2 2" xfId="2397" xr:uid="{00000000-0005-0000-0000-0000800B0000}"/>
    <cellStyle name="Percent 6 2 2 2 3" xfId="1622" xr:uid="{00000000-0005-0000-0000-0000810B0000}"/>
    <cellStyle name="Percent 6 2 2 2 3 2" xfId="2738" xr:uid="{00000000-0005-0000-0000-0000820B0000}"/>
    <cellStyle name="Percent 6 2 2 2 4" xfId="2396" xr:uid="{00000000-0005-0000-0000-0000830B0000}"/>
    <cellStyle name="Percent 6 2 2 3" xfId="1263" xr:uid="{00000000-0005-0000-0000-0000840B0000}"/>
    <cellStyle name="Percent 6 2 2 3 2" xfId="1264" xr:uid="{00000000-0005-0000-0000-0000850B0000}"/>
    <cellStyle name="Percent 6 2 2 3 2 2" xfId="2399" xr:uid="{00000000-0005-0000-0000-0000860B0000}"/>
    <cellStyle name="Percent 6 2 2 3 3" xfId="1623" xr:uid="{00000000-0005-0000-0000-0000870B0000}"/>
    <cellStyle name="Percent 6 2 2 3 3 2" xfId="2739" xr:uid="{00000000-0005-0000-0000-0000880B0000}"/>
    <cellStyle name="Percent 6 2 2 3 4" xfId="2398" xr:uid="{00000000-0005-0000-0000-0000890B0000}"/>
    <cellStyle name="Percent 6 2 2 4" xfId="1265" xr:uid="{00000000-0005-0000-0000-00008A0B0000}"/>
    <cellStyle name="Percent 6 2 2 4 2" xfId="1266" xr:uid="{00000000-0005-0000-0000-00008B0B0000}"/>
    <cellStyle name="Percent 6 2 2 4 2 2" xfId="2401" xr:uid="{00000000-0005-0000-0000-00008C0B0000}"/>
    <cellStyle name="Percent 6 2 2 4 3" xfId="1624" xr:uid="{00000000-0005-0000-0000-00008D0B0000}"/>
    <cellStyle name="Percent 6 2 2 4 3 2" xfId="2740" xr:uid="{00000000-0005-0000-0000-00008E0B0000}"/>
    <cellStyle name="Percent 6 2 2 4 4" xfId="2400" xr:uid="{00000000-0005-0000-0000-00008F0B0000}"/>
    <cellStyle name="Percent 6 2 2 5" xfId="1267" xr:uid="{00000000-0005-0000-0000-0000900B0000}"/>
    <cellStyle name="Percent 6 2 2 5 2" xfId="2402" xr:uid="{00000000-0005-0000-0000-0000910B0000}"/>
    <cellStyle name="Percent 6 2 2 6" xfId="1621" xr:uid="{00000000-0005-0000-0000-0000920B0000}"/>
    <cellStyle name="Percent 6 2 2 6 2" xfId="2737" xr:uid="{00000000-0005-0000-0000-0000930B0000}"/>
    <cellStyle name="Percent 6 2 2 7" xfId="2395" xr:uid="{00000000-0005-0000-0000-0000940B0000}"/>
    <cellStyle name="Percent 6 2 3" xfId="1268" xr:uid="{00000000-0005-0000-0000-0000950B0000}"/>
    <cellStyle name="Percent 6 2 3 2" xfId="1269" xr:uid="{00000000-0005-0000-0000-0000960B0000}"/>
    <cellStyle name="Percent 6 2 3 2 2" xfId="2404" xr:uid="{00000000-0005-0000-0000-0000970B0000}"/>
    <cellStyle name="Percent 6 2 3 3" xfId="1625" xr:uid="{00000000-0005-0000-0000-0000980B0000}"/>
    <cellStyle name="Percent 6 2 3 3 2" xfId="2741" xr:uid="{00000000-0005-0000-0000-0000990B0000}"/>
    <cellStyle name="Percent 6 2 3 4" xfId="2403" xr:uid="{00000000-0005-0000-0000-00009A0B0000}"/>
    <cellStyle name="Percent 6 2 4" xfId="1270" xr:uid="{00000000-0005-0000-0000-00009B0B0000}"/>
    <cellStyle name="Percent 6 2 4 2" xfId="1271" xr:uid="{00000000-0005-0000-0000-00009C0B0000}"/>
    <cellStyle name="Percent 6 2 4 2 2" xfId="2406" xr:uid="{00000000-0005-0000-0000-00009D0B0000}"/>
    <cellStyle name="Percent 6 2 4 3" xfId="1626" xr:uid="{00000000-0005-0000-0000-00009E0B0000}"/>
    <cellStyle name="Percent 6 2 4 3 2" xfId="2742" xr:uid="{00000000-0005-0000-0000-00009F0B0000}"/>
    <cellStyle name="Percent 6 2 4 4" xfId="2405" xr:uid="{00000000-0005-0000-0000-0000A00B0000}"/>
    <cellStyle name="Percent 6 2 5" xfId="1272" xr:uid="{00000000-0005-0000-0000-0000A10B0000}"/>
    <cellStyle name="Percent 6 2 5 2" xfId="1273" xr:uid="{00000000-0005-0000-0000-0000A20B0000}"/>
    <cellStyle name="Percent 6 2 5 2 2" xfId="2408" xr:uid="{00000000-0005-0000-0000-0000A30B0000}"/>
    <cellStyle name="Percent 6 2 5 3" xfId="1627" xr:uid="{00000000-0005-0000-0000-0000A40B0000}"/>
    <cellStyle name="Percent 6 2 5 3 2" xfId="2743" xr:uid="{00000000-0005-0000-0000-0000A50B0000}"/>
    <cellStyle name="Percent 6 2 5 4" xfId="2407" xr:uid="{00000000-0005-0000-0000-0000A60B0000}"/>
    <cellStyle name="Percent 6 2 6" xfId="1274" xr:uid="{00000000-0005-0000-0000-0000A70B0000}"/>
    <cellStyle name="Percent 6 2 6 2" xfId="2409" xr:uid="{00000000-0005-0000-0000-0000A80B0000}"/>
    <cellStyle name="Percent 6 2 7" xfId="1620" xr:uid="{00000000-0005-0000-0000-0000A90B0000}"/>
    <cellStyle name="Percent 6 2 7 2" xfId="2736" xr:uid="{00000000-0005-0000-0000-0000AA0B0000}"/>
    <cellStyle name="Percent 6 2 8" xfId="2394" xr:uid="{00000000-0005-0000-0000-0000AB0B0000}"/>
    <cellStyle name="Percent 6 3" xfId="1275" xr:uid="{00000000-0005-0000-0000-0000AC0B0000}"/>
    <cellStyle name="Percent 6 3 2" xfId="1276" xr:uid="{00000000-0005-0000-0000-0000AD0B0000}"/>
    <cellStyle name="Percent 6 3 2 2" xfId="1277" xr:uid="{00000000-0005-0000-0000-0000AE0B0000}"/>
    <cellStyle name="Percent 6 3 2 2 2" xfId="2412" xr:uid="{00000000-0005-0000-0000-0000AF0B0000}"/>
    <cellStyle name="Percent 6 3 2 3" xfId="1629" xr:uid="{00000000-0005-0000-0000-0000B00B0000}"/>
    <cellStyle name="Percent 6 3 2 3 2" xfId="2745" xr:uid="{00000000-0005-0000-0000-0000B10B0000}"/>
    <cellStyle name="Percent 6 3 2 4" xfId="2411" xr:uid="{00000000-0005-0000-0000-0000B20B0000}"/>
    <cellStyle name="Percent 6 3 3" xfId="1278" xr:uid="{00000000-0005-0000-0000-0000B30B0000}"/>
    <cellStyle name="Percent 6 3 3 2" xfId="1279" xr:uid="{00000000-0005-0000-0000-0000B40B0000}"/>
    <cellStyle name="Percent 6 3 3 2 2" xfId="2414" xr:uid="{00000000-0005-0000-0000-0000B50B0000}"/>
    <cellStyle name="Percent 6 3 3 3" xfId="1630" xr:uid="{00000000-0005-0000-0000-0000B60B0000}"/>
    <cellStyle name="Percent 6 3 3 3 2" xfId="2746" xr:uid="{00000000-0005-0000-0000-0000B70B0000}"/>
    <cellStyle name="Percent 6 3 3 4" xfId="2413" xr:uid="{00000000-0005-0000-0000-0000B80B0000}"/>
    <cellStyle name="Percent 6 3 4" xfId="1280" xr:uid="{00000000-0005-0000-0000-0000B90B0000}"/>
    <cellStyle name="Percent 6 3 4 2" xfId="1281" xr:uid="{00000000-0005-0000-0000-0000BA0B0000}"/>
    <cellStyle name="Percent 6 3 4 2 2" xfId="2416" xr:uid="{00000000-0005-0000-0000-0000BB0B0000}"/>
    <cellStyle name="Percent 6 3 4 3" xfId="1631" xr:uid="{00000000-0005-0000-0000-0000BC0B0000}"/>
    <cellStyle name="Percent 6 3 4 3 2" xfId="2747" xr:uid="{00000000-0005-0000-0000-0000BD0B0000}"/>
    <cellStyle name="Percent 6 3 4 4" xfId="2415" xr:uid="{00000000-0005-0000-0000-0000BE0B0000}"/>
    <cellStyle name="Percent 6 3 5" xfId="1282" xr:uid="{00000000-0005-0000-0000-0000BF0B0000}"/>
    <cellStyle name="Percent 6 3 5 2" xfId="2417" xr:uid="{00000000-0005-0000-0000-0000C00B0000}"/>
    <cellStyle name="Percent 6 3 6" xfId="1628" xr:uid="{00000000-0005-0000-0000-0000C10B0000}"/>
    <cellStyle name="Percent 6 3 6 2" xfId="2744" xr:uid="{00000000-0005-0000-0000-0000C20B0000}"/>
    <cellStyle name="Percent 6 3 7" xfId="2410" xr:uid="{00000000-0005-0000-0000-0000C30B0000}"/>
    <cellStyle name="Percent 6 4" xfId="1283" xr:uid="{00000000-0005-0000-0000-0000C40B0000}"/>
    <cellStyle name="Percent 6 4 2" xfId="1284" xr:uid="{00000000-0005-0000-0000-0000C50B0000}"/>
    <cellStyle name="Percent 6 4 2 2" xfId="2419" xr:uid="{00000000-0005-0000-0000-0000C60B0000}"/>
    <cellStyle name="Percent 6 4 3" xfId="1632" xr:uid="{00000000-0005-0000-0000-0000C70B0000}"/>
    <cellStyle name="Percent 6 4 3 2" xfId="2748" xr:uid="{00000000-0005-0000-0000-0000C80B0000}"/>
    <cellStyle name="Percent 6 4 4" xfId="2418" xr:uid="{00000000-0005-0000-0000-0000C90B0000}"/>
    <cellStyle name="Percent 6 5" xfId="1285" xr:uid="{00000000-0005-0000-0000-0000CA0B0000}"/>
    <cellStyle name="Percent 6 5 2" xfId="1286" xr:uid="{00000000-0005-0000-0000-0000CB0B0000}"/>
    <cellStyle name="Percent 6 5 2 2" xfId="2421" xr:uid="{00000000-0005-0000-0000-0000CC0B0000}"/>
    <cellStyle name="Percent 6 5 3" xfId="1633" xr:uid="{00000000-0005-0000-0000-0000CD0B0000}"/>
    <cellStyle name="Percent 6 5 3 2" xfId="2749" xr:uid="{00000000-0005-0000-0000-0000CE0B0000}"/>
    <cellStyle name="Percent 6 5 4" xfId="2420" xr:uid="{00000000-0005-0000-0000-0000CF0B0000}"/>
    <cellStyle name="Percent 6 6" xfId="1287" xr:uid="{00000000-0005-0000-0000-0000D00B0000}"/>
    <cellStyle name="Percent 6 6 2" xfId="1288" xr:uid="{00000000-0005-0000-0000-0000D10B0000}"/>
    <cellStyle name="Percent 6 6 2 2" xfId="2423" xr:uid="{00000000-0005-0000-0000-0000D20B0000}"/>
    <cellStyle name="Percent 6 6 3" xfId="1634" xr:uid="{00000000-0005-0000-0000-0000D30B0000}"/>
    <cellStyle name="Percent 6 6 3 2" xfId="2750" xr:uid="{00000000-0005-0000-0000-0000D40B0000}"/>
    <cellStyle name="Percent 6 6 4" xfId="2422" xr:uid="{00000000-0005-0000-0000-0000D50B0000}"/>
    <cellStyle name="Percent 6 7" xfId="1289" xr:uid="{00000000-0005-0000-0000-0000D60B0000}"/>
    <cellStyle name="Percent 6 7 2" xfId="2424" xr:uid="{00000000-0005-0000-0000-0000D70B0000}"/>
    <cellStyle name="Percent 6 8" xfId="1619" xr:uid="{00000000-0005-0000-0000-0000D80B0000}"/>
    <cellStyle name="Percent 6 8 2" xfId="2735" xr:uid="{00000000-0005-0000-0000-0000D90B0000}"/>
    <cellStyle name="Percent 6 9" xfId="2393" xr:uid="{00000000-0005-0000-0000-0000DA0B0000}"/>
    <cellStyle name="Percent 7" xfId="1290" xr:uid="{00000000-0005-0000-0000-0000DB0B0000}"/>
    <cellStyle name="Percent 7 10" xfId="2425" xr:uid="{00000000-0005-0000-0000-0000DC0B0000}"/>
    <cellStyle name="Percent 7 2" xfId="1291" xr:uid="{00000000-0005-0000-0000-0000DD0B0000}"/>
    <cellStyle name="Percent 7 2 2" xfId="1292" xr:uid="{00000000-0005-0000-0000-0000DE0B0000}"/>
    <cellStyle name="Percent 7 2 2 2" xfId="1293" xr:uid="{00000000-0005-0000-0000-0000DF0B0000}"/>
    <cellStyle name="Percent 7 2 2 2 2" xfId="1294" xr:uid="{00000000-0005-0000-0000-0000E00B0000}"/>
    <cellStyle name="Percent 7 2 2 2 2 2" xfId="2429" xr:uid="{00000000-0005-0000-0000-0000E10B0000}"/>
    <cellStyle name="Percent 7 2 2 2 3" xfId="1638" xr:uid="{00000000-0005-0000-0000-0000E20B0000}"/>
    <cellStyle name="Percent 7 2 2 2 3 2" xfId="2754" xr:uid="{00000000-0005-0000-0000-0000E30B0000}"/>
    <cellStyle name="Percent 7 2 2 2 4" xfId="2428" xr:uid="{00000000-0005-0000-0000-0000E40B0000}"/>
    <cellStyle name="Percent 7 2 2 3" xfId="1295" xr:uid="{00000000-0005-0000-0000-0000E50B0000}"/>
    <cellStyle name="Percent 7 2 2 3 2" xfId="1296" xr:uid="{00000000-0005-0000-0000-0000E60B0000}"/>
    <cellStyle name="Percent 7 2 2 3 2 2" xfId="2431" xr:uid="{00000000-0005-0000-0000-0000E70B0000}"/>
    <cellStyle name="Percent 7 2 2 3 3" xfId="1639" xr:uid="{00000000-0005-0000-0000-0000E80B0000}"/>
    <cellStyle name="Percent 7 2 2 3 3 2" xfId="2755" xr:uid="{00000000-0005-0000-0000-0000E90B0000}"/>
    <cellStyle name="Percent 7 2 2 3 4" xfId="2430" xr:uid="{00000000-0005-0000-0000-0000EA0B0000}"/>
    <cellStyle name="Percent 7 2 2 4" xfId="1297" xr:uid="{00000000-0005-0000-0000-0000EB0B0000}"/>
    <cellStyle name="Percent 7 2 2 4 2" xfId="1298" xr:uid="{00000000-0005-0000-0000-0000EC0B0000}"/>
    <cellStyle name="Percent 7 2 2 4 2 2" xfId="2433" xr:uid="{00000000-0005-0000-0000-0000ED0B0000}"/>
    <cellStyle name="Percent 7 2 2 4 3" xfId="1640" xr:uid="{00000000-0005-0000-0000-0000EE0B0000}"/>
    <cellStyle name="Percent 7 2 2 4 3 2" xfId="2756" xr:uid="{00000000-0005-0000-0000-0000EF0B0000}"/>
    <cellStyle name="Percent 7 2 2 4 4" xfId="2432" xr:uid="{00000000-0005-0000-0000-0000F00B0000}"/>
    <cellStyle name="Percent 7 2 2 5" xfId="1299" xr:uid="{00000000-0005-0000-0000-0000F10B0000}"/>
    <cellStyle name="Percent 7 2 2 5 2" xfId="2434" xr:uid="{00000000-0005-0000-0000-0000F20B0000}"/>
    <cellStyle name="Percent 7 2 2 6" xfId="1637" xr:uid="{00000000-0005-0000-0000-0000F30B0000}"/>
    <cellStyle name="Percent 7 2 2 6 2" xfId="2753" xr:uid="{00000000-0005-0000-0000-0000F40B0000}"/>
    <cellStyle name="Percent 7 2 2 7" xfId="2427" xr:uid="{00000000-0005-0000-0000-0000F50B0000}"/>
    <cellStyle name="Percent 7 2 3" xfId="1300" xr:uid="{00000000-0005-0000-0000-0000F60B0000}"/>
    <cellStyle name="Percent 7 2 3 2" xfId="1301" xr:uid="{00000000-0005-0000-0000-0000F70B0000}"/>
    <cellStyle name="Percent 7 2 3 2 2" xfId="2436" xr:uid="{00000000-0005-0000-0000-0000F80B0000}"/>
    <cellStyle name="Percent 7 2 3 3" xfId="1641" xr:uid="{00000000-0005-0000-0000-0000F90B0000}"/>
    <cellStyle name="Percent 7 2 3 3 2" xfId="2757" xr:uid="{00000000-0005-0000-0000-0000FA0B0000}"/>
    <cellStyle name="Percent 7 2 3 4" xfId="2435" xr:uid="{00000000-0005-0000-0000-0000FB0B0000}"/>
    <cellStyle name="Percent 7 2 4" xfId="1302" xr:uid="{00000000-0005-0000-0000-0000FC0B0000}"/>
    <cellStyle name="Percent 7 2 4 2" xfId="1303" xr:uid="{00000000-0005-0000-0000-0000FD0B0000}"/>
    <cellStyle name="Percent 7 2 4 2 2" xfId="2438" xr:uid="{00000000-0005-0000-0000-0000FE0B0000}"/>
    <cellStyle name="Percent 7 2 4 3" xfId="1642" xr:uid="{00000000-0005-0000-0000-0000FF0B0000}"/>
    <cellStyle name="Percent 7 2 4 3 2" xfId="2758" xr:uid="{00000000-0005-0000-0000-0000000C0000}"/>
    <cellStyle name="Percent 7 2 4 4" xfId="2437" xr:uid="{00000000-0005-0000-0000-0000010C0000}"/>
    <cellStyle name="Percent 7 2 5" xfId="1304" xr:uid="{00000000-0005-0000-0000-0000020C0000}"/>
    <cellStyle name="Percent 7 2 5 2" xfId="1305" xr:uid="{00000000-0005-0000-0000-0000030C0000}"/>
    <cellStyle name="Percent 7 2 5 2 2" xfId="2440" xr:uid="{00000000-0005-0000-0000-0000040C0000}"/>
    <cellStyle name="Percent 7 2 5 3" xfId="1643" xr:uid="{00000000-0005-0000-0000-0000050C0000}"/>
    <cellStyle name="Percent 7 2 5 3 2" xfId="2759" xr:uid="{00000000-0005-0000-0000-0000060C0000}"/>
    <cellStyle name="Percent 7 2 5 4" xfId="2439" xr:uid="{00000000-0005-0000-0000-0000070C0000}"/>
    <cellStyle name="Percent 7 2 6" xfId="1306" xr:uid="{00000000-0005-0000-0000-0000080C0000}"/>
    <cellStyle name="Percent 7 2 6 2" xfId="2441" xr:uid="{00000000-0005-0000-0000-0000090C0000}"/>
    <cellStyle name="Percent 7 2 7" xfId="1636" xr:uid="{00000000-0005-0000-0000-00000A0C0000}"/>
    <cellStyle name="Percent 7 2 7 2" xfId="2752" xr:uid="{00000000-0005-0000-0000-00000B0C0000}"/>
    <cellStyle name="Percent 7 2 8" xfId="2426" xr:uid="{00000000-0005-0000-0000-00000C0C0000}"/>
    <cellStyle name="Percent 7 3" xfId="1307" xr:uid="{00000000-0005-0000-0000-00000D0C0000}"/>
    <cellStyle name="Percent 7 4" xfId="1308" xr:uid="{00000000-0005-0000-0000-00000E0C0000}"/>
    <cellStyle name="Percent 7 4 2" xfId="1309" xr:uid="{00000000-0005-0000-0000-00000F0C0000}"/>
    <cellStyle name="Percent 7 4 2 2" xfId="1310" xr:uid="{00000000-0005-0000-0000-0000100C0000}"/>
    <cellStyle name="Percent 7 4 2 2 2" xfId="2444" xr:uid="{00000000-0005-0000-0000-0000110C0000}"/>
    <cellStyle name="Percent 7 4 2 3" xfId="1645" xr:uid="{00000000-0005-0000-0000-0000120C0000}"/>
    <cellStyle name="Percent 7 4 2 3 2" xfId="2761" xr:uid="{00000000-0005-0000-0000-0000130C0000}"/>
    <cellStyle name="Percent 7 4 2 4" xfId="2443" xr:uid="{00000000-0005-0000-0000-0000140C0000}"/>
    <cellStyle name="Percent 7 4 3" xfId="1311" xr:uid="{00000000-0005-0000-0000-0000150C0000}"/>
    <cellStyle name="Percent 7 4 3 2" xfId="1312" xr:uid="{00000000-0005-0000-0000-0000160C0000}"/>
    <cellStyle name="Percent 7 4 3 2 2" xfId="2446" xr:uid="{00000000-0005-0000-0000-0000170C0000}"/>
    <cellStyle name="Percent 7 4 3 3" xfId="1646" xr:uid="{00000000-0005-0000-0000-0000180C0000}"/>
    <cellStyle name="Percent 7 4 3 3 2" xfId="2762" xr:uid="{00000000-0005-0000-0000-0000190C0000}"/>
    <cellStyle name="Percent 7 4 3 4" xfId="2445" xr:uid="{00000000-0005-0000-0000-00001A0C0000}"/>
    <cellStyle name="Percent 7 4 4" xfId="1313" xr:uid="{00000000-0005-0000-0000-00001B0C0000}"/>
    <cellStyle name="Percent 7 4 4 2" xfId="1314" xr:uid="{00000000-0005-0000-0000-00001C0C0000}"/>
    <cellStyle name="Percent 7 4 4 2 2" xfId="2448" xr:uid="{00000000-0005-0000-0000-00001D0C0000}"/>
    <cellStyle name="Percent 7 4 4 3" xfId="1647" xr:uid="{00000000-0005-0000-0000-00001E0C0000}"/>
    <cellStyle name="Percent 7 4 4 3 2" xfId="2763" xr:uid="{00000000-0005-0000-0000-00001F0C0000}"/>
    <cellStyle name="Percent 7 4 4 4" xfId="2447" xr:uid="{00000000-0005-0000-0000-0000200C0000}"/>
    <cellStyle name="Percent 7 4 5" xfId="1315" xr:uid="{00000000-0005-0000-0000-0000210C0000}"/>
    <cellStyle name="Percent 7 4 5 2" xfId="2449" xr:uid="{00000000-0005-0000-0000-0000220C0000}"/>
    <cellStyle name="Percent 7 4 6" xfId="1644" xr:uid="{00000000-0005-0000-0000-0000230C0000}"/>
    <cellStyle name="Percent 7 4 6 2" xfId="2760" xr:uid="{00000000-0005-0000-0000-0000240C0000}"/>
    <cellStyle name="Percent 7 4 7" xfId="2442" xr:uid="{00000000-0005-0000-0000-0000250C0000}"/>
    <cellStyle name="Percent 7 5" xfId="1316" xr:uid="{00000000-0005-0000-0000-0000260C0000}"/>
    <cellStyle name="Percent 7 5 2" xfId="1317" xr:uid="{00000000-0005-0000-0000-0000270C0000}"/>
    <cellStyle name="Percent 7 5 2 2" xfId="2451" xr:uid="{00000000-0005-0000-0000-0000280C0000}"/>
    <cellStyle name="Percent 7 5 3" xfId="1648" xr:uid="{00000000-0005-0000-0000-0000290C0000}"/>
    <cellStyle name="Percent 7 5 3 2" xfId="2764" xr:uid="{00000000-0005-0000-0000-00002A0C0000}"/>
    <cellStyle name="Percent 7 5 4" xfId="2450" xr:uid="{00000000-0005-0000-0000-00002B0C0000}"/>
    <cellStyle name="Percent 7 6" xfId="1318" xr:uid="{00000000-0005-0000-0000-00002C0C0000}"/>
    <cellStyle name="Percent 7 6 2" xfId="1319" xr:uid="{00000000-0005-0000-0000-00002D0C0000}"/>
    <cellStyle name="Percent 7 6 2 2" xfId="2453" xr:uid="{00000000-0005-0000-0000-00002E0C0000}"/>
    <cellStyle name="Percent 7 6 3" xfId="1649" xr:uid="{00000000-0005-0000-0000-00002F0C0000}"/>
    <cellStyle name="Percent 7 6 3 2" xfId="2765" xr:uid="{00000000-0005-0000-0000-0000300C0000}"/>
    <cellStyle name="Percent 7 6 4" xfId="2452" xr:uid="{00000000-0005-0000-0000-0000310C0000}"/>
    <cellStyle name="Percent 7 7" xfId="1320" xr:uid="{00000000-0005-0000-0000-0000320C0000}"/>
    <cellStyle name="Percent 7 7 2" xfId="1321" xr:uid="{00000000-0005-0000-0000-0000330C0000}"/>
    <cellStyle name="Percent 7 7 2 2" xfId="2455" xr:uid="{00000000-0005-0000-0000-0000340C0000}"/>
    <cellStyle name="Percent 7 7 3" xfId="1650" xr:uid="{00000000-0005-0000-0000-0000350C0000}"/>
    <cellStyle name="Percent 7 7 3 2" xfId="2766" xr:uid="{00000000-0005-0000-0000-0000360C0000}"/>
    <cellStyle name="Percent 7 7 4" xfId="2454" xr:uid="{00000000-0005-0000-0000-0000370C0000}"/>
    <cellStyle name="Percent 7 8" xfId="1322" xr:uid="{00000000-0005-0000-0000-0000380C0000}"/>
    <cellStyle name="Percent 7 8 2" xfId="2456" xr:uid="{00000000-0005-0000-0000-0000390C0000}"/>
    <cellStyle name="Percent 7 9" xfId="1635" xr:uid="{00000000-0005-0000-0000-00003A0C0000}"/>
    <cellStyle name="Percent 7 9 2" xfId="2751" xr:uid="{00000000-0005-0000-0000-00003B0C0000}"/>
    <cellStyle name="Percent 8" xfId="1323" xr:uid="{00000000-0005-0000-0000-00003C0C0000}"/>
    <cellStyle name="Percent 9" xfId="1324" xr:uid="{00000000-0005-0000-0000-00003D0C0000}"/>
    <cellStyle name="Title" xfId="132" builtinId="15" customBuiltin="1"/>
    <cellStyle name="Title 10" xfId="1325" xr:uid="{00000000-0005-0000-0000-00003F0C0000}"/>
    <cellStyle name="Title 2" xfId="133" xr:uid="{00000000-0005-0000-0000-0000400C0000}"/>
    <cellStyle name="Title 3" xfId="134" xr:uid="{00000000-0005-0000-0000-0000410C0000}"/>
    <cellStyle name="Title 4" xfId="213" xr:uid="{00000000-0005-0000-0000-0000420C0000}"/>
    <cellStyle name="Title 5" xfId="1326" xr:uid="{00000000-0005-0000-0000-0000430C0000}"/>
    <cellStyle name="Title 6" xfId="1327" xr:uid="{00000000-0005-0000-0000-0000440C0000}"/>
    <cellStyle name="Title 7" xfId="1328" xr:uid="{00000000-0005-0000-0000-0000450C0000}"/>
    <cellStyle name="Title 8" xfId="1329" xr:uid="{00000000-0005-0000-0000-0000460C0000}"/>
    <cellStyle name="Title 9" xfId="1330" xr:uid="{00000000-0005-0000-0000-0000470C0000}"/>
    <cellStyle name="Total" xfId="135" builtinId="25" customBuiltin="1"/>
    <cellStyle name="Total 10" xfId="1331" xr:uid="{00000000-0005-0000-0000-0000490C0000}"/>
    <cellStyle name="Total 10 2" xfId="2970" xr:uid="{00000000-0005-0000-0000-00004A0C0000}"/>
    <cellStyle name="Total 10 2 2" xfId="3115" xr:uid="{00000000-0005-0000-0000-00004B0C0000}"/>
    <cellStyle name="Total 10 3" xfId="3030" xr:uid="{00000000-0005-0000-0000-00004C0C0000}"/>
    <cellStyle name="Total 10 4" xfId="2457" xr:uid="{00000000-0005-0000-0000-00004D0C0000}"/>
    <cellStyle name="Total 11" xfId="3222" xr:uid="{00000000-0005-0000-0000-00004E0C0000}"/>
    <cellStyle name="Total 12" xfId="3251" xr:uid="{00000000-0005-0000-0000-00004F0C0000}"/>
    <cellStyle name="Total 2" xfId="136" xr:uid="{00000000-0005-0000-0000-0000500C0000}"/>
    <cellStyle name="Total 2 2" xfId="274" xr:uid="{00000000-0005-0000-0000-0000510C0000}"/>
    <cellStyle name="Total 2 2 2" xfId="1654" xr:uid="{00000000-0005-0000-0000-0000520C0000}"/>
    <cellStyle name="Total 2 2 2 2" xfId="2987" xr:uid="{00000000-0005-0000-0000-0000530C0000}"/>
    <cellStyle name="Total 2 2 2 2 2" xfId="3122" xr:uid="{00000000-0005-0000-0000-0000540C0000}"/>
    <cellStyle name="Total 2 2 2 3" xfId="3037" xr:uid="{00000000-0005-0000-0000-0000550C0000}"/>
    <cellStyle name="Total 2 2 2 4" xfId="2770" xr:uid="{00000000-0005-0000-0000-0000560C0000}"/>
    <cellStyle name="Total 2 2 3" xfId="1658" xr:uid="{00000000-0005-0000-0000-0000570C0000}"/>
    <cellStyle name="Total 2 2 3 2" xfId="2990" xr:uid="{00000000-0005-0000-0000-0000580C0000}"/>
    <cellStyle name="Total 2 2 3 2 2" xfId="3125" xr:uid="{00000000-0005-0000-0000-0000590C0000}"/>
    <cellStyle name="Total 2 2 3 3" xfId="3040" xr:uid="{00000000-0005-0000-0000-00005A0C0000}"/>
    <cellStyle name="Total 2 2 4" xfId="2925" xr:uid="{00000000-0005-0000-0000-00005B0C0000}"/>
    <cellStyle name="Total 2 2 4 2" xfId="3092" xr:uid="{00000000-0005-0000-0000-00005C0C0000}"/>
    <cellStyle name="Total 2 2 5" xfId="2937" xr:uid="{00000000-0005-0000-0000-00005D0C0000}"/>
    <cellStyle name="Total 2 2 6" xfId="1712" xr:uid="{00000000-0005-0000-0000-00005E0C0000}"/>
    <cellStyle name="Total 2 2 7" xfId="3228" xr:uid="{00000000-0005-0000-0000-00005F0C0000}"/>
    <cellStyle name="Total 2 2 8" xfId="3184" xr:uid="{00000000-0005-0000-0000-0000600C0000}"/>
    <cellStyle name="Total 2 2 9" xfId="3247" xr:uid="{00000000-0005-0000-0000-0000610C0000}"/>
    <cellStyle name="Total 2 3" xfId="1332" xr:uid="{00000000-0005-0000-0000-0000620C0000}"/>
    <cellStyle name="Total 2 4" xfId="3208" xr:uid="{00000000-0005-0000-0000-0000630C0000}"/>
    <cellStyle name="Total 2 5" xfId="3168" xr:uid="{00000000-0005-0000-0000-0000640C0000}"/>
    <cellStyle name="Total 3" xfId="137" xr:uid="{00000000-0005-0000-0000-0000650C0000}"/>
    <cellStyle name="Total 3 2" xfId="275" xr:uid="{00000000-0005-0000-0000-0000660C0000}"/>
    <cellStyle name="Total 3 2 2" xfId="1664" xr:uid="{00000000-0005-0000-0000-0000670C0000}"/>
    <cellStyle name="Total 3 2 2 2" xfId="2996" xr:uid="{00000000-0005-0000-0000-0000680C0000}"/>
    <cellStyle name="Total 3 2 2 2 2" xfId="3131" xr:uid="{00000000-0005-0000-0000-0000690C0000}"/>
    <cellStyle name="Total 3 2 2 3" xfId="3046" xr:uid="{00000000-0005-0000-0000-00006A0C0000}"/>
    <cellStyle name="Total 3 2 2 4" xfId="2778" xr:uid="{00000000-0005-0000-0000-00006B0C0000}"/>
    <cellStyle name="Total 3 2 3" xfId="1670" xr:uid="{00000000-0005-0000-0000-00006C0C0000}"/>
    <cellStyle name="Total 3 2 3 2" xfId="2999" xr:uid="{00000000-0005-0000-0000-00006D0C0000}"/>
    <cellStyle name="Total 3 2 3 2 2" xfId="3134" xr:uid="{00000000-0005-0000-0000-00006E0C0000}"/>
    <cellStyle name="Total 3 2 3 3" xfId="3049" xr:uid="{00000000-0005-0000-0000-00006F0C0000}"/>
    <cellStyle name="Total 3 2 4" xfId="2926" xr:uid="{00000000-0005-0000-0000-0000700C0000}"/>
    <cellStyle name="Total 3 2 4 2" xfId="3093" xr:uid="{00000000-0005-0000-0000-0000710C0000}"/>
    <cellStyle name="Total 3 2 5" xfId="2957" xr:uid="{00000000-0005-0000-0000-0000720C0000}"/>
    <cellStyle name="Total 3 2 6" xfId="1713" xr:uid="{00000000-0005-0000-0000-0000730C0000}"/>
    <cellStyle name="Total 3 2 7" xfId="3186" xr:uid="{00000000-0005-0000-0000-0000740C0000}"/>
    <cellStyle name="Total 3 2 8" xfId="3175" xr:uid="{00000000-0005-0000-0000-0000750C0000}"/>
    <cellStyle name="Total 3 2 9" xfId="3188" xr:uid="{00000000-0005-0000-0000-0000760C0000}"/>
    <cellStyle name="Total 3 3" xfId="1333" xr:uid="{00000000-0005-0000-0000-0000770C0000}"/>
    <cellStyle name="Total 3 4" xfId="3200" xr:uid="{00000000-0005-0000-0000-0000780C0000}"/>
    <cellStyle name="Total 3 5" xfId="3191" xr:uid="{00000000-0005-0000-0000-0000790C0000}"/>
    <cellStyle name="Total 4" xfId="214" xr:uid="{00000000-0005-0000-0000-00007A0C0000}"/>
    <cellStyle name="Total 4 2" xfId="284" xr:uid="{00000000-0005-0000-0000-00007B0C0000}"/>
    <cellStyle name="Total 4 2 2" xfId="1676" xr:uid="{00000000-0005-0000-0000-00007C0C0000}"/>
    <cellStyle name="Total 4 2 2 2" xfId="3004" xr:uid="{00000000-0005-0000-0000-00007D0C0000}"/>
    <cellStyle name="Total 4 2 2 2 2" xfId="3139" xr:uid="{00000000-0005-0000-0000-00007E0C0000}"/>
    <cellStyle name="Total 4 2 2 3" xfId="3054" xr:uid="{00000000-0005-0000-0000-00007F0C0000}"/>
    <cellStyle name="Total 4 2 2 4" xfId="2788" xr:uid="{00000000-0005-0000-0000-0000800C0000}"/>
    <cellStyle name="Total 4 2 3" xfId="1810" xr:uid="{00000000-0005-0000-0000-0000810C0000}"/>
    <cellStyle name="Total 4 2 3 2" xfId="3015" xr:uid="{00000000-0005-0000-0000-0000820C0000}"/>
    <cellStyle name="Total 4 2 3 2 2" xfId="3147" xr:uid="{00000000-0005-0000-0000-0000830C0000}"/>
    <cellStyle name="Total 4 2 3 3" xfId="3062" xr:uid="{00000000-0005-0000-0000-0000840C0000}"/>
    <cellStyle name="Total 4 2 4" xfId="2931" xr:uid="{00000000-0005-0000-0000-0000850C0000}"/>
    <cellStyle name="Total 4 2 4 2" xfId="3098" xr:uid="{00000000-0005-0000-0000-0000860C0000}"/>
    <cellStyle name="Total 4 2 5" xfId="2953" xr:uid="{00000000-0005-0000-0000-0000870C0000}"/>
    <cellStyle name="Total 4 2 6" xfId="1722" xr:uid="{00000000-0005-0000-0000-0000880C0000}"/>
    <cellStyle name="Total 4 2 7" xfId="3203" xr:uid="{00000000-0005-0000-0000-0000890C0000}"/>
    <cellStyle name="Total 4 2 8" xfId="3211" xr:uid="{00000000-0005-0000-0000-00008A0C0000}"/>
    <cellStyle name="Total 4 2 9" xfId="3229" xr:uid="{00000000-0005-0000-0000-00008B0C0000}"/>
    <cellStyle name="Total 4 3" xfId="1334" xr:uid="{00000000-0005-0000-0000-00008C0C0000}"/>
    <cellStyle name="Total 4 4" xfId="3225" xr:uid="{00000000-0005-0000-0000-00008D0C0000}"/>
    <cellStyle name="Total 4 5" xfId="3172" xr:uid="{00000000-0005-0000-0000-00008E0C0000}"/>
    <cellStyle name="Total 5" xfId="273" xr:uid="{00000000-0005-0000-0000-00008F0C0000}"/>
    <cellStyle name="Total 5 2" xfId="1704" xr:uid="{00000000-0005-0000-0000-0000900C0000}"/>
    <cellStyle name="Total 5 2 2" xfId="3006" xr:uid="{00000000-0005-0000-0000-0000910C0000}"/>
    <cellStyle name="Total 5 2 2 2" xfId="3140" xr:uid="{00000000-0005-0000-0000-0000920C0000}"/>
    <cellStyle name="Total 5 2 3" xfId="3055" xr:uid="{00000000-0005-0000-0000-0000930C0000}"/>
    <cellStyle name="Total 5 2 4" xfId="2814" xr:uid="{00000000-0005-0000-0000-0000940C0000}"/>
    <cellStyle name="Total 5 3" xfId="1813" xr:uid="{00000000-0005-0000-0000-0000950C0000}"/>
    <cellStyle name="Total 5 3 2" xfId="3018" xr:uid="{00000000-0005-0000-0000-0000960C0000}"/>
    <cellStyle name="Total 5 3 2 2" xfId="3150" xr:uid="{00000000-0005-0000-0000-0000970C0000}"/>
    <cellStyle name="Total 5 3 3" xfId="3065" xr:uid="{00000000-0005-0000-0000-0000980C0000}"/>
    <cellStyle name="Total 5 4" xfId="2924" xr:uid="{00000000-0005-0000-0000-0000990C0000}"/>
    <cellStyle name="Total 5 4 2" xfId="3091" xr:uid="{00000000-0005-0000-0000-00009A0C0000}"/>
    <cellStyle name="Total 5 5" xfId="2909" xr:uid="{00000000-0005-0000-0000-00009B0C0000}"/>
    <cellStyle name="Total 5 6" xfId="1335" xr:uid="{00000000-0005-0000-0000-00009C0C0000}"/>
    <cellStyle name="Total 5 7" xfId="3239" xr:uid="{00000000-0005-0000-0000-00009D0C0000}"/>
    <cellStyle name="Total 5 8" xfId="3192" xr:uid="{00000000-0005-0000-0000-00009E0C0000}"/>
    <cellStyle name="Total 5 9" xfId="3254" xr:uid="{00000000-0005-0000-0000-00009F0C0000}"/>
    <cellStyle name="Total 6" xfId="1336" xr:uid="{00000000-0005-0000-0000-0000A00C0000}"/>
    <cellStyle name="Total 6 2" xfId="2971" xr:uid="{00000000-0005-0000-0000-0000A10C0000}"/>
    <cellStyle name="Total 6 2 2" xfId="3116" xr:uid="{00000000-0005-0000-0000-0000A20C0000}"/>
    <cellStyle name="Total 6 3" xfId="3031" xr:uid="{00000000-0005-0000-0000-0000A30C0000}"/>
    <cellStyle name="Total 6 4" xfId="2458" xr:uid="{00000000-0005-0000-0000-0000A40C0000}"/>
    <cellStyle name="Total 7" xfId="1337" xr:uid="{00000000-0005-0000-0000-0000A50C0000}"/>
    <cellStyle name="Total 7 2" xfId="2972" xr:uid="{00000000-0005-0000-0000-0000A60C0000}"/>
    <cellStyle name="Total 7 2 2" xfId="3117" xr:uid="{00000000-0005-0000-0000-0000A70C0000}"/>
    <cellStyle name="Total 7 3" xfId="3032" xr:uid="{00000000-0005-0000-0000-0000A80C0000}"/>
    <cellStyle name="Total 7 4" xfId="2459" xr:uid="{00000000-0005-0000-0000-0000A90C0000}"/>
    <cellStyle name="Total 8" xfId="1338" xr:uid="{00000000-0005-0000-0000-0000AA0C0000}"/>
    <cellStyle name="Total 8 2" xfId="2973" xr:uid="{00000000-0005-0000-0000-0000AB0C0000}"/>
    <cellStyle name="Total 8 2 2" xfId="3118" xr:uid="{00000000-0005-0000-0000-0000AC0C0000}"/>
    <cellStyle name="Total 8 3" xfId="3033" xr:uid="{00000000-0005-0000-0000-0000AD0C0000}"/>
    <cellStyle name="Total 8 4" xfId="2460" xr:uid="{00000000-0005-0000-0000-0000AE0C0000}"/>
    <cellStyle name="Total 9" xfId="1339" xr:uid="{00000000-0005-0000-0000-0000AF0C0000}"/>
    <cellStyle name="Total 9 2" xfId="2974" xr:uid="{00000000-0005-0000-0000-0000B00C0000}"/>
    <cellStyle name="Total 9 2 2" xfId="3119" xr:uid="{00000000-0005-0000-0000-0000B10C0000}"/>
    <cellStyle name="Total 9 3" xfId="3034" xr:uid="{00000000-0005-0000-0000-0000B20C0000}"/>
    <cellStyle name="Total 9 4" xfId="2461" xr:uid="{00000000-0005-0000-0000-0000B30C0000}"/>
    <cellStyle name="Warning Text" xfId="138" builtinId="11" customBuiltin="1"/>
    <cellStyle name="Warning Text 10" xfId="1340" xr:uid="{00000000-0005-0000-0000-0000B50C0000}"/>
    <cellStyle name="Warning Text 2" xfId="139" xr:uid="{00000000-0005-0000-0000-0000B60C0000}"/>
    <cellStyle name="Warning Text 3" xfId="140" xr:uid="{00000000-0005-0000-0000-0000B70C0000}"/>
    <cellStyle name="Warning Text 4" xfId="215" xr:uid="{00000000-0005-0000-0000-0000B80C0000}"/>
    <cellStyle name="Warning Text 5" xfId="1341" xr:uid="{00000000-0005-0000-0000-0000B90C0000}"/>
    <cellStyle name="Warning Text 6" xfId="1342" xr:uid="{00000000-0005-0000-0000-0000BA0C0000}"/>
    <cellStyle name="Warning Text 7" xfId="1343" xr:uid="{00000000-0005-0000-0000-0000BB0C0000}"/>
    <cellStyle name="Warning Text 8" xfId="1344" xr:uid="{00000000-0005-0000-0000-0000BC0C0000}"/>
    <cellStyle name="Warning Text 9" xfId="1345" xr:uid="{00000000-0005-0000-0000-0000BD0C0000}"/>
  </cellStyles>
  <dxfs count="24">
    <dxf>
      <fill>
        <patternFill>
          <bgColor indexed="43"/>
        </patternFill>
      </fill>
    </dxf>
    <dxf>
      <fill>
        <patternFill>
          <bgColor indexed="47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59999389629810485"/>
          </stop>
        </gradientFill>
      </fill>
    </dxf>
    <dxf>
      <fill>
        <patternFill>
          <bgColor rgb="FFFFFFCC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59999389629810485"/>
          </stop>
        </gradientFill>
      </fill>
    </dxf>
    <dxf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indexed="43"/>
        </patternFill>
      </fill>
    </dxf>
    <dxf>
      <fill>
        <patternFill>
          <bgColor indexed="47"/>
        </patternFill>
      </fill>
    </dxf>
    <dxf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40000610370189521"/>
          </stop>
        </gradientFill>
      </fill>
    </dxf>
    <dxf>
      <fill>
        <patternFill>
          <bgColor rgb="FFFFFFCC"/>
        </patternFill>
      </fill>
    </dxf>
    <dxf>
      <font>
        <color theme="0" tint="-0.499984740745262"/>
      </font>
      <fill>
        <patternFill patternType="solid">
          <fgColor auto="1"/>
          <bgColor theme="0" tint="-0.499984740745262"/>
        </patternFill>
      </fill>
      <border>
        <left/>
        <right/>
        <top/>
        <bottom/>
      </border>
    </dxf>
    <dxf>
      <fill>
        <gradientFill type="path" left="0.5" right="0.5" top="0.5" bottom="0.5">
          <stop position="0">
            <color theme="0"/>
          </stop>
          <stop position="1">
            <color theme="5" tint="0.40000610370189521"/>
          </stop>
        </gradient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gradientFill type="path" left="0.5" right="0.5" top="0.5" bottom="0.5">
          <stop position="0">
            <color theme="0"/>
          </stop>
          <stop position="1">
            <color theme="1" tint="0.34900967436750391"/>
          </stop>
        </gradientFill>
      </fill>
      <border>
        <left/>
        <right/>
        <top/>
        <bottom/>
      </border>
    </dxf>
    <dxf>
      <fill>
        <gradientFill type="path" left="0.5" right="0.5" top="0.5" bottom="0.5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5" tint="0.40000610370189521"/>
          </stop>
        </gradientFill>
      </fill>
    </dxf>
    <dxf>
      <fill>
        <patternFill patternType="solid">
          <bgColor rgb="FFFFFFCC"/>
        </patternFill>
      </fill>
    </dxf>
    <dxf>
      <fill>
        <patternFill>
          <bgColor theme="5" tint="0.39994506668294322"/>
        </patternFill>
      </fill>
    </dxf>
    <dxf>
      <fill>
        <patternFill>
          <bgColor rgb="FFFFFF99"/>
        </patternFill>
      </fill>
    </dxf>
    <dxf>
      <font>
        <b/>
        <i/>
        <color theme="0" tint="-4.9989318521683403E-2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ACEC88"/>
        </patternFill>
      </fill>
    </dxf>
    <dxf>
      <font>
        <b/>
        <i val="0"/>
        <color auto="1"/>
      </font>
      <fill>
        <patternFill>
          <bgColor rgb="FFACEC88"/>
        </patternFill>
      </fill>
    </dxf>
  </dxfs>
  <tableStyles count="0" defaultTableStyle="TableStyleMedium9" defaultPivotStyle="PivotStyleLight16"/>
  <colors>
    <mruColors>
      <color rgb="FFFFFFCC"/>
      <color rgb="FFFFFF99"/>
      <color rgb="FFFFFF66"/>
      <color rgb="FFACEC88"/>
      <color rgb="FFA7D1B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112295</xdr:colOff>
      <xdr:row>25</xdr:row>
      <xdr:rowOff>148498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43595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10</xdr:col>
      <xdr:colOff>112295</xdr:colOff>
      <xdr:row>52</xdr:row>
      <xdr:rowOff>28183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47937"/>
          <a:ext cx="10058400" cy="43595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</xdr:row>
      <xdr:rowOff>37012</xdr:rowOff>
    </xdr:from>
    <xdr:to>
      <xdr:col>15</xdr:col>
      <xdr:colOff>0</xdr:colOff>
      <xdr:row>19</xdr:row>
      <xdr:rowOff>239485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1071155"/>
          <a:ext cx="9144000" cy="6995159"/>
        </a:xfrm>
        <a:prstGeom prst="rect">
          <a:avLst/>
        </a:pr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 w="25400" cmpd="sng">
          <a:solidFill>
            <a:schemeClr val="tx2">
              <a:lumMod val="40000"/>
              <a:lumOff val="6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800" i="1" baseline="0">
            <a:blipFill>
              <a:blip xmlns:r="http://schemas.openxmlformats.org/officeDocument/2006/relationships" r:embed="rId2"/>
              <a:tile tx="0" ty="0" sx="100000" sy="100000" flip="none" algn="tl"/>
            </a:blipFill>
          </a:endParaRPr>
        </a:p>
        <a:p>
          <a:pPr algn="l"/>
          <a:endParaRPr lang="en-US" sz="1800" i="1" baseline="0">
            <a:blipFill>
              <a:blip xmlns:r="http://schemas.openxmlformats.org/officeDocument/2006/relationships" r:embed="rId2"/>
              <a:tile tx="0" ty="0" sx="100000" sy="100000" flip="none" algn="tl"/>
            </a:blipFill>
          </a:endParaRPr>
        </a:p>
        <a:p>
          <a:pPr algn="l"/>
          <a:endParaRPr lang="en-US" sz="1400" i="1" baseline="0">
            <a:blipFill>
              <a:blip xmlns:r="http://schemas.openxmlformats.org/officeDocument/2006/relationships" r:embed="rId2"/>
              <a:tile tx="0" ty="0" sx="100000" sy="100000" flip="none" algn="tl"/>
            </a:blip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1)	</a:t>
          </a: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2)	</a:t>
          </a:r>
        </a:p>
        <a:p>
          <a:pPr algn="l"/>
          <a:endParaRPr lang="en-US" sz="2000" i="1" baseline="0">
            <a:solidFill>
              <a:sysClr val="windowText" lastClr="000000"/>
            </a:solid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3)	</a:t>
          </a: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	</a:t>
          </a: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4)	</a:t>
          </a:r>
        </a:p>
        <a:p>
          <a:pPr algn="l"/>
          <a:endParaRPr lang="en-US" sz="2000" i="1" baseline="0">
            <a:solidFill>
              <a:sysClr val="windowText" lastClr="000000"/>
            </a:solid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5)	</a:t>
          </a:r>
        </a:p>
        <a:p>
          <a:pPr algn="l"/>
          <a:endParaRPr lang="en-US" sz="2000" i="1" baseline="0">
            <a:solidFill>
              <a:sysClr val="windowText" lastClr="000000"/>
            </a:solid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6)	</a:t>
          </a:r>
        </a:p>
        <a:p>
          <a:pPr algn="l"/>
          <a:endParaRPr lang="en-US" sz="2000" i="1" baseline="0">
            <a:solidFill>
              <a:sysClr val="windowText" lastClr="000000"/>
            </a:solid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7)	</a:t>
          </a:r>
        </a:p>
        <a:p>
          <a:pPr algn="l"/>
          <a:endParaRPr lang="en-US" sz="2000" i="1" baseline="0">
            <a:solidFill>
              <a:sysClr val="windowText" lastClr="000000"/>
            </a:solid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8)	</a:t>
          </a:r>
        </a:p>
        <a:p>
          <a:pPr algn="l"/>
          <a:endParaRPr lang="en-US" sz="2000" i="1" baseline="0">
            <a:solidFill>
              <a:sysClr val="windowText" lastClr="000000"/>
            </a:solid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 9)	</a:t>
          </a:r>
        </a:p>
        <a:p>
          <a:pPr algn="l"/>
          <a:endParaRPr lang="en-US" sz="2000" i="1" baseline="0">
            <a:solidFill>
              <a:sysClr val="windowText" lastClr="000000"/>
            </a:solidFill>
          </a:endParaRPr>
        </a:p>
        <a:p>
          <a:pPr algn="l"/>
          <a:r>
            <a:rPr lang="en-US" sz="2000" i="1" baseline="0">
              <a:solidFill>
                <a:sysClr val="windowText" lastClr="000000"/>
              </a:solidFill>
            </a:rPr>
            <a:t>  10)	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arshall\Documents\Upcharge%20for%20Opaque%20RTF%20(Group%20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id%20Master%20(6-8-07)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aque Upcharges"/>
    </sheetNames>
    <sheetDataSet>
      <sheetData sheetId="0">
        <row r="1">
          <cell r="A1" t="str">
            <v>Model</v>
          </cell>
          <cell r="B1" t="str">
            <v>Description and Dimensions</v>
          </cell>
          <cell r="C1" t="str">
            <v>Group 0 Doors</v>
          </cell>
          <cell r="D1" t="str">
            <v>Group 0 Ends</v>
          </cell>
        </row>
        <row r="2">
          <cell r="A2" t="str">
            <v>ACB10</v>
          </cell>
          <cell r="B2" t="str">
            <v>Corbel, Std, 10" x 9"</v>
          </cell>
          <cell r="C2">
            <v>0</v>
          </cell>
          <cell r="D2">
            <v>0</v>
          </cell>
        </row>
        <row r="3">
          <cell r="A3" t="str">
            <v>ACB13</v>
          </cell>
          <cell r="B3" t="str">
            <v>Corbel, Std, 13" x 12"</v>
          </cell>
          <cell r="C3">
            <v>0</v>
          </cell>
          <cell r="D3">
            <v>0</v>
          </cell>
        </row>
        <row r="4">
          <cell r="A4" t="str">
            <v>ACB7</v>
          </cell>
          <cell r="B4" t="str">
            <v>Corbel, Std, 7" x 6"</v>
          </cell>
          <cell r="C4">
            <v>0</v>
          </cell>
          <cell r="D4">
            <v>0</v>
          </cell>
        </row>
        <row r="5">
          <cell r="A5" t="str">
            <v>ACBM9</v>
          </cell>
          <cell r="B5" t="str">
            <v>Corbel, Metal, 8x8</v>
          </cell>
          <cell r="C5">
            <v>0</v>
          </cell>
          <cell r="D5">
            <v>0</v>
          </cell>
        </row>
        <row r="6">
          <cell r="A6" t="str">
            <v>ACBS9</v>
          </cell>
          <cell r="B6" t="str">
            <v>Corbel, Carved Scroll, 9x13x3</v>
          </cell>
          <cell r="C6">
            <v>0</v>
          </cell>
          <cell r="D6">
            <v>0</v>
          </cell>
        </row>
        <row r="7">
          <cell r="A7" t="str">
            <v>ADGIA-1330-CLR</v>
          </cell>
          <cell r="B7" t="str">
            <v>GLS,INS,2.00,13X30,CLEAR</v>
          </cell>
          <cell r="C7">
            <v>0</v>
          </cell>
          <cell r="D7">
            <v>0</v>
          </cell>
        </row>
        <row r="8">
          <cell r="A8" t="str">
            <v>ADGIA-1330-CRD</v>
          </cell>
          <cell r="B8" t="str">
            <v>GLS,INS,2.00,13X30,REED</v>
          </cell>
          <cell r="C8">
            <v>0</v>
          </cell>
          <cell r="D8">
            <v>0</v>
          </cell>
        </row>
        <row r="9">
          <cell r="A9" t="str">
            <v>ADGIA-1330-FRS</v>
          </cell>
          <cell r="B9" t="str">
            <v>GLS,INS,2.00,13X30,FROST</v>
          </cell>
          <cell r="C9">
            <v>0</v>
          </cell>
          <cell r="D9">
            <v>0</v>
          </cell>
        </row>
        <row r="10">
          <cell r="A10" t="str">
            <v>ADGIA-1330-RIB</v>
          </cell>
          <cell r="B10" t="str">
            <v>GLS,INS,2.00,13X30,RIBBED</v>
          </cell>
          <cell r="C10">
            <v>0</v>
          </cell>
          <cell r="D10">
            <v>0</v>
          </cell>
        </row>
        <row r="11">
          <cell r="A11" t="str">
            <v>ADGIA-1336-CLR</v>
          </cell>
          <cell r="B11" t="str">
            <v>GLS,INS,2.00,13X36,CLEAR</v>
          </cell>
          <cell r="C11">
            <v>0</v>
          </cell>
          <cell r="D11">
            <v>0</v>
          </cell>
        </row>
        <row r="12">
          <cell r="A12" t="str">
            <v>ADGIA-1336-CRD</v>
          </cell>
          <cell r="B12" t="str">
            <v>GLS,INS,2.00,13X36,REED</v>
          </cell>
          <cell r="C12">
            <v>0</v>
          </cell>
          <cell r="D12">
            <v>0</v>
          </cell>
        </row>
        <row r="13">
          <cell r="A13" t="str">
            <v>ADGIA-1336-FRS</v>
          </cell>
          <cell r="B13" t="str">
            <v>GLS,INS,2.00,13X36,FROST</v>
          </cell>
          <cell r="C13">
            <v>0</v>
          </cell>
          <cell r="D13">
            <v>0</v>
          </cell>
        </row>
        <row r="14">
          <cell r="A14" t="str">
            <v>ADGIA-1336-RIB</v>
          </cell>
          <cell r="B14" t="str">
            <v>GLS,INS,2.00,13X36,RIBBED</v>
          </cell>
          <cell r="C14">
            <v>0</v>
          </cell>
          <cell r="D14">
            <v>0</v>
          </cell>
        </row>
        <row r="15">
          <cell r="A15" t="str">
            <v>ADGIA-1339-CLR</v>
          </cell>
          <cell r="B15" t="str">
            <v>GLS,INS,2.00,13X39,CLEAR</v>
          </cell>
          <cell r="C15">
            <v>0</v>
          </cell>
          <cell r="D15">
            <v>0</v>
          </cell>
        </row>
        <row r="16">
          <cell r="A16" t="str">
            <v>ADGIA-1339-CRD</v>
          </cell>
          <cell r="B16" t="str">
            <v>GLS,INS,2.00,13X39,REED</v>
          </cell>
          <cell r="C16">
            <v>0</v>
          </cell>
          <cell r="D16">
            <v>0</v>
          </cell>
        </row>
        <row r="17">
          <cell r="A17" t="str">
            <v>ADGIA-1339-FRS</v>
          </cell>
          <cell r="B17" t="str">
            <v>GLS,INS,2.00,13X39,FROST</v>
          </cell>
          <cell r="C17">
            <v>0</v>
          </cell>
          <cell r="D17">
            <v>0</v>
          </cell>
        </row>
        <row r="18">
          <cell r="A18" t="str">
            <v>ADGIA-1339-RIB</v>
          </cell>
          <cell r="B18" t="str">
            <v>GLS,INS,2.00,13X39,RIBBED</v>
          </cell>
          <cell r="C18">
            <v>0</v>
          </cell>
          <cell r="D18">
            <v>0</v>
          </cell>
        </row>
        <row r="19">
          <cell r="A19" t="str">
            <v>ADGIA-1342-CLR</v>
          </cell>
          <cell r="B19" t="str">
            <v>GLS,INS,2.00,13X42,CLEAR</v>
          </cell>
          <cell r="C19">
            <v>0</v>
          </cell>
          <cell r="D19">
            <v>0</v>
          </cell>
        </row>
        <row r="20">
          <cell r="A20" t="str">
            <v>ADGIA-1342-CRD</v>
          </cell>
          <cell r="B20" t="str">
            <v>GLS,INS,2.00,13X42,REED</v>
          </cell>
          <cell r="C20">
            <v>0</v>
          </cell>
          <cell r="D20">
            <v>0</v>
          </cell>
        </row>
        <row r="21">
          <cell r="A21" t="str">
            <v>ADGIA-1342-FRS</v>
          </cell>
          <cell r="B21" t="str">
            <v>GLS,INS,2.00,13X42,FROST</v>
          </cell>
          <cell r="C21">
            <v>0</v>
          </cell>
          <cell r="D21">
            <v>0</v>
          </cell>
        </row>
        <row r="22">
          <cell r="A22" t="str">
            <v>ADGIA-1342-RIB</v>
          </cell>
          <cell r="B22" t="str">
            <v>GLS,INS,2.00,13X42,RIBBED</v>
          </cell>
          <cell r="C22">
            <v>0</v>
          </cell>
          <cell r="D22">
            <v>0</v>
          </cell>
        </row>
        <row r="23">
          <cell r="A23" t="str">
            <v>ADGIA-1530-CLR</v>
          </cell>
          <cell r="B23" t="str">
            <v>GLS,INS,2.00,15X30,CLEAR</v>
          </cell>
          <cell r="C23">
            <v>0</v>
          </cell>
          <cell r="D23">
            <v>0</v>
          </cell>
        </row>
        <row r="24">
          <cell r="A24" t="str">
            <v>ADGIA-1530-CRD</v>
          </cell>
          <cell r="B24" t="str">
            <v>GLS,INS,2.00,15X30,REED</v>
          </cell>
          <cell r="C24">
            <v>0</v>
          </cell>
          <cell r="D24">
            <v>0</v>
          </cell>
        </row>
        <row r="25">
          <cell r="A25" t="str">
            <v>ADGIA-1530-FRS</v>
          </cell>
          <cell r="B25" t="str">
            <v>GLS,INS,2.00,15X30,FROST</v>
          </cell>
          <cell r="C25">
            <v>0</v>
          </cell>
          <cell r="D25">
            <v>0</v>
          </cell>
        </row>
        <row r="26">
          <cell r="A26" t="str">
            <v>ADGIA-1530-RIB</v>
          </cell>
          <cell r="B26" t="str">
            <v>GLS,INS,2.00,15X30,RIBBED</v>
          </cell>
          <cell r="C26">
            <v>0</v>
          </cell>
          <cell r="D26">
            <v>0</v>
          </cell>
        </row>
        <row r="27">
          <cell r="A27" t="str">
            <v>ADGIA-1536-CLR</v>
          </cell>
          <cell r="B27" t="str">
            <v>GLS,INS,2.00,15X36,CLEAR</v>
          </cell>
          <cell r="C27">
            <v>0</v>
          </cell>
          <cell r="D27">
            <v>0</v>
          </cell>
        </row>
        <row r="28">
          <cell r="A28" t="str">
            <v>ADGIA-1536-CRD</v>
          </cell>
          <cell r="B28" t="str">
            <v>GLS,INS,2.00,15X36,REED</v>
          </cell>
          <cell r="C28">
            <v>0</v>
          </cell>
          <cell r="D28">
            <v>0</v>
          </cell>
        </row>
        <row r="29">
          <cell r="A29" t="str">
            <v>ADGIA-1536-FRS</v>
          </cell>
          <cell r="B29" t="str">
            <v>GLS,INS,2.00,15X36,FROST</v>
          </cell>
          <cell r="C29">
            <v>0</v>
          </cell>
          <cell r="D29">
            <v>0</v>
          </cell>
        </row>
        <row r="30">
          <cell r="A30" t="str">
            <v>ADGIA-1536-RIB</v>
          </cell>
          <cell r="B30" t="str">
            <v>GLS,INS,2.00,15X36,RIBBED</v>
          </cell>
          <cell r="C30">
            <v>0</v>
          </cell>
          <cell r="D30">
            <v>0</v>
          </cell>
        </row>
        <row r="31">
          <cell r="A31" t="str">
            <v>ADGIA-1539-CLR</v>
          </cell>
          <cell r="B31" t="str">
            <v>GLS,INS,2.00,15X39,CLEAR</v>
          </cell>
          <cell r="C31">
            <v>0</v>
          </cell>
          <cell r="D31">
            <v>0</v>
          </cell>
        </row>
        <row r="32">
          <cell r="A32" t="str">
            <v>ADGIA-1539-CRD</v>
          </cell>
          <cell r="B32" t="str">
            <v>GLS,INS,2.00,15X39,REED</v>
          </cell>
          <cell r="C32">
            <v>0</v>
          </cell>
          <cell r="D32">
            <v>0</v>
          </cell>
        </row>
        <row r="33">
          <cell r="A33" t="str">
            <v>ADGIA-1539-FRS</v>
          </cell>
          <cell r="B33" t="str">
            <v>GLS,INS,2.00,15X39,FROST</v>
          </cell>
          <cell r="C33">
            <v>0</v>
          </cell>
          <cell r="D33">
            <v>0</v>
          </cell>
        </row>
        <row r="34">
          <cell r="A34" t="str">
            <v>ADGIA-1539-RIB</v>
          </cell>
          <cell r="B34" t="str">
            <v>GLS,INS,2.00,15X39,RIBBED</v>
          </cell>
          <cell r="C34">
            <v>0</v>
          </cell>
          <cell r="D34">
            <v>0</v>
          </cell>
        </row>
        <row r="35">
          <cell r="A35" t="str">
            <v>ADGIA-1542-CLR</v>
          </cell>
          <cell r="B35" t="str">
            <v>GLS,INS,2.00,15X42,CLEAR</v>
          </cell>
          <cell r="C35">
            <v>0</v>
          </cell>
          <cell r="D35">
            <v>0</v>
          </cell>
        </row>
        <row r="36">
          <cell r="A36" t="str">
            <v>ADGIA-1542-CRD</v>
          </cell>
          <cell r="B36" t="str">
            <v>GLS,INS,2.00,15X42,REED</v>
          </cell>
          <cell r="C36">
            <v>0</v>
          </cell>
          <cell r="D36">
            <v>0</v>
          </cell>
        </row>
        <row r="37">
          <cell r="A37" t="str">
            <v>ADGIA-1542-FRS</v>
          </cell>
          <cell r="B37" t="str">
            <v>GLS,INS,2.00,15X42,FROST</v>
          </cell>
          <cell r="C37">
            <v>0</v>
          </cell>
          <cell r="D37">
            <v>0</v>
          </cell>
        </row>
        <row r="38">
          <cell r="A38" t="str">
            <v>ADGIA-1542-RIB</v>
          </cell>
          <cell r="B38" t="str">
            <v>GLS,INS,2.00,15X42,RIBBED</v>
          </cell>
          <cell r="C38">
            <v>0</v>
          </cell>
          <cell r="D38">
            <v>0</v>
          </cell>
        </row>
        <row r="39">
          <cell r="A39" t="str">
            <v>ADGIA-1630-CLR</v>
          </cell>
          <cell r="B39" t="str">
            <v>GLS,INS,2.00,16X30,CLEAR</v>
          </cell>
          <cell r="C39">
            <v>0</v>
          </cell>
          <cell r="D39">
            <v>0</v>
          </cell>
        </row>
        <row r="40">
          <cell r="A40" t="str">
            <v>ADGIA-1630-CRD</v>
          </cell>
          <cell r="B40" t="str">
            <v>GLS,INS,2.00,16X30,REED</v>
          </cell>
          <cell r="C40">
            <v>0</v>
          </cell>
          <cell r="D40">
            <v>0</v>
          </cell>
        </row>
        <row r="41">
          <cell r="A41" t="str">
            <v>ADGIA-1630D-CLR</v>
          </cell>
          <cell r="B41" t="str">
            <v>GLS,INS,2.00,16X30,CLEAR</v>
          </cell>
          <cell r="C41">
            <v>0</v>
          </cell>
          <cell r="D41">
            <v>0</v>
          </cell>
        </row>
        <row r="42">
          <cell r="A42" t="str">
            <v>ADGIA-1630D-CRD</v>
          </cell>
          <cell r="B42" t="str">
            <v>GLS,INS,2.00,16X30,REED</v>
          </cell>
          <cell r="C42">
            <v>0</v>
          </cell>
          <cell r="D42">
            <v>0</v>
          </cell>
        </row>
        <row r="43">
          <cell r="A43" t="str">
            <v>ADGIA-1630D-FRS</v>
          </cell>
          <cell r="B43" t="str">
            <v>GLS,INS,2.00,16X30,FROST</v>
          </cell>
          <cell r="C43">
            <v>0</v>
          </cell>
          <cell r="D43">
            <v>0</v>
          </cell>
        </row>
        <row r="44">
          <cell r="A44" t="str">
            <v>ADGIA-1630D-RIB</v>
          </cell>
          <cell r="B44" t="str">
            <v>GLS,INS,2.00,16X30,RIBBED</v>
          </cell>
          <cell r="C44">
            <v>0</v>
          </cell>
          <cell r="D44">
            <v>0</v>
          </cell>
        </row>
        <row r="45">
          <cell r="A45" t="str">
            <v>ADGIA-1630-FRS</v>
          </cell>
          <cell r="B45" t="str">
            <v>GLS,INS,2.00,16X30,FROST</v>
          </cell>
          <cell r="C45">
            <v>0</v>
          </cell>
          <cell r="D45">
            <v>0</v>
          </cell>
        </row>
        <row r="46">
          <cell r="A46" t="str">
            <v>ADGIA-1630-RIB</v>
          </cell>
          <cell r="B46" t="str">
            <v>GLS,INS,2.00,16X30,RIBBED</v>
          </cell>
          <cell r="C46">
            <v>0</v>
          </cell>
          <cell r="D46">
            <v>0</v>
          </cell>
        </row>
        <row r="47">
          <cell r="A47" t="str">
            <v>ADGIA-1636-CLR</v>
          </cell>
          <cell r="B47" t="str">
            <v>GLS,INS,2.00,16X36,CLEAR</v>
          </cell>
          <cell r="C47">
            <v>0</v>
          </cell>
          <cell r="D47">
            <v>0</v>
          </cell>
        </row>
        <row r="48">
          <cell r="A48" t="str">
            <v>ADGIA-1636-CRD</v>
          </cell>
          <cell r="B48" t="str">
            <v>GLS,INS,2.00,16X36,REED</v>
          </cell>
          <cell r="C48">
            <v>0</v>
          </cell>
          <cell r="D48">
            <v>0</v>
          </cell>
        </row>
        <row r="49">
          <cell r="A49" t="str">
            <v>ADGIA-1636D-CLR</v>
          </cell>
          <cell r="B49" t="str">
            <v>GLS,INS,2.00,16X36,CLEAR</v>
          </cell>
          <cell r="C49">
            <v>0</v>
          </cell>
          <cell r="D49">
            <v>0</v>
          </cell>
        </row>
        <row r="50">
          <cell r="A50" t="str">
            <v>ADGIA-1636D-CRD</v>
          </cell>
          <cell r="B50" t="str">
            <v>GLS,INS,2.00,16X36,REED</v>
          </cell>
          <cell r="C50">
            <v>0</v>
          </cell>
          <cell r="D50">
            <v>0</v>
          </cell>
        </row>
        <row r="51">
          <cell r="A51" t="str">
            <v>ADGIA-1636D-FRS</v>
          </cell>
          <cell r="B51" t="str">
            <v>GLS,INS,2.00,16X36,FROST</v>
          </cell>
          <cell r="C51">
            <v>0</v>
          </cell>
          <cell r="D51">
            <v>0</v>
          </cell>
        </row>
        <row r="52">
          <cell r="A52" t="str">
            <v>ADGIA-1636D-RIB</v>
          </cell>
          <cell r="B52" t="str">
            <v>GLS,INS,2.00,16X36,RIBBED</v>
          </cell>
          <cell r="C52">
            <v>0</v>
          </cell>
          <cell r="D52">
            <v>0</v>
          </cell>
        </row>
        <row r="53">
          <cell r="A53" t="str">
            <v>ADGIA-1636-FRS</v>
          </cell>
          <cell r="B53" t="str">
            <v>GLS,INS,2.00,16X36,FROST</v>
          </cell>
          <cell r="C53">
            <v>0</v>
          </cell>
          <cell r="D53">
            <v>0</v>
          </cell>
        </row>
        <row r="54">
          <cell r="A54" t="str">
            <v>ADGIA-1636-RIB</v>
          </cell>
          <cell r="B54" t="str">
            <v>GLS,INS,2.00,16X36,RIBBED</v>
          </cell>
          <cell r="C54">
            <v>0</v>
          </cell>
          <cell r="D54">
            <v>0</v>
          </cell>
        </row>
        <row r="55">
          <cell r="A55" t="str">
            <v>ADGIA-1639-CLR</v>
          </cell>
          <cell r="B55" t="str">
            <v>GLS,INS,2.00,16X39,CLEAR</v>
          </cell>
          <cell r="C55">
            <v>0</v>
          </cell>
          <cell r="D55">
            <v>0</v>
          </cell>
        </row>
        <row r="56">
          <cell r="A56" t="str">
            <v>ADGIA-1639-CRD</v>
          </cell>
          <cell r="B56" t="str">
            <v>GLS,INS,2.00,16X39,REED</v>
          </cell>
          <cell r="C56">
            <v>0</v>
          </cell>
          <cell r="D56">
            <v>0</v>
          </cell>
        </row>
        <row r="57">
          <cell r="A57" t="str">
            <v>ADGIA-1639D-CLR</v>
          </cell>
          <cell r="B57" t="str">
            <v>GLS,INS,2.00,16X39,CLEAR</v>
          </cell>
          <cell r="C57">
            <v>0</v>
          </cell>
          <cell r="D57">
            <v>0</v>
          </cell>
        </row>
        <row r="58">
          <cell r="A58" t="str">
            <v>ADGIA-1639D-CRD</v>
          </cell>
          <cell r="B58" t="str">
            <v>GLS,INS,2.00,16X39,REED</v>
          </cell>
          <cell r="C58">
            <v>0</v>
          </cell>
          <cell r="D58">
            <v>0</v>
          </cell>
        </row>
        <row r="59">
          <cell r="A59" t="str">
            <v>ADGIA-1639D-FRS</v>
          </cell>
          <cell r="B59" t="str">
            <v>GLS,INS,2.00,16X39,FROST</v>
          </cell>
          <cell r="C59">
            <v>0</v>
          </cell>
          <cell r="D59">
            <v>0</v>
          </cell>
        </row>
        <row r="60">
          <cell r="A60" t="str">
            <v>ADGIA-1639D-RIB</v>
          </cell>
          <cell r="B60" t="str">
            <v>GLS,INS,2.00,16X39,RIBBED</v>
          </cell>
          <cell r="C60">
            <v>0</v>
          </cell>
          <cell r="D60">
            <v>0</v>
          </cell>
        </row>
        <row r="61">
          <cell r="A61" t="str">
            <v>ADGIA-1639-FRS</v>
          </cell>
          <cell r="B61" t="str">
            <v>GLS,INS,2.00,16X39,FROST</v>
          </cell>
          <cell r="C61">
            <v>0</v>
          </cell>
          <cell r="D61">
            <v>0</v>
          </cell>
        </row>
        <row r="62">
          <cell r="A62" t="str">
            <v>ADGIA-1639-RIB</v>
          </cell>
          <cell r="B62" t="str">
            <v>GLS,INS,2.00,16X39,RIBBED</v>
          </cell>
          <cell r="C62">
            <v>0</v>
          </cell>
          <cell r="D62">
            <v>0</v>
          </cell>
        </row>
        <row r="63">
          <cell r="A63" t="str">
            <v>ADGIA-1642-CLR</v>
          </cell>
          <cell r="B63" t="str">
            <v>GLS,INS,2.00,16X42,CLEAR</v>
          </cell>
          <cell r="C63">
            <v>0</v>
          </cell>
          <cell r="D63">
            <v>0</v>
          </cell>
        </row>
        <row r="64">
          <cell r="A64" t="str">
            <v>ADGIA-1642-CRD</v>
          </cell>
          <cell r="B64" t="str">
            <v>GLS,INS,2.00,16X42,REED</v>
          </cell>
          <cell r="C64">
            <v>0</v>
          </cell>
          <cell r="D64">
            <v>0</v>
          </cell>
        </row>
        <row r="65">
          <cell r="A65" t="str">
            <v>ADGIA-1642D-CLR</v>
          </cell>
          <cell r="B65" t="str">
            <v>GLS,INS,2.00,16X42,CLEAR</v>
          </cell>
          <cell r="C65">
            <v>0</v>
          </cell>
          <cell r="D65">
            <v>0</v>
          </cell>
        </row>
        <row r="66">
          <cell r="A66" t="str">
            <v>ADGIA-1642D-CRD</v>
          </cell>
          <cell r="B66" t="str">
            <v>GLS,INS,2.00,16X42,REED</v>
          </cell>
          <cell r="C66">
            <v>0</v>
          </cell>
          <cell r="D66">
            <v>0</v>
          </cell>
        </row>
        <row r="67">
          <cell r="A67" t="str">
            <v>ADGIA-1642D-FRS</v>
          </cell>
          <cell r="B67" t="str">
            <v>GLS,INS,2.00,16X42,FROST</v>
          </cell>
          <cell r="C67">
            <v>0</v>
          </cell>
          <cell r="D67">
            <v>0</v>
          </cell>
        </row>
        <row r="68">
          <cell r="A68" t="str">
            <v>ADGIA-1642D-RIB</v>
          </cell>
          <cell r="B68" t="str">
            <v>GLS,INS,2.00,16X42,RIBBED</v>
          </cell>
          <cell r="C68">
            <v>0</v>
          </cell>
          <cell r="D68">
            <v>0</v>
          </cell>
        </row>
        <row r="69">
          <cell r="A69" t="str">
            <v>ADGIA-1642-FRS</v>
          </cell>
          <cell r="B69" t="str">
            <v>GLS,INS,2.00,16X42,FROST</v>
          </cell>
          <cell r="C69">
            <v>0</v>
          </cell>
          <cell r="D69">
            <v>0</v>
          </cell>
        </row>
        <row r="70">
          <cell r="A70" t="str">
            <v>ADGIA-1642-RIB</v>
          </cell>
          <cell r="B70" t="str">
            <v>GLS,INS,2.00,16X42,RIBBED</v>
          </cell>
          <cell r="C70">
            <v>0</v>
          </cell>
          <cell r="D70">
            <v>0</v>
          </cell>
        </row>
        <row r="71">
          <cell r="A71" t="str">
            <v>ADGIA-1830-CLR</v>
          </cell>
          <cell r="B71" t="str">
            <v>GLS,INS,2.00,18X30,CLEAR</v>
          </cell>
          <cell r="C71">
            <v>0</v>
          </cell>
          <cell r="D71">
            <v>0</v>
          </cell>
        </row>
        <row r="72">
          <cell r="A72" t="str">
            <v>ADGIA-1830-CRD</v>
          </cell>
          <cell r="B72" t="str">
            <v>GLS,INS,2.00,18X30,REED</v>
          </cell>
          <cell r="C72">
            <v>0</v>
          </cell>
          <cell r="D72">
            <v>0</v>
          </cell>
        </row>
        <row r="73">
          <cell r="A73" t="str">
            <v>ADGIA-1830-FRS</v>
          </cell>
          <cell r="B73" t="str">
            <v>GLS,INS,2.00,18X30,FROST</v>
          </cell>
          <cell r="C73">
            <v>0</v>
          </cell>
          <cell r="D73">
            <v>0</v>
          </cell>
        </row>
        <row r="74">
          <cell r="A74" t="str">
            <v>ADGIA-1830-RIB</v>
          </cell>
          <cell r="B74" t="str">
            <v>GLS,INS,2.00,18X30,RIBBED</v>
          </cell>
          <cell r="C74">
            <v>0</v>
          </cell>
          <cell r="D74">
            <v>0</v>
          </cell>
        </row>
        <row r="75">
          <cell r="A75" t="str">
            <v>ADGIA-1836-CLR</v>
          </cell>
          <cell r="B75" t="str">
            <v>GLS,INS,2.00,18X36,CLEAR</v>
          </cell>
          <cell r="C75">
            <v>0</v>
          </cell>
          <cell r="D75">
            <v>0</v>
          </cell>
        </row>
        <row r="76">
          <cell r="A76" t="str">
            <v>ADGIA-1836-CRD</v>
          </cell>
          <cell r="B76" t="str">
            <v>GLS,INS,2.00,18X36,REED</v>
          </cell>
          <cell r="C76">
            <v>0</v>
          </cell>
          <cell r="D76">
            <v>0</v>
          </cell>
        </row>
        <row r="77">
          <cell r="A77" t="str">
            <v>ADGIA-1836-FRS</v>
          </cell>
          <cell r="B77" t="str">
            <v>GLS,INS,2.00,18X36,FROST</v>
          </cell>
          <cell r="C77">
            <v>0</v>
          </cell>
          <cell r="D77">
            <v>0</v>
          </cell>
        </row>
        <row r="78">
          <cell r="A78" t="str">
            <v>ADGIA-1836-RIB</v>
          </cell>
          <cell r="B78" t="str">
            <v>GLS,INS,2.00,18X36,RIBBED</v>
          </cell>
          <cell r="C78">
            <v>0</v>
          </cell>
          <cell r="D78">
            <v>0</v>
          </cell>
        </row>
        <row r="79">
          <cell r="A79" t="str">
            <v>ADGIA-1839-CLR</v>
          </cell>
          <cell r="B79" t="str">
            <v>GLS,INS,2.00,18X39,CLEAR</v>
          </cell>
          <cell r="C79">
            <v>0</v>
          </cell>
          <cell r="D79">
            <v>0</v>
          </cell>
        </row>
        <row r="80">
          <cell r="A80" t="str">
            <v>ADGIA-1839-CRD</v>
          </cell>
          <cell r="B80" t="str">
            <v>GLS,INS,2.00,18X39,REED</v>
          </cell>
          <cell r="C80">
            <v>0</v>
          </cell>
          <cell r="D80">
            <v>0</v>
          </cell>
        </row>
        <row r="81">
          <cell r="A81" t="str">
            <v>ADGIA-1839-FRS</v>
          </cell>
          <cell r="B81" t="str">
            <v>GLS,INS,2.00,18X39,FROST</v>
          </cell>
          <cell r="C81">
            <v>0</v>
          </cell>
          <cell r="D81">
            <v>0</v>
          </cell>
        </row>
        <row r="82">
          <cell r="A82" t="str">
            <v>ADGIA-1839-RIB</v>
          </cell>
          <cell r="B82" t="str">
            <v>GLS,INS,2.00,18X39,RIBBED</v>
          </cell>
          <cell r="C82">
            <v>0</v>
          </cell>
          <cell r="D82">
            <v>0</v>
          </cell>
        </row>
        <row r="83">
          <cell r="A83" t="str">
            <v>ADGIA-1842-CLR</v>
          </cell>
          <cell r="B83" t="str">
            <v>GLS,INS,2.00,18X42,CLEAR</v>
          </cell>
          <cell r="C83">
            <v>0</v>
          </cell>
          <cell r="D83">
            <v>0</v>
          </cell>
        </row>
        <row r="84">
          <cell r="A84" t="str">
            <v>ADGIA-1842-CRD</v>
          </cell>
          <cell r="B84" t="str">
            <v>GLS,INS,2.00,18X42,REED</v>
          </cell>
          <cell r="C84">
            <v>0</v>
          </cell>
          <cell r="D84">
            <v>0</v>
          </cell>
        </row>
        <row r="85">
          <cell r="A85" t="str">
            <v>ADGIA-1842-FRS</v>
          </cell>
          <cell r="B85" t="str">
            <v>GLS,INS,2.00,18X42,FROST</v>
          </cell>
          <cell r="C85">
            <v>0</v>
          </cell>
          <cell r="D85">
            <v>0</v>
          </cell>
        </row>
        <row r="86">
          <cell r="A86" t="str">
            <v>ADGIA-1842-RIB</v>
          </cell>
          <cell r="B86" t="str">
            <v>GLS,INS,2.00,18X42,RIBBED</v>
          </cell>
          <cell r="C86">
            <v>0</v>
          </cell>
          <cell r="D86">
            <v>0</v>
          </cell>
        </row>
        <row r="87">
          <cell r="A87" t="str">
            <v>ADGIA-2130-CLR</v>
          </cell>
          <cell r="B87" t="str">
            <v>GLS,INS,2.00,21X30,CLEAR</v>
          </cell>
          <cell r="C87">
            <v>0</v>
          </cell>
          <cell r="D87">
            <v>0</v>
          </cell>
        </row>
        <row r="88">
          <cell r="A88" t="str">
            <v>ADGIA-2130-CRD</v>
          </cell>
          <cell r="B88" t="str">
            <v>GLS,INS,2.00,21X30,REED</v>
          </cell>
          <cell r="C88">
            <v>0</v>
          </cell>
          <cell r="D88">
            <v>0</v>
          </cell>
        </row>
        <row r="89">
          <cell r="A89" t="str">
            <v>ADGIA-2130-FRS</v>
          </cell>
          <cell r="B89" t="str">
            <v>GLS,INS,2.00,21X30,FROST</v>
          </cell>
          <cell r="C89">
            <v>0</v>
          </cell>
          <cell r="D89">
            <v>0</v>
          </cell>
        </row>
        <row r="90">
          <cell r="A90" t="str">
            <v>ADGIA-2130-RIB</v>
          </cell>
          <cell r="B90" t="str">
            <v>GLS,INS,2.00,21X30,RIBBED</v>
          </cell>
          <cell r="C90">
            <v>0</v>
          </cell>
          <cell r="D90">
            <v>0</v>
          </cell>
        </row>
        <row r="91">
          <cell r="A91" t="str">
            <v>ADGIA-2136-CLR</v>
          </cell>
          <cell r="B91" t="str">
            <v>GLS,INS,2.00,21X36,CLEAR</v>
          </cell>
          <cell r="C91">
            <v>0</v>
          </cell>
          <cell r="D91">
            <v>0</v>
          </cell>
        </row>
        <row r="92">
          <cell r="A92" t="str">
            <v>ADGIA-2136-CRD</v>
          </cell>
          <cell r="B92" t="str">
            <v>GLS,INS,2.00,21X36,REED</v>
          </cell>
          <cell r="C92">
            <v>0</v>
          </cell>
          <cell r="D92">
            <v>0</v>
          </cell>
        </row>
        <row r="93">
          <cell r="A93" t="str">
            <v>ADGIA-2136-FRS</v>
          </cell>
          <cell r="B93" t="str">
            <v>GLS,INS,2.00,21X36,FROST</v>
          </cell>
          <cell r="C93">
            <v>0</v>
          </cell>
          <cell r="D93">
            <v>0</v>
          </cell>
        </row>
        <row r="94">
          <cell r="A94" t="str">
            <v>ADGIA-2136-RIB</v>
          </cell>
          <cell r="B94" t="str">
            <v>GLS,INS,2.00,21X36,RIBBED</v>
          </cell>
          <cell r="C94">
            <v>0</v>
          </cell>
          <cell r="D94">
            <v>0</v>
          </cell>
        </row>
        <row r="95">
          <cell r="A95" t="str">
            <v>ADGIA-2139-CLR</v>
          </cell>
          <cell r="B95" t="str">
            <v>GLS,INS,2.00,21X39,CLEAR</v>
          </cell>
          <cell r="C95">
            <v>0</v>
          </cell>
          <cell r="D95">
            <v>0</v>
          </cell>
        </row>
        <row r="96">
          <cell r="A96" t="str">
            <v>ADGIA-2139-CRD</v>
          </cell>
          <cell r="B96" t="str">
            <v>GLS,INS,2.00,21X39,REED</v>
          </cell>
          <cell r="C96">
            <v>0</v>
          </cell>
          <cell r="D96">
            <v>0</v>
          </cell>
        </row>
        <row r="97">
          <cell r="A97" t="str">
            <v>ADGIA-2139-FRS</v>
          </cell>
          <cell r="B97" t="str">
            <v>GLS,INS,2.00,21X39,FROST</v>
          </cell>
          <cell r="C97">
            <v>0</v>
          </cell>
          <cell r="D97">
            <v>0</v>
          </cell>
        </row>
        <row r="98">
          <cell r="A98" t="str">
            <v>ADGIA-2139-RIB</v>
          </cell>
          <cell r="B98" t="str">
            <v>GLS,INS,2.00,21X39,RIBBED</v>
          </cell>
          <cell r="C98">
            <v>0</v>
          </cell>
          <cell r="D98">
            <v>0</v>
          </cell>
        </row>
        <row r="99">
          <cell r="A99" t="str">
            <v>ADGIA-2142-CLR</v>
          </cell>
          <cell r="B99" t="str">
            <v>GLS,INS,2.00,21X42,CLEAR</v>
          </cell>
          <cell r="C99">
            <v>0</v>
          </cell>
          <cell r="D99">
            <v>0</v>
          </cell>
        </row>
        <row r="100">
          <cell r="A100" t="str">
            <v>ADGIA-2142-CRD</v>
          </cell>
          <cell r="B100" t="str">
            <v>GLS,INS,2.00,21X42,REED</v>
          </cell>
          <cell r="C100">
            <v>0</v>
          </cell>
          <cell r="D100">
            <v>0</v>
          </cell>
        </row>
        <row r="101">
          <cell r="A101" t="str">
            <v>ADGIA-2142-FRS</v>
          </cell>
          <cell r="B101" t="str">
            <v>GLS,INS,2.00,21X42,FROST</v>
          </cell>
          <cell r="C101">
            <v>0</v>
          </cell>
          <cell r="D101">
            <v>0</v>
          </cell>
        </row>
        <row r="102">
          <cell r="A102" t="str">
            <v>ADGIA-2142-RIB</v>
          </cell>
          <cell r="B102" t="str">
            <v>GLS,INS,2.00,21X42,RIBBED</v>
          </cell>
          <cell r="C102">
            <v>0</v>
          </cell>
          <cell r="D102">
            <v>0</v>
          </cell>
        </row>
        <row r="103">
          <cell r="A103" t="str">
            <v>ADGIA-2430-CLR</v>
          </cell>
          <cell r="B103" t="str">
            <v>GLS,INS,2.00,24X30,CLEAR</v>
          </cell>
          <cell r="C103">
            <v>0</v>
          </cell>
          <cell r="D103">
            <v>0</v>
          </cell>
        </row>
        <row r="104">
          <cell r="A104" t="str">
            <v>ADGIA-2430-CRD</v>
          </cell>
          <cell r="B104" t="str">
            <v>GLS,INS,2.00,24X30,REED</v>
          </cell>
          <cell r="C104">
            <v>0</v>
          </cell>
          <cell r="D104">
            <v>0</v>
          </cell>
        </row>
        <row r="105">
          <cell r="A105" t="str">
            <v>ADGIA-2430-FRS</v>
          </cell>
          <cell r="B105" t="str">
            <v>GLS,INS,2.00,24X30,FROST</v>
          </cell>
          <cell r="C105">
            <v>0</v>
          </cell>
          <cell r="D105">
            <v>0</v>
          </cell>
        </row>
        <row r="106">
          <cell r="A106" t="str">
            <v>ADGIA-2430-RIB</v>
          </cell>
          <cell r="B106" t="str">
            <v>GLS,INS,2.00,24X30,RIBBED</v>
          </cell>
          <cell r="C106">
            <v>0</v>
          </cell>
          <cell r="D106">
            <v>0</v>
          </cell>
        </row>
        <row r="107">
          <cell r="A107" t="str">
            <v>ADGIA-2436-CLR</v>
          </cell>
          <cell r="B107" t="str">
            <v>GLS,INS,2.00,24X36,CLEAR</v>
          </cell>
          <cell r="C107">
            <v>0</v>
          </cell>
          <cell r="D107">
            <v>0</v>
          </cell>
        </row>
        <row r="108">
          <cell r="A108" t="str">
            <v>ADGIA-2436-CRD</v>
          </cell>
          <cell r="B108" t="str">
            <v>GLS,INS,2.00,24X36,REED</v>
          </cell>
          <cell r="C108">
            <v>0</v>
          </cell>
          <cell r="D108">
            <v>0</v>
          </cell>
        </row>
        <row r="109">
          <cell r="A109" t="str">
            <v>ADGIA-2436-FRS</v>
          </cell>
          <cell r="B109" t="str">
            <v>GLS,INS,2.00,24X36,FROST</v>
          </cell>
          <cell r="C109">
            <v>0</v>
          </cell>
          <cell r="D109">
            <v>0</v>
          </cell>
        </row>
        <row r="110">
          <cell r="A110" t="str">
            <v>ADGIA-2436-RIB</v>
          </cell>
          <cell r="B110" t="str">
            <v>GLS,INS,2.00,24X36,RIBBED</v>
          </cell>
          <cell r="C110">
            <v>0</v>
          </cell>
          <cell r="D110">
            <v>0</v>
          </cell>
        </row>
        <row r="111">
          <cell r="A111" t="str">
            <v>ADGIA-2439-CLR</v>
          </cell>
          <cell r="B111" t="str">
            <v>GLS,INS,2.00,24X39,CLEAR</v>
          </cell>
          <cell r="C111">
            <v>0</v>
          </cell>
          <cell r="D111">
            <v>0</v>
          </cell>
        </row>
        <row r="112">
          <cell r="A112" t="str">
            <v>ADGIA-2439-CRD</v>
          </cell>
          <cell r="B112" t="str">
            <v>GLS,INS,2.00,24X39,REED</v>
          </cell>
          <cell r="C112">
            <v>0</v>
          </cell>
          <cell r="D112">
            <v>0</v>
          </cell>
        </row>
        <row r="113">
          <cell r="A113" t="str">
            <v>ADGIA-2439-FRS</v>
          </cell>
          <cell r="B113" t="str">
            <v>GLS,INS,2.00,24X39,FROST</v>
          </cell>
          <cell r="C113">
            <v>0</v>
          </cell>
          <cell r="D113">
            <v>0</v>
          </cell>
        </row>
        <row r="114">
          <cell r="A114" t="str">
            <v>ADGIA-2439-RIB</v>
          </cell>
          <cell r="B114" t="str">
            <v>GLS,INS,2.00,24X39,RIBBED</v>
          </cell>
          <cell r="C114">
            <v>0</v>
          </cell>
          <cell r="D114">
            <v>0</v>
          </cell>
        </row>
        <row r="115">
          <cell r="A115" t="str">
            <v>ADGIA-2442-CLR</v>
          </cell>
          <cell r="B115" t="str">
            <v>GLS,INS,2.00,24X42,CLEAR</v>
          </cell>
          <cell r="C115">
            <v>0</v>
          </cell>
          <cell r="D115">
            <v>0</v>
          </cell>
        </row>
        <row r="116">
          <cell r="A116" t="str">
            <v>ADGIA-2442-CRD</v>
          </cell>
          <cell r="B116" t="str">
            <v>GLS,INS,2.00,24X42,REED</v>
          </cell>
          <cell r="C116">
            <v>0</v>
          </cell>
          <cell r="D116">
            <v>0</v>
          </cell>
        </row>
        <row r="117">
          <cell r="A117" t="str">
            <v>ADGIA-2442-FRS</v>
          </cell>
          <cell r="B117" t="str">
            <v>GLS,INS,2.00,24X42,FROST</v>
          </cell>
          <cell r="C117">
            <v>0</v>
          </cell>
          <cell r="D117">
            <v>0</v>
          </cell>
        </row>
        <row r="118">
          <cell r="A118" t="str">
            <v>ADGIA-2442-RIB</v>
          </cell>
          <cell r="B118" t="str">
            <v>GLS,INS,2.00,24X42,RIBBED</v>
          </cell>
          <cell r="C118">
            <v>0</v>
          </cell>
          <cell r="D118">
            <v>0</v>
          </cell>
        </row>
        <row r="119">
          <cell r="A119" t="str">
            <v>ADGIC-1330-CLR</v>
          </cell>
          <cell r="B119" t="str">
            <v>GLS,INS,2.75,13X30,CLEAR</v>
          </cell>
          <cell r="C119">
            <v>0</v>
          </cell>
          <cell r="D119">
            <v>0</v>
          </cell>
        </row>
        <row r="120">
          <cell r="A120" t="str">
            <v>ADGIC-1330-CRD</v>
          </cell>
          <cell r="B120" t="str">
            <v>GLS,INS,2.75,13X30,REED</v>
          </cell>
          <cell r="C120">
            <v>0</v>
          </cell>
          <cell r="D120">
            <v>0</v>
          </cell>
        </row>
        <row r="121">
          <cell r="A121" t="str">
            <v>ADGIC-1330-FRS</v>
          </cell>
          <cell r="B121" t="str">
            <v>GLS,INS,2.75,13X30,FROST</v>
          </cell>
          <cell r="C121">
            <v>0</v>
          </cell>
          <cell r="D121">
            <v>0</v>
          </cell>
        </row>
        <row r="122">
          <cell r="A122" t="str">
            <v>ADGIC-1330-RIB</v>
          </cell>
          <cell r="B122" t="str">
            <v>GLS,INS,2.75,13X30,RIBBED</v>
          </cell>
          <cell r="C122">
            <v>0</v>
          </cell>
          <cell r="D122">
            <v>0</v>
          </cell>
        </row>
        <row r="123">
          <cell r="A123" t="str">
            <v>ADGIC-1336-CLR</v>
          </cell>
          <cell r="B123" t="str">
            <v>GLS,INS,2.75,13X36,CLEAR</v>
          </cell>
          <cell r="C123">
            <v>0</v>
          </cell>
          <cell r="D123">
            <v>0</v>
          </cell>
        </row>
        <row r="124">
          <cell r="A124" t="str">
            <v>ADGIC-1336-CRD</v>
          </cell>
          <cell r="B124" t="str">
            <v>GLS,INS,2.75,13X36,REED</v>
          </cell>
          <cell r="C124">
            <v>0</v>
          </cell>
          <cell r="D124">
            <v>0</v>
          </cell>
        </row>
        <row r="125">
          <cell r="A125" t="str">
            <v>ADGIC-1336-FRS</v>
          </cell>
          <cell r="B125" t="str">
            <v>GLS,INS,2.75,13X36,FROST</v>
          </cell>
          <cell r="C125">
            <v>0</v>
          </cell>
          <cell r="D125">
            <v>0</v>
          </cell>
        </row>
        <row r="126">
          <cell r="A126" t="str">
            <v>ADGIC-1336-RIB</v>
          </cell>
          <cell r="B126" t="str">
            <v>GLS,INS,2.75,13X36,RIBBED</v>
          </cell>
          <cell r="C126">
            <v>0</v>
          </cell>
          <cell r="D126">
            <v>0</v>
          </cell>
        </row>
        <row r="127">
          <cell r="A127" t="str">
            <v>ADGIC-1339-CLR</v>
          </cell>
          <cell r="B127" t="str">
            <v>GLS,INS,3.00,13X39,CLEAR</v>
          </cell>
          <cell r="C127">
            <v>0</v>
          </cell>
          <cell r="D127">
            <v>0</v>
          </cell>
        </row>
        <row r="128">
          <cell r="A128" t="str">
            <v>ADGIC-1339-CRD</v>
          </cell>
          <cell r="B128" t="str">
            <v>GLS,INS,3.00,13X39,REED</v>
          </cell>
          <cell r="C128">
            <v>0</v>
          </cell>
          <cell r="D128">
            <v>0</v>
          </cell>
        </row>
        <row r="129">
          <cell r="A129" t="str">
            <v>ADGIC-1339-FRS</v>
          </cell>
          <cell r="B129" t="str">
            <v>GLS,INS,3.00,13X39,FROST</v>
          </cell>
          <cell r="C129">
            <v>0</v>
          </cell>
          <cell r="D129">
            <v>0</v>
          </cell>
        </row>
        <row r="130">
          <cell r="A130" t="str">
            <v>ADGIC-1339-RIB</v>
          </cell>
          <cell r="B130" t="str">
            <v>GLS,INS,3.00,13X39,RIBBED</v>
          </cell>
          <cell r="C130">
            <v>0</v>
          </cell>
          <cell r="D130">
            <v>0</v>
          </cell>
        </row>
        <row r="131">
          <cell r="A131" t="str">
            <v>ADGIC-1342-CLR</v>
          </cell>
          <cell r="B131" t="str">
            <v>GLS,INS,2.75,13X42,CLEAR</v>
          </cell>
          <cell r="C131">
            <v>0</v>
          </cell>
          <cell r="D131">
            <v>0</v>
          </cell>
        </row>
        <row r="132">
          <cell r="A132" t="str">
            <v>ADGIC-1342-CRD</v>
          </cell>
          <cell r="B132" t="str">
            <v>GLS,INS,2.75,13X42,REED</v>
          </cell>
          <cell r="C132">
            <v>0</v>
          </cell>
          <cell r="D132">
            <v>0</v>
          </cell>
        </row>
        <row r="133">
          <cell r="A133" t="str">
            <v>ADGIC-1342-FRS</v>
          </cell>
          <cell r="B133" t="str">
            <v>GLS,INS,2.75,13X42,FROST</v>
          </cell>
          <cell r="C133">
            <v>0</v>
          </cell>
          <cell r="D133">
            <v>0</v>
          </cell>
        </row>
        <row r="134">
          <cell r="A134" t="str">
            <v>ADGIC-1342-RIB</v>
          </cell>
          <cell r="B134" t="str">
            <v>GLS,INS,2.75,13X42,RIBBED</v>
          </cell>
          <cell r="C134">
            <v>0</v>
          </cell>
          <cell r="D134">
            <v>0</v>
          </cell>
        </row>
        <row r="135">
          <cell r="A135" t="str">
            <v>ADGIC-1530-CLR</v>
          </cell>
          <cell r="B135" t="str">
            <v>GLS,INS,2.75,15X30,CLEAR</v>
          </cell>
          <cell r="C135">
            <v>0</v>
          </cell>
          <cell r="D135">
            <v>0</v>
          </cell>
        </row>
        <row r="136">
          <cell r="A136" t="str">
            <v>ADGIC-1530-CRD</v>
          </cell>
          <cell r="B136" t="str">
            <v>GLS,INS,2.75,15X30,REED</v>
          </cell>
          <cell r="C136">
            <v>0</v>
          </cell>
          <cell r="D136">
            <v>0</v>
          </cell>
        </row>
        <row r="137">
          <cell r="A137" t="str">
            <v>ADGIC-1530-FRS</v>
          </cell>
          <cell r="B137" t="str">
            <v>GLS,INS,2.75,15X30,FROST</v>
          </cell>
          <cell r="C137">
            <v>0</v>
          </cell>
          <cell r="D137">
            <v>0</v>
          </cell>
        </row>
        <row r="138">
          <cell r="A138" t="str">
            <v>ADGIC-1530-RIB</v>
          </cell>
          <cell r="B138" t="str">
            <v>GLS,INS,2.75,15X30,RIBBED</v>
          </cell>
          <cell r="C138">
            <v>0</v>
          </cell>
          <cell r="D138">
            <v>0</v>
          </cell>
        </row>
        <row r="139">
          <cell r="A139" t="str">
            <v>ADGIC-1536-CLR</v>
          </cell>
          <cell r="B139" t="str">
            <v>GLS,INS,2.75,15X36,CLEAR</v>
          </cell>
          <cell r="C139">
            <v>0</v>
          </cell>
          <cell r="D139">
            <v>0</v>
          </cell>
        </row>
        <row r="140">
          <cell r="A140" t="str">
            <v>ADGIC-1536-CRD</v>
          </cell>
          <cell r="B140" t="str">
            <v>GLS,INS,2.75,15X36,REED</v>
          </cell>
          <cell r="C140">
            <v>0</v>
          </cell>
          <cell r="D140">
            <v>0</v>
          </cell>
        </row>
        <row r="141">
          <cell r="A141" t="str">
            <v>ADGIC-1536-FRS</v>
          </cell>
          <cell r="B141" t="str">
            <v>GLS,INS,2.75,15X36,FROST</v>
          </cell>
          <cell r="C141">
            <v>0</v>
          </cell>
          <cell r="D141">
            <v>0</v>
          </cell>
        </row>
        <row r="142">
          <cell r="A142" t="str">
            <v>ADGIC-1536-RIB</v>
          </cell>
          <cell r="B142" t="str">
            <v>GLS,INS,2.75,15X36,RIBBED</v>
          </cell>
          <cell r="C142">
            <v>0</v>
          </cell>
          <cell r="D142">
            <v>0</v>
          </cell>
        </row>
        <row r="143">
          <cell r="A143" t="str">
            <v>ADGIC-1539-CLR</v>
          </cell>
          <cell r="B143" t="str">
            <v>GLS,INS,3.00,15X39,CLEAR</v>
          </cell>
          <cell r="C143">
            <v>0</v>
          </cell>
          <cell r="D143">
            <v>0</v>
          </cell>
        </row>
        <row r="144">
          <cell r="A144" t="str">
            <v>ADGIC-1539-CRD</v>
          </cell>
          <cell r="B144" t="str">
            <v>GLS,INS,3.00,15X39,REED</v>
          </cell>
          <cell r="C144">
            <v>0</v>
          </cell>
          <cell r="D144">
            <v>0</v>
          </cell>
        </row>
        <row r="145">
          <cell r="A145" t="str">
            <v>ADGIC-1539-FRS</v>
          </cell>
          <cell r="B145" t="str">
            <v>GLS,INS,3.00,15X39,FROST</v>
          </cell>
          <cell r="C145">
            <v>0</v>
          </cell>
          <cell r="D145">
            <v>0</v>
          </cell>
        </row>
        <row r="146">
          <cell r="A146" t="str">
            <v>ADGIC-1539-RIB</v>
          </cell>
          <cell r="B146" t="str">
            <v>GLS,INS,3.00,15X39,RIBBED</v>
          </cell>
          <cell r="C146">
            <v>0</v>
          </cell>
          <cell r="D146">
            <v>0</v>
          </cell>
        </row>
        <row r="147">
          <cell r="A147" t="str">
            <v>ADGIC-1542-CLR</v>
          </cell>
          <cell r="B147" t="str">
            <v>GLS,INS,2.75,15X42,CLEAR</v>
          </cell>
          <cell r="C147">
            <v>0</v>
          </cell>
          <cell r="D147">
            <v>0</v>
          </cell>
        </row>
        <row r="148">
          <cell r="A148" t="str">
            <v>ADGIC-1542-CRD</v>
          </cell>
          <cell r="B148" t="str">
            <v>GLS,INS,2.75,15X42,REED</v>
          </cell>
          <cell r="C148">
            <v>0</v>
          </cell>
          <cell r="D148">
            <v>0</v>
          </cell>
        </row>
        <row r="149">
          <cell r="A149" t="str">
            <v>ADGIC-1542-FRS</v>
          </cell>
          <cell r="B149" t="str">
            <v>GLS,INS,2.75,15X42,FROST</v>
          </cell>
          <cell r="C149">
            <v>0</v>
          </cell>
          <cell r="D149">
            <v>0</v>
          </cell>
        </row>
        <row r="150">
          <cell r="A150" t="str">
            <v>ADGIC-1542-RIB</v>
          </cell>
          <cell r="B150" t="str">
            <v>GLS,INS,2.75,15X42,RIBBED</v>
          </cell>
          <cell r="C150">
            <v>0</v>
          </cell>
          <cell r="D150">
            <v>0</v>
          </cell>
        </row>
        <row r="151">
          <cell r="A151" t="str">
            <v>ADGIC-1630-CLR</v>
          </cell>
          <cell r="B151" t="str">
            <v>GLS,INS,2.75,16X30,CLEAR</v>
          </cell>
          <cell r="C151">
            <v>0</v>
          </cell>
          <cell r="D151">
            <v>0</v>
          </cell>
        </row>
        <row r="152">
          <cell r="A152" t="str">
            <v>ADGIC-1630-CRD</v>
          </cell>
          <cell r="B152" t="str">
            <v>GLS,INS,2.75,16X30,REED</v>
          </cell>
          <cell r="C152">
            <v>0</v>
          </cell>
          <cell r="D152">
            <v>0</v>
          </cell>
        </row>
        <row r="153">
          <cell r="A153" t="str">
            <v>ADGIC-1630D-CLR</v>
          </cell>
          <cell r="B153" t="str">
            <v>GLS,INS,2.75,16X30,CLEAR</v>
          </cell>
          <cell r="C153">
            <v>0</v>
          </cell>
          <cell r="D153">
            <v>0</v>
          </cell>
        </row>
        <row r="154">
          <cell r="A154" t="str">
            <v>ADGIC-1630D-CRD</v>
          </cell>
          <cell r="B154" t="str">
            <v>GLS,INS,2.75,16X30,REED</v>
          </cell>
          <cell r="C154">
            <v>0</v>
          </cell>
          <cell r="D154">
            <v>0</v>
          </cell>
        </row>
        <row r="155">
          <cell r="A155" t="str">
            <v>ADGIC-1630D-FRS</v>
          </cell>
          <cell r="B155" t="str">
            <v>GLS,INS,2.75,16X30,FROST</v>
          </cell>
          <cell r="C155">
            <v>0</v>
          </cell>
          <cell r="D155">
            <v>0</v>
          </cell>
        </row>
        <row r="156">
          <cell r="A156" t="str">
            <v>ADGIC-1630D-RIB</v>
          </cell>
          <cell r="B156" t="str">
            <v>GLS,INS,2.75,16X30,RIBBED</v>
          </cell>
          <cell r="C156">
            <v>0</v>
          </cell>
          <cell r="D156">
            <v>0</v>
          </cell>
        </row>
        <row r="157">
          <cell r="A157" t="str">
            <v>ADGIC-1630-FRS</v>
          </cell>
          <cell r="B157" t="str">
            <v>GLS,INS,2.75,16X30,FROST</v>
          </cell>
          <cell r="C157">
            <v>0</v>
          </cell>
          <cell r="D157">
            <v>0</v>
          </cell>
        </row>
        <row r="158">
          <cell r="A158" t="str">
            <v>ADGIC-1630-RIB</v>
          </cell>
          <cell r="B158" t="str">
            <v>GLS,INS,2.75,16X30,RIBBED</v>
          </cell>
          <cell r="C158">
            <v>0</v>
          </cell>
          <cell r="D158">
            <v>0</v>
          </cell>
        </row>
        <row r="159">
          <cell r="A159" t="str">
            <v>ADGIC-1636-CLR</v>
          </cell>
          <cell r="B159" t="str">
            <v>GLS,INS,2.75,16X36,CLEAR</v>
          </cell>
          <cell r="C159">
            <v>0</v>
          </cell>
          <cell r="D159">
            <v>0</v>
          </cell>
        </row>
        <row r="160">
          <cell r="A160" t="str">
            <v>ADGIC-1636-CRD</v>
          </cell>
          <cell r="B160" t="str">
            <v>GLS,INS,2.75,16X36,REED</v>
          </cell>
          <cell r="C160">
            <v>0</v>
          </cell>
          <cell r="D160">
            <v>0</v>
          </cell>
        </row>
        <row r="161">
          <cell r="A161" t="str">
            <v>ADGIC-1636D-CLR</v>
          </cell>
          <cell r="B161" t="str">
            <v>GLS,INS,2.75,16X36,CLEAR</v>
          </cell>
          <cell r="C161">
            <v>0</v>
          </cell>
          <cell r="D161">
            <v>0</v>
          </cell>
        </row>
        <row r="162">
          <cell r="A162" t="str">
            <v>ADGIC-1636D-CRD</v>
          </cell>
          <cell r="B162" t="str">
            <v>GLS,INS,2.75,16X36,REED</v>
          </cell>
          <cell r="C162">
            <v>0</v>
          </cell>
          <cell r="D162">
            <v>0</v>
          </cell>
        </row>
        <row r="163">
          <cell r="A163" t="str">
            <v>ADGIC-1636D-FRS</v>
          </cell>
          <cell r="B163" t="str">
            <v>GLS,INS,2.75,16X36,FROST</v>
          </cell>
          <cell r="C163">
            <v>0</v>
          </cell>
          <cell r="D163">
            <v>0</v>
          </cell>
        </row>
        <row r="164">
          <cell r="A164" t="str">
            <v>ADGIC-1636D-RIB</v>
          </cell>
          <cell r="B164" t="str">
            <v>GLS,INS,2.75,16X36,RIBBED</v>
          </cell>
          <cell r="C164">
            <v>0</v>
          </cell>
          <cell r="D164">
            <v>0</v>
          </cell>
        </row>
        <row r="165">
          <cell r="A165" t="str">
            <v>ADGIC-1636-FRS</v>
          </cell>
          <cell r="B165" t="str">
            <v>GLS,INS,2.75,16X36,FROST</v>
          </cell>
          <cell r="C165">
            <v>0</v>
          </cell>
          <cell r="D165">
            <v>0</v>
          </cell>
        </row>
        <row r="166">
          <cell r="A166" t="str">
            <v>ADGIC-1636-RIB</v>
          </cell>
          <cell r="B166" t="str">
            <v>GLS,INS,2.75,16X36,RIBBED</v>
          </cell>
          <cell r="C166">
            <v>0</v>
          </cell>
          <cell r="D166">
            <v>0</v>
          </cell>
        </row>
        <row r="167">
          <cell r="A167" t="str">
            <v>ADGIC-1639-CLR</v>
          </cell>
          <cell r="B167" t="str">
            <v>GLS,INS,3.00,16X39,CLEAR</v>
          </cell>
          <cell r="C167">
            <v>0</v>
          </cell>
          <cell r="D167">
            <v>0</v>
          </cell>
        </row>
        <row r="168">
          <cell r="A168" t="str">
            <v>ADGIC-1639-CRD</v>
          </cell>
          <cell r="B168" t="str">
            <v>GLS,INS,3.00,16X39,REED</v>
          </cell>
          <cell r="C168">
            <v>0</v>
          </cell>
          <cell r="D168">
            <v>0</v>
          </cell>
        </row>
        <row r="169">
          <cell r="A169" t="str">
            <v>ADGIC-1639D-CLR</v>
          </cell>
          <cell r="B169" t="str">
            <v>GLS,INS,3.00,16X39,CLEAR</v>
          </cell>
          <cell r="C169">
            <v>0</v>
          </cell>
          <cell r="D169">
            <v>0</v>
          </cell>
        </row>
        <row r="170">
          <cell r="A170" t="str">
            <v>ADGIC-1639D-CRD</v>
          </cell>
          <cell r="B170" t="str">
            <v>GLS,INS,3.00,16X39,REED</v>
          </cell>
          <cell r="C170">
            <v>0</v>
          </cell>
          <cell r="D170">
            <v>0</v>
          </cell>
        </row>
        <row r="171">
          <cell r="A171" t="str">
            <v>ADGIC-1639D-FRS</v>
          </cell>
          <cell r="B171" t="str">
            <v>GLS,INS,3.00,16X39,FROST</v>
          </cell>
          <cell r="C171">
            <v>0</v>
          </cell>
          <cell r="D171">
            <v>0</v>
          </cell>
        </row>
        <row r="172">
          <cell r="A172" t="str">
            <v>ADGIC-1639D-RIB</v>
          </cell>
          <cell r="B172" t="str">
            <v>GLS,INS,3.00,16X39,RIBBED</v>
          </cell>
          <cell r="C172">
            <v>0</v>
          </cell>
          <cell r="D172">
            <v>0</v>
          </cell>
        </row>
        <row r="173">
          <cell r="A173" t="str">
            <v>ADGIC-1639-FRS</v>
          </cell>
          <cell r="B173" t="str">
            <v>GLS,INS,3.00,16X39,FROST</v>
          </cell>
          <cell r="C173">
            <v>0</v>
          </cell>
          <cell r="D173">
            <v>0</v>
          </cell>
        </row>
        <row r="174">
          <cell r="A174" t="str">
            <v>ADGIC-1639-RIB</v>
          </cell>
          <cell r="B174" t="str">
            <v>GLS,INS,3.00,16X39,RIBBED</v>
          </cell>
          <cell r="C174">
            <v>0</v>
          </cell>
          <cell r="D174">
            <v>0</v>
          </cell>
        </row>
        <row r="175">
          <cell r="A175" t="str">
            <v>ADGIC-1642-CLR</v>
          </cell>
          <cell r="B175" t="str">
            <v>GLS,INS,2.75,16X42,CLEAR</v>
          </cell>
          <cell r="C175">
            <v>0</v>
          </cell>
          <cell r="D175">
            <v>0</v>
          </cell>
        </row>
        <row r="176">
          <cell r="A176" t="str">
            <v>ADGIC-1642-CRD</v>
          </cell>
          <cell r="B176" t="str">
            <v>GLS,INS,2.75,16X42,REED</v>
          </cell>
          <cell r="C176">
            <v>0</v>
          </cell>
          <cell r="D176">
            <v>0</v>
          </cell>
        </row>
        <row r="177">
          <cell r="A177" t="str">
            <v>ADGIC-1642D-CLR</v>
          </cell>
          <cell r="B177" t="str">
            <v>GLS,INS,2.75,16X42,CLEAR</v>
          </cell>
          <cell r="C177">
            <v>0</v>
          </cell>
          <cell r="D177">
            <v>0</v>
          </cell>
        </row>
        <row r="178">
          <cell r="A178" t="str">
            <v>ADGIC-1642D-CRD</v>
          </cell>
          <cell r="B178" t="str">
            <v>GLS,INS,2.75,16X42,REED</v>
          </cell>
          <cell r="C178">
            <v>0</v>
          </cell>
          <cell r="D178">
            <v>0</v>
          </cell>
        </row>
        <row r="179">
          <cell r="A179" t="str">
            <v>ADGIC-1642D-FRS</v>
          </cell>
          <cell r="B179" t="str">
            <v>GLS,INS,2.75,16X42,FROST</v>
          </cell>
          <cell r="C179">
            <v>0</v>
          </cell>
          <cell r="D179">
            <v>0</v>
          </cell>
        </row>
        <row r="180">
          <cell r="A180" t="str">
            <v>ADGIC-1642D-RIB</v>
          </cell>
          <cell r="B180" t="str">
            <v>GLS,INS,2.75,16X42,RIBBED</v>
          </cell>
          <cell r="C180">
            <v>0</v>
          </cell>
          <cell r="D180">
            <v>0</v>
          </cell>
        </row>
        <row r="181">
          <cell r="A181" t="str">
            <v>ADGIC-1642-FRS</v>
          </cell>
          <cell r="B181" t="str">
            <v>GLS,INS,2.75,16X42,FROST</v>
          </cell>
          <cell r="C181">
            <v>0</v>
          </cell>
          <cell r="D181">
            <v>0</v>
          </cell>
        </row>
        <row r="182">
          <cell r="A182" t="str">
            <v>ADGIC-1642-RIB</v>
          </cell>
          <cell r="B182" t="str">
            <v>GLS,INS,2.75,16X42,RIBBED</v>
          </cell>
          <cell r="C182">
            <v>0</v>
          </cell>
          <cell r="D182">
            <v>0</v>
          </cell>
        </row>
        <row r="183">
          <cell r="A183" t="str">
            <v>ADGIC-1830-CLR</v>
          </cell>
          <cell r="B183" t="str">
            <v>GLS,INS,2.75,18X30,CLEAR</v>
          </cell>
          <cell r="C183">
            <v>0</v>
          </cell>
          <cell r="D183">
            <v>0</v>
          </cell>
        </row>
        <row r="184">
          <cell r="A184" t="str">
            <v>ADGIC-1830-CRD</v>
          </cell>
          <cell r="B184" t="str">
            <v>GLS,INS,2.75,18X30,REED</v>
          </cell>
          <cell r="C184">
            <v>0</v>
          </cell>
          <cell r="D184">
            <v>0</v>
          </cell>
        </row>
        <row r="185">
          <cell r="A185" t="str">
            <v>ADGIC-1830-FRS</v>
          </cell>
          <cell r="B185" t="str">
            <v>GLS,INS,2.75,18X30,FROST</v>
          </cell>
          <cell r="C185">
            <v>0</v>
          </cell>
          <cell r="D185">
            <v>0</v>
          </cell>
        </row>
        <row r="186">
          <cell r="A186" t="str">
            <v>ADGIC-1830-RIB</v>
          </cell>
          <cell r="B186" t="str">
            <v>GLS,INS,2.75,18X30,RIBBED</v>
          </cell>
          <cell r="C186">
            <v>0</v>
          </cell>
          <cell r="D186">
            <v>0</v>
          </cell>
        </row>
        <row r="187">
          <cell r="A187" t="str">
            <v>ADGIC-1836-CLR</v>
          </cell>
          <cell r="B187" t="str">
            <v>GLS,INS,2.75,18X36,CLEAR</v>
          </cell>
          <cell r="C187">
            <v>0</v>
          </cell>
          <cell r="D187">
            <v>0</v>
          </cell>
        </row>
        <row r="188">
          <cell r="A188" t="str">
            <v>ADGIC-1836-CRD</v>
          </cell>
          <cell r="B188" t="str">
            <v>GLS,INS,2.75,18X36,REED</v>
          </cell>
          <cell r="C188">
            <v>0</v>
          </cell>
          <cell r="D188">
            <v>0</v>
          </cell>
        </row>
        <row r="189">
          <cell r="A189" t="str">
            <v>ADGIC-1836-FRS</v>
          </cell>
          <cell r="B189" t="str">
            <v>GLS,INS,2.75,18X36,FROST</v>
          </cell>
          <cell r="C189">
            <v>0</v>
          </cell>
          <cell r="D189">
            <v>0</v>
          </cell>
        </row>
        <row r="190">
          <cell r="A190" t="str">
            <v>ADGIC-1836-RIB</v>
          </cell>
          <cell r="B190" t="str">
            <v>GLS,INS,2.75,18X36,RIBBED</v>
          </cell>
          <cell r="C190">
            <v>0</v>
          </cell>
          <cell r="D190">
            <v>0</v>
          </cell>
        </row>
        <row r="191">
          <cell r="A191" t="str">
            <v>ADGIC-1839-CLR</v>
          </cell>
          <cell r="B191" t="str">
            <v>GLS,INS,3.00,18X39,CLEAR</v>
          </cell>
          <cell r="C191">
            <v>0</v>
          </cell>
          <cell r="D191">
            <v>0</v>
          </cell>
        </row>
        <row r="192">
          <cell r="A192" t="str">
            <v>ADGIC-1839-CRD</v>
          </cell>
          <cell r="B192" t="str">
            <v>GLS,INS,3.00,18X39,REED</v>
          </cell>
          <cell r="C192">
            <v>0</v>
          </cell>
          <cell r="D192">
            <v>0</v>
          </cell>
        </row>
        <row r="193">
          <cell r="A193" t="str">
            <v>ADGIC-1839-FRS</v>
          </cell>
          <cell r="B193" t="str">
            <v>GLS,INS,3.00,18X39,FROST</v>
          </cell>
          <cell r="C193">
            <v>0</v>
          </cell>
          <cell r="D193">
            <v>0</v>
          </cell>
        </row>
        <row r="194">
          <cell r="A194" t="str">
            <v>ADGIC-1839-RIB</v>
          </cell>
          <cell r="B194" t="str">
            <v>GLS,INS,3.00,18X39,RIBBED</v>
          </cell>
          <cell r="C194">
            <v>0</v>
          </cell>
          <cell r="D194">
            <v>0</v>
          </cell>
        </row>
        <row r="195">
          <cell r="A195" t="str">
            <v>ADGIC-1842-CLR</v>
          </cell>
          <cell r="B195" t="str">
            <v>GLS,INS,2.75,18X42,CLEAR</v>
          </cell>
          <cell r="C195">
            <v>0</v>
          </cell>
          <cell r="D195">
            <v>0</v>
          </cell>
        </row>
        <row r="196">
          <cell r="A196" t="str">
            <v>ADGIC-1842-CRD</v>
          </cell>
          <cell r="B196" t="str">
            <v>GLS,INS,2.75,18X42,REED</v>
          </cell>
          <cell r="C196">
            <v>0</v>
          </cell>
          <cell r="D196">
            <v>0</v>
          </cell>
        </row>
        <row r="197">
          <cell r="A197" t="str">
            <v>ADGIC-1842-FRS</v>
          </cell>
          <cell r="B197" t="str">
            <v>GLS,INS,2.75,18X42,FROST</v>
          </cell>
          <cell r="C197">
            <v>0</v>
          </cell>
          <cell r="D197">
            <v>0</v>
          </cell>
        </row>
        <row r="198">
          <cell r="A198" t="str">
            <v>ADGIC-1842-RIB</v>
          </cell>
          <cell r="B198" t="str">
            <v>GLS,INS,2.75,18X42,RIBBED</v>
          </cell>
          <cell r="C198">
            <v>0</v>
          </cell>
          <cell r="D198">
            <v>0</v>
          </cell>
        </row>
        <row r="199">
          <cell r="A199" t="str">
            <v>ADGIC-2130-CLR</v>
          </cell>
          <cell r="B199" t="str">
            <v>GLS,INS,2.75,21X30,CLEAR</v>
          </cell>
          <cell r="C199">
            <v>0</v>
          </cell>
          <cell r="D199">
            <v>0</v>
          </cell>
        </row>
        <row r="200">
          <cell r="A200" t="str">
            <v>ADGIC-2130-CRD</v>
          </cell>
          <cell r="B200" t="str">
            <v>GLS,INS,2.75,21X30,REED</v>
          </cell>
          <cell r="C200">
            <v>0</v>
          </cell>
          <cell r="D200">
            <v>0</v>
          </cell>
        </row>
        <row r="201">
          <cell r="A201" t="str">
            <v>ADGIC-2130-FRS</v>
          </cell>
          <cell r="B201" t="str">
            <v>GLS,INS,2.75,21X30,FROST</v>
          </cell>
          <cell r="C201">
            <v>0</v>
          </cell>
          <cell r="D201">
            <v>0</v>
          </cell>
        </row>
        <row r="202">
          <cell r="A202" t="str">
            <v>ADGIC-2130-RIB</v>
          </cell>
          <cell r="B202" t="str">
            <v>GLS,INS,2.75,21X30,RIBBED</v>
          </cell>
          <cell r="C202">
            <v>0</v>
          </cell>
          <cell r="D202">
            <v>0</v>
          </cell>
        </row>
        <row r="203">
          <cell r="A203" t="str">
            <v>ADGIC-2136-CLR</v>
          </cell>
          <cell r="B203" t="str">
            <v>GLS,INS,2.75,21X36,CLEAR</v>
          </cell>
          <cell r="C203">
            <v>0</v>
          </cell>
          <cell r="D203">
            <v>0</v>
          </cell>
        </row>
        <row r="204">
          <cell r="A204" t="str">
            <v>ADGIC-2136-CRD</v>
          </cell>
          <cell r="B204" t="str">
            <v>GLS,INS,2.75,21X36,REED</v>
          </cell>
          <cell r="C204">
            <v>0</v>
          </cell>
          <cell r="D204">
            <v>0</v>
          </cell>
        </row>
        <row r="205">
          <cell r="A205" t="str">
            <v>ADGIC-2136-FRS</v>
          </cell>
          <cell r="B205" t="str">
            <v>GLS,INS,2.75,21X36,FROST</v>
          </cell>
          <cell r="C205">
            <v>0</v>
          </cell>
          <cell r="D205">
            <v>0</v>
          </cell>
        </row>
        <row r="206">
          <cell r="A206" t="str">
            <v>ADGIC-2136-RIB</v>
          </cell>
          <cell r="B206" t="str">
            <v>GLS,INS,2.75,21X36,RIBBED</v>
          </cell>
          <cell r="C206">
            <v>0</v>
          </cell>
          <cell r="D206">
            <v>0</v>
          </cell>
        </row>
        <row r="207">
          <cell r="A207" t="str">
            <v>ADGIC-2139-CLR</v>
          </cell>
          <cell r="B207" t="str">
            <v>GLS,INS,3.00,21X39,CLEAR</v>
          </cell>
          <cell r="C207">
            <v>0</v>
          </cell>
          <cell r="D207">
            <v>0</v>
          </cell>
        </row>
        <row r="208">
          <cell r="A208" t="str">
            <v>ADGIC-2139-CRD</v>
          </cell>
          <cell r="B208" t="str">
            <v>GLS,INS,3.00,21X39,REED</v>
          </cell>
          <cell r="C208">
            <v>0</v>
          </cell>
          <cell r="D208">
            <v>0</v>
          </cell>
        </row>
        <row r="209">
          <cell r="A209" t="str">
            <v>ADGIC-2139-FRS</v>
          </cell>
          <cell r="B209" t="str">
            <v>GLS,INS,3.00,21X39,FROST</v>
          </cell>
          <cell r="C209">
            <v>0</v>
          </cell>
          <cell r="D209">
            <v>0</v>
          </cell>
        </row>
        <row r="210">
          <cell r="A210" t="str">
            <v>ADGIC-2139-RIB</v>
          </cell>
          <cell r="B210" t="str">
            <v>GLS,INS,3.00,21X39,RIBBED</v>
          </cell>
          <cell r="C210">
            <v>0</v>
          </cell>
          <cell r="D210">
            <v>0</v>
          </cell>
        </row>
        <row r="211">
          <cell r="A211" t="str">
            <v>ADGIC-2142-CLR</v>
          </cell>
          <cell r="B211" t="str">
            <v>GLS,INS,2.75,21X42,CLEAR</v>
          </cell>
          <cell r="C211">
            <v>0</v>
          </cell>
          <cell r="D211">
            <v>0</v>
          </cell>
        </row>
        <row r="212">
          <cell r="A212" t="str">
            <v>ADGIC-2142-CRD</v>
          </cell>
          <cell r="B212" t="str">
            <v>GLS,INS,2.75,21X42,REED</v>
          </cell>
          <cell r="C212">
            <v>0</v>
          </cell>
          <cell r="D212">
            <v>0</v>
          </cell>
        </row>
        <row r="213">
          <cell r="A213" t="str">
            <v>ADGIC-2142-FRS</v>
          </cell>
          <cell r="B213" t="str">
            <v>GLS,INS,2.75,21X42,FROST</v>
          </cell>
          <cell r="C213">
            <v>0</v>
          </cell>
          <cell r="D213">
            <v>0</v>
          </cell>
        </row>
        <row r="214">
          <cell r="A214" t="str">
            <v>ADGIC-2142-RIB</v>
          </cell>
          <cell r="B214" t="str">
            <v>GLS,INS,2.75,21X42,RIBBED</v>
          </cell>
          <cell r="C214">
            <v>0</v>
          </cell>
          <cell r="D214">
            <v>0</v>
          </cell>
        </row>
        <row r="215">
          <cell r="A215" t="str">
            <v>ADGIC-2430-CLR</v>
          </cell>
          <cell r="B215" t="str">
            <v>GLS,INS,2.75,24X30,CLEAR</v>
          </cell>
          <cell r="C215">
            <v>0</v>
          </cell>
          <cell r="D215">
            <v>0</v>
          </cell>
        </row>
        <row r="216">
          <cell r="A216" t="str">
            <v>ADGIC-2430-CRD</v>
          </cell>
          <cell r="B216" t="str">
            <v>GLS,INS,2.75,24X30,REED</v>
          </cell>
          <cell r="C216">
            <v>0</v>
          </cell>
          <cell r="D216">
            <v>0</v>
          </cell>
        </row>
        <row r="217">
          <cell r="A217" t="str">
            <v>ADGIC-2430-FRS</v>
          </cell>
          <cell r="B217" t="str">
            <v>GLS,INS,2.75,24X30,FROST</v>
          </cell>
          <cell r="C217">
            <v>0</v>
          </cell>
          <cell r="D217">
            <v>0</v>
          </cell>
        </row>
        <row r="218">
          <cell r="A218" t="str">
            <v>ADGIC-2430-RIB</v>
          </cell>
          <cell r="B218" t="str">
            <v>GLS,INS,2.75,24X30,RIBBED</v>
          </cell>
          <cell r="C218">
            <v>0</v>
          </cell>
          <cell r="D218">
            <v>0</v>
          </cell>
        </row>
        <row r="219">
          <cell r="A219" t="str">
            <v>ADGIC-2436-CLR</v>
          </cell>
          <cell r="B219" t="str">
            <v>GLS,INS,2.75,24X36,CLEAR</v>
          </cell>
          <cell r="C219">
            <v>0</v>
          </cell>
          <cell r="D219">
            <v>0</v>
          </cell>
        </row>
        <row r="220">
          <cell r="A220" t="str">
            <v>ADGIC-2436-CRD</v>
          </cell>
          <cell r="B220" t="str">
            <v>GLS,INS,2.75,24X36,REED</v>
          </cell>
          <cell r="C220">
            <v>0</v>
          </cell>
          <cell r="D220">
            <v>0</v>
          </cell>
        </row>
        <row r="221">
          <cell r="A221" t="str">
            <v>ADGIC-2436-FRS</v>
          </cell>
          <cell r="B221" t="str">
            <v>GLS,INS,2.75,24X36,FROST</v>
          </cell>
          <cell r="C221">
            <v>0</v>
          </cell>
          <cell r="D221">
            <v>0</v>
          </cell>
        </row>
        <row r="222">
          <cell r="A222" t="str">
            <v>ADGIC-2436-RIB</v>
          </cell>
          <cell r="B222" t="str">
            <v>GLS,INS,2.75,24X36,RIBBED</v>
          </cell>
          <cell r="C222">
            <v>0</v>
          </cell>
          <cell r="D222">
            <v>0</v>
          </cell>
        </row>
        <row r="223">
          <cell r="A223" t="str">
            <v>ADGIC-2439-CLR</v>
          </cell>
          <cell r="B223" t="str">
            <v>GLS,INS,3.00,24X39,CLEAR</v>
          </cell>
          <cell r="C223">
            <v>0</v>
          </cell>
          <cell r="D223">
            <v>0</v>
          </cell>
        </row>
        <row r="224">
          <cell r="A224" t="str">
            <v>ADGIC-2439-CRD</v>
          </cell>
          <cell r="B224" t="str">
            <v>GLS,INS,3.00,24X39,REED</v>
          </cell>
          <cell r="C224">
            <v>0</v>
          </cell>
          <cell r="D224">
            <v>0</v>
          </cell>
        </row>
        <row r="225">
          <cell r="A225" t="str">
            <v>ADGIC-2439-FRS</v>
          </cell>
          <cell r="B225" t="str">
            <v>GLS,INS,3.00,24X39,FROST</v>
          </cell>
          <cell r="C225">
            <v>0</v>
          </cell>
          <cell r="D225">
            <v>0</v>
          </cell>
        </row>
        <row r="226">
          <cell r="A226" t="str">
            <v>ADGIC-2439-RIB</v>
          </cell>
          <cell r="B226" t="str">
            <v>GLS,INS,3.00,24X39,RIBBED</v>
          </cell>
          <cell r="C226">
            <v>0</v>
          </cell>
          <cell r="D226">
            <v>0</v>
          </cell>
        </row>
        <row r="227">
          <cell r="A227" t="str">
            <v>ADGIC-2442-CLR</v>
          </cell>
          <cell r="B227" t="str">
            <v>GLS,INS,2.75,24X42,CLEAR</v>
          </cell>
          <cell r="C227">
            <v>0</v>
          </cell>
          <cell r="D227">
            <v>0</v>
          </cell>
        </row>
        <row r="228">
          <cell r="A228" t="str">
            <v>ADGIC-2442-CRD</v>
          </cell>
          <cell r="B228" t="str">
            <v>GLS,INS,2.75,24X42,REED</v>
          </cell>
          <cell r="C228">
            <v>0</v>
          </cell>
          <cell r="D228">
            <v>0</v>
          </cell>
        </row>
        <row r="229">
          <cell r="A229" t="str">
            <v>ADGIC-2442-FRS</v>
          </cell>
          <cell r="B229" t="str">
            <v>GLS,INS,2.75,24X42,FROST</v>
          </cell>
          <cell r="C229">
            <v>0</v>
          </cell>
          <cell r="D229">
            <v>0</v>
          </cell>
        </row>
        <row r="230">
          <cell r="A230" t="str">
            <v>ADGIC-2442-RIB</v>
          </cell>
          <cell r="B230" t="str">
            <v>GLS,INS,2.75,24X42,RIBBED</v>
          </cell>
          <cell r="C230">
            <v>0</v>
          </cell>
          <cell r="D230">
            <v>0</v>
          </cell>
        </row>
        <row r="231">
          <cell r="A231" t="str">
            <v>AF330</v>
          </cell>
          <cell r="B231" t="str">
            <v>Filler, Furniture Board 3.5 X 30</v>
          </cell>
          <cell r="C231">
            <v>2</v>
          </cell>
          <cell r="D231">
            <v>0</v>
          </cell>
        </row>
        <row r="232">
          <cell r="A232" t="str">
            <v>AF336</v>
          </cell>
          <cell r="B232" t="str">
            <v>Filler, Furniture Board 3.5 X 36</v>
          </cell>
          <cell r="C232">
            <v>2</v>
          </cell>
          <cell r="D232">
            <v>0</v>
          </cell>
        </row>
        <row r="233">
          <cell r="A233" t="str">
            <v>AF339</v>
          </cell>
          <cell r="B233" t="str">
            <v>Filler, Furniture Board 3 X 39</v>
          </cell>
          <cell r="C233">
            <v>3</v>
          </cell>
          <cell r="D233">
            <v>0</v>
          </cell>
        </row>
        <row r="234">
          <cell r="A234" t="str">
            <v>AF342</v>
          </cell>
          <cell r="B234" t="str">
            <v>Filler, Furniture Board 3.5 X 42</v>
          </cell>
          <cell r="C234">
            <v>3</v>
          </cell>
          <cell r="D234">
            <v>0</v>
          </cell>
        </row>
        <row r="235">
          <cell r="A235" t="str">
            <v>AF396</v>
          </cell>
          <cell r="B235" t="str">
            <v>Filler, Furniture Board 3.5 X 96</v>
          </cell>
          <cell r="C235">
            <v>4</v>
          </cell>
          <cell r="D235">
            <v>0</v>
          </cell>
        </row>
        <row r="236">
          <cell r="A236" t="str">
            <v>AF630</v>
          </cell>
          <cell r="B236" t="str">
            <v>Filler, Furniture Board 6 X 30</v>
          </cell>
          <cell r="C236">
            <v>3</v>
          </cell>
          <cell r="D236">
            <v>0</v>
          </cell>
        </row>
        <row r="237">
          <cell r="A237" t="str">
            <v>AF636</v>
          </cell>
          <cell r="B237" t="str">
            <v>Filler, Furniture Board 6 X 36</v>
          </cell>
          <cell r="C237">
            <v>3</v>
          </cell>
          <cell r="D237">
            <v>0</v>
          </cell>
        </row>
        <row r="238">
          <cell r="A238" t="str">
            <v>AF639</v>
          </cell>
          <cell r="B238" t="str">
            <v>Filler, Furniture Board 6 X 39</v>
          </cell>
          <cell r="C238">
            <v>3</v>
          </cell>
          <cell r="D238">
            <v>0</v>
          </cell>
        </row>
        <row r="239">
          <cell r="A239" t="str">
            <v>AF642</v>
          </cell>
          <cell r="B239" t="str">
            <v>Filler, Furniture Board w/EB 6 X 42</v>
          </cell>
          <cell r="C239">
            <v>3</v>
          </cell>
          <cell r="D239">
            <v>0</v>
          </cell>
        </row>
        <row r="240">
          <cell r="A240" t="str">
            <v>AF696</v>
          </cell>
          <cell r="B240" t="str">
            <v>Filler, Furniture Board w/EB 6 X 96</v>
          </cell>
          <cell r="C240">
            <v>5</v>
          </cell>
          <cell r="D240">
            <v>0</v>
          </cell>
        </row>
        <row r="241">
          <cell r="A241" t="str">
            <v>AFP330</v>
          </cell>
          <cell r="B241" t="str">
            <v>Filler, Univ Profile 3 X 30</v>
          </cell>
          <cell r="C241">
            <v>3</v>
          </cell>
          <cell r="D241">
            <v>0</v>
          </cell>
        </row>
        <row r="242">
          <cell r="A242" t="str">
            <v>AFP336</v>
          </cell>
          <cell r="B242" t="str">
            <v>Filler, Univ Profile 3 X 36</v>
          </cell>
          <cell r="C242">
            <v>4</v>
          </cell>
          <cell r="D242">
            <v>0</v>
          </cell>
        </row>
        <row r="243">
          <cell r="A243" t="str">
            <v>AFP339</v>
          </cell>
          <cell r="B243" t="str">
            <v>Filler, Univ Profile 3 X 39</v>
          </cell>
          <cell r="C243">
            <v>4</v>
          </cell>
          <cell r="D243">
            <v>0</v>
          </cell>
        </row>
        <row r="244">
          <cell r="A244" t="str">
            <v>AFP342</v>
          </cell>
          <cell r="B244" t="str">
            <v>Filler, Univ Profile 3 X 42</v>
          </cell>
          <cell r="C244">
            <v>4</v>
          </cell>
          <cell r="D244">
            <v>0</v>
          </cell>
        </row>
        <row r="245">
          <cell r="A245" t="str">
            <v>AFP396</v>
          </cell>
          <cell r="B245" t="str">
            <v>Filler, Univ Profile 3 X 96</v>
          </cell>
          <cell r="C245">
            <v>7</v>
          </cell>
          <cell r="D245">
            <v>0</v>
          </cell>
        </row>
        <row r="246">
          <cell r="A246" t="str">
            <v>AFP630</v>
          </cell>
          <cell r="B246" t="str">
            <v>Filler, Univ Profile 6 X 30</v>
          </cell>
          <cell r="C246">
            <v>5</v>
          </cell>
          <cell r="D246">
            <v>0</v>
          </cell>
        </row>
        <row r="247">
          <cell r="A247" t="str">
            <v>AFP636</v>
          </cell>
          <cell r="B247" t="str">
            <v>Filler, Univ Profile 6 X 36</v>
          </cell>
          <cell r="C247">
            <v>6</v>
          </cell>
          <cell r="D247">
            <v>0</v>
          </cell>
        </row>
        <row r="248">
          <cell r="A248" t="str">
            <v>AFP639</v>
          </cell>
          <cell r="B248" t="str">
            <v>Filler, Univ Profile 6 X 39</v>
          </cell>
          <cell r="C248">
            <v>6</v>
          </cell>
          <cell r="D248">
            <v>0</v>
          </cell>
        </row>
        <row r="249">
          <cell r="A249" t="str">
            <v>AFP642</v>
          </cell>
          <cell r="B249" t="str">
            <v>Filler, Univ Profile 6 X 42</v>
          </cell>
          <cell r="C249">
            <v>6</v>
          </cell>
          <cell r="D249">
            <v>0</v>
          </cell>
        </row>
        <row r="250">
          <cell r="A250" t="str">
            <v>AFP696</v>
          </cell>
          <cell r="B250" t="str">
            <v>Filler, Univ Profile 6 X 96</v>
          </cell>
          <cell r="C250">
            <v>13</v>
          </cell>
          <cell r="D250">
            <v>0</v>
          </cell>
        </row>
        <row r="251">
          <cell r="A251" t="str">
            <v>AFS330</v>
          </cell>
          <cell r="B251" t="str">
            <v>Filler, Solid 3 X 30</v>
          </cell>
          <cell r="C251">
            <v>2</v>
          </cell>
          <cell r="D251">
            <v>0</v>
          </cell>
        </row>
        <row r="252">
          <cell r="A252" t="str">
            <v>AFS336</v>
          </cell>
          <cell r="B252" t="str">
            <v>Filler, Solid 3 X 36</v>
          </cell>
          <cell r="C252">
            <v>3</v>
          </cell>
          <cell r="D252">
            <v>0</v>
          </cell>
        </row>
        <row r="253">
          <cell r="A253" t="str">
            <v>AFS339</v>
          </cell>
          <cell r="B253" t="str">
            <v>Filler, Solid 3 X 39</v>
          </cell>
          <cell r="C253">
            <v>3</v>
          </cell>
          <cell r="D253">
            <v>0</v>
          </cell>
        </row>
        <row r="254">
          <cell r="A254" t="str">
            <v>AFS342</v>
          </cell>
          <cell r="B254" t="str">
            <v>Filler, Solid 3 X 42</v>
          </cell>
          <cell r="C254">
            <v>3</v>
          </cell>
          <cell r="D254">
            <v>0</v>
          </cell>
        </row>
        <row r="255">
          <cell r="A255" t="str">
            <v>AFS396</v>
          </cell>
          <cell r="B255" t="str">
            <v>Filler, Solid 3 X 96</v>
          </cell>
          <cell r="C255">
            <v>6</v>
          </cell>
          <cell r="D255">
            <v>0</v>
          </cell>
        </row>
        <row r="256">
          <cell r="A256" t="str">
            <v>AFS630</v>
          </cell>
          <cell r="B256" t="str">
            <v>Filler, Solid 6 X 30</v>
          </cell>
          <cell r="C256">
            <v>4</v>
          </cell>
          <cell r="D256">
            <v>0</v>
          </cell>
        </row>
        <row r="257">
          <cell r="A257" t="str">
            <v>AFS636</v>
          </cell>
          <cell r="B257" t="str">
            <v>Filler, Solid 6 X 36</v>
          </cell>
          <cell r="C257">
            <v>5</v>
          </cell>
          <cell r="D257">
            <v>0</v>
          </cell>
        </row>
        <row r="258">
          <cell r="A258" t="str">
            <v>AFS639</v>
          </cell>
          <cell r="B258" t="str">
            <v>Filler, Solid 6 X 39</v>
          </cell>
          <cell r="C258">
            <v>5</v>
          </cell>
          <cell r="D258">
            <v>0</v>
          </cell>
        </row>
        <row r="259">
          <cell r="A259" t="str">
            <v>AFS642</v>
          </cell>
          <cell r="B259" t="str">
            <v>Filler, Solid 6 X 42</v>
          </cell>
          <cell r="C259">
            <v>5</v>
          </cell>
          <cell r="D259">
            <v>0</v>
          </cell>
        </row>
        <row r="260">
          <cell r="A260" t="str">
            <v>AFS696</v>
          </cell>
          <cell r="B260" t="str">
            <v>Filler, Solid 6 X 96</v>
          </cell>
          <cell r="C260">
            <v>11</v>
          </cell>
          <cell r="D260">
            <v>0</v>
          </cell>
        </row>
        <row r="261">
          <cell r="A261" t="str">
            <v>AGP2</v>
          </cell>
          <cell r="B261" t="str">
            <v>Grommet, Plastic, 2", drill 2-3/8"</v>
          </cell>
          <cell r="C261">
            <v>0</v>
          </cell>
          <cell r="D261">
            <v>0</v>
          </cell>
        </row>
        <row r="262">
          <cell r="A262" t="str">
            <v>AHK15-BN</v>
          </cell>
          <cell r="B262" t="str">
            <v>Knob, 1-1/4" Somerset, Brushed Nickel</v>
          </cell>
          <cell r="C262">
            <v>0</v>
          </cell>
          <cell r="D262">
            <v>0</v>
          </cell>
        </row>
        <row r="263">
          <cell r="A263" t="str">
            <v>AHK16-ORB</v>
          </cell>
          <cell r="B263" t="str">
            <v>Mirada Knob, Bruh Oil Rub Brz</v>
          </cell>
          <cell r="C263">
            <v>0</v>
          </cell>
          <cell r="D263">
            <v>0</v>
          </cell>
        </row>
        <row r="264">
          <cell r="A264" t="str">
            <v>AHK16-SN</v>
          </cell>
          <cell r="B264" t="str">
            <v>Mirada Knob, Satin Nickel</v>
          </cell>
          <cell r="C264">
            <v>0</v>
          </cell>
          <cell r="D264">
            <v>0</v>
          </cell>
        </row>
        <row r="265">
          <cell r="A265" t="str">
            <v>AHK1-BLK</v>
          </cell>
          <cell r="B265" t="str">
            <v>Standard Knob, Black</v>
          </cell>
          <cell r="C265">
            <v>0</v>
          </cell>
          <cell r="D265">
            <v>0</v>
          </cell>
        </row>
        <row r="266">
          <cell r="A266" t="str">
            <v>AHK1-BN</v>
          </cell>
          <cell r="B266" t="str">
            <v>Knob, 1-1/4", Brushed Nickel</v>
          </cell>
          <cell r="C266">
            <v>0</v>
          </cell>
          <cell r="D266">
            <v>0</v>
          </cell>
        </row>
        <row r="267">
          <cell r="A267" t="str">
            <v>AHK1-C</v>
          </cell>
          <cell r="B267" t="str">
            <v>Knob, 1-1/4", Chrome</v>
          </cell>
          <cell r="C267">
            <v>0</v>
          </cell>
          <cell r="D267">
            <v>0</v>
          </cell>
        </row>
        <row r="268">
          <cell r="A268" t="str">
            <v>AHK1-ORB</v>
          </cell>
          <cell r="B268" t="str">
            <v>Knob, 1-1/4", Oil Rubbed Bronze</v>
          </cell>
          <cell r="C268">
            <v>0</v>
          </cell>
          <cell r="D268">
            <v>0</v>
          </cell>
        </row>
        <row r="269">
          <cell r="A269" t="str">
            <v>AHK21-SN</v>
          </cell>
          <cell r="B269" t="str">
            <v>Marlo Knob, Satin Nickel</v>
          </cell>
          <cell r="C269">
            <v>0</v>
          </cell>
          <cell r="D269">
            <v>0</v>
          </cell>
        </row>
        <row r="270">
          <cell r="A270" t="str">
            <v>AHK22-C</v>
          </cell>
          <cell r="B270" t="str">
            <v>Calloway Knob, Polished Chrome</v>
          </cell>
          <cell r="C270">
            <v>0</v>
          </cell>
          <cell r="D270">
            <v>0</v>
          </cell>
        </row>
        <row r="271">
          <cell r="A271" t="str">
            <v>AHK2-ABK</v>
          </cell>
          <cell r="B271" t="str">
            <v>Knob, 1-1/4", Manchester/Trad, Ant Black</v>
          </cell>
          <cell r="C271">
            <v>0</v>
          </cell>
          <cell r="D271">
            <v>0</v>
          </cell>
        </row>
        <row r="272">
          <cell r="A272" t="str">
            <v>AHK2-BN</v>
          </cell>
          <cell r="B272" t="str">
            <v>Knob, 1-1/4" Manchester/Trad, Brushed Nickel</v>
          </cell>
          <cell r="C272">
            <v>0</v>
          </cell>
          <cell r="D272">
            <v>0</v>
          </cell>
        </row>
        <row r="273">
          <cell r="A273" t="str">
            <v>AHK2-ORB</v>
          </cell>
          <cell r="B273" t="str">
            <v>Knob, 1-1/4" Manchester/Trad, Oil Rub Bronze</v>
          </cell>
          <cell r="C273">
            <v>0</v>
          </cell>
          <cell r="D273">
            <v>0</v>
          </cell>
        </row>
        <row r="274">
          <cell r="A274" t="str">
            <v>AHK3-ABK</v>
          </cell>
          <cell r="B274" t="str">
            <v>Knob, 1-1/4" Buckingham. Antique Black</v>
          </cell>
          <cell r="C274">
            <v>0</v>
          </cell>
          <cell r="D274">
            <v>0</v>
          </cell>
        </row>
        <row r="275">
          <cell r="A275" t="str">
            <v>AHK3-BN</v>
          </cell>
          <cell r="B275" t="str">
            <v>Knob, 1-1/4" Buckingham. Brushed Nickel</v>
          </cell>
          <cell r="C275">
            <v>0</v>
          </cell>
          <cell r="D275">
            <v>0</v>
          </cell>
        </row>
        <row r="276">
          <cell r="A276" t="str">
            <v>AHK3-ORB</v>
          </cell>
          <cell r="B276" t="str">
            <v>Knob, 1-1/4" Buckingham, Oil Rub Bronze</v>
          </cell>
          <cell r="C276">
            <v>0</v>
          </cell>
          <cell r="D276">
            <v>0</v>
          </cell>
        </row>
        <row r="277">
          <cell r="A277" t="str">
            <v>AHP11-BN</v>
          </cell>
          <cell r="B277" t="str">
            <v>Pull, Andorra Arch, 6", 128mmd, Brush Nickel</v>
          </cell>
          <cell r="C277">
            <v>0</v>
          </cell>
          <cell r="D277">
            <v>0</v>
          </cell>
        </row>
        <row r="278">
          <cell r="A278" t="str">
            <v>AHP13.12-BN</v>
          </cell>
          <cell r="B278" t="str">
            <v>Pull, Gallery Bar, 12", Brush Nickel</v>
          </cell>
          <cell r="C278">
            <v>0</v>
          </cell>
          <cell r="D278">
            <v>0</v>
          </cell>
        </row>
        <row r="279">
          <cell r="A279" t="str">
            <v>AHP13.16-BN</v>
          </cell>
          <cell r="B279" t="str">
            <v>Pull, Gallery Bar, 16", Brush Nickel</v>
          </cell>
          <cell r="C279">
            <v>0</v>
          </cell>
          <cell r="D279">
            <v>0</v>
          </cell>
        </row>
        <row r="280">
          <cell r="A280" t="str">
            <v>AHP13.20-BN</v>
          </cell>
          <cell r="B280" t="str">
            <v>Pull, Gallery Bar, 20", Brush Nickel</v>
          </cell>
          <cell r="C280">
            <v>0</v>
          </cell>
          <cell r="D280">
            <v>0</v>
          </cell>
        </row>
        <row r="281">
          <cell r="A281" t="str">
            <v>AHP13.24-BN</v>
          </cell>
          <cell r="B281" t="str">
            <v>Pull, Gallery Bar, 24", Brush Nickel</v>
          </cell>
          <cell r="C281">
            <v>0</v>
          </cell>
          <cell r="D281">
            <v>0</v>
          </cell>
        </row>
        <row r="282">
          <cell r="A282" t="str">
            <v>AHP13.30-BN</v>
          </cell>
          <cell r="B282" t="str">
            <v>Pull, Gallery Bar, 30", Brush Nickel</v>
          </cell>
          <cell r="C282">
            <v>0</v>
          </cell>
          <cell r="D282">
            <v>0</v>
          </cell>
        </row>
        <row r="283">
          <cell r="A283" t="str">
            <v>AHP13.5-BN</v>
          </cell>
          <cell r="B283" t="str">
            <v>Pull, Gallery Bar, 6", 3"ctc Brush Nickel</v>
          </cell>
          <cell r="C283">
            <v>0</v>
          </cell>
          <cell r="D283">
            <v>0</v>
          </cell>
        </row>
        <row r="284">
          <cell r="A284" t="str">
            <v>AHP13.5-C</v>
          </cell>
          <cell r="B284" t="str">
            <v>Pull, Gallery Bar, 6", 3"ctc Chrome</v>
          </cell>
          <cell r="C284">
            <v>0</v>
          </cell>
          <cell r="D284">
            <v>0</v>
          </cell>
        </row>
        <row r="285">
          <cell r="A285" t="str">
            <v>AHP13.5-ORB</v>
          </cell>
          <cell r="B285" t="str">
            <v>Pull, Gallery Bar, 6", 3" CTC Oil Rub Brz</v>
          </cell>
          <cell r="C285">
            <v>0</v>
          </cell>
          <cell r="D285">
            <v>0</v>
          </cell>
        </row>
        <row r="286">
          <cell r="A286" t="str">
            <v>AHP13-BN</v>
          </cell>
          <cell r="B286" t="str">
            <v>Pull, Gallery Bar, 8", 3"ctc Brush Nickel</v>
          </cell>
          <cell r="C286">
            <v>0</v>
          </cell>
          <cell r="D286">
            <v>0</v>
          </cell>
        </row>
        <row r="287">
          <cell r="A287" t="str">
            <v>AHP13T-BN</v>
          </cell>
          <cell r="B287" t="str">
            <v>Pull, Gallery Bar T Knob, Brush Nickel</v>
          </cell>
          <cell r="C287">
            <v>0</v>
          </cell>
          <cell r="D287">
            <v>0</v>
          </cell>
        </row>
        <row r="288">
          <cell r="A288" t="str">
            <v>AHP14-BN</v>
          </cell>
          <cell r="B288" t="str">
            <v>Pull, Square 128mm CTC, Brush Nickel</v>
          </cell>
          <cell r="C288">
            <v>0</v>
          </cell>
          <cell r="D288">
            <v>0</v>
          </cell>
        </row>
        <row r="289">
          <cell r="A289" t="str">
            <v>AHP14-C</v>
          </cell>
          <cell r="B289" t="str">
            <v>Pull, Square 128mm CTC, Chrome</v>
          </cell>
          <cell r="C289">
            <v>0</v>
          </cell>
          <cell r="D289">
            <v>0</v>
          </cell>
        </row>
        <row r="290">
          <cell r="A290" t="str">
            <v>AHP15-BN</v>
          </cell>
          <cell r="B290" t="str">
            <v>Pull, Somerset 128mm CTC, Brush Nickel</v>
          </cell>
          <cell r="C290">
            <v>0</v>
          </cell>
          <cell r="D290">
            <v>0</v>
          </cell>
        </row>
        <row r="291">
          <cell r="A291" t="str">
            <v>AHP16-ORB</v>
          </cell>
          <cell r="B291" t="str">
            <v>Mirada Pull, 6", 128mm CTC, Brushed Oil Rub Brz</v>
          </cell>
          <cell r="C291">
            <v>0</v>
          </cell>
          <cell r="D291">
            <v>0</v>
          </cell>
        </row>
        <row r="292">
          <cell r="A292" t="str">
            <v>AHP16-SN</v>
          </cell>
          <cell r="B292" t="str">
            <v>Mirada Pull, 6", 128mm CTC, Satin Nickel</v>
          </cell>
          <cell r="C292">
            <v>0</v>
          </cell>
          <cell r="D292">
            <v>0</v>
          </cell>
        </row>
        <row r="293">
          <cell r="A293" t="str">
            <v>AHP17-ORB</v>
          </cell>
          <cell r="B293" t="str">
            <v>Belcastel Pull, 128mm CTC, Brushed Oil Rub Brz</v>
          </cell>
          <cell r="C293">
            <v>0</v>
          </cell>
          <cell r="D293">
            <v>0</v>
          </cell>
        </row>
        <row r="294">
          <cell r="A294" t="str">
            <v>AHP17-SN</v>
          </cell>
          <cell r="B294" t="str">
            <v>Belcastel Pull, 128mm CTC, Satin Nickel</v>
          </cell>
          <cell r="C294">
            <v>0</v>
          </cell>
          <cell r="D294">
            <v>0</v>
          </cell>
        </row>
        <row r="295">
          <cell r="A295" t="str">
            <v>AHP18-SN</v>
          </cell>
          <cell r="B295" t="str">
            <v>Key Grande Pull, 96mm CTC, Satin Nickel</v>
          </cell>
          <cell r="C295">
            <v>0</v>
          </cell>
          <cell r="D295">
            <v>0</v>
          </cell>
        </row>
        <row r="296">
          <cell r="A296" t="str">
            <v>AHP19-ORB</v>
          </cell>
          <cell r="B296" t="str">
            <v>Pull, Cup, 3" CTC, Oil Rub Brz</v>
          </cell>
          <cell r="C296">
            <v>0</v>
          </cell>
          <cell r="D296">
            <v>0</v>
          </cell>
        </row>
        <row r="297">
          <cell r="A297" t="str">
            <v>AHP19-SN</v>
          </cell>
          <cell r="B297" t="str">
            <v>Pull, Cup, 3" CTC, Satin Nickel</v>
          </cell>
          <cell r="C297">
            <v>0</v>
          </cell>
          <cell r="D297">
            <v>0</v>
          </cell>
        </row>
        <row r="298">
          <cell r="A298" t="str">
            <v>AHP20-BC</v>
          </cell>
          <cell r="B298" t="str">
            <v>Pull, Edgefield, Brushed Chrome</v>
          </cell>
          <cell r="C298">
            <v>0</v>
          </cell>
          <cell r="D298">
            <v>0</v>
          </cell>
        </row>
        <row r="299">
          <cell r="A299" t="str">
            <v>AHS118</v>
          </cell>
          <cell r="B299" t="str">
            <v>Knob Screw, Truss, 8/32 x 1-1/8"", 1lb (~145)</v>
          </cell>
          <cell r="C299">
            <v>0</v>
          </cell>
          <cell r="D299">
            <v>0</v>
          </cell>
        </row>
        <row r="300">
          <cell r="A300" t="str">
            <v>AHS12</v>
          </cell>
          <cell r="B300" t="str">
            <v>Knob Screw, Truss, 8/32 x 1/2", 1lb (~240)</v>
          </cell>
          <cell r="C300">
            <v>0</v>
          </cell>
          <cell r="D300">
            <v>0</v>
          </cell>
        </row>
        <row r="301">
          <cell r="A301" t="str">
            <v>AHS138</v>
          </cell>
          <cell r="B301" t="str">
            <v>Knob Screw, Truss, 8/32 x 1=3/8", 1lb (~125)</v>
          </cell>
          <cell r="C301">
            <v>0</v>
          </cell>
          <cell r="D301">
            <v>0</v>
          </cell>
        </row>
        <row r="302">
          <cell r="A302" t="str">
            <v>AHS158</v>
          </cell>
          <cell r="B302" t="str">
            <v>Knob Screw, Truss, 8/32 x 1-5/8", 1lb (~115)</v>
          </cell>
          <cell r="C302">
            <v>0</v>
          </cell>
          <cell r="D302">
            <v>0</v>
          </cell>
        </row>
        <row r="303">
          <cell r="A303" t="str">
            <v>AHS200</v>
          </cell>
          <cell r="B303" t="str">
            <v>Knob Screw, Truss, 8/32 x 2", 1lb (~98)</v>
          </cell>
          <cell r="C303">
            <v>0</v>
          </cell>
          <cell r="D303">
            <v>0</v>
          </cell>
        </row>
        <row r="304">
          <cell r="A304" t="str">
            <v>AHS34</v>
          </cell>
          <cell r="B304" t="str">
            <v>Knob Screw, Truss, 8/32 x 3/4", 1lb (~193)</v>
          </cell>
          <cell r="C304">
            <v>0</v>
          </cell>
          <cell r="D304">
            <v>0</v>
          </cell>
        </row>
        <row r="305">
          <cell r="A305" t="str">
            <v>AHS58</v>
          </cell>
          <cell r="B305" t="str">
            <v>Knob Screw, Truss, 8/32 x 5/8", 1lb (~214)</v>
          </cell>
          <cell r="C305">
            <v>0</v>
          </cell>
          <cell r="D305">
            <v>0</v>
          </cell>
        </row>
        <row r="306">
          <cell r="A306" t="str">
            <v>AHS78</v>
          </cell>
          <cell r="B306" t="str">
            <v>Knob Screw, Truss, 8/32 x 7/8", 1lb (~176)</v>
          </cell>
          <cell r="C306">
            <v>0</v>
          </cell>
          <cell r="D306">
            <v>0</v>
          </cell>
        </row>
        <row r="307">
          <cell r="A307" t="str">
            <v>AKHD</v>
          </cell>
          <cell r="B307" t="str">
            <v>Acc Kit, Heat Deflector</v>
          </cell>
          <cell r="C307">
            <v>0</v>
          </cell>
          <cell r="D307">
            <v>0</v>
          </cell>
        </row>
        <row r="308">
          <cell r="A308" t="str">
            <v>ALPN336</v>
          </cell>
          <cell r="B308" t="str">
            <v>Post,Transitional,3.5x36</v>
          </cell>
          <cell r="C308">
            <v>0</v>
          </cell>
          <cell r="D308">
            <v>0</v>
          </cell>
        </row>
        <row r="309">
          <cell r="A309" t="str">
            <v>ALPS336</v>
          </cell>
          <cell r="B309" t="str">
            <v>Post Square 3-1/2" x 36"</v>
          </cell>
          <cell r="C309">
            <v>0</v>
          </cell>
          <cell r="D309">
            <v>0</v>
          </cell>
        </row>
        <row r="310">
          <cell r="A310" t="str">
            <v>ALPT336</v>
          </cell>
          <cell r="B310" t="str">
            <v>Post Traditional  3-1/2" x 36"</v>
          </cell>
          <cell r="C310">
            <v>0</v>
          </cell>
          <cell r="D310">
            <v>0</v>
          </cell>
        </row>
        <row r="311">
          <cell r="A311" t="str">
            <v>AMB</v>
          </cell>
          <cell r="B311" t="str">
            <v>Battan 1/4" x 3/4"</v>
          </cell>
          <cell r="C311">
            <v>2</v>
          </cell>
          <cell r="D311">
            <v>0</v>
          </cell>
        </row>
        <row r="312">
          <cell r="A312" t="str">
            <v>AMBB</v>
          </cell>
          <cell r="B312" t="str">
            <v>Base Board 3/4"x4.5"</v>
          </cell>
          <cell r="C312">
            <v>0</v>
          </cell>
          <cell r="D312">
            <v>0</v>
          </cell>
        </row>
        <row r="313">
          <cell r="A313" t="str">
            <v>AMC10</v>
          </cell>
          <cell r="B313" t="str">
            <v>Crown,Shaker,3.5x96</v>
          </cell>
          <cell r="C313">
            <v>13</v>
          </cell>
          <cell r="D313">
            <v>0</v>
          </cell>
        </row>
        <row r="314">
          <cell r="A314" t="str">
            <v>AMC2</v>
          </cell>
          <cell r="B314" t="str">
            <v>Crown, Top Mount 2-1/4" (1 x 1)</v>
          </cell>
          <cell r="C314">
            <v>6</v>
          </cell>
          <cell r="D314">
            <v>0</v>
          </cell>
        </row>
        <row r="315">
          <cell r="A315" t="str">
            <v>AMC4</v>
          </cell>
          <cell r="B315" t="str">
            <v>Crown, Shaker, 2-3/4" (2 x 2)</v>
          </cell>
          <cell r="C315">
            <v>6</v>
          </cell>
          <cell r="D315">
            <v>0</v>
          </cell>
        </row>
        <row r="316">
          <cell r="A316" t="str">
            <v>AMC5</v>
          </cell>
          <cell r="B316" t="str">
            <v>Crown, Traditional, 2-3/4" (2 x 2)</v>
          </cell>
          <cell r="C316">
            <v>6</v>
          </cell>
          <cell r="D316">
            <v>0</v>
          </cell>
        </row>
        <row r="317">
          <cell r="A317" t="str">
            <v>AMC7</v>
          </cell>
          <cell r="B317" t="str">
            <v>Crown,Transitional,4x96</v>
          </cell>
          <cell r="C317">
            <v>11</v>
          </cell>
          <cell r="D317">
            <v>0</v>
          </cell>
        </row>
        <row r="318">
          <cell r="A318" t="str">
            <v>AMHD</v>
          </cell>
          <cell r="B318" t="str">
            <v>Heat Deflector (Range) 1/2"x30"x2"</v>
          </cell>
          <cell r="C318">
            <v>2</v>
          </cell>
          <cell r="D318">
            <v>0</v>
          </cell>
        </row>
        <row r="319">
          <cell r="A319" t="str">
            <v>AMLR1</v>
          </cell>
          <cell r="B319" t="str">
            <v>Light Rail, Flush Mount, Economy 1-1/4"</v>
          </cell>
          <cell r="C319">
            <v>3</v>
          </cell>
          <cell r="D319">
            <v>0</v>
          </cell>
        </row>
        <row r="320">
          <cell r="A320" t="str">
            <v>AMLR2</v>
          </cell>
          <cell r="B320" t="str">
            <v>Light Rail, Flush Mount, Standard 1-1/4"</v>
          </cell>
          <cell r="C320">
            <v>3</v>
          </cell>
          <cell r="D320">
            <v>0</v>
          </cell>
        </row>
        <row r="321">
          <cell r="A321" t="str">
            <v>AMLR4</v>
          </cell>
          <cell r="B321" t="str">
            <v>Light Rail, Shaker with Cleat, 1-3/4"</v>
          </cell>
          <cell r="C321">
            <v>0</v>
          </cell>
          <cell r="D321">
            <v>0</v>
          </cell>
        </row>
        <row r="322">
          <cell r="A322" t="str">
            <v>AMLR5</v>
          </cell>
          <cell r="B322" t="str">
            <v>Light Rail, Traditional with Cleat, 1-3/4"</v>
          </cell>
          <cell r="C322">
            <v>0</v>
          </cell>
          <cell r="D322">
            <v>0</v>
          </cell>
        </row>
        <row r="323">
          <cell r="A323" t="str">
            <v>AMLR6</v>
          </cell>
          <cell r="B323" t="str">
            <v>LightRail,Transitional,1.5x96</v>
          </cell>
          <cell r="C323">
            <v>6</v>
          </cell>
          <cell r="D323">
            <v>0</v>
          </cell>
        </row>
        <row r="324">
          <cell r="A324" t="str">
            <v>AMOC</v>
          </cell>
          <cell r="B324" t="str">
            <v>Outside Corner 1" x 1"</v>
          </cell>
          <cell r="C324">
            <v>4</v>
          </cell>
          <cell r="D324">
            <v>0</v>
          </cell>
        </row>
        <row r="325">
          <cell r="A325" t="str">
            <v>AMS</v>
          </cell>
          <cell r="B325" t="str">
            <v>Scribe Molding 1/4" x 3/4"</v>
          </cell>
          <cell r="C325">
            <v>2</v>
          </cell>
          <cell r="D325">
            <v>0</v>
          </cell>
        </row>
        <row r="326">
          <cell r="A326" t="str">
            <v>AMSH</v>
          </cell>
          <cell r="B326" t="str">
            <v>Shoe Molding 1/2" x 3/4"</v>
          </cell>
          <cell r="C326">
            <v>3</v>
          </cell>
          <cell r="D326">
            <v>0</v>
          </cell>
        </row>
        <row r="327">
          <cell r="A327" t="str">
            <v>AOLS33</v>
          </cell>
          <cell r="B327" t="str">
            <v>Organizer, Lazy Susan,33"</v>
          </cell>
          <cell r="C327">
            <v>0</v>
          </cell>
          <cell r="D327">
            <v>0</v>
          </cell>
        </row>
        <row r="328">
          <cell r="A328" t="str">
            <v>AOLS36</v>
          </cell>
          <cell r="B328" t="str">
            <v>Organizer, Lazy Susan, 36"</v>
          </cell>
          <cell r="C328">
            <v>0</v>
          </cell>
          <cell r="D328">
            <v>0</v>
          </cell>
        </row>
        <row r="329">
          <cell r="A329" t="str">
            <v>AP1515</v>
          </cell>
          <cell r="B329" t="str">
            <v>Dead Corner (White/Natural) 15"x15"</v>
          </cell>
          <cell r="C329">
            <v>0</v>
          </cell>
          <cell r="D329">
            <v>0</v>
          </cell>
        </row>
        <row r="330">
          <cell r="A330" t="str">
            <v>AP2435</v>
          </cell>
          <cell r="B330" t="str">
            <v>Panel, 5/8' X 24 X 35 base</v>
          </cell>
          <cell r="C330">
            <v>5</v>
          </cell>
          <cell r="D330">
            <v>0</v>
          </cell>
        </row>
        <row r="331">
          <cell r="A331" t="str">
            <v>AP2435B</v>
          </cell>
          <cell r="B331" t="str">
            <v>Panel, 5/8' X 24 X 35 base, 2 sided</v>
          </cell>
          <cell r="C331">
            <v>7</v>
          </cell>
          <cell r="D331">
            <v>0</v>
          </cell>
        </row>
        <row r="332">
          <cell r="A332" t="str">
            <v>AP2496</v>
          </cell>
          <cell r="B332" t="str">
            <v>Panel, 5/8' X 24 X 96 tall</v>
          </cell>
          <cell r="C332">
            <v>13</v>
          </cell>
          <cell r="D332">
            <v>0</v>
          </cell>
        </row>
        <row r="333">
          <cell r="A333" t="str">
            <v>AP2496B</v>
          </cell>
          <cell r="B333" t="str">
            <v>Panel, 5/8' X 24 X 96 tall, 2 sided</v>
          </cell>
          <cell r="C333">
            <v>19</v>
          </cell>
          <cell r="D333">
            <v>0</v>
          </cell>
        </row>
        <row r="334">
          <cell r="A334" t="str">
            <v>AP4835</v>
          </cell>
          <cell r="B334" t="str">
            <v>Panel, 5/8' X 48 X 35 island base</v>
          </cell>
          <cell r="C334">
            <v>10</v>
          </cell>
          <cell r="D334">
            <v>0</v>
          </cell>
        </row>
        <row r="335">
          <cell r="A335" t="str">
            <v>AP4835B</v>
          </cell>
          <cell r="B335" t="str">
            <v>Panel, 5/8' X 48 X 35 island base, 2 sided</v>
          </cell>
          <cell r="C335">
            <v>14</v>
          </cell>
          <cell r="D335">
            <v>0</v>
          </cell>
        </row>
        <row r="336">
          <cell r="A336" t="str">
            <v>AP4842</v>
          </cell>
          <cell r="B336" t="str">
            <v>Panel, 5/8' X 48 X 42 island back</v>
          </cell>
          <cell r="C336">
            <v>12</v>
          </cell>
          <cell r="D336">
            <v>0</v>
          </cell>
        </row>
        <row r="337">
          <cell r="A337" t="str">
            <v>AP4842B</v>
          </cell>
          <cell r="B337" t="str">
            <v>Panel, 5/8' X 48 X 42 island back, 2 sided</v>
          </cell>
          <cell r="C337">
            <v>16</v>
          </cell>
          <cell r="D337">
            <v>0</v>
          </cell>
        </row>
        <row r="338">
          <cell r="A338" t="str">
            <v>AP4896</v>
          </cell>
          <cell r="B338" t="str">
            <v>Panel, 5/8' X 48 X 96 full sheet</v>
          </cell>
          <cell r="C338">
            <v>26</v>
          </cell>
          <cell r="D338">
            <v>0</v>
          </cell>
        </row>
        <row r="339">
          <cell r="A339" t="str">
            <v>AP4896B</v>
          </cell>
          <cell r="B339" t="str">
            <v>Panel, 5/8' X 48 X 96 full sheet, 2 sided</v>
          </cell>
          <cell r="C339">
            <v>37</v>
          </cell>
          <cell r="D339">
            <v>0</v>
          </cell>
        </row>
        <row r="340">
          <cell r="A340" t="str">
            <v>AP9636</v>
          </cell>
          <cell r="B340" t="str">
            <v>Panel, 5/8' X 96 X 36 tranverse grain</v>
          </cell>
          <cell r="C340">
            <v>0</v>
          </cell>
          <cell r="D340">
            <v>0</v>
          </cell>
        </row>
        <row r="341">
          <cell r="A341" t="str">
            <v>APBU58</v>
          </cell>
          <cell r="B341" t="str">
            <v>Buildup, Particle Board w/EB, 5/8"x2-1/2"</v>
          </cell>
          <cell r="C341">
            <v>0</v>
          </cell>
          <cell r="D341">
            <v>0</v>
          </cell>
        </row>
        <row r="342">
          <cell r="A342" t="str">
            <v>APLY3412</v>
          </cell>
          <cell r="B342" t="str">
            <v>CDX Plywood (tile) 3/4" x 12"</v>
          </cell>
          <cell r="C342">
            <v>0</v>
          </cell>
          <cell r="D342">
            <v>0</v>
          </cell>
        </row>
        <row r="343">
          <cell r="A343" t="str">
            <v>APLY3424</v>
          </cell>
          <cell r="B343" t="str">
            <v>CDX Plywood (tile) 3/4" x 24"</v>
          </cell>
          <cell r="C343">
            <v>0</v>
          </cell>
          <cell r="D343">
            <v>0</v>
          </cell>
        </row>
        <row r="344">
          <cell r="A344" t="str">
            <v>APLY3448</v>
          </cell>
          <cell r="B344" t="str">
            <v>CDX Plywood (tile) 3/4" x 48"</v>
          </cell>
          <cell r="C344">
            <v>0</v>
          </cell>
          <cell r="D344">
            <v>0</v>
          </cell>
        </row>
        <row r="345">
          <cell r="A345" t="str">
            <v>APLY5812</v>
          </cell>
          <cell r="B345" t="str">
            <v>CDX Plywood (granite) 5/8" x 12"</v>
          </cell>
          <cell r="C345">
            <v>0</v>
          </cell>
          <cell r="D345">
            <v>0</v>
          </cell>
        </row>
        <row r="346">
          <cell r="A346" t="str">
            <v>APLY5824</v>
          </cell>
          <cell r="B346" t="str">
            <v>CDX Plywood (granite) 5/8" x 24"</v>
          </cell>
          <cell r="C346">
            <v>0</v>
          </cell>
          <cell r="D346">
            <v>0</v>
          </cell>
        </row>
        <row r="347">
          <cell r="A347" t="str">
            <v>APLY5848</v>
          </cell>
          <cell r="B347" t="str">
            <v>CDX Plywood (granite) 5/8" x 48"</v>
          </cell>
          <cell r="C347">
            <v>0</v>
          </cell>
          <cell r="D347">
            <v>0</v>
          </cell>
        </row>
        <row r="348">
          <cell r="A348" t="str">
            <v>APRS1248</v>
          </cell>
          <cell r="B348" t="str">
            <v>Repair Skin 12" x 48" x 1mm, wall</v>
          </cell>
          <cell r="C348">
            <v>0</v>
          </cell>
          <cell r="D348">
            <v>0</v>
          </cell>
        </row>
        <row r="349">
          <cell r="A349" t="str">
            <v>APRS2448</v>
          </cell>
          <cell r="B349" t="str">
            <v>Repair Skin 24" x 48" x 1mm, base</v>
          </cell>
          <cell r="C349">
            <v>0</v>
          </cell>
          <cell r="D349">
            <v>0</v>
          </cell>
        </row>
        <row r="350">
          <cell r="A350" t="str">
            <v>APRS2496</v>
          </cell>
          <cell r="B350" t="str">
            <v>Repair Skin 24" x 96" x 1mm, tall</v>
          </cell>
          <cell r="C350">
            <v>0</v>
          </cell>
          <cell r="D350">
            <v>0</v>
          </cell>
        </row>
        <row r="351">
          <cell r="A351" t="str">
            <v>APS1296</v>
          </cell>
          <cell r="B351" t="str">
            <v>5.2mm Skin, 12 x 96</v>
          </cell>
          <cell r="C351">
            <v>0</v>
          </cell>
          <cell r="D351">
            <v>0</v>
          </cell>
        </row>
        <row r="352">
          <cell r="A352" t="str">
            <v>APS2448</v>
          </cell>
          <cell r="B352" t="str">
            <v>5.2mm Skin, 24 x 48</v>
          </cell>
          <cell r="C352">
            <v>0</v>
          </cell>
          <cell r="D352">
            <v>0</v>
          </cell>
        </row>
        <row r="353">
          <cell r="A353" t="str">
            <v>APS2496</v>
          </cell>
          <cell r="B353" t="str">
            <v>5.2mm Skin, 24 x 96</v>
          </cell>
          <cell r="C353">
            <v>0</v>
          </cell>
          <cell r="D353">
            <v>0</v>
          </cell>
        </row>
        <row r="354">
          <cell r="A354" t="str">
            <v>APS4848</v>
          </cell>
          <cell r="B354" t="str">
            <v>5.2mm Skin, 48 x 48</v>
          </cell>
          <cell r="C354">
            <v>0</v>
          </cell>
          <cell r="D354">
            <v>0</v>
          </cell>
        </row>
        <row r="355">
          <cell r="A355" t="str">
            <v>APS4896</v>
          </cell>
          <cell r="B355" t="str">
            <v>5.2mm Skin, 48 x 96</v>
          </cell>
          <cell r="C355">
            <v>0</v>
          </cell>
          <cell r="D355">
            <v>0</v>
          </cell>
        </row>
        <row r="356">
          <cell r="A356" t="str">
            <v>ARO12</v>
          </cell>
          <cell r="B356" t="str">
            <v xml:space="preserve">Rollout Kit for 12" wide Cabinet </v>
          </cell>
          <cell r="C356">
            <v>0</v>
          </cell>
          <cell r="D356">
            <v>0</v>
          </cell>
        </row>
        <row r="357">
          <cell r="A357" t="str">
            <v>ARO15</v>
          </cell>
          <cell r="B357" t="str">
            <v xml:space="preserve">Rollout Kit for 15" wide Cabinet </v>
          </cell>
          <cell r="C357">
            <v>0</v>
          </cell>
          <cell r="D357">
            <v>0</v>
          </cell>
        </row>
        <row r="358">
          <cell r="A358" t="str">
            <v>ARO18</v>
          </cell>
          <cell r="B358" t="str">
            <v xml:space="preserve">Rollout Kit for 18" wide Cabinet </v>
          </cell>
          <cell r="C358">
            <v>0</v>
          </cell>
          <cell r="D358">
            <v>0</v>
          </cell>
        </row>
        <row r="359">
          <cell r="A359" t="str">
            <v>ARO21</v>
          </cell>
          <cell r="B359" t="str">
            <v xml:space="preserve">Rollout Kit for 21" wide Cabinet </v>
          </cell>
          <cell r="C359">
            <v>0</v>
          </cell>
          <cell r="D359">
            <v>0</v>
          </cell>
        </row>
        <row r="360">
          <cell r="A360" t="str">
            <v>ARO24</v>
          </cell>
          <cell r="B360" t="str">
            <v xml:space="preserve">Rollout Kit for 24" wide Cabinet </v>
          </cell>
          <cell r="C360">
            <v>0</v>
          </cell>
          <cell r="D360">
            <v>0</v>
          </cell>
        </row>
        <row r="361">
          <cell r="A361" t="str">
            <v>ARO24S</v>
          </cell>
          <cell r="B361" t="str">
            <v xml:space="preserve">Rollout Kit for 24" wide Cabinet, single door </v>
          </cell>
          <cell r="C361">
            <v>0</v>
          </cell>
          <cell r="D361">
            <v>0</v>
          </cell>
        </row>
        <row r="362">
          <cell r="A362" t="str">
            <v>ARO27</v>
          </cell>
          <cell r="B362" t="str">
            <v xml:space="preserve">Rollout Kit for 27" wide Cabinet </v>
          </cell>
          <cell r="C362">
            <v>0</v>
          </cell>
          <cell r="D362">
            <v>0</v>
          </cell>
        </row>
        <row r="363">
          <cell r="A363" t="str">
            <v>ARO30</v>
          </cell>
          <cell r="B363" t="str">
            <v xml:space="preserve">Rollout Kit for 30" wide Cabinet </v>
          </cell>
          <cell r="C363">
            <v>0</v>
          </cell>
          <cell r="D363">
            <v>0</v>
          </cell>
        </row>
        <row r="364">
          <cell r="A364" t="str">
            <v>ARO33</v>
          </cell>
          <cell r="B364" t="str">
            <v xml:space="preserve">Rollout Kit for 33" wide Cabinet </v>
          </cell>
          <cell r="C364">
            <v>0</v>
          </cell>
          <cell r="D364">
            <v>0</v>
          </cell>
        </row>
        <row r="365">
          <cell r="A365" t="str">
            <v>ARO36</v>
          </cell>
          <cell r="B365" t="str">
            <v xml:space="preserve">Rollout Kit for 36" wide Cabinet </v>
          </cell>
          <cell r="C365">
            <v>0</v>
          </cell>
          <cell r="D365">
            <v>0</v>
          </cell>
        </row>
        <row r="366">
          <cell r="A366" t="str">
            <v>ARO39</v>
          </cell>
          <cell r="B366" t="str">
            <v xml:space="preserve">Rollout Kit for 39" wide Cabinet </v>
          </cell>
          <cell r="C366">
            <v>0</v>
          </cell>
          <cell r="D366">
            <v>0</v>
          </cell>
        </row>
        <row r="367">
          <cell r="A367" t="str">
            <v>ARO42</v>
          </cell>
          <cell r="B367" t="str">
            <v xml:space="preserve">Rollout Kit for 42" wide Cabinet </v>
          </cell>
          <cell r="C367">
            <v>0</v>
          </cell>
          <cell r="D367">
            <v>0</v>
          </cell>
        </row>
        <row r="368">
          <cell r="A368" t="str">
            <v>AROSTD</v>
          </cell>
          <cell r="B368" t="str">
            <v>Rollout Standard Kit</v>
          </cell>
          <cell r="C368">
            <v>0</v>
          </cell>
          <cell r="D368">
            <v>0</v>
          </cell>
        </row>
        <row r="369">
          <cell r="A369" t="str">
            <v>ASBT3024</v>
          </cell>
          <cell r="B369" t="str">
            <v>In-cabinet Sink Tray fits BS30 30x24</v>
          </cell>
          <cell r="C369">
            <v>0</v>
          </cell>
          <cell r="D369">
            <v>0</v>
          </cell>
        </row>
        <row r="370">
          <cell r="A370" t="str">
            <v>ASBT3324</v>
          </cell>
          <cell r="B370" t="str">
            <v>In-cabinet Sink Tray fits BS33 33x24</v>
          </cell>
          <cell r="C370">
            <v>0</v>
          </cell>
          <cell r="D370">
            <v>0</v>
          </cell>
        </row>
        <row r="371">
          <cell r="A371" t="str">
            <v>ASBT3624</v>
          </cell>
          <cell r="B371" t="str">
            <v>In-cabinet Sink Tray fits BS36 36x24</v>
          </cell>
          <cell r="C371">
            <v>0</v>
          </cell>
          <cell r="D371">
            <v>0</v>
          </cell>
        </row>
        <row r="372">
          <cell r="A372" t="str">
            <v>ASBT4224</v>
          </cell>
          <cell r="B372" t="str">
            <v>In-cabinet Sink Tray fits BS42 42x24</v>
          </cell>
          <cell r="C372">
            <v>0</v>
          </cell>
          <cell r="D372">
            <v>0</v>
          </cell>
        </row>
        <row r="373">
          <cell r="A373" t="str">
            <v>ATK</v>
          </cell>
          <cell r="B373" t="str">
            <v xml:space="preserve">5.2mm Skin, Toekick 4.5" x 96" </v>
          </cell>
          <cell r="C373">
            <v>2</v>
          </cell>
          <cell r="D373">
            <v>0</v>
          </cell>
        </row>
        <row r="374">
          <cell r="A374" t="str">
            <v>AWB15</v>
          </cell>
          <cell r="B374" t="str">
            <v>Drop on or Slide Out WorkBoard fits 15" cabinet</v>
          </cell>
          <cell r="C374">
            <v>0</v>
          </cell>
          <cell r="D374">
            <v>0</v>
          </cell>
        </row>
        <row r="375">
          <cell r="A375" t="str">
            <v>AWB18</v>
          </cell>
          <cell r="B375" t="str">
            <v>Drop on or Slide Out WorkBoard fits 18" cabinet</v>
          </cell>
          <cell r="C375">
            <v>0</v>
          </cell>
          <cell r="D375">
            <v>0</v>
          </cell>
        </row>
        <row r="376">
          <cell r="A376" t="str">
            <v>AWB21</v>
          </cell>
          <cell r="B376" t="str">
            <v>Drop on or Slide Out WorkBoard fits 21" cabinet</v>
          </cell>
          <cell r="C376">
            <v>0</v>
          </cell>
          <cell r="D376">
            <v>0</v>
          </cell>
        </row>
        <row r="377">
          <cell r="A377" t="str">
            <v>AWBG</v>
          </cell>
          <cell r="B377" t="str">
            <v>Accessory Work Board Glide</v>
          </cell>
          <cell r="C377">
            <v>0</v>
          </cell>
          <cell r="D377">
            <v>0</v>
          </cell>
        </row>
        <row r="378">
          <cell r="A378" t="str">
            <v>AWSC1296</v>
          </cell>
          <cell r="B378" t="str">
            <v>Contempory Wood Shelf, 1 Side Finished 12"X96"</v>
          </cell>
          <cell r="C378">
            <v>0</v>
          </cell>
          <cell r="D378">
            <v>0</v>
          </cell>
        </row>
        <row r="379">
          <cell r="A379" t="str">
            <v>AWSC1296B</v>
          </cell>
          <cell r="B379" t="str">
            <v>Contempory Wood Shelf, 2 Sides Finished 12"X96"</v>
          </cell>
          <cell r="C379">
            <v>0</v>
          </cell>
          <cell r="D379">
            <v>0</v>
          </cell>
        </row>
        <row r="380">
          <cell r="A380" t="str">
            <v>AWT4</v>
          </cell>
          <cell r="B380" t="str">
            <v>Wood Top, 3 edges finished 24" x 48"</v>
          </cell>
          <cell r="C380">
            <v>20</v>
          </cell>
          <cell r="D380">
            <v>0</v>
          </cell>
        </row>
        <row r="381">
          <cell r="A381" t="str">
            <v>AWT8</v>
          </cell>
          <cell r="B381" t="str">
            <v>Wood Top, 3 edges finished 24" x 96"</v>
          </cell>
          <cell r="C381">
            <v>39</v>
          </cell>
          <cell r="D381">
            <v>0</v>
          </cell>
        </row>
        <row r="382">
          <cell r="A382" t="str">
            <v>B12</v>
          </cell>
          <cell r="B382" t="str">
            <v>Base 1 Drawer, 12 X 34.5 X 24</v>
          </cell>
          <cell r="C382">
            <v>21</v>
          </cell>
          <cell r="D382">
            <v>24</v>
          </cell>
        </row>
        <row r="383">
          <cell r="A383" t="str">
            <v>B15</v>
          </cell>
          <cell r="B383" t="str">
            <v>Base 1 Drawer, 15 X 34.5 X 24</v>
          </cell>
          <cell r="C383">
            <v>23</v>
          </cell>
          <cell r="D383">
            <v>24</v>
          </cell>
        </row>
        <row r="384">
          <cell r="A384" t="str">
            <v>B18</v>
          </cell>
          <cell r="B384" t="str">
            <v>Base 1 Drawer, 18 X 34.5 X 24</v>
          </cell>
          <cell r="C384">
            <v>25</v>
          </cell>
          <cell r="D384">
            <v>24</v>
          </cell>
        </row>
        <row r="385">
          <cell r="A385" t="str">
            <v>B1RO12</v>
          </cell>
          <cell r="B385" t="str">
            <v>Base 1 Drawer, 1 R/O, 12 X 34.5 X 24</v>
          </cell>
          <cell r="C385">
            <v>25</v>
          </cell>
          <cell r="D385">
            <v>24</v>
          </cell>
        </row>
        <row r="386">
          <cell r="A386" t="str">
            <v>B1RO15</v>
          </cell>
          <cell r="B386" t="str">
            <v>Base 1 Drawer, 1 R/O, 15 X 34.5 X 24</v>
          </cell>
          <cell r="C386">
            <v>27</v>
          </cell>
          <cell r="D386">
            <v>24</v>
          </cell>
        </row>
        <row r="387">
          <cell r="A387" t="str">
            <v>B1RO18</v>
          </cell>
          <cell r="B387" t="str">
            <v>Base 1 Drawer, 1 R/O, 18 X 34.5 X 24</v>
          </cell>
          <cell r="C387">
            <v>29</v>
          </cell>
          <cell r="D387">
            <v>24</v>
          </cell>
        </row>
        <row r="388">
          <cell r="A388" t="str">
            <v>B1RO21</v>
          </cell>
          <cell r="B388" t="str">
            <v>Base 1 Drawer, 1 R/O, 21 X 34.5 X 24</v>
          </cell>
          <cell r="C388">
            <v>30</v>
          </cell>
          <cell r="D388">
            <v>24</v>
          </cell>
        </row>
        <row r="389">
          <cell r="A389" t="str">
            <v>B1RO24</v>
          </cell>
          <cell r="B389" t="str">
            <v>Base 1 Drawer, 1 R/O, 24 X 34.5 X 24</v>
          </cell>
          <cell r="C389">
            <v>33</v>
          </cell>
          <cell r="D389">
            <v>24</v>
          </cell>
        </row>
        <row r="390">
          <cell r="A390" t="str">
            <v>B1RO24S</v>
          </cell>
          <cell r="B390" t="str">
            <v>Base 1 Drawer, 1 R/O, 24 X 34.5 X 24</v>
          </cell>
          <cell r="C390">
            <v>32</v>
          </cell>
          <cell r="D390">
            <v>24</v>
          </cell>
        </row>
        <row r="391">
          <cell r="A391" t="str">
            <v>B1RO27</v>
          </cell>
          <cell r="B391" t="str">
            <v>Base 1 Drawer, 1 R/O, 27 X 34.5 X 24</v>
          </cell>
          <cell r="C391">
            <v>34</v>
          </cell>
          <cell r="D391">
            <v>24</v>
          </cell>
        </row>
        <row r="392">
          <cell r="A392" t="str">
            <v>B1RO30</v>
          </cell>
          <cell r="B392" t="str">
            <v>Base 1 Drawer, 1 R/O, 30 X 34.5 X 24</v>
          </cell>
          <cell r="C392">
            <v>36</v>
          </cell>
          <cell r="D392">
            <v>24</v>
          </cell>
        </row>
        <row r="393">
          <cell r="A393" t="str">
            <v>B1RO33</v>
          </cell>
          <cell r="B393" t="str">
            <v>Base 1 Drawer, 1 R/O, 33 X 34.5 X 24</v>
          </cell>
          <cell r="C393">
            <v>38</v>
          </cell>
          <cell r="D393">
            <v>24</v>
          </cell>
        </row>
        <row r="394">
          <cell r="A394" t="str">
            <v>B1RO36</v>
          </cell>
          <cell r="B394" t="str">
            <v>Base 1 Drawer, 1 R/O, 36 X 34.5 X 24</v>
          </cell>
          <cell r="C394">
            <v>40</v>
          </cell>
          <cell r="D394">
            <v>24</v>
          </cell>
        </row>
        <row r="395">
          <cell r="A395" t="str">
            <v>B1RO39</v>
          </cell>
          <cell r="B395" t="str">
            <v>Base 1 Drawer, 1 R/O, 39 X 34.5 X 24</v>
          </cell>
          <cell r="C395">
            <v>43</v>
          </cell>
          <cell r="D395">
            <v>24</v>
          </cell>
        </row>
        <row r="396">
          <cell r="A396" t="str">
            <v>B1RO42</v>
          </cell>
          <cell r="B396" t="str">
            <v>Base 1 Drawer, 1 R/O, 42 X 34.5 X 24</v>
          </cell>
          <cell r="C396">
            <v>44</v>
          </cell>
          <cell r="D396">
            <v>24</v>
          </cell>
        </row>
        <row r="397">
          <cell r="A397" t="str">
            <v>B21</v>
          </cell>
          <cell r="B397" t="str">
            <v>Base 1 Drawer, 21 X 34.5 X 24</v>
          </cell>
          <cell r="C397">
            <v>26</v>
          </cell>
          <cell r="D397">
            <v>24</v>
          </cell>
        </row>
        <row r="398">
          <cell r="A398" t="str">
            <v>B24</v>
          </cell>
          <cell r="B398" t="str">
            <v>Base 1 Drawer, 24 X 34.5 X 24</v>
          </cell>
          <cell r="C398">
            <v>28</v>
          </cell>
          <cell r="D398">
            <v>24</v>
          </cell>
        </row>
        <row r="399">
          <cell r="A399" t="str">
            <v>B24S</v>
          </cell>
          <cell r="B399" t="str">
            <v>Base 1 Drawer, 24 X 34.5 X 24</v>
          </cell>
          <cell r="C399">
            <v>28</v>
          </cell>
          <cell r="D399">
            <v>24</v>
          </cell>
        </row>
        <row r="400">
          <cell r="A400" t="str">
            <v>B27</v>
          </cell>
          <cell r="B400" t="str">
            <v>Base 1 Drawer, 27 X 34.5 X 24</v>
          </cell>
          <cell r="C400">
            <v>30</v>
          </cell>
          <cell r="D400">
            <v>24</v>
          </cell>
        </row>
        <row r="401">
          <cell r="A401" t="str">
            <v>B2CT30</v>
          </cell>
          <cell r="B401" t="str">
            <v>Base 2 Drawer Cooktop 30 x 35 x 24</v>
          </cell>
          <cell r="C401">
            <v>51</v>
          </cell>
          <cell r="D401">
            <v>24</v>
          </cell>
        </row>
        <row r="402">
          <cell r="A402" t="str">
            <v>B2CT33</v>
          </cell>
          <cell r="B402" t="str">
            <v>Base 2 Drawer Cooktop 33 x 35 x 24</v>
          </cell>
          <cell r="C402">
            <v>53</v>
          </cell>
          <cell r="D402">
            <v>24</v>
          </cell>
        </row>
        <row r="403">
          <cell r="A403" t="str">
            <v>B2CT36</v>
          </cell>
          <cell r="B403" t="str">
            <v>Base 2 Drawer Cooktop 36 x 35 x 24</v>
          </cell>
          <cell r="C403">
            <v>56</v>
          </cell>
          <cell r="D403">
            <v>24</v>
          </cell>
        </row>
        <row r="404">
          <cell r="A404" t="str">
            <v>B2PP15</v>
          </cell>
          <cell r="B404" t="str">
            <v>Base 2 Drwr Pots &amp; Pan, 15 X 34.5 X 24</v>
          </cell>
          <cell r="C404">
            <v>41</v>
          </cell>
          <cell r="D404">
            <v>24</v>
          </cell>
        </row>
        <row r="405">
          <cell r="A405" t="str">
            <v>B2PP18</v>
          </cell>
          <cell r="B405" t="str">
            <v>Base 2 Drwr Pots &amp; Pan, 18 X 34.5 X 24</v>
          </cell>
          <cell r="C405">
            <v>43</v>
          </cell>
          <cell r="D405">
            <v>24</v>
          </cell>
        </row>
        <row r="406">
          <cell r="A406" t="str">
            <v>B2PP21</v>
          </cell>
          <cell r="B406" t="str">
            <v>Base 2 Drwr Pots &amp; Pan, 21 X 34.5 X 24</v>
          </cell>
          <cell r="C406">
            <v>45</v>
          </cell>
          <cell r="D406">
            <v>24</v>
          </cell>
        </row>
        <row r="407">
          <cell r="A407" t="str">
            <v>B2PP24</v>
          </cell>
          <cell r="B407" t="str">
            <v>Base 2 Drwr Pots &amp; Pan, 24 X 34.5 X 24</v>
          </cell>
          <cell r="C407">
            <v>47</v>
          </cell>
          <cell r="D407">
            <v>24</v>
          </cell>
        </row>
        <row r="408">
          <cell r="A408" t="str">
            <v>B2RO12</v>
          </cell>
          <cell r="B408" t="str">
            <v>Base 1 Drawer, 2 R/O, 12 X 34.5 X 24</v>
          </cell>
          <cell r="C408">
            <v>29</v>
          </cell>
          <cell r="D408">
            <v>24</v>
          </cell>
        </row>
        <row r="409">
          <cell r="A409" t="str">
            <v>B2RO15</v>
          </cell>
          <cell r="B409" t="str">
            <v>Base 1 Drawer, 2 R/O, 15 X 34.5 X 24</v>
          </cell>
          <cell r="C409">
            <v>31</v>
          </cell>
          <cell r="D409">
            <v>24</v>
          </cell>
        </row>
        <row r="410">
          <cell r="A410" t="str">
            <v>B2RO18</v>
          </cell>
          <cell r="B410" t="str">
            <v>Base 1 Drawer, 2 R/O, 18 X 34.5 X 24</v>
          </cell>
          <cell r="C410">
            <v>33</v>
          </cell>
          <cell r="D410">
            <v>24</v>
          </cell>
        </row>
        <row r="411">
          <cell r="A411" t="str">
            <v>B2RO21</v>
          </cell>
          <cell r="B411" t="str">
            <v>Base 1 Drawer, 2 R/O, 21 X 34.5 X 24</v>
          </cell>
          <cell r="C411">
            <v>35</v>
          </cell>
          <cell r="D411">
            <v>24</v>
          </cell>
        </row>
        <row r="412">
          <cell r="A412" t="str">
            <v>B2RO24</v>
          </cell>
          <cell r="B412" t="str">
            <v>Base 1 Drawer, 2 R/O, 24 X 34.5 X 24</v>
          </cell>
          <cell r="C412">
            <v>37</v>
          </cell>
          <cell r="D412">
            <v>24</v>
          </cell>
        </row>
        <row r="413">
          <cell r="A413" t="str">
            <v>B2RO24S</v>
          </cell>
          <cell r="B413" t="str">
            <v>Base 1 Drawer, 2 R/O, 24 X 34.5 X 24</v>
          </cell>
          <cell r="C413">
            <v>36</v>
          </cell>
          <cell r="D413">
            <v>24</v>
          </cell>
        </row>
        <row r="414">
          <cell r="A414" t="str">
            <v>B2RO27</v>
          </cell>
          <cell r="B414" t="str">
            <v>Base 1 Drawer, 2 R/O, 27 X 34.5 X 24</v>
          </cell>
          <cell r="C414">
            <v>40</v>
          </cell>
          <cell r="D414">
            <v>24</v>
          </cell>
        </row>
        <row r="415">
          <cell r="A415" t="str">
            <v>B2RO30</v>
          </cell>
          <cell r="B415" t="str">
            <v>Base 1 Drawer, 2 R/O, 30 X 34.5 X 24</v>
          </cell>
          <cell r="C415">
            <v>41</v>
          </cell>
          <cell r="D415">
            <v>24</v>
          </cell>
        </row>
        <row r="416">
          <cell r="A416" t="str">
            <v>B2RO33</v>
          </cell>
          <cell r="B416" t="str">
            <v>Base 1 Drawer, 2 R/O, 33 X 34.5 X 24</v>
          </cell>
          <cell r="C416">
            <v>44</v>
          </cell>
          <cell r="D416">
            <v>24</v>
          </cell>
        </row>
        <row r="417">
          <cell r="A417" t="str">
            <v>B2RO36</v>
          </cell>
          <cell r="B417" t="str">
            <v>Base 1 Drawer, 2 R/O, 36 X 34.5 X 24</v>
          </cell>
          <cell r="C417">
            <v>46</v>
          </cell>
          <cell r="D417">
            <v>24</v>
          </cell>
        </row>
        <row r="418">
          <cell r="A418" t="str">
            <v>B2RO39</v>
          </cell>
          <cell r="B418" t="str">
            <v>Base 1 Drawer, 2 R/O, 39 X 34.5 X 24</v>
          </cell>
          <cell r="C418">
            <v>49</v>
          </cell>
          <cell r="D418">
            <v>24</v>
          </cell>
        </row>
        <row r="419">
          <cell r="A419" t="str">
            <v>B2RO42</v>
          </cell>
          <cell r="B419" t="str">
            <v>Base 1 Drawer, 2 R/O, 42 X 34.5 X 24</v>
          </cell>
          <cell r="C419">
            <v>51</v>
          </cell>
          <cell r="D419">
            <v>24</v>
          </cell>
        </row>
        <row r="420">
          <cell r="A420" t="str">
            <v>B30</v>
          </cell>
          <cell r="B420" t="str">
            <v>Base 1 Drawer, 30 X 34.5 X 24</v>
          </cell>
          <cell r="C420">
            <v>32</v>
          </cell>
          <cell r="D420">
            <v>24</v>
          </cell>
        </row>
        <row r="421">
          <cell r="A421" t="str">
            <v>B33</v>
          </cell>
          <cell r="B421" t="str">
            <v>Base 1 Drawer, 33 X 34.5 X 24</v>
          </cell>
          <cell r="C421">
            <v>34</v>
          </cell>
          <cell r="D421">
            <v>24</v>
          </cell>
        </row>
        <row r="422">
          <cell r="A422" t="str">
            <v>B36</v>
          </cell>
          <cell r="B422" t="str">
            <v>Base 1 Drawer, 36 X 34.5 X 24</v>
          </cell>
          <cell r="C422">
            <v>36</v>
          </cell>
          <cell r="D422">
            <v>24</v>
          </cell>
        </row>
        <row r="423">
          <cell r="A423" t="str">
            <v>B39</v>
          </cell>
          <cell r="B423" t="str">
            <v>Base 1 Drawer, 39 X 34.5 X 24</v>
          </cell>
          <cell r="C423">
            <v>38</v>
          </cell>
          <cell r="D423">
            <v>24</v>
          </cell>
        </row>
        <row r="424">
          <cell r="A424" t="str">
            <v>B3D12</v>
          </cell>
          <cell r="B424" t="str">
            <v>Base 3 Drawer, 12 X 34.5 X 24</v>
          </cell>
          <cell r="C424">
            <v>27</v>
          </cell>
          <cell r="D424">
            <v>24</v>
          </cell>
        </row>
        <row r="425">
          <cell r="A425" t="str">
            <v>B3D15</v>
          </cell>
          <cell r="B425" t="str">
            <v>Base 3 Drawer, 15 X 34.5 X 24</v>
          </cell>
          <cell r="C425">
            <v>29</v>
          </cell>
          <cell r="D425">
            <v>24</v>
          </cell>
        </row>
        <row r="426">
          <cell r="A426" t="str">
            <v>B3D18</v>
          </cell>
          <cell r="B426" t="str">
            <v>Base 3 Drawer, 18 X 34.5 X 24</v>
          </cell>
          <cell r="C426">
            <v>30</v>
          </cell>
          <cell r="D426">
            <v>24</v>
          </cell>
        </row>
        <row r="427">
          <cell r="A427" t="str">
            <v>B3D21</v>
          </cell>
          <cell r="B427" t="str">
            <v>Base 3 Drawer, 21 X 34.5 X 24</v>
          </cell>
          <cell r="C427">
            <v>32</v>
          </cell>
          <cell r="D427">
            <v>24</v>
          </cell>
        </row>
        <row r="428">
          <cell r="A428" t="str">
            <v>B3D24</v>
          </cell>
          <cell r="B428" t="str">
            <v>Base 3 Drawer, 24 X 34.5 X 24</v>
          </cell>
          <cell r="C428">
            <v>34</v>
          </cell>
          <cell r="D428">
            <v>24</v>
          </cell>
        </row>
        <row r="429">
          <cell r="A429" t="str">
            <v>B3PP30</v>
          </cell>
          <cell r="B429" t="str">
            <v>Base 3 D Pots &amp; Pan, 30 X 34.5 X 24</v>
          </cell>
          <cell r="C429">
            <v>52</v>
          </cell>
          <cell r="D429">
            <v>24</v>
          </cell>
        </row>
        <row r="430">
          <cell r="A430" t="str">
            <v>B3PP33</v>
          </cell>
          <cell r="B430" t="str">
            <v>Base 3 D Pots &amp; Pan, 33 X 34.5 X 24</v>
          </cell>
          <cell r="C430">
            <v>54</v>
          </cell>
          <cell r="D430">
            <v>24</v>
          </cell>
        </row>
        <row r="431">
          <cell r="A431" t="str">
            <v>B3PP36</v>
          </cell>
          <cell r="B431" t="str">
            <v>Base 3 D Pots &amp; Pan, 36 X 34.5 X 24</v>
          </cell>
          <cell r="C431">
            <v>57</v>
          </cell>
          <cell r="D431">
            <v>24</v>
          </cell>
        </row>
        <row r="432">
          <cell r="A432" t="str">
            <v>B42</v>
          </cell>
          <cell r="B432" t="str">
            <v>Base 1 Drawer, 42 X 34.5 X 24</v>
          </cell>
          <cell r="C432">
            <v>40</v>
          </cell>
          <cell r="D432">
            <v>24</v>
          </cell>
        </row>
        <row r="433">
          <cell r="A433" t="str">
            <v>B4D12</v>
          </cell>
          <cell r="B433" t="str">
            <v>Base 4 Drawer, 12 X 34.5 X 24</v>
          </cell>
          <cell r="C433">
            <v>30</v>
          </cell>
          <cell r="D433">
            <v>24</v>
          </cell>
        </row>
        <row r="434">
          <cell r="A434" t="str">
            <v>B4D15</v>
          </cell>
          <cell r="B434" t="str">
            <v>Base 4 Drawer, 15 X 34.5 X 24</v>
          </cell>
          <cell r="C434">
            <v>31</v>
          </cell>
          <cell r="D434">
            <v>24</v>
          </cell>
        </row>
        <row r="435">
          <cell r="A435" t="str">
            <v>B4D15SAM</v>
          </cell>
          <cell r="B435" t="str">
            <v>Base 4 Assorted Drawer Sample 15 X 34.5 X 24</v>
          </cell>
          <cell r="C435">
            <v>69</v>
          </cell>
          <cell r="D435">
            <v>24</v>
          </cell>
        </row>
        <row r="436">
          <cell r="A436" t="str">
            <v>B4D18</v>
          </cell>
          <cell r="B436" t="str">
            <v>Base 4 Drawer, 18 X 34.5 X 24</v>
          </cell>
          <cell r="C436">
            <v>33</v>
          </cell>
          <cell r="D436">
            <v>24</v>
          </cell>
        </row>
        <row r="437">
          <cell r="A437" t="str">
            <v>B4D21</v>
          </cell>
          <cell r="B437" t="str">
            <v>Base 4 Drawer, 21 X 34.5 X 24</v>
          </cell>
          <cell r="C437">
            <v>35</v>
          </cell>
          <cell r="D437">
            <v>24</v>
          </cell>
        </row>
        <row r="438">
          <cell r="A438" t="str">
            <v>B4D24</v>
          </cell>
          <cell r="B438" t="str">
            <v>Base 4 Drawer, 24 X 34.5 X 24</v>
          </cell>
          <cell r="C438">
            <v>37</v>
          </cell>
          <cell r="D438">
            <v>24</v>
          </cell>
        </row>
        <row r="439">
          <cell r="A439" t="str">
            <v>B9</v>
          </cell>
          <cell r="B439" t="str">
            <v>Base 1 Drawer, 9 X 34.5 X 24</v>
          </cell>
          <cell r="C439">
            <v>20</v>
          </cell>
          <cell r="D439">
            <v>24</v>
          </cell>
        </row>
        <row r="440">
          <cell r="A440" t="str">
            <v>BB36</v>
          </cell>
          <cell r="B440" t="str">
            <v>Base Blind, 36 X 34.5 X 24</v>
          </cell>
          <cell r="C440">
            <v>29</v>
          </cell>
          <cell r="D440">
            <v>24</v>
          </cell>
        </row>
        <row r="441">
          <cell r="A441" t="str">
            <v>BB39</v>
          </cell>
          <cell r="B441" t="str">
            <v>Base Blind, 39 X 34.5 X 24</v>
          </cell>
          <cell r="C441">
            <v>30</v>
          </cell>
          <cell r="D441">
            <v>24</v>
          </cell>
        </row>
        <row r="442">
          <cell r="A442" t="str">
            <v>BB42</v>
          </cell>
          <cell r="B442" t="str">
            <v>Base Blind, 42 X 34.5 X 24</v>
          </cell>
          <cell r="C442">
            <v>32</v>
          </cell>
          <cell r="D442">
            <v>24</v>
          </cell>
        </row>
        <row r="443">
          <cell r="A443" t="str">
            <v>BB45</v>
          </cell>
          <cell r="B443" t="str">
            <v>Base Blind, 45 X 34.5 X 24</v>
          </cell>
          <cell r="C443">
            <v>34</v>
          </cell>
          <cell r="D443">
            <v>24</v>
          </cell>
        </row>
        <row r="444">
          <cell r="A444" t="str">
            <v>BB48</v>
          </cell>
          <cell r="B444" t="str">
            <v>Base Blind, 48 X 34.5 X 24</v>
          </cell>
          <cell r="C444">
            <v>36</v>
          </cell>
          <cell r="D444">
            <v>24</v>
          </cell>
        </row>
        <row r="445">
          <cell r="A445" t="str">
            <v>BB51</v>
          </cell>
          <cell r="B445" t="str">
            <v>Base Blind, 51 X 34.5 X 24</v>
          </cell>
          <cell r="C445">
            <v>38</v>
          </cell>
          <cell r="D445">
            <v>24</v>
          </cell>
        </row>
        <row r="446">
          <cell r="A446" t="str">
            <v>BBF36</v>
          </cell>
          <cell r="B446" t="str">
            <v>Base Blind Full Door, 36 X 34.5 X 24</v>
          </cell>
          <cell r="C446">
            <v>24</v>
          </cell>
          <cell r="D446">
            <v>24</v>
          </cell>
        </row>
        <row r="447">
          <cell r="A447" t="str">
            <v>BBF39</v>
          </cell>
          <cell r="B447" t="str">
            <v>Base Blind Full Door, 39 X 34.5 X 24</v>
          </cell>
          <cell r="C447">
            <v>26</v>
          </cell>
          <cell r="D447">
            <v>24</v>
          </cell>
        </row>
        <row r="448">
          <cell r="A448" t="str">
            <v>BBF42</v>
          </cell>
          <cell r="B448" t="str">
            <v>Base Blind Full Door, 42 X 34.5 X 24</v>
          </cell>
          <cell r="C448">
            <v>28</v>
          </cell>
          <cell r="D448">
            <v>24</v>
          </cell>
        </row>
        <row r="449">
          <cell r="A449" t="str">
            <v>BBF45</v>
          </cell>
          <cell r="B449" t="str">
            <v>Base Blind Full Door, 45 X 34.5 X 24</v>
          </cell>
          <cell r="C449">
            <v>29</v>
          </cell>
          <cell r="D449">
            <v>24</v>
          </cell>
        </row>
        <row r="450">
          <cell r="A450" t="str">
            <v>BBF48</v>
          </cell>
          <cell r="B450" t="str">
            <v>Base Blind Full Door, 48 X 34.5 X 24</v>
          </cell>
          <cell r="C450">
            <v>33</v>
          </cell>
          <cell r="D450">
            <v>24</v>
          </cell>
        </row>
        <row r="451">
          <cell r="A451" t="str">
            <v>BBF51</v>
          </cell>
          <cell r="B451" t="str">
            <v>Base Blind Full Door, 51 X 34.5 X 24</v>
          </cell>
          <cell r="C451">
            <v>34</v>
          </cell>
          <cell r="D451">
            <v>24</v>
          </cell>
        </row>
        <row r="452">
          <cell r="A452" t="str">
            <v>BCB3</v>
          </cell>
          <cell r="B452" t="str">
            <v>Column Box , 3 X 35 X 24</v>
          </cell>
          <cell r="C452">
            <v>14</v>
          </cell>
          <cell r="D452">
            <v>24</v>
          </cell>
        </row>
        <row r="453">
          <cell r="A453" t="str">
            <v>BDD1RO30</v>
          </cell>
          <cell r="B453" t="str">
            <v>Base Dual Drawer, 1 R/O, 30 X 34.5 X 24</v>
          </cell>
          <cell r="C453">
            <v>41</v>
          </cell>
          <cell r="D453">
            <v>24</v>
          </cell>
        </row>
        <row r="454">
          <cell r="A454" t="str">
            <v>BDD1RO33</v>
          </cell>
          <cell r="B454" t="str">
            <v>Base Dual Drawer, 1 R/O, 33 X 34.5 X 24</v>
          </cell>
          <cell r="C454">
            <v>43</v>
          </cell>
          <cell r="D454">
            <v>24</v>
          </cell>
        </row>
        <row r="455">
          <cell r="A455" t="str">
            <v>BDD1RO36</v>
          </cell>
          <cell r="B455" t="str">
            <v>Base Dual Drawer, 1 R/O, 36 X 34.5 X 24</v>
          </cell>
          <cell r="C455">
            <v>45</v>
          </cell>
          <cell r="D455">
            <v>24</v>
          </cell>
        </row>
        <row r="456">
          <cell r="A456" t="str">
            <v>BDD1RO39</v>
          </cell>
          <cell r="B456" t="str">
            <v>Base Dual Drawer, 1 R/O, 39 X 34.5 X 24</v>
          </cell>
          <cell r="C456">
            <v>47</v>
          </cell>
          <cell r="D456">
            <v>24</v>
          </cell>
        </row>
        <row r="457">
          <cell r="A457" t="str">
            <v>BDD1RO42</v>
          </cell>
          <cell r="B457" t="str">
            <v>Base Dual Drawer, 1 R/O, 42 X 34.5 X 24</v>
          </cell>
          <cell r="C457">
            <v>49</v>
          </cell>
          <cell r="D457">
            <v>24</v>
          </cell>
        </row>
        <row r="458">
          <cell r="A458" t="str">
            <v>BDD2RO30</v>
          </cell>
          <cell r="B458" t="str">
            <v>Base Dual Drawer, 2 R/O, 30 X 34.5 X 24</v>
          </cell>
          <cell r="C458">
            <v>46</v>
          </cell>
          <cell r="D458">
            <v>24</v>
          </cell>
        </row>
        <row r="459">
          <cell r="A459" t="str">
            <v>BDD2RO33</v>
          </cell>
          <cell r="B459" t="str">
            <v>Base Dual Drawer, 2 R/O, 33 X 34.5 X 24</v>
          </cell>
          <cell r="C459">
            <v>48</v>
          </cell>
          <cell r="D459">
            <v>24</v>
          </cell>
        </row>
        <row r="460">
          <cell r="A460" t="str">
            <v>BDD2RO36</v>
          </cell>
          <cell r="B460" t="str">
            <v>Base Dual Drawer, 2 R/O, 36 X 34.5 X 24</v>
          </cell>
          <cell r="C460">
            <v>50</v>
          </cell>
          <cell r="D460">
            <v>24</v>
          </cell>
        </row>
        <row r="461">
          <cell r="A461" t="str">
            <v>BDD2RO39</v>
          </cell>
          <cell r="B461" t="str">
            <v>Base Dual Drawer, 2 R/O, 39 X 34.5 X 24</v>
          </cell>
          <cell r="C461">
            <v>53</v>
          </cell>
          <cell r="D461">
            <v>24</v>
          </cell>
        </row>
        <row r="462">
          <cell r="A462" t="str">
            <v>BDD2RO42</v>
          </cell>
          <cell r="B462" t="str">
            <v>Base Dual Drawer, 2 R/O, 42 X 34.5 X 24</v>
          </cell>
          <cell r="C462">
            <v>55</v>
          </cell>
          <cell r="D462">
            <v>24</v>
          </cell>
        </row>
        <row r="463">
          <cell r="A463" t="str">
            <v>BDD30</v>
          </cell>
          <cell r="B463" t="str">
            <v>Base Dual Drawer, 30 X 34.5 X 24</v>
          </cell>
          <cell r="C463">
            <v>36</v>
          </cell>
          <cell r="D463">
            <v>24</v>
          </cell>
        </row>
        <row r="464">
          <cell r="A464" t="str">
            <v>BDD33</v>
          </cell>
          <cell r="B464" t="str">
            <v>Base Dual Drawer, 33 X 34.5 X 24</v>
          </cell>
          <cell r="C464">
            <v>38</v>
          </cell>
          <cell r="D464">
            <v>24</v>
          </cell>
        </row>
        <row r="465">
          <cell r="A465" t="str">
            <v>BDD36</v>
          </cell>
          <cell r="B465" t="str">
            <v>Base Dual Drawer, 36 X 34.5 X 24</v>
          </cell>
          <cell r="C465">
            <v>40</v>
          </cell>
          <cell r="D465">
            <v>24</v>
          </cell>
        </row>
        <row r="466">
          <cell r="A466" t="str">
            <v>BDD39</v>
          </cell>
          <cell r="B466" t="str">
            <v>Base Dual Drawer, 39 X 34.5 X 24</v>
          </cell>
          <cell r="C466">
            <v>42</v>
          </cell>
          <cell r="D466">
            <v>24</v>
          </cell>
        </row>
        <row r="467">
          <cell r="A467" t="str">
            <v>BDD42</v>
          </cell>
          <cell r="B467" t="str">
            <v>Base Dual Drawer, 42 X 34.5 X 24</v>
          </cell>
          <cell r="C467">
            <v>44</v>
          </cell>
          <cell r="D467">
            <v>24</v>
          </cell>
        </row>
        <row r="468">
          <cell r="A468" t="str">
            <v>BDD48</v>
          </cell>
          <cell r="B468" t="str">
            <v>Base Dual Drawer, 48 X 34.5 X 24</v>
          </cell>
          <cell r="C468">
            <v>48</v>
          </cell>
          <cell r="D468">
            <v>24</v>
          </cell>
        </row>
        <row r="469">
          <cell r="A469" t="str">
            <v>BDE3</v>
          </cell>
          <cell r="B469" t="str">
            <v>Base Dishwasher Return, 3 X 35 X 24</v>
          </cell>
          <cell r="C469">
            <v>10</v>
          </cell>
          <cell r="D469">
            <v>24</v>
          </cell>
        </row>
        <row r="470">
          <cell r="A470" t="str">
            <v>BDEC1</v>
          </cell>
          <cell r="B470" t="str">
            <v>Base Dishwasher Return, 1-1/4" X 35 X 24</v>
          </cell>
          <cell r="C470">
            <v>7</v>
          </cell>
          <cell r="D470">
            <v>24</v>
          </cell>
        </row>
        <row r="471">
          <cell r="A471" t="str">
            <v>BEZ33</v>
          </cell>
          <cell r="B471" t="str">
            <v>Base EZ Corner, 33 X 34.5 X 33</v>
          </cell>
          <cell r="C471">
            <v>43</v>
          </cell>
          <cell r="D471">
            <v>24</v>
          </cell>
        </row>
        <row r="472">
          <cell r="A472" t="str">
            <v>BEZ36</v>
          </cell>
          <cell r="B472" t="str">
            <v>Base EZ Corner, 36 X 34.5 X 36</v>
          </cell>
          <cell r="C472">
            <v>50</v>
          </cell>
          <cell r="D472">
            <v>24</v>
          </cell>
        </row>
        <row r="473">
          <cell r="A473" t="str">
            <v>BF12</v>
          </cell>
          <cell r="B473" t="str">
            <v>Base Full Door, 12 X 34.5 X 24</v>
          </cell>
          <cell r="C473">
            <v>18</v>
          </cell>
          <cell r="D473">
            <v>24</v>
          </cell>
        </row>
        <row r="474">
          <cell r="A474" t="str">
            <v>BF1212</v>
          </cell>
          <cell r="B474" t="str">
            <v>Base Full Door, 12 X 34.5 X 12</v>
          </cell>
          <cell r="C474">
            <v>17</v>
          </cell>
          <cell r="D474">
            <v>12</v>
          </cell>
        </row>
        <row r="475">
          <cell r="A475" t="str">
            <v>BF1218</v>
          </cell>
          <cell r="B475" t="str">
            <v>Base Full Door, 12 X 34.5 X 18</v>
          </cell>
          <cell r="C475">
            <v>20</v>
          </cell>
          <cell r="D475">
            <v>17</v>
          </cell>
        </row>
        <row r="476">
          <cell r="A476" t="str">
            <v>BF15</v>
          </cell>
          <cell r="B476" t="str">
            <v>Base Full Door, 15 X 34.5 X 24</v>
          </cell>
          <cell r="C476">
            <v>20</v>
          </cell>
          <cell r="D476">
            <v>24</v>
          </cell>
        </row>
        <row r="477">
          <cell r="A477" t="str">
            <v>BF1512</v>
          </cell>
          <cell r="B477" t="str">
            <v>Base Full Door, 15 X 34.5 X 12</v>
          </cell>
          <cell r="C477">
            <v>19</v>
          </cell>
          <cell r="D477">
            <v>12</v>
          </cell>
        </row>
        <row r="478">
          <cell r="A478" t="str">
            <v>BF1518</v>
          </cell>
          <cell r="B478" t="str">
            <v>Base Full Door, 15 X 34.5 X 18</v>
          </cell>
          <cell r="C478">
            <v>22</v>
          </cell>
          <cell r="D478">
            <v>17</v>
          </cell>
        </row>
        <row r="479">
          <cell r="A479" t="str">
            <v>BF18</v>
          </cell>
          <cell r="B479" t="str">
            <v>Base Full Door, 18 X 34.5 X 24</v>
          </cell>
          <cell r="C479">
            <v>21</v>
          </cell>
          <cell r="D479">
            <v>24</v>
          </cell>
        </row>
        <row r="480">
          <cell r="A480" t="str">
            <v>BF1812</v>
          </cell>
          <cell r="B480" t="str">
            <v>Base Full Door, 18 X 34.5 X 12</v>
          </cell>
          <cell r="C480">
            <v>20</v>
          </cell>
          <cell r="D480">
            <v>12</v>
          </cell>
        </row>
        <row r="481">
          <cell r="A481" t="str">
            <v>BF1818</v>
          </cell>
          <cell r="B481" t="str">
            <v>Base Full Door, 18 X 34.5 X 18</v>
          </cell>
          <cell r="C481">
            <v>24</v>
          </cell>
          <cell r="D481">
            <v>17</v>
          </cell>
        </row>
        <row r="482">
          <cell r="A482" t="str">
            <v>BF1RO12</v>
          </cell>
          <cell r="B482" t="str">
            <v>Base Full Dr w/1 Rollout, 12 X 34.5 X 24</v>
          </cell>
          <cell r="C482">
            <v>22</v>
          </cell>
          <cell r="D482">
            <v>24</v>
          </cell>
        </row>
        <row r="483">
          <cell r="A483" t="str">
            <v>BF1RO15</v>
          </cell>
          <cell r="B483" t="str">
            <v>Base Full Dr w/1 Rollout, 15 X 34.5 X 24</v>
          </cell>
          <cell r="C483">
            <v>24</v>
          </cell>
          <cell r="D483">
            <v>24</v>
          </cell>
        </row>
        <row r="484">
          <cell r="A484" t="str">
            <v>BF1RO18</v>
          </cell>
          <cell r="B484" t="str">
            <v>Base Full Dr w/1 Rollout, 18 X 34.5 X 24</v>
          </cell>
          <cell r="C484">
            <v>25</v>
          </cell>
          <cell r="D484">
            <v>24</v>
          </cell>
        </row>
        <row r="485">
          <cell r="A485" t="str">
            <v>BF1RO21</v>
          </cell>
          <cell r="B485" t="str">
            <v>Base Full Dr w/1 Rollout, 21 X 34.5 X 24</v>
          </cell>
          <cell r="C485">
            <v>27</v>
          </cell>
          <cell r="D485">
            <v>24</v>
          </cell>
        </row>
        <row r="486">
          <cell r="A486" t="str">
            <v>BF1RO24</v>
          </cell>
          <cell r="B486" t="str">
            <v>Base Full Dr w/1 Rollout, 24 X 34.5 X 24</v>
          </cell>
          <cell r="C486">
            <v>29</v>
          </cell>
          <cell r="D486">
            <v>24</v>
          </cell>
        </row>
        <row r="487">
          <cell r="A487" t="str">
            <v>BF1RO24S</v>
          </cell>
          <cell r="B487" t="str">
            <v>Base Full Dr w/1 Rollout, 24 X 34.5 X 24</v>
          </cell>
          <cell r="C487">
            <v>28</v>
          </cell>
          <cell r="D487">
            <v>24</v>
          </cell>
        </row>
        <row r="488">
          <cell r="A488" t="str">
            <v>BF1RO27</v>
          </cell>
          <cell r="B488" t="str">
            <v>Base Full Dr w/1 Rollout, 27 X 34.5 X 24</v>
          </cell>
          <cell r="C488">
            <v>30</v>
          </cell>
          <cell r="D488">
            <v>24</v>
          </cell>
        </row>
        <row r="489">
          <cell r="A489" t="str">
            <v>BF1RO30</v>
          </cell>
          <cell r="B489" t="str">
            <v>Base Full Dr w/1 Rollout, 30 X 34.5 X 24</v>
          </cell>
          <cell r="C489">
            <v>32</v>
          </cell>
          <cell r="D489">
            <v>24</v>
          </cell>
        </row>
        <row r="490">
          <cell r="A490" t="str">
            <v>BF1RO33</v>
          </cell>
          <cell r="B490" t="str">
            <v>Base Full Dr w/1 Rollout, 33 X 34.5 X 24</v>
          </cell>
          <cell r="C490">
            <v>34</v>
          </cell>
          <cell r="D490">
            <v>24</v>
          </cell>
        </row>
        <row r="491">
          <cell r="A491" t="str">
            <v>BF1RO36</v>
          </cell>
          <cell r="B491" t="str">
            <v>Base Full Dr w/1 Rollout, 36 X 34.5 X 24</v>
          </cell>
          <cell r="C491">
            <v>35</v>
          </cell>
          <cell r="D491">
            <v>24</v>
          </cell>
        </row>
        <row r="492">
          <cell r="A492" t="str">
            <v>BF1RO39</v>
          </cell>
          <cell r="B492" t="str">
            <v>Base Full Dr w/1 Rollout, 39 X 34.5 X 24</v>
          </cell>
          <cell r="C492">
            <v>38</v>
          </cell>
          <cell r="D492">
            <v>24</v>
          </cell>
        </row>
        <row r="493">
          <cell r="A493" t="str">
            <v>BF1RO42</v>
          </cell>
          <cell r="B493" t="str">
            <v>Base Full Dr w/1 Rollout, 42 X 34.5 X 24</v>
          </cell>
          <cell r="C493">
            <v>39</v>
          </cell>
          <cell r="D493">
            <v>24</v>
          </cell>
        </row>
        <row r="494">
          <cell r="A494" t="str">
            <v>BF21</v>
          </cell>
          <cell r="B494" t="str">
            <v>Base Full Door, 21 X 34.5 X 24</v>
          </cell>
          <cell r="C494">
            <v>23</v>
          </cell>
          <cell r="D494">
            <v>24</v>
          </cell>
        </row>
        <row r="495">
          <cell r="A495" t="str">
            <v>BF2112</v>
          </cell>
          <cell r="B495" t="str">
            <v>Base Full Door, 21 X 34.5 X 12</v>
          </cell>
          <cell r="C495">
            <v>21</v>
          </cell>
          <cell r="D495">
            <v>12</v>
          </cell>
        </row>
        <row r="496">
          <cell r="A496" t="str">
            <v>BF2118</v>
          </cell>
          <cell r="B496" t="str">
            <v>Base Full Door, 21 X 34.5 X 18</v>
          </cell>
          <cell r="C496">
            <v>25</v>
          </cell>
          <cell r="D496">
            <v>17</v>
          </cell>
        </row>
        <row r="497">
          <cell r="A497" t="str">
            <v>BF24</v>
          </cell>
          <cell r="B497" t="str">
            <v>Base Full Door, 24 X 34.5 X 24</v>
          </cell>
          <cell r="C497">
            <v>25</v>
          </cell>
          <cell r="D497">
            <v>24</v>
          </cell>
        </row>
        <row r="498">
          <cell r="A498" t="str">
            <v>BF2412</v>
          </cell>
          <cell r="B498" t="str">
            <v>Base Full Door, 24 X 34.5 X 12</v>
          </cell>
          <cell r="C498">
            <v>23</v>
          </cell>
          <cell r="D498">
            <v>12</v>
          </cell>
        </row>
        <row r="499">
          <cell r="A499" t="str">
            <v>BF2412S</v>
          </cell>
          <cell r="B499" t="str">
            <v>Base Full Door, 24 X 34.5 X 12</v>
          </cell>
          <cell r="C499">
            <v>23</v>
          </cell>
          <cell r="D499">
            <v>12</v>
          </cell>
        </row>
        <row r="500">
          <cell r="A500" t="str">
            <v>BF2418</v>
          </cell>
          <cell r="B500" t="str">
            <v>Base Full Door, 24 X 34.5 X 18</v>
          </cell>
          <cell r="C500">
            <v>27</v>
          </cell>
          <cell r="D500">
            <v>17</v>
          </cell>
        </row>
        <row r="501">
          <cell r="A501" t="str">
            <v>BF2418S</v>
          </cell>
          <cell r="B501" t="str">
            <v>Base Full Door, 24 X 34.5 X 18</v>
          </cell>
          <cell r="C501">
            <v>26</v>
          </cell>
          <cell r="D501">
            <v>17</v>
          </cell>
        </row>
        <row r="502">
          <cell r="A502" t="str">
            <v>BF24S</v>
          </cell>
          <cell r="B502" t="str">
            <v>Base Full Door, 24 X 34.5 X 24</v>
          </cell>
          <cell r="C502">
            <v>24</v>
          </cell>
          <cell r="D502">
            <v>24</v>
          </cell>
        </row>
        <row r="503">
          <cell r="A503" t="str">
            <v>BF27</v>
          </cell>
          <cell r="B503" t="str">
            <v>Base Full Door, 27 X 34.5 X 24</v>
          </cell>
          <cell r="C503">
            <v>26</v>
          </cell>
          <cell r="D503">
            <v>24</v>
          </cell>
        </row>
        <row r="504">
          <cell r="A504" t="str">
            <v>BF2712</v>
          </cell>
          <cell r="B504" t="str">
            <v>Base Full Door, 27 X 34.5 X 12</v>
          </cell>
          <cell r="C504">
            <v>24</v>
          </cell>
          <cell r="D504">
            <v>12</v>
          </cell>
        </row>
        <row r="505">
          <cell r="A505" t="str">
            <v>BF2718</v>
          </cell>
          <cell r="B505" t="str">
            <v>Base Full Door, 27 X 34.5 X 18</v>
          </cell>
          <cell r="C505">
            <v>29</v>
          </cell>
          <cell r="D505">
            <v>17</v>
          </cell>
        </row>
        <row r="506">
          <cell r="A506" t="str">
            <v>BF2RO12</v>
          </cell>
          <cell r="B506" t="str">
            <v>Base Full Dr w/2 Rollout, 12 X 34.5 X 24</v>
          </cell>
          <cell r="C506">
            <v>25</v>
          </cell>
          <cell r="D506">
            <v>24</v>
          </cell>
        </row>
        <row r="507">
          <cell r="A507" t="str">
            <v>BF2RO15</v>
          </cell>
          <cell r="B507" t="str">
            <v>Base Full Dr w/2 Rollout, 15 X 34.5 X 24</v>
          </cell>
          <cell r="C507">
            <v>27</v>
          </cell>
          <cell r="D507">
            <v>24</v>
          </cell>
        </row>
        <row r="508">
          <cell r="A508" t="str">
            <v>BF2RO18</v>
          </cell>
          <cell r="B508" t="str">
            <v>Base Full Dr w/2 Rollout, 18 X 34.5 X 24</v>
          </cell>
          <cell r="C508">
            <v>29</v>
          </cell>
          <cell r="D508">
            <v>24</v>
          </cell>
        </row>
        <row r="509">
          <cell r="A509" t="str">
            <v>BF2RO21</v>
          </cell>
          <cell r="B509" t="str">
            <v>Base Full Dr w/2 Rollout, 21 X 34.5 X 24</v>
          </cell>
          <cell r="C509">
            <v>31</v>
          </cell>
          <cell r="D509">
            <v>24</v>
          </cell>
        </row>
        <row r="510">
          <cell r="A510" t="str">
            <v>BF2RO24</v>
          </cell>
          <cell r="B510" t="str">
            <v>Base Full Dr w/2 Rollout, 24 X 34.5 X 24</v>
          </cell>
          <cell r="C510">
            <v>33</v>
          </cell>
          <cell r="D510">
            <v>24</v>
          </cell>
        </row>
        <row r="511">
          <cell r="A511" t="str">
            <v>BF2RO24S</v>
          </cell>
          <cell r="B511" t="str">
            <v>Base Full Dr w/2 Rollout, 24 X 34.5 X 24</v>
          </cell>
          <cell r="C511">
            <v>32</v>
          </cell>
          <cell r="D511">
            <v>24</v>
          </cell>
        </row>
        <row r="512">
          <cell r="A512" t="str">
            <v>BF2RO27</v>
          </cell>
          <cell r="B512" t="str">
            <v>Base Full Dr w/2 Rollout, 27 X 34.5 X 24</v>
          </cell>
          <cell r="C512">
            <v>35</v>
          </cell>
          <cell r="D512">
            <v>24</v>
          </cell>
        </row>
        <row r="513">
          <cell r="A513" t="str">
            <v>BF2RO30</v>
          </cell>
          <cell r="B513" t="str">
            <v>Base Full Dr w/2 Rollout, 30 X 34.5 X 24</v>
          </cell>
          <cell r="C513">
            <v>37</v>
          </cell>
          <cell r="D513">
            <v>24</v>
          </cell>
        </row>
        <row r="514">
          <cell r="A514" t="str">
            <v>BF2RO33</v>
          </cell>
          <cell r="B514" t="str">
            <v>Base Full Dr w/2 Rollout, 33 X 34.5 X 24</v>
          </cell>
          <cell r="C514">
            <v>39</v>
          </cell>
          <cell r="D514">
            <v>24</v>
          </cell>
        </row>
        <row r="515">
          <cell r="A515" t="str">
            <v>BF2RO36</v>
          </cell>
          <cell r="B515" t="str">
            <v>Base Full Dr w/2 Rollout, 36 X 34.5 X 24</v>
          </cell>
          <cell r="C515">
            <v>41</v>
          </cell>
          <cell r="D515">
            <v>24</v>
          </cell>
        </row>
        <row r="516">
          <cell r="A516" t="str">
            <v>BF2RO39</v>
          </cell>
          <cell r="B516" t="str">
            <v>Base Full Dr w/2 Rollout, 39 X 34.5 X 24</v>
          </cell>
          <cell r="C516">
            <v>44</v>
          </cell>
          <cell r="D516">
            <v>24</v>
          </cell>
        </row>
        <row r="517">
          <cell r="A517" t="str">
            <v>BF2RO42</v>
          </cell>
          <cell r="B517" t="str">
            <v>Base Full Dr w/2 Rollout, 42 X 34.5 X 24</v>
          </cell>
          <cell r="C517">
            <v>45</v>
          </cell>
          <cell r="D517">
            <v>24</v>
          </cell>
        </row>
        <row r="518">
          <cell r="A518" t="str">
            <v>BF30</v>
          </cell>
          <cell r="B518" t="str">
            <v>Base Full Door, 30 X 34.5 X 24</v>
          </cell>
          <cell r="C518">
            <v>28</v>
          </cell>
          <cell r="D518">
            <v>24</v>
          </cell>
        </row>
        <row r="519">
          <cell r="A519" t="str">
            <v>BF3012</v>
          </cell>
          <cell r="B519" t="str">
            <v>Base Full Door, 30 X 34.5 X 12</v>
          </cell>
          <cell r="C519">
            <v>26</v>
          </cell>
          <cell r="D519">
            <v>12</v>
          </cell>
        </row>
        <row r="520">
          <cell r="A520" t="str">
            <v>BF3018</v>
          </cell>
          <cell r="B520" t="str">
            <v>Base Full Door, 30 X 34.5 X 18</v>
          </cell>
          <cell r="C520">
            <v>31</v>
          </cell>
          <cell r="D520">
            <v>17</v>
          </cell>
        </row>
        <row r="521">
          <cell r="A521" t="str">
            <v>BF33</v>
          </cell>
          <cell r="B521" t="str">
            <v>Base Full Door, 33 X 34.5 X 24</v>
          </cell>
          <cell r="C521">
            <v>29</v>
          </cell>
          <cell r="D521">
            <v>24</v>
          </cell>
        </row>
        <row r="522">
          <cell r="A522" t="str">
            <v>BF3312</v>
          </cell>
          <cell r="B522" t="str">
            <v>Base Full Door, 33 X 34.5 X 12</v>
          </cell>
          <cell r="C522">
            <v>27</v>
          </cell>
          <cell r="D522">
            <v>12</v>
          </cell>
        </row>
        <row r="523">
          <cell r="A523" t="str">
            <v>BF3318</v>
          </cell>
          <cell r="B523" t="str">
            <v>Base Full Door, 33 X 34.5 X 18</v>
          </cell>
          <cell r="C523">
            <v>33</v>
          </cell>
          <cell r="D523">
            <v>17</v>
          </cell>
        </row>
        <row r="524">
          <cell r="A524" t="str">
            <v>BF36</v>
          </cell>
          <cell r="B524" t="str">
            <v>Base Full Door, 36 X 34.5 X 24</v>
          </cell>
          <cell r="C524">
            <v>31</v>
          </cell>
          <cell r="D524">
            <v>24</v>
          </cell>
        </row>
        <row r="525">
          <cell r="A525" t="str">
            <v>BF3612</v>
          </cell>
          <cell r="B525" t="str">
            <v>Base Full Door, 36 X 34.5 X 12</v>
          </cell>
          <cell r="C525">
            <v>29</v>
          </cell>
          <cell r="D525">
            <v>12</v>
          </cell>
        </row>
        <row r="526">
          <cell r="A526" t="str">
            <v>BF3618</v>
          </cell>
          <cell r="B526" t="str">
            <v>Base Full Door, 36 X 34.5 X 18</v>
          </cell>
          <cell r="C526">
            <v>34</v>
          </cell>
          <cell r="D526">
            <v>17</v>
          </cell>
        </row>
        <row r="527">
          <cell r="A527" t="str">
            <v>BF39</v>
          </cell>
          <cell r="B527" t="str">
            <v>Base Full Door, 39 X 34.5 X 24</v>
          </cell>
          <cell r="C527">
            <v>33</v>
          </cell>
          <cell r="D527">
            <v>24</v>
          </cell>
        </row>
        <row r="528">
          <cell r="A528" t="str">
            <v>BF3912</v>
          </cell>
          <cell r="B528" t="str">
            <v>Base Full Door, 39 X 34.5 X 12</v>
          </cell>
          <cell r="C528">
            <v>31</v>
          </cell>
          <cell r="D528">
            <v>12</v>
          </cell>
        </row>
        <row r="529">
          <cell r="A529" t="str">
            <v>BF3918</v>
          </cell>
          <cell r="B529" t="str">
            <v>Base Full Door, 39 X 34.5 X 18</v>
          </cell>
          <cell r="C529">
            <v>36</v>
          </cell>
          <cell r="D529">
            <v>17</v>
          </cell>
        </row>
        <row r="530">
          <cell r="A530" t="str">
            <v>BF3RO12</v>
          </cell>
          <cell r="B530" t="str">
            <v>Base Full Dr w/3 Rollout, 12 X 34.5 X 24</v>
          </cell>
          <cell r="C530">
            <v>29</v>
          </cell>
          <cell r="D530">
            <v>24</v>
          </cell>
        </row>
        <row r="531">
          <cell r="A531" t="str">
            <v>BF3RO15</v>
          </cell>
          <cell r="B531" t="str">
            <v>Base Full Dr w/3 Rollout, 15 X 34.5 X 24</v>
          </cell>
          <cell r="C531">
            <v>31</v>
          </cell>
          <cell r="D531">
            <v>24</v>
          </cell>
        </row>
        <row r="532">
          <cell r="A532" t="str">
            <v>BF3RO18</v>
          </cell>
          <cell r="B532" t="str">
            <v>Base Full Dr w/3 Rollout, 18 X 34.5 X 24</v>
          </cell>
          <cell r="C532">
            <v>33</v>
          </cell>
          <cell r="D532">
            <v>24</v>
          </cell>
        </row>
        <row r="533">
          <cell r="A533" t="str">
            <v>BF3RO21</v>
          </cell>
          <cell r="B533" t="str">
            <v>Base Full Dr w/3 Rollout, 21 X 34.5 X 24</v>
          </cell>
          <cell r="C533">
            <v>35</v>
          </cell>
          <cell r="D533">
            <v>24</v>
          </cell>
        </row>
        <row r="534">
          <cell r="A534" t="str">
            <v>BF3RO24</v>
          </cell>
          <cell r="B534" t="str">
            <v>Base Full Dr w/3 Rollout, 24 X 34.5 X 24</v>
          </cell>
          <cell r="C534">
            <v>38</v>
          </cell>
          <cell r="D534">
            <v>24</v>
          </cell>
        </row>
        <row r="535">
          <cell r="A535" t="str">
            <v>BF3RO24S</v>
          </cell>
          <cell r="B535" t="str">
            <v>Base Full Dr w/3 Rollout, 24 X 34.5 X 24</v>
          </cell>
          <cell r="C535">
            <v>37</v>
          </cell>
          <cell r="D535">
            <v>24</v>
          </cell>
        </row>
        <row r="536">
          <cell r="A536" t="str">
            <v>BF3RO27</v>
          </cell>
          <cell r="B536" t="str">
            <v>Base Full Dr w/3 Rollout, 27 X 34.5 X 24</v>
          </cell>
          <cell r="C536">
            <v>40</v>
          </cell>
          <cell r="D536">
            <v>24</v>
          </cell>
        </row>
        <row r="537">
          <cell r="A537" t="str">
            <v>BF3RO30</v>
          </cell>
          <cell r="B537" t="str">
            <v>Base Full Dr w/3 Rollout, 30 X 34.5 X 24</v>
          </cell>
          <cell r="C537">
            <v>42</v>
          </cell>
          <cell r="D537">
            <v>24</v>
          </cell>
        </row>
        <row r="538">
          <cell r="A538" t="str">
            <v>BF3RO30SAM</v>
          </cell>
          <cell r="B538" t="str">
            <v>Base Full Dr w/3 Assorted Rollout Sample, 30 wide</v>
          </cell>
          <cell r="C538">
            <v>76</v>
          </cell>
          <cell r="D538">
            <v>24</v>
          </cell>
        </row>
        <row r="539">
          <cell r="A539" t="str">
            <v>BF3RO33</v>
          </cell>
          <cell r="B539" t="str">
            <v>Base Full Dr w/3 Rollout, 33 X 34.5 X 24</v>
          </cell>
          <cell r="C539">
            <v>45</v>
          </cell>
          <cell r="D539">
            <v>24</v>
          </cell>
        </row>
        <row r="540">
          <cell r="A540" t="str">
            <v>BF3RO36</v>
          </cell>
          <cell r="B540" t="str">
            <v>Base Full Dr w/3 Rollout, 36 X 34.5 X 24</v>
          </cell>
          <cell r="C540">
            <v>47</v>
          </cell>
          <cell r="D540">
            <v>24</v>
          </cell>
        </row>
        <row r="541">
          <cell r="A541" t="str">
            <v>BF3RO39</v>
          </cell>
          <cell r="B541" t="str">
            <v>Base Full Dr w/3 Rollout, 39 X 34.5 X 24</v>
          </cell>
          <cell r="C541">
            <v>50</v>
          </cell>
          <cell r="D541">
            <v>24</v>
          </cell>
        </row>
        <row r="542">
          <cell r="A542" t="str">
            <v>BF3RO42</v>
          </cell>
          <cell r="B542" t="str">
            <v>Base Full Dr w/3 Rollout, 42 X 34.5 X 24</v>
          </cell>
          <cell r="C542">
            <v>51</v>
          </cell>
          <cell r="D542">
            <v>24</v>
          </cell>
        </row>
        <row r="543">
          <cell r="A543" t="str">
            <v>BF42</v>
          </cell>
          <cell r="B543" t="str">
            <v>Base Full Door, 42 X 34.5 X 24</v>
          </cell>
          <cell r="C543">
            <v>34</v>
          </cell>
          <cell r="D543">
            <v>24</v>
          </cell>
        </row>
        <row r="544">
          <cell r="A544" t="str">
            <v>BF4212</v>
          </cell>
          <cell r="B544" t="str">
            <v>Base Full Door, 42 X 34.5 X 12</v>
          </cell>
          <cell r="C544">
            <v>32</v>
          </cell>
          <cell r="D544">
            <v>12</v>
          </cell>
        </row>
        <row r="545">
          <cell r="A545" t="str">
            <v>BF4218</v>
          </cell>
          <cell r="B545" t="str">
            <v>Base Full Door, 42 X 34.5 X 18</v>
          </cell>
          <cell r="C545">
            <v>38</v>
          </cell>
          <cell r="D545">
            <v>17</v>
          </cell>
        </row>
        <row r="546">
          <cell r="A546" t="str">
            <v>BF48</v>
          </cell>
          <cell r="B546" t="str">
            <v>Base Full Door, 48 X 34.5 X 24</v>
          </cell>
          <cell r="C546">
            <v>37</v>
          </cell>
          <cell r="D546">
            <v>24</v>
          </cell>
        </row>
        <row r="547">
          <cell r="A547" t="str">
            <v>BF9</v>
          </cell>
          <cell r="B547" t="str">
            <v>Base Full Door, 9 X 34.5 X 24</v>
          </cell>
          <cell r="C547">
            <v>19</v>
          </cell>
          <cell r="D547">
            <v>24</v>
          </cell>
        </row>
        <row r="548">
          <cell r="A548" t="str">
            <v>BF912</v>
          </cell>
          <cell r="B548" t="str">
            <v>Base Full Door, 9 X 34.5 X 12</v>
          </cell>
          <cell r="C548">
            <v>18</v>
          </cell>
          <cell r="D548">
            <v>12</v>
          </cell>
        </row>
        <row r="549">
          <cell r="A549" t="str">
            <v>BF918</v>
          </cell>
          <cell r="B549" t="str">
            <v>Base Full Door, 9 X 34.5 X 18</v>
          </cell>
          <cell r="C549">
            <v>21</v>
          </cell>
          <cell r="D549">
            <v>21</v>
          </cell>
        </row>
        <row r="550">
          <cell r="A550" t="str">
            <v>BLS33</v>
          </cell>
          <cell r="B550" t="str">
            <v>Base Lazy Susan, 33 X 34.5 X 33</v>
          </cell>
          <cell r="C550">
            <v>48</v>
          </cell>
          <cell r="D550">
            <v>24</v>
          </cell>
        </row>
        <row r="551">
          <cell r="A551" t="str">
            <v>BLS36</v>
          </cell>
          <cell r="B551" t="str">
            <v>Base Super Susan, 36 X 34.5 X 36</v>
          </cell>
          <cell r="C551">
            <v>55</v>
          </cell>
          <cell r="D551">
            <v>24</v>
          </cell>
        </row>
        <row r="552">
          <cell r="A552" t="str">
            <v>BOK30</v>
          </cell>
          <cell r="B552" t="str">
            <v>Base Oven Kit, 30 X 34.5 X 24</v>
          </cell>
          <cell r="C552">
            <v>11</v>
          </cell>
          <cell r="D552">
            <v>0</v>
          </cell>
        </row>
        <row r="553">
          <cell r="A553" t="str">
            <v>BOM30</v>
          </cell>
          <cell r="B553" t="str">
            <v>Base Micro Oven, 30 X 34.5 X 24</v>
          </cell>
          <cell r="C553">
            <v>32</v>
          </cell>
          <cell r="D553">
            <v>24</v>
          </cell>
        </row>
        <row r="554">
          <cell r="A554" t="str">
            <v>BOV30</v>
          </cell>
          <cell r="B554" t="str">
            <v>Base Oven, 30 X 34.5 X 24</v>
          </cell>
          <cell r="C554">
            <v>27</v>
          </cell>
          <cell r="D554">
            <v>24</v>
          </cell>
        </row>
        <row r="555">
          <cell r="A555" t="str">
            <v>BOV33</v>
          </cell>
          <cell r="B555" t="str">
            <v>Base Oven, 33 X 34.5 X 24</v>
          </cell>
          <cell r="C555">
            <v>29</v>
          </cell>
          <cell r="D555">
            <v>24</v>
          </cell>
        </row>
        <row r="556">
          <cell r="A556" t="str">
            <v>BOV36</v>
          </cell>
          <cell r="B556" t="str">
            <v>Base Oven, 36 X 34.5 X 24</v>
          </cell>
          <cell r="C556">
            <v>31</v>
          </cell>
          <cell r="D556">
            <v>24</v>
          </cell>
        </row>
        <row r="557">
          <cell r="A557" t="str">
            <v>BRAP24</v>
          </cell>
          <cell r="B557" t="str">
            <v>Base Under Dishwasher, 24 X 17 X 24</v>
          </cell>
          <cell r="C557">
            <v>32</v>
          </cell>
          <cell r="D557">
            <v>24</v>
          </cell>
        </row>
        <row r="558">
          <cell r="A558" t="str">
            <v>BRAP30</v>
          </cell>
          <cell r="B558" t="str">
            <v>Base Under Dishwasher, 30 X 17 X 24</v>
          </cell>
          <cell r="C558">
            <v>34</v>
          </cell>
          <cell r="D558">
            <v>24</v>
          </cell>
        </row>
        <row r="559">
          <cell r="A559" t="str">
            <v>BS24</v>
          </cell>
          <cell r="B559" t="str">
            <v>Base Sink, 24 x 34.5 X 24</v>
          </cell>
          <cell r="C559">
            <v>23</v>
          </cell>
          <cell r="D559">
            <v>24</v>
          </cell>
        </row>
        <row r="560">
          <cell r="A560" t="str">
            <v>BS27</v>
          </cell>
          <cell r="B560" t="str">
            <v>Base Sink, 27 x 34.5 X 24</v>
          </cell>
          <cell r="C560">
            <v>24</v>
          </cell>
          <cell r="D560">
            <v>24</v>
          </cell>
        </row>
        <row r="561">
          <cell r="A561" t="str">
            <v>BS30</v>
          </cell>
          <cell r="B561" t="str">
            <v>Base Sink, 30 X 34.5 X 24</v>
          </cell>
          <cell r="C561">
            <v>25</v>
          </cell>
          <cell r="D561">
            <v>24</v>
          </cell>
        </row>
        <row r="562">
          <cell r="A562" t="str">
            <v>BS33</v>
          </cell>
          <cell r="B562" t="str">
            <v>Base Sink, 33 X 34.5 X 24</v>
          </cell>
          <cell r="C562">
            <v>26</v>
          </cell>
          <cell r="D562">
            <v>24</v>
          </cell>
        </row>
        <row r="563">
          <cell r="A563" t="str">
            <v>BS36</v>
          </cell>
          <cell r="B563" t="str">
            <v>Base Sink, 36 X 34.5 X 24</v>
          </cell>
          <cell r="C563">
            <v>28</v>
          </cell>
          <cell r="D563">
            <v>24</v>
          </cell>
        </row>
        <row r="564">
          <cell r="A564" t="str">
            <v>BS39</v>
          </cell>
          <cell r="B564" t="str">
            <v>Base Sink, 39 X 34.5 X 24</v>
          </cell>
          <cell r="C564">
            <v>29</v>
          </cell>
          <cell r="D564">
            <v>24</v>
          </cell>
        </row>
        <row r="565">
          <cell r="A565" t="str">
            <v>BS42</v>
          </cell>
          <cell r="B565" t="str">
            <v>Base Sink, 42 X 34.5 X 24</v>
          </cell>
          <cell r="C565">
            <v>30</v>
          </cell>
          <cell r="D565">
            <v>24</v>
          </cell>
        </row>
        <row r="566">
          <cell r="A566" t="str">
            <v>BS48</v>
          </cell>
          <cell r="B566" t="str">
            <v>Base Sink, 48 X 34.5 X 24</v>
          </cell>
          <cell r="C566">
            <v>33</v>
          </cell>
          <cell r="D566">
            <v>21</v>
          </cell>
        </row>
        <row r="567">
          <cell r="A567" t="str">
            <v>BSA36</v>
          </cell>
          <cell r="B567" t="str">
            <v>Base Apron Sink, 36 X 34.5 X 24</v>
          </cell>
          <cell r="C567">
            <v>35</v>
          </cell>
          <cell r="D567">
            <v>30</v>
          </cell>
        </row>
        <row r="568">
          <cell r="A568" t="str">
            <v>BSCK42</v>
          </cell>
          <cell r="B568" t="str">
            <v>Base Sink Corner Kit, 42 X 34.5 X 24</v>
          </cell>
          <cell r="C568">
            <v>31</v>
          </cell>
          <cell r="D568">
            <v>0</v>
          </cell>
        </row>
        <row r="569">
          <cell r="A569" t="str">
            <v>BSF27</v>
          </cell>
          <cell r="B569" t="str">
            <v>Base Sink Full Door, 27 X 34.5 X 24</v>
          </cell>
          <cell r="C569">
            <v>25</v>
          </cell>
          <cell r="D569">
            <v>24</v>
          </cell>
        </row>
        <row r="570">
          <cell r="A570" t="str">
            <v>BSF30</v>
          </cell>
          <cell r="B570" t="str">
            <v>Base Sink Full Door, 30 X 34.5 X 24</v>
          </cell>
          <cell r="C570">
            <v>26</v>
          </cell>
          <cell r="D570">
            <v>24</v>
          </cell>
        </row>
        <row r="571">
          <cell r="A571" t="str">
            <v>BSF33</v>
          </cell>
          <cell r="B571" t="str">
            <v>Base Sink Full Door, 33 X 34.5 X 24</v>
          </cell>
          <cell r="C571">
            <v>28</v>
          </cell>
          <cell r="D571">
            <v>24</v>
          </cell>
        </row>
        <row r="572">
          <cell r="A572" t="str">
            <v>BSF36</v>
          </cell>
          <cell r="B572" t="str">
            <v>Base Sink Full Door, 36 X 34.5 X 24</v>
          </cell>
          <cell r="C572">
            <v>29</v>
          </cell>
          <cell r="D572">
            <v>24</v>
          </cell>
        </row>
        <row r="573">
          <cell r="A573" t="str">
            <v>BSF39</v>
          </cell>
          <cell r="B573" t="str">
            <v>Base Sink Full Door, 39 X 34.5 X 24</v>
          </cell>
          <cell r="C573">
            <v>29</v>
          </cell>
          <cell r="D573">
            <v>24</v>
          </cell>
        </row>
        <row r="574">
          <cell r="A574" t="str">
            <v>BSF42</v>
          </cell>
          <cell r="B574" t="str">
            <v>Base Sink Full Door, 42 X 34.5 X 24</v>
          </cell>
          <cell r="C574">
            <v>31</v>
          </cell>
          <cell r="D574">
            <v>24</v>
          </cell>
        </row>
        <row r="575">
          <cell r="A575" t="str">
            <v>BSFH33</v>
          </cell>
          <cell r="B575" t="str">
            <v>Base Sink Full Door (H.C.), 33 X 34.5 X 24</v>
          </cell>
          <cell r="C575">
            <v>27</v>
          </cell>
          <cell r="D575">
            <v>24</v>
          </cell>
        </row>
        <row r="576">
          <cell r="A576" t="str">
            <v>BSFH36</v>
          </cell>
          <cell r="B576" t="str">
            <v>Base Sink Full Door (H.C.), 36 X 34.5 X 24</v>
          </cell>
          <cell r="C576">
            <v>29</v>
          </cell>
          <cell r="D576">
            <v>24</v>
          </cell>
        </row>
        <row r="577">
          <cell r="A577" t="str">
            <v>BSFH39</v>
          </cell>
          <cell r="B577" t="str">
            <v>Base Sink Full Door (H.C.), 39 X 34.5 X 24</v>
          </cell>
          <cell r="C577">
            <v>29</v>
          </cell>
          <cell r="D577">
            <v>24</v>
          </cell>
        </row>
        <row r="578">
          <cell r="A578" t="str">
            <v>BSFH42</v>
          </cell>
          <cell r="B578" t="str">
            <v>Base Sink Full Door (H.C.), 42 X 34.5 X 24</v>
          </cell>
          <cell r="C578">
            <v>31</v>
          </cell>
          <cell r="D578">
            <v>24</v>
          </cell>
        </row>
        <row r="579">
          <cell r="A579" t="str">
            <v>BSH33</v>
          </cell>
          <cell r="B579" t="str">
            <v>Base Sink Handicap, 33 X 34.5 X 24</v>
          </cell>
          <cell r="C579">
            <v>27</v>
          </cell>
          <cell r="D579">
            <v>24</v>
          </cell>
        </row>
        <row r="580">
          <cell r="A580" t="str">
            <v>BSH36</v>
          </cell>
          <cell r="B580" t="str">
            <v>Base Sink Handicap, 36 X 34.5 X 24</v>
          </cell>
          <cell r="C580">
            <v>28</v>
          </cell>
          <cell r="D580">
            <v>24</v>
          </cell>
        </row>
        <row r="581">
          <cell r="A581" t="str">
            <v>BSH39</v>
          </cell>
          <cell r="B581" t="str">
            <v>Base Sink Handicap, 39 X 34.5 X 24</v>
          </cell>
          <cell r="C581">
            <v>30</v>
          </cell>
          <cell r="D581">
            <v>24</v>
          </cell>
        </row>
        <row r="582">
          <cell r="A582" t="str">
            <v>BSH42</v>
          </cell>
          <cell r="B582" t="str">
            <v>Base Sink Handicap, 42 X 34.5 X 24</v>
          </cell>
          <cell r="C582">
            <v>31</v>
          </cell>
          <cell r="D582">
            <v>24</v>
          </cell>
        </row>
        <row r="583">
          <cell r="A583" t="str">
            <v>BWD18</v>
          </cell>
          <cell r="B583" t="str">
            <v>Base Dual Waste Basket, 18 X 34.5 X 24</v>
          </cell>
          <cell r="C583">
            <v>42</v>
          </cell>
          <cell r="D583">
            <v>24</v>
          </cell>
        </row>
        <row r="584">
          <cell r="A584" t="str">
            <v>BWS15</v>
          </cell>
          <cell r="B584" t="str">
            <v>Base Single Waste Basket, 15 X 34.5 X 24</v>
          </cell>
          <cell r="C584">
            <v>38</v>
          </cell>
          <cell r="D584">
            <v>24</v>
          </cell>
        </row>
        <row r="585">
          <cell r="A585" t="str">
            <v>CB12</v>
          </cell>
          <cell r="B585" t="str">
            <v>Base 1 Drawer, 12 X 32.5 X 24</v>
          </cell>
          <cell r="C585">
            <v>25</v>
          </cell>
          <cell r="D585">
            <v>24</v>
          </cell>
        </row>
        <row r="586">
          <cell r="A586" t="str">
            <v>CB15</v>
          </cell>
          <cell r="B586" t="str">
            <v>Base 1 Drawer, 15 X 32.5 X 24</v>
          </cell>
          <cell r="C586">
            <v>27</v>
          </cell>
          <cell r="D586">
            <v>24</v>
          </cell>
        </row>
        <row r="587">
          <cell r="A587" t="str">
            <v>CB18</v>
          </cell>
          <cell r="B587" t="str">
            <v>Base 1 Drawer, 18 X 32.5 X 24</v>
          </cell>
          <cell r="C587">
            <v>29</v>
          </cell>
          <cell r="D587">
            <v>24</v>
          </cell>
        </row>
        <row r="588">
          <cell r="A588" t="str">
            <v>CB21</v>
          </cell>
          <cell r="B588" t="str">
            <v>Base 1 Drawer, 21 X 32.5 X 24</v>
          </cell>
          <cell r="C588">
            <v>30</v>
          </cell>
          <cell r="D588">
            <v>24</v>
          </cell>
        </row>
        <row r="589">
          <cell r="A589" t="str">
            <v>CB24</v>
          </cell>
          <cell r="B589" t="str">
            <v>Base 1 Drawer, 24 X 32.5 X 24</v>
          </cell>
          <cell r="C589">
            <v>32</v>
          </cell>
          <cell r="D589">
            <v>24</v>
          </cell>
        </row>
        <row r="590">
          <cell r="A590" t="str">
            <v>CB24S</v>
          </cell>
          <cell r="B590" t="str">
            <v>Base 1 Drawer, 24 X 32.5 X 24</v>
          </cell>
          <cell r="C590">
            <v>32</v>
          </cell>
          <cell r="D590">
            <v>24</v>
          </cell>
        </row>
        <row r="591">
          <cell r="A591" t="str">
            <v>CB27</v>
          </cell>
          <cell r="B591" t="str">
            <v>Base 1 Drawer, 27 X 32.5 X 24</v>
          </cell>
          <cell r="C591">
            <v>34</v>
          </cell>
          <cell r="D591">
            <v>24</v>
          </cell>
        </row>
        <row r="592">
          <cell r="A592" t="str">
            <v>CB30</v>
          </cell>
          <cell r="B592" t="str">
            <v>Base 1 Drawer, 30 X 32.5 X 24</v>
          </cell>
          <cell r="C592">
            <v>36</v>
          </cell>
          <cell r="D592">
            <v>24</v>
          </cell>
        </row>
        <row r="593">
          <cell r="A593" t="str">
            <v>CB33</v>
          </cell>
          <cell r="B593" t="str">
            <v>Base 1 Drawer, 33 X 32.5 X 24</v>
          </cell>
          <cell r="C593">
            <v>38</v>
          </cell>
          <cell r="D593">
            <v>24</v>
          </cell>
        </row>
        <row r="594">
          <cell r="A594" t="str">
            <v>CB36</v>
          </cell>
          <cell r="B594" t="str">
            <v>Base 1 Drawer, 36 X 32.5 X 24</v>
          </cell>
          <cell r="C594">
            <v>40</v>
          </cell>
          <cell r="D594">
            <v>24</v>
          </cell>
        </row>
        <row r="595">
          <cell r="A595" t="str">
            <v>CB39</v>
          </cell>
          <cell r="B595" t="str">
            <v>Base 1 Drawer, 39 X 32.5 X 24</v>
          </cell>
          <cell r="C595">
            <v>42</v>
          </cell>
          <cell r="D595">
            <v>24</v>
          </cell>
        </row>
        <row r="596">
          <cell r="A596" t="str">
            <v>CB3D12</v>
          </cell>
          <cell r="B596" t="str">
            <v>Base 3 Drawer, 12 X 32.5 X 24</v>
          </cell>
          <cell r="C596">
            <v>31</v>
          </cell>
          <cell r="D596">
            <v>24</v>
          </cell>
        </row>
        <row r="597">
          <cell r="A597" t="str">
            <v>CB3D15</v>
          </cell>
          <cell r="B597" t="str">
            <v>Base 3 Drawer, 15 X 32.5 X 24</v>
          </cell>
          <cell r="C597">
            <v>33</v>
          </cell>
          <cell r="D597">
            <v>24</v>
          </cell>
        </row>
        <row r="598">
          <cell r="A598" t="str">
            <v>CB3D18</v>
          </cell>
          <cell r="B598" t="str">
            <v>Base 3 Drawer, 18 X 32.5 X 24</v>
          </cell>
          <cell r="C598">
            <v>35</v>
          </cell>
          <cell r="D598">
            <v>24</v>
          </cell>
        </row>
        <row r="599">
          <cell r="A599" t="str">
            <v>CB3D21</v>
          </cell>
          <cell r="B599" t="str">
            <v>Base 3 Drawer, 21 X 32.5 X 24</v>
          </cell>
          <cell r="C599">
            <v>36</v>
          </cell>
          <cell r="D599">
            <v>24</v>
          </cell>
        </row>
        <row r="600">
          <cell r="A600" t="str">
            <v>CB3D24</v>
          </cell>
          <cell r="B600" t="str">
            <v>Base 3 Drawer, 24 X 32.5 X 24</v>
          </cell>
          <cell r="C600">
            <v>39</v>
          </cell>
          <cell r="D600">
            <v>24</v>
          </cell>
        </row>
        <row r="601">
          <cell r="A601" t="str">
            <v>CB42</v>
          </cell>
          <cell r="B601" t="str">
            <v>Base 1 Drawer, 42 X 32.5 X 24</v>
          </cell>
          <cell r="C601">
            <v>43</v>
          </cell>
          <cell r="D601">
            <v>24</v>
          </cell>
        </row>
        <row r="602">
          <cell r="A602" t="str">
            <v>CB9</v>
          </cell>
          <cell r="B602" t="str">
            <v>Base 1 Drawer, 9 X 32.5 X 24</v>
          </cell>
          <cell r="C602">
            <v>24</v>
          </cell>
          <cell r="D602">
            <v>24</v>
          </cell>
        </row>
        <row r="603">
          <cell r="A603" t="str">
            <v>CBSFK33</v>
          </cell>
          <cell r="B603" t="str">
            <v>Base Sink Kit Full Door ADA, 33 X 32.5 X 24</v>
          </cell>
          <cell r="C603">
            <v>30</v>
          </cell>
          <cell r="D603">
            <v>24</v>
          </cell>
        </row>
        <row r="604">
          <cell r="A604" t="str">
            <v>CBSFK36</v>
          </cell>
          <cell r="B604" t="str">
            <v>Base Sink Kit Full Door ADA, 36 X 32.5 X 24</v>
          </cell>
          <cell r="C604">
            <v>31</v>
          </cell>
          <cell r="D604">
            <v>24</v>
          </cell>
        </row>
        <row r="605">
          <cell r="A605" t="str">
            <v>CBSFK39</v>
          </cell>
          <cell r="B605" t="str">
            <v>Base Sink Kit Full Door ADA, 39 X 32.5 X 24</v>
          </cell>
          <cell r="C605">
            <v>33</v>
          </cell>
          <cell r="D605">
            <v>24</v>
          </cell>
        </row>
        <row r="606">
          <cell r="A606" t="str">
            <v>CBSFK42</v>
          </cell>
          <cell r="B606" t="str">
            <v>Base Sink Kit Full Door ADA, 42 X 32.5 X 24</v>
          </cell>
          <cell r="C606">
            <v>34</v>
          </cell>
          <cell r="D606">
            <v>24</v>
          </cell>
        </row>
        <row r="607">
          <cell r="A607" t="str">
            <v>CBWD18</v>
          </cell>
          <cell r="B607" t="str">
            <v>Base Dual Waste Basket, 18 X 32.5 X 24</v>
          </cell>
          <cell r="C607">
            <v>41</v>
          </cell>
          <cell r="D607">
            <v>24</v>
          </cell>
        </row>
        <row r="608">
          <cell r="A608" t="str">
            <v>D0830C</v>
          </cell>
          <cell r="B608" t="str">
            <v>Door, 8''w x 30''h WEZ 2015</v>
          </cell>
          <cell r="C608">
            <v>4</v>
          </cell>
          <cell r="D608">
            <v>0</v>
          </cell>
        </row>
        <row r="609">
          <cell r="A609" t="str">
            <v>D0830P</v>
          </cell>
          <cell r="B609" t="str">
            <v>Door, 8''w x 30''h WEZ 2015</v>
          </cell>
          <cell r="C609">
            <v>4</v>
          </cell>
          <cell r="D609">
            <v>0</v>
          </cell>
        </row>
        <row r="610">
          <cell r="A610" t="str">
            <v>D0836C</v>
          </cell>
          <cell r="B610" t="str">
            <v>Door, 8''w x 36''h WEZ 2015</v>
          </cell>
          <cell r="C610">
            <v>5</v>
          </cell>
          <cell r="D610">
            <v>0</v>
          </cell>
        </row>
        <row r="611">
          <cell r="A611" t="str">
            <v>D0836P</v>
          </cell>
          <cell r="B611" t="str">
            <v>Door, 8''w x 36''h WEZ 2015</v>
          </cell>
          <cell r="C611">
            <v>5</v>
          </cell>
          <cell r="D611">
            <v>0</v>
          </cell>
        </row>
        <row r="612">
          <cell r="A612" t="str">
            <v>D0839C</v>
          </cell>
          <cell r="B612" t="str">
            <v>Door, 8''w x 39''h WEZ 2015</v>
          </cell>
          <cell r="C612">
            <v>5</v>
          </cell>
          <cell r="D612">
            <v>0</v>
          </cell>
        </row>
        <row r="613">
          <cell r="A613" t="str">
            <v>D0839P</v>
          </cell>
          <cell r="B613" t="str">
            <v>Door, 8''w x 39''h WEZ 2015</v>
          </cell>
          <cell r="C613">
            <v>5</v>
          </cell>
          <cell r="D613">
            <v>0</v>
          </cell>
        </row>
        <row r="614">
          <cell r="A614" t="str">
            <v>D0842C</v>
          </cell>
          <cell r="B614" t="str">
            <v>Door, 8''w x 42''h WEZ 2015</v>
          </cell>
          <cell r="C614">
            <v>5</v>
          </cell>
          <cell r="D614">
            <v>0</v>
          </cell>
        </row>
        <row r="615">
          <cell r="A615" t="str">
            <v>D0842P</v>
          </cell>
          <cell r="B615" t="str">
            <v>Door, 8''w x 42''h WEZ 2015</v>
          </cell>
          <cell r="C615">
            <v>5</v>
          </cell>
          <cell r="D615">
            <v>0</v>
          </cell>
        </row>
        <row r="616">
          <cell r="A616" t="str">
            <v>D0921</v>
          </cell>
          <cell r="B616" t="str">
            <v>Door, 9''w x 21''h</v>
          </cell>
          <cell r="C616">
            <v>3</v>
          </cell>
          <cell r="D616">
            <v>0</v>
          </cell>
        </row>
        <row r="617">
          <cell r="A617" t="str">
            <v>D0924</v>
          </cell>
          <cell r="B617" t="str">
            <v>Door, 9''w x 24''h</v>
          </cell>
          <cell r="C617">
            <v>3</v>
          </cell>
          <cell r="D617">
            <v>0</v>
          </cell>
        </row>
        <row r="618">
          <cell r="A618" t="str">
            <v>D0930</v>
          </cell>
          <cell r="B618" t="str">
            <v>Door, 9''w x 30''h</v>
          </cell>
          <cell r="C618">
            <v>4</v>
          </cell>
          <cell r="D618">
            <v>0</v>
          </cell>
        </row>
        <row r="619">
          <cell r="A619" t="str">
            <v>D0936</v>
          </cell>
          <cell r="B619" t="str">
            <v>Door, 9''w x 36''h</v>
          </cell>
          <cell r="C619">
            <v>5</v>
          </cell>
          <cell r="D619">
            <v>0</v>
          </cell>
        </row>
        <row r="620">
          <cell r="A620" t="str">
            <v>D0939</v>
          </cell>
          <cell r="B620" t="str">
            <v>Door, 09''w x 39''h</v>
          </cell>
          <cell r="C620">
            <v>5</v>
          </cell>
          <cell r="D620">
            <v>0</v>
          </cell>
        </row>
        <row r="621">
          <cell r="A621" t="str">
            <v>D0942</v>
          </cell>
          <cell r="B621" t="str">
            <v>Door, 9''w x 42''h</v>
          </cell>
          <cell r="C621">
            <v>5</v>
          </cell>
          <cell r="D621">
            <v>0</v>
          </cell>
        </row>
        <row r="622">
          <cell r="A622" t="str">
            <v>D1015</v>
          </cell>
          <cell r="B622" t="str">
            <v>Sample Door, 10''w x 15''h</v>
          </cell>
          <cell r="C622">
            <v>3</v>
          </cell>
          <cell r="D622">
            <v>0</v>
          </cell>
        </row>
        <row r="623">
          <cell r="A623" t="str">
            <v>D1130C</v>
          </cell>
          <cell r="B623" t="str">
            <v>Door, 11''w x 30''h WEZ 2015</v>
          </cell>
          <cell r="C623">
            <v>5</v>
          </cell>
          <cell r="D623">
            <v>0</v>
          </cell>
        </row>
        <row r="624">
          <cell r="A624" t="str">
            <v>D1130P</v>
          </cell>
          <cell r="B624" t="str">
            <v>Door, 11''w x 30''h WEZ 2015</v>
          </cell>
          <cell r="C624">
            <v>5</v>
          </cell>
          <cell r="D624">
            <v>0</v>
          </cell>
        </row>
        <row r="625">
          <cell r="A625" t="str">
            <v>D1136C</v>
          </cell>
          <cell r="B625" t="str">
            <v>Door, 11''w x 36''h WEZ 2015</v>
          </cell>
          <cell r="C625">
            <v>6</v>
          </cell>
          <cell r="D625">
            <v>0</v>
          </cell>
        </row>
        <row r="626">
          <cell r="A626" t="str">
            <v>D1136P</v>
          </cell>
          <cell r="B626" t="str">
            <v>Door, 11''w x 36''h WEZ 2015</v>
          </cell>
          <cell r="C626">
            <v>6</v>
          </cell>
          <cell r="D626">
            <v>0</v>
          </cell>
        </row>
        <row r="627">
          <cell r="A627" t="str">
            <v>D1139C</v>
          </cell>
          <cell r="B627" t="str">
            <v>Door, 11''w x 39''h WEZ 2015</v>
          </cell>
          <cell r="C627">
            <v>6</v>
          </cell>
          <cell r="D627">
            <v>0</v>
          </cell>
        </row>
        <row r="628">
          <cell r="A628" t="str">
            <v>D1139P</v>
          </cell>
          <cell r="B628" t="str">
            <v>Door, 11''w x 39''h WEZ 2015</v>
          </cell>
          <cell r="C628">
            <v>6</v>
          </cell>
          <cell r="D628">
            <v>0</v>
          </cell>
        </row>
        <row r="629">
          <cell r="A629" t="str">
            <v>D1142C</v>
          </cell>
          <cell r="B629" t="str">
            <v>Door, 11''w x 42''h WEZ 2015</v>
          </cell>
          <cell r="C629">
            <v>7</v>
          </cell>
          <cell r="D629">
            <v>0</v>
          </cell>
        </row>
        <row r="630">
          <cell r="A630" t="str">
            <v>D1142P</v>
          </cell>
          <cell r="B630" t="str">
            <v>Door, 11''w x 42''h WEZ 2015</v>
          </cell>
          <cell r="C630">
            <v>7</v>
          </cell>
          <cell r="D630">
            <v>0</v>
          </cell>
        </row>
        <row r="631">
          <cell r="A631" t="str">
            <v>D1212</v>
          </cell>
          <cell r="B631" t="str">
            <v>Door, 12''w x 12''h</v>
          </cell>
          <cell r="C631">
            <v>3</v>
          </cell>
          <cell r="D631">
            <v>0</v>
          </cell>
        </row>
        <row r="632">
          <cell r="A632" t="str">
            <v>D1215</v>
          </cell>
          <cell r="B632" t="str">
            <v>Door, 12''w x 15''h</v>
          </cell>
          <cell r="C632">
            <v>3</v>
          </cell>
          <cell r="D632">
            <v>0</v>
          </cell>
        </row>
        <row r="633">
          <cell r="A633" t="str">
            <v>D1218</v>
          </cell>
          <cell r="B633" t="str">
            <v>Door, 12''w x 18''h</v>
          </cell>
          <cell r="C633">
            <v>3</v>
          </cell>
          <cell r="D633">
            <v>0</v>
          </cell>
        </row>
        <row r="634">
          <cell r="A634" t="str">
            <v>D1221</v>
          </cell>
          <cell r="B634" t="str">
            <v>Door, 12''w x 21''h</v>
          </cell>
          <cell r="C634">
            <v>4</v>
          </cell>
          <cell r="D634">
            <v>0</v>
          </cell>
        </row>
        <row r="635">
          <cell r="A635" t="str">
            <v>D1224</v>
          </cell>
          <cell r="B635" t="str">
            <v>Door, 12''w x 24''h</v>
          </cell>
          <cell r="C635">
            <v>4</v>
          </cell>
          <cell r="D635">
            <v>0</v>
          </cell>
        </row>
        <row r="636">
          <cell r="A636" t="str">
            <v>D1227</v>
          </cell>
          <cell r="B636" t="str">
            <v>Door, 12''w x 27''h</v>
          </cell>
          <cell r="C636">
            <v>7</v>
          </cell>
          <cell r="D636">
            <v>0</v>
          </cell>
        </row>
        <row r="637">
          <cell r="A637" t="str">
            <v>D1230</v>
          </cell>
          <cell r="B637" t="str">
            <v>Door, 12''w x 30''h</v>
          </cell>
          <cell r="C637">
            <v>5</v>
          </cell>
          <cell r="D637">
            <v>0</v>
          </cell>
        </row>
        <row r="638">
          <cell r="A638" t="str">
            <v>D1233</v>
          </cell>
          <cell r="B638" t="str">
            <v>Door, 12''w x 33''h</v>
          </cell>
          <cell r="C638">
            <v>5</v>
          </cell>
          <cell r="D638">
            <v>0</v>
          </cell>
        </row>
        <row r="639">
          <cell r="A639" t="str">
            <v>D1236</v>
          </cell>
          <cell r="B639" t="str">
            <v>Door, 12''w x 36''h</v>
          </cell>
          <cell r="C639">
            <v>6</v>
          </cell>
          <cell r="D639">
            <v>0</v>
          </cell>
        </row>
        <row r="640">
          <cell r="A640" t="str">
            <v>D1239</v>
          </cell>
          <cell r="B640" t="str">
            <v>Door, 12''w x 39''h</v>
          </cell>
          <cell r="C640">
            <v>6</v>
          </cell>
          <cell r="D640">
            <v>0</v>
          </cell>
        </row>
        <row r="641">
          <cell r="A641" t="str">
            <v>D1242</v>
          </cell>
          <cell r="B641" t="str">
            <v>Door, 12''w x 42''h</v>
          </cell>
          <cell r="C641">
            <v>7</v>
          </cell>
          <cell r="D641">
            <v>0</v>
          </cell>
        </row>
        <row r="642">
          <cell r="A642" t="str">
            <v>D1249</v>
          </cell>
          <cell r="B642" t="str">
            <v>Door, 12''w x 49.8''h</v>
          </cell>
          <cell r="C642">
            <v>8</v>
          </cell>
          <cell r="D642">
            <v>0</v>
          </cell>
        </row>
        <row r="643">
          <cell r="A643" t="str">
            <v>D1312</v>
          </cell>
          <cell r="B643" t="str">
            <v>Door, 13''w x 12''h</v>
          </cell>
          <cell r="C643">
            <v>4</v>
          </cell>
          <cell r="D643">
            <v>0</v>
          </cell>
        </row>
        <row r="644">
          <cell r="A644" t="str">
            <v>D1315</v>
          </cell>
          <cell r="B644" t="str">
            <v>Door, 13''w x 15''h</v>
          </cell>
          <cell r="C644">
            <v>4</v>
          </cell>
          <cell r="D644">
            <v>0</v>
          </cell>
        </row>
        <row r="645">
          <cell r="A645" t="str">
            <v>D1318</v>
          </cell>
          <cell r="B645" t="str">
            <v>Door, 13''w x 18''h</v>
          </cell>
          <cell r="C645">
            <v>4</v>
          </cell>
          <cell r="D645">
            <v>0</v>
          </cell>
        </row>
        <row r="646">
          <cell r="A646" t="str">
            <v>D1321</v>
          </cell>
          <cell r="B646" t="str">
            <v>Door, 13.5''w x 21''h</v>
          </cell>
          <cell r="C646">
            <v>4</v>
          </cell>
          <cell r="D646">
            <v>0</v>
          </cell>
        </row>
        <row r="647">
          <cell r="A647" t="str">
            <v>D1324</v>
          </cell>
          <cell r="B647" t="str">
            <v>Door, 13.5''w x 24''h</v>
          </cell>
          <cell r="C647">
            <v>5</v>
          </cell>
          <cell r="D647">
            <v>0</v>
          </cell>
        </row>
        <row r="648">
          <cell r="A648" t="str">
            <v>D1327</v>
          </cell>
          <cell r="B648" t="str">
            <v>Door, 13.5''w x 27''h</v>
          </cell>
          <cell r="C648">
            <v>5</v>
          </cell>
          <cell r="D648">
            <v>0</v>
          </cell>
        </row>
        <row r="649">
          <cell r="A649" t="str">
            <v>D1330</v>
          </cell>
          <cell r="B649" t="str">
            <v>Door, 13.5''w x 30''h</v>
          </cell>
          <cell r="C649">
            <v>6</v>
          </cell>
          <cell r="D649">
            <v>0</v>
          </cell>
        </row>
        <row r="650">
          <cell r="A650" t="str">
            <v>D1333</v>
          </cell>
          <cell r="B650" t="str">
            <v>Door, 13.5''w x 33''h</v>
          </cell>
          <cell r="C650">
            <v>6</v>
          </cell>
          <cell r="D650">
            <v>0</v>
          </cell>
        </row>
        <row r="651">
          <cell r="A651" t="str">
            <v>D1336</v>
          </cell>
          <cell r="B651" t="str">
            <v>Door, 13.5''w x 36''h</v>
          </cell>
          <cell r="C651">
            <v>6</v>
          </cell>
          <cell r="D651">
            <v>0</v>
          </cell>
        </row>
        <row r="652">
          <cell r="A652" t="str">
            <v>D1339</v>
          </cell>
          <cell r="B652" t="str">
            <v>Door, 13.5''w x 39''h</v>
          </cell>
          <cell r="C652">
            <v>7</v>
          </cell>
          <cell r="D652">
            <v>0</v>
          </cell>
        </row>
        <row r="653">
          <cell r="A653" t="str">
            <v>D1342</v>
          </cell>
          <cell r="B653" t="str">
            <v>Door, 13.5''w x 42''h</v>
          </cell>
          <cell r="C653">
            <v>7</v>
          </cell>
          <cell r="D653">
            <v>0</v>
          </cell>
        </row>
        <row r="654">
          <cell r="A654" t="str">
            <v>D1349</v>
          </cell>
          <cell r="B654" t="str">
            <v>Door, 13.5''w x 49.8''h</v>
          </cell>
          <cell r="C654">
            <v>9</v>
          </cell>
          <cell r="D654">
            <v>0</v>
          </cell>
        </row>
        <row r="655">
          <cell r="A655" t="str">
            <v>D1512</v>
          </cell>
          <cell r="B655" t="str">
            <v>Door, 15''w x 12"h</v>
          </cell>
          <cell r="C655">
            <v>4</v>
          </cell>
          <cell r="D655">
            <v>0</v>
          </cell>
        </row>
        <row r="656">
          <cell r="A656" t="str">
            <v>D1515</v>
          </cell>
          <cell r="B656" t="str">
            <v>Door, 15''w x 15''h</v>
          </cell>
          <cell r="C656">
            <v>4</v>
          </cell>
          <cell r="D656">
            <v>0</v>
          </cell>
        </row>
        <row r="657">
          <cell r="A657" t="str">
            <v>D1518</v>
          </cell>
          <cell r="B657" t="str">
            <v>Door, 15''w x 18''h</v>
          </cell>
          <cell r="C657">
            <v>4</v>
          </cell>
          <cell r="D657">
            <v>0</v>
          </cell>
        </row>
        <row r="658">
          <cell r="A658" t="str">
            <v>D1521</v>
          </cell>
          <cell r="B658" t="str">
            <v>Door, 15''w x 21''h</v>
          </cell>
          <cell r="C658">
            <v>5</v>
          </cell>
          <cell r="D658">
            <v>0</v>
          </cell>
        </row>
        <row r="659">
          <cell r="A659" t="str">
            <v>D1524</v>
          </cell>
          <cell r="B659" t="str">
            <v>Door, 15''w x 24''h</v>
          </cell>
          <cell r="C659">
            <v>5</v>
          </cell>
          <cell r="D659">
            <v>0</v>
          </cell>
        </row>
        <row r="660">
          <cell r="A660" t="str">
            <v>D1524B</v>
          </cell>
          <cell r="B660" t="str">
            <v>Door, 15''w x 24''h BWS</v>
          </cell>
          <cell r="C660">
            <v>5</v>
          </cell>
          <cell r="D660">
            <v>0</v>
          </cell>
        </row>
        <row r="661">
          <cell r="A661" t="str">
            <v>D1527</v>
          </cell>
          <cell r="B661" t="str">
            <v>Door, 15''w x 27''h</v>
          </cell>
          <cell r="C661">
            <v>6</v>
          </cell>
          <cell r="D661">
            <v>0</v>
          </cell>
        </row>
        <row r="662">
          <cell r="A662" t="str">
            <v>D1530</v>
          </cell>
          <cell r="B662" t="str">
            <v>Door, 15''w x 30''h</v>
          </cell>
          <cell r="C662">
            <v>6</v>
          </cell>
          <cell r="D662">
            <v>0</v>
          </cell>
        </row>
        <row r="663">
          <cell r="A663" t="str">
            <v>D1533</v>
          </cell>
          <cell r="B663" t="str">
            <v>Door, 15''w x 33''h</v>
          </cell>
          <cell r="C663">
            <v>7</v>
          </cell>
          <cell r="D663">
            <v>0</v>
          </cell>
        </row>
        <row r="664">
          <cell r="A664" t="str">
            <v>D1536</v>
          </cell>
          <cell r="B664" t="str">
            <v>Door, 15''w x 36''h</v>
          </cell>
          <cell r="C664">
            <v>7</v>
          </cell>
          <cell r="D664">
            <v>0</v>
          </cell>
        </row>
        <row r="665">
          <cell r="A665" t="str">
            <v>D1539</v>
          </cell>
          <cell r="B665" t="str">
            <v>Door, 15''w x 39''h</v>
          </cell>
          <cell r="C665">
            <v>8</v>
          </cell>
          <cell r="D665">
            <v>0</v>
          </cell>
        </row>
        <row r="666">
          <cell r="A666" t="str">
            <v>D1542</v>
          </cell>
          <cell r="B666" t="str">
            <v>Door, 15''w x 42''h</v>
          </cell>
          <cell r="C666">
            <v>8</v>
          </cell>
          <cell r="D666">
            <v>0</v>
          </cell>
        </row>
        <row r="667">
          <cell r="A667" t="str">
            <v>D1549</v>
          </cell>
          <cell r="B667" t="str">
            <v>Door, 15''w x 49.8''h</v>
          </cell>
          <cell r="C667">
            <v>9</v>
          </cell>
          <cell r="D667">
            <v>0</v>
          </cell>
        </row>
        <row r="668">
          <cell r="A668" t="str">
            <v>D1612</v>
          </cell>
          <cell r="B668" t="str">
            <v>Door, 16.5''w x 12''h</v>
          </cell>
          <cell r="C668">
            <v>4</v>
          </cell>
          <cell r="D668">
            <v>0</v>
          </cell>
        </row>
        <row r="669">
          <cell r="A669" t="str">
            <v>D1615</v>
          </cell>
          <cell r="B669" t="str">
            <v>Door, 16.5''w x 15''h</v>
          </cell>
          <cell r="C669">
            <v>4</v>
          </cell>
          <cell r="D669">
            <v>0</v>
          </cell>
        </row>
        <row r="670">
          <cell r="A670" t="str">
            <v>D1618</v>
          </cell>
          <cell r="B670" t="str">
            <v>Door, 16.5''w x 18''h</v>
          </cell>
          <cell r="C670">
            <v>4</v>
          </cell>
          <cell r="D670">
            <v>0</v>
          </cell>
        </row>
        <row r="671">
          <cell r="A671" t="str">
            <v>D1621</v>
          </cell>
          <cell r="B671" t="str">
            <v>Door, 16.5''w x 21''h</v>
          </cell>
          <cell r="C671">
            <v>5</v>
          </cell>
          <cell r="D671">
            <v>0</v>
          </cell>
        </row>
        <row r="672">
          <cell r="A672" t="str">
            <v>D1624</v>
          </cell>
          <cell r="B672" t="str">
            <v>Door, 16.5''w x 24''h</v>
          </cell>
          <cell r="C672">
            <v>5</v>
          </cell>
          <cell r="D672">
            <v>0</v>
          </cell>
        </row>
        <row r="673">
          <cell r="A673" t="str">
            <v>D1627</v>
          </cell>
          <cell r="B673" t="str">
            <v>Door, 16.5''w x 27''h</v>
          </cell>
          <cell r="C673">
            <v>6</v>
          </cell>
          <cell r="D673">
            <v>0</v>
          </cell>
        </row>
        <row r="674">
          <cell r="A674" t="str">
            <v>D1630</v>
          </cell>
          <cell r="B674" t="str">
            <v>Door, 16.5''w x 30''h</v>
          </cell>
          <cell r="C674">
            <v>7</v>
          </cell>
          <cell r="D674">
            <v>0</v>
          </cell>
        </row>
        <row r="675">
          <cell r="A675" t="str">
            <v>D1630D</v>
          </cell>
          <cell r="B675" t="str">
            <v>Door, 15.7''w x 30''h</v>
          </cell>
          <cell r="C675">
            <v>7</v>
          </cell>
          <cell r="D675">
            <v>0</v>
          </cell>
        </row>
        <row r="676">
          <cell r="A676" t="str">
            <v>D1633</v>
          </cell>
          <cell r="B676" t="str">
            <v>Door, 16.5''w x 33''h</v>
          </cell>
          <cell r="C676">
            <v>7</v>
          </cell>
          <cell r="D676">
            <v>0</v>
          </cell>
        </row>
        <row r="677">
          <cell r="A677" t="str">
            <v>D1636</v>
          </cell>
          <cell r="B677" t="str">
            <v>Door, 16.5''w x 36''h</v>
          </cell>
          <cell r="C677">
            <v>8</v>
          </cell>
          <cell r="D677">
            <v>0</v>
          </cell>
        </row>
        <row r="678">
          <cell r="A678" t="str">
            <v>D1636D</v>
          </cell>
          <cell r="B678" t="str">
            <v>Door, 15.7''w x 36''h</v>
          </cell>
          <cell r="C678">
            <v>8</v>
          </cell>
          <cell r="D678">
            <v>0</v>
          </cell>
        </row>
        <row r="679">
          <cell r="A679" t="str">
            <v>D1639</v>
          </cell>
          <cell r="B679" t="str">
            <v>Door, 16.5''w x 39''h</v>
          </cell>
          <cell r="C679">
            <v>8</v>
          </cell>
          <cell r="D679">
            <v>0</v>
          </cell>
        </row>
        <row r="680">
          <cell r="A680" t="str">
            <v>D1639D</v>
          </cell>
          <cell r="B680" t="str">
            <v>Door, 15.7''w x 39''h</v>
          </cell>
          <cell r="C680">
            <v>8</v>
          </cell>
          <cell r="D680">
            <v>0</v>
          </cell>
        </row>
        <row r="681">
          <cell r="A681" t="str">
            <v>D1642</v>
          </cell>
          <cell r="B681" t="str">
            <v>Door, 16.5''w x 42''h</v>
          </cell>
          <cell r="C681">
            <v>9</v>
          </cell>
          <cell r="D681">
            <v>0</v>
          </cell>
        </row>
        <row r="682">
          <cell r="A682" t="str">
            <v>D1642D</v>
          </cell>
          <cell r="B682" t="str">
            <v>Door, 15.7''w x 42''h</v>
          </cell>
          <cell r="C682">
            <v>9</v>
          </cell>
          <cell r="D682">
            <v>0</v>
          </cell>
        </row>
        <row r="683">
          <cell r="A683" t="str">
            <v>D1649</v>
          </cell>
          <cell r="B683" t="str">
            <v>Door, 16.5''w x 49.8''h</v>
          </cell>
          <cell r="C683">
            <v>10</v>
          </cell>
          <cell r="D683">
            <v>0</v>
          </cell>
        </row>
        <row r="684">
          <cell r="A684" t="str">
            <v>D1812</v>
          </cell>
          <cell r="B684" t="str">
            <v>Door, 18''w x 15''h</v>
          </cell>
          <cell r="C684">
            <v>4</v>
          </cell>
          <cell r="D684">
            <v>0</v>
          </cell>
        </row>
        <row r="685">
          <cell r="A685" t="str">
            <v>D1815</v>
          </cell>
          <cell r="B685" t="str">
            <v>Door, 18''w x 15''h</v>
          </cell>
          <cell r="C685">
            <v>4</v>
          </cell>
          <cell r="D685">
            <v>0</v>
          </cell>
        </row>
        <row r="686">
          <cell r="A686" t="str">
            <v>D1818</v>
          </cell>
          <cell r="B686" t="str">
            <v>Door, 18''w x 18''h</v>
          </cell>
          <cell r="C686">
            <v>5</v>
          </cell>
          <cell r="D686">
            <v>0</v>
          </cell>
        </row>
        <row r="687">
          <cell r="A687" t="str">
            <v>D1821</v>
          </cell>
          <cell r="B687" t="str">
            <v>Door, 18''w x 21''h</v>
          </cell>
          <cell r="C687">
            <v>5</v>
          </cell>
          <cell r="D687">
            <v>0</v>
          </cell>
        </row>
        <row r="688">
          <cell r="A688" t="str">
            <v>D1824</v>
          </cell>
          <cell r="B688" t="str">
            <v>Door, 18''w x 24''h</v>
          </cell>
          <cell r="C688">
            <v>6</v>
          </cell>
          <cell r="D688">
            <v>0</v>
          </cell>
        </row>
        <row r="689">
          <cell r="A689" t="str">
            <v>D1824B</v>
          </cell>
          <cell r="B689" t="str">
            <v>Door, 18''w x 24''h BWD</v>
          </cell>
          <cell r="C689">
            <v>6</v>
          </cell>
          <cell r="D689">
            <v>0</v>
          </cell>
        </row>
        <row r="690">
          <cell r="A690" t="str">
            <v>D1827</v>
          </cell>
          <cell r="B690" t="str">
            <v>Door, 18''w x 27''h</v>
          </cell>
          <cell r="C690">
            <v>6</v>
          </cell>
          <cell r="D690">
            <v>0</v>
          </cell>
        </row>
        <row r="691">
          <cell r="A691" t="str">
            <v>D1827</v>
          </cell>
          <cell r="B691" t="str">
            <v>Door, 18''w x 27''h CBWD</v>
          </cell>
          <cell r="C691">
            <v>6</v>
          </cell>
          <cell r="D691">
            <v>0</v>
          </cell>
        </row>
        <row r="692">
          <cell r="A692" t="str">
            <v>D1830</v>
          </cell>
          <cell r="B692" t="str">
            <v>Door, 18''w x 30''h</v>
          </cell>
          <cell r="C692">
            <v>7</v>
          </cell>
          <cell r="D692">
            <v>0</v>
          </cell>
        </row>
        <row r="693">
          <cell r="A693" t="str">
            <v>D1833</v>
          </cell>
          <cell r="B693" t="str">
            <v>Door, 18''w x 33''h</v>
          </cell>
          <cell r="C693">
            <v>8</v>
          </cell>
          <cell r="D693">
            <v>0</v>
          </cell>
        </row>
        <row r="694">
          <cell r="A694" t="str">
            <v>D1836</v>
          </cell>
          <cell r="B694" t="str">
            <v>Door, 18''w x 36''h</v>
          </cell>
          <cell r="C694">
            <v>8</v>
          </cell>
          <cell r="D694">
            <v>0</v>
          </cell>
        </row>
        <row r="695">
          <cell r="A695" t="str">
            <v>D1839</v>
          </cell>
          <cell r="B695" t="str">
            <v>Door, 18''w x 39''h</v>
          </cell>
          <cell r="C695">
            <v>9</v>
          </cell>
          <cell r="D695">
            <v>0</v>
          </cell>
        </row>
        <row r="696">
          <cell r="A696" t="str">
            <v>D1842</v>
          </cell>
          <cell r="B696" t="str">
            <v>Door, 18''w x 42''h</v>
          </cell>
          <cell r="C696">
            <v>9</v>
          </cell>
          <cell r="D696">
            <v>0</v>
          </cell>
        </row>
        <row r="697">
          <cell r="A697" t="str">
            <v>D1849</v>
          </cell>
          <cell r="B697" t="str">
            <v>Door, 18''w x 49.8''h</v>
          </cell>
          <cell r="C697">
            <v>11</v>
          </cell>
          <cell r="D697">
            <v>0</v>
          </cell>
        </row>
        <row r="698">
          <cell r="A698" t="str">
            <v>D1915</v>
          </cell>
          <cell r="B698" t="str">
            <v>Door, 19.5''w x 15''h</v>
          </cell>
          <cell r="C698">
            <v>4</v>
          </cell>
          <cell r="D698">
            <v>0</v>
          </cell>
        </row>
        <row r="699">
          <cell r="A699" t="str">
            <v>D1918</v>
          </cell>
          <cell r="B699" t="str">
            <v>Door, 19.5''w x 18''h</v>
          </cell>
          <cell r="C699">
            <v>5</v>
          </cell>
          <cell r="D699">
            <v>0</v>
          </cell>
        </row>
        <row r="700">
          <cell r="A700" t="str">
            <v>D1921</v>
          </cell>
          <cell r="B700" t="str">
            <v>Door, 19.5''w x 21''h</v>
          </cell>
          <cell r="C700">
            <v>6</v>
          </cell>
          <cell r="D700">
            <v>0</v>
          </cell>
        </row>
        <row r="701">
          <cell r="A701" t="str">
            <v>D1924</v>
          </cell>
          <cell r="B701" t="str">
            <v>Door, 19.5''w x 24''h</v>
          </cell>
          <cell r="C701">
            <v>6</v>
          </cell>
          <cell r="D701">
            <v>0</v>
          </cell>
        </row>
        <row r="702">
          <cell r="A702" t="str">
            <v>D1927</v>
          </cell>
          <cell r="B702" t="str">
            <v>Door, 19.5''w x 27''h</v>
          </cell>
          <cell r="C702">
            <v>7</v>
          </cell>
          <cell r="D702">
            <v>0</v>
          </cell>
        </row>
        <row r="703">
          <cell r="A703" t="str">
            <v>D1930</v>
          </cell>
          <cell r="B703" t="str">
            <v>Door, 19.5''w x 30''h</v>
          </cell>
          <cell r="C703">
            <v>7</v>
          </cell>
          <cell r="D703">
            <v>0</v>
          </cell>
        </row>
        <row r="704">
          <cell r="A704" t="str">
            <v>D1936</v>
          </cell>
          <cell r="B704" t="str">
            <v>Door, 19.5''w x 36''h</v>
          </cell>
          <cell r="C704">
            <v>9</v>
          </cell>
          <cell r="D704">
            <v>0</v>
          </cell>
        </row>
        <row r="705">
          <cell r="A705" t="str">
            <v>D1939</v>
          </cell>
          <cell r="B705" t="str">
            <v>Door, 19''w x 39''h</v>
          </cell>
          <cell r="C705">
            <v>10</v>
          </cell>
          <cell r="D705">
            <v>0</v>
          </cell>
        </row>
        <row r="706">
          <cell r="A706" t="str">
            <v>D1942</v>
          </cell>
          <cell r="B706" t="str">
            <v>Door, 19.5''w x 42''h</v>
          </cell>
          <cell r="C706">
            <v>10</v>
          </cell>
          <cell r="D706">
            <v>0</v>
          </cell>
        </row>
        <row r="707">
          <cell r="A707" t="str">
            <v>D2112</v>
          </cell>
          <cell r="B707" t="str">
            <v>Door, 21''w x 12''h</v>
          </cell>
          <cell r="C707">
            <v>4</v>
          </cell>
          <cell r="D707">
            <v>0</v>
          </cell>
        </row>
        <row r="708">
          <cell r="A708" t="str">
            <v>D2115</v>
          </cell>
          <cell r="B708" t="str">
            <v>Door, 21''w x 15''h</v>
          </cell>
          <cell r="C708">
            <v>5</v>
          </cell>
          <cell r="D708">
            <v>0</v>
          </cell>
        </row>
        <row r="709">
          <cell r="A709" t="str">
            <v>D2118</v>
          </cell>
          <cell r="B709" t="str">
            <v>Door, 21''w x 18''h</v>
          </cell>
          <cell r="C709">
            <v>5</v>
          </cell>
          <cell r="D709">
            <v>0</v>
          </cell>
        </row>
        <row r="710">
          <cell r="A710" t="str">
            <v>D2121</v>
          </cell>
          <cell r="B710" t="str">
            <v>Door, 21''w x 21''h</v>
          </cell>
          <cell r="C710">
            <v>6</v>
          </cell>
          <cell r="D710">
            <v>0</v>
          </cell>
        </row>
        <row r="711">
          <cell r="A711" t="str">
            <v>D2124</v>
          </cell>
          <cell r="B711" t="str">
            <v>Door, 21''w x 24''h</v>
          </cell>
          <cell r="C711">
            <v>7</v>
          </cell>
          <cell r="D711">
            <v>0</v>
          </cell>
        </row>
        <row r="712">
          <cell r="A712" t="str">
            <v>D2127</v>
          </cell>
          <cell r="B712" t="str">
            <v>Door, 21''w x 27''h</v>
          </cell>
          <cell r="C712">
            <v>7</v>
          </cell>
          <cell r="D712">
            <v>0</v>
          </cell>
        </row>
        <row r="713">
          <cell r="A713" t="str">
            <v>D2130</v>
          </cell>
          <cell r="B713" t="str">
            <v>Door, 21''w x 30''h</v>
          </cell>
          <cell r="C713">
            <v>7</v>
          </cell>
          <cell r="D713">
            <v>0</v>
          </cell>
        </row>
        <row r="714">
          <cell r="A714" t="str">
            <v>D2133</v>
          </cell>
          <cell r="B714" t="str">
            <v>Door, 21''w x 33''h</v>
          </cell>
          <cell r="C714">
            <v>9</v>
          </cell>
          <cell r="D714">
            <v>0</v>
          </cell>
        </row>
        <row r="715">
          <cell r="A715" t="str">
            <v>D2136</v>
          </cell>
          <cell r="B715" t="str">
            <v>Door, 21''w x 36''h</v>
          </cell>
          <cell r="C715">
            <v>9</v>
          </cell>
          <cell r="D715">
            <v>0</v>
          </cell>
        </row>
        <row r="716">
          <cell r="A716" t="str">
            <v>D2139</v>
          </cell>
          <cell r="B716" t="str">
            <v>Door, 21''w x 39''h</v>
          </cell>
          <cell r="C716">
            <v>10</v>
          </cell>
          <cell r="D716">
            <v>0</v>
          </cell>
        </row>
        <row r="717">
          <cell r="A717" t="str">
            <v>D2142</v>
          </cell>
          <cell r="B717" t="str">
            <v>Door, 21''w x 42''h</v>
          </cell>
          <cell r="C717">
            <v>11</v>
          </cell>
          <cell r="D717">
            <v>0</v>
          </cell>
        </row>
        <row r="718">
          <cell r="A718" t="str">
            <v>D2149</v>
          </cell>
          <cell r="B718" t="str">
            <v>Door, 21''w x 49.8''h</v>
          </cell>
          <cell r="C718">
            <v>13</v>
          </cell>
          <cell r="D718">
            <v>0</v>
          </cell>
        </row>
        <row r="719">
          <cell r="A719" t="str">
            <v>D2410</v>
          </cell>
          <cell r="B719" t="str">
            <v>Door, 24''w x 10.5''h</v>
          </cell>
          <cell r="C719">
            <v>4</v>
          </cell>
          <cell r="D719">
            <v>0</v>
          </cell>
        </row>
        <row r="720">
          <cell r="A720" t="str">
            <v>D2412</v>
          </cell>
          <cell r="B720" t="str">
            <v>Door, 24''w x 12''h</v>
          </cell>
          <cell r="C720">
            <v>4</v>
          </cell>
          <cell r="D720">
            <v>0</v>
          </cell>
        </row>
        <row r="721">
          <cell r="A721" t="str">
            <v>D2421</v>
          </cell>
          <cell r="B721" t="str">
            <v>Door, 24''w x 21''h</v>
          </cell>
          <cell r="C721">
            <v>7</v>
          </cell>
          <cell r="D721">
            <v>0</v>
          </cell>
        </row>
        <row r="722">
          <cell r="A722" t="str">
            <v>D2424</v>
          </cell>
          <cell r="B722" t="str">
            <v>Door, 24''w x 24''h</v>
          </cell>
          <cell r="C722">
            <v>7</v>
          </cell>
          <cell r="D722">
            <v>0</v>
          </cell>
        </row>
        <row r="723">
          <cell r="A723" t="str">
            <v>D2427</v>
          </cell>
          <cell r="B723" t="str">
            <v>Door, 24''w x 27''h</v>
          </cell>
          <cell r="C723">
            <v>8</v>
          </cell>
          <cell r="D723">
            <v>0</v>
          </cell>
        </row>
        <row r="724">
          <cell r="A724" t="str">
            <v>D2430</v>
          </cell>
          <cell r="B724" t="str">
            <v>Door, 24''w x 30''h</v>
          </cell>
          <cell r="C724">
            <v>9</v>
          </cell>
          <cell r="D724">
            <v>0</v>
          </cell>
        </row>
        <row r="725">
          <cell r="A725" t="str">
            <v>D2433</v>
          </cell>
          <cell r="B725" t="str">
            <v>Door, 24''w x 33''h</v>
          </cell>
          <cell r="C725">
            <v>10</v>
          </cell>
          <cell r="D725">
            <v>0</v>
          </cell>
        </row>
        <row r="726">
          <cell r="A726" t="str">
            <v>D2436</v>
          </cell>
          <cell r="B726" t="str">
            <v>Door, 24''w x 36''h</v>
          </cell>
          <cell r="C726">
            <v>11</v>
          </cell>
          <cell r="D726">
            <v>0</v>
          </cell>
        </row>
        <row r="727">
          <cell r="A727" t="str">
            <v>D2439</v>
          </cell>
          <cell r="B727" t="str">
            <v>Door, 24''w x 39''h</v>
          </cell>
          <cell r="C727">
            <v>11</v>
          </cell>
          <cell r="D727">
            <v>0</v>
          </cell>
        </row>
        <row r="728">
          <cell r="A728" t="str">
            <v>D2442</v>
          </cell>
          <cell r="B728" t="str">
            <v>Door, 24''w x 42''h</v>
          </cell>
          <cell r="C728">
            <v>12</v>
          </cell>
          <cell r="D728">
            <v>0</v>
          </cell>
        </row>
        <row r="729">
          <cell r="A729" t="str">
            <v>D2449</v>
          </cell>
          <cell r="B729" t="str">
            <v>Door, 24''w x 49.8''h</v>
          </cell>
          <cell r="C729">
            <v>14</v>
          </cell>
          <cell r="D729">
            <v>0</v>
          </cell>
        </row>
        <row r="730">
          <cell r="A730" t="str">
            <v>D2D15</v>
          </cell>
          <cell r="B730" t="str">
            <v>Desk 2 File Drawers, 15 X 28.5 X 24</v>
          </cell>
          <cell r="C730">
            <v>41</v>
          </cell>
          <cell r="D730">
            <v>19</v>
          </cell>
        </row>
        <row r="731">
          <cell r="A731" t="str">
            <v>D2D18</v>
          </cell>
          <cell r="B731" t="str">
            <v>Desk 2 File Drawers, 18 X 28.5 X 24</v>
          </cell>
          <cell r="C731">
            <v>43</v>
          </cell>
          <cell r="D731">
            <v>19</v>
          </cell>
        </row>
        <row r="732">
          <cell r="A732" t="str">
            <v>D2D30</v>
          </cell>
          <cell r="B732" t="str">
            <v>Desk 2 File Drawers, 30 X 28.5 X 24</v>
          </cell>
          <cell r="C732">
            <v>50</v>
          </cell>
          <cell r="D732">
            <v>19</v>
          </cell>
        </row>
        <row r="733">
          <cell r="A733" t="str">
            <v>D2D36</v>
          </cell>
          <cell r="B733" t="str">
            <v>Desk 2 File Drawers, 36 X 28.5 X 24</v>
          </cell>
          <cell r="C733">
            <v>54</v>
          </cell>
          <cell r="D733">
            <v>19</v>
          </cell>
        </row>
        <row r="734">
          <cell r="A734" t="str">
            <v>D3012</v>
          </cell>
          <cell r="B734" t="str">
            <v>Liftup Door, 30''w x 12''h</v>
          </cell>
          <cell r="C734">
            <v>5</v>
          </cell>
          <cell r="D734">
            <v>0</v>
          </cell>
        </row>
        <row r="735">
          <cell r="A735" t="str">
            <v>D3015</v>
          </cell>
          <cell r="B735" t="str">
            <v>Liftup Door, 30''w x 15''h</v>
          </cell>
          <cell r="C735">
            <v>6</v>
          </cell>
          <cell r="D735">
            <v>0</v>
          </cell>
        </row>
        <row r="736">
          <cell r="A736" t="str">
            <v>D3015H</v>
          </cell>
          <cell r="B736" t="str">
            <v>Liftup Door, 30''w x 15''h</v>
          </cell>
          <cell r="C736">
            <v>6</v>
          </cell>
          <cell r="D736">
            <v>0</v>
          </cell>
        </row>
        <row r="737">
          <cell r="A737" t="str">
            <v>D3018</v>
          </cell>
          <cell r="B737" t="str">
            <v>Liftup Door, 30''w x 18''h</v>
          </cell>
          <cell r="C737">
            <v>7</v>
          </cell>
          <cell r="D737">
            <v>0</v>
          </cell>
        </row>
        <row r="738">
          <cell r="A738" t="str">
            <v>D3018H</v>
          </cell>
          <cell r="B738" t="str">
            <v>Liftup Door, 30''w x 18''h</v>
          </cell>
          <cell r="C738">
            <v>7</v>
          </cell>
          <cell r="D738">
            <v>0</v>
          </cell>
        </row>
        <row r="739">
          <cell r="A739" t="str">
            <v>D3312</v>
          </cell>
          <cell r="B739" t="str">
            <v>Liftup Door, 33''w x 12''h</v>
          </cell>
          <cell r="C739">
            <v>5</v>
          </cell>
          <cell r="D739">
            <v>0</v>
          </cell>
        </row>
        <row r="740">
          <cell r="A740" t="str">
            <v>D3610</v>
          </cell>
          <cell r="B740" t="str">
            <v>Liftup Door, 36''w x 10.5''h</v>
          </cell>
          <cell r="C740">
            <v>6</v>
          </cell>
          <cell r="D740">
            <v>0</v>
          </cell>
        </row>
        <row r="741">
          <cell r="A741" t="str">
            <v>D3612</v>
          </cell>
          <cell r="B741" t="str">
            <v>Liftup Door, 36''w x 12''h</v>
          </cell>
          <cell r="C741">
            <v>6</v>
          </cell>
          <cell r="D741">
            <v>0</v>
          </cell>
        </row>
        <row r="742">
          <cell r="A742" t="str">
            <v>D3615</v>
          </cell>
          <cell r="B742" t="str">
            <v>Liftup Door, 36''w x 15''h</v>
          </cell>
          <cell r="C742">
            <v>7</v>
          </cell>
          <cell r="D742">
            <v>0</v>
          </cell>
        </row>
        <row r="743">
          <cell r="A743" t="str">
            <v>D3615H</v>
          </cell>
          <cell r="B743" t="str">
            <v>Liftup Door, 36''w x 15''h</v>
          </cell>
          <cell r="C743">
            <v>7</v>
          </cell>
          <cell r="D743">
            <v>0</v>
          </cell>
        </row>
        <row r="744">
          <cell r="A744" t="str">
            <v>D3618</v>
          </cell>
          <cell r="B744" t="str">
            <v>Liftup Door, 36''w x 18''h</v>
          </cell>
          <cell r="C744">
            <v>8</v>
          </cell>
          <cell r="D744">
            <v>0</v>
          </cell>
        </row>
        <row r="745">
          <cell r="A745" t="str">
            <v>D3618H</v>
          </cell>
          <cell r="B745" t="str">
            <v>Liftup Door, 36''w x 18''h</v>
          </cell>
          <cell r="C745">
            <v>8</v>
          </cell>
          <cell r="D745">
            <v>0</v>
          </cell>
        </row>
        <row r="746">
          <cell r="A746" t="str">
            <v>D3912</v>
          </cell>
          <cell r="B746" t="str">
            <v>Liftup Door, 39''w x 12''h</v>
          </cell>
          <cell r="C746">
            <v>6</v>
          </cell>
          <cell r="D746">
            <v>0</v>
          </cell>
        </row>
        <row r="747">
          <cell r="A747" t="str">
            <v>D3D15</v>
          </cell>
          <cell r="B747" t="str">
            <v>Desk 3 Drawer w/1 File, 15 X 28.5 X 24</v>
          </cell>
          <cell r="C747">
            <v>39</v>
          </cell>
          <cell r="D747">
            <v>19</v>
          </cell>
        </row>
        <row r="748">
          <cell r="A748" t="str">
            <v>D3D18</v>
          </cell>
          <cell r="B748" t="str">
            <v>Desk 3 Drawer w/1 File, 18 X 28.5 X 24</v>
          </cell>
          <cell r="C748">
            <v>40</v>
          </cell>
          <cell r="D748">
            <v>19</v>
          </cell>
        </row>
        <row r="749">
          <cell r="A749" t="str">
            <v>D3D30</v>
          </cell>
          <cell r="B749" t="str">
            <v>Desk 3 Drawer w/1 File, 30 X 28.5 X 24</v>
          </cell>
          <cell r="C749">
            <v>47</v>
          </cell>
          <cell r="D749">
            <v>19</v>
          </cell>
        </row>
        <row r="750">
          <cell r="A750" t="str">
            <v>D3D36</v>
          </cell>
          <cell r="B750" t="str">
            <v>Desk 3 Drawer w/1 File, 36 X 28.5 X 24</v>
          </cell>
          <cell r="C750">
            <v>52</v>
          </cell>
          <cell r="D750">
            <v>19</v>
          </cell>
        </row>
        <row r="751">
          <cell r="A751" t="str">
            <v>D4210</v>
          </cell>
          <cell r="B751" t="str">
            <v>Liftup Door, 42''w x 10.5''h</v>
          </cell>
          <cell r="C751">
            <v>7</v>
          </cell>
          <cell r="D751">
            <v>0</v>
          </cell>
        </row>
        <row r="752">
          <cell r="A752" t="str">
            <v>D4212</v>
          </cell>
          <cell r="B752" t="str">
            <v>Liftup Door, 42''w x 12''h</v>
          </cell>
          <cell r="C752">
            <v>7</v>
          </cell>
          <cell r="D752">
            <v>0</v>
          </cell>
        </row>
        <row r="753">
          <cell r="A753" t="str">
            <v>DF12</v>
          </cell>
          <cell r="B753" t="str">
            <v>Desk Full Door, 12 X 28.5 X 24</v>
          </cell>
          <cell r="C753">
            <v>19</v>
          </cell>
          <cell r="D753">
            <v>19</v>
          </cell>
        </row>
        <row r="754">
          <cell r="A754" t="str">
            <v>DF15</v>
          </cell>
          <cell r="B754" t="str">
            <v>Desk Full Door, 15 X 28.5 X 24</v>
          </cell>
          <cell r="C754">
            <v>20</v>
          </cell>
          <cell r="D754">
            <v>19</v>
          </cell>
        </row>
        <row r="755">
          <cell r="A755" t="str">
            <v>DF18</v>
          </cell>
          <cell r="B755" t="str">
            <v>Desk Full Door, 18 X 28.5 X 24</v>
          </cell>
          <cell r="C755">
            <v>22</v>
          </cell>
          <cell r="D755">
            <v>19</v>
          </cell>
        </row>
        <row r="756">
          <cell r="A756" t="str">
            <v>DF21</v>
          </cell>
          <cell r="B756" t="str">
            <v>Desk Full Door, 21 X 28.5 X 24</v>
          </cell>
          <cell r="C756">
            <v>23</v>
          </cell>
          <cell r="D756">
            <v>19</v>
          </cell>
        </row>
        <row r="757">
          <cell r="A757" t="str">
            <v>DF24</v>
          </cell>
          <cell r="B757" t="str">
            <v>Desk Full Door, 24 X 28.5 X 24</v>
          </cell>
          <cell r="C757">
            <v>25</v>
          </cell>
          <cell r="D757">
            <v>19</v>
          </cell>
        </row>
        <row r="758">
          <cell r="A758" t="str">
            <v>DF24S</v>
          </cell>
          <cell r="B758" t="str">
            <v>Desk Full Door, 24 X 28.5 X 24</v>
          </cell>
          <cell r="C758">
            <v>25</v>
          </cell>
          <cell r="D758">
            <v>19</v>
          </cell>
        </row>
        <row r="759">
          <cell r="A759" t="str">
            <v>DF27</v>
          </cell>
          <cell r="B759" t="str">
            <v>Desk Full Door, 27 X 28.5 X 24</v>
          </cell>
          <cell r="C759">
            <v>26</v>
          </cell>
          <cell r="D759">
            <v>19</v>
          </cell>
        </row>
        <row r="760">
          <cell r="A760" t="str">
            <v>DF30</v>
          </cell>
          <cell r="B760" t="str">
            <v>Desk Full Door, 30 X 28.5 X 24</v>
          </cell>
          <cell r="C760">
            <v>28</v>
          </cell>
          <cell r="D760">
            <v>19</v>
          </cell>
        </row>
        <row r="761">
          <cell r="A761" t="str">
            <v>DF33</v>
          </cell>
          <cell r="B761" t="str">
            <v>Desk Full Door, 33 X 28.5 X 24</v>
          </cell>
          <cell r="C761">
            <v>29</v>
          </cell>
          <cell r="D761">
            <v>19</v>
          </cell>
        </row>
        <row r="762">
          <cell r="A762" t="str">
            <v>DF36</v>
          </cell>
          <cell r="B762" t="str">
            <v>Desk Full Door, 36 X 28.5 X 24</v>
          </cell>
          <cell r="C762">
            <v>31</v>
          </cell>
          <cell r="D762">
            <v>19</v>
          </cell>
        </row>
        <row r="763">
          <cell r="A763" t="str">
            <v>DF39</v>
          </cell>
          <cell r="B763" t="str">
            <v>Desk Full Door, 39 X 28.5 X 24</v>
          </cell>
          <cell r="C763">
            <v>33</v>
          </cell>
          <cell r="D763">
            <v>19</v>
          </cell>
        </row>
        <row r="764">
          <cell r="A764" t="str">
            <v>DF42</v>
          </cell>
          <cell r="B764" t="str">
            <v>Desk Full Door, 42 X 28.5 X 24</v>
          </cell>
          <cell r="C764">
            <v>34</v>
          </cell>
          <cell r="D764">
            <v>19</v>
          </cell>
        </row>
        <row r="765">
          <cell r="A765" t="str">
            <v>DR1204</v>
          </cell>
          <cell r="B765" t="str">
            <v>Drawer Front, RO, 08''w x 4''h</v>
          </cell>
          <cell r="C765">
            <v>0</v>
          </cell>
          <cell r="D765">
            <v>0</v>
          </cell>
        </row>
        <row r="766">
          <cell r="A766" t="str">
            <v>DR1504</v>
          </cell>
          <cell r="B766" t="str">
            <v>Drawer Front, RO, 11''w x 4''h</v>
          </cell>
          <cell r="C766">
            <v>0</v>
          </cell>
          <cell r="D766">
            <v>0</v>
          </cell>
        </row>
        <row r="767">
          <cell r="A767" t="str">
            <v>DR1804</v>
          </cell>
          <cell r="B767" t="str">
            <v>Drawer Front, RO, 14''w x 4''h</v>
          </cell>
          <cell r="C767">
            <v>0</v>
          </cell>
          <cell r="D767">
            <v>0</v>
          </cell>
        </row>
        <row r="768">
          <cell r="A768" t="str">
            <v>DR2104</v>
          </cell>
          <cell r="B768" t="str">
            <v>Drawer Front, RO, 17''w x 4''h</v>
          </cell>
          <cell r="C768">
            <v>0</v>
          </cell>
          <cell r="D768">
            <v>0</v>
          </cell>
        </row>
        <row r="769">
          <cell r="A769" t="str">
            <v>DR2404</v>
          </cell>
          <cell r="B769" t="str">
            <v>Drawer Front, RO, 20''w x 4''h</v>
          </cell>
          <cell r="C769">
            <v>0</v>
          </cell>
          <cell r="D769">
            <v>0</v>
          </cell>
        </row>
        <row r="770">
          <cell r="A770" t="str">
            <v>DR2704</v>
          </cell>
          <cell r="B770" t="str">
            <v>Drawer Front, RO, 23''w x 4''h</v>
          </cell>
          <cell r="C770">
            <v>0</v>
          </cell>
          <cell r="D770">
            <v>0</v>
          </cell>
        </row>
        <row r="771">
          <cell r="A771" t="str">
            <v>DR3004</v>
          </cell>
          <cell r="B771" t="str">
            <v>Drawer Front, RO, 26''w x 4''h</v>
          </cell>
          <cell r="C771">
            <v>0</v>
          </cell>
          <cell r="D771">
            <v>0</v>
          </cell>
        </row>
        <row r="772">
          <cell r="A772" t="str">
            <v>DR3304</v>
          </cell>
          <cell r="B772" t="str">
            <v>Drawer Front, RO, 29''w x 4''h</v>
          </cell>
          <cell r="C772">
            <v>0</v>
          </cell>
          <cell r="D772">
            <v>0</v>
          </cell>
        </row>
        <row r="773">
          <cell r="A773" t="str">
            <v>DR3604</v>
          </cell>
          <cell r="B773" t="str">
            <v>Drawer Front, RO, 32''w x 4''h</v>
          </cell>
          <cell r="C773">
            <v>0</v>
          </cell>
          <cell r="D773">
            <v>0</v>
          </cell>
        </row>
        <row r="774">
          <cell r="A774" t="str">
            <v>DR3904</v>
          </cell>
          <cell r="B774" t="str">
            <v>Drawer Front, RO, 35''w x 4''h</v>
          </cell>
          <cell r="C774">
            <v>0</v>
          </cell>
          <cell r="D774">
            <v>0</v>
          </cell>
        </row>
        <row r="775">
          <cell r="A775" t="str">
            <v>DR4204</v>
          </cell>
          <cell r="B775" t="str">
            <v>Drawer Front, RO, 38''w x 4''h</v>
          </cell>
          <cell r="C775">
            <v>0</v>
          </cell>
          <cell r="D775">
            <v>0</v>
          </cell>
        </row>
        <row r="776">
          <cell r="A776" t="str">
            <v>DW0606</v>
          </cell>
          <cell r="B776" t="str">
            <v>Drawer Front, 6''w x 6''h</v>
          </cell>
          <cell r="C776">
            <v>1</v>
          </cell>
          <cell r="D776">
            <v>0</v>
          </cell>
        </row>
        <row r="777">
          <cell r="A777" t="str">
            <v>DW0906</v>
          </cell>
          <cell r="B777" t="str">
            <v>Drawer Front, 9''w x 6''h</v>
          </cell>
          <cell r="C777">
            <v>2</v>
          </cell>
          <cell r="D777">
            <v>0</v>
          </cell>
        </row>
        <row r="778">
          <cell r="A778" t="str">
            <v>DW1006</v>
          </cell>
          <cell r="B778" t="str">
            <v>Drawer Front, 10''w x 6''h</v>
          </cell>
          <cell r="C778">
            <v>2</v>
          </cell>
          <cell r="D778">
            <v>0</v>
          </cell>
        </row>
        <row r="779">
          <cell r="A779" t="str">
            <v>DW1206</v>
          </cell>
          <cell r="B779" t="str">
            <v>Drawer Front, 12''w x 6''h</v>
          </cell>
          <cell r="C779">
            <v>2</v>
          </cell>
          <cell r="D779">
            <v>0</v>
          </cell>
        </row>
        <row r="780">
          <cell r="A780" t="str">
            <v>DW1210</v>
          </cell>
          <cell r="B780" t="str">
            <v>Drawer Front, 12''w x 10.5''h</v>
          </cell>
          <cell r="C780">
            <v>3</v>
          </cell>
          <cell r="D780">
            <v>0</v>
          </cell>
        </row>
        <row r="781">
          <cell r="A781" t="str">
            <v>DW1212</v>
          </cell>
          <cell r="B781" t="str">
            <v>Drawer Front, 12''w x 12''h</v>
          </cell>
          <cell r="C781">
            <v>3</v>
          </cell>
          <cell r="D781">
            <v>0</v>
          </cell>
        </row>
        <row r="782">
          <cell r="A782" t="str">
            <v>DW1506</v>
          </cell>
          <cell r="B782" t="str">
            <v>Drawer Front, 15''w x 6''h</v>
          </cell>
          <cell r="C782">
            <v>2</v>
          </cell>
          <cell r="D782">
            <v>0</v>
          </cell>
        </row>
        <row r="783">
          <cell r="A783" t="str">
            <v>DW1510</v>
          </cell>
          <cell r="B783" t="str">
            <v>Drawer Front, 15''w x 10.5''h</v>
          </cell>
          <cell r="C783">
            <v>3</v>
          </cell>
          <cell r="D783">
            <v>0</v>
          </cell>
        </row>
        <row r="784">
          <cell r="A784" t="str">
            <v>DW1512</v>
          </cell>
          <cell r="B784" t="str">
            <v>Drawer Front, 15''w x 12''h</v>
          </cell>
          <cell r="C784">
            <v>3</v>
          </cell>
          <cell r="D784">
            <v>0</v>
          </cell>
        </row>
        <row r="785">
          <cell r="A785" t="str">
            <v>DW1515</v>
          </cell>
          <cell r="B785" t="str">
            <v>Drawer Front, 15''w x 15''h</v>
          </cell>
          <cell r="C785">
            <v>4</v>
          </cell>
          <cell r="D785">
            <v>0</v>
          </cell>
        </row>
        <row r="786">
          <cell r="A786" t="str">
            <v>DW1606</v>
          </cell>
          <cell r="B786" t="str">
            <v>Drawer Front, 16.5''w x 6''h</v>
          </cell>
          <cell r="C786">
            <v>2</v>
          </cell>
          <cell r="D786">
            <v>0</v>
          </cell>
        </row>
        <row r="787">
          <cell r="A787" t="str">
            <v>DW1806</v>
          </cell>
          <cell r="B787" t="str">
            <v>Drawer Front, 18''w x 6''h</v>
          </cell>
          <cell r="C787">
            <v>2</v>
          </cell>
          <cell r="D787">
            <v>0</v>
          </cell>
        </row>
        <row r="788">
          <cell r="A788" t="str">
            <v>DW1810</v>
          </cell>
          <cell r="B788" t="str">
            <v>Drawer Front, 18''w x 10.5''h</v>
          </cell>
          <cell r="C788">
            <v>3</v>
          </cell>
          <cell r="D788">
            <v>0</v>
          </cell>
        </row>
        <row r="789">
          <cell r="A789" t="str">
            <v>DW1812</v>
          </cell>
          <cell r="B789" t="str">
            <v>Drawer Front, 18''w x 12''h</v>
          </cell>
          <cell r="C789">
            <v>3</v>
          </cell>
          <cell r="D789">
            <v>0</v>
          </cell>
        </row>
        <row r="790">
          <cell r="A790" t="str">
            <v>DW1815</v>
          </cell>
          <cell r="B790" t="str">
            <v>Drawer Front, 18''w x 15''h</v>
          </cell>
          <cell r="C790">
            <v>4</v>
          </cell>
          <cell r="D790">
            <v>0</v>
          </cell>
        </row>
        <row r="791">
          <cell r="A791" t="str">
            <v>DW1906</v>
          </cell>
          <cell r="B791" t="str">
            <v>Drawer Front, 19.5''w x 6''h</v>
          </cell>
          <cell r="C791">
            <v>2</v>
          </cell>
          <cell r="D791">
            <v>0</v>
          </cell>
        </row>
        <row r="792">
          <cell r="A792" t="str">
            <v>DW2106</v>
          </cell>
          <cell r="B792" t="str">
            <v>Drawer Front, 21''w x 6''h</v>
          </cell>
          <cell r="C792">
            <v>3</v>
          </cell>
          <cell r="D792">
            <v>0</v>
          </cell>
        </row>
        <row r="793">
          <cell r="A793" t="str">
            <v>DW2110</v>
          </cell>
          <cell r="B793" t="str">
            <v>Drawer Front, 21''w x 10.5''h</v>
          </cell>
          <cell r="C793">
            <v>4</v>
          </cell>
          <cell r="D793">
            <v>0</v>
          </cell>
        </row>
        <row r="794">
          <cell r="A794" t="str">
            <v>DW2112</v>
          </cell>
          <cell r="B794" t="str">
            <v>Drawer Front, 21''w x 12''h</v>
          </cell>
          <cell r="C794">
            <v>4</v>
          </cell>
          <cell r="D794">
            <v>0</v>
          </cell>
        </row>
        <row r="795">
          <cell r="A795" t="str">
            <v>DW2115</v>
          </cell>
          <cell r="B795" t="str">
            <v>Drawer Front, 21''w x 15''h</v>
          </cell>
          <cell r="C795">
            <v>4</v>
          </cell>
          <cell r="D795">
            <v>0</v>
          </cell>
        </row>
        <row r="796">
          <cell r="A796" t="str">
            <v>DW2403</v>
          </cell>
          <cell r="B796" t="str">
            <v>Drawer Front, 24''w x 3''h</v>
          </cell>
          <cell r="C796">
            <v>2</v>
          </cell>
          <cell r="D796">
            <v>0</v>
          </cell>
        </row>
        <row r="797">
          <cell r="A797" t="str">
            <v>DW2406</v>
          </cell>
          <cell r="B797" t="str">
            <v>Drawer Front, 24''w x 6''h</v>
          </cell>
          <cell r="C797">
            <v>3</v>
          </cell>
          <cell r="D797">
            <v>0</v>
          </cell>
        </row>
        <row r="798">
          <cell r="A798" t="str">
            <v>DW2410</v>
          </cell>
          <cell r="B798" t="str">
            <v>Drawer Front, 24''w x 10.5''h</v>
          </cell>
          <cell r="C798">
            <v>4</v>
          </cell>
          <cell r="D798">
            <v>0</v>
          </cell>
        </row>
        <row r="799">
          <cell r="A799" t="str">
            <v>DW2412</v>
          </cell>
          <cell r="B799" t="str">
            <v>Drawer Front, 24''w x 12''h</v>
          </cell>
          <cell r="C799">
            <v>4</v>
          </cell>
          <cell r="D799">
            <v>0</v>
          </cell>
        </row>
        <row r="800">
          <cell r="A800" t="str">
            <v>DW2415</v>
          </cell>
          <cell r="B800" t="str">
            <v>Drawer Front, 24''w x 15''h</v>
          </cell>
          <cell r="C800">
            <v>6</v>
          </cell>
          <cell r="D800">
            <v>0</v>
          </cell>
        </row>
        <row r="801">
          <cell r="A801" t="str">
            <v>DW2706</v>
          </cell>
          <cell r="B801" t="str">
            <v>Drawer Front, 27''w x 6''h</v>
          </cell>
          <cell r="C801">
            <v>3</v>
          </cell>
          <cell r="D801">
            <v>0</v>
          </cell>
        </row>
        <row r="802">
          <cell r="A802" t="str">
            <v>DW3003</v>
          </cell>
          <cell r="B802" t="str">
            <v>Drawer Front, 30''w x 3''h</v>
          </cell>
          <cell r="C802">
            <v>2</v>
          </cell>
          <cell r="D802">
            <v>0</v>
          </cell>
        </row>
        <row r="803">
          <cell r="A803" t="str">
            <v>DW3006</v>
          </cell>
          <cell r="B803" t="str">
            <v>Drawer Front, 30''w x 6''h</v>
          </cell>
          <cell r="C803">
            <v>3</v>
          </cell>
          <cell r="D803">
            <v>0</v>
          </cell>
        </row>
        <row r="804">
          <cell r="A804" t="str">
            <v>DW3012</v>
          </cell>
          <cell r="B804" t="str">
            <v>Drawer Front, 30''w x 12''h</v>
          </cell>
          <cell r="C804">
            <v>5</v>
          </cell>
          <cell r="D804">
            <v>0</v>
          </cell>
        </row>
        <row r="805">
          <cell r="A805" t="str">
            <v>DW3306</v>
          </cell>
          <cell r="B805" t="str">
            <v>Drawer Front, 33''w x 6''h</v>
          </cell>
          <cell r="C805">
            <v>3</v>
          </cell>
          <cell r="D805">
            <v>0</v>
          </cell>
        </row>
        <row r="806">
          <cell r="A806" t="str">
            <v>DW3312</v>
          </cell>
          <cell r="B806" t="str">
            <v>Drawer Front, 33''w x 12''h</v>
          </cell>
          <cell r="C806">
            <v>5</v>
          </cell>
          <cell r="D806">
            <v>0</v>
          </cell>
        </row>
        <row r="807">
          <cell r="A807" t="str">
            <v>DW3603</v>
          </cell>
          <cell r="B807" t="str">
            <v>Drawer Front, 36''w x 3''h</v>
          </cell>
          <cell r="C807">
            <v>3</v>
          </cell>
          <cell r="D807">
            <v>0</v>
          </cell>
        </row>
        <row r="808">
          <cell r="A808" t="str">
            <v>DW3606</v>
          </cell>
          <cell r="B808" t="str">
            <v>Drawer Front, 36''w x 6''h</v>
          </cell>
          <cell r="C808">
            <v>3</v>
          </cell>
          <cell r="D808">
            <v>0</v>
          </cell>
        </row>
        <row r="809">
          <cell r="A809" t="str">
            <v>DW3612</v>
          </cell>
          <cell r="B809" t="str">
            <v>Drawer Front, 36''w x 12''h</v>
          </cell>
          <cell r="C809">
            <v>6</v>
          </cell>
          <cell r="D809">
            <v>0</v>
          </cell>
        </row>
        <row r="810">
          <cell r="A810" t="str">
            <v>DW3906</v>
          </cell>
          <cell r="B810" t="str">
            <v>Drawer Front, 39''w x 6''h</v>
          </cell>
          <cell r="C810">
            <v>3</v>
          </cell>
          <cell r="D810">
            <v>0</v>
          </cell>
        </row>
        <row r="811">
          <cell r="A811" t="str">
            <v>DW4203</v>
          </cell>
          <cell r="B811" t="str">
            <v>Drawer Front, 42''w x 3"h</v>
          </cell>
          <cell r="C811">
            <v>3</v>
          </cell>
          <cell r="D811">
            <v>0</v>
          </cell>
        </row>
        <row r="812">
          <cell r="A812" t="str">
            <v>DW4206</v>
          </cell>
          <cell r="B812" t="str">
            <v>Drawer Front, 42''w x 6''h</v>
          </cell>
          <cell r="C812">
            <v>4</v>
          </cell>
          <cell r="D812">
            <v>0</v>
          </cell>
        </row>
        <row r="813">
          <cell r="A813" t="str">
            <v>DW4806</v>
          </cell>
          <cell r="B813" t="str">
            <v>Drawer Front, 48''w x 6''h</v>
          </cell>
          <cell r="C813">
            <v>4</v>
          </cell>
          <cell r="D813">
            <v>0</v>
          </cell>
        </row>
        <row r="814">
          <cell r="A814" t="str">
            <v>DWP1424</v>
          </cell>
          <cell r="B814" t="str">
            <v>Replacement deck for BWS15</v>
          </cell>
          <cell r="C814">
            <v>0</v>
          </cell>
          <cell r="D814">
            <v>0</v>
          </cell>
        </row>
        <row r="815">
          <cell r="A815" t="str">
            <v>DWP1724</v>
          </cell>
          <cell r="B815" t="str">
            <v>Replacement deck for BWS18</v>
          </cell>
          <cell r="C815">
            <v>0</v>
          </cell>
          <cell r="D815">
            <v>0</v>
          </cell>
        </row>
        <row r="816">
          <cell r="A816" t="str">
            <v>EB-25FT-01</v>
          </cell>
          <cell r="B816" t="str">
            <v>Edgeband 01-Natural Maple</v>
          </cell>
          <cell r="C816">
            <v>0</v>
          </cell>
          <cell r="D816">
            <v>0</v>
          </cell>
        </row>
        <row r="817">
          <cell r="A817" t="str">
            <v>EB-25FT-04</v>
          </cell>
          <cell r="B817" t="str">
            <v>Edgeband 04-Fresh White</v>
          </cell>
          <cell r="C817">
            <v>0</v>
          </cell>
          <cell r="D817">
            <v>0</v>
          </cell>
        </row>
        <row r="818">
          <cell r="A818" t="str">
            <v>EB-25FT-12</v>
          </cell>
          <cell r="B818" t="str">
            <v>Edgeband 12-Honey Oak</v>
          </cell>
          <cell r="C818">
            <v>0</v>
          </cell>
          <cell r="D818">
            <v>0</v>
          </cell>
        </row>
        <row r="819">
          <cell r="A819" t="str">
            <v>EB-25FT-13</v>
          </cell>
          <cell r="B819" t="str">
            <v>Edgeband13-Auburn Oak</v>
          </cell>
          <cell r="C819">
            <v>0</v>
          </cell>
          <cell r="D819">
            <v>0</v>
          </cell>
        </row>
        <row r="820">
          <cell r="A820" t="str">
            <v>EB-25FT-14</v>
          </cell>
          <cell r="B820" t="str">
            <v>Edgeband 14-Espresso</v>
          </cell>
          <cell r="C820">
            <v>0</v>
          </cell>
          <cell r="D820">
            <v>0</v>
          </cell>
        </row>
        <row r="821">
          <cell r="A821" t="str">
            <v>EB-25FT-19</v>
          </cell>
          <cell r="B821" t="str">
            <v>Edgeband 19-Brandy</v>
          </cell>
          <cell r="C821">
            <v>0</v>
          </cell>
          <cell r="D821">
            <v>0</v>
          </cell>
        </row>
        <row r="822">
          <cell r="A822" t="str">
            <v>EB-25FT-25</v>
          </cell>
          <cell r="B822" t="str">
            <v>Edgeband 25-Java</v>
          </cell>
          <cell r="C822">
            <v>0</v>
          </cell>
          <cell r="D822">
            <v>0</v>
          </cell>
        </row>
        <row r="823">
          <cell r="A823" t="str">
            <v>EB-25FT-30</v>
          </cell>
          <cell r="B823" t="str">
            <v>Edgeband 30-White</v>
          </cell>
          <cell r="C823">
            <v>0</v>
          </cell>
          <cell r="D823">
            <v>0</v>
          </cell>
        </row>
        <row r="824">
          <cell r="A824" t="str">
            <v>EB-25FT-31</v>
          </cell>
          <cell r="B824" t="str">
            <v>Edgeband 31-Natural Interior</v>
          </cell>
          <cell r="C824">
            <v>0</v>
          </cell>
          <cell r="D824">
            <v>0</v>
          </cell>
        </row>
        <row r="825">
          <cell r="A825" t="str">
            <v>EB-25FT-32</v>
          </cell>
          <cell r="B825" t="str">
            <v>Edgeband 32-Satin White</v>
          </cell>
          <cell r="C825">
            <v>0</v>
          </cell>
          <cell r="D825">
            <v>0</v>
          </cell>
        </row>
        <row r="826">
          <cell r="A826" t="str">
            <v>EB-25FT-66</v>
          </cell>
          <cell r="B826" t="str">
            <v>Edgeband 66-Chestnut</v>
          </cell>
          <cell r="C826">
            <v>0</v>
          </cell>
          <cell r="D826">
            <v>0</v>
          </cell>
        </row>
        <row r="827">
          <cell r="A827" t="str">
            <v>EB-25FT-71</v>
          </cell>
          <cell r="B827" t="str">
            <v>Edgeband 71-Wheat</v>
          </cell>
          <cell r="C827">
            <v>0</v>
          </cell>
          <cell r="D827">
            <v>0</v>
          </cell>
        </row>
        <row r="828">
          <cell r="A828" t="str">
            <v>EB-25FT-72</v>
          </cell>
          <cell r="B828" t="str">
            <v>Edgeband 72-Sable</v>
          </cell>
          <cell r="C828">
            <v>0</v>
          </cell>
          <cell r="D828">
            <v>0</v>
          </cell>
        </row>
        <row r="829">
          <cell r="A829" t="str">
            <v>EB-25FT-73</v>
          </cell>
          <cell r="B829" t="str">
            <v>Edgeband 73-Wengi</v>
          </cell>
          <cell r="C829">
            <v>0</v>
          </cell>
          <cell r="D829">
            <v>0</v>
          </cell>
        </row>
        <row r="830">
          <cell r="A830" t="str">
            <v>EB-25FT-75D</v>
          </cell>
          <cell r="B830" t="str">
            <v>Edgeband 75D-Zuri1</v>
          </cell>
          <cell r="C830">
            <v>0</v>
          </cell>
          <cell r="D830">
            <v>0</v>
          </cell>
        </row>
        <row r="831">
          <cell r="A831" t="str">
            <v>EB-25FT-75L</v>
          </cell>
          <cell r="B831" t="str">
            <v>Edgeband 75L-Zuri3</v>
          </cell>
          <cell r="C831">
            <v>0</v>
          </cell>
          <cell r="D831">
            <v>0</v>
          </cell>
        </row>
        <row r="832">
          <cell r="A832" t="str">
            <v>EB-25FT-76G</v>
          </cell>
          <cell r="B832" t="str">
            <v>Edgeband 76G-Tsuki2</v>
          </cell>
          <cell r="C832">
            <v>0</v>
          </cell>
          <cell r="D832">
            <v>0</v>
          </cell>
        </row>
        <row r="833">
          <cell r="A833" t="str">
            <v>EB-25FT-76W</v>
          </cell>
          <cell r="B833" t="str">
            <v>Edgeband 76W-Tsuki1</v>
          </cell>
          <cell r="C833">
            <v>0</v>
          </cell>
          <cell r="D833">
            <v>0</v>
          </cell>
        </row>
        <row r="834">
          <cell r="A834" t="str">
            <v>EB-25FT-78</v>
          </cell>
          <cell r="B834" t="str">
            <v>Edgeband 78-Café</v>
          </cell>
          <cell r="C834">
            <v>0</v>
          </cell>
          <cell r="D834">
            <v>0</v>
          </cell>
        </row>
        <row r="835">
          <cell r="A835" t="str">
            <v>EB-25FT-79A</v>
          </cell>
          <cell r="B835" t="str">
            <v>Edgeband 79A-Satomi</v>
          </cell>
          <cell r="C835">
            <v>0</v>
          </cell>
          <cell r="D835">
            <v>0</v>
          </cell>
        </row>
        <row r="836">
          <cell r="A836" t="str">
            <v>EB-25FT-82</v>
          </cell>
          <cell r="B836" t="str">
            <v>Edgeband 82-Alabaster</v>
          </cell>
          <cell r="C836">
            <v>0</v>
          </cell>
          <cell r="D836">
            <v>0</v>
          </cell>
        </row>
        <row r="837">
          <cell r="A837" t="str">
            <v>EB-25FT-83</v>
          </cell>
          <cell r="B837" t="str">
            <v>Edgeband 83-Dove Gray</v>
          </cell>
          <cell r="C837">
            <v>0</v>
          </cell>
          <cell r="D837">
            <v>0</v>
          </cell>
        </row>
        <row r="838">
          <cell r="A838" t="str">
            <v>EB-25FT-88</v>
          </cell>
          <cell r="B838" t="str">
            <v>Edgeband 88-Harvest</v>
          </cell>
          <cell r="C838">
            <v>0</v>
          </cell>
          <cell r="D838">
            <v>0</v>
          </cell>
        </row>
        <row r="839">
          <cell r="A839" t="str">
            <v>EB-25FT-98</v>
          </cell>
          <cell r="B839" t="str">
            <v>Edgeband 98-Unfinished Oak</v>
          </cell>
          <cell r="C839">
            <v>0</v>
          </cell>
          <cell r="D839">
            <v>0</v>
          </cell>
        </row>
        <row r="840">
          <cell r="A840" t="str">
            <v>EB-25FT-99</v>
          </cell>
          <cell r="B840" t="str">
            <v>Edgeband 99-Unfin. Mpl, Veneer</v>
          </cell>
          <cell r="C840">
            <v>0</v>
          </cell>
          <cell r="D840">
            <v>0</v>
          </cell>
        </row>
        <row r="841">
          <cell r="A841" t="str">
            <v>FD1235</v>
          </cell>
          <cell r="B841" t="str">
            <v>Frame &amp; Door Kit, 12-16.5 x 31-35</v>
          </cell>
          <cell r="C841">
            <v>14</v>
          </cell>
          <cell r="D841">
            <v>0</v>
          </cell>
        </row>
        <row r="842">
          <cell r="A842" t="str">
            <v>FD1241</v>
          </cell>
          <cell r="B842" t="str">
            <v>Frame &amp; Door Kit, 12-16.5 x 37-41</v>
          </cell>
          <cell r="C842">
            <v>15</v>
          </cell>
          <cell r="D842">
            <v>0</v>
          </cell>
        </row>
        <row r="843">
          <cell r="A843" t="str">
            <v>FD1247</v>
          </cell>
          <cell r="B843" t="str">
            <v>Frame &amp; Door Kit, 12-16.5 x 43-47</v>
          </cell>
          <cell r="C843">
            <v>17</v>
          </cell>
          <cell r="D843">
            <v>0</v>
          </cell>
        </row>
        <row r="844">
          <cell r="A844" t="str">
            <v>FD1255</v>
          </cell>
          <cell r="B844" t="str">
            <v>Frame &amp; Door Kit, 12-16.5 x 43-55</v>
          </cell>
          <cell r="C844">
            <v>18</v>
          </cell>
          <cell r="D844">
            <v>0</v>
          </cell>
        </row>
        <row r="845">
          <cell r="A845" t="str">
            <v>FD1265</v>
          </cell>
          <cell r="B845" t="str">
            <v>Frame &amp; Door Kit, 12-16.5 x 61-65</v>
          </cell>
          <cell r="C845">
            <v>21</v>
          </cell>
          <cell r="D845">
            <v>0</v>
          </cell>
        </row>
        <row r="846">
          <cell r="A846" t="str">
            <v>FD1277</v>
          </cell>
          <cell r="B846" t="str">
            <v>Frame &amp; Door Kit, 12-16.5 x 73-77</v>
          </cell>
          <cell r="C846">
            <v>24</v>
          </cell>
          <cell r="D846">
            <v>0</v>
          </cell>
        </row>
        <row r="847">
          <cell r="A847" t="str">
            <v>FD1284</v>
          </cell>
          <cell r="B847" t="str">
            <v>Frame &amp; Door Kit, 12-16.5 x 80-84</v>
          </cell>
          <cell r="C847">
            <v>25</v>
          </cell>
          <cell r="D847">
            <v>0</v>
          </cell>
        </row>
        <row r="848">
          <cell r="A848" t="str">
            <v>FD1287</v>
          </cell>
          <cell r="B848" t="str">
            <v>Frame &amp; Door Kit, 12-16.5 x 83-87</v>
          </cell>
          <cell r="C848">
            <v>26</v>
          </cell>
          <cell r="D848">
            <v>0</v>
          </cell>
        </row>
        <row r="849">
          <cell r="A849" t="str">
            <v>FD1290</v>
          </cell>
          <cell r="B849" t="str">
            <v>Frame &amp; Door Kit, 12-16.5 x 86-90</v>
          </cell>
          <cell r="C849">
            <v>26</v>
          </cell>
          <cell r="D849">
            <v>0</v>
          </cell>
        </row>
        <row r="850">
          <cell r="A850" t="str">
            <v>FD1293</v>
          </cell>
          <cell r="B850" t="str">
            <v>Frame &amp; Door Kit, 12-16.5 x 89-93</v>
          </cell>
          <cell r="C850">
            <v>27</v>
          </cell>
          <cell r="D850">
            <v>0</v>
          </cell>
        </row>
        <row r="851">
          <cell r="A851" t="str">
            <v>FD1296</v>
          </cell>
          <cell r="B851" t="str">
            <v>Frame &amp; Door Kit, 12-16.5 x 92-96</v>
          </cell>
          <cell r="C851">
            <v>28</v>
          </cell>
          <cell r="D851">
            <v>0</v>
          </cell>
        </row>
        <row r="852">
          <cell r="A852" t="str">
            <v>FD1535</v>
          </cell>
          <cell r="B852" t="str">
            <v>Frame &amp; Door Kit, 15-19.5 x 31-35</v>
          </cell>
          <cell r="C852">
            <v>15</v>
          </cell>
          <cell r="D852">
            <v>0</v>
          </cell>
        </row>
        <row r="853">
          <cell r="A853" t="str">
            <v>FD1541</v>
          </cell>
          <cell r="B853" t="str">
            <v>Frame &amp; Door Kit, 15-19.5 x 37-41</v>
          </cell>
          <cell r="C853">
            <v>17</v>
          </cell>
          <cell r="D853">
            <v>0</v>
          </cell>
        </row>
        <row r="854">
          <cell r="A854" t="str">
            <v>FD1547</v>
          </cell>
          <cell r="B854" t="str">
            <v>Frame &amp; Door Kit, 15-19.5 x 43-47</v>
          </cell>
          <cell r="C854">
            <v>18</v>
          </cell>
          <cell r="D854">
            <v>0</v>
          </cell>
        </row>
        <row r="855">
          <cell r="A855" t="str">
            <v>FD1555</v>
          </cell>
          <cell r="B855" t="str">
            <v>Frame &amp; Door Kit, 15-19.5 x 43-55</v>
          </cell>
          <cell r="C855">
            <v>20</v>
          </cell>
          <cell r="D855">
            <v>0</v>
          </cell>
        </row>
        <row r="856">
          <cell r="A856" t="str">
            <v>FD1565</v>
          </cell>
          <cell r="B856" t="str">
            <v>Frame &amp; Door Kit, 15-19.5 x 61-65</v>
          </cell>
          <cell r="C856">
            <v>23</v>
          </cell>
          <cell r="D856">
            <v>0</v>
          </cell>
        </row>
        <row r="857">
          <cell r="A857" t="str">
            <v>FD1577</v>
          </cell>
          <cell r="B857" t="str">
            <v>Frame &amp; Door Kit, 15-19.5 x 73-77</v>
          </cell>
          <cell r="C857">
            <v>26</v>
          </cell>
          <cell r="D857">
            <v>0</v>
          </cell>
        </row>
        <row r="858">
          <cell r="A858" t="str">
            <v>FD1584</v>
          </cell>
          <cell r="B858" t="str">
            <v>Frame &amp; Door Kit, 15-19.5 x 80-84</v>
          </cell>
          <cell r="C858">
            <v>28</v>
          </cell>
          <cell r="D858">
            <v>0</v>
          </cell>
        </row>
        <row r="859">
          <cell r="A859" t="str">
            <v>FD1587</v>
          </cell>
          <cell r="B859" t="str">
            <v>Frame &amp; Door Kit, 15-19.5 x 83-87</v>
          </cell>
          <cell r="C859">
            <v>29</v>
          </cell>
          <cell r="D859">
            <v>0</v>
          </cell>
        </row>
        <row r="860">
          <cell r="A860" t="str">
            <v>FD1590</v>
          </cell>
          <cell r="B860" t="str">
            <v>Frame &amp; Door Kit, 15-19.5 x 86-90</v>
          </cell>
          <cell r="C860">
            <v>29</v>
          </cell>
          <cell r="D860">
            <v>0</v>
          </cell>
        </row>
        <row r="861">
          <cell r="A861" t="str">
            <v>FD1593</v>
          </cell>
          <cell r="B861" t="str">
            <v>Frame &amp; Door Kit, 15-19.5 x 89-93</v>
          </cell>
          <cell r="C861">
            <v>30</v>
          </cell>
          <cell r="D861">
            <v>0</v>
          </cell>
        </row>
        <row r="862">
          <cell r="A862" t="str">
            <v>FD1596</v>
          </cell>
          <cell r="B862" t="str">
            <v>Frame &amp; Door Kit, 15-19.5 x 92-96</v>
          </cell>
          <cell r="C862">
            <v>31</v>
          </cell>
          <cell r="D862">
            <v>0</v>
          </cell>
        </row>
        <row r="863">
          <cell r="A863" t="str">
            <v>FD1835</v>
          </cell>
          <cell r="B863" t="str">
            <v>Frame &amp; Door Kit, 18-22.5 x 31-35</v>
          </cell>
          <cell r="C863">
            <v>16</v>
          </cell>
          <cell r="D863">
            <v>0</v>
          </cell>
        </row>
        <row r="864">
          <cell r="A864" t="str">
            <v>FD1841</v>
          </cell>
          <cell r="B864" t="str">
            <v>Frame &amp; Door Kit, 18-22.5 x 37-41</v>
          </cell>
          <cell r="C864">
            <v>18</v>
          </cell>
          <cell r="D864">
            <v>0</v>
          </cell>
        </row>
        <row r="865">
          <cell r="A865" t="str">
            <v>FD1847</v>
          </cell>
          <cell r="B865" t="str">
            <v>Frame &amp; Door Kit, 18-22.5 x 43-47</v>
          </cell>
          <cell r="C865">
            <v>20</v>
          </cell>
          <cell r="D865">
            <v>0</v>
          </cell>
        </row>
        <row r="866">
          <cell r="A866" t="str">
            <v>FD1855</v>
          </cell>
          <cell r="B866" t="str">
            <v>Frame &amp; Door Kit, 18-22.5 x 43-55</v>
          </cell>
          <cell r="C866">
            <v>22</v>
          </cell>
          <cell r="D866">
            <v>0</v>
          </cell>
        </row>
        <row r="867">
          <cell r="A867" t="str">
            <v>FD1865</v>
          </cell>
          <cell r="B867" t="str">
            <v>Frame &amp; Door Kit, 18-22.5 x 61-65</v>
          </cell>
          <cell r="C867">
            <v>25</v>
          </cell>
          <cell r="D867">
            <v>0</v>
          </cell>
        </row>
        <row r="868">
          <cell r="A868" t="str">
            <v>FD1877</v>
          </cell>
          <cell r="B868" t="str">
            <v>Frame &amp; Door Kit, 18-22.5 x 73-77</v>
          </cell>
          <cell r="C868">
            <v>28</v>
          </cell>
          <cell r="D868">
            <v>0</v>
          </cell>
        </row>
        <row r="869">
          <cell r="A869" t="str">
            <v>FD1884</v>
          </cell>
          <cell r="B869" t="str">
            <v>Frame &amp; Door Kit, 18-22.5 x 80-84</v>
          </cell>
          <cell r="C869">
            <v>31</v>
          </cell>
          <cell r="D869">
            <v>0</v>
          </cell>
        </row>
        <row r="870">
          <cell r="A870" t="str">
            <v>FD1887</v>
          </cell>
          <cell r="B870" t="str">
            <v>Frame &amp; Door Kit, 18-22.5 x 83-87</v>
          </cell>
          <cell r="C870">
            <v>32</v>
          </cell>
          <cell r="D870">
            <v>0</v>
          </cell>
        </row>
        <row r="871">
          <cell r="A871" t="str">
            <v>FD1890</v>
          </cell>
          <cell r="B871" t="str">
            <v>Frame &amp; Door Kit, 18-22.5 x 86-90</v>
          </cell>
          <cell r="C871">
            <v>32</v>
          </cell>
          <cell r="D871">
            <v>0</v>
          </cell>
        </row>
        <row r="872">
          <cell r="A872" t="str">
            <v>FD1893</v>
          </cell>
          <cell r="B872" t="str">
            <v>Frame &amp; Door Kit, 18-22.5 x 89-93</v>
          </cell>
          <cell r="C872">
            <v>33</v>
          </cell>
          <cell r="D872">
            <v>0</v>
          </cell>
        </row>
        <row r="873">
          <cell r="A873" t="str">
            <v>FD1896</v>
          </cell>
          <cell r="B873" t="str">
            <v>Frame &amp; Door Kit, 18-22.5 x 92-96</v>
          </cell>
          <cell r="C873">
            <v>34</v>
          </cell>
          <cell r="D873">
            <v>0</v>
          </cell>
        </row>
        <row r="874">
          <cell r="A874" t="str">
            <v>FD2135</v>
          </cell>
          <cell r="B874" t="str">
            <v>Frame &amp; Door Kit, 21-25.5 x 31-35</v>
          </cell>
          <cell r="C874">
            <v>18</v>
          </cell>
          <cell r="D874">
            <v>0</v>
          </cell>
        </row>
        <row r="875">
          <cell r="A875" t="str">
            <v>FD2141</v>
          </cell>
          <cell r="B875" t="str">
            <v>Frame &amp; Door Kit, 21-25.5 x 37-41</v>
          </cell>
          <cell r="C875">
            <v>19</v>
          </cell>
          <cell r="D875">
            <v>0</v>
          </cell>
        </row>
        <row r="876">
          <cell r="A876" t="str">
            <v>FD2147</v>
          </cell>
          <cell r="B876" t="str">
            <v>Frame &amp; Door Kit, 21-25.5 x 43-47</v>
          </cell>
          <cell r="C876">
            <v>21</v>
          </cell>
          <cell r="D876">
            <v>0</v>
          </cell>
        </row>
        <row r="877">
          <cell r="A877" t="str">
            <v>FD2155</v>
          </cell>
          <cell r="B877" t="str">
            <v>Frame &amp; Door Kit, 21-25.5 x 43-55</v>
          </cell>
          <cell r="C877">
            <v>24</v>
          </cell>
          <cell r="D877">
            <v>0</v>
          </cell>
        </row>
        <row r="878">
          <cell r="A878" t="str">
            <v>FD2165</v>
          </cell>
          <cell r="B878" t="str">
            <v>Frame &amp; Door Kit, 21-25.5 x 61-65</v>
          </cell>
          <cell r="C878">
            <v>28</v>
          </cell>
          <cell r="D878">
            <v>0</v>
          </cell>
        </row>
        <row r="879">
          <cell r="A879" t="str">
            <v>FD2177</v>
          </cell>
          <cell r="B879" t="str">
            <v>Frame &amp; Door Kit, 21-25.5 x 73-77</v>
          </cell>
          <cell r="C879">
            <v>31</v>
          </cell>
          <cell r="D879">
            <v>0</v>
          </cell>
        </row>
        <row r="880">
          <cell r="A880" t="str">
            <v>FD2184</v>
          </cell>
          <cell r="B880" t="str">
            <v>Frame &amp; Door Kit, 21-25.5 x 80-84</v>
          </cell>
          <cell r="C880">
            <v>33</v>
          </cell>
          <cell r="D880">
            <v>0</v>
          </cell>
        </row>
        <row r="881">
          <cell r="A881" t="str">
            <v>FD2187</v>
          </cell>
          <cell r="B881" t="str">
            <v>Frame &amp; Door Kit, 21-25.5 x 83-87</v>
          </cell>
          <cell r="C881">
            <v>34</v>
          </cell>
          <cell r="D881">
            <v>0</v>
          </cell>
        </row>
        <row r="882">
          <cell r="A882" t="str">
            <v>FD2190</v>
          </cell>
          <cell r="B882" t="str">
            <v>Frame &amp; Door Kit, 21-25.5 x 86-90</v>
          </cell>
          <cell r="C882">
            <v>35</v>
          </cell>
          <cell r="D882">
            <v>0</v>
          </cell>
        </row>
        <row r="883">
          <cell r="A883" t="str">
            <v>FD2193</v>
          </cell>
          <cell r="B883" t="str">
            <v>Frame &amp; Door Kit, 21-25.5 x 89-93</v>
          </cell>
          <cell r="C883">
            <v>36</v>
          </cell>
          <cell r="D883">
            <v>0</v>
          </cell>
        </row>
        <row r="884">
          <cell r="A884" t="str">
            <v>FD2196</v>
          </cell>
          <cell r="B884" t="str">
            <v>Frame &amp; Door Kit, 21-25.5 x 92-96</v>
          </cell>
          <cell r="C884">
            <v>37</v>
          </cell>
          <cell r="D884">
            <v>0</v>
          </cell>
        </row>
        <row r="885">
          <cell r="A885" t="str">
            <v>FD2435</v>
          </cell>
          <cell r="B885" t="str">
            <v>Frame &amp; Door Kit, 24-28.5 x 31-35</v>
          </cell>
          <cell r="C885">
            <v>20</v>
          </cell>
          <cell r="D885">
            <v>0</v>
          </cell>
        </row>
        <row r="886">
          <cell r="A886" t="str">
            <v>FD2441</v>
          </cell>
          <cell r="B886" t="str">
            <v>Frame &amp; Door Kit, 24-28.5 x 37-41</v>
          </cell>
          <cell r="C886">
            <v>22</v>
          </cell>
          <cell r="D886">
            <v>0</v>
          </cell>
        </row>
        <row r="887">
          <cell r="A887" t="str">
            <v>FD2447</v>
          </cell>
          <cell r="B887" t="str">
            <v>Frame &amp; Door Kit, 24-28.5 x 43-47</v>
          </cell>
          <cell r="C887">
            <v>24</v>
          </cell>
          <cell r="D887">
            <v>0</v>
          </cell>
        </row>
        <row r="888">
          <cell r="A888" t="str">
            <v>FD2455</v>
          </cell>
          <cell r="B888" t="str">
            <v>Frame &amp; Door Kit, 24-28.5 x 43-55</v>
          </cell>
          <cell r="C888">
            <v>27</v>
          </cell>
          <cell r="D888">
            <v>0</v>
          </cell>
        </row>
        <row r="889">
          <cell r="A889" t="str">
            <v>FD2465</v>
          </cell>
          <cell r="B889" t="str">
            <v>Frame &amp; Door Kit, 24-28.5 x 61-65</v>
          </cell>
          <cell r="C889">
            <v>31</v>
          </cell>
          <cell r="D889">
            <v>0</v>
          </cell>
        </row>
        <row r="890">
          <cell r="A890" t="str">
            <v>FD2477</v>
          </cell>
          <cell r="B890" t="str">
            <v>Frame &amp; Door Kit, 24-28.5 x 73-77</v>
          </cell>
          <cell r="C890">
            <v>35</v>
          </cell>
          <cell r="D890">
            <v>0</v>
          </cell>
        </row>
        <row r="891">
          <cell r="A891" t="str">
            <v>FD2484</v>
          </cell>
          <cell r="B891" t="str">
            <v>Frame &amp; Door Kit, 24-28.5 x 80-84</v>
          </cell>
          <cell r="C891">
            <v>38</v>
          </cell>
          <cell r="D891">
            <v>0</v>
          </cell>
        </row>
        <row r="892">
          <cell r="A892" t="str">
            <v>FD2487</v>
          </cell>
          <cell r="B892" t="str">
            <v>Frame &amp; Door Kit, 24-28.5 x 83-87</v>
          </cell>
          <cell r="C892">
            <v>39</v>
          </cell>
          <cell r="D892">
            <v>0</v>
          </cell>
        </row>
        <row r="893">
          <cell r="A893" t="str">
            <v>FD2490</v>
          </cell>
          <cell r="B893" t="str">
            <v>Frame &amp; Door Kit, 24-28.5 x 86-90</v>
          </cell>
          <cell r="C893">
            <v>40</v>
          </cell>
          <cell r="D893">
            <v>0</v>
          </cell>
        </row>
        <row r="894">
          <cell r="A894" t="str">
            <v>FD2493</v>
          </cell>
          <cell r="B894" t="str">
            <v>Frame &amp; Door Kit, 24-28.5 x 89-93</v>
          </cell>
          <cell r="C894">
            <v>41</v>
          </cell>
          <cell r="D894">
            <v>0</v>
          </cell>
        </row>
        <row r="895">
          <cell r="A895" t="str">
            <v>FD2496</v>
          </cell>
          <cell r="B895" t="str">
            <v>Frame &amp; Door Kit, 24-28.5 x 92-96</v>
          </cell>
          <cell r="C895">
            <v>41</v>
          </cell>
          <cell r="D895">
            <v>0</v>
          </cell>
        </row>
        <row r="896">
          <cell r="A896" t="str">
            <v>FD2735</v>
          </cell>
          <cell r="B896" t="str">
            <v>Frame &amp; Door Kit, 27-31.5 x 31-35</v>
          </cell>
          <cell r="C896">
            <v>21</v>
          </cell>
          <cell r="D896">
            <v>0</v>
          </cell>
        </row>
        <row r="897">
          <cell r="A897" t="str">
            <v>FD2741</v>
          </cell>
          <cell r="B897" t="str">
            <v>Frame &amp; Door Kit, 27-31.5 x 37-41</v>
          </cell>
          <cell r="C897">
            <v>23</v>
          </cell>
          <cell r="D897">
            <v>0</v>
          </cell>
        </row>
        <row r="898">
          <cell r="A898" t="str">
            <v>FD2747</v>
          </cell>
          <cell r="B898" t="str">
            <v>Frame &amp; Door Kit, 27-31.5 x 43-47</v>
          </cell>
          <cell r="C898">
            <v>26</v>
          </cell>
          <cell r="D898">
            <v>0</v>
          </cell>
        </row>
        <row r="899">
          <cell r="A899" t="str">
            <v>FD2755</v>
          </cell>
          <cell r="B899" t="str">
            <v>Frame &amp; Door Kit, 27-31.5 x 43-55</v>
          </cell>
          <cell r="C899">
            <v>28</v>
          </cell>
          <cell r="D899">
            <v>0</v>
          </cell>
        </row>
        <row r="900">
          <cell r="A900" t="str">
            <v>FD2765</v>
          </cell>
          <cell r="B900" t="str">
            <v>Frame &amp; Door Kit, 27-31.5 x 61-65</v>
          </cell>
          <cell r="C900">
            <v>33</v>
          </cell>
          <cell r="D900">
            <v>0</v>
          </cell>
        </row>
        <row r="901">
          <cell r="A901" t="str">
            <v>FD2777</v>
          </cell>
          <cell r="B901" t="str">
            <v>Frame &amp; Door Kit, 27-31.5 x 73-77</v>
          </cell>
          <cell r="C901">
            <v>37</v>
          </cell>
          <cell r="D901">
            <v>0</v>
          </cell>
        </row>
        <row r="902">
          <cell r="A902" t="str">
            <v>FD2784</v>
          </cell>
          <cell r="B902" t="str">
            <v>Frame &amp; Door Kit, 27-31.5 x 80-84</v>
          </cell>
          <cell r="C902">
            <v>40</v>
          </cell>
          <cell r="D902">
            <v>0</v>
          </cell>
        </row>
        <row r="903">
          <cell r="A903" t="str">
            <v>FD2787</v>
          </cell>
          <cell r="B903" t="str">
            <v>Frame &amp; Door Kit, 27-31.5 x 83-87</v>
          </cell>
          <cell r="C903">
            <v>41</v>
          </cell>
          <cell r="D903">
            <v>0</v>
          </cell>
        </row>
        <row r="904">
          <cell r="A904" t="str">
            <v>FD2790</v>
          </cell>
          <cell r="B904" t="str">
            <v>Frame &amp; Door Kit, 27-31.5 x 86-90</v>
          </cell>
          <cell r="C904">
            <v>43</v>
          </cell>
          <cell r="D904">
            <v>0</v>
          </cell>
        </row>
        <row r="905">
          <cell r="A905" t="str">
            <v>FD2793</v>
          </cell>
          <cell r="B905" t="str">
            <v>Frame &amp; Door Kit, 27-31.5 x 89-93</v>
          </cell>
          <cell r="C905">
            <v>44</v>
          </cell>
          <cell r="D905">
            <v>0</v>
          </cell>
        </row>
        <row r="906">
          <cell r="A906" t="str">
            <v>FD2796</v>
          </cell>
          <cell r="B906" t="str">
            <v>Frame &amp; Door Kit, 27-31.5 x 92-96</v>
          </cell>
          <cell r="C906">
            <v>45</v>
          </cell>
          <cell r="D906">
            <v>0</v>
          </cell>
        </row>
        <row r="907">
          <cell r="A907" t="str">
            <v>FD3035</v>
          </cell>
          <cell r="B907" t="str">
            <v>Frame &amp; Door Kit, 30-34.5 x 31-35</v>
          </cell>
          <cell r="C907">
            <v>22</v>
          </cell>
          <cell r="D907">
            <v>0</v>
          </cell>
        </row>
        <row r="908">
          <cell r="A908" t="str">
            <v>FD3041</v>
          </cell>
          <cell r="B908" t="str">
            <v>Frame &amp; Door Kit, 30-34.5 x 37-41</v>
          </cell>
          <cell r="C908">
            <v>24</v>
          </cell>
          <cell r="D908">
            <v>0</v>
          </cell>
        </row>
        <row r="909">
          <cell r="A909" t="str">
            <v>FD3047</v>
          </cell>
          <cell r="B909" t="str">
            <v>Frame &amp; Door Kit, 30-34.5 x 43-47</v>
          </cell>
          <cell r="C909">
            <v>27</v>
          </cell>
          <cell r="D909">
            <v>0</v>
          </cell>
        </row>
        <row r="910">
          <cell r="A910" t="str">
            <v>FD3055</v>
          </cell>
          <cell r="B910" t="str">
            <v>Frame &amp; Door Kit, 30-34.5 x 43-55</v>
          </cell>
          <cell r="C910">
            <v>30</v>
          </cell>
          <cell r="D910">
            <v>0</v>
          </cell>
        </row>
        <row r="911">
          <cell r="A911" t="str">
            <v>FD3065</v>
          </cell>
          <cell r="B911" t="str">
            <v>Frame &amp; Door Kit, 30-34.5 x 61-65</v>
          </cell>
          <cell r="C911">
            <v>35</v>
          </cell>
          <cell r="D911">
            <v>0</v>
          </cell>
        </row>
        <row r="912">
          <cell r="A912" t="str">
            <v>FD3077</v>
          </cell>
          <cell r="B912" t="str">
            <v>Frame &amp; Door Kit, 30-34.5 x 73-77</v>
          </cell>
          <cell r="C912">
            <v>40</v>
          </cell>
          <cell r="D912">
            <v>0</v>
          </cell>
        </row>
        <row r="913">
          <cell r="A913" t="str">
            <v>FD3084</v>
          </cell>
          <cell r="B913" t="str">
            <v>Frame &amp; Door Kit, 30-34.5 x 80-84</v>
          </cell>
          <cell r="C913">
            <v>43</v>
          </cell>
          <cell r="D913">
            <v>0</v>
          </cell>
        </row>
        <row r="914">
          <cell r="A914" t="str">
            <v>FD3087</v>
          </cell>
          <cell r="B914" t="str">
            <v>Frame &amp; Door Kit, 30-34.5 x 83-87</v>
          </cell>
          <cell r="C914">
            <v>44</v>
          </cell>
          <cell r="D914">
            <v>0</v>
          </cell>
        </row>
        <row r="915">
          <cell r="A915" t="str">
            <v>FD3090</v>
          </cell>
          <cell r="B915" t="str">
            <v>Frame &amp; Door Kit, 30-34.5 x 86-90</v>
          </cell>
          <cell r="C915">
            <v>45</v>
          </cell>
          <cell r="D915">
            <v>0</v>
          </cell>
        </row>
        <row r="916">
          <cell r="A916" t="str">
            <v>FD3093</v>
          </cell>
          <cell r="B916" t="str">
            <v>Frame &amp; Door Kit, 30-34.5 x 89-93</v>
          </cell>
          <cell r="C916">
            <v>47</v>
          </cell>
          <cell r="D916">
            <v>0</v>
          </cell>
        </row>
        <row r="917">
          <cell r="A917" t="str">
            <v>FD3096</v>
          </cell>
          <cell r="B917" t="str">
            <v>Frame &amp; Door Kit, 30-34.5 x 92-96</v>
          </cell>
          <cell r="C917">
            <v>48</v>
          </cell>
          <cell r="D917">
            <v>0</v>
          </cell>
        </row>
        <row r="918">
          <cell r="A918" t="str">
            <v>FD3335</v>
          </cell>
          <cell r="B918" t="str">
            <v>Frame &amp; Door Kit, 33-42.5 x 31-35</v>
          </cell>
          <cell r="C918">
            <v>23</v>
          </cell>
          <cell r="D918">
            <v>0</v>
          </cell>
        </row>
        <row r="919">
          <cell r="A919" t="str">
            <v>FD3341</v>
          </cell>
          <cell r="B919" t="str">
            <v>Frame &amp; Door Kit, 33-42.5 x 37-41</v>
          </cell>
          <cell r="C919">
            <v>26</v>
          </cell>
          <cell r="D919">
            <v>0</v>
          </cell>
        </row>
        <row r="920">
          <cell r="A920" t="str">
            <v>FD3347</v>
          </cell>
          <cell r="B920" t="str">
            <v>Frame &amp; Door Kit, 33-42.5 x 43-47</v>
          </cell>
          <cell r="C920">
            <v>29</v>
          </cell>
          <cell r="D920">
            <v>0</v>
          </cell>
        </row>
        <row r="921">
          <cell r="A921" t="str">
            <v>FD3355</v>
          </cell>
          <cell r="B921" t="str">
            <v>Frame &amp; Door Kit, 33-42.5 x 43-55</v>
          </cell>
          <cell r="C921">
            <v>32</v>
          </cell>
          <cell r="D921">
            <v>0</v>
          </cell>
        </row>
        <row r="922">
          <cell r="A922" t="str">
            <v>FD3365</v>
          </cell>
          <cell r="B922" t="str">
            <v>Frame &amp; Door Kit, 33-42.5 x 61-65</v>
          </cell>
          <cell r="C922">
            <v>37</v>
          </cell>
          <cell r="D922">
            <v>0</v>
          </cell>
        </row>
        <row r="923">
          <cell r="A923" t="str">
            <v>FD3377</v>
          </cell>
          <cell r="B923" t="str">
            <v>Frame &amp; Door Kit, 33-42.5 x 73-77</v>
          </cell>
          <cell r="C923">
            <v>42</v>
          </cell>
          <cell r="D923">
            <v>0</v>
          </cell>
        </row>
        <row r="924">
          <cell r="A924" t="str">
            <v>FD3384</v>
          </cell>
          <cell r="B924" t="str">
            <v>Frame &amp; Door Kit, 33-42.5 x 80-84</v>
          </cell>
          <cell r="C924">
            <v>46</v>
          </cell>
          <cell r="D924">
            <v>0</v>
          </cell>
        </row>
        <row r="925">
          <cell r="A925" t="str">
            <v>FD3387</v>
          </cell>
          <cell r="B925" t="str">
            <v>Frame &amp; Door Kit, 33-42.5 x 83-87</v>
          </cell>
          <cell r="C925">
            <v>47</v>
          </cell>
          <cell r="D925">
            <v>0</v>
          </cell>
        </row>
        <row r="926">
          <cell r="A926" t="str">
            <v>FD3390</v>
          </cell>
          <cell r="B926" t="str">
            <v>Frame &amp; Door Kit, 33-42.5 x 86-90</v>
          </cell>
          <cell r="C926">
            <v>48</v>
          </cell>
          <cell r="D926">
            <v>0</v>
          </cell>
        </row>
        <row r="927">
          <cell r="A927" t="str">
            <v>FD3393</v>
          </cell>
          <cell r="B927" t="str">
            <v>Frame &amp; Door Kit, 33-42.5 x 89-93</v>
          </cell>
          <cell r="C927">
            <v>50</v>
          </cell>
          <cell r="D927">
            <v>0</v>
          </cell>
        </row>
        <row r="928">
          <cell r="A928" t="str">
            <v>FD3396</v>
          </cell>
          <cell r="B928" t="str">
            <v>Frame &amp; Door Kit, 33-42.5 x 92-96</v>
          </cell>
          <cell r="C928">
            <v>51</v>
          </cell>
          <cell r="D928">
            <v>0</v>
          </cell>
        </row>
        <row r="929">
          <cell r="A929" t="str">
            <v>FD3635</v>
          </cell>
          <cell r="B929" t="str">
            <v>Frame &amp; Door Kit, 36-46.5 x 31-35</v>
          </cell>
          <cell r="C929">
            <v>24</v>
          </cell>
          <cell r="D929">
            <v>0</v>
          </cell>
        </row>
        <row r="930">
          <cell r="A930" t="str">
            <v>FD3641</v>
          </cell>
          <cell r="B930" t="str">
            <v>Frame &amp; Door Kit, 36-46.5 x 37-41</v>
          </cell>
          <cell r="C930">
            <v>27</v>
          </cell>
          <cell r="D930">
            <v>0</v>
          </cell>
        </row>
        <row r="931">
          <cell r="A931" t="str">
            <v>FD3647</v>
          </cell>
          <cell r="B931" t="str">
            <v>Frame &amp; Door Kit, 36-46.5 x 43-47</v>
          </cell>
          <cell r="C931">
            <v>30</v>
          </cell>
          <cell r="D931">
            <v>0</v>
          </cell>
        </row>
        <row r="932">
          <cell r="A932" t="str">
            <v>FD3655</v>
          </cell>
          <cell r="B932" t="str">
            <v>Frame &amp; Door Kit, 36-46.5 x 43-55</v>
          </cell>
          <cell r="C932">
            <v>34</v>
          </cell>
          <cell r="D932">
            <v>0</v>
          </cell>
        </row>
        <row r="933">
          <cell r="A933" t="str">
            <v>FD3665</v>
          </cell>
          <cell r="B933" t="str">
            <v>Frame &amp; Door Kit, 36-46.5 x 61-65</v>
          </cell>
          <cell r="C933">
            <v>39</v>
          </cell>
          <cell r="D933">
            <v>0</v>
          </cell>
        </row>
        <row r="934">
          <cell r="A934" t="str">
            <v>FD3677</v>
          </cell>
          <cell r="B934" t="str">
            <v>Frame &amp; Door Kit, 36-46.5 x 73-77</v>
          </cell>
          <cell r="C934">
            <v>45</v>
          </cell>
          <cell r="D934">
            <v>0</v>
          </cell>
        </row>
        <row r="935">
          <cell r="A935" t="str">
            <v>FD3684</v>
          </cell>
          <cell r="B935" t="str">
            <v>Frame &amp; Door Kit, 36-46.5 x 80-84</v>
          </cell>
          <cell r="C935">
            <v>49</v>
          </cell>
          <cell r="D935">
            <v>0</v>
          </cell>
        </row>
        <row r="936">
          <cell r="A936" t="str">
            <v>FD3687</v>
          </cell>
          <cell r="B936" t="str">
            <v>Frame &amp; Door Kit, 36-46.5 x 83-87</v>
          </cell>
          <cell r="C936">
            <v>50</v>
          </cell>
          <cell r="D936">
            <v>0</v>
          </cell>
        </row>
        <row r="937">
          <cell r="A937" t="str">
            <v>FD3690</v>
          </cell>
          <cell r="B937" t="str">
            <v>Frame &amp; Door Kit, 36-46.5 x 86-90</v>
          </cell>
          <cell r="C937">
            <v>51</v>
          </cell>
          <cell r="D937">
            <v>0</v>
          </cell>
        </row>
        <row r="938">
          <cell r="A938" t="str">
            <v>FD3693</v>
          </cell>
          <cell r="B938" t="str">
            <v>Frame &amp; Door Kit, 36-46.5 x 89-93</v>
          </cell>
          <cell r="C938">
            <v>53</v>
          </cell>
          <cell r="D938">
            <v>0</v>
          </cell>
        </row>
        <row r="939">
          <cell r="A939" t="str">
            <v>FD3696</v>
          </cell>
          <cell r="B939" t="str">
            <v>Frame &amp; Door Kit, 36-46.5 x 92-96</v>
          </cell>
          <cell r="C939">
            <v>54</v>
          </cell>
          <cell r="D939">
            <v>0</v>
          </cell>
        </row>
        <row r="940">
          <cell r="A940" t="str">
            <v>FD3935</v>
          </cell>
          <cell r="B940" t="str">
            <v>Frame &amp; Door Kit, 39-42.5 x 31-35</v>
          </cell>
          <cell r="C940">
            <v>26</v>
          </cell>
          <cell r="D940">
            <v>0</v>
          </cell>
        </row>
        <row r="941">
          <cell r="A941" t="str">
            <v>FD3941</v>
          </cell>
          <cell r="B941" t="str">
            <v>Frame &amp; Door Kit, 39-42.5 x 37-41</v>
          </cell>
          <cell r="C941">
            <v>28</v>
          </cell>
          <cell r="D941">
            <v>0</v>
          </cell>
        </row>
        <row r="942">
          <cell r="A942" t="str">
            <v>FD3947</v>
          </cell>
          <cell r="B942" t="str">
            <v>Frame &amp; Door Kit, 39-42.5 x 43-47</v>
          </cell>
          <cell r="C942">
            <v>32</v>
          </cell>
          <cell r="D942">
            <v>0</v>
          </cell>
        </row>
        <row r="943">
          <cell r="A943" t="str">
            <v>FD3965</v>
          </cell>
          <cell r="B943" t="str">
            <v>Frame &amp; Door Kit, 39-42.5 x 61-65</v>
          </cell>
          <cell r="C943">
            <v>41</v>
          </cell>
          <cell r="D943">
            <v>0</v>
          </cell>
        </row>
        <row r="944">
          <cell r="A944" t="str">
            <v>FD3977</v>
          </cell>
          <cell r="B944" t="str">
            <v>Frame &amp; Door Kit, 39-42.5 x 73-77</v>
          </cell>
          <cell r="C944">
            <v>47</v>
          </cell>
          <cell r="D944">
            <v>0</v>
          </cell>
        </row>
        <row r="945">
          <cell r="A945" t="str">
            <v>FD4235</v>
          </cell>
          <cell r="B945" t="str">
            <v>Frame &amp; Door Kit, 42-46.5 x 31-35</v>
          </cell>
          <cell r="C945">
            <v>27</v>
          </cell>
          <cell r="D945">
            <v>0</v>
          </cell>
        </row>
        <row r="946">
          <cell r="A946" t="str">
            <v>FD4241</v>
          </cell>
          <cell r="B946" t="str">
            <v>Frame &amp; Door Kit, 42-46.5 x 37-41</v>
          </cell>
          <cell r="C946">
            <v>30</v>
          </cell>
          <cell r="D946">
            <v>0</v>
          </cell>
        </row>
        <row r="947">
          <cell r="A947" t="str">
            <v>FD4247</v>
          </cell>
          <cell r="B947" t="str">
            <v>Frame &amp; Door Kit, 42-46.5 x 43-47</v>
          </cell>
          <cell r="C947">
            <v>33</v>
          </cell>
          <cell r="D947">
            <v>0</v>
          </cell>
        </row>
        <row r="948">
          <cell r="A948" t="str">
            <v>FD4255</v>
          </cell>
          <cell r="B948" t="str">
            <v>Frame &amp; Door Kit, 42-46.5 x 43-55</v>
          </cell>
          <cell r="C948">
            <v>37</v>
          </cell>
          <cell r="D948">
            <v>0</v>
          </cell>
        </row>
        <row r="949">
          <cell r="A949" t="str">
            <v>FD4265</v>
          </cell>
          <cell r="B949" t="str">
            <v>Frame &amp; Door Kit, 42-46.5 x 61-65</v>
          </cell>
          <cell r="C949">
            <v>44</v>
          </cell>
          <cell r="D949">
            <v>0</v>
          </cell>
        </row>
        <row r="950">
          <cell r="A950" t="str">
            <v>FD4277</v>
          </cell>
          <cell r="B950" t="str">
            <v>Frame &amp; Door Kit, 42-46.5 x 73-77</v>
          </cell>
          <cell r="C950">
            <v>50</v>
          </cell>
          <cell r="D950">
            <v>0</v>
          </cell>
        </row>
        <row r="951">
          <cell r="A951" t="str">
            <v>FD4284</v>
          </cell>
          <cell r="B951" t="str">
            <v>Frame &amp; Door Kit, 42-46.5 x 80-84</v>
          </cell>
          <cell r="C951">
            <v>54</v>
          </cell>
          <cell r="D951">
            <v>0</v>
          </cell>
        </row>
        <row r="952">
          <cell r="A952" t="str">
            <v>FD4287</v>
          </cell>
          <cell r="B952" t="str">
            <v>Frame &amp; Door Kit, 42-46.5 x 83-87</v>
          </cell>
          <cell r="C952">
            <v>56</v>
          </cell>
          <cell r="D952">
            <v>0</v>
          </cell>
        </row>
        <row r="953">
          <cell r="A953" t="str">
            <v>FD4290</v>
          </cell>
          <cell r="B953" t="str">
            <v>Frame &amp; Door Kit, 42-46.5 x 86-90</v>
          </cell>
          <cell r="C953">
            <v>57</v>
          </cell>
          <cell r="D953">
            <v>0</v>
          </cell>
        </row>
        <row r="954">
          <cell r="A954" t="str">
            <v>FD4293</v>
          </cell>
          <cell r="B954" t="str">
            <v>Frame &amp; Door Kit, 42-46.5 x 89-93</v>
          </cell>
          <cell r="C954">
            <v>59</v>
          </cell>
          <cell r="D954">
            <v>0</v>
          </cell>
        </row>
        <row r="955">
          <cell r="A955" t="str">
            <v>FD4296</v>
          </cell>
          <cell r="B955" t="str">
            <v>Frame &amp; Door Kit, 42-46.5 x 92-96</v>
          </cell>
          <cell r="C955">
            <v>60</v>
          </cell>
          <cell r="D955">
            <v>0</v>
          </cell>
        </row>
        <row r="956">
          <cell r="A956" t="str">
            <v>FS104-00</v>
          </cell>
          <cell r="B956" t="str">
            <v>Mohawk Touchup Clear Satin Laquer</v>
          </cell>
          <cell r="C956">
            <v>0</v>
          </cell>
          <cell r="D956">
            <v>0</v>
          </cell>
        </row>
        <row r="957">
          <cell r="A957" t="str">
            <v>FS104-01</v>
          </cell>
          <cell r="B957" t="str">
            <v>Mohawk Touchup Clear Flat Laquer</v>
          </cell>
          <cell r="C957">
            <v>0</v>
          </cell>
          <cell r="D957">
            <v>0</v>
          </cell>
        </row>
        <row r="958">
          <cell r="A958" t="str">
            <v>FS104-30</v>
          </cell>
          <cell r="B958" t="str">
            <v>Mohawk Touchup Spray Paint</v>
          </cell>
          <cell r="C958">
            <v>0</v>
          </cell>
          <cell r="D958">
            <v>0</v>
          </cell>
        </row>
        <row r="959">
          <cell r="A959" t="str">
            <v>FS104-82</v>
          </cell>
          <cell r="B959" t="str">
            <v>Mohawk Touchup Spray Paint, Alabaster</v>
          </cell>
          <cell r="C959">
            <v>0</v>
          </cell>
          <cell r="D959">
            <v>0</v>
          </cell>
        </row>
        <row r="960">
          <cell r="A960" t="str">
            <v>FS230-01</v>
          </cell>
          <cell r="B960" t="str">
            <v>FIELD SUPPLY,FILL STICK,NAT</v>
          </cell>
          <cell r="C960">
            <v>0</v>
          </cell>
          <cell r="D960">
            <v>0</v>
          </cell>
        </row>
        <row r="961">
          <cell r="A961" t="str">
            <v>FS230-05</v>
          </cell>
          <cell r="B961" t="str">
            <v>FIELD SUPPLY,FILL STICK,VAN</v>
          </cell>
          <cell r="C961">
            <v>0</v>
          </cell>
          <cell r="D961">
            <v>0</v>
          </cell>
        </row>
        <row r="962">
          <cell r="A962" t="str">
            <v>FS230-12</v>
          </cell>
          <cell r="B962" t="str">
            <v>FIELD SUPPLY,FILL STICK,HONEY</v>
          </cell>
          <cell r="C962">
            <v>0</v>
          </cell>
          <cell r="D962">
            <v>0</v>
          </cell>
        </row>
        <row r="963">
          <cell r="A963" t="str">
            <v>FS230-19</v>
          </cell>
          <cell r="B963" t="str">
            <v>FIELD SUPPLY,FILL STICK,BRANDY</v>
          </cell>
          <cell r="C963">
            <v>0</v>
          </cell>
          <cell r="D963">
            <v>0</v>
          </cell>
        </row>
        <row r="964">
          <cell r="A964" t="str">
            <v>FS230-20</v>
          </cell>
          <cell r="B964" t="str">
            <v>FIELD SUPPLY,FILL STICK,NUTMEG</v>
          </cell>
          <cell r="C964">
            <v>0</v>
          </cell>
          <cell r="D964">
            <v>0</v>
          </cell>
        </row>
        <row r="965">
          <cell r="A965" t="str">
            <v>FS230-25</v>
          </cell>
          <cell r="B965" t="str">
            <v>FIELD SUPP,FILL STICK,JAVA\ESP</v>
          </cell>
          <cell r="C965">
            <v>0</v>
          </cell>
          <cell r="D965">
            <v>0</v>
          </cell>
        </row>
        <row r="966">
          <cell r="A966" t="str">
            <v>FS230-30</v>
          </cell>
          <cell r="B966" t="str">
            <v>FIELD SUPPLY,FILL STICK,WHITE</v>
          </cell>
          <cell r="C966">
            <v>0</v>
          </cell>
          <cell r="D966">
            <v>0</v>
          </cell>
        </row>
        <row r="967">
          <cell r="A967" t="str">
            <v>FS230-64</v>
          </cell>
          <cell r="B967" t="str">
            <v>Fill Stick, Slate</v>
          </cell>
          <cell r="C967">
            <v>0</v>
          </cell>
          <cell r="D967">
            <v>0</v>
          </cell>
        </row>
        <row r="968">
          <cell r="A968" t="str">
            <v>FS230-66</v>
          </cell>
          <cell r="B968" t="str">
            <v>FLD SUPP,FILL STICK,CHNT\ABRN</v>
          </cell>
          <cell r="C968">
            <v>0</v>
          </cell>
          <cell r="D968">
            <v>0</v>
          </cell>
        </row>
        <row r="969">
          <cell r="A969" t="str">
            <v>FS230-74M</v>
          </cell>
          <cell r="B969" t="str">
            <v>FIELD SUPPLY,FILL STICK,YASU 1</v>
          </cell>
          <cell r="C969">
            <v>0</v>
          </cell>
          <cell r="D969">
            <v>0</v>
          </cell>
        </row>
        <row r="970">
          <cell r="A970" t="str">
            <v>FS230-75D</v>
          </cell>
          <cell r="B970" t="str">
            <v>FIELD SUPPLY,FILL STICK,ZURI 1</v>
          </cell>
          <cell r="C970">
            <v>0</v>
          </cell>
          <cell r="D970">
            <v>0</v>
          </cell>
        </row>
        <row r="971">
          <cell r="A971" t="str">
            <v>FS230-75L</v>
          </cell>
          <cell r="B971" t="str">
            <v>FIELD SUPPLY,FILL STICK,ZURI 3</v>
          </cell>
          <cell r="C971">
            <v>0</v>
          </cell>
          <cell r="D971">
            <v>0</v>
          </cell>
        </row>
        <row r="972">
          <cell r="A972" t="str">
            <v>FS230-76G</v>
          </cell>
          <cell r="B972" t="str">
            <v>FIELD SUPP,FILL STICK,TSUKI 2</v>
          </cell>
          <cell r="C972">
            <v>0</v>
          </cell>
          <cell r="D972">
            <v>0</v>
          </cell>
        </row>
        <row r="973">
          <cell r="A973" t="str">
            <v>FS230-76W</v>
          </cell>
          <cell r="B973" t="str">
            <v>FIELD SUPP,FILL STICK,TSUKI 1</v>
          </cell>
          <cell r="C973">
            <v>0</v>
          </cell>
          <cell r="D973">
            <v>0</v>
          </cell>
        </row>
        <row r="974">
          <cell r="A974" t="str">
            <v>FS230-77D</v>
          </cell>
          <cell r="B974" t="str">
            <v>FIELD SUPPLY,FILL STICK,SAPI 2</v>
          </cell>
          <cell r="C974">
            <v>0</v>
          </cell>
          <cell r="D974">
            <v>0</v>
          </cell>
        </row>
        <row r="975">
          <cell r="A975" t="str">
            <v>FS230-78</v>
          </cell>
          <cell r="B975" t="str">
            <v>FIELD SUPPLY,FILL STICK,CAF?</v>
          </cell>
          <cell r="C975">
            <v>0</v>
          </cell>
          <cell r="D975">
            <v>0</v>
          </cell>
        </row>
        <row r="976">
          <cell r="A976" t="str">
            <v>FS230-79A</v>
          </cell>
          <cell r="B976" t="str">
            <v>FIELD SUPPLY,FILL STICK,SATOMI</v>
          </cell>
          <cell r="C976">
            <v>0</v>
          </cell>
          <cell r="D976">
            <v>0</v>
          </cell>
        </row>
        <row r="977">
          <cell r="A977" t="str">
            <v>FS230-79B</v>
          </cell>
          <cell r="B977" t="str">
            <v>FIELD SUPPLY,FILL STICK,MAYU</v>
          </cell>
          <cell r="C977">
            <v>0</v>
          </cell>
          <cell r="D977">
            <v>0</v>
          </cell>
        </row>
        <row r="978">
          <cell r="A978" t="str">
            <v>FS230-82</v>
          </cell>
          <cell r="B978" t="str">
            <v>FIELD SUPPLY,FILL STICK,ABST</v>
          </cell>
          <cell r="C978">
            <v>0</v>
          </cell>
          <cell r="D978">
            <v>0</v>
          </cell>
        </row>
        <row r="979">
          <cell r="A979" t="str">
            <v>FS230-83</v>
          </cell>
          <cell r="B979" t="str">
            <v>FIELD SUPPLY,FILL STICK,DGRY</v>
          </cell>
          <cell r="C979">
            <v>0</v>
          </cell>
          <cell r="D979">
            <v>0</v>
          </cell>
        </row>
        <row r="980">
          <cell r="A980" t="str">
            <v>FS230-88</v>
          </cell>
          <cell r="B980" t="str">
            <v>FIELD SUPPLY,FILL STICK,HRVT</v>
          </cell>
          <cell r="C980">
            <v>0</v>
          </cell>
          <cell r="D980">
            <v>0</v>
          </cell>
        </row>
        <row r="981">
          <cell r="A981" t="str">
            <v>FS281-01</v>
          </cell>
          <cell r="B981" t="str">
            <v>FIELD SUPPLY,TOUCH UP PEN,NAT</v>
          </cell>
          <cell r="C981">
            <v>0</v>
          </cell>
          <cell r="D981">
            <v>0</v>
          </cell>
        </row>
        <row r="982">
          <cell r="A982" t="str">
            <v>FS281-05</v>
          </cell>
          <cell r="B982" t="str">
            <v>FIELD SUPPLY,TOUCH UP PEN,VAN</v>
          </cell>
          <cell r="C982">
            <v>0</v>
          </cell>
          <cell r="D982">
            <v>0</v>
          </cell>
        </row>
        <row r="983">
          <cell r="A983" t="str">
            <v>FS281-12</v>
          </cell>
          <cell r="B983" t="str">
            <v>FIELD SUPPLY,TOUCH UP PEN,HOAK</v>
          </cell>
          <cell r="C983">
            <v>0</v>
          </cell>
          <cell r="D983">
            <v>0</v>
          </cell>
        </row>
        <row r="984">
          <cell r="A984" t="str">
            <v>FS281-19</v>
          </cell>
          <cell r="B984" t="str">
            <v>FIELD SUPPLY,TOUCH UP PEN,BRND</v>
          </cell>
          <cell r="C984">
            <v>0</v>
          </cell>
          <cell r="D984">
            <v>0</v>
          </cell>
        </row>
        <row r="985">
          <cell r="A985" t="str">
            <v>FS281-20</v>
          </cell>
          <cell r="B985" t="str">
            <v>FIELD SUPPLY,TOUCH UP PEN,NTMG</v>
          </cell>
          <cell r="C985">
            <v>0</v>
          </cell>
          <cell r="D985">
            <v>0</v>
          </cell>
        </row>
        <row r="986">
          <cell r="A986" t="str">
            <v>FS281-25</v>
          </cell>
          <cell r="B986" t="str">
            <v>FLD SUPP,TOUCH UP PEN,JAVA\ESP</v>
          </cell>
          <cell r="C986">
            <v>0</v>
          </cell>
          <cell r="D986">
            <v>0</v>
          </cell>
        </row>
        <row r="987">
          <cell r="A987" t="str">
            <v>FS281-30</v>
          </cell>
          <cell r="B987" t="str">
            <v>FIELD SUPPLY,TOUCH UP PEN,WHT</v>
          </cell>
          <cell r="C987">
            <v>0</v>
          </cell>
          <cell r="D987">
            <v>0</v>
          </cell>
        </row>
        <row r="988">
          <cell r="A988" t="str">
            <v>FS281-64</v>
          </cell>
          <cell r="B988" t="str">
            <v>Touch Up Pen, Slate</v>
          </cell>
          <cell r="C988">
            <v>0</v>
          </cell>
          <cell r="D988">
            <v>0</v>
          </cell>
        </row>
        <row r="989">
          <cell r="A989" t="str">
            <v>FS281-66</v>
          </cell>
          <cell r="B989" t="str">
            <v>FLD SUPP,TCH UP PEN,CHNT\ABRN</v>
          </cell>
          <cell r="C989">
            <v>0</v>
          </cell>
          <cell r="D989">
            <v>0</v>
          </cell>
        </row>
        <row r="990">
          <cell r="A990" t="str">
            <v>FS281-74M</v>
          </cell>
          <cell r="B990" t="str">
            <v>FIELD SUPP,TOUCH UP PEN,YASU 1</v>
          </cell>
          <cell r="C990">
            <v>0</v>
          </cell>
          <cell r="D990">
            <v>0</v>
          </cell>
        </row>
        <row r="991">
          <cell r="A991" t="str">
            <v>FS281-75D</v>
          </cell>
          <cell r="B991" t="str">
            <v>FIELD SUPP,TOUCH UP PEN,ZURI 1</v>
          </cell>
          <cell r="C991">
            <v>0</v>
          </cell>
          <cell r="D991">
            <v>0</v>
          </cell>
        </row>
        <row r="992">
          <cell r="A992" t="str">
            <v>FS281-75L</v>
          </cell>
          <cell r="B992" t="str">
            <v>FIELD SUPP,TOUCH UP PEN,ZURI 3</v>
          </cell>
          <cell r="C992">
            <v>0</v>
          </cell>
          <cell r="D992">
            <v>0</v>
          </cell>
        </row>
        <row r="993">
          <cell r="A993" t="str">
            <v>FS281-76G</v>
          </cell>
          <cell r="B993" t="str">
            <v>FLD SUPP,TOUCH UP PEN,TSUKI 2</v>
          </cell>
          <cell r="C993">
            <v>0</v>
          </cell>
          <cell r="D993">
            <v>0</v>
          </cell>
        </row>
        <row r="994">
          <cell r="A994" t="str">
            <v>FS281-76W</v>
          </cell>
          <cell r="B994" t="str">
            <v>FLD SUPP,TOUCH UP PEN,TSUKI 1</v>
          </cell>
          <cell r="C994">
            <v>0</v>
          </cell>
          <cell r="D994">
            <v>0</v>
          </cell>
        </row>
        <row r="995">
          <cell r="A995" t="str">
            <v>FS281-78</v>
          </cell>
          <cell r="B995" t="str">
            <v>FLD SUPP,TCH UP PEN,CAF?,SAPI2</v>
          </cell>
          <cell r="C995">
            <v>0</v>
          </cell>
          <cell r="D995">
            <v>0</v>
          </cell>
        </row>
        <row r="996">
          <cell r="A996" t="str">
            <v>FS281-79A</v>
          </cell>
          <cell r="B996" t="str">
            <v>FIELD SUPP,TOUCH UP PEN,SATOMI</v>
          </cell>
          <cell r="C996">
            <v>0</v>
          </cell>
          <cell r="D996">
            <v>0</v>
          </cell>
        </row>
        <row r="997">
          <cell r="A997" t="str">
            <v>FS281-79B</v>
          </cell>
          <cell r="B997" t="str">
            <v>FIELD SUPPLY,TOUCH UP PEN,MAYU</v>
          </cell>
          <cell r="C997">
            <v>0</v>
          </cell>
          <cell r="D997">
            <v>0</v>
          </cell>
        </row>
        <row r="998">
          <cell r="A998" t="str">
            <v>FS281-82</v>
          </cell>
          <cell r="B998" t="str">
            <v>FLD SUPP,TCH UP PEN,ABST</v>
          </cell>
          <cell r="C998">
            <v>0</v>
          </cell>
          <cell r="D998">
            <v>0</v>
          </cell>
        </row>
        <row r="999">
          <cell r="A999" t="str">
            <v>FS281-83</v>
          </cell>
          <cell r="B999" t="str">
            <v>FLD SUPP,TCH UP PEN,DGRY</v>
          </cell>
          <cell r="C999">
            <v>0</v>
          </cell>
          <cell r="D999">
            <v>0</v>
          </cell>
        </row>
        <row r="1000">
          <cell r="A1000" t="str">
            <v>FS281-88-D</v>
          </cell>
          <cell r="B1000" t="str">
            <v>FLD SUPP,TCH UP PEN,HRVT,DARK</v>
          </cell>
          <cell r="C1000">
            <v>0</v>
          </cell>
          <cell r="D1000">
            <v>0</v>
          </cell>
        </row>
        <row r="1001">
          <cell r="A1001" t="str">
            <v>FS281-88-L</v>
          </cell>
          <cell r="B1001" t="str">
            <v>FLD SUPP,TCH UP PEN,HRVT,LIGHT</v>
          </cell>
          <cell r="C1001">
            <v>0</v>
          </cell>
          <cell r="D1001">
            <v>0</v>
          </cell>
        </row>
        <row r="1002">
          <cell r="A1002" t="str">
            <v>FS340-01</v>
          </cell>
          <cell r="B1002" t="str">
            <v>Mohawk Touchup Blending Sticks - Natural</v>
          </cell>
          <cell r="C1002">
            <v>0</v>
          </cell>
          <cell r="D1002">
            <v>0</v>
          </cell>
        </row>
        <row r="1003">
          <cell r="A1003" t="str">
            <v>FS340-05</v>
          </cell>
          <cell r="B1003" t="str">
            <v>Mohawk Touchup Blending Sticks - Vanilla</v>
          </cell>
          <cell r="C1003">
            <v>0</v>
          </cell>
          <cell r="D1003">
            <v>0</v>
          </cell>
        </row>
        <row r="1004">
          <cell r="A1004" t="str">
            <v>FS340-12</v>
          </cell>
          <cell r="B1004" t="str">
            <v>Mohawk Touchup Blending Sticks - Honey</v>
          </cell>
          <cell r="C1004">
            <v>0</v>
          </cell>
          <cell r="D1004">
            <v>0</v>
          </cell>
        </row>
        <row r="1005">
          <cell r="A1005" t="str">
            <v>FS340-19</v>
          </cell>
          <cell r="B1005" t="str">
            <v>Mohawk Touchup Blending Sticks - Brandy</v>
          </cell>
          <cell r="C1005">
            <v>0</v>
          </cell>
          <cell r="D1005">
            <v>0</v>
          </cell>
        </row>
        <row r="1006">
          <cell r="A1006" t="str">
            <v>FS340-20D</v>
          </cell>
          <cell r="B1006" t="str">
            <v>Mohawk Touchup Blending Sticks - Nutmeg (Dark)</v>
          </cell>
          <cell r="C1006">
            <v>0</v>
          </cell>
          <cell r="D1006">
            <v>0</v>
          </cell>
        </row>
        <row r="1007">
          <cell r="A1007" t="str">
            <v>FS340-20L</v>
          </cell>
          <cell r="B1007" t="str">
            <v>Mohawk Touchup Blending Sticks - Nutmeg (Light)</v>
          </cell>
          <cell r="C1007">
            <v>0</v>
          </cell>
          <cell r="D1007">
            <v>0</v>
          </cell>
        </row>
        <row r="1008">
          <cell r="A1008" t="str">
            <v>FS340-25</v>
          </cell>
          <cell r="B1008" t="str">
            <v>Mohawk Touchup Blending Sticks - Java</v>
          </cell>
          <cell r="C1008">
            <v>0</v>
          </cell>
          <cell r="D1008">
            <v>0</v>
          </cell>
        </row>
        <row r="1009">
          <cell r="A1009" t="str">
            <v>FS340-30</v>
          </cell>
          <cell r="B1009" t="str">
            <v>Mohawk Touchup Blending Sticks - White</v>
          </cell>
          <cell r="C1009">
            <v>0</v>
          </cell>
          <cell r="D1009">
            <v>0</v>
          </cell>
        </row>
        <row r="1010">
          <cell r="A1010" t="str">
            <v>FS340-64-D</v>
          </cell>
          <cell r="B1010" t="str">
            <v>Blendal Stick, Slate, Dark</v>
          </cell>
          <cell r="C1010">
            <v>0</v>
          </cell>
          <cell r="D1010">
            <v>0</v>
          </cell>
        </row>
        <row r="1011">
          <cell r="A1011" t="str">
            <v>FS340-64-M</v>
          </cell>
          <cell r="B1011" t="str">
            <v>Blendal Stick, Slate, Medium</v>
          </cell>
          <cell r="C1011">
            <v>0</v>
          </cell>
          <cell r="D1011">
            <v>0</v>
          </cell>
        </row>
        <row r="1012">
          <cell r="A1012" t="str">
            <v>FS340-66</v>
          </cell>
          <cell r="B1012" t="str">
            <v>Mohawk Touchup Blending Sticks - Chestnut</v>
          </cell>
          <cell r="C1012">
            <v>0</v>
          </cell>
          <cell r="D1012">
            <v>0</v>
          </cell>
        </row>
        <row r="1013">
          <cell r="A1013" t="str">
            <v>FS340-74M</v>
          </cell>
          <cell r="B1013" t="str">
            <v>Mohawk Touchup Blending Sticks - Yasu 1</v>
          </cell>
          <cell r="C1013">
            <v>0</v>
          </cell>
          <cell r="D1013">
            <v>0</v>
          </cell>
        </row>
        <row r="1014">
          <cell r="A1014" t="str">
            <v>FS340-75L</v>
          </cell>
          <cell r="B1014" t="str">
            <v>Mohawk Touchup Blending Sticks - Zuri 3</v>
          </cell>
          <cell r="C1014">
            <v>0</v>
          </cell>
          <cell r="D1014">
            <v>0</v>
          </cell>
        </row>
        <row r="1015">
          <cell r="A1015" t="str">
            <v>FS340-76G</v>
          </cell>
          <cell r="B1015" t="str">
            <v>Mohawk Touchup Blending Sticks - Tsuki 2</v>
          </cell>
          <cell r="C1015">
            <v>0</v>
          </cell>
          <cell r="D1015">
            <v>0</v>
          </cell>
        </row>
        <row r="1016">
          <cell r="A1016" t="str">
            <v>FS340-76W-D</v>
          </cell>
          <cell r="B1016" t="str">
            <v>Mohawk Touchup Blending Sticks - Tsuki 1 (Dark)</v>
          </cell>
          <cell r="C1016">
            <v>0</v>
          </cell>
          <cell r="D1016">
            <v>0</v>
          </cell>
        </row>
        <row r="1017">
          <cell r="A1017" t="str">
            <v>FS340-76W-L</v>
          </cell>
          <cell r="B1017" t="str">
            <v>Mohawk Touchup Blending Sticks - Tsuki 1 (Light)</v>
          </cell>
          <cell r="C1017">
            <v>0</v>
          </cell>
          <cell r="D1017">
            <v>0</v>
          </cell>
        </row>
        <row r="1018">
          <cell r="A1018" t="str">
            <v>FS340-78</v>
          </cell>
          <cell r="B1018" t="str">
            <v>Mohawk Touchup Blending Sticks - Cafe</v>
          </cell>
          <cell r="C1018">
            <v>0</v>
          </cell>
          <cell r="D1018">
            <v>0</v>
          </cell>
        </row>
        <row r="1019">
          <cell r="A1019" t="str">
            <v>FS340-79A-D</v>
          </cell>
          <cell r="B1019" t="str">
            <v>Mohawk Touchup Blending Sticks - Satomi (Dark)</v>
          </cell>
          <cell r="C1019">
            <v>0</v>
          </cell>
          <cell r="D1019">
            <v>0</v>
          </cell>
        </row>
        <row r="1020">
          <cell r="A1020" t="str">
            <v>FS340-79A-L</v>
          </cell>
          <cell r="B1020" t="str">
            <v>Mohawk Touchup Blending Sticks - Satomi (Light)</v>
          </cell>
          <cell r="C1020">
            <v>0</v>
          </cell>
          <cell r="D1020">
            <v>0</v>
          </cell>
        </row>
        <row r="1021">
          <cell r="A1021" t="str">
            <v>FS340-79B-D</v>
          </cell>
          <cell r="B1021" t="str">
            <v>Mohawk Touchup Blending Sticks - Mayu (Dark)</v>
          </cell>
          <cell r="C1021">
            <v>0</v>
          </cell>
          <cell r="D1021">
            <v>0</v>
          </cell>
        </row>
        <row r="1022">
          <cell r="A1022" t="str">
            <v>FS340-79B-L</v>
          </cell>
          <cell r="B1022" t="str">
            <v>Mohawk Touchup Blending Sticks - Mayu (Light)</v>
          </cell>
          <cell r="C1022">
            <v>0</v>
          </cell>
          <cell r="D1022">
            <v>0</v>
          </cell>
        </row>
        <row r="1023">
          <cell r="A1023" t="str">
            <v>FS340-82</v>
          </cell>
          <cell r="B1023" t="str">
            <v>Mohawk Touchup Blending Sticks - Alabaster</v>
          </cell>
          <cell r="C1023">
            <v>0</v>
          </cell>
          <cell r="D1023">
            <v>0</v>
          </cell>
        </row>
        <row r="1024">
          <cell r="A1024" t="str">
            <v>FS340-88-D</v>
          </cell>
          <cell r="B1024" t="str">
            <v>Mohawk Touchup Blending Sticks - Harvest (Dark)</v>
          </cell>
          <cell r="C1024">
            <v>0</v>
          </cell>
          <cell r="D1024">
            <v>0</v>
          </cell>
        </row>
        <row r="1025">
          <cell r="A1025" t="str">
            <v>FS340-88-L</v>
          </cell>
          <cell r="B1025" t="str">
            <v>Mohawk Touchup Blending Sticks - Harvest (Light)</v>
          </cell>
          <cell r="C1025">
            <v>0</v>
          </cell>
          <cell r="D1025">
            <v>0</v>
          </cell>
        </row>
        <row r="1026">
          <cell r="A1026" t="str">
            <v>FS340-88-M</v>
          </cell>
          <cell r="B1026" t="str">
            <v>Mohawk Touchup Blending Sticks - Harvest (Medium)</v>
          </cell>
          <cell r="C1026">
            <v>0</v>
          </cell>
          <cell r="D1026">
            <v>0</v>
          </cell>
        </row>
        <row r="1027">
          <cell r="A1027" t="str">
            <v>FS341-19</v>
          </cell>
          <cell r="B1027" t="str">
            <v>FIELD SUPPLY,PATCH PUTTY,BRADY</v>
          </cell>
          <cell r="C1027">
            <v>0</v>
          </cell>
          <cell r="D1027">
            <v>0</v>
          </cell>
        </row>
        <row r="1028">
          <cell r="A1028" t="str">
            <v>FS341-20</v>
          </cell>
          <cell r="B1028" t="str">
            <v>FIELD SUPPLY,PATCH PUTTY,NTMG</v>
          </cell>
          <cell r="C1028">
            <v>0</v>
          </cell>
          <cell r="D1028">
            <v>0</v>
          </cell>
        </row>
        <row r="1029">
          <cell r="A1029" t="str">
            <v>FS341-25</v>
          </cell>
          <cell r="B1029" t="str">
            <v>FLD SUPP,PATCH PUTTY,JAVA\ESP</v>
          </cell>
          <cell r="C1029">
            <v>0</v>
          </cell>
          <cell r="D1029">
            <v>0</v>
          </cell>
        </row>
        <row r="1030">
          <cell r="A1030" t="str">
            <v>FS341-30</v>
          </cell>
          <cell r="B1030" t="str">
            <v>FIELD SUPPLY,PATCH PUTTY,WHITE</v>
          </cell>
          <cell r="C1030">
            <v>0</v>
          </cell>
          <cell r="D1030">
            <v>0</v>
          </cell>
        </row>
        <row r="1031">
          <cell r="A1031" t="str">
            <v>FS341-64</v>
          </cell>
          <cell r="B1031" t="str">
            <v>FLD SUPP,PATCH PUTTY,CHNT\SLATE</v>
          </cell>
          <cell r="C1031">
            <v>0</v>
          </cell>
          <cell r="D1031">
            <v>0</v>
          </cell>
        </row>
        <row r="1032">
          <cell r="A1032" t="str">
            <v>FS341-66</v>
          </cell>
          <cell r="B1032" t="str">
            <v>FLD SUPP,PATCH PUTTY,CHNT\ABRN</v>
          </cell>
          <cell r="C1032">
            <v>0</v>
          </cell>
          <cell r="D1032">
            <v>0</v>
          </cell>
        </row>
        <row r="1033">
          <cell r="A1033" t="str">
            <v>FS341-88</v>
          </cell>
          <cell r="B1033" t="str">
            <v>FIELD SUPPLY,PATCH PUTTY,HRVT</v>
          </cell>
          <cell r="C1033">
            <v>0</v>
          </cell>
          <cell r="D1033">
            <v>0</v>
          </cell>
        </row>
        <row r="1034">
          <cell r="A1034" t="str">
            <v>GD1330</v>
          </cell>
          <cell r="B1034" t="str">
            <v>Glass Door, 13.5''w x 30''h</v>
          </cell>
          <cell r="C1034">
            <v>12</v>
          </cell>
          <cell r="D1034">
            <v>0</v>
          </cell>
        </row>
        <row r="1035">
          <cell r="A1035" t="str">
            <v>GD1336</v>
          </cell>
          <cell r="B1035" t="str">
            <v>Glass Door, 13.5''w x 36''h</v>
          </cell>
          <cell r="C1035">
            <v>13</v>
          </cell>
          <cell r="D1035">
            <v>0</v>
          </cell>
        </row>
        <row r="1036">
          <cell r="A1036" t="str">
            <v>GD1339</v>
          </cell>
          <cell r="B1036" t="str">
            <v>Glass Door, 13.5''w x 30''h</v>
          </cell>
          <cell r="C1036">
            <v>13</v>
          </cell>
          <cell r="D1036">
            <v>0</v>
          </cell>
        </row>
        <row r="1037">
          <cell r="A1037" t="str">
            <v>GD1342</v>
          </cell>
          <cell r="B1037" t="str">
            <v>Glass Door, 13.5''w x 42''h</v>
          </cell>
          <cell r="C1037">
            <v>13</v>
          </cell>
          <cell r="D1037">
            <v>0</v>
          </cell>
        </row>
        <row r="1038">
          <cell r="A1038" t="str">
            <v>GD1530</v>
          </cell>
          <cell r="B1038" t="str">
            <v>Glass Door, 15''w x 30''h</v>
          </cell>
          <cell r="C1038">
            <v>12</v>
          </cell>
          <cell r="D1038">
            <v>0</v>
          </cell>
        </row>
        <row r="1039">
          <cell r="A1039" t="str">
            <v>GD1536</v>
          </cell>
          <cell r="B1039" t="str">
            <v>Glass Door, 15''w x 36''h</v>
          </cell>
          <cell r="C1039">
            <v>13</v>
          </cell>
          <cell r="D1039">
            <v>0</v>
          </cell>
        </row>
        <row r="1040">
          <cell r="A1040" t="str">
            <v>GD1539</v>
          </cell>
          <cell r="B1040" t="str">
            <v>Glass Door, 13.5''w x 30''h</v>
          </cell>
          <cell r="C1040">
            <v>13</v>
          </cell>
          <cell r="D1040">
            <v>0</v>
          </cell>
        </row>
        <row r="1041">
          <cell r="A1041" t="str">
            <v>GD1542</v>
          </cell>
          <cell r="B1041" t="str">
            <v>Glass Door, 15''w x 42''h</v>
          </cell>
          <cell r="C1041">
            <v>14</v>
          </cell>
          <cell r="D1041">
            <v>0</v>
          </cell>
        </row>
        <row r="1042">
          <cell r="A1042" t="str">
            <v>GD1630</v>
          </cell>
          <cell r="B1042" t="str">
            <v>Glass Door, 16.5''w x 30''h</v>
          </cell>
          <cell r="C1042">
            <v>13</v>
          </cell>
          <cell r="D1042">
            <v>0</v>
          </cell>
        </row>
        <row r="1043">
          <cell r="A1043" t="str">
            <v>GD1630D</v>
          </cell>
          <cell r="B1043" t="str">
            <v>Door, 16''w x 30''h WCGD 2017</v>
          </cell>
          <cell r="C1043">
            <v>13</v>
          </cell>
          <cell r="D1043">
            <v>0</v>
          </cell>
        </row>
        <row r="1044">
          <cell r="A1044" t="str">
            <v>GD1636</v>
          </cell>
          <cell r="B1044" t="str">
            <v>Glass Door, 16.5''w x 36''h</v>
          </cell>
          <cell r="C1044">
            <v>14</v>
          </cell>
          <cell r="D1044">
            <v>0</v>
          </cell>
        </row>
        <row r="1045">
          <cell r="A1045" t="str">
            <v>GD1636D</v>
          </cell>
          <cell r="B1045" t="str">
            <v>Door, 16''w x 36''h WCGD 2017</v>
          </cell>
          <cell r="C1045">
            <v>14</v>
          </cell>
          <cell r="D1045">
            <v>0</v>
          </cell>
        </row>
        <row r="1046">
          <cell r="A1046" t="str">
            <v>GD1639</v>
          </cell>
          <cell r="B1046" t="str">
            <v>Glass Door, 13.5''w x 30''h</v>
          </cell>
          <cell r="C1046">
            <v>14</v>
          </cell>
          <cell r="D1046">
            <v>0</v>
          </cell>
        </row>
        <row r="1047">
          <cell r="A1047" t="str">
            <v>GD1639D</v>
          </cell>
          <cell r="B1047" t="str">
            <v>Glass Door, 13.5''w x 30''h</v>
          </cell>
          <cell r="C1047">
            <v>14</v>
          </cell>
          <cell r="D1047">
            <v>0</v>
          </cell>
        </row>
        <row r="1048">
          <cell r="A1048" t="str">
            <v>GD1642</v>
          </cell>
          <cell r="B1048" t="str">
            <v>Glass Door, 16.5''w x 42''h6.</v>
          </cell>
          <cell r="C1048">
            <v>15</v>
          </cell>
          <cell r="D1048">
            <v>0</v>
          </cell>
        </row>
        <row r="1049">
          <cell r="A1049" t="str">
            <v>GD1642D</v>
          </cell>
          <cell r="B1049" t="str">
            <v>Door, 16''w x 42''h WCGD 2017</v>
          </cell>
          <cell r="C1049">
            <v>15</v>
          </cell>
          <cell r="D1049">
            <v>0</v>
          </cell>
        </row>
        <row r="1050">
          <cell r="A1050" t="str">
            <v>GD1830</v>
          </cell>
          <cell r="B1050" t="str">
            <v>Glass Door, 18''w x 30''h</v>
          </cell>
          <cell r="C1050">
            <v>13</v>
          </cell>
          <cell r="D1050">
            <v>0</v>
          </cell>
        </row>
        <row r="1051">
          <cell r="A1051" t="str">
            <v>GD1836</v>
          </cell>
          <cell r="B1051" t="str">
            <v>Glass Door, 18''w x 36''h</v>
          </cell>
          <cell r="C1051">
            <v>14</v>
          </cell>
          <cell r="D1051">
            <v>0</v>
          </cell>
        </row>
        <row r="1052">
          <cell r="A1052" t="str">
            <v>GD1839</v>
          </cell>
          <cell r="B1052" t="str">
            <v>Glass Door, 13.5''w x 30''h</v>
          </cell>
          <cell r="C1052">
            <v>15</v>
          </cell>
          <cell r="D1052">
            <v>0</v>
          </cell>
        </row>
        <row r="1053">
          <cell r="A1053" t="str">
            <v>GD1842</v>
          </cell>
          <cell r="B1053" t="str">
            <v>Glass Door, 18''w x 42''h</v>
          </cell>
          <cell r="C1053">
            <v>15</v>
          </cell>
          <cell r="D1053">
            <v>0</v>
          </cell>
        </row>
        <row r="1054">
          <cell r="A1054" t="str">
            <v>GD2130</v>
          </cell>
          <cell r="B1054" t="str">
            <v>Glass Door, 21''w x 30''h</v>
          </cell>
          <cell r="C1054">
            <v>14</v>
          </cell>
          <cell r="D1054">
            <v>0</v>
          </cell>
        </row>
        <row r="1055">
          <cell r="A1055" t="str">
            <v>GD2136</v>
          </cell>
          <cell r="B1055" t="str">
            <v>Glass Door, 21''w x 36''h</v>
          </cell>
          <cell r="C1055">
            <v>15</v>
          </cell>
          <cell r="D1055">
            <v>0</v>
          </cell>
        </row>
        <row r="1056">
          <cell r="A1056" t="str">
            <v>GD2139</v>
          </cell>
          <cell r="B1056" t="str">
            <v>Glass Door, 13.5''w x 30''h</v>
          </cell>
          <cell r="C1056">
            <v>16</v>
          </cell>
          <cell r="D1056">
            <v>0</v>
          </cell>
        </row>
        <row r="1057">
          <cell r="A1057" t="str">
            <v>GD2142</v>
          </cell>
          <cell r="B1057" t="str">
            <v>Glass Door, 21''w x 42''h</v>
          </cell>
          <cell r="C1057">
            <v>17</v>
          </cell>
          <cell r="D1057">
            <v>0</v>
          </cell>
        </row>
        <row r="1058">
          <cell r="A1058" t="str">
            <v>GD2430</v>
          </cell>
          <cell r="B1058" t="str">
            <v>Glass Door, 24''w x 30''h</v>
          </cell>
          <cell r="C1058">
            <v>15</v>
          </cell>
          <cell r="D1058">
            <v>0</v>
          </cell>
        </row>
        <row r="1059">
          <cell r="A1059" t="str">
            <v>GD2436</v>
          </cell>
          <cell r="B1059" t="str">
            <v>Glass Door, 24''w x 36''h</v>
          </cell>
          <cell r="C1059">
            <v>16</v>
          </cell>
          <cell r="D1059">
            <v>0</v>
          </cell>
        </row>
        <row r="1060">
          <cell r="A1060" t="str">
            <v>GD2439</v>
          </cell>
          <cell r="B1060" t="str">
            <v>Glass Door, 13.5''w x 30''h</v>
          </cell>
          <cell r="C1060">
            <v>17</v>
          </cell>
          <cell r="D1060">
            <v>0</v>
          </cell>
        </row>
        <row r="1061">
          <cell r="A1061" t="str">
            <v>GD2442</v>
          </cell>
          <cell r="B1061" t="str">
            <v>Glass Door, 24''w x 42''h</v>
          </cell>
          <cell r="C1061">
            <v>18</v>
          </cell>
          <cell r="D1061">
            <v>0</v>
          </cell>
        </row>
        <row r="1062">
          <cell r="A1062" t="str">
            <v>GLBB21</v>
          </cell>
          <cell r="B1062" t="str">
            <v>Ball Bearing Glides 21"Set 100lb</v>
          </cell>
          <cell r="C1062">
            <v>0</v>
          </cell>
          <cell r="D1062">
            <v>0</v>
          </cell>
        </row>
        <row r="1063">
          <cell r="A1063" t="str">
            <v>GLBB24</v>
          </cell>
          <cell r="B1063" t="str">
            <v>Ball Bearing Glides 24"Set 100lb</v>
          </cell>
          <cell r="C1063">
            <v>0</v>
          </cell>
          <cell r="D1063">
            <v>0</v>
          </cell>
        </row>
        <row r="1064">
          <cell r="A1064" t="str">
            <v>GLDTSC21</v>
          </cell>
          <cell r="B1064" t="str">
            <v>Dovetail SC Glides 21"Set (L&amp;R)</v>
          </cell>
          <cell r="C1064">
            <v>0</v>
          </cell>
          <cell r="D1064">
            <v>0</v>
          </cell>
        </row>
        <row r="1065">
          <cell r="A1065" t="str">
            <v>GLDTSC24</v>
          </cell>
          <cell r="B1065" t="str">
            <v>Dovetail SC Glides 24"Set (L&amp;R)</v>
          </cell>
          <cell r="C1065">
            <v>0</v>
          </cell>
          <cell r="D1065">
            <v>0</v>
          </cell>
        </row>
        <row r="1066">
          <cell r="A1066" t="str">
            <v>GLDTUMC</v>
          </cell>
          <cell r="B1066" t="str">
            <v>DT Under Mount Clips (L &amp; R)</v>
          </cell>
          <cell r="C1066">
            <v>0</v>
          </cell>
          <cell r="D1066">
            <v>0</v>
          </cell>
        </row>
        <row r="1067">
          <cell r="A1067" t="str">
            <v>HGFSTD</v>
          </cell>
          <cell r="B1067" t="str">
            <v>Standard Frame Hinge / Overlay</v>
          </cell>
          <cell r="C1067">
            <v>0</v>
          </cell>
          <cell r="D1067">
            <v>0</v>
          </cell>
        </row>
        <row r="1068">
          <cell r="A1068" t="str">
            <v>HGSC</v>
          </cell>
          <cell r="B1068" t="str">
            <v>Soft Close Hinge</v>
          </cell>
          <cell r="C1068">
            <v>0</v>
          </cell>
          <cell r="D1068">
            <v>0</v>
          </cell>
        </row>
        <row r="1069">
          <cell r="A1069" t="str">
            <v>HGSCDC</v>
          </cell>
          <cell r="B1069" t="str">
            <v>Soft Close Hinge, Diagonal Cabinet</v>
          </cell>
          <cell r="C1069">
            <v>0</v>
          </cell>
          <cell r="D1069">
            <v>0</v>
          </cell>
        </row>
        <row r="1070">
          <cell r="A1070" t="str">
            <v>HGSCDCP</v>
          </cell>
          <cell r="B1070" t="str">
            <v>Soft Close Hinge Plate, Diagonal Cabinet.</v>
          </cell>
          <cell r="C1070">
            <v>0</v>
          </cell>
          <cell r="D1070">
            <v>0</v>
          </cell>
        </row>
        <row r="1071">
          <cell r="A1071" t="str">
            <v>HGSCP</v>
          </cell>
          <cell r="B1071" t="str">
            <v>Soft Close Hinge Plate</v>
          </cell>
          <cell r="C1071">
            <v>0</v>
          </cell>
          <cell r="D1071">
            <v>0</v>
          </cell>
        </row>
        <row r="1072">
          <cell r="A1072" t="str">
            <v>HGSCWG</v>
          </cell>
          <cell r="B1072" t="str">
            <v>Soft Close Hinge W/Grommet</v>
          </cell>
          <cell r="C1072">
            <v>0</v>
          </cell>
          <cell r="D1072">
            <v>0</v>
          </cell>
        </row>
        <row r="1073">
          <cell r="A1073" t="str">
            <v>HGSTD</v>
          </cell>
          <cell r="B1073" t="str">
            <v>Standard Hinge</v>
          </cell>
          <cell r="C1073">
            <v>0</v>
          </cell>
          <cell r="D1073">
            <v>0</v>
          </cell>
        </row>
        <row r="1074">
          <cell r="A1074" t="str">
            <v>HGSTDDC</v>
          </cell>
          <cell r="B1074" t="str">
            <v>Std Diagonal Corner Hinge</v>
          </cell>
          <cell r="C1074">
            <v>0</v>
          </cell>
          <cell r="D1074">
            <v>0</v>
          </cell>
        </row>
        <row r="1075">
          <cell r="A1075" t="str">
            <v>HGSTDDCP</v>
          </cell>
          <cell r="B1075" t="str">
            <v>Std Diagonal Corner Hinge Plate</v>
          </cell>
          <cell r="C1075">
            <v>0</v>
          </cell>
          <cell r="D1075">
            <v>0</v>
          </cell>
        </row>
        <row r="1076">
          <cell r="A1076" t="str">
            <v>HGSTDFUGS</v>
          </cell>
          <cell r="B1076" t="str">
            <v xml:space="preserve">Standard Flip Up Gas Shock,  </v>
          </cell>
          <cell r="C1076">
            <v>0</v>
          </cell>
          <cell r="D1076">
            <v>0</v>
          </cell>
        </row>
        <row r="1077">
          <cell r="A1077" t="str">
            <v>HGSTDLSEZ</v>
          </cell>
          <cell r="B1077" t="str">
            <v>Standard LS/EZ Cab to Door Hinge</v>
          </cell>
          <cell r="C1077">
            <v>0</v>
          </cell>
          <cell r="D1077">
            <v>0</v>
          </cell>
        </row>
        <row r="1078">
          <cell r="A1078" t="str">
            <v>HGSTDLSEZK</v>
          </cell>
          <cell r="B1078" t="str">
            <v>LS/EZ Door to Door Knuckle Hng</v>
          </cell>
          <cell r="C1078">
            <v>0</v>
          </cell>
          <cell r="D1078">
            <v>0</v>
          </cell>
        </row>
        <row r="1079">
          <cell r="A1079" t="str">
            <v>HGSTDLSEZP</v>
          </cell>
          <cell r="B1079" t="str">
            <v>LS/EZ Hinge Plate</v>
          </cell>
          <cell r="C1079">
            <v>0</v>
          </cell>
          <cell r="D1079">
            <v>0</v>
          </cell>
        </row>
        <row r="1080">
          <cell r="A1080" t="str">
            <v>HGSTDLSEZP</v>
          </cell>
          <cell r="B1080" t="str">
            <v xml:space="preserve">Hinge Plate, BEZ </v>
          </cell>
          <cell r="C1080">
            <v>0</v>
          </cell>
          <cell r="D1080">
            <v>0</v>
          </cell>
        </row>
        <row r="1081">
          <cell r="A1081" t="str">
            <v>HGSTDLUH</v>
          </cell>
          <cell r="B1081" t="str">
            <v>Lift Up Hardware Kit for WLU</v>
          </cell>
          <cell r="C1081">
            <v>0</v>
          </cell>
          <cell r="D1081">
            <v>0</v>
          </cell>
        </row>
        <row r="1082">
          <cell r="A1082" t="str">
            <v>HGSTDP</v>
          </cell>
          <cell r="B1082" t="str">
            <v xml:space="preserve">Standard Hinge Plate </v>
          </cell>
          <cell r="C1082">
            <v>0</v>
          </cell>
          <cell r="D1082">
            <v>0</v>
          </cell>
        </row>
        <row r="1083">
          <cell r="A1083" t="str">
            <v>HGSTDWG</v>
          </cell>
          <cell r="B1083" t="str">
            <v xml:space="preserve">Standard Hinge W/Grommet </v>
          </cell>
          <cell r="C1083">
            <v>0</v>
          </cell>
          <cell r="D1083">
            <v>0</v>
          </cell>
        </row>
        <row r="1084">
          <cell r="A1084" t="str">
            <v>MINIBASE</v>
          </cell>
          <cell r="B1084" t="str">
            <v>MiniBase Sample, 10x25x20</v>
          </cell>
          <cell r="C1084">
            <v>20</v>
          </cell>
          <cell r="D1084">
            <v>17</v>
          </cell>
        </row>
        <row r="1085">
          <cell r="A1085" t="str">
            <v>OA3612</v>
          </cell>
          <cell r="B1085" t="str">
            <v>Drawer Front, 36''w x 12''h</v>
          </cell>
          <cell r="C1085">
            <v>6</v>
          </cell>
          <cell r="D1085">
            <v>0</v>
          </cell>
        </row>
        <row r="1086">
          <cell r="A1086" t="str">
            <v>OF3024</v>
          </cell>
          <cell r="B1086" t="str">
            <v>Oven Frame, 30''w x 24''h</v>
          </cell>
          <cell r="C1086">
            <v>8</v>
          </cell>
          <cell r="D1086">
            <v>0</v>
          </cell>
        </row>
        <row r="1087">
          <cell r="A1087" t="str">
            <v>OF3025</v>
          </cell>
          <cell r="B1087" t="str">
            <v>Oven Frame, 30''w x 25.8''h</v>
          </cell>
          <cell r="C1087">
            <v>9</v>
          </cell>
          <cell r="D1087">
            <v>0</v>
          </cell>
        </row>
        <row r="1088">
          <cell r="A1088" t="str">
            <v>OF3030</v>
          </cell>
          <cell r="B1088" t="str">
            <v>Oven Frame, 30''w x 30''h</v>
          </cell>
          <cell r="C1088">
            <v>10</v>
          </cell>
          <cell r="D1088">
            <v>0</v>
          </cell>
        </row>
        <row r="1089">
          <cell r="A1089" t="str">
            <v>OF3031</v>
          </cell>
          <cell r="B1089" t="str">
            <v>Oven Frame, 30''w x 31.8''h</v>
          </cell>
          <cell r="C1089">
            <v>11</v>
          </cell>
          <cell r="D1089">
            <v>0</v>
          </cell>
        </row>
        <row r="1090">
          <cell r="A1090" t="str">
            <v>OF3049</v>
          </cell>
          <cell r="B1090" t="str">
            <v>Oven Frame, 30''w x 49.8''h</v>
          </cell>
          <cell r="C1090">
            <v>16</v>
          </cell>
          <cell r="D1090">
            <v>0</v>
          </cell>
        </row>
        <row r="1091">
          <cell r="A1091" t="str">
            <v>OF3055</v>
          </cell>
          <cell r="B1091" t="str">
            <v>Oven Frame, 30''w x 55.8''h</v>
          </cell>
          <cell r="C1091">
            <v>18</v>
          </cell>
          <cell r="D1091">
            <v>0</v>
          </cell>
        </row>
        <row r="1092">
          <cell r="A1092" t="str">
            <v>OF3325</v>
          </cell>
          <cell r="B1092" t="str">
            <v>Oven Frame, 33''w x 25.8''h</v>
          </cell>
          <cell r="C1092">
            <v>10</v>
          </cell>
          <cell r="D1092">
            <v>0</v>
          </cell>
        </row>
        <row r="1093">
          <cell r="A1093" t="str">
            <v>OF3330</v>
          </cell>
          <cell r="B1093" t="str">
            <v>Oven Frame, 33''w x 30''h</v>
          </cell>
          <cell r="C1093">
            <v>11</v>
          </cell>
          <cell r="D1093">
            <v>0</v>
          </cell>
        </row>
        <row r="1094">
          <cell r="A1094" t="str">
            <v>OF3331</v>
          </cell>
          <cell r="B1094" t="str">
            <v>Oven Frame, 33''w x 31.8''h</v>
          </cell>
          <cell r="C1094">
            <v>12</v>
          </cell>
          <cell r="D1094">
            <v>0</v>
          </cell>
        </row>
        <row r="1095">
          <cell r="A1095" t="str">
            <v>OF3349</v>
          </cell>
          <cell r="B1095" t="str">
            <v>Oven Frame, 33''w x 49.8''h</v>
          </cell>
          <cell r="C1095">
            <v>18</v>
          </cell>
          <cell r="D1095">
            <v>0</v>
          </cell>
        </row>
        <row r="1096">
          <cell r="A1096" t="str">
            <v>OF3355</v>
          </cell>
          <cell r="B1096" t="str">
            <v>Oven Frame, 33''w x 55.8''h</v>
          </cell>
          <cell r="C1096">
            <v>20</v>
          </cell>
          <cell r="D1096">
            <v>0</v>
          </cell>
        </row>
        <row r="1097">
          <cell r="A1097" t="str">
            <v>OF3630</v>
          </cell>
          <cell r="B1097" t="str">
            <v>Oven Frame, 36''w x 30''h</v>
          </cell>
          <cell r="C1097">
            <v>12</v>
          </cell>
          <cell r="D1097">
            <v>0</v>
          </cell>
        </row>
        <row r="1098">
          <cell r="A1098" t="str">
            <v>OVC3084</v>
          </cell>
          <cell r="B1098" t="str">
            <v>Tall Oven Combo, 30 X 84 X 24</v>
          </cell>
          <cell r="C1098">
            <v>85</v>
          </cell>
          <cell r="D1098">
            <v>60</v>
          </cell>
        </row>
        <row r="1099">
          <cell r="A1099" t="str">
            <v>OVC3087</v>
          </cell>
          <cell r="B1099" t="str">
            <v>Tall Oven Combo, 30 X 87 X 24</v>
          </cell>
          <cell r="C1099">
            <v>86</v>
          </cell>
          <cell r="D1099">
            <v>60</v>
          </cell>
        </row>
        <row r="1100">
          <cell r="A1100" t="str">
            <v>OVC3090</v>
          </cell>
          <cell r="B1100" t="str">
            <v>Tall Oven Combo, 30 X 90 X 24</v>
          </cell>
          <cell r="C1100">
            <v>89</v>
          </cell>
          <cell r="D1100">
            <v>60</v>
          </cell>
        </row>
        <row r="1101">
          <cell r="A1101" t="str">
            <v>OVC3093</v>
          </cell>
          <cell r="B1101" t="str">
            <v>Tall Oven Combo, 30 X 93 X 24</v>
          </cell>
          <cell r="C1101">
            <v>90</v>
          </cell>
          <cell r="D1101">
            <v>60</v>
          </cell>
        </row>
        <row r="1102">
          <cell r="A1102" t="str">
            <v>OVC3096</v>
          </cell>
          <cell r="B1102" t="str">
            <v>Tall Oven Combo, 30 X 96 X 24</v>
          </cell>
          <cell r="C1102">
            <v>91</v>
          </cell>
          <cell r="D1102">
            <v>60</v>
          </cell>
        </row>
        <row r="1103">
          <cell r="A1103" t="str">
            <v>OVC3384</v>
          </cell>
          <cell r="B1103" t="str">
            <v>Tall Oven Combo, 33 X 84 X 24</v>
          </cell>
          <cell r="C1103">
            <v>90</v>
          </cell>
          <cell r="D1103">
            <v>60</v>
          </cell>
        </row>
        <row r="1104">
          <cell r="A1104" t="str">
            <v>OVC3387</v>
          </cell>
          <cell r="B1104" t="str">
            <v>Tall Oven Combo, 33 X 87 X 24</v>
          </cell>
          <cell r="C1104">
            <v>91</v>
          </cell>
          <cell r="D1104">
            <v>60</v>
          </cell>
        </row>
        <row r="1105">
          <cell r="A1105" t="str">
            <v>OVC3390</v>
          </cell>
          <cell r="B1105" t="str">
            <v>Tall Oven Combo, 33 X 90 X 24</v>
          </cell>
          <cell r="C1105">
            <v>94</v>
          </cell>
          <cell r="D1105">
            <v>60</v>
          </cell>
        </row>
        <row r="1106">
          <cell r="A1106" t="str">
            <v>OVC3393</v>
          </cell>
          <cell r="B1106" t="str">
            <v>Tall Oven Combo, 33 X 93 X 24</v>
          </cell>
          <cell r="C1106">
            <v>95</v>
          </cell>
          <cell r="D1106">
            <v>60</v>
          </cell>
        </row>
        <row r="1107">
          <cell r="A1107" t="str">
            <v>OVC3396</v>
          </cell>
          <cell r="B1107" t="str">
            <v>Tall Oven Combo, 33 X 96 X 24</v>
          </cell>
          <cell r="C1107">
            <v>96</v>
          </cell>
          <cell r="D1107">
            <v>60</v>
          </cell>
        </row>
        <row r="1108">
          <cell r="A1108" t="str">
            <v>OVD3084</v>
          </cell>
          <cell r="B1108" t="str">
            <v>Tall Oven Double, 30 X 84 X 24</v>
          </cell>
          <cell r="C1108">
            <v>80</v>
          </cell>
          <cell r="D1108">
            <v>60</v>
          </cell>
        </row>
        <row r="1109">
          <cell r="A1109" t="str">
            <v>OVD3087</v>
          </cell>
          <cell r="B1109" t="str">
            <v>Tall Oven Double, 30 X 87 X 24</v>
          </cell>
          <cell r="C1109">
            <v>81</v>
          </cell>
          <cell r="D1109">
            <v>60</v>
          </cell>
        </row>
        <row r="1110">
          <cell r="A1110" t="str">
            <v>OVD3090</v>
          </cell>
          <cell r="B1110" t="str">
            <v>Tall Oven Double, 30 X 90 X 24</v>
          </cell>
          <cell r="C1110">
            <v>83</v>
          </cell>
          <cell r="D1110">
            <v>60</v>
          </cell>
        </row>
        <row r="1111">
          <cell r="A1111" t="str">
            <v>OVD3093</v>
          </cell>
          <cell r="B1111" t="str">
            <v>Tall Oven Double, 30 X 93 X 24</v>
          </cell>
          <cell r="C1111">
            <v>85</v>
          </cell>
          <cell r="D1111">
            <v>60</v>
          </cell>
        </row>
        <row r="1112">
          <cell r="A1112" t="str">
            <v>OVD3096</v>
          </cell>
          <cell r="B1112" t="str">
            <v>Tall Oven Double, 30 X 96 X 24</v>
          </cell>
          <cell r="C1112">
            <v>85</v>
          </cell>
          <cell r="D1112">
            <v>60</v>
          </cell>
        </row>
        <row r="1113">
          <cell r="A1113" t="str">
            <v>OVD3384</v>
          </cell>
          <cell r="B1113" t="str">
            <v>Tall Oven Double, 33 X 84 X 24</v>
          </cell>
          <cell r="C1113">
            <v>85</v>
          </cell>
          <cell r="D1113">
            <v>60</v>
          </cell>
        </row>
        <row r="1114">
          <cell r="A1114" t="str">
            <v>OVD3387</v>
          </cell>
          <cell r="B1114" t="str">
            <v>Tall Oven Double, 33 X 87 X 24</v>
          </cell>
          <cell r="C1114">
            <v>87</v>
          </cell>
          <cell r="D1114">
            <v>60</v>
          </cell>
        </row>
        <row r="1115">
          <cell r="A1115" t="str">
            <v>OVD3390</v>
          </cell>
          <cell r="B1115" t="str">
            <v>Tall Oven Double, 33 X 90 X 24</v>
          </cell>
          <cell r="C1115">
            <v>90</v>
          </cell>
          <cell r="D1115">
            <v>60</v>
          </cell>
        </row>
        <row r="1116">
          <cell r="A1116" t="str">
            <v>OVD3393</v>
          </cell>
          <cell r="B1116" t="str">
            <v>Tall Oven Double, 33 X 93 X 24</v>
          </cell>
          <cell r="C1116">
            <v>91</v>
          </cell>
          <cell r="D1116">
            <v>60</v>
          </cell>
        </row>
        <row r="1117">
          <cell r="A1117" t="str">
            <v>OVD3396</v>
          </cell>
          <cell r="B1117" t="str">
            <v>Tall Oven Double, 33 X 96 X 24</v>
          </cell>
          <cell r="C1117">
            <v>92</v>
          </cell>
          <cell r="D1117">
            <v>60</v>
          </cell>
        </row>
        <row r="1118">
          <cell r="A1118" t="str">
            <v>OVM3084</v>
          </cell>
          <cell r="B1118" t="str">
            <v>Tall Oven Microwave, 30 X 84 X 24</v>
          </cell>
          <cell r="C1118">
            <v>81</v>
          </cell>
          <cell r="D1118">
            <v>60</v>
          </cell>
        </row>
        <row r="1119">
          <cell r="A1119" t="str">
            <v>OVM3087</v>
          </cell>
          <cell r="B1119" t="str">
            <v>Tall Oven Microwave, 30 X 87 X 24</v>
          </cell>
          <cell r="C1119">
            <v>82</v>
          </cell>
          <cell r="D1119">
            <v>60</v>
          </cell>
        </row>
        <row r="1120">
          <cell r="A1120" t="str">
            <v>OVM3090</v>
          </cell>
          <cell r="B1120" t="str">
            <v>Tall Oven Microwave, 30 X 90 X 24</v>
          </cell>
          <cell r="C1120">
            <v>85</v>
          </cell>
          <cell r="D1120">
            <v>60</v>
          </cell>
        </row>
        <row r="1121">
          <cell r="A1121" t="str">
            <v>OVM3093</v>
          </cell>
          <cell r="B1121" t="str">
            <v>Tall Oven Microwave, 30 X 93 X 24</v>
          </cell>
          <cell r="C1121">
            <v>86</v>
          </cell>
          <cell r="D1121">
            <v>60</v>
          </cell>
        </row>
        <row r="1122">
          <cell r="A1122" t="str">
            <v>OVM3096</v>
          </cell>
          <cell r="B1122" t="str">
            <v>Tall Oven Microwave, 30 X 96 X 24</v>
          </cell>
          <cell r="C1122">
            <v>87</v>
          </cell>
          <cell r="D1122">
            <v>60</v>
          </cell>
        </row>
        <row r="1123">
          <cell r="A1123" t="str">
            <v>OVM3384</v>
          </cell>
          <cell r="B1123" t="str">
            <v>Tall Oven Microwave, 33 X 84 X 24</v>
          </cell>
          <cell r="C1123">
            <v>86</v>
          </cell>
          <cell r="D1123">
            <v>60</v>
          </cell>
        </row>
        <row r="1124">
          <cell r="A1124" t="str">
            <v>OVM3387</v>
          </cell>
          <cell r="B1124" t="str">
            <v>Tall Oven Microwave, 33 X 87 X 24</v>
          </cell>
          <cell r="C1124">
            <v>87</v>
          </cell>
          <cell r="D1124">
            <v>60</v>
          </cell>
        </row>
        <row r="1125">
          <cell r="A1125" t="str">
            <v>OVM3390</v>
          </cell>
          <cell r="B1125" t="str">
            <v>Tall Oven Microwave, 33 X 90 X 24</v>
          </cell>
          <cell r="C1125">
            <v>90</v>
          </cell>
          <cell r="D1125">
            <v>60</v>
          </cell>
        </row>
        <row r="1126">
          <cell r="A1126" t="str">
            <v>OVM3393</v>
          </cell>
          <cell r="B1126" t="str">
            <v>Tall Oven Microwave, 33 X 93 X 24</v>
          </cell>
          <cell r="C1126">
            <v>91</v>
          </cell>
          <cell r="D1126">
            <v>60</v>
          </cell>
        </row>
        <row r="1127">
          <cell r="A1127" t="str">
            <v>OVM3396</v>
          </cell>
          <cell r="B1127" t="str">
            <v>Tall Oven Microwave, 33 X 96 X 24</v>
          </cell>
          <cell r="C1127">
            <v>92</v>
          </cell>
          <cell r="D1127">
            <v>60</v>
          </cell>
        </row>
        <row r="1128">
          <cell r="A1128" t="str">
            <v>OVS3084</v>
          </cell>
          <cell r="B1128" t="str">
            <v>Tall Oven Single, 30 X 84 X 24</v>
          </cell>
          <cell r="C1128">
            <v>77</v>
          </cell>
          <cell r="D1128">
            <v>60</v>
          </cell>
        </row>
        <row r="1129">
          <cell r="A1129" t="str">
            <v>OVS3087</v>
          </cell>
          <cell r="B1129" t="str">
            <v>Tall Oven Single, 30 X 87 X 24</v>
          </cell>
          <cell r="C1129">
            <v>78</v>
          </cell>
          <cell r="D1129">
            <v>60</v>
          </cell>
        </row>
        <row r="1130">
          <cell r="A1130" t="str">
            <v>OVS3090</v>
          </cell>
          <cell r="B1130" t="str">
            <v>Tall Oven Single, 30 X 90 X 24</v>
          </cell>
          <cell r="C1130">
            <v>81</v>
          </cell>
          <cell r="D1130">
            <v>60</v>
          </cell>
        </row>
        <row r="1131">
          <cell r="A1131" t="str">
            <v>OVS3093</v>
          </cell>
          <cell r="B1131" t="str">
            <v>Tall Oven Single, 30 X 93 X 24</v>
          </cell>
          <cell r="C1131">
            <v>82</v>
          </cell>
          <cell r="D1131">
            <v>60</v>
          </cell>
        </row>
        <row r="1132">
          <cell r="A1132" t="str">
            <v>OVS3096</v>
          </cell>
          <cell r="B1132" t="str">
            <v>Tall Oven Single, 30 X 96 X 24</v>
          </cell>
          <cell r="C1132">
            <v>83</v>
          </cell>
          <cell r="D1132">
            <v>60</v>
          </cell>
        </row>
        <row r="1133">
          <cell r="A1133" t="str">
            <v>OVS3384</v>
          </cell>
          <cell r="B1133" t="str">
            <v>Tall Oven Single, 33 X 84 X 24</v>
          </cell>
          <cell r="C1133">
            <v>82</v>
          </cell>
          <cell r="D1133">
            <v>60</v>
          </cell>
        </row>
        <row r="1134">
          <cell r="A1134" t="str">
            <v>OVS3387</v>
          </cell>
          <cell r="B1134" t="str">
            <v>Tall Oven Single, 33 X 87 X 24</v>
          </cell>
          <cell r="C1134">
            <v>83</v>
          </cell>
          <cell r="D1134">
            <v>60</v>
          </cell>
        </row>
        <row r="1135">
          <cell r="A1135" t="str">
            <v>OVS3390</v>
          </cell>
          <cell r="B1135" t="str">
            <v>Tall Oven Single, 33 X 90 X 24</v>
          </cell>
          <cell r="C1135">
            <v>86</v>
          </cell>
          <cell r="D1135">
            <v>60</v>
          </cell>
        </row>
        <row r="1136">
          <cell r="A1136" t="str">
            <v>OVS3393</v>
          </cell>
          <cell r="B1136" t="str">
            <v>Tall Oven Single, 33 X 93 X 24</v>
          </cell>
          <cell r="C1136">
            <v>87</v>
          </cell>
          <cell r="D1136">
            <v>60</v>
          </cell>
        </row>
        <row r="1137">
          <cell r="A1137" t="str">
            <v>OVS3396</v>
          </cell>
          <cell r="B1137" t="str">
            <v>Tall Oven Single, 33 X 96 X 24</v>
          </cell>
          <cell r="C1137">
            <v>88</v>
          </cell>
          <cell r="D1137">
            <v>60</v>
          </cell>
        </row>
        <row r="1138">
          <cell r="A1138" t="str">
            <v>OW1530</v>
          </cell>
          <cell r="B1138" t="str">
            <v>Open Frame, 15''w x 30''h</v>
          </cell>
          <cell r="C1138">
            <v>6</v>
          </cell>
          <cell r="D1138">
            <v>0</v>
          </cell>
        </row>
        <row r="1139">
          <cell r="A1139" t="str">
            <v>OW1536</v>
          </cell>
          <cell r="B1139" t="str">
            <v>Open Frame, 15''w x 36''h</v>
          </cell>
          <cell r="C1139">
            <v>7</v>
          </cell>
          <cell r="D1139">
            <v>0</v>
          </cell>
        </row>
        <row r="1140">
          <cell r="A1140" t="str">
            <v>OW1539</v>
          </cell>
          <cell r="B1140" t="str">
            <v>Open Frame, 15''w x 39''h</v>
          </cell>
          <cell r="C1140">
            <v>7</v>
          </cell>
          <cell r="D1140">
            <v>0</v>
          </cell>
        </row>
        <row r="1141">
          <cell r="A1141" t="str">
            <v>OW1542</v>
          </cell>
          <cell r="B1141" t="str">
            <v>Open Frame, 15''w x 42''h</v>
          </cell>
          <cell r="C1141">
            <v>8</v>
          </cell>
          <cell r="D1141">
            <v>0</v>
          </cell>
        </row>
        <row r="1142">
          <cell r="A1142" t="str">
            <v>OW1630</v>
          </cell>
          <cell r="B1142" t="str">
            <v>Open Frame, 16.5''w x 30''h</v>
          </cell>
          <cell r="C1142">
            <v>6</v>
          </cell>
          <cell r="D1142">
            <v>0</v>
          </cell>
        </row>
        <row r="1143">
          <cell r="A1143" t="str">
            <v>OW1636</v>
          </cell>
          <cell r="B1143" t="str">
            <v>Open Frame, 16.5''w x 36''h</v>
          </cell>
          <cell r="C1143">
            <v>7</v>
          </cell>
          <cell r="D1143">
            <v>0</v>
          </cell>
        </row>
        <row r="1144">
          <cell r="A1144" t="str">
            <v>OW1639</v>
          </cell>
          <cell r="B1144" t="str">
            <v>Open Frame, 16''w x 39''h</v>
          </cell>
          <cell r="C1144">
            <v>8</v>
          </cell>
          <cell r="D1144">
            <v>0</v>
          </cell>
        </row>
        <row r="1145">
          <cell r="A1145" t="str">
            <v>OW1642</v>
          </cell>
          <cell r="B1145" t="str">
            <v>Open Frame, 16.5''w x 42''h</v>
          </cell>
          <cell r="C1145">
            <v>8</v>
          </cell>
          <cell r="D1145">
            <v>0</v>
          </cell>
        </row>
        <row r="1146">
          <cell r="A1146" t="str">
            <v>OW1830</v>
          </cell>
          <cell r="B1146" t="str">
            <v>Open Frame, 18''w x 30''h</v>
          </cell>
          <cell r="C1146">
            <v>7</v>
          </cell>
          <cell r="D1146">
            <v>0</v>
          </cell>
        </row>
        <row r="1147">
          <cell r="A1147" t="str">
            <v>OW1836</v>
          </cell>
          <cell r="B1147" t="str">
            <v>Open Frame, 18''w x 36''h</v>
          </cell>
          <cell r="C1147">
            <v>8</v>
          </cell>
          <cell r="D1147">
            <v>0</v>
          </cell>
        </row>
        <row r="1148">
          <cell r="A1148" t="str">
            <v>OW1839</v>
          </cell>
          <cell r="B1148" t="str">
            <v>Open Frame, 18''w x 39''h</v>
          </cell>
          <cell r="C1148">
            <v>9</v>
          </cell>
          <cell r="D1148">
            <v>0</v>
          </cell>
        </row>
        <row r="1149">
          <cell r="A1149" t="str">
            <v>OW1842</v>
          </cell>
          <cell r="B1149" t="str">
            <v>Open Frame, 18''w x 42''h</v>
          </cell>
          <cell r="C1149">
            <v>9</v>
          </cell>
          <cell r="D1149">
            <v>0</v>
          </cell>
        </row>
        <row r="1150">
          <cell r="A1150" t="str">
            <v>OW2130</v>
          </cell>
          <cell r="B1150" t="str">
            <v>Open Frame, 21''w x 36''h</v>
          </cell>
          <cell r="C1150">
            <v>8</v>
          </cell>
          <cell r="D1150">
            <v>0</v>
          </cell>
        </row>
        <row r="1151">
          <cell r="A1151" t="str">
            <v>OW2136</v>
          </cell>
          <cell r="B1151" t="str">
            <v>Open Frame, 21''w x 36''h</v>
          </cell>
          <cell r="C1151">
            <v>9</v>
          </cell>
          <cell r="D1151">
            <v>0</v>
          </cell>
        </row>
        <row r="1152">
          <cell r="A1152" t="str">
            <v>OW2139</v>
          </cell>
          <cell r="B1152" t="str">
            <v>Open Frame, 21''w x 39''h</v>
          </cell>
          <cell r="C1152">
            <v>10</v>
          </cell>
          <cell r="D1152">
            <v>0</v>
          </cell>
        </row>
        <row r="1153">
          <cell r="A1153" t="str">
            <v>OW2142</v>
          </cell>
          <cell r="B1153" t="str">
            <v>Open Frame, 21''w x 42''h</v>
          </cell>
          <cell r="C1153">
            <v>10</v>
          </cell>
          <cell r="D1153">
            <v>0</v>
          </cell>
        </row>
        <row r="1154">
          <cell r="A1154" t="str">
            <v>OW2430</v>
          </cell>
          <cell r="B1154" t="str">
            <v>Open Frame, 24''w x 30''h</v>
          </cell>
          <cell r="C1154">
            <v>5</v>
          </cell>
          <cell r="D1154">
            <v>0</v>
          </cell>
        </row>
        <row r="1155">
          <cell r="A1155" t="str">
            <v>OW2436</v>
          </cell>
          <cell r="B1155" t="str">
            <v>Open Frame, 24''w x 36''h</v>
          </cell>
          <cell r="C1155">
            <v>10</v>
          </cell>
          <cell r="D1155">
            <v>0</v>
          </cell>
        </row>
        <row r="1156">
          <cell r="A1156" t="str">
            <v>OW2439</v>
          </cell>
          <cell r="B1156" t="str">
            <v>Open Frame, 24''w x 39''h</v>
          </cell>
          <cell r="C1156">
            <v>11</v>
          </cell>
          <cell r="D1156">
            <v>0</v>
          </cell>
        </row>
        <row r="1157">
          <cell r="A1157" t="str">
            <v>OW2442</v>
          </cell>
          <cell r="B1157" t="str">
            <v>Open Frame, 24''w x 42''h</v>
          </cell>
          <cell r="C1157">
            <v>13</v>
          </cell>
          <cell r="D1157">
            <v>0</v>
          </cell>
        </row>
        <row r="1158">
          <cell r="A1158" t="str">
            <v>OW2730</v>
          </cell>
          <cell r="B1158" t="str">
            <v>Open Frame, 27"w x 39''h</v>
          </cell>
          <cell r="C1158">
            <v>5</v>
          </cell>
          <cell r="D1158">
            <v>0</v>
          </cell>
        </row>
        <row r="1159">
          <cell r="A1159" t="str">
            <v>OW2736</v>
          </cell>
          <cell r="B1159" t="str">
            <v>Open Frame, 15''w x 39''h</v>
          </cell>
          <cell r="C1159">
            <v>10</v>
          </cell>
          <cell r="D1159">
            <v>0</v>
          </cell>
        </row>
        <row r="1160">
          <cell r="A1160" t="str">
            <v>OW2739</v>
          </cell>
          <cell r="B1160" t="str">
            <v>Open Frame, 15''w x 39''h</v>
          </cell>
          <cell r="C1160">
            <v>12</v>
          </cell>
          <cell r="D1160">
            <v>0</v>
          </cell>
        </row>
        <row r="1161">
          <cell r="A1161" t="str">
            <v>OW2742</v>
          </cell>
          <cell r="B1161" t="str">
            <v>Open Frame, 15''w x 39''h</v>
          </cell>
          <cell r="C1161">
            <v>13</v>
          </cell>
          <cell r="D1161">
            <v>0</v>
          </cell>
        </row>
        <row r="1162">
          <cell r="A1162" t="str">
            <v>OW3015</v>
          </cell>
          <cell r="B1162" t="str">
            <v>Open Frame, 30''w x 15''h</v>
          </cell>
          <cell r="C1162">
            <v>6</v>
          </cell>
          <cell r="D1162">
            <v>0</v>
          </cell>
        </row>
        <row r="1163">
          <cell r="A1163" t="str">
            <v>OW3030</v>
          </cell>
          <cell r="B1163" t="str">
            <v>Open Frame, 30''w x 30''h</v>
          </cell>
          <cell r="C1163">
            <v>10</v>
          </cell>
          <cell r="D1163">
            <v>0</v>
          </cell>
        </row>
        <row r="1164">
          <cell r="A1164" t="str">
            <v>OW3036</v>
          </cell>
          <cell r="B1164" t="str">
            <v>Open Frame, 30''w x 36''h</v>
          </cell>
          <cell r="C1164">
            <v>12</v>
          </cell>
          <cell r="D1164">
            <v>0</v>
          </cell>
        </row>
        <row r="1165">
          <cell r="A1165" t="str">
            <v>OW3039</v>
          </cell>
          <cell r="B1165" t="str">
            <v>Open Frame, 30''w x 39''h</v>
          </cell>
          <cell r="C1165">
            <v>13</v>
          </cell>
          <cell r="D1165">
            <v>0</v>
          </cell>
        </row>
        <row r="1166">
          <cell r="A1166" t="str">
            <v>OW3042</v>
          </cell>
          <cell r="B1166" t="str">
            <v>Open Frame, 30''w x 42''h</v>
          </cell>
          <cell r="C1166">
            <v>14</v>
          </cell>
          <cell r="D1166">
            <v>0</v>
          </cell>
        </row>
        <row r="1167">
          <cell r="A1167" t="str">
            <v>OW3330</v>
          </cell>
          <cell r="B1167" t="str">
            <v>Open Frame, 33''w x 30''h</v>
          </cell>
          <cell r="C1167">
            <v>6</v>
          </cell>
          <cell r="D1167">
            <v>0</v>
          </cell>
        </row>
        <row r="1168">
          <cell r="A1168" t="str">
            <v>OW3336</v>
          </cell>
          <cell r="B1168" t="str">
            <v>Open Frame, 33''w x 36''h</v>
          </cell>
          <cell r="C1168">
            <v>12</v>
          </cell>
          <cell r="D1168">
            <v>0</v>
          </cell>
        </row>
        <row r="1169">
          <cell r="A1169" t="str">
            <v>OW3339</v>
          </cell>
          <cell r="B1169" t="str">
            <v>Open Frame, 33''w x 39''h</v>
          </cell>
          <cell r="C1169">
            <v>14</v>
          </cell>
          <cell r="D1169">
            <v>0</v>
          </cell>
        </row>
        <row r="1170">
          <cell r="A1170" t="str">
            <v>OW3342</v>
          </cell>
          <cell r="B1170" t="str">
            <v>Open Frame, 33''w x 42''h</v>
          </cell>
          <cell r="C1170">
            <v>15</v>
          </cell>
          <cell r="D1170">
            <v>0</v>
          </cell>
        </row>
        <row r="1171">
          <cell r="A1171" t="str">
            <v>OW3615</v>
          </cell>
          <cell r="B1171" t="str">
            <v>Open Frame, 36''w x 15''h</v>
          </cell>
          <cell r="C1171">
            <v>7</v>
          </cell>
          <cell r="D1171">
            <v>0</v>
          </cell>
        </row>
        <row r="1172">
          <cell r="A1172" t="str">
            <v>OW3630</v>
          </cell>
          <cell r="B1172" t="str">
            <v>Open Frame, 36''w x 30''h</v>
          </cell>
          <cell r="C1172">
            <v>12</v>
          </cell>
          <cell r="D1172">
            <v>0</v>
          </cell>
        </row>
        <row r="1173">
          <cell r="A1173" t="str">
            <v>OW3636</v>
          </cell>
          <cell r="B1173" t="str">
            <v>Open Frame, 36''w x 36''h</v>
          </cell>
          <cell r="C1173">
            <v>14</v>
          </cell>
          <cell r="D1173">
            <v>0</v>
          </cell>
        </row>
        <row r="1174">
          <cell r="A1174" t="str">
            <v>OW3639</v>
          </cell>
          <cell r="B1174" t="str">
            <v>Open Frame, 36''w x 39''h</v>
          </cell>
          <cell r="C1174">
            <v>16</v>
          </cell>
          <cell r="D1174">
            <v>0</v>
          </cell>
        </row>
        <row r="1175">
          <cell r="A1175" t="str">
            <v>OW3642</v>
          </cell>
          <cell r="B1175" t="str">
            <v>Open Frame, 36''w x 42''h</v>
          </cell>
          <cell r="C1175">
            <v>17</v>
          </cell>
          <cell r="D1175">
            <v>0</v>
          </cell>
        </row>
        <row r="1176">
          <cell r="A1176" t="str">
            <v>PADF1524</v>
          </cell>
          <cell r="B1176" t="str">
            <v>Desk &amp; File 15'' wide</v>
          </cell>
          <cell r="C1176">
            <v>0</v>
          </cell>
          <cell r="D1176">
            <v>0</v>
          </cell>
        </row>
        <row r="1177">
          <cell r="A1177" t="str">
            <v>PADF1824</v>
          </cell>
          <cell r="B1177" t="str">
            <v>Desk &amp; File 18'' wide</v>
          </cell>
          <cell r="C1177">
            <v>0</v>
          </cell>
          <cell r="D1177">
            <v>0</v>
          </cell>
        </row>
        <row r="1178">
          <cell r="A1178" t="str">
            <v>PADF3024</v>
          </cell>
          <cell r="B1178" t="str">
            <v>Desk &amp; File 30'' wide</v>
          </cell>
          <cell r="C1178">
            <v>0</v>
          </cell>
          <cell r="D1178">
            <v>0</v>
          </cell>
        </row>
        <row r="1179">
          <cell r="A1179" t="str">
            <v>PADF3624</v>
          </cell>
          <cell r="B1179" t="str">
            <v>Desk &amp; File 36'' wide</v>
          </cell>
          <cell r="C1179">
            <v>0</v>
          </cell>
          <cell r="D1179">
            <v>0</v>
          </cell>
        </row>
        <row r="1180">
          <cell r="A1180" t="str">
            <v>PADK2421</v>
          </cell>
          <cell r="B1180" t="str">
            <v>Knee Drawer 24'' wide</v>
          </cell>
          <cell r="C1180">
            <v>0</v>
          </cell>
          <cell r="D1180">
            <v>0</v>
          </cell>
        </row>
        <row r="1181">
          <cell r="A1181" t="str">
            <v>PADK3021</v>
          </cell>
          <cell r="B1181" t="str">
            <v>Knee Drawer 30'' wide</v>
          </cell>
          <cell r="C1181">
            <v>0</v>
          </cell>
          <cell r="D1181">
            <v>0</v>
          </cell>
        </row>
        <row r="1182">
          <cell r="A1182" t="str">
            <v>PADK3621</v>
          </cell>
          <cell r="B1182" t="str">
            <v>Knee Drawer 36'' wide</v>
          </cell>
          <cell r="C1182">
            <v>0</v>
          </cell>
          <cell r="D1182">
            <v>0</v>
          </cell>
        </row>
        <row r="1183">
          <cell r="A1183" t="str">
            <v>PADK4221</v>
          </cell>
          <cell r="B1183" t="str">
            <v>Knee Drawer 42'' wide</v>
          </cell>
          <cell r="C1183">
            <v>0</v>
          </cell>
          <cell r="D1183">
            <v>0</v>
          </cell>
        </row>
        <row r="1184">
          <cell r="A1184" t="str">
            <v>PADL1221</v>
          </cell>
          <cell r="B1184" t="str">
            <v>Vanity Lower Drawer 12'' wide</v>
          </cell>
          <cell r="C1184">
            <v>0</v>
          </cell>
          <cell r="D1184">
            <v>0</v>
          </cell>
        </row>
        <row r="1185">
          <cell r="A1185" t="str">
            <v>PADL1224</v>
          </cell>
          <cell r="B1185" t="str">
            <v>Kitchen Lower Drawer 12'' wide</v>
          </cell>
          <cell r="C1185">
            <v>0</v>
          </cell>
          <cell r="D1185">
            <v>0</v>
          </cell>
        </row>
        <row r="1186">
          <cell r="A1186" t="str">
            <v>PADL1521</v>
          </cell>
          <cell r="B1186" t="str">
            <v>Vanity Lower Drawer 15'' wide</v>
          </cell>
          <cell r="C1186">
            <v>0</v>
          </cell>
          <cell r="D1186">
            <v>0</v>
          </cell>
        </row>
        <row r="1187">
          <cell r="A1187" t="str">
            <v>PADL1524</v>
          </cell>
          <cell r="B1187" t="str">
            <v>Kitchen Lower Drawer 15'' wide</v>
          </cell>
          <cell r="C1187">
            <v>0</v>
          </cell>
          <cell r="D1187">
            <v>0</v>
          </cell>
        </row>
        <row r="1188">
          <cell r="A1188" t="str">
            <v>PADL1821</v>
          </cell>
          <cell r="B1188" t="str">
            <v>Vanity Lower Drawer 18'' wide</v>
          </cell>
          <cell r="C1188">
            <v>0</v>
          </cell>
          <cell r="D1188">
            <v>0</v>
          </cell>
        </row>
        <row r="1189">
          <cell r="A1189" t="str">
            <v>PADL1824</v>
          </cell>
          <cell r="B1189" t="str">
            <v>Kitchen Lower Drawer 18'' wide</v>
          </cell>
          <cell r="C1189">
            <v>0</v>
          </cell>
          <cell r="D1189">
            <v>0</v>
          </cell>
        </row>
        <row r="1190">
          <cell r="A1190" t="str">
            <v>PADL2121</v>
          </cell>
          <cell r="B1190" t="str">
            <v>Vanity Lower Drawer 21'' wide</v>
          </cell>
          <cell r="C1190">
            <v>0</v>
          </cell>
          <cell r="D1190">
            <v>0</v>
          </cell>
        </row>
        <row r="1191">
          <cell r="A1191" t="str">
            <v>PADL2124</v>
          </cell>
          <cell r="B1191" t="str">
            <v>Kitchen Lower Drawer 21'' wide</v>
          </cell>
          <cell r="C1191">
            <v>0</v>
          </cell>
          <cell r="D1191">
            <v>0</v>
          </cell>
        </row>
        <row r="1192">
          <cell r="A1192" t="str">
            <v>PADL2421</v>
          </cell>
          <cell r="B1192" t="str">
            <v>Vanity Lower Drawer 24'' wide</v>
          </cell>
          <cell r="C1192">
            <v>0</v>
          </cell>
          <cell r="D1192">
            <v>0</v>
          </cell>
        </row>
        <row r="1193">
          <cell r="A1193" t="str">
            <v>PADL2424</v>
          </cell>
          <cell r="B1193" t="str">
            <v>Kitchen Lower Drawer 24'' wide</v>
          </cell>
          <cell r="C1193">
            <v>0</v>
          </cell>
          <cell r="D1193">
            <v>0</v>
          </cell>
        </row>
        <row r="1194">
          <cell r="A1194" t="str">
            <v>PADPP1524</v>
          </cell>
          <cell r="B1194" t="str">
            <v>Pots &amp; Pan 15'' wide</v>
          </cell>
          <cell r="C1194">
            <v>0</v>
          </cell>
          <cell r="D1194">
            <v>0</v>
          </cell>
        </row>
        <row r="1195">
          <cell r="A1195" t="str">
            <v>PADPP1824</v>
          </cell>
          <cell r="B1195" t="str">
            <v>Pots &amp; Pan 18'' wide</v>
          </cell>
          <cell r="C1195">
            <v>0</v>
          </cell>
          <cell r="D1195">
            <v>0</v>
          </cell>
        </row>
        <row r="1196">
          <cell r="A1196" t="str">
            <v>PADPP2124</v>
          </cell>
          <cell r="B1196" t="str">
            <v>Pots &amp; Pan 21'' wide</v>
          </cell>
          <cell r="C1196">
            <v>0</v>
          </cell>
          <cell r="D1196">
            <v>0</v>
          </cell>
        </row>
        <row r="1197">
          <cell r="A1197" t="str">
            <v>PADPP2424</v>
          </cell>
          <cell r="B1197" t="str">
            <v>Pots &amp; Pan 24'' wide</v>
          </cell>
          <cell r="C1197">
            <v>0</v>
          </cell>
          <cell r="D1197">
            <v>0</v>
          </cell>
        </row>
        <row r="1198">
          <cell r="A1198" t="str">
            <v>PADPP3024</v>
          </cell>
          <cell r="B1198" t="str">
            <v>Pots &amp; Pan 30'' wide</v>
          </cell>
          <cell r="C1198">
            <v>0</v>
          </cell>
          <cell r="D1198">
            <v>0</v>
          </cell>
        </row>
        <row r="1199">
          <cell r="A1199" t="str">
            <v>PADPP3324</v>
          </cell>
          <cell r="B1199" t="str">
            <v>Pots &amp; Pan 33'' wide</v>
          </cell>
          <cell r="C1199">
            <v>0</v>
          </cell>
          <cell r="D1199">
            <v>0</v>
          </cell>
        </row>
        <row r="1200">
          <cell r="A1200" t="str">
            <v>PADPP3624</v>
          </cell>
          <cell r="B1200" t="str">
            <v>Pots &amp; Pan 36'' wide</v>
          </cell>
          <cell r="C1200">
            <v>0</v>
          </cell>
          <cell r="D1200">
            <v>0</v>
          </cell>
        </row>
        <row r="1201">
          <cell r="A1201" t="str">
            <v>PADU1221</v>
          </cell>
          <cell r="B1201" t="str">
            <v>Vanity Top Drawer 12'' wide</v>
          </cell>
          <cell r="C1201">
            <v>0</v>
          </cell>
          <cell r="D1201">
            <v>0</v>
          </cell>
        </row>
        <row r="1202">
          <cell r="A1202" t="str">
            <v>PADU1224</v>
          </cell>
          <cell r="B1202" t="str">
            <v>Kitchen Upper Drawer 12'' wide</v>
          </cell>
          <cell r="C1202">
            <v>0</v>
          </cell>
          <cell r="D1202">
            <v>0</v>
          </cell>
        </row>
        <row r="1203">
          <cell r="A1203" t="str">
            <v>PADU1521</v>
          </cell>
          <cell r="B1203" t="str">
            <v>Vanity Top Drawer 15'' wide</v>
          </cell>
          <cell r="C1203">
            <v>0</v>
          </cell>
          <cell r="D1203">
            <v>0</v>
          </cell>
        </row>
        <row r="1204">
          <cell r="A1204" t="str">
            <v>PADU1524</v>
          </cell>
          <cell r="B1204" t="str">
            <v>Kitchen Upper Drawer 15'' wide</v>
          </cell>
          <cell r="C1204">
            <v>0</v>
          </cell>
          <cell r="D1204">
            <v>0</v>
          </cell>
        </row>
        <row r="1205">
          <cell r="A1205" t="str">
            <v>PADU1624</v>
          </cell>
          <cell r="B1205" t="str">
            <v>Kitchen Upper Drawer 16.5'' wide</v>
          </cell>
          <cell r="C1205">
            <v>0</v>
          </cell>
          <cell r="D1205">
            <v>0</v>
          </cell>
        </row>
        <row r="1206">
          <cell r="A1206" t="str">
            <v>PADU1821</v>
          </cell>
          <cell r="B1206" t="str">
            <v>Vanity Top Drawer 18'' wide</v>
          </cell>
          <cell r="C1206">
            <v>0</v>
          </cell>
          <cell r="D1206">
            <v>0</v>
          </cell>
        </row>
        <row r="1207">
          <cell r="A1207" t="str">
            <v>PADU1824</v>
          </cell>
          <cell r="B1207" t="str">
            <v>Kitchen Upper Drawer 18'' wide</v>
          </cell>
          <cell r="C1207">
            <v>0</v>
          </cell>
          <cell r="D1207">
            <v>0</v>
          </cell>
        </row>
        <row r="1208">
          <cell r="A1208" t="str">
            <v>PADU1924</v>
          </cell>
          <cell r="B1208" t="str">
            <v>Kitchen Upper Drawer 19.5'' wide</v>
          </cell>
          <cell r="C1208">
            <v>0</v>
          </cell>
          <cell r="D1208">
            <v>0</v>
          </cell>
        </row>
        <row r="1209">
          <cell r="A1209" t="str">
            <v>PADU2121</v>
          </cell>
          <cell r="B1209" t="str">
            <v>Vanity Top Drawer 21'' wide</v>
          </cell>
          <cell r="C1209">
            <v>0</v>
          </cell>
          <cell r="D1209">
            <v>0</v>
          </cell>
        </row>
        <row r="1210">
          <cell r="A1210" t="str">
            <v>PADU2124</v>
          </cell>
          <cell r="B1210" t="str">
            <v>Kitchen Upper Drawer 21'' wide</v>
          </cell>
          <cell r="C1210">
            <v>0</v>
          </cell>
          <cell r="D1210">
            <v>0</v>
          </cell>
        </row>
        <row r="1211">
          <cell r="A1211" t="str">
            <v>PADU2421</v>
          </cell>
          <cell r="B1211" t="str">
            <v>Vanity Top Drawer 24'' wide</v>
          </cell>
          <cell r="C1211">
            <v>0</v>
          </cell>
          <cell r="D1211">
            <v>0</v>
          </cell>
        </row>
        <row r="1212">
          <cell r="A1212" t="str">
            <v>PADU2424</v>
          </cell>
          <cell r="B1212" t="str">
            <v>Kitchen Upper Drawer 24'' wide</v>
          </cell>
          <cell r="C1212">
            <v>0</v>
          </cell>
          <cell r="D1212">
            <v>0</v>
          </cell>
        </row>
        <row r="1213">
          <cell r="A1213" t="str">
            <v>PADU2721</v>
          </cell>
          <cell r="B1213" t="str">
            <v>Vanity Top Drawer 27'' wide</v>
          </cell>
          <cell r="C1213">
            <v>0</v>
          </cell>
          <cell r="D1213">
            <v>0</v>
          </cell>
        </row>
        <row r="1214">
          <cell r="A1214" t="str">
            <v>PADU2724</v>
          </cell>
          <cell r="B1214" t="str">
            <v>Kitchen Upper Drawer 27'' wide</v>
          </cell>
          <cell r="C1214">
            <v>0</v>
          </cell>
          <cell r="D1214">
            <v>0</v>
          </cell>
        </row>
        <row r="1215">
          <cell r="A1215" t="str">
            <v>PADU3021</v>
          </cell>
          <cell r="B1215" t="str">
            <v>Vanity Top Drawer 30'' wide</v>
          </cell>
          <cell r="C1215">
            <v>0</v>
          </cell>
          <cell r="D1215">
            <v>0</v>
          </cell>
        </row>
        <row r="1216">
          <cell r="A1216" t="str">
            <v>PADU3024</v>
          </cell>
          <cell r="B1216" t="str">
            <v>Kitchen Upper Drawer 30'' wide</v>
          </cell>
          <cell r="C1216">
            <v>0</v>
          </cell>
          <cell r="D1216">
            <v>0</v>
          </cell>
        </row>
        <row r="1217">
          <cell r="A1217" t="str">
            <v>PADU3321</v>
          </cell>
          <cell r="B1217" t="str">
            <v>Vanity Top Drawer 33'' wide</v>
          </cell>
          <cell r="C1217">
            <v>0</v>
          </cell>
          <cell r="D1217">
            <v>0</v>
          </cell>
        </row>
        <row r="1218">
          <cell r="A1218" t="str">
            <v>PADU3324</v>
          </cell>
          <cell r="B1218" t="str">
            <v>Kitchen Upper Drawer 33'' wide</v>
          </cell>
          <cell r="C1218">
            <v>0</v>
          </cell>
          <cell r="D1218">
            <v>0</v>
          </cell>
        </row>
        <row r="1219">
          <cell r="A1219" t="str">
            <v>PADU3621</v>
          </cell>
          <cell r="B1219" t="str">
            <v>Vanity Top Drawer 36'' wide</v>
          </cell>
          <cell r="C1219">
            <v>0</v>
          </cell>
          <cell r="D1219">
            <v>0</v>
          </cell>
        </row>
        <row r="1220">
          <cell r="A1220" t="str">
            <v>PADU3624</v>
          </cell>
          <cell r="B1220" t="str">
            <v>Kitchen Upper Drawer 36'' wide</v>
          </cell>
          <cell r="C1220">
            <v>0</v>
          </cell>
          <cell r="D1220">
            <v>0</v>
          </cell>
        </row>
        <row r="1221">
          <cell r="A1221" t="str">
            <v>PADU3921</v>
          </cell>
          <cell r="B1221" t="str">
            <v>Vanity Top Drawer 39'' wide</v>
          </cell>
          <cell r="C1221">
            <v>0</v>
          </cell>
          <cell r="D1221">
            <v>0</v>
          </cell>
        </row>
        <row r="1222">
          <cell r="A1222" t="str">
            <v>PADU3924</v>
          </cell>
          <cell r="B1222" t="str">
            <v>Kitchen Upper Drawer 39'' wide</v>
          </cell>
          <cell r="C1222">
            <v>0</v>
          </cell>
          <cell r="D1222">
            <v>0</v>
          </cell>
        </row>
        <row r="1223">
          <cell r="A1223" t="str">
            <v>PADU4221</v>
          </cell>
          <cell r="B1223" t="str">
            <v>Vanity Top Drawer 42'' wide</v>
          </cell>
          <cell r="C1223">
            <v>0</v>
          </cell>
          <cell r="D1223">
            <v>0</v>
          </cell>
        </row>
        <row r="1224">
          <cell r="A1224" t="str">
            <v>PADU4224</v>
          </cell>
          <cell r="B1224" t="str">
            <v>Kitchen Upper Drawer 42'' wide</v>
          </cell>
          <cell r="C1224">
            <v>0</v>
          </cell>
          <cell r="D1224">
            <v>0</v>
          </cell>
        </row>
        <row r="1225">
          <cell r="A1225" t="str">
            <v>PADU621</v>
          </cell>
          <cell r="B1225" t="str">
            <v>Vanity Top Drawer 6'' wide</v>
          </cell>
          <cell r="C1225">
            <v>0</v>
          </cell>
          <cell r="D1225">
            <v>0</v>
          </cell>
        </row>
        <row r="1226">
          <cell r="A1226" t="str">
            <v>PADU921</v>
          </cell>
          <cell r="B1226" t="str">
            <v>Vanity Top Drawer 9'' wide</v>
          </cell>
          <cell r="C1226">
            <v>0</v>
          </cell>
          <cell r="D1226">
            <v>0</v>
          </cell>
        </row>
        <row r="1227">
          <cell r="A1227" t="str">
            <v>PADU924</v>
          </cell>
          <cell r="B1227" t="str">
            <v>Kitchen Upper Drawer 9'' wide</v>
          </cell>
          <cell r="C1227">
            <v>0</v>
          </cell>
          <cell r="D1227">
            <v>0</v>
          </cell>
        </row>
        <row r="1228">
          <cell r="A1228" t="str">
            <v>PADWD18</v>
          </cell>
          <cell r="B1228" t="str">
            <v>Kitchen Waste Pullout 18'' wide</v>
          </cell>
          <cell r="C1228">
            <v>0</v>
          </cell>
          <cell r="D1228">
            <v>0</v>
          </cell>
        </row>
        <row r="1229">
          <cell r="A1229" t="str">
            <v>PADWS15</v>
          </cell>
          <cell r="B1229" t="str">
            <v>Kitchen Waste Pullout 15'' wide</v>
          </cell>
          <cell r="C1229">
            <v>0</v>
          </cell>
          <cell r="D1229">
            <v>0</v>
          </cell>
        </row>
        <row r="1230">
          <cell r="A1230" t="str">
            <v>PBB4232</v>
          </cell>
          <cell r="B1230" t="str">
            <v>Base Back, 2.5mm x 42x32 (F09212)</v>
          </cell>
          <cell r="C1230">
            <v>0</v>
          </cell>
          <cell r="D1230">
            <v>0</v>
          </cell>
        </row>
        <row r="1231">
          <cell r="A1231" t="str">
            <v>PBP3024</v>
          </cell>
          <cell r="B1231" t="str">
            <v>Base Bottom, 30x24 (F21279)</v>
          </cell>
          <cell r="C1231">
            <v>0</v>
          </cell>
          <cell r="D1231">
            <v>0</v>
          </cell>
        </row>
        <row r="1232">
          <cell r="A1232" t="str">
            <v>PBP3324</v>
          </cell>
          <cell r="B1232" t="str">
            <v>Base Bottom, 33x24 (F21280)</v>
          </cell>
          <cell r="C1232">
            <v>0</v>
          </cell>
          <cell r="D1232">
            <v>0</v>
          </cell>
        </row>
        <row r="1233">
          <cell r="A1233" t="str">
            <v>PBP3624</v>
          </cell>
          <cell r="B1233" t="str">
            <v>Base Bottom, 36x24 (F21281)</v>
          </cell>
          <cell r="C1233">
            <v>0</v>
          </cell>
          <cell r="D1233">
            <v>0</v>
          </cell>
        </row>
        <row r="1234">
          <cell r="A1234" t="str">
            <v>PBP3924</v>
          </cell>
          <cell r="B1234" t="str">
            <v>Base Bottom, 39x24 (F21532)</v>
          </cell>
          <cell r="C1234">
            <v>0</v>
          </cell>
          <cell r="D1234">
            <v>0</v>
          </cell>
        </row>
        <row r="1235">
          <cell r="A1235" t="str">
            <v>PBP4224</v>
          </cell>
          <cell r="B1235" t="str">
            <v>Base Bottom, 42x24 (F21533)</v>
          </cell>
          <cell r="C1235">
            <v>0</v>
          </cell>
          <cell r="D1235">
            <v>0</v>
          </cell>
        </row>
        <row r="1236">
          <cell r="A1236" t="str">
            <v>PDBRKT</v>
          </cell>
          <cell r="B1236" t="str">
            <v>Bracket Pair, Metal Drawer, Left &amp; Right</v>
          </cell>
          <cell r="C1236">
            <v>0</v>
          </cell>
          <cell r="D1236">
            <v>0</v>
          </cell>
        </row>
        <row r="1237">
          <cell r="A1237" t="str">
            <v>PDG21</v>
          </cell>
          <cell r="B1237" t="str">
            <v>Cab Glide Pair, Metabox, Vanity Depth White</v>
          </cell>
          <cell r="C1237">
            <v>0</v>
          </cell>
          <cell r="D1237">
            <v>0</v>
          </cell>
        </row>
        <row r="1238">
          <cell r="A1238" t="str">
            <v>PDG21-31</v>
          </cell>
          <cell r="B1238" t="str">
            <v>Cab Glide Pair, Metabox, Vanity Depth Natural</v>
          </cell>
          <cell r="C1238">
            <v>0</v>
          </cell>
          <cell r="D1238">
            <v>0</v>
          </cell>
        </row>
        <row r="1239">
          <cell r="A1239" t="str">
            <v>PDG24</v>
          </cell>
          <cell r="B1239" t="str">
            <v>Cab Glide Pair, Metabox, Kitchen Depth White</v>
          </cell>
          <cell r="C1239">
            <v>0</v>
          </cell>
          <cell r="D1239">
            <v>0</v>
          </cell>
        </row>
        <row r="1240">
          <cell r="A1240" t="str">
            <v>PDG24-31</v>
          </cell>
          <cell r="B1240" t="str">
            <v>Cab Glide Pair, Metabox, Kitchen Depth Natural</v>
          </cell>
          <cell r="C1240">
            <v>0</v>
          </cell>
          <cell r="D1240">
            <v>0</v>
          </cell>
        </row>
        <row r="1241">
          <cell r="A1241" t="str">
            <v>PDSL21</v>
          </cell>
          <cell r="B1241" t="str">
            <v>Set, Metal Drawer Lower Van Depth White</v>
          </cell>
          <cell r="C1241">
            <v>0</v>
          </cell>
          <cell r="D1241">
            <v>0</v>
          </cell>
        </row>
        <row r="1242">
          <cell r="A1242" t="str">
            <v>PDSL21-31</v>
          </cell>
          <cell r="B1242" t="str">
            <v>Set, Metal Drawer Lower Van Depth Natural</v>
          </cell>
          <cell r="C1242">
            <v>0</v>
          </cell>
          <cell r="D1242">
            <v>0</v>
          </cell>
        </row>
        <row r="1243">
          <cell r="A1243" t="str">
            <v>PDSL24</v>
          </cell>
          <cell r="B1243" t="str">
            <v>Set, Metal Drawer Lower Kit Depth White</v>
          </cell>
          <cell r="C1243">
            <v>0</v>
          </cell>
          <cell r="D1243">
            <v>0</v>
          </cell>
        </row>
        <row r="1244">
          <cell r="A1244" t="str">
            <v>PDSL24-31</v>
          </cell>
          <cell r="B1244" t="str">
            <v>Set, Metal Drawer Lower Kit Depth Natural</v>
          </cell>
          <cell r="C1244">
            <v>0</v>
          </cell>
          <cell r="D1244">
            <v>0</v>
          </cell>
        </row>
        <row r="1245">
          <cell r="A1245" t="str">
            <v>PDSU21</v>
          </cell>
          <cell r="B1245" t="str">
            <v>Set, Metal Drawer Upper Van Depth White</v>
          </cell>
          <cell r="C1245">
            <v>0</v>
          </cell>
          <cell r="D1245">
            <v>0</v>
          </cell>
        </row>
        <row r="1246">
          <cell r="A1246" t="str">
            <v>PDSU21-31</v>
          </cell>
          <cell r="B1246" t="str">
            <v>Set, Metal Drawer Upper Van Depth Natural</v>
          </cell>
          <cell r="C1246">
            <v>0</v>
          </cell>
          <cell r="D1246">
            <v>0</v>
          </cell>
        </row>
        <row r="1247">
          <cell r="A1247" t="str">
            <v>PDSU24</v>
          </cell>
          <cell r="B1247" t="str">
            <v>Set, Metal Drawer Upper Kit Depth White</v>
          </cell>
          <cell r="C1247">
            <v>0</v>
          </cell>
          <cell r="D1247">
            <v>0</v>
          </cell>
        </row>
        <row r="1248">
          <cell r="A1248" t="str">
            <v>PDSU24-31</v>
          </cell>
          <cell r="B1248" t="str">
            <v>Set, Metal Drawer Upper Kit Depth Natural</v>
          </cell>
          <cell r="C1248">
            <v>0</v>
          </cell>
          <cell r="D1248">
            <v>0</v>
          </cell>
        </row>
        <row r="1249">
          <cell r="A1249" t="str">
            <v>PDTFS624-Q25</v>
          </cell>
          <cell r="B1249" t="str">
            <v>Screw, 6mmx24mm, for DT fronts (25 each)</v>
          </cell>
          <cell r="C1249">
            <v>0</v>
          </cell>
          <cell r="D1249">
            <v>0</v>
          </cell>
        </row>
        <row r="1250">
          <cell r="A1250" t="str">
            <v>PES611-Q25</v>
          </cell>
          <cell r="B1250" t="str">
            <v>Euro Screw 6MM X 11MM, (Qty 1=25)</v>
          </cell>
          <cell r="C1250">
            <v>0</v>
          </cell>
          <cell r="D1250">
            <v>0</v>
          </cell>
        </row>
        <row r="1251">
          <cell r="A1251" t="str">
            <v>PGLSRUBINS</v>
          </cell>
          <cell r="B1251" t="str">
            <v xml:space="preserve">Glass Rubber Insert </v>
          </cell>
          <cell r="C1251">
            <v>0</v>
          </cell>
          <cell r="D1251">
            <v>0</v>
          </cell>
        </row>
        <row r="1252">
          <cell r="A1252" t="str">
            <v>PHS612-Q100</v>
          </cell>
          <cell r="B1252" t="str">
            <v>Screw, #6X1/2, for hinges (100 each)</v>
          </cell>
          <cell r="C1252">
            <v>0</v>
          </cell>
          <cell r="D1252">
            <v>0</v>
          </cell>
        </row>
        <row r="1253">
          <cell r="A1253" t="str">
            <v>PRDB-Q75</v>
          </cell>
          <cell r="B1253" t="str">
            <v>Door Bumper(Qty 1=75 Per Sheet)</v>
          </cell>
          <cell r="C1253">
            <v>0</v>
          </cell>
          <cell r="D1253">
            <v>0</v>
          </cell>
        </row>
        <row r="1254">
          <cell r="A1254" t="str">
            <v>PBLSRP</v>
          </cell>
          <cell r="B1254" t="str">
            <v>BLS REPLACEMENT PIN</v>
          </cell>
          <cell r="C1254">
            <v>0</v>
          </cell>
          <cell r="D1254">
            <v>0</v>
          </cell>
        </row>
        <row r="1255">
          <cell r="A1255" t="str">
            <v>PSCLIP-Q25</v>
          </cell>
          <cell r="B1255" t="str">
            <v>Shelf Clips (Clear)</v>
          </cell>
          <cell r="C1255">
            <v>0</v>
          </cell>
          <cell r="D1255">
            <v>0</v>
          </cell>
        </row>
        <row r="1256">
          <cell r="A1256" t="str">
            <v>PSH0912</v>
          </cell>
          <cell r="B1256" t="str">
            <v>Shelf 12'' deep x 9'' wide</v>
          </cell>
          <cell r="C1256">
            <v>0</v>
          </cell>
          <cell r="D1256">
            <v>0</v>
          </cell>
        </row>
        <row r="1257">
          <cell r="A1257" t="str">
            <v>PSH0915</v>
          </cell>
          <cell r="B1257" t="str">
            <v>Shelf 15" deep x 9'' wide</v>
          </cell>
          <cell r="C1257">
            <v>0</v>
          </cell>
          <cell r="D1257">
            <v>0</v>
          </cell>
        </row>
        <row r="1258">
          <cell r="A1258" t="str">
            <v>PSH0918</v>
          </cell>
          <cell r="B1258" t="str">
            <v>Shelf 18" deep x 9'' wide</v>
          </cell>
          <cell r="C1258">
            <v>0</v>
          </cell>
          <cell r="D1258">
            <v>0</v>
          </cell>
        </row>
        <row r="1259">
          <cell r="A1259" t="str">
            <v>PSH0921</v>
          </cell>
          <cell r="B1259" t="str">
            <v>Shelf 21" deep x 9'' wide</v>
          </cell>
          <cell r="C1259">
            <v>0</v>
          </cell>
          <cell r="D1259">
            <v>0</v>
          </cell>
        </row>
        <row r="1260">
          <cell r="A1260" t="str">
            <v>PSH0924</v>
          </cell>
          <cell r="B1260" t="str">
            <v>Shelf 24'' deep x 9'' wide</v>
          </cell>
          <cell r="C1260">
            <v>0</v>
          </cell>
          <cell r="D1260">
            <v>0</v>
          </cell>
        </row>
        <row r="1261">
          <cell r="A1261" t="str">
            <v>PSH1212</v>
          </cell>
          <cell r="B1261" t="str">
            <v>Shelf 12'' deep x 12'' wide</v>
          </cell>
          <cell r="C1261">
            <v>0</v>
          </cell>
          <cell r="D1261">
            <v>0</v>
          </cell>
        </row>
        <row r="1262">
          <cell r="A1262" t="str">
            <v>PSH1215</v>
          </cell>
          <cell r="B1262" t="str">
            <v>Shelf 15'' deep x 12'' wide</v>
          </cell>
          <cell r="C1262">
            <v>0</v>
          </cell>
          <cell r="D1262">
            <v>0</v>
          </cell>
        </row>
        <row r="1263">
          <cell r="A1263" t="str">
            <v>PSH1218</v>
          </cell>
          <cell r="B1263" t="str">
            <v>Shelf 18'' deep x 12'' wide</v>
          </cell>
          <cell r="C1263">
            <v>0</v>
          </cell>
          <cell r="D1263">
            <v>0</v>
          </cell>
        </row>
        <row r="1264">
          <cell r="A1264" t="str">
            <v>PSH1221</v>
          </cell>
          <cell r="B1264" t="str">
            <v>Shelf 21'' deep x 12'' wide</v>
          </cell>
          <cell r="C1264">
            <v>0</v>
          </cell>
          <cell r="D1264">
            <v>0</v>
          </cell>
        </row>
        <row r="1265">
          <cell r="A1265" t="str">
            <v>PSH1224</v>
          </cell>
          <cell r="B1265" t="str">
            <v>Shelf 24'' deep x 12'' wide</v>
          </cell>
          <cell r="C1265">
            <v>0</v>
          </cell>
          <cell r="D1265">
            <v>0</v>
          </cell>
        </row>
        <row r="1266">
          <cell r="A1266" t="str">
            <v>PSH1512</v>
          </cell>
          <cell r="B1266" t="str">
            <v>Shelf 12'' deep x 15'' wide</v>
          </cell>
          <cell r="C1266">
            <v>0</v>
          </cell>
          <cell r="D1266">
            <v>0</v>
          </cell>
        </row>
        <row r="1267">
          <cell r="A1267" t="str">
            <v>PSH1515</v>
          </cell>
          <cell r="B1267" t="str">
            <v>Shelf 15'' deep x 15'' wide</v>
          </cell>
          <cell r="C1267">
            <v>0</v>
          </cell>
          <cell r="D1267">
            <v>0</v>
          </cell>
        </row>
        <row r="1268">
          <cell r="A1268" t="str">
            <v>PSH1518</v>
          </cell>
          <cell r="B1268" t="str">
            <v>Shelf 18'' deep x 15'' wide</v>
          </cell>
          <cell r="C1268">
            <v>0</v>
          </cell>
          <cell r="D1268">
            <v>0</v>
          </cell>
        </row>
        <row r="1269">
          <cell r="A1269" t="str">
            <v>PSH1521</v>
          </cell>
          <cell r="B1269" t="str">
            <v>Shelf 21'' deep x 15'' wide</v>
          </cell>
          <cell r="C1269">
            <v>0</v>
          </cell>
          <cell r="D1269">
            <v>0</v>
          </cell>
        </row>
        <row r="1270">
          <cell r="A1270" t="str">
            <v>PSH1524</v>
          </cell>
          <cell r="B1270" t="str">
            <v>Shelf 24'' deep x 15'' wide</v>
          </cell>
          <cell r="C1270">
            <v>0</v>
          </cell>
          <cell r="D1270">
            <v>0</v>
          </cell>
        </row>
        <row r="1271">
          <cell r="A1271" t="str">
            <v>PSH1812</v>
          </cell>
          <cell r="B1271" t="str">
            <v>Shelf 12'' deep x 18'' wide</v>
          </cell>
          <cell r="C1271">
            <v>0</v>
          </cell>
          <cell r="D1271">
            <v>0</v>
          </cell>
        </row>
        <row r="1272">
          <cell r="A1272" t="str">
            <v>PSH1815</v>
          </cell>
          <cell r="B1272" t="str">
            <v>Shelf 15'' deep x 18'' wide</v>
          </cell>
          <cell r="C1272">
            <v>0</v>
          </cell>
          <cell r="D1272">
            <v>0</v>
          </cell>
        </row>
        <row r="1273">
          <cell r="A1273" t="str">
            <v>PSH1818</v>
          </cell>
          <cell r="B1273" t="str">
            <v>Shelf 18'' deep x 18'' wide</v>
          </cell>
          <cell r="C1273">
            <v>0</v>
          </cell>
          <cell r="D1273">
            <v>0</v>
          </cell>
        </row>
        <row r="1274">
          <cell r="A1274" t="str">
            <v>PSH1821</v>
          </cell>
          <cell r="B1274" t="str">
            <v>Shelf 21'' deep x 18'' wide</v>
          </cell>
          <cell r="C1274">
            <v>0</v>
          </cell>
          <cell r="D1274">
            <v>0</v>
          </cell>
        </row>
        <row r="1275">
          <cell r="A1275" t="str">
            <v>PSH1824</v>
          </cell>
          <cell r="B1275" t="str">
            <v>Shelf 24'' deep x 18'' wide</v>
          </cell>
          <cell r="C1275">
            <v>0</v>
          </cell>
          <cell r="D1275">
            <v>0</v>
          </cell>
        </row>
        <row r="1276">
          <cell r="A1276" t="str">
            <v>PSH2112</v>
          </cell>
          <cell r="B1276" t="str">
            <v>Shelf 12'' deep x 21'' wide</v>
          </cell>
          <cell r="C1276">
            <v>0</v>
          </cell>
          <cell r="D1276">
            <v>0</v>
          </cell>
        </row>
        <row r="1277">
          <cell r="A1277" t="str">
            <v>PSH2115</v>
          </cell>
          <cell r="B1277" t="str">
            <v>Shelf 15'' deep x 21'' wide</v>
          </cell>
          <cell r="C1277">
            <v>0</v>
          </cell>
          <cell r="D1277">
            <v>0</v>
          </cell>
        </row>
        <row r="1278">
          <cell r="A1278" t="str">
            <v>PSH2118</v>
          </cell>
          <cell r="B1278" t="str">
            <v>Shelf 18'' deep x 21'' wide</v>
          </cell>
          <cell r="C1278">
            <v>0</v>
          </cell>
          <cell r="D1278">
            <v>0</v>
          </cell>
        </row>
        <row r="1279">
          <cell r="A1279" t="str">
            <v>PSH2121</v>
          </cell>
          <cell r="B1279" t="str">
            <v>Shelf 21'' deep x 21'' wide</v>
          </cell>
          <cell r="C1279">
            <v>0</v>
          </cell>
          <cell r="D1279">
            <v>0</v>
          </cell>
        </row>
        <row r="1280">
          <cell r="A1280" t="str">
            <v>PSH2124</v>
          </cell>
          <cell r="B1280" t="str">
            <v>Shelf 24'' deep x 21'' wide</v>
          </cell>
          <cell r="C1280">
            <v>0</v>
          </cell>
          <cell r="D1280">
            <v>0</v>
          </cell>
        </row>
        <row r="1281">
          <cell r="A1281" t="str">
            <v>PSH2412</v>
          </cell>
          <cell r="B1281" t="str">
            <v>Shelf 12'' deep x 24'' wide</v>
          </cell>
          <cell r="C1281">
            <v>0</v>
          </cell>
          <cell r="D1281">
            <v>0</v>
          </cell>
        </row>
        <row r="1282">
          <cell r="A1282" t="str">
            <v>PSH2415</v>
          </cell>
          <cell r="B1282" t="str">
            <v>Shelf 15'' deep x 24'' wide</v>
          </cell>
          <cell r="C1282">
            <v>0</v>
          </cell>
          <cell r="D1282">
            <v>0</v>
          </cell>
        </row>
        <row r="1283">
          <cell r="A1283" t="str">
            <v>PSH2418</v>
          </cell>
          <cell r="B1283" t="str">
            <v>Shelf 18'' deep x 24'' wide</v>
          </cell>
          <cell r="C1283">
            <v>0</v>
          </cell>
          <cell r="D1283">
            <v>0</v>
          </cell>
        </row>
        <row r="1284">
          <cell r="A1284" t="str">
            <v>PSH2421</v>
          </cell>
          <cell r="B1284" t="str">
            <v>Shelf 21'' deep x 24'' wide</v>
          </cell>
          <cell r="C1284">
            <v>0</v>
          </cell>
          <cell r="D1284">
            <v>0</v>
          </cell>
        </row>
        <row r="1285">
          <cell r="A1285" t="str">
            <v>PSH2424</v>
          </cell>
          <cell r="B1285" t="str">
            <v>Shelf 24'' deep x 24'' wide</v>
          </cell>
          <cell r="C1285">
            <v>0</v>
          </cell>
          <cell r="D1285">
            <v>0</v>
          </cell>
        </row>
        <row r="1286">
          <cell r="A1286" t="str">
            <v>PSH2712</v>
          </cell>
          <cell r="B1286" t="str">
            <v>Shelf 12'' deep x 27'' wide</v>
          </cell>
          <cell r="C1286">
            <v>0</v>
          </cell>
          <cell r="D1286">
            <v>0</v>
          </cell>
        </row>
        <row r="1287">
          <cell r="A1287" t="str">
            <v>PSH2715</v>
          </cell>
          <cell r="B1287" t="str">
            <v>Shelf 15'' deep x 27'' wide</v>
          </cell>
          <cell r="C1287">
            <v>0</v>
          </cell>
          <cell r="D1287">
            <v>0</v>
          </cell>
        </row>
        <row r="1288">
          <cell r="A1288" t="str">
            <v>PSH2718</v>
          </cell>
          <cell r="B1288" t="str">
            <v>Shelf 18'' deep x 27'' wide</v>
          </cell>
          <cell r="C1288">
            <v>0</v>
          </cell>
          <cell r="D1288">
            <v>0</v>
          </cell>
        </row>
        <row r="1289">
          <cell r="A1289" t="str">
            <v>PSH2721</v>
          </cell>
          <cell r="B1289" t="str">
            <v>Shelf 21'' deep x 27'' wide</v>
          </cell>
          <cell r="C1289">
            <v>0</v>
          </cell>
          <cell r="D1289">
            <v>0</v>
          </cell>
        </row>
        <row r="1290">
          <cell r="A1290" t="str">
            <v>PSH2724</v>
          </cell>
          <cell r="B1290" t="str">
            <v>Shelf 24'' deep x 27'' wide</v>
          </cell>
          <cell r="C1290">
            <v>0</v>
          </cell>
          <cell r="D1290">
            <v>0</v>
          </cell>
        </row>
        <row r="1291">
          <cell r="A1291" t="str">
            <v>PSH3012</v>
          </cell>
          <cell r="B1291" t="str">
            <v>Shelf 12'' deep x 30'' wide</v>
          </cell>
          <cell r="C1291">
            <v>0</v>
          </cell>
          <cell r="D1291">
            <v>0</v>
          </cell>
        </row>
        <row r="1292">
          <cell r="A1292" t="str">
            <v>PSH3015</v>
          </cell>
          <cell r="B1292" t="str">
            <v>Shelf 15'' deep x 30'' wide</v>
          </cell>
          <cell r="C1292">
            <v>0</v>
          </cell>
          <cell r="D1292">
            <v>0</v>
          </cell>
        </row>
        <row r="1293">
          <cell r="A1293" t="str">
            <v>PSH3018</v>
          </cell>
          <cell r="B1293" t="str">
            <v>Shelf 18'' deep x 30'' wide</v>
          </cell>
          <cell r="C1293">
            <v>0</v>
          </cell>
          <cell r="D1293">
            <v>0</v>
          </cell>
        </row>
        <row r="1294">
          <cell r="A1294" t="str">
            <v>PSH3021</v>
          </cell>
          <cell r="B1294" t="str">
            <v>Shelf 21'' deep x 30'' wide</v>
          </cell>
          <cell r="C1294">
            <v>0</v>
          </cell>
          <cell r="D1294">
            <v>0</v>
          </cell>
        </row>
        <row r="1295">
          <cell r="A1295" t="str">
            <v>PSH3024</v>
          </cell>
          <cell r="B1295" t="str">
            <v>Shelf 24'' deep x 30'' wide</v>
          </cell>
          <cell r="C1295">
            <v>0</v>
          </cell>
          <cell r="D1295">
            <v>0</v>
          </cell>
        </row>
        <row r="1296">
          <cell r="A1296" t="str">
            <v>PSH3312</v>
          </cell>
          <cell r="B1296" t="str">
            <v>Shelf 12'' deep x 33'' wide</v>
          </cell>
          <cell r="C1296">
            <v>0</v>
          </cell>
          <cell r="D1296">
            <v>0</v>
          </cell>
        </row>
        <row r="1297">
          <cell r="A1297" t="str">
            <v>PSH3315</v>
          </cell>
          <cell r="B1297" t="str">
            <v>Shelf 15'' deep x 33'' wide</v>
          </cell>
          <cell r="C1297">
            <v>0</v>
          </cell>
          <cell r="D1297">
            <v>0</v>
          </cell>
        </row>
        <row r="1298">
          <cell r="A1298" t="str">
            <v>PSH3318</v>
          </cell>
          <cell r="B1298" t="str">
            <v>Shelf 18'' deep x 33'' wide</v>
          </cell>
          <cell r="C1298">
            <v>0</v>
          </cell>
          <cell r="D1298">
            <v>0</v>
          </cell>
        </row>
        <row r="1299">
          <cell r="A1299" t="str">
            <v>PSH3321</v>
          </cell>
          <cell r="B1299" t="str">
            <v>Shelf 21'' deep x 33'' wide</v>
          </cell>
          <cell r="C1299">
            <v>0</v>
          </cell>
          <cell r="D1299">
            <v>0</v>
          </cell>
        </row>
        <row r="1300">
          <cell r="A1300" t="str">
            <v>PSH3324</v>
          </cell>
          <cell r="B1300" t="str">
            <v>Shelf 24'' deep x 33'' wide</v>
          </cell>
          <cell r="C1300">
            <v>0</v>
          </cell>
          <cell r="D1300">
            <v>0</v>
          </cell>
        </row>
        <row r="1301">
          <cell r="A1301" t="str">
            <v>PSH3612</v>
          </cell>
          <cell r="B1301" t="str">
            <v>Shelf 12'' deep x 36'' wide</v>
          </cell>
          <cell r="C1301">
            <v>0</v>
          </cell>
          <cell r="D1301">
            <v>0</v>
          </cell>
        </row>
        <row r="1302">
          <cell r="A1302" t="str">
            <v>PSH3615</v>
          </cell>
          <cell r="B1302" t="str">
            <v>Shelf 15'' deep x 36'' wide</v>
          </cell>
          <cell r="C1302">
            <v>0</v>
          </cell>
          <cell r="D1302">
            <v>0</v>
          </cell>
        </row>
        <row r="1303">
          <cell r="A1303" t="str">
            <v>PSH3618</v>
          </cell>
          <cell r="B1303" t="str">
            <v>Shelf 18'' deep x 36'' wide</v>
          </cell>
          <cell r="C1303">
            <v>0</v>
          </cell>
          <cell r="D1303">
            <v>0</v>
          </cell>
        </row>
        <row r="1304">
          <cell r="A1304" t="str">
            <v>PSH3621</v>
          </cell>
          <cell r="B1304" t="str">
            <v>Shelf 21'' deep x 36'' wide</v>
          </cell>
          <cell r="C1304">
            <v>0</v>
          </cell>
          <cell r="D1304">
            <v>0</v>
          </cell>
        </row>
        <row r="1305">
          <cell r="A1305" t="str">
            <v>PSH3624</v>
          </cell>
          <cell r="B1305" t="str">
            <v>Shelf 24'' deep x 36'' wide</v>
          </cell>
          <cell r="C1305">
            <v>0</v>
          </cell>
          <cell r="D1305">
            <v>0</v>
          </cell>
        </row>
        <row r="1306">
          <cell r="A1306" t="str">
            <v>PSH3912</v>
          </cell>
          <cell r="B1306" t="str">
            <v>Shelf 12'' deep x 39'' wide</v>
          </cell>
          <cell r="C1306">
            <v>0</v>
          </cell>
          <cell r="D1306">
            <v>0</v>
          </cell>
        </row>
        <row r="1307">
          <cell r="A1307" t="str">
            <v>PSH3915</v>
          </cell>
          <cell r="B1307" t="str">
            <v>Shelf 15'' deep x 39'' wide</v>
          </cell>
          <cell r="C1307">
            <v>0</v>
          </cell>
          <cell r="D1307">
            <v>0</v>
          </cell>
        </row>
        <row r="1308">
          <cell r="A1308" t="str">
            <v>PSH3918</v>
          </cell>
          <cell r="B1308" t="str">
            <v>Shelf 18'' deep x 39'' wide</v>
          </cell>
          <cell r="C1308">
            <v>0</v>
          </cell>
          <cell r="D1308">
            <v>0</v>
          </cell>
        </row>
        <row r="1309">
          <cell r="A1309" t="str">
            <v>PSH3921</v>
          </cell>
          <cell r="B1309" t="str">
            <v>Shelf 21'' deep x 39'' wide</v>
          </cell>
          <cell r="C1309">
            <v>0</v>
          </cell>
          <cell r="D1309">
            <v>0</v>
          </cell>
        </row>
        <row r="1310">
          <cell r="A1310" t="str">
            <v>PSH3924</v>
          </cell>
          <cell r="B1310" t="str">
            <v>Shelf 24'' deep x 39'' wide</v>
          </cell>
          <cell r="C1310">
            <v>0</v>
          </cell>
          <cell r="D1310">
            <v>0</v>
          </cell>
        </row>
        <row r="1311">
          <cell r="A1311" t="str">
            <v>PSH4212</v>
          </cell>
          <cell r="B1311" t="str">
            <v>Shelf 12'' deep x 42'' wide</v>
          </cell>
          <cell r="C1311">
            <v>0</v>
          </cell>
          <cell r="D1311">
            <v>0</v>
          </cell>
        </row>
        <row r="1312">
          <cell r="A1312" t="str">
            <v>PSH4215</v>
          </cell>
          <cell r="B1312" t="str">
            <v>Shelf 15'' deep x 42'' wide</v>
          </cell>
          <cell r="C1312">
            <v>0</v>
          </cell>
          <cell r="D1312">
            <v>0</v>
          </cell>
        </row>
        <row r="1313">
          <cell r="A1313" t="str">
            <v>PSH4218</v>
          </cell>
          <cell r="B1313" t="str">
            <v>Shelf 18'' deep x 42'' wide</v>
          </cell>
          <cell r="C1313">
            <v>0</v>
          </cell>
          <cell r="D1313">
            <v>0</v>
          </cell>
        </row>
        <row r="1314">
          <cell r="A1314" t="str">
            <v>PSH4221</v>
          </cell>
          <cell r="B1314" t="str">
            <v>Shelf 21'' deep x 42'' wide</v>
          </cell>
          <cell r="C1314">
            <v>0</v>
          </cell>
          <cell r="D1314">
            <v>0</v>
          </cell>
        </row>
        <row r="1315">
          <cell r="A1315" t="str">
            <v>PSH4224</v>
          </cell>
          <cell r="B1315" t="str">
            <v>Shelf 24'' deep x 42'' wide</v>
          </cell>
          <cell r="C1315">
            <v>0</v>
          </cell>
          <cell r="D1315">
            <v>0</v>
          </cell>
        </row>
        <row r="1316">
          <cell r="A1316" t="str">
            <v>PSH4812</v>
          </cell>
          <cell r="B1316" t="str">
            <v>Shelf 12'' deep x 48'' wide</v>
          </cell>
          <cell r="C1316">
            <v>0</v>
          </cell>
          <cell r="D1316">
            <v>0</v>
          </cell>
        </row>
        <row r="1317">
          <cell r="A1317" t="str">
            <v>PSH4824</v>
          </cell>
          <cell r="B1317" t="str">
            <v>Shelf 24'' deep x 48'' wide</v>
          </cell>
          <cell r="C1317">
            <v>0</v>
          </cell>
          <cell r="D1317">
            <v>0</v>
          </cell>
        </row>
        <row r="1318">
          <cell r="A1318" t="str">
            <v>PSHBEZ33</v>
          </cell>
          <cell r="B1318" t="str">
            <v>Shelf 33" deep x 33'' wide</v>
          </cell>
          <cell r="C1318">
            <v>0</v>
          </cell>
          <cell r="D1318">
            <v>0</v>
          </cell>
        </row>
        <row r="1319">
          <cell r="A1319" t="str">
            <v>PSHBEZ36</v>
          </cell>
          <cell r="B1319" t="str">
            <v>Shelf 36" deep x 36'' wide</v>
          </cell>
          <cell r="C1319">
            <v>0</v>
          </cell>
          <cell r="D1319">
            <v>0</v>
          </cell>
        </row>
        <row r="1320">
          <cell r="A1320" t="str">
            <v>PSHWC24</v>
          </cell>
          <cell r="B1320" t="str">
            <v>Shelf 24" deep x 24'' wide</v>
          </cell>
          <cell r="C1320">
            <v>0</v>
          </cell>
          <cell r="D1320">
            <v>0</v>
          </cell>
        </row>
        <row r="1321">
          <cell r="A1321" t="str">
            <v>PSHWC27</v>
          </cell>
          <cell r="B1321" t="str">
            <v>Shelf 27" deep x 27'' wide</v>
          </cell>
          <cell r="C1321">
            <v>0</v>
          </cell>
          <cell r="D1321">
            <v>0</v>
          </cell>
        </row>
        <row r="1322">
          <cell r="A1322" t="str">
            <v>PSHWEZ21</v>
          </cell>
          <cell r="B1322" t="str">
            <v>SHELF, WEZ21xx</v>
          </cell>
          <cell r="C1322">
            <v>0</v>
          </cell>
          <cell r="D1322">
            <v>0</v>
          </cell>
        </row>
        <row r="1323">
          <cell r="A1323" t="str">
            <v>PSHWEZ24</v>
          </cell>
          <cell r="B1323" t="str">
            <v>SHELF, WEZ24xx</v>
          </cell>
          <cell r="C1323">
            <v>0</v>
          </cell>
          <cell r="D1323">
            <v>0</v>
          </cell>
        </row>
        <row r="1324">
          <cell r="A1324" t="str">
            <v>PTC12G</v>
          </cell>
          <cell r="B1324" t="str">
            <v>Trash Can 12 Gallon</v>
          </cell>
          <cell r="C1324">
            <v>0</v>
          </cell>
          <cell r="D1324">
            <v>0</v>
          </cell>
        </row>
        <row r="1325">
          <cell r="A1325" t="str">
            <v>RLFDH15W</v>
          </cell>
          <cell r="B1325" t="str">
            <v>File Hanging Clip</v>
          </cell>
          <cell r="C1325">
            <v>0</v>
          </cell>
          <cell r="D1325">
            <v>0</v>
          </cell>
        </row>
        <row r="1326">
          <cell r="A1326" t="str">
            <v>RLFDH24D</v>
          </cell>
          <cell r="B1326" t="str">
            <v>File Hanging Rails, 6'</v>
          </cell>
          <cell r="C1326">
            <v>0</v>
          </cell>
          <cell r="D1326">
            <v>0</v>
          </cell>
        </row>
        <row r="1327">
          <cell r="A1327" t="str">
            <v>T1284</v>
          </cell>
          <cell r="B1327" t="str">
            <v>Tall Pantry Cabinet, 12 X 84 X 24</v>
          </cell>
          <cell r="C1327">
            <v>45</v>
          </cell>
          <cell r="D1327">
            <v>60</v>
          </cell>
        </row>
        <row r="1328">
          <cell r="A1328" t="str">
            <v>T128412</v>
          </cell>
          <cell r="B1328" t="str">
            <v>Tall Pantry Cabinet, 12 X 84 X 12</v>
          </cell>
          <cell r="C1328">
            <v>37</v>
          </cell>
          <cell r="D1328">
            <v>31</v>
          </cell>
        </row>
        <row r="1329">
          <cell r="A1329" t="str">
            <v>T128418</v>
          </cell>
          <cell r="B1329" t="str">
            <v>Tall Pantry Cabinet, 12 X 84 X 18</v>
          </cell>
          <cell r="C1329">
            <v>42</v>
          </cell>
          <cell r="D1329">
            <v>46</v>
          </cell>
        </row>
        <row r="1330">
          <cell r="A1330" t="str">
            <v>T128421</v>
          </cell>
          <cell r="B1330" t="str">
            <v>Tall Pantry Cabinet, 12 X 84 X 21</v>
          </cell>
          <cell r="C1330">
            <v>45</v>
          </cell>
          <cell r="D1330">
            <v>53</v>
          </cell>
        </row>
        <row r="1331">
          <cell r="A1331" t="str">
            <v>T1287</v>
          </cell>
          <cell r="B1331" t="str">
            <v>Tall Pantry Cabinet, 12 X 87 X 24</v>
          </cell>
          <cell r="C1331">
            <v>46</v>
          </cell>
          <cell r="D1331">
            <v>60</v>
          </cell>
        </row>
        <row r="1332">
          <cell r="A1332" t="str">
            <v>T128712</v>
          </cell>
          <cell r="B1332" t="str">
            <v>Tall Pantry Cabinet, 12 X 87 X 12</v>
          </cell>
          <cell r="C1332">
            <v>38</v>
          </cell>
          <cell r="D1332">
            <v>31</v>
          </cell>
        </row>
        <row r="1333">
          <cell r="A1333" t="str">
            <v>T128718</v>
          </cell>
          <cell r="B1333" t="str">
            <v>Tall Pantry Cabinet, 12 X 87 X 18</v>
          </cell>
          <cell r="C1333">
            <v>43</v>
          </cell>
          <cell r="D1333">
            <v>46</v>
          </cell>
        </row>
        <row r="1334">
          <cell r="A1334" t="str">
            <v>T128721</v>
          </cell>
          <cell r="B1334" t="str">
            <v>Tall Pantry Cabinet, 12 X 87 X 21</v>
          </cell>
          <cell r="C1334">
            <v>46</v>
          </cell>
          <cell r="D1334">
            <v>53</v>
          </cell>
        </row>
        <row r="1335">
          <cell r="A1335" t="str">
            <v>T1290</v>
          </cell>
          <cell r="B1335" t="str">
            <v>Tall Pantry Cabinet, 12 X 90 X 24</v>
          </cell>
          <cell r="C1335">
            <v>46</v>
          </cell>
          <cell r="D1335">
            <v>60</v>
          </cell>
        </row>
        <row r="1336">
          <cell r="A1336" t="str">
            <v>T129012</v>
          </cell>
          <cell r="B1336" t="str">
            <v>Tall Pantry Cabinet, 12 X 90 X 12</v>
          </cell>
          <cell r="C1336">
            <v>38</v>
          </cell>
          <cell r="D1336">
            <v>31</v>
          </cell>
        </row>
        <row r="1337">
          <cell r="A1337" t="str">
            <v>T129018</v>
          </cell>
          <cell r="B1337" t="str">
            <v>Tall Pantry Cabinet, 12 X 90 X 18</v>
          </cell>
          <cell r="C1337">
            <v>43</v>
          </cell>
          <cell r="D1337">
            <v>46</v>
          </cell>
        </row>
        <row r="1338">
          <cell r="A1338" t="str">
            <v>T129021</v>
          </cell>
          <cell r="B1338" t="str">
            <v>Tall Pantry Cabinet, 12 X 90 X 21</v>
          </cell>
          <cell r="C1338">
            <v>47</v>
          </cell>
          <cell r="D1338">
            <v>53</v>
          </cell>
        </row>
        <row r="1339">
          <cell r="A1339" t="str">
            <v>T1293</v>
          </cell>
          <cell r="B1339" t="str">
            <v>Tall Pantry Cabinet, 12 X 93 X 24</v>
          </cell>
          <cell r="C1339">
            <v>47</v>
          </cell>
          <cell r="D1339">
            <v>60</v>
          </cell>
        </row>
        <row r="1340">
          <cell r="A1340" t="str">
            <v>T129312</v>
          </cell>
          <cell r="B1340" t="str">
            <v>Tall Pantry Cabinet, 12 X 93 X 12</v>
          </cell>
          <cell r="C1340">
            <v>39</v>
          </cell>
          <cell r="D1340">
            <v>31</v>
          </cell>
        </row>
        <row r="1341">
          <cell r="A1341" t="str">
            <v>T129318</v>
          </cell>
          <cell r="B1341" t="str">
            <v>Tall Pantry Cabinet, 12 X 93 X 18</v>
          </cell>
          <cell r="C1341">
            <v>44</v>
          </cell>
          <cell r="D1341">
            <v>46</v>
          </cell>
        </row>
        <row r="1342">
          <cell r="A1342" t="str">
            <v>T129321</v>
          </cell>
          <cell r="B1342" t="str">
            <v>Tall Pantry Cabinet, 12 X 93 X 21</v>
          </cell>
          <cell r="C1342">
            <v>47</v>
          </cell>
          <cell r="D1342">
            <v>53</v>
          </cell>
        </row>
        <row r="1343">
          <cell r="A1343" t="str">
            <v>T1296</v>
          </cell>
          <cell r="B1343" t="str">
            <v>Tall Pantry Cabinet, 12 X 96 X 24</v>
          </cell>
          <cell r="C1343">
            <v>49</v>
          </cell>
          <cell r="D1343">
            <v>60</v>
          </cell>
        </row>
        <row r="1344">
          <cell r="A1344" t="str">
            <v>T129612</v>
          </cell>
          <cell r="B1344" t="str">
            <v>Tall Pantry Cabinet, 12 X 96 X 12</v>
          </cell>
          <cell r="C1344">
            <v>39</v>
          </cell>
          <cell r="D1344">
            <v>31</v>
          </cell>
        </row>
        <row r="1345">
          <cell r="A1345" t="str">
            <v>T129618</v>
          </cell>
          <cell r="B1345" t="str">
            <v>Tall Pantry Cabinet, 12 X 96 X 18</v>
          </cell>
          <cell r="C1345">
            <v>45</v>
          </cell>
          <cell r="D1345">
            <v>46</v>
          </cell>
        </row>
        <row r="1346">
          <cell r="A1346" t="str">
            <v>T129621</v>
          </cell>
          <cell r="B1346" t="str">
            <v>Tall Pantry Cabinet, 12 X 96 X 21</v>
          </cell>
          <cell r="C1346">
            <v>48</v>
          </cell>
          <cell r="D1346">
            <v>53</v>
          </cell>
        </row>
        <row r="1347">
          <cell r="A1347" t="str">
            <v>T1584</v>
          </cell>
          <cell r="B1347" t="str">
            <v>Tall Pantry Cabinet, 15 X 84 X 24</v>
          </cell>
          <cell r="C1347">
            <v>49</v>
          </cell>
          <cell r="D1347">
            <v>60</v>
          </cell>
        </row>
        <row r="1348">
          <cell r="A1348" t="str">
            <v>T158412</v>
          </cell>
          <cell r="B1348" t="str">
            <v>Tall Pantry Cabinet, 15 X 84 X 12</v>
          </cell>
          <cell r="C1348">
            <v>41</v>
          </cell>
          <cell r="D1348">
            <v>31</v>
          </cell>
        </row>
        <row r="1349">
          <cell r="A1349" t="str">
            <v>T158418</v>
          </cell>
          <cell r="B1349" t="str">
            <v>Tall Pantry Cabinet, 15 X 84 X 18</v>
          </cell>
          <cell r="C1349">
            <v>47</v>
          </cell>
          <cell r="D1349">
            <v>46</v>
          </cell>
        </row>
        <row r="1350">
          <cell r="A1350" t="str">
            <v>T158421</v>
          </cell>
          <cell r="B1350" t="str">
            <v>Tall Pantry Cabinet, 15 X 84 X 21</v>
          </cell>
          <cell r="C1350">
            <v>49</v>
          </cell>
          <cell r="D1350">
            <v>53</v>
          </cell>
        </row>
        <row r="1351">
          <cell r="A1351" t="str">
            <v>T1587</v>
          </cell>
          <cell r="B1351" t="str">
            <v>Tall Pantry Cabinet, 15 X 87 X 24</v>
          </cell>
          <cell r="C1351">
            <v>50</v>
          </cell>
          <cell r="D1351">
            <v>60</v>
          </cell>
        </row>
        <row r="1352">
          <cell r="A1352" t="str">
            <v>T158712</v>
          </cell>
          <cell r="B1352" t="str">
            <v>Tall Pantry Cabinet, 15 X 87 X 12</v>
          </cell>
          <cell r="C1352">
            <v>41</v>
          </cell>
          <cell r="D1352">
            <v>31</v>
          </cell>
        </row>
        <row r="1353">
          <cell r="A1353" t="str">
            <v>T158718</v>
          </cell>
          <cell r="B1353" t="str">
            <v>Tall Pantry Cabinet, 15 X 87 X 18</v>
          </cell>
          <cell r="C1353">
            <v>47</v>
          </cell>
          <cell r="D1353">
            <v>46</v>
          </cell>
        </row>
        <row r="1354">
          <cell r="A1354" t="str">
            <v>T158721</v>
          </cell>
          <cell r="B1354" t="str">
            <v>Tall Pantry Cabinet, 15 X 87 X 21</v>
          </cell>
          <cell r="C1354">
            <v>50</v>
          </cell>
          <cell r="D1354">
            <v>53</v>
          </cell>
        </row>
        <row r="1355">
          <cell r="A1355" t="str">
            <v>T1590</v>
          </cell>
          <cell r="B1355" t="str">
            <v>Tall Pantry Cabinet, 15 X 90 X 24</v>
          </cell>
          <cell r="C1355">
            <v>51</v>
          </cell>
          <cell r="D1355">
            <v>60</v>
          </cell>
        </row>
        <row r="1356">
          <cell r="A1356" t="str">
            <v>T159012</v>
          </cell>
          <cell r="B1356" t="str">
            <v>Tall Pantry Cabinet, 15 X 90 X 12</v>
          </cell>
          <cell r="C1356">
            <v>42</v>
          </cell>
          <cell r="D1356">
            <v>31</v>
          </cell>
        </row>
        <row r="1357">
          <cell r="A1357" t="str">
            <v>T159018</v>
          </cell>
          <cell r="B1357" t="str">
            <v>Tall Pantry Cabinet, 15 X 90 X 18</v>
          </cell>
          <cell r="C1357">
            <v>48</v>
          </cell>
          <cell r="D1357">
            <v>46</v>
          </cell>
        </row>
        <row r="1358">
          <cell r="A1358" t="str">
            <v>T159021</v>
          </cell>
          <cell r="B1358" t="str">
            <v>Tall Pantry Cabinet, 15 X 90 X 21</v>
          </cell>
          <cell r="C1358">
            <v>51</v>
          </cell>
          <cell r="D1358">
            <v>53</v>
          </cell>
        </row>
        <row r="1359">
          <cell r="A1359" t="str">
            <v>T1593</v>
          </cell>
          <cell r="B1359" t="str">
            <v>Tall Pantry Cabinet, 15 X 93 X 24</v>
          </cell>
          <cell r="C1359">
            <v>51</v>
          </cell>
          <cell r="D1359">
            <v>60</v>
          </cell>
        </row>
        <row r="1360">
          <cell r="A1360" t="str">
            <v>T159312</v>
          </cell>
          <cell r="B1360" t="str">
            <v>Tall Pantry Cabinet, 15 X 93 X 12</v>
          </cell>
          <cell r="C1360">
            <v>43</v>
          </cell>
          <cell r="D1360">
            <v>31</v>
          </cell>
        </row>
        <row r="1361">
          <cell r="A1361" t="str">
            <v>T159318</v>
          </cell>
          <cell r="B1361" t="str">
            <v>Tall Pantry Cabinet, 15 X 93 X 18</v>
          </cell>
          <cell r="C1361">
            <v>48</v>
          </cell>
          <cell r="D1361">
            <v>46</v>
          </cell>
        </row>
        <row r="1362">
          <cell r="A1362" t="str">
            <v>T159321</v>
          </cell>
          <cell r="B1362" t="str">
            <v>Tall Pantry Cabinet, 15 X 93 X 21</v>
          </cell>
          <cell r="C1362">
            <v>51</v>
          </cell>
          <cell r="D1362">
            <v>53</v>
          </cell>
        </row>
        <row r="1363">
          <cell r="A1363" t="str">
            <v>T1596</v>
          </cell>
          <cell r="B1363" t="str">
            <v>Tall Pantry Cabinet, 15 X 96 X 24</v>
          </cell>
          <cell r="C1363">
            <v>54</v>
          </cell>
          <cell r="D1363">
            <v>60</v>
          </cell>
        </row>
        <row r="1364">
          <cell r="A1364" t="str">
            <v>T159612</v>
          </cell>
          <cell r="B1364" t="str">
            <v>Tall Pantry Cabinet, 15 X 96 X 12</v>
          </cell>
          <cell r="C1364">
            <v>44</v>
          </cell>
          <cell r="D1364">
            <v>31</v>
          </cell>
        </row>
        <row r="1365">
          <cell r="A1365" t="str">
            <v>T159618</v>
          </cell>
          <cell r="B1365" t="str">
            <v>Tall Pantry Cabinet, 15 X 96 X 18</v>
          </cell>
          <cell r="C1365">
            <v>50</v>
          </cell>
          <cell r="D1365">
            <v>46</v>
          </cell>
        </row>
        <row r="1366">
          <cell r="A1366" t="str">
            <v>T159621</v>
          </cell>
          <cell r="B1366" t="str">
            <v>Tall Pantry Cabinet, 15 X 96 X 21</v>
          </cell>
          <cell r="C1366">
            <v>53</v>
          </cell>
          <cell r="D1366">
            <v>53</v>
          </cell>
        </row>
        <row r="1367">
          <cell r="A1367" t="str">
            <v>T1884</v>
          </cell>
          <cell r="B1367" t="str">
            <v>Tall Pantry Cabinet, 18 X 84 X 24</v>
          </cell>
          <cell r="C1367">
            <v>54</v>
          </cell>
          <cell r="D1367">
            <v>60</v>
          </cell>
        </row>
        <row r="1368">
          <cell r="A1368" t="str">
            <v>T188412</v>
          </cell>
          <cell r="B1368" t="str">
            <v>Tall Pantry Cabinet, 18 X 84 X 12</v>
          </cell>
          <cell r="C1368">
            <v>45</v>
          </cell>
          <cell r="D1368">
            <v>31</v>
          </cell>
        </row>
        <row r="1369">
          <cell r="A1369" t="str">
            <v>T188418</v>
          </cell>
          <cell r="B1369" t="str">
            <v>Tall Pantry Cabinet, 18 X 84 X 18</v>
          </cell>
          <cell r="C1369">
            <v>52</v>
          </cell>
          <cell r="D1369">
            <v>46</v>
          </cell>
        </row>
        <row r="1370">
          <cell r="A1370" t="str">
            <v>T188421</v>
          </cell>
          <cell r="B1370" t="str">
            <v>Tall Pantry Cabinet, 18 X 84 X 21</v>
          </cell>
          <cell r="C1370">
            <v>55</v>
          </cell>
          <cell r="D1370">
            <v>53</v>
          </cell>
        </row>
        <row r="1371">
          <cell r="A1371" t="str">
            <v>T1887</v>
          </cell>
          <cell r="B1371" t="str">
            <v>Tall Pantry Cabinet, 18 X 87 X 24</v>
          </cell>
          <cell r="C1371">
            <v>55</v>
          </cell>
          <cell r="D1371">
            <v>60</v>
          </cell>
        </row>
        <row r="1372">
          <cell r="A1372" t="str">
            <v>T188712</v>
          </cell>
          <cell r="B1372" t="str">
            <v>Tall Pantry Cabinet, 18 X 87 X 12</v>
          </cell>
          <cell r="C1372">
            <v>46</v>
          </cell>
          <cell r="D1372">
            <v>31</v>
          </cell>
        </row>
        <row r="1373">
          <cell r="A1373" t="str">
            <v>T188718</v>
          </cell>
          <cell r="B1373" t="str">
            <v>Tall Pantry Cabinet, 18 X 87 X 18</v>
          </cell>
          <cell r="C1373">
            <v>53</v>
          </cell>
          <cell r="D1373">
            <v>46</v>
          </cell>
        </row>
        <row r="1374">
          <cell r="A1374" t="str">
            <v>T188721</v>
          </cell>
          <cell r="B1374" t="str">
            <v>Tall Pantry Cabinet, 18 X 87 X 21</v>
          </cell>
          <cell r="C1374">
            <v>55</v>
          </cell>
          <cell r="D1374">
            <v>53</v>
          </cell>
        </row>
        <row r="1375">
          <cell r="A1375" t="str">
            <v>T1890</v>
          </cell>
          <cell r="B1375" t="str">
            <v>Tall Pantry Cabinet, 18 X 90 X 24</v>
          </cell>
          <cell r="C1375">
            <v>56</v>
          </cell>
          <cell r="D1375">
            <v>60</v>
          </cell>
        </row>
        <row r="1376">
          <cell r="A1376" t="str">
            <v>T189012</v>
          </cell>
          <cell r="B1376" t="str">
            <v>Tall Pantry Cabinet, 18 X 90 X 12</v>
          </cell>
          <cell r="C1376">
            <v>47</v>
          </cell>
          <cell r="D1376">
            <v>31</v>
          </cell>
        </row>
        <row r="1377">
          <cell r="A1377" t="str">
            <v>T189018</v>
          </cell>
          <cell r="B1377" t="str">
            <v>Tall Pantry Cabinet, 18 X 90 X 18</v>
          </cell>
          <cell r="C1377">
            <v>53</v>
          </cell>
          <cell r="D1377">
            <v>46</v>
          </cell>
        </row>
        <row r="1378">
          <cell r="A1378" t="str">
            <v>T189021</v>
          </cell>
          <cell r="B1378" t="str">
            <v>Tall Pantry Cabinet, 18 X 90 X 21</v>
          </cell>
          <cell r="C1378">
            <v>56</v>
          </cell>
          <cell r="D1378">
            <v>53</v>
          </cell>
        </row>
        <row r="1379">
          <cell r="A1379" t="str">
            <v>T1893</v>
          </cell>
          <cell r="B1379" t="str">
            <v>Tall Pantry Cabinet, 18 X 93 X 24</v>
          </cell>
          <cell r="C1379">
            <v>57</v>
          </cell>
          <cell r="D1379">
            <v>60</v>
          </cell>
        </row>
        <row r="1380">
          <cell r="A1380" t="str">
            <v>T189312</v>
          </cell>
          <cell r="B1380" t="str">
            <v>Tall Pantry Cabinet, 18 X 93 X 12</v>
          </cell>
          <cell r="C1380">
            <v>47</v>
          </cell>
          <cell r="D1380">
            <v>31</v>
          </cell>
        </row>
        <row r="1381">
          <cell r="A1381" t="str">
            <v>T189318</v>
          </cell>
          <cell r="B1381" t="str">
            <v>Tall Pantry Cabinet, 18 X 93 X 18</v>
          </cell>
          <cell r="C1381">
            <v>54</v>
          </cell>
          <cell r="D1381">
            <v>46</v>
          </cell>
        </row>
        <row r="1382">
          <cell r="A1382" t="str">
            <v>T189321</v>
          </cell>
          <cell r="B1382" t="str">
            <v>Tall Pantry Cabinet, 18 X 93 X 21</v>
          </cell>
          <cell r="C1382">
            <v>57</v>
          </cell>
          <cell r="D1382">
            <v>53</v>
          </cell>
        </row>
        <row r="1383">
          <cell r="A1383" t="str">
            <v>T1896</v>
          </cell>
          <cell r="B1383" t="str">
            <v>Tall Pantry Cabinet, 18 X 96 X 24</v>
          </cell>
          <cell r="C1383">
            <v>60</v>
          </cell>
          <cell r="D1383">
            <v>60</v>
          </cell>
        </row>
        <row r="1384">
          <cell r="A1384" t="str">
            <v>T189612</v>
          </cell>
          <cell r="B1384" t="str">
            <v>Tall Pantry Cabinet, 18 X 96 X 12</v>
          </cell>
          <cell r="C1384">
            <v>48</v>
          </cell>
          <cell r="D1384">
            <v>31</v>
          </cell>
        </row>
        <row r="1385">
          <cell r="A1385" t="str">
            <v>T189618</v>
          </cell>
          <cell r="B1385" t="str">
            <v>Tall Pantry Cabinet, 18 X 96 X 18</v>
          </cell>
          <cell r="C1385">
            <v>55</v>
          </cell>
          <cell r="D1385">
            <v>46</v>
          </cell>
        </row>
        <row r="1386">
          <cell r="A1386" t="str">
            <v>T189621</v>
          </cell>
          <cell r="B1386" t="str">
            <v>Tall Pantry Cabinet, 18 X 96 X 21</v>
          </cell>
          <cell r="C1386">
            <v>59</v>
          </cell>
          <cell r="D1386">
            <v>53</v>
          </cell>
        </row>
        <row r="1387">
          <cell r="A1387" t="str">
            <v>T2184</v>
          </cell>
          <cell r="B1387" t="str">
            <v>Tall Pantry Cabinet, 21 X 84 X 24</v>
          </cell>
          <cell r="C1387">
            <v>59</v>
          </cell>
          <cell r="D1387">
            <v>60</v>
          </cell>
        </row>
        <row r="1388">
          <cell r="A1388" t="str">
            <v>T218412</v>
          </cell>
          <cell r="B1388" t="str">
            <v>Tall Pantry Cabinet, 21 X 84 X 12</v>
          </cell>
          <cell r="C1388">
            <v>49</v>
          </cell>
          <cell r="D1388">
            <v>31</v>
          </cell>
        </row>
        <row r="1389">
          <cell r="A1389" t="str">
            <v>T218418</v>
          </cell>
          <cell r="B1389" t="str">
            <v>Tall Pantry Cabinet, 21 X 84 X 18</v>
          </cell>
          <cell r="C1389">
            <v>56</v>
          </cell>
          <cell r="D1389">
            <v>46</v>
          </cell>
        </row>
        <row r="1390">
          <cell r="A1390" t="str">
            <v>T218421</v>
          </cell>
          <cell r="B1390" t="str">
            <v>Tall Pantry Cabinet, 21 X 84 X 21</v>
          </cell>
          <cell r="C1390">
            <v>60</v>
          </cell>
          <cell r="D1390">
            <v>53</v>
          </cell>
        </row>
        <row r="1391">
          <cell r="A1391" t="str">
            <v>T2187</v>
          </cell>
          <cell r="B1391" t="str">
            <v>Tall Pantry Cabinet, 21 X 87 X 24</v>
          </cell>
          <cell r="C1391">
            <v>60</v>
          </cell>
          <cell r="D1391">
            <v>60</v>
          </cell>
        </row>
        <row r="1392">
          <cell r="A1392" t="str">
            <v>T218712</v>
          </cell>
          <cell r="B1392" t="str">
            <v>Tall Pantry Cabinet, 21 X 87 X 12</v>
          </cell>
          <cell r="C1392">
            <v>50</v>
          </cell>
          <cell r="D1392">
            <v>31</v>
          </cell>
        </row>
        <row r="1393">
          <cell r="A1393" t="str">
            <v>T218718</v>
          </cell>
          <cell r="B1393" t="str">
            <v>Tall Pantry Cabinet, 21 X 87 X 18</v>
          </cell>
          <cell r="C1393">
            <v>57</v>
          </cell>
          <cell r="D1393">
            <v>46</v>
          </cell>
        </row>
        <row r="1394">
          <cell r="A1394" t="str">
            <v>T218721</v>
          </cell>
          <cell r="B1394" t="str">
            <v>Tall Pantry Cabinet, 21 X 87 X 21</v>
          </cell>
          <cell r="C1394">
            <v>61</v>
          </cell>
          <cell r="D1394">
            <v>53</v>
          </cell>
        </row>
        <row r="1395">
          <cell r="A1395" t="str">
            <v>T2190</v>
          </cell>
          <cell r="B1395" t="str">
            <v>Tall Pantry Cabinet, 21 X 90 X 24</v>
          </cell>
          <cell r="C1395">
            <v>61</v>
          </cell>
          <cell r="D1395">
            <v>60</v>
          </cell>
        </row>
        <row r="1396">
          <cell r="A1396" t="str">
            <v>T219012</v>
          </cell>
          <cell r="B1396" t="str">
            <v>Tall Pantry Cabinet, 21 X 90 X 12</v>
          </cell>
          <cell r="C1396">
            <v>51</v>
          </cell>
          <cell r="D1396">
            <v>31</v>
          </cell>
        </row>
        <row r="1397">
          <cell r="A1397" t="str">
            <v>T219018</v>
          </cell>
          <cell r="B1397" t="str">
            <v>Tall Pantry Cabinet, 21 X 90 X 18</v>
          </cell>
          <cell r="C1397">
            <v>58</v>
          </cell>
          <cell r="D1397">
            <v>46</v>
          </cell>
        </row>
        <row r="1398">
          <cell r="A1398" t="str">
            <v>T219021</v>
          </cell>
          <cell r="B1398" t="str">
            <v>Tall Pantry Cabinet, 21 X 90 X 21</v>
          </cell>
          <cell r="C1398">
            <v>61</v>
          </cell>
          <cell r="D1398">
            <v>53</v>
          </cell>
        </row>
        <row r="1399">
          <cell r="A1399" t="str">
            <v>T2193</v>
          </cell>
          <cell r="B1399" t="str">
            <v>Tall Pantry Cabinet, 21 X 93 X 24</v>
          </cell>
          <cell r="C1399">
            <v>62</v>
          </cell>
          <cell r="D1399">
            <v>60</v>
          </cell>
        </row>
        <row r="1400">
          <cell r="A1400" t="str">
            <v>T219312</v>
          </cell>
          <cell r="B1400" t="str">
            <v>Tall Pantry Cabinet, 21 X 93 X 12</v>
          </cell>
          <cell r="C1400">
            <v>52</v>
          </cell>
          <cell r="D1400">
            <v>31</v>
          </cell>
        </row>
        <row r="1401">
          <cell r="A1401" t="str">
            <v>T219318</v>
          </cell>
          <cell r="B1401" t="str">
            <v>Tall Pantry Cabinet, 21 X 93 X 18</v>
          </cell>
          <cell r="C1401">
            <v>59</v>
          </cell>
          <cell r="D1401">
            <v>46</v>
          </cell>
        </row>
        <row r="1402">
          <cell r="A1402" t="str">
            <v>T219321</v>
          </cell>
          <cell r="B1402" t="str">
            <v>Tall Pantry Cabinet, 21 X 93 X 21</v>
          </cell>
          <cell r="C1402">
            <v>62</v>
          </cell>
          <cell r="D1402">
            <v>53</v>
          </cell>
        </row>
        <row r="1403">
          <cell r="A1403" t="str">
            <v>T2196</v>
          </cell>
          <cell r="B1403" t="str">
            <v>Tall Pantry Cabinet, 21 X 96 X 24</v>
          </cell>
          <cell r="C1403">
            <v>65</v>
          </cell>
          <cell r="D1403">
            <v>60</v>
          </cell>
        </row>
        <row r="1404">
          <cell r="A1404" t="str">
            <v>T219612</v>
          </cell>
          <cell r="B1404" t="str">
            <v>Tall Pantry Cabinet, 21 X 96 X 12</v>
          </cell>
          <cell r="C1404">
            <v>53</v>
          </cell>
          <cell r="D1404">
            <v>31</v>
          </cell>
        </row>
        <row r="1405">
          <cell r="A1405" t="str">
            <v>T219618</v>
          </cell>
          <cell r="B1405" t="str">
            <v>Tall Pantry Cabinet, 21 X 96 X 18</v>
          </cell>
          <cell r="C1405">
            <v>61</v>
          </cell>
          <cell r="D1405">
            <v>46</v>
          </cell>
        </row>
        <row r="1406">
          <cell r="A1406" t="str">
            <v>T219621</v>
          </cell>
          <cell r="B1406" t="str">
            <v>Tall Pantry Cabinet, 21 X 96 X 21</v>
          </cell>
          <cell r="C1406">
            <v>64</v>
          </cell>
          <cell r="D1406">
            <v>53</v>
          </cell>
        </row>
        <row r="1407">
          <cell r="A1407" t="str">
            <v>T2484</v>
          </cell>
          <cell r="B1407" t="str">
            <v>Tall Pantry Cabinet, 24 X 84 X 24</v>
          </cell>
          <cell r="C1407">
            <v>64</v>
          </cell>
          <cell r="D1407">
            <v>60</v>
          </cell>
        </row>
        <row r="1408">
          <cell r="A1408" t="str">
            <v>T248412</v>
          </cell>
          <cell r="B1408" t="str">
            <v>Tall Pantry Cabinet, 24 X 84 X 12</v>
          </cell>
          <cell r="C1408">
            <v>53</v>
          </cell>
          <cell r="D1408">
            <v>31</v>
          </cell>
        </row>
        <row r="1409">
          <cell r="A1409" t="str">
            <v>T248412S</v>
          </cell>
          <cell r="B1409" t="str">
            <v>Tall Pantry Cabinet, 24 X 84 X 12</v>
          </cell>
          <cell r="C1409">
            <v>53</v>
          </cell>
          <cell r="D1409">
            <v>31</v>
          </cell>
        </row>
        <row r="1410">
          <cell r="A1410" t="str">
            <v>T248418</v>
          </cell>
          <cell r="B1410" t="str">
            <v>Tall Pantry Cabinet, 24 X 84 X 18</v>
          </cell>
          <cell r="C1410">
            <v>60</v>
          </cell>
          <cell r="D1410">
            <v>46</v>
          </cell>
        </row>
        <row r="1411">
          <cell r="A1411" t="str">
            <v>T248418S</v>
          </cell>
          <cell r="B1411" t="str">
            <v>Tall Pantry Cabinet, 24 X 84 X 18</v>
          </cell>
          <cell r="C1411">
            <v>60</v>
          </cell>
          <cell r="D1411">
            <v>46</v>
          </cell>
        </row>
        <row r="1412">
          <cell r="A1412" t="str">
            <v>T248421</v>
          </cell>
          <cell r="B1412" t="str">
            <v>Tall Pantry Cabinet, 24 X 84 X 21</v>
          </cell>
          <cell r="C1412">
            <v>64</v>
          </cell>
          <cell r="D1412">
            <v>53</v>
          </cell>
        </row>
        <row r="1413">
          <cell r="A1413" t="str">
            <v>T248421S</v>
          </cell>
          <cell r="B1413" t="str">
            <v>Tall Pantry Cabinet, 24 X 84 X 21</v>
          </cell>
          <cell r="C1413">
            <v>63</v>
          </cell>
          <cell r="D1413">
            <v>53</v>
          </cell>
        </row>
        <row r="1414">
          <cell r="A1414" t="str">
            <v>T2484S</v>
          </cell>
          <cell r="B1414" t="str">
            <v>Tall Pantry Cabinet, 24 X 84 X 24</v>
          </cell>
          <cell r="C1414">
            <v>63</v>
          </cell>
          <cell r="D1414">
            <v>60</v>
          </cell>
        </row>
        <row r="1415">
          <cell r="A1415" t="str">
            <v>T2487</v>
          </cell>
          <cell r="B1415" t="str">
            <v>Tall Pantry Cabinet, 24 X 87 X 24</v>
          </cell>
          <cell r="C1415">
            <v>65</v>
          </cell>
          <cell r="D1415">
            <v>60</v>
          </cell>
        </row>
        <row r="1416">
          <cell r="A1416" t="str">
            <v>T248712</v>
          </cell>
          <cell r="B1416" t="str">
            <v>Tall Pantry Cabinet, 24 X 87 X 12</v>
          </cell>
          <cell r="C1416">
            <v>54</v>
          </cell>
          <cell r="D1416">
            <v>31</v>
          </cell>
        </row>
        <row r="1417">
          <cell r="A1417" t="str">
            <v>T248712S</v>
          </cell>
          <cell r="B1417" t="str">
            <v>Tall Pantry Cabinet, 24 X 87 X 12</v>
          </cell>
          <cell r="C1417">
            <v>54</v>
          </cell>
          <cell r="D1417">
            <v>31</v>
          </cell>
        </row>
        <row r="1418">
          <cell r="A1418" t="str">
            <v>T248718</v>
          </cell>
          <cell r="B1418" t="str">
            <v>Tall Pantry Cabinet, 24 X 87 X 18</v>
          </cell>
          <cell r="C1418">
            <v>61</v>
          </cell>
          <cell r="D1418">
            <v>46</v>
          </cell>
        </row>
        <row r="1419">
          <cell r="A1419" t="str">
            <v>T248718S</v>
          </cell>
          <cell r="B1419" t="str">
            <v>Tall Pantry Cabinet, 24 X 87 X 18</v>
          </cell>
          <cell r="C1419">
            <v>61</v>
          </cell>
          <cell r="D1419">
            <v>46</v>
          </cell>
        </row>
        <row r="1420">
          <cell r="A1420" t="str">
            <v>T248721</v>
          </cell>
          <cell r="B1420" t="str">
            <v>Tall Pantry Cabinet, 24 X 87 X 21</v>
          </cell>
          <cell r="C1420">
            <v>65</v>
          </cell>
          <cell r="D1420">
            <v>53</v>
          </cell>
        </row>
        <row r="1421">
          <cell r="A1421" t="str">
            <v>T248721S</v>
          </cell>
          <cell r="B1421" t="str">
            <v>Tall Pantry Cabinet, 24 X 87 X 21</v>
          </cell>
          <cell r="C1421">
            <v>64</v>
          </cell>
          <cell r="D1421">
            <v>53</v>
          </cell>
        </row>
        <row r="1422">
          <cell r="A1422" t="str">
            <v>T2487S</v>
          </cell>
          <cell r="B1422" t="str">
            <v>Tall Pantry Cabinet, 24 X 87 X 24</v>
          </cell>
          <cell r="C1422">
            <v>64</v>
          </cell>
          <cell r="D1422">
            <v>60</v>
          </cell>
        </row>
        <row r="1423">
          <cell r="A1423" t="str">
            <v>T2490</v>
          </cell>
          <cell r="B1423" t="str">
            <v>Tall Pantry Cabinet, 24 X 90 X 24</v>
          </cell>
          <cell r="C1423">
            <v>66</v>
          </cell>
          <cell r="D1423">
            <v>60</v>
          </cell>
        </row>
        <row r="1424">
          <cell r="A1424" t="str">
            <v>T249012</v>
          </cell>
          <cell r="B1424" t="str">
            <v>Tall Pantry Cabinet, 24 X 90 X 12</v>
          </cell>
          <cell r="C1424">
            <v>55</v>
          </cell>
          <cell r="D1424">
            <v>31</v>
          </cell>
        </row>
        <row r="1425">
          <cell r="A1425" t="str">
            <v>T249012S</v>
          </cell>
          <cell r="B1425" t="str">
            <v>Tall Pantry Cabinet, 24 X 90 X 12</v>
          </cell>
          <cell r="C1425">
            <v>54</v>
          </cell>
          <cell r="D1425">
            <v>31</v>
          </cell>
        </row>
        <row r="1426">
          <cell r="A1426" t="str">
            <v>T249018</v>
          </cell>
          <cell r="B1426" t="str">
            <v>Tall Pantry Cabinet, 24 X 90 X 18</v>
          </cell>
          <cell r="C1426">
            <v>62</v>
          </cell>
          <cell r="D1426">
            <v>46</v>
          </cell>
        </row>
        <row r="1427">
          <cell r="A1427" t="str">
            <v>T249018S</v>
          </cell>
          <cell r="B1427" t="str">
            <v>Tall Pantry Cabinet, 24 X 90 X 18</v>
          </cell>
          <cell r="C1427">
            <v>61</v>
          </cell>
          <cell r="D1427">
            <v>46</v>
          </cell>
        </row>
        <row r="1428">
          <cell r="A1428" t="str">
            <v>T249021</v>
          </cell>
          <cell r="B1428" t="str">
            <v>Tall Pantry Cabinet, 24 X 90 X 21</v>
          </cell>
          <cell r="C1428">
            <v>66</v>
          </cell>
          <cell r="D1428">
            <v>53</v>
          </cell>
        </row>
        <row r="1429">
          <cell r="A1429" t="str">
            <v>T249021S</v>
          </cell>
          <cell r="B1429" t="str">
            <v>Tall Pantry Cabinet, 24 X 90 X 21</v>
          </cell>
          <cell r="C1429">
            <v>65</v>
          </cell>
          <cell r="D1429">
            <v>53</v>
          </cell>
        </row>
        <row r="1430">
          <cell r="A1430" t="str">
            <v>T2490S</v>
          </cell>
          <cell r="B1430" t="str">
            <v>Tall Pantry Cabinet, 24 X 90 X 24</v>
          </cell>
          <cell r="C1430">
            <v>65</v>
          </cell>
          <cell r="D1430">
            <v>60</v>
          </cell>
        </row>
        <row r="1431">
          <cell r="A1431" t="str">
            <v>T2493</v>
          </cell>
          <cell r="B1431" t="str">
            <v>Tall Pantry Cabinet, 24 X 93 X 24</v>
          </cell>
          <cell r="C1431">
            <v>67</v>
          </cell>
          <cell r="D1431">
            <v>60</v>
          </cell>
        </row>
        <row r="1432">
          <cell r="A1432" t="str">
            <v>T249312</v>
          </cell>
          <cell r="B1432" t="str">
            <v>Tall Pantry Cabinet, 24 X 93 X 12</v>
          </cell>
          <cell r="C1432">
            <v>56</v>
          </cell>
          <cell r="D1432">
            <v>31</v>
          </cell>
        </row>
        <row r="1433">
          <cell r="A1433" t="str">
            <v>T249312S</v>
          </cell>
          <cell r="B1433" t="str">
            <v>Tall Pantry Cabinet, 24 X 93 X 12</v>
          </cell>
          <cell r="C1433">
            <v>55</v>
          </cell>
          <cell r="D1433">
            <v>31</v>
          </cell>
        </row>
        <row r="1434">
          <cell r="A1434" t="str">
            <v>T249318</v>
          </cell>
          <cell r="B1434" t="str">
            <v>Tall Pantry Cabinet, 24 X 93 X 18</v>
          </cell>
          <cell r="C1434">
            <v>63</v>
          </cell>
          <cell r="D1434">
            <v>46</v>
          </cell>
        </row>
        <row r="1435">
          <cell r="A1435" t="str">
            <v>T249318S</v>
          </cell>
          <cell r="B1435" t="str">
            <v>Tall Pantry Cabinet, 24 X 93 X 18</v>
          </cell>
          <cell r="C1435">
            <v>62</v>
          </cell>
          <cell r="D1435">
            <v>46</v>
          </cell>
        </row>
        <row r="1436">
          <cell r="A1436" t="str">
            <v>T249321</v>
          </cell>
          <cell r="B1436" t="str">
            <v>Tall Pantry Cabinet, 24 X 93 X 21</v>
          </cell>
          <cell r="C1436">
            <v>67</v>
          </cell>
          <cell r="D1436">
            <v>53</v>
          </cell>
        </row>
        <row r="1437">
          <cell r="A1437" t="str">
            <v>T249321S</v>
          </cell>
          <cell r="B1437" t="str">
            <v>Tall Pantry Cabinet, 24 X 93 X 21</v>
          </cell>
          <cell r="C1437">
            <v>66</v>
          </cell>
          <cell r="D1437">
            <v>53</v>
          </cell>
        </row>
        <row r="1438">
          <cell r="A1438" t="str">
            <v>T2493S</v>
          </cell>
          <cell r="B1438" t="str">
            <v>Tall Pantry Cabinet, 24 X 93 X 24</v>
          </cell>
          <cell r="C1438">
            <v>66</v>
          </cell>
          <cell r="D1438">
            <v>60</v>
          </cell>
        </row>
        <row r="1439">
          <cell r="A1439" t="str">
            <v>T2496</v>
          </cell>
          <cell r="B1439" t="str">
            <v>Tall Pantry Cabinet, 24 X 96 X 24</v>
          </cell>
          <cell r="C1439">
            <v>70</v>
          </cell>
          <cell r="D1439">
            <v>60</v>
          </cell>
        </row>
        <row r="1440">
          <cell r="A1440" t="str">
            <v>T249612</v>
          </cell>
          <cell r="B1440" t="str">
            <v>Tall Pantry Cabinet, 24 X 96 X 12</v>
          </cell>
          <cell r="C1440">
            <v>57</v>
          </cell>
          <cell r="D1440">
            <v>31</v>
          </cell>
        </row>
        <row r="1441">
          <cell r="A1441" t="str">
            <v>T249612S</v>
          </cell>
          <cell r="B1441" t="str">
            <v>Tall Pantry Cabinet, 24 X 96 X 12</v>
          </cell>
          <cell r="C1441">
            <v>57</v>
          </cell>
          <cell r="D1441">
            <v>31</v>
          </cell>
        </row>
        <row r="1442">
          <cell r="A1442" t="str">
            <v>T249618</v>
          </cell>
          <cell r="B1442" t="str">
            <v>Tall Pantry Cabinet, 24 X 96 X 18</v>
          </cell>
          <cell r="C1442">
            <v>65</v>
          </cell>
          <cell r="D1442">
            <v>46</v>
          </cell>
        </row>
        <row r="1443">
          <cell r="A1443" t="str">
            <v>T249618S</v>
          </cell>
          <cell r="B1443" t="str">
            <v>Tall Pantry Cabinet, 24 X 96 X 18</v>
          </cell>
          <cell r="C1443">
            <v>64</v>
          </cell>
          <cell r="D1443">
            <v>46</v>
          </cell>
        </row>
        <row r="1444">
          <cell r="A1444" t="str">
            <v>T249621</v>
          </cell>
          <cell r="B1444" t="str">
            <v>Tall Pantry Cabinet, 24 X 96 X 21</v>
          </cell>
          <cell r="C1444">
            <v>69</v>
          </cell>
          <cell r="D1444">
            <v>53</v>
          </cell>
        </row>
        <row r="1445">
          <cell r="A1445" t="str">
            <v>T249621S</v>
          </cell>
          <cell r="B1445" t="str">
            <v>Tall Pantry Cabinet, 24 X 96 X 21</v>
          </cell>
          <cell r="C1445">
            <v>68</v>
          </cell>
          <cell r="D1445">
            <v>53</v>
          </cell>
        </row>
        <row r="1446">
          <cell r="A1446" t="str">
            <v>T2496S</v>
          </cell>
          <cell r="B1446" t="str">
            <v>Tall Pantry Cabinet, 24 X 96 X 24</v>
          </cell>
          <cell r="C1446">
            <v>70</v>
          </cell>
          <cell r="D1446">
            <v>60</v>
          </cell>
        </row>
        <row r="1447">
          <cell r="A1447" t="str">
            <v>T2784</v>
          </cell>
          <cell r="B1447" t="str">
            <v>Tall Pantry Cabinet, 27 X 84 X 24</v>
          </cell>
          <cell r="C1447">
            <v>68</v>
          </cell>
          <cell r="D1447">
            <v>60</v>
          </cell>
        </row>
        <row r="1448">
          <cell r="A1448" t="str">
            <v>T278412</v>
          </cell>
          <cell r="B1448" t="str">
            <v>Tall Pantry Cabinet, 27 X 84 X 12</v>
          </cell>
          <cell r="C1448">
            <v>57</v>
          </cell>
          <cell r="D1448">
            <v>31</v>
          </cell>
        </row>
        <row r="1449">
          <cell r="A1449" t="str">
            <v>T278418</v>
          </cell>
          <cell r="B1449" t="str">
            <v>Tall Pantry Cabinet, 27 X 84 X 18</v>
          </cell>
          <cell r="C1449">
            <v>65</v>
          </cell>
          <cell r="D1449">
            <v>46</v>
          </cell>
        </row>
        <row r="1450">
          <cell r="A1450" t="str">
            <v>T278421</v>
          </cell>
          <cell r="B1450" t="str">
            <v>Tall Pantry Cabinet, 27 X 84 X 21</v>
          </cell>
          <cell r="C1450">
            <v>69</v>
          </cell>
          <cell r="D1450">
            <v>53</v>
          </cell>
        </row>
        <row r="1451">
          <cell r="A1451" t="str">
            <v>T2787</v>
          </cell>
          <cell r="B1451" t="str">
            <v>Tall Pantry Cabinet, 27 X 87 X 24</v>
          </cell>
          <cell r="C1451">
            <v>69</v>
          </cell>
          <cell r="D1451">
            <v>60</v>
          </cell>
        </row>
        <row r="1452">
          <cell r="A1452" t="str">
            <v>T278712</v>
          </cell>
          <cell r="B1452" t="str">
            <v>Tall Pantry Cabinet, 27 X 87 X 12</v>
          </cell>
          <cell r="C1452">
            <v>58</v>
          </cell>
          <cell r="D1452">
            <v>31</v>
          </cell>
        </row>
        <row r="1453">
          <cell r="A1453" t="str">
            <v>T278718</v>
          </cell>
          <cell r="B1453" t="str">
            <v>Tall Pantry Cabinet, 27 X 87 X 18</v>
          </cell>
          <cell r="C1453">
            <v>66</v>
          </cell>
          <cell r="D1453">
            <v>46</v>
          </cell>
        </row>
        <row r="1454">
          <cell r="A1454" t="str">
            <v>T278721</v>
          </cell>
          <cell r="B1454" t="str">
            <v>Tall Pantry Cabinet, 27 X 87 X 21</v>
          </cell>
          <cell r="C1454">
            <v>70</v>
          </cell>
          <cell r="D1454">
            <v>53</v>
          </cell>
        </row>
        <row r="1455">
          <cell r="A1455" t="str">
            <v>T2790</v>
          </cell>
          <cell r="B1455" t="str">
            <v>Tall Pantry Cabinet, 27 X 90 X 24</v>
          </cell>
          <cell r="C1455">
            <v>70</v>
          </cell>
          <cell r="D1455">
            <v>60</v>
          </cell>
        </row>
        <row r="1456">
          <cell r="A1456" t="str">
            <v>T279012</v>
          </cell>
          <cell r="B1456" t="str">
            <v>Tall Pantry Cabinet, 27 X 90 X 12</v>
          </cell>
          <cell r="C1456">
            <v>59</v>
          </cell>
          <cell r="D1456">
            <v>31</v>
          </cell>
        </row>
        <row r="1457">
          <cell r="A1457" t="str">
            <v>T279018</v>
          </cell>
          <cell r="B1457" t="str">
            <v>Tall Pantry Cabinet, 27 X 90 X 18</v>
          </cell>
          <cell r="C1457">
            <v>67</v>
          </cell>
          <cell r="D1457">
            <v>46</v>
          </cell>
        </row>
        <row r="1458">
          <cell r="A1458" t="str">
            <v>T279021</v>
          </cell>
          <cell r="B1458" t="str">
            <v>Tall Pantry Cabinet, 27 X 90 X 21</v>
          </cell>
          <cell r="C1458">
            <v>71</v>
          </cell>
          <cell r="D1458">
            <v>53</v>
          </cell>
        </row>
        <row r="1459">
          <cell r="A1459" t="str">
            <v>T2793</v>
          </cell>
          <cell r="B1459" t="str">
            <v>Tall Pantry Cabinet, 27 X 93 X 24</v>
          </cell>
          <cell r="C1459">
            <v>71</v>
          </cell>
          <cell r="D1459">
            <v>60</v>
          </cell>
        </row>
        <row r="1460">
          <cell r="A1460" t="str">
            <v>T279312</v>
          </cell>
          <cell r="B1460" t="str">
            <v>Tall Pantry Cabinet, 27 X 93 X 12</v>
          </cell>
          <cell r="C1460">
            <v>60</v>
          </cell>
          <cell r="D1460">
            <v>31</v>
          </cell>
        </row>
        <row r="1461">
          <cell r="A1461" t="str">
            <v>T279318</v>
          </cell>
          <cell r="B1461" t="str">
            <v>Tall Pantry Cabinet, 27 X 93 X 18</v>
          </cell>
          <cell r="C1461">
            <v>68</v>
          </cell>
          <cell r="D1461">
            <v>46</v>
          </cell>
        </row>
        <row r="1462">
          <cell r="A1462" t="str">
            <v>T279321</v>
          </cell>
          <cell r="B1462" t="str">
            <v>Tall Pantry Cabinet, 27 X 93 X 21</v>
          </cell>
          <cell r="C1462">
            <v>72</v>
          </cell>
          <cell r="D1462">
            <v>53</v>
          </cell>
        </row>
        <row r="1463">
          <cell r="A1463" t="str">
            <v>T2796</v>
          </cell>
          <cell r="B1463" t="str">
            <v>Tall Pantry Cabinet, 27 X 96 X 24</v>
          </cell>
          <cell r="C1463">
            <v>75</v>
          </cell>
          <cell r="D1463">
            <v>60</v>
          </cell>
        </row>
        <row r="1464">
          <cell r="A1464" t="str">
            <v>T279612</v>
          </cell>
          <cell r="B1464" t="str">
            <v>Tall Pantry Cabinet, 27 X 96 X 12</v>
          </cell>
          <cell r="C1464">
            <v>62</v>
          </cell>
          <cell r="D1464">
            <v>31</v>
          </cell>
        </row>
        <row r="1465">
          <cell r="A1465" t="str">
            <v>T279618</v>
          </cell>
          <cell r="B1465" t="str">
            <v>Tall Pantry Cabinet, 27 X 96 X 18</v>
          </cell>
          <cell r="C1465">
            <v>71</v>
          </cell>
          <cell r="D1465">
            <v>46</v>
          </cell>
        </row>
        <row r="1466">
          <cell r="A1466" t="str">
            <v>T279621</v>
          </cell>
          <cell r="B1466" t="str">
            <v>Tall Pantry Cabinet, 27 X 96 X 21</v>
          </cell>
          <cell r="C1466">
            <v>74</v>
          </cell>
          <cell r="D1466">
            <v>53</v>
          </cell>
        </row>
        <row r="1467">
          <cell r="A1467" t="str">
            <v>T3084</v>
          </cell>
          <cell r="B1467" t="str">
            <v>Tall Pantry Cabinet, 30 X 84 X 24</v>
          </cell>
          <cell r="C1467">
            <v>72</v>
          </cell>
          <cell r="D1467">
            <v>60</v>
          </cell>
        </row>
        <row r="1468">
          <cell r="A1468" t="str">
            <v>T308412</v>
          </cell>
          <cell r="B1468" t="str">
            <v>Tall Pantry Cabinet, 30 X 84 X 12</v>
          </cell>
          <cell r="C1468">
            <v>60</v>
          </cell>
          <cell r="D1468">
            <v>31</v>
          </cell>
        </row>
        <row r="1469">
          <cell r="A1469" t="str">
            <v>T308418</v>
          </cell>
          <cell r="B1469" t="str">
            <v>Tall Pantry Cabinet, 30 X 84 X 18</v>
          </cell>
          <cell r="C1469">
            <v>69</v>
          </cell>
          <cell r="D1469">
            <v>46</v>
          </cell>
        </row>
        <row r="1470">
          <cell r="A1470" t="str">
            <v>T308421</v>
          </cell>
          <cell r="B1470" t="str">
            <v>Tall Pantry Cabinet, 30 X 84 X 21</v>
          </cell>
          <cell r="C1470">
            <v>73</v>
          </cell>
          <cell r="D1470">
            <v>53</v>
          </cell>
        </row>
        <row r="1471">
          <cell r="A1471" t="str">
            <v>T3087</v>
          </cell>
          <cell r="B1471" t="str">
            <v>Tall Pantry Cabinet, 30 X 87 X 24</v>
          </cell>
          <cell r="C1471">
            <v>73</v>
          </cell>
          <cell r="D1471">
            <v>60</v>
          </cell>
        </row>
        <row r="1472">
          <cell r="A1472" t="str">
            <v>T308712</v>
          </cell>
          <cell r="B1472" t="str">
            <v>Tall Pantry Cabinet, 30 X 87 X 12</v>
          </cell>
          <cell r="C1472">
            <v>61</v>
          </cell>
          <cell r="D1472">
            <v>31</v>
          </cell>
        </row>
        <row r="1473">
          <cell r="A1473" t="str">
            <v>T308718</v>
          </cell>
          <cell r="B1473" t="str">
            <v>Tall Pantry Cabinet, 30 X 87 X 18</v>
          </cell>
          <cell r="C1473">
            <v>70</v>
          </cell>
          <cell r="D1473">
            <v>46</v>
          </cell>
        </row>
        <row r="1474">
          <cell r="A1474" t="str">
            <v>T308721</v>
          </cell>
          <cell r="B1474" t="str">
            <v>Tall Pantry Cabinet, 30 X 87 X 21</v>
          </cell>
          <cell r="C1474">
            <v>74</v>
          </cell>
          <cell r="D1474">
            <v>53</v>
          </cell>
        </row>
        <row r="1475">
          <cell r="A1475" t="str">
            <v>T3090</v>
          </cell>
          <cell r="B1475" t="str">
            <v>Tall Pantry Cabinet, 30 X 90 X 24</v>
          </cell>
          <cell r="C1475">
            <v>74</v>
          </cell>
          <cell r="D1475">
            <v>60</v>
          </cell>
        </row>
        <row r="1476">
          <cell r="A1476" t="str">
            <v>T309012</v>
          </cell>
          <cell r="B1476" t="str">
            <v>Tall Pantry Cabinet, 30 X 90 X 12</v>
          </cell>
          <cell r="C1476">
            <v>62</v>
          </cell>
          <cell r="D1476">
            <v>31</v>
          </cell>
        </row>
        <row r="1477">
          <cell r="A1477" t="str">
            <v>T309018</v>
          </cell>
          <cell r="B1477" t="str">
            <v>Tall Pantry Cabinet, 30 X 90 X 18</v>
          </cell>
          <cell r="C1477">
            <v>71</v>
          </cell>
          <cell r="D1477">
            <v>46</v>
          </cell>
        </row>
        <row r="1478">
          <cell r="A1478" t="str">
            <v>T309021</v>
          </cell>
          <cell r="B1478" t="str">
            <v>Tall Pantry Cabinet, 30 X 90 X 21</v>
          </cell>
          <cell r="C1478">
            <v>75</v>
          </cell>
          <cell r="D1478">
            <v>53</v>
          </cell>
        </row>
        <row r="1479">
          <cell r="A1479" t="str">
            <v>T3093</v>
          </cell>
          <cell r="B1479" t="str">
            <v>Tall Pantry Cabinet, 30 X 93 X 24</v>
          </cell>
          <cell r="C1479">
            <v>75</v>
          </cell>
          <cell r="D1479">
            <v>60</v>
          </cell>
        </row>
        <row r="1480">
          <cell r="A1480" t="str">
            <v>T309312</v>
          </cell>
          <cell r="B1480" t="str">
            <v>Tall Pantry Cabinet, 30 X 93 X 12</v>
          </cell>
          <cell r="C1480">
            <v>63</v>
          </cell>
          <cell r="D1480">
            <v>31</v>
          </cell>
        </row>
        <row r="1481">
          <cell r="A1481" t="str">
            <v>T309318</v>
          </cell>
          <cell r="B1481" t="str">
            <v>Tall Pantry Cabinet, 30 X 93 X 18</v>
          </cell>
          <cell r="C1481">
            <v>72</v>
          </cell>
          <cell r="D1481">
            <v>46</v>
          </cell>
        </row>
        <row r="1482">
          <cell r="A1482" t="str">
            <v>T309321</v>
          </cell>
          <cell r="B1482" t="str">
            <v>Tall Pantry Cabinet, 30 X 93 X 21</v>
          </cell>
          <cell r="C1482">
            <v>76</v>
          </cell>
          <cell r="D1482">
            <v>53</v>
          </cell>
        </row>
        <row r="1483">
          <cell r="A1483" t="str">
            <v>T3096</v>
          </cell>
          <cell r="B1483" t="str">
            <v>Tall Pantry Cabinet, 30 X 96 X 24</v>
          </cell>
          <cell r="C1483">
            <v>80</v>
          </cell>
          <cell r="D1483">
            <v>60</v>
          </cell>
        </row>
        <row r="1484">
          <cell r="A1484" t="str">
            <v>T309612</v>
          </cell>
          <cell r="B1484" t="str">
            <v>Tall Pantry Cabinet, 30 X 96 X 12</v>
          </cell>
          <cell r="C1484">
            <v>65</v>
          </cell>
          <cell r="D1484">
            <v>31</v>
          </cell>
        </row>
        <row r="1485">
          <cell r="A1485" t="str">
            <v>T309618</v>
          </cell>
          <cell r="B1485" t="str">
            <v>Tall Pantry Cabinet, 30 X 96 X 18</v>
          </cell>
          <cell r="C1485">
            <v>75</v>
          </cell>
          <cell r="D1485">
            <v>46</v>
          </cell>
        </row>
        <row r="1486">
          <cell r="A1486" t="str">
            <v>T309621</v>
          </cell>
          <cell r="B1486" t="str">
            <v>Tall Pantry Cabinet, 30 X 96 X 21</v>
          </cell>
          <cell r="C1486">
            <v>79</v>
          </cell>
          <cell r="D1486">
            <v>53</v>
          </cell>
        </row>
        <row r="1487">
          <cell r="A1487" t="str">
            <v>T3384</v>
          </cell>
          <cell r="B1487" t="str">
            <v>Tall Pantry Cabinet, 33 X 84 X 24</v>
          </cell>
          <cell r="C1487">
            <v>77</v>
          </cell>
          <cell r="D1487">
            <v>60</v>
          </cell>
        </row>
        <row r="1488">
          <cell r="A1488" t="str">
            <v>T338412</v>
          </cell>
          <cell r="B1488" t="str">
            <v>Tall Pantry Cabinet, 33 X 84 X 12</v>
          </cell>
          <cell r="C1488">
            <v>65</v>
          </cell>
          <cell r="D1488">
            <v>31</v>
          </cell>
        </row>
        <row r="1489">
          <cell r="A1489" t="str">
            <v>T338418</v>
          </cell>
          <cell r="B1489" t="str">
            <v>Tall Pantry Cabinet, 33 X 84 X 18</v>
          </cell>
          <cell r="C1489">
            <v>74</v>
          </cell>
          <cell r="D1489">
            <v>46</v>
          </cell>
        </row>
        <row r="1490">
          <cell r="A1490" t="str">
            <v>T338421</v>
          </cell>
          <cell r="B1490" t="str">
            <v>Tall Pantry Cabinet, 33 X 84 X 21</v>
          </cell>
          <cell r="C1490">
            <v>77</v>
          </cell>
          <cell r="D1490">
            <v>53</v>
          </cell>
        </row>
        <row r="1491">
          <cell r="A1491" t="str">
            <v>T3387</v>
          </cell>
          <cell r="B1491" t="str">
            <v>Tall Pantry Cabinet, 33 X 87 X 24</v>
          </cell>
          <cell r="C1491">
            <v>78</v>
          </cell>
          <cell r="D1491">
            <v>60</v>
          </cell>
        </row>
        <row r="1492">
          <cell r="A1492" t="str">
            <v>T338712</v>
          </cell>
          <cell r="B1492" t="str">
            <v>Tall Pantry Cabinet, 33 X 87 X 12</v>
          </cell>
          <cell r="C1492">
            <v>66</v>
          </cell>
          <cell r="D1492">
            <v>31</v>
          </cell>
        </row>
        <row r="1493">
          <cell r="A1493" t="str">
            <v>T338718</v>
          </cell>
          <cell r="B1493" t="str">
            <v>Tall Pantry Cabinet, 33 X 87 X 18</v>
          </cell>
          <cell r="C1493">
            <v>75</v>
          </cell>
          <cell r="D1493">
            <v>46</v>
          </cell>
        </row>
        <row r="1494">
          <cell r="A1494" t="str">
            <v>T338721</v>
          </cell>
          <cell r="B1494" t="str">
            <v>Tall Pantry Cabinet, 33 X 87 X 21</v>
          </cell>
          <cell r="C1494">
            <v>79</v>
          </cell>
          <cell r="D1494">
            <v>53</v>
          </cell>
        </row>
        <row r="1495">
          <cell r="A1495" t="str">
            <v>T3390</v>
          </cell>
          <cell r="B1495" t="str">
            <v>Tall Pantry Cabinet, 33 X 90 X 24</v>
          </cell>
          <cell r="C1495">
            <v>79</v>
          </cell>
          <cell r="D1495">
            <v>60</v>
          </cell>
        </row>
        <row r="1496">
          <cell r="A1496" t="str">
            <v>T339012</v>
          </cell>
          <cell r="B1496" t="str">
            <v>Tall Pantry Cabinet, 33 X 90 X 12</v>
          </cell>
          <cell r="C1496">
            <v>67</v>
          </cell>
          <cell r="D1496">
            <v>31</v>
          </cell>
        </row>
        <row r="1497">
          <cell r="A1497" t="str">
            <v>T339018</v>
          </cell>
          <cell r="B1497" t="str">
            <v>Tall Pantry Cabinet, 33 X 90 X 18</v>
          </cell>
          <cell r="C1497">
            <v>77</v>
          </cell>
          <cell r="D1497">
            <v>46</v>
          </cell>
        </row>
        <row r="1498">
          <cell r="A1498" t="str">
            <v>T339021</v>
          </cell>
          <cell r="B1498" t="str">
            <v>Tall Pantry Cabinet, 33 X 90 X 21</v>
          </cell>
          <cell r="C1498">
            <v>80</v>
          </cell>
          <cell r="D1498">
            <v>53</v>
          </cell>
        </row>
        <row r="1499">
          <cell r="A1499" t="str">
            <v>T3393</v>
          </cell>
          <cell r="B1499" t="str">
            <v>Tall Pantry Cabinet, 33 X 93 X 24</v>
          </cell>
          <cell r="C1499">
            <v>80</v>
          </cell>
          <cell r="D1499">
            <v>60</v>
          </cell>
        </row>
        <row r="1500">
          <cell r="A1500" t="str">
            <v>T339312</v>
          </cell>
          <cell r="B1500" t="str">
            <v>Tall Pantry Cabinet, 33 X 93 X 12</v>
          </cell>
          <cell r="C1500">
            <v>68</v>
          </cell>
          <cell r="D1500">
            <v>31</v>
          </cell>
        </row>
        <row r="1501">
          <cell r="A1501" t="str">
            <v>T339318</v>
          </cell>
          <cell r="B1501" t="str">
            <v>Tall Pantry Cabinet, 33 X 93 X 18</v>
          </cell>
          <cell r="C1501">
            <v>78</v>
          </cell>
          <cell r="D1501">
            <v>46</v>
          </cell>
        </row>
        <row r="1502">
          <cell r="A1502" t="str">
            <v>T339321</v>
          </cell>
          <cell r="B1502" t="str">
            <v>Tall Pantry Cabinet, 33 X 93 X 21</v>
          </cell>
          <cell r="C1502">
            <v>81</v>
          </cell>
          <cell r="D1502">
            <v>53</v>
          </cell>
        </row>
        <row r="1503">
          <cell r="A1503" t="str">
            <v>T3396</v>
          </cell>
          <cell r="B1503" t="str">
            <v>Tall Pantry Cabinet, 33 X 96 X 24</v>
          </cell>
          <cell r="C1503">
            <v>85</v>
          </cell>
          <cell r="D1503">
            <v>60</v>
          </cell>
        </row>
        <row r="1504">
          <cell r="A1504" t="str">
            <v>T339612</v>
          </cell>
          <cell r="B1504" t="str">
            <v>Tall Pantry Cabinet, 33 X 96 X 12</v>
          </cell>
          <cell r="C1504">
            <v>70</v>
          </cell>
          <cell r="D1504">
            <v>31</v>
          </cell>
        </row>
        <row r="1505">
          <cell r="A1505" t="str">
            <v>T339618</v>
          </cell>
          <cell r="B1505" t="str">
            <v>Tall Pantry Cabinet, 33 X 96 X 18</v>
          </cell>
          <cell r="C1505">
            <v>81</v>
          </cell>
          <cell r="D1505">
            <v>46</v>
          </cell>
        </row>
        <row r="1506">
          <cell r="A1506" t="str">
            <v>T339621</v>
          </cell>
          <cell r="B1506" t="str">
            <v>Tall Pantry Cabinet, 33 X 96 X 21</v>
          </cell>
          <cell r="C1506">
            <v>84</v>
          </cell>
          <cell r="D1506">
            <v>53</v>
          </cell>
        </row>
        <row r="1507">
          <cell r="A1507" t="str">
            <v>T3684</v>
          </cell>
          <cell r="B1507" t="str">
            <v>Tall Pantry Cabinet, 36 X 84 X 24</v>
          </cell>
          <cell r="C1507">
            <v>82</v>
          </cell>
          <cell r="D1507">
            <v>60</v>
          </cell>
        </row>
        <row r="1508">
          <cell r="A1508" t="str">
            <v>T368412</v>
          </cell>
          <cell r="B1508" t="str">
            <v>Tall Pantry Cabinet, 36 X 84 X 12</v>
          </cell>
          <cell r="C1508">
            <v>69</v>
          </cell>
          <cell r="D1508">
            <v>31</v>
          </cell>
        </row>
        <row r="1509">
          <cell r="A1509" t="str">
            <v>T368418</v>
          </cell>
          <cell r="B1509" t="str">
            <v>Tall Pantry Cabinet, 36 X 84 X 18</v>
          </cell>
          <cell r="C1509">
            <v>79</v>
          </cell>
          <cell r="D1509">
            <v>46</v>
          </cell>
        </row>
        <row r="1510">
          <cell r="A1510" t="str">
            <v>T368421</v>
          </cell>
          <cell r="B1510" t="str">
            <v>Tall Pantry Cabinet, 36 X 84 X 21</v>
          </cell>
          <cell r="C1510">
            <v>82</v>
          </cell>
          <cell r="D1510">
            <v>53</v>
          </cell>
        </row>
        <row r="1511">
          <cell r="A1511" t="str">
            <v>T3687</v>
          </cell>
          <cell r="B1511" t="str">
            <v>Tall Pantry Cabinet, 36 X 87 X 24</v>
          </cell>
          <cell r="C1511">
            <v>83</v>
          </cell>
          <cell r="D1511">
            <v>60</v>
          </cell>
        </row>
        <row r="1512">
          <cell r="A1512" t="str">
            <v>T368712</v>
          </cell>
          <cell r="B1512" t="str">
            <v>Tall Pantry Cabinet, 36 X 87 X 12</v>
          </cell>
          <cell r="C1512">
            <v>70</v>
          </cell>
          <cell r="D1512">
            <v>31</v>
          </cell>
        </row>
        <row r="1513">
          <cell r="A1513" t="str">
            <v>T368718</v>
          </cell>
          <cell r="B1513" t="str">
            <v>Tall Pantry Cabinet, 36 X 87 X 18</v>
          </cell>
          <cell r="C1513">
            <v>80</v>
          </cell>
          <cell r="D1513">
            <v>46</v>
          </cell>
        </row>
        <row r="1514">
          <cell r="A1514" t="str">
            <v>T368721</v>
          </cell>
          <cell r="B1514" t="str">
            <v>Tall Pantry Cabinet, 36 X 87 X 21</v>
          </cell>
          <cell r="C1514">
            <v>84</v>
          </cell>
          <cell r="D1514">
            <v>53</v>
          </cell>
        </row>
        <row r="1515">
          <cell r="A1515" t="str">
            <v>T3690</v>
          </cell>
          <cell r="B1515" t="str">
            <v>Tall Pantry Cabinet, 36 X 90 X 24</v>
          </cell>
          <cell r="C1515">
            <v>84</v>
          </cell>
          <cell r="D1515">
            <v>60</v>
          </cell>
        </row>
        <row r="1516">
          <cell r="A1516" t="str">
            <v>T369012</v>
          </cell>
          <cell r="B1516" t="str">
            <v>Tall Pantry Cabinet, 36 X 90 X 12</v>
          </cell>
          <cell r="C1516">
            <v>71</v>
          </cell>
          <cell r="D1516">
            <v>31</v>
          </cell>
        </row>
        <row r="1517">
          <cell r="A1517" t="str">
            <v>T369018</v>
          </cell>
          <cell r="B1517" t="str">
            <v>Tall Pantry Cabinet, 36 X 90 X 18</v>
          </cell>
          <cell r="C1517">
            <v>81</v>
          </cell>
          <cell r="D1517">
            <v>46</v>
          </cell>
        </row>
        <row r="1518">
          <cell r="A1518" t="str">
            <v>T369021</v>
          </cell>
          <cell r="B1518" t="str">
            <v>Tall Pantry Cabinet, 36 X 90 X 21</v>
          </cell>
          <cell r="C1518">
            <v>85</v>
          </cell>
          <cell r="D1518">
            <v>53</v>
          </cell>
        </row>
        <row r="1519">
          <cell r="A1519" t="str">
            <v>T3693</v>
          </cell>
          <cell r="B1519" t="str">
            <v>Tall Pantry Cabinet, 36 X 93 X 24</v>
          </cell>
          <cell r="C1519">
            <v>86</v>
          </cell>
          <cell r="D1519">
            <v>60</v>
          </cell>
        </row>
        <row r="1520">
          <cell r="A1520" t="str">
            <v>T369312</v>
          </cell>
          <cell r="B1520" t="str">
            <v>Tall Pantry Cabinet, 36 X 93 X 12</v>
          </cell>
          <cell r="C1520">
            <v>72</v>
          </cell>
          <cell r="D1520">
            <v>31</v>
          </cell>
        </row>
        <row r="1521">
          <cell r="A1521" t="str">
            <v>T369318</v>
          </cell>
          <cell r="B1521" t="str">
            <v>Tall Pantry Cabinet, 36 X 93 X 18</v>
          </cell>
          <cell r="C1521">
            <v>83</v>
          </cell>
          <cell r="D1521">
            <v>46</v>
          </cell>
        </row>
        <row r="1522">
          <cell r="A1522" t="str">
            <v>T369321</v>
          </cell>
          <cell r="B1522" t="str">
            <v>Tall Pantry Cabinet, 36 X 93 X 21</v>
          </cell>
          <cell r="C1522">
            <v>86</v>
          </cell>
          <cell r="D1522">
            <v>53</v>
          </cell>
        </row>
        <row r="1523">
          <cell r="A1523" t="str">
            <v>T3696</v>
          </cell>
          <cell r="B1523" t="str">
            <v>Tall Pantry Cabinet, 36 X 96 X 24</v>
          </cell>
          <cell r="C1523">
            <v>91</v>
          </cell>
          <cell r="D1523">
            <v>60</v>
          </cell>
        </row>
        <row r="1524">
          <cell r="A1524" t="str">
            <v>T369612</v>
          </cell>
          <cell r="B1524" t="str">
            <v>Tall Pantry Cabinet, 36 X 96 X 12</v>
          </cell>
          <cell r="C1524">
            <v>75</v>
          </cell>
          <cell r="D1524">
            <v>31</v>
          </cell>
        </row>
        <row r="1525">
          <cell r="A1525" t="str">
            <v>T369618</v>
          </cell>
          <cell r="B1525" t="str">
            <v>Tall Pantry Cabinet, 36 X 96 X 18</v>
          </cell>
          <cell r="C1525">
            <v>86</v>
          </cell>
          <cell r="D1525">
            <v>46</v>
          </cell>
        </row>
        <row r="1526">
          <cell r="A1526" t="str">
            <v>T369621</v>
          </cell>
          <cell r="B1526" t="str">
            <v>Tall Pantry Cabinet, 36 X 96 X 21</v>
          </cell>
          <cell r="C1526">
            <v>90</v>
          </cell>
          <cell r="D1526">
            <v>53</v>
          </cell>
        </row>
        <row r="1527">
          <cell r="A1527" t="str">
            <v>T4RO1284</v>
          </cell>
          <cell r="B1527" t="str">
            <v>Tall Pantry Cabinet, 4 R/O, 12 X 84 X 24</v>
          </cell>
          <cell r="C1527">
            <v>66</v>
          </cell>
          <cell r="D1527">
            <v>60</v>
          </cell>
        </row>
        <row r="1528">
          <cell r="A1528" t="str">
            <v>T4RO1287</v>
          </cell>
          <cell r="B1528" t="str">
            <v>Tall Pantry Cabinet, 4 R/O, 12 X 87 X 24</v>
          </cell>
          <cell r="C1528">
            <v>66</v>
          </cell>
          <cell r="D1528">
            <v>60</v>
          </cell>
        </row>
        <row r="1529">
          <cell r="A1529" t="str">
            <v>T4RO1290</v>
          </cell>
          <cell r="B1529" t="str">
            <v>Tall Pantry Cabinet, 4 R/O, 12 X 90 X 24</v>
          </cell>
          <cell r="C1529">
            <v>67</v>
          </cell>
          <cell r="D1529">
            <v>60</v>
          </cell>
        </row>
        <row r="1530">
          <cell r="A1530" t="str">
            <v>T4RO1293</v>
          </cell>
          <cell r="B1530" t="str">
            <v>Tall Pantry Cabinet, 4 R/O, 12 X 93 X 24</v>
          </cell>
          <cell r="C1530">
            <v>67</v>
          </cell>
          <cell r="D1530">
            <v>60</v>
          </cell>
        </row>
        <row r="1531">
          <cell r="A1531" t="str">
            <v>T4RO1296</v>
          </cell>
          <cell r="B1531" t="str">
            <v>Tall Pantry Cabinet, 4 R/O, 12 X 96 X 24</v>
          </cell>
          <cell r="C1531">
            <v>69</v>
          </cell>
          <cell r="D1531">
            <v>60</v>
          </cell>
        </row>
        <row r="1532">
          <cell r="A1532" t="str">
            <v>T4RO1584</v>
          </cell>
          <cell r="B1532" t="str">
            <v>Tall Pantry Cabinet, 4 R/O, 15 X 84 X 24</v>
          </cell>
          <cell r="C1532">
            <v>71</v>
          </cell>
          <cell r="D1532">
            <v>60</v>
          </cell>
        </row>
        <row r="1533">
          <cell r="A1533" t="str">
            <v>T4RO1587</v>
          </cell>
          <cell r="B1533" t="str">
            <v>Tall Pantry Cabinet, 4 R/O, 15 X 87 X 24</v>
          </cell>
          <cell r="C1533">
            <v>71</v>
          </cell>
          <cell r="D1533">
            <v>60</v>
          </cell>
        </row>
        <row r="1534">
          <cell r="A1534" t="str">
            <v>T4RO1590</v>
          </cell>
          <cell r="B1534" t="str">
            <v>Tall Pantry Cabinet, 4 R/O, 15 X 90 X 24</v>
          </cell>
          <cell r="C1534">
            <v>72</v>
          </cell>
          <cell r="D1534">
            <v>60</v>
          </cell>
        </row>
        <row r="1535">
          <cell r="A1535" t="str">
            <v>T4RO1593</v>
          </cell>
          <cell r="B1535" t="str">
            <v>Tall Pantry Cabinet, 4 R/O, 15 X 93 X 24</v>
          </cell>
          <cell r="C1535">
            <v>73</v>
          </cell>
          <cell r="D1535">
            <v>60</v>
          </cell>
        </row>
        <row r="1536">
          <cell r="A1536" t="str">
            <v>T4RO1596</v>
          </cell>
          <cell r="B1536" t="str">
            <v>Tall Pantry Cabinet, 4 R/O, 15 X 96 X 24</v>
          </cell>
          <cell r="C1536">
            <v>74</v>
          </cell>
          <cell r="D1536">
            <v>60</v>
          </cell>
        </row>
        <row r="1537">
          <cell r="A1537" t="str">
            <v>T4RO1884</v>
          </cell>
          <cell r="B1537" t="str">
            <v>Tall Pantry Cabinet, 4 R/O, 18 X 84 X 24</v>
          </cell>
          <cell r="C1537">
            <v>77</v>
          </cell>
          <cell r="D1537">
            <v>60</v>
          </cell>
        </row>
        <row r="1538">
          <cell r="A1538" t="str">
            <v>T4RO1887</v>
          </cell>
          <cell r="B1538" t="str">
            <v>Tall Pantry Cabinet, 4 R/O, 18 X 87 X 24</v>
          </cell>
          <cell r="C1538">
            <v>77</v>
          </cell>
          <cell r="D1538">
            <v>60</v>
          </cell>
        </row>
        <row r="1539">
          <cell r="A1539" t="str">
            <v>T4RO1890</v>
          </cell>
          <cell r="B1539" t="str">
            <v>Tall Pantry Cabinet, 4 R/O, 18 X 90 X 24</v>
          </cell>
          <cell r="C1539">
            <v>78</v>
          </cell>
          <cell r="D1539">
            <v>60</v>
          </cell>
        </row>
        <row r="1540">
          <cell r="A1540" t="str">
            <v>T4RO1893</v>
          </cell>
          <cell r="B1540" t="str">
            <v>Tall Pantry Cabinet, 4 R/O, 18 X 93 X 24</v>
          </cell>
          <cell r="C1540">
            <v>79</v>
          </cell>
          <cell r="D1540">
            <v>60</v>
          </cell>
        </row>
        <row r="1541">
          <cell r="A1541" t="str">
            <v>T4RO1896</v>
          </cell>
          <cell r="B1541" t="str">
            <v>Tall Pantry Cabinet, 4 R/O, 18 X 96 X 24</v>
          </cell>
          <cell r="C1541">
            <v>81</v>
          </cell>
          <cell r="D1541">
            <v>60</v>
          </cell>
        </row>
        <row r="1542">
          <cell r="A1542" t="str">
            <v>T4RO2184</v>
          </cell>
          <cell r="B1542" t="str">
            <v>Tall Pantry Cabinet, 4 R/O, 21 X 84 X 24</v>
          </cell>
          <cell r="C1542">
            <v>82</v>
          </cell>
          <cell r="D1542">
            <v>60</v>
          </cell>
        </row>
        <row r="1543">
          <cell r="A1543" t="str">
            <v>T4RO2187</v>
          </cell>
          <cell r="B1543" t="str">
            <v>Tall Pantry Cabinet, 4 R/O, 21 X 87 X 24</v>
          </cell>
          <cell r="C1543">
            <v>83</v>
          </cell>
          <cell r="D1543">
            <v>60</v>
          </cell>
        </row>
        <row r="1544">
          <cell r="A1544" t="str">
            <v>T4RO2190</v>
          </cell>
          <cell r="B1544" t="str">
            <v>Tall Pantry Cabinet, 4 R/O, 21 X 90 X 24</v>
          </cell>
          <cell r="C1544">
            <v>84</v>
          </cell>
          <cell r="D1544">
            <v>60</v>
          </cell>
        </row>
        <row r="1545">
          <cell r="A1545" t="str">
            <v>T4RO2193</v>
          </cell>
          <cell r="B1545" t="str">
            <v>Tall Pantry Cabinet, 4 R/O, 21 X 93 X 24</v>
          </cell>
          <cell r="C1545">
            <v>85</v>
          </cell>
          <cell r="D1545">
            <v>60</v>
          </cell>
        </row>
        <row r="1546">
          <cell r="A1546" t="str">
            <v>T4RO2196</v>
          </cell>
          <cell r="B1546" t="str">
            <v>Tall Pantry Cabinet, 4 R/O, 21 X 96 X 24</v>
          </cell>
          <cell r="C1546">
            <v>87</v>
          </cell>
          <cell r="D1546">
            <v>60</v>
          </cell>
        </row>
        <row r="1547">
          <cell r="A1547" t="str">
            <v>T4RO2484</v>
          </cell>
          <cell r="B1547" t="str">
            <v>Tall Pantry Cabinet, 4 R/O, 24 X 84 X 24</v>
          </cell>
          <cell r="C1547">
            <v>90</v>
          </cell>
          <cell r="D1547">
            <v>60</v>
          </cell>
        </row>
        <row r="1548">
          <cell r="A1548" t="str">
            <v>T4RO2484S</v>
          </cell>
          <cell r="B1548" t="str">
            <v>Tall Pantry Cabinet, 4 R/O, 24 X 84 X 24</v>
          </cell>
          <cell r="C1548">
            <v>86</v>
          </cell>
          <cell r="D1548">
            <v>60</v>
          </cell>
        </row>
        <row r="1549">
          <cell r="A1549" t="str">
            <v>T4RO2487</v>
          </cell>
          <cell r="B1549" t="str">
            <v>Tall Pantry Cabinet, 4 R/O, 24 X 87 X 24</v>
          </cell>
          <cell r="C1549">
            <v>91</v>
          </cell>
          <cell r="D1549">
            <v>60</v>
          </cell>
        </row>
        <row r="1550">
          <cell r="A1550" t="str">
            <v>T4RO2487S</v>
          </cell>
          <cell r="B1550" t="str">
            <v>Tall Pantry Cabinet, 4 R/O, 24 X 87 X 24</v>
          </cell>
          <cell r="C1550">
            <v>87</v>
          </cell>
          <cell r="D1550">
            <v>60</v>
          </cell>
        </row>
        <row r="1551">
          <cell r="A1551" t="str">
            <v>T4RO2490</v>
          </cell>
          <cell r="B1551" t="str">
            <v>Tall Pantry Cabinet, 4 R/O, 24 X 90 X 24</v>
          </cell>
          <cell r="C1551">
            <v>92</v>
          </cell>
          <cell r="D1551">
            <v>60</v>
          </cell>
        </row>
        <row r="1552">
          <cell r="A1552" t="str">
            <v>T4RO2490S</v>
          </cell>
          <cell r="B1552" t="str">
            <v>Tall Pantry Cabinet, 4 R/O, 24 X 90 X 24</v>
          </cell>
          <cell r="C1552">
            <v>88</v>
          </cell>
          <cell r="D1552">
            <v>60</v>
          </cell>
        </row>
        <row r="1553">
          <cell r="A1553" t="str">
            <v>T4RO2493</v>
          </cell>
          <cell r="B1553" t="str">
            <v>Tall Pantry Cabinet, 4 R/O, 24 X 93 X 24</v>
          </cell>
          <cell r="C1553">
            <v>93</v>
          </cell>
          <cell r="D1553">
            <v>60</v>
          </cell>
        </row>
        <row r="1554">
          <cell r="A1554" t="str">
            <v>T4RO2493S</v>
          </cell>
          <cell r="B1554" t="str">
            <v>Tall Pantry Cabinet, 4 R/O, 24 X 93 X 24</v>
          </cell>
          <cell r="C1554">
            <v>89</v>
          </cell>
          <cell r="D1554">
            <v>60</v>
          </cell>
        </row>
        <row r="1555">
          <cell r="A1555" t="str">
            <v>T4RO2496</v>
          </cell>
          <cell r="B1555" t="str">
            <v>Tall Pantry Cabinet, 4 R/O, 24 X 96 X 24</v>
          </cell>
          <cell r="C1555">
            <v>95</v>
          </cell>
          <cell r="D1555">
            <v>60</v>
          </cell>
        </row>
        <row r="1556">
          <cell r="A1556" t="str">
            <v>T4RO2496S</v>
          </cell>
          <cell r="B1556" t="str">
            <v>Tall Pantry Cabinet, 4 R/O, 24 X 96 X 24</v>
          </cell>
          <cell r="C1556">
            <v>92</v>
          </cell>
          <cell r="D1556">
            <v>60</v>
          </cell>
        </row>
        <row r="1557">
          <cell r="A1557" t="str">
            <v>T4RO2784</v>
          </cell>
          <cell r="B1557" t="str">
            <v>Tall Pantry Cabinet, 4 R/O, 27 X 84 X 24</v>
          </cell>
          <cell r="C1557">
            <v>95</v>
          </cell>
          <cell r="D1557">
            <v>60</v>
          </cell>
        </row>
        <row r="1558">
          <cell r="A1558" t="str">
            <v>T4RO2787</v>
          </cell>
          <cell r="B1558" t="str">
            <v>Tall Pantry Cabinet, 4 R/O, 27 X 87 X 24</v>
          </cell>
          <cell r="C1558">
            <v>96</v>
          </cell>
          <cell r="D1558">
            <v>60</v>
          </cell>
        </row>
        <row r="1559">
          <cell r="A1559" t="str">
            <v>T4RO2790</v>
          </cell>
          <cell r="B1559" t="str">
            <v>Tall Pantry Cabinet, 4 R/O, 27 X 90 X 24</v>
          </cell>
          <cell r="C1559">
            <v>98</v>
          </cell>
          <cell r="D1559">
            <v>60</v>
          </cell>
        </row>
        <row r="1560">
          <cell r="A1560" t="str">
            <v>T4RO2793</v>
          </cell>
          <cell r="B1560" t="str">
            <v>Tall Pantry Cabinet, 4 R/O, 27 X 93 X 24</v>
          </cell>
          <cell r="C1560">
            <v>99</v>
          </cell>
          <cell r="D1560">
            <v>60</v>
          </cell>
        </row>
        <row r="1561">
          <cell r="A1561" t="str">
            <v>T4RO2796</v>
          </cell>
          <cell r="B1561" t="str">
            <v>Tall Pantry Cabinet, 4 R/O, 27 X 96 X 24</v>
          </cell>
          <cell r="C1561">
            <v>102</v>
          </cell>
          <cell r="D1561">
            <v>60</v>
          </cell>
        </row>
        <row r="1562">
          <cell r="A1562" t="str">
            <v>T4RO3084</v>
          </cell>
          <cell r="B1562" t="str">
            <v>Tall Pantry Cabinet, 4 R/O, 30 X 84 X 24</v>
          </cell>
          <cell r="C1562">
            <v>100</v>
          </cell>
          <cell r="D1562">
            <v>60</v>
          </cell>
        </row>
        <row r="1563">
          <cell r="A1563" t="str">
            <v>T4RO3087</v>
          </cell>
          <cell r="B1563" t="str">
            <v>Tall Pantry Cabinet, 4 R/O, 30 X 87 X 24</v>
          </cell>
          <cell r="C1563">
            <v>101</v>
          </cell>
          <cell r="D1563">
            <v>60</v>
          </cell>
        </row>
        <row r="1564">
          <cell r="A1564" t="str">
            <v>T4RO3090</v>
          </cell>
          <cell r="B1564" t="str">
            <v>Tall Pantry Cabinet, 4 R/O, 30 X 90 X 24</v>
          </cell>
          <cell r="C1564">
            <v>102</v>
          </cell>
          <cell r="D1564">
            <v>60</v>
          </cell>
        </row>
        <row r="1565">
          <cell r="A1565" t="str">
            <v>T4RO3093</v>
          </cell>
          <cell r="B1565" t="str">
            <v>Tall Pantry Cabinet, 4 R/O, 30 X 93 X 24</v>
          </cell>
          <cell r="C1565">
            <v>104</v>
          </cell>
          <cell r="D1565">
            <v>60</v>
          </cell>
        </row>
        <row r="1566">
          <cell r="A1566" t="str">
            <v>T4RO3096</v>
          </cell>
          <cell r="B1566" t="str">
            <v>Tall Pantry Cabinet, 4 R/O, 30 X 96 X 24</v>
          </cell>
          <cell r="C1566">
            <v>107</v>
          </cell>
          <cell r="D1566">
            <v>60</v>
          </cell>
        </row>
        <row r="1567">
          <cell r="A1567" t="str">
            <v>T4RO3384</v>
          </cell>
          <cell r="B1567" t="str">
            <v>Tall Pantry Cabinet, 4 R/O, 33 X 84 X 24</v>
          </cell>
          <cell r="C1567">
            <v>106</v>
          </cell>
          <cell r="D1567">
            <v>60</v>
          </cell>
        </row>
        <row r="1568">
          <cell r="A1568" t="str">
            <v>T4RO3387</v>
          </cell>
          <cell r="B1568" t="str">
            <v>Tall Pantry Cabinet, 4 R/O, 33 X 87 X 24</v>
          </cell>
          <cell r="C1568">
            <v>108</v>
          </cell>
          <cell r="D1568">
            <v>60</v>
          </cell>
        </row>
        <row r="1569">
          <cell r="A1569" t="str">
            <v>T4RO3390</v>
          </cell>
          <cell r="B1569" t="str">
            <v>Tall Pantry Cabinet, 4 R/O, 33 X 90 X 24</v>
          </cell>
          <cell r="C1569">
            <v>109</v>
          </cell>
          <cell r="D1569">
            <v>60</v>
          </cell>
        </row>
        <row r="1570">
          <cell r="A1570" t="str">
            <v>T4RO3393</v>
          </cell>
          <cell r="B1570" t="str">
            <v>Tall Pantry Cabinet, 4 R/O, 33 X 93 X 24</v>
          </cell>
          <cell r="C1570">
            <v>110</v>
          </cell>
          <cell r="D1570">
            <v>60</v>
          </cell>
        </row>
        <row r="1571">
          <cell r="A1571" t="str">
            <v>T4RO3396</v>
          </cell>
          <cell r="B1571" t="str">
            <v>Tall Pantry Cabinet, 4 R/O, 33 X 96 X 24</v>
          </cell>
          <cell r="C1571">
            <v>114</v>
          </cell>
          <cell r="D1571">
            <v>60</v>
          </cell>
        </row>
        <row r="1572">
          <cell r="A1572" t="str">
            <v>T4RO3684</v>
          </cell>
          <cell r="B1572" t="str">
            <v>Tall Pantry Cabinet, 4 R/O, 36 X 84 X 24</v>
          </cell>
          <cell r="C1572">
            <v>112</v>
          </cell>
          <cell r="D1572">
            <v>60</v>
          </cell>
        </row>
        <row r="1573">
          <cell r="A1573" t="str">
            <v>T4RO3687</v>
          </cell>
          <cell r="B1573" t="str">
            <v>Tall Pantry Cabinet, 4 R/O, 36 X 87 X 24</v>
          </cell>
          <cell r="C1573">
            <v>114</v>
          </cell>
          <cell r="D1573">
            <v>60</v>
          </cell>
        </row>
        <row r="1574">
          <cell r="A1574" t="str">
            <v>T4RO3690</v>
          </cell>
          <cell r="B1574" t="str">
            <v>Tall Pantry Cabinet, 4 R/O, 36 X 90 X 24</v>
          </cell>
          <cell r="C1574">
            <v>115</v>
          </cell>
          <cell r="D1574">
            <v>60</v>
          </cell>
        </row>
        <row r="1575">
          <cell r="A1575" t="str">
            <v>T4RO3693</v>
          </cell>
          <cell r="B1575" t="str">
            <v>Tall Pantry Cabinet, 4 R/O, 36 X 93 X 24</v>
          </cell>
          <cell r="C1575">
            <v>117</v>
          </cell>
          <cell r="D1575">
            <v>60</v>
          </cell>
        </row>
        <row r="1576">
          <cell r="A1576" t="str">
            <v>T4RO3696</v>
          </cell>
          <cell r="B1576" t="str">
            <v>Tall Pantry Cabinet, 4 R/O, 36 X 96 X 24</v>
          </cell>
          <cell r="C1576">
            <v>120</v>
          </cell>
          <cell r="D1576">
            <v>60</v>
          </cell>
        </row>
        <row r="1577">
          <cell r="A1577" t="str">
            <v>TCB8424</v>
          </cell>
          <cell r="B1577" t="str">
            <v>Tall Column Box, 3 X 84 X 24</v>
          </cell>
          <cell r="C1577">
            <v>27</v>
          </cell>
          <cell r="D1577">
            <v>60</v>
          </cell>
        </row>
        <row r="1578">
          <cell r="A1578" t="str">
            <v>TCB8724</v>
          </cell>
          <cell r="B1578" t="str">
            <v>Tall Column Box, 3 X 87 X 24</v>
          </cell>
          <cell r="C1578">
            <v>27</v>
          </cell>
          <cell r="D1578">
            <v>60</v>
          </cell>
        </row>
        <row r="1579">
          <cell r="A1579" t="str">
            <v>TCB9024</v>
          </cell>
          <cell r="B1579" t="str">
            <v>Tall Column Box, 3 X 90 X 24</v>
          </cell>
          <cell r="C1579">
            <v>27</v>
          </cell>
          <cell r="D1579">
            <v>60</v>
          </cell>
        </row>
        <row r="1580">
          <cell r="A1580" t="str">
            <v>TCB9324</v>
          </cell>
          <cell r="B1580" t="str">
            <v>Tall Column Box, 3 X 93 X 24</v>
          </cell>
          <cell r="C1580">
            <v>27</v>
          </cell>
          <cell r="D1580">
            <v>60</v>
          </cell>
        </row>
        <row r="1581">
          <cell r="A1581" t="str">
            <v>TCB9624</v>
          </cell>
          <cell r="B1581" t="str">
            <v>Tall Column Box, 3 X 96 X 24</v>
          </cell>
          <cell r="C1581">
            <v>27</v>
          </cell>
          <cell r="D1581">
            <v>60</v>
          </cell>
        </row>
        <row r="1582">
          <cell r="A1582" t="str">
            <v>TOS3084</v>
          </cell>
          <cell r="B1582" t="str">
            <v>Tall Pantry Open Shelf, No Facia, 30 X 84 X 12</v>
          </cell>
          <cell r="C1582">
            <v>0</v>
          </cell>
          <cell r="D1582">
            <v>31</v>
          </cell>
        </row>
        <row r="1583">
          <cell r="A1583" t="str">
            <v>TOS3684</v>
          </cell>
          <cell r="B1583" t="str">
            <v>Tall Pantry Open Shelf, No Facia, 36 X 84 X 12</v>
          </cell>
          <cell r="C1583">
            <v>0</v>
          </cell>
          <cell r="D1583">
            <v>31</v>
          </cell>
        </row>
        <row r="1584">
          <cell r="A1584" t="str">
            <v>TREC196</v>
          </cell>
          <cell r="B1584" t="str">
            <v>Contempory Tall Refrigerator End, 1-1/2" x 96 x 25.5"</v>
          </cell>
          <cell r="C1584">
            <v>17</v>
          </cell>
          <cell r="D1584">
            <v>60</v>
          </cell>
        </row>
        <row r="1585">
          <cell r="A1585" t="str">
            <v>VKD24</v>
          </cell>
          <cell r="B1585" t="str">
            <v>Vanity Knee Drawer, 24 X 3 X 21</v>
          </cell>
          <cell r="C1585">
            <v>14</v>
          </cell>
          <cell r="D1585">
            <v>0</v>
          </cell>
        </row>
        <row r="1586">
          <cell r="A1586" t="str">
            <v>VKD30</v>
          </cell>
          <cell r="B1586" t="str">
            <v>Vanity Knee Drawer, 30 X 3 X 21</v>
          </cell>
          <cell r="C1586">
            <v>15</v>
          </cell>
          <cell r="D1586">
            <v>0</v>
          </cell>
        </row>
        <row r="1587">
          <cell r="A1587" t="str">
            <v>VKD36</v>
          </cell>
          <cell r="B1587" t="str">
            <v>Vanity Knee Drawer, 36 X 3 X 21</v>
          </cell>
          <cell r="C1587">
            <v>16</v>
          </cell>
          <cell r="D1587">
            <v>0</v>
          </cell>
        </row>
        <row r="1588">
          <cell r="A1588" t="str">
            <v>VKD42</v>
          </cell>
          <cell r="B1588" t="str">
            <v>Vanity Knee Drawer, 42 X 3 X 21</v>
          </cell>
          <cell r="C1588">
            <v>17</v>
          </cell>
          <cell r="D1588">
            <v>0</v>
          </cell>
        </row>
        <row r="1589">
          <cell r="A1589" t="str">
            <v>VS3D12</v>
          </cell>
          <cell r="B1589" t="str">
            <v>Vanity Std 3 Drawer, 12 X 31.5 X 21</v>
          </cell>
          <cell r="C1589">
            <v>25</v>
          </cell>
          <cell r="D1589">
            <v>17</v>
          </cell>
        </row>
        <row r="1590">
          <cell r="A1590" t="str">
            <v>VS3D15</v>
          </cell>
          <cell r="B1590" t="str">
            <v>Vanity Std 3 Drawer, 15 X 31.5 X 21</v>
          </cell>
          <cell r="C1590">
            <v>27</v>
          </cell>
          <cell r="D1590">
            <v>17</v>
          </cell>
        </row>
        <row r="1591">
          <cell r="A1591" t="str">
            <v>VS3D18</v>
          </cell>
          <cell r="B1591" t="str">
            <v>Vanity Std 3 Drawer, 18 X 31.5 X 21</v>
          </cell>
          <cell r="C1591">
            <v>29</v>
          </cell>
          <cell r="D1591">
            <v>17</v>
          </cell>
        </row>
        <row r="1592">
          <cell r="A1592" t="str">
            <v>VS3D21</v>
          </cell>
          <cell r="B1592" t="str">
            <v>Vanity Std 3 Drawer, 21 X 31.5 X 21</v>
          </cell>
          <cell r="C1592">
            <v>30</v>
          </cell>
          <cell r="D1592">
            <v>17</v>
          </cell>
        </row>
        <row r="1593">
          <cell r="A1593" t="str">
            <v>VS3D24</v>
          </cell>
          <cell r="B1593" t="str">
            <v>Vanity Std 3 Drawer, 24 X 31.5 X 21</v>
          </cell>
          <cell r="C1593">
            <v>32</v>
          </cell>
          <cell r="D1593">
            <v>17</v>
          </cell>
        </row>
        <row r="1594">
          <cell r="A1594" t="str">
            <v>VSB12</v>
          </cell>
          <cell r="B1594" t="str">
            <v>Vanity Std 1 Drawer, 12 X 31.5 X 21</v>
          </cell>
          <cell r="C1594">
            <v>20</v>
          </cell>
          <cell r="D1594">
            <v>17</v>
          </cell>
        </row>
        <row r="1595">
          <cell r="A1595" t="str">
            <v>VSB15</v>
          </cell>
          <cell r="B1595" t="str">
            <v>Vanity Std 1 Drawer, 15 X 31.5 X 21</v>
          </cell>
          <cell r="C1595">
            <v>22</v>
          </cell>
          <cell r="D1595">
            <v>17</v>
          </cell>
        </row>
        <row r="1596">
          <cell r="A1596" t="str">
            <v>VSB18</v>
          </cell>
          <cell r="B1596" t="str">
            <v>Vanity Std 1 Drawer, 18 X 31.5 X 21</v>
          </cell>
          <cell r="C1596">
            <v>23</v>
          </cell>
          <cell r="D1596">
            <v>17</v>
          </cell>
        </row>
        <row r="1597">
          <cell r="A1597" t="str">
            <v>VSB21</v>
          </cell>
          <cell r="B1597" t="str">
            <v>Vanity Std 1 Drawer, 21 X 31.5 X 21</v>
          </cell>
          <cell r="C1597">
            <v>25</v>
          </cell>
          <cell r="D1597">
            <v>17</v>
          </cell>
        </row>
        <row r="1598">
          <cell r="A1598" t="str">
            <v>VSB24</v>
          </cell>
          <cell r="B1598" t="str">
            <v>Vanity Std 1 Drawer, 24 X 31.5 X 21</v>
          </cell>
          <cell r="C1598">
            <v>26</v>
          </cell>
          <cell r="D1598">
            <v>17</v>
          </cell>
        </row>
        <row r="1599">
          <cell r="A1599" t="str">
            <v>VSB24S</v>
          </cell>
          <cell r="B1599" t="str">
            <v>Vanity Std 1 Drawer, 24 X 31.5 X 21</v>
          </cell>
          <cell r="C1599">
            <v>26</v>
          </cell>
          <cell r="D1599">
            <v>17</v>
          </cell>
        </row>
        <row r="1600">
          <cell r="A1600" t="str">
            <v>VSB27</v>
          </cell>
          <cell r="B1600" t="str">
            <v>Vanity Std 1 Drawer, 27 X 31.5 X 21</v>
          </cell>
          <cell r="C1600">
            <v>28</v>
          </cell>
          <cell r="D1600">
            <v>17</v>
          </cell>
        </row>
        <row r="1601">
          <cell r="A1601" t="str">
            <v>VSB30</v>
          </cell>
          <cell r="B1601" t="str">
            <v>Vanity Std 1 Drawer, 30 X 31.5 X 21</v>
          </cell>
          <cell r="C1601">
            <v>30</v>
          </cell>
          <cell r="D1601">
            <v>17</v>
          </cell>
        </row>
        <row r="1602">
          <cell r="A1602" t="str">
            <v>VSB33</v>
          </cell>
          <cell r="B1602" t="str">
            <v>Vanity Std 1 Drawer, 33 X 31.5 X 21</v>
          </cell>
          <cell r="C1602">
            <v>32</v>
          </cell>
          <cell r="D1602">
            <v>17</v>
          </cell>
        </row>
        <row r="1603">
          <cell r="A1603" t="str">
            <v>VSB36</v>
          </cell>
          <cell r="B1603" t="str">
            <v>Vanity Std 1 Drawer, 36 X 31.5 X 21</v>
          </cell>
          <cell r="C1603">
            <v>33</v>
          </cell>
          <cell r="D1603">
            <v>17</v>
          </cell>
        </row>
        <row r="1604">
          <cell r="A1604" t="str">
            <v>VSB39</v>
          </cell>
          <cell r="B1604" t="str">
            <v>Vanity Std 1 Drawer, 39 X 31.5 X 21</v>
          </cell>
          <cell r="C1604">
            <v>35</v>
          </cell>
          <cell r="D1604">
            <v>17</v>
          </cell>
        </row>
        <row r="1605">
          <cell r="A1605" t="str">
            <v>VSB42</v>
          </cell>
          <cell r="B1605" t="str">
            <v>Vanity Std 1 Drawer, 42 X 31.5 X 21</v>
          </cell>
          <cell r="C1605">
            <v>37</v>
          </cell>
          <cell r="D1605">
            <v>17</v>
          </cell>
        </row>
        <row r="1606">
          <cell r="A1606" t="str">
            <v>VSB9</v>
          </cell>
          <cell r="B1606" t="str">
            <v>Vanity Std 1 Drawer, 9 X 31.5 X 21</v>
          </cell>
          <cell r="C1606">
            <v>19</v>
          </cell>
          <cell r="D1606">
            <v>17</v>
          </cell>
        </row>
        <row r="1607">
          <cell r="A1607" t="str">
            <v>VSC27</v>
          </cell>
          <cell r="B1607" t="str">
            <v>Vanity Std Combo 2 Drawers, 27 X 31.5 X 21</v>
          </cell>
          <cell r="C1607">
            <v>33</v>
          </cell>
          <cell r="D1607">
            <v>17</v>
          </cell>
        </row>
        <row r="1608">
          <cell r="A1608" t="str">
            <v>VSC30</v>
          </cell>
          <cell r="B1608" t="str">
            <v>Vanity Std Combo 2 Drawers, 30 X 31.5 X 21</v>
          </cell>
          <cell r="C1608">
            <v>34</v>
          </cell>
          <cell r="D1608">
            <v>17</v>
          </cell>
        </row>
        <row r="1609">
          <cell r="A1609" t="str">
            <v>VSC33</v>
          </cell>
          <cell r="B1609" t="str">
            <v>Vanity Std Combo 2 Drawers, 33 X 31.5 X 21</v>
          </cell>
          <cell r="C1609">
            <v>35</v>
          </cell>
          <cell r="D1609">
            <v>17</v>
          </cell>
        </row>
        <row r="1610">
          <cell r="A1610" t="str">
            <v>VSC36</v>
          </cell>
          <cell r="B1610" t="str">
            <v>Vanity Std Combo 2 Drawers, 36 X 31.5 X 21</v>
          </cell>
          <cell r="C1610">
            <v>37</v>
          </cell>
          <cell r="D1610">
            <v>17</v>
          </cell>
        </row>
        <row r="1611">
          <cell r="A1611" t="str">
            <v>VSC39</v>
          </cell>
          <cell r="B1611" t="str">
            <v>Vanity Std Combo 2 Drawers, 39 X 31.5 X 21</v>
          </cell>
          <cell r="C1611">
            <v>38</v>
          </cell>
          <cell r="D1611">
            <v>17</v>
          </cell>
        </row>
        <row r="1612">
          <cell r="A1612" t="str">
            <v>VSC42</v>
          </cell>
          <cell r="B1612" t="str">
            <v>Vanity Std Combo 2 Drawers, 42 X 31.5 X 21</v>
          </cell>
          <cell r="C1612">
            <v>39</v>
          </cell>
          <cell r="D1612">
            <v>17</v>
          </cell>
        </row>
        <row r="1613">
          <cell r="A1613" t="str">
            <v>VSC48</v>
          </cell>
          <cell r="B1613" t="str">
            <v>Vanity Std Combo 4 Drawers, 48 X 31.5 X 21</v>
          </cell>
          <cell r="C1613">
            <v>52</v>
          </cell>
          <cell r="D1613">
            <v>17</v>
          </cell>
        </row>
        <row r="1614">
          <cell r="A1614" t="str">
            <v>VSC54</v>
          </cell>
          <cell r="B1614" t="str">
            <v>Vanity Std Combo 4 Drawers, 54 X 31.5 X 21</v>
          </cell>
          <cell r="C1614">
            <v>55</v>
          </cell>
          <cell r="D1614">
            <v>17</v>
          </cell>
        </row>
        <row r="1615">
          <cell r="A1615" t="str">
            <v>VSC60</v>
          </cell>
          <cell r="B1615" t="str">
            <v>Vanity Std Combo 4 Drawers, 60 X 31.5 X 21</v>
          </cell>
          <cell r="C1615">
            <v>57</v>
          </cell>
          <cell r="D1615">
            <v>17</v>
          </cell>
        </row>
        <row r="1616">
          <cell r="A1616" t="str">
            <v>VSCH33</v>
          </cell>
          <cell r="B1616" t="str">
            <v>Vanity HCP Combo 2 Drawers, 33 X 31.5 X 21</v>
          </cell>
          <cell r="C1616">
            <v>36</v>
          </cell>
          <cell r="D1616">
            <v>17</v>
          </cell>
        </row>
        <row r="1617">
          <cell r="A1617" t="str">
            <v>VSCH36</v>
          </cell>
          <cell r="B1617" t="str">
            <v>Vanity HCP Combo 2 Drawers, 36 X 31.5 X 21</v>
          </cell>
          <cell r="C1617">
            <v>37</v>
          </cell>
          <cell r="D1617">
            <v>17</v>
          </cell>
        </row>
        <row r="1618">
          <cell r="A1618" t="str">
            <v>VSCH39</v>
          </cell>
          <cell r="B1618" t="str">
            <v>Vanity HCP Combo 2 Drawers, 39 X 31.5 X 21</v>
          </cell>
          <cell r="C1618">
            <v>38</v>
          </cell>
          <cell r="D1618">
            <v>17</v>
          </cell>
        </row>
        <row r="1619">
          <cell r="A1619" t="str">
            <v>VSCH42</v>
          </cell>
          <cell r="B1619" t="str">
            <v>Vanity HCP Combo 2 Drawers, 42 X 31.5 X 21</v>
          </cell>
          <cell r="C1619">
            <v>39</v>
          </cell>
          <cell r="D1619">
            <v>17</v>
          </cell>
        </row>
        <row r="1620">
          <cell r="A1620" t="str">
            <v>VSDD30</v>
          </cell>
          <cell r="B1620" t="str">
            <v>Vanity Std Combo 2 Top Dual Drawer, 30 X 31.5 X 21</v>
          </cell>
          <cell r="C1620">
            <v>33</v>
          </cell>
          <cell r="D1620">
            <v>17</v>
          </cell>
        </row>
        <row r="1621">
          <cell r="A1621" t="str">
            <v>VSDD33</v>
          </cell>
          <cell r="B1621" t="str">
            <v>Vanity Std Combo 2 Top Dual Drawer, 33 X 31.5 X 20</v>
          </cell>
          <cell r="C1621">
            <v>34</v>
          </cell>
          <cell r="D1621">
            <v>17</v>
          </cell>
        </row>
        <row r="1622">
          <cell r="A1622" t="str">
            <v>VSDD36</v>
          </cell>
          <cell r="B1622" t="str">
            <v>Vanity Std Combo 2 Top Dual Drawer, 36 X 31.5 X 21</v>
          </cell>
          <cell r="C1622">
            <v>35</v>
          </cell>
          <cell r="D1622">
            <v>17</v>
          </cell>
        </row>
        <row r="1623">
          <cell r="A1623" t="str">
            <v>VSDD39</v>
          </cell>
          <cell r="B1623" t="str">
            <v>Vanity Std Combo 2 Top Dual Drawer, 39 X 31.5 X 21</v>
          </cell>
          <cell r="C1623">
            <v>36</v>
          </cell>
          <cell r="D1623">
            <v>17</v>
          </cell>
        </row>
        <row r="1624">
          <cell r="A1624" t="str">
            <v>VSDD42</v>
          </cell>
          <cell r="B1624" t="str">
            <v>Vanity Std Combo 2 Top Dual Drawer, 42 X 31.5 X 21</v>
          </cell>
          <cell r="C1624">
            <v>37</v>
          </cell>
          <cell r="D1624">
            <v>17</v>
          </cell>
        </row>
        <row r="1625">
          <cell r="A1625" t="str">
            <v>VSDD48</v>
          </cell>
          <cell r="B1625" t="str">
            <v>Vanity Std Combo 2 Top Dual Drawer, 48 X 31.5 X 21</v>
          </cell>
          <cell r="C1625">
            <v>41</v>
          </cell>
          <cell r="D1625">
            <v>17</v>
          </cell>
        </row>
        <row r="1626">
          <cell r="A1626" t="str">
            <v>VSDD54</v>
          </cell>
          <cell r="B1626" t="str">
            <v>Vanity Std Combo 2 Top Dual Drawer, 54 X 31.5 X 21</v>
          </cell>
          <cell r="C1626">
            <v>47</v>
          </cell>
          <cell r="D1626">
            <v>17</v>
          </cell>
        </row>
        <row r="1627">
          <cell r="A1627" t="str">
            <v>VSDD60</v>
          </cell>
          <cell r="B1627" t="str">
            <v>Vanity Std Combo 2 Top Dual Drawer, 60 X 31.5 X 21</v>
          </cell>
          <cell r="C1627">
            <v>49</v>
          </cell>
          <cell r="D1627">
            <v>17</v>
          </cell>
        </row>
        <row r="1628">
          <cell r="A1628" t="str">
            <v>VSF12</v>
          </cell>
          <cell r="B1628" t="str">
            <v>Vanity Std Full Door, 12 X 31.5 X 21</v>
          </cell>
          <cell r="C1628">
            <v>17</v>
          </cell>
          <cell r="D1628">
            <v>17</v>
          </cell>
        </row>
        <row r="1629">
          <cell r="A1629" t="str">
            <v>VSF15</v>
          </cell>
          <cell r="B1629" t="str">
            <v>Vanity Std Full Door, 15 X 31.5 X 21</v>
          </cell>
          <cell r="C1629">
            <v>19</v>
          </cell>
          <cell r="D1629">
            <v>17</v>
          </cell>
        </row>
        <row r="1630">
          <cell r="A1630" t="str">
            <v>VSF18</v>
          </cell>
          <cell r="B1630" t="str">
            <v>Vanity Std Full Door, 18 X 31.5 X 21</v>
          </cell>
          <cell r="C1630">
            <v>20</v>
          </cell>
          <cell r="D1630">
            <v>17</v>
          </cell>
        </row>
        <row r="1631">
          <cell r="A1631" t="str">
            <v>VSF21</v>
          </cell>
          <cell r="B1631" t="str">
            <v>Vanity Std Full Door, 21 X 31.5 X 21</v>
          </cell>
          <cell r="C1631">
            <v>22</v>
          </cell>
          <cell r="D1631">
            <v>17</v>
          </cell>
        </row>
        <row r="1632">
          <cell r="A1632" t="str">
            <v>VSF24</v>
          </cell>
          <cell r="B1632" t="str">
            <v>Vanity Std Full Door, 24 X 31.5 X 21</v>
          </cell>
          <cell r="C1632">
            <v>23</v>
          </cell>
          <cell r="D1632">
            <v>17</v>
          </cell>
        </row>
        <row r="1633">
          <cell r="A1633" t="str">
            <v>VSF24S</v>
          </cell>
          <cell r="B1633" t="str">
            <v>Vanity Std Full Door, 24 X 31.5 X 21</v>
          </cell>
          <cell r="C1633">
            <v>23</v>
          </cell>
          <cell r="D1633">
            <v>17</v>
          </cell>
        </row>
        <row r="1634">
          <cell r="A1634" t="str">
            <v>VSF27</v>
          </cell>
          <cell r="B1634" t="str">
            <v>Vanity Std Full Door, 27 X 31.5 X 21</v>
          </cell>
          <cell r="C1634">
            <v>25</v>
          </cell>
          <cell r="D1634">
            <v>17</v>
          </cell>
        </row>
        <row r="1635">
          <cell r="A1635" t="str">
            <v>VSF30</v>
          </cell>
          <cell r="B1635" t="str">
            <v>Vanity Std Full Door, 30 X 31.5 X 21</v>
          </cell>
          <cell r="C1635">
            <v>26</v>
          </cell>
          <cell r="D1635">
            <v>17</v>
          </cell>
        </row>
        <row r="1636">
          <cell r="A1636" t="str">
            <v>VSF33</v>
          </cell>
          <cell r="B1636" t="str">
            <v>Vanity Std Full Door, 33 X 31.5 X 21</v>
          </cell>
          <cell r="C1636">
            <v>28</v>
          </cell>
          <cell r="D1636">
            <v>17</v>
          </cell>
        </row>
        <row r="1637">
          <cell r="A1637" t="str">
            <v>VSF36</v>
          </cell>
          <cell r="B1637" t="str">
            <v>Vanity Std Full Door, 36 X 31.5 X 21</v>
          </cell>
          <cell r="C1637">
            <v>29</v>
          </cell>
          <cell r="D1637">
            <v>17</v>
          </cell>
        </row>
        <row r="1638">
          <cell r="A1638" t="str">
            <v>VSF39</v>
          </cell>
          <cell r="B1638" t="str">
            <v>Vanity Std Full Door, 39 X 31.5 X 21</v>
          </cell>
          <cell r="C1638">
            <v>31</v>
          </cell>
          <cell r="D1638">
            <v>17</v>
          </cell>
        </row>
        <row r="1639">
          <cell r="A1639" t="str">
            <v>VSF42</v>
          </cell>
          <cell r="B1639" t="str">
            <v>Vanity Std Full Door, 42 X 31.5 X 21</v>
          </cell>
          <cell r="C1639">
            <v>32</v>
          </cell>
          <cell r="D1639">
            <v>17</v>
          </cell>
        </row>
        <row r="1640">
          <cell r="A1640" t="str">
            <v>VSH33</v>
          </cell>
          <cell r="B1640" t="str">
            <v>Vanity HCP Sink Base, 33 X 31.5 X 21</v>
          </cell>
          <cell r="C1640">
            <v>25</v>
          </cell>
          <cell r="D1640">
            <v>17</v>
          </cell>
        </row>
        <row r="1641">
          <cell r="A1641" t="str">
            <v>VSH36</v>
          </cell>
          <cell r="B1641" t="str">
            <v>Vanity HCP Sink Base, 36 X 31.5 X 21</v>
          </cell>
          <cell r="C1641">
            <v>26</v>
          </cell>
          <cell r="D1641">
            <v>17</v>
          </cell>
        </row>
        <row r="1642">
          <cell r="A1642" t="str">
            <v>VSH39</v>
          </cell>
          <cell r="B1642" t="str">
            <v>Vanity HCP Sink Base, 39 X 31.5 X 21</v>
          </cell>
          <cell r="C1642">
            <v>28</v>
          </cell>
          <cell r="D1642">
            <v>17</v>
          </cell>
        </row>
        <row r="1643">
          <cell r="A1643" t="str">
            <v>VSH42</v>
          </cell>
          <cell r="B1643" t="str">
            <v>Vanity HCP Sink Base, 42 X 31.5 X 21</v>
          </cell>
          <cell r="C1643">
            <v>29</v>
          </cell>
          <cell r="D1643">
            <v>17</v>
          </cell>
        </row>
        <row r="1644">
          <cell r="A1644" t="str">
            <v>VSS21</v>
          </cell>
          <cell r="B1644" t="str">
            <v>Vanity Std Sink Base, 21 X 31.5 X 21</v>
          </cell>
          <cell r="C1644">
            <v>20</v>
          </cell>
          <cell r="D1644">
            <v>17</v>
          </cell>
        </row>
        <row r="1645">
          <cell r="A1645" t="str">
            <v>VSS24</v>
          </cell>
          <cell r="B1645" t="str">
            <v>Vanity Std Sink Base, 24 X 31.5 X 21</v>
          </cell>
          <cell r="C1645">
            <v>21</v>
          </cell>
          <cell r="D1645">
            <v>17</v>
          </cell>
        </row>
        <row r="1646">
          <cell r="A1646" t="str">
            <v>VSS24S</v>
          </cell>
          <cell r="B1646" t="str">
            <v>Vanity Std Sink Base, 24 X 31.5 X 21</v>
          </cell>
          <cell r="C1646">
            <v>21</v>
          </cell>
          <cell r="D1646">
            <v>17</v>
          </cell>
        </row>
        <row r="1647">
          <cell r="A1647" t="str">
            <v>VSS27</v>
          </cell>
          <cell r="B1647" t="str">
            <v>Vanity Std Sink Base, 27 X 31.5 X 21</v>
          </cell>
          <cell r="C1647">
            <v>22</v>
          </cell>
          <cell r="D1647">
            <v>17</v>
          </cell>
        </row>
        <row r="1648">
          <cell r="A1648" t="str">
            <v>VSS30</v>
          </cell>
          <cell r="B1648" t="str">
            <v>Vanity Std Sink Base, 30 X 31.5 X 21</v>
          </cell>
          <cell r="C1648">
            <v>23</v>
          </cell>
          <cell r="D1648">
            <v>17</v>
          </cell>
        </row>
        <row r="1649">
          <cell r="A1649" t="str">
            <v>VSS33</v>
          </cell>
          <cell r="B1649" t="str">
            <v>Vanity Std Sink Base, 33 X 31.5 X 21</v>
          </cell>
          <cell r="C1649">
            <v>25</v>
          </cell>
          <cell r="D1649">
            <v>17</v>
          </cell>
        </row>
        <row r="1650">
          <cell r="A1650" t="str">
            <v>VSS36</v>
          </cell>
          <cell r="B1650" t="str">
            <v>Vanity Std Sink Base, 36 X 31.5 X 21</v>
          </cell>
          <cell r="C1650">
            <v>26</v>
          </cell>
          <cell r="D1650">
            <v>17</v>
          </cell>
        </row>
        <row r="1651">
          <cell r="A1651" t="str">
            <v>VSS39</v>
          </cell>
          <cell r="B1651" t="str">
            <v>Vanity Std Sink Base, 39 X 31.5 X 21</v>
          </cell>
          <cell r="C1651">
            <v>27</v>
          </cell>
          <cell r="D1651">
            <v>17</v>
          </cell>
        </row>
        <row r="1652">
          <cell r="A1652" t="str">
            <v>VSS42</v>
          </cell>
          <cell r="B1652" t="str">
            <v>Vanity Std Sink Base, 42 X 31.5 X 21</v>
          </cell>
          <cell r="C1652">
            <v>28</v>
          </cell>
          <cell r="D1652">
            <v>17</v>
          </cell>
        </row>
        <row r="1653">
          <cell r="A1653" t="str">
            <v>VSS48</v>
          </cell>
          <cell r="B1653" t="str">
            <v>Vanity Std Sink Base, 48 X 31.5 X 21</v>
          </cell>
          <cell r="C1653">
            <v>30</v>
          </cell>
          <cell r="D1653">
            <v>17</v>
          </cell>
        </row>
        <row r="1654">
          <cell r="A1654" t="str">
            <v>VSSF21</v>
          </cell>
          <cell r="B1654" t="str">
            <v>Vanity Std Sink Full Door, 21 X 31.5 X 21</v>
          </cell>
          <cell r="C1654">
            <v>20</v>
          </cell>
          <cell r="D1654">
            <v>17</v>
          </cell>
        </row>
        <row r="1655">
          <cell r="A1655" t="str">
            <v>VSSF24</v>
          </cell>
          <cell r="B1655" t="str">
            <v>Vanity Std Sink Full Door, 24 X 31.5 X 21</v>
          </cell>
          <cell r="C1655">
            <v>21</v>
          </cell>
          <cell r="D1655">
            <v>17</v>
          </cell>
        </row>
        <row r="1656">
          <cell r="A1656" t="str">
            <v>VSSF24S</v>
          </cell>
          <cell r="B1656" t="str">
            <v>Vanity Std Sink Full Door, 24 X 31.5 X 21</v>
          </cell>
          <cell r="C1656">
            <v>21</v>
          </cell>
          <cell r="D1656">
            <v>17</v>
          </cell>
        </row>
        <row r="1657">
          <cell r="A1657" t="str">
            <v>VSSF27</v>
          </cell>
          <cell r="B1657" t="str">
            <v>Vanity Std Sink Full Door, 27 X 31.5 X 21</v>
          </cell>
          <cell r="C1657">
            <v>23</v>
          </cell>
          <cell r="D1657">
            <v>17</v>
          </cell>
        </row>
        <row r="1658">
          <cell r="A1658" t="str">
            <v>VSSF30</v>
          </cell>
          <cell r="B1658" t="str">
            <v>Vanity Std Sink Full Door, 30 X 31.5 X 21</v>
          </cell>
          <cell r="C1658">
            <v>24</v>
          </cell>
          <cell r="D1658">
            <v>17</v>
          </cell>
        </row>
        <row r="1659">
          <cell r="A1659" t="str">
            <v>VSSF33</v>
          </cell>
          <cell r="B1659" t="str">
            <v>Vanity Std Sink Full Door, 33 X 31.5 X 21</v>
          </cell>
          <cell r="C1659">
            <v>25</v>
          </cell>
          <cell r="D1659">
            <v>17</v>
          </cell>
        </row>
        <row r="1660">
          <cell r="A1660" t="str">
            <v>VSSF36</v>
          </cell>
          <cell r="B1660" t="str">
            <v>Vanity Std Sink Full Door, 36 X 31.5 X 21</v>
          </cell>
          <cell r="C1660">
            <v>27</v>
          </cell>
          <cell r="D1660">
            <v>17</v>
          </cell>
        </row>
        <row r="1661">
          <cell r="A1661" t="str">
            <v>VSSF39</v>
          </cell>
          <cell r="B1661" t="str">
            <v>Vanity Std Sink Full Door, 39 X 31.5 X 21</v>
          </cell>
          <cell r="C1661">
            <v>28</v>
          </cell>
          <cell r="D1661">
            <v>17</v>
          </cell>
        </row>
        <row r="1662">
          <cell r="A1662" t="str">
            <v>VSSF42</v>
          </cell>
          <cell r="B1662" t="str">
            <v>Vanity Std Sink Full Door, 42 X 31.5 X 21</v>
          </cell>
          <cell r="C1662">
            <v>29</v>
          </cell>
          <cell r="D1662">
            <v>17</v>
          </cell>
        </row>
        <row r="1663">
          <cell r="A1663" t="str">
            <v>VSSFH33</v>
          </cell>
          <cell r="B1663" t="str">
            <v>Vanity HCP Sink Full Door, 33 X 31.5 X 21</v>
          </cell>
          <cell r="C1663">
            <v>26</v>
          </cell>
          <cell r="D1663">
            <v>17</v>
          </cell>
        </row>
        <row r="1664">
          <cell r="A1664" t="str">
            <v>VSSFH36</v>
          </cell>
          <cell r="B1664" t="str">
            <v>Vanity HCP Sink Full Door, 36 X 31.5 X 21</v>
          </cell>
          <cell r="C1664">
            <v>27</v>
          </cell>
          <cell r="D1664">
            <v>17</v>
          </cell>
        </row>
        <row r="1665">
          <cell r="A1665" t="str">
            <v>VSSFH39</v>
          </cell>
          <cell r="B1665" t="str">
            <v>Vanity HCP Sink Full Door, 39 X 31.5 X 21</v>
          </cell>
          <cell r="C1665">
            <v>29</v>
          </cell>
          <cell r="D1665">
            <v>17</v>
          </cell>
        </row>
        <row r="1666">
          <cell r="A1666" t="str">
            <v>VSSFH42</v>
          </cell>
          <cell r="B1666" t="str">
            <v>Vanity HCP Sink Full Door, 42 X 31.5 X 21</v>
          </cell>
          <cell r="C1666">
            <v>30</v>
          </cell>
          <cell r="D1666">
            <v>17</v>
          </cell>
        </row>
        <row r="1667">
          <cell r="A1667" t="str">
            <v>VT3D12</v>
          </cell>
          <cell r="B1667" t="str">
            <v>Vanity Tall 3 Drawer, 12 X 34.5 X 21</v>
          </cell>
          <cell r="C1667">
            <v>26</v>
          </cell>
          <cell r="D1667">
            <v>19</v>
          </cell>
        </row>
        <row r="1668">
          <cell r="A1668" t="str">
            <v>VT3D15</v>
          </cell>
          <cell r="B1668" t="str">
            <v>Vanity Tall 3 Drawer, 15 X 34.5 X 21</v>
          </cell>
          <cell r="C1668">
            <v>28</v>
          </cell>
          <cell r="D1668">
            <v>19</v>
          </cell>
        </row>
        <row r="1669">
          <cell r="A1669" t="str">
            <v>VT3D18</v>
          </cell>
          <cell r="B1669" t="str">
            <v>Vanity Tall 3 Drawer, 18 X 34.5 X 21</v>
          </cell>
          <cell r="C1669">
            <v>30</v>
          </cell>
          <cell r="D1669">
            <v>19</v>
          </cell>
        </row>
        <row r="1670">
          <cell r="A1670" t="str">
            <v>VT3D21</v>
          </cell>
          <cell r="B1670" t="str">
            <v>Vanity Tall 3 Drawer, 21 X 34.5 X 21</v>
          </cell>
          <cell r="C1670">
            <v>31</v>
          </cell>
          <cell r="D1670">
            <v>19</v>
          </cell>
        </row>
        <row r="1671">
          <cell r="A1671" t="str">
            <v>VT3D24</v>
          </cell>
          <cell r="B1671" t="str">
            <v>Vanity Tall 3 Drawer, 24 X 34.5 X 21</v>
          </cell>
          <cell r="C1671">
            <v>33</v>
          </cell>
          <cell r="D1671">
            <v>19</v>
          </cell>
        </row>
        <row r="1672">
          <cell r="A1672" t="str">
            <v>VT4D12</v>
          </cell>
          <cell r="B1672" t="str">
            <v>Vanity Tall 4 Drawer, 12 X 34.5 X 21</v>
          </cell>
          <cell r="C1672">
            <v>28</v>
          </cell>
          <cell r="D1672">
            <v>19</v>
          </cell>
        </row>
        <row r="1673">
          <cell r="A1673" t="str">
            <v>VT4D15</v>
          </cell>
          <cell r="B1673" t="str">
            <v>Vanity Tall 4 Drawer, 15 X 34.5 X 21</v>
          </cell>
          <cell r="C1673">
            <v>30</v>
          </cell>
          <cell r="D1673">
            <v>19</v>
          </cell>
        </row>
        <row r="1674">
          <cell r="A1674" t="str">
            <v>VT4D18</v>
          </cell>
          <cell r="B1674" t="str">
            <v>Vanity Tall 4 Drawer, 18 X 34.5 X 21</v>
          </cell>
          <cell r="C1674">
            <v>32</v>
          </cell>
          <cell r="D1674">
            <v>19</v>
          </cell>
        </row>
        <row r="1675">
          <cell r="A1675" t="str">
            <v>VT4D21</v>
          </cell>
          <cell r="B1675" t="str">
            <v>Vanity Tall 4 Drawer, 21 X 34.5 X 21</v>
          </cell>
          <cell r="C1675">
            <v>33</v>
          </cell>
          <cell r="D1675">
            <v>19</v>
          </cell>
        </row>
        <row r="1676">
          <cell r="A1676" t="str">
            <v>VT4D24</v>
          </cell>
          <cell r="B1676" t="str">
            <v>Vanity Tall 4 Drawer, 24 X 34.5 X 21</v>
          </cell>
          <cell r="C1676">
            <v>36</v>
          </cell>
          <cell r="D1676">
            <v>19</v>
          </cell>
        </row>
        <row r="1677">
          <cell r="A1677" t="str">
            <v>VTB12</v>
          </cell>
          <cell r="B1677" t="str">
            <v>Vanity Tall 1 Drawer, 12 X 34.5 X 21</v>
          </cell>
          <cell r="C1677">
            <v>21</v>
          </cell>
          <cell r="D1677">
            <v>19</v>
          </cell>
        </row>
        <row r="1678">
          <cell r="A1678" t="str">
            <v>VTB15</v>
          </cell>
          <cell r="B1678" t="str">
            <v>Vanity Tall 1 Drawer, 15 X 34.5 X 21</v>
          </cell>
          <cell r="C1678">
            <v>22</v>
          </cell>
          <cell r="D1678">
            <v>19</v>
          </cell>
        </row>
        <row r="1679">
          <cell r="A1679" t="str">
            <v>VTB18</v>
          </cell>
          <cell r="B1679" t="str">
            <v>Vanity Tall 1 Drawer, 18 X 34.5 X 21</v>
          </cell>
          <cell r="C1679">
            <v>24</v>
          </cell>
          <cell r="D1679">
            <v>19</v>
          </cell>
        </row>
        <row r="1680">
          <cell r="A1680" t="str">
            <v>VTB21</v>
          </cell>
          <cell r="B1680" t="str">
            <v>Vanity Tall 1 Drawer, 21 X 34.5 X 21</v>
          </cell>
          <cell r="C1680">
            <v>26</v>
          </cell>
          <cell r="D1680">
            <v>19</v>
          </cell>
        </row>
        <row r="1681">
          <cell r="A1681" t="str">
            <v>VTB24</v>
          </cell>
          <cell r="B1681" t="str">
            <v>Vanity Tall 1 Drawer, 24 X 34.5 X 21</v>
          </cell>
          <cell r="C1681">
            <v>28</v>
          </cell>
          <cell r="D1681">
            <v>19</v>
          </cell>
        </row>
        <row r="1682">
          <cell r="A1682" t="str">
            <v>VTB24S</v>
          </cell>
          <cell r="B1682" t="str">
            <v>Vanity Tall 1 Drawer, 24 X 34.5 X 21</v>
          </cell>
          <cell r="C1682">
            <v>27</v>
          </cell>
          <cell r="D1682">
            <v>19</v>
          </cell>
        </row>
        <row r="1683">
          <cell r="A1683" t="str">
            <v>VTB27</v>
          </cell>
          <cell r="B1683" t="str">
            <v>Vanity Tall 1 Drawer, 27 X 34.5 X 21</v>
          </cell>
          <cell r="C1683">
            <v>30</v>
          </cell>
          <cell r="D1683">
            <v>19</v>
          </cell>
        </row>
        <row r="1684">
          <cell r="A1684" t="str">
            <v>VTB30</v>
          </cell>
          <cell r="B1684" t="str">
            <v>Vanity Tall 1 Drawer, 30 X 34.5 X 21</v>
          </cell>
          <cell r="C1684">
            <v>31</v>
          </cell>
          <cell r="D1684">
            <v>19</v>
          </cell>
        </row>
        <row r="1685">
          <cell r="A1685" t="str">
            <v>VTB33</v>
          </cell>
          <cell r="B1685" t="str">
            <v>Vanity Tall 1 Drawer, 33 X 34.5 X 21</v>
          </cell>
          <cell r="C1685">
            <v>33</v>
          </cell>
          <cell r="D1685">
            <v>19</v>
          </cell>
        </row>
        <row r="1686">
          <cell r="A1686" t="str">
            <v>VTB36</v>
          </cell>
          <cell r="B1686" t="str">
            <v>Vanity Tall 1 Drawer, 36 X 34.5 X 21</v>
          </cell>
          <cell r="C1686">
            <v>35</v>
          </cell>
          <cell r="D1686">
            <v>19</v>
          </cell>
        </row>
        <row r="1687">
          <cell r="A1687" t="str">
            <v>VTB39</v>
          </cell>
          <cell r="B1687" t="str">
            <v>Vanity Tall 1 Drawer, 39 X 34.5 X 21</v>
          </cell>
          <cell r="C1687">
            <v>37</v>
          </cell>
          <cell r="D1687">
            <v>19</v>
          </cell>
        </row>
        <row r="1688">
          <cell r="A1688" t="str">
            <v>VTB42</v>
          </cell>
          <cell r="B1688" t="str">
            <v>Vanity Tall 1 Drawer, 42 X 34.5 X 21</v>
          </cell>
          <cell r="C1688">
            <v>38</v>
          </cell>
          <cell r="D1688">
            <v>19</v>
          </cell>
        </row>
        <row r="1689">
          <cell r="A1689" t="str">
            <v>VTB9</v>
          </cell>
          <cell r="B1689" t="str">
            <v>Vanity Tall 1 Drawer, 9 X 34.5 X 21</v>
          </cell>
          <cell r="C1689">
            <v>20</v>
          </cell>
          <cell r="D1689">
            <v>19</v>
          </cell>
        </row>
        <row r="1690">
          <cell r="A1690" t="str">
            <v>VTC27</v>
          </cell>
          <cell r="B1690" t="str">
            <v>Vanity Tall Combo 2 drawers, 27 X 34.5 X 21</v>
          </cell>
          <cell r="C1690">
            <v>34</v>
          </cell>
          <cell r="D1690">
            <v>19</v>
          </cell>
        </row>
        <row r="1691">
          <cell r="A1691" t="str">
            <v>VTC30</v>
          </cell>
          <cell r="B1691" t="str">
            <v>Vanity Tall Combo 2 drawers, 30 X 34.5 X 21</v>
          </cell>
          <cell r="C1691">
            <v>36</v>
          </cell>
          <cell r="D1691">
            <v>19</v>
          </cell>
        </row>
        <row r="1692">
          <cell r="A1692" t="str">
            <v>VTC33</v>
          </cell>
          <cell r="B1692" t="str">
            <v>Vanity Tall Combo 2 drawers, 33 X 34.5 X 21</v>
          </cell>
          <cell r="C1692">
            <v>37</v>
          </cell>
          <cell r="D1692">
            <v>19</v>
          </cell>
        </row>
        <row r="1693">
          <cell r="A1693" t="str">
            <v>VTC36</v>
          </cell>
          <cell r="B1693" t="str">
            <v>Vanity Tall Combo 2 drawers, 36 X 34.5 X 21</v>
          </cell>
          <cell r="C1693">
            <v>38</v>
          </cell>
          <cell r="D1693">
            <v>19</v>
          </cell>
        </row>
        <row r="1694">
          <cell r="A1694" t="str">
            <v>VTC39</v>
          </cell>
          <cell r="B1694" t="str">
            <v>Vanity Tall Combo 2 drawers, 39 X 34.5 X 21</v>
          </cell>
          <cell r="C1694">
            <v>40</v>
          </cell>
          <cell r="D1694">
            <v>19</v>
          </cell>
        </row>
        <row r="1695">
          <cell r="A1695" t="str">
            <v>VTC42</v>
          </cell>
          <cell r="B1695" t="str">
            <v>Vanity Tall Combo 2 drawers, 42 X 34.5 X 21</v>
          </cell>
          <cell r="C1695">
            <v>41</v>
          </cell>
          <cell r="D1695">
            <v>19</v>
          </cell>
        </row>
        <row r="1696">
          <cell r="A1696" t="str">
            <v>VTC48</v>
          </cell>
          <cell r="B1696" t="str">
            <v>Vanity Tall Combo 4 drawers, 48 X 34.5 X 21</v>
          </cell>
          <cell r="C1696">
            <v>55</v>
          </cell>
          <cell r="D1696">
            <v>19</v>
          </cell>
        </row>
        <row r="1697">
          <cell r="A1697" t="str">
            <v>VTC54</v>
          </cell>
          <cell r="B1697" t="str">
            <v>Vanity Tall Combo 4 drawers, 54 X 34.5 X 21</v>
          </cell>
          <cell r="C1697">
            <v>57</v>
          </cell>
          <cell r="D1697">
            <v>19</v>
          </cell>
        </row>
        <row r="1698">
          <cell r="A1698" t="str">
            <v>VTC60</v>
          </cell>
          <cell r="B1698" t="str">
            <v>Vanity Tall Combo 4 drawers, 60 X 34.5 X 21</v>
          </cell>
          <cell r="C1698">
            <v>59</v>
          </cell>
          <cell r="D1698">
            <v>19</v>
          </cell>
        </row>
        <row r="1699">
          <cell r="A1699" t="str">
            <v>VTDD30</v>
          </cell>
          <cell r="B1699" t="str">
            <v>Vanity Tall Combo 2 Top Drawer, 30 X 34.5 X 21</v>
          </cell>
          <cell r="C1699">
            <v>34</v>
          </cell>
          <cell r="D1699">
            <v>19</v>
          </cell>
        </row>
        <row r="1700">
          <cell r="A1700" t="str">
            <v>VTDD33</v>
          </cell>
          <cell r="B1700" t="str">
            <v>Vanity Tall Combo 2 Top Drawer, 33 X 34.5 X 21</v>
          </cell>
          <cell r="C1700">
            <v>36</v>
          </cell>
          <cell r="D1700">
            <v>19</v>
          </cell>
        </row>
        <row r="1701">
          <cell r="A1701" t="str">
            <v>VTDD36</v>
          </cell>
          <cell r="B1701" t="str">
            <v>Vanity Tall Combo 2 Top Drawer, 36 X 34.5 X 21</v>
          </cell>
          <cell r="C1701">
            <v>37</v>
          </cell>
          <cell r="D1701">
            <v>19</v>
          </cell>
        </row>
        <row r="1702">
          <cell r="A1702" t="str">
            <v>VTDD39</v>
          </cell>
          <cell r="B1702" t="str">
            <v>Vanity Tall Combo 2 Top Drawer, 39 X 34.5 X 21</v>
          </cell>
          <cell r="C1702">
            <v>38</v>
          </cell>
          <cell r="D1702">
            <v>19</v>
          </cell>
        </row>
        <row r="1703">
          <cell r="A1703" t="str">
            <v>VTDD42</v>
          </cell>
          <cell r="B1703" t="str">
            <v>Vanity Tall Combo 2 Top Drawer, 42 X 34.5 X 21</v>
          </cell>
          <cell r="C1703">
            <v>39</v>
          </cell>
          <cell r="D1703">
            <v>19</v>
          </cell>
        </row>
        <row r="1704">
          <cell r="A1704" t="str">
            <v>VTDD48</v>
          </cell>
          <cell r="B1704" t="str">
            <v>Vanity Tall Combo 2 Top Drawer, 48 X 34.5 X 21</v>
          </cell>
          <cell r="C1704">
            <v>43</v>
          </cell>
          <cell r="D1704">
            <v>19</v>
          </cell>
        </row>
        <row r="1705">
          <cell r="A1705" t="str">
            <v>VTDD54</v>
          </cell>
          <cell r="B1705" t="str">
            <v>Vanity Tall Combo 2 Top Drawer, 54 X 34.5 X 21</v>
          </cell>
          <cell r="C1705">
            <v>49</v>
          </cell>
          <cell r="D1705">
            <v>19</v>
          </cell>
        </row>
        <row r="1706">
          <cell r="A1706" t="str">
            <v>VTDD60</v>
          </cell>
          <cell r="B1706" t="str">
            <v>Vanity Tall Combo 2 Top Drawer, 60 X 34.5 X 21</v>
          </cell>
          <cell r="C1706">
            <v>52</v>
          </cell>
          <cell r="D1706">
            <v>19</v>
          </cell>
        </row>
        <row r="1707">
          <cell r="A1707" t="str">
            <v>VTF12</v>
          </cell>
          <cell r="B1707" t="str">
            <v>Vanity Tall Full Door, 12 X 34.5 X 21</v>
          </cell>
          <cell r="C1707">
            <v>18</v>
          </cell>
          <cell r="D1707">
            <v>19</v>
          </cell>
        </row>
        <row r="1708">
          <cell r="A1708" t="str">
            <v>VTF15</v>
          </cell>
          <cell r="B1708" t="str">
            <v>Vanity Tall Full Door, 15 X 34.5 X 21</v>
          </cell>
          <cell r="C1708">
            <v>19</v>
          </cell>
          <cell r="D1708">
            <v>19</v>
          </cell>
        </row>
        <row r="1709">
          <cell r="A1709" t="str">
            <v>VTF18</v>
          </cell>
          <cell r="B1709" t="str">
            <v>Vanity Tall Full Door, 18 X 34.5 X 21</v>
          </cell>
          <cell r="C1709">
            <v>21</v>
          </cell>
          <cell r="D1709">
            <v>19</v>
          </cell>
        </row>
        <row r="1710">
          <cell r="A1710" t="str">
            <v>VTF21</v>
          </cell>
          <cell r="B1710" t="str">
            <v>Vanity Tall Full Door, 21 X 34.5 X 21</v>
          </cell>
          <cell r="C1710">
            <v>22</v>
          </cell>
          <cell r="D1710">
            <v>19</v>
          </cell>
        </row>
        <row r="1711">
          <cell r="A1711" t="str">
            <v>VTF24</v>
          </cell>
          <cell r="B1711" t="str">
            <v>Vanity Tall Full Door, 24 X 34.5 X 21</v>
          </cell>
          <cell r="C1711">
            <v>24</v>
          </cell>
          <cell r="D1711">
            <v>19</v>
          </cell>
        </row>
        <row r="1712">
          <cell r="A1712" t="str">
            <v>VTF24S</v>
          </cell>
          <cell r="B1712" t="str">
            <v>Vanity Tall Full Door, 24 X 34.5 X 21</v>
          </cell>
          <cell r="C1712">
            <v>24</v>
          </cell>
          <cell r="D1712">
            <v>19</v>
          </cell>
        </row>
        <row r="1713">
          <cell r="A1713" t="str">
            <v>VTF27</v>
          </cell>
          <cell r="B1713" t="str">
            <v>Vanity Tall Full Door, 27 X 34.5 X 21</v>
          </cell>
          <cell r="C1713">
            <v>26</v>
          </cell>
          <cell r="D1713">
            <v>19</v>
          </cell>
        </row>
        <row r="1714">
          <cell r="A1714" t="str">
            <v>VTF30</v>
          </cell>
          <cell r="B1714" t="str">
            <v>Vanity Tall Full Door, 30 X 34.5 X 21</v>
          </cell>
          <cell r="C1714">
            <v>27</v>
          </cell>
          <cell r="D1714">
            <v>19</v>
          </cell>
        </row>
        <row r="1715">
          <cell r="A1715" t="str">
            <v>VTF33</v>
          </cell>
          <cell r="B1715" t="str">
            <v>Vanity Tall Full Door, 33 X 34.5 X 21</v>
          </cell>
          <cell r="C1715">
            <v>29</v>
          </cell>
          <cell r="D1715">
            <v>19</v>
          </cell>
        </row>
        <row r="1716">
          <cell r="A1716" t="str">
            <v>VTF36</v>
          </cell>
          <cell r="B1716" t="str">
            <v>Vanity Tall Full Door, 36 X 34.5 X 21</v>
          </cell>
          <cell r="C1716">
            <v>30</v>
          </cell>
          <cell r="D1716">
            <v>19</v>
          </cell>
        </row>
        <row r="1717">
          <cell r="A1717" t="str">
            <v>VTF39</v>
          </cell>
          <cell r="B1717" t="str">
            <v>Vanity Tall Full Door, 39 X 34.5 X 21</v>
          </cell>
          <cell r="C1717">
            <v>32</v>
          </cell>
          <cell r="D1717">
            <v>19</v>
          </cell>
        </row>
        <row r="1718">
          <cell r="A1718" t="str">
            <v>VTF42</v>
          </cell>
          <cell r="B1718" t="str">
            <v>Vanity Tall Full Door, 42 X 34.5 X 21</v>
          </cell>
          <cell r="C1718">
            <v>34</v>
          </cell>
          <cell r="D1718">
            <v>19</v>
          </cell>
        </row>
        <row r="1719">
          <cell r="A1719" t="str">
            <v>VTIB21</v>
          </cell>
          <cell r="B1719" t="str">
            <v>Vanity Tall 1 Drawer, 21 X 34.5 X 21</v>
          </cell>
          <cell r="C1719">
            <v>29</v>
          </cell>
          <cell r="D1719">
            <v>19</v>
          </cell>
        </row>
        <row r="1720">
          <cell r="A1720" t="str">
            <v>VTIB24</v>
          </cell>
          <cell r="B1720" t="str">
            <v>Vanity Tall 1 Drawer, 24 X 34.5 X 21</v>
          </cell>
          <cell r="C1720">
            <v>32</v>
          </cell>
          <cell r="D1720">
            <v>19</v>
          </cell>
        </row>
        <row r="1721">
          <cell r="A1721" t="str">
            <v>VTIB24S</v>
          </cell>
          <cell r="B1721" t="str">
            <v>Vanity Tall 1 Drawer, 24 X 34.5 X 21</v>
          </cell>
          <cell r="C1721">
            <v>31</v>
          </cell>
          <cell r="D1721">
            <v>19</v>
          </cell>
        </row>
        <row r="1722">
          <cell r="A1722" t="str">
            <v>VTIB27</v>
          </cell>
          <cell r="B1722" t="str">
            <v>Vanity Tall 1 Drawer, 27 X 34.5 X 21</v>
          </cell>
          <cell r="C1722">
            <v>34</v>
          </cell>
          <cell r="D1722">
            <v>19</v>
          </cell>
        </row>
        <row r="1723">
          <cell r="A1723" t="str">
            <v>VTIB30</v>
          </cell>
          <cell r="B1723" t="str">
            <v>Vanity Tall 1 Drawer, 30 X 34.5 X 21</v>
          </cell>
          <cell r="C1723">
            <v>35</v>
          </cell>
          <cell r="D1723">
            <v>19</v>
          </cell>
        </row>
        <row r="1724">
          <cell r="A1724" t="str">
            <v>VTIB33</v>
          </cell>
          <cell r="B1724" t="str">
            <v>Vanity Tall 1 Drawer, 33 X 34.5 X 21</v>
          </cell>
          <cell r="C1724">
            <v>37</v>
          </cell>
          <cell r="D1724">
            <v>19</v>
          </cell>
        </row>
        <row r="1725">
          <cell r="A1725" t="str">
            <v>VTIB36</v>
          </cell>
          <cell r="B1725" t="str">
            <v>Vanity Tall 1 Drawer, 36 X 34.5 X 21</v>
          </cell>
          <cell r="C1725">
            <v>39</v>
          </cell>
          <cell r="D1725">
            <v>19</v>
          </cell>
        </row>
        <row r="1726">
          <cell r="A1726" t="str">
            <v>VTIB39</v>
          </cell>
          <cell r="B1726" t="str">
            <v>Vanity Tall 1 Drawer, 39 X 34.5 X 21</v>
          </cell>
          <cell r="C1726">
            <v>41</v>
          </cell>
          <cell r="D1726">
            <v>19</v>
          </cell>
        </row>
        <row r="1727">
          <cell r="A1727" t="str">
            <v>VTIB42</v>
          </cell>
          <cell r="B1727" t="str">
            <v>Vanity Tall 1 Drawer, 42 X 34.5 X 21</v>
          </cell>
          <cell r="C1727">
            <v>42</v>
          </cell>
          <cell r="D1727">
            <v>19</v>
          </cell>
        </row>
        <row r="1728">
          <cell r="A1728" t="str">
            <v>VTS21</v>
          </cell>
          <cell r="B1728" t="str">
            <v>Vanity Tall Sink, 21 X 34.5 X 21</v>
          </cell>
          <cell r="C1728">
            <v>21</v>
          </cell>
          <cell r="D1728">
            <v>19</v>
          </cell>
        </row>
        <row r="1729">
          <cell r="A1729" t="str">
            <v>VTS24</v>
          </cell>
          <cell r="B1729" t="str">
            <v>Vanity Tall Sink, 24 X 34.5 X 21</v>
          </cell>
          <cell r="C1729">
            <v>22</v>
          </cell>
          <cell r="D1729">
            <v>19</v>
          </cell>
        </row>
        <row r="1730">
          <cell r="A1730" t="str">
            <v>VTS24S</v>
          </cell>
          <cell r="B1730" t="str">
            <v>Vanity Tall Sink, 24 X 34.5 X 21</v>
          </cell>
          <cell r="C1730">
            <v>22</v>
          </cell>
          <cell r="D1730">
            <v>19</v>
          </cell>
        </row>
        <row r="1731">
          <cell r="A1731" t="str">
            <v>VTS27</v>
          </cell>
          <cell r="B1731" t="str">
            <v>Vanity Tall Sink, 27 X 34.5 X 21</v>
          </cell>
          <cell r="C1731">
            <v>24</v>
          </cell>
          <cell r="D1731">
            <v>19</v>
          </cell>
        </row>
        <row r="1732">
          <cell r="A1732" t="str">
            <v>VTS30</v>
          </cell>
          <cell r="B1732" t="str">
            <v>Vanity Tall Sink, 30 X 34.5 X 21</v>
          </cell>
          <cell r="C1732">
            <v>25</v>
          </cell>
          <cell r="D1732">
            <v>19</v>
          </cell>
        </row>
        <row r="1733">
          <cell r="A1733" t="str">
            <v>VTS33</v>
          </cell>
          <cell r="B1733" t="str">
            <v>Vanity Tall Sink, 33 X 34.5 X 21</v>
          </cell>
          <cell r="C1733">
            <v>26</v>
          </cell>
          <cell r="D1733">
            <v>19</v>
          </cell>
        </row>
        <row r="1734">
          <cell r="A1734" t="str">
            <v>VTS36</v>
          </cell>
          <cell r="B1734" t="str">
            <v>Vanity Tall Sink, 36 X 34.5 X 21</v>
          </cell>
          <cell r="C1734">
            <v>28</v>
          </cell>
          <cell r="D1734">
            <v>19</v>
          </cell>
        </row>
        <row r="1735">
          <cell r="A1735" t="str">
            <v>VTS39</v>
          </cell>
          <cell r="B1735" t="str">
            <v>Vanity Tall Sink, 39 X 34.5 X 21</v>
          </cell>
          <cell r="C1735">
            <v>29</v>
          </cell>
          <cell r="D1735">
            <v>19</v>
          </cell>
        </row>
        <row r="1736">
          <cell r="A1736" t="str">
            <v>VTS42</v>
          </cell>
          <cell r="B1736" t="str">
            <v>Vanity Tall Sink, 42 X 34.5 X 21</v>
          </cell>
          <cell r="C1736">
            <v>30</v>
          </cell>
          <cell r="D1736">
            <v>19</v>
          </cell>
        </row>
        <row r="1737">
          <cell r="A1737" t="str">
            <v>VTS48</v>
          </cell>
          <cell r="B1737" t="str">
            <v>Vanity Tall Sink, 48 X 34.5 X 21</v>
          </cell>
          <cell r="C1737">
            <v>32</v>
          </cell>
          <cell r="D1737">
            <v>19</v>
          </cell>
        </row>
        <row r="1738">
          <cell r="A1738" t="str">
            <v>VTSF21</v>
          </cell>
          <cell r="B1738" t="str">
            <v>Vanity Tall Sink Full Door, 21 X 34.5 X 21</v>
          </cell>
          <cell r="C1738">
            <v>21</v>
          </cell>
          <cell r="D1738">
            <v>19</v>
          </cell>
        </row>
        <row r="1739">
          <cell r="A1739" t="str">
            <v>VTSF24</v>
          </cell>
          <cell r="B1739" t="str">
            <v>Vanity Tall Sink Full Door, 24 X 34.5 X 21</v>
          </cell>
          <cell r="C1739">
            <v>22</v>
          </cell>
          <cell r="D1739">
            <v>19</v>
          </cell>
        </row>
        <row r="1740">
          <cell r="A1740" t="str">
            <v>VTSF24S</v>
          </cell>
          <cell r="B1740" t="str">
            <v>Vanity Tall Sink Full Door, 24 X 34.5 X 21</v>
          </cell>
          <cell r="C1740">
            <v>22</v>
          </cell>
          <cell r="D1740">
            <v>19</v>
          </cell>
        </row>
        <row r="1741">
          <cell r="A1741" t="str">
            <v>VTSF27</v>
          </cell>
          <cell r="B1741" t="str">
            <v>Vanity Tall Sink Full Door, 27 X 34.5 X 21</v>
          </cell>
          <cell r="C1741">
            <v>24</v>
          </cell>
          <cell r="D1741">
            <v>19</v>
          </cell>
        </row>
        <row r="1742">
          <cell r="A1742" t="str">
            <v>VTSF30</v>
          </cell>
          <cell r="B1742" t="str">
            <v>Vanity Tall Sink Full Door, 30 X 34.5 X 21</v>
          </cell>
          <cell r="C1742">
            <v>25</v>
          </cell>
          <cell r="D1742">
            <v>19</v>
          </cell>
        </row>
        <row r="1743">
          <cell r="A1743" t="str">
            <v>VTSF33</v>
          </cell>
          <cell r="B1743" t="str">
            <v>Vanity Tall Sink Full Door, 33 X 34.5 X 21</v>
          </cell>
          <cell r="C1743">
            <v>26</v>
          </cell>
          <cell r="D1743">
            <v>19</v>
          </cell>
        </row>
        <row r="1744">
          <cell r="A1744" t="str">
            <v>VTSF36</v>
          </cell>
          <cell r="B1744" t="str">
            <v>Vanity Tall Sink Full Door, 36 X 34.5 X 21</v>
          </cell>
          <cell r="C1744">
            <v>28</v>
          </cell>
          <cell r="D1744">
            <v>19</v>
          </cell>
        </row>
        <row r="1745">
          <cell r="A1745" t="str">
            <v>VTSF39</v>
          </cell>
          <cell r="B1745" t="str">
            <v>Vanity Tall Sink Full Door, 39 X 34.5 X 21</v>
          </cell>
          <cell r="C1745">
            <v>29</v>
          </cell>
          <cell r="D1745">
            <v>19</v>
          </cell>
        </row>
        <row r="1746">
          <cell r="A1746" t="str">
            <v>VTSF42</v>
          </cell>
          <cell r="B1746" t="str">
            <v>Vanity Tall Sink Full Door, 42 X 34.5 X 21</v>
          </cell>
          <cell r="C1746">
            <v>30</v>
          </cell>
          <cell r="D1746">
            <v>19</v>
          </cell>
        </row>
        <row r="1747">
          <cell r="A1747" t="str">
            <v>VW21</v>
          </cell>
          <cell r="B1747" t="str">
            <v>Vanity Wall Hung 21" tall, 21 X 21 X 21</v>
          </cell>
          <cell r="C1747">
            <v>24</v>
          </cell>
          <cell r="D1747">
            <v>14</v>
          </cell>
        </row>
        <row r="1748">
          <cell r="A1748" t="str">
            <v>VW24</v>
          </cell>
          <cell r="B1748" t="str">
            <v>Vanity Wall Hung 21" tall, 24 X 21 X 21</v>
          </cell>
          <cell r="C1748">
            <v>25</v>
          </cell>
          <cell r="D1748">
            <v>14</v>
          </cell>
        </row>
        <row r="1749">
          <cell r="A1749" t="str">
            <v>VW24S</v>
          </cell>
          <cell r="B1749" t="str">
            <v>Vanity Wall Hung 21" tall, 24 X 21 X 21</v>
          </cell>
          <cell r="C1749">
            <v>25</v>
          </cell>
          <cell r="D1749">
            <v>14</v>
          </cell>
        </row>
        <row r="1750">
          <cell r="A1750" t="str">
            <v>VW27</v>
          </cell>
          <cell r="B1750" t="str">
            <v>Vanity Wall Hung 21" tall, 27 X 21 X 21</v>
          </cell>
          <cell r="C1750">
            <v>27</v>
          </cell>
          <cell r="D1750">
            <v>14</v>
          </cell>
        </row>
        <row r="1751">
          <cell r="A1751" t="str">
            <v>VW2D12</v>
          </cell>
          <cell r="B1751" t="str">
            <v>Vanity Wall Hung 2 drawers, 12 X 21 X 21</v>
          </cell>
          <cell r="C1751">
            <v>27</v>
          </cell>
          <cell r="D1751">
            <v>14</v>
          </cell>
        </row>
        <row r="1752">
          <cell r="A1752" t="str">
            <v>VW2D15</v>
          </cell>
          <cell r="B1752" t="str">
            <v>Vanity Wall Hung 2 drawers, 15 X 21 X 21</v>
          </cell>
          <cell r="C1752">
            <v>28</v>
          </cell>
          <cell r="D1752">
            <v>14</v>
          </cell>
        </row>
        <row r="1753">
          <cell r="A1753" t="str">
            <v>VW2D18</v>
          </cell>
          <cell r="B1753" t="str">
            <v>Vanity Wall Hung 2 drawers, 18 X 21 X 21</v>
          </cell>
          <cell r="C1753">
            <v>30</v>
          </cell>
          <cell r="D1753">
            <v>14</v>
          </cell>
        </row>
        <row r="1754">
          <cell r="A1754" t="str">
            <v>VW2D21</v>
          </cell>
          <cell r="B1754" t="str">
            <v>Vanity Wall Hung 2 drawers, 21 X 21 X 21</v>
          </cell>
          <cell r="C1754">
            <v>31</v>
          </cell>
          <cell r="D1754">
            <v>14</v>
          </cell>
        </row>
        <row r="1755">
          <cell r="A1755" t="str">
            <v>VW2D24</v>
          </cell>
          <cell r="B1755" t="str">
            <v>Vanity Wall Hung 2 drawers, 24 X 21 X 21</v>
          </cell>
          <cell r="C1755">
            <v>33</v>
          </cell>
          <cell r="D1755">
            <v>14</v>
          </cell>
        </row>
        <row r="1756">
          <cell r="A1756" t="str">
            <v>VW30</v>
          </cell>
          <cell r="B1756" t="str">
            <v>Vanity Wall Hung 21" tall, 30 X 21 X 21</v>
          </cell>
          <cell r="C1756">
            <v>28</v>
          </cell>
          <cell r="D1756">
            <v>14</v>
          </cell>
        </row>
        <row r="1757">
          <cell r="A1757" t="str">
            <v>VW33</v>
          </cell>
          <cell r="B1757" t="str">
            <v>Vanity Wall Hung 21" tall, 33 X 21 X 21</v>
          </cell>
          <cell r="C1757">
            <v>30</v>
          </cell>
          <cell r="D1757">
            <v>14</v>
          </cell>
        </row>
        <row r="1758">
          <cell r="A1758" t="str">
            <v>VW36</v>
          </cell>
          <cell r="B1758" t="str">
            <v>Vanity Wall Hung 21" tall, 36 X 21 X 21</v>
          </cell>
          <cell r="C1758">
            <v>31</v>
          </cell>
          <cell r="D1758">
            <v>14</v>
          </cell>
        </row>
        <row r="1759">
          <cell r="A1759" t="str">
            <v>VW39</v>
          </cell>
          <cell r="B1759" t="str">
            <v>Vanity Wall Hung 21" tall, 39 X 21 X 21</v>
          </cell>
          <cell r="C1759">
            <v>32</v>
          </cell>
          <cell r="D1759">
            <v>14</v>
          </cell>
        </row>
        <row r="1760">
          <cell r="A1760" t="str">
            <v>VW42</v>
          </cell>
          <cell r="B1760" t="str">
            <v>Vanity Wall Hung 21" tall, 42 X 21 X 21</v>
          </cell>
          <cell r="C1760">
            <v>33</v>
          </cell>
          <cell r="D1760">
            <v>14</v>
          </cell>
        </row>
        <row r="1761">
          <cell r="A1761" t="str">
            <v>W1212</v>
          </cell>
          <cell r="B1761" t="str">
            <v>Wall Cabinet, 12 X 12 X 12</v>
          </cell>
          <cell r="C1761">
            <v>15</v>
          </cell>
          <cell r="D1761">
            <v>5</v>
          </cell>
        </row>
        <row r="1762">
          <cell r="A1762" t="str">
            <v>W1215</v>
          </cell>
          <cell r="B1762" t="str">
            <v>Wall Cabinet, 12 X 15 X 12</v>
          </cell>
          <cell r="C1762">
            <v>15</v>
          </cell>
          <cell r="D1762">
            <v>5</v>
          </cell>
        </row>
        <row r="1763">
          <cell r="A1763" t="str">
            <v>W1218</v>
          </cell>
          <cell r="B1763" t="str">
            <v>Wall Cabinet, 12 X 18 X 12</v>
          </cell>
          <cell r="C1763">
            <v>16</v>
          </cell>
          <cell r="D1763">
            <v>5</v>
          </cell>
        </row>
        <row r="1764">
          <cell r="A1764" t="str">
            <v>W1221</v>
          </cell>
          <cell r="B1764" t="str">
            <v>Wall Cabinet, 12 X 21 X 12</v>
          </cell>
          <cell r="C1764">
            <v>17</v>
          </cell>
          <cell r="D1764">
            <v>7</v>
          </cell>
        </row>
        <row r="1765">
          <cell r="A1765" t="str">
            <v>W1224</v>
          </cell>
          <cell r="B1765" t="str">
            <v>Wall Cabinet, 12 X 24 X 12</v>
          </cell>
          <cell r="C1765">
            <v>19</v>
          </cell>
          <cell r="D1765">
            <v>7</v>
          </cell>
        </row>
        <row r="1766">
          <cell r="A1766" t="str">
            <v>W1230</v>
          </cell>
          <cell r="B1766" t="str">
            <v>Wall Cabinet, 12 X 30 X 12</v>
          </cell>
          <cell r="C1766">
            <v>15</v>
          </cell>
          <cell r="D1766">
            <v>10</v>
          </cell>
        </row>
        <row r="1767">
          <cell r="A1767" t="str">
            <v>W123015</v>
          </cell>
          <cell r="B1767" t="str">
            <v>Wall Cabinet, 12 X 30 X 15</v>
          </cell>
          <cell r="C1767">
            <v>21</v>
          </cell>
          <cell r="D1767">
            <v>15</v>
          </cell>
        </row>
        <row r="1768">
          <cell r="A1768" t="str">
            <v>W1236</v>
          </cell>
          <cell r="B1768" t="str">
            <v>Wall Cabinet, 12 X 36 X 12</v>
          </cell>
          <cell r="C1768">
            <v>17</v>
          </cell>
          <cell r="D1768">
            <v>12</v>
          </cell>
        </row>
        <row r="1769">
          <cell r="A1769" t="str">
            <v>W123615</v>
          </cell>
          <cell r="B1769" t="str">
            <v>Wall Cabinet, 12 X 36 X 15</v>
          </cell>
          <cell r="C1769">
            <v>24</v>
          </cell>
          <cell r="D1769">
            <v>17</v>
          </cell>
        </row>
        <row r="1770">
          <cell r="A1770" t="str">
            <v>W1239</v>
          </cell>
          <cell r="B1770" t="str">
            <v>Wall Cabinet, 12 X 39 X 12</v>
          </cell>
          <cell r="C1770">
            <v>18</v>
          </cell>
          <cell r="D1770">
            <v>14</v>
          </cell>
        </row>
        <row r="1771">
          <cell r="A1771" t="str">
            <v>W123915</v>
          </cell>
          <cell r="B1771" t="str">
            <v>Wall Cabinet, 12 X 39 X 15</v>
          </cell>
          <cell r="C1771">
            <v>24</v>
          </cell>
          <cell r="D1771">
            <v>18</v>
          </cell>
        </row>
        <row r="1772">
          <cell r="A1772" t="str">
            <v>W1242</v>
          </cell>
          <cell r="B1772" t="str">
            <v>Wall Cabinet, 12 X 42 X 12</v>
          </cell>
          <cell r="C1772">
            <v>19</v>
          </cell>
          <cell r="D1772">
            <v>14</v>
          </cell>
        </row>
        <row r="1773">
          <cell r="A1773" t="str">
            <v>W124215</v>
          </cell>
          <cell r="B1773" t="str">
            <v>Wall Cabinet, 12 X 42 X 15</v>
          </cell>
          <cell r="C1773">
            <v>25</v>
          </cell>
          <cell r="D1773">
            <v>19</v>
          </cell>
        </row>
        <row r="1774">
          <cell r="A1774" t="str">
            <v>W1512</v>
          </cell>
          <cell r="B1774" t="str">
            <v>Wall Cabinet, 15 X 12 X 12</v>
          </cell>
          <cell r="C1774">
            <v>15</v>
          </cell>
          <cell r="D1774">
            <v>6</v>
          </cell>
        </row>
        <row r="1775">
          <cell r="A1775" t="str">
            <v>W1515</v>
          </cell>
          <cell r="B1775" t="str">
            <v>Wall Cabinet, 15 X 15 X 12</v>
          </cell>
          <cell r="C1775">
            <v>16</v>
          </cell>
          <cell r="D1775">
            <v>6</v>
          </cell>
        </row>
        <row r="1776">
          <cell r="A1776" t="str">
            <v>W1518</v>
          </cell>
          <cell r="B1776" t="str">
            <v>Wall Cabinet, 15 X 18 X 12</v>
          </cell>
          <cell r="C1776">
            <v>16</v>
          </cell>
          <cell r="D1776">
            <v>6</v>
          </cell>
        </row>
        <row r="1777">
          <cell r="A1777" t="str">
            <v>W1521</v>
          </cell>
          <cell r="B1777" t="str">
            <v>Wall Cabinet, 15 X 21 X 12</v>
          </cell>
          <cell r="C1777">
            <v>17</v>
          </cell>
          <cell r="D1777">
            <v>7</v>
          </cell>
        </row>
        <row r="1778">
          <cell r="A1778" t="str">
            <v>W1524</v>
          </cell>
          <cell r="B1778" t="str">
            <v>Wall Cabinet, 15 X 24 X 12</v>
          </cell>
          <cell r="C1778">
            <v>19</v>
          </cell>
          <cell r="D1778">
            <v>7</v>
          </cell>
        </row>
        <row r="1779">
          <cell r="A1779" t="str">
            <v>W1530</v>
          </cell>
          <cell r="B1779" t="str">
            <v>Wall Cabinet, 15 X 30 X 12</v>
          </cell>
          <cell r="C1779">
            <v>17</v>
          </cell>
          <cell r="D1779">
            <v>10</v>
          </cell>
        </row>
        <row r="1780">
          <cell r="A1780" t="str">
            <v>W153015</v>
          </cell>
          <cell r="B1780" t="str">
            <v>Wall Cabinet, 15 X 30 X 15</v>
          </cell>
          <cell r="C1780">
            <v>22</v>
          </cell>
          <cell r="D1780">
            <v>15</v>
          </cell>
        </row>
        <row r="1781">
          <cell r="A1781" t="str">
            <v>W1536</v>
          </cell>
          <cell r="B1781" t="str">
            <v>Wall Cabinet, 15 X 36 X 12</v>
          </cell>
          <cell r="C1781">
            <v>18</v>
          </cell>
          <cell r="D1781">
            <v>12</v>
          </cell>
        </row>
        <row r="1782">
          <cell r="A1782" t="str">
            <v>W153615</v>
          </cell>
          <cell r="B1782" t="str">
            <v>Wall Cabinet, 15 X 36 X 15</v>
          </cell>
          <cell r="C1782">
            <v>24</v>
          </cell>
          <cell r="D1782">
            <v>17</v>
          </cell>
        </row>
        <row r="1783">
          <cell r="A1783" t="str">
            <v>W1539</v>
          </cell>
          <cell r="B1783" t="str">
            <v>Wall Cabinet, 15 X 39 X 12</v>
          </cell>
          <cell r="C1783">
            <v>20</v>
          </cell>
          <cell r="D1783">
            <v>14</v>
          </cell>
        </row>
        <row r="1784">
          <cell r="A1784" t="str">
            <v>W153915</v>
          </cell>
          <cell r="B1784" t="str">
            <v>Wall Cabinet, 15 X 39 X 15</v>
          </cell>
          <cell r="C1784">
            <v>26</v>
          </cell>
          <cell r="D1784">
            <v>18</v>
          </cell>
        </row>
        <row r="1785">
          <cell r="A1785" t="str">
            <v>W1542</v>
          </cell>
          <cell r="B1785" t="str">
            <v>Wall Cabinet, 15 X 42 X 12</v>
          </cell>
          <cell r="C1785">
            <v>21</v>
          </cell>
          <cell r="D1785">
            <v>14</v>
          </cell>
        </row>
        <row r="1786">
          <cell r="A1786" t="str">
            <v>W154215</v>
          </cell>
          <cell r="B1786" t="str">
            <v>Wall Cabinet, 15 X 42 X 15</v>
          </cell>
          <cell r="C1786">
            <v>27</v>
          </cell>
          <cell r="D1786">
            <v>19</v>
          </cell>
        </row>
        <row r="1787">
          <cell r="A1787" t="str">
            <v>W1812</v>
          </cell>
          <cell r="B1787" t="str">
            <v>Wall Cabinet, 18 X 12 X 12</v>
          </cell>
          <cell r="C1787">
            <v>15</v>
          </cell>
          <cell r="D1787">
            <v>6</v>
          </cell>
        </row>
        <row r="1788">
          <cell r="A1788" t="str">
            <v>W1815</v>
          </cell>
          <cell r="B1788" t="str">
            <v>Wall Cabinet, 18 X 15 X 12</v>
          </cell>
          <cell r="C1788">
            <v>16</v>
          </cell>
          <cell r="D1788">
            <v>6</v>
          </cell>
        </row>
        <row r="1789">
          <cell r="A1789" t="str">
            <v>W1818</v>
          </cell>
          <cell r="B1789" t="str">
            <v>Wall Cabinet, 18 X 18 X 12</v>
          </cell>
          <cell r="C1789">
            <v>16</v>
          </cell>
          <cell r="D1789">
            <v>6</v>
          </cell>
        </row>
        <row r="1790">
          <cell r="A1790" t="str">
            <v>W1821</v>
          </cell>
          <cell r="B1790" t="str">
            <v>Wall Cabinet, 18 X 21 X 12</v>
          </cell>
          <cell r="C1790">
            <v>18</v>
          </cell>
          <cell r="D1790">
            <v>8</v>
          </cell>
        </row>
        <row r="1791">
          <cell r="A1791" t="str">
            <v>W1824</v>
          </cell>
          <cell r="B1791" t="str">
            <v>Wall Cabinet, 18 X 24 X 12</v>
          </cell>
          <cell r="C1791">
            <v>20</v>
          </cell>
          <cell r="D1791">
            <v>8</v>
          </cell>
        </row>
        <row r="1792">
          <cell r="A1792" t="str">
            <v>W1830</v>
          </cell>
          <cell r="B1792" t="str">
            <v>Wall Cabinet, 18 X 30 X 12</v>
          </cell>
          <cell r="C1792">
            <v>18</v>
          </cell>
          <cell r="D1792">
            <v>10</v>
          </cell>
        </row>
        <row r="1793">
          <cell r="A1793" t="str">
            <v>W183015</v>
          </cell>
          <cell r="B1793" t="str">
            <v>Wall Cabinet, 18 X 30 X 15</v>
          </cell>
          <cell r="C1793">
            <v>24</v>
          </cell>
          <cell r="D1793">
            <v>15</v>
          </cell>
        </row>
        <row r="1794">
          <cell r="A1794" t="str">
            <v>W1836</v>
          </cell>
          <cell r="B1794" t="str">
            <v>Wall Cabinet, 18 X 36 X 12</v>
          </cell>
          <cell r="C1794">
            <v>20</v>
          </cell>
          <cell r="D1794">
            <v>12</v>
          </cell>
        </row>
        <row r="1795">
          <cell r="A1795" t="str">
            <v>W183615</v>
          </cell>
          <cell r="B1795" t="str">
            <v>Wall Cabinet, 18 X 36 X 15</v>
          </cell>
          <cell r="C1795">
            <v>26</v>
          </cell>
          <cell r="D1795">
            <v>17</v>
          </cell>
        </row>
        <row r="1796">
          <cell r="A1796" t="str">
            <v>W1839</v>
          </cell>
          <cell r="B1796" t="str">
            <v>Wall Cabinet, 18 X 39 X 12</v>
          </cell>
          <cell r="C1796">
            <v>23</v>
          </cell>
          <cell r="D1796">
            <v>14</v>
          </cell>
        </row>
        <row r="1797">
          <cell r="A1797" t="str">
            <v>W183915</v>
          </cell>
          <cell r="B1797" t="str">
            <v>Wall Cabinet, 18 X 39 X 15</v>
          </cell>
          <cell r="C1797">
            <v>28</v>
          </cell>
          <cell r="D1797">
            <v>18</v>
          </cell>
        </row>
        <row r="1798">
          <cell r="A1798" t="str">
            <v>W1842</v>
          </cell>
          <cell r="B1798" t="str">
            <v>Wall Cabinet, 18 X 42 X 12</v>
          </cell>
          <cell r="C1798">
            <v>24</v>
          </cell>
          <cell r="D1798">
            <v>14</v>
          </cell>
        </row>
        <row r="1799">
          <cell r="A1799" t="str">
            <v>W184215</v>
          </cell>
          <cell r="B1799" t="str">
            <v>Wall Cabinet, 18 X 42 X 15</v>
          </cell>
          <cell r="C1799">
            <v>29</v>
          </cell>
          <cell r="D1799">
            <v>19</v>
          </cell>
        </row>
        <row r="1800">
          <cell r="A1800" t="str">
            <v>W2112</v>
          </cell>
          <cell r="B1800" t="str">
            <v>Wall Cabinet, 21 X 12 X 12</v>
          </cell>
          <cell r="C1800">
            <v>16</v>
          </cell>
          <cell r="D1800">
            <v>6</v>
          </cell>
        </row>
        <row r="1801">
          <cell r="A1801" t="str">
            <v>W2115</v>
          </cell>
          <cell r="B1801" t="str">
            <v>Wall Cabinet, 21 X 15 X 12</v>
          </cell>
          <cell r="C1801">
            <v>16</v>
          </cell>
          <cell r="D1801">
            <v>6</v>
          </cell>
        </row>
        <row r="1802">
          <cell r="A1802" t="str">
            <v>W2118</v>
          </cell>
          <cell r="B1802" t="str">
            <v>Wall Cabinet, 21 X 18 X 12</v>
          </cell>
          <cell r="C1802">
            <v>17</v>
          </cell>
          <cell r="D1802">
            <v>6</v>
          </cell>
        </row>
        <row r="1803">
          <cell r="A1803" t="str">
            <v>W2121</v>
          </cell>
          <cell r="B1803" t="str">
            <v>Wall Cabinet, 21 X 21 X 12</v>
          </cell>
          <cell r="C1803">
            <v>18</v>
          </cell>
          <cell r="D1803">
            <v>8</v>
          </cell>
        </row>
        <row r="1804">
          <cell r="A1804" t="str">
            <v>W2124</v>
          </cell>
          <cell r="B1804" t="str">
            <v>Wall Cabinet, 21 X 24 X 12</v>
          </cell>
          <cell r="C1804">
            <v>20</v>
          </cell>
          <cell r="D1804">
            <v>8</v>
          </cell>
        </row>
        <row r="1805">
          <cell r="A1805" t="str">
            <v>W2130</v>
          </cell>
          <cell r="B1805" t="str">
            <v>Wall Cabinet, 21 X 30 X 12</v>
          </cell>
          <cell r="C1805">
            <v>20</v>
          </cell>
          <cell r="D1805">
            <v>10</v>
          </cell>
        </row>
        <row r="1806">
          <cell r="A1806" t="str">
            <v>W213015</v>
          </cell>
          <cell r="B1806" t="str">
            <v>Wall Cabinet, 21 X 30 X 15</v>
          </cell>
          <cell r="C1806">
            <v>26</v>
          </cell>
          <cell r="D1806">
            <v>15</v>
          </cell>
        </row>
        <row r="1807">
          <cell r="A1807" t="str">
            <v>W2136</v>
          </cell>
          <cell r="B1807" t="str">
            <v>Wall Cabinet, 21 X 36 X 12</v>
          </cell>
          <cell r="C1807">
            <v>22</v>
          </cell>
          <cell r="D1807">
            <v>12</v>
          </cell>
        </row>
        <row r="1808">
          <cell r="A1808" t="str">
            <v>W213615</v>
          </cell>
          <cell r="B1808" t="str">
            <v>Wall Cabinet, 21 X 36 X 15</v>
          </cell>
          <cell r="C1808">
            <v>28</v>
          </cell>
          <cell r="D1808">
            <v>17</v>
          </cell>
        </row>
        <row r="1809">
          <cell r="A1809" t="str">
            <v>W2139</v>
          </cell>
          <cell r="B1809" t="str">
            <v>Wall Cabinet, 21 X 39 X 12</v>
          </cell>
          <cell r="C1809">
            <v>25</v>
          </cell>
          <cell r="D1809">
            <v>14</v>
          </cell>
        </row>
        <row r="1810">
          <cell r="A1810" t="str">
            <v>W213915</v>
          </cell>
          <cell r="B1810" t="str">
            <v>Wall Cabinet, 21 X 39 X 15</v>
          </cell>
          <cell r="C1810">
            <v>31</v>
          </cell>
          <cell r="D1810">
            <v>18</v>
          </cell>
        </row>
        <row r="1811">
          <cell r="A1811" t="str">
            <v>W2142</v>
          </cell>
          <cell r="B1811" t="str">
            <v>Wall Cabinet, 21 X 42 X 12</v>
          </cell>
          <cell r="C1811">
            <v>26</v>
          </cell>
          <cell r="D1811">
            <v>14</v>
          </cell>
        </row>
        <row r="1812">
          <cell r="A1812" t="str">
            <v>W214215</v>
          </cell>
          <cell r="B1812" t="str">
            <v>Wall Cabinet, 21 X 42 X 15</v>
          </cell>
          <cell r="C1812">
            <v>32</v>
          </cell>
          <cell r="D1812">
            <v>19</v>
          </cell>
        </row>
        <row r="1813">
          <cell r="A1813" t="str">
            <v>W2412</v>
          </cell>
          <cell r="B1813" t="str">
            <v>Wall Cabinet, 24 X 12 X 12</v>
          </cell>
          <cell r="C1813">
            <v>16</v>
          </cell>
          <cell r="D1813">
            <v>6</v>
          </cell>
        </row>
        <row r="1814">
          <cell r="A1814" t="str">
            <v>W2415</v>
          </cell>
          <cell r="B1814" t="str">
            <v>Wall Cabinet, 24 X 15 X 12</v>
          </cell>
          <cell r="C1814">
            <v>16</v>
          </cell>
          <cell r="D1814">
            <v>6</v>
          </cell>
        </row>
        <row r="1815">
          <cell r="A1815" t="str">
            <v>W2418</v>
          </cell>
          <cell r="B1815" t="str">
            <v>Wall Cabinet, 24 X 18 X 12</v>
          </cell>
          <cell r="C1815">
            <v>17</v>
          </cell>
          <cell r="D1815">
            <v>6</v>
          </cell>
        </row>
        <row r="1816">
          <cell r="A1816" t="str">
            <v>W2421</v>
          </cell>
          <cell r="B1816" t="str">
            <v>Wall Cabinet, 24 X 21 X 12</v>
          </cell>
          <cell r="C1816">
            <v>18</v>
          </cell>
          <cell r="D1816">
            <v>8</v>
          </cell>
        </row>
        <row r="1817">
          <cell r="A1817" t="str">
            <v>W2424</v>
          </cell>
          <cell r="B1817" t="str">
            <v>Wall Cabinet, 24 X 24 X 12</v>
          </cell>
          <cell r="C1817">
            <v>20</v>
          </cell>
          <cell r="D1817">
            <v>8</v>
          </cell>
        </row>
        <row r="1818">
          <cell r="A1818" t="str">
            <v>W2430</v>
          </cell>
          <cell r="B1818" t="str">
            <v>Wall Cabinet, 24 X 30 X 12</v>
          </cell>
          <cell r="C1818">
            <v>21</v>
          </cell>
          <cell r="D1818">
            <v>10</v>
          </cell>
        </row>
        <row r="1819">
          <cell r="A1819" t="str">
            <v>W243015</v>
          </cell>
          <cell r="B1819" t="str">
            <v>Wall Cabinet, 24 X 30 X 15</v>
          </cell>
          <cell r="C1819">
            <v>27</v>
          </cell>
          <cell r="D1819">
            <v>15</v>
          </cell>
        </row>
        <row r="1820">
          <cell r="A1820" t="str">
            <v>W243015S</v>
          </cell>
          <cell r="B1820" t="str">
            <v>Wall Cabinet, 24 X 30 X 15</v>
          </cell>
          <cell r="C1820">
            <v>27</v>
          </cell>
          <cell r="D1820">
            <v>15</v>
          </cell>
        </row>
        <row r="1821">
          <cell r="A1821" t="str">
            <v>W2430S</v>
          </cell>
          <cell r="B1821" t="str">
            <v>Wall Cabinet, 24 X 30 X 12</v>
          </cell>
          <cell r="C1821">
            <v>21</v>
          </cell>
          <cell r="D1821">
            <v>10</v>
          </cell>
        </row>
        <row r="1822">
          <cell r="A1822" t="str">
            <v>W2436</v>
          </cell>
          <cell r="B1822" t="str">
            <v>Wall Cabinet, 24 X 36 X 12</v>
          </cell>
          <cell r="C1822">
            <v>24</v>
          </cell>
          <cell r="D1822">
            <v>12</v>
          </cell>
        </row>
        <row r="1823">
          <cell r="A1823" t="str">
            <v>W243609</v>
          </cell>
          <cell r="B1823" t="str">
            <v>Wall Cabinet, 24 X 36 X 9</v>
          </cell>
          <cell r="C1823">
            <v>23</v>
          </cell>
          <cell r="D1823">
            <v>8</v>
          </cell>
        </row>
        <row r="1824">
          <cell r="A1824" t="str">
            <v>W243615</v>
          </cell>
          <cell r="B1824" t="str">
            <v>Wall Cabinet, 24 X 36 X 15</v>
          </cell>
          <cell r="C1824">
            <v>30</v>
          </cell>
          <cell r="D1824">
            <v>17</v>
          </cell>
        </row>
        <row r="1825">
          <cell r="A1825" t="str">
            <v>W243615S</v>
          </cell>
          <cell r="B1825" t="str">
            <v>Wall Cabinet, 24 X 36 X 15</v>
          </cell>
          <cell r="C1825">
            <v>30</v>
          </cell>
          <cell r="D1825">
            <v>17</v>
          </cell>
        </row>
        <row r="1826">
          <cell r="A1826" t="str">
            <v>W2436S</v>
          </cell>
          <cell r="B1826" t="str">
            <v>Wall Cabinet, 24 X 36 X 12</v>
          </cell>
          <cell r="C1826">
            <v>24</v>
          </cell>
          <cell r="D1826">
            <v>12</v>
          </cell>
        </row>
        <row r="1827">
          <cell r="A1827" t="str">
            <v>W2439</v>
          </cell>
          <cell r="B1827" t="str">
            <v>Wall Cabinet, 24 X 39 X 12</v>
          </cell>
          <cell r="C1827">
            <v>27</v>
          </cell>
          <cell r="D1827">
            <v>14</v>
          </cell>
        </row>
        <row r="1828">
          <cell r="A1828" t="str">
            <v>W243915</v>
          </cell>
          <cell r="B1828" t="str">
            <v>Wall Cabinet, 24 X 39 X 15</v>
          </cell>
          <cell r="C1828">
            <v>33</v>
          </cell>
          <cell r="D1828">
            <v>18</v>
          </cell>
        </row>
        <row r="1829">
          <cell r="A1829" t="str">
            <v>W243915S</v>
          </cell>
          <cell r="B1829" t="str">
            <v>Wall Cabinet, 24 X 39 X 15</v>
          </cell>
          <cell r="C1829">
            <v>33</v>
          </cell>
          <cell r="D1829">
            <v>18</v>
          </cell>
        </row>
        <row r="1830">
          <cell r="A1830" t="str">
            <v>W2439S</v>
          </cell>
          <cell r="B1830" t="str">
            <v>Wall Cabinet, 24 X 39 X 12</v>
          </cell>
          <cell r="C1830">
            <v>27</v>
          </cell>
          <cell r="D1830">
            <v>14</v>
          </cell>
        </row>
        <row r="1831">
          <cell r="A1831" t="str">
            <v>W2442</v>
          </cell>
          <cell r="B1831" t="str">
            <v>Wall Cabinet, 24 X 42 X 12</v>
          </cell>
          <cell r="C1831">
            <v>28</v>
          </cell>
          <cell r="D1831">
            <v>14</v>
          </cell>
        </row>
        <row r="1832">
          <cell r="A1832" t="str">
            <v>W244215</v>
          </cell>
          <cell r="B1832" t="str">
            <v>Wall Cabinet, 24 X 42 X 15</v>
          </cell>
          <cell r="C1832">
            <v>34</v>
          </cell>
          <cell r="D1832">
            <v>19</v>
          </cell>
        </row>
        <row r="1833">
          <cell r="A1833" t="str">
            <v>W244215S</v>
          </cell>
          <cell r="B1833" t="str">
            <v>Wall Cabinet, 24 X 42 X 15</v>
          </cell>
          <cell r="C1833">
            <v>34</v>
          </cell>
          <cell r="D1833">
            <v>19</v>
          </cell>
        </row>
        <row r="1834">
          <cell r="A1834" t="str">
            <v>W2442S</v>
          </cell>
          <cell r="B1834" t="str">
            <v>Wall Cabinet, 24 X 42 X 12</v>
          </cell>
          <cell r="C1834">
            <v>28</v>
          </cell>
          <cell r="D1834">
            <v>14</v>
          </cell>
        </row>
        <row r="1835">
          <cell r="A1835" t="str">
            <v>W2712</v>
          </cell>
          <cell r="B1835" t="str">
            <v>Wall Cabinet, 27 X 12 X 12</v>
          </cell>
          <cell r="C1835">
            <v>16</v>
          </cell>
          <cell r="D1835">
            <v>6</v>
          </cell>
        </row>
        <row r="1836">
          <cell r="A1836" t="str">
            <v>W2715</v>
          </cell>
          <cell r="B1836" t="str">
            <v>Wall Cabinet, 27 X 15 X 12</v>
          </cell>
          <cell r="C1836">
            <v>17</v>
          </cell>
          <cell r="D1836">
            <v>6</v>
          </cell>
        </row>
        <row r="1837">
          <cell r="A1837" t="str">
            <v>W2718</v>
          </cell>
          <cell r="B1837" t="str">
            <v>Wall Cabinet, 27 X 18 X 12</v>
          </cell>
          <cell r="C1837">
            <v>17</v>
          </cell>
          <cell r="D1837">
            <v>6</v>
          </cell>
        </row>
        <row r="1838">
          <cell r="A1838" t="str">
            <v>W2721</v>
          </cell>
          <cell r="B1838" t="str">
            <v>Wall Cabinet, 27 X 21 X 12</v>
          </cell>
          <cell r="C1838">
            <v>18</v>
          </cell>
          <cell r="D1838">
            <v>8</v>
          </cell>
        </row>
        <row r="1839">
          <cell r="A1839" t="str">
            <v>W2724</v>
          </cell>
          <cell r="B1839" t="str">
            <v>Wall Cabinet, 27 X 24 X 12</v>
          </cell>
          <cell r="C1839">
            <v>20</v>
          </cell>
          <cell r="D1839">
            <v>8</v>
          </cell>
        </row>
        <row r="1840">
          <cell r="A1840" t="str">
            <v>W2730</v>
          </cell>
          <cell r="B1840" t="str">
            <v>Wall Cabinet, 27 X 30 X 12</v>
          </cell>
          <cell r="C1840">
            <v>23</v>
          </cell>
          <cell r="D1840">
            <v>10</v>
          </cell>
        </row>
        <row r="1841">
          <cell r="A1841" t="str">
            <v>W273015</v>
          </cell>
          <cell r="B1841" t="str">
            <v>Wall Cabinet, 27 X 30 X 15</v>
          </cell>
          <cell r="C1841">
            <v>29</v>
          </cell>
          <cell r="D1841">
            <v>15</v>
          </cell>
        </row>
        <row r="1842">
          <cell r="A1842" t="str">
            <v>W2736</v>
          </cell>
          <cell r="B1842" t="str">
            <v>Wall Cabinet, 27 X 36 X 12</v>
          </cell>
          <cell r="C1842">
            <v>25</v>
          </cell>
          <cell r="D1842">
            <v>12</v>
          </cell>
        </row>
        <row r="1843">
          <cell r="A1843" t="str">
            <v>W273615</v>
          </cell>
          <cell r="B1843" t="str">
            <v>Wall Cabinet, 27 X 36 X 15</v>
          </cell>
          <cell r="C1843">
            <v>32</v>
          </cell>
          <cell r="D1843">
            <v>17</v>
          </cell>
        </row>
        <row r="1844">
          <cell r="A1844" t="str">
            <v>W2739</v>
          </cell>
          <cell r="B1844" t="str">
            <v>Wall Cabinet, 27 X 39 X 12</v>
          </cell>
          <cell r="C1844">
            <v>29</v>
          </cell>
          <cell r="D1844">
            <v>14</v>
          </cell>
        </row>
        <row r="1845">
          <cell r="A1845" t="str">
            <v>W273915</v>
          </cell>
          <cell r="B1845" t="str">
            <v>Wall Cabinet, 27 X 39 X 15</v>
          </cell>
          <cell r="C1845">
            <v>35</v>
          </cell>
          <cell r="D1845">
            <v>18</v>
          </cell>
        </row>
        <row r="1846">
          <cell r="A1846" t="str">
            <v>W2742</v>
          </cell>
          <cell r="B1846" t="str">
            <v>Wall Cabinet, 27 X 42 X 12</v>
          </cell>
          <cell r="C1846">
            <v>30</v>
          </cell>
          <cell r="D1846">
            <v>14</v>
          </cell>
        </row>
        <row r="1847">
          <cell r="A1847" t="str">
            <v>W274215</v>
          </cell>
          <cell r="B1847" t="str">
            <v>Wall Cabinet, 27 X 42 X 15</v>
          </cell>
          <cell r="C1847">
            <v>37</v>
          </cell>
          <cell r="D1847">
            <v>19</v>
          </cell>
        </row>
        <row r="1848">
          <cell r="A1848" t="str">
            <v>W3012</v>
          </cell>
          <cell r="B1848" t="str">
            <v>Wall Cabinet, 30 X 12 X 12</v>
          </cell>
          <cell r="C1848">
            <v>16</v>
          </cell>
          <cell r="D1848">
            <v>6</v>
          </cell>
        </row>
        <row r="1849">
          <cell r="A1849" t="str">
            <v>W301215</v>
          </cell>
          <cell r="B1849" t="str">
            <v>Wall Cabinet, 30 X 12 X 15</v>
          </cell>
          <cell r="C1849">
            <v>21</v>
          </cell>
          <cell r="D1849">
            <v>9</v>
          </cell>
        </row>
        <row r="1850">
          <cell r="A1850" t="str">
            <v>W301224</v>
          </cell>
          <cell r="B1850" t="str">
            <v>Wall Cabinet, 30 X 12 X 24</v>
          </cell>
          <cell r="C1850">
            <v>23</v>
          </cell>
          <cell r="D1850">
            <v>12</v>
          </cell>
        </row>
        <row r="1851">
          <cell r="A1851" t="str">
            <v>W3015</v>
          </cell>
          <cell r="B1851" t="str">
            <v>Wall Cabinet, 30 X 15 X 12</v>
          </cell>
          <cell r="C1851">
            <v>17</v>
          </cell>
          <cell r="D1851">
            <v>6</v>
          </cell>
        </row>
        <row r="1852">
          <cell r="A1852" t="str">
            <v>W301515</v>
          </cell>
          <cell r="B1852" t="str">
            <v>Wall Cabinet, 30 X 15 X 15</v>
          </cell>
          <cell r="C1852">
            <v>21</v>
          </cell>
          <cell r="D1852">
            <v>9</v>
          </cell>
        </row>
        <row r="1853">
          <cell r="A1853" t="str">
            <v>W301524</v>
          </cell>
          <cell r="B1853" t="str">
            <v>Wall Cabinet, 30 X 15 X 24</v>
          </cell>
          <cell r="C1853">
            <v>23</v>
          </cell>
          <cell r="D1853">
            <v>12</v>
          </cell>
        </row>
        <row r="1854">
          <cell r="A1854" t="str">
            <v>W3018</v>
          </cell>
          <cell r="B1854" t="str">
            <v>Wall Cabinet, 30 X 18 X 12</v>
          </cell>
          <cell r="C1854">
            <v>17</v>
          </cell>
          <cell r="D1854">
            <v>6</v>
          </cell>
        </row>
        <row r="1855">
          <cell r="A1855" t="str">
            <v>W301815</v>
          </cell>
          <cell r="B1855" t="str">
            <v>Wall Cabinet, 30 X 18 X 15</v>
          </cell>
          <cell r="C1855">
            <v>22</v>
          </cell>
          <cell r="D1855">
            <v>9</v>
          </cell>
        </row>
        <row r="1856">
          <cell r="A1856" t="str">
            <v>W301824</v>
          </cell>
          <cell r="B1856" t="str">
            <v>Wall Cabinet, 30 X 18 X 24</v>
          </cell>
          <cell r="C1856">
            <v>24</v>
          </cell>
          <cell r="D1856">
            <v>12</v>
          </cell>
        </row>
        <row r="1857">
          <cell r="A1857" t="str">
            <v>W3021</v>
          </cell>
          <cell r="B1857" t="str">
            <v>Wall Cabinet, 30 X 21 X 12</v>
          </cell>
          <cell r="C1857">
            <v>19</v>
          </cell>
          <cell r="D1857">
            <v>8</v>
          </cell>
        </row>
        <row r="1858">
          <cell r="A1858" t="str">
            <v>W302115</v>
          </cell>
          <cell r="B1858" t="str">
            <v>Wall Cabinet, 30 X 21 X 15</v>
          </cell>
          <cell r="C1858">
            <v>24</v>
          </cell>
          <cell r="D1858">
            <v>12</v>
          </cell>
        </row>
        <row r="1859">
          <cell r="A1859" t="str">
            <v>W302124</v>
          </cell>
          <cell r="B1859" t="str">
            <v>Wall Cabinet, 30 X 21 X 24</v>
          </cell>
          <cell r="C1859">
            <v>25</v>
          </cell>
          <cell r="D1859">
            <v>15</v>
          </cell>
        </row>
        <row r="1860">
          <cell r="A1860" t="str">
            <v>W3024</v>
          </cell>
          <cell r="B1860" t="str">
            <v>Wall Cabinet, 30 X 24 X 12</v>
          </cell>
          <cell r="C1860">
            <v>21</v>
          </cell>
          <cell r="D1860">
            <v>8</v>
          </cell>
        </row>
        <row r="1861">
          <cell r="A1861" t="str">
            <v>W302415</v>
          </cell>
          <cell r="B1861" t="str">
            <v>Wall Cabinet, 30 X 24 X 15</v>
          </cell>
          <cell r="C1861">
            <v>26</v>
          </cell>
          <cell r="D1861">
            <v>12</v>
          </cell>
        </row>
        <row r="1862">
          <cell r="A1862" t="str">
            <v>W302424</v>
          </cell>
          <cell r="B1862" t="str">
            <v>Wall Cabinet, 30 X 24 X 24</v>
          </cell>
          <cell r="C1862">
            <v>30</v>
          </cell>
          <cell r="D1862">
            <v>15</v>
          </cell>
        </row>
        <row r="1863">
          <cell r="A1863" t="str">
            <v>W3030</v>
          </cell>
          <cell r="B1863" t="str">
            <v>Wall Cabinet, 30 X 30 X 12</v>
          </cell>
          <cell r="C1863">
            <v>24</v>
          </cell>
          <cell r="D1863">
            <v>10</v>
          </cell>
        </row>
        <row r="1864">
          <cell r="A1864" t="str">
            <v>W303015</v>
          </cell>
          <cell r="B1864" t="str">
            <v>Wall Cabinet, 30 X 30 X 15</v>
          </cell>
          <cell r="C1864">
            <v>31</v>
          </cell>
          <cell r="D1864">
            <v>15</v>
          </cell>
        </row>
        <row r="1865">
          <cell r="A1865" t="str">
            <v>W3036</v>
          </cell>
          <cell r="B1865" t="str">
            <v>Wall Cabinet, 30 X 36 X 12</v>
          </cell>
          <cell r="C1865">
            <v>27</v>
          </cell>
          <cell r="D1865">
            <v>12</v>
          </cell>
        </row>
        <row r="1866">
          <cell r="A1866" t="str">
            <v>W303615</v>
          </cell>
          <cell r="B1866" t="str">
            <v>Wall Cabinet, 30 X 36 X 15</v>
          </cell>
          <cell r="C1866">
            <v>34</v>
          </cell>
          <cell r="D1866">
            <v>17</v>
          </cell>
        </row>
        <row r="1867">
          <cell r="A1867" t="str">
            <v>W3039</v>
          </cell>
          <cell r="B1867" t="str">
            <v>Wall Cabinet, 30 X 39 X 12</v>
          </cell>
          <cell r="C1867">
            <v>31</v>
          </cell>
          <cell r="D1867">
            <v>14</v>
          </cell>
        </row>
        <row r="1868">
          <cell r="A1868" t="str">
            <v>W303915</v>
          </cell>
          <cell r="B1868" t="str">
            <v>Wall Cabinet, 30 X 39 X 15</v>
          </cell>
          <cell r="C1868">
            <v>38</v>
          </cell>
          <cell r="D1868">
            <v>18</v>
          </cell>
        </row>
        <row r="1869">
          <cell r="A1869" t="str">
            <v>W3042</v>
          </cell>
          <cell r="B1869" t="str">
            <v>Wall Cabinet, 30 X 42 X 12</v>
          </cell>
          <cell r="C1869">
            <v>32</v>
          </cell>
          <cell r="D1869">
            <v>14</v>
          </cell>
        </row>
        <row r="1870">
          <cell r="A1870" t="str">
            <v>W304215</v>
          </cell>
          <cell r="B1870" t="str">
            <v>Wall Cabinet, 30 X 42 X 15</v>
          </cell>
          <cell r="C1870">
            <v>39</v>
          </cell>
          <cell r="D1870">
            <v>19</v>
          </cell>
        </row>
        <row r="1871">
          <cell r="A1871" t="str">
            <v>W3312</v>
          </cell>
          <cell r="B1871" t="str">
            <v>Wall Cabinet, 33 X 12 X 12</v>
          </cell>
          <cell r="C1871">
            <v>17</v>
          </cell>
          <cell r="D1871">
            <v>6</v>
          </cell>
        </row>
        <row r="1872">
          <cell r="A1872" t="str">
            <v>W331215</v>
          </cell>
          <cell r="B1872" t="str">
            <v>Wall Cabinet, 33 X 12 X 15</v>
          </cell>
          <cell r="C1872">
            <v>22</v>
          </cell>
          <cell r="D1872">
            <v>9</v>
          </cell>
        </row>
        <row r="1873">
          <cell r="A1873" t="str">
            <v>W331224</v>
          </cell>
          <cell r="B1873" t="str">
            <v>Wall Cabinet, 33 X 12 X 24</v>
          </cell>
          <cell r="C1873">
            <v>23</v>
          </cell>
          <cell r="D1873">
            <v>12</v>
          </cell>
        </row>
        <row r="1874">
          <cell r="A1874" t="str">
            <v>W3315</v>
          </cell>
          <cell r="B1874" t="str">
            <v>Wall Cabinet, 33 X 15 X 12</v>
          </cell>
          <cell r="C1874">
            <v>18</v>
          </cell>
          <cell r="D1874">
            <v>6</v>
          </cell>
        </row>
        <row r="1875">
          <cell r="A1875" t="str">
            <v>W331515</v>
          </cell>
          <cell r="B1875" t="str">
            <v>Wall Cabinet, 33 X 15 X 15</v>
          </cell>
          <cell r="C1875">
            <v>22</v>
          </cell>
          <cell r="D1875">
            <v>9</v>
          </cell>
        </row>
        <row r="1876">
          <cell r="A1876" t="str">
            <v>W331524</v>
          </cell>
          <cell r="B1876" t="str">
            <v>Wall Cabinet, 33 X 15 X 24</v>
          </cell>
          <cell r="C1876">
            <v>22</v>
          </cell>
          <cell r="D1876">
            <v>12</v>
          </cell>
        </row>
        <row r="1877">
          <cell r="A1877" t="str">
            <v>W3318</v>
          </cell>
          <cell r="B1877" t="str">
            <v>Wall Cabinet, 33 X 18 X 12</v>
          </cell>
          <cell r="C1877">
            <v>18</v>
          </cell>
          <cell r="D1877">
            <v>6</v>
          </cell>
        </row>
        <row r="1878">
          <cell r="A1878" t="str">
            <v>W331815</v>
          </cell>
          <cell r="B1878" t="str">
            <v>Wall Cabinet, 33 X 18 X 15</v>
          </cell>
          <cell r="C1878">
            <v>23</v>
          </cell>
          <cell r="D1878">
            <v>9</v>
          </cell>
        </row>
        <row r="1879">
          <cell r="A1879" t="str">
            <v>W331824</v>
          </cell>
          <cell r="B1879" t="str">
            <v>Wall Cabinet, 33 X 18 X 24</v>
          </cell>
          <cell r="C1879">
            <v>24</v>
          </cell>
          <cell r="D1879">
            <v>12</v>
          </cell>
        </row>
        <row r="1880">
          <cell r="A1880" t="str">
            <v>W3321</v>
          </cell>
          <cell r="B1880" t="str">
            <v>Wall Cabinet, 33 X 21 X 12</v>
          </cell>
          <cell r="C1880">
            <v>20</v>
          </cell>
          <cell r="D1880">
            <v>8</v>
          </cell>
        </row>
        <row r="1881">
          <cell r="A1881" t="str">
            <v>W332115</v>
          </cell>
          <cell r="B1881" t="str">
            <v>Wall Cabinet, 33 X 21 X 15</v>
          </cell>
          <cell r="C1881">
            <v>25</v>
          </cell>
          <cell r="D1881">
            <v>12</v>
          </cell>
        </row>
        <row r="1882">
          <cell r="A1882" t="str">
            <v>W332124</v>
          </cell>
          <cell r="B1882" t="str">
            <v>Wall Cabinet, 33 X 21 X 24</v>
          </cell>
          <cell r="C1882">
            <v>25</v>
          </cell>
          <cell r="D1882">
            <v>15</v>
          </cell>
        </row>
        <row r="1883">
          <cell r="A1883" t="str">
            <v>W3324</v>
          </cell>
          <cell r="B1883" t="str">
            <v>Wall Cabinet, 33 X 24 X 12</v>
          </cell>
          <cell r="C1883">
            <v>22</v>
          </cell>
          <cell r="D1883">
            <v>8</v>
          </cell>
        </row>
        <row r="1884">
          <cell r="A1884" t="str">
            <v>W332415</v>
          </cell>
          <cell r="B1884" t="str">
            <v>Wall Cabinet, 33 X 24 X 15</v>
          </cell>
          <cell r="C1884">
            <v>28</v>
          </cell>
          <cell r="D1884">
            <v>12</v>
          </cell>
        </row>
        <row r="1885">
          <cell r="A1885" t="str">
            <v>W332424</v>
          </cell>
          <cell r="B1885" t="str">
            <v>Wall Cabinet, 33 X 24 X 24</v>
          </cell>
          <cell r="C1885">
            <v>30</v>
          </cell>
          <cell r="D1885">
            <v>15</v>
          </cell>
        </row>
        <row r="1886">
          <cell r="A1886" t="str">
            <v>W3330</v>
          </cell>
          <cell r="B1886" t="str">
            <v>Wall Cabinet, 33 X 30 X 12</v>
          </cell>
          <cell r="C1886">
            <v>26</v>
          </cell>
          <cell r="D1886">
            <v>10</v>
          </cell>
        </row>
        <row r="1887">
          <cell r="A1887" t="str">
            <v>W333015</v>
          </cell>
          <cell r="B1887" t="str">
            <v>Wall Cabinet, 33 X 30 X 15</v>
          </cell>
          <cell r="C1887">
            <v>33</v>
          </cell>
          <cell r="D1887">
            <v>15</v>
          </cell>
        </row>
        <row r="1888">
          <cell r="A1888" t="str">
            <v>W3336</v>
          </cell>
          <cell r="B1888" t="str">
            <v>Wall Cabinet, 33 X 36 X 12</v>
          </cell>
          <cell r="C1888">
            <v>29</v>
          </cell>
          <cell r="D1888">
            <v>12</v>
          </cell>
        </row>
        <row r="1889">
          <cell r="A1889" t="str">
            <v>W333615</v>
          </cell>
          <cell r="B1889" t="str">
            <v>Wall Cabinet, 33 X 36 X 15</v>
          </cell>
          <cell r="C1889">
            <v>36</v>
          </cell>
          <cell r="D1889">
            <v>17</v>
          </cell>
        </row>
        <row r="1890">
          <cell r="A1890" t="str">
            <v>W3339</v>
          </cell>
          <cell r="B1890" t="str">
            <v>Wall Cabinet, 33 X 39 X 12</v>
          </cell>
          <cell r="C1890">
            <v>33</v>
          </cell>
          <cell r="D1890">
            <v>14</v>
          </cell>
        </row>
        <row r="1891">
          <cell r="A1891" t="str">
            <v>W333915</v>
          </cell>
          <cell r="B1891" t="str">
            <v>Wall Cabinet, 33 X 39 X 15</v>
          </cell>
          <cell r="C1891">
            <v>40</v>
          </cell>
          <cell r="D1891">
            <v>18</v>
          </cell>
        </row>
        <row r="1892">
          <cell r="A1892" t="str">
            <v>W3342</v>
          </cell>
          <cell r="B1892" t="str">
            <v>Wall Cabinet, 33 X 42 X 12</v>
          </cell>
          <cell r="C1892">
            <v>34</v>
          </cell>
          <cell r="D1892">
            <v>14</v>
          </cell>
        </row>
        <row r="1893">
          <cell r="A1893" t="str">
            <v>W334215</v>
          </cell>
          <cell r="B1893" t="str">
            <v>Wall Cabinet, 33 X 42 X 15</v>
          </cell>
          <cell r="C1893">
            <v>41</v>
          </cell>
          <cell r="D1893">
            <v>19</v>
          </cell>
        </row>
        <row r="1894">
          <cell r="A1894" t="str">
            <v>W3612</v>
          </cell>
          <cell r="B1894" t="str">
            <v>Wall Cabinet, 36 X 12 X 12</v>
          </cell>
          <cell r="C1894">
            <v>18</v>
          </cell>
          <cell r="D1894">
            <v>6</v>
          </cell>
        </row>
        <row r="1895">
          <cell r="A1895" t="str">
            <v>W361215</v>
          </cell>
          <cell r="B1895" t="str">
            <v>Wall Cabinet, 36 X 12 X 15</v>
          </cell>
          <cell r="C1895">
            <v>23</v>
          </cell>
          <cell r="D1895">
            <v>9</v>
          </cell>
        </row>
        <row r="1896">
          <cell r="A1896" t="str">
            <v>W361224</v>
          </cell>
          <cell r="B1896" t="str">
            <v>Wall Cabinet, 36 X 12 X 24</v>
          </cell>
          <cell r="C1896">
            <v>23</v>
          </cell>
          <cell r="D1896">
            <v>12</v>
          </cell>
        </row>
        <row r="1897">
          <cell r="A1897" t="str">
            <v>W3615</v>
          </cell>
          <cell r="B1897" t="str">
            <v>Wall Cabinet, 36 X 15 X 12</v>
          </cell>
          <cell r="C1897">
            <v>18</v>
          </cell>
          <cell r="D1897">
            <v>6</v>
          </cell>
        </row>
        <row r="1898">
          <cell r="A1898" t="str">
            <v>W361515</v>
          </cell>
          <cell r="B1898" t="str">
            <v>Wall Cabinet, 36 X 15 X 15</v>
          </cell>
          <cell r="C1898">
            <v>23</v>
          </cell>
          <cell r="D1898">
            <v>9</v>
          </cell>
        </row>
        <row r="1899">
          <cell r="A1899" t="str">
            <v>W361524</v>
          </cell>
          <cell r="B1899" t="str">
            <v>Wall Cabinet, 36 X 15 X 24</v>
          </cell>
          <cell r="C1899">
            <v>23</v>
          </cell>
          <cell r="D1899">
            <v>12</v>
          </cell>
        </row>
        <row r="1900">
          <cell r="A1900" t="str">
            <v>W3618</v>
          </cell>
          <cell r="B1900" t="str">
            <v>Wall Cabinet, 36 X 18 X 12</v>
          </cell>
          <cell r="C1900">
            <v>19</v>
          </cell>
          <cell r="D1900">
            <v>6</v>
          </cell>
        </row>
        <row r="1901">
          <cell r="A1901" t="str">
            <v>W361815</v>
          </cell>
          <cell r="B1901" t="str">
            <v>Wall Cabinet, 36 X 18 X 15</v>
          </cell>
          <cell r="C1901">
            <v>24</v>
          </cell>
          <cell r="D1901">
            <v>9</v>
          </cell>
        </row>
        <row r="1902">
          <cell r="A1902" t="str">
            <v>W361824</v>
          </cell>
          <cell r="B1902" t="str">
            <v>Wall Cabinet, 36 X 18 X 24</v>
          </cell>
          <cell r="C1902">
            <v>25</v>
          </cell>
          <cell r="D1902">
            <v>12</v>
          </cell>
        </row>
        <row r="1903">
          <cell r="A1903" t="str">
            <v>W3621</v>
          </cell>
          <cell r="B1903" t="str">
            <v>Wall Cabinet, 36 X 21 X 12</v>
          </cell>
          <cell r="C1903">
            <v>21</v>
          </cell>
          <cell r="D1903">
            <v>8</v>
          </cell>
        </row>
        <row r="1904">
          <cell r="A1904" t="str">
            <v>W362115</v>
          </cell>
          <cell r="B1904" t="str">
            <v>Wall Cabinet, 36 X 21 X 15</v>
          </cell>
          <cell r="C1904">
            <v>26</v>
          </cell>
          <cell r="D1904">
            <v>12</v>
          </cell>
        </row>
        <row r="1905">
          <cell r="A1905" t="str">
            <v>W362124</v>
          </cell>
          <cell r="B1905" t="str">
            <v>Wall Cabinet, 36 X 21 X 24</v>
          </cell>
          <cell r="C1905">
            <v>26</v>
          </cell>
          <cell r="D1905">
            <v>15</v>
          </cell>
        </row>
        <row r="1906">
          <cell r="A1906" t="str">
            <v>W3624</v>
          </cell>
          <cell r="B1906" t="str">
            <v>Wall Cabinet, 36 X 24 X 12</v>
          </cell>
          <cell r="C1906">
            <v>23</v>
          </cell>
          <cell r="D1906">
            <v>8</v>
          </cell>
        </row>
        <row r="1907">
          <cell r="A1907" t="str">
            <v>W362415</v>
          </cell>
          <cell r="B1907" t="str">
            <v>Wall Cabinet, 36 X 24 X 15</v>
          </cell>
          <cell r="C1907">
            <v>29</v>
          </cell>
          <cell r="D1907">
            <v>12</v>
          </cell>
        </row>
        <row r="1908">
          <cell r="A1908" t="str">
            <v>W362424</v>
          </cell>
          <cell r="B1908" t="str">
            <v>Wall Cabinet, 36 X 24 X 24</v>
          </cell>
          <cell r="C1908">
            <v>32</v>
          </cell>
          <cell r="D1908">
            <v>15</v>
          </cell>
        </row>
        <row r="1909">
          <cell r="A1909" t="str">
            <v>W3630</v>
          </cell>
          <cell r="B1909" t="str">
            <v>Wall Cabinet, 36 X 30 X 12</v>
          </cell>
          <cell r="C1909">
            <v>27</v>
          </cell>
          <cell r="D1909">
            <v>10</v>
          </cell>
        </row>
        <row r="1910">
          <cell r="A1910" t="str">
            <v>W363015</v>
          </cell>
          <cell r="B1910" t="str">
            <v>Wall Cabinet, 36 X 30 X 15</v>
          </cell>
          <cell r="C1910">
            <v>34</v>
          </cell>
          <cell r="D1910">
            <v>15</v>
          </cell>
        </row>
        <row r="1911">
          <cell r="A1911" t="str">
            <v>W3636</v>
          </cell>
          <cell r="B1911" t="str">
            <v>Wall Cabinet, 36 X 36 X 12</v>
          </cell>
          <cell r="C1911">
            <v>30</v>
          </cell>
          <cell r="D1911">
            <v>12</v>
          </cell>
        </row>
        <row r="1912">
          <cell r="A1912" t="str">
            <v>W363615</v>
          </cell>
          <cell r="B1912" t="str">
            <v>Wall Cabinet, 36 X 36 X 15</v>
          </cell>
          <cell r="C1912">
            <v>38</v>
          </cell>
          <cell r="D1912">
            <v>17</v>
          </cell>
        </row>
        <row r="1913">
          <cell r="A1913" t="str">
            <v>W3639</v>
          </cell>
          <cell r="B1913" t="str">
            <v>Wall Cabinet, 36 X 39 X 12</v>
          </cell>
          <cell r="C1913">
            <v>35</v>
          </cell>
          <cell r="D1913">
            <v>14</v>
          </cell>
        </row>
        <row r="1914">
          <cell r="A1914" t="str">
            <v>W363915</v>
          </cell>
          <cell r="B1914" t="str">
            <v>Wall Cabinet, 36 X 39 X 15</v>
          </cell>
          <cell r="C1914">
            <v>42</v>
          </cell>
          <cell r="D1914">
            <v>18</v>
          </cell>
        </row>
        <row r="1915">
          <cell r="A1915" t="str">
            <v>W3642</v>
          </cell>
          <cell r="B1915" t="str">
            <v>Wall Cabinet, 36 X 42 X 12</v>
          </cell>
          <cell r="C1915">
            <v>36</v>
          </cell>
          <cell r="D1915">
            <v>14</v>
          </cell>
        </row>
        <row r="1916">
          <cell r="A1916" t="str">
            <v>W364215</v>
          </cell>
          <cell r="B1916" t="str">
            <v>Wall Cabinet, 36 X 42 X 15</v>
          </cell>
          <cell r="C1916">
            <v>44</v>
          </cell>
          <cell r="D1916">
            <v>19</v>
          </cell>
        </row>
        <row r="1917">
          <cell r="A1917" t="str">
            <v>W3915</v>
          </cell>
          <cell r="B1917" t="str">
            <v>Wall Cabinet, 39 X 15 X 12</v>
          </cell>
          <cell r="C1917">
            <v>19</v>
          </cell>
          <cell r="D1917">
            <v>6</v>
          </cell>
        </row>
        <row r="1918">
          <cell r="A1918" t="str">
            <v>W391515</v>
          </cell>
          <cell r="B1918" t="str">
            <v>Wall Cabinet, 39 X 15 X 15</v>
          </cell>
          <cell r="C1918">
            <v>24</v>
          </cell>
          <cell r="D1918">
            <v>9</v>
          </cell>
        </row>
        <row r="1919">
          <cell r="A1919" t="str">
            <v>W391524</v>
          </cell>
          <cell r="B1919" t="str">
            <v>Wall Cabinet, 39 X 15 X 24</v>
          </cell>
          <cell r="C1919">
            <v>25</v>
          </cell>
          <cell r="D1919">
            <v>12</v>
          </cell>
        </row>
        <row r="1920">
          <cell r="A1920" t="str">
            <v>W3918</v>
          </cell>
          <cell r="B1920" t="str">
            <v>Wall Cabinet, 39 X 18 X 12</v>
          </cell>
          <cell r="C1920">
            <v>20</v>
          </cell>
          <cell r="D1920">
            <v>6</v>
          </cell>
        </row>
        <row r="1921">
          <cell r="A1921" t="str">
            <v>W391815</v>
          </cell>
          <cell r="B1921" t="str">
            <v>Wall Cabinet, 39 X 18 X 15</v>
          </cell>
          <cell r="C1921">
            <v>25</v>
          </cell>
          <cell r="D1921">
            <v>9</v>
          </cell>
        </row>
        <row r="1922">
          <cell r="A1922" t="str">
            <v>W391824</v>
          </cell>
          <cell r="B1922" t="str">
            <v>Wall Cabinet, 39 X 18 X 24</v>
          </cell>
          <cell r="C1922">
            <v>27</v>
          </cell>
          <cell r="D1922">
            <v>12</v>
          </cell>
        </row>
        <row r="1923">
          <cell r="A1923" t="str">
            <v>W3921</v>
          </cell>
          <cell r="B1923" t="str">
            <v>Wall Cabinet, 39 X 21 X 12</v>
          </cell>
          <cell r="C1923">
            <v>22</v>
          </cell>
          <cell r="D1923">
            <v>8</v>
          </cell>
        </row>
        <row r="1924">
          <cell r="A1924" t="str">
            <v>W392115</v>
          </cell>
          <cell r="B1924" t="str">
            <v>Wall Cabinet, 39 X 21 X 15</v>
          </cell>
          <cell r="C1924">
            <v>27</v>
          </cell>
          <cell r="D1924">
            <v>12</v>
          </cell>
        </row>
        <row r="1925">
          <cell r="A1925" t="str">
            <v>W392124</v>
          </cell>
          <cell r="B1925" t="str">
            <v>Wall Cabinet, 39 X 21 X 24</v>
          </cell>
          <cell r="C1925">
            <v>28</v>
          </cell>
          <cell r="D1925">
            <v>15</v>
          </cell>
        </row>
        <row r="1926">
          <cell r="A1926" t="str">
            <v>W3924</v>
          </cell>
          <cell r="B1926" t="str">
            <v>Wall Cabinet, 39 X 24 X 12</v>
          </cell>
          <cell r="C1926">
            <v>25</v>
          </cell>
          <cell r="D1926">
            <v>8</v>
          </cell>
        </row>
        <row r="1927">
          <cell r="A1927" t="str">
            <v>W392415</v>
          </cell>
          <cell r="B1927" t="str">
            <v>Wall Cabinet, 36 X 24 X 15</v>
          </cell>
          <cell r="C1927">
            <v>31</v>
          </cell>
          <cell r="D1927">
            <v>12</v>
          </cell>
        </row>
        <row r="1928">
          <cell r="A1928" t="str">
            <v>W392424</v>
          </cell>
          <cell r="B1928" t="str">
            <v>Wall Cabinet, 39 X 24 X 24</v>
          </cell>
          <cell r="C1928">
            <v>34</v>
          </cell>
          <cell r="D1928">
            <v>15</v>
          </cell>
        </row>
        <row r="1929">
          <cell r="A1929" t="str">
            <v>W3930</v>
          </cell>
          <cell r="B1929" t="str">
            <v>Wall Cabinet, 39 X 30 X 12</v>
          </cell>
          <cell r="C1929">
            <v>29</v>
          </cell>
          <cell r="D1929">
            <v>10</v>
          </cell>
        </row>
        <row r="1930">
          <cell r="A1930" t="str">
            <v>W393015</v>
          </cell>
          <cell r="B1930" t="str">
            <v>Wall Cabinet, 39 X 30 X 15</v>
          </cell>
          <cell r="C1930">
            <v>37</v>
          </cell>
          <cell r="D1930">
            <v>15</v>
          </cell>
        </row>
        <row r="1931">
          <cell r="A1931" t="str">
            <v>W3936</v>
          </cell>
          <cell r="B1931" t="str">
            <v>Wall Cabinet, 39 X 36 X 12</v>
          </cell>
          <cell r="C1931">
            <v>33</v>
          </cell>
          <cell r="D1931">
            <v>12</v>
          </cell>
        </row>
        <row r="1932">
          <cell r="A1932" t="str">
            <v>W393615</v>
          </cell>
          <cell r="B1932" t="str">
            <v>Wall Cabinet, 39 X 36 X 15</v>
          </cell>
          <cell r="C1932">
            <v>41</v>
          </cell>
          <cell r="D1932">
            <v>17</v>
          </cell>
        </row>
        <row r="1933">
          <cell r="A1933" t="str">
            <v>W3939</v>
          </cell>
          <cell r="B1933" t="str">
            <v>Wall Cabinet, 39 X 39 X 12</v>
          </cell>
          <cell r="C1933">
            <v>37</v>
          </cell>
          <cell r="D1933">
            <v>14</v>
          </cell>
        </row>
        <row r="1934">
          <cell r="A1934" t="str">
            <v>W393915</v>
          </cell>
          <cell r="B1934" t="str">
            <v>Wall Cabinet, 39 X 39 X 15</v>
          </cell>
          <cell r="C1934">
            <v>45</v>
          </cell>
          <cell r="D1934">
            <v>18</v>
          </cell>
        </row>
        <row r="1935">
          <cell r="A1935" t="str">
            <v>W3942</v>
          </cell>
          <cell r="B1935" t="str">
            <v>Wall Cabinet, 39 X 42 X 12</v>
          </cell>
          <cell r="C1935">
            <v>39</v>
          </cell>
          <cell r="D1935">
            <v>14</v>
          </cell>
        </row>
        <row r="1936">
          <cell r="A1936" t="str">
            <v>W394215</v>
          </cell>
          <cell r="B1936" t="str">
            <v>Wall Cabinet, 39 X 42 X 15</v>
          </cell>
          <cell r="C1936">
            <v>47</v>
          </cell>
          <cell r="D1936">
            <v>19</v>
          </cell>
        </row>
        <row r="1937">
          <cell r="A1937" t="str">
            <v>W4215</v>
          </cell>
          <cell r="B1937" t="str">
            <v>Wall Cabinet, 42 X 15 X 12</v>
          </cell>
          <cell r="C1937">
            <v>19</v>
          </cell>
          <cell r="D1937">
            <v>6</v>
          </cell>
        </row>
        <row r="1938">
          <cell r="A1938" t="str">
            <v>W421515</v>
          </cell>
          <cell r="B1938" t="str">
            <v>Wall Cabinet, 42 X 15 X 15</v>
          </cell>
          <cell r="C1938">
            <v>25</v>
          </cell>
          <cell r="D1938">
            <v>9</v>
          </cell>
        </row>
        <row r="1939">
          <cell r="A1939" t="str">
            <v>W4218</v>
          </cell>
          <cell r="B1939" t="str">
            <v>Wall Cabinet, 42 X 18 X 12</v>
          </cell>
          <cell r="C1939">
            <v>21</v>
          </cell>
          <cell r="D1939">
            <v>6</v>
          </cell>
        </row>
        <row r="1940">
          <cell r="A1940" t="str">
            <v>W421815</v>
          </cell>
          <cell r="B1940" t="str">
            <v>Wall Cabinet, 42 X 18 X 15</v>
          </cell>
          <cell r="C1940">
            <v>26</v>
          </cell>
          <cell r="D1940">
            <v>9</v>
          </cell>
        </row>
        <row r="1941">
          <cell r="A1941" t="str">
            <v>W421824</v>
          </cell>
          <cell r="B1941" t="str">
            <v>Wall Cabinet, 42 X 18 X 24</v>
          </cell>
          <cell r="C1941">
            <v>28</v>
          </cell>
          <cell r="D1941">
            <v>12</v>
          </cell>
        </row>
        <row r="1942">
          <cell r="A1942" t="str">
            <v>W4221</v>
          </cell>
          <cell r="B1942" t="str">
            <v>Wall Cabinet, 42 X 21 X 12</v>
          </cell>
          <cell r="C1942">
            <v>23</v>
          </cell>
          <cell r="D1942">
            <v>8</v>
          </cell>
        </row>
        <row r="1943">
          <cell r="A1943" t="str">
            <v>W422115</v>
          </cell>
          <cell r="B1943" t="str">
            <v>Wall Cabinet, 42 X 21 X 15</v>
          </cell>
          <cell r="C1943">
            <v>28</v>
          </cell>
          <cell r="D1943">
            <v>12</v>
          </cell>
        </row>
        <row r="1944">
          <cell r="A1944" t="str">
            <v>W422124</v>
          </cell>
          <cell r="B1944" t="str">
            <v>Wall Cabinet, 42 X 21 X 24</v>
          </cell>
          <cell r="C1944">
            <v>29</v>
          </cell>
          <cell r="D1944">
            <v>15</v>
          </cell>
        </row>
        <row r="1945">
          <cell r="A1945" t="str">
            <v>W4224</v>
          </cell>
          <cell r="B1945" t="str">
            <v>Wall Cabinet, 42 X 24 X 12</v>
          </cell>
          <cell r="C1945">
            <v>26</v>
          </cell>
          <cell r="D1945">
            <v>8</v>
          </cell>
        </row>
        <row r="1946">
          <cell r="A1946" t="str">
            <v>W422415</v>
          </cell>
          <cell r="B1946" t="str">
            <v>Wall Cabinet, 42 X 24 X 15</v>
          </cell>
          <cell r="C1946">
            <v>32</v>
          </cell>
          <cell r="D1946">
            <v>12</v>
          </cell>
        </row>
        <row r="1947">
          <cell r="A1947" t="str">
            <v>W422424</v>
          </cell>
          <cell r="B1947" t="str">
            <v>Wall Cabinet, 42 X 24 X 24</v>
          </cell>
          <cell r="C1947">
            <v>36</v>
          </cell>
          <cell r="D1947">
            <v>15</v>
          </cell>
        </row>
        <row r="1948">
          <cell r="A1948" t="str">
            <v>W4230</v>
          </cell>
          <cell r="B1948" t="str">
            <v>Wall Cabinet, 42 X 30 X 12</v>
          </cell>
          <cell r="C1948">
            <v>30</v>
          </cell>
          <cell r="D1948">
            <v>10</v>
          </cell>
        </row>
        <row r="1949">
          <cell r="A1949" t="str">
            <v>W423015</v>
          </cell>
          <cell r="B1949" t="str">
            <v>Wall Cabinet, 42 X 30 X 15</v>
          </cell>
          <cell r="C1949">
            <v>39</v>
          </cell>
          <cell r="D1949">
            <v>15</v>
          </cell>
        </row>
        <row r="1950">
          <cell r="A1950" t="str">
            <v>W4236</v>
          </cell>
          <cell r="B1950" t="str">
            <v>Wall Cabinet, 42 X 36 X 12</v>
          </cell>
          <cell r="C1950">
            <v>34</v>
          </cell>
          <cell r="D1950">
            <v>12</v>
          </cell>
        </row>
        <row r="1951">
          <cell r="A1951" t="str">
            <v>W423615</v>
          </cell>
          <cell r="B1951" t="str">
            <v>Wall Cabinet, 42 X 36 X 15</v>
          </cell>
          <cell r="C1951">
            <v>43</v>
          </cell>
          <cell r="D1951">
            <v>17</v>
          </cell>
        </row>
        <row r="1952">
          <cell r="A1952" t="str">
            <v>W4239</v>
          </cell>
          <cell r="B1952" t="str">
            <v>Wall Cabinet, 42 X 39 X 12</v>
          </cell>
          <cell r="C1952">
            <v>39</v>
          </cell>
          <cell r="D1952">
            <v>14</v>
          </cell>
        </row>
        <row r="1953">
          <cell r="A1953" t="str">
            <v>W423915</v>
          </cell>
          <cell r="B1953" t="str">
            <v>Wall Cabinet, 42 X 39 X 15</v>
          </cell>
          <cell r="C1953">
            <v>48</v>
          </cell>
          <cell r="D1953">
            <v>18</v>
          </cell>
        </row>
        <row r="1954">
          <cell r="A1954" t="str">
            <v>W4242</v>
          </cell>
          <cell r="B1954" t="str">
            <v>Wall Cabinet, 42 X 42 X 12</v>
          </cell>
          <cell r="C1954">
            <v>41</v>
          </cell>
          <cell r="D1954">
            <v>14</v>
          </cell>
        </row>
        <row r="1955">
          <cell r="A1955" t="str">
            <v>W424215</v>
          </cell>
          <cell r="B1955" t="str">
            <v>Wall Cabinet, 42 X 42 X 15</v>
          </cell>
          <cell r="C1955">
            <v>49</v>
          </cell>
          <cell r="D1955">
            <v>19</v>
          </cell>
        </row>
        <row r="1956">
          <cell r="A1956" t="str">
            <v>W4830</v>
          </cell>
          <cell r="B1956" t="str">
            <v>Wall Cabinet, 48 X 30 X 12</v>
          </cell>
          <cell r="C1956">
            <v>32</v>
          </cell>
          <cell r="D1956">
            <v>10</v>
          </cell>
        </row>
        <row r="1957">
          <cell r="A1957" t="str">
            <v>W4836</v>
          </cell>
          <cell r="B1957" t="str">
            <v>Wall Cabinet, 48 X 36 X 12</v>
          </cell>
          <cell r="C1957">
            <v>37</v>
          </cell>
          <cell r="D1957">
            <v>12</v>
          </cell>
        </row>
        <row r="1958">
          <cell r="A1958" t="str">
            <v>W4839</v>
          </cell>
          <cell r="B1958" t="str">
            <v>Wall Cabinet, 48 X 39 X 12</v>
          </cell>
          <cell r="C1958">
            <v>42</v>
          </cell>
          <cell r="D1958">
            <v>14</v>
          </cell>
        </row>
        <row r="1959">
          <cell r="A1959" t="str">
            <v>W4842</v>
          </cell>
          <cell r="B1959" t="str">
            <v>Wall Cabinet, 48 X 42 X 12</v>
          </cell>
          <cell r="C1959">
            <v>44</v>
          </cell>
          <cell r="D1959">
            <v>14</v>
          </cell>
        </row>
        <row r="1960">
          <cell r="A1960" t="str">
            <v>W930</v>
          </cell>
          <cell r="B1960" t="str">
            <v>Wall Cabinet, 9 X 30 X 12</v>
          </cell>
          <cell r="C1960">
            <v>14</v>
          </cell>
          <cell r="D1960">
            <v>10</v>
          </cell>
        </row>
        <row r="1961">
          <cell r="A1961" t="str">
            <v>W93015</v>
          </cell>
          <cell r="B1961" t="str">
            <v>Wall Cabinet, 9 X 30 X 15</v>
          </cell>
          <cell r="C1961">
            <v>20</v>
          </cell>
          <cell r="D1961">
            <v>15</v>
          </cell>
        </row>
        <row r="1962">
          <cell r="A1962" t="str">
            <v>W936</v>
          </cell>
          <cell r="B1962" t="str">
            <v>Wall Cabinet, 9 X 36 X 12</v>
          </cell>
          <cell r="C1962">
            <v>16</v>
          </cell>
          <cell r="D1962">
            <v>12</v>
          </cell>
        </row>
        <row r="1963">
          <cell r="A1963" t="str">
            <v>W93615</v>
          </cell>
          <cell r="B1963" t="str">
            <v>Wall Cabinet, 9 X 36 X 15</v>
          </cell>
          <cell r="C1963">
            <v>23</v>
          </cell>
          <cell r="D1963">
            <v>17</v>
          </cell>
        </row>
        <row r="1964">
          <cell r="A1964" t="str">
            <v>W939</v>
          </cell>
          <cell r="B1964" t="str">
            <v>Wall Cabinet, 09 X 39 X 12</v>
          </cell>
          <cell r="C1964">
            <v>17</v>
          </cell>
          <cell r="D1964">
            <v>14</v>
          </cell>
        </row>
        <row r="1965">
          <cell r="A1965" t="str">
            <v>W93915</v>
          </cell>
          <cell r="B1965" t="str">
            <v>Wall Cabinet, 09 X 39 X 15</v>
          </cell>
          <cell r="C1965">
            <v>20</v>
          </cell>
          <cell r="D1965">
            <v>18</v>
          </cell>
        </row>
        <row r="1966">
          <cell r="A1966" t="str">
            <v>W942</v>
          </cell>
          <cell r="B1966" t="str">
            <v>Wall Cabinet, 9 X 42 X 12</v>
          </cell>
          <cell r="C1966">
            <v>18</v>
          </cell>
          <cell r="D1966">
            <v>14</v>
          </cell>
        </row>
        <row r="1967">
          <cell r="A1967" t="str">
            <v>W94215</v>
          </cell>
          <cell r="B1967" t="str">
            <v>Wall Cabinet, 9 X 42 X 15</v>
          </cell>
          <cell r="C1967">
            <v>24</v>
          </cell>
          <cell r="D1967">
            <v>19</v>
          </cell>
        </row>
        <row r="1968">
          <cell r="A1968" t="str">
            <v>WB2430</v>
          </cell>
          <cell r="B1968" t="str">
            <v>Wall Blind, 24 X 30 X 12</v>
          </cell>
          <cell r="C1968">
            <v>20</v>
          </cell>
          <cell r="D1968">
            <v>10</v>
          </cell>
        </row>
        <row r="1969">
          <cell r="A1969" t="str">
            <v>WB2436</v>
          </cell>
          <cell r="B1969" t="str">
            <v>Wall Blind, 24 X 36 X 12</v>
          </cell>
          <cell r="C1969">
            <v>22</v>
          </cell>
          <cell r="D1969">
            <v>12</v>
          </cell>
        </row>
        <row r="1970">
          <cell r="A1970" t="str">
            <v>WB2439</v>
          </cell>
          <cell r="B1970" t="str">
            <v>Wall Blind, 24 X 39 X 12</v>
          </cell>
          <cell r="C1970">
            <v>24</v>
          </cell>
          <cell r="D1970">
            <v>14</v>
          </cell>
        </row>
        <row r="1971">
          <cell r="A1971" t="str">
            <v>WB2442</v>
          </cell>
          <cell r="B1971" t="str">
            <v>Wall Blind, 24 X 42 X 12</v>
          </cell>
          <cell r="C1971">
            <v>25</v>
          </cell>
          <cell r="D1971">
            <v>14</v>
          </cell>
        </row>
        <row r="1972">
          <cell r="A1972" t="str">
            <v>WB2730</v>
          </cell>
          <cell r="B1972" t="str">
            <v>Wall Blind, 27 X 30 X 12</v>
          </cell>
          <cell r="C1972">
            <v>21</v>
          </cell>
          <cell r="D1972">
            <v>10</v>
          </cell>
        </row>
        <row r="1973">
          <cell r="A1973" t="str">
            <v>WB2736</v>
          </cell>
          <cell r="B1973" t="str">
            <v>Wall Blind, 27 X 36 X 12</v>
          </cell>
          <cell r="C1973">
            <v>23</v>
          </cell>
          <cell r="D1973">
            <v>12</v>
          </cell>
        </row>
        <row r="1974">
          <cell r="A1974" t="str">
            <v>WB2739</v>
          </cell>
          <cell r="B1974" t="str">
            <v>Wall Blind, 27 X 39 X 12</v>
          </cell>
          <cell r="C1974">
            <v>25</v>
          </cell>
          <cell r="D1974">
            <v>14</v>
          </cell>
        </row>
        <row r="1975">
          <cell r="A1975" t="str">
            <v>WB2742</v>
          </cell>
          <cell r="B1975" t="str">
            <v>Wall Blind, 27 X 42 X 12</v>
          </cell>
          <cell r="C1975">
            <v>26</v>
          </cell>
          <cell r="D1975">
            <v>14</v>
          </cell>
        </row>
        <row r="1976">
          <cell r="A1976" t="str">
            <v>WB3030</v>
          </cell>
          <cell r="B1976" t="str">
            <v>Wall Blind, 30 X 30 X 12</v>
          </cell>
          <cell r="C1976">
            <v>23</v>
          </cell>
          <cell r="D1976">
            <v>10</v>
          </cell>
        </row>
        <row r="1977">
          <cell r="A1977" t="str">
            <v>WB3036</v>
          </cell>
          <cell r="B1977" t="str">
            <v>Wall Blind, 30 X 36 X 12</v>
          </cell>
          <cell r="C1977">
            <v>25</v>
          </cell>
          <cell r="D1977">
            <v>12</v>
          </cell>
        </row>
        <row r="1978">
          <cell r="A1978" t="str">
            <v xml:space="preserve">WB3039 </v>
          </cell>
          <cell r="B1978" t="str">
            <v>Wall Blind, 30 X 39 X 12</v>
          </cell>
          <cell r="C1978">
            <v>28</v>
          </cell>
          <cell r="D1978">
            <v>14</v>
          </cell>
        </row>
        <row r="1979">
          <cell r="A1979" t="str">
            <v>WB3042</v>
          </cell>
          <cell r="B1979" t="str">
            <v>Wall Blind, 30 X 42 X 12</v>
          </cell>
          <cell r="C1979">
            <v>29</v>
          </cell>
          <cell r="D1979">
            <v>14</v>
          </cell>
        </row>
        <row r="1980">
          <cell r="A1980" t="str">
            <v>WB3330</v>
          </cell>
          <cell r="B1980" t="str">
            <v>Wall Blind, 33 X 30 X 12</v>
          </cell>
          <cell r="C1980">
            <v>24</v>
          </cell>
          <cell r="D1980">
            <v>10</v>
          </cell>
        </row>
        <row r="1981">
          <cell r="A1981" t="str">
            <v>WB3336</v>
          </cell>
          <cell r="B1981" t="str">
            <v>Wall Blind, 33 X 36 X 12</v>
          </cell>
          <cell r="C1981">
            <v>26</v>
          </cell>
          <cell r="D1981">
            <v>12</v>
          </cell>
        </row>
        <row r="1982">
          <cell r="A1982" t="str">
            <v>WB3339</v>
          </cell>
          <cell r="B1982" t="str">
            <v>Wall Blind, 33 X 39 X 12</v>
          </cell>
          <cell r="C1982">
            <v>29</v>
          </cell>
          <cell r="D1982">
            <v>14</v>
          </cell>
        </row>
        <row r="1983">
          <cell r="A1983" t="str">
            <v>WB3342</v>
          </cell>
          <cell r="B1983" t="str">
            <v>Wall Blind, 33 X 42 X 12</v>
          </cell>
          <cell r="C1983">
            <v>30</v>
          </cell>
          <cell r="D1983">
            <v>14</v>
          </cell>
        </row>
        <row r="1984">
          <cell r="A1984" t="str">
            <v>WB3630</v>
          </cell>
          <cell r="B1984" t="str">
            <v>Wall Blind, 36 X 30 X 12</v>
          </cell>
          <cell r="C1984">
            <v>25</v>
          </cell>
          <cell r="D1984">
            <v>10</v>
          </cell>
        </row>
        <row r="1985">
          <cell r="A1985" t="str">
            <v>WB3636</v>
          </cell>
          <cell r="B1985" t="str">
            <v>Wall Blind, 36 X 36 X 12</v>
          </cell>
          <cell r="C1985">
            <v>28</v>
          </cell>
          <cell r="D1985">
            <v>12</v>
          </cell>
        </row>
        <row r="1986">
          <cell r="A1986" t="str">
            <v>WB3639</v>
          </cell>
          <cell r="B1986" t="str">
            <v>Wall Blind, 36 X 39 X 12</v>
          </cell>
          <cell r="C1986">
            <v>31</v>
          </cell>
          <cell r="D1986">
            <v>14</v>
          </cell>
        </row>
        <row r="1987">
          <cell r="A1987" t="str">
            <v>WB3642</v>
          </cell>
          <cell r="B1987" t="str">
            <v>Wall Blind, 36 X 42 X 12</v>
          </cell>
          <cell r="C1987">
            <v>33</v>
          </cell>
          <cell r="D1987">
            <v>14</v>
          </cell>
        </row>
        <row r="1988">
          <cell r="A1988" t="str">
            <v>WB3930</v>
          </cell>
          <cell r="B1988" t="str">
            <v>Wall Blind, 39 X 30 X 12</v>
          </cell>
          <cell r="C1988">
            <v>27</v>
          </cell>
          <cell r="D1988">
            <v>10</v>
          </cell>
        </row>
        <row r="1989">
          <cell r="A1989" t="str">
            <v>WB3936</v>
          </cell>
          <cell r="B1989" t="str">
            <v>Wall Blind, 39 X 36 X 12</v>
          </cell>
          <cell r="C1989">
            <v>30</v>
          </cell>
          <cell r="D1989">
            <v>12</v>
          </cell>
        </row>
        <row r="1990">
          <cell r="A1990" t="str">
            <v>WB3939</v>
          </cell>
          <cell r="B1990" t="str">
            <v>Wall Blind, 39 X 39 X 12</v>
          </cell>
          <cell r="C1990">
            <v>34</v>
          </cell>
          <cell r="D1990">
            <v>14</v>
          </cell>
        </row>
        <row r="1991">
          <cell r="A1991" t="str">
            <v>WB3942</v>
          </cell>
          <cell r="B1991" t="str">
            <v>Wall Blind, 39 X 42 X 12</v>
          </cell>
          <cell r="C1991">
            <v>35</v>
          </cell>
          <cell r="D1991">
            <v>14</v>
          </cell>
        </row>
        <row r="1992">
          <cell r="A1992" t="str">
            <v>WB4230</v>
          </cell>
          <cell r="B1992" t="str">
            <v>Wall Blind, 42 X 30 X 12</v>
          </cell>
          <cell r="C1992">
            <v>29</v>
          </cell>
          <cell r="D1992">
            <v>10</v>
          </cell>
        </row>
        <row r="1993">
          <cell r="A1993" t="str">
            <v>WB4236</v>
          </cell>
          <cell r="B1993" t="str">
            <v>Wall Blind, 42 X 36 X 12</v>
          </cell>
          <cell r="C1993">
            <v>32</v>
          </cell>
          <cell r="D1993">
            <v>12</v>
          </cell>
        </row>
        <row r="1994">
          <cell r="A1994" t="str">
            <v>WB4239</v>
          </cell>
          <cell r="B1994" t="str">
            <v>Wall Blind, 42 X 39 X 12</v>
          </cell>
          <cell r="C1994">
            <v>36</v>
          </cell>
          <cell r="D1994">
            <v>14</v>
          </cell>
        </row>
        <row r="1995">
          <cell r="A1995" t="str">
            <v>WB4242</v>
          </cell>
          <cell r="B1995" t="str">
            <v>Wall Blind, 42 X 42 X 12</v>
          </cell>
          <cell r="C1995">
            <v>38</v>
          </cell>
          <cell r="D1995">
            <v>14</v>
          </cell>
        </row>
        <row r="1996">
          <cell r="A1996" t="str">
            <v>WB4530</v>
          </cell>
          <cell r="B1996" t="str">
            <v>Wall Blind, 45 X 30 X 12</v>
          </cell>
          <cell r="C1996">
            <v>30</v>
          </cell>
          <cell r="D1996">
            <v>10</v>
          </cell>
        </row>
        <row r="1997">
          <cell r="A1997" t="str">
            <v>WB4536</v>
          </cell>
          <cell r="B1997" t="str">
            <v>Wall Blind, 45 X 36 X 12</v>
          </cell>
          <cell r="C1997">
            <v>34</v>
          </cell>
          <cell r="D1997">
            <v>12</v>
          </cell>
        </row>
        <row r="1998">
          <cell r="A1998" t="str">
            <v>WB4539</v>
          </cell>
          <cell r="B1998" t="str">
            <v>Wall Blind, 45 X 39 X 12</v>
          </cell>
          <cell r="C1998">
            <v>38</v>
          </cell>
          <cell r="D1998">
            <v>14</v>
          </cell>
        </row>
        <row r="1999">
          <cell r="A1999" t="str">
            <v>WB4542</v>
          </cell>
          <cell r="B1999" t="str">
            <v>Wall Blind, 45 X 42 X 12</v>
          </cell>
          <cell r="C1999">
            <v>39</v>
          </cell>
          <cell r="D1999">
            <v>14</v>
          </cell>
        </row>
        <row r="2000">
          <cell r="A2000" t="str">
            <v>WC2430</v>
          </cell>
          <cell r="B2000" t="str">
            <v>Wall Diagonal Corner, 24 X 30 X 24</v>
          </cell>
          <cell r="C2000">
            <v>32</v>
          </cell>
          <cell r="D2000">
            <v>10</v>
          </cell>
        </row>
        <row r="2001">
          <cell r="A2001" t="str">
            <v>WC2436</v>
          </cell>
          <cell r="B2001" t="str">
            <v>Wall Diagonal Corner, 24 X 36 X 24</v>
          </cell>
          <cell r="C2001">
            <v>34</v>
          </cell>
          <cell r="D2001">
            <v>12</v>
          </cell>
        </row>
        <row r="2002">
          <cell r="A2002" t="str">
            <v>WC2439</v>
          </cell>
          <cell r="B2002" t="str">
            <v>Wall Diagonal Corner, 24 X 39 X 24</v>
          </cell>
          <cell r="C2002">
            <v>39</v>
          </cell>
          <cell r="D2002">
            <v>14</v>
          </cell>
        </row>
        <row r="2003">
          <cell r="A2003" t="str">
            <v>WC2442</v>
          </cell>
          <cell r="B2003" t="str">
            <v>Wall Diagonal Corner, 24 X 42 X 24</v>
          </cell>
          <cell r="C2003">
            <v>41</v>
          </cell>
          <cell r="D2003">
            <v>14</v>
          </cell>
        </row>
        <row r="2004">
          <cell r="A2004" t="str">
            <v>WC273015</v>
          </cell>
          <cell r="B2004" t="str">
            <v>Wall Diagonal Corner, 27 X 30 X 27</v>
          </cell>
          <cell r="C2004">
            <v>38</v>
          </cell>
          <cell r="D2004">
            <v>10</v>
          </cell>
        </row>
        <row r="2005">
          <cell r="A2005" t="str">
            <v>WC273615</v>
          </cell>
          <cell r="B2005" t="str">
            <v>Wall Diagonal Corner, 27 X 36 X 27</v>
          </cell>
          <cell r="C2005">
            <v>40</v>
          </cell>
          <cell r="D2005">
            <v>12</v>
          </cell>
        </row>
        <row r="2006">
          <cell r="A2006" t="str">
            <v>WC273915</v>
          </cell>
          <cell r="B2006" t="str">
            <v>Wall Diagonal Corner, 27 X 39 X 27</v>
          </cell>
          <cell r="C2006">
            <v>46</v>
          </cell>
          <cell r="D2006">
            <v>14</v>
          </cell>
        </row>
        <row r="2007">
          <cell r="A2007" t="str">
            <v>WC274215</v>
          </cell>
          <cell r="B2007" t="str">
            <v>Wall Diagonal Corner, 27 X 42 X 27</v>
          </cell>
          <cell r="C2007">
            <v>48</v>
          </cell>
          <cell r="D2007">
            <v>14</v>
          </cell>
        </row>
        <row r="2008">
          <cell r="A2008" t="str">
            <v>WCGD2430</v>
          </cell>
          <cell r="B2008" t="str">
            <v>Wall Diagonal Corner, 24 X 30 X 24</v>
          </cell>
          <cell r="C2008">
            <v>37</v>
          </cell>
          <cell r="D2008">
            <v>10</v>
          </cell>
        </row>
        <row r="2009">
          <cell r="A2009" t="str">
            <v>WCGD2436</v>
          </cell>
          <cell r="B2009" t="str">
            <v>Wall Diagonal Corner, 24 X 36 X 24</v>
          </cell>
          <cell r="C2009">
            <v>39</v>
          </cell>
          <cell r="D2009">
            <v>12</v>
          </cell>
        </row>
        <row r="2010">
          <cell r="A2010" t="str">
            <v>WCGD2439</v>
          </cell>
          <cell r="B2010" t="str">
            <v>Wall Diagonal Corner, 24 X 39 X 24</v>
          </cell>
          <cell r="C2010">
            <v>43</v>
          </cell>
          <cell r="D2010">
            <v>14</v>
          </cell>
        </row>
        <row r="2011">
          <cell r="A2011" t="str">
            <v>WCGD2442</v>
          </cell>
          <cell r="B2011" t="str">
            <v>Wall Diagonal Corner, 24 X 42 X 24</v>
          </cell>
          <cell r="C2011">
            <v>44</v>
          </cell>
          <cell r="D2011">
            <v>14</v>
          </cell>
        </row>
        <row r="2012">
          <cell r="A2012" t="str">
            <v>WCGD273015</v>
          </cell>
          <cell r="B2012" t="str">
            <v>Wall Diagonal Corner, 27 X 30 X 27</v>
          </cell>
          <cell r="C2012">
            <v>42</v>
          </cell>
          <cell r="D2012">
            <v>10</v>
          </cell>
        </row>
        <row r="2013">
          <cell r="A2013" t="str">
            <v>WCGD273615</v>
          </cell>
          <cell r="B2013" t="str">
            <v>Wall Diagonal Corner, 27 X 36 X 27</v>
          </cell>
          <cell r="C2013">
            <v>45</v>
          </cell>
          <cell r="D2013">
            <v>12</v>
          </cell>
        </row>
        <row r="2014">
          <cell r="A2014" t="str">
            <v>WCGD273915</v>
          </cell>
          <cell r="B2014" t="str">
            <v>Wall Diagonal Corner, 27 X 39 X 27</v>
          </cell>
          <cell r="C2014">
            <v>49</v>
          </cell>
          <cell r="D2014">
            <v>14</v>
          </cell>
        </row>
        <row r="2015">
          <cell r="A2015" t="str">
            <v>WCGD274215</v>
          </cell>
          <cell r="B2015" t="str">
            <v>Wall Diagonal Corner, 27 X 42 X 27</v>
          </cell>
          <cell r="C2015">
            <v>51</v>
          </cell>
          <cell r="D2015">
            <v>14</v>
          </cell>
        </row>
        <row r="2016">
          <cell r="A2016" t="str">
            <v>WEZ2130</v>
          </cell>
          <cell r="B2016" t="str">
            <v>Wall EZ Reach Corner, 21 X 30 X 21</v>
          </cell>
          <cell r="C2016">
            <v>37</v>
          </cell>
          <cell r="D2016">
            <v>10</v>
          </cell>
        </row>
        <row r="2017">
          <cell r="A2017" t="str">
            <v>WEZ2136</v>
          </cell>
          <cell r="B2017" t="str">
            <v>Wall EZ Reach Corner, 21 X 36 X 21</v>
          </cell>
          <cell r="C2017">
            <v>40</v>
          </cell>
          <cell r="D2017">
            <v>12</v>
          </cell>
        </row>
        <row r="2018">
          <cell r="A2018" t="str">
            <v>WEZ2139</v>
          </cell>
          <cell r="B2018" t="str">
            <v>Wall EZ Reach Corner, 21 X 39 X 21</v>
          </cell>
          <cell r="C2018">
            <v>45</v>
          </cell>
          <cell r="D2018">
            <v>14</v>
          </cell>
        </row>
        <row r="2019">
          <cell r="A2019" t="str">
            <v>WEZ2142</v>
          </cell>
          <cell r="B2019" t="str">
            <v>Wall EZ Reach Corner, 21 X 42 X 21</v>
          </cell>
          <cell r="C2019">
            <v>46</v>
          </cell>
          <cell r="D2019">
            <v>14</v>
          </cell>
        </row>
        <row r="2020">
          <cell r="A2020" t="str">
            <v>WEZ2430</v>
          </cell>
          <cell r="B2020" t="str">
            <v>Wall EZ Reach Corner, 24 X 30 X 24</v>
          </cell>
          <cell r="C2020">
            <v>40</v>
          </cell>
          <cell r="D2020">
            <v>10</v>
          </cell>
        </row>
        <row r="2021">
          <cell r="A2021" t="str">
            <v>WEZ2436</v>
          </cell>
          <cell r="B2021" t="str">
            <v>Wall EZ Reach Corner, 24 X 36 X 24</v>
          </cell>
          <cell r="C2021">
            <v>43</v>
          </cell>
          <cell r="D2021">
            <v>12</v>
          </cell>
        </row>
        <row r="2022">
          <cell r="A2022" t="str">
            <v>WEZ2439</v>
          </cell>
          <cell r="B2022" t="str">
            <v>Wall EZ Reach Corner, 24 X 39 X 24</v>
          </cell>
          <cell r="C2022">
            <v>48</v>
          </cell>
          <cell r="D2022">
            <v>14</v>
          </cell>
        </row>
        <row r="2023">
          <cell r="A2023" t="str">
            <v>WEZ2442</v>
          </cell>
          <cell r="B2023" t="str">
            <v>Wall EZ Reach Corner, 24 X 42 X 24</v>
          </cell>
          <cell r="C2023">
            <v>50</v>
          </cell>
          <cell r="D2023">
            <v>14</v>
          </cell>
        </row>
        <row r="2024">
          <cell r="A2024" t="str">
            <v>WFL241024</v>
          </cell>
          <cell r="B2024" t="str">
            <v>Wall Flip Up Cabinet, 24 X 10.5 X 24</v>
          </cell>
          <cell r="C2024">
            <v>20</v>
          </cell>
          <cell r="D2024">
            <v>8</v>
          </cell>
        </row>
        <row r="2025">
          <cell r="A2025" t="str">
            <v>WFL2412</v>
          </cell>
          <cell r="B2025" t="str">
            <v>Wall Flip Up Cabinet, 24 X 12 X 12</v>
          </cell>
          <cell r="C2025">
            <v>16</v>
          </cell>
          <cell r="D2025">
            <v>5</v>
          </cell>
        </row>
        <row r="2026">
          <cell r="A2026" t="str">
            <v>WFL241224</v>
          </cell>
          <cell r="B2026" t="str">
            <v>Wall Flip Up Cabinet, 24 X 12 X 24</v>
          </cell>
          <cell r="C2026">
            <v>21</v>
          </cell>
          <cell r="D2026">
            <v>8</v>
          </cell>
        </row>
        <row r="2027">
          <cell r="A2027" t="str">
            <v>WFL3012</v>
          </cell>
          <cell r="B2027" t="str">
            <v>Wall Flip Up Cabinet, 30 X 12 X 12</v>
          </cell>
          <cell r="C2027">
            <v>17</v>
          </cell>
          <cell r="D2027">
            <v>5</v>
          </cell>
        </row>
        <row r="2028">
          <cell r="A2028" t="str">
            <v>WFL3015</v>
          </cell>
          <cell r="B2028" t="str">
            <v>Wall Flip Up Cabinet, 30 X 15 X 12</v>
          </cell>
          <cell r="C2028">
            <v>20</v>
          </cell>
          <cell r="D2028">
            <v>6</v>
          </cell>
        </row>
        <row r="2029">
          <cell r="A2029" t="str">
            <v>WFL3018</v>
          </cell>
          <cell r="B2029" t="str">
            <v>Wall Flip Up Cabinet, 30 X 18 X 12</v>
          </cell>
          <cell r="C2029">
            <v>21</v>
          </cell>
          <cell r="D2029">
            <v>6</v>
          </cell>
        </row>
        <row r="2030">
          <cell r="A2030" t="str">
            <v>WFL3312</v>
          </cell>
          <cell r="B2030" t="str">
            <v>Wall Flip Up Cabinet, 33 X 12 X 12</v>
          </cell>
          <cell r="C2030">
            <v>18</v>
          </cell>
          <cell r="D2030">
            <v>5</v>
          </cell>
        </row>
        <row r="2031">
          <cell r="A2031" t="str">
            <v>WFL331224</v>
          </cell>
          <cell r="B2031" t="str">
            <v>Wall Flip Up Cabinet, 33 X 12 X 24</v>
          </cell>
          <cell r="C2031">
            <v>22</v>
          </cell>
          <cell r="D2031">
            <v>8</v>
          </cell>
        </row>
        <row r="2032">
          <cell r="A2032" t="str">
            <v>WFL361024</v>
          </cell>
          <cell r="B2032" t="str">
            <v>Wall Flip Up Cabinet, 36 X 10.5 X 24</v>
          </cell>
          <cell r="C2032">
            <v>22</v>
          </cell>
          <cell r="D2032">
            <v>8</v>
          </cell>
        </row>
        <row r="2033">
          <cell r="A2033" t="str">
            <v>WFL3612</v>
          </cell>
          <cell r="B2033" t="str">
            <v>Wall Flip Up Cabinet, 36 X 12 X 12</v>
          </cell>
          <cell r="C2033">
            <v>19</v>
          </cell>
          <cell r="D2033">
            <v>5</v>
          </cell>
        </row>
        <row r="2034">
          <cell r="A2034" t="str">
            <v>WFL361224</v>
          </cell>
          <cell r="B2034" t="str">
            <v>Wall Flip Up Cabinet, 36 X 12 X 24</v>
          </cell>
          <cell r="C2034">
            <v>22</v>
          </cell>
          <cell r="D2034">
            <v>8</v>
          </cell>
        </row>
        <row r="2035">
          <cell r="A2035" t="str">
            <v>WFL3615</v>
          </cell>
          <cell r="B2035" t="str">
            <v>Wall Flip Up Cabinet, 36 X 15 X 12</v>
          </cell>
          <cell r="C2035">
            <v>21</v>
          </cell>
          <cell r="D2035">
            <v>6</v>
          </cell>
        </row>
        <row r="2036">
          <cell r="A2036" t="str">
            <v>WFL3618</v>
          </cell>
          <cell r="B2036" t="str">
            <v>Wall Flip Up Cabinet, 36 X 18 X 12</v>
          </cell>
          <cell r="C2036">
            <v>23</v>
          </cell>
          <cell r="D2036">
            <v>6</v>
          </cell>
        </row>
        <row r="2037">
          <cell r="A2037" t="str">
            <v>WFL3912</v>
          </cell>
          <cell r="B2037" t="str">
            <v>Wall Flip Up Cabinet, 39 X 12 X 12</v>
          </cell>
          <cell r="C2037">
            <v>20</v>
          </cell>
          <cell r="D2037">
            <v>5</v>
          </cell>
        </row>
        <row r="2038">
          <cell r="A2038" t="str">
            <v>WFL391224</v>
          </cell>
          <cell r="B2038" t="str">
            <v>Wall Flip Up Cabinet, 39 X 12 X 24</v>
          </cell>
          <cell r="C2038">
            <v>24</v>
          </cell>
          <cell r="D2038">
            <v>8</v>
          </cell>
        </row>
        <row r="2039">
          <cell r="A2039" t="str">
            <v>WFL421024</v>
          </cell>
          <cell r="B2039" t="str">
            <v>Wall Flip Up Cabinet, 42 X 10.5 X 24</v>
          </cell>
          <cell r="C2039">
            <v>24</v>
          </cell>
          <cell r="D2039">
            <v>8</v>
          </cell>
        </row>
        <row r="2040">
          <cell r="A2040" t="str">
            <v>WFL4212</v>
          </cell>
          <cell r="B2040" t="str">
            <v>Wall Flip Up Cabinet, 42 X 12 X 12</v>
          </cell>
          <cell r="C2040">
            <v>21</v>
          </cell>
          <cell r="D2040">
            <v>5</v>
          </cell>
        </row>
        <row r="2041">
          <cell r="A2041" t="str">
            <v>WFL421224</v>
          </cell>
          <cell r="B2041" t="str">
            <v>Wall Flip Up Cabinet, 42 X 12 X 24</v>
          </cell>
          <cell r="C2041">
            <v>25</v>
          </cell>
          <cell r="D2041">
            <v>8</v>
          </cell>
        </row>
        <row r="2042">
          <cell r="A2042" t="str">
            <v>WGD1530</v>
          </cell>
          <cell r="B2042" t="str">
            <v>Wall Glass Door, 15 X 30 X 12</v>
          </cell>
          <cell r="C2042">
            <v>26</v>
          </cell>
          <cell r="D2042">
            <v>10</v>
          </cell>
        </row>
        <row r="2043">
          <cell r="A2043" t="str">
            <v>WGD153015</v>
          </cell>
          <cell r="B2043" t="str">
            <v>Wall Glass Door, 15 X 30 X 15</v>
          </cell>
          <cell r="C2043">
            <v>30</v>
          </cell>
          <cell r="D2043">
            <v>15</v>
          </cell>
        </row>
        <row r="2044">
          <cell r="A2044" t="str">
            <v>WGD1536</v>
          </cell>
          <cell r="B2044" t="str">
            <v>Wall Glass Door, 15 X 36 X 12</v>
          </cell>
          <cell r="C2044">
            <v>27</v>
          </cell>
          <cell r="D2044">
            <v>12</v>
          </cell>
        </row>
        <row r="2045">
          <cell r="A2045" t="str">
            <v>WGD153615</v>
          </cell>
          <cell r="B2045" t="str">
            <v>Wall Glass Door, 15 X 36 X 15</v>
          </cell>
          <cell r="C2045">
            <v>32</v>
          </cell>
          <cell r="D2045">
            <v>17</v>
          </cell>
        </row>
        <row r="2046">
          <cell r="A2046" t="str">
            <v>WGD1539</v>
          </cell>
          <cell r="B2046" t="str">
            <v>Wall Glass Door, 15 X 39 X 12</v>
          </cell>
          <cell r="C2046">
            <v>29</v>
          </cell>
          <cell r="D2046">
            <v>14</v>
          </cell>
        </row>
        <row r="2047">
          <cell r="A2047" t="str">
            <v>WGD153915</v>
          </cell>
          <cell r="B2047" t="str">
            <v>Wall Glass Door, 15 X 39 X 15</v>
          </cell>
          <cell r="C2047">
            <v>34</v>
          </cell>
          <cell r="D2047">
            <v>18</v>
          </cell>
        </row>
        <row r="2048">
          <cell r="A2048" t="str">
            <v>WGD1542</v>
          </cell>
          <cell r="B2048" t="str">
            <v>Wall Glass Door, 15 X 42 X 12</v>
          </cell>
          <cell r="C2048">
            <v>30</v>
          </cell>
          <cell r="D2048">
            <v>14</v>
          </cell>
        </row>
        <row r="2049">
          <cell r="A2049" t="str">
            <v>WGD154215</v>
          </cell>
          <cell r="B2049" t="str">
            <v>Wall Glass Door, 15 X 42 X 15</v>
          </cell>
          <cell r="C2049">
            <v>35</v>
          </cell>
          <cell r="D2049">
            <v>19</v>
          </cell>
        </row>
        <row r="2050">
          <cell r="A2050" t="str">
            <v>WGD1830</v>
          </cell>
          <cell r="B2050" t="str">
            <v>Wall Glass Door, 18 X 30 X 12</v>
          </cell>
          <cell r="C2050">
            <v>28</v>
          </cell>
          <cell r="D2050">
            <v>10</v>
          </cell>
        </row>
        <row r="2051">
          <cell r="A2051" t="str">
            <v>WGD183015</v>
          </cell>
          <cell r="B2051" t="str">
            <v>Wall Glass Door, 18 X 30 X 15</v>
          </cell>
          <cell r="C2051">
            <v>32</v>
          </cell>
          <cell r="D2051">
            <v>15</v>
          </cell>
        </row>
        <row r="2052">
          <cell r="A2052" t="str">
            <v>WGD1836</v>
          </cell>
          <cell r="B2052" t="str">
            <v>Wall Glass Door, 18 X 36 X 12</v>
          </cell>
          <cell r="C2052">
            <v>30</v>
          </cell>
          <cell r="D2052">
            <v>12</v>
          </cell>
        </row>
        <row r="2053">
          <cell r="A2053" t="str">
            <v>WGD183615</v>
          </cell>
          <cell r="B2053" t="str">
            <v>Wall Glass Door, 18 X 36 X 15</v>
          </cell>
          <cell r="C2053">
            <v>34</v>
          </cell>
          <cell r="D2053">
            <v>17</v>
          </cell>
        </row>
        <row r="2054">
          <cell r="A2054" t="str">
            <v>WGD1839</v>
          </cell>
          <cell r="B2054" t="str">
            <v>Wall Glass Door, 18 X 39 X 12</v>
          </cell>
          <cell r="C2054">
            <v>32</v>
          </cell>
          <cell r="D2054">
            <v>14</v>
          </cell>
        </row>
        <row r="2055">
          <cell r="A2055" t="str">
            <v>WGD183915</v>
          </cell>
          <cell r="B2055" t="str">
            <v>Wall Glass Door, 18 X 39 X 15</v>
          </cell>
          <cell r="C2055">
            <v>37</v>
          </cell>
          <cell r="D2055">
            <v>18</v>
          </cell>
        </row>
        <row r="2056">
          <cell r="A2056" t="str">
            <v>WGD1842</v>
          </cell>
          <cell r="B2056" t="str">
            <v>Wall Glass Door, 18 X 42 X 12</v>
          </cell>
          <cell r="C2056">
            <v>33</v>
          </cell>
          <cell r="D2056">
            <v>14</v>
          </cell>
        </row>
        <row r="2057">
          <cell r="A2057" t="str">
            <v>WGD184215</v>
          </cell>
          <cell r="B2057" t="str">
            <v>Wall Glass Door, 18 X 42 X 15</v>
          </cell>
          <cell r="C2057">
            <v>38</v>
          </cell>
          <cell r="D2057">
            <v>19</v>
          </cell>
        </row>
        <row r="2058">
          <cell r="A2058" t="str">
            <v>WGD2130</v>
          </cell>
          <cell r="B2058" t="str">
            <v>Wall Glass Door, 21 X 30 X 12</v>
          </cell>
          <cell r="C2058">
            <v>29</v>
          </cell>
          <cell r="D2058">
            <v>10</v>
          </cell>
        </row>
        <row r="2059">
          <cell r="A2059" t="str">
            <v>WGD213015</v>
          </cell>
          <cell r="B2059" t="str">
            <v>Wall Glass Door, 21 X 30 X 15</v>
          </cell>
          <cell r="C2059">
            <v>34</v>
          </cell>
          <cell r="D2059">
            <v>15</v>
          </cell>
        </row>
        <row r="2060">
          <cell r="A2060" t="str">
            <v>WGD2136</v>
          </cell>
          <cell r="B2060" t="str">
            <v>Wall Glass Door, 21 X 36 X 12</v>
          </cell>
          <cell r="C2060">
            <v>32</v>
          </cell>
          <cell r="D2060">
            <v>12</v>
          </cell>
        </row>
        <row r="2061">
          <cell r="A2061" t="str">
            <v>WGD213615</v>
          </cell>
          <cell r="B2061" t="str">
            <v>Wall Glass Door, 21 X 36 X 15</v>
          </cell>
          <cell r="C2061">
            <v>36</v>
          </cell>
          <cell r="D2061">
            <v>17</v>
          </cell>
        </row>
        <row r="2062">
          <cell r="A2062" t="str">
            <v>WGD2139</v>
          </cell>
          <cell r="B2062" t="str">
            <v>Wall Glass Door, 21 X 39 X 12</v>
          </cell>
          <cell r="C2062">
            <v>34</v>
          </cell>
          <cell r="D2062">
            <v>14</v>
          </cell>
        </row>
        <row r="2063">
          <cell r="A2063" t="str">
            <v>WGD213915</v>
          </cell>
          <cell r="B2063" t="str">
            <v>Wall Glass Door, 21 X 39 X 15</v>
          </cell>
          <cell r="C2063">
            <v>39</v>
          </cell>
          <cell r="D2063">
            <v>18</v>
          </cell>
        </row>
        <row r="2064">
          <cell r="A2064" t="str">
            <v>WGD2142</v>
          </cell>
          <cell r="B2064" t="str">
            <v>Wall Glass Door, 21 X 42 X 12</v>
          </cell>
          <cell r="C2064">
            <v>36</v>
          </cell>
          <cell r="D2064">
            <v>14</v>
          </cell>
        </row>
        <row r="2065">
          <cell r="A2065" t="str">
            <v>WGD214215</v>
          </cell>
          <cell r="B2065" t="str">
            <v>Wall Glass Door, 21 X 42 X 15</v>
          </cell>
          <cell r="C2065">
            <v>41</v>
          </cell>
          <cell r="D2065">
            <v>19</v>
          </cell>
        </row>
        <row r="2066">
          <cell r="A2066" t="str">
            <v>WGD243015S</v>
          </cell>
          <cell r="B2066" t="str">
            <v>Wall Glass Door, 24 X 30 X 15</v>
          </cell>
          <cell r="C2066">
            <v>32</v>
          </cell>
          <cell r="D2066">
            <v>15</v>
          </cell>
        </row>
        <row r="2067">
          <cell r="A2067" t="str">
            <v>WGD2430S</v>
          </cell>
          <cell r="B2067" t="str">
            <v>Wall Glass Door, 24 X 30 X 12</v>
          </cell>
          <cell r="C2067">
            <v>28</v>
          </cell>
          <cell r="D2067">
            <v>10</v>
          </cell>
        </row>
        <row r="2068">
          <cell r="A2068" t="str">
            <v>WGD243615S</v>
          </cell>
          <cell r="B2068" t="str">
            <v>Wall Glass Door, 24 X 36 X 15</v>
          </cell>
          <cell r="C2068">
            <v>35</v>
          </cell>
          <cell r="D2068">
            <v>17</v>
          </cell>
        </row>
        <row r="2069">
          <cell r="A2069" t="str">
            <v>WGD2436S</v>
          </cell>
          <cell r="B2069" t="str">
            <v>Wall Glass Door, 24 X 36 X 12</v>
          </cell>
          <cell r="C2069">
            <v>30</v>
          </cell>
          <cell r="D2069">
            <v>12</v>
          </cell>
        </row>
        <row r="2070">
          <cell r="A2070" t="str">
            <v>WGD243915S</v>
          </cell>
          <cell r="B2070" t="str">
            <v>Wall Glass Door, 24 X 39 X 15</v>
          </cell>
          <cell r="C2070">
            <v>38</v>
          </cell>
          <cell r="D2070">
            <v>18</v>
          </cell>
        </row>
        <row r="2071">
          <cell r="A2071" t="str">
            <v>WGD2439S</v>
          </cell>
          <cell r="B2071" t="str">
            <v>Wall Glass Door, 24 X 39 X 12</v>
          </cell>
          <cell r="C2071">
            <v>32</v>
          </cell>
          <cell r="D2071">
            <v>14</v>
          </cell>
        </row>
        <row r="2072">
          <cell r="A2072" t="str">
            <v>WGD244215S</v>
          </cell>
          <cell r="B2072" t="str">
            <v>Wall Glass Door, 24 X 42 X 15</v>
          </cell>
          <cell r="C2072">
            <v>39</v>
          </cell>
          <cell r="D2072">
            <v>19</v>
          </cell>
        </row>
        <row r="2073">
          <cell r="A2073" t="str">
            <v>WGD2442S</v>
          </cell>
          <cell r="B2073" t="str">
            <v>Wall Glass Door, 24 X 42 X 12</v>
          </cell>
          <cell r="C2073">
            <v>34</v>
          </cell>
          <cell r="D2073">
            <v>14</v>
          </cell>
        </row>
        <row r="2074">
          <cell r="A2074" t="str">
            <v>WGD2730</v>
          </cell>
          <cell r="B2074" t="str">
            <v>Wall Glass Door, 27 X 30 X 12</v>
          </cell>
          <cell r="C2074">
            <v>35</v>
          </cell>
          <cell r="D2074">
            <v>10</v>
          </cell>
        </row>
        <row r="2075">
          <cell r="A2075" t="str">
            <v>WGD273015</v>
          </cell>
          <cell r="B2075" t="str">
            <v>Wall Glass Door, 27 X 30 X 15</v>
          </cell>
          <cell r="C2075">
            <v>39</v>
          </cell>
          <cell r="D2075">
            <v>15</v>
          </cell>
        </row>
        <row r="2076">
          <cell r="A2076" t="str">
            <v>WGD2736</v>
          </cell>
          <cell r="B2076" t="str">
            <v>Wall Glass Door, 27 X 36 X 12</v>
          </cell>
          <cell r="C2076">
            <v>37</v>
          </cell>
          <cell r="D2076">
            <v>12</v>
          </cell>
        </row>
        <row r="2077">
          <cell r="A2077" t="str">
            <v>WGD273615</v>
          </cell>
          <cell r="B2077" t="str">
            <v>Wall Glass Door, 27 X 36 X 15</v>
          </cell>
          <cell r="C2077">
            <v>42</v>
          </cell>
          <cell r="D2077">
            <v>17</v>
          </cell>
        </row>
        <row r="2078">
          <cell r="A2078" t="str">
            <v>WGD2739</v>
          </cell>
          <cell r="B2078" t="str">
            <v>Wall Glass Door, 27 X 39 X 12</v>
          </cell>
          <cell r="C2078">
            <v>40</v>
          </cell>
          <cell r="D2078">
            <v>14</v>
          </cell>
        </row>
        <row r="2079">
          <cell r="A2079" t="str">
            <v>WGD273915</v>
          </cell>
          <cell r="B2079" t="str">
            <v>Wall Glass Door, 27 X 39 X 15</v>
          </cell>
          <cell r="C2079">
            <v>45</v>
          </cell>
          <cell r="D2079">
            <v>18</v>
          </cell>
        </row>
        <row r="2080">
          <cell r="A2080" t="str">
            <v>WGD2742</v>
          </cell>
          <cell r="B2080" t="str">
            <v>Wall Glass Door, 27 X 42 X 12</v>
          </cell>
          <cell r="C2080">
            <v>41</v>
          </cell>
          <cell r="D2080">
            <v>14</v>
          </cell>
        </row>
        <row r="2081">
          <cell r="A2081" t="str">
            <v>WGD274215</v>
          </cell>
          <cell r="B2081" t="str">
            <v>Wall Glass Door, 27 X 42 X 15</v>
          </cell>
          <cell r="C2081">
            <v>47</v>
          </cell>
          <cell r="D2081">
            <v>19</v>
          </cell>
        </row>
        <row r="2082">
          <cell r="A2082" t="str">
            <v>WGD3030</v>
          </cell>
          <cell r="B2082" t="str">
            <v>Wall Glass Door, 30 X 30 X 12</v>
          </cell>
          <cell r="C2082">
            <v>41</v>
          </cell>
          <cell r="D2082">
            <v>10</v>
          </cell>
        </row>
        <row r="2083">
          <cell r="A2083" t="str">
            <v>WGD303015</v>
          </cell>
          <cell r="B2083" t="str">
            <v>Wall Glass Door, 30 X 30 X 15</v>
          </cell>
          <cell r="C2083">
            <v>46</v>
          </cell>
          <cell r="D2083">
            <v>15</v>
          </cell>
        </row>
        <row r="2084">
          <cell r="A2084" t="str">
            <v>WGD3036</v>
          </cell>
          <cell r="B2084" t="str">
            <v>Wall Glass Door, 30 X 36 X 12</v>
          </cell>
          <cell r="C2084">
            <v>44</v>
          </cell>
          <cell r="D2084">
            <v>12</v>
          </cell>
        </row>
        <row r="2085">
          <cell r="A2085" t="str">
            <v>WGD303615</v>
          </cell>
          <cell r="B2085" t="str">
            <v>Wall Glass Door, 30 X 36 X 15</v>
          </cell>
          <cell r="C2085">
            <v>49</v>
          </cell>
          <cell r="D2085">
            <v>17</v>
          </cell>
        </row>
        <row r="2086">
          <cell r="A2086" t="str">
            <v>WGD3039</v>
          </cell>
          <cell r="B2086" t="str">
            <v>Wall Glass Door, 30 X 39 X 12</v>
          </cell>
          <cell r="C2086">
            <v>47</v>
          </cell>
          <cell r="D2086">
            <v>14</v>
          </cell>
        </row>
        <row r="2087">
          <cell r="A2087" t="str">
            <v>WGD303915</v>
          </cell>
          <cell r="B2087" t="str">
            <v>Wall Glass Door, 30 X 39 X 15</v>
          </cell>
          <cell r="C2087">
            <v>53</v>
          </cell>
          <cell r="D2087">
            <v>18</v>
          </cell>
        </row>
        <row r="2088">
          <cell r="A2088" t="str">
            <v>WGD3042</v>
          </cell>
          <cell r="B2088" t="str">
            <v>Wall Glass Door, 30 X 42 X 12</v>
          </cell>
          <cell r="C2088">
            <v>49</v>
          </cell>
          <cell r="D2088">
            <v>14</v>
          </cell>
        </row>
        <row r="2089">
          <cell r="A2089" t="str">
            <v>WGD304215</v>
          </cell>
          <cell r="B2089" t="str">
            <v>Wall Glass Door, 30 X 42 X 15</v>
          </cell>
          <cell r="C2089">
            <v>55</v>
          </cell>
          <cell r="D2089">
            <v>19</v>
          </cell>
        </row>
        <row r="2090">
          <cell r="A2090" t="str">
            <v>WGD3330</v>
          </cell>
          <cell r="B2090" t="str">
            <v>Wall Glass Door, 33 X 30 X 12</v>
          </cell>
          <cell r="C2090">
            <v>38</v>
          </cell>
          <cell r="D2090">
            <v>10</v>
          </cell>
        </row>
        <row r="2091">
          <cell r="A2091" t="str">
            <v>WGD333015</v>
          </cell>
          <cell r="B2091" t="str">
            <v>Wall Glass Door, 33 X 30 X 15</v>
          </cell>
          <cell r="C2091">
            <v>43</v>
          </cell>
          <cell r="D2091">
            <v>15</v>
          </cell>
        </row>
        <row r="2092">
          <cell r="A2092" t="str">
            <v>WGD3336</v>
          </cell>
          <cell r="B2092" t="str">
            <v>Wall Glass Door, 33 X 36 X 12</v>
          </cell>
          <cell r="C2092">
            <v>41</v>
          </cell>
          <cell r="D2092">
            <v>12</v>
          </cell>
        </row>
        <row r="2093">
          <cell r="A2093" t="str">
            <v>WGD333615</v>
          </cell>
          <cell r="B2093" t="str">
            <v>Wall Glass Door, 33 X 36 X 15</v>
          </cell>
          <cell r="C2093">
            <v>46</v>
          </cell>
          <cell r="D2093">
            <v>17</v>
          </cell>
        </row>
        <row r="2094">
          <cell r="A2094" t="str">
            <v>WGD3339</v>
          </cell>
          <cell r="B2094" t="str">
            <v>Wall Glass Door, 33 X 39 X 12</v>
          </cell>
          <cell r="C2094">
            <v>44</v>
          </cell>
          <cell r="D2094">
            <v>14</v>
          </cell>
        </row>
        <row r="2095">
          <cell r="A2095" t="str">
            <v>WGD333915</v>
          </cell>
          <cell r="B2095" t="str">
            <v>Wall Glass Door, 33 X 39 X 15</v>
          </cell>
          <cell r="C2095">
            <v>50</v>
          </cell>
          <cell r="D2095">
            <v>18</v>
          </cell>
        </row>
        <row r="2096">
          <cell r="A2096" t="str">
            <v>WGD3342</v>
          </cell>
          <cell r="B2096" t="str">
            <v>Wall Glass Door, 33 X 42 X 12</v>
          </cell>
          <cell r="C2096">
            <v>45</v>
          </cell>
          <cell r="D2096">
            <v>14</v>
          </cell>
        </row>
        <row r="2097">
          <cell r="A2097" t="str">
            <v>WGD334215</v>
          </cell>
          <cell r="B2097" t="str">
            <v>Wall Glass Door, 33 X 42 X 15</v>
          </cell>
          <cell r="C2097">
            <v>52</v>
          </cell>
          <cell r="D2097">
            <v>19</v>
          </cell>
        </row>
        <row r="2098">
          <cell r="A2098" t="str">
            <v>WGD3630</v>
          </cell>
          <cell r="B2098" t="str">
            <v>Wall Glass Door, 36 X 30 X 12</v>
          </cell>
          <cell r="C2098">
            <v>45</v>
          </cell>
          <cell r="D2098">
            <v>10</v>
          </cell>
        </row>
        <row r="2099">
          <cell r="A2099" t="str">
            <v>WGD363015</v>
          </cell>
          <cell r="B2099" t="str">
            <v>Wall Glass Door, 36 X 30 X 15</v>
          </cell>
          <cell r="C2099">
            <v>50</v>
          </cell>
          <cell r="D2099">
            <v>15</v>
          </cell>
        </row>
        <row r="2100">
          <cell r="A2100" t="str">
            <v>WGD3636</v>
          </cell>
          <cell r="B2100" t="str">
            <v>Wall Glass Door, 36 X 36 X 12</v>
          </cell>
          <cell r="C2100">
            <v>49</v>
          </cell>
          <cell r="D2100">
            <v>12</v>
          </cell>
        </row>
        <row r="2101">
          <cell r="A2101" t="str">
            <v>WGD363615</v>
          </cell>
          <cell r="B2101" t="str">
            <v>Wall Glass Door, 36 X 36 X 15</v>
          </cell>
          <cell r="C2101">
            <v>54</v>
          </cell>
          <cell r="D2101">
            <v>17</v>
          </cell>
        </row>
        <row r="2102">
          <cell r="A2102" t="str">
            <v>WGD3639</v>
          </cell>
          <cell r="B2102" t="str">
            <v>Wall Glass Door, 36 X 39 X 12</v>
          </cell>
          <cell r="C2102">
            <v>52</v>
          </cell>
          <cell r="D2102">
            <v>14</v>
          </cell>
        </row>
        <row r="2103">
          <cell r="A2103" t="str">
            <v>WGD363915</v>
          </cell>
          <cell r="B2103" t="str">
            <v>Wall Glass Door, 36 X 39 X 15</v>
          </cell>
          <cell r="C2103">
            <v>59</v>
          </cell>
          <cell r="D2103">
            <v>18</v>
          </cell>
        </row>
        <row r="2104">
          <cell r="A2104" t="str">
            <v>WGD3642</v>
          </cell>
          <cell r="B2104" t="str">
            <v>Wall Glass Door, 36 X 42 X 12</v>
          </cell>
          <cell r="C2104">
            <v>54</v>
          </cell>
          <cell r="D2104">
            <v>14</v>
          </cell>
        </row>
        <row r="2105">
          <cell r="A2105" t="str">
            <v>WGD364215</v>
          </cell>
          <cell r="B2105" t="str">
            <v>Wall Glass Door, 36 X 42 X 15</v>
          </cell>
          <cell r="C2105">
            <v>61</v>
          </cell>
          <cell r="D2105">
            <v>19</v>
          </cell>
        </row>
        <row r="2106">
          <cell r="A2106" t="str">
            <v>WINE1530</v>
          </cell>
          <cell r="B2106" t="str">
            <v>WINE LATTICE 15X30</v>
          </cell>
          <cell r="C2106">
            <v>0</v>
          </cell>
          <cell r="D2106">
            <v>0</v>
          </cell>
        </row>
        <row r="2107">
          <cell r="A2107" t="str">
            <v>WINE1536</v>
          </cell>
          <cell r="B2107" t="str">
            <v>WINE LATTICE 15X36</v>
          </cell>
          <cell r="C2107">
            <v>0</v>
          </cell>
          <cell r="D2107">
            <v>0</v>
          </cell>
        </row>
        <row r="2108">
          <cell r="A2108" t="str">
            <v>WINE1539</v>
          </cell>
          <cell r="B2108" t="str">
            <v>WINE LATTICE 15X39</v>
          </cell>
          <cell r="C2108">
            <v>0</v>
          </cell>
          <cell r="D2108">
            <v>0</v>
          </cell>
        </row>
        <row r="2109">
          <cell r="A2109" t="str">
            <v>WINE1542</v>
          </cell>
          <cell r="B2109" t="str">
            <v>WINE LATTICE 15X42</v>
          </cell>
          <cell r="C2109">
            <v>0</v>
          </cell>
          <cell r="D2109">
            <v>0</v>
          </cell>
        </row>
        <row r="2110">
          <cell r="A2110" t="str">
            <v>WINE1830</v>
          </cell>
          <cell r="B2110" t="str">
            <v>WINE LATTICE 18X30</v>
          </cell>
          <cell r="C2110">
            <v>0</v>
          </cell>
          <cell r="D2110">
            <v>0</v>
          </cell>
        </row>
        <row r="2111">
          <cell r="A2111" t="str">
            <v>WINE1836</v>
          </cell>
          <cell r="B2111" t="str">
            <v>WINE LATTICE 18X36</v>
          </cell>
          <cell r="C2111">
            <v>0</v>
          </cell>
          <cell r="D2111">
            <v>0</v>
          </cell>
        </row>
        <row r="2112">
          <cell r="A2112" t="str">
            <v>WINE1839</v>
          </cell>
          <cell r="B2112" t="str">
            <v>WINE LATTICE 18X39</v>
          </cell>
          <cell r="C2112">
            <v>0</v>
          </cell>
          <cell r="D2112">
            <v>0</v>
          </cell>
        </row>
        <row r="2113">
          <cell r="A2113" t="str">
            <v>WINE1842</v>
          </cell>
          <cell r="B2113" t="str">
            <v>WINE LATTICE 18X42</v>
          </cell>
          <cell r="C2113">
            <v>0</v>
          </cell>
          <cell r="D2113">
            <v>0</v>
          </cell>
        </row>
        <row r="2114">
          <cell r="A2114" t="str">
            <v>WLB24</v>
          </cell>
          <cell r="B2114" t="str">
            <v>Wall Letter Box, 24 X 6 X 12</v>
          </cell>
          <cell r="C2114">
            <v>0</v>
          </cell>
          <cell r="D2114">
            <v>3</v>
          </cell>
        </row>
        <row r="2115">
          <cell r="A2115" t="str">
            <v>WLB30</v>
          </cell>
          <cell r="B2115" t="str">
            <v>Wall Letter Box, 30 X 6 X 12</v>
          </cell>
          <cell r="C2115">
            <v>0</v>
          </cell>
          <cell r="D2115">
            <v>3</v>
          </cell>
        </row>
        <row r="2116">
          <cell r="A2116" t="str">
            <v>WLB36</v>
          </cell>
          <cell r="B2116" t="str">
            <v>Wall Letter Box, 36 X 6 X 12</v>
          </cell>
          <cell r="C2116">
            <v>0</v>
          </cell>
          <cell r="D2116">
            <v>3</v>
          </cell>
        </row>
        <row r="2117">
          <cell r="A2117" t="str">
            <v>WLB42</v>
          </cell>
          <cell r="B2117" t="str">
            <v>Wall Letter Box, 42 X 6 X 12</v>
          </cell>
          <cell r="C2117">
            <v>0</v>
          </cell>
          <cell r="D2117">
            <v>3</v>
          </cell>
        </row>
        <row r="2118">
          <cell r="A2118" t="str">
            <v>WLU3015</v>
          </cell>
          <cell r="B2118" t="str">
            <v>Wall Lift Up Cabinet, 30 X 15 X 12</v>
          </cell>
          <cell r="C2118">
            <v>75</v>
          </cell>
          <cell r="D2118">
            <v>6</v>
          </cell>
        </row>
        <row r="2119">
          <cell r="A2119" t="str">
            <v>WLU3018</v>
          </cell>
          <cell r="B2119" t="str">
            <v>Wall Lift Up Cabinet, 30 X 18 X 12</v>
          </cell>
          <cell r="C2119">
            <v>77</v>
          </cell>
          <cell r="D2119">
            <v>6</v>
          </cell>
        </row>
        <row r="2120">
          <cell r="A2120" t="str">
            <v>WLU3615</v>
          </cell>
          <cell r="B2120" t="str">
            <v>Wall Lift Up Cabinet, 36 X 15 X 12</v>
          </cell>
          <cell r="C2120">
            <v>77</v>
          </cell>
          <cell r="D2120">
            <v>6</v>
          </cell>
        </row>
        <row r="2121">
          <cell r="A2121" t="str">
            <v>WLU3618</v>
          </cell>
          <cell r="B2121" t="str">
            <v>Wall Lift Up Cabinet, 36 X 18 X 12</v>
          </cell>
          <cell r="C2121">
            <v>79</v>
          </cell>
          <cell r="D2121">
            <v>6</v>
          </cell>
        </row>
        <row r="2122">
          <cell r="A2122" t="str">
            <v>WMB303621</v>
          </cell>
          <cell r="B2122" t="str">
            <v>Wall Microwave Built-in 30 x 36 x 21</v>
          </cell>
          <cell r="C2122">
            <v>48</v>
          </cell>
          <cell r="D2122">
            <v>19</v>
          </cell>
        </row>
        <row r="2123">
          <cell r="A2123" t="str">
            <v>WMB304221</v>
          </cell>
          <cell r="B2123" t="str">
            <v>Wall Microwave Built-in 30 x 42 x 21</v>
          </cell>
          <cell r="C2123">
            <v>51</v>
          </cell>
          <cell r="D2123">
            <v>25</v>
          </cell>
        </row>
        <row r="2124">
          <cell r="A2124" t="str">
            <v>WMB304521</v>
          </cell>
          <cell r="B2124" t="str">
            <v>Wall Microwave Built-in 30 x 45 x 21</v>
          </cell>
          <cell r="C2124">
            <v>54</v>
          </cell>
          <cell r="D2124">
            <v>28</v>
          </cell>
        </row>
        <row r="2125">
          <cell r="A2125" t="str">
            <v>WMB304821</v>
          </cell>
          <cell r="B2125" t="str">
            <v>Wall Microwave Built-in 30 x 48 x 21</v>
          </cell>
          <cell r="C2125">
            <v>54</v>
          </cell>
          <cell r="D2125">
            <v>28</v>
          </cell>
        </row>
        <row r="2126">
          <cell r="A2126" t="str">
            <v>WOAS1230</v>
          </cell>
          <cell r="B2126" t="str">
            <v>Wall Open Angle, 12 X 30 X 12</v>
          </cell>
          <cell r="C2126">
            <v>26</v>
          </cell>
          <cell r="D2126">
            <v>10</v>
          </cell>
        </row>
        <row r="2127">
          <cell r="A2127" t="str">
            <v>WOAS1236</v>
          </cell>
          <cell r="B2127" t="str">
            <v>Wall Open Angle, 12 X 36 X 12</v>
          </cell>
          <cell r="C2127">
            <v>28</v>
          </cell>
          <cell r="D2127">
            <v>12</v>
          </cell>
        </row>
        <row r="2128">
          <cell r="A2128" t="str">
            <v>WOAS1239</v>
          </cell>
          <cell r="B2128" t="str">
            <v>Wall Open Angle, 12 X 39 X 12</v>
          </cell>
          <cell r="C2128">
            <v>29</v>
          </cell>
          <cell r="D2128">
            <v>14</v>
          </cell>
        </row>
        <row r="2129">
          <cell r="A2129" t="str">
            <v>WOAS1242</v>
          </cell>
          <cell r="B2129" t="str">
            <v>Wall Open Angle, 12 X 42 X 12</v>
          </cell>
          <cell r="C2129">
            <v>31</v>
          </cell>
          <cell r="D2129">
            <v>14</v>
          </cell>
        </row>
        <row r="2130">
          <cell r="A2130" t="str">
            <v>WOS1530</v>
          </cell>
          <cell r="B2130" t="str">
            <v>Wall Open Shelf, 15 X 30 X 12</v>
          </cell>
          <cell r="C2130">
            <v>20</v>
          </cell>
          <cell r="D2130">
            <v>10</v>
          </cell>
        </row>
        <row r="2131">
          <cell r="A2131" t="str">
            <v>WOS153015</v>
          </cell>
          <cell r="B2131" t="str">
            <v>Wall Open Shelf, 15 X 30 X 15</v>
          </cell>
          <cell r="C2131">
            <v>24</v>
          </cell>
          <cell r="D2131">
            <v>15</v>
          </cell>
        </row>
        <row r="2132">
          <cell r="A2132" t="str">
            <v>WOS1536</v>
          </cell>
          <cell r="B2132" t="str">
            <v>Wall Open Shelf, 15 X 36 X 12</v>
          </cell>
          <cell r="C2132">
            <v>21</v>
          </cell>
          <cell r="D2132">
            <v>12</v>
          </cell>
        </row>
        <row r="2133">
          <cell r="A2133" t="str">
            <v>WOS153615</v>
          </cell>
          <cell r="B2133" t="str">
            <v>Wall Open Shelf, 15 X 36 X 15</v>
          </cell>
          <cell r="C2133">
            <v>26</v>
          </cell>
          <cell r="D2133">
            <v>17</v>
          </cell>
        </row>
        <row r="2134">
          <cell r="A2134" t="str">
            <v>WOS1539</v>
          </cell>
          <cell r="B2134" t="str">
            <v>Wall Open Shelf, 15 X 39 X 12</v>
          </cell>
          <cell r="C2134">
            <v>23</v>
          </cell>
          <cell r="D2134">
            <v>14</v>
          </cell>
        </row>
        <row r="2135">
          <cell r="A2135" t="str">
            <v>WOS153915</v>
          </cell>
          <cell r="B2135" t="str">
            <v>Wall Open Shelf, 15 X 39 X 15</v>
          </cell>
          <cell r="C2135">
            <v>28</v>
          </cell>
          <cell r="D2135">
            <v>18</v>
          </cell>
        </row>
        <row r="2136">
          <cell r="A2136" t="str">
            <v>WOS1542</v>
          </cell>
          <cell r="B2136" t="str">
            <v>Wall Open Shelf, 15 X 42 X 12</v>
          </cell>
          <cell r="C2136">
            <v>24</v>
          </cell>
          <cell r="D2136">
            <v>14</v>
          </cell>
        </row>
        <row r="2137">
          <cell r="A2137" t="str">
            <v>WOS154215</v>
          </cell>
          <cell r="B2137" t="str">
            <v>Wall Open Shelf, 15 X 42 X 15</v>
          </cell>
          <cell r="C2137">
            <v>29</v>
          </cell>
          <cell r="D2137">
            <v>19</v>
          </cell>
        </row>
        <row r="2138">
          <cell r="A2138" t="str">
            <v>WOS1830</v>
          </cell>
          <cell r="B2138" t="str">
            <v>Wall Open Shelf, 18 X 30 X 12</v>
          </cell>
          <cell r="C2138">
            <v>21</v>
          </cell>
          <cell r="D2138">
            <v>10</v>
          </cell>
        </row>
        <row r="2139">
          <cell r="A2139" t="str">
            <v>WOS183015</v>
          </cell>
          <cell r="B2139" t="str">
            <v>Wall Open Shelf, 18 X 30 X 15</v>
          </cell>
          <cell r="C2139">
            <v>26</v>
          </cell>
          <cell r="D2139">
            <v>15</v>
          </cell>
        </row>
        <row r="2140">
          <cell r="A2140" t="str">
            <v>WOS1836</v>
          </cell>
          <cell r="B2140" t="str">
            <v>Wall Open Shelf, 18 X 36 X 12</v>
          </cell>
          <cell r="C2140">
            <v>23</v>
          </cell>
          <cell r="D2140">
            <v>12</v>
          </cell>
        </row>
        <row r="2141">
          <cell r="A2141" t="str">
            <v>WOS183615</v>
          </cell>
          <cell r="B2141" t="str">
            <v>Wall Open Shelf, 18 X 36 X 15</v>
          </cell>
          <cell r="C2141">
            <v>28</v>
          </cell>
          <cell r="D2141">
            <v>17</v>
          </cell>
        </row>
        <row r="2142">
          <cell r="A2142" t="str">
            <v>WOS1839</v>
          </cell>
          <cell r="B2142" t="str">
            <v>Wall Open Shelf, 18 X 39 X 12</v>
          </cell>
          <cell r="C2142">
            <v>25</v>
          </cell>
          <cell r="D2142">
            <v>14</v>
          </cell>
        </row>
        <row r="2143">
          <cell r="A2143" t="str">
            <v>WOS183915</v>
          </cell>
          <cell r="B2143" t="str">
            <v>Wall Open Shelf, 18 X 39 X 15</v>
          </cell>
          <cell r="C2143">
            <v>30</v>
          </cell>
          <cell r="D2143">
            <v>18</v>
          </cell>
        </row>
        <row r="2144">
          <cell r="A2144" t="str">
            <v>WOS1842</v>
          </cell>
          <cell r="B2144" t="str">
            <v>Wall Open Shelf, 18 X 42 X 12</v>
          </cell>
          <cell r="C2144">
            <v>26</v>
          </cell>
          <cell r="D2144">
            <v>14</v>
          </cell>
        </row>
        <row r="2145">
          <cell r="A2145" t="str">
            <v>WOS184215</v>
          </cell>
          <cell r="B2145" t="str">
            <v>Wall Open Shelf, 18 X 42 X 15</v>
          </cell>
          <cell r="C2145">
            <v>31</v>
          </cell>
          <cell r="D2145">
            <v>19</v>
          </cell>
        </row>
        <row r="2146">
          <cell r="A2146" t="str">
            <v>WOS2130</v>
          </cell>
          <cell r="B2146" t="str">
            <v>Wall Open Shelf, 21 X 30 X 12</v>
          </cell>
          <cell r="C2146">
            <v>23</v>
          </cell>
          <cell r="D2146">
            <v>10</v>
          </cell>
        </row>
        <row r="2147">
          <cell r="A2147" t="str">
            <v>WOS213015</v>
          </cell>
          <cell r="B2147" t="str">
            <v>Wall Open Shelf, 21 X 39 X 15</v>
          </cell>
          <cell r="C2147">
            <v>31</v>
          </cell>
          <cell r="D2147">
            <v>13</v>
          </cell>
        </row>
        <row r="2148">
          <cell r="A2148" t="str">
            <v>WOS2136</v>
          </cell>
          <cell r="B2148" t="str">
            <v>Wall Open Shelf, 21 X 36 X 12</v>
          </cell>
          <cell r="C2148">
            <v>25</v>
          </cell>
          <cell r="D2148">
            <v>12</v>
          </cell>
        </row>
        <row r="2149">
          <cell r="A2149" t="str">
            <v>WOS213615</v>
          </cell>
          <cell r="B2149" t="str">
            <v>Wall Open Shelf, 21 X 39 X 15</v>
          </cell>
          <cell r="C2149">
            <v>34</v>
          </cell>
          <cell r="D2149">
            <v>15</v>
          </cell>
        </row>
        <row r="2150">
          <cell r="A2150" t="str">
            <v>WOS2139</v>
          </cell>
          <cell r="B2150" t="str">
            <v>Wall Open Shelf, 21 X 39 X 12</v>
          </cell>
          <cell r="C2150">
            <v>31</v>
          </cell>
          <cell r="D2150">
            <v>12</v>
          </cell>
        </row>
        <row r="2151">
          <cell r="A2151" t="str">
            <v>WOS213915</v>
          </cell>
          <cell r="B2151" t="str">
            <v>Wall Open Shelf, 21 X 39 X 15</v>
          </cell>
          <cell r="C2151">
            <v>37</v>
          </cell>
          <cell r="D2151">
            <v>16</v>
          </cell>
        </row>
        <row r="2152">
          <cell r="A2152" t="str">
            <v>WOS2142</v>
          </cell>
          <cell r="B2152" t="str">
            <v>Wall Open Shelf, 21 X 42 X 12</v>
          </cell>
          <cell r="C2152">
            <v>28</v>
          </cell>
          <cell r="D2152">
            <v>14</v>
          </cell>
        </row>
        <row r="2153">
          <cell r="A2153" t="str">
            <v>WOS214215</v>
          </cell>
          <cell r="B2153" t="str">
            <v>Wall Open Shelf, 21 X 39 X 15</v>
          </cell>
          <cell r="C2153">
            <v>38</v>
          </cell>
          <cell r="D2153">
            <v>17</v>
          </cell>
        </row>
        <row r="2154">
          <cell r="A2154" t="str">
            <v>WOS2430</v>
          </cell>
          <cell r="B2154" t="str">
            <v>Wall Open Shelf, 24 X 30 X 12</v>
          </cell>
          <cell r="C2154">
            <v>27</v>
          </cell>
          <cell r="D2154">
            <v>9</v>
          </cell>
        </row>
        <row r="2155">
          <cell r="A2155" t="str">
            <v>WOS243015</v>
          </cell>
          <cell r="B2155" t="str">
            <v>Wall Open Shelf, 24 X 30 X 15</v>
          </cell>
          <cell r="C2155">
            <v>32</v>
          </cell>
          <cell r="D2155">
            <v>14</v>
          </cell>
        </row>
        <row r="2156">
          <cell r="A2156" t="str">
            <v>WOS2436</v>
          </cell>
          <cell r="B2156" t="str">
            <v>Wall Open Shelf, 24 X 36 X 12</v>
          </cell>
          <cell r="C2156">
            <v>30</v>
          </cell>
          <cell r="D2156">
            <v>11</v>
          </cell>
        </row>
        <row r="2157">
          <cell r="A2157" t="str">
            <v>WOS243615</v>
          </cell>
          <cell r="B2157" t="str">
            <v>Wall Open Shelf, 24 X 36 X 15</v>
          </cell>
          <cell r="C2157">
            <v>35</v>
          </cell>
          <cell r="D2157">
            <v>16</v>
          </cell>
        </row>
        <row r="2158">
          <cell r="A2158" t="str">
            <v>WOS2439</v>
          </cell>
          <cell r="B2158" t="str">
            <v>Wall Open Shelf, 24 X 39 X 12</v>
          </cell>
          <cell r="C2158">
            <v>33</v>
          </cell>
          <cell r="D2158">
            <v>13</v>
          </cell>
        </row>
        <row r="2159">
          <cell r="A2159" t="str">
            <v>WOS243915</v>
          </cell>
          <cell r="B2159" t="str">
            <v>Wall Open Shelf, 24 X 39 X 15</v>
          </cell>
          <cell r="C2159">
            <v>38</v>
          </cell>
          <cell r="D2159">
            <v>17</v>
          </cell>
        </row>
        <row r="2160">
          <cell r="A2160" t="str">
            <v>WOS2442</v>
          </cell>
          <cell r="B2160" t="str">
            <v>Wall Open Shelf, 24 X 42 X 12</v>
          </cell>
          <cell r="C2160">
            <v>34</v>
          </cell>
          <cell r="D2160">
            <v>13</v>
          </cell>
        </row>
        <row r="2161">
          <cell r="A2161" t="str">
            <v>WOS244215</v>
          </cell>
          <cell r="B2161" t="str">
            <v>Wall Open Shelf, 24 X 42 X 15</v>
          </cell>
          <cell r="C2161">
            <v>40</v>
          </cell>
          <cell r="D2161">
            <v>18</v>
          </cell>
        </row>
        <row r="2162">
          <cell r="A2162" t="str">
            <v>WOS2730</v>
          </cell>
          <cell r="B2162" t="str">
            <v>Wall Open Shelf, 27 X 30 X 12</v>
          </cell>
          <cell r="C2162">
            <v>28</v>
          </cell>
          <cell r="D2162">
            <v>10</v>
          </cell>
        </row>
        <row r="2163">
          <cell r="A2163" t="str">
            <v>WOS273015</v>
          </cell>
          <cell r="B2163" t="str">
            <v>Wall Open Shelf, 27 X 30 X 15</v>
          </cell>
          <cell r="C2163">
            <v>33</v>
          </cell>
          <cell r="D2163">
            <v>14</v>
          </cell>
        </row>
        <row r="2164">
          <cell r="A2164" t="str">
            <v>WOS2736</v>
          </cell>
          <cell r="B2164" t="str">
            <v>Wall Open Shelf, 27 X 36 X 12</v>
          </cell>
          <cell r="C2164">
            <v>31</v>
          </cell>
          <cell r="D2164">
            <v>12</v>
          </cell>
        </row>
        <row r="2165">
          <cell r="A2165" t="str">
            <v>WOS273615</v>
          </cell>
          <cell r="B2165" t="str">
            <v>Wall Open Shelf, 27 X 36 X 15</v>
          </cell>
          <cell r="C2165">
            <v>36</v>
          </cell>
          <cell r="D2165">
            <v>16</v>
          </cell>
        </row>
        <row r="2166">
          <cell r="A2166" t="str">
            <v>WOS2739</v>
          </cell>
          <cell r="B2166" t="str">
            <v>Wall Open Shelf, 27 X 39 X 12</v>
          </cell>
          <cell r="C2166">
            <v>34</v>
          </cell>
          <cell r="D2166">
            <v>13</v>
          </cell>
        </row>
        <row r="2167">
          <cell r="A2167" t="str">
            <v>WOS273915</v>
          </cell>
          <cell r="B2167" t="str">
            <v>Wall Open Shelf, 27 X 39 X 15</v>
          </cell>
          <cell r="C2167">
            <v>40</v>
          </cell>
          <cell r="D2167">
            <v>18</v>
          </cell>
        </row>
        <row r="2168">
          <cell r="A2168" t="str">
            <v>WOS2742</v>
          </cell>
          <cell r="B2168" t="str">
            <v>Wall Open Shelf, 27 X 42 X 12</v>
          </cell>
          <cell r="C2168">
            <v>35</v>
          </cell>
          <cell r="D2168">
            <v>14</v>
          </cell>
        </row>
        <row r="2169">
          <cell r="A2169" t="str">
            <v>WOS274215</v>
          </cell>
          <cell r="B2169" t="str">
            <v>Wall Open Shelf, 27 X 42 X 15</v>
          </cell>
          <cell r="C2169">
            <v>41</v>
          </cell>
          <cell r="D2169">
            <v>18</v>
          </cell>
        </row>
        <row r="2170">
          <cell r="A2170" t="str">
            <v>WOS3030</v>
          </cell>
          <cell r="B2170" t="str">
            <v>Wall Open Shelf, 30 X 30 X 12</v>
          </cell>
          <cell r="C2170">
            <v>29</v>
          </cell>
          <cell r="D2170">
            <v>10</v>
          </cell>
        </row>
        <row r="2171">
          <cell r="A2171" t="str">
            <v>WOS303015</v>
          </cell>
          <cell r="B2171" t="str">
            <v>Wall Open Shelf, 30 X 30 X 15</v>
          </cell>
          <cell r="C2171">
            <v>34</v>
          </cell>
          <cell r="D2171">
            <v>15</v>
          </cell>
        </row>
        <row r="2172">
          <cell r="A2172" t="str">
            <v>WOS3036</v>
          </cell>
          <cell r="B2172" t="str">
            <v>Wall Open Shelf, 30 X 36 X 12</v>
          </cell>
          <cell r="C2172">
            <v>32</v>
          </cell>
          <cell r="D2172">
            <v>12</v>
          </cell>
        </row>
        <row r="2173">
          <cell r="A2173" t="str">
            <v>WOS303615</v>
          </cell>
          <cell r="B2173" t="str">
            <v>Wall Open Shelf, 30 X 36 X 15</v>
          </cell>
          <cell r="C2173">
            <v>37</v>
          </cell>
          <cell r="D2173">
            <v>17</v>
          </cell>
        </row>
        <row r="2174">
          <cell r="A2174" t="str">
            <v>WOS3039</v>
          </cell>
          <cell r="B2174" t="str">
            <v>Wall Open Shelf, 30 X 39 X 12</v>
          </cell>
          <cell r="C2174">
            <v>35</v>
          </cell>
          <cell r="D2174">
            <v>14</v>
          </cell>
        </row>
        <row r="2175">
          <cell r="A2175" t="str">
            <v>WOS303915</v>
          </cell>
          <cell r="B2175" t="str">
            <v>Wall Open Shelf, 30 X 39 X 15</v>
          </cell>
          <cell r="C2175">
            <v>41</v>
          </cell>
          <cell r="D2175">
            <v>18</v>
          </cell>
        </row>
        <row r="2176">
          <cell r="A2176" t="str">
            <v>WOS3042</v>
          </cell>
          <cell r="B2176" t="str">
            <v>Wall Open Shelf, 30 X 42 X 12</v>
          </cell>
          <cell r="C2176">
            <v>36</v>
          </cell>
          <cell r="D2176">
            <v>14</v>
          </cell>
        </row>
        <row r="2177">
          <cell r="A2177" t="str">
            <v>WOS304215</v>
          </cell>
          <cell r="B2177" t="str">
            <v>Wall Open Shelf, 30 X 42 X 15</v>
          </cell>
          <cell r="C2177">
            <v>43</v>
          </cell>
          <cell r="D2177">
            <v>19</v>
          </cell>
        </row>
        <row r="2178">
          <cell r="A2178" t="str">
            <v>WOS3330</v>
          </cell>
          <cell r="B2178" t="str">
            <v>Wall Open Shelf, 33 X 30 X 12</v>
          </cell>
          <cell r="C2178">
            <v>33</v>
          </cell>
          <cell r="D2178">
            <v>10</v>
          </cell>
        </row>
        <row r="2179">
          <cell r="A2179" t="str">
            <v>WOS333015</v>
          </cell>
          <cell r="B2179" t="str">
            <v>Wall Open Shelf, 33 X 30 X 15</v>
          </cell>
          <cell r="C2179">
            <v>39</v>
          </cell>
          <cell r="D2179">
            <v>14</v>
          </cell>
        </row>
        <row r="2180">
          <cell r="A2180" t="str">
            <v>WOS3336</v>
          </cell>
          <cell r="B2180" t="str">
            <v>Wall Open Shelf, 33 X 36 X 12</v>
          </cell>
          <cell r="C2180">
            <v>35</v>
          </cell>
          <cell r="D2180">
            <v>12</v>
          </cell>
        </row>
        <row r="2181">
          <cell r="A2181" t="str">
            <v>WOS333615</v>
          </cell>
          <cell r="B2181" t="str">
            <v>Wall Open Shelf, 33 X 36 X 15</v>
          </cell>
          <cell r="C2181">
            <v>40</v>
          </cell>
          <cell r="D2181">
            <v>16</v>
          </cell>
        </row>
        <row r="2182">
          <cell r="A2182" t="str">
            <v>WOS3339</v>
          </cell>
          <cell r="B2182" t="str">
            <v>Wall Open Shelf, 33 X 39 X 12</v>
          </cell>
          <cell r="C2182">
            <v>38</v>
          </cell>
          <cell r="D2182">
            <v>13</v>
          </cell>
        </row>
        <row r="2183">
          <cell r="A2183" t="str">
            <v>WOS333915</v>
          </cell>
          <cell r="B2183" t="str">
            <v>Wall Open Shelf, 33 X 39 X 15</v>
          </cell>
          <cell r="C2183">
            <v>45</v>
          </cell>
          <cell r="D2183">
            <v>18</v>
          </cell>
        </row>
        <row r="2184">
          <cell r="A2184" t="str">
            <v>WOS3342</v>
          </cell>
          <cell r="B2184" t="str">
            <v>Wall Open Shelf, 33 X 42 X 12</v>
          </cell>
          <cell r="C2184">
            <v>39</v>
          </cell>
          <cell r="D2184">
            <v>14</v>
          </cell>
        </row>
        <row r="2185">
          <cell r="A2185" t="str">
            <v>WOS334215</v>
          </cell>
          <cell r="B2185" t="str">
            <v>Wall Open Shelf, 33 X 42 X 15</v>
          </cell>
          <cell r="C2185">
            <v>46</v>
          </cell>
          <cell r="D2185">
            <v>18</v>
          </cell>
        </row>
        <row r="2186">
          <cell r="A2186" t="str">
            <v>WOS3630</v>
          </cell>
          <cell r="B2186" t="str">
            <v>Wall Open Shelf, 36 X 30 X 12</v>
          </cell>
          <cell r="C2186">
            <v>34</v>
          </cell>
          <cell r="D2186">
            <v>10</v>
          </cell>
        </row>
        <row r="2187">
          <cell r="A2187" t="str">
            <v>WOS363015</v>
          </cell>
          <cell r="B2187" t="str">
            <v>Wall Open Shelf, 36 X 30 X 15</v>
          </cell>
          <cell r="C2187">
            <v>40</v>
          </cell>
          <cell r="D2187">
            <v>15</v>
          </cell>
        </row>
        <row r="2188">
          <cell r="A2188" t="str">
            <v>WOS3636</v>
          </cell>
          <cell r="B2188" t="str">
            <v>Wall Open Shelf, 36 X 36 X 12</v>
          </cell>
          <cell r="C2188">
            <v>36</v>
          </cell>
          <cell r="D2188">
            <v>12</v>
          </cell>
        </row>
        <row r="2189">
          <cell r="A2189" t="str">
            <v>WOS363615</v>
          </cell>
          <cell r="B2189" t="str">
            <v>Wall Open Shelf, 36 X 36 X 15</v>
          </cell>
          <cell r="C2189">
            <v>42</v>
          </cell>
          <cell r="D2189">
            <v>17</v>
          </cell>
        </row>
        <row r="2190">
          <cell r="A2190" t="str">
            <v>WOS3639</v>
          </cell>
          <cell r="B2190" t="str">
            <v>Wall Open Shelf, 36 X 39 X 12</v>
          </cell>
          <cell r="C2190">
            <v>39</v>
          </cell>
          <cell r="D2190">
            <v>14</v>
          </cell>
        </row>
        <row r="2191">
          <cell r="A2191" t="str">
            <v>WOS363915</v>
          </cell>
          <cell r="B2191" t="str">
            <v>Wall Open Shelf, 36 X 39 X 15</v>
          </cell>
          <cell r="C2191">
            <v>46</v>
          </cell>
          <cell r="D2191">
            <v>18</v>
          </cell>
        </row>
        <row r="2192">
          <cell r="A2192" t="str">
            <v>WOS3642</v>
          </cell>
          <cell r="B2192" t="str">
            <v>Wall Open Shelf, 36 X 42 X 12</v>
          </cell>
          <cell r="C2192">
            <v>41</v>
          </cell>
          <cell r="D2192">
            <v>14</v>
          </cell>
        </row>
        <row r="2193">
          <cell r="A2193" t="str">
            <v>WOS364215</v>
          </cell>
          <cell r="B2193" t="str">
            <v>Wall Open Shelf, 36 X 42 X 15</v>
          </cell>
          <cell r="C2193">
            <v>48</v>
          </cell>
          <cell r="D2193">
            <v>19</v>
          </cell>
        </row>
        <row r="2194">
          <cell r="A2194" t="str">
            <v>WWR1530</v>
          </cell>
          <cell r="B2194" t="str">
            <v>Wall Wine Rack, 15 X 30 X 12</v>
          </cell>
          <cell r="C2194">
            <v>64</v>
          </cell>
          <cell r="D2194">
            <v>10</v>
          </cell>
        </row>
        <row r="2195">
          <cell r="A2195" t="str">
            <v>WWR1536</v>
          </cell>
          <cell r="B2195" t="str">
            <v>Wall Wine Rack, 15 X 36 X 12</v>
          </cell>
          <cell r="C2195">
            <v>66</v>
          </cell>
          <cell r="D2195">
            <v>12</v>
          </cell>
        </row>
        <row r="2196">
          <cell r="A2196" t="str">
            <v>WWR1539</v>
          </cell>
          <cell r="B2196" t="str">
            <v>Wall Wine Rack, 15 X 39 X 12</v>
          </cell>
          <cell r="C2196">
            <v>66</v>
          </cell>
          <cell r="D2196">
            <v>14</v>
          </cell>
        </row>
        <row r="2197">
          <cell r="A2197" t="str">
            <v>WWR1542</v>
          </cell>
          <cell r="B2197" t="str">
            <v>Wall Wine Rack, 15 X 42 X 12</v>
          </cell>
          <cell r="C2197">
            <v>68</v>
          </cell>
          <cell r="D2197">
            <v>14</v>
          </cell>
        </row>
        <row r="2198">
          <cell r="A2198" t="str">
            <v>WWR1830</v>
          </cell>
          <cell r="B2198" t="str">
            <v>Wall Wine Rack, 18 X 30 X 12</v>
          </cell>
          <cell r="C2198">
            <v>66</v>
          </cell>
          <cell r="D2198">
            <v>10</v>
          </cell>
        </row>
        <row r="2199">
          <cell r="A2199" t="str">
            <v>WWR1836</v>
          </cell>
          <cell r="B2199" t="str">
            <v>Wall Wine Rack, 18 X 36 X 12</v>
          </cell>
          <cell r="C2199">
            <v>68</v>
          </cell>
          <cell r="D2199">
            <v>12</v>
          </cell>
        </row>
        <row r="2200">
          <cell r="A2200" t="str">
            <v>WWR1839</v>
          </cell>
          <cell r="B2200" t="str">
            <v>Wall Wine Rack, 18 X 39 X 12</v>
          </cell>
          <cell r="C2200">
            <v>68</v>
          </cell>
          <cell r="D2200">
            <v>14</v>
          </cell>
        </row>
        <row r="2201">
          <cell r="A2201" t="str">
            <v>WWR1842</v>
          </cell>
          <cell r="B2201" t="str">
            <v>Wall Wine Rack, 18 X 42 X 12</v>
          </cell>
          <cell r="C2201">
            <v>71</v>
          </cell>
          <cell r="D2201">
            <v>14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  <sheetName val="Int Opt List"/>
      <sheetName val="Consolidated Material"/>
      <sheetName val="Cover"/>
      <sheetName val="Mgt"/>
      <sheetName val="Tables"/>
      <sheetName val="TableDoor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Master"/>
      <sheetName val="Summary"/>
      <sheetName val="Bldg Sum"/>
      <sheetName val="Knobs"/>
      <sheetName val="Options"/>
      <sheetName val="Opt Sum"/>
    </sheetNames>
    <sheetDataSet>
      <sheetData sheetId="0" refreshError="1">
        <row r="1">
          <cell r="A1" t="str">
            <v>Model #</v>
          </cell>
          <cell r="B1" t="str">
            <v>XX</v>
          </cell>
          <cell r="C1" t="str">
            <v>AV</v>
          </cell>
          <cell r="D1" t="str">
            <v>MD</v>
          </cell>
          <cell r="E1" t="str">
            <v>HM</v>
          </cell>
          <cell r="F1" t="str">
            <v>SH</v>
          </cell>
          <cell r="G1" t="str">
            <v>CT</v>
          </cell>
          <cell r="H1" t="str">
            <v>LSO</v>
          </cell>
          <cell r="I1" t="str">
            <v>MSO</v>
          </cell>
          <cell r="J1" t="str">
            <v>FSO</v>
          </cell>
          <cell r="K1" t="str">
            <v>LSM</v>
          </cell>
          <cell r="L1" t="str">
            <v>MTM</v>
          </cell>
          <cell r="M1" t="str">
            <v>SHM</v>
          </cell>
          <cell r="N1" t="str">
            <v>FSM</v>
          </cell>
          <cell r="O1" t="str">
            <v>NPM</v>
          </cell>
          <cell r="P1" t="str">
            <v>MQM</v>
          </cell>
          <cell r="Q1" t="str">
            <v>OVI</v>
          </cell>
          <cell r="R1" t="str">
            <v>MVI</v>
          </cell>
          <cell r="S1" t="str">
            <v>OVS</v>
          </cell>
          <cell r="T1" t="str">
            <v>MVS</v>
          </cell>
          <cell r="U1" t="str">
            <v>Arch</v>
          </cell>
          <cell r="V1" t="str">
            <v>Price Type</v>
          </cell>
          <cell r="W1" t="str">
            <v>Subtype</v>
          </cell>
          <cell r="X1" t="str">
            <v>Prefix</v>
          </cell>
          <cell r="Y1" t="str">
            <v>Width</v>
          </cell>
          <cell r="Z1" t="str">
            <v>Height</v>
          </cell>
          <cell r="AA1" t="str">
            <v>Depth</v>
          </cell>
          <cell r="AB1" t="str">
            <v>Hinging</v>
          </cell>
          <cell r="AC1" t="str">
            <v>Box_Description</v>
          </cell>
          <cell r="AD1" t="str">
            <v>Phase</v>
          </cell>
          <cell r="AE1" t="str">
            <v>pb SF</v>
          </cell>
          <cell r="AF1" t="str">
            <v>FSF</v>
          </cell>
          <cell r="AG1" t="str">
            <v>Cube</v>
          </cell>
          <cell r="AH1" t="str">
            <v>Weight</v>
          </cell>
          <cell r="AI1" t="str">
            <v>Knobs</v>
          </cell>
          <cell r="AJ1" t="str">
            <v>Doors</v>
          </cell>
          <cell r="AK1" t="str">
            <v>Drawers</v>
          </cell>
          <cell r="AL1" t="str">
            <v>Del Boxes</v>
          </cell>
          <cell r="AM1" t="str">
            <v>Install Time</v>
          </cell>
          <cell r="AN1" t="str">
            <v>FI Std</v>
          </cell>
        </row>
        <row r="2">
          <cell r="A2" t="str">
            <v>ABB18</v>
          </cell>
          <cell r="B2">
            <v>60</v>
          </cell>
          <cell r="C2">
            <v>60</v>
          </cell>
          <cell r="D2">
            <v>60</v>
          </cell>
          <cell r="E2">
            <v>60</v>
          </cell>
          <cell r="F2">
            <v>60</v>
          </cell>
          <cell r="G2">
            <v>60</v>
          </cell>
          <cell r="H2">
            <v>60</v>
          </cell>
          <cell r="I2">
            <v>60</v>
          </cell>
          <cell r="J2">
            <v>60</v>
          </cell>
          <cell r="K2">
            <v>60</v>
          </cell>
          <cell r="L2">
            <v>60</v>
          </cell>
          <cell r="M2">
            <v>60</v>
          </cell>
          <cell r="N2">
            <v>60</v>
          </cell>
          <cell r="O2">
            <v>60</v>
          </cell>
          <cell r="P2">
            <v>60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 t="str">
            <v>Access</v>
          </cell>
          <cell r="W2" t="str">
            <v>Bread Board</v>
          </cell>
          <cell r="X2" t="str">
            <v>ABB</v>
          </cell>
          <cell r="Y2">
            <v>15</v>
          </cell>
          <cell r="Z2">
            <v>0.75</v>
          </cell>
          <cell r="AA2">
            <v>21</v>
          </cell>
          <cell r="AB2">
            <v>0</v>
          </cell>
          <cell r="AC2" t="str">
            <v>Bread Board for 18" base cabinet.</v>
          </cell>
          <cell r="AD2">
            <v>3</v>
          </cell>
          <cell r="AE2">
            <v>0</v>
          </cell>
          <cell r="AF2">
            <v>0</v>
          </cell>
          <cell r="AG2">
            <v>0.1</v>
          </cell>
          <cell r="AH2">
            <v>2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5</v>
          </cell>
          <cell r="AN2">
            <v>0</v>
          </cell>
        </row>
        <row r="3">
          <cell r="A3" t="str">
            <v>ABU-PB58</v>
          </cell>
          <cell r="B3">
            <v>7</v>
          </cell>
          <cell r="C3">
            <v>7</v>
          </cell>
          <cell r="D3">
            <v>7</v>
          </cell>
          <cell r="E3">
            <v>7</v>
          </cell>
          <cell r="F3">
            <v>7</v>
          </cell>
          <cell r="G3">
            <v>7</v>
          </cell>
          <cell r="H3">
            <v>7</v>
          </cell>
          <cell r="I3">
            <v>7</v>
          </cell>
          <cell r="J3">
            <v>7</v>
          </cell>
          <cell r="K3">
            <v>7</v>
          </cell>
          <cell r="L3">
            <v>7</v>
          </cell>
          <cell r="M3">
            <v>7</v>
          </cell>
          <cell r="N3">
            <v>7</v>
          </cell>
          <cell r="O3">
            <v>7</v>
          </cell>
          <cell r="P3">
            <v>7</v>
          </cell>
          <cell r="V3" t="str">
            <v>Access</v>
          </cell>
          <cell r="W3" t="str">
            <v>Build-up</v>
          </cell>
          <cell r="X3" t="str">
            <v>ABU</v>
          </cell>
          <cell r="Y3">
            <v>96</v>
          </cell>
          <cell r="Z3">
            <v>0.625</v>
          </cell>
          <cell r="AA3">
            <v>2.5</v>
          </cell>
          <cell r="AB3">
            <v>0</v>
          </cell>
          <cell r="AC3" t="str">
            <v>Part Bd Buildup, 5/8" w/EB</v>
          </cell>
          <cell r="AD3">
            <v>1</v>
          </cell>
          <cell r="AG3">
            <v>1</v>
          </cell>
          <cell r="AH3">
            <v>3.9060000000000001</v>
          </cell>
          <cell r="AL3">
            <v>0</v>
          </cell>
          <cell r="AM3">
            <v>5</v>
          </cell>
        </row>
        <row r="4">
          <cell r="A4" t="str">
            <v>ABU-PB58-00</v>
          </cell>
          <cell r="B4">
            <v>4</v>
          </cell>
          <cell r="C4">
            <v>4</v>
          </cell>
          <cell r="D4">
            <v>4</v>
          </cell>
          <cell r="E4">
            <v>4</v>
          </cell>
          <cell r="F4">
            <v>4</v>
          </cell>
          <cell r="G4">
            <v>4</v>
          </cell>
          <cell r="H4">
            <v>4</v>
          </cell>
          <cell r="I4">
            <v>4</v>
          </cell>
          <cell r="J4">
            <v>4</v>
          </cell>
          <cell r="K4">
            <v>4</v>
          </cell>
          <cell r="L4">
            <v>4</v>
          </cell>
          <cell r="M4">
            <v>4</v>
          </cell>
          <cell r="N4">
            <v>4</v>
          </cell>
          <cell r="O4">
            <v>4</v>
          </cell>
          <cell r="P4">
            <v>4</v>
          </cell>
          <cell r="V4" t="str">
            <v>Access</v>
          </cell>
          <cell r="W4" t="str">
            <v>Build-up</v>
          </cell>
          <cell r="X4" t="str">
            <v>ABU</v>
          </cell>
          <cell r="Y4">
            <v>96</v>
          </cell>
          <cell r="Z4">
            <v>0.625</v>
          </cell>
          <cell r="AA4">
            <v>2.5</v>
          </cell>
          <cell r="AB4">
            <v>0</v>
          </cell>
          <cell r="AC4" t="str">
            <v>Part Bd Buildup, 5/8" no EB</v>
          </cell>
          <cell r="AD4">
            <v>1</v>
          </cell>
          <cell r="AG4">
            <v>1</v>
          </cell>
          <cell r="AH4">
            <v>3.9060000000000001</v>
          </cell>
          <cell r="AL4">
            <v>0</v>
          </cell>
          <cell r="AM4">
            <v>5</v>
          </cell>
        </row>
        <row r="5">
          <cell r="A5" t="str">
            <v>ABU-PLY3412</v>
          </cell>
          <cell r="B5">
            <v>23</v>
          </cell>
          <cell r="C5">
            <v>23</v>
          </cell>
          <cell r="D5">
            <v>23</v>
          </cell>
          <cell r="E5">
            <v>23</v>
          </cell>
          <cell r="F5">
            <v>23</v>
          </cell>
          <cell r="G5">
            <v>23</v>
          </cell>
          <cell r="H5">
            <v>23</v>
          </cell>
          <cell r="I5">
            <v>23</v>
          </cell>
          <cell r="J5">
            <v>23</v>
          </cell>
          <cell r="K5">
            <v>23</v>
          </cell>
          <cell r="L5">
            <v>23</v>
          </cell>
          <cell r="M5">
            <v>23</v>
          </cell>
          <cell r="N5">
            <v>23</v>
          </cell>
          <cell r="O5">
            <v>23</v>
          </cell>
          <cell r="P5">
            <v>23</v>
          </cell>
          <cell r="V5" t="str">
            <v>Access</v>
          </cell>
          <cell r="W5" t="str">
            <v>Build-up</v>
          </cell>
          <cell r="X5" t="str">
            <v>ABU</v>
          </cell>
          <cell r="Y5">
            <v>96</v>
          </cell>
          <cell r="Z5">
            <v>0.75</v>
          </cell>
          <cell r="AA5">
            <v>12</v>
          </cell>
          <cell r="AB5">
            <v>0</v>
          </cell>
          <cell r="AC5" t="str">
            <v>Plywood, CDX 3/4x12x96</v>
          </cell>
          <cell r="AD5">
            <v>1</v>
          </cell>
          <cell r="AG5">
            <v>0.5</v>
          </cell>
          <cell r="AH5">
            <v>13.499136</v>
          </cell>
          <cell r="AL5">
            <v>0</v>
          </cell>
          <cell r="AM5">
            <v>10</v>
          </cell>
        </row>
        <row r="6">
          <cell r="A6" t="str">
            <v>ABU-PLY3416</v>
          </cell>
          <cell r="B6">
            <v>29</v>
          </cell>
          <cell r="C6">
            <v>29</v>
          </cell>
          <cell r="D6">
            <v>29</v>
          </cell>
          <cell r="E6">
            <v>29</v>
          </cell>
          <cell r="F6">
            <v>29</v>
          </cell>
          <cell r="G6">
            <v>29</v>
          </cell>
          <cell r="H6">
            <v>29</v>
          </cell>
          <cell r="I6">
            <v>29</v>
          </cell>
          <cell r="J6">
            <v>29</v>
          </cell>
          <cell r="K6">
            <v>29</v>
          </cell>
          <cell r="L6">
            <v>29</v>
          </cell>
          <cell r="M6">
            <v>29</v>
          </cell>
          <cell r="N6">
            <v>29</v>
          </cell>
          <cell r="O6">
            <v>29</v>
          </cell>
          <cell r="P6">
            <v>29</v>
          </cell>
          <cell r="V6" t="str">
            <v>Access</v>
          </cell>
          <cell r="W6" t="str">
            <v>Build-up</v>
          </cell>
          <cell r="X6" t="str">
            <v>ABU</v>
          </cell>
          <cell r="Y6">
            <v>96</v>
          </cell>
          <cell r="Z6">
            <v>0.75</v>
          </cell>
          <cell r="AA6">
            <v>16</v>
          </cell>
          <cell r="AB6">
            <v>0</v>
          </cell>
          <cell r="AC6" t="str">
            <v>Plywood, CDX 3/4x16x96</v>
          </cell>
          <cell r="AD6">
            <v>1</v>
          </cell>
          <cell r="AG6">
            <v>0.66666666666666663</v>
          </cell>
          <cell r="AH6">
            <v>17.998847999999999</v>
          </cell>
          <cell r="AL6">
            <v>0</v>
          </cell>
          <cell r="AM6">
            <v>15</v>
          </cell>
        </row>
        <row r="7">
          <cell r="A7" t="str">
            <v>ABU-PLY3424</v>
          </cell>
          <cell r="B7">
            <v>45</v>
          </cell>
          <cell r="C7">
            <v>45</v>
          </cell>
          <cell r="D7">
            <v>45</v>
          </cell>
          <cell r="E7">
            <v>45</v>
          </cell>
          <cell r="F7">
            <v>45</v>
          </cell>
          <cell r="G7">
            <v>45</v>
          </cell>
          <cell r="H7">
            <v>45</v>
          </cell>
          <cell r="I7">
            <v>45</v>
          </cell>
          <cell r="J7">
            <v>45</v>
          </cell>
          <cell r="K7">
            <v>45</v>
          </cell>
          <cell r="L7">
            <v>45</v>
          </cell>
          <cell r="M7">
            <v>45</v>
          </cell>
          <cell r="N7">
            <v>45</v>
          </cell>
          <cell r="O7">
            <v>45</v>
          </cell>
          <cell r="P7">
            <v>45</v>
          </cell>
          <cell r="V7" t="str">
            <v>Access</v>
          </cell>
          <cell r="W7" t="str">
            <v>Build-up</v>
          </cell>
          <cell r="X7" t="str">
            <v>ABU</v>
          </cell>
          <cell r="Y7">
            <v>96</v>
          </cell>
          <cell r="Z7">
            <v>0.75</v>
          </cell>
          <cell r="AA7">
            <v>24</v>
          </cell>
          <cell r="AB7">
            <v>0</v>
          </cell>
          <cell r="AC7" t="str">
            <v>Plywood, CDX 3/4x24x96</v>
          </cell>
          <cell r="AD7">
            <v>1</v>
          </cell>
          <cell r="AG7">
            <v>1</v>
          </cell>
          <cell r="AH7">
            <v>26.998272</v>
          </cell>
          <cell r="AL7">
            <v>0</v>
          </cell>
          <cell r="AM7">
            <v>15</v>
          </cell>
        </row>
        <row r="8">
          <cell r="A8" t="str">
            <v>ABU-PLY3448</v>
          </cell>
          <cell r="B8">
            <v>75</v>
          </cell>
          <cell r="C8">
            <v>75</v>
          </cell>
          <cell r="D8">
            <v>75</v>
          </cell>
          <cell r="E8">
            <v>75</v>
          </cell>
          <cell r="F8">
            <v>75</v>
          </cell>
          <cell r="G8">
            <v>75</v>
          </cell>
          <cell r="H8">
            <v>75</v>
          </cell>
          <cell r="I8">
            <v>75</v>
          </cell>
          <cell r="J8">
            <v>75</v>
          </cell>
          <cell r="K8">
            <v>75</v>
          </cell>
          <cell r="L8">
            <v>75</v>
          </cell>
          <cell r="M8">
            <v>75</v>
          </cell>
          <cell r="N8">
            <v>75</v>
          </cell>
          <cell r="O8">
            <v>75</v>
          </cell>
          <cell r="P8">
            <v>75</v>
          </cell>
          <cell r="V8" t="str">
            <v>Access</v>
          </cell>
          <cell r="W8" t="str">
            <v>Build-up</v>
          </cell>
          <cell r="X8" t="str">
            <v>ABU</v>
          </cell>
          <cell r="Y8">
            <v>96</v>
          </cell>
          <cell r="Z8">
            <v>0.75</v>
          </cell>
          <cell r="AA8">
            <v>48</v>
          </cell>
          <cell r="AB8">
            <v>0</v>
          </cell>
          <cell r="AC8" t="str">
            <v>Plywood, CDX 3/4x48x96</v>
          </cell>
          <cell r="AD8">
            <v>1</v>
          </cell>
          <cell r="AG8">
            <v>2</v>
          </cell>
          <cell r="AH8">
            <v>53.996544</v>
          </cell>
          <cell r="AL8">
            <v>0</v>
          </cell>
          <cell r="AM8">
            <v>20</v>
          </cell>
        </row>
        <row r="9">
          <cell r="A9" t="str">
            <v>ABU-PLY5812</v>
          </cell>
          <cell r="B9">
            <v>19</v>
          </cell>
          <cell r="C9">
            <v>19</v>
          </cell>
          <cell r="D9">
            <v>19</v>
          </cell>
          <cell r="E9">
            <v>19</v>
          </cell>
          <cell r="F9">
            <v>19</v>
          </cell>
          <cell r="G9">
            <v>19</v>
          </cell>
          <cell r="H9">
            <v>19</v>
          </cell>
          <cell r="I9">
            <v>19</v>
          </cell>
          <cell r="J9">
            <v>19</v>
          </cell>
          <cell r="K9">
            <v>19</v>
          </cell>
          <cell r="L9">
            <v>19</v>
          </cell>
          <cell r="M9">
            <v>19</v>
          </cell>
          <cell r="N9">
            <v>19</v>
          </cell>
          <cell r="O9">
            <v>19</v>
          </cell>
          <cell r="P9">
            <v>19</v>
          </cell>
          <cell r="V9" t="str">
            <v>Access</v>
          </cell>
          <cell r="W9" t="str">
            <v>Build-up</v>
          </cell>
          <cell r="X9" t="str">
            <v>ABU</v>
          </cell>
          <cell r="Y9">
            <v>96</v>
          </cell>
          <cell r="Z9">
            <v>0.625</v>
          </cell>
          <cell r="AA9">
            <v>12</v>
          </cell>
          <cell r="AB9">
            <v>0</v>
          </cell>
          <cell r="AC9" t="str">
            <v>Plywood, CDX 5/8x12x96</v>
          </cell>
          <cell r="AD9">
            <v>1</v>
          </cell>
          <cell r="AG9">
            <v>0.41666666666666669</v>
          </cell>
          <cell r="AH9">
            <v>11.249279999999999</v>
          </cell>
          <cell r="AL9">
            <v>0</v>
          </cell>
          <cell r="AM9">
            <v>10</v>
          </cell>
        </row>
        <row r="10">
          <cell r="A10" t="str">
            <v>ABU-PLY5816</v>
          </cell>
          <cell r="B10">
            <v>26</v>
          </cell>
          <cell r="C10">
            <v>26</v>
          </cell>
          <cell r="D10">
            <v>26</v>
          </cell>
          <cell r="E10">
            <v>26</v>
          </cell>
          <cell r="F10">
            <v>26</v>
          </cell>
          <cell r="G10">
            <v>26</v>
          </cell>
          <cell r="H10">
            <v>26</v>
          </cell>
          <cell r="I10">
            <v>26</v>
          </cell>
          <cell r="J10">
            <v>26</v>
          </cell>
          <cell r="K10">
            <v>26</v>
          </cell>
          <cell r="L10">
            <v>26</v>
          </cell>
          <cell r="M10">
            <v>26</v>
          </cell>
          <cell r="N10">
            <v>26</v>
          </cell>
          <cell r="O10">
            <v>26</v>
          </cell>
          <cell r="P10">
            <v>26</v>
          </cell>
          <cell r="V10" t="str">
            <v>Access</v>
          </cell>
          <cell r="W10" t="str">
            <v>Build-up</v>
          </cell>
          <cell r="X10" t="str">
            <v>ABU</v>
          </cell>
          <cell r="Y10">
            <v>96</v>
          </cell>
          <cell r="Z10">
            <v>0.625</v>
          </cell>
          <cell r="AA10">
            <v>16</v>
          </cell>
          <cell r="AB10">
            <v>0</v>
          </cell>
          <cell r="AC10" t="str">
            <v>Plywood, CDX 5/8x16x96</v>
          </cell>
          <cell r="AD10">
            <v>1</v>
          </cell>
          <cell r="AG10">
            <v>0.55555555555555558</v>
          </cell>
          <cell r="AH10">
            <v>14.999039999999999</v>
          </cell>
          <cell r="AL10">
            <v>0</v>
          </cell>
          <cell r="AM10">
            <v>15</v>
          </cell>
        </row>
        <row r="11">
          <cell r="A11" t="str">
            <v>ABU-PLY5824</v>
          </cell>
          <cell r="B11">
            <v>38</v>
          </cell>
          <cell r="C11">
            <v>38</v>
          </cell>
          <cell r="D11">
            <v>38</v>
          </cell>
          <cell r="E11">
            <v>38</v>
          </cell>
          <cell r="F11">
            <v>38</v>
          </cell>
          <cell r="G11">
            <v>38</v>
          </cell>
          <cell r="H11">
            <v>38</v>
          </cell>
          <cell r="I11">
            <v>38</v>
          </cell>
          <cell r="J11">
            <v>38</v>
          </cell>
          <cell r="K11">
            <v>38</v>
          </cell>
          <cell r="L11">
            <v>38</v>
          </cell>
          <cell r="M11">
            <v>38</v>
          </cell>
          <cell r="N11">
            <v>38</v>
          </cell>
          <cell r="O11">
            <v>38</v>
          </cell>
          <cell r="P11">
            <v>38</v>
          </cell>
          <cell r="V11" t="str">
            <v>Access</v>
          </cell>
          <cell r="W11" t="str">
            <v>Build-up</v>
          </cell>
          <cell r="X11" t="str">
            <v>ABU</v>
          </cell>
          <cell r="Y11">
            <v>96</v>
          </cell>
          <cell r="Z11">
            <v>0.625</v>
          </cell>
          <cell r="AA11">
            <v>24</v>
          </cell>
          <cell r="AB11">
            <v>0</v>
          </cell>
          <cell r="AC11" t="str">
            <v>Plywood, CDX 5/8x24x96</v>
          </cell>
          <cell r="AD11">
            <v>1</v>
          </cell>
          <cell r="AG11">
            <v>0.83333333333333337</v>
          </cell>
          <cell r="AH11">
            <v>22.498559999999998</v>
          </cell>
          <cell r="AL11">
            <v>0</v>
          </cell>
          <cell r="AM11">
            <v>15</v>
          </cell>
        </row>
        <row r="12">
          <cell r="A12" t="str">
            <v>ABU-PLY5848</v>
          </cell>
          <cell r="B12">
            <v>62</v>
          </cell>
          <cell r="C12">
            <v>62</v>
          </cell>
          <cell r="D12">
            <v>62</v>
          </cell>
          <cell r="E12">
            <v>62</v>
          </cell>
          <cell r="F12">
            <v>62</v>
          </cell>
          <cell r="G12">
            <v>62</v>
          </cell>
          <cell r="H12">
            <v>62</v>
          </cell>
          <cell r="I12">
            <v>62</v>
          </cell>
          <cell r="J12">
            <v>62</v>
          </cell>
          <cell r="K12">
            <v>62</v>
          </cell>
          <cell r="L12">
            <v>62</v>
          </cell>
          <cell r="M12">
            <v>62</v>
          </cell>
          <cell r="N12">
            <v>62</v>
          </cell>
          <cell r="O12">
            <v>62</v>
          </cell>
          <cell r="P12">
            <v>62</v>
          </cell>
          <cell r="V12" t="str">
            <v>Access</v>
          </cell>
          <cell r="W12" t="str">
            <v>Build-up</v>
          </cell>
          <cell r="X12" t="str">
            <v>ABU</v>
          </cell>
          <cell r="Y12">
            <v>96</v>
          </cell>
          <cell r="Z12">
            <v>0.625</v>
          </cell>
          <cell r="AA12">
            <v>48</v>
          </cell>
          <cell r="AB12">
            <v>0</v>
          </cell>
          <cell r="AC12" t="str">
            <v>Plywood, CDX 5/8x48x96</v>
          </cell>
          <cell r="AD12">
            <v>1</v>
          </cell>
          <cell r="AG12">
            <v>1.6666666666666667</v>
          </cell>
          <cell r="AH12">
            <v>44.997119999999995</v>
          </cell>
          <cell r="AL12">
            <v>0</v>
          </cell>
          <cell r="AM12">
            <v>20</v>
          </cell>
        </row>
        <row r="13">
          <cell r="A13" t="str">
            <v>ABU-SS10</v>
          </cell>
          <cell r="B13">
            <v>10</v>
          </cell>
          <cell r="C13">
            <v>10</v>
          </cell>
          <cell r="D13">
            <v>10</v>
          </cell>
          <cell r="E13">
            <v>10</v>
          </cell>
          <cell r="F13">
            <v>10</v>
          </cell>
          <cell r="G13">
            <v>10</v>
          </cell>
          <cell r="H13">
            <v>28</v>
          </cell>
          <cell r="I13">
            <v>28</v>
          </cell>
          <cell r="J13">
            <v>28</v>
          </cell>
          <cell r="K13">
            <v>39</v>
          </cell>
          <cell r="L13">
            <v>39</v>
          </cell>
          <cell r="M13">
            <v>39</v>
          </cell>
          <cell r="N13">
            <v>39</v>
          </cell>
          <cell r="O13">
            <v>39</v>
          </cell>
          <cell r="P13">
            <v>39</v>
          </cell>
          <cell r="V13" t="str">
            <v>Access</v>
          </cell>
          <cell r="W13" t="str">
            <v>Corbels</v>
          </cell>
          <cell r="X13" t="str">
            <v>ACB</v>
          </cell>
          <cell r="Y13">
            <v>10</v>
          </cell>
          <cell r="Z13">
            <v>10</v>
          </cell>
          <cell r="AA13">
            <v>2</v>
          </cell>
          <cell r="AB13">
            <v>0</v>
          </cell>
          <cell r="AC13" t="str">
            <v>Shelf Support 10 x 10</v>
          </cell>
          <cell r="AD13">
            <v>1</v>
          </cell>
          <cell r="AG13">
            <v>1.4</v>
          </cell>
          <cell r="AH13">
            <v>4.1664000000000003</v>
          </cell>
          <cell r="AL13">
            <v>0</v>
          </cell>
          <cell r="AM13">
            <v>15</v>
          </cell>
        </row>
        <row r="14">
          <cell r="A14" t="str">
            <v>ABU-SS10-99</v>
          </cell>
          <cell r="B14">
            <v>10</v>
          </cell>
          <cell r="C14">
            <v>10</v>
          </cell>
          <cell r="D14">
            <v>10</v>
          </cell>
          <cell r="E14">
            <v>10</v>
          </cell>
          <cell r="F14">
            <v>10</v>
          </cell>
          <cell r="G14">
            <v>10</v>
          </cell>
          <cell r="H14">
            <v>10</v>
          </cell>
          <cell r="I14">
            <v>10</v>
          </cell>
          <cell r="J14">
            <v>10</v>
          </cell>
          <cell r="K14">
            <v>10</v>
          </cell>
          <cell r="L14">
            <v>10</v>
          </cell>
          <cell r="M14">
            <v>10</v>
          </cell>
          <cell r="N14">
            <v>10</v>
          </cell>
          <cell r="O14">
            <v>10</v>
          </cell>
          <cell r="P14">
            <v>10</v>
          </cell>
          <cell r="V14" t="str">
            <v>Access</v>
          </cell>
          <cell r="W14" t="str">
            <v>Corbels</v>
          </cell>
          <cell r="X14" t="str">
            <v>ACB</v>
          </cell>
          <cell r="Y14">
            <v>10</v>
          </cell>
          <cell r="Z14">
            <v>10</v>
          </cell>
          <cell r="AA14">
            <v>2</v>
          </cell>
          <cell r="AB14">
            <v>0</v>
          </cell>
          <cell r="AC14" t="str">
            <v>Shelf Support 10 x 10, Unfin Maple</v>
          </cell>
          <cell r="AD14">
            <v>1</v>
          </cell>
          <cell r="AG14">
            <v>1.4</v>
          </cell>
          <cell r="AH14">
            <v>4.1664000000000003</v>
          </cell>
          <cell r="AL14">
            <v>0</v>
          </cell>
          <cell r="AM14">
            <v>15</v>
          </cell>
        </row>
        <row r="15">
          <cell r="A15" t="str">
            <v>ABU-SS13</v>
          </cell>
          <cell r="B15">
            <v>10</v>
          </cell>
          <cell r="C15">
            <v>10</v>
          </cell>
          <cell r="D15">
            <v>10</v>
          </cell>
          <cell r="E15">
            <v>10</v>
          </cell>
          <cell r="F15">
            <v>10</v>
          </cell>
          <cell r="G15">
            <v>10</v>
          </cell>
          <cell r="H15">
            <v>43</v>
          </cell>
          <cell r="I15">
            <v>43</v>
          </cell>
          <cell r="J15">
            <v>43</v>
          </cell>
          <cell r="K15">
            <v>61</v>
          </cell>
          <cell r="L15">
            <v>61</v>
          </cell>
          <cell r="M15">
            <v>61</v>
          </cell>
          <cell r="N15">
            <v>61</v>
          </cell>
          <cell r="O15">
            <v>61</v>
          </cell>
          <cell r="P15">
            <v>61</v>
          </cell>
          <cell r="V15" t="str">
            <v>Access</v>
          </cell>
          <cell r="W15" t="str">
            <v>Corbels</v>
          </cell>
          <cell r="X15" t="str">
            <v>ACB</v>
          </cell>
          <cell r="Y15">
            <v>13</v>
          </cell>
          <cell r="Z15">
            <v>13</v>
          </cell>
          <cell r="AA15">
            <v>2</v>
          </cell>
          <cell r="AB15">
            <v>0</v>
          </cell>
          <cell r="AC15" t="str">
            <v>Shelf Support 13 X 13</v>
          </cell>
          <cell r="AD15">
            <v>1</v>
          </cell>
          <cell r="AG15">
            <v>2.2999999999999998</v>
          </cell>
          <cell r="AH15">
            <v>7.0412160000000004</v>
          </cell>
          <cell r="AL15">
            <v>0</v>
          </cell>
          <cell r="AM15">
            <v>15</v>
          </cell>
        </row>
        <row r="16">
          <cell r="A16" t="str">
            <v>ABU-SS13-99</v>
          </cell>
          <cell r="B16">
            <v>10</v>
          </cell>
          <cell r="C16">
            <v>10</v>
          </cell>
          <cell r="D16">
            <v>10</v>
          </cell>
          <cell r="E16">
            <v>10</v>
          </cell>
          <cell r="F16">
            <v>10</v>
          </cell>
          <cell r="G16">
            <v>10</v>
          </cell>
          <cell r="H16">
            <v>10</v>
          </cell>
          <cell r="I16">
            <v>10</v>
          </cell>
          <cell r="J16">
            <v>10</v>
          </cell>
          <cell r="K16">
            <v>10</v>
          </cell>
          <cell r="L16">
            <v>10</v>
          </cell>
          <cell r="M16">
            <v>10</v>
          </cell>
          <cell r="N16">
            <v>10</v>
          </cell>
          <cell r="O16">
            <v>10</v>
          </cell>
          <cell r="P16">
            <v>10</v>
          </cell>
          <cell r="V16" t="str">
            <v>Access</v>
          </cell>
          <cell r="W16" t="str">
            <v>Corbels</v>
          </cell>
          <cell r="X16" t="str">
            <v>ACB</v>
          </cell>
          <cell r="Y16">
            <v>13</v>
          </cell>
          <cell r="Z16">
            <v>13</v>
          </cell>
          <cell r="AA16">
            <v>2</v>
          </cell>
          <cell r="AB16">
            <v>0</v>
          </cell>
          <cell r="AC16" t="str">
            <v>Shelf Support 13 X 13, Unfin Maple</v>
          </cell>
          <cell r="AD16">
            <v>1</v>
          </cell>
          <cell r="AG16">
            <v>2.2999999999999998</v>
          </cell>
          <cell r="AH16">
            <v>7.0412160000000004</v>
          </cell>
          <cell r="AL16">
            <v>0</v>
          </cell>
          <cell r="AM16">
            <v>15</v>
          </cell>
        </row>
        <row r="17">
          <cell r="A17" t="str">
            <v>ABU-SS7</v>
          </cell>
          <cell r="B17">
            <v>9</v>
          </cell>
          <cell r="C17">
            <v>9</v>
          </cell>
          <cell r="D17">
            <v>9</v>
          </cell>
          <cell r="E17">
            <v>9</v>
          </cell>
          <cell r="F17">
            <v>9</v>
          </cell>
          <cell r="G17">
            <v>9</v>
          </cell>
          <cell r="H17">
            <v>16</v>
          </cell>
          <cell r="I17">
            <v>16</v>
          </cell>
          <cell r="J17">
            <v>16</v>
          </cell>
          <cell r="K17">
            <v>22</v>
          </cell>
          <cell r="L17">
            <v>22</v>
          </cell>
          <cell r="M17">
            <v>22</v>
          </cell>
          <cell r="N17">
            <v>22</v>
          </cell>
          <cell r="O17">
            <v>22</v>
          </cell>
          <cell r="P17">
            <v>22</v>
          </cell>
          <cell r="V17" t="str">
            <v>Access</v>
          </cell>
          <cell r="W17" t="str">
            <v>Corbels</v>
          </cell>
          <cell r="X17" t="str">
            <v>ACB</v>
          </cell>
          <cell r="Y17">
            <v>7</v>
          </cell>
          <cell r="Z17">
            <v>7</v>
          </cell>
          <cell r="AA17">
            <v>2</v>
          </cell>
          <cell r="AB17">
            <v>0</v>
          </cell>
          <cell r="AC17" t="str">
            <v>Shelf Support 7 X 7</v>
          </cell>
          <cell r="AD17">
            <v>1</v>
          </cell>
          <cell r="AG17">
            <v>0.7</v>
          </cell>
          <cell r="AH17">
            <v>2.0415360000000002</v>
          </cell>
          <cell r="AL17">
            <v>0</v>
          </cell>
          <cell r="AM17">
            <v>15</v>
          </cell>
        </row>
        <row r="18">
          <cell r="A18" t="str">
            <v>ABU-SS7-99</v>
          </cell>
          <cell r="B18">
            <v>9</v>
          </cell>
          <cell r="C18">
            <v>9</v>
          </cell>
          <cell r="D18">
            <v>9</v>
          </cell>
          <cell r="E18">
            <v>9</v>
          </cell>
          <cell r="F18">
            <v>9</v>
          </cell>
          <cell r="G18">
            <v>9</v>
          </cell>
          <cell r="H18">
            <v>9</v>
          </cell>
          <cell r="I18">
            <v>9</v>
          </cell>
          <cell r="J18">
            <v>9</v>
          </cell>
          <cell r="K18">
            <v>9</v>
          </cell>
          <cell r="L18">
            <v>9</v>
          </cell>
          <cell r="M18">
            <v>9</v>
          </cell>
          <cell r="N18">
            <v>9</v>
          </cell>
          <cell r="O18">
            <v>9</v>
          </cell>
          <cell r="P18">
            <v>9</v>
          </cell>
          <cell r="V18" t="str">
            <v>Access</v>
          </cell>
          <cell r="W18" t="str">
            <v>Corbels</v>
          </cell>
          <cell r="X18" t="str">
            <v>ACB</v>
          </cell>
          <cell r="Y18">
            <v>7</v>
          </cell>
          <cell r="Z18">
            <v>7</v>
          </cell>
          <cell r="AA18">
            <v>2</v>
          </cell>
          <cell r="AB18">
            <v>0</v>
          </cell>
          <cell r="AC18" t="str">
            <v>Shelf Support 7 X 7, Unfin Maple</v>
          </cell>
          <cell r="AD18">
            <v>1</v>
          </cell>
          <cell r="AG18">
            <v>0.7</v>
          </cell>
          <cell r="AH18">
            <v>2.0415360000000002</v>
          </cell>
          <cell r="AL18">
            <v>0</v>
          </cell>
          <cell r="AM18">
            <v>15</v>
          </cell>
        </row>
        <row r="19">
          <cell r="A19" t="str">
            <v>ACB913</v>
          </cell>
          <cell r="B19">
            <v>200</v>
          </cell>
          <cell r="C19">
            <v>200</v>
          </cell>
          <cell r="D19">
            <v>200</v>
          </cell>
          <cell r="E19">
            <v>200</v>
          </cell>
          <cell r="F19">
            <v>200</v>
          </cell>
          <cell r="G19">
            <v>200</v>
          </cell>
          <cell r="H19">
            <v>200</v>
          </cell>
          <cell r="I19">
            <v>200</v>
          </cell>
          <cell r="J19">
            <v>200</v>
          </cell>
          <cell r="K19">
            <v>200</v>
          </cell>
          <cell r="L19">
            <v>200</v>
          </cell>
          <cell r="M19">
            <v>200</v>
          </cell>
          <cell r="N19">
            <v>200</v>
          </cell>
          <cell r="O19">
            <v>200</v>
          </cell>
          <cell r="P19">
            <v>200</v>
          </cell>
          <cell r="V19" t="str">
            <v>Access</v>
          </cell>
          <cell r="W19" t="str">
            <v>Corbels</v>
          </cell>
          <cell r="X19" t="str">
            <v>ACB</v>
          </cell>
          <cell r="Y19">
            <v>3</v>
          </cell>
          <cell r="Z19">
            <v>13</v>
          </cell>
          <cell r="AA19">
            <v>9</v>
          </cell>
          <cell r="AB19">
            <v>0</v>
          </cell>
          <cell r="AC19" t="str">
            <v>Architectural Shelf Support 13 X 9</v>
          </cell>
          <cell r="AD19">
            <v>1</v>
          </cell>
          <cell r="AG19">
            <v>0.2</v>
          </cell>
          <cell r="AH19">
            <v>4.5</v>
          </cell>
          <cell r="AL19">
            <v>0</v>
          </cell>
          <cell r="AM19">
            <v>15</v>
          </cell>
        </row>
        <row r="20">
          <cell r="A20" t="str">
            <v>ADGI0406-C</v>
          </cell>
          <cell r="B20">
            <v>1</v>
          </cell>
          <cell r="C20">
            <v>1</v>
          </cell>
          <cell r="D20">
            <v>1</v>
          </cell>
          <cell r="E20">
            <v>1</v>
          </cell>
          <cell r="F20">
            <v>1</v>
          </cell>
          <cell r="G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  <cell r="P20">
            <v>1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Part</v>
          </cell>
          <cell r="W20" t="str">
            <v>ADGI</v>
          </cell>
          <cell r="X20" t="str">
            <v>ADGI</v>
          </cell>
          <cell r="Y20">
            <v>4</v>
          </cell>
          <cell r="Z20">
            <v>6</v>
          </cell>
          <cell r="AA20">
            <v>0.125</v>
          </cell>
          <cell r="AB20" t="b">
            <v>0</v>
          </cell>
          <cell r="AC20" t="str">
            <v>Glass Sample 4"x6", Clear</v>
          </cell>
          <cell r="AD20">
            <v>1</v>
          </cell>
          <cell r="AE20">
            <v>0</v>
          </cell>
          <cell r="AF20">
            <v>0</v>
          </cell>
          <cell r="AG20">
            <v>0.1</v>
          </cell>
          <cell r="AH20">
            <v>0.5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 t="str">
            <v>No</v>
          </cell>
        </row>
        <row r="21">
          <cell r="A21" t="str">
            <v>ADGI0406-F</v>
          </cell>
          <cell r="B21">
            <v>1.5</v>
          </cell>
          <cell r="C21">
            <v>1.5</v>
          </cell>
          <cell r="D21">
            <v>1.5</v>
          </cell>
          <cell r="E21">
            <v>1.5</v>
          </cell>
          <cell r="F21">
            <v>1.5</v>
          </cell>
          <cell r="G21">
            <v>1.5</v>
          </cell>
          <cell r="H21">
            <v>1.5</v>
          </cell>
          <cell r="I21">
            <v>1.5</v>
          </cell>
          <cell r="J21">
            <v>1.5</v>
          </cell>
          <cell r="K21">
            <v>1.5</v>
          </cell>
          <cell r="L21">
            <v>1.5</v>
          </cell>
          <cell r="M21">
            <v>1.5</v>
          </cell>
          <cell r="N21">
            <v>1.5</v>
          </cell>
          <cell r="O21">
            <v>1.5</v>
          </cell>
          <cell r="P21">
            <v>1.5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Part</v>
          </cell>
          <cell r="W21" t="str">
            <v>ADGI</v>
          </cell>
          <cell r="X21" t="str">
            <v>ADGI</v>
          </cell>
          <cell r="Y21">
            <v>4</v>
          </cell>
          <cell r="Z21">
            <v>6</v>
          </cell>
          <cell r="AA21">
            <v>0.125</v>
          </cell>
          <cell r="AB21" t="b">
            <v>0</v>
          </cell>
          <cell r="AC21" t="str">
            <v>Glass Sample 4"x6", Frosted</v>
          </cell>
          <cell r="AD21">
            <v>1</v>
          </cell>
          <cell r="AE21">
            <v>0</v>
          </cell>
          <cell r="AF21">
            <v>0</v>
          </cell>
          <cell r="AG21">
            <v>0.1</v>
          </cell>
          <cell r="AH21">
            <v>0.5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 t="str">
            <v>No</v>
          </cell>
        </row>
        <row r="22">
          <cell r="A22" t="str">
            <v>ADGI1530-C</v>
          </cell>
          <cell r="B22">
            <v>29</v>
          </cell>
          <cell r="C22">
            <v>29</v>
          </cell>
          <cell r="D22">
            <v>29</v>
          </cell>
          <cell r="E22">
            <v>29</v>
          </cell>
          <cell r="F22">
            <v>29</v>
          </cell>
          <cell r="G22">
            <v>29</v>
          </cell>
          <cell r="H22">
            <v>29</v>
          </cell>
          <cell r="I22">
            <v>29</v>
          </cell>
          <cell r="J22">
            <v>29</v>
          </cell>
          <cell r="K22">
            <v>29</v>
          </cell>
          <cell r="L22">
            <v>29</v>
          </cell>
          <cell r="M22">
            <v>29</v>
          </cell>
          <cell r="N22">
            <v>29</v>
          </cell>
          <cell r="O22">
            <v>29</v>
          </cell>
          <cell r="P22">
            <v>29</v>
          </cell>
          <cell r="V22" t="str">
            <v>Access</v>
          </cell>
          <cell r="W22" t="str">
            <v>ADGI</v>
          </cell>
          <cell r="X22" t="str">
            <v>ADGI</v>
          </cell>
          <cell r="AB22">
            <v>0</v>
          </cell>
          <cell r="AC22" t="str">
            <v>Glass Panel, 1530 Clear Temp</v>
          </cell>
          <cell r="AD22">
            <v>1</v>
          </cell>
          <cell r="AL22">
            <v>0</v>
          </cell>
          <cell r="AM22">
            <v>20</v>
          </cell>
        </row>
        <row r="23">
          <cell r="A23" t="str">
            <v>ADGI1530-F</v>
          </cell>
          <cell r="B23">
            <v>31</v>
          </cell>
          <cell r="C23">
            <v>31</v>
          </cell>
          <cell r="D23">
            <v>31</v>
          </cell>
          <cell r="E23">
            <v>31</v>
          </cell>
          <cell r="F23">
            <v>31</v>
          </cell>
          <cell r="G23">
            <v>31</v>
          </cell>
          <cell r="H23">
            <v>31</v>
          </cell>
          <cell r="I23">
            <v>31</v>
          </cell>
          <cell r="J23">
            <v>31</v>
          </cell>
          <cell r="K23">
            <v>31</v>
          </cell>
          <cell r="L23">
            <v>31</v>
          </cell>
          <cell r="M23">
            <v>31</v>
          </cell>
          <cell r="N23">
            <v>31</v>
          </cell>
          <cell r="O23">
            <v>31</v>
          </cell>
          <cell r="P23">
            <v>31</v>
          </cell>
          <cell r="V23" t="str">
            <v>Access</v>
          </cell>
          <cell r="W23" t="str">
            <v>ADGI</v>
          </cell>
          <cell r="X23" t="str">
            <v>ADGI</v>
          </cell>
          <cell r="AB23">
            <v>0</v>
          </cell>
          <cell r="AC23" t="str">
            <v>Glass Panel, 1530 Frost Temp</v>
          </cell>
          <cell r="AD23">
            <v>1</v>
          </cell>
          <cell r="AL23">
            <v>0</v>
          </cell>
          <cell r="AM23">
            <v>20</v>
          </cell>
        </row>
        <row r="24">
          <cell r="A24" t="str">
            <v>ADGI1536-C</v>
          </cell>
          <cell r="B24">
            <v>34</v>
          </cell>
          <cell r="C24">
            <v>34</v>
          </cell>
          <cell r="D24">
            <v>34</v>
          </cell>
          <cell r="E24">
            <v>34</v>
          </cell>
          <cell r="F24">
            <v>34</v>
          </cell>
          <cell r="G24">
            <v>34</v>
          </cell>
          <cell r="H24">
            <v>34</v>
          </cell>
          <cell r="I24">
            <v>34</v>
          </cell>
          <cell r="J24">
            <v>34</v>
          </cell>
          <cell r="K24">
            <v>34</v>
          </cell>
          <cell r="L24">
            <v>34</v>
          </cell>
          <cell r="M24">
            <v>34</v>
          </cell>
          <cell r="N24">
            <v>34</v>
          </cell>
          <cell r="O24">
            <v>34</v>
          </cell>
          <cell r="P24">
            <v>34</v>
          </cell>
          <cell r="V24" t="str">
            <v>Access</v>
          </cell>
          <cell r="W24" t="str">
            <v>ADGI</v>
          </cell>
          <cell r="X24" t="str">
            <v>ADGI</v>
          </cell>
          <cell r="AB24">
            <v>0</v>
          </cell>
          <cell r="AC24" t="str">
            <v>Glass Panel, 1536 Clear Temp</v>
          </cell>
          <cell r="AD24">
            <v>1</v>
          </cell>
          <cell r="AL24">
            <v>0</v>
          </cell>
          <cell r="AM24">
            <v>20</v>
          </cell>
        </row>
        <row r="25">
          <cell r="A25" t="str">
            <v>ADGI1536-F</v>
          </cell>
          <cell r="B25">
            <v>35</v>
          </cell>
          <cell r="C25">
            <v>35</v>
          </cell>
          <cell r="D25">
            <v>35</v>
          </cell>
          <cell r="E25">
            <v>35</v>
          </cell>
          <cell r="F25">
            <v>35</v>
          </cell>
          <cell r="G25">
            <v>35</v>
          </cell>
          <cell r="H25">
            <v>35</v>
          </cell>
          <cell r="I25">
            <v>35</v>
          </cell>
          <cell r="J25">
            <v>35</v>
          </cell>
          <cell r="K25">
            <v>35</v>
          </cell>
          <cell r="L25">
            <v>35</v>
          </cell>
          <cell r="M25">
            <v>35</v>
          </cell>
          <cell r="N25">
            <v>35</v>
          </cell>
          <cell r="O25">
            <v>35</v>
          </cell>
          <cell r="P25">
            <v>35</v>
          </cell>
          <cell r="V25" t="str">
            <v>Access</v>
          </cell>
          <cell r="W25" t="str">
            <v>ADGI</v>
          </cell>
          <cell r="X25" t="str">
            <v>ADGI</v>
          </cell>
          <cell r="AB25">
            <v>0</v>
          </cell>
          <cell r="AC25" t="str">
            <v>Glass Panel, 1536 Frost Temp</v>
          </cell>
          <cell r="AD25">
            <v>1</v>
          </cell>
          <cell r="AL25">
            <v>0</v>
          </cell>
          <cell r="AM25">
            <v>20</v>
          </cell>
        </row>
        <row r="26">
          <cell r="A26" t="str">
            <v>ADGI1542-C</v>
          </cell>
          <cell r="B26">
            <v>38</v>
          </cell>
          <cell r="C26">
            <v>38</v>
          </cell>
          <cell r="D26">
            <v>38</v>
          </cell>
          <cell r="E26">
            <v>38</v>
          </cell>
          <cell r="F26">
            <v>38</v>
          </cell>
          <cell r="G26">
            <v>38</v>
          </cell>
          <cell r="H26">
            <v>38</v>
          </cell>
          <cell r="I26">
            <v>38</v>
          </cell>
          <cell r="J26">
            <v>38</v>
          </cell>
          <cell r="K26">
            <v>38</v>
          </cell>
          <cell r="L26">
            <v>38</v>
          </cell>
          <cell r="M26">
            <v>38</v>
          </cell>
          <cell r="N26">
            <v>38</v>
          </cell>
          <cell r="O26">
            <v>38</v>
          </cell>
          <cell r="P26">
            <v>38</v>
          </cell>
          <cell r="V26" t="str">
            <v>Access</v>
          </cell>
          <cell r="W26" t="str">
            <v>ADGI</v>
          </cell>
          <cell r="X26" t="str">
            <v>ADGI</v>
          </cell>
          <cell r="AB26">
            <v>0</v>
          </cell>
          <cell r="AC26" t="str">
            <v>Glass Panel, 1542 Clear Temp</v>
          </cell>
          <cell r="AD26">
            <v>1</v>
          </cell>
          <cell r="AL26">
            <v>0</v>
          </cell>
          <cell r="AM26">
            <v>20</v>
          </cell>
        </row>
        <row r="27">
          <cell r="A27" t="str">
            <v>ADGI1542-F</v>
          </cell>
          <cell r="B27">
            <v>40</v>
          </cell>
          <cell r="C27">
            <v>40</v>
          </cell>
          <cell r="D27">
            <v>40</v>
          </cell>
          <cell r="E27">
            <v>40</v>
          </cell>
          <cell r="F27">
            <v>40</v>
          </cell>
          <cell r="G27">
            <v>40</v>
          </cell>
          <cell r="H27">
            <v>40</v>
          </cell>
          <cell r="I27">
            <v>40</v>
          </cell>
          <cell r="J27">
            <v>40</v>
          </cell>
          <cell r="K27">
            <v>40</v>
          </cell>
          <cell r="L27">
            <v>40</v>
          </cell>
          <cell r="M27">
            <v>40</v>
          </cell>
          <cell r="N27">
            <v>40</v>
          </cell>
          <cell r="O27">
            <v>40</v>
          </cell>
          <cell r="P27">
            <v>40</v>
          </cell>
          <cell r="V27" t="str">
            <v>Access</v>
          </cell>
          <cell r="W27" t="str">
            <v>ADGI</v>
          </cell>
          <cell r="X27" t="str">
            <v>ADGI</v>
          </cell>
          <cell r="AB27">
            <v>0</v>
          </cell>
          <cell r="AC27" t="str">
            <v>Glass Panel, 1542 Frost Temp</v>
          </cell>
          <cell r="AD27">
            <v>1</v>
          </cell>
          <cell r="AL27">
            <v>0</v>
          </cell>
          <cell r="AM27">
            <v>20</v>
          </cell>
        </row>
        <row r="28">
          <cell r="A28" t="str">
            <v>ADGI1830-C</v>
          </cell>
          <cell r="B28">
            <v>34</v>
          </cell>
          <cell r="C28">
            <v>34</v>
          </cell>
          <cell r="D28">
            <v>34</v>
          </cell>
          <cell r="E28">
            <v>34</v>
          </cell>
          <cell r="F28">
            <v>34</v>
          </cell>
          <cell r="G28">
            <v>34</v>
          </cell>
          <cell r="H28">
            <v>34</v>
          </cell>
          <cell r="I28">
            <v>34</v>
          </cell>
          <cell r="J28">
            <v>34</v>
          </cell>
          <cell r="K28">
            <v>34</v>
          </cell>
          <cell r="L28">
            <v>34</v>
          </cell>
          <cell r="M28">
            <v>34</v>
          </cell>
          <cell r="N28">
            <v>34</v>
          </cell>
          <cell r="O28">
            <v>34</v>
          </cell>
          <cell r="P28">
            <v>34</v>
          </cell>
          <cell r="V28" t="str">
            <v>Access</v>
          </cell>
          <cell r="W28" t="str">
            <v>ADGI</v>
          </cell>
          <cell r="X28" t="str">
            <v>ADGI</v>
          </cell>
          <cell r="AB28">
            <v>0</v>
          </cell>
          <cell r="AC28" t="str">
            <v>Glass Panel, 1830 Clear Temp</v>
          </cell>
          <cell r="AD28">
            <v>1</v>
          </cell>
          <cell r="AL28">
            <v>0</v>
          </cell>
          <cell r="AM28">
            <v>20</v>
          </cell>
        </row>
        <row r="29">
          <cell r="A29" t="str">
            <v>ADGI1830-F</v>
          </cell>
          <cell r="B29">
            <v>36</v>
          </cell>
          <cell r="C29">
            <v>36</v>
          </cell>
          <cell r="D29">
            <v>36</v>
          </cell>
          <cell r="E29">
            <v>36</v>
          </cell>
          <cell r="F29">
            <v>36</v>
          </cell>
          <cell r="G29">
            <v>36</v>
          </cell>
          <cell r="H29">
            <v>36</v>
          </cell>
          <cell r="I29">
            <v>36</v>
          </cell>
          <cell r="J29">
            <v>36</v>
          </cell>
          <cell r="K29">
            <v>36</v>
          </cell>
          <cell r="L29">
            <v>36</v>
          </cell>
          <cell r="M29">
            <v>36</v>
          </cell>
          <cell r="N29">
            <v>36</v>
          </cell>
          <cell r="O29">
            <v>36</v>
          </cell>
          <cell r="P29">
            <v>36</v>
          </cell>
          <cell r="V29" t="str">
            <v>Access</v>
          </cell>
          <cell r="W29" t="str">
            <v>ADGI</v>
          </cell>
          <cell r="X29" t="str">
            <v>ADGI</v>
          </cell>
          <cell r="AB29">
            <v>0</v>
          </cell>
          <cell r="AC29" t="str">
            <v>Glass Panel, 1830 Frost Temp</v>
          </cell>
          <cell r="AD29">
            <v>1</v>
          </cell>
          <cell r="AL29">
            <v>0</v>
          </cell>
          <cell r="AM29">
            <v>20</v>
          </cell>
        </row>
        <row r="30">
          <cell r="A30" t="str">
            <v>ADGI1836-C</v>
          </cell>
          <cell r="B30">
            <v>39</v>
          </cell>
          <cell r="C30">
            <v>39</v>
          </cell>
          <cell r="D30">
            <v>39</v>
          </cell>
          <cell r="E30">
            <v>39</v>
          </cell>
          <cell r="F30">
            <v>39</v>
          </cell>
          <cell r="G30">
            <v>39</v>
          </cell>
          <cell r="H30">
            <v>39</v>
          </cell>
          <cell r="I30">
            <v>39</v>
          </cell>
          <cell r="J30">
            <v>39</v>
          </cell>
          <cell r="K30">
            <v>39</v>
          </cell>
          <cell r="L30">
            <v>39</v>
          </cell>
          <cell r="M30">
            <v>39</v>
          </cell>
          <cell r="N30">
            <v>39</v>
          </cell>
          <cell r="O30">
            <v>39</v>
          </cell>
          <cell r="P30">
            <v>39</v>
          </cell>
          <cell r="V30" t="str">
            <v>Access</v>
          </cell>
          <cell r="W30" t="str">
            <v>ADGI</v>
          </cell>
          <cell r="X30" t="str">
            <v>ADGI</v>
          </cell>
          <cell r="AB30">
            <v>0</v>
          </cell>
          <cell r="AC30" t="str">
            <v>Glass Panel, 1836 Clear Temp</v>
          </cell>
          <cell r="AD30">
            <v>1</v>
          </cell>
          <cell r="AL30">
            <v>0</v>
          </cell>
          <cell r="AM30">
            <v>20</v>
          </cell>
        </row>
        <row r="31">
          <cell r="A31" t="str">
            <v>ADGI1836-F</v>
          </cell>
          <cell r="B31">
            <v>41</v>
          </cell>
          <cell r="C31">
            <v>41</v>
          </cell>
          <cell r="D31">
            <v>41</v>
          </cell>
          <cell r="E31">
            <v>41</v>
          </cell>
          <cell r="F31">
            <v>41</v>
          </cell>
          <cell r="G31">
            <v>41</v>
          </cell>
          <cell r="H31">
            <v>41</v>
          </cell>
          <cell r="I31">
            <v>41</v>
          </cell>
          <cell r="J31">
            <v>41</v>
          </cell>
          <cell r="K31">
            <v>41</v>
          </cell>
          <cell r="L31">
            <v>41</v>
          </cell>
          <cell r="M31">
            <v>41</v>
          </cell>
          <cell r="N31">
            <v>41</v>
          </cell>
          <cell r="O31">
            <v>41</v>
          </cell>
          <cell r="P31">
            <v>41</v>
          </cell>
          <cell r="V31" t="str">
            <v>Access</v>
          </cell>
          <cell r="W31" t="str">
            <v>ADGI</v>
          </cell>
          <cell r="X31" t="str">
            <v>ADGI</v>
          </cell>
          <cell r="AB31">
            <v>0</v>
          </cell>
          <cell r="AC31" t="str">
            <v>Glass Panel, 1836 Frost Temp</v>
          </cell>
          <cell r="AD31">
            <v>1</v>
          </cell>
          <cell r="AL31">
            <v>0</v>
          </cell>
          <cell r="AM31">
            <v>20</v>
          </cell>
        </row>
        <row r="32">
          <cell r="A32" t="str">
            <v>ADGI1842-C</v>
          </cell>
          <cell r="B32">
            <v>45</v>
          </cell>
          <cell r="C32">
            <v>45</v>
          </cell>
          <cell r="D32">
            <v>45</v>
          </cell>
          <cell r="E32">
            <v>45</v>
          </cell>
          <cell r="F32">
            <v>45</v>
          </cell>
          <cell r="G32">
            <v>45</v>
          </cell>
          <cell r="H32">
            <v>45</v>
          </cell>
          <cell r="I32">
            <v>45</v>
          </cell>
          <cell r="J32">
            <v>45</v>
          </cell>
          <cell r="K32">
            <v>45</v>
          </cell>
          <cell r="L32">
            <v>45</v>
          </cell>
          <cell r="M32">
            <v>45</v>
          </cell>
          <cell r="N32">
            <v>45</v>
          </cell>
          <cell r="O32">
            <v>45</v>
          </cell>
          <cell r="P32">
            <v>45</v>
          </cell>
          <cell r="V32" t="str">
            <v>Access</v>
          </cell>
          <cell r="W32" t="str">
            <v>ADGI</v>
          </cell>
          <cell r="X32" t="str">
            <v>ADGI</v>
          </cell>
          <cell r="AB32">
            <v>0</v>
          </cell>
          <cell r="AC32" t="str">
            <v>Glass Panel, 1842 Clear Temp</v>
          </cell>
          <cell r="AD32">
            <v>1</v>
          </cell>
          <cell r="AL32">
            <v>0</v>
          </cell>
          <cell r="AM32">
            <v>20</v>
          </cell>
        </row>
        <row r="33">
          <cell r="A33" t="str">
            <v>ADGI1842-F</v>
          </cell>
          <cell r="B33">
            <v>47</v>
          </cell>
          <cell r="C33">
            <v>47</v>
          </cell>
          <cell r="D33">
            <v>47</v>
          </cell>
          <cell r="E33">
            <v>47</v>
          </cell>
          <cell r="F33">
            <v>47</v>
          </cell>
          <cell r="G33">
            <v>47</v>
          </cell>
          <cell r="H33">
            <v>47</v>
          </cell>
          <cell r="I33">
            <v>47</v>
          </cell>
          <cell r="J33">
            <v>47</v>
          </cell>
          <cell r="K33">
            <v>47</v>
          </cell>
          <cell r="L33">
            <v>47</v>
          </cell>
          <cell r="M33">
            <v>47</v>
          </cell>
          <cell r="N33">
            <v>47</v>
          </cell>
          <cell r="O33">
            <v>47</v>
          </cell>
          <cell r="P33">
            <v>47</v>
          </cell>
          <cell r="V33" t="str">
            <v>Access</v>
          </cell>
          <cell r="W33" t="str">
            <v>ADGI</v>
          </cell>
          <cell r="X33" t="str">
            <v>ADGI</v>
          </cell>
          <cell r="AB33">
            <v>0</v>
          </cell>
          <cell r="AC33" t="str">
            <v>Glass Panel, 1842 Frost Temp</v>
          </cell>
          <cell r="AD33">
            <v>1</v>
          </cell>
          <cell r="AL33">
            <v>0</v>
          </cell>
          <cell r="AM33">
            <v>20</v>
          </cell>
        </row>
        <row r="34">
          <cell r="A34" t="str">
            <v>ADGS15</v>
          </cell>
          <cell r="B34">
            <v>21</v>
          </cell>
          <cell r="C34">
            <v>21</v>
          </cell>
          <cell r="D34">
            <v>21</v>
          </cell>
          <cell r="E34">
            <v>21</v>
          </cell>
          <cell r="F34">
            <v>21</v>
          </cell>
          <cell r="G34">
            <v>21</v>
          </cell>
          <cell r="H34">
            <v>21</v>
          </cell>
          <cell r="I34">
            <v>21</v>
          </cell>
          <cell r="J34">
            <v>21</v>
          </cell>
          <cell r="K34">
            <v>21</v>
          </cell>
          <cell r="L34">
            <v>21</v>
          </cell>
          <cell r="M34">
            <v>21</v>
          </cell>
          <cell r="N34">
            <v>21</v>
          </cell>
          <cell r="O34">
            <v>21</v>
          </cell>
          <cell r="P34">
            <v>21</v>
          </cell>
          <cell r="V34" t="str">
            <v>Access</v>
          </cell>
          <cell r="W34" t="str">
            <v>ADGS</v>
          </cell>
          <cell r="X34" t="str">
            <v>ADGS</v>
          </cell>
          <cell r="AB34">
            <v>0</v>
          </cell>
          <cell r="AC34" t="str">
            <v>Glass Shelves, 3/8" x 15"</v>
          </cell>
          <cell r="AD34">
            <v>1</v>
          </cell>
          <cell r="AL34">
            <v>0</v>
          </cell>
          <cell r="AM34">
            <v>5</v>
          </cell>
        </row>
        <row r="35">
          <cell r="A35" t="str">
            <v>ADGS18</v>
          </cell>
          <cell r="B35">
            <v>23</v>
          </cell>
          <cell r="C35">
            <v>23</v>
          </cell>
          <cell r="D35">
            <v>23</v>
          </cell>
          <cell r="E35">
            <v>23</v>
          </cell>
          <cell r="F35">
            <v>23</v>
          </cell>
          <cell r="G35">
            <v>23</v>
          </cell>
          <cell r="H35">
            <v>23</v>
          </cell>
          <cell r="I35">
            <v>23</v>
          </cell>
          <cell r="J35">
            <v>23</v>
          </cell>
          <cell r="K35">
            <v>23</v>
          </cell>
          <cell r="L35">
            <v>23</v>
          </cell>
          <cell r="M35">
            <v>23</v>
          </cell>
          <cell r="N35">
            <v>23</v>
          </cell>
          <cell r="O35">
            <v>23</v>
          </cell>
          <cell r="P35">
            <v>23</v>
          </cell>
          <cell r="V35" t="str">
            <v>Access</v>
          </cell>
          <cell r="W35" t="str">
            <v>ADGS</v>
          </cell>
          <cell r="X35" t="str">
            <v>ADGS</v>
          </cell>
          <cell r="AB35">
            <v>0</v>
          </cell>
          <cell r="AC35" t="str">
            <v>Glass Shelves, 3/8" x 18"</v>
          </cell>
          <cell r="AD35">
            <v>1</v>
          </cell>
          <cell r="AL35">
            <v>0</v>
          </cell>
          <cell r="AM35">
            <v>5</v>
          </cell>
        </row>
        <row r="36">
          <cell r="A36" t="str">
            <v>ADGS30</v>
          </cell>
          <cell r="B36">
            <v>33</v>
          </cell>
          <cell r="C36">
            <v>33</v>
          </cell>
          <cell r="D36">
            <v>33</v>
          </cell>
          <cell r="E36">
            <v>33</v>
          </cell>
          <cell r="F36">
            <v>33</v>
          </cell>
          <cell r="G36">
            <v>33</v>
          </cell>
          <cell r="H36">
            <v>33</v>
          </cell>
          <cell r="I36">
            <v>33</v>
          </cell>
          <cell r="J36">
            <v>33</v>
          </cell>
          <cell r="K36">
            <v>33</v>
          </cell>
          <cell r="L36">
            <v>33</v>
          </cell>
          <cell r="M36">
            <v>33</v>
          </cell>
          <cell r="N36">
            <v>33</v>
          </cell>
          <cell r="O36">
            <v>33</v>
          </cell>
          <cell r="P36">
            <v>33</v>
          </cell>
          <cell r="V36" t="str">
            <v>Access</v>
          </cell>
          <cell r="W36" t="str">
            <v>ADGS</v>
          </cell>
          <cell r="X36" t="str">
            <v>ADGS</v>
          </cell>
          <cell r="AB36">
            <v>0</v>
          </cell>
          <cell r="AC36" t="str">
            <v>Glass Shelves, 3/8" x 30"</v>
          </cell>
          <cell r="AD36">
            <v>1</v>
          </cell>
          <cell r="AL36">
            <v>0</v>
          </cell>
          <cell r="AM36">
            <v>5</v>
          </cell>
        </row>
        <row r="37">
          <cell r="A37" t="str">
            <v>ADGS36</v>
          </cell>
          <cell r="B37">
            <v>38</v>
          </cell>
          <cell r="C37">
            <v>38</v>
          </cell>
          <cell r="D37">
            <v>38</v>
          </cell>
          <cell r="E37">
            <v>38</v>
          </cell>
          <cell r="F37">
            <v>38</v>
          </cell>
          <cell r="G37">
            <v>38</v>
          </cell>
          <cell r="H37">
            <v>38</v>
          </cell>
          <cell r="I37">
            <v>38</v>
          </cell>
          <cell r="J37">
            <v>38</v>
          </cell>
          <cell r="K37">
            <v>38</v>
          </cell>
          <cell r="L37">
            <v>38</v>
          </cell>
          <cell r="M37">
            <v>38</v>
          </cell>
          <cell r="N37">
            <v>38</v>
          </cell>
          <cell r="O37">
            <v>38</v>
          </cell>
          <cell r="P37">
            <v>38</v>
          </cell>
          <cell r="V37" t="str">
            <v>Access</v>
          </cell>
          <cell r="W37" t="str">
            <v>ADGS</v>
          </cell>
          <cell r="X37" t="str">
            <v>ADGS</v>
          </cell>
          <cell r="AB37">
            <v>0</v>
          </cell>
          <cell r="AC37" t="str">
            <v xml:space="preserve">Glass Shelves, 3/8" x 36" </v>
          </cell>
          <cell r="AD37">
            <v>1</v>
          </cell>
          <cell r="AL37">
            <v>0</v>
          </cell>
          <cell r="AM37">
            <v>5</v>
          </cell>
        </row>
        <row r="38">
          <cell r="A38" t="str">
            <v>AF230</v>
          </cell>
          <cell r="B38">
            <v>1</v>
          </cell>
          <cell r="C38">
            <v>1</v>
          </cell>
          <cell r="D38">
            <v>1</v>
          </cell>
          <cell r="E38">
            <v>1</v>
          </cell>
          <cell r="F38">
            <v>1</v>
          </cell>
          <cell r="G38">
            <v>1</v>
          </cell>
          <cell r="H38">
            <v>3</v>
          </cell>
          <cell r="I38">
            <v>3</v>
          </cell>
          <cell r="J38">
            <v>3</v>
          </cell>
          <cell r="K38">
            <v>3</v>
          </cell>
          <cell r="L38">
            <v>3</v>
          </cell>
          <cell r="M38">
            <v>3</v>
          </cell>
          <cell r="N38">
            <v>3</v>
          </cell>
          <cell r="O38">
            <v>3</v>
          </cell>
          <cell r="P38">
            <v>3</v>
          </cell>
          <cell r="V38" t="str">
            <v>Access</v>
          </cell>
          <cell r="W38" t="str">
            <v>Fillers</v>
          </cell>
          <cell r="X38" t="str">
            <v>AF</v>
          </cell>
          <cell r="Y38">
            <v>2</v>
          </cell>
          <cell r="Z38">
            <v>30</v>
          </cell>
          <cell r="AA38">
            <v>0.625</v>
          </cell>
          <cell r="AB38">
            <v>0</v>
          </cell>
          <cell r="AC38" t="str">
            <v>Filler Furn Board, 2 X 30</v>
          </cell>
          <cell r="AD38">
            <v>1</v>
          </cell>
          <cell r="AG38">
            <v>0.3</v>
          </cell>
          <cell r="AH38">
            <v>0.97650000000000003</v>
          </cell>
          <cell r="AL38">
            <v>0</v>
          </cell>
          <cell r="AM38">
            <v>5</v>
          </cell>
        </row>
        <row r="39">
          <cell r="A39" t="str">
            <v>AF330</v>
          </cell>
          <cell r="B39">
            <v>2</v>
          </cell>
          <cell r="C39">
            <v>2</v>
          </cell>
          <cell r="D39">
            <v>2</v>
          </cell>
          <cell r="E39">
            <v>2</v>
          </cell>
          <cell r="F39">
            <v>2</v>
          </cell>
          <cell r="G39">
            <v>2</v>
          </cell>
          <cell r="H39">
            <v>4</v>
          </cell>
          <cell r="I39">
            <v>4</v>
          </cell>
          <cell r="J39">
            <v>4</v>
          </cell>
          <cell r="K39">
            <v>6</v>
          </cell>
          <cell r="L39">
            <v>6</v>
          </cell>
          <cell r="M39">
            <v>6</v>
          </cell>
          <cell r="N39">
            <v>6</v>
          </cell>
          <cell r="O39">
            <v>6</v>
          </cell>
          <cell r="P39">
            <v>6</v>
          </cell>
          <cell r="V39" t="str">
            <v>Access</v>
          </cell>
          <cell r="W39" t="str">
            <v>Fillers</v>
          </cell>
          <cell r="X39" t="str">
            <v>AF</v>
          </cell>
          <cell r="Y39">
            <v>3</v>
          </cell>
          <cell r="Z39">
            <v>30</v>
          </cell>
          <cell r="AA39">
            <v>0.625</v>
          </cell>
          <cell r="AB39">
            <v>0</v>
          </cell>
          <cell r="AC39" t="str">
            <v>Filler Furn Board, 3 X 30</v>
          </cell>
          <cell r="AD39">
            <v>1</v>
          </cell>
          <cell r="AG39">
            <v>0.4</v>
          </cell>
          <cell r="AH39">
            <v>1.46475</v>
          </cell>
          <cell r="AL39">
            <v>0</v>
          </cell>
          <cell r="AM39">
            <v>5</v>
          </cell>
        </row>
        <row r="40">
          <cell r="A40" t="str">
            <v>AF336</v>
          </cell>
          <cell r="B40">
            <v>3</v>
          </cell>
          <cell r="C40">
            <v>3</v>
          </cell>
          <cell r="D40">
            <v>3</v>
          </cell>
          <cell r="E40">
            <v>3</v>
          </cell>
          <cell r="F40">
            <v>3</v>
          </cell>
          <cell r="G40">
            <v>3</v>
          </cell>
          <cell r="H40">
            <v>6</v>
          </cell>
          <cell r="I40">
            <v>6</v>
          </cell>
          <cell r="J40">
            <v>6</v>
          </cell>
          <cell r="K40">
            <v>9</v>
          </cell>
          <cell r="L40">
            <v>9</v>
          </cell>
          <cell r="M40">
            <v>9</v>
          </cell>
          <cell r="N40">
            <v>9</v>
          </cell>
          <cell r="O40">
            <v>9</v>
          </cell>
          <cell r="P40">
            <v>9</v>
          </cell>
          <cell r="V40" t="str">
            <v>Access</v>
          </cell>
          <cell r="W40" t="str">
            <v>Fillers</v>
          </cell>
          <cell r="X40" t="str">
            <v>AF</v>
          </cell>
          <cell r="Y40">
            <v>3</v>
          </cell>
          <cell r="Z40">
            <v>36</v>
          </cell>
          <cell r="AA40">
            <v>0.625</v>
          </cell>
          <cell r="AB40">
            <v>0</v>
          </cell>
          <cell r="AC40" t="str">
            <v>Filler Furn Board, 3 X 36</v>
          </cell>
          <cell r="AD40">
            <v>1</v>
          </cell>
          <cell r="AG40">
            <v>0.5</v>
          </cell>
          <cell r="AH40">
            <v>1.7577</v>
          </cell>
          <cell r="AL40">
            <v>0</v>
          </cell>
          <cell r="AM40">
            <v>5</v>
          </cell>
        </row>
        <row r="41">
          <cell r="A41" t="str">
            <v>AF342</v>
          </cell>
          <cell r="B41">
            <v>3</v>
          </cell>
          <cell r="C41">
            <v>3</v>
          </cell>
          <cell r="D41">
            <v>3</v>
          </cell>
          <cell r="E41">
            <v>3</v>
          </cell>
          <cell r="F41">
            <v>3</v>
          </cell>
          <cell r="G41">
            <v>3</v>
          </cell>
          <cell r="H41">
            <v>6</v>
          </cell>
          <cell r="I41">
            <v>6</v>
          </cell>
          <cell r="J41">
            <v>6</v>
          </cell>
          <cell r="K41">
            <v>9</v>
          </cell>
          <cell r="L41">
            <v>9</v>
          </cell>
          <cell r="M41">
            <v>9</v>
          </cell>
          <cell r="N41">
            <v>9</v>
          </cell>
          <cell r="O41">
            <v>9</v>
          </cell>
          <cell r="P41">
            <v>9</v>
          </cell>
          <cell r="V41" t="str">
            <v>Access</v>
          </cell>
          <cell r="W41" t="str">
            <v>Fillers</v>
          </cell>
          <cell r="X41" t="str">
            <v>AF</v>
          </cell>
          <cell r="Y41">
            <v>3</v>
          </cell>
          <cell r="Z41">
            <v>42</v>
          </cell>
          <cell r="AA41">
            <v>0.625</v>
          </cell>
          <cell r="AB41">
            <v>0</v>
          </cell>
          <cell r="AC41" t="str">
            <v>Filler Furn Board, 3 X 42</v>
          </cell>
          <cell r="AD41">
            <v>1</v>
          </cell>
          <cell r="AG41">
            <v>0.5</v>
          </cell>
          <cell r="AH41">
            <v>2.0506500000000001</v>
          </cell>
          <cell r="AL41">
            <v>0</v>
          </cell>
          <cell r="AM41">
            <v>5</v>
          </cell>
        </row>
        <row r="42">
          <cell r="A42" t="str">
            <v>AF396</v>
          </cell>
          <cell r="B42">
            <v>5</v>
          </cell>
          <cell r="C42">
            <v>5</v>
          </cell>
          <cell r="D42">
            <v>5</v>
          </cell>
          <cell r="E42">
            <v>5</v>
          </cell>
          <cell r="F42">
            <v>5</v>
          </cell>
          <cell r="G42">
            <v>5</v>
          </cell>
          <cell r="H42">
            <v>12</v>
          </cell>
          <cell r="I42">
            <v>12</v>
          </cell>
          <cell r="J42">
            <v>12</v>
          </cell>
          <cell r="K42">
            <v>17</v>
          </cell>
          <cell r="L42">
            <v>17</v>
          </cell>
          <cell r="M42">
            <v>17</v>
          </cell>
          <cell r="N42">
            <v>17</v>
          </cell>
          <cell r="O42">
            <v>17</v>
          </cell>
          <cell r="P42">
            <v>17</v>
          </cell>
          <cell r="V42" t="str">
            <v>Access</v>
          </cell>
          <cell r="W42" t="str">
            <v>Fillers</v>
          </cell>
          <cell r="X42" t="str">
            <v>AF</v>
          </cell>
          <cell r="Y42">
            <v>3</v>
          </cell>
          <cell r="Z42">
            <v>96</v>
          </cell>
          <cell r="AA42">
            <v>0.625</v>
          </cell>
          <cell r="AB42">
            <v>0</v>
          </cell>
          <cell r="AC42" t="str">
            <v>Filler Furn Board, 3 X 96</v>
          </cell>
          <cell r="AD42">
            <v>1</v>
          </cell>
          <cell r="AG42">
            <v>1.3</v>
          </cell>
          <cell r="AH42">
            <v>4.6871999999999998</v>
          </cell>
          <cell r="AL42">
            <v>0</v>
          </cell>
          <cell r="AM42">
            <v>5</v>
          </cell>
        </row>
        <row r="43">
          <cell r="A43" t="str">
            <v>AF630</v>
          </cell>
          <cell r="B43">
            <v>4</v>
          </cell>
          <cell r="C43">
            <v>4</v>
          </cell>
          <cell r="D43">
            <v>4</v>
          </cell>
          <cell r="E43">
            <v>4</v>
          </cell>
          <cell r="F43">
            <v>4</v>
          </cell>
          <cell r="G43">
            <v>4</v>
          </cell>
          <cell r="H43">
            <v>9</v>
          </cell>
          <cell r="I43">
            <v>9</v>
          </cell>
          <cell r="J43">
            <v>9</v>
          </cell>
          <cell r="K43">
            <v>13</v>
          </cell>
          <cell r="L43">
            <v>13</v>
          </cell>
          <cell r="M43">
            <v>13</v>
          </cell>
          <cell r="N43">
            <v>13</v>
          </cell>
          <cell r="O43">
            <v>13</v>
          </cell>
          <cell r="P43">
            <v>13</v>
          </cell>
          <cell r="V43" t="str">
            <v>Access</v>
          </cell>
          <cell r="W43" t="str">
            <v>Fillers</v>
          </cell>
          <cell r="X43" t="str">
            <v>AF</v>
          </cell>
          <cell r="Y43">
            <v>6</v>
          </cell>
          <cell r="Z43">
            <v>30</v>
          </cell>
          <cell r="AA43">
            <v>0.625</v>
          </cell>
          <cell r="AB43">
            <v>0</v>
          </cell>
          <cell r="AC43" t="str">
            <v>Filler Furn Board, 6 X 30</v>
          </cell>
          <cell r="AD43">
            <v>1</v>
          </cell>
          <cell r="AG43">
            <v>0.8</v>
          </cell>
          <cell r="AH43">
            <v>2.9295</v>
          </cell>
          <cell r="AL43">
            <v>0</v>
          </cell>
          <cell r="AM43">
            <v>5</v>
          </cell>
        </row>
        <row r="44">
          <cell r="A44" t="str">
            <v>AF636</v>
          </cell>
          <cell r="B44">
            <v>5</v>
          </cell>
          <cell r="C44">
            <v>5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13</v>
          </cell>
          <cell r="I44">
            <v>13</v>
          </cell>
          <cell r="J44">
            <v>13</v>
          </cell>
          <cell r="K44">
            <v>18</v>
          </cell>
          <cell r="L44">
            <v>18</v>
          </cell>
          <cell r="M44">
            <v>18</v>
          </cell>
          <cell r="N44">
            <v>18</v>
          </cell>
          <cell r="O44">
            <v>18</v>
          </cell>
          <cell r="P44">
            <v>18</v>
          </cell>
          <cell r="V44" t="str">
            <v>Access</v>
          </cell>
          <cell r="W44" t="str">
            <v>Fillers</v>
          </cell>
          <cell r="X44" t="str">
            <v>AF</v>
          </cell>
          <cell r="Y44">
            <v>6</v>
          </cell>
          <cell r="Z44">
            <v>36</v>
          </cell>
          <cell r="AA44">
            <v>0.625</v>
          </cell>
          <cell r="AB44">
            <v>0</v>
          </cell>
          <cell r="AC44" t="str">
            <v>Filler Furn Board, 6 X 36</v>
          </cell>
          <cell r="AD44">
            <v>1</v>
          </cell>
          <cell r="AG44">
            <v>0.9</v>
          </cell>
          <cell r="AH44">
            <v>3.5154000000000001</v>
          </cell>
          <cell r="AL44">
            <v>0</v>
          </cell>
          <cell r="AM44">
            <v>5</v>
          </cell>
        </row>
        <row r="45">
          <cell r="A45" t="str">
            <v>AF642</v>
          </cell>
          <cell r="B45">
            <v>5</v>
          </cell>
          <cell r="C45">
            <v>5</v>
          </cell>
          <cell r="D45">
            <v>5</v>
          </cell>
          <cell r="E45">
            <v>5</v>
          </cell>
          <cell r="F45">
            <v>5</v>
          </cell>
          <cell r="G45">
            <v>5</v>
          </cell>
          <cell r="H45">
            <v>13</v>
          </cell>
          <cell r="I45">
            <v>13</v>
          </cell>
          <cell r="J45">
            <v>13</v>
          </cell>
          <cell r="K45">
            <v>19</v>
          </cell>
          <cell r="L45">
            <v>19</v>
          </cell>
          <cell r="M45">
            <v>19</v>
          </cell>
          <cell r="N45">
            <v>19</v>
          </cell>
          <cell r="O45">
            <v>19</v>
          </cell>
          <cell r="P45">
            <v>19</v>
          </cell>
          <cell r="V45" t="str">
            <v>Access</v>
          </cell>
          <cell r="W45" t="str">
            <v>Fillers</v>
          </cell>
          <cell r="X45" t="str">
            <v>AF</v>
          </cell>
          <cell r="Y45">
            <v>6</v>
          </cell>
          <cell r="Z45">
            <v>42</v>
          </cell>
          <cell r="AA45">
            <v>0.625</v>
          </cell>
          <cell r="AB45">
            <v>0</v>
          </cell>
          <cell r="AC45" t="str">
            <v>Filler Furn Board, 6 X 42</v>
          </cell>
          <cell r="AD45">
            <v>1</v>
          </cell>
          <cell r="AG45">
            <v>1.1000000000000001</v>
          </cell>
          <cell r="AH45">
            <v>4.1013000000000002</v>
          </cell>
          <cell r="AL45">
            <v>0</v>
          </cell>
          <cell r="AM45">
            <v>5</v>
          </cell>
        </row>
        <row r="46">
          <cell r="A46" t="str">
            <v>AF696</v>
          </cell>
          <cell r="B46">
            <v>10</v>
          </cell>
          <cell r="C46">
            <v>10</v>
          </cell>
          <cell r="D46">
            <v>10</v>
          </cell>
          <cell r="E46">
            <v>10</v>
          </cell>
          <cell r="F46">
            <v>10</v>
          </cell>
          <cell r="G46">
            <v>10</v>
          </cell>
          <cell r="H46">
            <v>25</v>
          </cell>
          <cell r="I46">
            <v>25</v>
          </cell>
          <cell r="J46">
            <v>25</v>
          </cell>
          <cell r="K46">
            <v>37</v>
          </cell>
          <cell r="L46">
            <v>37</v>
          </cell>
          <cell r="M46">
            <v>37</v>
          </cell>
          <cell r="N46">
            <v>37</v>
          </cell>
          <cell r="O46">
            <v>37</v>
          </cell>
          <cell r="P46">
            <v>37</v>
          </cell>
          <cell r="V46" t="str">
            <v>Access</v>
          </cell>
          <cell r="W46" t="str">
            <v>Fillers</v>
          </cell>
          <cell r="X46" t="str">
            <v>AF</v>
          </cell>
          <cell r="Y46">
            <v>6</v>
          </cell>
          <cell r="Z46">
            <v>96</v>
          </cell>
          <cell r="AA46">
            <v>0.625</v>
          </cell>
          <cell r="AB46">
            <v>0</v>
          </cell>
          <cell r="AC46" t="str">
            <v>Filler Furn Board, 6 X 96</v>
          </cell>
          <cell r="AD46">
            <v>1</v>
          </cell>
          <cell r="AG46">
            <v>2.5</v>
          </cell>
          <cell r="AH46">
            <v>9.3743999999999996</v>
          </cell>
          <cell r="AL46">
            <v>0</v>
          </cell>
          <cell r="AM46">
            <v>5</v>
          </cell>
        </row>
        <row r="47">
          <cell r="A47" t="str">
            <v>AFS330</v>
          </cell>
          <cell r="B47">
            <v>2</v>
          </cell>
          <cell r="C47">
            <v>2</v>
          </cell>
          <cell r="D47">
            <v>2</v>
          </cell>
          <cell r="E47">
            <v>2</v>
          </cell>
          <cell r="F47">
            <v>2</v>
          </cell>
          <cell r="G47">
            <v>2</v>
          </cell>
          <cell r="H47">
            <v>17</v>
          </cell>
          <cell r="I47">
            <v>17</v>
          </cell>
          <cell r="J47">
            <v>17</v>
          </cell>
          <cell r="K47">
            <v>20</v>
          </cell>
          <cell r="L47">
            <v>20</v>
          </cell>
          <cell r="M47">
            <v>20</v>
          </cell>
          <cell r="N47">
            <v>20</v>
          </cell>
          <cell r="O47">
            <v>20</v>
          </cell>
          <cell r="P47">
            <v>20</v>
          </cell>
          <cell r="V47" t="str">
            <v>Access</v>
          </cell>
          <cell r="W47" t="str">
            <v>Fillers</v>
          </cell>
          <cell r="X47" t="str">
            <v>AF</v>
          </cell>
          <cell r="Y47">
            <v>3</v>
          </cell>
          <cell r="Z47">
            <v>30</v>
          </cell>
          <cell r="AA47">
            <v>0.75</v>
          </cell>
          <cell r="AB47">
            <v>0</v>
          </cell>
          <cell r="AC47" t="str">
            <v>Filler Solid Wood, 3 X 30</v>
          </cell>
          <cell r="AD47">
            <v>1</v>
          </cell>
          <cell r="AG47">
            <v>0.5</v>
          </cell>
          <cell r="AH47">
            <v>1.7577</v>
          </cell>
          <cell r="AL47">
            <v>0</v>
          </cell>
          <cell r="AM47">
            <v>8</v>
          </cell>
        </row>
        <row r="48">
          <cell r="A48" t="str">
            <v>AFS336</v>
          </cell>
          <cell r="B48">
            <v>3</v>
          </cell>
          <cell r="C48">
            <v>3</v>
          </cell>
          <cell r="D48">
            <v>3</v>
          </cell>
          <cell r="E48">
            <v>3</v>
          </cell>
          <cell r="F48">
            <v>3</v>
          </cell>
          <cell r="G48">
            <v>3</v>
          </cell>
          <cell r="H48">
            <v>19</v>
          </cell>
          <cell r="I48">
            <v>19</v>
          </cell>
          <cell r="J48">
            <v>19</v>
          </cell>
          <cell r="K48">
            <v>22</v>
          </cell>
          <cell r="L48">
            <v>22</v>
          </cell>
          <cell r="M48">
            <v>22</v>
          </cell>
          <cell r="N48">
            <v>22</v>
          </cell>
          <cell r="O48">
            <v>22</v>
          </cell>
          <cell r="P48">
            <v>22</v>
          </cell>
          <cell r="V48" t="str">
            <v>Access</v>
          </cell>
          <cell r="W48" t="str">
            <v>Fillers</v>
          </cell>
          <cell r="X48" t="str">
            <v>AF</v>
          </cell>
          <cell r="Y48">
            <v>3</v>
          </cell>
          <cell r="Z48">
            <v>36</v>
          </cell>
          <cell r="AA48">
            <v>0.75</v>
          </cell>
          <cell r="AB48">
            <v>0</v>
          </cell>
          <cell r="AC48" t="str">
            <v>Filler Solid Wood, 3 X 36</v>
          </cell>
          <cell r="AD48">
            <v>1</v>
          </cell>
          <cell r="AG48">
            <v>0.6</v>
          </cell>
          <cell r="AH48">
            <v>2.1092400000000002</v>
          </cell>
          <cell r="AL48">
            <v>0</v>
          </cell>
          <cell r="AM48">
            <v>8</v>
          </cell>
        </row>
        <row r="49">
          <cell r="A49" t="str">
            <v>AFS342</v>
          </cell>
          <cell r="B49">
            <v>3</v>
          </cell>
          <cell r="C49">
            <v>3</v>
          </cell>
          <cell r="D49">
            <v>3</v>
          </cell>
          <cell r="E49">
            <v>3</v>
          </cell>
          <cell r="F49">
            <v>3</v>
          </cell>
          <cell r="G49">
            <v>3</v>
          </cell>
          <cell r="H49">
            <v>21</v>
          </cell>
          <cell r="I49">
            <v>21</v>
          </cell>
          <cell r="J49">
            <v>21</v>
          </cell>
          <cell r="K49">
            <v>25</v>
          </cell>
          <cell r="L49">
            <v>25</v>
          </cell>
          <cell r="M49">
            <v>25</v>
          </cell>
          <cell r="N49">
            <v>25</v>
          </cell>
          <cell r="O49">
            <v>25</v>
          </cell>
          <cell r="P49">
            <v>25</v>
          </cell>
          <cell r="V49" t="str">
            <v>Access</v>
          </cell>
          <cell r="W49" t="str">
            <v>Fillers</v>
          </cell>
          <cell r="X49" t="str">
            <v>AF</v>
          </cell>
          <cell r="Y49">
            <v>3</v>
          </cell>
          <cell r="Z49">
            <v>42</v>
          </cell>
          <cell r="AA49">
            <v>0.75</v>
          </cell>
          <cell r="AB49">
            <v>0</v>
          </cell>
          <cell r="AC49" t="str">
            <v>Filler Solid Wood, 3 X 42</v>
          </cell>
          <cell r="AD49">
            <v>1</v>
          </cell>
          <cell r="AG49">
            <v>0.7</v>
          </cell>
          <cell r="AH49">
            <v>2.4607800000000002</v>
          </cell>
          <cell r="AL49">
            <v>0</v>
          </cell>
          <cell r="AM49">
            <v>8</v>
          </cell>
        </row>
        <row r="50">
          <cell r="A50" t="str">
            <v>AFS396</v>
          </cell>
          <cell r="B50">
            <v>5</v>
          </cell>
          <cell r="C50">
            <v>5</v>
          </cell>
          <cell r="D50">
            <v>5</v>
          </cell>
          <cell r="E50">
            <v>5</v>
          </cell>
          <cell r="F50">
            <v>5</v>
          </cell>
          <cell r="G50">
            <v>5</v>
          </cell>
          <cell r="H50">
            <v>37</v>
          </cell>
          <cell r="I50">
            <v>37</v>
          </cell>
          <cell r="J50">
            <v>37</v>
          </cell>
          <cell r="K50">
            <v>45</v>
          </cell>
          <cell r="L50">
            <v>45</v>
          </cell>
          <cell r="M50">
            <v>45</v>
          </cell>
          <cell r="N50">
            <v>45</v>
          </cell>
          <cell r="O50">
            <v>45</v>
          </cell>
          <cell r="P50">
            <v>45</v>
          </cell>
          <cell r="V50" t="str">
            <v>Access</v>
          </cell>
          <cell r="W50" t="str">
            <v>Fillers</v>
          </cell>
          <cell r="X50" t="str">
            <v>AF</v>
          </cell>
          <cell r="Y50">
            <v>3</v>
          </cell>
          <cell r="Z50">
            <v>96</v>
          </cell>
          <cell r="AA50">
            <v>0.75</v>
          </cell>
          <cell r="AB50">
            <v>0</v>
          </cell>
          <cell r="AC50" t="str">
            <v>Filler Solid Wood, 3 X 96</v>
          </cell>
          <cell r="AD50">
            <v>1</v>
          </cell>
          <cell r="AG50">
            <v>1.5</v>
          </cell>
          <cell r="AH50">
            <v>5.6246400000000003</v>
          </cell>
          <cell r="AL50">
            <v>0</v>
          </cell>
          <cell r="AM50">
            <v>8</v>
          </cell>
        </row>
        <row r="51">
          <cell r="A51" t="str">
            <v>AFS630</v>
          </cell>
          <cell r="B51">
            <v>4</v>
          </cell>
          <cell r="C51">
            <v>4</v>
          </cell>
          <cell r="D51">
            <v>4</v>
          </cell>
          <cell r="E51">
            <v>4</v>
          </cell>
          <cell r="F51">
            <v>4</v>
          </cell>
          <cell r="G51">
            <v>4</v>
          </cell>
          <cell r="H51">
            <v>28</v>
          </cell>
          <cell r="I51">
            <v>28</v>
          </cell>
          <cell r="J51">
            <v>28</v>
          </cell>
          <cell r="K51">
            <v>33</v>
          </cell>
          <cell r="L51">
            <v>33</v>
          </cell>
          <cell r="M51">
            <v>33</v>
          </cell>
          <cell r="N51">
            <v>33</v>
          </cell>
          <cell r="O51">
            <v>33</v>
          </cell>
          <cell r="P51">
            <v>33</v>
          </cell>
          <cell r="V51" t="str">
            <v>Access</v>
          </cell>
          <cell r="W51" t="str">
            <v>Fillers</v>
          </cell>
          <cell r="X51" t="str">
            <v>AF</v>
          </cell>
          <cell r="Y51">
            <v>6</v>
          </cell>
          <cell r="Z51">
            <v>30</v>
          </cell>
          <cell r="AA51">
            <v>0.75</v>
          </cell>
          <cell r="AB51">
            <v>0</v>
          </cell>
          <cell r="AC51" t="str">
            <v>Filler Solid Wood, 6 X 30</v>
          </cell>
          <cell r="AD51">
            <v>1</v>
          </cell>
          <cell r="AG51">
            <v>0.9</v>
          </cell>
          <cell r="AH51">
            <v>3.5154000000000001</v>
          </cell>
          <cell r="AL51">
            <v>0</v>
          </cell>
          <cell r="AM51">
            <v>8</v>
          </cell>
        </row>
        <row r="52">
          <cell r="A52" t="str">
            <v>AFS636</v>
          </cell>
          <cell r="B52">
            <v>5</v>
          </cell>
          <cell r="C52">
            <v>5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31</v>
          </cell>
          <cell r="I52">
            <v>31</v>
          </cell>
          <cell r="J52">
            <v>31</v>
          </cell>
          <cell r="K52">
            <v>38</v>
          </cell>
          <cell r="L52">
            <v>38</v>
          </cell>
          <cell r="M52">
            <v>38</v>
          </cell>
          <cell r="N52">
            <v>38</v>
          </cell>
          <cell r="O52">
            <v>38</v>
          </cell>
          <cell r="P52">
            <v>38</v>
          </cell>
          <cell r="V52" t="str">
            <v>Access</v>
          </cell>
          <cell r="W52" t="str">
            <v>Fillers</v>
          </cell>
          <cell r="X52" t="str">
            <v>AF</v>
          </cell>
          <cell r="Y52">
            <v>6</v>
          </cell>
          <cell r="Z52">
            <v>36</v>
          </cell>
          <cell r="AA52">
            <v>0.75</v>
          </cell>
          <cell r="AB52">
            <v>0</v>
          </cell>
          <cell r="AC52" t="str">
            <v>Filler Solid Wood, 6 X 36</v>
          </cell>
          <cell r="AD52">
            <v>1</v>
          </cell>
          <cell r="AG52">
            <v>1.1000000000000001</v>
          </cell>
          <cell r="AH52">
            <v>4.2184800000000005</v>
          </cell>
          <cell r="AL52">
            <v>0</v>
          </cell>
          <cell r="AM52">
            <v>8</v>
          </cell>
        </row>
        <row r="53">
          <cell r="A53" t="str">
            <v>AFS642</v>
          </cell>
          <cell r="B53">
            <v>5</v>
          </cell>
          <cell r="C53">
            <v>5</v>
          </cell>
          <cell r="D53">
            <v>5</v>
          </cell>
          <cell r="E53">
            <v>5</v>
          </cell>
          <cell r="F53">
            <v>5</v>
          </cell>
          <cell r="G53">
            <v>5</v>
          </cell>
          <cell r="H53">
            <v>35</v>
          </cell>
          <cell r="I53">
            <v>35</v>
          </cell>
          <cell r="J53">
            <v>35</v>
          </cell>
          <cell r="K53">
            <v>43</v>
          </cell>
          <cell r="L53">
            <v>43</v>
          </cell>
          <cell r="M53">
            <v>43</v>
          </cell>
          <cell r="N53">
            <v>43</v>
          </cell>
          <cell r="O53">
            <v>43</v>
          </cell>
          <cell r="P53">
            <v>43</v>
          </cell>
          <cell r="V53" t="str">
            <v>Access</v>
          </cell>
          <cell r="W53" t="str">
            <v>Fillers</v>
          </cell>
          <cell r="X53" t="str">
            <v>AF</v>
          </cell>
          <cell r="Y53">
            <v>6</v>
          </cell>
          <cell r="Z53">
            <v>42</v>
          </cell>
          <cell r="AA53">
            <v>0.75</v>
          </cell>
          <cell r="AB53">
            <v>0</v>
          </cell>
          <cell r="AC53" t="str">
            <v>Filler Solid Wood, 6 X 42</v>
          </cell>
          <cell r="AD53">
            <v>1</v>
          </cell>
          <cell r="AG53">
            <v>1.3</v>
          </cell>
          <cell r="AH53">
            <v>4.9215600000000004</v>
          </cell>
          <cell r="AL53">
            <v>0</v>
          </cell>
          <cell r="AM53">
            <v>8</v>
          </cell>
        </row>
        <row r="54">
          <cell r="A54" t="str">
            <v>AFS696</v>
          </cell>
          <cell r="B54">
            <v>10</v>
          </cell>
          <cell r="C54">
            <v>10</v>
          </cell>
          <cell r="D54">
            <v>10</v>
          </cell>
          <cell r="E54">
            <v>10</v>
          </cell>
          <cell r="F54">
            <v>10</v>
          </cell>
          <cell r="G54">
            <v>10</v>
          </cell>
          <cell r="H54">
            <v>66</v>
          </cell>
          <cell r="I54">
            <v>66</v>
          </cell>
          <cell r="J54">
            <v>66</v>
          </cell>
          <cell r="K54">
            <v>83</v>
          </cell>
          <cell r="L54">
            <v>83</v>
          </cell>
          <cell r="M54">
            <v>83</v>
          </cell>
          <cell r="N54">
            <v>83</v>
          </cell>
          <cell r="O54">
            <v>83</v>
          </cell>
          <cell r="P54">
            <v>83</v>
          </cell>
          <cell r="V54" t="str">
            <v>Access</v>
          </cell>
          <cell r="W54" t="str">
            <v>Fillers</v>
          </cell>
          <cell r="X54" t="str">
            <v>AF</v>
          </cell>
          <cell r="Y54">
            <v>6</v>
          </cell>
          <cell r="Z54">
            <v>96</v>
          </cell>
          <cell r="AA54">
            <v>0.75</v>
          </cell>
          <cell r="AB54">
            <v>0</v>
          </cell>
          <cell r="AC54" t="str">
            <v>Filler Solid Wood, 6 X 96</v>
          </cell>
          <cell r="AD54">
            <v>1</v>
          </cell>
          <cell r="AG54">
            <v>3</v>
          </cell>
          <cell r="AH54">
            <v>11.249280000000001</v>
          </cell>
          <cell r="AL54">
            <v>0</v>
          </cell>
          <cell r="AM54">
            <v>8</v>
          </cell>
        </row>
        <row r="55">
          <cell r="A55" t="str">
            <v>AHDB36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V55" t="str">
            <v>Access</v>
          </cell>
          <cell r="W55" t="str">
            <v>Hood</v>
          </cell>
          <cell r="X55" t="str">
            <v>AHOOD</v>
          </cell>
          <cell r="Y55">
            <v>36</v>
          </cell>
          <cell r="Z55">
            <v>24</v>
          </cell>
          <cell r="AA55">
            <v>15</v>
          </cell>
          <cell r="AB55">
            <v>0</v>
          </cell>
          <cell r="AC55" t="str">
            <v xml:space="preserve">Plain Hood, 36 X  X  </v>
          </cell>
          <cell r="AD55">
            <v>3</v>
          </cell>
          <cell r="AG55">
            <v>90</v>
          </cell>
          <cell r="AH55">
            <v>40</v>
          </cell>
          <cell r="AL55">
            <v>0</v>
          </cell>
          <cell r="AM55">
            <v>30</v>
          </cell>
        </row>
        <row r="56">
          <cell r="A56" t="str">
            <v>AHKE-C</v>
          </cell>
          <cell r="B56">
            <v>0.9</v>
          </cell>
          <cell r="C56">
            <v>0.9</v>
          </cell>
          <cell r="D56">
            <v>0.9</v>
          </cell>
          <cell r="E56">
            <v>0.9</v>
          </cell>
          <cell r="F56">
            <v>0.9</v>
          </cell>
          <cell r="G56">
            <v>0.9</v>
          </cell>
          <cell r="H56">
            <v>0.9</v>
          </cell>
          <cell r="I56">
            <v>0.9</v>
          </cell>
          <cell r="J56">
            <v>0.9</v>
          </cell>
          <cell r="K56">
            <v>0.9</v>
          </cell>
          <cell r="L56">
            <v>0.9</v>
          </cell>
          <cell r="M56">
            <v>0.9</v>
          </cell>
          <cell r="N56">
            <v>0.9</v>
          </cell>
          <cell r="O56">
            <v>0.9</v>
          </cell>
          <cell r="P56">
            <v>0.9</v>
          </cell>
          <cell r="V56" t="str">
            <v>Access</v>
          </cell>
          <cell r="W56" t="str">
            <v>Knobs</v>
          </cell>
          <cell r="X56" t="str">
            <v>AKNOB</v>
          </cell>
          <cell r="Y56">
            <v>1</v>
          </cell>
          <cell r="Z56">
            <v>1</v>
          </cell>
          <cell r="AA56">
            <v>0</v>
          </cell>
          <cell r="AB56">
            <v>0</v>
          </cell>
          <cell r="AC56" t="str">
            <v xml:space="preserve">R20064 Econ  Knob, Chrome, 1" </v>
          </cell>
          <cell r="AD56">
            <v>1</v>
          </cell>
          <cell r="AG56">
            <v>6.9444444444444441E-3</v>
          </cell>
          <cell r="AH56">
            <v>0.1</v>
          </cell>
          <cell r="AL56">
            <v>0</v>
          </cell>
          <cell r="AM56">
            <v>1</v>
          </cell>
        </row>
        <row r="57">
          <cell r="A57" t="str">
            <v>AHKS-C</v>
          </cell>
          <cell r="B57">
            <v>1.62</v>
          </cell>
          <cell r="C57">
            <v>1.62</v>
          </cell>
          <cell r="D57">
            <v>1.62</v>
          </cell>
          <cell r="E57">
            <v>1.62</v>
          </cell>
          <cell r="F57">
            <v>1.62</v>
          </cell>
          <cell r="G57">
            <v>1.62</v>
          </cell>
          <cell r="H57">
            <v>1.62</v>
          </cell>
          <cell r="I57">
            <v>1.62</v>
          </cell>
          <cell r="J57">
            <v>1.62</v>
          </cell>
          <cell r="K57">
            <v>1.62</v>
          </cell>
          <cell r="L57">
            <v>1.62</v>
          </cell>
          <cell r="M57">
            <v>1.62</v>
          </cell>
          <cell r="N57">
            <v>1.62</v>
          </cell>
          <cell r="O57">
            <v>1.62</v>
          </cell>
          <cell r="P57">
            <v>1.62</v>
          </cell>
          <cell r="V57" t="str">
            <v>Access</v>
          </cell>
          <cell r="W57" t="str">
            <v>Knobs</v>
          </cell>
          <cell r="X57" t="str">
            <v>AKNOB</v>
          </cell>
          <cell r="Y57">
            <v>1.25</v>
          </cell>
          <cell r="Z57">
            <v>1.25</v>
          </cell>
          <cell r="AA57">
            <v>0</v>
          </cell>
          <cell r="AB57">
            <v>0</v>
          </cell>
          <cell r="AC57" t="str">
            <v>R20186 Std Knob, Chrome, 1.25"</v>
          </cell>
          <cell r="AD57">
            <v>1</v>
          </cell>
          <cell r="AG57">
            <v>1.3563368055555556E-2</v>
          </cell>
          <cell r="AH57">
            <v>0.1</v>
          </cell>
          <cell r="AL57">
            <v>0</v>
          </cell>
          <cell r="AM57">
            <v>1</v>
          </cell>
        </row>
        <row r="58">
          <cell r="A58" t="str">
            <v>AHKS-SS</v>
          </cell>
          <cell r="B58">
            <v>1.62</v>
          </cell>
          <cell r="C58">
            <v>1.62</v>
          </cell>
          <cell r="D58">
            <v>1.62</v>
          </cell>
          <cell r="E58">
            <v>1.62</v>
          </cell>
          <cell r="F58">
            <v>1.62</v>
          </cell>
          <cell r="G58">
            <v>1.62</v>
          </cell>
          <cell r="H58">
            <v>1.62</v>
          </cell>
          <cell r="I58">
            <v>1.62</v>
          </cell>
          <cell r="J58">
            <v>1.62</v>
          </cell>
          <cell r="K58">
            <v>1.62</v>
          </cell>
          <cell r="L58">
            <v>1.62</v>
          </cell>
          <cell r="M58">
            <v>1.62</v>
          </cell>
          <cell r="N58">
            <v>1.62</v>
          </cell>
          <cell r="O58">
            <v>1.62</v>
          </cell>
          <cell r="P58">
            <v>1.62</v>
          </cell>
          <cell r="V58" t="str">
            <v>Access</v>
          </cell>
          <cell r="W58" t="str">
            <v>Knobs</v>
          </cell>
          <cell r="X58" t="str">
            <v>AKNOB</v>
          </cell>
          <cell r="Y58">
            <v>1.25</v>
          </cell>
          <cell r="Z58">
            <v>1.25</v>
          </cell>
          <cell r="AA58">
            <v>0</v>
          </cell>
          <cell r="AB58">
            <v>0</v>
          </cell>
          <cell r="AC58" t="str">
            <v>R20109 Std Knob, Nickel, 1.25"</v>
          </cell>
          <cell r="AD58">
            <v>1</v>
          </cell>
          <cell r="AG58">
            <v>1.3563368055555556E-2</v>
          </cell>
          <cell r="AH58">
            <v>0.1</v>
          </cell>
          <cell r="AL58">
            <v>0</v>
          </cell>
          <cell r="AM58">
            <v>1</v>
          </cell>
        </row>
        <row r="59">
          <cell r="A59" t="str">
            <v>AHKS-W</v>
          </cell>
          <cell r="B59">
            <v>1.62</v>
          </cell>
          <cell r="C59">
            <v>1.62</v>
          </cell>
          <cell r="D59">
            <v>1.62</v>
          </cell>
          <cell r="E59">
            <v>1.62</v>
          </cell>
          <cell r="F59">
            <v>1.62</v>
          </cell>
          <cell r="G59">
            <v>1.62</v>
          </cell>
          <cell r="H59">
            <v>1.62</v>
          </cell>
          <cell r="I59">
            <v>1.62</v>
          </cell>
          <cell r="J59">
            <v>1.62</v>
          </cell>
          <cell r="K59">
            <v>1.62</v>
          </cell>
          <cell r="L59">
            <v>1.62</v>
          </cell>
          <cell r="M59">
            <v>1.62</v>
          </cell>
          <cell r="N59">
            <v>1.62</v>
          </cell>
          <cell r="O59">
            <v>1.62</v>
          </cell>
          <cell r="P59">
            <v>1.62</v>
          </cell>
          <cell r="V59" t="str">
            <v>Access</v>
          </cell>
          <cell r="W59" t="str">
            <v>Knobs</v>
          </cell>
          <cell r="X59" t="str">
            <v>AKNOB</v>
          </cell>
          <cell r="Y59">
            <v>1.25</v>
          </cell>
          <cell r="Z59">
            <v>1.25</v>
          </cell>
          <cell r="AA59">
            <v>0</v>
          </cell>
          <cell r="AB59">
            <v>0</v>
          </cell>
          <cell r="AC59" t="str">
            <v xml:space="preserve">R20187 Std Knob, White, 1.25" </v>
          </cell>
          <cell r="AD59">
            <v>1</v>
          </cell>
          <cell r="AG59">
            <v>1.3563368055555556E-2</v>
          </cell>
          <cell r="AH59">
            <v>0.1</v>
          </cell>
          <cell r="AL59">
            <v>0</v>
          </cell>
          <cell r="AM59">
            <v>1</v>
          </cell>
        </row>
        <row r="60">
          <cell r="A60" t="str">
            <v>ALPT336</v>
          </cell>
          <cell r="B60">
            <v>115</v>
          </cell>
          <cell r="C60">
            <v>115</v>
          </cell>
          <cell r="D60">
            <v>115</v>
          </cell>
          <cell r="E60">
            <v>115</v>
          </cell>
          <cell r="F60">
            <v>115</v>
          </cell>
          <cell r="G60">
            <v>115</v>
          </cell>
          <cell r="H60">
            <v>115</v>
          </cell>
          <cell r="I60">
            <v>115</v>
          </cell>
          <cell r="J60">
            <v>115</v>
          </cell>
          <cell r="K60">
            <v>115</v>
          </cell>
          <cell r="L60">
            <v>115</v>
          </cell>
          <cell r="M60">
            <v>115</v>
          </cell>
          <cell r="N60">
            <v>115</v>
          </cell>
          <cell r="O60">
            <v>115</v>
          </cell>
          <cell r="P60">
            <v>115</v>
          </cell>
          <cell r="V60" t="str">
            <v>Access</v>
          </cell>
          <cell r="W60" t="str">
            <v>Legs</v>
          </cell>
          <cell r="X60" t="str">
            <v>ALP</v>
          </cell>
          <cell r="Y60">
            <v>3</v>
          </cell>
          <cell r="Z60">
            <v>36</v>
          </cell>
          <cell r="AA60">
            <v>3</v>
          </cell>
          <cell r="AB60">
            <v>0</v>
          </cell>
          <cell r="AC60" t="str">
            <v>Traditional Post, 3 X 36</v>
          </cell>
          <cell r="AD60">
            <v>1</v>
          </cell>
          <cell r="AG60">
            <v>2.2999999999999998</v>
          </cell>
          <cell r="AH60">
            <v>8.4369600000000009</v>
          </cell>
          <cell r="AL60">
            <v>0</v>
          </cell>
          <cell r="AM60">
            <v>20</v>
          </cell>
        </row>
        <row r="61">
          <cell r="A61" t="str">
            <v>ALPT342</v>
          </cell>
          <cell r="B61">
            <v>125</v>
          </cell>
          <cell r="C61">
            <v>125</v>
          </cell>
          <cell r="D61">
            <v>125</v>
          </cell>
          <cell r="E61">
            <v>125</v>
          </cell>
          <cell r="F61">
            <v>125</v>
          </cell>
          <cell r="G61">
            <v>125</v>
          </cell>
          <cell r="H61">
            <v>125</v>
          </cell>
          <cell r="I61">
            <v>125</v>
          </cell>
          <cell r="J61">
            <v>125</v>
          </cell>
          <cell r="K61">
            <v>125</v>
          </cell>
          <cell r="L61">
            <v>125</v>
          </cell>
          <cell r="M61">
            <v>125</v>
          </cell>
          <cell r="N61">
            <v>125</v>
          </cell>
          <cell r="O61">
            <v>125</v>
          </cell>
          <cell r="P61">
            <v>125</v>
          </cell>
          <cell r="V61" t="str">
            <v>Access</v>
          </cell>
          <cell r="W61" t="str">
            <v>Legs</v>
          </cell>
          <cell r="X61" t="str">
            <v>ALP</v>
          </cell>
          <cell r="Y61">
            <v>3</v>
          </cell>
          <cell r="Z61">
            <v>42</v>
          </cell>
          <cell r="AA61">
            <v>3</v>
          </cell>
          <cell r="AB61">
            <v>0</v>
          </cell>
          <cell r="AC61" t="str">
            <v>Traditional Post, 3 X 42</v>
          </cell>
          <cell r="AD61">
            <v>1</v>
          </cell>
          <cell r="AG61">
            <v>2.6</v>
          </cell>
          <cell r="AH61">
            <v>9.8431200000000008</v>
          </cell>
          <cell r="AL61">
            <v>0</v>
          </cell>
          <cell r="AM61">
            <v>20</v>
          </cell>
        </row>
        <row r="62">
          <cell r="A62" t="str">
            <v>AMB</v>
          </cell>
          <cell r="B62">
            <v>6</v>
          </cell>
          <cell r="C62">
            <v>6</v>
          </cell>
          <cell r="D62">
            <v>6</v>
          </cell>
          <cell r="E62">
            <v>6</v>
          </cell>
          <cell r="F62">
            <v>6</v>
          </cell>
          <cell r="G62">
            <v>6</v>
          </cell>
          <cell r="H62">
            <v>7</v>
          </cell>
          <cell r="I62">
            <v>7</v>
          </cell>
          <cell r="J62">
            <v>7</v>
          </cell>
          <cell r="K62">
            <v>8</v>
          </cell>
          <cell r="L62">
            <v>8</v>
          </cell>
          <cell r="M62">
            <v>8</v>
          </cell>
          <cell r="N62">
            <v>8</v>
          </cell>
          <cell r="O62">
            <v>8</v>
          </cell>
          <cell r="P62">
            <v>8</v>
          </cell>
          <cell r="V62" t="str">
            <v>Access</v>
          </cell>
          <cell r="W62" t="str">
            <v>Molding</v>
          </cell>
          <cell r="X62" t="str">
            <v>AMTRIM</v>
          </cell>
          <cell r="Y62">
            <v>0.25</v>
          </cell>
          <cell r="Z62">
            <v>0.75</v>
          </cell>
          <cell r="AA62">
            <v>96</v>
          </cell>
          <cell r="AB62">
            <v>0</v>
          </cell>
          <cell r="AC62" t="str">
            <v>Battan, 1/4" X 3/4" X  96</v>
          </cell>
          <cell r="AD62">
            <v>1</v>
          </cell>
          <cell r="AG62">
            <v>0.1</v>
          </cell>
          <cell r="AH62">
            <v>0.46872000000000003</v>
          </cell>
          <cell r="AL62">
            <v>0</v>
          </cell>
          <cell r="AM62">
            <v>5</v>
          </cell>
        </row>
        <row r="63">
          <cell r="A63" t="str">
            <v>AMC2</v>
          </cell>
          <cell r="B63">
            <v>13</v>
          </cell>
          <cell r="C63">
            <v>13</v>
          </cell>
          <cell r="D63">
            <v>13</v>
          </cell>
          <cell r="E63">
            <v>13</v>
          </cell>
          <cell r="F63">
            <v>13</v>
          </cell>
          <cell r="G63">
            <v>13</v>
          </cell>
          <cell r="H63">
            <v>23</v>
          </cell>
          <cell r="I63">
            <v>23</v>
          </cell>
          <cell r="J63">
            <v>23</v>
          </cell>
          <cell r="K63">
            <v>28</v>
          </cell>
          <cell r="L63">
            <v>28</v>
          </cell>
          <cell r="M63">
            <v>28</v>
          </cell>
          <cell r="N63">
            <v>28</v>
          </cell>
          <cell r="O63">
            <v>28</v>
          </cell>
          <cell r="P63">
            <v>28</v>
          </cell>
          <cell r="V63" t="str">
            <v>Access</v>
          </cell>
          <cell r="W63" t="str">
            <v>Molding</v>
          </cell>
          <cell r="X63" t="str">
            <v>AMC</v>
          </cell>
          <cell r="Y63">
            <v>1</v>
          </cell>
          <cell r="Z63">
            <v>1</v>
          </cell>
          <cell r="AA63">
            <v>96</v>
          </cell>
          <cell r="AB63">
            <v>0</v>
          </cell>
          <cell r="AC63" t="str">
            <v>Crown 1 Piece, Traditional, 1 X 1 X  96</v>
          </cell>
          <cell r="AD63">
            <v>2</v>
          </cell>
          <cell r="AG63">
            <v>0.7</v>
          </cell>
          <cell r="AH63">
            <v>2.4998399999999998</v>
          </cell>
          <cell r="AL63">
            <v>0</v>
          </cell>
          <cell r="AM63">
            <v>15</v>
          </cell>
        </row>
        <row r="64">
          <cell r="A64" t="str">
            <v>AMC3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V64" t="str">
            <v>Access</v>
          </cell>
          <cell r="W64" t="str">
            <v>Molding</v>
          </cell>
          <cell r="X64" t="str">
            <v>AMC</v>
          </cell>
          <cell r="Y64">
            <v>1</v>
          </cell>
          <cell r="Z64">
            <v>1</v>
          </cell>
          <cell r="AA64">
            <v>96</v>
          </cell>
          <cell r="AB64">
            <v>0</v>
          </cell>
          <cell r="AC64" t="str">
            <v>Crown 1 Piece, Shaker, 1 X 1 X  96</v>
          </cell>
          <cell r="AD64">
            <v>2</v>
          </cell>
          <cell r="AG64">
            <v>0.7</v>
          </cell>
          <cell r="AH64">
            <v>2.4998399999999998</v>
          </cell>
          <cell r="AL64">
            <v>0</v>
          </cell>
          <cell r="AM64">
            <v>15</v>
          </cell>
        </row>
        <row r="65">
          <cell r="A65" t="str">
            <v>AMC4</v>
          </cell>
          <cell r="B65">
            <v>15</v>
          </cell>
          <cell r="C65">
            <v>15</v>
          </cell>
          <cell r="D65">
            <v>15</v>
          </cell>
          <cell r="E65">
            <v>15</v>
          </cell>
          <cell r="F65">
            <v>15</v>
          </cell>
          <cell r="G65">
            <v>15</v>
          </cell>
          <cell r="H65">
            <v>37</v>
          </cell>
          <cell r="I65">
            <v>37</v>
          </cell>
          <cell r="J65">
            <v>37</v>
          </cell>
          <cell r="K65">
            <v>49</v>
          </cell>
          <cell r="L65">
            <v>49</v>
          </cell>
          <cell r="M65">
            <v>49</v>
          </cell>
          <cell r="N65">
            <v>49</v>
          </cell>
          <cell r="O65">
            <v>49</v>
          </cell>
          <cell r="P65">
            <v>49</v>
          </cell>
          <cell r="V65" t="str">
            <v>Access</v>
          </cell>
          <cell r="W65" t="str">
            <v>Molding</v>
          </cell>
          <cell r="X65" t="str">
            <v>AMC</v>
          </cell>
          <cell r="Y65">
            <v>2</v>
          </cell>
          <cell r="Z65">
            <v>2</v>
          </cell>
          <cell r="AA65">
            <v>96</v>
          </cell>
          <cell r="AB65">
            <v>0</v>
          </cell>
          <cell r="AC65" t="str">
            <v>Crown, Shaker, 2 X 2 X  96</v>
          </cell>
          <cell r="AD65">
            <v>1</v>
          </cell>
          <cell r="AG65">
            <v>2.7</v>
          </cell>
          <cell r="AH65">
            <v>9.9993599999999994</v>
          </cell>
          <cell r="AL65">
            <v>0</v>
          </cell>
          <cell r="AM65">
            <v>15</v>
          </cell>
        </row>
        <row r="66">
          <cell r="A66" t="str">
            <v>AMC5</v>
          </cell>
          <cell r="B66">
            <v>15</v>
          </cell>
          <cell r="C66">
            <v>15</v>
          </cell>
          <cell r="D66">
            <v>15</v>
          </cell>
          <cell r="E66">
            <v>15</v>
          </cell>
          <cell r="F66">
            <v>15</v>
          </cell>
          <cell r="G66">
            <v>15</v>
          </cell>
          <cell r="H66">
            <v>37</v>
          </cell>
          <cell r="I66">
            <v>37</v>
          </cell>
          <cell r="J66">
            <v>37</v>
          </cell>
          <cell r="K66">
            <v>48</v>
          </cell>
          <cell r="L66">
            <v>48</v>
          </cell>
          <cell r="M66">
            <v>48</v>
          </cell>
          <cell r="N66">
            <v>48</v>
          </cell>
          <cell r="O66">
            <v>48</v>
          </cell>
          <cell r="P66">
            <v>48</v>
          </cell>
          <cell r="V66" t="str">
            <v>Access</v>
          </cell>
          <cell r="W66" t="str">
            <v>Molding</v>
          </cell>
          <cell r="X66" t="str">
            <v>AMC</v>
          </cell>
          <cell r="Y66">
            <v>2</v>
          </cell>
          <cell r="Z66">
            <v>2</v>
          </cell>
          <cell r="AA66">
            <v>96</v>
          </cell>
          <cell r="AB66">
            <v>0</v>
          </cell>
          <cell r="AC66" t="str">
            <v>Crown, Traditional, 2 X 2 X  96</v>
          </cell>
          <cell r="AD66">
            <v>1</v>
          </cell>
          <cell r="AG66">
            <v>2.7</v>
          </cell>
          <cell r="AH66">
            <v>9.9993599999999994</v>
          </cell>
          <cell r="AL66">
            <v>0</v>
          </cell>
          <cell r="AM66">
            <v>15</v>
          </cell>
        </row>
        <row r="67">
          <cell r="A67" t="str">
            <v>AMCCA</v>
          </cell>
          <cell r="B67">
            <v>17</v>
          </cell>
          <cell r="C67">
            <v>17</v>
          </cell>
          <cell r="D67">
            <v>17</v>
          </cell>
          <cell r="E67">
            <v>17</v>
          </cell>
          <cell r="F67">
            <v>17</v>
          </cell>
          <cell r="G67">
            <v>17</v>
          </cell>
          <cell r="H67">
            <v>40</v>
          </cell>
          <cell r="I67">
            <v>40</v>
          </cell>
          <cell r="J67">
            <v>40</v>
          </cell>
          <cell r="K67">
            <v>46</v>
          </cell>
          <cell r="L67">
            <v>46</v>
          </cell>
          <cell r="M67">
            <v>46</v>
          </cell>
          <cell r="N67">
            <v>46</v>
          </cell>
          <cell r="O67">
            <v>46</v>
          </cell>
          <cell r="P67">
            <v>46</v>
          </cell>
          <cell r="V67" t="str">
            <v>Access</v>
          </cell>
          <cell r="W67" t="str">
            <v>Molding</v>
          </cell>
          <cell r="X67" t="str">
            <v>AMC</v>
          </cell>
          <cell r="Y67">
            <v>2.5</v>
          </cell>
          <cell r="Z67">
            <v>1.75</v>
          </cell>
          <cell r="AA67">
            <v>96</v>
          </cell>
          <cell r="AB67">
            <v>0</v>
          </cell>
          <cell r="AC67" t="str">
            <v>Adjust Crown Cleat, 2.5 X 1.75 X  96</v>
          </cell>
          <cell r="AD67">
            <v>1</v>
          </cell>
          <cell r="AG67">
            <v>2.9</v>
          </cell>
          <cell r="AH67">
            <v>10.9368</v>
          </cell>
          <cell r="AL67">
            <v>0</v>
          </cell>
          <cell r="AM67">
            <v>15</v>
          </cell>
        </row>
        <row r="68">
          <cell r="A68" t="str">
            <v>AMCCF</v>
          </cell>
          <cell r="B68">
            <v>10</v>
          </cell>
          <cell r="C68">
            <v>10</v>
          </cell>
          <cell r="D68">
            <v>10</v>
          </cell>
          <cell r="E68">
            <v>10</v>
          </cell>
          <cell r="F68">
            <v>10</v>
          </cell>
          <cell r="G68">
            <v>10</v>
          </cell>
          <cell r="H68">
            <v>21</v>
          </cell>
          <cell r="I68">
            <v>21</v>
          </cell>
          <cell r="J68">
            <v>21</v>
          </cell>
          <cell r="K68">
            <v>28</v>
          </cell>
          <cell r="L68">
            <v>28</v>
          </cell>
          <cell r="M68">
            <v>28</v>
          </cell>
          <cell r="N68">
            <v>28</v>
          </cell>
          <cell r="O68">
            <v>28</v>
          </cell>
          <cell r="P68">
            <v>28</v>
          </cell>
          <cell r="V68" t="str">
            <v>Access</v>
          </cell>
          <cell r="W68" t="str">
            <v>Molding</v>
          </cell>
          <cell r="X68" t="str">
            <v>AMC</v>
          </cell>
          <cell r="Y68">
            <v>1.25</v>
          </cell>
          <cell r="Z68">
            <v>1</v>
          </cell>
          <cell r="AA68">
            <v>96</v>
          </cell>
          <cell r="AB68">
            <v>0</v>
          </cell>
          <cell r="AC68" t="str">
            <v>Fixed Crown Cleat, 1 X 1-1/4" X  96</v>
          </cell>
          <cell r="AD68">
            <v>1</v>
          </cell>
          <cell r="AG68">
            <v>0.5</v>
          </cell>
          <cell r="AH68">
            <v>1.8748800000000001</v>
          </cell>
          <cell r="AL68">
            <v>0</v>
          </cell>
          <cell r="AM68">
            <v>10</v>
          </cell>
        </row>
        <row r="69">
          <cell r="A69" t="str">
            <v>AMHD</v>
          </cell>
          <cell r="B69">
            <v>10</v>
          </cell>
          <cell r="C69">
            <v>10</v>
          </cell>
          <cell r="D69">
            <v>10</v>
          </cell>
          <cell r="E69">
            <v>10</v>
          </cell>
          <cell r="F69">
            <v>10</v>
          </cell>
          <cell r="G69">
            <v>10</v>
          </cell>
          <cell r="H69">
            <v>15</v>
          </cell>
          <cell r="I69">
            <v>15</v>
          </cell>
          <cell r="J69">
            <v>15</v>
          </cell>
          <cell r="K69">
            <v>15</v>
          </cell>
          <cell r="L69">
            <v>15</v>
          </cell>
          <cell r="M69">
            <v>15</v>
          </cell>
          <cell r="N69">
            <v>15</v>
          </cell>
          <cell r="O69">
            <v>15</v>
          </cell>
          <cell r="P69">
            <v>15</v>
          </cell>
          <cell r="V69" t="str">
            <v>Access</v>
          </cell>
          <cell r="W69" t="str">
            <v>Molding</v>
          </cell>
          <cell r="X69" t="str">
            <v>AMHD</v>
          </cell>
          <cell r="Y69">
            <v>0.5</v>
          </cell>
          <cell r="Z69">
            <v>36</v>
          </cell>
          <cell r="AA69">
            <v>2</v>
          </cell>
          <cell r="AB69">
            <v>0</v>
          </cell>
          <cell r="AC69" t="str">
            <v>Accessory Molding Heat Deflector</v>
          </cell>
          <cell r="AD69">
            <v>3</v>
          </cell>
          <cell r="AG69">
            <v>0.02</v>
          </cell>
          <cell r="AH69">
            <v>1</v>
          </cell>
          <cell r="AL69">
            <v>0</v>
          </cell>
          <cell r="AM69">
            <v>3</v>
          </cell>
          <cell r="AN69">
            <v>0</v>
          </cell>
        </row>
        <row r="70">
          <cell r="A70" t="str">
            <v>AMLR1</v>
          </cell>
          <cell r="B70">
            <v>14</v>
          </cell>
          <cell r="C70">
            <v>14</v>
          </cell>
          <cell r="D70">
            <v>14</v>
          </cell>
          <cell r="E70">
            <v>14</v>
          </cell>
          <cell r="F70">
            <v>14</v>
          </cell>
          <cell r="G70">
            <v>14</v>
          </cell>
          <cell r="H70">
            <v>33</v>
          </cell>
          <cell r="I70">
            <v>33</v>
          </cell>
          <cell r="J70">
            <v>33</v>
          </cell>
          <cell r="K70">
            <v>39</v>
          </cell>
          <cell r="L70">
            <v>39</v>
          </cell>
          <cell r="M70">
            <v>39</v>
          </cell>
          <cell r="N70">
            <v>39</v>
          </cell>
          <cell r="O70">
            <v>39</v>
          </cell>
          <cell r="P70">
            <v>39</v>
          </cell>
          <cell r="V70" t="str">
            <v>Access</v>
          </cell>
          <cell r="W70" t="str">
            <v>Molding</v>
          </cell>
          <cell r="X70" t="str">
            <v>AMLR</v>
          </cell>
          <cell r="Y70">
            <v>1</v>
          </cell>
          <cell r="Z70">
            <v>1.75</v>
          </cell>
          <cell r="AA70">
            <v>96</v>
          </cell>
          <cell r="AB70">
            <v>0</v>
          </cell>
          <cell r="AC70" t="str">
            <v>Light Rail, Bullnose, 1 X 1.75 X  96</v>
          </cell>
          <cell r="AD70">
            <v>1</v>
          </cell>
          <cell r="AG70">
            <v>1.2</v>
          </cell>
          <cell r="AH70">
            <v>4.3747199999999999</v>
          </cell>
          <cell r="AL70">
            <v>0</v>
          </cell>
          <cell r="AM70">
            <v>15</v>
          </cell>
        </row>
        <row r="71">
          <cell r="A71" t="str">
            <v>AMLR2</v>
          </cell>
          <cell r="B71">
            <v>14</v>
          </cell>
          <cell r="C71">
            <v>14</v>
          </cell>
          <cell r="D71">
            <v>14</v>
          </cell>
          <cell r="E71">
            <v>14</v>
          </cell>
          <cell r="F71">
            <v>14</v>
          </cell>
          <cell r="G71">
            <v>14</v>
          </cell>
          <cell r="H71">
            <v>33</v>
          </cell>
          <cell r="I71">
            <v>33</v>
          </cell>
          <cell r="J71">
            <v>33</v>
          </cell>
          <cell r="K71">
            <v>39</v>
          </cell>
          <cell r="L71">
            <v>39</v>
          </cell>
          <cell r="M71">
            <v>39</v>
          </cell>
          <cell r="N71">
            <v>39</v>
          </cell>
          <cell r="O71">
            <v>39</v>
          </cell>
          <cell r="P71">
            <v>39</v>
          </cell>
          <cell r="V71" t="str">
            <v>Access</v>
          </cell>
          <cell r="W71" t="str">
            <v>Molding</v>
          </cell>
          <cell r="X71" t="str">
            <v>AMLR</v>
          </cell>
          <cell r="Y71">
            <v>1</v>
          </cell>
          <cell r="Z71">
            <v>1.75</v>
          </cell>
          <cell r="AA71">
            <v>96</v>
          </cell>
          <cell r="AB71">
            <v>0</v>
          </cell>
          <cell r="AC71" t="str">
            <v>Light Rail w/Cleat, RTF, 1-3/4"</v>
          </cell>
          <cell r="AD71">
            <v>1</v>
          </cell>
          <cell r="AG71">
            <v>1.2</v>
          </cell>
          <cell r="AH71">
            <v>4.3747199999999999</v>
          </cell>
          <cell r="AL71">
            <v>0</v>
          </cell>
          <cell r="AM71">
            <v>15</v>
          </cell>
        </row>
        <row r="72">
          <cell r="A72" t="str">
            <v>AMLR3</v>
          </cell>
          <cell r="B72">
            <v>14</v>
          </cell>
          <cell r="C72">
            <v>14</v>
          </cell>
          <cell r="D72">
            <v>14</v>
          </cell>
          <cell r="E72">
            <v>14</v>
          </cell>
          <cell r="F72">
            <v>14</v>
          </cell>
          <cell r="G72">
            <v>14</v>
          </cell>
          <cell r="H72">
            <v>33</v>
          </cell>
          <cell r="I72">
            <v>33</v>
          </cell>
          <cell r="J72">
            <v>33</v>
          </cell>
          <cell r="K72">
            <v>39</v>
          </cell>
          <cell r="L72">
            <v>39</v>
          </cell>
          <cell r="M72">
            <v>39</v>
          </cell>
          <cell r="N72">
            <v>39</v>
          </cell>
          <cell r="O72">
            <v>39</v>
          </cell>
          <cell r="P72">
            <v>39</v>
          </cell>
          <cell r="V72" t="str">
            <v>Access</v>
          </cell>
          <cell r="W72" t="str">
            <v>Molding</v>
          </cell>
          <cell r="X72" t="str">
            <v>AMLR</v>
          </cell>
          <cell r="Y72">
            <v>1</v>
          </cell>
          <cell r="Z72">
            <v>1.75</v>
          </cell>
          <cell r="AA72">
            <v>96</v>
          </cell>
          <cell r="AB72">
            <v>0</v>
          </cell>
          <cell r="AC72" t="str">
            <v>Light Rail w/Cleat, Fallbrook, 1-3/4"</v>
          </cell>
          <cell r="AD72">
            <v>1</v>
          </cell>
          <cell r="AG72">
            <v>1.2</v>
          </cell>
          <cell r="AH72">
            <v>4.3747199999999999</v>
          </cell>
          <cell r="AL72">
            <v>0</v>
          </cell>
          <cell r="AM72">
            <v>15</v>
          </cell>
        </row>
        <row r="73">
          <cell r="A73" t="str">
            <v>AMLR4</v>
          </cell>
          <cell r="B73">
            <v>14</v>
          </cell>
          <cell r="C73">
            <v>14</v>
          </cell>
          <cell r="D73">
            <v>14</v>
          </cell>
          <cell r="E73">
            <v>14</v>
          </cell>
          <cell r="F73">
            <v>14</v>
          </cell>
          <cell r="G73">
            <v>14</v>
          </cell>
          <cell r="H73">
            <v>33</v>
          </cell>
          <cell r="I73">
            <v>33</v>
          </cell>
          <cell r="J73">
            <v>33</v>
          </cell>
          <cell r="K73">
            <v>39</v>
          </cell>
          <cell r="L73">
            <v>39</v>
          </cell>
          <cell r="M73">
            <v>39</v>
          </cell>
          <cell r="N73">
            <v>39</v>
          </cell>
          <cell r="O73">
            <v>39</v>
          </cell>
          <cell r="P73">
            <v>39</v>
          </cell>
          <cell r="V73" t="str">
            <v>Access</v>
          </cell>
          <cell r="W73" t="str">
            <v>Molding</v>
          </cell>
          <cell r="X73" t="str">
            <v>AMLR</v>
          </cell>
          <cell r="Y73">
            <v>1</v>
          </cell>
          <cell r="Z73">
            <v>1.75</v>
          </cell>
          <cell r="AA73">
            <v>96</v>
          </cell>
          <cell r="AB73">
            <v>0</v>
          </cell>
          <cell r="AC73" t="str">
            <v>Light Rail w/Cleat, Shaker, 1-3/4"</v>
          </cell>
          <cell r="AD73">
            <v>1</v>
          </cell>
          <cell r="AG73">
            <v>1.2</v>
          </cell>
          <cell r="AH73">
            <v>4.3747199999999999</v>
          </cell>
          <cell r="AL73">
            <v>0</v>
          </cell>
          <cell r="AM73">
            <v>15</v>
          </cell>
        </row>
        <row r="74">
          <cell r="A74" t="str">
            <v>AMOC</v>
          </cell>
          <cell r="B74">
            <v>13</v>
          </cell>
          <cell r="C74">
            <v>13</v>
          </cell>
          <cell r="D74">
            <v>13</v>
          </cell>
          <cell r="E74">
            <v>13</v>
          </cell>
          <cell r="F74">
            <v>13</v>
          </cell>
          <cell r="G74">
            <v>13</v>
          </cell>
          <cell r="H74">
            <v>15</v>
          </cell>
          <cell r="I74">
            <v>15</v>
          </cell>
          <cell r="J74">
            <v>15</v>
          </cell>
          <cell r="K74">
            <v>17</v>
          </cell>
          <cell r="L74">
            <v>17</v>
          </cell>
          <cell r="M74">
            <v>17</v>
          </cell>
          <cell r="N74">
            <v>17</v>
          </cell>
          <cell r="O74">
            <v>17</v>
          </cell>
          <cell r="P74">
            <v>17</v>
          </cell>
          <cell r="V74" t="str">
            <v>Access</v>
          </cell>
          <cell r="W74" t="str">
            <v>Molding</v>
          </cell>
          <cell r="X74" t="str">
            <v>AMTRIM</v>
          </cell>
          <cell r="Y74">
            <v>1</v>
          </cell>
          <cell r="Z74">
            <v>1</v>
          </cell>
          <cell r="AA74">
            <v>96</v>
          </cell>
          <cell r="AB74">
            <v>0</v>
          </cell>
          <cell r="AC74" t="str">
            <v>Outside Corner, 1 X 1 X  96</v>
          </cell>
          <cell r="AD74">
            <v>1</v>
          </cell>
          <cell r="AG74">
            <v>0.7</v>
          </cell>
          <cell r="AH74">
            <v>2.4998399999999998</v>
          </cell>
          <cell r="AL74">
            <v>0</v>
          </cell>
          <cell r="AM74">
            <v>10</v>
          </cell>
        </row>
        <row r="75">
          <cell r="A75" t="str">
            <v>AMS</v>
          </cell>
          <cell r="B75">
            <v>6</v>
          </cell>
          <cell r="C75">
            <v>6</v>
          </cell>
          <cell r="D75">
            <v>6</v>
          </cell>
          <cell r="E75">
            <v>6</v>
          </cell>
          <cell r="F75">
            <v>6</v>
          </cell>
          <cell r="G75">
            <v>6</v>
          </cell>
          <cell r="H75">
            <v>7</v>
          </cell>
          <cell r="I75">
            <v>7</v>
          </cell>
          <cell r="J75">
            <v>7</v>
          </cell>
          <cell r="K75">
            <v>8</v>
          </cell>
          <cell r="L75">
            <v>8</v>
          </cell>
          <cell r="M75">
            <v>8</v>
          </cell>
          <cell r="N75">
            <v>8</v>
          </cell>
          <cell r="O75">
            <v>8</v>
          </cell>
          <cell r="P75">
            <v>8</v>
          </cell>
          <cell r="V75" t="str">
            <v>Access</v>
          </cell>
          <cell r="W75" t="str">
            <v>Molding</v>
          </cell>
          <cell r="X75" t="str">
            <v>AMTRIM</v>
          </cell>
          <cell r="Y75">
            <v>0.25</v>
          </cell>
          <cell r="Z75">
            <v>0.75</v>
          </cell>
          <cell r="AA75">
            <v>96</v>
          </cell>
          <cell r="AB75">
            <v>0</v>
          </cell>
          <cell r="AC75" t="str">
            <v>Scribe, 1/4" X 3/4" X  96</v>
          </cell>
          <cell r="AD75">
            <v>1</v>
          </cell>
          <cell r="AG75">
            <v>0.1</v>
          </cell>
          <cell r="AH75">
            <v>0.46872000000000003</v>
          </cell>
          <cell r="AL75">
            <v>0</v>
          </cell>
          <cell r="AM75">
            <v>5</v>
          </cell>
        </row>
        <row r="76">
          <cell r="A76" t="str">
            <v>AMSH</v>
          </cell>
          <cell r="B76">
            <v>6</v>
          </cell>
          <cell r="C76">
            <v>6</v>
          </cell>
          <cell r="D76">
            <v>6</v>
          </cell>
          <cell r="E76">
            <v>6</v>
          </cell>
          <cell r="F76">
            <v>6</v>
          </cell>
          <cell r="G76">
            <v>6</v>
          </cell>
          <cell r="H76">
            <v>7</v>
          </cell>
          <cell r="I76">
            <v>7</v>
          </cell>
          <cell r="J76">
            <v>7</v>
          </cell>
          <cell r="K76">
            <v>8</v>
          </cell>
          <cell r="L76">
            <v>8</v>
          </cell>
          <cell r="M76">
            <v>8</v>
          </cell>
          <cell r="N76">
            <v>8</v>
          </cell>
          <cell r="O76">
            <v>8</v>
          </cell>
          <cell r="P76">
            <v>8</v>
          </cell>
          <cell r="V76" t="str">
            <v>Access</v>
          </cell>
          <cell r="W76" t="str">
            <v>Molding</v>
          </cell>
          <cell r="X76" t="str">
            <v>AMTRIM</v>
          </cell>
          <cell r="Y76">
            <v>0.4</v>
          </cell>
          <cell r="Z76">
            <v>0.75</v>
          </cell>
          <cell r="AA76">
            <v>96</v>
          </cell>
          <cell r="AB76">
            <v>0</v>
          </cell>
          <cell r="AC76" t="str">
            <v>Shoe, 0.4 X 3/4" X  96</v>
          </cell>
          <cell r="AD76">
            <v>1</v>
          </cell>
          <cell r="AG76">
            <v>0.2</v>
          </cell>
          <cell r="AH76">
            <v>0.74995200000000017</v>
          </cell>
          <cell r="AL76">
            <v>0</v>
          </cell>
        </row>
        <row r="77">
          <cell r="A77" t="str">
            <v>AMWT</v>
          </cell>
          <cell r="B77">
            <v>9</v>
          </cell>
          <cell r="C77">
            <v>9</v>
          </cell>
          <cell r="D77">
            <v>9</v>
          </cell>
          <cell r="E77">
            <v>9</v>
          </cell>
          <cell r="F77">
            <v>9</v>
          </cell>
          <cell r="G77">
            <v>9</v>
          </cell>
          <cell r="H77">
            <v>30</v>
          </cell>
          <cell r="I77">
            <v>30</v>
          </cell>
          <cell r="J77">
            <v>30</v>
          </cell>
          <cell r="K77">
            <v>36</v>
          </cell>
          <cell r="L77">
            <v>36</v>
          </cell>
          <cell r="M77">
            <v>36</v>
          </cell>
          <cell r="N77">
            <v>36</v>
          </cell>
          <cell r="O77">
            <v>36</v>
          </cell>
          <cell r="P77">
            <v>36</v>
          </cell>
          <cell r="V77" t="str">
            <v>Access</v>
          </cell>
          <cell r="W77" t="str">
            <v>Molding</v>
          </cell>
          <cell r="X77" t="str">
            <v>AMTRIM</v>
          </cell>
          <cell r="Y77">
            <v>1</v>
          </cell>
          <cell r="Z77">
            <v>1.25</v>
          </cell>
          <cell r="AA77">
            <v>96</v>
          </cell>
          <cell r="AB77">
            <v>0</v>
          </cell>
          <cell r="AC77" t="str">
            <v>WT Edge, 1 X 1.25 X  96</v>
          </cell>
          <cell r="AD77">
            <v>1</v>
          </cell>
          <cell r="AG77">
            <v>0.8</v>
          </cell>
          <cell r="AH77">
            <v>3.1248</v>
          </cell>
          <cell r="AL77">
            <v>0</v>
          </cell>
          <cell r="AM77">
            <v>20</v>
          </cell>
        </row>
        <row r="78">
          <cell r="A78" t="str">
            <v>AP1515</v>
          </cell>
          <cell r="B78">
            <v>5</v>
          </cell>
          <cell r="C78">
            <v>5</v>
          </cell>
          <cell r="D78">
            <v>5</v>
          </cell>
          <cell r="E78">
            <v>5</v>
          </cell>
          <cell r="F78">
            <v>5</v>
          </cell>
          <cell r="G78">
            <v>5</v>
          </cell>
          <cell r="H78">
            <v>5</v>
          </cell>
          <cell r="I78">
            <v>5</v>
          </cell>
          <cell r="J78">
            <v>5</v>
          </cell>
          <cell r="K78">
            <v>5</v>
          </cell>
          <cell r="L78">
            <v>5</v>
          </cell>
          <cell r="M78">
            <v>5</v>
          </cell>
          <cell r="N78">
            <v>5</v>
          </cell>
          <cell r="O78">
            <v>5</v>
          </cell>
          <cell r="P78">
            <v>5</v>
          </cell>
          <cell r="V78" t="str">
            <v>Access</v>
          </cell>
          <cell r="W78" t="str">
            <v>Panel, 5/8"</v>
          </cell>
          <cell r="X78" t="str">
            <v>AP</v>
          </cell>
          <cell r="Y78">
            <v>15</v>
          </cell>
          <cell r="Z78">
            <v>15</v>
          </cell>
          <cell r="AA78">
            <v>0.625</v>
          </cell>
          <cell r="AB78">
            <v>0</v>
          </cell>
          <cell r="AC78" t="str">
            <v>1 Sided Panel, 15 X 15 X  5/8"</v>
          </cell>
          <cell r="AD78">
            <v>1</v>
          </cell>
          <cell r="AG78">
            <v>1</v>
          </cell>
          <cell r="AH78">
            <v>3.6618750000000002</v>
          </cell>
          <cell r="AL78">
            <v>0</v>
          </cell>
          <cell r="AM78">
            <v>10</v>
          </cell>
        </row>
        <row r="79">
          <cell r="A79" t="str">
            <v>AP2132</v>
          </cell>
          <cell r="B79">
            <v>15</v>
          </cell>
          <cell r="C79">
            <v>15</v>
          </cell>
          <cell r="D79">
            <v>15</v>
          </cell>
          <cell r="E79">
            <v>15</v>
          </cell>
          <cell r="F79">
            <v>15</v>
          </cell>
          <cell r="G79">
            <v>15</v>
          </cell>
          <cell r="H79">
            <v>42</v>
          </cell>
          <cell r="I79">
            <v>42</v>
          </cell>
          <cell r="J79">
            <v>42</v>
          </cell>
          <cell r="K79">
            <v>52</v>
          </cell>
          <cell r="L79">
            <v>52</v>
          </cell>
          <cell r="M79">
            <v>52</v>
          </cell>
          <cell r="N79">
            <v>52</v>
          </cell>
          <cell r="O79">
            <v>52</v>
          </cell>
          <cell r="P79">
            <v>52</v>
          </cell>
          <cell r="V79" t="str">
            <v>Access</v>
          </cell>
          <cell r="W79" t="str">
            <v>Panel, 5/8"</v>
          </cell>
          <cell r="X79" t="str">
            <v>AP</v>
          </cell>
          <cell r="Y79">
            <v>12</v>
          </cell>
          <cell r="Z79">
            <v>96</v>
          </cell>
          <cell r="AA79">
            <v>0.625</v>
          </cell>
          <cell r="AB79">
            <v>0</v>
          </cell>
          <cell r="AC79" t="str">
            <v>1 Sided Panel, 21 X 32 X  5/8" VS</v>
          </cell>
          <cell r="AD79">
            <v>1</v>
          </cell>
          <cell r="AG79">
            <v>5</v>
          </cell>
          <cell r="AH79">
            <v>18.748799999999999</v>
          </cell>
          <cell r="AL79">
            <v>0</v>
          </cell>
          <cell r="AM79">
            <v>10</v>
          </cell>
        </row>
        <row r="80">
          <cell r="A80" t="str">
            <v>AP2435</v>
          </cell>
          <cell r="B80">
            <v>17</v>
          </cell>
          <cell r="C80">
            <v>17</v>
          </cell>
          <cell r="D80">
            <v>17</v>
          </cell>
          <cell r="E80">
            <v>17</v>
          </cell>
          <cell r="F80">
            <v>17</v>
          </cell>
          <cell r="G80">
            <v>17</v>
          </cell>
          <cell r="H80">
            <v>47</v>
          </cell>
          <cell r="I80">
            <v>47</v>
          </cell>
          <cell r="J80">
            <v>47</v>
          </cell>
          <cell r="K80">
            <v>59</v>
          </cell>
          <cell r="L80">
            <v>59</v>
          </cell>
          <cell r="M80">
            <v>59</v>
          </cell>
          <cell r="N80">
            <v>59</v>
          </cell>
          <cell r="O80">
            <v>59</v>
          </cell>
          <cell r="P80">
            <v>59</v>
          </cell>
          <cell r="V80" t="str">
            <v>Access</v>
          </cell>
          <cell r="W80" t="str">
            <v>Panel, 5/8"</v>
          </cell>
          <cell r="X80" t="str">
            <v>AP</v>
          </cell>
          <cell r="Y80">
            <v>24</v>
          </cell>
          <cell r="Z80">
            <v>28</v>
          </cell>
          <cell r="AA80">
            <v>0.625</v>
          </cell>
          <cell r="AB80">
            <v>0</v>
          </cell>
          <cell r="AC80" t="str">
            <v>1 Sided Panel, 24 X 35 X  5/8" Base</v>
          </cell>
          <cell r="AD80">
            <v>1</v>
          </cell>
          <cell r="AG80">
            <v>2.9</v>
          </cell>
          <cell r="AH80">
            <v>10.9368</v>
          </cell>
          <cell r="AL80">
            <v>0</v>
          </cell>
          <cell r="AM80">
            <v>10</v>
          </cell>
        </row>
        <row r="81">
          <cell r="A81" t="str">
            <v>AP2435B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65</v>
          </cell>
          <cell r="I81">
            <v>65</v>
          </cell>
          <cell r="J81">
            <v>65</v>
          </cell>
          <cell r="K81">
            <v>77</v>
          </cell>
          <cell r="L81">
            <v>77</v>
          </cell>
          <cell r="M81">
            <v>77</v>
          </cell>
          <cell r="N81">
            <v>77</v>
          </cell>
          <cell r="O81">
            <v>77</v>
          </cell>
          <cell r="P81">
            <v>77</v>
          </cell>
          <cell r="V81" t="str">
            <v>Access</v>
          </cell>
          <cell r="W81" t="str">
            <v>Panel, 5/8"</v>
          </cell>
          <cell r="X81" t="str">
            <v>APB</v>
          </cell>
          <cell r="Y81">
            <v>24</v>
          </cell>
          <cell r="Z81">
            <v>35</v>
          </cell>
          <cell r="AA81">
            <v>0.625</v>
          </cell>
          <cell r="AB81">
            <v>0</v>
          </cell>
          <cell r="AC81" t="str">
            <v>2 Sided Panel, 24 X 35 X  5/8"</v>
          </cell>
          <cell r="AD81">
            <v>1</v>
          </cell>
          <cell r="AG81">
            <v>3.6</v>
          </cell>
          <cell r="AH81">
            <v>13.671000000000001</v>
          </cell>
          <cell r="AL81">
            <v>0</v>
          </cell>
          <cell r="AM81">
            <v>10</v>
          </cell>
        </row>
        <row r="82">
          <cell r="A82" t="str">
            <v>AP2496</v>
          </cell>
          <cell r="B82">
            <v>44</v>
          </cell>
          <cell r="C82">
            <v>44</v>
          </cell>
          <cell r="D82">
            <v>44</v>
          </cell>
          <cell r="E82">
            <v>44</v>
          </cell>
          <cell r="F82">
            <v>44</v>
          </cell>
          <cell r="G82">
            <v>44</v>
          </cell>
          <cell r="H82">
            <v>124</v>
          </cell>
          <cell r="I82">
            <v>124</v>
          </cell>
          <cell r="J82">
            <v>124</v>
          </cell>
          <cell r="K82">
            <v>157</v>
          </cell>
          <cell r="L82">
            <v>157</v>
          </cell>
          <cell r="M82">
            <v>157</v>
          </cell>
          <cell r="N82">
            <v>157</v>
          </cell>
          <cell r="O82">
            <v>157</v>
          </cell>
          <cell r="P82">
            <v>157</v>
          </cell>
          <cell r="V82" t="str">
            <v>Access</v>
          </cell>
          <cell r="W82" t="str">
            <v>Panel, 5/8"</v>
          </cell>
          <cell r="X82" t="str">
            <v>AP</v>
          </cell>
          <cell r="Y82">
            <v>24</v>
          </cell>
          <cell r="Z82">
            <v>35</v>
          </cell>
          <cell r="AA82">
            <v>0.625</v>
          </cell>
          <cell r="AB82">
            <v>0</v>
          </cell>
          <cell r="AC82" t="str">
            <v>1 Sided Panel, 24 X 96 X  5/8" Tall</v>
          </cell>
          <cell r="AD82">
            <v>1</v>
          </cell>
          <cell r="AG82">
            <v>3.6</v>
          </cell>
          <cell r="AH82">
            <v>13.671000000000001</v>
          </cell>
          <cell r="AL82">
            <v>0</v>
          </cell>
          <cell r="AM82">
            <v>15</v>
          </cell>
        </row>
        <row r="83">
          <cell r="A83" t="str">
            <v>AP2496B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172</v>
          </cell>
          <cell r="I83">
            <v>172</v>
          </cell>
          <cell r="J83">
            <v>172</v>
          </cell>
          <cell r="K83">
            <v>205</v>
          </cell>
          <cell r="L83">
            <v>205</v>
          </cell>
          <cell r="M83">
            <v>205</v>
          </cell>
          <cell r="N83">
            <v>205</v>
          </cell>
          <cell r="O83">
            <v>205</v>
          </cell>
          <cell r="P83">
            <v>205</v>
          </cell>
          <cell r="V83" t="str">
            <v>Access</v>
          </cell>
          <cell r="W83" t="str">
            <v>Panel, 5/8"</v>
          </cell>
          <cell r="X83" t="str">
            <v>APB</v>
          </cell>
          <cell r="Y83">
            <v>24</v>
          </cell>
          <cell r="Z83">
            <v>96</v>
          </cell>
          <cell r="AA83">
            <v>0.625</v>
          </cell>
          <cell r="AB83">
            <v>0</v>
          </cell>
          <cell r="AC83" t="str">
            <v>2 Sided Panel, 24 X 96 X  5/8"</v>
          </cell>
          <cell r="AD83">
            <v>1</v>
          </cell>
          <cell r="AG83">
            <v>10</v>
          </cell>
          <cell r="AH83">
            <v>37.497599999999998</v>
          </cell>
          <cell r="AL83">
            <v>0</v>
          </cell>
          <cell r="AM83">
            <v>10</v>
          </cell>
        </row>
        <row r="84">
          <cell r="A84" t="str">
            <v>AP4835</v>
          </cell>
          <cell r="B84">
            <v>25</v>
          </cell>
          <cell r="C84">
            <v>25</v>
          </cell>
          <cell r="D84">
            <v>25</v>
          </cell>
          <cell r="E84">
            <v>25</v>
          </cell>
          <cell r="F84">
            <v>25</v>
          </cell>
          <cell r="G84">
            <v>25</v>
          </cell>
          <cell r="H84">
            <v>84</v>
          </cell>
          <cell r="I84">
            <v>84</v>
          </cell>
          <cell r="J84">
            <v>84</v>
          </cell>
          <cell r="K84">
            <v>108</v>
          </cell>
          <cell r="L84">
            <v>108</v>
          </cell>
          <cell r="M84">
            <v>108</v>
          </cell>
          <cell r="N84">
            <v>108</v>
          </cell>
          <cell r="O84">
            <v>108</v>
          </cell>
          <cell r="P84">
            <v>108</v>
          </cell>
          <cell r="V84" t="str">
            <v>Access</v>
          </cell>
          <cell r="W84" t="str">
            <v>Panel, 5/8"</v>
          </cell>
          <cell r="X84" t="str">
            <v>AP</v>
          </cell>
          <cell r="Y84">
            <v>24</v>
          </cell>
          <cell r="Z84">
            <v>96</v>
          </cell>
          <cell r="AA84">
            <v>0.625</v>
          </cell>
          <cell r="AB84">
            <v>0</v>
          </cell>
          <cell r="AC84" t="str">
            <v>1 Sided Panel, 48 x 35 X  5/8" Isle Bk</v>
          </cell>
          <cell r="AD84">
            <v>1</v>
          </cell>
          <cell r="AG84">
            <v>10</v>
          </cell>
          <cell r="AH84">
            <v>37.497599999999998</v>
          </cell>
          <cell r="AL84">
            <v>0</v>
          </cell>
          <cell r="AM84">
            <v>10</v>
          </cell>
        </row>
        <row r="85">
          <cell r="A85" t="str">
            <v>AP4842</v>
          </cell>
          <cell r="B85">
            <v>29</v>
          </cell>
          <cell r="C85">
            <v>29</v>
          </cell>
          <cell r="D85">
            <v>29</v>
          </cell>
          <cell r="E85">
            <v>29</v>
          </cell>
          <cell r="F85">
            <v>29</v>
          </cell>
          <cell r="G85">
            <v>29</v>
          </cell>
          <cell r="H85">
            <v>109</v>
          </cell>
          <cell r="I85">
            <v>109</v>
          </cell>
          <cell r="J85">
            <v>109</v>
          </cell>
          <cell r="K85">
            <v>142</v>
          </cell>
          <cell r="L85">
            <v>142</v>
          </cell>
          <cell r="M85">
            <v>142</v>
          </cell>
          <cell r="N85">
            <v>142</v>
          </cell>
          <cell r="O85">
            <v>142</v>
          </cell>
          <cell r="P85">
            <v>142</v>
          </cell>
          <cell r="V85" t="str">
            <v>Access</v>
          </cell>
          <cell r="W85" t="str">
            <v>Panel, 5/8"</v>
          </cell>
          <cell r="X85" t="str">
            <v>AP</v>
          </cell>
          <cell r="Y85">
            <v>24</v>
          </cell>
          <cell r="Z85">
            <v>96</v>
          </cell>
          <cell r="AA85">
            <v>0.625</v>
          </cell>
          <cell r="AB85">
            <v>0</v>
          </cell>
          <cell r="AC85" t="str">
            <v>1 Sided Panel, 48 x 42 X  5/8" Isle Bk</v>
          </cell>
          <cell r="AD85">
            <v>1</v>
          </cell>
          <cell r="AG85">
            <v>10</v>
          </cell>
          <cell r="AH85">
            <v>37.497599999999998</v>
          </cell>
          <cell r="AL85">
            <v>0</v>
          </cell>
          <cell r="AM85">
            <v>10</v>
          </cell>
        </row>
        <row r="86">
          <cell r="A86" t="str">
            <v>APRS1242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49</v>
          </cell>
          <cell r="I86">
            <v>49</v>
          </cell>
          <cell r="J86">
            <v>49</v>
          </cell>
          <cell r="K86">
            <v>50</v>
          </cell>
          <cell r="L86">
            <v>50</v>
          </cell>
          <cell r="M86">
            <v>50</v>
          </cell>
          <cell r="N86">
            <v>50</v>
          </cell>
          <cell r="O86">
            <v>50</v>
          </cell>
          <cell r="P86">
            <v>50</v>
          </cell>
          <cell r="V86" t="str">
            <v>Access</v>
          </cell>
          <cell r="W86" t="str">
            <v>Panel, Repair</v>
          </cell>
          <cell r="X86" t="str">
            <v>APRS</v>
          </cell>
          <cell r="Y86">
            <v>48</v>
          </cell>
          <cell r="Z86">
            <v>72</v>
          </cell>
          <cell r="AA86">
            <v>0.25</v>
          </cell>
          <cell r="AB86">
            <v>0</v>
          </cell>
          <cell r="AC86" t="str">
            <v>Repair Skin, 12 x 42 X  1mm"</v>
          </cell>
          <cell r="AD86">
            <v>1</v>
          </cell>
          <cell r="AG86">
            <v>6</v>
          </cell>
          <cell r="AH86">
            <v>22.498560000000001</v>
          </cell>
          <cell r="AL86">
            <v>0</v>
          </cell>
          <cell r="AM86">
            <v>30</v>
          </cell>
        </row>
        <row r="87">
          <cell r="A87" t="str">
            <v>APRS2435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74</v>
          </cell>
          <cell r="I87">
            <v>74</v>
          </cell>
          <cell r="J87">
            <v>74</v>
          </cell>
          <cell r="K87">
            <v>75</v>
          </cell>
          <cell r="L87">
            <v>75</v>
          </cell>
          <cell r="M87">
            <v>75</v>
          </cell>
          <cell r="N87">
            <v>75</v>
          </cell>
          <cell r="O87">
            <v>75</v>
          </cell>
          <cell r="P87">
            <v>75</v>
          </cell>
          <cell r="V87" t="str">
            <v>Access</v>
          </cell>
          <cell r="W87" t="str">
            <v>Panel, Repair</v>
          </cell>
          <cell r="X87" t="str">
            <v>APRS</v>
          </cell>
          <cell r="Y87">
            <v>48</v>
          </cell>
          <cell r="Z87">
            <v>72</v>
          </cell>
          <cell r="AA87">
            <v>0.25</v>
          </cell>
          <cell r="AB87">
            <v>0</v>
          </cell>
          <cell r="AC87" t="str">
            <v>Repair Skin, 24 x 34 x  1mm"</v>
          </cell>
          <cell r="AD87">
            <v>1</v>
          </cell>
          <cell r="AG87">
            <v>6</v>
          </cell>
          <cell r="AH87">
            <v>22.498560000000001</v>
          </cell>
          <cell r="AL87">
            <v>0</v>
          </cell>
          <cell r="AM87">
            <v>30</v>
          </cell>
        </row>
        <row r="88">
          <cell r="A88" t="str">
            <v>APRS2496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197</v>
          </cell>
          <cell r="I88">
            <v>197</v>
          </cell>
          <cell r="J88">
            <v>197</v>
          </cell>
          <cell r="K88">
            <v>199</v>
          </cell>
          <cell r="L88">
            <v>199</v>
          </cell>
          <cell r="M88">
            <v>199</v>
          </cell>
          <cell r="N88">
            <v>199</v>
          </cell>
          <cell r="O88">
            <v>199</v>
          </cell>
          <cell r="P88">
            <v>199</v>
          </cell>
          <cell r="V88" t="str">
            <v>Access</v>
          </cell>
          <cell r="W88" t="str">
            <v>Panel, Repair</v>
          </cell>
          <cell r="X88" t="str">
            <v>APRS</v>
          </cell>
          <cell r="Y88">
            <v>48</v>
          </cell>
          <cell r="Z88">
            <v>72</v>
          </cell>
          <cell r="AA88">
            <v>0.25</v>
          </cell>
          <cell r="AB88">
            <v>0</v>
          </cell>
          <cell r="AC88" t="str">
            <v>Repair Skin, 24 x 96 x  1mm"</v>
          </cell>
          <cell r="AD88">
            <v>1</v>
          </cell>
          <cell r="AG88">
            <v>6</v>
          </cell>
          <cell r="AH88">
            <v>22.498560000000001</v>
          </cell>
          <cell r="AL88">
            <v>0</v>
          </cell>
          <cell r="AM88">
            <v>45</v>
          </cell>
        </row>
        <row r="89">
          <cell r="A89" t="str">
            <v>APS2435</v>
          </cell>
          <cell r="B89">
            <v>9</v>
          </cell>
          <cell r="C89">
            <v>9</v>
          </cell>
          <cell r="D89">
            <v>9</v>
          </cell>
          <cell r="E89">
            <v>9</v>
          </cell>
          <cell r="F89">
            <v>9</v>
          </cell>
          <cell r="G89">
            <v>9</v>
          </cell>
          <cell r="H89">
            <v>20</v>
          </cell>
          <cell r="I89">
            <v>20</v>
          </cell>
          <cell r="J89">
            <v>20</v>
          </cell>
          <cell r="K89">
            <v>40</v>
          </cell>
          <cell r="L89">
            <v>40</v>
          </cell>
          <cell r="M89">
            <v>40</v>
          </cell>
          <cell r="N89">
            <v>40</v>
          </cell>
          <cell r="O89">
            <v>40</v>
          </cell>
          <cell r="P89">
            <v>40</v>
          </cell>
          <cell r="V89" t="str">
            <v>Access</v>
          </cell>
          <cell r="W89" t="str">
            <v>Panel, 1/4"</v>
          </cell>
          <cell r="X89" t="str">
            <v>APS</v>
          </cell>
          <cell r="Y89">
            <v>24</v>
          </cell>
          <cell r="Z89">
            <v>34.5</v>
          </cell>
          <cell r="AA89">
            <v>0.25</v>
          </cell>
          <cell r="AB89">
            <v>0</v>
          </cell>
          <cell r="AC89" t="str">
            <v>Skin, 24 X 30 X  1/4"</v>
          </cell>
          <cell r="AD89">
            <v>1</v>
          </cell>
          <cell r="AG89">
            <v>1.3</v>
          </cell>
          <cell r="AH89">
            <v>4.6871999999999998</v>
          </cell>
          <cell r="AL89">
            <v>0</v>
          </cell>
          <cell r="AM89">
            <v>10</v>
          </cell>
        </row>
        <row r="90">
          <cell r="A90" t="str">
            <v>APS2496</v>
          </cell>
          <cell r="B90">
            <v>28</v>
          </cell>
          <cell r="C90">
            <v>28</v>
          </cell>
          <cell r="D90">
            <v>28</v>
          </cell>
          <cell r="E90">
            <v>28</v>
          </cell>
          <cell r="F90">
            <v>28</v>
          </cell>
          <cell r="G90">
            <v>28</v>
          </cell>
          <cell r="H90">
            <v>54</v>
          </cell>
          <cell r="I90">
            <v>54</v>
          </cell>
          <cell r="J90">
            <v>54</v>
          </cell>
          <cell r="K90">
            <v>102</v>
          </cell>
          <cell r="L90">
            <v>102</v>
          </cell>
          <cell r="M90">
            <v>102</v>
          </cell>
          <cell r="N90">
            <v>102</v>
          </cell>
          <cell r="O90">
            <v>102</v>
          </cell>
          <cell r="P90">
            <v>102</v>
          </cell>
          <cell r="V90" t="str">
            <v>Access</v>
          </cell>
          <cell r="W90" t="str">
            <v>Panel, 1/4"</v>
          </cell>
          <cell r="X90" t="str">
            <v>APS</v>
          </cell>
          <cell r="Y90">
            <v>24</v>
          </cell>
          <cell r="Z90">
            <v>96</v>
          </cell>
          <cell r="AA90">
            <v>0.25</v>
          </cell>
          <cell r="AB90">
            <v>0</v>
          </cell>
          <cell r="AC90" t="str">
            <v>Skin, 24 X 96 X  1/4"</v>
          </cell>
          <cell r="AD90">
            <v>1</v>
          </cell>
          <cell r="AG90">
            <v>4</v>
          </cell>
          <cell r="AH90">
            <v>14.999040000000001</v>
          </cell>
          <cell r="AL90">
            <v>0</v>
          </cell>
          <cell r="AM90">
            <v>10</v>
          </cell>
        </row>
        <row r="91">
          <cell r="A91" t="str">
            <v>APS4812</v>
          </cell>
          <cell r="B91">
            <v>9</v>
          </cell>
          <cell r="C91">
            <v>9</v>
          </cell>
          <cell r="D91">
            <v>9</v>
          </cell>
          <cell r="E91">
            <v>9</v>
          </cell>
          <cell r="F91">
            <v>9</v>
          </cell>
          <cell r="G91">
            <v>9</v>
          </cell>
          <cell r="H91">
            <v>18</v>
          </cell>
          <cell r="I91">
            <v>18</v>
          </cell>
          <cell r="J91">
            <v>18</v>
          </cell>
          <cell r="K91">
            <v>39</v>
          </cell>
          <cell r="L91">
            <v>39</v>
          </cell>
          <cell r="M91">
            <v>39</v>
          </cell>
          <cell r="N91">
            <v>39</v>
          </cell>
          <cell r="O91">
            <v>39</v>
          </cell>
          <cell r="P91">
            <v>39</v>
          </cell>
          <cell r="V91" t="str">
            <v>Access</v>
          </cell>
          <cell r="W91" t="str">
            <v>Panel, 1/4"</v>
          </cell>
          <cell r="X91" t="str">
            <v>APS</v>
          </cell>
          <cell r="Y91">
            <v>48</v>
          </cell>
          <cell r="Z91">
            <v>12</v>
          </cell>
          <cell r="AA91">
            <v>0.25</v>
          </cell>
          <cell r="AB91">
            <v>0</v>
          </cell>
          <cell r="AC91" t="str">
            <v>Skin, 48 X 12 X  1/4"</v>
          </cell>
          <cell r="AD91">
            <v>1</v>
          </cell>
          <cell r="AG91">
            <v>1</v>
          </cell>
          <cell r="AH91">
            <v>3.7497600000000002</v>
          </cell>
          <cell r="AL91">
            <v>0</v>
          </cell>
          <cell r="AM91">
            <v>10</v>
          </cell>
        </row>
        <row r="92">
          <cell r="A92" t="str">
            <v>APS4824</v>
          </cell>
          <cell r="B92">
            <v>19</v>
          </cell>
          <cell r="C92">
            <v>19</v>
          </cell>
          <cell r="D92">
            <v>19</v>
          </cell>
          <cell r="E92">
            <v>19</v>
          </cell>
          <cell r="F92">
            <v>19</v>
          </cell>
          <cell r="G92">
            <v>19</v>
          </cell>
          <cell r="H92">
            <v>36</v>
          </cell>
          <cell r="I92">
            <v>36</v>
          </cell>
          <cell r="J92">
            <v>36</v>
          </cell>
          <cell r="K92">
            <v>77</v>
          </cell>
          <cell r="L92">
            <v>77</v>
          </cell>
          <cell r="M92">
            <v>77</v>
          </cell>
          <cell r="N92">
            <v>77</v>
          </cell>
          <cell r="O92">
            <v>77</v>
          </cell>
          <cell r="P92">
            <v>77</v>
          </cell>
          <cell r="V92" t="str">
            <v>Access</v>
          </cell>
          <cell r="W92" t="str">
            <v>Panel, 1/4"</v>
          </cell>
          <cell r="X92" t="str">
            <v>APS</v>
          </cell>
          <cell r="Y92">
            <v>48</v>
          </cell>
          <cell r="Z92">
            <v>24</v>
          </cell>
          <cell r="AA92">
            <v>0.25</v>
          </cell>
          <cell r="AB92">
            <v>0</v>
          </cell>
          <cell r="AC92" t="str">
            <v>Skin, 48 X 24 X  1/4"</v>
          </cell>
          <cell r="AD92">
            <v>1</v>
          </cell>
          <cell r="AG92">
            <v>2</v>
          </cell>
          <cell r="AH92">
            <v>7.4995200000000004</v>
          </cell>
          <cell r="AL92">
            <v>0</v>
          </cell>
          <cell r="AM92">
            <v>10</v>
          </cell>
        </row>
        <row r="93">
          <cell r="A93" t="str">
            <v>APS4835</v>
          </cell>
          <cell r="B93">
            <v>28</v>
          </cell>
          <cell r="C93">
            <v>28</v>
          </cell>
          <cell r="D93">
            <v>28</v>
          </cell>
          <cell r="E93">
            <v>28</v>
          </cell>
          <cell r="F93">
            <v>28</v>
          </cell>
          <cell r="G93">
            <v>28</v>
          </cell>
          <cell r="H93">
            <v>54</v>
          </cell>
          <cell r="I93">
            <v>54</v>
          </cell>
          <cell r="J93">
            <v>54</v>
          </cell>
          <cell r="K93">
            <v>120</v>
          </cell>
          <cell r="L93">
            <v>120</v>
          </cell>
          <cell r="M93">
            <v>120</v>
          </cell>
          <cell r="N93">
            <v>120</v>
          </cell>
          <cell r="O93">
            <v>120</v>
          </cell>
          <cell r="P93">
            <v>120</v>
          </cell>
          <cell r="V93" t="str">
            <v>Access</v>
          </cell>
          <cell r="W93" t="str">
            <v>Panel, 1/4"</v>
          </cell>
          <cell r="X93" t="str">
            <v>APS</v>
          </cell>
          <cell r="Y93">
            <v>48</v>
          </cell>
          <cell r="Z93">
            <v>35</v>
          </cell>
          <cell r="AA93">
            <v>0.25</v>
          </cell>
          <cell r="AB93">
            <v>0</v>
          </cell>
          <cell r="AC93" t="str">
            <v>Skin, 48 X 35 X  1/4"</v>
          </cell>
          <cell r="AD93">
            <v>1</v>
          </cell>
          <cell r="AG93">
            <v>2.9</v>
          </cell>
          <cell r="AH93">
            <v>10.9368</v>
          </cell>
          <cell r="AL93">
            <v>0</v>
          </cell>
          <cell r="AM93">
            <v>10</v>
          </cell>
        </row>
        <row r="94">
          <cell r="A94" t="str">
            <v>APS4842</v>
          </cell>
          <cell r="B94">
            <v>28</v>
          </cell>
          <cell r="C94">
            <v>28</v>
          </cell>
          <cell r="D94">
            <v>28</v>
          </cell>
          <cell r="E94">
            <v>28</v>
          </cell>
          <cell r="F94">
            <v>28</v>
          </cell>
          <cell r="G94">
            <v>28</v>
          </cell>
          <cell r="H94">
            <v>54</v>
          </cell>
          <cell r="I94">
            <v>54</v>
          </cell>
          <cell r="J94">
            <v>54</v>
          </cell>
          <cell r="K94">
            <v>102</v>
          </cell>
          <cell r="L94">
            <v>102</v>
          </cell>
          <cell r="M94">
            <v>102</v>
          </cell>
          <cell r="N94">
            <v>102</v>
          </cell>
          <cell r="O94">
            <v>102</v>
          </cell>
          <cell r="P94">
            <v>102</v>
          </cell>
          <cell r="V94" t="str">
            <v>Access</v>
          </cell>
          <cell r="W94" t="str">
            <v>Panel, 1/4"</v>
          </cell>
          <cell r="X94" t="str">
            <v>APS</v>
          </cell>
          <cell r="Y94">
            <v>48</v>
          </cell>
          <cell r="Z94">
            <v>42</v>
          </cell>
          <cell r="AA94">
            <v>0.25</v>
          </cell>
          <cell r="AB94">
            <v>0</v>
          </cell>
          <cell r="AC94" t="str">
            <v>Skin, 48 X 42 X  1/4"</v>
          </cell>
          <cell r="AD94">
            <v>1</v>
          </cell>
          <cell r="AG94">
            <v>3.5</v>
          </cell>
          <cell r="AH94">
            <v>13.12416</v>
          </cell>
          <cell r="AL94">
            <v>0</v>
          </cell>
          <cell r="AM94">
            <v>10</v>
          </cell>
        </row>
        <row r="95">
          <cell r="A95" t="str">
            <v>APS4872</v>
          </cell>
          <cell r="B95">
            <v>57</v>
          </cell>
          <cell r="C95">
            <v>57</v>
          </cell>
          <cell r="D95">
            <v>57</v>
          </cell>
          <cell r="E95">
            <v>57</v>
          </cell>
          <cell r="F95">
            <v>57</v>
          </cell>
          <cell r="G95">
            <v>57</v>
          </cell>
          <cell r="H95">
            <v>109</v>
          </cell>
          <cell r="I95">
            <v>109</v>
          </cell>
          <cell r="J95">
            <v>109</v>
          </cell>
          <cell r="K95">
            <v>232</v>
          </cell>
          <cell r="L95">
            <v>232</v>
          </cell>
          <cell r="M95">
            <v>232</v>
          </cell>
          <cell r="N95">
            <v>232</v>
          </cell>
          <cell r="O95">
            <v>232</v>
          </cell>
          <cell r="P95">
            <v>232</v>
          </cell>
          <cell r="V95" t="str">
            <v>Access</v>
          </cell>
          <cell r="W95" t="str">
            <v>Panel, 1/4"</v>
          </cell>
          <cell r="X95" t="str">
            <v>APS</v>
          </cell>
          <cell r="Y95">
            <v>48</v>
          </cell>
          <cell r="Z95">
            <v>72</v>
          </cell>
          <cell r="AA95">
            <v>0.25</v>
          </cell>
          <cell r="AB95">
            <v>0</v>
          </cell>
          <cell r="AC95" t="str">
            <v>Skin, 48 X 72 X  1/4"</v>
          </cell>
          <cell r="AD95">
            <v>1</v>
          </cell>
          <cell r="AG95">
            <v>6</v>
          </cell>
          <cell r="AH95">
            <v>22.498560000000001</v>
          </cell>
          <cell r="AL95">
            <v>0</v>
          </cell>
          <cell r="AM95">
            <v>30</v>
          </cell>
        </row>
        <row r="96">
          <cell r="A96" t="str">
            <v>ARO12</v>
          </cell>
          <cell r="B96">
            <v>41</v>
          </cell>
          <cell r="C96">
            <v>41</v>
          </cell>
          <cell r="D96">
            <v>41</v>
          </cell>
          <cell r="E96">
            <v>41</v>
          </cell>
          <cell r="F96">
            <v>41</v>
          </cell>
          <cell r="G96">
            <v>41</v>
          </cell>
          <cell r="H96">
            <v>41</v>
          </cell>
          <cell r="I96">
            <v>41</v>
          </cell>
          <cell r="J96">
            <v>41</v>
          </cell>
          <cell r="K96">
            <v>41</v>
          </cell>
          <cell r="L96">
            <v>41</v>
          </cell>
          <cell r="M96">
            <v>41</v>
          </cell>
          <cell r="N96">
            <v>41</v>
          </cell>
          <cell r="O96">
            <v>41</v>
          </cell>
          <cell r="P96">
            <v>41</v>
          </cell>
          <cell r="V96" t="str">
            <v>Access</v>
          </cell>
          <cell r="W96" t="str">
            <v>Rollout Tray</v>
          </cell>
          <cell r="X96" t="str">
            <v>AROLL</v>
          </cell>
          <cell r="Y96">
            <v>12</v>
          </cell>
          <cell r="Z96">
            <v>24</v>
          </cell>
          <cell r="AA96">
            <v>4</v>
          </cell>
          <cell r="AB96">
            <v>0</v>
          </cell>
          <cell r="AC96" t="str">
            <v>Rollout Tray,  12"</v>
          </cell>
          <cell r="AD96">
            <v>1</v>
          </cell>
          <cell r="AG96">
            <v>8</v>
          </cell>
          <cell r="AH96">
            <v>7.4995200000000004</v>
          </cell>
          <cell r="AL96">
            <v>0</v>
          </cell>
          <cell r="AM96">
            <v>15</v>
          </cell>
        </row>
        <row r="97">
          <cell r="A97" t="str">
            <v>ARO15</v>
          </cell>
          <cell r="B97">
            <v>43</v>
          </cell>
          <cell r="C97">
            <v>43</v>
          </cell>
          <cell r="D97">
            <v>43</v>
          </cell>
          <cell r="E97">
            <v>43</v>
          </cell>
          <cell r="F97">
            <v>43</v>
          </cell>
          <cell r="G97">
            <v>43</v>
          </cell>
          <cell r="H97">
            <v>43</v>
          </cell>
          <cell r="I97">
            <v>43</v>
          </cell>
          <cell r="J97">
            <v>43</v>
          </cell>
          <cell r="K97">
            <v>43</v>
          </cell>
          <cell r="L97">
            <v>43</v>
          </cell>
          <cell r="M97">
            <v>43</v>
          </cell>
          <cell r="N97">
            <v>43</v>
          </cell>
          <cell r="O97">
            <v>43</v>
          </cell>
          <cell r="P97">
            <v>43</v>
          </cell>
          <cell r="V97" t="str">
            <v>Access</v>
          </cell>
          <cell r="W97" t="str">
            <v>Rollout Tray</v>
          </cell>
          <cell r="X97" t="str">
            <v>AROLL</v>
          </cell>
          <cell r="Y97">
            <v>15</v>
          </cell>
          <cell r="Z97">
            <v>24</v>
          </cell>
          <cell r="AA97">
            <v>4</v>
          </cell>
          <cell r="AB97">
            <v>0</v>
          </cell>
          <cell r="AC97" t="str">
            <v>Rollout Tray,  15"</v>
          </cell>
          <cell r="AD97">
            <v>1</v>
          </cell>
          <cell r="AG97">
            <v>10</v>
          </cell>
          <cell r="AH97">
            <v>9.3743999999999996</v>
          </cell>
          <cell r="AL97">
            <v>0</v>
          </cell>
          <cell r="AM97">
            <v>15</v>
          </cell>
        </row>
        <row r="98">
          <cell r="A98" t="str">
            <v>ARO18</v>
          </cell>
          <cell r="B98">
            <v>51</v>
          </cell>
          <cell r="C98">
            <v>51</v>
          </cell>
          <cell r="D98">
            <v>51</v>
          </cell>
          <cell r="E98">
            <v>51</v>
          </cell>
          <cell r="F98">
            <v>51</v>
          </cell>
          <cell r="G98">
            <v>51</v>
          </cell>
          <cell r="H98">
            <v>51</v>
          </cell>
          <cell r="I98">
            <v>51</v>
          </cell>
          <cell r="J98">
            <v>51</v>
          </cell>
          <cell r="K98">
            <v>51</v>
          </cell>
          <cell r="L98">
            <v>51</v>
          </cell>
          <cell r="M98">
            <v>51</v>
          </cell>
          <cell r="N98">
            <v>51</v>
          </cell>
          <cell r="O98">
            <v>51</v>
          </cell>
          <cell r="P98">
            <v>51</v>
          </cell>
          <cell r="V98" t="str">
            <v>Access</v>
          </cell>
          <cell r="W98" t="str">
            <v>Rollout Tray</v>
          </cell>
          <cell r="X98" t="str">
            <v>AROLL</v>
          </cell>
          <cell r="Y98">
            <v>18</v>
          </cell>
          <cell r="Z98">
            <v>24</v>
          </cell>
          <cell r="AA98">
            <v>4</v>
          </cell>
          <cell r="AB98">
            <v>0</v>
          </cell>
          <cell r="AC98" t="str">
            <v>Rollout Tray,  18"</v>
          </cell>
          <cell r="AD98">
            <v>1</v>
          </cell>
          <cell r="AG98">
            <v>12</v>
          </cell>
          <cell r="AH98">
            <v>11.249280000000001</v>
          </cell>
          <cell r="AL98">
            <v>0</v>
          </cell>
          <cell r="AM98">
            <v>15</v>
          </cell>
        </row>
        <row r="99">
          <cell r="A99" t="str">
            <v>ARO21</v>
          </cell>
          <cell r="B99">
            <v>54</v>
          </cell>
          <cell r="C99">
            <v>54</v>
          </cell>
          <cell r="D99">
            <v>54</v>
          </cell>
          <cell r="E99">
            <v>54</v>
          </cell>
          <cell r="F99">
            <v>54</v>
          </cell>
          <cell r="G99">
            <v>54</v>
          </cell>
          <cell r="H99">
            <v>54</v>
          </cell>
          <cell r="I99">
            <v>54</v>
          </cell>
          <cell r="J99">
            <v>54</v>
          </cell>
          <cell r="K99">
            <v>54</v>
          </cell>
          <cell r="L99">
            <v>54</v>
          </cell>
          <cell r="M99">
            <v>54</v>
          </cell>
          <cell r="N99">
            <v>54</v>
          </cell>
          <cell r="O99">
            <v>54</v>
          </cell>
          <cell r="P99">
            <v>54</v>
          </cell>
          <cell r="V99" t="str">
            <v>Access</v>
          </cell>
          <cell r="W99" t="str">
            <v>Rollout Tray</v>
          </cell>
          <cell r="X99" t="str">
            <v>AROLL</v>
          </cell>
          <cell r="Y99">
            <v>21</v>
          </cell>
          <cell r="Z99">
            <v>24</v>
          </cell>
          <cell r="AA99">
            <v>4</v>
          </cell>
          <cell r="AB99">
            <v>0</v>
          </cell>
          <cell r="AC99" t="str">
            <v>Rollout Tray,  21"</v>
          </cell>
          <cell r="AD99">
            <v>1</v>
          </cell>
          <cell r="AG99">
            <v>14</v>
          </cell>
          <cell r="AH99">
            <v>13.12416</v>
          </cell>
          <cell r="AL99">
            <v>0</v>
          </cell>
          <cell r="AM99">
            <v>15</v>
          </cell>
        </row>
        <row r="100">
          <cell r="A100" t="str">
            <v>ARO24</v>
          </cell>
          <cell r="B100">
            <v>56</v>
          </cell>
          <cell r="C100">
            <v>56</v>
          </cell>
          <cell r="D100">
            <v>56</v>
          </cell>
          <cell r="E100">
            <v>56</v>
          </cell>
          <cell r="F100">
            <v>56</v>
          </cell>
          <cell r="G100">
            <v>56</v>
          </cell>
          <cell r="H100">
            <v>56</v>
          </cell>
          <cell r="I100">
            <v>56</v>
          </cell>
          <cell r="J100">
            <v>56</v>
          </cell>
          <cell r="K100">
            <v>56</v>
          </cell>
          <cell r="L100">
            <v>56</v>
          </cell>
          <cell r="M100">
            <v>56</v>
          </cell>
          <cell r="N100">
            <v>56</v>
          </cell>
          <cell r="O100">
            <v>56</v>
          </cell>
          <cell r="P100">
            <v>56</v>
          </cell>
          <cell r="V100" t="str">
            <v>Access</v>
          </cell>
          <cell r="W100" t="str">
            <v>Rollout Tray</v>
          </cell>
          <cell r="X100" t="str">
            <v>AROLL</v>
          </cell>
          <cell r="Y100">
            <v>24</v>
          </cell>
          <cell r="Z100">
            <v>24</v>
          </cell>
          <cell r="AA100">
            <v>4</v>
          </cell>
          <cell r="AB100">
            <v>0</v>
          </cell>
          <cell r="AC100" t="str">
            <v>Rollout Tray,  24"</v>
          </cell>
          <cell r="AD100">
            <v>1</v>
          </cell>
          <cell r="AG100">
            <v>16</v>
          </cell>
          <cell r="AH100">
            <v>14.999040000000001</v>
          </cell>
          <cell r="AL100">
            <v>0</v>
          </cell>
          <cell r="AM100">
            <v>15</v>
          </cell>
        </row>
        <row r="101">
          <cell r="A101" t="str">
            <v>ARO27</v>
          </cell>
          <cell r="B101">
            <v>57</v>
          </cell>
          <cell r="C101">
            <v>57</v>
          </cell>
          <cell r="D101">
            <v>57</v>
          </cell>
          <cell r="E101">
            <v>57</v>
          </cell>
          <cell r="F101">
            <v>57</v>
          </cell>
          <cell r="G101">
            <v>57</v>
          </cell>
          <cell r="H101">
            <v>57</v>
          </cell>
          <cell r="I101">
            <v>57</v>
          </cell>
          <cell r="J101">
            <v>57</v>
          </cell>
          <cell r="K101">
            <v>57</v>
          </cell>
          <cell r="L101">
            <v>57</v>
          </cell>
          <cell r="M101">
            <v>57</v>
          </cell>
          <cell r="N101">
            <v>57</v>
          </cell>
          <cell r="O101">
            <v>57</v>
          </cell>
          <cell r="P101">
            <v>57</v>
          </cell>
          <cell r="V101" t="str">
            <v>Access</v>
          </cell>
          <cell r="W101" t="str">
            <v>Rollout Tray</v>
          </cell>
          <cell r="X101" t="str">
            <v>AROLL</v>
          </cell>
          <cell r="Y101">
            <v>27</v>
          </cell>
          <cell r="Z101">
            <v>24</v>
          </cell>
          <cell r="AA101">
            <v>4</v>
          </cell>
          <cell r="AB101">
            <v>0</v>
          </cell>
          <cell r="AC101" t="str">
            <v>Rollout Tray,  27"</v>
          </cell>
          <cell r="AD101">
            <v>1</v>
          </cell>
          <cell r="AG101">
            <v>18</v>
          </cell>
          <cell r="AH101">
            <v>16.873920000000002</v>
          </cell>
          <cell r="AL101">
            <v>0</v>
          </cell>
          <cell r="AM101">
            <v>15</v>
          </cell>
        </row>
        <row r="102">
          <cell r="A102" t="str">
            <v>ARO30</v>
          </cell>
          <cell r="B102">
            <v>59</v>
          </cell>
          <cell r="C102">
            <v>59</v>
          </cell>
          <cell r="D102">
            <v>59</v>
          </cell>
          <cell r="E102">
            <v>59</v>
          </cell>
          <cell r="F102">
            <v>59</v>
          </cell>
          <cell r="G102">
            <v>59</v>
          </cell>
          <cell r="H102">
            <v>59</v>
          </cell>
          <cell r="I102">
            <v>59</v>
          </cell>
          <cell r="J102">
            <v>59</v>
          </cell>
          <cell r="K102">
            <v>59</v>
          </cell>
          <cell r="L102">
            <v>59</v>
          </cell>
          <cell r="M102">
            <v>59</v>
          </cell>
          <cell r="N102">
            <v>59</v>
          </cell>
          <cell r="O102">
            <v>59</v>
          </cell>
          <cell r="P102">
            <v>59</v>
          </cell>
          <cell r="V102" t="str">
            <v>Access</v>
          </cell>
          <cell r="W102" t="str">
            <v>Rollout Tray</v>
          </cell>
          <cell r="X102" t="str">
            <v>AROLL</v>
          </cell>
          <cell r="Y102">
            <v>30</v>
          </cell>
          <cell r="Z102">
            <v>24</v>
          </cell>
          <cell r="AA102">
            <v>4</v>
          </cell>
          <cell r="AB102">
            <v>0</v>
          </cell>
          <cell r="AC102" t="str">
            <v>Rollout Tray,  30"</v>
          </cell>
          <cell r="AD102">
            <v>1</v>
          </cell>
          <cell r="AG102">
            <v>20</v>
          </cell>
          <cell r="AH102">
            <v>18.748799999999999</v>
          </cell>
          <cell r="AL102">
            <v>0</v>
          </cell>
          <cell r="AM102">
            <v>15</v>
          </cell>
        </row>
        <row r="103">
          <cell r="A103" t="str">
            <v>ARO33</v>
          </cell>
          <cell r="B103">
            <v>63</v>
          </cell>
          <cell r="C103">
            <v>63</v>
          </cell>
          <cell r="D103">
            <v>63</v>
          </cell>
          <cell r="E103">
            <v>63</v>
          </cell>
          <cell r="F103">
            <v>63</v>
          </cell>
          <cell r="G103">
            <v>63</v>
          </cell>
          <cell r="H103">
            <v>63</v>
          </cell>
          <cell r="I103">
            <v>63</v>
          </cell>
          <cell r="J103">
            <v>63</v>
          </cell>
          <cell r="K103">
            <v>63</v>
          </cell>
          <cell r="L103">
            <v>63</v>
          </cell>
          <cell r="M103">
            <v>63</v>
          </cell>
          <cell r="N103">
            <v>63</v>
          </cell>
          <cell r="O103">
            <v>63</v>
          </cell>
          <cell r="P103">
            <v>63</v>
          </cell>
          <cell r="V103" t="str">
            <v>Access</v>
          </cell>
          <cell r="W103" t="str">
            <v>Rollout Tray</v>
          </cell>
          <cell r="X103" t="str">
            <v>AROLL</v>
          </cell>
          <cell r="Y103">
            <v>33</v>
          </cell>
          <cell r="Z103">
            <v>24</v>
          </cell>
          <cell r="AA103">
            <v>4</v>
          </cell>
          <cell r="AB103">
            <v>0</v>
          </cell>
          <cell r="AC103" t="str">
            <v>Rollout Tray,  33"</v>
          </cell>
          <cell r="AD103">
            <v>1</v>
          </cell>
          <cell r="AG103">
            <v>22</v>
          </cell>
          <cell r="AH103">
            <v>20.62368</v>
          </cell>
          <cell r="AL103">
            <v>0</v>
          </cell>
          <cell r="AM103">
            <v>15</v>
          </cell>
        </row>
        <row r="104">
          <cell r="A104" t="str">
            <v>ARO36</v>
          </cell>
          <cell r="B104">
            <v>65</v>
          </cell>
          <cell r="C104">
            <v>65</v>
          </cell>
          <cell r="D104">
            <v>65</v>
          </cell>
          <cell r="E104">
            <v>65</v>
          </cell>
          <cell r="F104">
            <v>65</v>
          </cell>
          <cell r="G104">
            <v>65</v>
          </cell>
          <cell r="H104">
            <v>65</v>
          </cell>
          <cell r="I104">
            <v>65</v>
          </cell>
          <cell r="J104">
            <v>65</v>
          </cell>
          <cell r="K104">
            <v>65</v>
          </cell>
          <cell r="L104">
            <v>65</v>
          </cell>
          <cell r="M104">
            <v>65</v>
          </cell>
          <cell r="N104">
            <v>65</v>
          </cell>
          <cell r="O104">
            <v>65</v>
          </cell>
          <cell r="P104">
            <v>65</v>
          </cell>
          <cell r="V104" t="str">
            <v>Access</v>
          </cell>
          <cell r="W104" t="str">
            <v>Rollout Tray</v>
          </cell>
          <cell r="X104" t="str">
            <v>AROLL</v>
          </cell>
          <cell r="Y104">
            <v>36</v>
          </cell>
          <cell r="Z104">
            <v>24</v>
          </cell>
          <cell r="AA104">
            <v>4</v>
          </cell>
          <cell r="AB104">
            <v>0</v>
          </cell>
          <cell r="AC104" t="str">
            <v>Rollout Tray,  36"</v>
          </cell>
          <cell r="AD104">
            <v>1</v>
          </cell>
          <cell r="AG104">
            <v>24</v>
          </cell>
          <cell r="AH104">
            <v>22.498560000000001</v>
          </cell>
          <cell r="AL104">
            <v>0</v>
          </cell>
          <cell r="AM104">
            <v>15</v>
          </cell>
        </row>
        <row r="105">
          <cell r="A105" t="str">
            <v>ARO39</v>
          </cell>
          <cell r="B105">
            <v>68</v>
          </cell>
          <cell r="C105">
            <v>68</v>
          </cell>
          <cell r="D105">
            <v>68</v>
          </cell>
          <cell r="E105">
            <v>68</v>
          </cell>
          <cell r="F105">
            <v>68</v>
          </cell>
          <cell r="G105">
            <v>68</v>
          </cell>
          <cell r="H105">
            <v>68</v>
          </cell>
          <cell r="I105">
            <v>68</v>
          </cell>
          <cell r="J105">
            <v>68</v>
          </cell>
          <cell r="K105">
            <v>68</v>
          </cell>
          <cell r="L105">
            <v>68</v>
          </cell>
          <cell r="M105">
            <v>68</v>
          </cell>
          <cell r="N105">
            <v>68</v>
          </cell>
          <cell r="O105">
            <v>68</v>
          </cell>
          <cell r="P105">
            <v>68</v>
          </cell>
          <cell r="V105" t="str">
            <v>Access</v>
          </cell>
          <cell r="W105" t="str">
            <v>Rollout Tray</v>
          </cell>
          <cell r="X105" t="str">
            <v>AROLL</v>
          </cell>
          <cell r="Y105">
            <v>36</v>
          </cell>
          <cell r="Z105">
            <v>24</v>
          </cell>
          <cell r="AA105">
            <v>4</v>
          </cell>
          <cell r="AB105">
            <v>0</v>
          </cell>
          <cell r="AC105" t="str">
            <v>Rollout Tray,  39"</v>
          </cell>
          <cell r="AD105">
            <v>1</v>
          </cell>
          <cell r="AG105">
            <v>24</v>
          </cell>
          <cell r="AH105">
            <v>22.498560000000001</v>
          </cell>
          <cell r="AL105">
            <v>0</v>
          </cell>
          <cell r="AM105">
            <v>15</v>
          </cell>
        </row>
        <row r="106">
          <cell r="A106" t="str">
            <v>ARO42</v>
          </cell>
          <cell r="B106">
            <v>70</v>
          </cell>
          <cell r="C106">
            <v>70</v>
          </cell>
          <cell r="D106">
            <v>70</v>
          </cell>
          <cell r="E106">
            <v>70</v>
          </cell>
          <cell r="F106">
            <v>70</v>
          </cell>
          <cell r="G106">
            <v>70</v>
          </cell>
          <cell r="H106">
            <v>70</v>
          </cell>
          <cell r="I106">
            <v>70</v>
          </cell>
          <cell r="J106">
            <v>70</v>
          </cell>
          <cell r="K106">
            <v>70</v>
          </cell>
          <cell r="L106">
            <v>70</v>
          </cell>
          <cell r="M106">
            <v>70</v>
          </cell>
          <cell r="N106">
            <v>70</v>
          </cell>
          <cell r="O106">
            <v>70</v>
          </cell>
          <cell r="P106">
            <v>70</v>
          </cell>
          <cell r="V106" t="str">
            <v>Access</v>
          </cell>
          <cell r="W106" t="str">
            <v>Rollout Tray</v>
          </cell>
          <cell r="X106" t="str">
            <v>AROLL</v>
          </cell>
          <cell r="Y106">
            <v>42</v>
          </cell>
          <cell r="Z106">
            <v>24</v>
          </cell>
          <cell r="AA106">
            <v>4</v>
          </cell>
          <cell r="AB106">
            <v>0</v>
          </cell>
          <cell r="AC106" t="str">
            <v>Rollout Tray,  42"</v>
          </cell>
          <cell r="AD106">
            <v>1</v>
          </cell>
          <cell r="AG106">
            <v>28</v>
          </cell>
          <cell r="AH106">
            <v>26.24832</v>
          </cell>
          <cell r="AL106">
            <v>0</v>
          </cell>
          <cell r="AM106">
            <v>15</v>
          </cell>
        </row>
        <row r="107">
          <cell r="A107" t="str">
            <v>ASBT3024</v>
          </cell>
          <cell r="B107">
            <v>52</v>
          </cell>
          <cell r="C107">
            <v>52</v>
          </cell>
          <cell r="D107">
            <v>52</v>
          </cell>
          <cell r="E107">
            <v>52</v>
          </cell>
          <cell r="F107">
            <v>52</v>
          </cell>
          <cell r="G107">
            <v>52</v>
          </cell>
          <cell r="H107">
            <v>52</v>
          </cell>
          <cell r="I107">
            <v>52</v>
          </cell>
          <cell r="J107">
            <v>52</v>
          </cell>
          <cell r="K107">
            <v>52</v>
          </cell>
          <cell r="L107">
            <v>52</v>
          </cell>
          <cell r="M107">
            <v>52</v>
          </cell>
          <cell r="N107">
            <v>52</v>
          </cell>
          <cell r="O107">
            <v>52</v>
          </cell>
          <cell r="P107">
            <v>52</v>
          </cell>
          <cell r="V107" t="str">
            <v>Access</v>
          </cell>
          <cell r="W107" t="str">
            <v>Sink Tray</v>
          </cell>
          <cell r="X107" t="str">
            <v>ASBT</v>
          </cell>
          <cell r="Y107">
            <v>30</v>
          </cell>
          <cell r="Z107">
            <v>1</v>
          </cell>
          <cell r="AA107">
            <v>24</v>
          </cell>
          <cell r="AB107">
            <v>0</v>
          </cell>
          <cell r="AC107" t="str">
            <v>30" Protective Sink Liner</v>
          </cell>
          <cell r="AD107">
            <v>3</v>
          </cell>
          <cell r="AE107">
            <v>0</v>
          </cell>
          <cell r="AF107">
            <v>0</v>
          </cell>
          <cell r="AG107">
            <v>0.5</v>
          </cell>
          <cell r="AH107">
            <v>3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A108" t="str">
            <v>ASBT3324</v>
          </cell>
          <cell r="B108">
            <v>52</v>
          </cell>
          <cell r="C108">
            <v>52</v>
          </cell>
          <cell r="D108">
            <v>52</v>
          </cell>
          <cell r="E108">
            <v>52</v>
          </cell>
          <cell r="F108">
            <v>52</v>
          </cell>
          <cell r="G108">
            <v>52</v>
          </cell>
          <cell r="H108">
            <v>52</v>
          </cell>
          <cell r="I108">
            <v>52</v>
          </cell>
          <cell r="J108">
            <v>52</v>
          </cell>
          <cell r="K108">
            <v>52</v>
          </cell>
          <cell r="L108">
            <v>52</v>
          </cell>
          <cell r="M108">
            <v>52</v>
          </cell>
          <cell r="N108">
            <v>52</v>
          </cell>
          <cell r="O108">
            <v>52</v>
          </cell>
          <cell r="P108">
            <v>52</v>
          </cell>
          <cell r="V108" t="str">
            <v>Access</v>
          </cell>
          <cell r="W108" t="str">
            <v>Sink Tray</v>
          </cell>
          <cell r="X108" t="str">
            <v>ASBT</v>
          </cell>
          <cell r="Y108">
            <v>33</v>
          </cell>
          <cell r="Z108">
            <v>1</v>
          </cell>
          <cell r="AA108">
            <v>24</v>
          </cell>
          <cell r="AB108">
            <v>0</v>
          </cell>
          <cell r="AC108" t="str">
            <v>33" Protective Sink Liner</v>
          </cell>
          <cell r="AD108">
            <v>3</v>
          </cell>
          <cell r="AE108">
            <v>0</v>
          </cell>
          <cell r="AF108">
            <v>0</v>
          </cell>
          <cell r="AG108">
            <v>0.5</v>
          </cell>
          <cell r="AH108">
            <v>3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 t="str">
            <v>ASBT3624</v>
          </cell>
          <cell r="B109">
            <v>52</v>
          </cell>
          <cell r="C109">
            <v>52</v>
          </cell>
          <cell r="D109">
            <v>52</v>
          </cell>
          <cell r="E109">
            <v>52</v>
          </cell>
          <cell r="F109">
            <v>52</v>
          </cell>
          <cell r="G109">
            <v>52</v>
          </cell>
          <cell r="H109">
            <v>52</v>
          </cell>
          <cell r="I109">
            <v>52</v>
          </cell>
          <cell r="J109">
            <v>52</v>
          </cell>
          <cell r="K109">
            <v>52</v>
          </cell>
          <cell r="L109">
            <v>52</v>
          </cell>
          <cell r="M109">
            <v>52</v>
          </cell>
          <cell r="N109">
            <v>52</v>
          </cell>
          <cell r="O109">
            <v>52</v>
          </cell>
          <cell r="P109">
            <v>52</v>
          </cell>
          <cell r="V109" t="str">
            <v>Access</v>
          </cell>
          <cell r="W109" t="str">
            <v>Sink Tray</v>
          </cell>
          <cell r="X109" t="str">
            <v>ASBT</v>
          </cell>
          <cell r="Y109">
            <v>36</v>
          </cell>
          <cell r="Z109">
            <v>1</v>
          </cell>
          <cell r="AA109">
            <v>24</v>
          </cell>
          <cell r="AB109">
            <v>0</v>
          </cell>
          <cell r="AC109" t="str">
            <v>36" Protective Sink Liner</v>
          </cell>
          <cell r="AD109">
            <v>3</v>
          </cell>
          <cell r="AE109">
            <v>0</v>
          </cell>
          <cell r="AF109">
            <v>0</v>
          </cell>
          <cell r="AG109">
            <v>0.5</v>
          </cell>
          <cell r="AH109">
            <v>2.5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0">
          <cell r="A110" t="str">
            <v>ASBT4224</v>
          </cell>
          <cell r="B110">
            <v>52</v>
          </cell>
          <cell r="C110">
            <v>52</v>
          </cell>
          <cell r="D110">
            <v>52</v>
          </cell>
          <cell r="E110">
            <v>52</v>
          </cell>
          <cell r="F110">
            <v>52</v>
          </cell>
          <cell r="G110">
            <v>52</v>
          </cell>
          <cell r="H110">
            <v>52</v>
          </cell>
          <cell r="I110">
            <v>52</v>
          </cell>
          <cell r="J110">
            <v>52</v>
          </cell>
          <cell r="K110">
            <v>52</v>
          </cell>
          <cell r="L110">
            <v>52</v>
          </cell>
          <cell r="M110">
            <v>52</v>
          </cell>
          <cell r="N110">
            <v>52</v>
          </cell>
          <cell r="O110">
            <v>52</v>
          </cell>
          <cell r="P110">
            <v>52</v>
          </cell>
          <cell r="V110" t="str">
            <v>Access</v>
          </cell>
          <cell r="W110" t="str">
            <v>Sink Tray</v>
          </cell>
          <cell r="X110" t="str">
            <v>ASBT</v>
          </cell>
          <cell r="Y110">
            <v>42</v>
          </cell>
          <cell r="Z110">
            <v>1</v>
          </cell>
          <cell r="AA110">
            <v>24</v>
          </cell>
          <cell r="AB110">
            <v>0</v>
          </cell>
          <cell r="AC110" t="str">
            <v>42" Protective Sink Liner</v>
          </cell>
          <cell r="AD110">
            <v>3</v>
          </cell>
          <cell r="AE110">
            <v>0</v>
          </cell>
          <cell r="AF110">
            <v>0</v>
          </cell>
          <cell r="AG110">
            <v>0.5</v>
          </cell>
          <cell r="AH110">
            <v>3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</row>
        <row r="111">
          <cell r="A111" t="str">
            <v>ATK</v>
          </cell>
          <cell r="B111">
            <v>5</v>
          </cell>
          <cell r="C111">
            <v>5</v>
          </cell>
          <cell r="D111">
            <v>5</v>
          </cell>
          <cell r="E111">
            <v>5</v>
          </cell>
          <cell r="F111">
            <v>5</v>
          </cell>
          <cell r="G111">
            <v>5</v>
          </cell>
          <cell r="H111">
            <v>21</v>
          </cell>
          <cell r="I111">
            <v>21</v>
          </cell>
          <cell r="J111">
            <v>21</v>
          </cell>
          <cell r="K111">
            <v>27</v>
          </cell>
          <cell r="L111">
            <v>27</v>
          </cell>
          <cell r="M111">
            <v>27</v>
          </cell>
          <cell r="N111">
            <v>27</v>
          </cell>
          <cell r="O111">
            <v>27</v>
          </cell>
          <cell r="P111">
            <v>27</v>
          </cell>
          <cell r="V111" t="str">
            <v>Access</v>
          </cell>
          <cell r="W111" t="str">
            <v>Panel, 1/4"</v>
          </cell>
          <cell r="X111" t="str">
            <v>AP</v>
          </cell>
          <cell r="Y111">
            <v>96</v>
          </cell>
          <cell r="Z111">
            <v>4.5</v>
          </cell>
          <cell r="AA111">
            <v>0.25</v>
          </cell>
          <cell r="AB111">
            <v>0</v>
          </cell>
          <cell r="AC111" t="str">
            <v>Toekick Skin, 1/4" X 4.5 X 96</v>
          </cell>
          <cell r="AD111">
            <v>1</v>
          </cell>
          <cell r="AG111">
            <v>0.8</v>
          </cell>
          <cell r="AH111">
            <v>2.8123200000000002</v>
          </cell>
          <cell r="AL111">
            <v>0</v>
          </cell>
          <cell r="AM111">
            <v>5</v>
          </cell>
        </row>
        <row r="112">
          <cell r="A112" t="str">
            <v>ATSM</v>
          </cell>
          <cell r="B112">
            <v>7</v>
          </cell>
          <cell r="C112">
            <v>7</v>
          </cell>
          <cell r="D112">
            <v>7</v>
          </cell>
          <cell r="E112">
            <v>7</v>
          </cell>
          <cell r="F112">
            <v>7</v>
          </cell>
          <cell r="G112">
            <v>7</v>
          </cell>
          <cell r="H112">
            <v>19</v>
          </cell>
          <cell r="I112">
            <v>19</v>
          </cell>
          <cell r="J112">
            <v>19</v>
          </cell>
          <cell r="K112">
            <v>29</v>
          </cell>
          <cell r="L112">
            <v>29</v>
          </cell>
          <cell r="M112">
            <v>29</v>
          </cell>
          <cell r="N112">
            <v>29</v>
          </cell>
          <cell r="O112">
            <v>29</v>
          </cell>
          <cell r="P112">
            <v>29</v>
          </cell>
          <cell r="V112" t="str">
            <v>Access</v>
          </cell>
          <cell r="W112" t="str">
            <v>Panel, 5/8"</v>
          </cell>
          <cell r="X112" t="str">
            <v>AP</v>
          </cell>
          <cell r="Y112">
            <v>0.625</v>
          </cell>
          <cell r="Z112">
            <v>4.5</v>
          </cell>
          <cell r="AA112">
            <v>96</v>
          </cell>
          <cell r="AB112">
            <v>0</v>
          </cell>
          <cell r="AC112" t="str">
            <v>Soffit Trim, 5/8" X 4.5 X 96</v>
          </cell>
          <cell r="AD112">
            <v>1</v>
          </cell>
          <cell r="AG112">
            <v>1.9</v>
          </cell>
          <cell r="AH112">
            <v>7.0308000000000002</v>
          </cell>
          <cell r="AL112">
            <v>0</v>
          </cell>
          <cell r="AM112">
            <v>10</v>
          </cell>
        </row>
        <row r="113">
          <cell r="A113" t="str">
            <v>AWB15</v>
          </cell>
          <cell r="B113">
            <v>27</v>
          </cell>
          <cell r="C113">
            <v>27</v>
          </cell>
          <cell r="D113">
            <v>27</v>
          </cell>
          <cell r="E113">
            <v>27</v>
          </cell>
          <cell r="F113">
            <v>27</v>
          </cell>
          <cell r="G113">
            <v>27</v>
          </cell>
          <cell r="H113">
            <v>27</v>
          </cell>
          <cell r="I113">
            <v>27</v>
          </cell>
          <cell r="J113">
            <v>27</v>
          </cell>
          <cell r="K113">
            <v>27</v>
          </cell>
          <cell r="L113">
            <v>27</v>
          </cell>
          <cell r="M113">
            <v>27</v>
          </cell>
          <cell r="N113">
            <v>27</v>
          </cell>
          <cell r="O113">
            <v>27</v>
          </cell>
          <cell r="P113">
            <v>27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 t="str">
            <v>Access</v>
          </cell>
          <cell r="W113" t="str">
            <v>Workboard</v>
          </cell>
          <cell r="X113" t="str">
            <v>AWB</v>
          </cell>
          <cell r="Y113">
            <v>13.5</v>
          </cell>
          <cell r="Z113">
            <v>0.75</v>
          </cell>
          <cell r="AA113">
            <v>21</v>
          </cell>
          <cell r="AB113">
            <v>0</v>
          </cell>
          <cell r="AC113" t="str">
            <v>Workboard, 13.5'' wide x 21'' Deep</v>
          </cell>
          <cell r="AD113">
            <v>3</v>
          </cell>
          <cell r="AE113">
            <v>0</v>
          </cell>
          <cell r="AF113">
            <v>1.96875</v>
          </cell>
          <cell r="AG113">
            <v>0.1640625</v>
          </cell>
          <cell r="AH113">
            <v>5.90625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5</v>
          </cell>
          <cell r="AN113">
            <v>0</v>
          </cell>
        </row>
        <row r="114">
          <cell r="A114" t="str">
            <v>AWB18</v>
          </cell>
          <cell r="B114">
            <v>32</v>
          </cell>
          <cell r="C114">
            <v>32</v>
          </cell>
          <cell r="D114">
            <v>32</v>
          </cell>
          <cell r="E114">
            <v>32</v>
          </cell>
          <cell r="F114">
            <v>32</v>
          </cell>
          <cell r="G114">
            <v>32</v>
          </cell>
          <cell r="H114">
            <v>32</v>
          </cell>
          <cell r="I114">
            <v>32</v>
          </cell>
          <cell r="J114">
            <v>32</v>
          </cell>
          <cell r="K114">
            <v>32</v>
          </cell>
          <cell r="L114">
            <v>32</v>
          </cell>
          <cell r="M114">
            <v>32</v>
          </cell>
          <cell r="N114">
            <v>32</v>
          </cell>
          <cell r="O114">
            <v>32</v>
          </cell>
          <cell r="P114">
            <v>32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 t="str">
            <v>Access</v>
          </cell>
          <cell r="W114" t="str">
            <v>Workboard</v>
          </cell>
          <cell r="X114" t="str">
            <v>AWB</v>
          </cell>
          <cell r="Y114">
            <v>16.5</v>
          </cell>
          <cell r="Z114">
            <v>0.75</v>
          </cell>
          <cell r="AA114">
            <v>21</v>
          </cell>
          <cell r="AB114">
            <v>0</v>
          </cell>
          <cell r="AC114" t="str">
            <v>Workboard, 16.5'' wide x 21'' Deep</v>
          </cell>
          <cell r="AD114">
            <v>3</v>
          </cell>
          <cell r="AE114">
            <v>0</v>
          </cell>
          <cell r="AF114">
            <v>2.40625</v>
          </cell>
          <cell r="AG114">
            <v>0.20052083333333334</v>
          </cell>
          <cell r="AH114">
            <v>7.21875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5</v>
          </cell>
          <cell r="AN114">
            <v>0</v>
          </cell>
        </row>
        <row r="115">
          <cell r="A115" t="str">
            <v>AWB21</v>
          </cell>
          <cell r="B115">
            <v>40</v>
          </cell>
          <cell r="C115">
            <v>40</v>
          </cell>
          <cell r="D115">
            <v>40</v>
          </cell>
          <cell r="E115">
            <v>40</v>
          </cell>
          <cell r="F115">
            <v>40</v>
          </cell>
          <cell r="G115">
            <v>40</v>
          </cell>
          <cell r="H115">
            <v>40</v>
          </cell>
          <cell r="I115">
            <v>40</v>
          </cell>
          <cell r="J115">
            <v>40</v>
          </cell>
          <cell r="K115">
            <v>40</v>
          </cell>
          <cell r="L115">
            <v>40</v>
          </cell>
          <cell r="M115">
            <v>40</v>
          </cell>
          <cell r="N115">
            <v>40</v>
          </cell>
          <cell r="O115">
            <v>40</v>
          </cell>
          <cell r="P115">
            <v>40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 t="str">
            <v>Access</v>
          </cell>
          <cell r="W115" t="str">
            <v>Workboard</v>
          </cell>
          <cell r="X115" t="str">
            <v>AWB</v>
          </cell>
          <cell r="Y115">
            <v>19.5</v>
          </cell>
          <cell r="Z115">
            <v>0.75</v>
          </cell>
          <cell r="AA115">
            <v>21</v>
          </cell>
          <cell r="AB115">
            <v>0</v>
          </cell>
          <cell r="AC115" t="str">
            <v>Workboard, 19.5'' wide x 21'' Deep</v>
          </cell>
          <cell r="AD115">
            <v>3</v>
          </cell>
          <cell r="AE115">
            <v>0</v>
          </cell>
          <cell r="AF115">
            <v>2.84375</v>
          </cell>
          <cell r="AG115">
            <v>0.23697916666666666</v>
          </cell>
          <cell r="AH115">
            <v>8.53125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5</v>
          </cell>
          <cell r="AN115">
            <v>0</v>
          </cell>
        </row>
        <row r="116">
          <cell r="A116" t="str">
            <v>AWT4B</v>
          </cell>
          <cell r="B116">
            <v>105</v>
          </cell>
          <cell r="C116">
            <v>105</v>
          </cell>
          <cell r="D116">
            <v>105</v>
          </cell>
          <cell r="E116">
            <v>105</v>
          </cell>
          <cell r="F116">
            <v>105</v>
          </cell>
          <cell r="G116">
            <v>105</v>
          </cell>
          <cell r="H116">
            <v>106</v>
          </cell>
          <cell r="I116">
            <v>106</v>
          </cell>
          <cell r="J116">
            <v>106</v>
          </cell>
          <cell r="K116">
            <v>112</v>
          </cell>
          <cell r="L116">
            <v>112</v>
          </cell>
          <cell r="M116">
            <v>112</v>
          </cell>
          <cell r="N116">
            <v>112</v>
          </cell>
          <cell r="O116">
            <v>112</v>
          </cell>
          <cell r="P116">
            <v>112</v>
          </cell>
          <cell r="V116" t="str">
            <v>Access</v>
          </cell>
          <cell r="W116" t="str">
            <v>Woodtop</v>
          </cell>
          <cell r="X116" t="str">
            <v>AWT</v>
          </cell>
          <cell r="Y116">
            <v>48</v>
          </cell>
          <cell r="Z116">
            <v>24</v>
          </cell>
          <cell r="AA116">
            <v>1.25</v>
          </cell>
          <cell r="AB116">
            <v>0</v>
          </cell>
          <cell r="AC116" t="str">
            <v>Woodtop, 48 X 24, wall to wall</v>
          </cell>
          <cell r="AD116">
            <v>1</v>
          </cell>
          <cell r="AG116">
            <v>0.83333333333333337</v>
          </cell>
          <cell r="AH116">
            <v>40</v>
          </cell>
          <cell r="AL116">
            <v>0</v>
          </cell>
          <cell r="AM116">
            <v>15</v>
          </cell>
        </row>
        <row r="117">
          <cell r="A117" t="str">
            <v>AWT4M</v>
          </cell>
          <cell r="B117">
            <v>105</v>
          </cell>
          <cell r="C117">
            <v>105</v>
          </cell>
          <cell r="D117">
            <v>105</v>
          </cell>
          <cell r="E117">
            <v>105</v>
          </cell>
          <cell r="F117">
            <v>105</v>
          </cell>
          <cell r="G117">
            <v>105</v>
          </cell>
          <cell r="H117">
            <v>126</v>
          </cell>
          <cell r="I117">
            <v>126</v>
          </cell>
          <cell r="J117">
            <v>126</v>
          </cell>
          <cell r="K117">
            <v>132</v>
          </cell>
          <cell r="L117">
            <v>132</v>
          </cell>
          <cell r="M117">
            <v>132</v>
          </cell>
          <cell r="N117">
            <v>132</v>
          </cell>
          <cell r="O117">
            <v>132</v>
          </cell>
          <cell r="P117">
            <v>132</v>
          </cell>
          <cell r="V117" t="str">
            <v>Access</v>
          </cell>
          <cell r="W117" t="str">
            <v>Woodtop</v>
          </cell>
          <cell r="X117" t="str">
            <v>AWT</v>
          </cell>
          <cell r="Y117">
            <v>48</v>
          </cell>
          <cell r="Z117">
            <v>24</v>
          </cell>
          <cell r="AA117">
            <v>1.25</v>
          </cell>
          <cell r="AB117">
            <v>0</v>
          </cell>
          <cell r="AC117" t="str">
            <v>Woodtop, 48 X 24, dbl mitred ends</v>
          </cell>
          <cell r="AD117">
            <v>1</v>
          </cell>
          <cell r="AG117">
            <v>0.83333333333333337</v>
          </cell>
          <cell r="AH117">
            <v>40</v>
          </cell>
          <cell r="AL117">
            <v>0</v>
          </cell>
          <cell r="AM117">
            <v>15</v>
          </cell>
        </row>
        <row r="118">
          <cell r="A118" t="str">
            <v>AWT8B</v>
          </cell>
          <cell r="B118">
            <v>189</v>
          </cell>
          <cell r="C118">
            <v>189</v>
          </cell>
          <cell r="D118">
            <v>189</v>
          </cell>
          <cell r="E118">
            <v>189</v>
          </cell>
          <cell r="F118">
            <v>189</v>
          </cell>
          <cell r="G118">
            <v>189</v>
          </cell>
          <cell r="H118">
            <v>185</v>
          </cell>
          <cell r="I118">
            <v>185</v>
          </cell>
          <cell r="J118">
            <v>185</v>
          </cell>
          <cell r="K118">
            <v>196</v>
          </cell>
          <cell r="L118">
            <v>196</v>
          </cell>
          <cell r="M118">
            <v>196</v>
          </cell>
          <cell r="N118">
            <v>196</v>
          </cell>
          <cell r="O118">
            <v>196</v>
          </cell>
          <cell r="P118">
            <v>196</v>
          </cell>
          <cell r="V118" t="str">
            <v>Access</v>
          </cell>
          <cell r="W118" t="str">
            <v>Woodtop</v>
          </cell>
          <cell r="X118" t="str">
            <v>AWT</v>
          </cell>
          <cell r="Y118">
            <v>96</v>
          </cell>
          <cell r="Z118">
            <v>24</v>
          </cell>
          <cell r="AA118">
            <v>1.25</v>
          </cell>
          <cell r="AB118">
            <v>0</v>
          </cell>
          <cell r="AC118" t="str">
            <v>Woodtop, 96 X 24, wall to wall</v>
          </cell>
          <cell r="AD118">
            <v>1</v>
          </cell>
          <cell r="AG118">
            <v>1.6666666666666667</v>
          </cell>
          <cell r="AH118">
            <v>80</v>
          </cell>
          <cell r="AL118">
            <v>0</v>
          </cell>
          <cell r="AM118">
            <v>15</v>
          </cell>
        </row>
        <row r="119">
          <cell r="A119" t="str">
            <v>AWT8M</v>
          </cell>
          <cell r="B119">
            <v>189</v>
          </cell>
          <cell r="C119">
            <v>189</v>
          </cell>
          <cell r="D119">
            <v>189</v>
          </cell>
          <cell r="E119">
            <v>189</v>
          </cell>
          <cell r="F119">
            <v>189</v>
          </cell>
          <cell r="G119">
            <v>189</v>
          </cell>
          <cell r="H119">
            <v>205</v>
          </cell>
          <cell r="I119">
            <v>205</v>
          </cell>
          <cell r="J119">
            <v>205</v>
          </cell>
          <cell r="K119">
            <v>216</v>
          </cell>
          <cell r="L119">
            <v>216</v>
          </cell>
          <cell r="M119">
            <v>216</v>
          </cell>
          <cell r="N119">
            <v>216</v>
          </cell>
          <cell r="O119">
            <v>216</v>
          </cell>
          <cell r="P119">
            <v>216</v>
          </cell>
          <cell r="V119" t="str">
            <v>Access</v>
          </cell>
          <cell r="W119" t="str">
            <v>Woodtop</v>
          </cell>
          <cell r="X119" t="str">
            <v>AWT</v>
          </cell>
          <cell r="Y119">
            <v>96</v>
          </cell>
          <cell r="Z119">
            <v>24</v>
          </cell>
          <cell r="AA119">
            <v>1.25</v>
          </cell>
          <cell r="AB119">
            <v>0</v>
          </cell>
          <cell r="AC119" t="str">
            <v>Woodtop, 96 X 24, dbl mitred ends</v>
          </cell>
          <cell r="AD119">
            <v>1</v>
          </cell>
          <cell r="AG119">
            <v>1.6666666666666667</v>
          </cell>
          <cell r="AH119">
            <v>80</v>
          </cell>
          <cell r="AL119">
            <v>0</v>
          </cell>
          <cell r="AM119">
            <v>15</v>
          </cell>
        </row>
        <row r="120">
          <cell r="A120" t="str">
            <v>AWTC27</v>
          </cell>
          <cell r="B120">
            <v>84</v>
          </cell>
          <cell r="C120">
            <v>84</v>
          </cell>
          <cell r="D120">
            <v>84</v>
          </cell>
          <cell r="E120">
            <v>84</v>
          </cell>
          <cell r="F120">
            <v>84</v>
          </cell>
          <cell r="G120">
            <v>84</v>
          </cell>
          <cell r="H120">
            <v>89</v>
          </cell>
          <cell r="I120">
            <v>89</v>
          </cell>
          <cell r="J120">
            <v>89</v>
          </cell>
          <cell r="K120">
            <v>95</v>
          </cell>
          <cell r="L120">
            <v>95</v>
          </cell>
          <cell r="M120">
            <v>95</v>
          </cell>
          <cell r="N120">
            <v>95</v>
          </cell>
          <cell r="O120">
            <v>95</v>
          </cell>
          <cell r="P120">
            <v>95</v>
          </cell>
          <cell r="V120" t="str">
            <v>Access</v>
          </cell>
          <cell r="W120" t="str">
            <v>Woodtop</v>
          </cell>
          <cell r="X120" t="str">
            <v>AWT</v>
          </cell>
          <cell r="Y120">
            <v>27</v>
          </cell>
          <cell r="Z120">
            <v>27</v>
          </cell>
          <cell r="AA120">
            <v>1.25</v>
          </cell>
          <cell r="AB120">
            <v>0</v>
          </cell>
          <cell r="AC120" t="str">
            <v>Woodtop, 27 x 27 corner (3" diag)</v>
          </cell>
          <cell r="AD120">
            <v>1</v>
          </cell>
          <cell r="AG120">
            <v>0.52734375</v>
          </cell>
          <cell r="AH120">
            <v>25.3125</v>
          </cell>
          <cell r="AL120">
            <v>0</v>
          </cell>
          <cell r="AM120">
            <v>30</v>
          </cell>
        </row>
        <row r="121">
          <cell r="A121" t="str">
            <v>AWTC46</v>
          </cell>
          <cell r="B121">
            <v>195</v>
          </cell>
          <cell r="C121">
            <v>195</v>
          </cell>
          <cell r="D121">
            <v>195</v>
          </cell>
          <cell r="E121">
            <v>195</v>
          </cell>
          <cell r="F121">
            <v>195</v>
          </cell>
          <cell r="G121">
            <v>195</v>
          </cell>
          <cell r="H121">
            <v>216</v>
          </cell>
          <cell r="I121">
            <v>216</v>
          </cell>
          <cell r="J121">
            <v>6</v>
          </cell>
          <cell r="K121">
            <v>226</v>
          </cell>
          <cell r="L121">
            <v>226</v>
          </cell>
          <cell r="M121">
            <v>226</v>
          </cell>
          <cell r="N121">
            <v>226</v>
          </cell>
          <cell r="O121">
            <v>226</v>
          </cell>
          <cell r="P121">
            <v>226</v>
          </cell>
          <cell r="V121" t="str">
            <v>Access</v>
          </cell>
          <cell r="W121" t="str">
            <v>Woodtop</v>
          </cell>
          <cell r="X121" t="str">
            <v>AWT</v>
          </cell>
          <cell r="Y121">
            <v>46</v>
          </cell>
          <cell r="Z121">
            <v>46</v>
          </cell>
          <cell r="AA121">
            <v>1.25</v>
          </cell>
          <cell r="AB121">
            <v>0</v>
          </cell>
          <cell r="AC121" t="str">
            <v>Woodtop, 46 x 46 corner (30" diag)</v>
          </cell>
          <cell r="AD121">
            <v>1</v>
          </cell>
          <cell r="AG121">
            <v>1.5306712962962963</v>
          </cell>
          <cell r="AH121">
            <v>73.472222222222229</v>
          </cell>
          <cell r="AL121">
            <v>0</v>
          </cell>
          <cell r="AM121">
            <v>30</v>
          </cell>
        </row>
        <row r="122">
          <cell r="A122" t="str">
            <v>B12</v>
          </cell>
          <cell r="B122">
            <v>138</v>
          </cell>
          <cell r="C122">
            <v>147</v>
          </cell>
          <cell r="D122">
            <v>155</v>
          </cell>
          <cell r="E122">
            <v>165</v>
          </cell>
          <cell r="F122">
            <v>190</v>
          </cell>
          <cell r="G122">
            <v>193</v>
          </cell>
          <cell r="H122">
            <v>179</v>
          </cell>
          <cell r="I122">
            <v>179</v>
          </cell>
          <cell r="J122">
            <v>197</v>
          </cell>
          <cell r="K122">
            <v>188</v>
          </cell>
          <cell r="L122">
            <v>188</v>
          </cell>
          <cell r="M122">
            <v>188</v>
          </cell>
          <cell r="N122">
            <v>205</v>
          </cell>
          <cell r="O122">
            <v>228</v>
          </cell>
          <cell r="P122">
            <v>238</v>
          </cell>
          <cell r="S122">
            <v>31</v>
          </cell>
          <cell r="T122">
            <v>35</v>
          </cell>
          <cell r="V122" t="str">
            <v>Cabinet</v>
          </cell>
          <cell r="W122" t="str">
            <v>BASE</v>
          </cell>
          <cell r="X122" t="str">
            <v>B</v>
          </cell>
          <cell r="Y122">
            <v>12</v>
          </cell>
          <cell r="Z122">
            <v>35</v>
          </cell>
          <cell r="AA122">
            <v>24</v>
          </cell>
          <cell r="AB122">
            <v>1</v>
          </cell>
          <cell r="AC122" t="str">
            <v>Base 1 Drawer, 12 X 34.5 X 24</v>
          </cell>
          <cell r="AD122">
            <v>1</v>
          </cell>
          <cell r="AE122">
            <v>18</v>
          </cell>
          <cell r="AF122">
            <v>2.5</v>
          </cell>
          <cell r="AG122">
            <v>6.3</v>
          </cell>
          <cell r="AH122">
            <v>59.910312500000003</v>
          </cell>
          <cell r="AI122">
            <v>2</v>
          </cell>
          <cell r="AJ122">
            <v>1</v>
          </cell>
          <cell r="AK122">
            <v>1</v>
          </cell>
          <cell r="AL122">
            <v>1</v>
          </cell>
          <cell r="AM122">
            <v>10</v>
          </cell>
        </row>
        <row r="123">
          <cell r="A123" t="str">
            <v>B15</v>
          </cell>
          <cell r="B123">
            <v>145</v>
          </cell>
          <cell r="C123">
            <v>159</v>
          </cell>
          <cell r="D123">
            <v>167</v>
          </cell>
          <cell r="E123">
            <v>179</v>
          </cell>
          <cell r="F123">
            <v>210</v>
          </cell>
          <cell r="G123">
            <v>214</v>
          </cell>
          <cell r="H123">
            <v>192</v>
          </cell>
          <cell r="I123">
            <v>192</v>
          </cell>
          <cell r="J123">
            <v>212</v>
          </cell>
          <cell r="K123">
            <v>202</v>
          </cell>
          <cell r="L123">
            <v>202</v>
          </cell>
          <cell r="M123">
            <v>202</v>
          </cell>
          <cell r="N123">
            <v>221</v>
          </cell>
          <cell r="O123">
            <v>244</v>
          </cell>
          <cell r="P123">
            <v>257</v>
          </cell>
          <cell r="S123">
            <v>31</v>
          </cell>
          <cell r="T123">
            <v>35</v>
          </cell>
          <cell r="V123" t="str">
            <v>Cabinet</v>
          </cell>
          <cell r="W123" t="str">
            <v>BASE</v>
          </cell>
          <cell r="X123" t="str">
            <v>B</v>
          </cell>
          <cell r="Y123">
            <v>15</v>
          </cell>
          <cell r="Z123">
            <v>35</v>
          </cell>
          <cell r="AA123">
            <v>24</v>
          </cell>
          <cell r="AB123">
            <v>1</v>
          </cell>
          <cell r="AC123" t="str">
            <v>Base 1 Drawer, 15 X 34.5 X 24</v>
          </cell>
          <cell r="AD123">
            <v>1</v>
          </cell>
          <cell r="AE123">
            <v>19.75</v>
          </cell>
          <cell r="AF123">
            <v>3.1</v>
          </cell>
          <cell r="AG123">
            <v>7.8</v>
          </cell>
          <cell r="AH123">
            <v>66.436875000000001</v>
          </cell>
          <cell r="AI123">
            <v>2</v>
          </cell>
          <cell r="AJ123">
            <v>1</v>
          </cell>
          <cell r="AK123">
            <v>1</v>
          </cell>
          <cell r="AL123">
            <v>1</v>
          </cell>
          <cell r="AM123">
            <v>10</v>
          </cell>
        </row>
        <row r="124">
          <cell r="A124" t="str">
            <v>B18</v>
          </cell>
          <cell r="B124">
            <v>150</v>
          </cell>
          <cell r="C124">
            <v>167</v>
          </cell>
          <cell r="D124">
            <v>176</v>
          </cell>
          <cell r="E124">
            <v>188</v>
          </cell>
          <cell r="F124">
            <v>226</v>
          </cell>
          <cell r="G124">
            <v>233</v>
          </cell>
          <cell r="H124">
            <v>203</v>
          </cell>
          <cell r="I124">
            <v>203</v>
          </cell>
          <cell r="J124">
            <v>225</v>
          </cell>
          <cell r="K124">
            <v>216</v>
          </cell>
          <cell r="L124">
            <v>216</v>
          </cell>
          <cell r="M124">
            <v>216</v>
          </cell>
          <cell r="N124">
            <v>235</v>
          </cell>
          <cell r="O124">
            <v>258</v>
          </cell>
          <cell r="P124">
            <v>273</v>
          </cell>
          <cell r="S124">
            <v>31</v>
          </cell>
          <cell r="T124">
            <v>35</v>
          </cell>
          <cell r="V124" t="str">
            <v>Cabinet</v>
          </cell>
          <cell r="W124" t="str">
            <v>BASE</v>
          </cell>
          <cell r="X124" t="str">
            <v>B</v>
          </cell>
          <cell r="Y124">
            <v>18</v>
          </cell>
          <cell r="Z124">
            <v>35</v>
          </cell>
          <cell r="AA124">
            <v>24</v>
          </cell>
          <cell r="AB124">
            <v>1</v>
          </cell>
          <cell r="AC124" t="str">
            <v>Base 1 Drawer, 18 X 34.5 X 24</v>
          </cell>
          <cell r="AD124">
            <v>1</v>
          </cell>
          <cell r="AE124">
            <v>21.5</v>
          </cell>
          <cell r="AF124">
            <v>3.8</v>
          </cell>
          <cell r="AG124">
            <v>9.3000000000000007</v>
          </cell>
          <cell r="AH124">
            <v>73.263437499999995</v>
          </cell>
          <cell r="AI124">
            <v>2</v>
          </cell>
          <cell r="AJ124">
            <v>1</v>
          </cell>
          <cell r="AK124">
            <v>1</v>
          </cell>
          <cell r="AL124">
            <v>1</v>
          </cell>
          <cell r="AM124">
            <v>10</v>
          </cell>
        </row>
        <row r="125">
          <cell r="A125" t="str">
            <v>B1RO12</v>
          </cell>
          <cell r="B125">
            <v>175</v>
          </cell>
          <cell r="C125">
            <v>184</v>
          </cell>
          <cell r="D125">
            <v>192</v>
          </cell>
          <cell r="E125">
            <v>202</v>
          </cell>
          <cell r="F125">
            <v>227</v>
          </cell>
          <cell r="G125">
            <v>230</v>
          </cell>
          <cell r="H125">
            <v>216</v>
          </cell>
          <cell r="I125">
            <v>216</v>
          </cell>
          <cell r="J125">
            <v>234</v>
          </cell>
          <cell r="K125">
            <v>225</v>
          </cell>
          <cell r="L125">
            <v>225</v>
          </cell>
          <cell r="M125">
            <v>225</v>
          </cell>
          <cell r="N125">
            <v>242</v>
          </cell>
          <cell r="O125">
            <v>265</v>
          </cell>
          <cell r="P125">
            <v>275</v>
          </cell>
          <cell r="S125">
            <v>31</v>
          </cell>
          <cell r="T125">
            <v>35</v>
          </cell>
          <cell r="V125" t="str">
            <v>Cabinet</v>
          </cell>
          <cell r="W125" t="str">
            <v>BASE</v>
          </cell>
          <cell r="X125" t="str">
            <v>B1RO</v>
          </cell>
          <cell r="Y125">
            <v>12</v>
          </cell>
          <cell r="Z125">
            <v>35</v>
          </cell>
          <cell r="AA125">
            <v>24</v>
          </cell>
          <cell r="AB125">
            <v>1</v>
          </cell>
          <cell r="AC125" t="str">
            <v>Base 1 Drawer, 1 R/O, 12 X 34.5 X 24</v>
          </cell>
          <cell r="AD125">
            <v>3</v>
          </cell>
          <cell r="AE125">
            <v>18</v>
          </cell>
          <cell r="AF125">
            <v>2.5</v>
          </cell>
          <cell r="AG125">
            <v>6.3</v>
          </cell>
          <cell r="AH125">
            <v>67.409832500000007</v>
          </cell>
          <cell r="AI125">
            <v>2</v>
          </cell>
          <cell r="AJ125">
            <v>1</v>
          </cell>
          <cell r="AK125">
            <v>1</v>
          </cell>
          <cell r="AL125">
            <v>1</v>
          </cell>
          <cell r="AM125">
            <v>10</v>
          </cell>
        </row>
        <row r="126">
          <cell r="A126" t="str">
            <v>B1RO15</v>
          </cell>
          <cell r="B126">
            <v>182</v>
          </cell>
          <cell r="C126">
            <v>196</v>
          </cell>
          <cell r="D126">
            <v>204</v>
          </cell>
          <cell r="E126">
            <v>216</v>
          </cell>
          <cell r="F126">
            <v>247</v>
          </cell>
          <cell r="G126">
            <v>251</v>
          </cell>
          <cell r="H126">
            <v>229</v>
          </cell>
          <cell r="I126">
            <v>229</v>
          </cell>
          <cell r="J126">
            <v>249</v>
          </cell>
          <cell r="K126">
            <v>239</v>
          </cell>
          <cell r="L126">
            <v>239</v>
          </cell>
          <cell r="M126">
            <v>239</v>
          </cell>
          <cell r="N126">
            <v>258</v>
          </cell>
          <cell r="O126">
            <v>281</v>
          </cell>
          <cell r="P126">
            <v>294</v>
          </cell>
          <cell r="S126">
            <v>31</v>
          </cell>
          <cell r="T126">
            <v>35</v>
          </cell>
          <cell r="V126" t="str">
            <v>Cabinet</v>
          </cell>
          <cell r="W126" t="str">
            <v>BASE</v>
          </cell>
          <cell r="X126" t="str">
            <v>B1RO</v>
          </cell>
          <cell r="Y126">
            <v>15</v>
          </cell>
          <cell r="Z126">
            <v>35</v>
          </cell>
          <cell r="AA126">
            <v>24</v>
          </cell>
          <cell r="AB126">
            <v>1</v>
          </cell>
          <cell r="AC126" t="str">
            <v>Base 1 Drawer, 1 R/O, 15 X 34.5 X 24</v>
          </cell>
          <cell r="AD126">
            <v>3</v>
          </cell>
          <cell r="AE126">
            <v>19.75</v>
          </cell>
          <cell r="AF126">
            <v>3.1</v>
          </cell>
          <cell r="AG126">
            <v>7.8</v>
          </cell>
          <cell r="AH126">
            <v>75.811274999999995</v>
          </cell>
          <cell r="AI126">
            <v>2</v>
          </cell>
          <cell r="AJ126">
            <v>1</v>
          </cell>
          <cell r="AK126">
            <v>1</v>
          </cell>
          <cell r="AL126">
            <v>1</v>
          </cell>
          <cell r="AM126">
            <v>10</v>
          </cell>
        </row>
        <row r="127">
          <cell r="A127" t="str">
            <v>B1RO18</v>
          </cell>
          <cell r="B127">
            <v>188</v>
          </cell>
          <cell r="C127">
            <v>205</v>
          </cell>
          <cell r="D127">
            <v>214</v>
          </cell>
          <cell r="E127">
            <v>226</v>
          </cell>
          <cell r="F127">
            <v>264</v>
          </cell>
          <cell r="G127">
            <v>271</v>
          </cell>
          <cell r="H127">
            <v>241</v>
          </cell>
          <cell r="I127">
            <v>241</v>
          </cell>
          <cell r="J127">
            <v>263</v>
          </cell>
          <cell r="K127">
            <v>254</v>
          </cell>
          <cell r="L127">
            <v>254</v>
          </cell>
          <cell r="M127">
            <v>254</v>
          </cell>
          <cell r="N127">
            <v>273</v>
          </cell>
          <cell r="O127">
            <v>296</v>
          </cell>
          <cell r="P127">
            <v>311</v>
          </cell>
          <cell r="S127">
            <v>31</v>
          </cell>
          <cell r="T127">
            <v>35</v>
          </cell>
          <cell r="V127" t="str">
            <v>Cabinet</v>
          </cell>
          <cell r="W127" t="str">
            <v>BASE</v>
          </cell>
          <cell r="X127" t="str">
            <v>B1RO</v>
          </cell>
          <cell r="Y127">
            <v>18</v>
          </cell>
          <cell r="Z127">
            <v>35</v>
          </cell>
          <cell r="AA127">
            <v>24</v>
          </cell>
          <cell r="AB127">
            <v>1</v>
          </cell>
          <cell r="AC127" t="str">
            <v>Base 1 Drawer, 1 R/O, 18 X 34.5 X 24</v>
          </cell>
          <cell r="AD127">
            <v>3</v>
          </cell>
          <cell r="AE127">
            <v>21.5</v>
          </cell>
          <cell r="AF127">
            <v>3.8</v>
          </cell>
          <cell r="AG127">
            <v>9.3000000000000007</v>
          </cell>
          <cell r="AH127">
            <v>84.512717499999994</v>
          </cell>
          <cell r="AI127">
            <v>2</v>
          </cell>
          <cell r="AJ127">
            <v>1</v>
          </cell>
          <cell r="AK127">
            <v>1</v>
          </cell>
          <cell r="AL127">
            <v>1</v>
          </cell>
          <cell r="AM127">
            <v>10</v>
          </cell>
        </row>
        <row r="128">
          <cell r="A128" t="str">
            <v>B1RO21</v>
          </cell>
          <cell r="B128">
            <v>195</v>
          </cell>
          <cell r="C128">
            <v>215</v>
          </cell>
          <cell r="D128">
            <v>224</v>
          </cell>
          <cell r="E128">
            <v>237</v>
          </cell>
          <cell r="F128">
            <v>281</v>
          </cell>
          <cell r="G128">
            <v>290</v>
          </cell>
          <cell r="H128">
            <v>253</v>
          </cell>
          <cell r="I128">
            <v>253</v>
          </cell>
          <cell r="J128">
            <v>277</v>
          </cell>
          <cell r="K128">
            <v>267</v>
          </cell>
          <cell r="L128">
            <v>267</v>
          </cell>
          <cell r="M128">
            <v>267</v>
          </cell>
          <cell r="N128">
            <v>289</v>
          </cell>
          <cell r="O128">
            <v>312</v>
          </cell>
          <cell r="P128">
            <v>329</v>
          </cell>
          <cell r="S128">
            <v>31</v>
          </cell>
          <cell r="T128">
            <v>35</v>
          </cell>
          <cell r="V128" t="str">
            <v>Cabinet</v>
          </cell>
          <cell r="W128" t="str">
            <v>BASE</v>
          </cell>
          <cell r="X128" t="str">
            <v>B1RO</v>
          </cell>
          <cell r="Y128">
            <v>21</v>
          </cell>
          <cell r="Z128">
            <v>35</v>
          </cell>
          <cell r="AA128">
            <v>24</v>
          </cell>
          <cell r="AB128">
            <v>1</v>
          </cell>
          <cell r="AC128" t="str">
            <v>Base 1 Drawer, 1 R/O, 21 X 34.5 X 24</v>
          </cell>
          <cell r="AD128">
            <v>3</v>
          </cell>
          <cell r="AE128">
            <v>23.25</v>
          </cell>
          <cell r="AF128">
            <v>4.4000000000000004</v>
          </cell>
          <cell r="AG128">
            <v>10.8</v>
          </cell>
          <cell r="AH128">
            <v>92.91416000000001</v>
          </cell>
          <cell r="AI128">
            <v>2</v>
          </cell>
          <cell r="AJ128">
            <v>1</v>
          </cell>
          <cell r="AK128">
            <v>1</v>
          </cell>
          <cell r="AL128">
            <v>1</v>
          </cell>
          <cell r="AM128">
            <v>10</v>
          </cell>
        </row>
        <row r="129">
          <cell r="A129" t="str">
            <v>B1RO24</v>
          </cell>
          <cell r="B129">
            <v>221</v>
          </cell>
          <cell r="C129">
            <v>248</v>
          </cell>
          <cell r="D129">
            <v>259</v>
          </cell>
          <cell r="E129">
            <v>274</v>
          </cell>
          <cell r="F129">
            <v>324</v>
          </cell>
          <cell r="G129">
            <v>330</v>
          </cell>
          <cell r="H129">
            <v>301</v>
          </cell>
          <cell r="I129">
            <v>301</v>
          </cell>
          <cell r="J129">
            <v>329</v>
          </cell>
          <cell r="K129">
            <v>319</v>
          </cell>
          <cell r="L129">
            <v>319</v>
          </cell>
          <cell r="M129">
            <v>319</v>
          </cell>
          <cell r="N129">
            <v>345</v>
          </cell>
          <cell r="O129">
            <v>378</v>
          </cell>
          <cell r="P129">
            <v>399</v>
          </cell>
          <cell r="S129">
            <v>31</v>
          </cell>
          <cell r="T129">
            <v>35</v>
          </cell>
          <cell r="V129" t="str">
            <v>Cabinet</v>
          </cell>
          <cell r="W129" t="str">
            <v>BASE</v>
          </cell>
          <cell r="X129" t="str">
            <v>B1RO</v>
          </cell>
          <cell r="Y129">
            <v>24</v>
          </cell>
          <cell r="Z129">
            <v>35</v>
          </cell>
          <cell r="AA129">
            <v>24</v>
          </cell>
          <cell r="AB129">
            <v>0</v>
          </cell>
          <cell r="AC129" t="str">
            <v>Base 1 Drawer, 1 R/O, 24 X 34.5 X 24</v>
          </cell>
          <cell r="AD129">
            <v>3</v>
          </cell>
          <cell r="AE129">
            <v>25</v>
          </cell>
          <cell r="AF129">
            <v>5</v>
          </cell>
          <cell r="AG129">
            <v>12.3</v>
          </cell>
          <cell r="AH129">
            <v>101.31560250000001</v>
          </cell>
          <cell r="AI129">
            <v>3</v>
          </cell>
          <cell r="AJ129">
            <v>2</v>
          </cell>
          <cell r="AK129">
            <v>1</v>
          </cell>
          <cell r="AL129">
            <v>1</v>
          </cell>
          <cell r="AM129">
            <v>13</v>
          </cell>
        </row>
        <row r="130">
          <cell r="A130" t="str">
            <v>B1RO27</v>
          </cell>
          <cell r="B130">
            <v>230</v>
          </cell>
          <cell r="C130">
            <v>258</v>
          </cell>
          <cell r="D130">
            <v>270</v>
          </cell>
          <cell r="E130">
            <v>285</v>
          </cell>
          <cell r="F130">
            <v>341</v>
          </cell>
          <cell r="G130">
            <v>352</v>
          </cell>
          <cell r="H130">
            <v>317</v>
          </cell>
          <cell r="I130">
            <v>317</v>
          </cell>
          <cell r="J130">
            <v>346</v>
          </cell>
          <cell r="K130">
            <v>337</v>
          </cell>
          <cell r="L130">
            <v>337</v>
          </cell>
          <cell r="M130">
            <v>337</v>
          </cell>
          <cell r="N130">
            <v>363</v>
          </cell>
          <cell r="O130">
            <v>396</v>
          </cell>
          <cell r="P130">
            <v>422</v>
          </cell>
          <cell r="S130">
            <v>31</v>
          </cell>
          <cell r="T130">
            <v>35</v>
          </cell>
          <cell r="V130" t="str">
            <v>Cabinet</v>
          </cell>
          <cell r="W130" t="str">
            <v>BASE</v>
          </cell>
          <cell r="X130" t="str">
            <v>B1RO</v>
          </cell>
          <cell r="Y130">
            <v>27</v>
          </cell>
          <cell r="Z130">
            <v>35</v>
          </cell>
          <cell r="AA130">
            <v>24</v>
          </cell>
          <cell r="AB130">
            <v>0</v>
          </cell>
          <cell r="AC130" t="str">
            <v>Base 1 Drawer, 1 R/O, 27 X 34.5 X 24</v>
          </cell>
          <cell r="AD130">
            <v>3</v>
          </cell>
          <cell r="AE130">
            <v>26.75</v>
          </cell>
          <cell r="AF130">
            <v>5.6</v>
          </cell>
          <cell r="AG130">
            <v>13.8</v>
          </cell>
          <cell r="AH130">
            <v>109.717045</v>
          </cell>
          <cell r="AI130">
            <v>3</v>
          </cell>
          <cell r="AJ130">
            <v>2</v>
          </cell>
          <cell r="AK130">
            <v>1</v>
          </cell>
          <cell r="AL130">
            <v>1</v>
          </cell>
          <cell r="AM130">
            <v>13</v>
          </cell>
        </row>
        <row r="131">
          <cell r="A131" t="str">
            <v>B1RO30</v>
          </cell>
          <cell r="B131">
            <v>235</v>
          </cell>
          <cell r="C131">
            <v>271</v>
          </cell>
          <cell r="D131">
            <v>284</v>
          </cell>
          <cell r="E131">
            <v>300</v>
          </cell>
          <cell r="F131">
            <v>363</v>
          </cell>
          <cell r="G131">
            <v>371</v>
          </cell>
          <cell r="H131">
            <v>327</v>
          </cell>
          <cell r="I131">
            <v>327</v>
          </cell>
          <cell r="J131">
            <v>359</v>
          </cell>
          <cell r="K131">
            <v>348</v>
          </cell>
          <cell r="L131">
            <v>348</v>
          </cell>
          <cell r="M131">
            <v>348</v>
          </cell>
          <cell r="N131">
            <v>377</v>
          </cell>
          <cell r="O131">
            <v>412</v>
          </cell>
          <cell r="P131">
            <v>439</v>
          </cell>
          <cell r="S131">
            <v>31</v>
          </cell>
          <cell r="T131">
            <v>35</v>
          </cell>
          <cell r="V131" t="str">
            <v>Cabinet</v>
          </cell>
          <cell r="W131" t="str">
            <v>BASE</v>
          </cell>
          <cell r="X131" t="str">
            <v>B1RO</v>
          </cell>
          <cell r="Y131">
            <v>30</v>
          </cell>
          <cell r="Z131">
            <v>35</v>
          </cell>
          <cell r="AA131">
            <v>24</v>
          </cell>
          <cell r="AB131">
            <v>0</v>
          </cell>
          <cell r="AC131" t="str">
            <v>Base 1 Drawer, 1 R/O, 30 X 34.5 X 24</v>
          </cell>
          <cell r="AD131">
            <v>3</v>
          </cell>
          <cell r="AE131">
            <v>28.5</v>
          </cell>
          <cell r="AF131">
            <v>6.3</v>
          </cell>
          <cell r="AG131">
            <v>15.4</v>
          </cell>
          <cell r="AH131">
            <v>118.4184875</v>
          </cell>
          <cell r="AI131">
            <v>3</v>
          </cell>
          <cell r="AJ131">
            <v>2</v>
          </cell>
          <cell r="AK131">
            <v>1</v>
          </cell>
          <cell r="AL131">
            <v>1</v>
          </cell>
          <cell r="AM131">
            <v>13</v>
          </cell>
        </row>
        <row r="132">
          <cell r="A132" t="str">
            <v>B1RO33</v>
          </cell>
          <cell r="B132">
            <v>243</v>
          </cell>
          <cell r="C132">
            <v>285</v>
          </cell>
          <cell r="D132">
            <v>298</v>
          </cell>
          <cell r="E132">
            <v>316</v>
          </cell>
          <cell r="F132">
            <v>385</v>
          </cell>
          <cell r="G132">
            <v>394</v>
          </cell>
          <cell r="H132">
            <v>343</v>
          </cell>
          <cell r="I132">
            <v>343</v>
          </cell>
          <cell r="J132">
            <v>375</v>
          </cell>
          <cell r="K132">
            <v>366</v>
          </cell>
          <cell r="L132">
            <v>366</v>
          </cell>
          <cell r="M132">
            <v>366</v>
          </cell>
          <cell r="N132">
            <v>394</v>
          </cell>
          <cell r="O132">
            <v>426</v>
          </cell>
          <cell r="P132">
            <v>463</v>
          </cell>
          <cell r="S132">
            <v>31</v>
          </cell>
          <cell r="T132">
            <v>35</v>
          </cell>
          <cell r="V132" t="str">
            <v>Cabinet</v>
          </cell>
          <cell r="W132" t="str">
            <v>BASE</v>
          </cell>
          <cell r="X132" t="str">
            <v>B1RO</v>
          </cell>
          <cell r="Y132">
            <v>33</v>
          </cell>
          <cell r="Z132">
            <v>35</v>
          </cell>
          <cell r="AA132">
            <v>24</v>
          </cell>
          <cell r="AB132">
            <v>0</v>
          </cell>
          <cell r="AC132" t="str">
            <v>Base 1 Drawer, 1 R/O, 33 X 34.5 X 24</v>
          </cell>
          <cell r="AD132">
            <v>3</v>
          </cell>
          <cell r="AE132">
            <v>30.25</v>
          </cell>
          <cell r="AF132">
            <v>6.9</v>
          </cell>
          <cell r="AG132">
            <v>16.899999999999999</v>
          </cell>
          <cell r="AH132">
            <v>126.81993</v>
          </cell>
          <cell r="AI132">
            <v>4</v>
          </cell>
          <cell r="AJ132">
            <v>2</v>
          </cell>
          <cell r="AK132">
            <v>1</v>
          </cell>
          <cell r="AL132">
            <v>1</v>
          </cell>
          <cell r="AM132">
            <v>13</v>
          </cell>
        </row>
        <row r="133">
          <cell r="A133" t="str">
            <v>B1RO36</v>
          </cell>
          <cell r="B133">
            <v>250</v>
          </cell>
          <cell r="C133">
            <v>293</v>
          </cell>
          <cell r="D133">
            <v>307</v>
          </cell>
          <cell r="E133">
            <v>325</v>
          </cell>
          <cell r="F133">
            <v>400</v>
          </cell>
          <cell r="G133">
            <v>413</v>
          </cell>
          <cell r="H133">
            <v>355</v>
          </cell>
          <cell r="I133">
            <v>355</v>
          </cell>
          <cell r="J133">
            <v>389</v>
          </cell>
          <cell r="K133">
            <v>379</v>
          </cell>
          <cell r="L133">
            <v>379</v>
          </cell>
          <cell r="M133">
            <v>379</v>
          </cell>
          <cell r="N133">
            <v>410</v>
          </cell>
          <cell r="O133">
            <v>443</v>
          </cell>
          <cell r="P133">
            <v>481</v>
          </cell>
          <cell r="S133">
            <v>31</v>
          </cell>
          <cell r="T133">
            <v>35</v>
          </cell>
          <cell r="V133" t="str">
            <v>Cabinet</v>
          </cell>
          <cell r="W133" t="str">
            <v>BASE</v>
          </cell>
          <cell r="X133" t="str">
            <v>B1RO</v>
          </cell>
          <cell r="Y133">
            <v>36</v>
          </cell>
          <cell r="Z133">
            <v>35</v>
          </cell>
          <cell r="AA133">
            <v>24</v>
          </cell>
          <cell r="AB133">
            <v>0</v>
          </cell>
          <cell r="AC133" t="str">
            <v>Base 1 Drawer, 1 R/O, 36 X 34.5 X 24</v>
          </cell>
          <cell r="AD133">
            <v>3</v>
          </cell>
          <cell r="AE133">
            <v>32</v>
          </cell>
          <cell r="AF133">
            <v>7.5</v>
          </cell>
          <cell r="AG133">
            <v>18.399999999999999</v>
          </cell>
          <cell r="AH133">
            <v>135.2213725</v>
          </cell>
          <cell r="AI133">
            <v>4</v>
          </cell>
          <cell r="AJ133">
            <v>2</v>
          </cell>
          <cell r="AK133">
            <v>1</v>
          </cell>
          <cell r="AL133">
            <v>1</v>
          </cell>
          <cell r="AM133">
            <v>13</v>
          </cell>
        </row>
        <row r="134">
          <cell r="A134" t="str">
            <v>B1RO39</v>
          </cell>
          <cell r="B134">
            <v>265</v>
          </cell>
          <cell r="C134">
            <v>307</v>
          </cell>
          <cell r="D134">
            <v>322</v>
          </cell>
          <cell r="E134">
            <v>340</v>
          </cell>
          <cell r="F134">
            <v>421</v>
          </cell>
          <cell r="G134">
            <v>441</v>
          </cell>
          <cell r="H134">
            <v>374</v>
          </cell>
          <cell r="I134">
            <v>374</v>
          </cell>
          <cell r="J134">
            <v>412</v>
          </cell>
          <cell r="K134">
            <v>399</v>
          </cell>
          <cell r="L134">
            <v>399</v>
          </cell>
          <cell r="M134">
            <v>399</v>
          </cell>
          <cell r="N134">
            <v>434</v>
          </cell>
          <cell r="O134">
            <v>470</v>
          </cell>
          <cell r="P134">
            <v>507</v>
          </cell>
          <cell r="S134">
            <v>31</v>
          </cell>
          <cell r="T134">
            <v>35</v>
          </cell>
          <cell r="V134" t="str">
            <v>Cabinet</v>
          </cell>
          <cell r="W134" t="str">
            <v>BASE</v>
          </cell>
          <cell r="X134" t="str">
            <v>B1RO</v>
          </cell>
          <cell r="Y134">
            <v>39</v>
          </cell>
          <cell r="Z134">
            <v>35</v>
          </cell>
          <cell r="AA134">
            <v>24</v>
          </cell>
          <cell r="AB134">
            <v>0</v>
          </cell>
          <cell r="AC134" t="str">
            <v>Base 1 Drawer, 1 R/O, 39 X 34.5 X 24</v>
          </cell>
          <cell r="AD134">
            <v>3</v>
          </cell>
          <cell r="AE134">
            <v>33.75</v>
          </cell>
          <cell r="AF134">
            <v>8.1</v>
          </cell>
          <cell r="AG134">
            <v>19.899999999999999</v>
          </cell>
          <cell r="AH134">
            <v>141.74793500000001</v>
          </cell>
          <cell r="AI134">
            <v>4</v>
          </cell>
          <cell r="AJ134">
            <v>2</v>
          </cell>
          <cell r="AK134">
            <v>1</v>
          </cell>
          <cell r="AL134">
            <v>1</v>
          </cell>
          <cell r="AM134">
            <v>13</v>
          </cell>
        </row>
        <row r="135">
          <cell r="A135" t="str">
            <v>B1RO42</v>
          </cell>
          <cell r="B135">
            <v>273</v>
          </cell>
          <cell r="C135">
            <v>322</v>
          </cell>
          <cell r="D135">
            <v>337</v>
          </cell>
          <cell r="E135">
            <v>356</v>
          </cell>
          <cell r="F135">
            <v>444</v>
          </cell>
          <cell r="G135">
            <v>463</v>
          </cell>
          <cell r="H135">
            <v>388</v>
          </cell>
          <cell r="I135">
            <v>388</v>
          </cell>
          <cell r="J135">
            <v>427</v>
          </cell>
          <cell r="K135">
            <v>415</v>
          </cell>
          <cell r="L135">
            <v>415</v>
          </cell>
          <cell r="M135">
            <v>415</v>
          </cell>
          <cell r="N135">
            <v>451</v>
          </cell>
          <cell r="O135">
            <v>486</v>
          </cell>
          <cell r="P135">
            <v>528</v>
          </cell>
          <cell r="S135">
            <v>31</v>
          </cell>
          <cell r="T135">
            <v>35</v>
          </cell>
          <cell r="V135" t="str">
            <v>Cabinet</v>
          </cell>
          <cell r="W135" t="str">
            <v>BASE</v>
          </cell>
          <cell r="X135" t="str">
            <v>B1RO</v>
          </cell>
          <cell r="Y135">
            <v>42</v>
          </cell>
          <cell r="Z135">
            <v>35</v>
          </cell>
          <cell r="AA135">
            <v>24</v>
          </cell>
          <cell r="AB135">
            <v>0</v>
          </cell>
          <cell r="AC135" t="str">
            <v>Base 1 Drawer, 1 R/O, 42 X 34.5 X 24</v>
          </cell>
          <cell r="AD135">
            <v>3</v>
          </cell>
          <cell r="AE135">
            <v>35.5</v>
          </cell>
          <cell r="AF135">
            <v>8.8000000000000007</v>
          </cell>
          <cell r="AG135">
            <v>21.4</v>
          </cell>
          <cell r="AH135">
            <v>152.32425749999999</v>
          </cell>
          <cell r="AI135">
            <v>4</v>
          </cell>
          <cell r="AJ135">
            <v>2</v>
          </cell>
          <cell r="AK135">
            <v>1</v>
          </cell>
          <cell r="AL135">
            <v>1</v>
          </cell>
          <cell r="AM135">
            <v>13</v>
          </cell>
        </row>
        <row r="136">
          <cell r="A136" t="str">
            <v>B21</v>
          </cell>
          <cell r="B136">
            <v>155</v>
          </cell>
          <cell r="C136">
            <v>175</v>
          </cell>
          <cell r="D136">
            <v>184</v>
          </cell>
          <cell r="E136">
            <v>197</v>
          </cell>
          <cell r="F136">
            <v>241</v>
          </cell>
          <cell r="G136">
            <v>250</v>
          </cell>
          <cell r="H136">
            <v>213</v>
          </cell>
          <cell r="I136">
            <v>213</v>
          </cell>
          <cell r="J136">
            <v>237</v>
          </cell>
          <cell r="K136">
            <v>227</v>
          </cell>
          <cell r="L136">
            <v>227</v>
          </cell>
          <cell r="M136">
            <v>227</v>
          </cell>
          <cell r="N136">
            <v>249</v>
          </cell>
          <cell r="O136">
            <v>272</v>
          </cell>
          <cell r="P136">
            <v>289</v>
          </cell>
          <cell r="S136">
            <v>31</v>
          </cell>
          <cell r="T136">
            <v>35</v>
          </cell>
          <cell r="V136" t="str">
            <v>Cabinet</v>
          </cell>
          <cell r="W136" t="str">
            <v>BASE</v>
          </cell>
          <cell r="X136" t="str">
            <v>B</v>
          </cell>
          <cell r="Y136">
            <v>21</v>
          </cell>
          <cell r="Z136">
            <v>35</v>
          </cell>
          <cell r="AA136">
            <v>24</v>
          </cell>
          <cell r="AB136">
            <v>1</v>
          </cell>
          <cell r="AC136" t="str">
            <v>Base 1 Drawer, 21 X 34.5 X 24</v>
          </cell>
          <cell r="AD136">
            <v>1</v>
          </cell>
          <cell r="AE136">
            <v>23.25</v>
          </cell>
          <cell r="AF136">
            <v>4.4000000000000004</v>
          </cell>
          <cell r="AG136">
            <v>10.8</v>
          </cell>
          <cell r="AH136">
            <v>79.790000000000006</v>
          </cell>
          <cell r="AI136">
            <v>2</v>
          </cell>
          <cell r="AJ136">
            <v>1</v>
          </cell>
          <cell r="AK136">
            <v>1</v>
          </cell>
          <cell r="AL136">
            <v>1</v>
          </cell>
          <cell r="AM136">
            <v>10</v>
          </cell>
        </row>
        <row r="137">
          <cell r="A137" t="str">
            <v>B24</v>
          </cell>
          <cell r="B137">
            <v>172</v>
          </cell>
          <cell r="C137">
            <v>199</v>
          </cell>
          <cell r="D137">
            <v>210</v>
          </cell>
          <cell r="E137">
            <v>225</v>
          </cell>
          <cell r="F137">
            <v>275</v>
          </cell>
          <cell r="G137">
            <v>281</v>
          </cell>
          <cell r="H137">
            <v>252</v>
          </cell>
          <cell r="I137">
            <v>252</v>
          </cell>
          <cell r="J137">
            <v>280</v>
          </cell>
          <cell r="K137">
            <v>270</v>
          </cell>
          <cell r="L137">
            <v>270</v>
          </cell>
          <cell r="M137">
            <v>270</v>
          </cell>
          <cell r="N137">
            <v>296</v>
          </cell>
          <cell r="O137">
            <v>329</v>
          </cell>
          <cell r="P137">
            <v>350</v>
          </cell>
          <cell r="S137">
            <v>31</v>
          </cell>
          <cell r="T137">
            <v>35</v>
          </cell>
          <cell r="V137" t="str">
            <v>Cabinet</v>
          </cell>
          <cell r="W137" t="str">
            <v>BASE</v>
          </cell>
          <cell r="X137" t="str">
            <v>B</v>
          </cell>
          <cell r="Y137">
            <v>24</v>
          </cell>
          <cell r="Z137">
            <v>35</v>
          </cell>
          <cell r="AA137">
            <v>24</v>
          </cell>
          <cell r="AB137">
            <v>0</v>
          </cell>
          <cell r="AC137" t="str">
            <v>Base 1 Drawer, 24 X 34.5 X 24</v>
          </cell>
          <cell r="AD137">
            <v>1</v>
          </cell>
          <cell r="AE137">
            <v>25</v>
          </cell>
          <cell r="AF137">
            <v>5</v>
          </cell>
          <cell r="AG137">
            <v>12.3</v>
          </cell>
          <cell r="AH137">
            <v>86.316562500000003</v>
          </cell>
          <cell r="AI137">
            <v>3</v>
          </cell>
          <cell r="AJ137">
            <v>2</v>
          </cell>
          <cell r="AK137">
            <v>1</v>
          </cell>
          <cell r="AL137">
            <v>1</v>
          </cell>
          <cell r="AM137">
            <v>13</v>
          </cell>
        </row>
        <row r="138">
          <cell r="A138" t="str">
            <v>B27</v>
          </cell>
          <cell r="B138">
            <v>179</v>
          </cell>
          <cell r="C138">
            <v>207</v>
          </cell>
          <cell r="D138">
            <v>219</v>
          </cell>
          <cell r="E138">
            <v>234</v>
          </cell>
          <cell r="F138">
            <v>290</v>
          </cell>
          <cell r="G138">
            <v>301</v>
          </cell>
          <cell r="H138">
            <v>266</v>
          </cell>
          <cell r="I138">
            <v>266</v>
          </cell>
          <cell r="J138">
            <v>295</v>
          </cell>
          <cell r="K138">
            <v>286</v>
          </cell>
          <cell r="L138">
            <v>286</v>
          </cell>
          <cell r="M138">
            <v>286</v>
          </cell>
          <cell r="N138">
            <v>312</v>
          </cell>
          <cell r="O138">
            <v>345</v>
          </cell>
          <cell r="P138">
            <v>371</v>
          </cell>
          <cell r="S138">
            <v>31</v>
          </cell>
          <cell r="T138">
            <v>35</v>
          </cell>
          <cell r="V138" t="str">
            <v>Cabinet</v>
          </cell>
          <cell r="W138" t="str">
            <v>BASE</v>
          </cell>
          <cell r="X138" t="str">
            <v>B</v>
          </cell>
          <cell r="Y138">
            <v>27</v>
          </cell>
          <cell r="Z138">
            <v>35</v>
          </cell>
          <cell r="AA138">
            <v>24</v>
          </cell>
          <cell r="AB138">
            <v>0</v>
          </cell>
          <cell r="AC138" t="str">
            <v>Base 1 Drawer, 27 X 34.5 X 24</v>
          </cell>
          <cell r="AD138">
            <v>1</v>
          </cell>
          <cell r="AE138">
            <v>26.75</v>
          </cell>
          <cell r="AF138">
            <v>5.6</v>
          </cell>
          <cell r="AG138">
            <v>13.8</v>
          </cell>
          <cell r="AH138">
            <v>92.843125000000001</v>
          </cell>
          <cell r="AI138">
            <v>3</v>
          </cell>
          <cell r="AJ138">
            <v>2</v>
          </cell>
          <cell r="AK138">
            <v>1</v>
          </cell>
          <cell r="AL138">
            <v>1</v>
          </cell>
          <cell r="AM138">
            <v>13</v>
          </cell>
        </row>
        <row r="139">
          <cell r="A139" t="str">
            <v>B2CT30</v>
          </cell>
          <cell r="B139">
            <v>296</v>
          </cell>
          <cell r="C139">
            <v>307</v>
          </cell>
          <cell r="D139">
            <v>322</v>
          </cell>
          <cell r="E139">
            <v>344</v>
          </cell>
          <cell r="F139">
            <v>407</v>
          </cell>
          <cell r="G139">
            <v>344</v>
          </cell>
          <cell r="H139">
            <v>362</v>
          </cell>
          <cell r="I139">
            <v>362</v>
          </cell>
          <cell r="J139">
            <v>394</v>
          </cell>
          <cell r="K139">
            <v>378</v>
          </cell>
          <cell r="L139">
            <v>378</v>
          </cell>
          <cell r="M139">
            <v>378</v>
          </cell>
          <cell r="N139">
            <v>408</v>
          </cell>
          <cell r="O139">
            <v>428</v>
          </cell>
          <cell r="P139">
            <v>467</v>
          </cell>
          <cell r="S139">
            <v>31</v>
          </cell>
          <cell r="T139">
            <v>35</v>
          </cell>
          <cell r="V139" t="str">
            <v>Cabinet</v>
          </cell>
          <cell r="W139" t="str">
            <v>BASE</v>
          </cell>
          <cell r="X139" t="str">
            <v>B2CT</v>
          </cell>
          <cell r="Y139">
            <v>30</v>
          </cell>
          <cell r="Z139">
            <v>35</v>
          </cell>
          <cell r="AA139">
            <v>24</v>
          </cell>
          <cell r="AB139">
            <v>0</v>
          </cell>
          <cell r="AC139" t="str">
            <v>Base 2 Drawer Cooktop 30 x 35 x 24</v>
          </cell>
          <cell r="AD139">
            <v>1</v>
          </cell>
          <cell r="AE139">
            <v>28.333333333333332</v>
          </cell>
          <cell r="AF139">
            <v>6.3</v>
          </cell>
          <cell r="AG139">
            <v>15.4</v>
          </cell>
          <cell r="AH139">
            <v>108.70050000000001</v>
          </cell>
          <cell r="AI139">
            <v>6</v>
          </cell>
          <cell r="AJ139">
            <v>2</v>
          </cell>
          <cell r="AK139">
            <v>2</v>
          </cell>
          <cell r="AL139">
            <v>1</v>
          </cell>
          <cell r="AM139">
            <v>13</v>
          </cell>
        </row>
        <row r="140">
          <cell r="A140" t="str">
            <v>B2CT36</v>
          </cell>
          <cell r="B140">
            <v>308</v>
          </cell>
          <cell r="C140">
            <v>328</v>
          </cell>
          <cell r="D140">
            <v>344</v>
          </cell>
          <cell r="E140">
            <v>368</v>
          </cell>
          <cell r="F140">
            <v>443</v>
          </cell>
          <cell r="G140">
            <v>368</v>
          </cell>
          <cell r="H140">
            <v>389</v>
          </cell>
          <cell r="I140">
            <v>389</v>
          </cell>
          <cell r="J140">
            <v>421</v>
          </cell>
          <cell r="K140">
            <v>410</v>
          </cell>
          <cell r="L140">
            <v>410</v>
          </cell>
          <cell r="M140">
            <v>410</v>
          </cell>
          <cell r="N140">
            <v>438</v>
          </cell>
          <cell r="O140">
            <v>453</v>
          </cell>
          <cell r="P140">
            <v>510</v>
          </cell>
          <cell r="S140">
            <v>31</v>
          </cell>
          <cell r="T140">
            <v>35</v>
          </cell>
          <cell r="V140" t="str">
            <v>Cabinet</v>
          </cell>
          <cell r="W140" t="str">
            <v>BASE</v>
          </cell>
          <cell r="X140" t="str">
            <v>B2CT</v>
          </cell>
          <cell r="Y140">
            <v>36</v>
          </cell>
          <cell r="Z140">
            <v>35</v>
          </cell>
          <cell r="AA140">
            <v>24</v>
          </cell>
          <cell r="AB140">
            <v>0</v>
          </cell>
          <cell r="AC140" t="str">
            <v>Base 2 Drawer Cooktop 36 x 35 x 24</v>
          </cell>
          <cell r="AD140">
            <v>1</v>
          </cell>
          <cell r="AE140">
            <v>31.833333333333332</v>
          </cell>
          <cell r="AF140">
            <v>7.5</v>
          </cell>
          <cell r="AG140">
            <v>18.399999999999999</v>
          </cell>
          <cell r="AH140">
            <v>121.284875</v>
          </cell>
          <cell r="AI140">
            <v>6</v>
          </cell>
          <cell r="AJ140">
            <v>2</v>
          </cell>
          <cell r="AK140">
            <v>2</v>
          </cell>
          <cell r="AL140">
            <v>1</v>
          </cell>
          <cell r="AM140">
            <v>13</v>
          </cell>
        </row>
        <row r="141">
          <cell r="A141" t="str">
            <v>B2RO12</v>
          </cell>
          <cell r="B141">
            <v>212</v>
          </cell>
          <cell r="C141">
            <v>221</v>
          </cell>
          <cell r="D141">
            <v>229</v>
          </cell>
          <cell r="E141">
            <v>239</v>
          </cell>
          <cell r="F141">
            <v>264</v>
          </cell>
          <cell r="G141">
            <v>267</v>
          </cell>
          <cell r="H141">
            <v>253</v>
          </cell>
          <cell r="I141">
            <v>253</v>
          </cell>
          <cell r="J141">
            <v>271</v>
          </cell>
          <cell r="K141">
            <v>262</v>
          </cell>
          <cell r="L141">
            <v>262</v>
          </cell>
          <cell r="M141">
            <v>262</v>
          </cell>
          <cell r="N141">
            <v>279</v>
          </cell>
          <cell r="O141">
            <v>302</v>
          </cell>
          <cell r="P141">
            <v>312</v>
          </cell>
          <cell r="S141">
            <v>31</v>
          </cell>
          <cell r="T141">
            <v>35</v>
          </cell>
          <cell r="V141" t="str">
            <v>Cabinet</v>
          </cell>
          <cell r="W141" t="str">
            <v>BASE</v>
          </cell>
          <cell r="X141" t="str">
            <v>B2RO</v>
          </cell>
          <cell r="Y141">
            <v>12</v>
          </cell>
          <cell r="Z141">
            <v>35</v>
          </cell>
          <cell r="AA141">
            <v>24</v>
          </cell>
          <cell r="AB141">
            <v>1</v>
          </cell>
          <cell r="AC141" t="str">
            <v>Base 1 Drawer, 2 R/O, 12 X 34.5 X 24</v>
          </cell>
          <cell r="AD141">
            <v>3</v>
          </cell>
          <cell r="AE141">
            <v>18</v>
          </cell>
          <cell r="AF141">
            <v>2.5</v>
          </cell>
          <cell r="AG141">
            <v>6.3</v>
          </cell>
          <cell r="AH141">
            <v>74.909352500000011</v>
          </cell>
          <cell r="AI141">
            <v>2</v>
          </cell>
          <cell r="AJ141">
            <v>1</v>
          </cell>
          <cell r="AK141">
            <v>1</v>
          </cell>
          <cell r="AL141">
            <v>1</v>
          </cell>
          <cell r="AM141">
            <v>10</v>
          </cell>
        </row>
        <row r="142">
          <cell r="A142" t="str">
            <v>B2RO15</v>
          </cell>
          <cell r="B142">
            <v>219</v>
          </cell>
          <cell r="C142">
            <v>233</v>
          </cell>
          <cell r="D142">
            <v>241</v>
          </cell>
          <cell r="E142">
            <v>253</v>
          </cell>
          <cell r="F142">
            <v>284</v>
          </cell>
          <cell r="G142">
            <v>288</v>
          </cell>
          <cell r="H142">
            <v>266</v>
          </cell>
          <cell r="I142">
            <v>266</v>
          </cell>
          <cell r="J142">
            <v>286</v>
          </cell>
          <cell r="K142">
            <v>276</v>
          </cell>
          <cell r="L142">
            <v>276</v>
          </cell>
          <cell r="M142">
            <v>276</v>
          </cell>
          <cell r="N142">
            <v>295</v>
          </cell>
          <cell r="O142">
            <v>318</v>
          </cell>
          <cell r="P142">
            <v>331</v>
          </cell>
          <cell r="S142">
            <v>31</v>
          </cell>
          <cell r="T142">
            <v>35</v>
          </cell>
          <cell r="V142" t="str">
            <v>Cabinet</v>
          </cell>
          <cell r="W142" t="str">
            <v>BASE</v>
          </cell>
          <cell r="X142" t="str">
            <v>B2RO</v>
          </cell>
          <cell r="Y142">
            <v>15</v>
          </cell>
          <cell r="Z142">
            <v>35</v>
          </cell>
          <cell r="AA142">
            <v>24</v>
          </cell>
          <cell r="AB142">
            <v>1</v>
          </cell>
          <cell r="AC142" t="str">
            <v>Base 1 Drawer, 2 R/O, 15 X 34.5 X 24</v>
          </cell>
          <cell r="AD142">
            <v>3</v>
          </cell>
          <cell r="AE142">
            <v>19.75</v>
          </cell>
          <cell r="AF142">
            <v>3.1</v>
          </cell>
          <cell r="AG142">
            <v>7.8</v>
          </cell>
          <cell r="AH142">
            <v>85.185675000000003</v>
          </cell>
          <cell r="AI142">
            <v>2</v>
          </cell>
          <cell r="AJ142">
            <v>1</v>
          </cell>
          <cell r="AK142">
            <v>1</v>
          </cell>
          <cell r="AL142">
            <v>1</v>
          </cell>
          <cell r="AM142">
            <v>10</v>
          </cell>
        </row>
        <row r="143">
          <cell r="A143" t="str">
            <v>B2RO18</v>
          </cell>
          <cell r="B143">
            <v>226</v>
          </cell>
          <cell r="C143">
            <v>243</v>
          </cell>
          <cell r="D143">
            <v>252</v>
          </cell>
          <cell r="E143">
            <v>264</v>
          </cell>
          <cell r="F143">
            <v>302</v>
          </cell>
          <cell r="G143">
            <v>309</v>
          </cell>
          <cell r="H143">
            <v>279</v>
          </cell>
          <cell r="I143">
            <v>279</v>
          </cell>
          <cell r="J143">
            <v>301</v>
          </cell>
          <cell r="K143">
            <v>292</v>
          </cell>
          <cell r="L143">
            <v>292</v>
          </cell>
          <cell r="M143">
            <v>292</v>
          </cell>
          <cell r="N143">
            <v>311</v>
          </cell>
          <cell r="O143">
            <v>334</v>
          </cell>
          <cell r="P143">
            <v>349</v>
          </cell>
          <cell r="S143">
            <v>31</v>
          </cell>
          <cell r="T143">
            <v>35</v>
          </cell>
          <cell r="V143" t="str">
            <v>Cabinet</v>
          </cell>
          <cell r="W143" t="str">
            <v>BASE</v>
          </cell>
          <cell r="X143" t="str">
            <v>B2RO</v>
          </cell>
          <cell r="Y143">
            <v>18</v>
          </cell>
          <cell r="Z143">
            <v>35</v>
          </cell>
          <cell r="AA143">
            <v>24</v>
          </cell>
          <cell r="AB143">
            <v>1</v>
          </cell>
          <cell r="AC143" t="str">
            <v>Base 1 Drawer, 2 R/O, 18 X 34.5 X 24</v>
          </cell>
          <cell r="AD143">
            <v>3</v>
          </cell>
          <cell r="AE143">
            <v>21.5</v>
          </cell>
          <cell r="AF143">
            <v>3.8</v>
          </cell>
          <cell r="AG143">
            <v>9.3000000000000007</v>
          </cell>
          <cell r="AH143">
            <v>95.761997499999993</v>
          </cell>
          <cell r="AI143">
            <v>2</v>
          </cell>
          <cell r="AJ143">
            <v>1</v>
          </cell>
          <cell r="AK143">
            <v>1</v>
          </cell>
          <cell r="AL143">
            <v>1</v>
          </cell>
          <cell r="AM143">
            <v>10</v>
          </cell>
        </row>
        <row r="144">
          <cell r="A144" t="str">
            <v>B2RO21</v>
          </cell>
          <cell r="B144">
            <v>235</v>
          </cell>
          <cell r="C144">
            <v>255</v>
          </cell>
          <cell r="D144">
            <v>264</v>
          </cell>
          <cell r="E144">
            <v>277</v>
          </cell>
          <cell r="F144">
            <v>321</v>
          </cell>
          <cell r="G144">
            <v>330</v>
          </cell>
          <cell r="H144">
            <v>293</v>
          </cell>
          <cell r="I144">
            <v>293</v>
          </cell>
          <cell r="J144">
            <v>317</v>
          </cell>
          <cell r="K144">
            <v>307</v>
          </cell>
          <cell r="L144">
            <v>307</v>
          </cell>
          <cell r="M144">
            <v>307</v>
          </cell>
          <cell r="N144">
            <v>329</v>
          </cell>
          <cell r="O144">
            <v>352</v>
          </cell>
          <cell r="P144">
            <v>369</v>
          </cell>
          <cell r="S144">
            <v>31</v>
          </cell>
          <cell r="T144">
            <v>35</v>
          </cell>
          <cell r="V144" t="str">
            <v>Cabinet</v>
          </cell>
          <cell r="W144" t="str">
            <v>BASE</v>
          </cell>
          <cell r="X144" t="str">
            <v>B2RO</v>
          </cell>
          <cell r="Y144">
            <v>21</v>
          </cell>
          <cell r="Z144">
            <v>35</v>
          </cell>
          <cell r="AA144">
            <v>24</v>
          </cell>
          <cell r="AB144">
            <v>1</v>
          </cell>
          <cell r="AC144" t="str">
            <v>Base 1 Drawer, 2 R/O, 21 X 34.5 X 24</v>
          </cell>
          <cell r="AD144">
            <v>3</v>
          </cell>
          <cell r="AE144">
            <v>23.25</v>
          </cell>
          <cell r="AF144">
            <v>4.4000000000000004</v>
          </cell>
          <cell r="AG144">
            <v>10.8</v>
          </cell>
          <cell r="AH144">
            <v>106.03832</v>
          </cell>
          <cell r="AI144">
            <v>2</v>
          </cell>
          <cell r="AJ144">
            <v>1</v>
          </cell>
          <cell r="AK144">
            <v>1</v>
          </cell>
          <cell r="AL144">
            <v>1</v>
          </cell>
          <cell r="AM144">
            <v>10</v>
          </cell>
        </row>
        <row r="145">
          <cell r="A145" t="str">
            <v>B2RO24</v>
          </cell>
          <cell r="B145">
            <v>270</v>
          </cell>
          <cell r="C145">
            <v>297</v>
          </cell>
          <cell r="D145">
            <v>308</v>
          </cell>
          <cell r="E145">
            <v>323</v>
          </cell>
          <cell r="F145">
            <v>373</v>
          </cell>
          <cell r="G145">
            <v>379</v>
          </cell>
          <cell r="H145">
            <v>350</v>
          </cell>
          <cell r="I145">
            <v>350</v>
          </cell>
          <cell r="J145">
            <v>378</v>
          </cell>
          <cell r="K145">
            <v>368</v>
          </cell>
          <cell r="L145">
            <v>368</v>
          </cell>
          <cell r="M145">
            <v>368</v>
          </cell>
          <cell r="N145">
            <v>394</v>
          </cell>
          <cell r="O145">
            <v>427</v>
          </cell>
          <cell r="P145">
            <v>448</v>
          </cell>
          <cell r="S145">
            <v>31</v>
          </cell>
          <cell r="T145">
            <v>35</v>
          </cell>
          <cell r="V145" t="str">
            <v>Cabinet</v>
          </cell>
          <cell r="W145" t="str">
            <v>BASE</v>
          </cell>
          <cell r="X145" t="str">
            <v>B2RO</v>
          </cell>
          <cell r="Y145">
            <v>24</v>
          </cell>
          <cell r="Z145">
            <v>35</v>
          </cell>
          <cell r="AA145">
            <v>24</v>
          </cell>
          <cell r="AB145">
            <v>0</v>
          </cell>
          <cell r="AC145" t="str">
            <v>Base 1 Drawer, 2 R/O, 24 X 34.5 X 24</v>
          </cell>
          <cell r="AD145">
            <v>3</v>
          </cell>
          <cell r="AE145">
            <v>25</v>
          </cell>
          <cell r="AF145">
            <v>5</v>
          </cell>
          <cell r="AG145">
            <v>12.3</v>
          </cell>
          <cell r="AH145">
            <v>116.31464250000001</v>
          </cell>
          <cell r="AI145">
            <v>3</v>
          </cell>
          <cell r="AJ145">
            <v>2</v>
          </cell>
          <cell r="AK145">
            <v>1</v>
          </cell>
          <cell r="AL145">
            <v>1</v>
          </cell>
          <cell r="AM145">
            <v>13</v>
          </cell>
        </row>
        <row r="146">
          <cell r="A146" t="str">
            <v>B2RO27</v>
          </cell>
          <cell r="B146">
            <v>281</v>
          </cell>
          <cell r="C146">
            <v>309</v>
          </cell>
          <cell r="D146">
            <v>321</v>
          </cell>
          <cell r="E146">
            <v>336</v>
          </cell>
          <cell r="F146">
            <v>392</v>
          </cell>
          <cell r="G146">
            <v>403</v>
          </cell>
          <cell r="H146">
            <v>368</v>
          </cell>
          <cell r="I146">
            <v>368</v>
          </cell>
          <cell r="J146">
            <v>397</v>
          </cell>
          <cell r="K146">
            <v>388</v>
          </cell>
          <cell r="L146">
            <v>388</v>
          </cell>
          <cell r="M146">
            <v>388</v>
          </cell>
          <cell r="N146">
            <v>414</v>
          </cell>
          <cell r="O146">
            <v>447</v>
          </cell>
          <cell r="P146">
            <v>473</v>
          </cell>
          <cell r="S146">
            <v>31</v>
          </cell>
          <cell r="T146">
            <v>35</v>
          </cell>
          <cell r="V146" t="str">
            <v>Cabinet</v>
          </cell>
          <cell r="W146" t="str">
            <v>BASE</v>
          </cell>
          <cell r="X146" t="str">
            <v>B2RO</v>
          </cell>
          <cell r="Y146">
            <v>27</v>
          </cell>
          <cell r="Z146">
            <v>35</v>
          </cell>
          <cell r="AA146">
            <v>24</v>
          </cell>
          <cell r="AB146">
            <v>0</v>
          </cell>
          <cell r="AC146" t="str">
            <v>Base 1 Drawer, 2 R/O, 27 X 34.5 X 24</v>
          </cell>
          <cell r="AD146">
            <v>3</v>
          </cell>
          <cell r="AE146">
            <v>26.75</v>
          </cell>
          <cell r="AF146">
            <v>5.6</v>
          </cell>
          <cell r="AG146">
            <v>13.8</v>
          </cell>
          <cell r="AH146">
            <v>126.59096500000001</v>
          </cell>
          <cell r="AI146">
            <v>3</v>
          </cell>
          <cell r="AJ146">
            <v>2</v>
          </cell>
          <cell r="AK146">
            <v>1</v>
          </cell>
          <cell r="AL146">
            <v>1</v>
          </cell>
          <cell r="AM146">
            <v>13</v>
          </cell>
        </row>
        <row r="147">
          <cell r="A147" t="str">
            <v>B2RO30</v>
          </cell>
          <cell r="B147">
            <v>288</v>
          </cell>
          <cell r="C147">
            <v>324</v>
          </cell>
          <cell r="D147">
            <v>337</v>
          </cell>
          <cell r="E147">
            <v>353</v>
          </cell>
          <cell r="F147">
            <v>416</v>
          </cell>
          <cell r="G147">
            <v>424</v>
          </cell>
          <cell r="H147">
            <v>380</v>
          </cell>
          <cell r="I147">
            <v>380</v>
          </cell>
          <cell r="J147">
            <v>412</v>
          </cell>
          <cell r="K147">
            <v>401</v>
          </cell>
          <cell r="L147">
            <v>401</v>
          </cell>
          <cell r="M147">
            <v>401</v>
          </cell>
          <cell r="N147">
            <v>430</v>
          </cell>
          <cell r="O147">
            <v>465</v>
          </cell>
          <cell r="P147">
            <v>492</v>
          </cell>
          <cell r="S147">
            <v>31</v>
          </cell>
          <cell r="T147">
            <v>35</v>
          </cell>
          <cell r="V147" t="str">
            <v>Cabinet</v>
          </cell>
          <cell r="W147" t="str">
            <v>BASE</v>
          </cell>
          <cell r="X147" t="str">
            <v>B2RO</v>
          </cell>
          <cell r="Y147">
            <v>30</v>
          </cell>
          <cell r="Z147">
            <v>35</v>
          </cell>
          <cell r="AA147">
            <v>24</v>
          </cell>
          <cell r="AB147">
            <v>0</v>
          </cell>
          <cell r="AC147" t="str">
            <v>Base 1 Drawer, 2 R/O, 30 X 34.5 X 24</v>
          </cell>
          <cell r="AD147">
            <v>3</v>
          </cell>
          <cell r="AE147">
            <v>28.5</v>
          </cell>
          <cell r="AF147">
            <v>6.3</v>
          </cell>
          <cell r="AG147">
            <v>15.4</v>
          </cell>
          <cell r="AH147">
            <v>137.16728749999999</v>
          </cell>
          <cell r="AI147">
            <v>3</v>
          </cell>
          <cell r="AJ147">
            <v>2</v>
          </cell>
          <cell r="AK147">
            <v>1</v>
          </cell>
          <cell r="AL147">
            <v>1</v>
          </cell>
          <cell r="AM147">
            <v>13</v>
          </cell>
        </row>
        <row r="148">
          <cell r="A148" t="str">
            <v>B2RO33</v>
          </cell>
          <cell r="B148">
            <v>297</v>
          </cell>
          <cell r="C148">
            <v>339</v>
          </cell>
          <cell r="D148">
            <v>352</v>
          </cell>
          <cell r="E148">
            <v>370</v>
          </cell>
          <cell r="F148">
            <v>439</v>
          </cell>
          <cell r="G148">
            <v>448</v>
          </cell>
          <cell r="H148">
            <v>397</v>
          </cell>
          <cell r="I148">
            <v>397</v>
          </cell>
          <cell r="J148">
            <v>429</v>
          </cell>
          <cell r="K148">
            <v>420</v>
          </cell>
          <cell r="L148">
            <v>420</v>
          </cell>
          <cell r="M148">
            <v>420</v>
          </cell>
          <cell r="N148">
            <v>448</v>
          </cell>
          <cell r="O148">
            <v>480</v>
          </cell>
          <cell r="P148">
            <v>517</v>
          </cell>
          <cell r="S148">
            <v>31</v>
          </cell>
          <cell r="T148">
            <v>35</v>
          </cell>
          <cell r="V148" t="str">
            <v>Cabinet</v>
          </cell>
          <cell r="W148" t="str">
            <v>BASE</v>
          </cell>
          <cell r="X148" t="str">
            <v>B2RO</v>
          </cell>
          <cell r="Y148">
            <v>33</v>
          </cell>
          <cell r="Z148">
            <v>35</v>
          </cell>
          <cell r="AA148">
            <v>24</v>
          </cell>
          <cell r="AB148">
            <v>0</v>
          </cell>
          <cell r="AC148" t="str">
            <v>Base 1 Drawer, 2 R/O, 33 X 34.5 X 24</v>
          </cell>
          <cell r="AD148">
            <v>3</v>
          </cell>
          <cell r="AE148">
            <v>30.25</v>
          </cell>
          <cell r="AF148">
            <v>6.9</v>
          </cell>
          <cell r="AG148">
            <v>16.899999999999999</v>
          </cell>
          <cell r="AH148">
            <v>147.44361000000001</v>
          </cell>
          <cell r="AI148">
            <v>4</v>
          </cell>
          <cell r="AJ148">
            <v>2</v>
          </cell>
          <cell r="AK148">
            <v>1</v>
          </cell>
          <cell r="AL148">
            <v>1</v>
          </cell>
          <cell r="AM148">
            <v>13</v>
          </cell>
        </row>
        <row r="149">
          <cell r="A149" t="str">
            <v>B2RO36</v>
          </cell>
          <cell r="B149">
            <v>306</v>
          </cell>
          <cell r="C149">
            <v>349</v>
          </cell>
          <cell r="D149">
            <v>363</v>
          </cell>
          <cell r="E149">
            <v>381</v>
          </cell>
          <cell r="F149">
            <v>456</v>
          </cell>
          <cell r="G149">
            <v>469</v>
          </cell>
          <cell r="H149">
            <v>411</v>
          </cell>
          <cell r="I149">
            <v>411</v>
          </cell>
          <cell r="J149">
            <v>445</v>
          </cell>
          <cell r="K149">
            <v>435</v>
          </cell>
          <cell r="L149">
            <v>435</v>
          </cell>
          <cell r="M149">
            <v>435</v>
          </cell>
          <cell r="N149">
            <v>466</v>
          </cell>
          <cell r="O149">
            <v>499</v>
          </cell>
          <cell r="P149">
            <v>537</v>
          </cell>
          <cell r="S149">
            <v>31</v>
          </cell>
          <cell r="T149">
            <v>35</v>
          </cell>
          <cell r="V149" t="str">
            <v>Cabinet</v>
          </cell>
          <cell r="W149" t="str">
            <v>BASE</v>
          </cell>
          <cell r="X149" t="str">
            <v>B2RO</v>
          </cell>
          <cell r="Y149">
            <v>36</v>
          </cell>
          <cell r="Z149">
            <v>35</v>
          </cell>
          <cell r="AA149">
            <v>24</v>
          </cell>
          <cell r="AB149">
            <v>0</v>
          </cell>
          <cell r="AC149" t="str">
            <v>Base 1 Drawer, 2 R/O, 36 X 34.5 X 24</v>
          </cell>
          <cell r="AD149">
            <v>3</v>
          </cell>
          <cell r="AE149">
            <v>32</v>
          </cell>
          <cell r="AF149">
            <v>7.5</v>
          </cell>
          <cell r="AG149">
            <v>18.399999999999999</v>
          </cell>
          <cell r="AH149">
            <v>157.7199325</v>
          </cell>
          <cell r="AI149">
            <v>4</v>
          </cell>
          <cell r="AJ149">
            <v>2</v>
          </cell>
          <cell r="AK149">
            <v>1</v>
          </cell>
          <cell r="AL149">
            <v>1</v>
          </cell>
          <cell r="AM149">
            <v>13</v>
          </cell>
        </row>
        <row r="150">
          <cell r="A150" t="str">
            <v>B2RO39</v>
          </cell>
          <cell r="B150">
            <v>324</v>
          </cell>
          <cell r="C150">
            <v>366</v>
          </cell>
          <cell r="D150">
            <v>381</v>
          </cell>
          <cell r="E150">
            <v>399</v>
          </cell>
          <cell r="F150">
            <v>480</v>
          </cell>
          <cell r="G150">
            <v>500</v>
          </cell>
          <cell r="H150">
            <v>433</v>
          </cell>
          <cell r="I150">
            <v>433</v>
          </cell>
          <cell r="J150">
            <v>471</v>
          </cell>
          <cell r="K150">
            <v>458</v>
          </cell>
          <cell r="L150">
            <v>458</v>
          </cell>
          <cell r="M150">
            <v>458</v>
          </cell>
          <cell r="N150">
            <v>493</v>
          </cell>
          <cell r="O150">
            <v>529</v>
          </cell>
          <cell r="P150">
            <v>566</v>
          </cell>
          <cell r="S150">
            <v>31</v>
          </cell>
          <cell r="T150">
            <v>35</v>
          </cell>
          <cell r="V150" t="str">
            <v>Cabinet</v>
          </cell>
          <cell r="W150" t="str">
            <v>BASE</v>
          </cell>
          <cell r="X150" t="str">
            <v>B2RO</v>
          </cell>
          <cell r="Y150">
            <v>39</v>
          </cell>
          <cell r="Z150">
            <v>35</v>
          </cell>
          <cell r="AA150">
            <v>24</v>
          </cell>
          <cell r="AB150">
            <v>0</v>
          </cell>
          <cell r="AC150" t="str">
            <v>Base 1 Drawer, 2 R/O, 39 X 34.5 X 24</v>
          </cell>
          <cell r="AD150">
            <v>3</v>
          </cell>
          <cell r="AE150">
            <v>33.75</v>
          </cell>
          <cell r="AF150">
            <v>8.1</v>
          </cell>
          <cell r="AG150">
            <v>19.899999999999999</v>
          </cell>
          <cell r="AH150">
            <v>164.24649500000001</v>
          </cell>
          <cell r="AI150">
            <v>4</v>
          </cell>
          <cell r="AJ150">
            <v>2</v>
          </cell>
          <cell r="AK150">
            <v>1</v>
          </cell>
          <cell r="AL150">
            <v>1</v>
          </cell>
          <cell r="AM150">
            <v>13</v>
          </cell>
        </row>
        <row r="151">
          <cell r="A151" t="str">
            <v>B2RO42</v>
          </cell>
          <cell r="B151">
            <v>335</v>
          </cell>
          <cell r="C151">
            <v>384</v>
          </cell>
          <cell r="D151">
            <v>399</v>
          </cell>
          <cell r="E151">
            <v>418</v>
          </cell>
          <cell r="F151">
            <v>506</v>
          </cell>
          <cell r="G151">
            <v>525</v>
          </cell>
          <cell r="H151">
            <v>450</v>
          </cell>
          <cell r="I151">
            <v>450</v>
          </cell>
          <cell r="J151">
            <v>489</v>
          </cell>
          <cell r="K151">
            <v>477</v>
          </cell>
          <cell r="L151">
            <v>477</v>
          </cell>
          <cell r="M151">
            <v>477</v>
          </cell>
          <cell r="N151">
            <v>513</v>
          </cell>
          <cell r="O151">
            <v>548</v>
          </cell>
          <cell r="P151">
            <v>590</v>
          </cell>
          <cell r="S151">
            <v>31</v>
          </cell>
          <cell r="T151">
            <v>35</v>
          </cell>
          <cell r="V151" t="str">
            <v>Cabinet</v>
          </cell>
          <cell r="W151" t="str">
            <v>BASE</v>
          </cell>
          <cell r="X151" t="str">
            <v>B2RO</v>
          </cell>
          <cell r="Y151">
            <v>42</v>
          </cell>
          <cell r="Z151">
            <v>35</v>
          </cell>
          <cell r="AA151">
            <v>24</v>
          </cell>
          <cell r="AB151">
            <v>0</v>
          </cell>
          <cell r="AC151" t="str">
            <v>Base 1 Drawer, 2 R/O, 42 X 34.5 X 24</v>
          </cell>
          <cell r="AD151">
            <v>3</v>
          </cell>
          <cell r="AE151">
            <v>35.5</v>
          </cell>
          <cell r="AF151">
            <v>8.8000000000000007</v>
          </cell>
          <cell r="AG151">
            <v>21.4</v>
          </cell>
          <cell r="AH151">
            <v>178.57257749999999</v>
          </cell>
          <cell r="AI151">
            <v>4</v>
          </cell>
          <cell r="AJ151">
            <v>2</v>
          </cell>
          <cell r="AK151">
            <v>1</v>
          </cell>
          <cell r="AL151">
            <v>1</v>
          </cell>
          <cell r="AM151">
            <v>13</v>
          </cell>
        </row>
        <row r="152">
          <cell r="A152" t="str">
            <v>B30</v>
          </cell>
          <cell r="B152">
            <v>182</v>
          </cell>
          <cell r="C152">
            <v>218</v>
          </cell>
          <cell r="D152">
            <v>231</v>
          </cell>
          <cell r="E152">
            <v>247</v>
          </cell>
          <cell r="F152">
            <v>310</v>
          </cell>
          <cell r="G152">
            <v>318</v>
          </cell>
          <cell r="H152">
            <v>274</v>
          </cell>
          <cell r="I152">
            <v>274</v>
          </cell>
          <cell r="J152">
            <v>306</v>
          </cell>
          <cell r="K152">
            <v>295</v>
          </cell>
          <cell r="L152">
            <v>295</v>
          </cell>
          <cell r="M152">
            <v>295</v>
          </cell>
          <cell r="N152">
            <v>324</v>
          </cell>
          <cell r="O152">
            <v>359</v>
          </cell>
          <cell r="P152">
            <v>386</v>
          </cell>
          <cell r="S152">
            <v>31</v>
          </cell>
          <cell r="T152">
            <v>35</v>
          </cell>
          <cell r="V152" t="str">
            <v>Cabinet</v>
          </cell>
          <cell r="W152" t="str">
            <v>BASE</v>
          </cell>
          <cell r="X152" t="str">
            <v>B</v>
          </cell>
          <cell r="Y152">
            <v>30</v>
          </cell>
          <cell r="Z152">
            <v>35</v>
          </cell>
          <cell r="AA152">
            <v>24</v>
          </cell>
          <cell r="AB152">
            <v>0</v>
          </cell>
          <cell r="AC152" t="str">
            <v>Base 1 Drawer, 30 X 34.5 X 24</v>
          </cell>
          <cell r="AD152">
            <v>1</v>
          </cell>
          <cell r="AE152">
            <v>28.5</v>
          </cell>
          <cell r="AF152">
            <v>6.3</v>
          </cell>
          <cell r="AG152">
            <v>15.4</v>
          </cell>
          <cell r="AH152">
            <v>99.669687499999995</v>
          </cell>
          <cell r="AI152">
            <v>3</v>
          </cell>
          <cell r="AJ152">
            <v>2</v>
          </cell>
          <cell r="AK152">
            <v>1</v>
          </cell>
          <cell r="AL152">
            <v>1</v>
          </cell>
          <cell r="AM152">
            <v>13</v>
          </cell>
        </row>
        <row r="153">
          <cell r="A153" t="str">
            <v>B33</v>
          </cell>
          <cell r="B153">
            <v>189</v>
          </cell>
          <cell r="C153">
            <v>231</v>
          </cell>
          <cell r="D153">
            <v>244</v>
          </cell>
          <cell r="E153">
            <v>262</v>
          </cell>
          <cell r="F153">
            <v>331</v>
          </cell>
          <cell r="G153">
            <v>340</v>
          </cell>
          <cell r="H153">
            <v>289</v>
          </cell>
          <cell r="I153">
            <v>289</v>
          </cell>
          <cell r="J153">
            <v>321</v>
          </cell>
          <cell r="K153">
            <v>312</v>
          </cell>
          <cell r="L153">
            <v>312</v>
          </cell>
          <cell r="M153">
            <v>312</v>
          </cell>
          <cell r="N153">
            <v>340</v>
          </cell>
          <cell r="O153">
            <v>372</v>
          </cell>
          <cell r="P153">
            <v>409</v>
          </cell>
          <cell r="S153">
            <v>31</v>
          </cell>
          <cell r="T153">
            <v>35</v>
          </cell>
          <cell r="V153" t="str">
            <v>Cabinet</v>
          </cell>
          <cell r="W153" t="str">
            <v>BASE</v>
          </cell>
          <cell r="X153" t="str">
            <v>B</v>
          </cell>
          <cell r="Y153">
            <v>33</v>
          </cell>
          <cell r="Z153">
            <v>35</v>
          </cell>
          <cell r="AA153">
            <v>24</v>
          </cell>
          <cell r="AB153">
            <v>0</v>
          </cell>
          <cell r="AC153" t="str">
            <v>Base 1 Drawer, 33 X 34.5 X 24</v>
          </cell>
          <cell r="AD153">
            <v>1</v>
          </cell>
          <cell r="AE153">
            <v>30.25</v>
          </cell>
          <cell r="AF153">
            <v>6.9</v>
          </cell>
          <cell r="AG153">
            <v>16.899999999999999</v>
          </cell>
          <cell r="AH153">
            <v>106.19625000000001</v>
          </cell>
          <cell r="AI153">
            <v>4</v>
          </cell>
          <cell r="AJ153">
            <v>2</v>
          </cell>
          <cell r="AK153">
            <v>1</v>
          </cell>
          <cell r="AL153">
            <v>1</v>
          </cell>
          <cell r="AM153">
            <v>13</v>
          </cell>
        </row>
        <row r="154">
          <cell r="A154" t="str">
            <v>B36</v>
          </cell>
          <cell r="B154">
            <v>194</v>
          </cell>
          <cell r="C154">
            <v>237</v>
          </cell>
          <cell r="D154">
            <v>251</v>
          </cell>
          <cell r="E154">
            <v>269</v>
          </cell>
          <cell r="F154">
            <v>344</v>
          </cell>
          <cell r="G154">
            <v>357</v>
          </cell>
          <cell r="H154">
            <v>299</v>
          </cell>
          <cell r="I154">
            <v>299</v>
          </cell>
          <cell r="J154">
            <v>333</v>
          </cell>
          <cell r="K154">
            <v>323</v>
          </cell>
          <cell r="L154">
            <v>323</v>
          </cell>
          <cell r="M154">
            <v>323</v>
          </cell>
          <cell r="N154">
            <v>354</v>
          </cell>
          <cell r="O154">
            <v>387</v>
          </cell>
          <cell r="P154">
            <v>425</v>
          </cell>
          <cell r="S154">
            <v>31</v>
          </cell>
          <cell r="T154">
            <v>35</v>
          </cell>
          <cell r="V154" t="str">
            <v>Cabinet</v>
          </cell>
          <cell r="W154" t="str">
            <v>BASE</v>
          </cell>
          <cell r="X154" t="str">
            <v>B</v>
          </cell>
          <cell r="Y154">
            <v>36</v>
          </cell>
          <cell r="Z154">
            <v>35</v>
          </cell>
          <cell r="AA154">
            <v>24</v>
          </cell>
          <cell r="AB154">
            <v>0</v>
          </cell>
          <cell r="AC154" t="str">
            <v>Base 1 Drawer, 36 X 34.5 X 24</v>
          </cell>
          <cell r="AD154">
            <v>1</v>
          </cell>
          <cell r="AE154">
            <v>32</v>
          </cell>
          <cell r="AF154">
            <v>7.5</v>
          </cell>
          <cell r="AG154">
            <v>18.399999999999999</v>
          </cell>
          <cell r="AH154">
            <v>112.7228125</v>
          </cell>
          <cell r="AI154">
            <v>4</v>
          </cell>
          <cell r="AJ154">
            <v>2</v>
          </cell>
          <cell r="AK154">
            <v>1</v>
          </cell>
          <cell r="AL154">
            <v>1</v>
          </cell>
          <cell r="AM154">
            <v>13</v>
          </cell>
        </row>
        <row r="155">
          <cell r="A155" t="str">
            <v>B39</v>
          </cell>
          <cell r="B155">
            <v>206</v>
          </cell>
          <cell r="C155">
            <v>248</v>
          </cell>
          <cell r="D155">
            <v>263</v>
          </cell>
          <cell r="E155">
            <v>281</v>
          </cell>
          <cell r="F155">
            <v>362</v>
          </cell>
          <cell r="G155">
            <v>382</v>
          </cell>
          <cell r="H155">
            <v>315</v>
          </cell>
          <cell r="I155">
            <v>315</v>
          </cell>
          <cell r="J155">
            <v>353</v>
          </cell>
          <cell r="K155">
            <v>340</v>
          </cell>
          <cell r="L155">
            <v>340</v>
          </cell>
          <cell r="M155">
            <v>340</v>
          </cell>
          <cell r="N155">
            <v>375</v>
          </cell>
          <cell r="O155">
            <v>411</v>
          </cell>
          <cell r="P155">
            <v>448</v>
          </cell>
          <cell r="S155">
            <v>31</v>
          </cell>
          <cell r="T155">
            <v>35</v>
          </cell>
          <cell r="V155" t="str">
            <v>Cabinet</v>
          </cell>
          <cell r="W155" t="str">
            <v>BASE</v>
          </cell>
          <cell r="X155" t="str">
            <v>B</v>
          </cell>
          <cell r="Y155">
            <v>39</v>
          </cell>
          <cell r="Z155">
            <v>35</v>
          </cell>
          <cell r="AA155">
            <v>24</v>
          </cell>
          <cell r="AB155">
            <v>0</v>
          </cell>
          <cell r="AC155" t="str">
            <v>Base 1 Drawer, 39 X 34.5 X 24</v>
          </cell>
          <cell r="AD155">
            <v>1</v>
          </cell>
          <cell r="AE155">
            <v>33.75</v>
          </cell>
          <cell r="AF155">
            <v>8.1</v>
          </cell>
          <cell r="AG155">
            <v>19.899999999999999</v>
          </cell>
          <cell r="AH155">
            <v>119.249375</v>
          </cell>
          <cell r="AI155">
            <v>4</v>
          </cell>
          <cell r="AJ155">
            <v>2</v>
          </cell>
          <cell r="AK155">
            <v>1</v>
          </cell>
          <cell r="AL155">
            <v>1</v>
          </cell>
          <cell r="AM155">
            <v>13</v>
          </cell>
        </row>
        <row r="156">
          <cell r="A156" t="str">
            <v>B3D12</v>
          </cell>
          <cell r="B156">
            <v>184</v>
          </cell>
          <cell r="C156">
            <v>188</v>
          </cell>
          <cell r="D156">
            <v>199</v>
          </cell>
          <cell r="E156">
            <v>213</v>
          </cell>
          <cell r="F156">
            <v>238</v>
          </cell>
          <cell r="G156">
            <v>213</v>
          </cell>
          <cell r="H156">
            <v>236</v>
          </cell>
          <cell r="I156">
            <v>236</v>
          </cell>
          <cell r="J156">
            <v>259</v>
          </cell>
          <cell r="K156">
            <v>246</v>
          </cell>
          <cell r="L156">
            <v>246</v>
          </cell>
          <cell r="M156">
            <v>246</v>
          </cell>
          <cell r="N156">
            <v>268</v>
          </cell>
          <cell r="O156">
            <v>302</v>
          </cell>
          <cell r="P156">
            <v>305</v>
          </cell>
          <cell r="S156">
            <v>31</v>
          </cell>
          <cell r="T156">
            <v>35</v>
          </cell>
          <cell r="V156" t="str">
            <v>Cabinet</v>
          </cell>
          <cell r="W156" t="str">
            <v>BASE</v>
          </cell>
          <cell r="X156" t="str">
            <v>B3D</v>
          </cell>
          <cell r="Y156">
            <v>12</v>
          </cell>
          <cell r="Z156">
            <v>35</v>
          </cell>
          <cell r="AA156">
            <v>24</v>
          </cell>
          <cell r="AB156">
            <v>0</v>
          </cell>
          <cell r="AC156" t="str">
            <v>Base 3 Drawer, 12 X 34.5 X 24</v>
          </cell>
          <cell r="AD156">
            <v>1</v>
          </cell>
          <cell r="AE156">
            <v>19.416666666666668</v>
          </cell>
          <cell r="AF156">
            <v>2.5</v>
          </cell>
          <cell r="AG156">
            <v>6.3</v>
          </cell>
          <cell r="AH156">
            <v>79.898312500000003</v>
          </cell>
          <cell r="AI156">
            <v>3</v>
          </cell>
          <cell r="AJ156">
            <v>0</v>
          </cell>
          <cell r="AK156">
            <v>3</v>
          </cell>
          <cell r="AL156">
            <v>1</v>
          </cell>
          <cell r="AM156">
            <v>13</v>
          </cell>
        </row>
        <row r="157">
          <cell r="A157" t="str">
            <v>B3D15</v>
          </cell>
          <cell r="B157">
            <v>193</v>
          </cell>
          <cell r="C157">
            <v>201</v>
          </cell>
          <cell r="D157">
            <v>212</v>
          </cell>
          <cell r="E157">
            <v>227</v>
          </cell>
          <cell r="F157">
            <v>258</v>
          </cell>
          <cell r="G157">
            <v>227</v>
          </cell>
          <cell r="H157">
            <v>253</v>
          </cell>
          <cell r="I157">
            <v>253</v>
          </cell>
          <cell r="J157">
            <v>278</v>
          </cell>
          <cell r="K157">
            <v>265</v>
          </cell>
          <cell r="L157">
            <v>265</v>
          </cell>
          <cell r="M157">
            <v>265</v>
          </cell>
          <cell r="N157">
            <v>289</v>
          </cell>
          <cell r="O157">
            <v>322</v>
          </cell>
          <cell r="P157">
            <v>332</v>
          </cell>
          <cell r="S157">
            <v>31</v>
          </cell>
          <cell r="T157">
            <v>35</v>
          </cell>
          <cell r="V157" t="str">
            <v>Cabinet</v>
          </cell>
          <cell r="W157" t="str">
            <v>BASE</v>
          </cell>
          <cell r="X157" t="str">
            <v>B3D</v>
          </cell>
          <cell r="Y157">
            <v>15</v>
          </cell>
          <cell r="Z157">
            <v>35</v>
          </cell>
          <cell r="AA157">
            <v>24</v>
          </cell>
          <cell r="AB157">
            <v>0</v>
          </cell>
          <cell r="AC157" t="str">
            <v>Base 3 Drawer, 15 X 34.5 X 24</v>
          </cell>
          <cell r="AD157">
            <v>1</v>
          </cell>
          <cell r="AE157">
            <v>21.666666666666668</v>
          </cell>
          <cell r="AF157">
            <v>3.1</v>
          </cell>
          <cell r="AG157">
            <v>7.8</v>
          </cell>
          <cell r="AH157">
            <v>87.362375</v>
          </cell>
          <cell r="AI157">
            <v>3</v>
          </cell>
          <cell r="AJ157">
            <v>0</v>
          </cell>
          <cell r="AK157">
            <v>3</v>
          </cell>
          <cell r="AL157">
            <v>1</v>
          </cell>
          <cell r="AM157">
            <v>13</v>
          </cell>
        </row>
        <row r="158">
          <cell r="A158" t="str">
            <v>B3D18</v>
          </cell>
          <cell r="B158">
            <v>200</v>
          </cell>
          <cell r="C158">
            <v>212</v>
          </cell>
          <cell r="D158">
            <v>223</v>
          </cell>
          <cell r="E158">
            <v>239</v>
          </cell>
          <cell r="F158">
            <v>277</v>
          </cell>
          <cell r="G158">
            <v>239</v>
          </cell>
          <cell r="H158">
            <v>268</v>
          </cell>
          <cell r="I158">
            <v>268</v>
          </cell>
          <cell r="J158">
            <v>294</v>
          </cell>
          <cell r="K158">
            <v>281</v>
          </cell>
          <cell r="L158">
            <v>281</v>
          </cell>
          <cell r="M158">
            <v>281</v>
          </cell>
          <cell r="N158">
            <v>307</v>
          </cell>
          <cell r="O158">
            <v>340</v>
          </cell>
          <cell r="P158">
            <v>353</v>
          </cell>
          <cell r="S158">
            <v>31</v>
          </cell>
          <cell r="T158">
            <v>35</v>
          </cell>
          <cell r="V158" t="str">
            <v>Cabinet</v>
          </cell>
          <cell r="W158" t="str">
            <v>BASE</v>
          </cell>
          <cell r="X158" t="str">
            <v>B3D</v>
          </cell>
          <cell r="Y158">
            <v>18</v>
          </cell>
          <cell r="Z158">
            <v>35</v>
          </cell>
          <cell r="AA158">
            <v>24</v>
          </cell>
          <cell r="AB158">
            <v>0</v>
          </cell>
          <cell r="AC158" t="str">
            <v>Base 3 Drawer, 18 X 34.5 X 24</v>
          </cell>
          <cell r="AD158">
            <v>1</v>
          </cell>
          <cell r="AE158">
            <v>23.916666666666668</v>
          </cell>
          <cell r="AF158">
            <v>3.8</v>
          </cell>
          <cell r="AG158">
            <v>9.3000000000000007</v>
          </cell>
          <cell r="AH158">
            <v>95.126437500000009</v>
          </cell>
          <cell r="AI158">
            <v>3</v>
          </cell>
          <cell r="AJ158">
            <v>0</v>
          </cell>
          <cell r="AK158">
            <v>3</v>
          </cell>
          <cell r="AL158">
            <v>1</v>
          </cell>
          <cell r="AM158">
            <v>13</v>
          </cell>
        </row>
        <row r="159">
          <cell r="A159" t="str">
            <v>B3D21</v>
          </cell>
          <cell r="B159">
            <v>209</v>
          </cell>
          <cell r="C159">
            <v>223</v>
          </cell>
          <cell r="D159">
            <v>235</v>
          </cell>
          <cell r="E159">
            <v>252</v>
          </cell>
          <cell r="F159">
            <v>296</v>
          </cell>
          <cell r="G159">
            <v>252</v>
          </cell>
          <cell r="H159">
            <v>284</v>
          </cell>
          <cell r="I159">
            <v>284</v>
          </cell>
          <cell r="J159">
            <v>312</v>
          </cell>
          <cell r="K159">
            <v>299</v>
          </cell>
          <cell r="L159">
            <v>299</v>
          </cell>
          <cell r="M159">
            <v>299</v>
          </cell>
          <cell r="N159">
            <v>327</v>
          </cell>
          <cell r="O159">
            <v>359</v>
          </cell>
          <cell r="P159">
            <v>378</v>
          </cell>
          <cell r="S159">
            <v>31</v>
          </cell>
          <cell r="T159">
            <v>35</v>
          </cell>
          <cell r="V159" t="str">
            <v>Cabinet</v>
          </cell>
          <cell r="W159" t="str">
            <v>BASE</v>
          </cell>
          <cell r="X159" t="str">
            <v>B3D</v>
          </cell>
          <cell r="Y159">
            <v>21</v>
          </cell>
          <cell r="Z159">
            <v>35</v>
          </cell>
          <cell r="AA159">
            <v>24</v>
          </cell>
          <cell r="AB159">
            <v>0</v>
          </cell>
          <cell r="AC159" t="str">
            <v>Base 3 Drawer, 21 X 34.5 X 24</v>
          </cell>
          <cell r="AD159">
            <v>1</v>
          </cell>
          <cell r="AE159">
            <v>26.166666666666668</v>
          </cell>
          <cell r="AF159">
            <v>4.4000000000000004</v>
          </cell>
          <cell r="AG159">
            <v>10.8</v>
          </cell>
          <cell r="AH159">
            <v>102.59050000000001</v>
          </cell>
          <cell r="AI159">
            <v>3</v>
          </cell>
          <cell r="AJ159">
            <v>0</v>
          </cell>
          <cell r="AK159">
            <v>3</v>
          </cell>
          <cell r="AL159">
            <v>1</v>
          </cell>
          <cell r="AM159">
            <v>13</v>
          </cell>
        </row>
        <row r="160">
          <cell r="A160" t="str">
            <v>B3D24</v>
          </cell>
          <cell r="B160">
            <v>225</v>
          </cell>
          <cell r="C160">
            <v>247</v>
          </cell>
          <cell r="D160">
            <v>260</v>
          </cell>
          <cell r="E160">
            <v>278</v>
          </cell>
          <cell r="F160">
            <v>328</v>
          </cell>
          <cell r="G160">
            <v>278</v>
          </cell>
          <cell r="H160">
            <v>307</v>
          </cell>
          <cell r="I160">
            <v>307</v>
          </cell>
          <cell r="J160">
            <v>338</v>
          </cell>
          <cell r="K160">
            <v>325</v>
          </cell>
          <cell r="L160">
            <v>325</v>
          </cell>
          <cell r="M160">
            <v>325</v>
          </cell>
          <cell r="N160">
            <v>354</v>
          </cell>
          <cell r="O160">
            <v>386</v>
          </cell>
          <cell r="P160">
            <v>413</v>
          </cell>
          <cell r="S160">
            <v>31</v>
          </cell>
          <cell r="T160">
            <v>35</v>
          </cell>
          <cell r="V160" t="str">
            <v>Cabinet</v>
          </cell>
          <cell r="W160" t="str">
            <v>BASE</v>
          </cell>
          <cell r="X160" t="str">
            <v>B3D</v>
          </cell>
          <cell r="Y160">
            <v>24</v>
          </cell>
          <cell r="Z160">
            <v>35</v>
          </cell>
          <cell r="AA160">
            <v>24</v>
          </cell>
          <cell r="AB160">
            <v>0</v>
          </cell>
          <cell r="AC160" t="str">
            <v>Base 3 Drawer, 24 X 34.5 X 24</v>
          </cell>
          <cell r="AD160">
            <v>1</v>
          </cell>
          <cell r="AE160">
            <v>28.416666666666668</v>
          </cell>
          <cell r="AF160">
            <v>5</v>
          </cell>
          <cell r="AG160">
            <v>12.3</v>
          </cell>
          <cell r="AH160">
            <v>110.0545625</v>
          </cell>
          <cell r="AI160">
            <v>3</v>
          </cell>
          <cell r="AJ160">
            <v>0</v>
          </cell>
          <cell r="AK160">
            <v>3</v>
          </cell>
          <cell r="AL160">
            <v>1</v>
          </cell>
          <cell r="AM160">
            <v>13</v>
          </cell>
        </row>
        <row r="161">
          <cell r="A161" t="str">
            <v>B3PP30</v>
          </cell>
          <cell r="B161">
            <v>287</v>
          </cell>
          <cell r="C161">
            <v>309</v>
          </cell>
          <cell r="D161">
            <v>325</v>
          </cell>
          <cell r="E161">
            <v>348</v>
          </cell>
          <cell r="F161">
            <v>411</v>
          </cell>
          <cell r="G161">
            <v>348</v>
          </cell>
          <cell r="H161">
            <v>383</v>
          </cell>
          <cell r="I161">
            <v>383</v>
          </cell>
          <cell r="J161">
            <v>420</v>
          </cell>
          <cell r="K161">
            <v>405</v>
          </cell>
          <cell r="L161">
            <v>405</v>
          </cell>
          <cell r="M161">
            <v>405</v>
          </cell>
          <cell r="N161">
            <v>439</v>
          </cell>
          <cell r="O161">
            <v>470</v>
          </cell>
          <cell r="P161">
            <v>513</v>
          </cell>
          <cell r="S161">
            <v>31</v>
          </cell>
          <cell r="T161">
            <v>35</v>
          </cell>
          <cell r="V161" t="str">
            <v>Cabinet</v>
          </cell>
          <cell r="W161" t="str">
            <v>BASE</v>
          </cell>
          <cell r="X161" t="str">
            <v>B3PP</v>
          </cell>
          <cell r="Y161">
            <v>30</v>
          </cell>
          <cell r="Z161">
            <v>35</v>
          </cell>
          <cell r="AA161">
            <v>24</v>
          </cell>
          <cell r="AB161">
            <v>0</v>
          </cell>
          <cell r="AC161" t="str">
            <v>Base 3 D Pots &amp; Pan, 30 X 34.5 X 24</v>
          </cell>
          <cell r="AD161">
            <v>1</v>
          </cell>
          <cell r="AE161">
            <v>32.916666666666664</v>
          </cell>
          <cell r="AF161">
            <v>6.3</v>
          </cell>
          <cell r="AG161">
            <v>15.4</v>
          </cell>
          <cell r="AH161">
            <v>125.28268750000001</v>
          </cell>
          <cell r="AI161">
            <v>6</v>
          </cell>
          <cell r="AJ161">
            <v>0</v>
          </cell>
          <cell r="AK161">
            <v>3</v>
          </cell>
          <cell r="AL161">
            <v>1</v>
          </cell>
          <cell r="AM161">
            <v>16</v>
          </cell>
        </row>
        <row r="162">
          <cell r="A162" t="str">
            <v>B3PP33</v>
          </cell>
          <cell r="B162">
            <v>295</v>
          </cell>
          <cell r="C162">
            <v>325</v>
          </cell>
          <cell r="D162">
            <v>325</v>
          </cell>
          <cell r="E162">
            <v>365</v>
          </cell>
          <cell r="F162">
            <v>365</v>
          </cell>
          <cell r="G162">
            <v>365</v>
          </cell>
          <cell r="H162">
            <v>397</v>
          </cell>
          <cell r="I162">
            <v>437</v>
          </cell>
          <cell r="J162">
            <v>437</v>
          </cell>
          <cell r="K162">
            <v>420</v>
          </cell>
          <cell r="L162">
            <v>420</v>
          </cell>
          <cell r="M162">
            <v>420</v>
          </cell>
          <cell r="N162">
            <v>458</v>
          </cell>
          <cell r="O162">
            <v>491</v>
          </cell>
          <cell r="P162">
            <v>536</v>
          </cell>
          <cell r="Q162">
            <v>0</v>
          </cell>
          <cell r="R162">
            <v>0</v>
          </cell>
          <cell r="S162">
            <v>31</v>
          </cell>
          <cell r="T162">
            <v>35</v>
          </cell>
          <cell r="U162">
            <v>0</v>
          </cell>
          <cell r="V162" t="str">
            <v>Cabinet</v>
          </cell>
          <cell r="W162" t="str">
            <v>BASE</v>
          </cell>
          <cell r="X162" t="str">
            <v>B3PP</v>
          </cell>
          <cell r="Y162">
            <v>33</v>
          </cell>
          <cell r="Z162">
            <v>35</v>
          </cell>
          <cell r="AA162">
            <v>24</v>
          </cell>
          <cell r="AB162" t="b">
            <v>0</v>
          </cell>
          <cell r="AC162" t="str">
            <v>Base 3 D Pots &amp; Pan, 33 X 34.5 X 24</v>
          </cell>
          <cell r="AD162">
            <v>3</v>
          </cell>
          <cell r="AE162">
            <v>35.166666666666664</v>
          </cell>
          <cell r="AF162">
            <v>6.9</v>
          </cell>
          <cell r="AG162">
            <v>16.899999999999999</v>
          </cell>
          <cell r="AH162">
            <v>132.74675000000002</v>
          </cell>
          <cell r="AI162">
            <v>6</v>
          </cell>
          <cell r="AJ162">
            <v>0</v>
          </cell>
          <cell r="AK162">
            <v>3</v>
          </cell>
          <cell r="AL162">
            <v>1</v>
          </cell>
          <cell r="AM162">
            <v>16</v>
          </cell>
          <cell r="AN162">
            <v>0</v>
          </cell>
        </row>
        <row r="163">
          <cell r="A163" t="str">
            <v>B3PP36</v>
          </cell>
          <cell r="B163">
            <v>303</v>
          </cell>
          <cell r="C163">
            <v>336</v>
          </cell>
          <cell r="D163">
            <v>354</v>
          </cell>
          <cell r="E163">
            <v>378</v>
          </cell>
          <cell r="F163">
            <v>453</v>
          </cell>
          <cell r="G163">
            <v>378</v>
          </cell>
          <cell r="H163">
            <v>417</v>
          </cell>
          <cell r="I163">
            <v>417</v>
          </cell>
          <cell r="J163">
            <v>455</v>
          </cell>
          <cell r="K163">
            <v>445</v>
          </cell>
          <cell r="L163">
            <v>445</v>
          </cell>
          <cell r="M163">
            <v>445</v>
          </cell>
          <cell r="N163">
            <v>477</v>
          </cell>
          <cell r="O163">
            <v>503</v>
          </cell>
          <cell r="P163">
            <v>569</v>
          </cell>
          <cell r="S163">
            <v>31</v>
          </cell>
          <cell r="T163">
            <v>35</v>
          </cell>
          <cell r="V163" t="str">
            <v>Cabinet</v>
          </cell>
          <cell r="W163" t="str">
            <v>BASE</v>
          </cell>
          <cell r="X163" t="str">
            <v>B3PP</v>
          </cell>
          <cell r="Y163">
            <v>36</v>
          </cell>
          <cell r="Z163">
            <v>35</v>
          </cell>
          <cell r="AA163">
            <v>24</v>
          </cell>
          <cell r="AB163">
            <v>0</v>
          </cell>
          <cell r="AC163" t="str">
            <v>Base 3 D Pots &amp; Pan, 36 X 34.5 X 24</v>
          </cell>
          <cell r="AD163">
            <v>1</v>
          </cell>
          <cell r="AE163">
            <v>37.416666666666664</v>
          </cell>
          <cell r="AF163">
            <v>7.5</v>
          </cell>
          <cell r="AG163">
            <v>18.399999999999999</v>
          </cell>
          <cell r="AH163">
            <v>140.2108125</v>
          </cell>
          <cell r="AI163">
            <v>6</v>
          </cell>
          <cell r="AJ163">
            <v>0</v>
          </cell>
          <cell r="AK163">
            <v>3</v>
          </cell>
          <cell r="AL163">
            <v>1</v>
          </cell>
          <cell r="AM163">
            <v>16</v>
          </cell>
        </row>
        <row r="164">
          <cell r="A164" t="str">
            <v>B42</v>
          </cell>
          <cell r="B164">
            <v>211</v>
          </cell>
          <cell r="C164">
            <v>260</v>
          </cell>
          <cell r="D164">
            <v>275</v>
          </cell>
          <cell r="E164">
            <v>294</v>
          </cell>
          <cell r="F164">
            <v>382</v>
          </cell>
          <cell r="G164">
            <v>401</v>
          </cell>
          <cell r="H164">
            <v>326</v>
          </cell>
          <cell r="I164">
            <v>326</v>
          </cell>
          <cell r="J164">
            <v>365</v>
          </cell>
          <cell r="K164">
            <v>353</v>
          </cell>
          <cell r="L164">
            <v>353</v>
          </cell>
          <cell r="M164">
            <v>353</v>
          </cell>
          <cell r="N164">
            <v>389</v>
          </cell>
          <cell r="O164">
            <v>424</v>
          </cell>
          <cell r="P164">
            <v>466</v>
          </cell>
          <cell r="S164">
            <v>31</v>
          </cell>
          <cell r="T164">
            <v>35</v>
          </cell>
          <cell r="V164" t="str">
            <v>Cabinet</v>
          </cell>
          <cell r="W164" t="str">
            <v>BASE</v>
          </cell>
          <cell r="X164" t="str">
            <v>B</v>
          </cell>
          <cell r="Y164">
            <v>42</v>
          </cell>
          <cell r="Z164">
            <v>35</v>
          </cell>
          <cell r="AA164">
            <v>24</v>
          </cell>
          <cell r="AB164">
            <v>0</v>
          </cell>
          <cell r="AC164" t="str">
            <v>Base 1 Drawer, 42 X 34.5 X 24</v>
          </cell>
          <cell r="AD164">
            <v>1</v>
          </cell>
          <cell r="AE164">
            <v>35.5</v>
          </cell>
          <cell r="AF164">
            <v>8.8000000000000007</v>
          </cell>
          <cell r="AG164">
            <v>21.4</v>
          </cell>
          <cell r="AH164">
            <v>126.07593749999999</v>
          </cell>
          <cell r="AI164">
            <v>4</v>
          </cell>
          <cell r="AJ164">
            <v>2</v>
          </cell>
          <cell r="AK164">
            <v>1</v>
          </cell>
          <cell r="AL164">
            <v>1</v>
          </cell>
          <cell r="AM164">
            <v>13</v>
          </cell>
        </row>
        <row r="165">
          <cell r="A165" t="str">
            <v>B4D12</v>
          </cell>
          <cell r="B165">
            <v>203</v>
          </cell>
          <cell r="C165">
            <v>206</v>
          </cell>
          <cell r="D165">
            <v>217</v>
          </cell>
          <cell r="E165">
            <v>233</v>
          </cell>
          <cell r="F165">
            <v>258</v>
          </cell>
          <cell r="G165">
            <v>233</v>
          </cell>
          <cell r="H165">
            <v>264</v>
          </cell>
          <cell r="I165">
            <v>264</v>
          </cell>
          <cell r="J165">
            <v>289</v>
          </cell>
          <cell r="K165">
            <v>274</v>
          </cell>
          <cell r="L165">
            <v>274</v>
          </cell>
          <cell r="M165">
            <v>274</v>
          </cell>
          <cell r="N165">
            <v>300</v>
          </cell>
          <cell r="O165">
            <v>344</v>
          </cell>
          <cell r="P165">
            <v>346</v>
          </cell>
          <cell r="S165">
            <v>31</v>
          </cell>
          <cell r="T165">
            <v>35</v>
          </cell>
          <cell r="V165" t="str">
            <v>Cabinet</v>
          </cell>
          <cell r="W165" t="str">
            <v>BASE</v>
          </cell>
          <cell r="X165" t="str">
            <v>B4D</v>
          </cell>
          <cell r="Y165">
            <v>12</v>
          </cell>
          <cell r="Z165">
            <v>35</v>
          </cell>
          <cell r="AA165">
            <v>24</v>
          </cell>
          <cell r="AB165">
            <v>0</v>
          </cell>
          <cell r="AC165" t="str">
            <v>Base 4 Drawer, 12 X 34.5 X 24</v>
          </cell>
          <cell r="AD165">
            <v>1</v>
          </cell>
          <cell r="AE165">
            <v>21</v>
          </cell>
          <cell r="AF165">
            <v>2.5</v>
          </cell>
          <cell r="AG165">
            <v>6.3</v>
          </cell>
          <cell r="AH165">
            <v>86.545249999999996</v>
          </cell>
          <cell r="AI165">
            <v>4</v>
          </cell>
          <cell r="AJ165">
            <v>0</v>
          </cell>
          <cell r="AK165">
            <v>4</v>
          </cell>
          <cell r="AL165">
            <v>1</v>
          </cell>
          <cell r="AM165">
            <v>13</v>
          </cell>
        </row>
        <row r="166">
          <cell r="A166" t="str">
            <v>B4D15</v>
          </cell>
          <cell r="B166">
            <v>214</v>
          </cell>
          <cell r="C166">
            <v>221</v>
          </cell>
          <cell r="D166">
            <v>233</v>
          </cell>
          <cell r="E166">
            <v>249</v>
          </cell>
          <cell r="F166">
            <v>280</v>
          </cell>
          <cell r="G166">
            <v>249</v>
          </cell>
          <cell r="H166">
            <v>284</v>
          </cell>
          <cell r="I166">
            <v>284</v>
          </cell>
          <cell r="J166">
            <v>311</v>
          </cell>
          <cell r="K166">
            <v>296</v>
          </cell>
          <cell r="L166">
            <v>296</v>
          </cell>
          <cell r="M166">
            <v>296</v>
          </cell>
          <cell r="N166">
            <v>324</v>
          </cell>
          <cell r="O166">
            <v>369</v>
          </cell>
          <cell r="P166">
            <v>378</v>
          </cell>
          <cell r="S166">
            <v>31</v>
          </cell>
          <cell r="T166">
            <v>35</v>
          </cell>
          <cell r="V166" t="str">
            <v>Cabinet</v>
          </cell>
          <cell r="W166" t="str">
            <v>BASE</v>
          </cell>
          <cell r="X166" t="str">
            <v>B4D</v>
          </cell>
          <cell r="Y166">
            <v>15</v>
          </cell>
          <cell r="Z166">
            <v>35</v>
          </cell>
          <cell r="AA166">
            <v>24</v>
          </cell>
          <cell r="AB166">
            <v>0</v>
          </cell>
          <cell r="AC166" t="str">
            <v>Base 4 Drawer, 15 X 34.5 X 24</v>
          </cell>
          <cell r="AD166">
            <v>1</v>
          </cell>
          <cell r="AE166">
            <v>23.75</v>
          </cell>
          <cell r="AF166">
            <v>3.1</v>
          </cell>
          <cell r="AG166">
            <v>7.8</v>
          </cell>
          <cell r="AH166">
            <v>95.181187499999993</v>
          </cell>
          <cell r="AI166">
            <v>4</v>
          </cell>
          <cell r="AJ166">
            <v>0</v>
          </cell>
          <cell r="AK166">
            <v>4</v>
          </cell>
          <cell r="AL166">
            <v>1</v>
          </cell>
          <cell r="AM166">
            <v>13</v>
          </cell>
        </row>
        <row r="167">
          <cell r="A167" t="str">
            <v>B4D18</v>
          </cell>
          <cell r="B167">
            <v>222</v>
          </cell>
          <cell r="C167">
            <v>233</v>
          </cell>
          <cell r="D167">
            <v>245</v>
          </cell>
          <cell r="E167">
            <v>263</v>
          </cell>
          <cell r="F167">
            <v>301</v>
          </cell>
          <cell r="G167">
            <v>263</v>
          </cell>
          <cell r="H167">
            <v>300</v>
          </cell>
          <cell r="I167">
            <v>300</v>
          </cell>
          <cell r="J167">
            <v>330</v>
          </cell>
          <cell r="K167">
            <v>315</v>
          </cell>
          <cell r="L167">
            <v>315</v>
          </cell>
          <cell r="M167">
            <v>315</v>
          </cell>
          <cell r="N167">
            <v>344</v>
          </cell>
          <cell r="O167">
            <v>389</v>
          </cell>
          <cell r="P167">
            <v>396</v>
          </cell>
          <cell r="S167">
            <v>31</v>
          </cell>
          <cell r="T167">
            <v>35</v>
          </cell>
          <cell r="V167" t="str">
            <v>Cabinet</v>
          </cell>
          <cell r="W167" t="str">
            <v>BASE</v>
          </cell>
          <cell r="X167" t="str">
            <v>B4D</v>
          </cell>
          <cell r="Y167">
            <v>18</v>
          </cell>
          <cell r="Z167">
            <v>35</v>
          </cell>
          <cell r="AA167">
            <v>24</v>
          </cell>
          <cell r="AB167">
            <v>0</v>
          </cell>
          <cell r="AC167" t="str">
            <v>Base 4 Drawer, 18 X 34.5 X 24</v>
          </cell>
          <cell r="AD167">
            <v>1</v>
          </cell>
          <cell r="AE167">
            <v>26.5</v>
          </cell>
          <cell r="AF167">
            <v>3.8</v>
          </cell>
          <cell r="AG167">
            <v>9.3000000000000007</v>
          </cell>
          <cell r="AH167">
            <v>104.11712499999999</v>
          </cell>
          <cell r="AI167">
            <v>4</v>
          </cell>
          <cell r="AJ167">
            <v>0</v>
          </cell>
          <cell r="AK167">
            <v>4</v>
          </cell>
          <cell r="AL167">
            <v>1</v>
          </cell>
          <cell r="AM167">
            <v>13</v>
          </cell>
        </row>
        <row r="168">
          <cell r="A168" t="str">
            <v>B4D21</v>
          </cell>
          <cell r="B168">
            <v>231</v>
          </cell>
          <cell r="C168">
            <v>245</v>
          </cell>
          <cell r="D168">
            <v>258</v>
          </cell>
          <cell r="E168">
            <v>277</v>
          </cell>
          <cell r="F168">
            <v>321</v>
          </cell>
          <cell r="G168">
            <v>277</v>
          </cell>
          <cell r="H168">
            <v>318</v>
          </cell>
          <cell r="I168">
            <v>318</v>
          </cell>
          <cell r="J168">
            <v>350</v>
          </cell>
          <cell r="K168">
            <v>335</v>
          </cell>
          <cell r="L168">
            <v>335</v>
          </cell>
          <cell r="M168">
            <v>335</v>
          </cell>
          <cell r="N168">
            <v>367</v>
          </cell>
          <cell r="O168">
            <v>411</v>
          </cell>
          <cell r="P168">
            <v>426</v>
          </cell>
          <cell r="S168">
            <v>31</v>
          </cell>
          <cell r="T168">
            <v>35</v>
          </cell>
          <cell r="V168" t="str">
            <v>Cabinet</v>
          </cell>
          <cell r="W168" t="str">
            <v>BASE</v>
          </cell>
          <cell r="X168" t="str">
            <v>B4D</v>
          </cell>
          <cell r="Y168">
            <v>21</v>
          </cell>
          <cell r="Z168">
            <v>35</v>
          </cell>
          <cell r="AA168">
            <v>24</v>
          </cell>
          <cell r="AB168">
            <v>0</v>
          </cell>
          <cell r="AC168" t="str">
            <v>Base 4 Drawer, 21 X 34.5 X 24</v>
          </cell>
          <cell r="AD168">
            <v>1</v>
          </cell>
          <cell r="AE168">
            <v>29.25</v>
          </cell>
          <cell r="AF168">
            <v>4.4000000000000004</v>
          </cell>
          <cell r="AG168">
            <v>10.8</v>
          </cell>
          <cell r="AH168">
            <v>112.7530625</v>
          </cell>
          <cell r="AI168">
            <v>4</v>
          </cell>
          <cell r="AJ168">
            <v>0</v>
          </cell>
          <cell r="AK168">
            <v>4</v>
          </cell>
          <cell r="AL168">
            <v>1</v>
          </cell>
          <cell r="AM168">
            <v>13</v>
          </cell>
        </row>
        <row r="169">
          <cell r="A169" t="str">
            <v>B4D24</v>
          </cell>
          <cell r="B169">
            <v>248</v>
          </cell>
          <cell r="C169">
            <v>269</v>
          </cell>
          <cell r="D169">
            <v>283</v>
          </cell>
          <cell r="E169">
            <v>304</v>
          </cell>
          <cell r="F169">
            <v>354</v>
          </cell>
          <cell r="G169">
            <v>304</v>
          </cell>
          <cell r="H169">
            <v>344</v>
          </cell>
          <cell r="I169">
            <v>344</v>
          </cell>
          <cell r="J169">
            <v>378</v>
          </cell>
          <cell r="K169">
            <v>364</v>
          </cell>
          <cell r="L169">
            <v>364</v>
          </cell>
          <cell r="M169">
            <v>364</v>
          </cell>
          <cell r="N169">
            <v>397</v>
          </cell>
          <cell r="O169">
            <v>441</v>
          </cell>
          <cell r="P169">
            <v>465</v>
          </cell>
          <cell r="S169">
            <v>31</v>
          </cell>
          <cell r="T169">
            <v>35</v>
          </cell>
          <cell r="V169" t="str">
            <v>Cabinet</v>
          </cell>
          <cell r="W169" t="str">
            <v>BASE</v>
          </cell>
          <cell r="X169" t="str">
            <v>B4D</v>
          </cell>
          <cell r="Y169">
            <v>24</v>
          </cell>
          <cell r="Z169">
            <v>35</v>
          </cell>
          <cell r="AA169">
            <v>24</v>
          </cell>
          <cell r="AB169">
            <v>0</v>
          </cell>
          <cell r="AC169" t="str">
            <v>Base 4 Drawer, 24 X 34.5 X 24</v>
          </cell>
          <cell r="AD169">
            <v>1</v>
          </cell>
          <cell r="AE169">
            <v>32</v>
          </cell>
          <cell r="AF169">
            <v>5</v>
          </cell>
          <cell r="AG169">
            <v>12.3</v>
          </cell>
          <cell r="AH169">
            <v>121.389</v>
          </cell>
          <cell r="AI169">
            <v>4</v>
          </cell>
          <cell r="AJ169">
            <v>0</v>
          </cell>
          <cell r="AK169">
            <v>4</v>
          </cell>
          <cell r="AL169">
            <v>1</v>
          </cell>
          <cell r="AM169">
            <v>13</v>
          </cell>
        </row>
        <row r="170">
          <cell r="A170" t="str">
            <v>B9</v>
          </cell>
          <cell r="B170">
            <v>135</v>
          </cell>
          <cell r="C170">
            <v>140</v>
          </cell>
          <cell r="D170">
            <v>147</v>
          </cell>
          <cell r="E170">
            <v>157</v>
          </cell>
          <cell r="F170">
            <v>176</v>
          </cell>
          <cell r="G170">
            <v>178</v>
          </cell>
          <cell r="H170">
            <v>168</v>
          </cell>
          <cell r="I170">
            <v>168</v>
          </cell>
          <cell r="J170">
            <v>184</v>
          </cell>
          <cell r="K170">
            <v>175</v>
          </cell>
          <cell r="L170">
            <v>175</v>
          </cell>
          <cell r="M170">
            <v>175</v>
          </cell>
          <cell r="N170">
            <v>190</v>
          </cell>
          <cell r="O170">
            <v>211</v>
          </cell>
          <cell r="P170">
            <v>218</v>
          </cell>
          <cell r="S170">
            <v>31</v>
          </cell>
          <cell r="T170">
            <v>35</v>
          </cell>
          <cell r="V170" t="str">
            <v>Cabinet</v>
          </cell>
          <cell r="W170" t="str">
            <v>BASE</v>
          </cell>
          <cell r="X170" t="str">
            <v>B</v>
          </cell>
          <cell r="Y170">
            <v>9</v>
          </cell>
          <cell r="Z170">
            <v>35</v>
          </cell>
          <cell r="AA170">
            <v>24</v>
          </cell>
          <cell r="AB170">
            <v>1</v>
          </cell>
          <cell r="AC170" t="str">
            <v>Base 1 Drawer, 9 X 34.5 X 24</v>
          </cell>
          <cell r="AD170">
            <v>2</v>
          </cell>
          <cell r="AE170">
            <v>16.25</v>
          </cell>
          <cell r="AF170">
            <v>1.9</v>
          </cell>
          <cell r="AG170">
            <v>4.8</v>
          </cell>
          <cell r="AH170">
            <v>53.383749999999999</v>
          </cell>
          <cell r="AI170">
            <v>3</v>
          </cell>
          <cell r="AJ170">
            <v>2</v>
          </cell>
          <cell r="AK170">
            <v>1</v>
          </cell>
          <cell r="AL170">
            <v>1</v>
          </cell>
          <cell r="AM170">
            <v>10</v>
          </cell>
        </row>
        <row r="171">
          <cell r="A171" t="str">
            <v>BB36</v>
          </cell>
          <cell r="B171">
            <v>205</v>
          </cell>
          <cell r="C171">
            <v>208</v>
          </cell>
          <cell r="D171">
            <v>218</v>
          </cell>
          <cell r="E171">
            <v>232</v>
          </cell>
          <cell r="F171">
            <v>288</v>
          </cell>
          <cell r="G171">
            <v>253</v>
          </cell>
          <cell r="H171">
            <v>258</v>
          </cell>
          <cell r="I171">
            <v>258</v>
          </cell>
          <cell r="J171">
            <v>280</v>
          </cell>
          <cell r="K171">
            <v>267</v>
          </cell>
          <cell r="L171">
            <v>267</v>
          </cell>
          <cell r="M171">
            <v>267</v>
          </cell>
          <cell r="N171">
            <v>288</v>
          </cell>
          <cell r="O171">
            <v>309</v>
          </cell>
          <cell r="P171">
            <v>322</v>
          </cell>
          <cell r="S171">
            <v>31</v>
          </cell>
          <cell r="T171">
            <v>35</v>
          </cell>
          <cell r="V171" t="str">
            <v>Cabinet</v>
          </cell>
          <cell r="W171" t="str">
            <v>BASE</v>
          </cell>
          <cell r="X171" t="str">
            <v>BB</v>
          </cell>
          <cell r="Y171">
            <v>27</v>
          </cell>
          <cell r="Z171">
            <v>35</v>
          </cell>
          <cell r="AA171">
            <v>24</v>
          </cell>
          <cell r="AB171">
            <v>1</v>
          </cell>
          <cell r="AC171" t="str">
            <v>Base Blind, 36 X 34.5 X 24</v>
          </cell>
          <cell r="AD171">
            <v>1</v>
          </cell>
          <cell r="AE171">
            <v>30.5</v>
          </cell>
          <cell r="AF171">
            <v>5.6</v>
          </cell>
          <cell r="AG171">
            <v>13.8</v>
          </cell>
          <cell r="AH171">
            <v>101.6321875</v>
          </cell>
          <cell r="AI171">
            <v>3</v>
          </cell>
          <cell r="AJ171">
            <v>2</v>
          </cell>
          <cell r="AK171">
            <v>1</v>
          </cell>
          <cell r="AL171">
            <v>1</v>
          </cell>
          <cell r="AM171">
            <v>10</v>
          </cell>
        </row>
        <row r="172">
          <cell r="A172" t="str">
            <v>BB39</v>
          </cell>
          <cell r="B172">
            <v>210</v>
          </cell>
          <cell r="C172">
            <v>213</v>
          </cell>
          <cell r="D172">
            <v>223</v>
          </cell>
          <cell r="E172">
            <v>238</v>
          </cell>
          <cell r="F172">
            <v>301</v>
          </cell>
          <cell r="G172">
            <v>266</v>
          </cell>
          <cell r="H172">
            <v>267</v>
          </cell>
          <cell r="I172">
            <v>267</v>
          </cell>
          <cell r="J172">
            <v>290</v>
          </cell>
          <cell r="K172">
            <v>278</v>
          </cell>
          <cell r="L172">
            <v>278</v>
          </cell>
          <cell r="M172">
            <v>278</v>
          </cell>
          <cell r="N172">
            <v>301</v>
          </cell>
          <cell r="O172">
            <v>323</v>
          </cell>
          <cell r="P172">
            <v>339</v>
          </cell>
          <cell r="S172">
            <v>31</v>
          </cell>
          <cell r="T172">
            <v>35</v>
          </cell>
          <cell r="V172" t="str">
            <v>Cabinet</v>
          </cell>
          <cell r="W172" t="str">
            <v>BASE</v>
          </cell>
          <cell r="X172" t="str">
            <v>BB</v>
          </cell>
          <cell r="Y172">
            <v>30</v>
          </cell>
          <cell r="Z172">
            <v>35</v>
          </cell>
          <cell r="AA172">
            <v>24</v>
          </cell>
          <cell r="AB172">
            <v>1</v>
          </cell>
          <cell r="AC172" t="str">
            <v>Base Blind, 39 X 34.5 X 24</v>
          </cell>
          <cell r="AD172">
            <v>1</v>
          </cell>
          <cell r="AE172">
            <v>32.25</v>
          </cell>
          <cell r="AF172">
            <v>6.3</v>
          </cell>
          <cell r="AG172">
            <v>15.4</v>
          </cell>
          <cell r="AH172">
            <v>108.45874999999999</v>
          </cell>
          <cell r="AI172">
            <v>3</v>
          </cell>
          <cell r="AJ172">
            <v>2</v>
          </cell>
          <cell r="AK172">
            <v>1</v>
          </cell>
          <cell r="AL172">
            <v>1</v>
          </cell>
          <cell r="AM172">
            <v>10</v>
          </cell>
        </row>
        <row r="173">
          <cell r="A173" t="str">
            <v>BB42</v>
          </cell>
          <cell r="B173">
            <v>219</v>
          </cell>
          <cell r="C173">
            <v>225</v>
          </cell>
          <cell r="D173">
            <v>236</v>
          </cell>
          <cell r="E173">
            <v>252</v>
          </cell>
          <cell r="F173">
            <v>321</v>
          </cell>
          <cell r="G173">
            <v>288</v>
          </cell>
          <cell r="H173">
            <v>281</v>
          </cell>
          <cell r="I173">
            <v>281</v>
          </cell>
          <cell r="J173">
            <v>306</v>
          </cell>
          <cell r="K173">
            <v>293</v>
          </cell>
          <cell r="L173">
            <v>293</v>
          </cell>
          <cell r="M173">
            <v>293</v>
          </cell>
          <cell r="N173">
            <v>318</v>
          </cell>
          <cell r="O173">
            <v>341</v>
          </cell>
          <cell r="P173">
            <v>360</v>
          </cell>
          <cell r="S173">
            <v>31</v>
          </cell>
          <cell r="T173">
            <v>35</v>
          </cell>
          <cell r="V173" t="str">
            <v>Cabinet</v>
          </cell>
          <cell r="W173" t="str">
            <v>BASE</v>
          </cell>
          <cell r="X173" t="str">
            <v>BB</v>
          </cell>
          <cell r="Y173">
            <v>33</v>
          </cell>
          <cell r="Z173">
            <v>35</v>
          </cell>
          <cell r="AA173">
            <v>24</v>
          </cell>
          <cell r="AB173">
            <v>1</v>
          </cell>
          <cell r="AC173" t="str">
            <v>Base Blind, 42 X 34.5 X 24</v>
          </cell>
          <cell r="AD173">
            <v>1</v>
          </cell>
          <cell r="AE173">
            <v>34</v>
          </cell>
          <cell r="AF173">
            <v>6.9</v>
          </cell>
          <cell r="AG173">
            <v>16.899999999999999</v>
          </cell>
          <cell r="AH173">
            <v>114.98531250000001</v>
          </cell>
          <cell r="AI173">
            <v>4</v>
          </cell>
          <cell r="AJ173">
            <v>2</v>
          </cell>
          <cell r="AK173">
            <v>1</v>
          </cell>
          <cell r="AL173">
            <v>1</v>
          </cell>
          <cell r="AM173">
            <v>10</v>
          </cell>
        </row>
        <row r="174">
          <cell r="A174" t="str">
            <v>BB45</v>
          </cell>
          <cell r="B174">
            <v>222</v>
          </cell>
          <cell r="C174">
            <v>232</v>
          </cell>
          <cell r="D174">
            <v>244</v>
          </cell>
          <cell r="E174">
            <v>261</v>
          </cell>
          <cell r="F174">
            <v>336</v>
          </cell>
          <cell r="G174">
            <v>305</v>
          </cell>
          <cell r="H174">
            <v>291</v>
          </cell>
          <cell r="I174">
            <v>291</v>
          </cell>
          <cell r="J174">
            <v>317</v>
          </cell>
          <cell r="K174">
            <v>305</v>
          </cell>
          <cell r="L174">
            <v>305</v>
          </cell>
          <cell r="M174">
            <v>305</v>
          </cell>
          <cell r="N174">
            <v>330</v>
          </cell>
          <cell r="O174">
            <v>353</v>
          </cell>
          <cell r="P174">
            <v>374</v>
          </cell>
          <cell r="S174">
            <v>31</v>
          </cell>
          <cell r="T174">
            <v>35</v>
          </cell>
          <cell r="V174" t="str">
            <v>Cabinet</v>
          </cell>
          <cell r="W174" t="str">
            <v>BASE</v>
          </cell>
          <cell r="X174" t="str">
            <v>BB</v>
          </cell>
          <cell r="Y174">
            <v>36</v>
          </cell>
          <cell r="Z174">
            <v>35</v>
          </cell>
          <cell r="AA174">
            <v>24</v>
          </cell>
          <cell r="AB174">
            <v>1</v>
          </cell>
          <cell r="AC174" t="str">
            <v>Base Blind, 45 X 34.5 X 24</v>
          </cell>
          <cell r="AD174">
            <v>1</v>
          </cell>
          <cell r="AE174">
            <v>35.75</v>
          </cell>
          <cell r="AF174">
            <v>7.5</v>
          </cell>
          <cell r="AG174">
            <v>18.399999999999999</v>
          </cell>
          <cell r="AH174">
            <v>121.511875</v>
          </cell>
          <cell r="AI174">
            <v>4</v>
          </cell>
          <cell r="AJ174">
            <v>2</v>
          </cell>
          <cell r="AK174">
            <v>1</v>
          </cell>
          <cell r="AL174">
            <v>1</v>
          </cell>
          <cell r="AM174">
            <v>10</v>
          </cell>
        </row>
        <row r="175">
          <cell r="A175" t="str">
            <v>BB48</v>
          </cell>
          <cell r="B175">
            <v>234</v>
          </cell>
          <cell r="C175">
            <v>246</v>
          </cell>
          <cell r="D175">
            <v>258</v>
          </cell>
          <cell r="E175">
            <v>276</v>
          </cell>
          <cell r="F175">
            <v>357</v>
          </cell>
          <cell r="G175">
            <v>329</v>
          </cell>
          <cell r="H175">
            <v>307</v>
          </cell>
          <cell r="I175">
            <v>307</v>
          </cell>
          <cell r="J175">
            <v>336</v>
          </cell>
          <cell r="K175">
            <v>322</v>
          </cell>
          <cell r="L175">
            <v>322</v>
          </cell>
          <cell r="M175">
            <v>322</v>
          </cell>
          <cell r="N175">
            <v>350</v>
          </cell>
          <cell r="O175">
            <v>374</v>
          </cell>
          <cell r="P175">
            <v>397</v>
          </cell>
          <cell r="S175">
            <v>31</v>
          </cell>
          <cell r="T175">
            <v>35</v>
          </cell>
          <cell r="V175" t="str">
            <v>Cabinet</v>
          </cell>
          <cell r="W175" t="str">
            <v>BASE</v>
          </cell>
          <cell r="X175" t="str">
            <v>BB</v>
          </cell>
          <cell r="Y175">
            <v>39</v>
          </cell>
          <cell r="Z175">
            <v>35</v>
          </cell>
          <cell r="AA175">
            <v>24</v>
          </cell>
          <cell r="AB175">
            <v>1</v>
          </cell>
          <cell r="AC175" t="str">
            <v>Base Blind, 48 X 34.5 X 24</v>
          </cell>
          <cell r="AD175">
            <v>1</v>
          </cell>
          <cell r="AE175">
            <v>37.5</v>
          </cell>
          <cell r="AF175">
            <v>8.1</v>
          </cell>
          <cell r="AG175">
            <v>19.899999999999999</v>
          </cell>
          <cell r="AH175">
            <v>128.03843749999999</v>
          </cell>
          <cell r="AI175">
            <v>4</v>
          </cell>
          <cell r="AJ175">
            <v>2</v>
          </cell>
          <cell r="AK175">
            <v>1</v>
          </cell>
          <cell r="AL175">
            <v>1</v>
          </cell>
          <cell r="AM175">
            <v>10</v>
          </cell>
        </row>
        <row r="176">
          <cell r="A176" t="str">
            <v>BB51</v>
          </cell>
          <cell r="B176">
            <v>243</v>
          </cell>
          <cell r="C176">
            <v>263</v>
          </cell>
          <cell r="D176">
            <v>277</v>
          </cell>
          <cell r="E176">
            <v>297</v>
          </cell>
          <cell r="F176">
            <v>385</v>
          </cell>
          <cell r="G176">
            <v>352</v>
          </cell>
          <cell r="H176">
            <v>339</v>
          </cell>
          <cell r="I176">
            <v>339</v>
          </cell>
          <cell r="J176">
            <v>372</v>
          </cell>
          <cell r="K176">
            <v>359</v>
          </cell>
          <cell r="L176">
            <v>359</v>
          </cell>
          <cell r="M176">
            <v>359</v>
          </cell>
          <cell r="N176">
            <v>390</v>
          </cell>
          <cell r="O176">
            <v>424</v>
          </cell>
          <cell r="P176">
            <v>450</v>
          </cell>
          <cell r="S176">
            <v>31</v>
          </cell>
          <cell r="T176">
            <v>35</v>
          </cell>
          <cell r="V176" t="str">
            <v>Cabinet</v>
          </cell>
          <cell r="W176" t="str">
            <v>BASE</v>
          </cell>
          <cell r="X176" t="str">
            <v>BB</v>
          </cell>
          <cell r="Y176">
            <v>42</v>
          </cell>
          <cell r="Z176">
            <v>35</v>
          </cell>
          <cell r="AA176">
            <v>24</v>
          </cell>
          <cell r="AB176">
            <v>1</v>
          </cell>
          <cell r="AC176" t="str">
            <v>Base Blind, 51 X 34.5 X 24</v>
          </cell>
          <cell r="AD176">
            <v>1</v>
          </cell>
          <cell r="AE176">
            <v>39.25</v>
          </cell>
          <cell r="AF176">
            <v>8.8000000000000007</v>
          </cell>
          <cell r="AG176">
            <v>21.4</v>
          </cell>
          <cell r="AH176">
            <v>134.86500000000001</v>
          </cell>
          <cell r="AI176">
            <v>4</v>
          </cell>
          <cell r="AJ176">
            <v>2</v>
          </cell>
          <cell r="AK176">
            <v>1</v>
          </cell>
          <cell r="AL176">
            <v>1</v>
          </cell>
          <cell r="AM176">
            <v>10</v>
          </cell>
        </row>
        <row r="177">
          <cell r="A177" t="str">
            <v>BBF36</v>
          </cell>
          <cell r="B177">
            <v>177</v>
          </cell>
          <cell r="C177">
            <v>180</v>
          </cell>
          <cell r="D177">
            <v>188</v>
          </cell>
          <cell r="E177">
            <v>201</v>
          </cell>
          <cell r="F177">
            <v>257</v>
          </cell>
          <cell r="G177">
            <v>229</v>
          </cell>
          <cell r="H177">
            <v>225</v>
          </cell>
          <cell r="I177">
            <v>225</v>
          </cell>
          <cell r="J177">
            <v>244</v>
          </cell>
          <cell r="K177">
            <v>234</v>
          </cell>
          <cell r="L177">
            <v>234</v>
          </cell>
          <cell r="M177">
            <v>234</v>
          </cell>
          <cell r="N177">
            <v>252</v>
          </cell>
          <cell r="O177">
            <v>263</v>
          </cell>
          <cell r="P177">
            <v>282</v>
          </cell>
          <cell r="S177">
            <v>31</v>
          </cell>
          <cell r="T177">
            <v>35</v>
          </cell>
          <cell r="V177" t="str">
            <v>Cabinet</v>
          </cell>
          <cell r="W177" t="str">
            <v>BASE</v>
          </cell>
          <cell r="X177" t="str">
            <v>BBF</v>
          </cell>
          <cell r="Y177">
            <v>27</v>
          </cell>
          <cell r="Z177">
            <v>35</v>
          </cell>
          <cell r="AA177">
            <v>24</v>
          </cell>
          <cell r="AB177">
            <v>1</v>
          </cell>
          <cell r="AC177" t="str">
            <v>Base Blind Full Door, 36 X 34.5 X 24</v>
          </cell>
          <cell r="AD177">
            <v>1</v>
          </cell>
          <cell r="AE177">
            <v>26.416666666666668</v>
          </cell>
          <cell r="AF177">
            <v>5.6</v>
          </cell>
          <cell r="AG177">
            <v>13.8</v>
          </cell>
          <cell r="AH177">
            <v>86.221874999999997</v>
          </cell>
          <cell r="AI177">
            <v>1</v>
          </cell>
          <cell r="AJ177">
            <v>1</v>
          </cell>
          <cell r="AL177">
            <v>1</v>
          </cell>
          <cell r="AM177">
            <v>10</v>
          </cell>
        </row>
        <row r="178">
          <cell r="A178" t="str">
            <v>BBF39</v>
          </cell>
          <cell r="B178">
            <v>184</v>
          </cell>
          <cell r="C178">
            <v>187</v>
          </cell>
          <cell r="D178">
            <v>196</v>
          </cell>
          <cell r="E178">
            <v>209</v>
          </cell>
          <cell r="F178">
            <v>272</v>
          </cell>
          <cell r="G178">
            <v>247</v>
          </cell>
          <cell r="H178">
            <v>232</v>
          </cell>
          <cell r="I178">
            <v>232</v>
          </cell>
          <cell r="J178">
            <v>252</v>
          </cell>
          <cell r="K178">
            <v>242</v>
          </cell>
          <cell r="L178">
            <v>242</v>
          </cell>
          <cell r="M178">
            <v>242</v>
          </cell>
          <cell r="N178">
            <v>261</v>
          </cell>
          <cell r="O178">
            <v>272</v>
          </cell>
          <cell r="P178">
            <v>293</v>
          </cell>
          <cell r="S178">
            <v>31</v>
          </cell>
          <cell r="T178">
            <v>35</v>
          </cell>
          <cell r="V178" t="str">
            <v>Cabinet</v>
          </cell>
          <cell r="W178" t="str">
            <v>BASE</v>
          </cell>
          <cell r="X178" t="str">
            <v>BBF</v>
          </cell>
          <cell r="Y178">
            <v>30</v>
          </cell>
          <cell r="Z178">
            <v>35</v>
          </cell>
          <cell r="AA178">
            <v>24</v>
          </cell>
          <cell r="AB178">
            <v>1</v>
          </cell>
          <cell r="AC178" t="str">
            <v>Base Blind Full Door, 39 X 34.5 X 24</v>
          </cell>
          <cell r="AD178">
            <v>1</v>
          </cell>
          <cell r="AE178">
            <v>27.666666666666668</v>
          </cell>
          <cell r="AF178">
            <v>6.3</v>
          </cell>
          <cell r="AG178">
            <v>15.4</v>
          </cell>
          <cell r="AH178">
            <v>91.876562500000006</v>
          </cell>
          <cell r="AI178">
            <v>1</v>
          </cell>
          <cell r="AJ178">
            <v>1</v>
          </cell>
          <cell r="AL178">
            <v>1</v>
          </cell>
          <cell r="AM178">
            <v>10</v>
          </cell>
        </row>
        <row r="179">
          <cell r="A179" t="str">
            <v>BBF42</v>
          </cell>
          <cell r="B179">
            <v>192</v>
          </cell>
          <cell r="C179">
            <v>198</v>
          </cell>
          <cell r="D179">
            <v>207</v>
          </cell>
          <cell r="E179">
            <v>221</v>
          </cell>
          <cell r="F179">
            <v>290</v>
          </cell>
          <cell r="G179">
            <v>268</v>
          </cell>
          <cell r="H179">
            <v>242</v>
          </cell>
          <cell r="I179">
            <v>242</v>
          </cell>
          <cell r="J179">
            <v>264</v>
          </cell>
          <cell r="K179">
            <v>253</v>
          </cell>
          <cell r="L179">
            <v>253</v>
          </cell>
          <cell r="M179">
            <v>253</v>
          </cell>
          <cell r="N179">
            <v>274</v>
          </cell>
          <cell r="O179">
            <v>285</v>
          </cell>
          <cell r="P179">
            <v>308</v>
          </cell>
          <cell r="S179">
            <v>31</v>
          </cell>
          <cell r="T179">
            <v>35</v>
          </cell>
          <cell r="V179" t="str">
            <v>Cabinet</v>
          </cell>
          <cell r="W179" t="str">
            <v>BASE</v>
          </cell>
          <cell r="X179" t="str">
            <v>BBF</v>
          </cell>
          <cell r="Y179">
            <v>33</v>
          </cell>
          <cell r="Z179">
            <v>35</v>
          </cell>
          <cell r="AA179">
            <v>24</v>
          </cell>
          <cell r="AB179">
            <v>1</v>
          </cell>
          <cell r="AC179" t="str">
            <v>Base Blind Full Door, 42 X 34.5 X 24</v>
          </cell>
          <cell r="AD179">
            <v>1</v>
          </cell>
          <cell r="AE179">
            <v>28.916666666666668</v>
          </cell>
          <cell r="AF179">
            <v>6.9</v>
          </cell>
          <cell r="AG179">
            <v>16.899999999999999</v>
          </cell>
          <cell r="AH179">
            <v>97.231250000000003</v>
          </cell>
          <cell r="AI179">
            <v>1</v>
          </cell>
          <cell r="AJ179">
            <v>1</v>
          </cell>
          <cell r="AL179">
            <v>1</v>
          </cell>
          <cell r="AM179">
            <v>10</v>
          </cell>
        </row>
        <row r="180">
          <cell r="A180" t="str">
            <v>BBF45</v>
          </cell>
          <cell r="B180">
            <v>194</v>
          </cell>
          <cell r="C180">
            <v>203</v>
          </cell>
          <cell r="D180">
            <v>213</v>
          </cell>
          <cell r="E180">
            <v>227</v>
          </cell>
          <cell r="F180">
            <v>302</v>
          </cell>
          <cell r="G180">
            <v>286</v>
          </cell>
          <cell r="H180">
            <v>250</v>
          </cell>
          <cell r="I180">
            <v>250</v>
          </cell>
          <cell r="J180">
            <v>272</v>
          </cell>
          <cell r="K180">
            <v>263</v>
          </cell>
          <cell r="L180">
            <v>263</v>
          </cell>
          <cell r="M180">
            <v>263</v>
          </cell>
          <cell r="N180">
            <v>283</v>
          </cell>
          <cell r="O180">
            <v>294</v>
          </cell>
          <cell r="P180">
            <v>320</v>
          </cell>
          <cell r="S180">
            <v>31</v>
          </cell>
          <cell r="T180">
            <v>35</v>
          </cell>
          <cell r="V180" t="str">
            <v>Cabinet</v>
          </cell>
          <cell r="W180" t="str">
            <v>BASE</v>
          </cell>
          <cell r="X180" t="str">
            <v>BBF</v>
          </cell>
          <cell r="Y180">
            <v>36</v>
          </cell>
          <cell r="Z180">
            <v>35</v>
          </cell>
          <cell r="AA180">
            <v>24</v>
          </cell>
          <cell r="AB180">
            <v>1</v>
          </cell>
          <cell r="AC180" t="str">
            <v>Base Blind Full Door, 45 X 34.5 X 24</v>
          </cell>
          <cell r="AD180">
            <v>1</v>
          </cell>
          <cell r="AE180">
            <v>30.166666666666668</v>
          </cell>
          <cell r="AF180">
            <v>7.5</v>
          </cell>
          <cell r="AG180">
            <v>18.399999999999999</v>
          </cell>
          <cell r="AH180">
            <v>102.5859375</v>
          </cell>
          <cell r="AI180">
            <v>1</v>
          </cell>
          <cell r="AJ180">
            <v>1</v>
          </cell>
          <cell r="AL180">
            <v>1</v>
          </cell>
          <cell r="AM180">
            <v>10</v>
          </cell>
        </row>
        <row r="181">
          <cell r="A181" t="str">
            <v>BBF48</v>
          </cell>
          <cell r="B181">
            <v>203</v>
          </cell>
          <cell r="C181">
            <v>214</v>
          </cell>
          <cell r="D181">
            <v>225</v>
          </cell>
          <cell r="E181">
            <v>240</v>
          </cell>
          <cell r="F181">
            <v>321</v>
          </cell>
          <cell r="G181">
            <v>311</v>
          </cell>
          <cell r="H181">
            <v>262</v>
          </cell>
          <cell r="I181">
            <v>262</v>
          </cell>
          <cell r="J181">
            <v>288</v>
          </cell>
          <cell r="K181">
            <v>276</v>
          </cell>
          <cell r="L181">
            <v>276</v>
          </cell>
          <cell r="M181">
            <v>276</v>
          </cell>
          <cell r="N181">
            <v>299</v>
          </cell>
          <cell r="O181">
            <v>312</v>
          </cell>
          <cell r="P181">
            <v>337</v>
          </cell>
          <cell r="S181">
            <v>31</v>
          </cell>
          <cell r="T181">
            <v>35</v>
          </cell>
          <cell r="V181" t="str">
            <v>Cabinet</v>
          </cell>
          <cell r="W181" t="str">
            <v>BASE</v>
          </cell>
          <cell r="X181" t="str">
            <v>BBF</v>
          </cell>
          <cell r="Y181">
            <v>39</v>
          </cell>
          <cell r="Z181">
            <v>35</v>
          </cell>
          <cell r="AA181">
            <v>24</v>
          </cell>
          <cell r="AB181">
            <v>1</v>
          </cell>
          <cell r="AC181" t="str">
            <v>Base Blind Full Door, 48 X 34.5 X 24</v>
          </cell>
          <cell r="AD181">
            <v>1</v>
          </cell>
          <cell r="AE181">
            <v>31.416666666666668</v>
          </cell>
          <cell r="AF181">
            <v>8.1</v>
          </cell>
          <cell r="AG181">
            <v>19.899999999999999</v>
          </cell>
          <cell r="AH181">
            <v>107.940625</v>
          </cell>
          <cell r="AI181">
            <v>1</v>
          </cell>
          <cell r="AJ181">
            <v>1</v>
          </cell>
          <cell r="AL181">
            <v>1</v>
          </cell>
          <cell r="AM181">
            <v>10</v>
          </cell>
        </row>
        <row r="182">
          <cell r="A182" t="str">
            <v>BBF51</v>
          </cell>
          <cell r="B182">
            <v>211</v>
          </cell>
          <cell r="C182">
            <v>230</v>
          </cell>
          <cell r="D182">
            <v>242</v>
          </cell>
          <cell r="E182">
            <v>259</v>
          </cell>
          <cell r="F182">
            <v>347</v>
          </cell>
          <cell r="G182">
            <v>333</v>
          </cell>
          <cell r="H182">
            <v>294</v>
          </cell>
          <cell r="I182">
            <v>294</v>
          </cell>
          <cell r="J182">
            <v>323</v>
          </cell>
          <cell r="K182">
            <v>313</v>
          </cell>
          <cell r="L182">
            <v>313</v>
          </cell>
          <cell r="M182">
            <v>313</v>
          </cell>
          <cell r="N182">
            <v>339</v>
          </cell>
          <cell r="O182">
            <v>360</v>
          </cell>
          <cell r="P182">
            <v>393</v>
          </cell>
          <cell r="S182">
            <v>31</v>
          </cell>
          <cell r="T182">
            <v>35</v>
          </cell>
          <cell r="V182" t="str">
            <v>Cabinet</v>
          </cell>
          <cell r="W182" t="str">
            <v>BASE</v>
          </cell>
          <cell r="X182" t="str">
            <v>BBF</v>
          </cell>
          <cell r="Y182">
            <v>42</v>
          </cell>
          <cell r="Z182">
            <v>35</v>
          </cell>
          <cell r="AA182">
            <v>24</v>
          </cell>
          <cell r="AB182">
            <v>1</v>
          </cell>
          <cell r="AC182" t="str">
            <v>Base Blind Full Door, 51 X 34.5 X 24</v>
          </cell>
          <cell r="AD182">
            <v>1</v>
          </cell>
          <cell r="AE182">
            <v>32.666666666666671</v>
          </cell>
          <cell r="AF182">
            <v>8.8000000000000007</v>
          </cell>
          <cell r="AG182">
            <v>21.4</v>
          </cell>
          <cell r="AH182">
            <v>113.59531250000001</v>
          </cell>
          <cell r="AI182">
            <v>2</v>
          </cell>
          <cell r="AJ182">
            <v>2</v>
          </cell>
          <cell r="AL182">
            <v>1</v>
          </cell>
          <cell r="AM182">
            <v>10</v>
          </cell>
        </row>
        <row r="183">
          <cell r="A183" t="str">
            <v>BCB3</v>
          </cell>
          <cell r="B183">
            <v>108</v>
          </cell>
          <cell r="C183">
            <v>108</v>
          </cell>
          <cell r="D183">
            <v>108</v>
          </cell>
          <cell r="E183">
            <v>108</v>
          </cell>
          <cell r="F183">
            <v>114</v>
          </cell>
          <cell r="G183">
            <v>108</v>
          </cell>
          <cell r="H183">
            <v>118</v>
          </cell>
          <cell r="I183">
            <v>118</v>
          </cell>
          <cell r="J183">
            <v>118</v>
          </cell>
          <cell r="K183">
            <v>122</v>
          </cell>
          <cell r="L183">
            <v>122</v>
          </cell>
          <cell r="M183">
            <v>122</v>
          </cell>
          <cell r="N183">
            <v>122</v>
          </cell>
          <cell r="O183">
            <v>122</v>
          </cell>
          <cell r="P183">
            <v>122</v>
          </cell>
          <cell r="S183">
            <v>31</v>
          </cell>
          <cell r="T183">
            <v>35</v>
          </cell>
          <cell r="V183" t="str">
            <v>Cabinet</v>
          </cell>
          <cell r="W183" t="str">
            <v>Col Box</v>
          </cell>
          <cell r="X183" t="str">
            <v>CBT</v>
          </cell>
          <cell r="Y183">
            <v>3</v>
          </cell>
          <cell r="Z183">
            <v>35</v>
          </cell>
          <cell r="AA183">
            <v>24</v>
          </cell>
          <cell r="AB183">
            <v>0</v>
          </cell>
          <cell r="AC183" t="str">
            <v>Column Box w/ Toe Kick, 3 X 35 X 24</v>
          </cell>
          <cell r="AD183">
            <v>1</v>
          </cell>
          <cell r="AE183">
            <v>12.666666666666666</v>
          </cell>
          <cell r="AF183">
            <v>0.6</v>
          </cell>
          <cell r="AG183">
            <v>1.8</v>
          </cell>
          <cell r="AH183">
            <v>31.6875</v>
          </cell>
          <cell r="AL183">
            <v>1</v>
          </cell>
          <cell r="AM183">
            <v>10</v>
          </cell>
        </row>
        <row r="184">
          <cell r="A184" t="str">
            <v>BDD30</v>
          </cell>
          <cell r="B184">
            <v>214</v>
          </cell>
          <cell r="C184">
            <v>256</v>
          </cell>
          <cell r="D184">
            <v>269</v>
          </cell>
          <cell r="E184">
            <v>285</v>
          </cell>
          <cell r="F184">
            <v>348</v>
          </cell>
          <cell r="G184">
            <v>356</v>
          </cell>
          <cell r="H184">
            <v>312</v>
          </cell>
          <cell r="I184">
            <v>312</v>
          </cell>
          <cell r="J184">
            <v>344</v>
          </cell>
          <cell r="K184">
            <v>333</v>
          </cell>
          <cell r="L184">
            <v>333</v>
          </cell>
          <cell r="M184">
            <v>333</v>
          </cell>
          <cell r="N184">
            <v>362</v>
          </cell>
          <cell r="O184">
            <v>397</v>
          </cell>
          <cell r="P184">
            <v>424</v>
          </cell>
          <cell r="S184">
            <v>31</v>
          </cell>
          <cell r="T184">
            <v>35</v>
          </cell>
          <cell r="V184" t="str">
            <v>Cabinet</v>
          </cell>
          <cell r="W184" t="str">
            <v>Dble Drawer</v>
          </cell>
          <cell r="X184" t="str">
            <v>BDD</v>
          </cell>
          <cell r="Y184">
            <v>30</v>
          </cell>
          <cell r="Z184">
            <v>35</v>
          </cell>
          <cell r="AA184">
            <v>24</v>
          </cell>
          <cell r="AB184">
            <v>0</v>
          </cell>
          <cell r="AC184" t="str">
            <v>Base Double Drawer, 30 X 34.5 X 24</v>
          </cell>
          <cell r="AD184">
            <v>1</v>
          </cell>
          <cell r="AE184">
            <v>28.5</v>
          </cell>
          <cell r="AF184">
            <v>6.3</v>
          </cell>
          <cell r="AG184">
            <v>15.4</v>
          </cell>
          <cell r="AH184">
            <v>99.669687499999995</v>
          </cell>
          <cell r="AI184">
            <v>4</v>
          </cell>
          <cell r="AJ184">
            <v>2</v>
          </cell>
          <cell r="AK184">
            <v>2</v>
          </cell>
          <cell r="AL184">
            <v>1</v>
          </cell>
          <cell r="AM184">
            <v>13</v>
          </cell>
        </row>
        <row r="185">
          <cell r="A185" t="str">
            <v>BDD33</v>
          </cell>
          <cell r="B185">
            <v>221</v>
          </cell>
          <cell r="C185">
            <v>269</v>
          </cell>
          <cell r="D185">
            <v>282</v>
          </cell>
          <cell r="E185">
            <v>300</v>
          </cell>
          <cell r="F185">
            <v>369</v>
          </cell>
          <cell r="G185">
            <v>378</v>
          </cell>
          <cell r="H185">
            <v>327</v>
          </cell>
          <cell r="I185">
            <v>327</v>
          </cell>
          <cell r="J185">
            <v>359</v>
          </cell>
          <cell r="K185">
            <v>350</v>
          </cell>
          <cell r="L185">
            <v>350</v>
          </cell>
          <cell r="M185">
            <v>350</v>
          </cell>
          <cell r="N185">
            <v>378</v>
          </cell>
          <cell r="O185">
            <v>410</v>
          </cell>
          <cell r="P185">
            <v>447</v>
          </cell>
          <cell r="S185">
            <v>31</v>
          </cell>
          <cell r="T185">
            <v>35</v>
          </cell>
          <cell r="V185" t="str">
            <v>Cabinet</v>
          </cell>
          <cell r="W185" t="str">
            <v>Dble Drawer</v>
          </cell>
          <cell r="X185" t="str">
            <v>BDD</v>
          </cell>
          <cell r="Y185">
            <v>33</v>
          </cell>
          <cell r="Z185">
            <v>35</v>
          </cell>
          <cell r="AA185">
            <v>24</v>
          </cell>
          <cell r="AB185">
            <v>0</v>
          </cell>
          <cell r="AC185" t="str">
            <v>Base Double Drawer, 33 X 34.5 X 24</v>
          </cell>
          <cell r="AD185">
            <v>1</v>
          </cell>
          <cell r="AE185">
            <v>30.25</v>
          </cell>
          <cell r="AF185">
            <v>6.9</v>
          </cell>
          <cell r="AG185">
            <v>16.899999999999999</v>
          </cell>
          <cell r="AH185">
            <v>106.19625000000001</v>
          </cell>
          <cell r="AI185">
            <v>4</v>
          </cell>
          <cell r="AJ185">
            <v>2</v>
          </cell>
          <cell r="AK185">
            <v>2</v>
          </cell>
          <cell r="AL185">
            <v>1</v>
          </cell>
          <cell r="AM185">
            <v>13</v>
          </cell>
        </row>
        <row r="186">
          <cell r="A186" t="str">
            <v>BDD36</v>
          </cell>
          <cell r="B186">
            <v>226</v>
          </cell>
          <cell r="C186">
            <v>275</v>
          </cell>
          <cell r="D186">
            <v>289</v>
          </cell>
          <cell r="E186">
            <v>307</v>
          </cell>
          <cell r="F186">
            <v>382</v>
          </cell>
          <cell r="G186">
            <v>395</v>
          </cell>
          <cell r="H186">
            <v>337</v>
          </cell>
          <cell r="I186">
            <v>337</v>
          </cell>
          <cell r="J186">
            <v>371</v>
          </cell>
          <cell r="K186">
            <v>361</v>
          </cell>
          <cell r="L186">
            <v>361</v>
          </cell>
          <cell r="M186">
            <v>361</v>
          </cell>
          <cell r="N186">
            <v>392</v>
          </cell>
          <cell r="O186">
            <v>425</v>
          </cell>
          <cell r="P186">
            <v>463</v>
          </cell>
          <cell r="S186">
            <v>31</v>
          </cell>
          <cell r="T186">
            <v>35</v>
          </cell>
          <cell r="V186" t="str">
            <v>Cabinet</v>
          </cell>
          <cell r="W186" t="str">
            <v>Dble Drawer</v>
          </cell>
          <cell r="X186" t="str">
            <v>BDD</v>
          </cell>
          <cell r="Y186">
            <v>36</v>
          </cell>
          <cell r="Z186">
            <v>35</v>
          </cell>
          <cell r="AA186">
            <v>24</v>
          </cell>
          <cell r="AB186">
            <v>0</v>
          </cell>
          <cell r="AC186" t="str">
            <v>Base Double Drawer, 36 X 34.5 X 24</v>
          </cell>
          <cell r="AD186">
            <v>1</v>
          </cell>
          <cell r="AE186">
            <v>32</v>
          </cell>
          <cell r="AF186">
            <v>7.5</v>
          </cell>
          <cell r="AG186">
            <v>18.399999999999999</v>
          </cell>
          <cell r="AH186">
            <v>112.7228125</v>
          </cell>
          <cell r="AI186">
            <v>4</v>
          </cell>
          <cell r="AJ186">
            <v>2</v>
          </cell>
          <cell r="AK186">
            <v>2</v>
          </cell>
          <cell r="AL186">
            <v>1</v>
          </cell>
          <cell r="AM186">
            <v>13</v>
          </cell>
        </row>
        <row r="187">
          <cell r="A187" t="str">
            <v>BDD39</v>
          </cell>
          <cell r="B187">
            <v>238</v>
          </cell>
          <cell r="C187">
            <v>286</v>
          </cell>
          <cell r="D187">
            <v>301</v>
          </cell>
          <cell r="E187">
            <v>319</v>
          </cell>
          <cell r="F187">
            <v>400</v>
          </cell>
          <cell r="G187">
            <v>420</v>
          </cell>
          <cell r="H187">
            <v>353</v>
          </cell>
          <cell r="I187">
            <v>353</v>
          </cell>
          <cell r="J187">
            <v>391</v>
          </cell>
          <cell r="K187">
            <v>378</v>
          </cell>
          <cell r="L187">
            <v>378</v>
          </cell>
          <cell r="M187">
            <v>378</v>
          </cell>
          <cell r="N187">
            <v>413</v>
          </cell>
          <cell r="O187">
            <v>449</v>
          </cell>
          <cell r="P187">
            <v>486</v>
          </cell>
          <cell r="S187">
            <v>31</v>
          </cell>
          <cell r="T187">
            <v>35</v>
          </cell>
          <cell r="V187" t="str">
            <v>Cabinet</v>
          </cell>
          <cell r="W187" t="str">
            <v>Dble Drawer</v>
          </cell>
          <cell r="X187" t="str">
            <v>BDD</v>
          </cell>
          <cell r="Y187">
            <v>39</v>
          </cell>
          <cell r="Z187">
            <v>35</v>
          </cell>
          <cell r="AA187">
            <v>24</v>
          </cell>
          <cell r="AB187">
            <v>0</v>
          </cell>
          <cell r="AC187" t="str">
            <v>Base Double Drawer, 39 X 34.5 X 24</v>
          </cell>
          <cell r="AD187">
            <v>1</v>
          </cell>
          <cell r="AE187">
            <v>33.75</v>
          </cell>
          <cell r="AF187">
            <v>8.1</v>
          </cell>
          <cell r="AG187">
            <v>19.899999999999999</v>
          </cell>
          <cell r="AH187">
            <v>119.249375</v>
          </cell>
          <cell r="AI187">
            <v>4</v>
          </cell>
          <cell r="AJ187">
            <v>2</v>
          </cell>
          <cell r="AK187">
            <v>2</v>
          </cell>
          <cell r="AL187">
            <v>1</v>
          </cell>
          <cell r="AM187">
            <v>13</v>
          </cell>
        </row>
        <row r="188">
          <cell r="A188" t="str">
            <v>BDD42</v>
          </cell>
          <cell r="B188">
            <v>243</v>
          </cell>
          <cell r="C188">
            <v>298</v>
          </cell>
          <cell r="D188">
            <v>313</v>
          </cell>
          <cell r="E188">
            <v>332</v>
          </cell>
          <cell r="F188">
            <v>420</v>
          </cell>
          <cell r="G188">
            <v>439</v>
          </cell>
          <cell r="H188">
            <v>364</v>
          </cell>
          <cell r="I188">
            <v>364</v>
          </cell>
          <cell r="J188">
            <v>403</v>
          </cell>
          <cell r="K188">
            <v>391</v>
          </cell>
          <cell r="L188">
            <v>391</v>
          </cell>
          <cell r="M188">
            <v>391</v>
          </cell>
          <cell r="N188">
            <v>427</v>
          </cell>
          <cell r="O188">
            <v>462</v>
          </cell>
          <cell r="P188">
            <v>504</v>
          </cell>
          <cell r="S188">
            <v>31</v>
          </cell>
          <cell r="T188">
            <v>35</v>
          </cell>
          <cell r="V188" t="str">
            <v>Cabinet</v>
          </cell>
          <cell r="W188" t="str">
            <v>Dble Drawer</v>
          </cell>
          <cell r="X188" t="str">
            <v>BDD</v>
          </cell>
          <cell r="Y188">
            <v>42</v>
          </cell>
          <cell r="Z188">
            <v>35</v>
          </cell>
          <cell r="AA188">
            <v>24</v>
          </cell>
          <cell r="AB188">
            <v>0</v>
          </cell>
          <cell r="AC188" t="str">
            <v>Base Double Drawer, 42 X 34.5 X 24</v>
          </cell>
          <cell r="AD188">
            <v>1</v>
          </cell>
          <cell r="AE188">
            <v>35.5</v>
          </cell>
          <cell r="AF188">
            <v>8.8000000000000007</v>
          </cell>
          <cell r="AG188">
            <v>21.4</v>
          </cell>
          <cell r="AH188">
            <v>126.07593749999999</v>
          </cell>
          <cell r="AI188">
            <v>4</v>
          </cell>
          <cell r="AJ188">
            <v>2</v>
          </cell>
          <cell r="AK188">
            <v>2</v>
          </cell>
          <cell r="AL188">
            <v>1</v>
          </cell>
          <cell r="AM188">
            <v>13</v>
          </cell>
        </row>
        <row r="189">
          <cell r="A189" t="str">
            <v>BEZ36</v>
          </cell>
          <cell r="B189">
            <v>247</v>
          </cell>
          <cell r="C189">
            <v>259</v>
          </cell>
          <cell r="D189">
            <v>272</v>
          </cell>
          <cell r="E189">
            <v>291</v>
          </cell>
          <cell r="F189">
            <v>366</v>
          </cell>
          <cell r="G189">
            <v>360</v>
          </cell>
          <cell r="H189">
            <v>305</v>
          </cell>
          <cell r="I189">
            <v>305</v>
          </cell>
          <cell r="J189">
            <v>334</v>
          </cell>
          <cell r="K189">
            <v>320</v>
          </cell>
          <cell r="L189">
            <v>320</v>
          </cell>
          <cell r="M189">
            <v>320</v>
          </cell>
          <cell r="N189">
            <v>348</v>
          </cell>
          <cell r="O189">
            <v>370</v>
          </cell>
          <cell r="P189">
            <v>400</v>
          </cell>
          <cell r="S189">
            <v>31</v>
          </cell>
          <cell r="T189">
            <v>35</v>
          </cell>
          <cell r="V189" t="str">
            <v>Cabinet</v>
          </cell>
          <cell r="W189" t="str">
            <v>BASE</v>
          </cell>
          <cell r="X189" t="str">
            <v>BEZ</v>
          </cell>
          <cell r="Y189">
            <v>36</v>
          </cell>
          <cell r="Z189">
            <v>35</v>
          </cell>
          <cell r="AA189">
            <v>33</v>
          </cell>
          <cell r="AB189">
            <v>1</v>
          </cell>
          <cell r="AC189" t="str">
            <v>Base EZ Corner, 33 X 34.5 X 33</v>
          </cell>
          <cell r="AD189">
            <v>1</v>
          </cell>
          <cell r="AE189">
            <v>35.197916666666671</v>
          </cell>
          <cell r="AF189">
            <v>7.5</v>
          </cell>
          <cell r="AG189">
            <v>25.1</v>
          </cell>
          <cell r="AH189">
            <v>115.388671875</v>
          </cell>
          <cell r="AI189">
            <v>2</v>
          </cell>
          <cell r="AJ189">
            <v>2</v>
          </cell>
          <cell r="AL189">
            <v>1</v>
          </cell>
          <cell r="AM189">
            <v>30</v>
          </cell>
        </row>
        <row r="190">
          <cell r="A190" t="str">
            <v>BF12</v>
          </cell>
          <cell r="B190">
            <v>110</v>
          </cell>
          <cell r="C190">
            <v>119</v>
          </cell>
          <cell r="D190">
            <v>126</v>
          </cell>
          <cell r="E190">
            <v>134</v>
          </cell>
          <cell r="F190">
            <v>159</v>
          </cell>
          <cell r="G190">
            <v>171</v>
          </cell>
          <cell r="H190">
            <v>142</v>
          </cell>
          <cell r="I190">
            <v>142</v>
          </cell>
          <cell r="J190">
            <v>156</v>
          </cell>
          <cell r="K190">
            <v>150</v>
          </cell>
          <cell r="L190">
            <v>150</v>
          </cell>
          <cell r="M190">
            <v>150</v>
          </cell>
          <cell r="N190">
            <v>163</v>
          </cell>
          <cell r="O190">
            <v>174</v>
          </cell>
          <cell r="P190">
            <v>189</v>
          </cell>
          <cell r="Q190">
            <v>170</v>
          </cell>
          <cell r="R190">
            <v>200</v>
          </cell>
          <cell r="S190">
            <v>31</v>
          </cell>
          <cell r="T190">
            <v>35</v>
          </cell>
          <cell r="V190" t="str">
            <v>Cabinet</v>
          </cell>
          <cell r="W190" t="str">
            <v>BASE</v>
          </cell>
          <cell r="X190" t="str">
            <v>BF</v>
          </cell>
          <cell r="Y190">
            <v>12</v>
          </cell>
          <cell r="Z190">
            <v>35</v>
          </cell>
          <cell r="AA190">
            <v>24</v>
          </cell>
          <cell r="AB190">
            <v>1</v>
          </cell>
          <cell r="AC190" t="str">
            <v>Base Full Door, 12 X 34.5 X 24</v>
          </cell>
          <cell r="AD190">
            <v>1</v>
          </cell>
          <cell r="AE190">
            <v>16.416666666666664</v>
          </cell>
          <cell r="AF190">
            <v>2.5</v>
          </cell>
          <cell r="AG190">
            <v>6.3</v>
          </cell>
          <cell r="AH190">
            <v>50.359375</v>
          </cell>
          <cell r="AI190">
            <v>1</v>
          </cell>
          <cell r="AJ190">
            <v>1</v>
          </cell>
          <cell r="AL190">
            <v>1</v>
          </cell>
          <cell r="AM190">
            <v>10</v>
          </cell>
        </row>
        <row r="191">
          <cell r="A191" t="str">
            <v>BF1212</v>
          </cell>
          <cell r="B191">
            <v>96</v>
          </cell>
          <cell r="C191">
            <v>106</v>
          </cell>
          <cell r="D191">
            <v>112</v>
          </cell>
          <cell r="E191">
            <v>120</v>
          </cell>
          <cell r="F191">
            <v>145</v>
          </cell>
          <cell r="G191">
            <v>157</v>
          </cell>
          <cell r="H191">
            <v>128</v>
          </cell>
          <cell r="I191">
            <v>128</v>
          </cell>
          <cell r="J191">
            <v>141</v>
          </cell>
          <cell r="K191">
            <v>136</v>
          </cell>
          <cell r="L191">
            <v>136</v>
          </cell>
          <cell r="M191">
            <v>136</v>
          </cell>
          <cell r="N191">
            <v>148</v>
          </cell>
          <cell r="O191">
            <v>159</v>
          </cell>
          <cell r="P191">
            <v>174</v>
          </cell>
          <cell r="Q191">
            <v>93</v>
          </cell>
          <cell r="R191">
            <v>110</v>
          </cell>
          <cell r="S191">
            <v>16</v>
          </cell>
          <cell r="T191">
            <v>17</v>
          </cell>
          <cell r="V191" t="str">
            <v>Cabinet</v>
          </cell>
          <cell r="W191" t="str">
            <v>BASE</v>
          </cell>
          <cell r="X191" t="str">
            <v>BF</v>
          </cell>
          <cell r="Y191">
            <v>12</v>
          </cell>
          <cell r="Z191">
            <v>35</v>
          </cell>
          <cell r="AA191">
            <v>12</v>
          </cell>
          <cell r="AB191">
            <v>1</v>
          </cell>
          <cell r="AC191" t="str">
            <v>Base Full Door, 12 X 34.5 X 12</v>
          </cell>
          <cell r="AD191">
            <v>1</v>
          </cell>
          <cell r="AE191">
            <v>12</v>
          </cell>
          <cell r="AF191">
            <v>2.5</v>
          </cell>
          <cell r="AG191">
            <v>3.2</v>
          </cell>
          <cell r="AH191">
            <v>37.703125</v>
          </cell>
          <cell r="AI191">
            <v>1</v>
          </cell>
          <cell r="AJ191">
            <v>1</v>
          </cell>
          <cell r="AL191">
            <v>1</v>
          </cell>
          <cell r="AM191">
            <v>10</v>
          </cell>
        </row>
        <row r="192">
          <cell r="A192" t="str">
            <v>BF1218</v>
          </cell>
          <cell r="B192">
            <v>110</v>
          </cell>
          <cell r="C192">
            <v>119</v>
          </cell>
          <cell r="D192">
            <v>126</v>
          </cell>
          <cell r="E192">
            <v>134</v>
          </cell>
          <cell r="F192">
            <v>159</v>
          </cell>
          <cell r="G192">
            <v>171</v>
          </cell>
          <cell r="H192">
            <v>142</v>
          </cell>
          <cell r="I192">
            <v>142</v>
          </cell>
          <cell r="J192">
            <v>156</v>
          </cell>
          <cell r="K192">
            <v>150</v>
          </cell>
          <cell r="L192">
            <v>150</v>
          </cell>
          <cell r="M192">
            <v>150</v>
          </cell>
          <cell r="N192">
            <v>163</v>
          </cell>
          <cell r="O192">
            <v>174</v>
          </cell>
          <cell r="P192">
            <v>189</v>
          </cell>
          <cell r="Q192">
            <v>131</v>
          </cell>
          <cell r="R192">
            <v>155</v>
          </cell>
          <cell r="S192">
            <v>24</v>
          </cell>
          <cell r="T192">
            <v>26</v>
          </cell>
          <cell r="V192" t="str">
            <v>Cabinet</v>
          </cell>
          <cell r="W192" t="str">
            <v>BASE</v>
          </cell>
          <cell r="X192" t="str">
            <v>BF</v>
          </cell>
          <cell r="Y192">
            <v>12</v>
          </cell>
          <cell r="Z192">
            <v>35</v>
          </cell>
          <cell r="AA192">
            <v>18</v>
          </cell>
          <cell r="AB192">
            <v>1</v>
          </cell>
          <cell r="AC192" t="str">
            <v>Base Full Door, 12 X 34.5 X 18</v>
          </cell>
          <cell r="AD192">
            <v>1</v>
          </cell>
          <cell r="AE192">
            <v>16.75</v>
          </cell>
          <cell r="AF192">
            <v>2.5</v>
          </cell>
          <cell r="AG192">
            <v>4.8</v>
          </cell>
          <cell r="AH192">
            <v>49.4609375</v>
          </cell>
          <cell r="AI192">
            <v>1</v>
          </cell>
          <cell r="AJ192">
            <v>1</v>
          </cell>
          <cell r="AL192">
            <v>1</v>
          </cell>
          <cell r="AM192">
            <v>10</v>
          </cell>
        </row>
        <row r="193">
          <cell r="A193" t="str">
            <v>BF15</v>
          </cell>
          <cell r="B193">
            <v>116</v>
          </cell>
          <cell r="C193">
            <v>129</v>
          </cell>
          <cell r="D193">
            <v>135</v>
          </cell>
          <cell r="E193">
            <v>145</v>
          </cell>
          <cell r="F193">
            <v>176</v>
          </cell>
          <cell r="G193">
            <v>192</v>
          </cell>
          <cell r="H193">
            <v>151</v>
          </cell>
          <cell r="I193">
            <v>151</v>
          </cell>
          <cell r="J193">
            <v>167</v>
          </cell>
          <cell r="K193">
            <v>160</v>
          </cell>
          <cell r="L193">
            <v>160</v>
          </cell>
          <cell r="M193">
            <v>160</v>
          </cell>
          <cell r="N193">
            <v>175</v>
          </cell>
          <cell r="O193">
            <v>187</v>
          </cell>
          <cell r="P193">
            <v>203</v>
          </cell>
          <cell r="Q193">
            <v>193</v>
          </cell>
          <cell r="R193">
            <v>228</v>
          </cell>
          <cell r="S193">
            <v>31</v>
          </cell>
          <cell r="T193">
            <v>35</v>
          </cell>
          <cell r="V193" t="str">
            <v>Cabinet</v>
          </cell>
          <cell r="W193" t="str">
            <v>BASE</v>
          </cell>
          <cell r="X193" t="str">
            <v>BF</v>
          </cell>
          <cell r="Y193">
            <v>15</v>
          </cell>
          <cell r="Z193">
            <v>35</v>
          </cell>
          <cell r="AA193">
            <v>24</v>
          </cell>
          <cell r="AB193">
            <v>1</v>
          </cell>
          <cell r="AC193" t="str">
            <v>Base Full Door, 15 X 34.5 X 24</v>
          </cell>
          <cell r="AD193">
            <v>1</v>
          </cell>
          <cell r="AE193">
            <v>17.666666666666664</v>
          </cell>
          <cell r="AF193">
            <v>3.1</v>
          </cell>
          <cell r="AG193">
            <v>7.8</v>
          </cell>
          <cell r="AH193">
            <v>55.714062499999997</v>
          </cell>
          <cell r="AI193">
            <v>1</v>
          </cell>
          <cell r="AJ193">
            <v>1</v>
          </cell>
          <cell r="AL193">
            <v>1</v>
          </cell>
          <cell r="AM193">
            <v>10</v>
          </cell>
        </row>
        <row r="194">
          <cell r="A194" t="str">
            <v>BF1512</v>
          </cell>
          <cell r="B194">
            <v>101</v>
          </cell>
          <cell r="C194">
            <v>115</v>
          </cell>
          <cell r="D194">
            <v>121</v>
          </cell>
          <cell r="E194">
            <v>130</v>
          </cell>
          <cell r="F194">
            <v>161</v>
          </cell>
          <cell r="G194">
            <v>177</v>
          </cell>
          <cell r="H194">
            <v>137</v>
          </cell>
          <cell r="I194">
            <v>137</v>
          </cell>
          <cell r="J194">
            <v>152</v>
          </cell>
          <cell r="K194">
            <v>146</v>
          </cell>
          <cell r="L194">
            <v>146</v>
          </cell>
          <cell r="M194">
            <v>146</v>
          </cell>
          <cell r="N194">
            <v>160</v>
          </cell>
          <cell r="O194">
            <v>172</v>
          </cell>
          <cell r="P194">
            <v>187</v>
          </cell>
          <cell r="Q194">
            <v>106</v>
          </cell>
          <cell r="R194">
            <v>126</v>
          </cell>
          <cell r="S194">
            <v>16</v>
          </cell>
          <cell r="T194">
            <v>17</v>
          </cell>
          <cell r="V194" t="str">
            <v>Cabinet</v>
          </cell>
          <cell r="W194" t="str">
            <v>BASE</v>
          </cell>
          <cell r="X194" t="str">
            <v>BF</v>
          </cell>
          <cell r="Y194">
            <v>15</v>
          </cell>
          <cell r="Z194">
            <v>35</v>
          </cell>
          <cell r="AA194">
            <v>12</v>
          </cell>
          <cell r="AB194">
            <v>1</v>
          </cell>
          <cell r="AC194" t="str">
            <v>Base Full Door, 15 X 34.5 X 12</v>
          </cell>
          <cell r="AD194">
            <v>1</v>
          </cell>
          <cell r="AE194">
            <v>13.625</v>
          </cell>
          <cell r="AF194">
            <v>3.1</v>
          </cell>
          <cell r="AG194">
            <v>4</v>
          </cell>
          <cell r="AH194">
            <v>43.370312499999997</v>
          </cell>
          <cell r="AI194">
            <v>1</v>
          </cell>
          <cell r="AJ194">
            <v>1</v>
          </cell>
          <cell r="AL194">
            <v>1</v>
          </cell>
          <cell r="AM194">
            <v>10</v>
          </cell>
        </row>
        <row r="195">
          <cell r="A195" t="str">
            <v>BF1518</v>
          </cell>
          <cell r="B195">
            <v>116</v>
          </cell>
          <cell r="C195">
            <v>129</v>
          </cell>
          <cell r="D195">
            <v>135</v>
          </cell>
          <cell r="E195">
            <v>145</v>
          </cell>
          <cell r="F195">
            <v>176</v>
          </cell>
          <cell r="G195">
            <v>192</v>
          </cell>
          <cell r="H195">
            <v>151</v>
          </cell>
          <cell r="I195">
            <v>151</v>
          </cell>
          <cell r="J195">
            <v>167</v>
          </cell>
          <cell r="K195">
            <v>160</v>
          </cell>
          <cell r="L195">
            <v>160</v>
          </cell>
          <cell r="M195">
            <v>160</v>
          </cell>
          <cell r="N195">
            <v>175</v>
          </cell>
          <cell r="O195">
            <v>187</v>
          </cell>
          <cell r="P195">
            <v>203</v>
          </cell>
          <cell r="Q195">
            <v>150</v>
          </cell>
          <cell r="R195">
            <v>177</v>
          </cell>
          <cell r="S195">
            <v>24</v>
          </cell>
          <cell r="T195">
            <v>26</v>
          </cell>
          <cell r="V195" t="str">
            <v>Cabinet</v>
          </cell>
          <cell r="W195" t="str">
            <v>BASE</v>
          </cell>
          <cell r="X195" t="str">
            <v>BF</v>
          </cell>
          <cell r="Y195">
            <v>15</v>
          </cell>
          <cell r="Z195">
            <v>35</v>
          </cell>
          <cell r="AA195">
            <v>18</v>
          </cell>
          <cell r="AB195">
            <v>1</v>
          </cell>
          <cell r="AC195" t="str">
            <v>Base Full Door, 15 X 34.5 X 18</v>
          </cell>
          <cell r="AD195">
            <v>1</v>
          </cell>
          <cell r="AE195">
            <v>18.875</v>
          </cell>
          <cell r="AF195">
            <v>3.1</v>
          </cell>
          <cell r="AG195">
            <v>5.9</v>
          </cell>
          <cell r="AH195">
            <v>56.475781249999997</v>
          </cell>
          <cell r="AI195">
            <v>1</v>
          </cell>
          <cell r="AJ195">
            <v>1</v>
          </cell>
          <cell r="AL195">
            <v>1</v>
          </cell>
          <cell r="AM195">
            <v>10</v>
          </cell>
        </row>
        <row r="196">
          <cell r="A196" t="str">
            <v>BF18</v>
          </cell>
          <cell r="B196">
            <v>120</v>
          </cell>
          <cell r="C196">
            <v>136</v>
          </cell>
          <cell r="D196">
            <v>143</v>
          </cell>
          <cell r="E196">
            <v>153</v>
          </cell>
          <cell r="F196">
            <v>191</v>
          </cell>
          <cell r="G196">
            <v>212</v>
          </cell>
          <cell r="H196">
            <v>161</v>
          </cell>
          <cell r="I196">
            <v>161</v>
          </cell>
          <cell r="J196">
            <v>177</v>
          </cell>
          <cell r="K196">
            <v>171</v>
          </cell>
          <cell r="L196">
            <v>171</v>
          </cell>
          <cell r="M196">
            <v>171</v>
          </cell>
          <cell r="N196">
            <v>186</v>
          </cell>
          <cell r="O196">
            <v>197</v>
          </cell>
          <cell r="P196">
            <v>217</v>
          </cell>
          <cell r="Q196">
            <v>216</v>
          </cell>
          <cell r="R196">
            <v>255</v>
          </cell>
          <cell r="S196">
            <v>31</v>
          </cell>
          <cell r="T196">
            <v>35</v>
          </cell>
          <cell r="V196" t="str">
            <v>Cabinet</v>
          </cell>
          <cell r="W196" t="str">
            <v>BASE</v>
          </cell>
          <cell r="X196" t="str">
            <v>BF</v>
          </cell>
          <cell r="Y196">
            <v>18</v>
          </cell>
          <cell r="Z196">
            <v>35</v>
          </cell>
          <cell r="AA196">
            <v>24</v>
          </cell>
          <cell r="AB196">
            <v>1</v>
          </cell>
          <cell r="AC196" t="str">
            <v>Base Full Door, 18 X 34.5 X 24</v>
          </cell>
          <cell r="AD196">
            <v>1</v>
          </cell>
          <cell r="AE196">
            <v>18.916666666666668</v>
          </cell>
          <cell r="AF196">
            <v>3.8</v>
          </cell>
          <cell r="AG196">
            <v>9.3000000000000007</v>
          </cell>
          <cell r="AH196">
            <v>61.368749999999999</v>
          </cell>
          <cell r="AI196">
            <v>1</v>
          </cell>
          <cell r="AJ196">
            <v>1</v>
          </cell>
          <cell r="AL196">
            <v>1</v>
          </cell>
          <cell r="AM196">
            <v>10</v>
          </cell>
        </row>
        <row r="197">
          <cell r="A197" t="str">
            <v>BF1812</v>
          </cell>
          <cell r="B197">
            <v>104</v>
          </cell>
          <cell r="C197">
            <v>121</v>
          </cell>
          <cell r="D197">
            <v>128</v>
          </cell>
          <cell r="E197">
            <v>137</v>
          </cell>
          <cell r="F197">
            <v>175</v>
          </cell>
          <cell r="G197">
            <v>196</v>
          </cell>
          <cell r="H197">
            <v>145</v>
          </cell>
          <cell r="I197">
            <v>145</v>
          </cell>
          <cell r="J197">
            <v>161</v>
          </cell>
          <cell r="K197">
            <v>156</v>
          </cell>
          <cell r="L197">
            <v>156</v>
          </cell>
          <cell r="M197">
            <v>156</v>
          </cell>
          <cell r="N197">
            <v>170</v>
          </cell>
          <cell r="O197">
            <v>181</v>
          </cell>
          <cell r="P197">
            <v>200</v>
          </cell>
          <cell r="Q197">
            <v>120</v>
          </cell>
          <cell r="R197">
            <v>142</v>
          </cell>
          <cell r="S197">
            <v>16</v>
          </cell>
          <cell r="T197">
            <v>17</v>
          </cell>
          <cell r="V197" t="str">
            <v>Cabinet</v>
          </cell>
          <cell r="W197" t="str">
            <v>BASE</v>
          </cell>
          <cell r="X197" t="str">
            <v>BF</v>
          </cell>
          <cell r="Y197">
            <v>18</v>
          </cell>
          <cell r="Z197">
            <v>35</v>
          </cell>
          <cell r="AA197">
            <v>12</v>
          </cell>
          <cell r="AB197">
            <v>1</v>
          </cell>
          <cell r="AC197" t="str">
            <v>Base Full Door, 18 X 34.5 X 12</v>
          </cell>
          <cell r="AD197">
            <v>1</v>
          </cell>
          <cell r="AE197">
            <v>15.25</v>
          </cell>
          <cell r="AF197">
            <v>3.8</v>
          </cell>
          <cell r="AG197">
            <v>4.8</v>
          </cell>
          <cell r="AH197">
            <v>49.337499999999999</v>
          </cell>
          <cell r="AI197">
            <v>1</v>
          </cell>
          <cell r="AJ197">
            <v>1</v>
          </cell>
          <cell r="AL197">
            <v>1</v>
          </cell>
          <cell r="AM197">
            <v>10</v>
          </cell>
        </row>
        <row r="198">
          <cell r="A198" t="str">
            <v>BF1818</v>
          </cell>
          <cell r="B198">
            <v>120</v>
          </cell>
          <cell r="C198">
            <v>136</v>
          </cell>
          <cell r="D198">
            <v>143</v>
          </cell>
          <cell r="E198">
            <v>153</v>
          </cell>
          <cell r="F198">
            <v>191</v>
          </cell>
          <cell r="G198">
            <v>212</v>
          </cell>
          <cell r="H198">
            <v>161</v>
          </cell>
          <cell r="I198">
            <v>161</v>
          </cell>
          <cell r="J198">
            <v>177</v>
          </cell>
          <cell r="K198">
            <v>171</v>
          </cell>
          <cell r="L198">
            <v>171</v>
          </cell>
          <cell r="M198">
            <v>171</v>
          </cell>
          <cell r="N198">
            <v>186</v>
          </cell>
          <cell r="O198">
            <v>197</v>
          </cell>
          <cell r="P198">
            <v>217</v>
          </cell>
          <cell r="Q198">
            <v>168</v>
          </cell>
          <cell r="R198">
            <v>199</v>
          </cell>
          <cell r="S198">
            <v>24</v>
          </cell>
          <cell r="T198">
            <v>26</v>
          </cell>
          <cell r="V198" t="str">
            <v>Cabinet</v>
          </cell>
          <cell r="W198" t="str">
            <v>BASE</v>
          </cell>
          <cell r="X198" t="str">
            <v>BF</v>
          </cell>
          <cell r="Y198">
            <v>18</v>
          </cell>
          <cell r="Z198">
            <v>35</v>
          </cell>
          <cell r="AA198">
            <v>18</v>
          </cell>
          <cell r="AB198">
            <v>1</v>
          </cell>
          <cell r="AC198" t="str">
            <v>Base Full Door, 18 X 34.5 X 18</v>
          </cell>
          <cell r="AD198">
            <v>1</v>
          </cell>
          <cell r="AE198">
            <v>21</v>
          </cell>
          <cell r="AF198">
            <v>3.8</v>
          </cell>
          <cell r="AG198">
            <v>7</v>
          </cell>
          <cell r="AH198">
            <v>63.790624999999999</v>
          </cell>
          <cell r="AI198">
            <v>1</v>
          </cell>
          <cell r="AJ198">
            <v>1</v>
          </cell>
          <cell r="AL198">
            <v>1</v>
          </cell>
          <cell r="AM198">
            <v>10</v>
          </cell>
        </row>
        <row r="199">
          <cell r="A199" t="str">
            <v>BF21</v>
          </cell>
          <cell r="B199">
            <v>123</v>
          </cell>
          <cell r="C199">
            <v>142</v>
          </cell>
          <cell r="D199">
            <v>149</v>
          </cell>
          <cell r="E199">
            <v>159</v>
          </cell>
          <cell r="F199">
            <v>203</v>
          </cell>
          <cell r="G199">
            <v>230</v>
          </cell>
          <cell r="H199">
            <v>167</v>
          </cell>
          <cell r="I199">
            <v>167</v>
          </cell>
          <cell r="J199">
            <v>186</v>
          </cell>
          <cell r="K199">
            <v>178</v>
          </cell>
          <cell r="L199">
            <v>178</v>
          </cell>
          <cell r="M199">
            <v>178</v>
          </cell>
          <cell r="N199">
            <v>196</v>
          </cell>
          <cell r="O199">
            <v>209</v>
          </cell>
          <cell r="P199">
            <v>227</v>
          </cell>
          <cell r="Q199">
            <v>239</v>
          </cell>
          <cell r="R199">
            <v>283</v>
          </cell>
          <cell r="S199">
            <v>31</v>
          </cell>
          <cell r="T199">
            <v>35</v>
          </cell>
          <cell r="V199" t="str">
            <v>Cabinet</v>
          </cell>
          <cell r="W199" t="str">
            <v>BASE</v>
          </cell>
          <cell r="X199" t="str">
            <v>BF</v>
          </cell>
          <cell r="Y199">
            <v>21</v>
          </cell>
          <cell r="Z199">
            <v>35</v>
          </cell>
          <cell r="AA199">
            <v>24</v>
          </cell>
          <cell r="AB199">
            <v>1</v>
          </cell>
          <cell r="AC199" t="str">
            <v>Base Full Door, 21 X 34.5 X 24</v>
          </cell>
          <cell r="AD199">
            <v>1</v>
          </cell>
          <cell r="AE199">
            <v>20.166666666666668</v>
          </cell>
          <cell r="AF199">
            <v>4.4000000000000004</v>
          </cell>
          <cell r="AG199">
            <v>10.8</v>
          </cell>
          <cell r="AH199">
            <v>66.723437500000003</v>
          </cell>
          <cell r="AI199">
            <v>1</v>
          </cell>
          <cell r="AJ199">
            <v>1</v>
          </cell>
          <cell r="AL199">
            <v>1</v>
          </cell>
          <cell r="AM199">
            <v>10</v>
          </cell>
        </row>
        <row r="200">
          <cell r="A200" t="str">
            <v>BF2112</v>
          </cell>
          <cell r="B200">
            <v>108</v>
          </cell>
          <cell r="C200">
            <v>128</v>
          </cell>
          <cell r="D200">
            <v>135</v>
          </cell>
          <cell r="E200">
            <v>145</v>
          </cell>
          <cell r="F200">
            <v>189</v>
          </cell>
          <cell r="G200">
            <v>216</v>
          </cell>
          <cell r="H200">
            <v>153</v>
          </cell>
          <cell r="I200">
            <v>153</v>
          </cell>
          <cell r="J200">
            <v>172</v>
          </cell>
          <cell r="K200">
            <v>164</v>
          </cell>
          <cell r="L200">
            <v>164</v>
          </cell>
          <cell r="M200">
            <v>164</v>
          </cell>
          <cell r="N200">
            <v>181</v>
          </cell>
          <cell r="O200">
            <v>194</v>
          </cell>
          <cell r="P200">
            <v>212</v>
          </cell>
          <cell r="Q200">
            <v>134</v>
          </cell>
          <cell r="R200">
            <v>158</v>
          </cell>
          <cell r="S200">
            <v>16</v>
          </cell>
          <cell r="T200">
            <v>17</v>
          </cell>
          <cell r="V200" t="str">
            <v>Cabinet</v>
          </cell>
          <cell r="W200" t="str">
            <v>BASE</v>
          </cell>
          <cell r="X200" t="str">
            <v>BF</v>
          </cell>
          <cell r="Y200">
            <v>21</v>
          </cell>
          <cell r="Z200">
            <v>35</v>
          </cell>
          <cell r="AA200">
            <v>12</v>
          </cell>
          <cell r="AB200">
            <v>1</v>
          </cell>
          <cell r="AC200" t="str">
            <v>Base Full Door, 21 X 34.5 X 12</v>
          </cell>
          <cell r="AD200">
            <v>1</v>
          </cell>
          <cell r="AE200">
            <v>16.875</v>
          </cell>
          <cell r="AF200">
            <v>4.4000000000000004</v>
          </cell>
          <cell r="AG200">
            <v>5.5</v>
          </cell>
          <cell r="AH200">
            <v>55.004687500000003</v>
          </cell>
          <cell r="AI200">
            <v>1</v>
          </cell>
          <cell r="AJ200">
            <v>1</v>
          </cell>
          <cell r="AL200">
            <v>1</v>
          </cell>
          <cell r="AM200">
            <v>10</v>
          </cell>
        </row>
        <row r="201">
          <cell r="A201" t="str">
            <v>BF2118</v>
          </cell>
          <cell r="B201">
            <v>123</v>
          </cell>
          <cell r="C201">
            <v>142</v>
          </cell>
          <cell r="D201">
            <v>149</v>
          </cell>
          <cell r="E201">
            <v>159</v>
          </cell>
          <cell r="F201">
            <v>203</v>
          </cell>
          <cell r="G201">
            <v>230</v>
          </cell>
          <cell r="H201">
            <v>167</v>
          </cell>
          <cell r="I201">
            <v>167</v>
          </cell>
          <cell r="J201">
            <v>186</v>
          </cell>
          <cell r="K201">
            <v>178</v>
          </cell>
          <cell r="L201">
            <v>178</v>
          </cell>
          <cell r="M201">
            <v>178</v>
          </cell>
          <cell r="N201">
            <v>196</v>
          </cell>
          <cell r="O201">
            <v>209</v>
          </cell>
          <cell r="P201">
            <v>227</v>
          </cell>
          <cell r="Q201">
            <v>186</v>
          </cell>
          <cell r="R201">
            <v>220</v>
          </cell>
          <cell r="S201">
            <v>24</v>
          </cell>
          <cell r="T201">
            <v>26</v>
          </cell>
          <cell r="V201" t="str">
            <v>Cabinet</v>
          </cell>
          <cell r="W201" t="str">
            <v>BASE</v>
          </cell>
          <cell r="X201" t="str">
            <v>BF</v>
          </cell>
          <cell r="Y201">
            <v>21</v>
          </cell>
          <cell r="Z201">
            <v>35</v>
          </cell>
          <cell r="AA201">
            <v>18</v>
          </cell>
          <cell r="AB201">
            <v>1</v>
          </cell>
          <cell r="AC201" t="str">
            <v>Base Full Door, 21 X 34.5 X 18</v>
          </cell>
          <cell r="AD201">
            <v>1</v>
          </cell>
          <cell r="AE201">
            <v>23.125</v>
          </cell>
          <cell r="AF201">
            <v>4.4000000000000004</v>
          </cell>
          <cell r="AG201">
            <v>8.1999999999999993</v>
          </cell>
          <cell r="AH201">
            <v>70.805468750000003</v>
          </cell>
          <cell r="AI201">
            <v>1</v>
          </cell>
          <cell r="AJ201">
            <v>1</v>
          </cell>
          <cell r="AL201">
            <v>1</v>
          </cell>
          <cell r="AM201">
            <v>10</v>
          </cell>
        </row>
        <row r="202">
          <cell r="A202" t="str">
            <v>BF24</v>
          </cell>
          <cell r="B202">
            <v>138</v>
          </cell>
          <cell r="C202">
            <v>164</v>
          </cell>
          <cell r="D202">
            <v>174</v>
          </cell>
          <cell r="E202">
            <v>186</v>
          </cell>
          <cell r="F202">
            <v>236</v>
          </cell>
          <cell r="G202">
            <v>261</v>
          </cell>
          <cell r="H202">
            <v>206</v>
          </cell>
          <cell r="I202">
            <v>206</v>
          </cell>
          <cell r="J202">
            <v>229</v>
          </cell>
          <cell r="K202">
            <v>223</v>
          </cell>
          <cell r="L202">
            <v>223</v>
          </cell>
          <cell r="M202">
            <v>223</v>
          </cell>
          <cell r="N202">
            <v>243</v>
          </cell>
          <cell r="O202">
            <v>265</v>
          </cell>
          <cell r="P202">
            <v>291</v>
          </cell>
          <cell r="Q202">
            <v>262</v>
          </cell>
          <cell r="R202">
            <v>310</v>
          </cell>
          <cell r="S202">
            <v>31</v>
          </cell>
          <cell r="T202">
            <v>35</v>
          </cell>
          <cell r="V202" t="str">
            <v>Cabinet</v>
          </cell>
          <cell r="W202" t="str">
            <v>BASE</v>
          </cell>
          <cell r="X202" t="str">
            <v>BF</v>
          </cell>
          <cell r="Y202">
            <v>24</v>
          </cell>
          <cell r="Z202">
            <v>35</v>
          </cell>
          <cell r="AA202">
            <v>24</v>
          </cell>
          <cell r="AB202">
            <v>0</v>
          </cell>
          <cell r="AC202" t="str">
            <v>Base Full Door, 24 X 34.5 X 24</v>
          </cell>
          <cell r="AD202">
            <v>1</v>
          </cell>
          <cell r="AE202">
            <v>21.416666666666668</v>
          </cell>
          <cell r="AF202">
            <v>5</v>
          </cell>
          <cell r="AG202">
            <v>12.3</v>
          </cell>
          <cell r="AH202">
            <v>72.078125</v>
          </cell>
          <cell r="AI202">
            <v>2</v>
          </cell>
          <cell r="AJ202">
            <v>2</v>
          </cell>
          <cell r="AL202">
            <v>1</v>
          </cell>
          <cell r="AM202">
            <v>13</v>
          </cell>
        </row>
        <row r="203">
          <cell r="A203" t="str">
            <v>BF2412</v>
          </cell>
          <cell r="B203">
            <v>121</v>
          </cell>
          <cell r="C203">
            <v>149</v>
          </cell>
          <cell r="D203">
            <v>157</v>
          </cell>
          <cell r="E203">
            <v>169</v>
          </cell>
          <cell r="F203">
            <v>219</v>
          </cell>
          <cell r="G203">
            <v>243</v>
          </cell>
          <cell r="H203">
            <v>190</v>
          </cell>
          <cell r="I203">
            <v>190</v>
          </cell>
          <cell r="J203">
            <v>212</v>
          </cell>
          <cell r="K203">
            <v>207</v>
          </cell>
          <cell r="L203">
            <v>207</v>
          </cell>
          <cell r="M203">
            <v>207</v>
          </cell>
          <cell r="N203">
            <v>226</v>
          </cell>
          <cell r="O203">
            <v>248</v>
          </cell>
          <cell r="P203">
            <v>273</v>
          </cell>
          <cell r="Q203">
            <v>147</v>
          </cell>
          <cell r="R203">
            <v>174</v>
          </cell>
          <cell r="S203">
            <v>16</v>
          </cell>
          <cell r="T203">
            <v>17</v>
          </cell>
          <cell r="V203" t="str">
            <v>Cabinet</v>
          </cell>
          <cell r="W203" t="str">
            <v>BASE</v>
          </cell>
          <cell r="X203" t="str">
            <v>BF</v>
          </cell>
          <cell r="Y203">
            <v>24</v>
          </cell>
          <cell r="Z203">
            <v>35</v>
          </cell>
          <cell r="AA203">
            <v>12</v>
          </cell>
          <cell r="AB203">
            <v>0</v>
          </cell>
          <cell r="AC203" t="str">
            <v>Base Full Door, 24 X 34.5 X 12</v>
          </cell>
          <cell r="AD203">
            <v>1</v>
          </cell>
          <cell r="AE203">
            <v>18.5</v>
          </cell>
          <cell r="AF203">
            <v>5</v>
          </cell>
          <cell r="AG203">
            <v>6.3</v>
          </cell>
          <cell r="AH203">
            <v>60.671875</v>
          </cell>
          <cell r="AI203">
            <v>2</v>
          </cell>
          <cell r="AJ203">
            <v>2</v>
          </cell>
          <cell r="AL203">
            <v>1</v>
          </cell>
          <cell r="AM203">
            <v>13</v>
          </cell>
        </row>
        <row r="204">
          <cell r="A204" t="str">
            <v>BF2418</v>
          </cell>
          <cell r="B204">
            <v>138</v>
          </cell>
          <cell r="C204">
            <v>164</v>
          </cell>
          <cell r="D204">
            <v>174</v>
          </cell>
          <cell r="E204">
            <v>186</v>
          </cell>
          <cell r="F204">
            <v>236</v>
          </cell>
          <cell r="G204">
            <v>261</v>
          </cell>
          <cell r="H204">
            <v>206</v>
          </cell>
          <cell r="I204">
            <v>206</v>
          </cell>
          <cell r="J204">
            <v>229</v>
          </cell>
          <cell r="K204">
            <v>223</v>
          </cell>
          <cell r="L204">
            <v>223</v>
          </cell>
          <cell r="M204">
            <v>223</v>
          </cell>
          <cell r="N204">
            <v>243</v>
          </cell>
          <cell r="O204">
            <v>265</v>
          </cell>
          <cell r="P204">
            <v>291</v>
          </cell>
          <cell r="Q204">
            <v>205</v>
          </cell>
          <cell r="R204">
            <v>242</v>
          </cell>
          <cell r="S204">
            <v>24</v>
          </cell>
          <cell r="T204">
            <v>26</v>
          </cell>
          <cell r="V204" t="str">
            <v>Cabinet</v>
          </cell>
          <cell r="W204" t="str">
            <v>BASE</v>
          </cell>
          <cell r="X204" t="str">
            <v>BF</v>
          </cell>
          <cell r="Y204">
            <v>24</v>
          </cell>
          <cell r="Z204">
            <v>35</v>
          </cell>
          <cell r="AA204">
            <v>18</v>
          </cell>
          <cell r="AB204">
            <v>0</v>
          </cell>
          <cell r="AC204" t="str">
            <v>Base Full Door, 24 X 34.5 X 18</v>
          </cell>
          <cell r="AD204">
            <v>1</v>
          </cell>
          <cell r="AE204">
            <v>25.25</v>
          </cell>
          <cell r="AF204">
            <v>5</v>
          </cell>
          <cell r="AG204">
            <v>9.3000000000000007</v>
          </cell>
          <cell r="AH204">
            <v>77.8203125</v>
          </cell>
          <cell r="AI204">
            <v>2</v>
          </cell>
          <cell r="AJ204">
            <v>2</v>
          </cell>
          <cell r="AL204">
            <v>1</v>
          </cell>
          <cell r="AM204">
            <v>13</v>
          </cell>
        </row>
        <row r="205">
          <cell r="A205" t="str">
            <v>BF27</v>
          </cell>
          <cell r="B205">
            <v>143</v>
          </cell>
          <cell r="C205">
            <v>170</v>
          </cell>
          <cell r="D205">
            <v>179</v>
          </cell>
          <cell r="E205">
            <v>192</v>
          </cell>
          <cell r="F205">
            <v>248</v>
          </cell>
          <cell r="G205">
            <v>281</v>
          </cell>
          <cell r="H205">
            <v>217</v>
          </cell>
          <cell r="I205">
            <v>217</v>
          </cell>
          <cell r="J205">
            <v>240</v>
          </cell>
          <cell r="K205">
            <v>235</v>
          </cell>
          <cell r="L205">
            <v>235</v>
          </cell>
          <cell r="M205">
            <v>235</v>
          </cell>
          <cell r="N205">
            <v>255</v>
          </cell>
          <cell r="O205">
            <v>276</v>
          </cell>
          <cell r="P205">
            <v>307</v>
          </cell>
          <cell r="Q205">
            <v>286</v>
          </cell>
          <cell r="R205">
            <v>337</v>
          </cell>
          <cell r="S205">
            <v>31</v>
          </cell>
          <cell r="T205">
            <v>35</v>
          </cell>
          <cell r="V205" t="str">
            <v>Cabinet</v>
          </cell>
          <cell r="W205" t="str">
            <v>BASE</v>
          </cell>
          <cell r="X205" t="str">
            <v>BF</v>
          </cell>
          <cell r="Y205">
            <v>27</v>
          </cell>
          <cell r="Z205">
            <v>35</v>
          </cell>
          <cell r="AA205">
            <v>24</v>
          </cell>
          <cell r="AB205">
            <v>0</v>
          </cell>
          <cell r="AC205" t="str">
            <v>Base Full Door, 27 X 34.5 X 24</v>
          </cell>
          <cell r="AD205">
            <v>1</v>
          </cell>
          <cell r="AE205">
            <v>22.666666666666668</v>
          </cell>
          <cell r="AF205">
            <v>5.6</v>
          </cell>
          <cell r="AG205">
            <v>13.8</v>
          </cell>
          <cell r="AH205">
            <v>77.432812499999997</v>
          </cell>
          <cell r="AI205">
            <v>2</v>
          </cell>
          <cell r="AJ205">
            <v>2</v>
          </cell>
          <cell r="AL205">
            <v>1</v>
          </cell>
          <cell r="AM205">
            <v>13</v>
          </cell>
        </row>
        <row r="206">
          <cell r="A206" t="str">
            <v>BF2712</v>
          </cell>
          <cell r="B206">
            <v>126</v>
          </cell>
          <cell r="C206">
            <v>154</v>
          </cell>
          <cell r="D206">
            <v>163</v>
          </cell>
          <cell r="E206">
            <v>175</v>
          </cell>
          <cell r="F206">
            <v>231</v>
          </cell>
          <cell r="G206">
            <v>264</v>
          </cell>
          <cell r="H206">
            <v>200</v>
          </cell>
          <cell r="I206">
            <v>200</v>
          </cell>
          <cell r="J206">
            <v>223</v>
          </cell>
          <cell r="K206">
            <v>218</v>
          </cell>
          <cell r="L206">
            <v>218</v>
          </cell>
          <cell r="M206">
            <v>218</v>
          </cell>
          <cell r="N206">
            <v>238</v>
          </cell>
          <cell r="O206">
            <v>258</v>
          </cell>
          <cell r="P206">
            <v>288</v>
          </cell>
          <cell r="Q206">
            <v>161</v>
          </cell>
          <cell r="R206">
            <v>190</v>
          </cell>
          <cell r="S206">
            <v>16</v>
          </cell>
          <cell r="T206">
            <v>17</v>
          </cell>
          <cell r="V206" t="str">
            <v>Cabinet</v>
          </cell>
          <cell r="W206" t="str">
            <v>BASE</v>
          </cell>
          <cell r="X206" t="str">
            <v>BF</v>
          </cell>
          <cell r="Y206">
            <v>27</v>
          </cell>
          <cell r="Z206">
            <v>35</v>
          </cell>
          <cell r="AA206">
            <v>12</v>
          </cell>
          <cell r="AB206">
            <v>0</v>
          </cell>
          <cell r="AC206" t="str">
            <v>Base Full Door, 27 X 34.5 X 12</v>
          </cell>
          <cell r="AD206">
            <v>1</v>
          </cell>
          <cell r="AE206">
            <v>20.125</v>
          </cell>
          <cell r="AF206">
            <v>5.6</v>
          </cell>
          <cell r="AG206">
            <v>7.1</v>
          </cell>
          <cell r="AH206">
            <v>66.339062499999997</v>
          </cell>
          <cell r="AI206">
            <v>2</v>
          </cell>
          <cell r="AJ206">
            <v>2</v>
          </cell>
          <cell r="AL206">
            <v>1</v>
          </cell>
          <cell r="AM206">
            <v>13</v>
          </cell>
        </row>
        <row r="207">
          <cell r="A207" t="str">
            <v>BF2718</v>
          </cell>
          <cell r="B207">
            <v>143</v>
          </cell>
          <cell r="C207">
            <v>170</v>
          </cell>
          <cell r="D207">
            <v>179</v>
          </cell>
          <cell r="E207">
            <v>192</v>
          </cell>
          <cell r="F207">
            <v>248</v>
          </cell>
          <cell r="G207">
            <v>281</v>
          </cell>
          <cell r="H207">
            <v>217</v>
          </cell>
          <cell r="I207">
            <v>217</v>
          </cell>
          <cell r="J207">
            <v>240</v>
          </cell>
          <cell r="K207">
            <v>235</v>
          </cell>
          <cell r="L207">
            <v>235</v>
          </cell>
          <cell r="M207">
            <v>235</v>
          </cell>
          <cell r="N207">
            <v>255</v>
          </cell>
          <cell r="O207">
            <v>276</v>
          </cell>
          <cell r="P207">
            <v>307</v>
          </cell>
          <cell r="Q207">
            <v>223</v>
          </cell>
          <cell r="R207">
            <v>264</v>
          </cell>
          <cell r="S207">
            <v>24</v>
          </cell>
          <cell r="T207">
            <v>26</v>
          </cell>
          <cell r="V207" t="str">
            <v>Cabinet</v>
          </cell>
          <cell r="W207" t="str">
            <v>BASE</v>
          </cell>
          <cell r="X207" t="str">
            <v>BF</v>
          </cell>
          <cell r="Y207">
            <v>27</v>
          </cell>
          <cell r="Z207">
            <v>35</v>
          </cell>
          <cell r="AA207">
            <v>18</v>
          </cell>
          <cell r="AB207">
            <v>0</v>
          </cell>
          <cell r="AC207" t="str">
            <v>Base Full Door, 27 X 34.5 X 18</v>
          </cell>
          <cell r="AD207">
            <v>1</v>
          </cell>
          <cell r="AE207">
            <v>27.375</v>
          </cell>
          <cell r="AF207">
            <v>5.6</v>
          </cell>
          <cell r="AG207">
            <v>10.5</v>
          </cell>
          <cell r="AH207">
            <v>84.835156249999997</v>
          </cell>
          <cell r="AI207">
            <v>2</v>
          </cell>
          <cell r="AJ207">
            <v>2</v>
          </cell>
          <cell r="AL207">
            <v>1</v>
          </cell>
          <cell r="AM207">
            <v>13</v>
          </cell>
        </row>
        <row r="208">
          <cell r="A208" t="str">
            <v>BF30</v>
          </cell>
          <cell r="B208">
            <v>145</v>
          </cell>
          <cell r="C208">
            <v>180</v>
          </cell>
          <cell r="D208">
            <v>190</v>
          </cell>
          <cell r="E208">
            <v>203</v>
          </cell>
          <cell r="F208">
            <v>266</v>
          </cell>
          <cell r="G208">
            <v>299</v>
          </cell>
          <cell r="H208">
            <v>221</v>
          </cell>
          <cell r="I208">
            <v>221</v>
          </cell>
          <cell r="J208">
            <v>248</v>
          </cell>
          <cell r="K208">
            <v>240</v>
          </cell>
          <cell r="L208">
            <v>240</v>
          </cell>
          <cell r="M208">
            <v>240</v>
          </cell>
          <cell r="N208">
            <v>264</v>
          </cell>
          <cell r="O208">
            <v>287</v>
          </cell>
          <cell r="P208">
            <v>315</v>
          </cell>
          <cell r="Q208">
            <v>309</v>
          </cell>
          <cell r="R208">
            <v>365</v>
          </cell>
          <cell r="S208">
            <v>31</v>
          </cell>
          <cell r="T208">
            <v>35</v>
          </cell>
          <cell r="V208" t="str">
            <v>Cabinet</v>
          </cell>
          <cell r="W208" t="str">
            <v>BASE</v>
          </cell>
          <cell r="X208" t="str">
            <v>BF</v>
          </cell>
          <cell r="Y208">
            <v>30</v>
          </cell>
          <cell r="Z208">
            <v>35</v>
          </cell>
          <cell r="AA208">
            <v>24</v>
          </cell>
          <cell r="AB208">
            <v>0</v>
          </cell>
          <cell r="AC208" t="str">
            <v>Base Full Door, 30 X 34.5 X 24</v>
          </cell>
          <cell r="AD208">
            <v>1</v>
          </cell>
          <cell r="AE208">
            <v>23.916666666666668</v>
          </cell>
          <cell r="AF208">
            <v>6.3</v>
          </cell>
          <cell r="AG208">
            <v>15.4</v>
          </cell>
          <cell r="AH208">
            <v>83.087500000000006</v>
          </cell>
          <cell r="AI208">
            <v>2</v>
          </cell>
          <cell r="AJ208">
            <v>2</v>
          </cell>
          <cell r="AL208">
            <v>1</v>
          </cell>
          <cell r="AM208">
            <v>13</v>
          </cell>
        </row>
        <row r="209">
          <cell r="A209" t="str">
            <v>BF3012</v>
          </cell>
          <cell r="B209">
            <v>128</v>
          </cell>
          <cell r="C209">
            <v>164</v>
          </cell>
          <cell r="D209">
            <v>174</v>
          </cell>
          <cell r="E209">
            <v>186</v>
          </cell>
          <cell r="F209">
            <v>249</v>
          </cell>
          <cell r="G209">
            <v>282</v>
          </cell>
          <cell r="H209">
            <v>205</v>
          </cell>
          <cell r="I209">
            <v>205</v>
          </cell>
          <cell r="J209">
            <v>231</v>
          </cell>
          <cell r="K209">
            <v>224</v>
          </cell>
          <cell r="L209">
            <v>224</v>
          </cell>
          <cell r="M209">
            <v>224</v>
          </cell>
          <cell r="N209">
            <v>247</v>
          </cell>
          <cell r="O209">
            <v>270</v>
          </cell>
          <cell r="P209">
            <v>297</v>
          </cell>
          <cell r="Q209">
            <v>174</v>
          </cell>
          <cell r="R209">
            <v>206</v>
          </cell>
          <cell r="S209">
            <v>16</v>
          </cell>
          <cell r="T209">
            <v>17</v>
          </cell>
          <cell r="V209" t="str">
            <v>Cabinet</v>
          </cell>
          <cell r="W209" t="str">
            <v>BASE</v>
          </cell>
          <cell r="X209" t="str">
            <v>BF</v>
          </cell>
          <cell r="Y209">
            <v>30</v>
          </cell>
          <cell r="Z209">
            <v>35</v>
          </cell>
          <cell r="AA209">
            <v>12</v>
          </cell>
          <cell r="AB209">
            <v>0</v>
          </cell>
          <cell r="AC209" t="str">
            <v>Base Full Door, 30 X 34.5 X 12</v>
          </cell>
          <cell r="AD209">
            <v>1</v>
          </cell>
          <cell r="AE209">
            <v>21.75</v>
          </cell>
          <cell r="AF209">
            <v>6.3</v>
          </cell>
          <cell r="AG209">
            <v>7.8</v>
          </cell>
          <cell r="AH209">
            <v>72.306250000000006</v>
          </cell>
          <cell r="AI209">
            <v>2</v>
          </cell>
          <cell r="AJ209">
            <v>2</v>
          </cell>
          <cell r="AL209">
            <v>1</v>
          </cell>
          <cell r="AM209">
            <v>13</v>
          </cell>
        </row>
        <row r="210">
          <cell r="A210" t="str">
            <v>BF3018</v>
          </cell>
          <cell r="B210">
            <v>145</v>
          </cell>
          <cell r="C210">
            <v>180</v>
          </cell>
          <cell r="D210">
            <v>190</v>
          </cell>
          <cell r="E210">
            <v>203</v>
          </cell>
          <cell r="F210">
            <v>266</v>
          </cell>
          <cell r="G210">
            <v>299</v>
          </cell>
          <cell r="H210">
            <v>221</v>
          </cell>
          <cell r="I210">
            <v>221</v>
          </cell>
          <cell r="J210">
            <v>248</v>
          </cell>
          <cell r="K210">
            <v>240</v>
          </cell>
          <cell r="L210">
            <v>240</v>
          </cell>
          <cell r="M210">
            <v>240</v>
          </cell>
          <cell r="N210">
            <v>264</v>
          </cell>
          <cell r="O210">
            <v>287</v>
          </cell>
          <cell r="P210">
            <v>315</v>
          </cell>
          <cell r="Q210">
            <v>242</v>
          </cell>
          <cell r="R210">
            <v>285</v>
          </cell>
          <cell r="S210">
            <v>24</v>
          </cell>
          <cell r="T210">
            <v>26</v>
          </cell>
          <cell r="V210" t="str">
            <v>Cabinet</v>
          </cell>
          <cell r="W210" t="str">
            <v>BASE</v>
          </cell>
          <cell r="X210" t="str">
            <v>BF</v>
          </cell>
          <cell r="Y210">
            <v>30</v>
          </cell>
          <cell r="Z210">
            <v>35</v>
          </cell>
          <cell r="AA210">
            <v>18</v>
          </cell>
          <cell r="AB210">
            <v>0</v>
          </cell>
          <cell r="AC210" t="str">
            <v>Base Full Door, 30 X 34.5 X 18</v>
          </cell>
          <cell r="AD210">
            <v>1</v>
          </cell>
          <cell r="AE210">
            <v>29.5</v>
          </cell>
          <cell r="AF210">
            <v>6.3</v>
          </cell>
          <cell r="AG210">
            <v>11.6</v>
          </cell>
          <cell r="AH210">
            <v>92.15</v>
          </cell>
          <cell r="AI210">
            <v>2</v>
          </cell>
          <cell r="AJ210">
            <v>2</v>
          </cell>
          <cell r="AL210">
            <v>1</v>
          </cell>
          <cell r="AM210">
            <v>13</v>
          </cell>
        </row>
        <row r="211">
          <cell r="A211" t="str">
            <v>BF33</v>
          </cell>
          <cell r="B211">
            <v>151</v>
          </cell>
          <cell r="C211">
            <v>191</v>
          </cell>
          <cell r="D211">
            <v>202</v>
          </cell>
          <cell r="E211">
            <v>217</v>
          </cell>
          <cell r="F211">
            <v>286</v>
          </cell>
          <cell r="G211">
            <v>320</v>
          </cell>
          <cell r="H211">
            <v>235</v>
          </cell>
          <cell r="I211">
            <v>235</v>
          </cell>
          <cell r="J211">
            <v>261</v>
          </cell>
          <cell r="K211">
            <v>256</v>
          </cell>
          <cell r="L211">
            <v>256</v>
          </cell>
          <cell r="M211">
            <v>256</v>
          </cell>
          <cell r="N211">
            <v>278</v>
          </cell>
          <cell r="O211">
            <v>296</v>
          </cell>
          <cell r="P211">
            <v>335</v>
          </cell>
          <cell r="Q211">
            <v>332</v>
          </cell>
          <cell r="R211">
            <v>392</v>
          </cell>
          <cell r="S211">
            <v>31</v>
          </cell>
          <cell r="T211">
            <v>35</v>
          </cell>
          <cell r="V211" t="str">
            <v>Cabinet</v>
          </cell>
          <cell r="W211" t="str">
            <v>BASE</v>
          </cell>
          <cell r="X211" t="str">
            <v>BF</v>
          </cell>
          <cell r="Y211">
            <v>33</v>
          </cell>
          <cell r="Z211">
            <v>35</v>
          </cell>
          <cell r="AA211">
            <v>24</v>
          </cell>
          <cell r="AB211">
            <v>0</v>
          </cell>
          <cell r="AC211" t="str">
            <v>Base Full Door, 33 X 34.5 X 24</v>
          </cell>
          <cell r="AD211">
            <v>1</v>
          </cell>
          <cell r="AE211">
            <v>25.166666666666668</v>
          </cell>
          <cell r="AF211">
            <v>6.9</v>
          </cell>
          <cell r="AG211">
            <v>16.899999999999999</v>
          </cell>
          <cell r="AH211">
            <v>88.442187500000003</v>
          </cell>
          <cell r="AI211">
            <v>2</v>
          </cell>
          <cell r="AJ211">
            <v>2</v>
          </cell>
          <cell r="AL211">
            <v>1</v>
          </cell>
          <cell r="AM211">
            <v>13</v>
          </cell>
        </row>
        <row r="212">
          <cell r="A212" t="str">
            <v>BF3312</v>
          </cell>
          <cell r="B212">
            <v>134</v>
          </cell>
          <cell r="C212">
            <v>175</v>
          </cell>
          <cell r="D212">
            <v>186</v>
          </cell>
          <cell r="E212">
            <v>199</v>
          </cell>
          <cell r="F212">
            <v>268</v>
          </cell>
          <cell r="G212">
            <v>303</v>
          </cell>
          <cell r="H212">
            <v>218</v>
          </cell>
          <cell r="I212">
            <v>218</v>
          </cell>
          <cell r="J212">
            <v>243</v>
          </cell>
          <cell r="K212">
            <v>240</v>
          </cell>
          <cell r="L212">
            <v>240</v>
          </cell>
          <cell r="M212">
            <v>240</v>
          </cell>
          <cell r="N212">
            <v>260</v>
          </cell>
          <cell r="O212">
            <v>279</v>
          </cell>
          <cell r="P212">
            <v>316</v>
          </cell>
          <cell r="Q212">
            <v>188</v>
          </cell>
          <cell r="R212">
            <v>222</v>
          </cell>
          <cell r="S212">
            <v>16</v>
          </cell>
          <cell r="T212">
            <v>17</v>
          </cell>
          <cell r="V212" t="str">
            <v>Cabinet</v>
          </cell>
          <cell r="W212" t="str">
            <v>BASE</v>
          </cell>
          <cell r="X212" t="str">
            <v>BF</v>
          </cell>
          <cell r="Y212">
            <v>33</v>
          </cell>
          <cell r="Z212">
            <v>35</v>
          </cell>
          <cell r="AA212">
            <v>12</v>
          </cell>
          <cell r="AB212">
            <v>0</v>
          </cell>
          <cell r="AC212" t="str">
            <v>Base Full Door, 33 X 34.5 X 12</v>
          </cell>
          <cell r="AD212">
            <v>1</v>
          </cell>
          <cell r="AE212">
            <v>23.375</v>
          </cell>
          <cell r="AF212">
            <v>6.9</v>
          </cell>
          <cell r="AG212">
            <v>8.6</v>
          </cell>
          <cell r="AH212">
            <v>77.973437500000003</v>
          </cell>
          <cell r="AI212">
            <v>2</v>
          </cell>
          <cell r="AJ212">
            <v>2</v>
          </cell>
          <cell r="AL212">
            <v>1</v>
          </cell>
          <cell r="AM212">
            <v>13</v>
          </cell>
        </row>
        <row r="213">
          <cell r="A213" t="str">
            <v>BF3318</v>
          </cell>
          <cell r="B213">
            <v>151</v>
          </cell>
          <cell r="C213">
            <v>191</v>
          </cell>
          <cell r="D213">
            <v>202</v>
          </cell>
          <cell r="E213">
            <v>217</v>
          </cell>
          <cell r="F213">
            <v>286</v>
          </cell>
          <cell r="G213">
            <v>320</v>
          </cell>
          <cell r="H213">
            <v>235</v>
          </cell>
          <cell r="I213">
            <v>235</v>
          </cell>
          <cell r="J213">
            <v>261</v>
          </cell>
          <cell r="K213">
            <v>256</v>
          </cell>
          <cell r="L213">
            <v>256</v>
          </cell>
          <cell r="M213">
            <v>256</v>
          </cell>
          <cell r="N213">
            <v>278</v>
          </cell>
          <cell r="O213">
            <v>296</v>
          </cell>
          <cell r="P213">
            <v>335</v>
          </cell>
          <cell r="Q213">
            <v>260</v>
          </cell>
          <cell r="R213">
            <v>307</v>
          </cell>
          <cell r="S213">
            <v>24</v>
          </cell>
          <cell r="T213">
            <v>26</v>
          </cell>
          <cell r="V213" t="str">
            <v>Cabinet</v>
          </cell>
          <cell r="W213" t="str">
            <v>BASE</v>
          </cell>
          <cell r="X213" t="str">
            <v>BF</v>
          </cell>
          <cell r="Y213">
            <v>33</v>
          </cell>
          <cell r="Z213">
            <v>35</v>
          </cell>
          <cell r="AA213">
            <v>18</v>
          </cell>
          <cell r="AB213">
            <v>0</v>
          </cell>
          <cell r="AC213" t="str">
            <v>Base Full Door, 33 X 34.5 X 18</v>
          </cell>
          <cell r="AD213">
            <v>1</v>
          </cell>
          <cell r="AE213">
            <v>31.625</v>
          </cell>
          <cell r="AF213">
            <v>6.9</v>
          </cell>
          <cell r="AG213">
            <v>12.7</v>
          </cell>
          <cell r="AH213">
            <v>99.164843750000003</v>
          </cell>
          <cell r="AI213">
            <v>2</v>
          </cell>
          <cell r="AJ213">
            <v>2</v>
          </cell>
          <cell r="AL213">
            <v>1</v>
          </cell>
          <cell r="AM213">
            <v>13</v>
          </cell>
        </row>
        <row r="214">
          <cell r="A214" t="str">
            <v>BF36</v>
          </cell>
          <cell r="B214">
            <v>154</v>
          </cell>
          <cell r="C214">
            <v>194</v>
          </cell>
          <cell r="D214">
            <v>205</v>
          </cell>
          <cell r="E214">
            <v>220</v>
          </cell>
          <cell r="F214">
            <v>295</v>
          </cell>
          <cell r="G214">
            <v>338</v>
          </cell>
          <cell r="H214">
            <v>240</v>
          </cell>
          <cell r="I214">
            <v>240</v>
          </cell>
          <cell r="J214">
            <v>269</v>
          </cell>
          <cell r="K214">
            <v>262</v>
          </cell>
          <cell r="L214">
            <v>262</v>
          </cell>
          <cell r="M214">
            <v>262</v>
          </cell>
          <cell r="N214">
            <v>286</v>
          </cell>
          <cell r="O214">
            <v>308</v>
          </cell>
          <cell r="P214">
            <v>344</v>
          </cell>
          <cell r="Q214">
            <v>355</v>
          </cell>
          <cell r="R214">
            <v>420</v>
          </cell>
          <cell r="S214">
            <v>31</v>
          </cell>
          <cell r="T214">
            <v>35</v>
          </cell>
          <cell r="V214" t="str">
            <v>Cabinet</v>
          </cell>
          <cell r="W214" t="str">
            <v>BASE</v>
          </cell>
          <cell r="X214" t="str">
            <v>BF</v>
          </cell>
          <cell r="Y214">
            <v>36</v>
          </cell>
          <cell r="Z214">
            <v>35</v>
          </cell>
          <cell r="AA214">
            <v>24</v>
          </cell>
          <cell r="AB214">
            <v>0</v>
          </cell>
          <cell r="AC214" t="str">
            <v>Base Full Door, 36 X 34.5 X 24</v>
          </cell>
          <cell r="AD214">
            <v>1</v>
          </cell>
          <cell r="AE214">
            <v>26.416666666666668</v>
          </cell>
          <cell r="AF214">
            <v>7.5</v>
          </cell>
          <cell r="AG214">
            <v>18.399999999999999</v>
          </cell>
          <cell r="AH214">
            <v>93.796875</v>
          </cell>
          <cell r="AI214">
            <v>2</v>
          </cell>
          <cell r="AJ214">
            <v>2</v>
          </cell>
          <cell r="AL214">
            <v>1</v>
          </cell>
          <cell r="AM214">
            <v>13</v>
          </cell>
        </row>
        <row r="215">
          <cell r="A215" t="str">
            <v>BF3612</v>
          </cell>
          <cell r="B215">
            <v>137</v>
          </cell>
          <cell r="C215">
            <v>178</v>
          </cell>
          <cell r="D215">
            <v>189</v>
          </cell>
          <cell r="E215">
            <v>203</v>
          </cell>
          <cell r="F215">
            <v>278</v>
          </cell>
          <cell r="G215">
            <v>321</v>
          </cell>
          <cell r="H215">
            <v>224</v>
          </cell>
          <cell r="I215">
            <v>224</v>
          </cell>
          <cell r="J215">
            <v>252</v>
          </cell>
          <cell r="K215">
            <v>246</v>
          </cell>
          <cell r="L215">
            <v>246</v>
          </cell>
          <cell r="M215">
            <v>246</v>
          </cell>
          <cell r="N215">
            <v>269</v>
          </cell>
          <cell r="O215">
            <v>291</v>
          </cell>
          <cell r="P215">
            <v>326</v>
          </cell>
          <cell r="Q215">
            <v>202</v>
          </cell>
          <cell r="R215">
            <v>238</v>
          </cell>
          <cell r="S215">
            <v>16</v>
          </cell>
          <cell r="T215">
            <v>17</v>
          </cell>
          <cell r="V215" t="str">
            <v>Cabinet</v>
          </cell>
          <cell r="W215" t="str">
            <v>BASE</v>
          </cell>
          <cell r="X215" t="str">
            <v>BF</v>
          </cell>
          <cell r="Y215">
            <v>36</v>
          </cell>
          <cell r="Z215">
            <v>35</v>
          </cell>
          <cell r="AA215">
            <v>12</v>
          </cell>
          <cell r="AB215">
            <v>0</v>
          </cell>
          <cell r="AC215" t="str">
            <v>Base Full Door, 36 X 34.5 X 12</v>
          </cell>
          <cell r="AD215">
            <v>1</v>
          </cell>
          <cell r="AE215">
            <v>25</v>
          </cell>
          <cell r="AF215">
            <v>7.5</v>
          </cell>
          <cell r="AG215">
            <v>9.4</v>
          </cell>
          <cell r="AH215">
            <v>83.640625</v>
          </cell>
          <cell r="AI215">
            <v>2</v>
          </cell>
          <cell r="AJ215">
            <v>2</v>
          </cell>
          <cell r="AL215">
            <v>1</v>
          </cell>
          <cell r="AM215">
            <v>13</v>
          </cell>
        </row>
        <row r="216">
          <cell r="A216" t="str">
            <v>BF3618</v>
          </cell>
          <cell r="B216">
            <v>154</v>
          </cell>
          <cell r="C216">
            <v>194</v>
          </cell>
          <cell r="D216">
            <v>205</v>
          </cell>
          <cell r="E216">
            <v>220</v>
          </cell>
          <cell r="F216">
            <v>295</v>
          </cell>
          <cell r="G216">
            <v>338</v>
          </cell>
          <cell r="H216">
            <v>240</v>
          </cell>
          <cell r="I216">
            <v>240</v>
          </cell>
          <cell r="J216">
            <v>269</v>
          </cell>
          <cell r="K216">
            <v>262</v>
          </cell>
          <cell r="L216">
            <v>262</v>
          </cell>
          <cell r="M216">
            <v>262</v>
          </cell>
          <cell r="N216">
            <v>286</v>
          </cell>
          <cell r="O216">
            <v>308</v>
          </cell>
          <cell r="P216">
            <v>344</v>
          </cell>
          <cell r="Q216">
            <v>278</v>
          </cell>
          <cell r="R216">
            <v>329</v>
          </cell>
          <cell r="S216">
            <v>24</v>
          </cell>
          <cell r="T216">
            <v>26</v>
          </cell>
          <cell r="V216" t="str">
            <v>Cabinet</v>
          </cell>
          <cell r="W216" t="str">
            <v>BASE</v>
          </cell>
          <cell r="X216" t="str">
            <v>BF</v>
          </cell>
          <cell r="Y216">
            <v>36</v>
          </cell>
          <cell r="Z216">
            <v>35</v>
          </cell>
          <cell r="AA216">
            <v>18</v>
          </cell>
          <cell r="AB216">
            <v>0</v>
          </cell>
          <cell r="AC216" t="str">
            <v>Base Full Door, 36 X 34.5 X 18</v>
          </cell>
          <cell r="AD216">
            <v>1</v>
          </cell>
          <cell r="AE216">
            <v>33.75</v>
          </cell>
          <cell r="AF216">
            <v>7.5</v>
          </cell>
          <cell r="AG216">
            <v>13.9</v>
          </cell>
          <cell r="AH216">
            <v>106.1796875</v>
          </cell>
          <cell r="AI216">
            <v>2</v>
          </cell>
          <cell r="AJ216">
            <v>2</v>
          </cell>
          <cell r="AL216">
            <v>1</v>
          </cell>
          <cell r="AM216">
            <v>13</v>
          </cell>
        </row>
        <row r="217">
          <cell r="A217" t="str">
            <v>BF39</v>
          </cell>
          <cell r="B217">
            <v>163</v>
          </cell>
          <cell r="C217">
            <v>203</v>
          </cell>
          <cell r="D217">
            <v>214</v>
          </cell>
          <cell r="E217">
            <v>229</v>
          </cell>
          <cell r="F217">
            <v>310</v>
          </cell>
          <cell r="G217">
            <v>363</v>
          </cell>
          <cell r="H217">
            <v>252</v>
          </cell>
          <cell r="I217">
            <v>252</v>
          </cell>
          <cell r="J217">
            <v>285</v>
          </cell>
          <cell r="K217">
            <v>273</v>
          </cell>
          <cell r="L217">
            <v>273</v>
          </cell>
          <cell r="M217">
            <v>273</v>
          </cell>
          <cell r="N217">
            <v>304</v>
          </cell>
          <cell r="O217">
            <v>328</v>
          </cell>
          <cell r="P217">
            <v>359</v>
          </cell>
          <cell r="Q217">
            <v>378</v>
          </cell>
          <cell r="R217">
            <v>447</v>
          </cell>
          <cell r="S217">
            <v>31</v>
          </cell>
          <cell r="T217">
            <v>35</v>
          </cell>
          <cell r="V217" t="str">
            <v>Cabinet</v>
          </cell>
          <cell r="W217" t="str">
            <v>BASE</v>
          </cell>
          <cell r="X217" t="str">
            <v>BF</v>
          </cell>
          <cell r="Y217">
            <v>39</v>
          </cell>
          <cell r="Z217">
            <v>35</v>
          </cell>
          <cell r="AA217">
            <v>24</v>
          </cell>
          <cell r="AB217">
            <v>0</v>
          </cell>
          <cell r="AC217" t="str">
            <v>Base Full Door, 39 X 34.5 X 24</v>
          </cell>
          <cell r="AD217">
            <v>1</v>
          </cell>
          <cell r="AE217">
            <v>27.666666666666668</v>
          </cell>
          <cell r="AF217">
            <v>8.1</v>
          </cell>
          <cell r="AG217">
            <v>19.899999999999999</v>
          </cell>
          <cell r="AH217">
            <v>99.151562499999997</v>
          </cell>
          <cell r="AI217">
            <v>2</v>
          </cell>
          <cell r="AJ217">
            <v>2</v>
          </cell>
          <cell r="AL217">
            <v>1</v>
          </cell>
          <cell r="AM217">
            <v>13</v>
          </cell>
        </row>
        <row r="218">
          <cell r="A218" t="str">
            <v>BF3912</v>
          </cell>
          <cell r="B218">
            <v>142</v>
          </cell>
          <cell r="C218">
            <v>184</v>
          </cell>
          <cell r="D218">
            <v>195</v>
          </cell>
          <cell r="E218">
            <v>208</v>
          </cell>
          <cell r="F218">
            <v>289</v>
          </cell>
          <cell r="G218">
            <v>342</v>
          </cell>
          <cell r="H218">
            <v>232</v>
          </cell>
          <cell r="I218">
            <v>232</v>
          </cell>
          <cell r="J218">
            <v>264</v>
          </cell>
          <cell r="K218">
            <v>254</v>
          </cell>
          <cell r="L218">
            <v>254</v>
          </cell>
          <cell r="M218">
            <v>254</v>
          </cell>
          <cell r="N218">
            <v>283</v>
          </cell>
          <cell r="O218">
            <v>308</v>
          </cell>
          <cell r="P218">
            <v>337</v>
          </cell>
          <cell r="Q218">
            <v>215</v>
          </cell>
          <cell r="R218">
            <v>254</v>
          </cell>
          <cell r="S218">
            <v>16</v>
          </cell>
          <cell r="T218">
            <v>17</v>
          </cell>
          <cell r="V218" t="str">
            <v>Cabinet</v>
          </cell>
          <cell r="W218" t="str">
            <v>BASE</v>
          </cell>
          <cell r="X218" t="str">
            <v>BF</v>
          </cell>
          <cell r="Y218">
            <v>39</v>
          </cell>
          <cell r="Z218">
            <v>35</v>
          </cell>
          <cell r="AA218">
            <v>12</v>
          </cell>
          <cell r="AB218">
            <v>0</v>
          </cell>
          <cell r="AC218" t="str">
            <v>Base Full Door, 39 X 34.5 X 12</v>
          </cell>
          <cell r="AD218">
            <v>1</v>
          </cell>
          <cell r="AE218">
            <v>26.625</v>
          </cell>
          <cell r="AF218">
            <v>8.1</v>
          </cell>
          <cell r="AG218">
            <v>10.1</v>
          </cell>
          <cell r="AH218">
            <v>89.307812499999997</v>
          </cell>
          <cell r="AI218">
            <v>2</v>
          </cell>
          <cell r="AJ218">
            <v>2</v>
          </cell>
          <cell r="AL218">
            <v>1</v>
          </cell>
          <cell r="AM218">
            <v>13</v>
          </cell>
        </row>
        <row r="219">
          <cell r="A219" t="str">
            <v>BF3918</v>
          </cell>
          <cell r="B219">
            <v>163</v>
          </cell>
          <cell r="C219">
            <v>203</v>
          </cell>
          <cell r="D219">
            <v>214</v>
          </cell>
          <cell r="E219">
            <v>229</v>
          </cell>
          <cell r="F219">
            <v>310</v>
          </cell>
          <cell r="G219">
            <v>363</v>
          </cell>
          <cell r="H219">
            <v>252</v>
          </cell>
          <cell r="I219">
            <v>252</v>
          </cell>
          <cell r="J219">
            <v>285</v>
          </cell>
          <cell r="K219">
            <v>273</v>
          </cell>
          <cell r="L219">
            <v>273</v>
          </cell>
          <cell r="M219">
            <v>273</v>
          </cell>
          <cell r="N219">
            <v>304</v>
          </cell>
          <cell r="O219">
            <v>328</v>
          </cell>
          <cell r="P219">
            <v>359</v>
          </cell>
          <cell r="Q219">
            <v>297</v>
          </cell>
          <cell r="R219">
            <v>351</v>
          </cell>
          <cell r="S219">
            <v>24</v>
          </cell>
          <cell r="T219">
            <v>26</v>
          </cell>
          <cell r="V219" t="str">
            <v>Cabinet</v>
          </cell>
          <cell r="W219" t="str">
            <v>BASE</v>
          </cell>
          <cell r="X219" t="str">
            <v>BF</v>
          </cell>
          <cell r="Y219">
            <v>39</v>
          </cell>
          <cell r="Z219">
            <v>35</v>
          </cell>
          <cell r="AA219">
            <v>18</v>
          </cell>
          <cell r="AB219">
            <v>0</v>
          </cell>
          <cell r="AC219" t="str">
            <v>Base Full Door, 39 X 34.5 X 18</v>
          </cell>
          <cell r="AD219">
            <v>1</v>
          </cell>
          <cell r="AE219">
            <v>35.875</v>
          </cell>
          <cell r="AF219">
            <v>8.1</v>
          </cell>
          <cell r="AG219">
            <v>15</v>
          </cell>
          <cell r="AH219">
            <v>113.19453125</v>
          </cell>
          <cell r="AI219">
            <v>2</v>
          </cell>
          <cell r="AJ219">
            <v>2</v>
          </cell>
          <cell r="AL219">
            <v>1</v>
          </cell>
          <cell r="AM219">
            <v>13</v>
          </cell>
        </row>
        <row r="220">
          <cell r="A220" t="str">
            <v>BF42</v>
          </cell>
          <cell r="B220">
            <v>167</v>
          </cell>
          <cell r="C220">
            <v>212</v>
          </cell>
          <cell r="D220">
            <v>225</v>
          </cell>
          <cell r="E220">
            <v>240</v>
          </cell>
          <cell r="F220">
            <v>328</v>
          </cell>
          <cell r="G220">
            <v>382</v>
          </cell>
          <cell r="H220">
            <v>260</v>
          </cell>
          <cell r="I220">
            <v>260</v>
          </cell>
          <cell r="J220">
            <v>295</v>
          </cell>
          <cell r="K220">
            <v>283</v>
          </cell>
          <cell r="L220">
            <v>283</v>
          </cell>
          <cell r="M220">
            <v>283</v>
          </cell>
          <cell r="N220">
            <v>314</v>
          </cell>
          <cell r="O220">
            <v>339</v>
          </cell>
          <cell r="P220">
            <v>371</v>
          </cell>
          <cell r="Q220">
            <v>402</v>
          </cell>
          <cell r="R220">
            <v>475</v>
          </cell>
          <cell r="S220">
            <v>31</v>
          </cell>
          <cell r="T220">
            <v>35</v>
          </cell>
          <cell r="V220" t="str">
            <v>Cabinet</v>
          </cell>
          <cell r="W220" t="str">
            <v>BASE</v>
          </cell>
          <cell r="X220" t="str">
            <v>BF</v>
          </cell>
          <cell r="Y220">
            <v>42</v>
          </cell>
          <cell r="Z220">
            <v>35</v>
          </cell>
          <cell r="AA220">
            <v>24</v>
          </cell>
          <cell r="AB220">
            <v>0</v>
          </cell>
          <cell r="AC220" t="str">
            <v>Base Full Door, 42 X 34.5 X 24</v>
          </cell>
          <cell r="AD220">
            <v>1</v>
          </cell>
          <cell r="AE220">
            <v>28.916666666666668</v>
          </cell>
          <cell r="AF220">
            <v>8.8000000000000007</v>
          </cell>
          <cell r="AG220">
            <v>21.4</v>
          </cell>
          <cell r="AH220">
            <v>104.80625000000001</v>
          </cell>
          <cell r="AI220">
            <v>2</v>
          </cell>
          <cell r="AJ220">
            <v>2</v>
          </cell>
          <cell r="AL220">
            <v>1</v>
          </cell>
          <cell r="AM220">
            <v>13</v>
          </cell>
        </row>
        <row r="221">
          <cell r="A221" t="str">
            <v>BF4212</v>
          </cell>
          <cell r="B221">
            <v>145</v>
          </cell>
          <cell r="C221">
            <v>192</v>
          </cell>
          <cell r="D221">
            <v>204</v>
          </cell>
          <cell r="E221">
            <v>218</v>
          </cell>
          <cell r="F221">
            <v>306</v>
          </cell>
          <cell r="G221">
            <v>360</v>
          </cell>
          <cell r="H221">
            <v>239</v>
          </cell>
          <cell r="I221">
            <v>239</v>
          </cell>
          <cell r="J221">
            <v>272</v>
          </cell>
          <cell r="K221">
            <v>262</v>
          </cell>
          <cell r="L221">
            <v>262</v>
          </cell>
          <cell r="M221">
            <v>262</v>
          </cell>
          <cell r="N221">
            <v>292</v>
          </cell>
          <cell r="O221">
            <v>317</v>
          </cell>
          <cell r="P221">
            <v>348</v>
          </cell>
          <cell r="Q221">
            <v>229</v>
          </cell>
          <cell r="R221">
            <v>270</v>
          </cell>
          <cell r="S221">
            <v>16</v>
          </cell>
          <cell r="T221">
            <v>17</v>
          </cell>
          <cell r="V221" t="str">
            <v>Cabinet</v>
          </cell>
          <cell r="W221" t="str">
            <v>BASE</v>
          </cell>
          <cell r="X221" t="str">
            <v>BF</v>
          </cell>
          <cell r="Y221">
            <v>42</v>
          </cell>
          <cell r="Z221">
            <v>35</v>
          </cell>
          <cell r="AA221">
            <v>12</v>
          </cell>
          <cell r="AB221">
            <v>0</v>
          </cell>
          <cell r="AC221" t="str">
            <v>Base Full Door, 42 X 34.5 X 12</v>
          </cell>
          <cell r="AD221">
            <v>1</v>
          </cell>
          <cell r="AE221">
            <v>28.25</v>
          </cell>
          <cell r="AF221">
            <v>8.8000000000000007</v>
          </cell>
          <cell r="AG221">
            <v>10.9</v>
          </cell>
          <cell r="AH221">
            <v>95.275000000000006</v>
          </cell>
          <cell r="AI221">
            <v>2</v>
          </cell>
          <cell r="AJ221">
            <v>2</v>
          </cell>
          <cell r="AL221">
            <v>1</v>
          </cell>
          <cell r="AM221">
            <v>13</v>
          </cell>
        </row>
        <row r="222">
          <cell r="A222" t="str">
            <v>BF4218</v>
          </cell>
          <cell r="B222">
            <v>167</v>
          </cell>
          <cell r="C222">
            <v>212</v>
          </cell>
          <cell r="D222">
            <v>225</v>
          </cell>
          <cell r="E222">
            <v>240</v>
          </cell>
          <cell r="F222">
            <v>328</v>
          </cell>
          <cell r="G222">
            <v>382</v>
          </cell>
          <cell r="H222">
            <v>260</v>
          </cell>
          <cell r="I222">
            <v>260</v>
          </cell>
          <cell r="J222">
            <v>295</v>
          </cell>
          <cell r="K222">
            <v>283</v>
          </cell>
          <cell r="L222">
            <v>283</v>
          </cell>
          <cell r="M222">
            <v>283</v>
          </cell>
          <cell r="N222">
            <v>314</v>
          </cell>
          <cell r="O222">
            <v>339</v>
          </cell>
          <cell r="P222">
            <v>371</v>
          </cell>
          <cell r="Q222">
            <v>315</v>
          </cell>
          <cell r="R222">
            <v>372</v>
          </cell>
          <cell r="S222">
            <v>24</v>
          </cell>
          <cell r="T222">
            <v>26</v>
          </cell>
          <cell r="V222" t="str">
            <v>Cabinet</v>
          </cell>
          <cell r="W222" t="str">
            <v>BASE</v>
          </cell>
          <cell r="X222" t="str">
            <v>BF</v>
          </cell>
          <cell r="Y222">
            <v>42</v>
          </cell>
          <cell r="Z222">
            <v>35</v>
          </cell>
          <cell r="AA222">
            <v>18</v>
          </cell>
          <cell r="AB222">
            <v>0</v>
          </cell>
          <cell r="AC222" t="str">
            <v>Base Full Door, 42 X 34.5 X 18</v>
          </cell>
          <cell r="AD222">
            <v>1</v>
          </cell>
          <cell r="AE222">
            <v>38</v>
          </cell>
          <cell r="AF222">
            <v>8.8000000000000007</v>
          </cell>
          <cell r="AG222">
            <v>16.2</v>
          </cell>
          <cell r="AH222">
            <v>120.50937500000001</v>
          </cell>
          <cell r="AI222">
            <v>2</v>
          </cell>
          <cell r="AJ222">
            <v>2</v>
          </cell>
          <cell r="AL222">
            <v>1</v>
          </cell>
          <cell r="AM222">
            <v>13</v>
          </cell>
        </row>
        <row r="223">
          <cell r="A223" t="str">
            <v>BF9</v>
          </cell>
          <cell r="B223">
            <v>106</v>
          </cell>
          <cell r="C223">
            <v>110</v>
          </cell>
          <cell r="D223">
            <v>116</v>
          </cell>
          <cell r="E223">
            <v>124</v>
          </cell>
          <cell r="F223">
            <v>143</v>
          </cell>
          <cell r="G223">
            <v>152</v>
          </cell>
          <cell r="H223">
            <v>133</v>
          </cell>
          <cell r="I223">
            <v>133</v>
          </cell>
          <cell r="J223">
            <v>146</v>
          </cell>
          <cell r="K223">
            <v>140</v>
          </cell>
          <cell r="L223">
            <v>140</v>
          </cell>
          <cell r="M223">
            <v>140</v>
          </cell>
          <cell r="N223">
            <v>152</v>
          </cell>
          <cell r="O223">
            <v>163</v>
          </cell>
          <cell r="P223">
            <v>176</v>
          </cell>
          <cell r="Q223">
            <v>146</v>
          </cell>
          <cell r="R223">
            <v>173</v>
          </cell>
          <cell r="S223">
            <v>31</v>
          </cell>
          <cell r="T223">
            <v>35</v>
          </cell>
          <cell r="V223" t="str">
            <v>Cabinet</v>
          </cell>
          <cell r="W223" t="str">
            <v>BASE</v>
          </cell>
          <cell r="X223" t="str">
            <v>BF</v>
          </cell>
          <cell r="Y223">
            <v>9</v>
          </cell>
          <cell r="Z223">
            <v>35</v>
          </cell>
          <cell r="AA223">
            <v>24</v>
          </cell>
          <cell r="AB223">
            <v>1</v>
          </cell>
          <cell r="AC223" t="str">
            <v>Base Full Door, 9 X 34.5 X 24</v>
          </cell>
          <cell r="AD223">
            <v>1</v>
          </cell>
          <cell r="AE223">
            <v>15.166666666666666</v>
          </cell>
          <cell r="AF223">
            <v>1.9</v>
          </cell>
          <cell r="AG223">
            <v>4.8</v>
          </cell>
          <cell r="AH223">
            <v>45.004687500000003</v>
          </cell>
          <cell r="AI223">
            <v>1</v>
          </cell>
          <cell r="AJ223">
            <v>1</v>
          </cell>
          <cell r="AL223">
            <v>1</v>
          </cell>
          <cell r="AM223">
            <v>10</v>
          </cell>
        </row>
        <row r="224">
          <cell r="A224" t="str">
            <v>BF912</v>
          </cell>
          <cell r="B224">
            <v>92</v>
          </cell>
          <cell r="C224">
            <v>98</v>
          </cell>
          <cell r="D224">
            <v>103</v>
          </cell>
          <cell r="E224">
            <v>110</v>
          </cell>
          <cell r="F224">
            <v>129</v>
          </cell>
          <cell r="G224">
            <v>138</v>
          </cell>
          <cell r="H224">
            <v>120</v>
          </cell>
          <cell r="I224">
            <v>120</v>
          </cell>
          <cell r="J224">
            <v>132</v>
          </cell>
          <cell r="K224">
            <v>127</v>
          </cell>
          <cell r="L224">
            <v>127</v>
          </cell>
          <cell r="M224">
            <v>127</v>
          </cell>
          <cell r="N224">
            <v>138</v>
          </cell>
          <cell r="O224">
            <v>149</v>
          </cell>
          <cell r="P224">
            <v>161</v>
          </cell>
          <cell r="Q224">
            <v>79</v>
          </cell>
          <cell r="R224">
            <v>94</v>
          </cell>
          <cell r="S224">
            <v>16</v>
          </cell>
          <cell r="T224">
            <v>17</v>
          </cell>
          <cell r="V224" t="str">
            <v>Cabinet</v>
          </cell>
          <cell r="W224" t="str">
            <v>BASE</v>
          </cell>
          <cell r="X224" t="str">
            <v>BF</v>
          </cell>
          <cell r="Y224">
            <v>9</v>
          </cell>
          <cell r="Z224">
            <v>35</v>
          </cell>
          <cell r="AA224">
            <v>12</v>
          </cell>
          <cell r="AB224">
            <v>1</v>
          </cell>
          <cell r="AC224" t="str">
            <v>Base Full Door, 9 X 34.5 X 12</v>
          </cell>
          <cell r="AD224">
            <v>1</v>
          </cell>
          <cell r="AE224">
            <v>10.375</v>
          </cell>
          <cell r="AF224">
            <v>1.9</v>
          </cell>
          <cell r="AG224">
            <v>2.4</v>
          </cell>
          <cell r="AH224">
            <v>32.035937500000003</v>
          </cell>
          <cell r="AI224">
            <v>1</v>
          </cell>
          <cell r="AJ224">
            <v>1</v>
          </cell>
          <cell r="AL224">
            <v>1</v>
          </cell>
          <cell r="AM224">
            <v>10</v>
          </cell>
        </row>
        <row r="225">
          <cell r="A225" t="str">
            <v>BF918</v>
          </cell>
          <cell r="B225">
            <v>106</v>
          </cell>
          <cell r="C225">
            <v>110</v>
          </cell>
          <cell r="D225">
            <v>116</v>
          </cell>
          <cell r="E225">
            <v>124</v>
          </cell>
          <cell r="F225">
            <v>143</v>
          </cell>
          <cell r="G225">
            <v>152</v>
          </cell>
          <cell r="H225">
            <v>133</v>
          </cell>
          <cell r="I225">
            <v>133</v>
          </cell>
          <cell r="J225">
            <v>146</v>
          </cell>
          <cell r="K225">
            <v>140</v>
          </cell>
          <cell r="L225">
            <v>140</v>
          </cell>
          <cell r="M225">
            <v>140</v>
          </cell>
          <cell r="N225">
            <v>152</v>
          </cell>
          <cell r="O225">
            <v>163</v>
          </cell>
          <cell r="P225">
            <v>176</v>
          </cell>
          <cell r="Q225">
            <v>113</v>
          </cell>
          <cell r="R225">
            <v>133</v>
          </cell>
          <cell r="S225">
            <v>24</v>
          </cell>
          <cell r="T225">
            <v>26</v>
          </cell>
          <cell r="V225" t="str">
            <v>Cabinet</v>
          </cell>
          <cell r="W225" t="str">
            <v>BASE</v>
          </cell>
          <cell r="X225" t="str">
            <v>BF</v>
          </cell>
          <cell r="Y225">
            <v>9</v>
          </cell>
          <cell r="Z225">
            <v>35</v>
          </cell>
          <cell r="AA225">
            <v>18</v>
          </cell>
          <cell r="AB225">
            <v>1</v>
          </cell>
          <cell r="AC225" t="str">
            <v>Base Full Door, 9 X 34.5 X 18</v>
          </cell>
          <cell r="AD225">
            <v>1</v>
          </cell>
          <cell r="AE225">
            <v>14.625</v>
          </cell>
          <cell r="AF225">
            <v>1.9</v>
          </cell>
          <cell r="AG225">
            <v>3.6</v>
          </cell>
          <cell r="AH225">
            <v>42.446093750000003</v>
          </cell>
          <cell r="AI225">
            <v>1</v>
          </cell>
          <cell r="AJ225">
            <v>1</v>
          </cell>
          <cell r="AL225">
            <v>1</v>
          </cell>
          <cell r="AM225">
            <v>10</v>
          </cell>
        </row>
        <row r="226">
          <cell r="A226" t="str">
            <v>BLS36</v>
          </cell>
          <cell r="B226">
            <v>301</v>
          </cell>
          <cell r="C226">
            <v>307</v>
          </cell>
          <cell r="D226">
            <v>322</v>
          </cell>
          <cell r="E226">
            <v>344</v>
          </cell>
          <cell r="F226">
            <v>419</v>
          </cell>
          <cell r="G226">
            <v>413</v>
          </cell>
          <cell r="H226">
            <v>355</v>
          </cell>
          <cell r="I226">
            <v>355</v>
          </cell>
          <cell r="J226">
            <v>387</v>
          </cell>
          <cell r="K226">
            <v>370</v>
          </cell>
          <cell r="L226">
            <v>370</v>
          </cell>
          <cell r="M226">
            <v>370</v>
          </cell>
          <cell r="N226">
            <v>401</v>
          </cell>
          <cell r="O226">
            <v>424</v>
          </cell>
          <cell r="P226">
            <v>456</v>
          </cell>
          <cell r="S226">
            <v>31</v>
          </cell>
          <cell r="T226">
            <v>35</v>
          </cell>
          <cell r="V226" t="str">
            <v>Cabinet</v>
          </cell>
          <cell r="W226" t="str">
            <v>BASE</v>
          </cell>
          <cell r="X226" t="str">
            <v>BLS</v>
          </cell>
          <cell r="Y226">
            <v>36</v>
          </cell>
          <cell r="Z226">
            <v>35</v>
          </cell>
          <cell r="AA226">
            <v>24</v>
          </cell>
          <cell r="AB226">
            <v>1</v>
          </cell>
          <cell r="AC226" t="str">
            <v>Base Lazy Susan, 36 X 34.5 X 24</v>
          </cell>
          <cell r="AD226">
            <v>1</v>
          </cell>
          <cell r="AE226">
            <v>20.666666666666668</v>
          </cell>
          <cell r="AF226">
            <v>7.5</v>
          </cell>
          <cell r="AG226">
            <v>18.399999999999999</v>
          </cell>
          <cell r="AH226">
            <v>77.625</v>
          </cell>
          <cell r="AI226">
            <v>2</v>
          </cell>
          <cell r="AJ226">
            <v>2</v>
          </cell>
          <cell r="AL226">
            <v>1</v>
          </cell>
          <cell r="AM226">
            <v>30</v>
          </cell>
        </row>
        <row r="227">
          <cell r="A227" t="str">
            <v>BOK30</v>
          </cell>
          <cell r="B227">
            <v>38</v>
          </cell>
          <cell r="C227">
            <v>41</v>
          </cell>
          <cell r="D227">
            <v>76</v>
          </cell>
          <cell r="E227">
            <v>80</v>
          </cell>
          <cell r="F227">
            <v>143</v>
          </cell>
          <cell r="G227">
            <v>80</v>
          </cell>
          <cell r="H227">
            <v>61</v>
          </cell>
          <cell r="I227">
            <v>61</v>
          </cell>
          <cell r="J227">
            <v>65</v>
          </cell>
          <cell r="K227">
            <v>69</v>
          </cell>
          <cell r="L227">
            <v>69</v>
          </cell>
          <cell r="M227">
            <v>69</v>
          </cell>
          <cell r="N227">
            <v>73</v>
          </cell>
          <cell r="O227">
            <v>73</v>
          </cell>
          <cell r="P227">
            <v>77</v>
          </cell>
          <cell r="S227">
            <v>31</v>
          </cell>
          <cell r="T227">
            <v>35</v>
          </cell>
          <cell r="V227" t="str">
            <v>Cabinet</v>
          </cell>
          <cell r="W227" t="str">
            <v>BASE</v>
          </cell>
          <cell r="X227" t="str">
            <v>BOK</v>
          </cell>
          <cell r="Y227">
            <v>30</v>
          </cell>
          <cell r="Z227">
            <v>35</v>
          </cell>
          <cell r="AA227">
            <v>24</v>
          </cell>
          <cell r="AB227">
            <v>0</v>
          </cell>
          <cell r="AC227" t="str">
            <v>Base Oven Kit, 30 X 34.5 X 24</v>
          </cell>
          <cell r="AD227">
            <v>1</v>
          </cell>
          <cell r="AE227">
            <v>7.5</v>
          </cell>
          <cell r="AF227">
            <v>6.3</v>
          </cell>
          <cell r="AG227">
            <v>15.4</v>
          </cell>
          <cell r="AH227">
            <v>42.384374999999999</v>
          </cell>
          <cell r="AI227">
            <v>0</v>
          </cell>
          <cell r="AJ227">
            <v>0</v>
          </cell>
          <cell r="AL227">
            <v>1</v>
          </cell>
          <cell r="AM227">
            <v>45</v>
          </cell>
        </row>
        <row r="228">
          <cell r="A228" t="str">
            <v>BOM30</v>
          </cell>
          <cell r="B228">
            <v>182</v>
          </cell>
          <cell r="C228">
            <v>218</v>
          </cell>
          <cell r="D228">
            <v>231</v>
          </cell>
          <cell r="E228">
            <v>247</v>
          </cell>
          <cell r="F228">
            <v>310</v>
          </cell>
          <cell r="G228">
            <v>318</v>
          </cell>
          <cell r="H228">
            <v>274</v>
          </cell>
          <cell r="I228">
            <v>274</v>
          </cell>
          <cell r="J228">
            <v>306</v>
          </cell>
          <cell r="K228">
            <v>295</v>
          </cell>
          <cell r="L228">
            <v>295</v>
          </cell>
          <cell r="M228">
            <v>295</v>
          </cell>
          <cell r="N228">
            <v>324</v>
          </cell>
          <cell r="O228">
            <v>359</v>
          </cell>
          <cell r="P228">
            <v>386</v>
          </cell>
          <cell r="S228">
            <v>31</v>
          </cell>
          <cell r="T228">
            <v>35</v>
          </cell>
          <cell r="V228" t="str">
            <v>Cabinet</v>
          </cell>
          <cell r="W228" t="str">
            <v>BASE</v>
          </cell>
          <cell r="X228" t="str">
            <v>BOM</v>
          </cell>
          <cell r="Y228">
            <v>30</v>
          </cell>
          <cell r="Z228">
            <v>35</v>
          </cell>
          <cell r="AA228">
            <v>24</v>
          </cell>
          <cell r="AB228">
            <v>0</v>
          </cell>
          <cell r="AC228" t="str">
            <v>Base Micro Oven, 30 X 34.5 X 24</v>
          </cell>
          <cell r="AD228">
            <v>3</v>
          </cell>
          <cell r="AE228">
            <v>28.5</v>
          </cell>
          <cell r="AF228">
            <v>6.3</v>
          </cell>
          <cell r="AG228">
            <v>15.4</v>
          </cell>
          <cell r="AH228">
            <v>90</v>
          </cell>
          <cell r="AI228">
            <v>2</v>
          </cell>
          <cell r="AJ228">
            <v>0</v>
          </cell>
          <cell r="AK228">
            <v>1</v>
          </cell>
          <cell r="AL228">
            <v>1</v>
          </cell>
          <cell r="AM228">
            <v>13</v>
          </cell>
        </row>
        <row r="229">
          <cell r="A229" t="str">
            <v>BOV30</v>
          </cell>
          <cell r="B229">
            <v>100</v>
          </cell>
          <cell r="C229">
            <v>103</v>
          </cell>
          <cell r="D229">
            <v>169</v>
          </cell>
          <cell r="E229">
            <v>180</v>
          </cell>
          <cell r="F229">
            <v>243</v>
          </cell>
          <cell r="G229">
            <v>180</v>
          </cell>
          <cell r="H229">
            <v>155</v>
          </cell>
          <cell r="I229">
            <v>155</v>
          </cell>
          <cell r="J229">
            <v>165</v>
          </cell>
          <cell r="K229">
            <v>163</v>
          </cell>
          <cell r="L229">
            <v>163</v>
          </cell>
          <cell r="M229">
            <v>163</v>
          </cell>
          <cell r="N229">
            <v>173</v>
          </cell>
          <cell r="O229">
            <v>173</v>
          </cell>
          <cell r="P229">
            <v>185</v>
          </cell>
          <cell r="S229">
            <v>31</v>
          </cell>
          <cell r="T229">
            <v>35</v>
          </cell>
          <cell r="V229" t="str">
            <v>Cabinet</v>
          </cell>
          <cell r="W229" t="str">
            <v>BASE</v>
          </cell>
          <cell r="X229" t="str">
            <v>BOV</v>
          </cell>
          <cell r="Y229">
            <v>30</v>
          </cell>
          <cell r="Z229">
            <v>35</v>
          </cell>
          <cell r="AA229">
            <v>24</v>
          </cell>
          <cell r="AB229">
            <v>0</v>
          </cell>
          <cell r="AC229" t="str">
            <v>Base Oven, 30 X 34.5 X 24</v>
          </cell>
          <cell r="AD229">
            <v>1</v>
          </cell>
          <cell r="AE229">
            <v>19.166666666666668</v>
          </cell>
          <cell r="AF229">
            <v>6.3</v>
          </cell>
          <cell r="AG229">
            <v>15.4</v>
          </cell>
          <cell r="AH229">
            <v>69.728125000000006</v>
          </cell>
          <cell r="AI229">
            <v>2</v>
          </cell>
          <cell r="AJ229">
            <v>2</v>
          </cell>
          <cell r="AL229">
            <v>1</v>
          </cell>
          <cell r="AM229">
            <v>45</v>
          </cell>
        </row>
        <row r="230">
          <cell r="A230" t="str">
            <v>BOV33</v>
          </cell>
          <cell r="B230">
            <v>103</v>
          </cell>
          <cell r="C230">
            <v>106</v>
          </cell>
          <cell r="D230">
            <v>173</v>
          </cell>
          <cell r="E230">
            <v>184</v>
          </cell>
          <cell r="F230">
            <v>253</v>
          </cell>
          <cell r="G230">
            <v>184</v>
          </cell>
          <cell r="H230">
            <v>162</v>
          </cell>
          <cell r="I230">
            <v>162</v>
          </cell>
          <cell r="J230">
            <v>172</v>
          </cell>
          <cell r="K230">
            <v>170</v>
          </cell>
          <cell r="L230">
            <v>170</v>
          </cell>
          <cell r="M230">
            <v>170</v>
          </cell>
          <cell r="N230">
            <v>181</v>
          </cell>
          <cell r="O230">
            <v>181</v>
          </cell>
          <cell r="P230">
            <v>193</v>
          </cell>
          <cell r="S230">
            <v>31</v>
          </cell>
          <cell r="T230">
            <v>35</v>
          </cell>
          <cell r="V230" t="str">
            <v>Cabinet</v>
          </cell>
          <cell r="W230" t="str">
            <v>BASE</v>
          </cell>
          <cell r="X230" t="str">
            <v>BOV</v>
          </cell>
          <cell r="Y230">
            <v>33</v>
          </cell>
          <cell r="Z230">
            <v>35</v>
          </cell>
          <cell r="AA230">
            <v>24</v>
          </cell>
          <cell r="AB230">
            <v>0</v>
          </cell>
          <cell r="AC230" t="str">
            <v>Base Oven, 33 X 34.5 X 24</v>
          </cell>
          <cell r="AD230">
            <v>1</v>
          </cell>
          <cell r="AE230">
            <v>19.916666666666668</v>
          </cell>
          <cell r="AF230">
            <v>6.9</v>
          </cell>
          <cell r="AG230">
            <v>16.899999999999999</v>
          </cell>
          <cell r="AH230">
            <v>73.676562500000003</v>
          </cell>
          <cell r="AI230">
            <v>2</v>
          </cell>
          <cell r="AJ230">
            <v>2</v>
          </cell>
          <cell r="AL230">
            <v>1</v>
          </cell>
          <cell r="AM230">
            <v>45</v>
          </cell>
        </row>
        <row r="231">
          <cell r="A231" t="str">
            <v>BOV36</v>
          </cell>
          <cell r="B231">
            <v>105</v>
          </cell>
          <cell r="C231">
            <v>108</v>
          </cell>
          <cell r="D231">
            <v>175</v>
          </cell>
          <cell r="E231">
            <v>186</v>
          </cell>
          <cell r="F231">
            <v>261</v>
          </cell>
          <cell r="G231">
            <v>186</v>
          </cell>
          <cell r="H231">
            <v>166</v>
          </cell>
          <cell r="I231">
            <v>166</v>
          </cell>
          <cell r="J231">
            <v>177</v>
          </cell>
          <cell r="K231">
            <v>175</v>
          </cell>
          <cell r="L231">
            <v>175</v>
          </cell>
          <cell r="M231">
            <v>175</v>
          </cell>
          <cell r="N231">
            <v>186</v>
          </cell>
          <cell r="O231">
            <v>186</v>
          </cell>
          <cell r="P231">
            <v>199</v>
          </cell>
          <cell r="S231">
            <v>31</v>
          </cell>
          <cell r="T231">
            <v>35</v>
          </cell>
          <cell r="V231" t="str">
            <v>Cabinet</v>
          </cell>
          <cell r="W231" t="str">
            <v>BASE</v>
          </cell>
          <cell r="X231" t="str">
            <v>BOV</v>
          </cell>
          <cell r="Y231">
            <v>36</v>
          </cell>
          <cell r="Z231">
            <v>35</v>
          </cell>
          <cell r="AA231">
            <v>24</v>
          </cell>
          <cell r="AB231">
            <v>0</v>
          </cell>
          <cell r="AC231" t="str">
            <v>Base Oven, 36 X 34.5 X 24</v>
          </cell>
          <cell r="AD231">
            <v>1</v>
          </cell>
          <cell r="AE231">
            <v>20.666666666666668</v>
          </cell>
          <cell r="AF231">
            <v>7.5</v>
          </cell>
          <cell r="AG231">
            <v>18.399999999999999</v>
          </cell>
          <cell r="AH231">
            <v>77.625</v>
          </cell>
          <cell r="AI231">
            <v>2</v>
          </cell>
          <cell r="AJ231">
            <v>2</v>
          </cell>
          <cell r="AL231">
            <v>1</v>
          </cell>
          <cell r="AM231">
            <v>45</v>
          </cell>
        </row>
        <row r="232">
          <cell r="A232" t="str">
            <v>BS27</v>
          </cell>
          <cell r="B232">
            <v>134</v>
          </cell>
          <cell r="C232">
            <v>166</v>
          </cell>
          <cell r="D232">
            <v>176</v>
          </cell>
          <cell r="E232">
            <v>189</v>
          </cell>
          <cell r="F232">
            <v>245</v>
          </cell>
          <cell r="G232">
            <v>256</v>
          </cell>
          <cell r="H232">
            <v>224</v>
          </cell>
          <cell r="I232">
            <v>224</v>
          </cell>
          <cell r="J232">
            <v>250</v>
          </cell>
          <cell r="K232">
            <v>243</v>
          </cell>
          <cell r="L232">
            <v>243</v>
          </cell>
          <cell r="M232">
            <v>243</v>
          </cell>
          <cell r="N232">
            <v>267</v>
          </cell>
          <cell r="O232">
            <v>300</v>
          </cell>
          <cell r="P232">
            <v>323</v>
          </cell>
          <cell r="S232">
            <v>31</v>
          </cell>
          <cell r="T232">
            <v>35</v>
          </cell>
          <cell r="V232" t="str">
            <v>Cabinet</v>
          </cell>
          <cell r="W232" t="str">
            <v>BASE</v>
          </cell>
          <cell r="X232" t="str">
            <v>BS</v>
          </cell>
          <cell r="Y232">
            <v>27</v>
          </cell>
          <cell r="Z232">
            <v>35</v>
          </cell>
          <cell r="AA232">
            <v>24</v>
          </cell>
          <cell r="AB232">
            <v>0</v>
          </cell>
          <cell r="AC232" t="str">
            <v>Base Sink, 27 X 34.5 X 24</v>
          </cell>
          <cell r="AD232">
            <v>2</v>
          </cell>
          <cell r="AE232">
            <v>19.166666666666668</v>
          </cell>
          <cell r="AF232">
            <v>5.6</v>
          </cell>
          <cell r="AG232">
            <v>13.8</v>
          </cell>
          <cell r="AH232">
            <v>65.128124999999997</v>
          </cell>
          <cell r="AI232">
            <v>2</v>
          </cell>
          <cell r="AJ232">
            <v>2</v>
          </cell>
          <cell r="AL232">
            <v>1</v>
          </cell>
          <cell r="AM232">
            <v>18</v>
          </cell>
        </row>
        <row r="233">
          <cell r="A233" t="str">
            <v>BS30</v>
          </cell>
          <cell r="B233">
            <v>135</v>
          </cell>
          <cell r="C233">
            <v>175</v>
          </cell>
          <cell r="D233">
            <v>186</v>
          </cell>
          <cell r="E233">
            <v>200</v>
          </cell>
          <cell r="F233">
            <v>263</v>
          </cell>
          <cell r="G233">
            <v>270</v>
          </cell>
          <cell r="H233">
            <v>230</v>
          </cell>
          <cell r="I233">
            <v>230</v>
          </cell>
          <cell r="J233">
            <v>258</v>
          </cell>
          <cell r="K233">
            <v>250</v>
          </cell>
          <cell r="L233">
            <v>250</v>
          </cell>
          <cell r="M233">
            <v>250</v>
          </cell>
          <cell r="N233">
            <v>277</v>
          </cell>
          <cell r="O233">
            <v>312</v>
          </cell>
          <cell r="P233">
            <v>335</v>
          </cell>
          <cell r="S233">
            <v>31</v>
          </cell>
          <cell r="T233">
            <v>35</v>
          </cell>
          <cell r="V233" t="str">
            <v>Cabinet</v>
          </cell>
          <cell r="W233" t="str">
            <v>BASE</v>
          </cell>
          <cell r="X233" t="str">
            <v>BS</v>
          </cell>
          <cell r="Y233">
            <v>30</v>
          </cell>
          <cell r="Z233">
            <v>35</v>
          </cell>
          <cell r="AA233">
            <v>24</v>
          </cell>
          <cell r="AB233">
            <v>0</v>
          </cell>
          <cell r="AC233" t="str">
            <v>Base Sink, 30 X 34.5 X 24</v>
          </cell>
          <cell r="AD233">
            <v>1</v>
          </cell>
          <cell r="AE233">
            <v>20</v>
          </cell>
          <cell r="AF233">
            <v>6.3</v>
          </cell>
          <cell r="AG233">
            <v>15.4</v>
          </cell>
          <cell r="AH233">
            <v>69.337500000000006</v>
          </cell>
          <cell r="AI233">
            <v>2</v>
          </cell>
          <cell r="AJ233">
            <v>2</v>
          </cell>
          <cell r="AL233">
            <v>1</v>
          </cell>
          <cell r="AM233">
            <v>18</v>
          </cell>
        </row>
        <row r="234">
          <cell r="A234" t="str">
            <v>BS33</v>
          </cell>
          <cell r="B234">
            <v>137</v>
          </cell>
          <cell r="C234">
            <v>184</v>
          </cell>
          <cell r="D234">
            <v>195</v>
          </cell>
          <cell r="E234">
            <v>210</v>
          </cell>
          <cell r="F234">
            <v>279</v>
          </cell>
          <cell r="G234">
            <v>287</v>
          </cell>
          <cell r="H234">
            <v>240</v>
          </cell>
          <cell r="I234">
            <v>240</v>
          </cell>
          <cell r="J234">
            <v>268</v>
          </cell>
          <cell r="K234">
            <v>263</v>
          </cell>
          <cell r="L234">
            <v>263</v>
          </cell>
          <cell r="M234">
            <v>263</v>
          </cell>
          <cell r="N234">
            <v>288</v>
          </cell>
          <cell r="O234">
            <v>320</v>
          </cell>
          <cell r="P234">
            <v>353</v>
          </cell>
          <cell r="S234">
            <v>31</v>
          </cell>
          <cell r="T234">
            <v>35</v>
          </cell>
          <cell r="V234" t="str">
            <v>Cabinet</v>
          </cell>
          <cell r="W234" t="str">
            <v>BASE</v>
          </cell>
          <cell r="X234" t="str">
            <v>BS</v>
          </cell>
          <cell r="Y234">
            <v>33</v>
          </cell>
          <cell r="Z234">
            <v>35</v>
          </cell>
          <cell r="AA234">
            <v>24</v>
          </cell>
          <cell r="AB234">
            <v>0</v>
          </cell>
          <cell r="AC234" t="str">
            <v>Base Sink, 33 X 34.5 X 24</v>
          </cell>
          <cell r="AD234">
            <v>1</v>
          </cell>
          <cell r="AE234">
            <v>20.833333333333332</v>
          </cell>
          <cell r="AF234">
            <v>6.9</v>
          </cell>
          <cell r="AG234">
            <v>16.899999999999999</v>
          </cell>
          <cell r="AH234">
            <v>73.246875000000003</v>
          </cell>
          <cell r="AI234">
            <v>2</v>
          </cell>
          <cell r="AJ234">
            <v>2</v>
          </cell>
          <cell r="AL234">
            <v>1</v>
          </cell>
          <cell r="AM234">
            <v>18</v>
          </cell>
        </row>
        <row r="235">
          <cell r="A235" t="str">
            <v>BS36</v>
          </cell>
          <cell r="B235">
            <v>139</v>
          </cell>
          <cell r="C235">
            <v>187</v>
          </cell>
          <cell r="D235">
            <v>199</v>
          </cell>
          <cell r="E235">
            <v>214</v>
          </cell>
          <cell r="F235">
            <v>289</v>
          </cell>
          <cell r="G235">
            <v>302</v>
          </cell>
          <cell r="H235">
            <v>247</v>
          </cell>
          <cell r="I235">
            <v>247</v>
          </cell>
          <cell r="J235">
            <v>278</v>
          </cell>
          <cell r="K235">
            <v>271</v>
          </cell>
          <cell r="L235">
            <v>271</v>
          </cell>
          <cell r="M235">
            <v>271</v>
          </cell>
          <cell r="N235">
            <v>299</v>
          </cell>
          <cell r="O235">
            <v>332</v>
          </cell>
          <cell r="P235">
            <v>366</v>
          </cell>
          <cell r="S235">
            <v>31</v>
          </cell>
          <cell r="T235">
            <v>35</v>
          </cell>
          <cell r="V235" t="str">
            <v>Cabinet</v>
          </cell>
          <cell r="W235" t="str">
            <v>BASE</v>
          </cell>
          <cell r="X235" t="str">
            <v>BS</v>
          </cell>
          <cell r="Y235">
            <v>36</v>
          </cell>
          <cell r="Z235">
            <v>35</v>
          </cell>
          <cell r="AA235">
            <v>24</v>
          </cell>
          <cell r="AB235">
            <v>0</v>
          </cell>
          <cell r="AC235" t="str">
            <v>Base Sink, 36 X 34.5 X 24</v>
          </cell>
          <cell r="AD235">
            <v>1</v>
          </cell>
          <cell r="AE235">
            <v>21.666666666666668</v>
          </cell>
          <cell r="AF235">
            <v>7.5</v>
          </cell>
          <cell r="AG235">
            <v>18.399999999999999</v>
          </cell>
          <cell r="AH235">
            <v>77.15625</v>
          </cell>
          <cell r="AI235">
            <v>2</v>
          </cell>
          <cell r="AJ235">
            <v>2</v>
          </cell>
          <cell r="AL235">
            <v>1</v>
          </cell>
          <cell r="AM235">
            <v>18</v>
          </cell>
        </row>
        <row r="236">
          <cell r="A236" t="str">
            <v>BS39</v>
          </cell>
          <cell r="B236">
            <v>146</v>
          </cell>
          <cell r="C236">
            <v>194</v>
          </cell>
          <cell r="D236">
            <v>206</v>
          </cell>
          <cell r="E236">
            <v>221</v>
          </cell>
          <cell r="F236">
            <v>302</v>
          </cell>
          <cell r="G236">
            <v>322</v>
          </cell>
          <cell r="H236">
            <v>258</v>
          </cell>
          <cell r="I236">
            <v>258</v>
          </cell>
          <cell r="J236">
            <v>293</v>
          </cell>
          <cell r="K236">
            <v>283</v>
          </cell>
          <cell r="L236">
            <v>283</v>
          </cell>
          <cell r="M236">
            <v>283</v>
          </cell>
          <cell r="N236">
            <v>315</v>
          </cell>
          <cell r="O236">
            <v>351</v>
          </cell>
          <cell r="P236">
            <v>384</v>
          </cell>
          <cell r="S236">
            <v>31</v>
          </cell>
          <cell r="T236">
            <v>35</v>
          </cell>
          <cell r="V236" t="str">
            <v>Cabinet</v>
          </cell>
          <cell r="W236" t="str">
            <v>BASE</v>
          </cell>
          <cell r="X236" t="str">
            <v>BS</v>
          </cell>
          <cell r="Y236">
            <v>39</v>
          </cell>
          <cell r="Z236">
            <v>35</v>
          </cell>
          <cell r="AA236">
            <v>24</v>
          </cell>
          <cell r="AB236">
            <v>0</v>
          </cell>
          <cell r="AC236" t="str">
            <v>Base Sink, 39 X 34.5 X 24</v>
          </cell>
          <cell r="AD236">
            <v>2</v>
          </cell>
          <cell r="AE236">
            <v>22.5</v>
          </cell>
          <cell r="AF236">
            <v>8.1</v>
          </cell>
          <cell r="AG236">
            <v>19.899999999999999</v>
          </cell>
          <cell r="AH236">
            <v>81.065624999999997</v>
          </cell>
          <cell r="AI236">
            <v>2</v>
          </cell>
          <cell r="AJ236">
            <v>2</v>
          </cell>
          <cell r="AL236">
            <v>1</v>
          </cell>
          <cell r="AM236">
            <v>18</v>
          </cell>
        </row>
        <row r="237">
          <cell r="A237" t="str">
            <v>BS42</v>
          </cell>
          <cell r="B237">
            <v>147</v>
          </cell>
          <cell r="C237">
            <v>202</v>
          </cell>
          <cell r="D237">
            <v>215</v>
          </cell>
          <cell r="E237">
            <v>230</v>
          </cell>
          <cell r="F237">
            <v>318</v>
          </cell>
          <cell r="G237">
            <v>337</v>
          </cell>
          <cell r="H237">
            <v>266</v>
          </cell>
          <cell r="I237">
            <v>266</v>
          </cell>
          <cell r="J237">
            <v>301</v>
          </cell>
          <cell r="K237">
            <v>292</v>
          </cell>
          <cell r="L237">
            <v>292</v>
          </cell>
          <cell r="M237">
            <v>292</v>
          </cell>
          <cell r="N237">
            <v>325</v>
          </cell>
          <cell r="O237">
            <v>360</v>
          </cell>
          <cell r="P237">
            <v>398</v>
          </cell>
          <cell r="S237">
            <v>31</v>
          </cell>
          <cell r="T237">
            <v>35</v>
          </cell>
          <cell r="V237" t="str">
            <v>Cabinet</v>
          </cell>
          <cell r="W237" t="str">
            <v>BASE</v>
          </cell>
          <cell r="X237" t="str">
            <v>BS</v>
          </cell>
          <cell r="Y237">
            <v>42</v>
          </cell>
          <cell r="Z237">
            <v>35</v>
          </cell>
          <cell r="AA237">
            <v>24</v>
          </cell>
          <cell r="AB237">
            <v>0</v>
          </cell>
          <cell r="AC237" t="str">
            <v>Base Sink, 42 X 34.5 X 24</v>
          </cell>
          <cell r="AD237">
            <v>1</v>
          </cell>
          <cell r="AE237">
            <v>23.333333333333332</v>
          </cell>
          <cell r="AF237">
            <v>8.8000000000000007</v>
          </cell>
          <cell r="AG237">
            <v>21.4</v>
          </cell>
          <cell r="AH237">
            <v>85.275000000000006</v>
          </cell>
          <cell r="AI237">
            <v>2</v>
          </cell>
          <cell r="AJ237">
            <v>2</v>
          </cell>
          <cell r="AL237">
            <v>1</v>
          </cell>
          <cell r="AM237">
            <v>18</v>
          </cell>
        </row>
        <row r="238">
          <cell r="A238" t="str">
            <v>BSCK42</v>
          </cell>
          <cell r="B238">
            <v>134</v>
          </cell>
          <cell r="C238">
            <v>182</v>
          </cell>
          <cell r="D238">
            <v>194</v>
          </cell>
          <cell r="E238">
            <v>207</v>
          </cell>
          <cell r="F238">
            <v>295</v>
          </cell>
          <cell r="G238">
            <v>349</v>
          </cell>
          <cell r="H238">
            <v>228</v>
          </cell>
          <cell r="I238">
            <v>228</v>
          </cell>
          <cell r="J238">
            <v>261</v>
          </cell>
          <cell r="K238">
            <v>252</v>
          </cell>
          <cell r="L238">
            <v>252</v>
          </cell>
          <cell r="M238">
            <v>252</v>
          </cell>
          <cell r="N238">
            <v>281</v>
          </cell>
          <cell r="O238">
            <v>306</v>
          </cell>
          <cell r="P238">
            <v>336</v>
          </cell>
          <cell r="S238">
            <v>0</v>
          </cell>
          <cell r="T238">
            <v>0</v>
          </cell>
          <cell r="V238" t="str">
            <v>Cabinet</v>
          </cell>
          <cell r="W238" t="str">
            <v>BASE</v>
          </cell>
          <cell r="X238" t="str">
            <v>BSCK</v>
          </cell>
          <cell r="Y238">
            <v>42</v>
          </cell>
          <cell r="Z238">
            <v>35</v>
          </cell>
          <cell r="AA238">
            <v>24</v>
          </cell>
          <cell r="AB238">
            <v>0</v>
          </cell>
          <cell r="AC238" t="str">
            <v>Base Sink Corner Kit, 42 X 34.5 X 24</v>
          </cell>
          <cell r="AD238">
            <v>1</v>
          </cell>
          <cell r="AE238">
            <v>15.791666666666666</v>
          </cell>
          <cell r="AF238">
            <v>8.8000000000000007</v>
          </cell>
          <cell r="AG238">
            <v>21.4</v>
          </cell>
          <cell r="AH238">
            <v>67.599218750000006</v>
          </cell>
          <cell r="AI238">
            <v>2</v>
          </cell>
          <cell r="AJ238">
            <v>2</v>
          </cell>
          <cell r="AL238">
            <v>1</v>
          </cell>
          <cell r="AM238">
            <v>25</v>
          </cell>
        </row>
        <row r="239">
          <cell r="A239" t="str">
            <v>BSFH30</v>
          </cell>
          <cell r="B239">
            <v>145</v>
          </cell>
          <cell r="C239">
            <v>180</v>
          </cell>
          <cell r="D239">
            <v>190</v>
          </cell>
          <cell r="E239">
            <v>203</v>
          </cell>
          <cell r="F239">
            <v>299</v>
          </cell>
          <cell r="G239">
            <v>299</v>
          </cell>
          <cell r="H239">
            <v>221</v>
          </cell>
          <cell r="I239">
            <v>248</v>
          </cell>
          <cell r="J239">
            <v>248</v>
          </cell>
          <cell r="K239">
            <v>240</v>
          </cell>
          <cell r="L239">
            <v>240</v>
          </cell>
          <cell r="M239">
            <v>240</v>
          </cell>
          <cell r="N239">
            <v>264</v>
          </cell>
          <cell r="O239">
            <v>287</v>
          </cell>
          <cell r="P239">
            <v>315</v>
          </cell>
          <cell r="Q239">
            <v>309</v>
          </cell>
          <cell r="R239">
            <v>365</v>
          </cell>
          <cell r="S239">
            <v>31</v>
          </cell>
          <cell r="T239">
            <v>35</v>
          </cell>
          <cell r="U239">
            <v>0</v>
          </cell>
          <cell r="V239" t="str">
            <v>Cabinet</v>
          </cell>
          <cell r="W239" t="str">
            <v>BASE</v>
          </cell>
          <cell r="X239" t="str">
            <v>BSFH</v>
          </cell>
          <cell r="Y239">
            <v>30</v>
          </cell>
          <cell r="Z239">
            <v>35</v>
          </cell>
          <cell r="AA239">
            <v>24</v>
          </cell>
          <cell r="AB239" t="b">
            <v>0</v>
          </cell>
          <cell r="AC239" t="str">
            <v>Base Sink Full Door (H.C.), 30 X 34.5 X 24</v>
          </cell>
          <cell r="AD239">
            <v>1</v>
          </cell>
          <cell r="AE239">
            <v>23.916666666666668</v>
          </cell>
          <cell r="AF239">
            <v>6.3</v>
          </cell>
          <cell r="AG239">
            <v>15.4</v>
          </cell>
          <cell r="AH239">
            <v>83.087500000000006</v>
          </cell>
          <cell r="AI239">
            <v>2</v>
          </cell>
          <cell r="AJ239">
            <v>2</v>
          </cell>
          <cell r="AK239">
            <v>0</v>
          </cell>
          <cell r="AL239">
            <v>1</v>
          </cell>
          <cell r="AM239">
            <v>13</v>
          </cell>
          <cell r="AN239">
            <v>0</v>
          </cell>
        </row>
        <row r="240">
          <cell r="A240" t="str">
            <v>BSFH33</v>
          </cell>
          <cell r="B240">
            <v>151</v>
          </cell>
          <cell r="C240">
            <v>191</v>
          </cell>
          <cell r="D240">
            <v>202</v>
          </cell>
          <cell r="E240">
            <v>217</v>
          </cell>
          <cell r="F240">
            <v>320</v>
          </cell>
          <cell r="G240">
            <v>320</v>
          </cell>
          <cell r="H240">
            <v>235</v>
          </cell>
          <cell r="I240">
            <v>261</v>
          </cell>
          <cell r="J240">
            <v>261</v>
          </cell>
          <cell r="K240">
            <v>256</v>
          </cell>
          <cell r="L240">
            <v>256</v>
          </cell>
          <cell r="M240">
            <v>256</v>
          </cell>
          <cell r="N240">
            <v>278</v>
          </cell>
          <cell r="O240">
            <v>296</v>
          </cell>
          <cell r="P240">
            <v>335</v>
          </cell>
          <cell r="Q240">
            <v>332</v>
          </cell>
          <cell r="R240">
            <v>392</v>
          </cell>
          <cell r="S240">
            <v>31</v>
          </cell>
          <cell r="T240">
            <v>35</v>
          </cell>
          <cell r="U240">
            <v>0</v>
          </cell>
          <cell r="V240" t="str">
            <v>Cabinet</v>
          </cell>
          <cell r="W240" t="str">
            <v>BASE</v>
          </cell>
          <cell r="X240" t="str">
            <v>BSFH</v>
          </cell>
          <cell r="Y240">
            <v>33</v>
          </cell>
          <cell r="Z240">
            <v>35</v>
          </cell>
          <cell r="AA240">
            <v>24</v>
          </cell>
          <cell r="AB240" t="b">
            <v>0</v>
          </cell>
          <cell r="AC240" t="str">
            <v>Base Sink Full Door (H.C.), 33 X 34.5 X 24</v>
          </cell>
          <cell r="AD240">
            <v>1</v>
          </cell>
          <cell r="AE240">
            <v>25.166666666666668</v>
          </cell>
          <cell r="AF240">
            <v>6.9</v>
          </cell>
          <cell r="AG240">
            <v>16.899999999999999</v>
          </cell>
          <cell r="AH240">
            <v>88.442187500000003</v>
          </cell>
          <cell r="AI240">
            <v>2</v>
          </cell>
          <cell r="AJ240">
            <v>2</v>
          </cell>
          <cell r="AK240">
            <v>0</v>
          </cell>
          <cell r="AL240">
            <v>1</v>
          </cell>
          <cell r="AM240">
            <v>13</v>
          </cell>
          <cell r="AN240">
            <v>0</v>
          </cell>
        </row>
        <row r="241">
          <cell r="A241" t="str">
            <v>BSFH36</v>
          </cell>
          <cell r="B241">
            <v>154</v>
          </cell>
          <cell r="C241">
            <v>194</v>
          </cell>
          <cell r="D241">
            <v>205</v>
          </cell>
          <cell r="E241">
            <v>220</v>
          </cell>
          <cell r="F241">
            <v>338</v>
          </cell>
          <cell r="G241">
            <v>338</v>
          </cell>
          <cell r="H241">
            <v>240</v>
          </cell>
          <cell r="I241">
            <v>269</v>
          </cell>
          <cell r="J241">
            <v>269</v>
          </cell>
          <cell r="K241">
            <v>262</v>
          </cell>
          <cell r="L241">
            <v>262</v>
          </cell>
          <cell r="M241">
            <v>262</v>
          </cell>
          <cell r="N241">
            <v>286</v>
          </cell>
          <cell r="O241">
            <v>308</v>
          </cell>
          <cell r="P241">
            <v>344</v>
          </cell>
          <cell r="Q241">
            <v>355</v>
          </cell>
          <cell r="R241">
            <v>420</v>
          </cell>
          <cell r="S241">
            <v>31</v>
          </cell>
          <cell r="T241">
            <v>35</v>
          </cell>
          <cell r="U241">
            <v>0</v>
          </cell>
          <cell r="V241" t="str">
            <v>Cabinet</v>
          </cell>
          <cell r="W241" t="str">
            <v>BASE</v>
          </cell>
          <cell r="X241" t="str">
            <v>BSFH</v>
          </cell>
          <cell r="Y241">
            <v>36</v>
          </cell>
          <cell r="Z241">
            <v>35</v>
          </cell>
          <cell r="AA241">
            <v>24</v>
          </cell>
          <cell r="AB241" t="b">
            <v>0</v>
          </cell>
          <cell r="AC241" t="str">
            <v>Base Sink Full Door (H.C.), 36 X 34.5 X 24</v>
          </cell>
          <cell r="AD241">
            <v>1</v>
          </cell>
          <cell r="AE241">
            <v>26.416666666666668</v>
          </cell>
          <cell r="AF241">
            <v>7.5</v>
          </cell>
          <cell r="AG241">
            <v>18.399999999999999</v>
          </cell>
          <cell r="AH241">
            <v>93.796875</v>
          </cell>
          <cell r="AI241">
            <v>2</v>
          </cell>
          <cell r="AJ241">
            <v>2</v>
          </cell>
          <cell r="AK241">
            <v>0</v>
          </cell>
          <cell r="AL241">
            <v>1</v>
          </cell>
          <cell r="AM241">
            <v>13</v>
          </cell>
          <cell r="AN241">
            <v>0</v>
          </cell>
        </row>
        <row r="242">
          <cell r="A242" t="str">
            <v>BSFH39</v>
          </cell>
          <cell r="B242">
            <v>163</v>
          </cell>
          <cell r="C242">
            <v>203</v>
          </cell>
          <cell r="D242">
            <v>214</v>
          </cell>
          <cell r="E242">
            <v>229</v>
          </cell>
          <cell r="F242">
            <v>363</v>
          </cell>
          <cell r="G242">
            <v>363</v>
          </cell>
          <cell r="H242">
            <v>252</v>
          </cell>
          <cell r="I242">
            <v>285</v>
          </cell>
          <cell r="J242">
            <v>285</v>
          </cell>
          <cell r="K242">
            <v>273</v>
          </cell>
          <cell r="L242">
            <v>273</v>
          </cell>
          <cell r="M242">
            <v>273</v>
          </cell>
          <cell r="N242">
            <v>304</v>
          </cell>
          <cell r="O242">
            <v>328</v>
          </cell>
          <cell r="P242">
            <v>359</v>
          </cell>
          <cell r="Q242">
            <v>378</v>
          </cell>
          <cell r="R242">
            <v>447</v>
          </cell>
          <cell r="S242">
            <v>31</v>
          </cell>
          <cell r="T242">
            <v>35</v>
          </cell>
          <cell r="U242">
            <v>0</v>
          </cell>
          <cell r="V242" t="str">
            <v>Cabinet</v>
          </cell>
          <cell r="W242" t="str">
            <v>BASE</v>
          </cell>
          <cell r="X242" t="str">
            <v>BSFH</v>
          </cell>
          <cell r="Y242">
            <v>39</v>
          </cell>
          <cell r="Z242">
            <v>35</v>
          </cell>
          <cell r="AA242">
            <v>24</v>
          </cell>
          <cell r="AB242" t="b">
            <v>0</v>
          </cell>
          <cell r="AC242" t="str">
            <v>Base Sink Full Door (H.C.), 39 X 34.5 X 24</v>
          </cell>
          <cell r="AD242">
            <v>1</v>
          </cell>
          <cell r="AE242">
            <v>27.666666666666668</v>
          </cell>
          <cell r="AF242">
            <v>8.1</v>
          </cell>
          <cell r="AG242">
            <v>19.899999999999999</v>
          </cell>
          <cell r="AH242">
            <v>99.151562499999997</v>
          </cell>
          <cell r="AI242">
            <v>2</v>
          </cell>
          <cell r="AJ242">
            <v>2</v>
          </cell>
          <cell r="AK242">
            <v>0</v>
          </cell>
          <cell r="AL242">
            <v>1</v>
          </cell>
          <cell r="AM242">
            <v>13</v>
          </cell>
          <cell r="AN242">
            <v>0</v>
          </cell>
        </row>
        <row r="243">
          <cell r="A243" t="str">
            <v>BSFH42</v>
          </cell>
          <cell r="B243">
            <v>167</v>
          </cell>
          <cell r="C243">
            <v>212</v>
          </cell>
          <cell r="D243">
            <v>225</v>
          </cell>
          <cell r="E243">
            <v>240</v>
          </cell>
          <cell r="F243">
            <v>382</v>
          </cell>
          <cell r="G243">
            <v>382</v>
          </cell>
          <cell r="H243">
            <v>260</v>
          </cell>
          <cell r="I243">
            <v>295</v>
          </cell>
          <cell r="J243">
            <v>295</v>
          </cell>
          <cell r="K243">
            <v>283</v>
          </cell>
          <cell r="L243">
            <v>283</v>
          </cell>
          <cell r="M243">
            <v>283</v>
          </cell>
          <cell r="N243">
            <v>314</v>
          </cell>
          <cell r="O243">
            <v>339</v>
          </cell>
          <cell r="P243">
            <v>371</v>
          </cell>
          <cell r="Q243">
            <v>402</v>
          </cell>
          <cell r="R243">
            <v>475</v>
          </cell>
          <cell r="S243">
            <v>31</v>
          </cell>
          <cell r="T243">
            <v>35</v>
          </cell>
          <cell r="U243">
            <v>0</v>
          </cell>
          <cell r="V243" t="str">
            <v>Cabinet</v>
          </cell>
          <cell r="W243" t="str">
            <v>BASE</v>
          </cell>
          <cell r="X243" t="str">
            <v>BSFH</v>
          </cell>
          <cell r="Y243">
            <v>42</v>
          </cell>
          <cell r="Z243">
            <v>35</v>
          </cell>
          <cell r="AA243">
            <v>24</v>
          </cell>
          <cell r="AB243" t="b">
            <v>0</v>
          </cell>
          <cell r="AC243" t="str">
            <v>Base Sink Full Door (H.C.), 42 X 34.5 X 24</v>
          </cell>
          <cell r="AD243">
            <v>1</v>
          </cell>
          <cell r="AE243">
            <v>28.916666666666668</v>
          </cell>
          <cell r="AF243">
            <v>8.8000000000000007</v>
          </cell>
          <cell r="AG243">
            <v>21.4</v>
          </cell>
          <cell r="AH243">
            <v>104.80625000000001</v>
          </cell>
          <cell r="AI243">
            <v>2</v>
          </cell>
          <cell r="AJ243">
            <v>2</v>
          </cell>
          <cell r="AK243">
            <v>0</v>
          </cell>
          <cell r="AL243">
            <v>1</v>
          </cell>
          <cell r="AM243">
            <v>13</v>
          </cell>
          <cell r="AN243">
            <v>0</v>
          </cell>
        </row>
        <row r="244">
          <cell r="A244" t="str">
            <v>BSH27</v>
          </cell>
          <cell r="B244">
            <v>139</v>
          </cell>
          <cell r="C244">
            <v>171</v>
          </cell>
          <cell r="D244">
            <v>181</v>
          </cell>
          <cell r="E244">
            <v>195</v>
          </cell>
          <cell r="F244">
            <v>251</v>
          </cell>
          <cell r="G244">
            <v>261</v>
          </cell>
          <cell r="H244">
            <v>229</v>
          </cell>
          <cell r="I244">
            <v>229</v>
          </cell>
          <cell r="J244">
            <v>256</v>
          </cell>
          <cell r="K244">
            <v>248</v>
          </cell>
          <cell r="L244">
            <v>248</v>
          </cell>
          <cell r="M244">
            <v>248</v>
          </cell>
          <cell r="N244">
            <v>273</v>
          </cell>
          <cell r="O244">
            <v>305</v>
          </cell>
          <cell r="P244">
            <v>329</v>
          </cell>
          <cell r="S244">
            <v>31</v>
          </cell>
          <cell r="T244">
            <v>35</v>
          </cell>
          <cell r="V244" t="str">
            <v>Cabinet</v>
          </cell>
          <cell r="W244" t="str">
            <v>BASE</v>
          </cell>
          <cell r="X244" t="str">
            <v>BSH</v>
          </cell>
          <cell r="Y244">
            <v>27</v>
          </cell>
          <cell r="Z244">
            <v>35</v>
          </cell>
          <cell r="AA244">
            <v>24</v>
          </cell>
          <cell r="AB244">
            <v>0</v>
          </cell>
          <cell r="AC244" t="str">
            <v>Base Sink Handicap, 27 X 34.5 X 24</v>
          </cell>
          <cell r="AD244">
            <v>2</v>
          </cell>
          <cell r="AE244">
            <v>19.166666666666668</v>
          </cell>
          <cell r="AF244">
            <v>5.6</v>
          </cell>
          <cell r="AG244">
            <v>13.8</v>
          </cell>
          <cell r="AH244">
            <v>65.128124999999997</v>
          </cell>
          <cell r="AI244">
            <v>2</v>
          </cell>
          <cell r="AJ244">
            <v>2</v>
          </cell>
          <cell r="AL244">
            <v>1</v>
          </cell>
          <cell r="AM244">
            <v>18</v>
          </cell>
        </row>
        <row r="245">
          <cell r="A245" t="str">
            <v>BSH30</v>
          </cell>
          <cell r="B245">
            <v>141</v>
          </cell>
          <cell r="C245">
            <v>181</v>
          </cell>
          <cell r="D245">
            <v>192</v>
          </cell>
          <cell r="E245">
            <v>206</v>
          </cell>
          <cell r="F245">
            <v>269</v>
          </cell>
          <cell r="G245">
            <v>276</v>
          </cell>
          <cell r="H245">
            <v>235</v>
          </cell>
          <cell r="I245">
            <v>235</v>
          </cell>
          <cell r="J245">
            <v>264</v>
          </cell>
          <cell r="K245">
            <v>256</v>
          </cell>
          <cell r="L245">
            <v>256</v>
          </cell>
          <cell r="M245">
            <v>256</v>
          </cell>
          <cell r="N245">
            <v>283</v>
          </cell>
          <cell r="O245">
            <v>317</v>
          </cell>
          <cell r="P245">
            <v>341</v>
          </cell>
          <cell r="S245">
            <v>31</v>
          </cell>
          <cell r="T245">
            <v>35</v>
          </cell>
          <cell r="V245" t="str">
            <v>Cabinet</v>
          </cell>
          <cell r="W245" t="str">
            <v>BASE</v>
          </cell>
          <cell r="X245" t="str">
            <v>BSH</v>
          </cell>
          <cell r="Y245">
            <v>30</v>
          </cell>
          <cell r="Z245">
            <v>35</v>
          </cell>
          <cell r="AA245">
            <v>24</v>
          </cell>
          <cell r="AB245">
            <v>0</v>
          </cell>
          <cell r="AC245" t="str">
            <v>Base Sink Handicap, 30 X 34.5 X 24</v>
          </cell>
          <cell r="AD245">
            <v>1</v>
          </cell>
          <cell r="AE245">
            <v>20</v>
          </cell>
          <cell r="AF245">
            <v>6.3</v>
          </cell>
          <cell r="AG245">
            <v>15.4</v>
          </cell>
          <cell r="AH245">
            <v>69.337500000000006</v>
          </cell>
          <cell r="AI245">
            <v>2</v>
          </cell>
          <cell r="AJ245">
            <v>2</v>
          </cell>
          <cell r="AL245">
            <v>1</v>
          </cell>
          <cell r="AM245">
            <v>18</v>
          </cell>
        </row>
        <row r="246">
          <cell r="A246" t="str">
            <v>BSH33</v>
          </cell>
          <cell r="B246">
            <v>143</v>
          </cell>
          <cell r="C246">
            <v>189</v>
          </cell>
          <cell r="D246">
            <v>201</v>
          </cell>
          <cell r="E246">
            <v>215</v>
          </cell>
          <cell r="F246">
            <v>284</v>
          </cell>
          <cell r="G246">
            <v>293</v>
          </cell>
          <cell r="H246">
            <v>245</v>
          </cell>
          <cell r="I246">
            <v>245</v>
          </cell>
          <cell r="J246">
            <v>274</v>
          </cell>
          <cell r="K246">
            <v>268</v>
          </cell>
          <cell r="L246">
            <v>268</v>
          </cell>
          <cell r="M246">
            <v>268</v>
          </cell>
          <cell r="N246">
            <v>294</v>
          </cell>
          <cell r="O246">
            <v>325</v>
          </cell>
          <cell r="P246">
            <v>360</v>
          </cell>
          <cell r="S246">
            <v>31</v>
          </cell>
          <cell r="T246">
            <v>35</v>
          </cell>
          <cell r="V246" t="str">
            <v>Cabinet</v>
          </cell>
          <cell r="W246" t="str">
            <v>BASE</v>
          </cell>
          <cell r="X246" t="str">
            <v>BSH</v>
          </cell>
          <cell r="Y246">
            <v>33</v>
          </cell>
          <cell r="Z246">
            <v>35</v>
          </cell>
          <cell r="AA246">
            <v>24</v>
          </cell>
          <cell r="AB246">
            <v>0</v>
          </cell>
          <cell r="AC246" t="str">
            <v>Base Sink Handicap, 33 X 34.5 X 24</v>
          </cell>
          <cell r="AD246">
            <v>1</v>
          </cell>
          <cell r="AE246">
            <v>20.833333333333332</v>
          </cell>
          <cell r="AF246">
            <v>6.9</v>
          </cell>
          <cell r="AG246">
            <v>16.899999999999999</v>
          </cell>
          <cell r="AH246">
            <v>73.246875000000003</v>
          </cell>
          <cell r="AI246">
            <v>2</v>
          </cell>
          <cell r="AJ246">
            <v>2</v>
          </cell>
          <cell r="AL246">
            <v>1</v>
          </cell>
          <cell r="AM246">
            <v>18</v>
          </cell>
        </row>
        <row r="247">
          <cell r="A247" t="str">
            <v>BSH36</v>
          </cell>
          <cell r="B247">
            <v>145</v>
          </cell>
          <cell r="C247">
            <v>193</v>
          </cell>
          <cell r="D247">
            <v>205</v>
          </cell>
          <cell r="E247">
            <v>220</v>
          </cell>
          <cell r="F247">
            <v>295</v>
          </cell>
          <cell r="G247">
            <v>308</v>
          </cell>
          <cell r="H247">
            <v>252</v>
          </cell>
          <cell r="I247">
            <v>252</v>
          </cell>
          <cell r="J247">
            <v>284</v>
          </cell>
          <cell r="K247">
            <v>277</v>
          </cell>
          <cell r="L247">
            <v>277</v>
          </cell>
          <cell r="M247">
            <v>277</v>
          </cell>
          <cell r="N247">
            <v>304</v>
          </cell>
          <cell r="O247">
            <v>338</v>
          </cell>
          <cell r="P247">
            <v>373</v>
          </cell>
          <cell r="S247">
            <v>31</v>
          </cell>
          <cell r="T247">
            <v>35</v>
          </cell>
          <cell r="V247" t="str">
            <v>Cabinet</v>
          </cell>
          <cell r="W247" t="str">
            <v>BASE</v>
          </cell>
          <cell r="X247" t="str">
            <v>BSH</v>
          </cell>
          <cell r="Y247">
            <v>36</v>
          </cell>
          <cell r="Z247">
            <v>35</v>
          </cell>
          <cell r="AA247">
            <v>24</v>
          </cell>
          <cell r="AB247">
            <v>0</v>
          </cell>
          <cell r="AC247" t="str">
            <v>Base Sink Handicap, 36 X 34.5 X 24</v>
          </cell>
          <cell r="AD247">
            <v>1</v>
          </cell>
          <cell r="AE247">
            <v>21.666666666666668</v>
          </cell>
          <cell r="AF247">
            <v>7.5</v>
          </cell>
          <cell r="AG247">
            <v>18.399999999999999</v>
          </cell>
          <cell r="AH247">
            <v>77.15625</v>
          </cell>
          <cell r="AI247">
            <v>2</v>
          </cell>
          <cell r="AJ247">
            <v>2</v>
          </cell>
          <cell r="AL247">
            <v>1</v>
          </cell>
          <cell r="AM247">
            <v>18</v>
          </cell>
        </row>
        <row r="248">
          <cell r="A248" t="str">
            <v>BSH39</v>
          </cell>
          <cell r="B248">
            <v>152</v>
          </cell>
          <cell r="C248">
            <v>199</v>
          </cell>
          <cell r="D248">
            <v>211</v>
          </cell>
          <cell r="E248">
            <v>227</v>
          </cell>
          <cell r="F248">
            <v>308</v>
          </cell>
          <cell r="G248">
            <v>327</v>
          </cell>
          <cell r="H248">
            <v>264</v>
          </cell>
          <cell r="I248">
            <v>264</v>
          </cell>
          <cell r="J248">
            <v>298</v>
          </cell>
          <cell r="K248">
            <v>289</v>
          </cell>
          <cell r="L248">
            <v>289</v>
          </cell>
          <cell r="M248">
            <v>289</v>
          </cell>
          <cell r="N248">
            <v>321</v>
          </cell>
          <cell r="O248">
            <v>356</v>
          </cell>
          <cell r="P248">
            <v>390</v>
          </cell>
          <cell r="S248">
            <v>31</v>
          </cell>
          <cell r="T248">
            <v>35</v>
          </cell>
          <cell r="V248" t="str">
            <v>Cabinet</v>
          </cell>
          <cell r="W248" t="str">
            <v>BASE</v>
          </cell>
          <cell r="X248" t="str">
            <v>BSH</v>
          </cell>
          <cell r="Y248">
            <v>39</v>
          </cell>
          <cell r="Z248">
            <v>35</v>
          </cell>
          <cell r="AA248">
            <v>24</v>
          </cell>
          <cell r="AB248">
            <v>0</v>
          </cell>
          <cell r="AC248" t="str">
            <v>Base Sink Handicap, 39 X 34.5 X 24</v>
          </cell>
          <cell r="AD248">
            <v>2</v>
          </cell>
          <cell r="AE248">
            <v>22.5</v>
          </cell>
          <cell r="AF248">
            <v>8.1</v>
          </cell>
          <cell r="AG248">
            <v>19.899999999999999</v>
          </cell>
          <cell r="AH248">
            <v>81.065624999999997</v>
          </cell>
          <cell r="AI248">
            <v>2</v>
          </cell>
          <cell r="AJ248">
            <v>2</v>
          </cell>
          <cell r="AL248">
            <v>1</v>
          </cell>
          <cell r="AM248">
            <v>18</v>
          </cell>
        </row>
        <row r="249">
          <cell r="A249" t="str">
            <v>BSH42</v>
          </cell>
          <cell r="B249">
            <v>153</v>
          </cell>
          <cell r="C249">
            <v>207</v>
          </cell>
          <cell r="D249">
            <v>220</v>
          </cell>
          <cell r="E249">
            <v>236</v>
          </cell>
          <cell r="F249">
            <v>324</v>
          </cell>
          <cell r="G249">
            <v>343</v>
          </cell>
          <cell r="H249">
            <v>271</v>
          </cell>
          <cell r="I249">
            <v>271</v>
          </cell>
          <cell r="J249">
            <v>307</v>
          </cell>
          <cell r="K249">
            <v>298</v>
          </cell>
          <cell r="L249">
            <v>298</v>
          </cell>
          <cell r="M249">
            <v>298</v>
          </cell>
          <cell r="N249">
            <v>331</v>
          </cell>
          <cell r="O249">
            <v>366</v>
          </cell>
          <cell r="P249">
            <v>404</v>
          </cell>
          <cell r="S249">
            <v>31</v>
          </cell>
          <cell r="T249">
            <v>35</v>
          </cell>
          <cell r="V249" t="str">
            <v>Cabinet</v>
          </cell>
          <cell r="W249" t="str">
            <v>BASE</v>
          </cell>
          <cell r="X249" t="str">
            <v>BSH</v>
          </cell>
          <cell r="Y249">
            <v>42</v>
          </cell>
          <cell r="Z249">
            <v>35</v>
          </cell>
          <cell r="AA249">
            <v>24</v>
          </cell>
          <cell r="AB249">
            <v>0</v>
          </cell>
          <cell r="AC249" t="str">
            <v>Base Sink Handicap, 42 X 34.5 X 24</v>
          </cell>
          <cell r="AD249">
            <v>1</v>
          </cell>
          <cell r="AE249">
            <v>23.333333333333332</v>
          </cell>
          <cell r="AF249">
            <v>8.8000000000000007</v>
          </cell>
          <cell r="AG249">
            <v>21.4</v>
          </cell>
          <cell r="AH249">
            <v>85.275000000000006</v>
          </cell>
          <cell r="AI249">
            <v>2</v>
          </cell>
          <cell r="AJ249">
            <v>2</v>
          </cell>
          <cell r="AL249">
            <v>1</v>
          </cell>
          <cell r="AM249">
            <v>18</v>
          </cell>
        </row>
        <row r="250">
          <cell r="A250" t="str">
            <v>BWD18</v>
          </cell>
          <cell r="B250">
            <v>297</v>
          </cell>
          <cell r="C250">
            <v>300</v>
          </cell>
          <cell r="D250">
            <v>314</v>
          </cell>
          <cell r="E250">
            <v>335</v>
          </cell>
          <cell r="F250">
            <v>373</v>
          </cell>
          <cell r="G250">
            <v>379</v>
          </cell>
          <cell r="H250">
            <v>341</v>
          </cell>
          <cell r="I250">
            <v>341</v>
          </cell>
          <cell r="J250">
            <v>371</v>
          </cell>
          <cell r="K250">
            <v>353</v>
          </cell>
          <cell r="L250">
            <v>353</v>
          </cell>
          <cell r="M250">
            <v>353</v>
          </cell>
          <cell r="N250">
            <v>382</v>
          </cell>
          <cell r="O250">
            <v>404</v>
          </cell>
          <cell r="P250">
            <v>428</v>
          </cell>
          <cell r="S250">
            <v>31</v>
          </cell>
          <cell r="T250">
            <v>35</v>
          </cell>
          <cell r="V250" t="str">
            <v>Cabinet</v>
          </cell>
          <cell r="W250" t="str">
            <v>BASE</v>
          </cell>
          <cell r="X250" t="str">
            <v>BW</v>
          </cell>
          <cell r="Y250">
            <v>18</v>
          </cell>
          <cell r="Z250">
            <v>35</v>
          </cell>
          <cell r="AA250">
            <v>24</v>
          </cell>
          <cell r="AB250">
            <v>0</v>
          </cell>
          <cell r="AC250" t="str">
            <v>Base Waste Basket, 18 X 34.5 X 24</v>
          </cell>
          <cell r="AD250">
            <v>1</v>
          </cell>
          <cell r="AE250">
            <v>21.333333333333332</v>
          </cell>
          <cell r="AF250">
            <v>3.8</v>
          </cell>
          <cell r="AG250">
            <v>9.3000000000000007</v>
          </cell>
          <cell r="AH250">
            <v>83.231750000000005</v>
          </cell>
          <cell r="AI250">
            <v>2</v>
          </cell>
          <cell r="AJ250">
            <v>1</v>
          </cell>
          <cell r="AK250">
            <v>1</v>
          </cell>
          <cell r="AL250">
            <v>1</v>
          </cell>
          <cell r="AM250">
            <v>10</v>
          </cell>
        </row>
        <row r="251">
          <cell r="A251" t="str">
            <v>BWS15</v>
          </cell>
          <cell r="B251">
            <v>270</v>
          </cell>
          <cell r="C251">
            <v>273</v>
          </cell>
          <cell r="D251">
            <v>286</v>
          </cell>
          <cell r="E251">
            <v>305</v>
          </cell>
          <cell r="F251">
            <v>336</v>
          </cell>
          <cell r="G251">
            <v>340</v>
          </cell>
          <cell r="H251">
            <v>311</v>
          </cell>
          <cell r="I251">
            <v>311</v>
          </cell>
          <cell r="J251">
            <v>338</v>
          </cell>
          <cell r="K251">
            <v>321</v>
          </cell>
          <cell r="L251">
            <v>321</v>
          </cell>
          <cell r="M251">
            <v>321</v>
          </cell>
          <cell r="N251">
            <v>348</v>
          </cell>
          <cell r="O251">
            <v>371</v>
          </cell>
          <cell r="P251">
            <v>391</v>
          </cell>
          <cell r="S251">
            <v>31</v>
          </cell>
          <cell r="T251">
            <v>35</v>
          </cell>
          <cell r="V251" t="str">
            <v>Cabinet</v>
          </cell>
          <cell r="W251" t="str">
            <v>BASE</v>
          </cell>
          <cell r="X251" t="str">
            <v>BW</v>
          </cell>
          <cell r="Y251">
            <v>15</v>
          </cell>
          <cell r="Z251">
            <v>35</v>
          </cell>
          <cell r="AA251">
            <v>24</v>
          </cell>
          <cell r="AB251">
            <v>0</v>
          </cell>
          <cell r="AC251" t="str">
            <v>Base Waste Basket, 15 X 34.5 X 24</v>
          </cell>
          <cell r="AD251">
            <v>1</v>
          </cell>
          <cell r="AE251">
            <v>19.583333333333332</v>
          </cell>
          <cell r="AF251">
            <v>3.1</v>
          </cell>
          <cell r="AG251">
            <v>7.8</v>
          </cell>
          <cell r="AH251">
            <v>76.96508333333334</v>
          </cell>
          <cell r="AI251">
            <v>2</v>
          </cell>
          <cell r="AJ251">
            <v>1</v>
          </cell>
          <cell r="AK251">
            <v>1</v>
          </cell>
          <cell r="AL251">
            <v>1</v>
          </cell>
          <cell r="AM251">
            <v>10</v>
          </cell>
        </row>
        <row r="252">
          <cell r="A252" t="str">
            <v>CBF3524</v>
          </cell>
          <cell r="B252">
            <v>114</v>
          </cell>
          <cell r="C252">
            <v>114</v>
          </cell>
          <cell r="D252">
            <v>114</v>
          </cell>
          <cell r="E252">
            <v>114</v>
          </cell>
          <cell r="F252">
            <v>120</v>
          </cell>
          <cell r="G252">
            <v>114</v>
          </cell>
          <cell r="H252">
            <v>167</v>
          </cell>
          <cell r="I252">
            <v>167</v>
          </cell>
          <cell r="J252">
            <v>167</v>
          </cell>
          <cell r="K252">
            <v>179</v>
          </cell>
          <cell r="L252">
            <v>179</v>
          </cell>
          <cell r="M252">
            <v>179</v>
          </cell>
          <cell r="N252">
            <v>179</v>
          </cell>
          <cell r="O252">
            <v>179</v>
          </cell>
          <cell r="P252">
            <v>179</v>
          </cell>
          <cell r="S252">
            <v>31</v>
          </cell>
          <cell r="T252">
            <v>35</v>
          </cell>
          <cell r="V252" t="str">
            <v>Cabinet</v>
          </cell>
          <cell r="W252" t="str">
            <v>Col Box</v>
          </cell>
          <cell r="X252" t="str">
            <v>CBF</v>
          </cell>
          <cell r="Y252">
            <v>3</v>
          </cell>
          <cell r="Z252">
            <v>35</v>
          </cell>
          <cell r="AA252">
            <v>24</v>
          </cell>
          <cell r="AB252">
            <v>0</v>
          </cell>
          <cell r="AC252" t="str">
            <v>Column Box Fluted, 3 X 35 X 24</v>
          </cell>
          <cell r="AD252">
            <v>1</v>
          </cell>
          <cell r="AE252">
            <v>12.666666666666666</v>
          </cell>
          <cell r="AF252">
            <v>0.6</v>
          </cell>
          <cell r="AG252">
            <v>1.8</v>
          </cell>
          <cell r="AH252">
            <v>31.6875</v>
          </cell>
          <cell r="AL252">
            <v>1</v>
          </cell>
          <cell r="AM252">
            <v>15</v>
          </cell>
        </row>
        <row r="253">
          <cell r="A253" t="str">
            <v>CBF8424</v>
          </cell>
          <cell r="B253">
            <v>187</v>
          </cell>
          <cell r="C253">
            <v>187</v>
          </cell>
          <cell r="D253">
            <v>187</v>
          </cell>
          <cell r="E253">
            <v>187</v>
          </cell>
          <cell r="F253">
            <v>206</v>
          </cell>
          <cell r="G253">
            <v>187</v>
          </cell>
          <cell r="H253">
            <v>278</v>
          </cell>
          <cell r="I253">
            <v>278</v>
          </cell>
          <cell r="J253">
            <v>278</v>
          </cell>
          <cell r="K253">
            <v>310</v>
          </cell>
          <cell r="L253">
            <v>310</v>
          </cell>
          <cell r="M253">
            <v>310</v>
          </cell>
          <cell r="N253">
            <v>310</v>
          </cell>
          <cell r="O253">
            <v>310</v>
          </cell>
          <cell r="P253">
            <v>310</v>
          </cell>
          <cell r="S253">
            <v>84</v>
          </cell>
          <cell r="T253">
            <v>92</v>
          </cell>
          <cell r="V253" t="str">
            <v>Cabinet</v>
          </cell>
          <cell r="W253" t="str">
            <v>Col Box</v>
          </cell>
          <cell r="X253" t="str">
            <v>CBF</v>
          </cell>
          <cell r="Y253">
            <v>3</v>
          </cell>
          <cell r="Z253">
            <v>84</v>
          </cell>
          <cell r="AA253">
            <v>24</v>
          </cell>
          <cell r="AB253">
            <v>0</v>
          </cell>
          <cell r="AC253" t="str">
            <v>Column Box Fluted, 3 X 84 X 24</v>
          </cell>
          <cell r="AD253">
            <v>1</v>
          </cell>
          <cell r="AE253">
            <v>37.125</v>
          </cell>
          <cell r="AF253">
            <v>1.9</v>
          </cell>
          <cell r="AG253">
            <v>5.4</v>
          </cell>
          <cell r="AH253">
            <v>89.01171875</v>
          </cell>
          <cell r="AL253">
            <v>2</v>
          </cell>
          <cell r="AM253">
            <v>15</v>
          </cell>
        </row>
        <row r="254">
          <cell r="A254" t="str">
            <v>CBF9024</v>
          </cell>
          <cell r="B254">
            <v>187</v>
          </cell>
          <cell r="C254">
            <v>187</v>
          </cell>
          <cell r="D254">
            <v>187</v>
          </cell>
          <cell r="E254">
            <v>187</v>
          </cell>
          <cell r="F254">
            <v>206</v>
          </cell>
          <cell r="G254">
            <v>187</v>
          </cell>
          <cell r="H254">
            <v>278</v>
          </cell>
          <cell r="I254">
            <v>278</v>
          </cell>
          <cell r="J254">
            <v>278</v>
          </cell>
          <cell r="K254">
            <v>310</v>
          </cell>
          <cell r="L254">
            <v>310</v>
          </cell>
          <cell r="M254">
            <v>310</v>
          </cell>
          <cell r="N254">
            <v>310</v>
          </cell>
          <cell r="O254">
            <v>310</v>
          </cell>
          <cell r="P254">
            <v>310</v>
          </cell>
          <cell r="S254">
            <v>84</v>
          </cell>
          <cell r="T254">
            <v>92</v>
          </cell>
          <cell r="V254" t="str">
            <v>Cabinet</v>
          </cell>
          <cell r="W254" t="str">
            <v>Col Box</v>
          </cell>
          <cell r="X254" t="str">
            <v>CBF</v>
          </cell>
          <cell r="Y254">
            <v>3</v>
          </cell>
          <cell r="Z254">
            <v>90</v>
          </cell>
          <cell r="AA254">
            <v>24</v>
          </cell>
          <cell r="AB254">
            <v>0</v>
          </cell>
          <cell r="AC254" t="str">
            <v>Column Box Fluted, 3 X 90 X 24</v>
          </cell>
          <cell r="AD254">
            <v>1</v>
          </cell>
          <cell r="AE254">
            <v>37.125</v>
          </cell>
          <cell r="AF254">
            <v>1.9</v>
          </cell>
          <cell r="AG254">
            <v>5.4</v>
          </cell>
          <cell r="AH254">
            <v>89.01171875</v>
          </cell>
          <cell r="AL254">
            <v>2</v>
          </cell>
          <cell r="AM254">
            <v>15</v>
          </cell>
        </row>
        <row r="255">
          <cell r="A255" t="str">
            <v>CBF9324</v>
          </cell>
          <cell r="B255">
            <v>187</v>
          </cell>
          <cell r="C255">
            <v>187</v>
          </cell>
          <cell r="D255">
            <v>187</v>
          </cell>
          <cell r="E255">
            <v>187</v>
          </cell>
          <cell r="F255">
            <v>206</v>
          </cell>
          <cell r="G255">
            <v>187</v>
          </cell>
          <cell r="H255">
            <v>278</v>
          </cell>
          <cell r="I255">
            <v>278</v>
          </cell>
          <cell r="J255">
            <v>278</v>
          </cell>
          <cell r="K255">
            <v>310</v>
          </cell>
          <cell r="L255">
            <v>310</v>
          </cell>
          <cell r="M255">
            <v>310</v>
          </cell>
          <cell r="N255">
            <v>310</v>
          </cell>
          <cell r="O255">
            <v>310</v>
          </cell>
          <cell r="P255">
            <v>310</v>
          </cell>
          <cell r="S255">
            <v>84</v>
          </cell>
          <cell r="T255">
            <v>92</v>
          </cell>
          <cell r="V255" t="str">
            <v>Cabinet</v>
          </cell>
          <cell r="W255" t="str">
            <v>Col Box</v>
          </cell>
          <cell r="X255" t="str">
            <v>CBF</v>
          </cell>
          <cell r="Y255">
            <v>3</v>
          </cell>
          <cell r="Z255">
            <v>93</v>
          </cell>
          <cell r="AA255">
            <v>24</v>
          </cell>
          <cell r="AB255">
            <v>0</v>
          </cell>
          <cell r="AC255" t="str">
            <v>Column Box Fluted, 3 X 93 X 24</v>
          </cell>
          <cell r="AD255">
            <v>1</v>
          </cell>
          <cell r="AE255">
            <v>37.125</v>
          </cell>
          <cell r="AF255">
            <v>1.9</v>
          </cell>
          <cell r="AG255">
            <v>5.4</v>
          </cell>
          <cell r="AH255">
            <v>89.01171875</v>
          </cell>
          <cell r="AL255">
            <v>2</v>
          </cell>
          <cell r="AM255">
            <v>15</v>
          </cell>
        </row>
        <row r="256">
          <cell r="A256" t="str">
            <v>CBF9624</v>
          </cell>
          <cell r="B256">
            <v>187</v>
          </cell>
          <cell r="C256">
            <v>187</v>
          </cell>
          <cell r="D256">
            <v>187</v>
          </cell>
          <cell r="E256">
            <v>187</v>
          </cell>
          <cell r="F256">
            <v>206</v>
          </cell>
          <cell r="G256">
            <v>187</v>
          </cell>
          <cell r="H256">
            <v>278</v>
          </cell>
          <cell r="I256">
            <v>278</v>
          </cell>
          <cell r="J256">
            <v>278</v>
          </cell>
          <cell r="K256">
            <v>310</v>
          </cell>
          <cell r="L256">
            <v>310</v>
          </cell>
          <cell r="M256">
            <v>310</v>
          </cell>
          <cell r="N256">
            <v>310</v>
          </cell>
          <cell r="O256">
            <v>310</v>
          </cell>
          <cell r="P256">
            <v>310</v>
          </cell>
          <cell r="S256">
            <v>84</v>
          </cell>
          <cell r="T256">
            <v>92</v>
          </cell>
          <cell r="V256" t="str">
            <v>Cabinet</v>
          </cell>
          <cell r="W256" t="str">
            <v>Col Box</v>
          </cell>
          <cell r="X256" t="str">
            <v>CBF</v>
          </cell>
          <cell r="Y256">
            <v>3</v>
          </cell>
          <cell r="Z256">
            <v>96</v>
          </cell>
          <cell r="AA256">
            <v>24</v>
          </cell>
          <cell r="AB256">
            <v>0</v>
          </cell>
          <cell r="AC256" t="str">
            <v>Column Box Fluted, 3 X 96 X 24</v>
          </cell>
          <cell r="AD256">
            <v>1</v>
          </cell>
          <cell r="AE256">
            <v>37.125</v>
          </cell>
          <cell r="AF256">
            <v>1.9</v>
          </cell>
          <cell r="AG256">
            <v>5.4</v>
          </cell>
          <cell r="AH256">
            <v>89.01171875</v>
          </cell>
          <cell r="AL256">
            <v>2</v>
          </cell>
          <cell r="AM256">
            <v>15</v>
          </cell>
        </row>
        <row r="257">
          <cell r="A257" t="str">
            <v>D0921</v>
          </cell>
          <cell r="C257">
            <v>14</v>
          </cell>
          <cell r="D257">
            <v>16</v>
          </cell>
          <cell r="E257">
            <v>18</v>
          </cell>
          <cell r="F257">
            <v>31.125</v>
          </cell>
          <cell r="G257">
            <v>41</v>
          </cell>
          <cell r="H257">
            <v>35</v>
          </cell>
          <cell r="I257">
            <v>35</v>
          </cell>
          <cell r="J257">
            <v>44</v>
          </cell>
          <cell r="K257">
            <v>40</v>
          </cell>
          <cell r="L257">
            <v>40</v>
          </cell>
          <cell r="M257">
            <v>40</v>
          </cell>
          <cell r="N257">
            <v>51</v>
          </cell>
          <cell r="O257">
            <v>59</v>
          </cell>
          <cell r="P257">
            <v>56</v>
          </cell>
          <cell r="U257">
            <v>5</v>
          </cell>
          <cell r="V257" t="str">
            <v>Facia</v>
          </cell>
          <cell r="W257" t="str">
            <v>DOOR</v>
          </cell>
          <cell r="X257" t="str">
            <v>D</v>
          </cell>
          <cell r="Y257">
            <v>9</v>
          </cell>
          <cell r="Z257">
            <v>21</v>
          </cell>
          <cell r="AA257">
            <v>1</v>
          </cell>
          <cell r="AB257">
            <v>0</v>
          </cell>
          <cell r="AC257" t="str">
            <v xml:space="preserve">Door, 9'' wide x 21'' high </v>
          </cell>
          <cell r="AD257">
            <v>1</v>
          </cell>
          <cell r="AF257">
            <v>1.3125</v>
          </cell>
          <cell r="AG257">
            <v>0.109375</v>
          </cell>
          <cell r="AH257">
            <v>3.9375</v>
          </cell>
          <cell r="AL257">
            <v>0</v>
          </cell>
          <cell r="AM257">
            <v>10</v>
          </cell>
        </row>
        <row r="258">
          <cell r="A258" t="str">
            <v>D0924</v>
          </cell>
          <cell r="C258">
            <v>19</v>
          </cell>
          <cell r="D258">
            <v>21</v>
          </cell>
          <cell r="E258">
            <v>23</v>
          </cell>
          <cell r="F258">
            <v>38</v>
          </cell>
          <cell r="G258">
            <v>47</v>
          </cell>
          <cell r="H258">
            <v>35</v>
          </cell>
          <cell r="I258">
            <v>35</v>
          </cell>
          <cell r="J258">
            <v>44</v>
          </cell>
          <cell r="K258">
            <v>40</v>
          </cell>
          <cell r="L258">
            <v>40</v>
          </cell>
          <cell r="M258">
            <v>40</v>
          </cell>
          <cell r="N258">
            <v>50</v>
          </cell>
          <cell r="O258">
            <v>56</v>
          </cell>
          <cell r="P258">
            <v>57</v>
          </cell>
          <cell r="U258">
            <v>5</v>
          </cell>
          <cell r="V258" t="str">
            <v>Facia</v>
          </cell>
          <cell r="W258" t="str">
            <v>DOOR</v>
          </cell>
          <cell r="X258" t="str">
            <v>D</v>
          </cell>
          <cell r="Y258">
            <v>9</v>
          </cell>
          <cell r="Z258">
            <v>24</v>
          </cell>
          <cell r="AA258">
            <v>1</v>
          </cell>
          <cell r="AB258">
            <v>0</v>
          </cell>
          <cell r="AC258" t="str">
            <v xml:space="preserve">Door, 9'' wide x 24'' high </v>
          </cell>
          <cell r="AD258">
            <v>1</v>
          </cell>
          <cell r="AF258">
            <v>1.5</v>
          </cell>
          <cell r="AG258">
            <v>0.125</v>
          </cell>
          <cell r="AH258">
            <v>4.5</v>
          </cell>
          <cell r="AL258">
            <v>0</v>
          </cell>
          <cell r="AM258">
            <v>10</v>
          </cell>
        </row>
        <row r="259">
          <cell r="A259" t="str">
            <v>D0927</v>
          </cell>
          <cell r="C259">
            <v>19</v>
          </cell>
          <cell r="D259">
            <v>21</v>
          </cell>
          <cell r="E259">
            <v>23.5</v>
          </cell>
          <cell r="F259">
            <v>40.375</v>
          </cell>
          <cell r="G259">
            <v>52</v>
          </cell>
          <cell r="H259">
            <v>39</v>
          </cell>
          <cell r="I259">
            <v>39</v>
          </cell>
          <cell r="J259">
            <v>49</v>
          </cell>
          <cell r="K259">
            <v>45</v>
          </cell>
          <cell r="L259">
            <v>45</v>
          </cell>
          <cell r="M259">
            <v>45</v>
          </cell>
          <cell r="N259">
            <v>56</v>
          </cell>
          <cell r="O259">
            <v>63</v>
          </cell>
          <cell r="P259">
            <v>65</v>
          </cell>
          <cell r="U259">
            <v>5</v>
          </cell>
          <cell r="V259" t="str">
            <v>Facia</v>
          </cell>
          <cell r="W259" t="str">
            <v>DOOR</v>
          </cell>
          <cell r="X259" t="str">
            <v>D</v>
          </cell>
          <cell r="Y259">
            <v>9</v>
          </cell>
          <cell r="Z259">
            <v>27</v>
          </cell>
          <cell r="AA259">
            <v>1</v>
          </cell>
          <cell r="AB259">
            <v>0</v>
          </cell>
          <cell r="AC259" t="str">
            <v xml:space="preserve">Door, 9'' wide x 27'' high </v>
          </cell>
          <cell r="AD259">
            <v>1</v>
          </cell>
          <cell r="AF259">
            <v>1.6875</v>
          </cell>
          <cell r="AG259">
            <v>0.140625</v>
          </cell>
          <cell r="AH259">
            <v>5.0625</v>
          </cell>
          <cell r="AL259">
            <v>0</v>
          </cell>
          <cell r="AM259">
            <v>10</v>
          </cell>
        </row>
        <row r="260">
          <cell r="A260" t="str">
            <v>D0930</v>
          </cell>
          <cell r="C260">
            <v>19</v>
          </cell>
          <cell r="D260">
            <v>21</v>
          </cell>
          <cell r="E260">
            <v>24</v>
          </cell>
          <cell r="F260">
            <v>42.75</v>
          </cell>
          <cell r="G260">
            <v>57</v>
          </cell>
          <cell r="H260">
            <v>43</v>
          </cell>
          <cell r="I260">
            <v>43</v>
          </cell>
          <cell r="J260">
            <v>54</v>
          </cell>
          <cell r="K260">
            <v>50</v>
          </cell>
          <cell r="L260">
            <v>50</v>
          </cell>
          <cell r="M260">
            <v>50</v>
          </cell>
          <cell r="N260">
            <v>62</v>
          </cell>
          <cell r="O260">
            <v>70</v>
          </cell>
          <cell r="P260">
            <v>73</v>
          </cell>
          <cell r="U260">
            <v>5</v>
          </cell>
          <cell r="V260" t="str">
            <v>Facia</v>
          </cell>
          <cell r="W260" t="str">
            <v>DOOR</v>
          </cell>
          <cell r="X260" t="str">
            <v>D</v>
          </cell>
          <cell r="Y260">
            <v>9</v>
          </cell>
          <cell r="Z260">
            <v>30</v>
          </cell>
          <cell r="AA260">
            <v>1</v>
          </cell>
          <cell r="AB260">
            <v>0</v>
          </cell>
          <cell r="AC260" t="str">
            <v xml:space="preserve">Door, 9'' wide x 30'' high </v>
          </cell>
          <cell r="AD260">
            <v>1</v>
          </cell>
          <cell r="AF260">
            <v>1.875</v>
          </cell>
          <cell r="AG260">
            <v>0.15625</v>
          </cell>
          <cell r="AH260">
            <v>5.625</v>
          </cell>
          <cell r="AL260">
            <v>0</v>
          </cell>
          <cell r="AM260">
            <v>10</v>
          </cell>
        </row>
        <row r="261">
          <cell r="A261" t="str">
            <v>D0933</v>
          </cell>
          <cell r="C261">
            <v>24</v>
          </cell>
          <cell r="D261">
            <v>26</v>
          </cell>
          <cell r="E261">
            <v>29.5</v>
          </cell>
          <cell r="F261">
            <v>52.208333333333329</v>
          </cell>
          <cell r="G261">
            <v>69</v>
          </cell>
          <cell r="H261">
            <v>47</v>
          </cell>
          <cell r="I261">
            <v>47</v>
          </cell>
          <cell r="J261">
            <v>59.5</v>
          </cell>
          <cell r="K261">
            <v>55.5</v>
          </cell>
          <cell r="L261">
            <v>55.5</v>
          </cell>
          <cell r="M261">
            <v>55.5</v>
          </cell>
          <cell r="N261">
            <v>69</v>
          </cell>
          <cell r="O261">
            <v>77.5</v>
          </cell>
          <cell r="P261">
            <v>81</v>
          </cell>
          <cell r="U261">
            <v>5</v>
          </cell>
          <cell r="V261" t="str">
            <v>Facia</v>
          </cell>
          <cell r="W261" t="str">
            <v>DOOR</v>
          </cell>
          <cell r="X261" t="str">
            <v>D</v>
          </cell>
          <cell r="Y261">
            <v>9</v>
          </cell>
          <cell r="Z261">
            <v>33</v>
          </cell>
          <cell r="AA261">
            <v>1</v>
          </cell>
          <cell r="AB261">
            <v>0</v>
          </cell>
          <cell r="AC261" t="str">
            <v xml:space="preserve">Door, 9'' wide x 33'' high </v>
          </cell>
          <cell r="AD261">
            <v>1</v>
          </cell>
          <cell r="AF261">
            <v>2.270833333333333</v>
          </cell>
          <cell r="AG261">
            <v>0.1892361111111111</v>
          </cell>
          <cell r="AH261">
            <v>6.8125</v>
          </cell>
          <cell r="AL261">
            <v>0</v>
          </cell>
          <cell r="AM261">
            <v>10</v>
          </cell>
        </row>
        <row r="262">
          <cell r="A262" t="str">
            <v>D0936</v>
          </cell>
          <cell r="C262">
            <v>24</v>
          </cell>
          <cell r="D262">
            <v>26</v>
          </cell>
          <cell r="E262">
            <v>29</v>
          </cell>
          <cell r="F262">
            <v>51.5</v>
          </cell>
          <cell r="G262">
            <v>68</v>
          </cell>
          <cell r="H262">
            <v>47</v>
          </cell>
          <cell r="I262">
            <v>47</v>
          </cell>
          <cell r="J262">
            <v>60</v>
          </cell>
          <cell r="K262">
            <v>56</v>
          </cell>
          <cell r="L262">
            <v>56</v>
          </cell>
          <cell r="M262">
            <v>56</v>
          </cell>
          <cell r="N262">
            <v>70</v>
          </cell>
          <cell r="O262">
            <v>79</v>
          </cell>
          <cell r="P262">
            <v>83</v>
          </cell>
          <cell r="U262">
            <v>5</v>
          </cell>
          <cell r="V262" t="str">
            <v>Facia</v>
          </cell>
          <cell r="W262" t="str">
            <v>DOOR</v>
          </cell>
          <cell r="X262" t="str">
            <v>D</v>
          </cell>
          <cell r="Y262">
            <v>9</v>
          </cell>
          <cell r="Z262">
            <v>36</v>
          </cell>
          <cell r="AA262">
            <v>1</v>
          </cell>
          <cell r="AB262">
            <v>0</v>
          </cell>
          <cell r="AC262" t="str">
            <v xml:space="preserve">Door, 9'' wide x 36'' high </v>
          </cell>
          <cell r="AD262">
            <v>1</v>
          </cell>
          <cell r="AF262">
            <v>2.25</v>
          </cell>
          <cell r="AG262">
            <v>0.1875</v>
          </cell>
          <cell r="AH262">
            <v>6.75</v>
          </cell>
          <cell r="AL262">
            <v>0</v>
          </cell>
          <cell r="AM262">
            <v>10</v>
          </cell>
        </row>
        <row r="263">
          <cell r="A263" t="str">
            <v>D0939</v>
          </cell>
          <cell r="C263">
            <v>25</v>
          </cell>
          <cell r="D263">
            <v>27</v>
          </cell>
          <cell r="E263">
            <v>30.5</v>
          </cell>
          <cell r="F263">
            <v>54.875</v>
          </cell>
          <cell r="G263">
            <v>73.5</v>
          </cell>
          <cell r="H263">
            <v>50.5</v>
          </cell>
          <cell r="I263">
            <v>50.5</v>
          </cell>
          <cell r="J263">
            <v>63</v>
          </cell>
          <cell r="K263">
            <v>60</v>
          </cell>
          <cell r="L263">
            <v>60</v>
          </cell>
          <cell r="M263">
            <v>60</v>
          </cell>
          <cell r="N263">
            <v>73.5</v>
          </cell>
          <cell r="O263">
            <v>82</v>
          </cell>
          <cell r="P263">
            <v>89.5</v>
          </cell>
          <cell r="U263">
            <v>5</v>
          </cell>
          <cell r="V263" t="str">
            <v>Facia</v>
          </cell>
          <cell r="W263" t="str">
            <v>DOOR</v>
          </cell>
          <cell r="X263" t="str">
            <v>D</v>
          </cell>
          <cell r="Y263">
            <v>9</v>
          </cell>
          <cell r="Z263">
            <v>39</v>
          </cell>
          <cell r="AA263">
            <v>1</v>
          </cell>
          <cell r="AB263">
            <v>0</v>
          </cell>
          <cell r="AC263" t="str">
            <v xml:space="preserve">Door, 9'' wide x 39'' high </v>
          </cell>
          <cell r="AD263">
            <v>1</v>
          </cell>
          <cell r="AF263">
            <v>2.4375</v>
          </cell>
          <cell r="AG263">
            <v>0.203125</v>
          </cell>
          <cell r="AH263">
            <v>7.3125</v>
          </cell>
          <cell r="AL263">
            <v>0</v>
          </cell>
          <cell r="AM263">
            <v>10</v>
          </cell>
        </row>
        <row r="264">
          <cell r="A264" t="str">
            <v>D0942</v>
          </cell>
          <cell r="C264">
            <v>26</v>
          </cell>
          <cell r="D264">
            <v>28</v>
          </cell>
          <cell r="E264">
            <v>32</v>
          </cell>
          <cell r="F264">
            <v>58.25</v>
          </cell>
          <cell r="G264">
            <v>79</v>
          </cell>
          <cell r="H264">
            <v>54</v>
          </cell>
          <cell r="I264">
            <v>54</v>
          </cell>
          <cell r="J264">
            <v>66</v>
          </cell>
          <cell r="K264">
            <v>64</v>
          </cell>
          <cell r="L264">
            <v>64</v>
          </cell>
          <cell r="M264">
            <v>64</v>
          </cell>
          <cell r="N264">
            <v>77</v>
          </cell>
          <cell r="O264">
            <v>85</v>
          </cell>
          <cell r="P264">
            <v>96</v>
          </cell>
          <cell r="U264">
            <v>5</v>
          </cell>
          <cell r="V264" t="str">
            <v>Facia</v>
          </cell>
          <cell r="W264" t="str">
            <v>DOOR</v>
          </cell>
          <cell r="X264" t="str">
            <v>D</v>
          </cell>
          <cell r="Y264">
            <v>9</v>
          </cell>
          <cell r="Z264">
            <v>42</v>
          </cell>
          <cell r="AA264">
            <v>1</v>
          </cell>
          <cell r="AB264">
            <v>0</v>
          </cell>
          <cell r="AC264" t="str">
            <v xml:space="preserve">Door, 9'' wide x 42'' high </v>
          </cell>
          <cell r="AD264">
            <v>1</v>
          </cell>
          <cell r="AF264">
            <v>2.625</v>
          </cell>
          <cell r="AG264">
            <v>0.21875</v>
          </cell>
          <cell r="AH264">
            <v>7.875</v>
          </cell>
          <cell r="AL264">
            <v>0</v>
          </cell>
          <cell r="AM264">
            <v>10</v>
          </cell>
        </row>
        <row r="265">
          <cell r="A265" t="str">
            <v>D1015</v>
          </cell>
          <cell r="C265">
            <v>15</v>
          </cell>
          <cell r="D265">
            <v>16</v>
          </cell>
          <cell r="E265">
            <v>19</v>
          </cell>
          <cell r="F265">
            <v>29</v>
          </cell>
          <cell r="G265">
            <v>39</v>
          </cell>
          <cell r="H265">
            <v>34</v>
          </cell>
          <cell r="I265">
            <v>34</v>
          </cell>
          <cell r="J265">
            <v>43</v>
          </cell>
          <cell r="K265">
            <v>38</v>
          </cell>
          <cell r="L265">
            <v>38</v>
          </cell>
          <cell r="M265">
            <v>38</v>
          </cell>
          <cell r="N265">
            <v>49</v>
          </cell>
          <cell r="O265">
            <v>57</v>
          </cell>
          <cell r="P265">
            <v>52</v>
          </cell>
          <cell r="U265">
            <v>5</v>
          </cell>
          <cell r="V265" t="str">
            <v>Facia</v>
          </cell>
          <cell r="W265" t="str">
            <v>DOOR</v>
          </cell>
          <cell r="X265" t="str">
            <v>D</v>
          </cell>
          <cell r="Y265">
            <v>10</v>
          </cell>
          <cell r="Z265">
            <v>15</v>
          </cell>
          <cell r="AA265">
            <v>1</v>
          </cell>
          <cell r="AB265">
            <v>0</v>
          </cell>
          <cell r="AC265" t="str">
            <v>Door, 10'' wide x 15'' high (SAMPLE)</v>
          </cell>
          <cell r="AD265">
            <v>1</v>
          </cell>
          <cell r="AF265">
            <v>1</v>
          </cell>
          <cell r="AG265">
            <v>8.3333333333333329E-2</v>
          </cell>
          <cell r="AH265">
            <v>3</v>
          </cell>
          <cell r="AL265">
            <v>0</v>
          </cell>
          <cell r="AM265">
            <v>0</v>
          </cell>
        </row>
        <row r="266">
          <cell r="A266" t="str">
            <v>D1218</v>
          </cell>
          <cell r="C266">
            <v>17</v>
          </cell>
          <cell r="D266">
            <v>18</v>
          </cell>
          <cell r="E266">
            <v>21</v>
          </cell>
          <cell r="F266">
            <v>36</v>
          </cell>
          <cell r="G266">
            <v>46</v>
          </cell>
          <cell r="H266">
            <v>37</v>
          </cell>
          <cell r="I266">
            <v>37</v>
          </cell>
          <cell r="J266">
            <v>47</v>
          </cell>
          <cell r="K266">
            <v>42</v>
          </cell>
          <cell r="L266">
            <v>42</v>
          </cell>
          <cell r="M266">
            <v>42</v>
          </cell>
          <cell r="N266">
            <v>54</v>
          </cell>
          <cell r="O266">
            <v>61</v>
          </cell>
          <cell r="P266">
            <v>59</v>
          </cell>
          <cell r="U266">
            <v>5</v>
          </cell>
          <cell r="V266" t="str">
            <v>Facia</v>
          </cell>
          <cell r="W266" t="str">
            <v>DOOR</v>
          </cell>
          <cell r="X266" t="str">
            <v>D</v>
          </cell>
          <cell r="Y266">
            <v>12</v>
          </cell>
          <cell r="Z266">
            <v>18</v>
          </cell>
          <cell r="AA266">
            <v>1</v>
          </cell>
          <cell r="AB266">
            <v>0</v>
          </cell>
          <cell r="AC266" t="str">
            <v xml:space="preserve">Door, 12'' wide x 18'' high </v>
          </cell>
          <cell r="AD266">
            <v>1</v>
          </cell>
          <cell r="AF266">
            <v>1.5</v>
          </cell>
          <cell r="AG266">
            <v>0.125</v>
          </cell>
          <cell r="AH266">
            <v>4.5</v>
          </cell>
          <cell r="AL266">
            <v>0</v>
          </cell>
          <cell r="AM266">
            <v>10</v>
          </cell>
        </row>
        <row r="267">
          <cell r="A267" t="str">
            <v>D1221</v>
          </cell>
          <cell r="C267">
            <v>19</v>
          </cell>
          <cell r="D267">
            <v>21</v>
          </cell>
          <cell r="E267">
            <v>23</v>
          </cell>
          <cell r="F267">
            <v>40.5</v>
          </cell>
          <cell r="G267">
            <v>53</v>
          </cell>
          <cell r="H267">
            <v>40</v>
          </cell>
          <cell r="I267">
            <v>40</v>
          </cell>
          <cell r="J267">
            <v>50</v>
          </cell>
          <cell r="K267">
            <v>46</v>
          </cell>
          <cell r="L267">
            <v>46</v>
          </cell>
          <cell r="M267">
            <v>46</v>
          </cell>
          <cell r="N267">
            <v>58</v>
          </cell>
          <cell r="O267">
            <v>65</v>
          </cell>
          <cell r="P267">
            <v>65</v>
          </cell>
          <cell r="U267">
            <v>5</v>
          </cell>
          <cell r="V267" t="str">
            <v>Facia</v>
          </cell>
          <cell r="W267" t="str">
            <v>DOOR</v>
          </cell>
          <cell r="X267" t="str">
            <v>D</v>
          </cell>
          <cell r="Y267">
            <v>12</v>
          </cell>
          <cell r="Z267">
            <v>21</v>
          </cell>
          <cell r="AA267">
            <v>1</v>
          </cell>
          <cell r="AB267">
            <v>0</v>
          </cell>
          <cell r="AC267" t="str">
            <v xml:space="preserve">Door, 12'' wide x 21'' high </v>
          </cell>
          <cell r="AD267">
            <v>1</v>
          </cell>
          <cell r="AF267">
            <v>1.75</v>
          </cell>
          <cell r="AG267">
            <v>0.14583333333333334</v>
          </cell>
          <cell r="AH267">
            <v>5.25</v>
          </cell>
          <cell r="AL267">
            <v>0</v>
          </cell>
          <cell r="AM267">
            <v>10</v>
          </cell>
        </row>
        <row r="268">
          <cell r="A268" t="str">
            <v>D1224</v>
          </cell>
          <cell r="C268">
            <v>23</v>
          </cell>
          <cell r="D268">
            <v>25</v>
          </cell>
          <cell r="E268">
            <v>29</v>
          </cell>
          <cell r="F268">
            <v>49</v>
          </cell>
          <cell r="G268">
            <v>61</v>
          </cell>
          <cell r="H268">
            <v>43</v>
          </cell>
          <cell r="I268">
            <v>43</v>
          </cell>
          <cell r="J268">
            <v>54</v>
          </cell>
          <cell r="K268">
            <v>50</v>
          </cell>
          <cell r="L268">
            <v>50</v>
          </cell>
          <cell r="M268">
            <v>50</v>
          </cell>
          <cell r="N268">
            <v>62</v>
          </cell>
          <cell r="O268">
            <v>70</v>
          </cell>
          <cell r="P268">
            <v>71</v>
          </cell>
          <cell r="U268">
            <v>5</v>
          </cell>
          <cell r="V268" t="str">
            <v>Facia</v>
          </cell>
          <cell r="W268" t="str">
            <v>DOOR</v>
          </cell>
          <cell r="X268" t="str">
            <v>D</v>
          </cell>
          <cell r="Y268">
            <v>12</v>
          </cell>
          <cell r="Z268">
            <v>24</v>
          </cell>
          <cell r="AA268">
            <v>1</v>
          </cell>
          <cell r="AB268">
            <v>0</v>
          </cell>
          <cell r="AC268" t="str">
            <v xml:space="preserve">Door, 12'' wide x 24'' high </v>
          </cell>
          <cell r="AD268">
            <v>1</v>
          </cell>
          <cell r="AF268">
            <v>2</v>
          </cell>
          <cell r="AG268">
            <v>0.16666666666666666</v>
          </cell>
          <cell r="AH268">
            <v>6</v>
          </cell>
          <cell r="AL268">
            <v>0</v>
          </cell>
          <cell r="AM268">
            <v>10</v>
          </cell>
        </row>
        <row r="269">
          <cell r="A269" t="str">
            <v>D1227</v>
          </cell>
          <cell r="C269">
            <v>24.5</v>
          </cell>
          <cell r="D269">
            <v>27</v>
          </cell>
          <cell r="E269">
            <v>30.5</v>
          </cell>
          <cell r="F269">
            <v>53</v>
          </cell>
          <cell r="G269">
            <v>68.5</v>
          </cell>
          <cell r="H269">
            <v>46</v>
          </cell>
          <cell r="I269">
            <v>46</v>
          </cell>
          <cell r="J269">
            <v>57.5</v>
          </cell>
          <cell r="K269">
            <v>54</v>
          </cell>
          <cell r="L269">
            <v>54</v>
          </cell>
          <cell r="M269">
            <v>54</v>
          </cell>
          <cell r="N269">
            <v>66.5</v>
          </cell>
          <cell r="O269">
            <v>74</v>
          </cell>
          <cell r="P269">
            <v>77</v>
          </cell>
          <cell r="U269">
            <v>5</v>
          </cell>
          <cell r="V269" t="str">
            <v>Facia</v>
          </cell>
          <cell r="W269" t="str">
            <v>DOOR</v>
          </cell>
          <cell r="X269" t="str">
            <v>D</v>
          </cell>
          <cell r="Y269">
            <v>12</v>
          </cell>
          <cell r="Z269">
            <v>27</v>
          </cell>
          <cell r="AA269">
            <v>1</v>
          </cell>
          <cell r="AB269">
            <v>0</v>
          </cell>
          <cell r="AC269" t="str">
            <v xml:space="preserve">Door, 12'' wide x 27'' high </v>
          </cell>
          <cell r="AD269">
            <v>1</v>
          </cell>
          <cell r="AF269">
            <v>2.25</v>
          </cell>
          <cell r="AG269">
            <v>0.1875</v>
          </cell>
          <cell r="AH269">
            <v>6.75</v>
          </cell>
          <cell r="AL269">
            <v>0</v>
          </cell>
          <cell r="AM269">
            <v>10</v>
          </cell>
        </row>
        <row r="270">
          <cell r="A270" t="str">
            <v>D1230</v>
          </cell>
          <cell r="C270">
            <v>26</v>
          </cell>
          <cell r="D270">
            <v>29</v>
          </cell>
          <cell r="E270">
            <v>32</v>
          </cell>
          <cell r="F270">
            <v>57</v>
          </cell>
          <cell r="G270">
            <v>76</v>
          </cell>
          <cell r="H270">
            <v>49</v>
          </cell>
          <cell r="I270">
            <v>49</v>
          </cell>
          <cell r="J270">
            <v>61</v>
          </cell>
          <cell r="K270">
            <v>58</v>
          </cell>
          <cell r="L270">
            <v>58</v>
          </cell>
          <cell r="M270">
            <v>58</v>
          </cell>
          <cell r="N270">
            <v>71</v>
          </cell>
          <cell r="O270">
            <v>78</v>
          </cell>
          <cell r="P270">
            <v>83</v>
          </cell>
          <cell r="U270">
            <v>5</v>
          </cell>
          <cell r="V270" t="str">
            <v>Facia</v>
          </cell>
          <cell r="W270" t="str">
            <v>DOOR</v>
          </cell>
          <cell r="X270" t="str">
            <v>D</v>
          </cell>
          <cell r="Y270">
            <v>12</v>
          </cell>
          <cell r="Z270">
            <v>30</v>
          </cell>
          <cell r="AA270">
            <v>1</v>
          </cell>
          <cell r="AB270">
            <v>0</v>
          </cell>
          <cell r="AC270" t="str">
            <v xml:space="preserve">Door, 12'' wide x 30'' high </v>
          </cell>
          <cell r="AD270">
            <v>1</v>
          </cell>
          <cell r="AF270">
            <v>2.5</v>
          </cell>
          <cell r="AG270">
            <v>0.20833333333333334</v>
          </cell>
          <cell r="AH270">
            <v>7.5</v>
          </cell>
          <cell r="AL270">
            <v>0</v>
          </cell>
          <cell r="AM270">
            <v>10</v>
          </cell>
        </row>
        <row r="271">
          <cell r="A271" t="str">
            <v>D1233</v>
          </cell>
          <cell r="C271">
            <v>29</v>
          </cell>
          <cell r="D271">
            <v>32</v>
          </cell>
          <cell r="E271">
            <v>35.5</v>
          </cell>
          <cell r="F271">
            <v>63</v>
          </cell>
          <cell r="G271">
            <v>83</v>
          </cell>
          <cell r="H271">
            <v>51.5</v>
          </cell>
          <cell r="I271">
            <v>51.5</v>
          </cell>
          <cell r="J271">
            <v>65</v>
          </cell>
          <cell r="K271">
            <v>61</v>
          </cell>
          <cell r="L271">
            <v>61</v>
          </cell>
          <cell r="M271">
            <v>61</v>
          </cell>
          <cell r="N271">
            <v>75.5</v>
          </cell>
          <cell r="O271">
            <v>83.5</v>
          </cell>
          <cell r="P271">
            <v>88.5</v>
          </cell>
          <cell r="U271">
            <v>5</v>
          </cell>
          <cell r="V271" t="str">
            <v>Facia</v>
          </cell>
          <cell r="W271" t="str">
            <v>DOOR</v>
          </cell>
          <cell r="X271" t="str">
            <v>D</v>
          </cell>
          <cell r="Y271">
            <v>12</v>
          </cell>
          <cell r="Z271">
            <v>33</v>
          </cell>
          <cell r="AA271">
            <v>1</v>
          </cell>
          <cell r="AB271">
            <v>0</v>
          </cell>
          <cell r="AC271" t="str">
            <v xml:space="preserve">Door, 12'' wide x 33'' high </v>
          </cell>
          <cell r="AD271">
            <v>1</v>
          </cell>
          <cell r="AF271">
            <v>2.75</v>
          </cell>
          <cell r="AG271">
            <v>0.22916666666666669</v>
          </cell>
          <cell r="AH271">
            <v>8.25</v>
          </cell>
          <cell r="AL271">
            <v>0</v>
          </cell>
          <cell r="AM271">
            <v>10</v>
          </cell>
        </row>
        <row r="272">
          <cell r="A272" t="str">
            <v>D1236</v>
          </cell>
          <cell r="C272">
            <v>32</v>
          </cell>
          <cell r="D272">
            <v>35</v>
          </cell>
          <cell r="E272">
            <v>39</v>
          </cell>
          <cell r="F272">
            <v>69</v>
          </cell>
          <cell r="G272">
            <v>90</v>
          </cell>
          <cell r="H272">
            <v>54</v>
          </cell>
          <cell r="I272">
            <v>54</v>
          </cell>
          <cell r="J272">
            <v>69</v>
          </cell>
          <cell r="K272">
            <v>64</v>
          </cell>
          <cell r="L272">
            <v>64</v>
          </cell>
          <cell r="M272">
            <v>64</v>
          </cell>
          <cell r="N272">
            <v>80</v>
          </cell>
          <cell r="O272">
            <v>89</v>
          </cell>
          <cell r="P272">
            <v>94</v>
          </cell>
          <cell r="U272">
            <v>5</v>
          </cell>
          <cell r="V272" t="str">
            <v>Facia</v>
          </cell>
          <cell r="W272" t="str">
            <v>DOOR</v>
          </cell>
          <cell r="X272" t="str">
            <v>D</v>
          </cell>
          <cell r="Y272">
            <v>12</v>
          </cell>
          <cell r="Z272">
            <v>36</v>
          </cell>
          <cell r="AA272">
            <v>1</v>
          </cell>
          <cell r="AB272">
            <v>0</v>
          </cell>
          <cell r="AC272" t="str">
            <v xml:space="preserve">Door, 12'' wide x 36'' high </v>
          </cell>
          <cell r="AD272">
            <v>1</v>
          </cell>
          <cell r="AF272">
            <v>3</v>
          </cell>
          <cell r="AG272">
            <v>0.25</v>
          </cell>
          <cell r="AH272">
            <v>9</v>
          </cell>
          <cell r="AL272">
            <v>0</v>
          </cell>
          <cell r="AM272">
            <v>10</v>
          </cell>
        </row>
        <row r="273">
          <cell r="A273" t="str">
            <v>D1239</v>
          </cell>
          <cell r="C273">
            <v>33</v>
          </cell>
          <cell r="D273">
            <v>36</v>
          </cell>
          <cell r="E273">
            <v>40.5</v>
          </cell>
          <cell r="F273">
            <v>73</v>
          </cell>
          <cell r="G273">
            <v>97.5</v>
          </cell>
          <cell r="H273">
            <v>58</v>
          </cell>
          <cell r="I273">
            <v>58</v>
          </cell>
          <cell r="J273">
            <v>72.5</v>
          </cell>
          <cell r="K273">
            <v>69</v>
          </cell>
          <cell r="L273">
            <v>69</v>
          </cell>
          <cell r="M273">
            <v>69</v>
          </cell>
          <cell r="N273">
            <v>84</v>
          </cell>
          <cell r="O273">
            <v>92.5</v>
          </cell>
          <cell r="P273">
            <v>102</v>
          </cell>
          <cell r="U273">
            <v>5</v>
          </cell>
          <cell r="V273" t="str">
            <v>Facia</v>
          </cell>
          <cell r="W273" t="str">
            <v>DOOR</v>
          </cell>
          <cell r="X273" t="str">
            <v>D</v>
          </cell>
          <cell r="Y273">
            <v>12</v>
          </cell>
          <cell r="Z273">
            <v>39</v>
          </cell>
          <cell r="AA273">
            <v>1</v>
          </cell>
          <cell r="AB273">
            <v>0</v>
          </cell>
          <cell r="AC273" t="str">
            <v xml:space="preserve">Door, 12'' wide x 39'' high </v>
          </cell>
          <cell r="AD273">
            <v>1</v>
          </cell>
          <cell r="AF273">
            <v>3.25</v>
          </cell>
          <cell r="AG273">
            <v>0.27083333333333337</v>
          </cell>
          <cell r="AH273">
            <v>9.75</v>
          </cell>
          <cell r="AL273">
            <v>0</v>
          </cell>
          <cell r="AM273">
            <v>10</v>
          </cell>
        </row>
        <row r="274">
          <cell r="A274" t="str">
            <v>D1242</v>
          </cell>
          <cell r="C274">
            <v>34</v>
          </cell>
          <cell r="D274">
            <v>37</v>
          </cell>
          <cell r="E274">
            <v>42</v>
          </cell>
          <cell r="F274">
            <v>77</v>
          </cell>
          <cell r="G274">
            <v>105</v>
          </cell>
          <cell r="H274">
            <v>62</v>
          </cell>
          <cell r="I274">
            <v>62</v>
          </cell>
          <cell r="J274">
            <v>76</v>
          </cell>
          <cell r="K274">
            <v>74</v>
          </cell>
          <cell r="L274">
            <v>74</v>
          </cell>
          <cell r="M274">
            <v>74</v>
          </cell>
          <cell r="N274">
            <v>88</v>
          </cell>
          <cell r="O274">
            <v>96</v>
          </cell>
          <cell r="P274">
            <v>110</v>
          </cell>
          <cell r="U274">
            <v>5</v>
          </cell>
          <cell r="V274" t="str">
            <v>Facia</v>
          </cell>
          <cell r="W274" t="str">
            <v>DOOR</v>
          </cell>
          <cell r="X274" t="str">
            <v>D</v>
          </cell>
          <cell r="Y274">
            <v>12</v>
          </cell>
          <cell r="Z274">
            <v>42</v>
          </cell>
          <cell r="AA274">
            <v>1</v>
          </cell>
          <cell r="AB274">
            <v>0</v>
          </cell>
          <cell r="AC274" t="str">
            <v xml:space="preserve">Door, 12'' wide x 42'' high </v>
          </cell>
          <cell r="AD274">
            <v>1</v>
          </cell>
          <cell r="AF274">
            <v>3.5</v>
          </cell>
          <cell r="AG274">
            <v>0.29166666666666669</v>
          </cell>
          <cell r="AH274">
            <v>10.5</v>
          </cell>
          <cell r="AL274">
            <v>0</v>
          </cell>
          <cell r="AM274">
            <v>10</v>
          </cell>
        </row>
        <row r="275">
          <cell r="A275" t="str">
            <v>D1249</v>
          </cell>
          <cell r="C275">
            <v>50</v>
          </cell>
          <cell r="D275">
            <v>54</v>
          </cell>
          <cell r="E275">
            <v>61</v>
          </cell>
          <cell r="F275">
            <v>102.5</v>
          </cell>
          <cell r="G275">
            <v>125</v>
          </cell>
          <cell r="H275">
            <v>75</v>
          </cell>
          <cell r="I275">
            <v>75</v>
          </cell>
          <cell r="J275">
            <v>93</v>
          </cell>
          <cell r="K275">
            <v>88</v>
          </cell>
          <cell r="L275">
            <v>88</v>
          </cell>
          <cell r="M275">
            <v>88</v>
          </cell>
          <cell r="N275">
            <v>107</v>
          </cell>
          <cell r="O275">
            <v>118</v>
          </cell>
          <cell r="P275">
            <v>130</v>
          </cell>
          <cell r="U275">
            <v>5</v>
          </cell>
          <cell r="V275" t="str">
            <v>Facia</v>
          </cell>
          <cell r="W275" t="str">
            <v>DOOR</v>
          </cell>
          <cell r="X275" t="str">
            <v>D</v>
          </cell>
          <cell r="Y275">
            <v>12</v>
          </cell>
          <cell r="Z275">
            <v>49.8</v>
          </cell>
          <cell r="AA275">
            <v>1</v>
          </cell>
          <cell r="AB275">
            <v>0</v>
          </cell>
          <cell r="AC275" t="str">
            <v xml:space="preserve">Door, 12'' wide x 49.8'' high </v>
          </cell>
          <cell r="AD275">
            <v>1</v>
          </cell>
          <cell r="AF275">
            <v>4.1500000000000004</v>
          </cell>
          <cell r="AG275">
            <v>0.34583333333333327</v>
          </cell>
          <cell r="AH275">
            <v>12.45</v>
          </cell>
          <cell r="AL275">
            <v>0</v>
          </cell>
          <cell r="AM275">
            <v>10</v>
          </cell>
        </row>
        <row r="276">
          <cell r="A276" t="str">
            <v>D1253</v>
          </cell>
          <cell r="C276">
            <v>51</v>
          </cell>
          <cell r="D276">
            <v>55</v>
          </cell>
          <cell r="E276">
            <v>62</v>
          </cell>
          <cell r="F276">
            <v>106</v>
          </cell>
          <cell r="G276">
            <v>132</v>
          </cell>
          <cell r="H276">
            <v>79</v>
          </cell>
          <cell r="I276">
            <v>79</v>
          </cell>
          <cell r="J276">
            <v>97</v>
          </cell>
          <cell r="K276">
            <v>92</v>
          </cell>
          <cell r="L276">
            <v>92</v>
          </cell>
          <cell r="M276">
            <v>92</v>
          </cell>
          <cell r="N276">
            <v>112</v>
          </cell>
          <cell r="O276">
            <v>123</v>
          </cell>
          <cell r="P276">
            <v>137</v>
          </cell>
          <cell r="U276">
            <v>5</v>
          </cell>
          <cell r="V276" t="str">
            <v>Facia</v>
          </cell>
          <cell r="W276" t="str">
            <v>DOOR</v>
          </cell>
          <cell r="X276" t="str">
            <v>D</v>
          </cell>
          <cell r="Y276">
            <v>12</v>
          </cell>
          <cell r="Z276">
            <v>52.8</v>
          </cell>
          <cell r="AA276">
            <v>1</v>
          </cell>
          <cell r="AB276">
            <v>0</v>
          </cell>
          <cell r="AC276" t="str">
            <v xml:space="preserve">Door, 12'' wide x 52.8'' high </v>
          </cell>
          <cell r="AD276">
            <v>1</v>
          </cell>
          <cell r="AF276">
            <v>4.4000000000000004</v>
          </cell>
          <cell r="AG276">
            <v>0.36666666666666664</v>
          </cell>
          <cell r="AH276">
            <v>13.2</v>
          </cell>
          <cell r="AL276">
            <v>0</v>
          </cell>
          <cell r="AM276">
            <v>10</v>
          </cell>
        </row>
        <row r="277">
          <cell r="A277" t="str">
            <v>D1321</v>
          </cell>
          <cell r="C277">
            <v>20</v>
          </cell>
          <cell r="D277">
            <v>22</v>
          </cell>
          <cell r="E277">
            <v>25</v>
          </cell>
          <cell r="F277">
            <v>44.6875</v>
          </cell>
          <cell r="G277">
            <v>60</v>
          </cell>
          <cell r="H277">
            <v>42</v>
          </cell>
          <cell r="I277">
            <v>42</v>
          </cell>
          <cell r="J277">
            <v>53</v>
          </cell>
          <cell r="K277">
            <v>49</v>
          </cell>
          <cell r="L277">
            <v>49</v>
          </cell>
          <cell r="M277">
            <v>49</v>
          </cell>
          <cell r="N277">
            <v>61</v>
          </cell>
          <cell r="O277">
            <v>69</v>
          </cell>
          <cell r="P277">
            <v>69</v>
          </cell>
          <cell r="U277">
            <v>5</v>
          </cell>
          <cell r="V277" t="str">
            <v>Facia</v>
          </cell>
          <cell r="W277" t="str">
            <v>DOOR</v>
          </cell>
          <cell r="X277" t="str">
            <v>D</v>
          </cell>
          <cell r="Y277">
            <v>13.5</v>
          </cell>
          <cell r="Z277">
            <v>21</v>
          </cell>
          <cell r="AA277">
            <v>1</v>
          </cell>
          <cell r="AB277">
            <v>0</v>
          </cell>
          <cell r="AC277" t="str">
            <v xml:space="preserve">Door, 13.5'' wide x 21'' high </v>
          </cell>
          <cell r="AD277">
            <v>1</v>
          </cell>
          <cell r="AF277">
            <v>1.96875</v>
          </cell>
          <cell r="AG277">
            <v>0.1640625</v>
          </cell>
          <cell r="AH277">
            <v>5.90625</v>
          </cell>
          <cell r="AL277">
            <v>0</v>
          </cell>
          <cell r="AM277">
            <v>10</v>
          </cell>
        </row>
        <row r="278">
          <cell r="A278" t="str">
            <v>D1324</v>
          </cell>
          <cell r="C278">
            <v>24</v>
          </cell>
          <cell r="D278">
            <v>26</v>
          </cell>
          <cell r="E278">
            <v>30</v>
          </cell>
          <cell r="F278">
            <v>52.5</v>
          </cell>
          <cell r="G278">
            <v>68</v>
          </cell>
          <cell r="H278">
            <v>46</v>
          </cell>
          <cell r="I278">
            <v>46</v>
          </cell>
          <cell r="J278">
            <v>57</v>
          </cell>
          <cell r="K278">
            <v>54</v>
          </cell>
          <cell r="L278">
            <v>54</v>
          </cell>
          <cell r="M278">
            <v>54</v>
          </cell>
          <cell r="N278">
            <v>66</v>
          </cell>
          <cell r="O278">
            <v>73</v>
          </cell>
          <cell r="P278">
            <v>76</v>
          </cell>
          <cell r="U278">
            <v>5</v>
          </cell>
          <cell r="V278" t="str">
            <v>Facia</v>
          </cell>
          <cell r="W278" t="str">
            <v>DOOR</v>
          </cell>
          <cell r="X278" t="str">
            <v>D</v>
          </cell>
          <cell r="Y278">
            <v>13.5</v>
          </cell>
          <cell r="Z278">
            <v>24</v>
          </cell>
          <cell r="AA278">
            <v>1</v>
          </cell>
          <cell r="AB278">
            <v>0</v>
          </cell>
          <cell r="AC278" t="str">
            <v xml:space="preserve">Door, 13.5'' wide x 24'' high </v>
          </cell>
          <cell r="AD278">
            <v>1</v>
          </cell>
          <cell r="AF278">
            <v>2.25</v>
          </cell>
          <cell r="AG278">
            <v>0.1875</v>
          </cell>
          <cell r="AH278">
            <v>6.75</v>
          </cell>
          <cell r="AL278">
            <v>0</v>
          </cell>
          <cell r="AM278">
            <v>10</v>
          </cell>
        </row>
        <row r="279">
          <cell r="A279" t="str">
            <v>D1327</v>
          </cell>
          <cell r="C279">
            <v>25.5</v>
          </cell>
          <cell r="D279">
            <v>28</v>
          </cell>
          <cell r="E279">
            <v>31.5</v>
          </cell>
          <cell r="F279">
            <v>56.8125</v>
          </cell>
          <cell r="G279">
            <v>76.5</v>
          </cell>
          <cell r="H279">
            <v>49.5</v>
          </cell>
          <cell r="I279">
            <v>49.5</v>
          </cell>
          <cell r="J279">
            <v>61</v>
          </cell>
          <cell r="K279">
            <v>58</v>
          </cell>
          <cell r="L279">
            <v>58</v>
          </cell>
          <cell r="M279">
            <v>58</v>
          </cell>
          <cell r="N279">
            <v>70.5</v>
          </cell>
          <cell r="O279">
            <v>77.5</v>
          </cell>
          <cell r="P279">
            <v>83</v>
          </cell>
          <cell r="U279">
            <v>5</v>
          </cell>
          <cell r="V279" t="str">
            <v>Facia</v>
          </cell>
          <cell r="W279" t="str">
            <v>DOOR</v>
          </cell>
          <cell r="X279" t="str">
            <v>D</v>
          </cell>
          <cell r="Y279">
            <v>13.5</v>
          </cell>
          <cell r="Z279">
            <v>27</v>
          </cell>
          <cell r="AA279">
            <v>1</v>
          </cell>
          <cell r="AB279">
            <v>0</v>
          </cell>
          <cell r="AC279" t="str">
            <v xml:space="preserve">Door, 13.5'' wide x 27'' high </v>
          </cell>
          <cell r="AD279">
            <v>1</v>
          </cell>
          <cell r="AF279">
            <v>2.53125</v>
          </cell>
          <cell r="AG279">
            <v>0.2109375</v>
          </cell>
          <cell r="AH279">
            <v>7.59375</v>
          </cell>
          <cell r="AL279">
            <v>0</v>
          </cell>
          <cell r="AM279">
            <v>10</v>
          </cell>
        </row>
        <row r="280">
          <cell r="A280" t="str">
            <v>D1330</v>
          </cell>
          <cell r="C280">
            <v>27</v>
          </cell>
          <cell r="D280">
            <v>30</v>
          </cell>
          <cell r="E280">
            <v>33</v>
          </cell>
          <cell r="F280">
            <v>61.125</v>
          </cell>
          <cell r="G280">
            <v>85</v>
          </cell>
          <cell r="H280">
            <v>53</v>
          </cell>
          <cell r="I280">
            <v>53</v>
          </cell>
          <cell r="J280">
            <v>65</v>
          </cell>
          <cell r="K280">
            <v>62</v>
          </cell>
          <cell r="L280">
            <v>62</v>
          </cell>
          <cell r="M280">
            <v>62</v>
          </cell>
          <cell r="N280">
            <v>75</v>
          </cell>
          <cell r="O280">
            <v>82</v>
          </cell>
          <cell r="P280">
            <v>90</v>
          </cell>
          <cell r="U280">
            <v>5</v>
          </cell>
          <cell r="V280" t="str">
            <v>Facia</v>
          </cell>
          <cell r="W280" t="str">
            <v>DOOR</v>
          </cell>
          <cell r="X280" t="str">
            <v>D</v>
          </cell>
          <cell r="Y280">
            <v>13.5</v>
          </cell>
          <cell r="Z280">
            <v>30</v>
          </cell>
          <cell r="AA280">
            <v>1</v>
          </cell>
          <cell r="AB280">
            <v>0</v>
          </cell>
          <cell r="AC280" t="str">
            <v xml:space="preserve">Door, 13.5'' wide x 30'' high </v>
          </cell>
          <cell r="AD280">
            <v>1</v>
          </cell>
          <cell r="AF280">
            <v>2.8125</v>
          </cell>
          <cell r="AG280">
            <v>0.234375</v>
          </cell>
          <cell r="AH280">
            <v>8.4375</v>
          </cell>
          <cell r="AL280">
            <v>0</v>
          </cell>
          <cell r="AM280">
            <v>10</v>
          </cell>
        </row>
        <row r="281">
          <cell r="A281" t="str">
            <v>D1333</v>
          </cell>
          <cell r="C281">
            <v>30.5</v>
          </cell>
          <cell r="D281">
            <v>33.5</v>
          </cell>
          <cell r="E281">
            <v>37.5</v>
          </cell>
          <cell r="F281">
            <v>68.4375</v>
          </cell>
          <cell r="G281">
            <v>93</v>
          </cell>
          <cell r="H281">
            <v>55</v>
          </cell>
          <cell r="I281">
            <v>55</v>
          </cell>
          <cell r="J281">
            <v>69</v>
          </cell>
          <cell r="K281">
            <v>65</v>
          </cell>
          <cell r="L281">
            <v>65</v>
          </cell>
          <cell r="M281">
            <v>65</v>
          </cell>
          <cell r="N281">
            <v>80</v>
          </cell>
          <cell r="O281">
            <v>88</v>
          </cell>
          <cell r="P281">
            <v>95</v>
          </cell>
          <cell r="U281">
            <v>5</v>
          </cell>
          <cell r="V281" t="str">
            <v>Facia</v>
          </cell>
          <cell r="W281" t="str">
            <v>DOOR</v>
          </cell>
          <cell r="X281" t="str">
            <v>D</v>
          </cell>
          <cell r="Y281">
            <v>13.5</v>
          </cell>
          <cell r="Z281">
            <v>33</v>
          </cell>
          <cell r="AA281">
            <v>1</v>
          </cell>
          <cell r="AB281">
            <v>0</v>
          </cell>
          <cell r="AC281" t="str">
            <v xml:space="preserve">Door, 13.5'' wide x 33'' high </v>
          </cell>
          <cell r="AD281">
            <v>1</v>
          </cell>
          <cell r="AF281">
            <v>3.09375</v>
          </cell>
          <cell r="AG281">
            <v>0.2578125</v>
          </cell>
          <cell r="AH281">
            <v>9.28125</v>
          </cell>
          <cell r="AL281">
            <v>0</v>
          </cell>
          <cell r="AM281">
            <v>10</v>
          </cell>
        </row>
        <row r="282">
          <cell r="A282" t="str">
            <v>D1336</v>
          </cell>
          <cell r="C282">
            <v>34</v>
          </cell>
          <cell r="D282">
            <v>37</v>
          </cell>
          <cell r="E282">
            <v>42</v>
          </cell>
          <cell r="F282">
            <v>75.75</v>
          </cell>
          <cell r="G282">
            <v>101</v>
          </cell>
          <cell r="H282">
            <v>57</v>
          </cell>
          <cell r="I282">
            <v>57</v>
          </cell>
          <cell r="J282">
            <v>73</v>
          </cell>
          <cell r="K282">
            <v>68</v>
          </cell>
          <cell r="L282">
            <v>68</v>
          </cell>
          <cell r="M282">
            <v>68</v>
          </cell>
          <cell r="N282">
            <v>85</v>
          </cell>
          <cell r="O282">
            <v>94</v>
          </cell>
          <cell r="P282">
            <v>100</v>
          </cell>
          <cell r="U282">
            <v>5</v>
          </cell>
          <cell r="V282" t="str">
            <v>Facia</v>
          </cell>
          <cell r="W282" t="str">
            <v>DOOR</v>
          </cell>
          <cell r="X282" t="str">
            <v>D</v>
          </cell>
          <cell r="Y282">
            <v>13.5</v>
          </cell>
          <cell r="Z282">
            <v>36</v>
          </cell>
          <cell r="AA282">
            <v>1</v>
          </cell>
          <cell r="AB282">
            <v>0</v>
          </cell>
          <cell r="AC282" t="str">
            <v xml:space="preserve">Door, 13.5'' wide x 36'' high </v>
          </cell>
          <cell r="AD282">
            <v>1</v>
          </cell>
          <cell r="AF282">
            <v>3.375</v>
          </cell>
          <cell r="AG282">
            <v>0.28125</v>
          </cell>
          <cell r="AH282">
            <v>10.125</v>
          </cell>
          <cell r="AL282">
            <v>0</v>
          </cell>
          <cell r="AM282">
            <v>10</v>
          </cell>
        </row>
        <row r="283">
          <cell r="A283" t="str">
            <v>D1339</v>
          </cell>
          <cell r="C283">
            <v>35.5</v>
          </cell>
          <cell r="D283">
            <v>38.5</v>
          </cell>
          <cell r="E283">
            <v>44</v>
          </cell>
          <cell r="F283">
            <v>80.5625</v>
          </cell>
          <cell r="G283">
            <v>109.5</v>
          </cell>
          <cell r="H283">
            <v>62</v>
          </cell>
          <cell r="I283">
            <v>62</v>
          </cell>
          <cell r="J283">
            <v>77</v>
          </cell>
          <cell r="K283">
            <v>74</v>
          </cell>
          <cell r="L283">
            <v>74</v>
          </cell>
          <cell r="M283">
            <v>74</v>
          </cell>
          <cell r="N283">
            <v>89.5</v>
          </cell>
          <cell r="O283">
            <v>97</v>
          </cell>
          <cell r="P283">
            <v>109</v>
          </cell>
          <cell r="U283">
            <v>5</v>
          </cell>
          <cell r="V283" t="str">
            <v>Facia</v>
          </cell>
          <cell r="W283" t="str">
            <v>DOOR</v>
          </cell>
          <cell r="X283" t="str">
            <v>D</v>
          </cell>
          <cell r="Y283">
            <v>13.5</v>
          </cell>
          <cell r="Z283">
            <v>39</v>
          </cell>
          <cell r="AA283">
            <v>1</v>
          </cell>
          <cell r="AB283">
            <v>0</v>
          </cell>
          <cell r="AC283" t="str">
            <v xml:space="preserve">Door, 13.5'' wide x 39'' high </v>
          </cell>
          <cell r="AD283">
            <v>1</v>
          </cell>
          <cell r="AF283">
            <v>3.65625</v>
          </cell>
          <cell r="AG283">
            <v>0.3046875</v>
          </cell>
          <cell r="AH283">
            <v>10.96875</v>
          </cell>
          <cell r="AL283">
            <v>0</v>
          </cell>
          <cell r="AM283">
            <v>10</v>
          </cell>
        </row>
        <row r="284">
          <cell r="A284" t="str">
            <v>D1342</v>
          </cell>
          <cell r="C284">
            <v>37</v>
          </cell>
          <cell r="D284">
            <v>40</v>
          </cell>
          <cell r="E284">
            <v>46</v>
          </cell>
          <cell r="F284">
            <v>85.375</v>
          </cell>
          <cell r="G284">
            <v>118</v>
          </cell>
          <cell r="H284">
            <v>67</v>
          </cell>
          <cell r="I284">
            <v>67</v>
          </cell>
          <cell r="J284">
            <v>81</v>
          </cell>
          <cell r="K284">
            <v>80</v>
          </cell>
          <cell r="L284">
            <v>80</v>
          </cell>
          <cell r="M284">
            <v>80</v>
          </cell>
          <cell r="N284">
            <v>94</v>
          </cell>
          <cell r="O284">
            <v>100</v>
          </cell>
          <cell r="P284">
            <v>118</v>
          </cell>
          <cell r="U284">
            <v>5</v>
          </cell>
          <cell r="V284" t="str">
            <v>Facia</v>
          </cell>
          <cell r="W284" t="str">
            <v>DOOR</v>
          </cell>
          <cell r="X284" t="str">
            <v>D</v>
          </cell>
          <cell r="Y284">
            <v>13.5</v>
          </cell>
          <cell r="Z284">
            <v>42</v>
          </cell>
          <cell r="AA284">
            <v>1</v>
          </cell>
          <cell r="AB284">
            <v>0</v>
          </cell>
          <cell r="AC284" t="str">
            <v xml:space="preserve">Door, 13.5'' wide x 42'' high </v>
          </cell>
          <cell r="AD284">
            <v>1</v>
          </cell>
          <cell r="AF284">
            <v>3.9375</v>
          </cell>
          <cell r="AG284">
            <v>0.328125</v>
          </cell>
          <cell r="AH284">
            <v>11.8125</v>
          </cell>
          <cell r="AL284">
            <v>0</v>
          </cell>
          <cell r="AM284">
            <v>10</v>
          </cell>
        </row>
        <row r="285">
          <cell r="A285" t="str">
            <v>D1349</v>
          </cell>
          <cell r="C285">
            <v>52</v>
          </cell>
          <cell r="D285">
            <v>56</v>
          </cell>
          <cell r="E285">
            <v>63</v>
          </cell>
          <cell r="F285">
            <v>109.6875</v>
          </cell>
          <cell r="G285">
            <v>140</v>
          </cell>
          <cell r="H285">
            <v>80</v>
          </cell>
          <cell r="I285">
            <v>80</v>
          </cell>
          <cell r="J285">
            <v>99</v>
          </cell>
          <cell r="K285">
            <v>94</v>
          </cell>
          <cell r="L285">
            <v>94</v>
          </cell>
          <cell r="M285">
            <v>94</v>
          </cell>
          <cell r="N285">
            <v>113</v>
          </cell>
          <cell r="O285">
            <v>124</v>
          </cell>
          <cell r="P285">
            <v>138</v>
          </cell>
          <cell r="U285">
            <v>5</v>
          </cell>
          <cell r="V285" t="str">
            <v>Facia</v>
          </cell>
          <cell r="W285" t="str">
            <v>DOOR</v>
          </cell>
          <cell r="X285" t="str">
            <v>D</v>
          </cell>
          <cell r="Y285">
            <v>13.5</v>
          </cell>
          <cell r="Z285">
            <v>49.8</v>
          </cell>
          <cell r="AA285">
            <v>1</v>
          </cell>
          <cell r="AB285">
            <v>0</v>
          </cell>
          <cell r="AC285" t="str">
            <v xml:space="preserve">Door, 13.5'' wide x 49.8'' high </v>
          </cell>
          <cell r="AD285">
            <v>1</v>
          </cell>
          <cell r="AF285">
            <v>4.6687500000000002</v>
          </cell>
          <cell r="AG285">
            <v>0.38906249999999998</v>
          </cell>
          <cell r="AH285">
            <v>14.00625</v>
          </cell>
          <cell r="AL285">
            <v>0</v>
          </cell>
          <cell r="AM285">
            <v>10</v>
          </cell>
        </row>
        <row r="286">
          <cell r="A286" t="str">
            <v>D1353</v>
          </cell>
          <cell r="C286">
            <v>53</v>
          </cell>
          <cell r="D286">
            <v>57</v>
          </cell>
          <cell r="E286">
            <v>64</v>
          </cell>
          <cell r="F286">
            <v>113.5</v>
          </cell>
          <cell r="G286">
            <v>148</v>
          </cell>
          <cell r="H286">
            <v>83</v>
          </cell>
          <cell r="I286">
            <v>83</v>
          </cell>
          <cell r="J286">
            <v>103</v>
          </cell>
          <cell r="K286">
            <v>97</v>
          </cell>
          <cell r="L286">
            <v>97</v>
          </cell>
          <cell r="M286">
            <v>97</v>
          </cell>
          <cell r="N286">
            <v>118</v>
          </cell>
          <cell r="O286">
            <v>130</v>
          </cell>
          <cell r="P286">
            <v>144</v>
          </cell>
          <cell r="U286">
            <v>5</v>
          </cell>
          <cell r="V286" t="str">
            <v>Facia</v>
          </cell>
          <cell r="W286" t="str">
            <v>DOOR</v>
          </cell>
          <cell r="X286" t="str">
            <v>D</v>
          </cell>
          <cell r="Y286">
            <v>13.5</v>
          </cell>
          <cell r="Z286">
            <v>52.8</v>
          </cell>
          <cell r="AA286">
            <v>1</v>
          </cell>
          <cell r="AB286">
            <v>0</v>
          </cell>
          <cell r="AC286" t="str">
            <v xml:space="preserve">Door, 13.5'' wide x 52.8'' high </v>
          </cell>
          <cell r="AD286">
            <v>1</v>
          </cell>
          <cell r="AF286">
            <v>4.95</v>
          </cell>
          <cell r="AG286">
            <v>0.41249999999999998</v>
          </cell>
          <cell r="AH286">
            <v>14.85</v>
          </cell>
          <cell r="AL286">
            <v>0</v>
          </cell>
          <cell r="AM286">
            <v>10</v>
          </cell>
        </row>
        <row r="287">
          <cell r="A287" t="str">
            <v>D1515</v>
          </cell>
          <cell r="C287">
            <v>18</v>
          </cell>
          <cell r="D287">
            <v>20</v>
          </cell>
          <cell r="E287">
            <v>23</v>
          </cell>
          <cell r="F287">
            <v>38.625</v>
          </cell>
          <cell r="G287">
            <v>48</v>
          </cell>
          <cell r="H287">
            <v>38</v>
          </cell>
          <cell r="I287">
            <v>38</v>
          </cell>
          <cell r="J287">
            <v>48</v>
          </cell>
          <cell r="K287">
            <v>43</v>
          </cell>
          <cell r="L287">
            <v>43</v>
          </cell>
          <cell r="M287">
            <v>43</v>
          </cell>
          <cell r="N287">
            <v>55</v>
          </cell>
          <cell r="O287">
            <v>63</v>
          </cell>
          <cell r="P287">
            <v>59</v>
          </cell>
          <cell r="U287">
            <v>5</v>
          </cell>
          <cell r="V287" t="str">
            <v>Facia</v>
          </cell>
          <cell r="W287" t="str">
            <v>DOOR</v>
          </cell>
          <cell r="X287" t="str">
            <v>D</v>
          </cell>
          <cell r="Y287">
            <v>15</v>
          </cell>
          <cell r="Z287">
            <v>15</v>
          </cell>
          <cell r="AA287">
            <v>1</v>
          </cell>
          <cell r="AB287">
            <v>0</v>
          </cell>
          <cell r="AC287" t="str">
            <v xml:space="preserve">Door, 15'' wide x 15'' high </v>
          </cell>
          <cell r="AD287">
            <v>1</v>
          </cell>
          <cell r="AF287">
            <v>1.5625</v>
          </cell>
          <cell r="AG287">
            <v>0.13020833333333334</v>
          </cell>
          <cell r="AH287">
            <v>4.6875</v>
          </cell>
          <cell r="AL287">
            <v>0</v>
          </cell>
          <cell r="AM287">
            <v>10</v>
          </cell>
        </row>
        <row r="288">
          <cell r="A288" t="str">
            <v>D1518</v>
          </cell>
          <cell r="C288">
            <v>20</v>
          </cell>
          <cell r="D288">
            <v>22</v>
          </cell>
          <cell r="E288">
            <v>25</v>
          </cell>
          <cell r="F288">
            <v>43.75</v>
          </cell>
          <cell r="G288">
            <v>57</v>
          </cell>
          <cell r="H288">
            <v>41</v>
          </cell>
          <cell r="I288">
            <v>41</v>
          </cell>
          <cell r="J288">
            <v>53</v>
          </cell>
          <cell r="K288">
            <v>47</v>
          </cell>
          <cell r="L288">
            <v>47</v>
          </cell>
          <cell r="M288">
            <v>47</v>
          </cell>
          <cell r="N288">
            <v>60</v>
          </cell>
          <cell r="O288">
            <v>68</v>
          </cell>
          <cell r="P288">
            <v>66</v>
          </cell>
          <cell r="U288">
            <v>5</v>
          </cell>
          <cell r="V288" t="str">
            <v>Facia</v>
          </cell>
          <cell r="W288" t="str">
            <v>DOOR</v>
          </cell>
          <cell r="X288" t="str">
            <v>D</v>
          </cell>
          <cell r="Y288">
            <v>15</v>
          </cell>
          <cell r="Z288">
            <v>18</v>
          </cell>
          <cell r="AA288">
            <v>1</v>
          </cell>
          <cell r="AB288">
            <v>0</v>
          </cell>
          <cell r="AC288" t="str">
            <v xml:space="preserve">Door, 15'' wide x 18'' high </v>
          </cell>
          <cell r="AD288">
            <v>1</v>
          </cell>
          <cell r="AF288">
            <v>1.875</v>
          </cell>
          <cell r="AG288">
            <v>0.15625</v>
          </cell>
          <cell r="AH288">
            <v>5.625</v>
          </cell>
          <cell r="AL288">
            <v>0</v>
          </cell>
          <cell r="AM288">
            <v>10</v>
          </cell>
        </row>
        <row r="289">
          <cell r="A289" t="str">
            <v>D1521</v>
          </cell>
          <cell r="C289">
            <v>22</v>
          </cell>
          <cell r="D289">
            <v>24</v>
          </cell>
          <cell r="E289">
            <v>27</v>
          </cell>
          <cell r="F289">
            <v>48.875</v>
          </cell>
          <cell r="G289">
            <v>67</v>
          </cell>
          <cell r="H289">
            <v>44</v>
          </cell>
          <cell r="I289">
            <v>44</v>
          </cell>
          <cell r="J289">
            <v>56</v>
          </cell>
          <cell r="K289">
            <v>51</v>
          </cell>
          <cell r="L289">
            <v>51</v>
          </cell>
          <cell r="M289">
            <v>51</v>
          </cell>
          <cell r="N289">
            <v>65</v>
          </cell>
          <cell r="O289">
            <v>73</v>
          </cell>
          <cell r="P289">
            <v>72</v>
          </cell>
          <cell r="U289">
            <v>5</v>
          </cell>
          <cell r="V289" t="str">
            <v>Facia</v>
          </cell>
          <cell r="W289" t="str">
            <v>DOOR</v>
          </cell>
          <cell r="X289" t="str">
            <v>D</v>
          </cell>
          <cell r="Y289">
            <v>15</v>
          </cell>
          <cell r="Z289">
            <v>21</v>
          </cell>
          <cell r="AA289">
            <v>1</v>
          </cell>
          <cell r="AB289">
            <v>0</v>
          </cell>
          <cell r="AC289" t="str">
            <v xml:space="preserve">Door, 15'' wide x 21'' high </v>
          </cell>
          <cell r="AD289">
            <v>1</v>
          </cell>
          <cell r="AF289">
            <v>2.1875</v>
          </cell>
          <cell r="AG289">
            <v>0.18229166666666666</v>
          </cell>
          <cell r="AH289">
            <v>6.5625</v>
          </cell>
          <cell r="AL289">
            <v>0</v>
          </cell>
          <cell r="AM289">
            <v>10</v>
          </cell>
        </row>
        <row r="290">
          <cell r="A290" t="str">
            <v>D1524</v>
          </cell>
          <cell r="C290">
            <v>29</v>
          </cell>
          <cell r="D290">
            <v>31</v>
          </cell>
          <cell r="E290">
            <v>35</v>
          </cell>
          <cell r="F290">
            <v>60</v>
          </cell>
          <cell r="G290">
            <v>76</v>
          </cell>
          <cell r="H290">
            <v>48</v>
          </cell>
          <cell r="I290">
            <v>48</v>
          </cell>
          <cell r="J290">
            <v>61</v>
          </cell>
          <cell r="K290">
            <v>56</v>
          </cell>
          <cell r="L290">
            <v>56</v>
          </cell>
          <cell r="M290">
            <v>56</v>
          </cell>
          <cell r="N290">
            <v>70</v>
          </cell>
          <cell r="O290">
            <v>78</v>
          </cell>
          <cell r="P290">
            <v>80</v>
          </cell>
          <cell r="U290">
            <v>5</v>
          </cell>
          <cell r="V290" t="str">
            <v>Facia</v>
          </cell>
          <cell r="W290" t="str">
            <v>DOOR</v>
          </cell>
          <cell r="X290" t="str">
            <v>D</v>
          </cell>
          <cell r="Y290">
            <v>15</v>
          </cell>
          <cell r="Z290">
            <v>24</v>
          </cell>
          <cell r="AA290">
            <v>1</v>
          </cell>
          <cell r="AB290">
            <v>0</v>
          </cell>
          <cell r="AC290" t="str">
            <v xml:space="preserve">Door, 15'' wide x 24'' high </v>
          </cell>
          <cell r="AD290">
            <v>1</v>
          </cell>
          <cell r="AF290">
            <v>2.5</v>
          </cell>
          <cell r="AG290">
            <v>0.20833333333333334</v>
          </cell>
          <cell r="AH290">
            <v>7.5</v>
          </cell>
          <cell r="AL290">
            <v>0</v>
          </cell>
          <cell r="AM290">
            <v>10</v>
          </cell>
        </row>
        <row r="291">
          <cell r="A291" t="str">
            <v>D1527</v>
          </cell>
          <cell r="C291">
            <v>30.5</v>
          </cell>
          <cell r="D291">
            <v>33</v>
          </cell>
          <cell r="E291">
            <v>37</v>
          </cell>
          <cell r="F291">
            <v>65.125</v>
          </cell>
          <cell r="G291">
            <v>85</v>
          </cell>
          <cell r="H291">
            <v>51.5</v>
          </cell>
          <cell r="I291">
            <v>51.5</v>
          </cell>
          <cell r="J291">
            <v>65</v>
          </cell>
          <cell r="K291">
            <v>60.5</v>
          </cell>
          <cell r="L291">
            <v>60.5</v>
          </cell>
          <cell r="M291">
            <v>60.5</v>
          </cell>
          <cell r="N291">
            <v>75</v>
          </cell>
          <cell r="O291">
            <v>83</v>
          </cell>
          <cell r="P291">
            <v>86.5</v>
          </cell>
          <cell r="U291">
            <v>5</v>
          </cell>
          <cell r="V291" t="str">
            <v>Facia</v>
          </cell>
          <cell r="W291" t="str">
            <v>DOOR</v>
          </cell>
          <cell r="X291" t="str">
            <v>D</v>
          </cell>
          <cell r="Y291">
            <v>15</v>
          </cell>
          <cell r="Z291">
            <v>27</v>
          </cell>
          <cell r="AA291">
            <v>1</v>
          </cell>
          <cell r="AB291">
            <v>0</v>
          </cell>
          <cell r="AC291" t="str">
            <v xml:space="preserve">Door, 15'' wide x 27'' high </v>
          </cell>
          <cell r="AD291">
            <v>1</v>
          </cell>
          <cell r="AF291">
            <v>2.8125</v>
          </cell>
          <cell r="AG291">
            <v>0.234375</v>
          </cell>
          <cell r="AH291">
            <v>8.4375</v>
          </cell>
          <cell r="AL291">
            <v>0</v>
          </cell>
          <cell r="AM291">
            <v>10</v>
          </cell>
        </row>
        <row r="292">
          <cell r="A292" t="str">
            <v>D1530</v>
          </cell>
          <cell r="C292">
            <v>32</v>
          </cell>
          <cell r="D292">
            <v>35</v>
          </cell>
          <cell r="E292">
            <v>39</v>
          </cell>
          <cell r="F292">
            <v>70.25</v>
          </cell>
          <cell r="G292">
            <v>94</v>
          </cell>
          <cell r="H292">
            <v>55</v>
          </cell>
          <cell r="I292">
            <v>55</v>
          </cell>
          <cell r="J292">
            <v>69</v>
          </cell>
          <cell r="K292">
            <v>65</v>
          </cell>
          <cell r="L292">
            <v>65</v>
          </cell>
          <cell r="M292">
            <v>65</v>
          </cell>
          <cell r="N292">
            <v>80</v>
          </cell>
          <cell r="O292">
            <v>88</v>
          </cell>
          <cell r="P292">
            <v>93</v>
          </cell>
          <cell r="U292">
            <v>5</v>
          </cell>
          <cell r="V292" t="str">
            <v>Facia</v>
          </cell>
          <cell r="W292" t="str">
            <v>DOOR</v>
          </cell>
          <cell r="X292" t="str">
            <v>D</v>
          </cell>
          <cell r="Y292">
            <v>15</v>
          </cell>
          <cell r="Z292">
            <v>30</v>
          </cell>
          <cell r="AA292">
            <v>1</v>
          </cell>
          <cell r="AB292">
            <v>0</v>
          </cell>
          <cell r="AC292" t="str">
            <v xml:space="preserve">Door, 15'' wide x 30'' high </v>
          </cell>
          <cell r="AD292">
            <v>1</v>
          </cell>
          <cell r="AF292">
            <v>3.125</v>
          </cell>
          <cell r="AG292">
            <v>0.26041666666666669</v>
          </cell>
          <cell r="AH292">
            <v>9.375</v>
          </cell>
          <cell r="AL292">
            <v>0</v>
          </cell>
          <cell r="AM292">
            <v>10</v>
          </cell>
        </row>
        <row r="293">
          <cell r="A293" t="str">
            <v>D1533</v>
          </cell>
          <cell r="C293">
            <v>35</v>
          </cell>
          <cell r="D293">
            <v>38</v>
          </cell>
          <cell r="E293">
            <v>42.5</v>
          </cell>
          <cell r="F293">
            <v>76.875</v>
          </cell>
          <cell r="G293">
            <v>103.5</v>
          </cell>
          <cell r="H293">
            <v>58</v>
          </cell>
          <cell r="I293">
            <v>58</v>
          </cell>
          <cell r="J293">
            <v>73.5</v>
          </cell>
          <cell r="K293">
            <v>68.5</v>
          </cell>
          <cell r="L293">
            <v>68.5</v>
          </cell>
          <cell r="M293">
            <v>68.5</v>
          </cell>
          <cell r="N293">
            <v>85</v>
          </cell>
          <cell r="O293">
            <v>94</v>
          </cell>
          <cell r="P293">
            <v>99.5</v>
          </cell>
          <cell r="U293">
            <v>5</v>
          </cell>
          <cell r="V293" t="str">
            <v>Facia</v>
          </cell>
          <cell r="W293" t="str">
            <v>DOOR</v>
          </cell>
          <cell r="X293" t="str">
            <v>D</v>
          </cell>
          <cell r="Y293">
            <v>15</v>
          </cell>
          <cell r="Z293">
            <v>33</v>
          </cell>
          <cell r="AA293">
            <v>1</v>
          </cell>
          <cell r="AB293">
            <v>0</v>
          </cell>
          <cell r="AC293" t="str">
            <v xml:space="preserve">Door, 15'' wide x 33'' high </v>
          </cell>
          <cell r="AD293">
            <v>1</v>
          </cell>
          <cell r="AF293">
            <v>3.4375</v>
          </cell>
          <cell r="AG293">
            <v>0.28645833333333337</v>
          </cell>
          <cell r="AH293">
            <v>10.3125</v>
          </cell>
          <cell r="AL293">
            <v>0</v>
          </cell>
          <cell r="AM293">
            <v>10</v>
          </cell>
        </row>
        <row r="294">
          <cell r="A294" t="str">
            <v>D1536</v>
          </cell>
          <cell r="C294">
            <v>38</v>
          </cell>
          <cell r="D294">
            <v>41</v>
          </cell>
          <cell r="E294">
            <v>46</v>
          </cell>
          <cell r="F294">
            <v>83.5</v>
          </cell>
          <cell r="G294">
            <v>113</v>
          </cell>
          <cell r="H294">
            <v>61</v>
          </cell>
          <cell r="I294">
            <v>61</v>
          </cell>
          <cell r="J294">
            <v>78</v>
          </cell>
          <cell r="K294">
            <v>72</v>
          </cell>
          <cell r="L294">
            <v>72</v>
          </cell>
          <cell r="M294">
            <v>72</v>
          </cell>
          <cell r="N294">
            <v>90</v>
          </cell>
          <cell r="O294">
            <v>100</v>
          </cell>
          <cell r="P294">
            <v>106</v>
          </cell>
          <cell r="U294">
            <v>5</v>
          </cell>
          <cell r="V294" t="str">
            <v>Facia</v>
          </cell>
          <cell r="W294" t="str">
            <v>DOOR</v>
          </cell>
          <cell r="X294" t="str">
            <v>D</v>
          </cell>
          <cell r="Y294">
            <v>15</v>
          </cell>
          <cell r="Z294">
            <v>36</v>
          </cell>
          <cell r="AA294">
            <v>1</v>
          </cell>
          <cell r="AB294">
            <v>0</v>
          </cell>
          <cell r="AC294" t="str">
            <v xml:space="preserve">Door, 15'' wide x 36'' high </v>
          </cell>
          <cell r="AD294">
            <v>1</v>
          </cell>
          <cell r="AF294">
            <v>3.75</v>
          </cell>
          <cell r="AG294">
            <v>0.3125</v>
          </cell>
          <cell r="AH294">
            <v>11.25</v>
          </cell>
          <cell r="AL294">
            <v>0</v>
          </cell>
          <cell r="AM294">
            <v>10</v>
          </cell>
        </row>
        <row r="295">
          <cell r="A295" t="str">
            <v>D1539</v>
          </cell>
          <cell r="C295">
            <v>40</v>
          </cell>
          <cell r="D295">
            <v>43.5</v>
          </cell>
          <cell r="E295">
            <v>49</v>
          </cell>
          <cell r="F295">
            <v>89.625</v>
          </cell>
          <cell r="G295">
            <v>122</v>
          </cell>
          <cell r="H295">
            <v>65.5</v>
          </cell>
          <cell r="I295">
            <v>65.5</v>
          </cell>
          <cell r="J295">
            <v>82</v>
          </cell>
          <cell r="K295">
            <v>77.5</v>
          </cell>
          <cell r="L295">
            <v>77.5</v>
          </cell>
          <cell r="M295">
            <v>77.5</v>
          </cell>
          <cell r="N295">
            <v>94.5</v>
          </cell>
          <cell r="O295">
            <v>104</v>
          </cell>
          <cell r="P295">
            <v>114</v>
          </cell>
          <cell r="U295">
            <v>5</v>
          </cell>
          <cell r="V295" t="str">
            <v>Facia</v>
          </cell>
          <cell r="W295" t="str">
            <v>DOOR</v>
          </cell>
          <cell r="X295" t="str">
            <v>D</v>
          </cell>
          <cell r="Y295">
            <v>15</v>
          </cell>
          <cell r="Z295">
            <v>39</v>
          </cell>
          <cell r="AA295">
            <v>1</v>
          </cell>
          <cell r="AB295">
            <v>0</v>
          </cell>
          <cell r="AC295" t="str">
            <v xml:space="preserve">Door, 15'' wide x 39'' high </v>
          </cell>
          <cell r="AD295">
            <v>1</v>
          </cell>
          <cell r="AF295">
            <v>4.0625</v>
          </cell>
          <cell r="AG295">
            <v>0.33854166666666663</v>
          </cell>
          <cell r="AH295">
            <v>12.1875</v>
          </cell>
          <cell r="AL295">
            <v>0</v>
          </cell>
          <cell r="AM295">
            <v>10</v>
          </cell>
        </row>
        <row r="296">
          <cell r="A296" t="str">
            <v>D1542</v>
          </cell>
          <cell r="C296">
            <v>42</v>
          </cell>
          <cell r="D296">
            <v>46</v>
          </cell>
          <cell r="E296">
            <v>52</v>
          </cell>
          <cell r="F296">
            <v>95.75</v>
          </cell>
          <cell r="G296">
            <v>131</v>
          </cell>
          <cell r="H296">
            <v>70</v>
          </cell>
          <cell r="I296">
            <v>70</v>
          </cell>
          <cell r="J296">
            <v>86</v>
          </cell>
          <cell r="K296">
            <v>83</v>
          </cell>
          <cell r="L296">
            <v>83</v>
          </cell>
          <cell r="M296">
            <v>83</v>
          </cell>
          <cell r="N296">
            <v>99</v>
          </cell>
          <cell r="O296">
            <v>108</v>
          </cell>
          <cell r="P296">
            <v>122</v>
          </cell>
          <cell r="U296">
            <v>5</v>
          </cell>
          <cell r="V296" t="str">
            <v>Facia</v>
          </cell>
          <cell r="W296" t="str">
            <v>DOOR</v>
          </cell>
          <cell r="X296" t="str">
            <v>D</v>
          </cell>
          <cell r="Y296">
            <v>15</v>
          </cell>
          <cell r="Z296">
            <v>42</v>
          </cell>
          <cell r="AA296">
            <v>1</v>
          </cell>
          <cell r="AB296">
            <v>0</v>
          </cell>
          <cell r="AC296" t="str">
            <v xml:space="preserve">Door, 15'' wide x 42'' high </v>
          </cell>
          <cell r="AD296">
            <v>1</v>
          </cell>
          <cell r="AF296">
            <v>4.375</v>
          </cell>
          <cell r="AG296">
            <v>0.36458333333333331</v>
          </cell>
          <cell r="AH296">
            <v>13.125</v>
          </cell>
          <cell r="AL296">
            <v>0</v>
          </cell>
          <cell r="AM296">
            <v>10</v>
          </cell>
        </row>
        <row r="297">
          <cell r="A297" t="str">
            <v>D1549</v>
          </cell>
          <cell r="C297">
            <v>65</v>
          </cell>
          <cell r="D297">
            <v>69</v>
          </cell>
          <cell r="E297">
            <v>78</v>
          </cell>
          <cell r="F297">
            <v>129.875</v>
          </cell>
          <cell r="G297">
            <v>156</v>
          </cell>
          <cell r="H297">
            <v>82</v>
          </cell>
          <cell r="I297">
            <v>82</v>
          </cell>
          <cell r="J297">
            <v>104</v>
          </cell>
          <cell r="K297">
            <v>97</v>
          </cell>
          <cell r="L297">
            <v>97</v>
          </cell>
          <cell r="M297">
            <v>97</v>
          </cell>
          <cell r="N297">
            <v>119</v>
          </cell>
          <cell r="O297">
            <v>132</v>
          </cell>
          <cell r="P297">
            <v>142</v>
          </cell>
          <cell r="U297">
            <v>5</v>
          </cell>
          <cell r="V297" t="str">
            <v>Facia</v>
          </cell>
          <cell r="W297" t="str">
            <v>DOOR</v>
          </cell>
          <cell r="X297" t="str">
            <v>D</v>
          </cell>
          <cell r="Y297">
            <v>15</v>
          </cell>
          <cell r="Z297">
            <v>49.8</v>
          </cell>
          <cell r="AA297">
            <v>1</v>
          </cell>
          <cell r="AB297">
            <v>0</v>
          </cell>
          <cell r="AC297" t="str">
            <v xml:space="preserve">Door, 15'' wide x 49.8'' high </v>
          </cell>
          <cell r="AD297">
            <v>1</v>
          </cell>
          <cell r="AF297">
            <v>5.1875</v>
          </cell>
          <cell r="AG297">
            <v>0.43229166666666669</v>
          </cell>
          <cell r="AH297">
            <v>15.5625</v>
          </cell>
          <cell r="AL297">
            <v>0</v>
          </cell>
          <cell r="AM297">
            <v>10</v>
          </cell>
        </row>
        <row r="298">
          <cell r="A298" t="str">
            <v>D1553</v>
          </cell>
          <cell r="C298">
            <v>67</v>
          </cell>
          <cell r="D298">
            <v>72</v>
          </cell>
          <cell r="E298">
            <v>81</v>
          </cell>
          <cell r="F298">
            <v>136</v>
          </cell>
          <cell r="G298">
            <v>165</v>
          </cell>
          <cell r="H298">
            <v>87</v>
          </cell>
          <cell r="I298">
            <v>87</v>
          </cell>
          <cell r="J298">
            <v>108</v>
          </cell>
          <cell r="K298">
            <v>103</v>
          </cell>
          <cell r="L298">
            <v>103</v>
          </cell>
          <cell r="M298">
            <v>103</v>
          </cell>
          <cell r="N298">
            <v>125</v>
          </cell>
          <cell r="O298">
            <v>136</v>
          </cell>
          <cell r="P298">
            <v>151</v>
          </cell>
          <cell r="U298">
            <v>5</v>
          </cell>
          <cell r="V298" t="str">
            <v>Facia</v>
          </cell>
          <cell r="W298" t="str">
            <v>DOOR</v>
          </cell>
          <cell r="X298" t="str">
            <v>D</v>
          </cell>
          <cell r="Y298">
            <v>15</v>
          </cell>
          <cell r="Z298">
            <v>52.8</v>
          </cell>
          <cell r="AA298">
            <v>1</v>
          </cell>
          <cell r="AB298">
            <v>0</v>
          </cell>
          <cell r="AC298" t="str">
            <v xml:space="preserve">Door, 15'' wide x 52.8'' high </v>
          </cell>
          <cell r="AD298">
            <v>1</v>
          </cell>
          <cell r="AF298">
            <v>5.5</v>
          </cell>
          <cell r="AG298">
            <v>0.45833333333333331</v>
          </cell>
          <cell r="AH298">
            <v>16.5</v>
          </cell>
          <cell r="AL298">
            <v>0</v>
          </cell>
          <cell r="AM298">
            <v>10</v>
          </cell>
        </row>
        <row r="299">
          <cell r="A299" t="str">
            <v>D1615</v>
          </cell>
          <cell r="C299">
            <v>19</v>
          </cell>
          <cell r="D299">
            <v>21</v>
          </cell>
          <cell r="E299">
            <v>24</v>
          </cell>
          <cell r="F299">
            <v>41.1875</v>
          </cell>
          <cell r="G299">
            <v>53</v>
          </cell>
          <cell r="H299">
            <v>40</v>
          </cell>
          <cell r="I299">
            <v>40</v>
          </cell>
          <cell r="J299">
            <v>51</v>
          </cell>
          <cell r="K299">
            <v>46</v>
          </cell>
          <cell r="L299">
            <v>46</v>
          </cell>
          <cell r="M299">
            <v>46</v>
          </cell>
          <cell r="N299">
            <v>58</v>
          </cell>
          <cell r="O299">
            <v>65</v>
          </cell>
          <cell r="P299">
            <v>64</v>
          </cell>
          <cell r="U299">
            <v>5</v>
          </cell>
          <cell r="V299" t="str">
            <v>Facia</v>
          </cell>
          <cell r="W299" t="str">
            <v>DOOR</v>
          </cell>
          <cell r="X299" t="str">
            <v>D</v>
          </cell>
          <cell r="Y299">
            <v>16.5</v>
          </cell>
          <cell r="Z299">
            <v>15</v>
          </cell>
          <cell r="AA299">
            <v>1</v>
          </cell>
          <cell r="AB299">
            <v>0</v>
          </cell>
          <cell r="AC299" t="str">
            <v xml:space="preserve">Door, 16.5'' wide x 15'' high </v>
          </cell>
          <cell r="AD299">
            <v>1</v>
          </cell>
          <cell r="AF299">
            <v>1.71875</v>
          </cell>
          <cell r="AG299">
            <v>0.14322916666666666</v>
          </cell>
          <cell r="AH299">
            <v>5.15625</v>
          </cell>
          <cell r="AL299">
            <v>0</v>
          </cell>
          <cell r="AM299">
            <v>10</v>
          </cell>
        </row>
        <row r="300">
          <cell r="A300" t="str">
            <v>D1618</v>
          </cell>
          <cell r="C300">
            <v>21</v>
          </cell>
          <cell r="D300">
            <v>24</v>
          </cell>
          <cell r="E300">
            <v>27</v>
          </cell>
          <cell r="F300">
            <v>47.625</v>
          </cell>
          <cell r="G300">
            <v>63</v>
          </cell>
          <cell r="H300">
            <v>44</v>
          </cell>
          <cell r="I300">
            <v>44</v>
          </cell>
          <cell r="J300">
            <v>55</v>
          </cell>
          <cell r="K300">
            <v>51</v>
          </cell>
          <cell r="L300">
            <v>51</v>
          </cell>
          <cell r="M300">
            <v>51</v>
          </cell>
          <cell r="N300">
            <v>63</v>
          </cell>
          <cell r="O300">
            <v>70</v>
          </cell>
          <cell r="P300">
            <v>71</v>
          </cell>
          <cell r="U300">
            <v>5</v>
          </cell>
          <cell r="V300" t="str">
            <v>Facia</v>
          </cell>
          <cell r="W300" t="str">
            <v>DOOR</v>
          </cell>
          <cell r="X300" t="str">
            <v>D</v>
          </cell>
          <cell r="Y300">
            <v>16.5</v>
          </cell>
          <cell r="Z300">
            <v>18</v>
          </cell>
          <cell r="AA300">
            <v>1</v>
          </cell>
          <cell r="AB300">
            <v>0</v>
          </cell>
          <cell r="AC300" t="str">
            <v xml:space="preserve">Door, 16.5'' wide x 18'' high </v>
          </cell>
          <cell r="AD300">
            <v>1</v>
          </cell>
          <cell r="AF300">
            <v>2.0625</v>
          </cell>
          <cell r="AG300">
            <v>0.171875</v>
          </cell>
          <cell r="AH300">
            <v>6.1875</v>
          </cell>
          <cell r="AL300">
            <v>0</v>
          </cell>
          <cell r="AM300">
            <v>10</v>
          </cell>
        </row>
        <row r="301">
          <cell r="A301" t="str">
            <v>D1621</v>
          </cell>
          <cell r="C301">
            <v>24</v>
          </cell>
          <cell r="D301">
            <v>26</v>
          </cell>
          <cell r="E301">
            <v>30</v>
          </cell>
          <cell r="F301">
            <v>54.0625</v>
          </cell>
          <cell r="G301">
            <v>73</v>
          </cell>
          <cell r="H301">
            <v>48</v>
          </cell>
          <cell r="I301">
            <v>48</v>
          </cell>
          <cell r="J301">
            <v>60</v>
          </cell>
          <cell r="K301">
            <v>56</v>
          </cell>
          <cell r="L301">
            <v>56</v>
          </cell>
          <cell r="M301">
            <v>56</v>
          </cell>
          <cell r="N301">
            <v>68</v>
          </cell>
          <cell r="O301">
            <v>75</v>
          </cell>
          <cell r="P301">
            <v>78</v>
          </cell>
          <cell r="U301">
            <v>5</v>
          </cell>
          <cell r="V301" t="str">
            <v>Facia</v>
          </cell>
          <cell r="W301" t="str">
            <v>DOOR</v>
          </cell>
          <cell r="X301" t="str">
            <v>D</v>
          </cell>
          <cell r="Y301">
            <v>16.5</v>
          </cell>
          <cell r="Z301">
            <v>21</v>
          </cell>
          <cell r="AA301">
            <v>1</v>
          </cell>
          <cell r="AB301">
            <v>0</v>
          </cell>
          <cell r="AC301" t="str">
            <v xml:space="preserve">Door, 16.5'' wide x 21'' high </v>
          </cell>
          <cell r="AD301">
            <v>1</v>
          </cell>
          <cell r="AF301">
            <v>2.40625</v>
          </cell>
          <cell r="AG301">
            <v>0.20052083333333334</v>
          </cell>
          <cell r="AH301">
            <v>7.21875</v>
          </cell>
          <cell r="AL301">
            <v>0</v>
          </cell>
          <cell r="AM301">
            <v>10</v>
          </cell>
        </row>
        <row r="302">
          <cell r="A302" t="str">
            <v>D1624</v>
          </cell>
          <cell r="C302">
            <v>31</v>
          </cell>
          <cell r="D302">
            <v>34</v>
          </cell>
          <cell r="E302">
            <v>38</v>
          </cell>
          <cell r="F302">
            <v>65.5</v>
          </cell>
          <cell r="G302">
            <v>83</v>
          </cell>
          <cell r="H302">
            <v>52</v>
          </cell>
          <cell r="I302">
            <v>52</v>
          </cell>
          <cell r="J302">
            <v>64</v>
          </cell>
          <cell r="K302">
            <v>61</v>
          </cell>
          <cell r="L302">
            <v>61</v>
          </cell>
          <cell r="M302">
            <v>61</v>
          </cell>
          <cell r="N302">
            <v>74</v>
          </cell>
          <cell r="O302">
            <v>80</v>
          </cell>
          <cell r="P302">
            <v>86</v>
          </cell>
          <cell r="U302">
            <v>5</v>
          </cell>
          <cell r="V302" t="str">
            <v>Facia</v>
          </cell>
          <cell r="W302" t="str">
            <v>DOOR</v>
          </cell>
          <cell r="X302" t="str">
            <v>D</v>
          </cell>
          <cell r="Y302">
            <v>16.5</v>
          </cell>
          <cell r="Z302">
            <v>24</v>
          </cell>
          <cell r="AA302">
            <v>1</v>
          </cell>
          <cell r="AB302">
            <v>0</v>
          </cell>
          <cell r="AC302" t="str">
            <v xml:space="preserve">Door, 16.5'' wide x 24'' high </v>
          </cell>
          <cell r="AD302">
            <v>1</v>
          </cell>
          <cell r="AF302">
            <v>2.75</v>
          </cell>
          <cell r="AG302">
            <v>0.22916666666666666</v>
          </cell>
          <cell r="AH302">
            <v>8.25</v>
          </cell>
          <cell r="AL302">
            <v>0</v>
          </cell>
          <cell r="AM302">
            <v>10</v>
          </cell>
        </row>
        <row r="303">
          <cell r="A303" t="str">
            <v>D1627</v>
          </cell>
          <cell r="C303">
            <v>33.5</v>
          </cell>
          <cell r="D303">
            <v>36.5</v>
          </cell>
          <cell r="E303">
            <v>41</v>
          </cell>
          <cell r="F303">
            <v>71.9375</v>
          </cell>
          <cell r="G303">
            <v>93.5</v>
          </cell>
          <cell r="H303">
            <v>55.5</v>
          </cell>
          <cell r="I303">
            <v>55.5</v>
          </cell>
          <cell r="J303">
            <v>68.5</v>
          </cell>
          <cell r="K303">
            <v>66</v>
          </cell>
          <cell r="L303">
            <v>66</v>
          </cell>
          <cell r="M303">
            <v>66</v>
          </cell>
          <cell r="N303">
            <v>79</v>
          </cell>
          <cell r="O303">
            <v>85</v>
          </cell>
          <cell r="P303">
            <v>93.5</v>
          </cell>
          <cell r="U303">
            <v>5</v>
          </cell>
          <cell r="V303" t="str">
            <v>Facia</v>
          </cell>
          <cell r="W303" t="str">
            <v>DOOR</v>
          </cell>
          <cell r="X303" t="str">
            <v>D</v>
          </cell>
          <cell r="Y303">
            <v>16.5</v>
          </cell>
          <cell r="Z303">
            <v>27</v>
          </cell>
          <cell r="AA303">
            <v>1</v>
          </cell>
          <cell r="AB303">
            <v>0</v>
          </cell>
          <cell r="AC303" t="str">
            <v xml:space="preserve">Door, 16.5'' wide x 27'' high </v>
          </cell>
          <cell r="AD303">
            <v>1</v>
          </cell>
          <cell r="AF303">
            <v>3.09375</v>
          </cell>
          <cell r="AG303">
            <v>0.2578125</v>
          </cell>
          <cell r="AH303">
            <v>9.28125</v>
          </cell>
          <cell r="AL303">
            <v>0</v>
          </cell>
          <cell r="AM303">
            <v>10</v>
          </cell>
        </row>
        <row r="304">
          <cell r="A304" t="str">
            <v>D1630</v>
          </cell>
          <cell r="C304">
            <v>36</v>
          </cell>
          <cell r="D304">
            <v>39</v>
          </cell>
          <cell r="E304">
            <v>44</v>
          </cell>
          <cell r="F304">
            <v>78.375</v>
          </cell>
          <cell r="G304">
            <v>104</v>
          </cell>
          <cell r="H304">
            <v>59</v>
          </cell>
          <cell r="I304">
            <v>59</v>
          </cell>
          <cell r="J304">
            <v>73</v>
          </cell>
          <cell r="K304">
            <v>71</v>
          </cell>
          <cell r="L304">
            <v>71</v>
          </cell>
          <cell r="M304">
            <v>71</v>
          </cell>
          <cell r="N304">
            <v>84</v>
          </cell>
          <cell r="O304">
            <v>90</v>
          </cell>
          <cell r="P304">
            <v>101</v>
          </cell>
          <cell r="U304">
            <v>5</v>
          </cell>
          <cell r="V304" t="str">
            <v>Facia</v>
          </cell>
          <cell r="W304" t="str">
            <v>DOOR</v>
          </cell>
          <cell r="X304" t="str">
            <v>D</v>
          </cell>
          <cell r="Y304">
            <v>16.5</v>
          </cell>
          <cell r="Z304">
            <v>30</v>
          </cell>
          <cell r="AA304">
            <v>1</v>
          </cell>
          <cell r="AB304">
            <v>0</v>
          </cell>
          <cell r="AC304" t="str">
            <v xml:space="preserve">Door, 16.5'' wide x 30'' high </v>
          </cell>
          <cell r="AD304">
            <v>1</v>
          </cell>
          <cell r="AF304">
            <v>3.4375</v>
          </cell>
          <cell r="AG304">
            <v>0.28645833333333331</v>
          </cell>
          <cell r="AH304">
            <v>10.3125</v>
          </cell>
          <cell r="AL304">
            <v>0</v>
          </cell>
          <cell r="AM304">
            <v>10</v>
          </cell>
        </row>
        <row r="305">
          <cell r="A305" t="str">
            <v>D1633</v>
          </cell>
          <cell r="C305">
            <v>39</v>
          </cell>
          <cell r="D305">
            <v>42.5</v>
          </cell>
          <cell r="E305">
            <v>47.5</v>
          </cell>
          <cell r="F305">
            <v>85.3125</v>
          </cell>
          <cell r="G305">
            <v>114</v>
          </cell>
          <cell r="H305">
            <v>61.5</v>
          </cell>
          <cell r="I305">
            <v>61.5</v>
          </cell>
          <cell r="J305">
            <v>77.5</v>
          </cell>
          <cell r="K305">
            <v>73.5</v>
          </cell>
          <cell r="L305">
            <v>73.5</v>
          </cell>
          <cell r="M305">
            <v>73.5</v>
          </cell>
          <cell r="N305">
            <v>89.5</v>
          </cell>
          <cell r="O305">
            <v>97.5</v>
          </cell>
          <cell r="P305">
            <v>106</v>
          </cell>
          <cell r="U305">
            <v>5</v>
          </cell>
          <cell r="V305" t="str">
            <v>Facia</v>
          </cell>
          <cell r="W305" t="str">
            <v>DOOR</v>
          </cell>
          <cell r="X305" t="str">
            <v>D</v>
          </cell>
          <cell r="Y305">
            <v>16.5</v>
          </cell>
          <cell r="Z305">
            <v>33</v>
          </cell>
          <cell r="AA305">
            <v>1</v>
          </cell>
          <cell r="AB305">
            <v>0</v>
          </cell>
          <cell r="AC305" t="str">
            <v xml:space="preserve">Door, 16.5'' wide x 33'' high </v>
          </cell>
          <cell r="AD305">
            <v>1</v>
          </cell>
          <cell r="AF305">
            <v>3.78125</v>
          </cell>
          <cell r="AG305">
            <v>0.31510416666666663</v>
          </cell>
          <cell r="AH305">
            <v>11.34375</v>
          </cell>
          <cell r="AL305">
            <v>0</v>
          </cell>
          <cell r="AM305">
            <v>10</v>
          </cell>
        </row>
        <row r="306">
          <cell r="A306" t="str">
            <v>D1636</v>
          </cell>
          <cell r="C306">
            <v>42</v>
          </cell>
          <cell r="D306">
            <v>46</v>
          </cell>
          <cell r="E306">
            <v>51</v>
          </cell>
          <cell r="F306">
            <v>92.25</v>
          </cell>
          <cell r="G306">
            <v>124</v>
          </cell>
          <cell r="H306">
            <v>64</v>
          </cell>
          <cell r="I306">
            <v>64</v>
          </cell>
          <cell r="J306">
            <v>82</v>
          </cell>
          <cell r="K306">
            <v>76</v>
          </cell>
          <cell r="L306">
            <v>76</v>
          </cell>
          <cell r="M306">
            <v>76</v>
          </cell>
          <cell r="N306">
            <v>95</v>
          </cell>
          <cell r="O306">
            <v>105</v>
          </cell>
          <cell r="P306">
            <v>111</v>
          </cell>
          <cell r="U306">
            <v>5</v>
          </cell>
          <cell r="V306" t="str">
            <v>Facia</v>
          </cell>
          <cell r="W306" t="str">
            <v>DOOR</v>
          </cell>
          <cell r="X306" t="str">
            <v>D</v>
          </cell>
          <cell r="Y306">
            <v>16.5</v>
          </cell>
          <cell r="Z306">
            <v>36</v>
          </cell>
          <cell r="AA306">
            <v>1</v>
          </cell>
          <cell r="AB306">
            <v>0</v>
          </cell>
          <cell r="AC306" t="str">
            <v xml:space="preserve">Door, 16.5'' wide x 36'' high </v>
          </cell>
          <cell r="AD306">
            <v>1</v>
          </cell>
          <cell r="AF306">
            <v>4.125</v>
          </cell>
          <cell r="AG306">
            <v>0.34375</v>
          </cell>
          <cell r="AH306">
            <v>12.375</v>
          </cell>
          <cell r="AL306">
            <v>0</v>
          </cell>
          <cell r="AM306">
            <v>10</v>
          </cell>
        </row>
        <row r="307">
          <cell r="A307" t="str">
            <v>D1639</v>
          </cell>
          <cell r="C307">
            <v>43</v>
          </cell>
          <cell r="D307">
            <v>47</v>
          </cell>
          <cell r="E307">
            <v>52.5</v>
          </cell>
          <cell r="F307">
            <v>97.1875</v>
          </cell>
          <cell r="G307">
            <v>134</v>
          </cell>
          <cell r="H307">
            <v>70</v>
          </cell>
          <cell r="I307">
            <v>70</v>
          </cell>
          <cell r="J307">
            <v>86.5</v>
          </cell>
          <cell r="K307">
            <v>84</v>
          </cell>
          <cell r="L307">
            <v>84</v>
          </cell>
          <cell r="M307">
            <v>84</v>
          </cell>
          <cell r="N307">
            <v>100</v>
          </cell>
          <cell r="O307">
            <v>107.5</v>
          </cell>
          <cell r="P307">
            <v>121.5</v>
          </cell>
          <cell r="U307">
            <v>5</v>
          </cell>
          <cell r="V307" t="str">
            <v>Facia</v>
          </cell>
          <cell r="W307" t="str">
            <v>DOOR</v>
          </cell>
          <cell r="X307" t="str">
            <v>D</v>
          </cell>
          <cell r="Y307">
            <v>16.5</v>
          </cell>
          <cell r="Z307">
            <v>39</v>
          </cell>
          <cell r="AA307">
            <v>1</v>
          </cell>
          <cell r="AB307">
            <v>0</v>
          </cell>
          <cell r="AC307" t="str">
            <v xml:space="preserve">Door, 16.5'' wide x 39'' high </v>
          </cell>
          <cell r="AD307">
            <v>1</v>
          </cell>
          <cell r="AF307">
            <v>4.46875</v>
          </cell>
          <cell r="AG307">
            <v>0.37239583333333337</v>
          </cell>
          <cell r="AH307">
            <v>13.40625</v>
          </cell>
          <cell r="AL307">
            <v>0</v>
          </cell>
          <cell r="AM307">
            <v>10</v>
          </cell>
        </row>
        <row r="308">
          <cell r="A308" t="str">
            <v>D1642</v>
          </cell>
          <cell r="C308">
            <v>44</v>
          </cell>
          <cell r="D308">
            <v>48</v>
          </cell>
          <cell r="E308">
            <v>54</v>
          </cell>
          <cell r="F308">
            <v>102.125</v>
          </cell>
          <cell r="G308">
            <v>144</v>
          </cell>
          <cell r="H308">
            <v>76</v>
          </cell>
          <cell r="I308">
            <v>76</v>
          </cell>
          <cell r="J308">
            <v>91</v>
          </cell>
          <cell r="K308">
            <v>92</v>
          </cell>
          <cell r="L308">
            <v>92</v>
          </cell>
          <cell r="M308">
            <v>92</v>
          </cell>
          <cell r="N308">
            <v>105</v>
          </cell>
          <cell r="O308">
            <v>110</v>
          </cell>
          <cell r="P308">
            <v>132</v>
          </cell>
          <cell r="U308">
            <v>5</v>
          </cell>
          <cell r="V308" t="str">
            <v>Facia</v>
          </cell>
          <cell r="W308" t="str">
            <v>DOOR</v>
          </cell>
          <cell r="X308" t="str">
            <v>D</v>
          </cell>
          <cell r="Y308">
            <v>16.5</v>
          </cell>
          <cell r="Z308">
            <v>42</v>
          </cell>
          <cell r="AA308">
            <v>1</v>
          </cell>
          <cell r="AB308">
            <v>0</v>
          </cell>
          <cell r="AC308" t="str">
            <v xml:space="preserve">Door, 16.5'' wide x 42'' high </v>
          </cell>
          <cell r="AD308">
            <v>1</v>
          </cell>
          <cell r="AF308">
            <v>4.8125</v>
          </cell>
          <cell r="AG308">
            <v>0.40104166666666669</v>
          </cell>
          <cell r="AH308">
            <v>14.4375</v>
          </cell>
          <cell r="AL308">
            <v>0</v>
          </cell>
          <cell r="AM308">
            <v>10</v>
          </cell>
        </row>
        <row r="309">
          <cell r="A309" t="str">
            <v>D1649</v>
          </cell>
          <cell r="C309">
            <v>69</v>
          </cell>
          <cell r="D309">
            <v>74</v>
          </cell>
          <cell r="E309">
            <v>83</v>
          </cell>
          <cell r="F309">
            <v>140.0625</v>
          </cell>
          <cell r="G309">
            <v>171</v>
          </cell>
          <cell r="H309">
            <v>88</v>
          </cell>
          <cell r="I309">
            <v>88</v>
          </cell>
          <cell r="J309">
            <v>109</v>
          </cell>
          <cell r="K309">
            <v>105</v>
          </cell>
          <cell r="L309">
            <v>105</v>
          </cell>
          <cell r="M309">
            <v>105</v>
          </cell>
          <cell r="N309">
            <v>125</v>
          </cell>
          <cell r="O309">
            <v>135</v>
          </cell>
          <cell r="P309">
            <v>152</v>
          </cell>
          <cell r="U309">
            <v>5</v>
          </cell>
          <cell r="V309" t="str">
            <v>Facia</v>
          </cell>
          <cell r="W309" t="str">
            <v>DOOR</v>
          </cell>
          <cell r="X309" t="str">
            <v>D</v>
          </cell>
          <cell r="Y309">
            <v>16.5</v>
          </cell>
          <cell r="Z309">
            <v>49.8</v>
          </cell>
          <cell r="AA309">
            <v>1</v>
          </cell>
          <cell r="AB309">
            <v>0</v>
          </cell>
          <cell r="AC309" t="str">
            <v xml:space="preserve">Door, 16.5'' wide x 49.8'' high </v>
          </cell>
          <cell r="AD309">
            <v>1</v>
          </cell>
          <cell r="AF309">
            <v>5.7062499999999998</v>
          </cell>
          <cell r="AG309">
            <v>0.47552083333333334</v>
          </cell>
          <cell r="AH309">
            <v>17.118749999999999</v>
          </cell>
          <cell r="AL309">
            <v>0</v>
          </cell>
          <cell r="AM309">
            <v>10</v>
          </cell>
        </row>
        <row r="310">
          <cell r="A310" t="str">
            <v>D1653</v>
          </cell>
          <cell r="C310">
            <v>70</v>
          </cell>
          <cell r="D310">
            <v>75</v>
          </cell>
          <cell r="E310">
            <v>84</v>
          </cell>
          <cell r="F310">
            <v>144.5</v>
          </cell>
          <cell r="G310">
            <v>181</v>
          </cell>
          <cell r="H310">
            <v>91</v>
          </cell>
          <cell r="I310">
            <v>91</v>
          </cell>
          <cell r="J310">
            <v>114</v>
          </cell>
          <cell r="K310">
            <v>108</v>
          </cell>
          <cell r="L310">
            <v>108</v>
          </cell>
          <cell r="M310">
            <v>108</v>
          </cell>
          <cell r="N310">
            <v>131</v>
          </cell>
          <cell r="O310">
            <v>143</v>
          </cell>
          <cell r="P310">
            <v>158</v>
          </cell>
          <cell r="U310">
            <v>5</v>
          </cell>
          <cell r="V310" t="str">
            <v>Facia</v>
          </cell>
          <cell r="W310" t="str">
            <v>DOOR</v>
          </cell>
          <cell r="X310" t="str">
            <v>D</v>
          </cell>
          <cell r="Y310">
            <v>16.5</v>
          </cell>
          <cell r="Z310">
            <v>52.8</v>
          </cell>
          <cell r="AA310">
            <v>1</v>
          </cell>
          <cell r="AB310">
            <v>0</v>
          </cell>
          <cell r="AC310" t="str">
            <v xml:space="preserve">Door, 16.5'' wide x 52.8'' high </v>
          </cell>
          <cell r="AD310">
            <v>1</v>
          </cell>
          <cell r="AF310">
            <v>6.05</v>
          </cell>
          <cell r="AG310">
            <v>0.50416666666666665</v>
          </cell>
          <cell r="AH310">
            <v>18.149999999999999</v>
          </cell>
          <cell r="AL310">
            <v>0</v>
          </cell>
          <cell r="AM310">
            <v>10</v>
          </cell>
        </row>
        <row r="311">
          <cell r="A311" t="str">
            <v>D1815</v>
          </cell>
          <cell r="C311">
            <v>20</v>
          </cell>
          <cell r="D311">
            <v>22</v>
          </cell>
          <cell r="E311">
            <v>25</v>
          </cell>
          <cell r="F311">
            <v>43.75</v>
          </cell>
          <cell r="G311">
            <v>57</v>
          </cell>
          <cell r="H311">
            <v>42</v>
          </cell>
          <cell r="I311">
            <v>42</v>
          </cell>
          <cell r="J311">
            <v>53</v>
          </cell>
          <cell r="K311">
            <v>48</v>
          </cell>
          <cell r="L311">
            <v>48</v>
          </cell>
          <cell r="M311">
            <v>48</v>
          </cell>
          <cell r="N311">
            <v>61</v>
          </cell>
          <cell r="O311">
            <v>68</v>
          </cell>
          <cell r="P311">
            <v>67</v>
          </cell>
          <cell r="U311">
            <v>5</v>
          </cell>
          <cell r="V311" t="str">
            <v>Facia</v>
          </cell>
          <cell r="W311" t="str">
            <v>DOOR</v>
          </cell>
          <cell r="X311" t="str">
            <v>D</v>
          </cell>
          <cell r="Y311">
            <v>18</v>
          </cell>
          <cell r="Z311">
            <v>15</v>
          </cell>
          <cell r="AA311">
            <v>1</v>
          </cell>
          <cell r="AB311">
            <v>0</v>
          </cell>
          <cell r="AC311" t="str">
            <v xml:space="preserve">Door, 18'' wide x 15'' high </v>
          </cell>
          <cell r="AD311">
            <v>1</v>
          </cell>
          <cell r="AF311">
            <v>1.875</v>
          </cell>
          <cell r="AG311">
            <v>0.15625</v>
          </cell>
          <cell r="AH311">
            <v>5.625</v>
          </cell>
          <cell r="AL311">
            <v>0</v>
          </cell>
          <cell r="AM311">
            <v>10</v>
          </cell>
        </row>
        <row r="312">
          <cell r="A312" t="str">
            <v>D1818</v>
          </cell>
          <cell r="C312">
            <v>24</v>
          </cell>
          <cell r="D312">
            <v>27</v>
          </cell>
          <cell r="E312">
            <v>30</v>
          </cell>
          <cell r="F312">
            <v>52.5</v>
          </cell>
          <cell r="G312">
            <v>68</v>
          </cell>
          <cell r="H312">
            <v>46</v>
          </cell>
          <cell r="I312">
            <v>46</v>
          </cell>
          <cell r="J312">
            <v>58</v>
          </cell>
          <cell r="K312">
            <v>53</v>
          </cell>
          <cell r="L312">
            <v>53</v>
          </cell>
          <cell r="M312">
            <v>53</v>
          </cell>
          <cell r="N312">
            <v>67</v>
          </cell>
          <cell r="O312">
            <v>74</v>
          </cell>
          <cell r="P312">
            <v>74</v>
          </cell>
          <cell r="U312">
            <v>5</v>
          </cell>
          <cell r="V312" t="str">
            <v>Facia</v>
          </cell>
          <cell r="W312" t="str">
            <v>DOOR</v>
          </cell>
          <cell r="X312" t="str">
            <v>D</v>
          </cell>
          <cell r="Y312">
            <v>18</v>
          </cell>
          <cell r="Z312">
            <v>18</v>
          </cell>
          <cell r="AA312">
            <v>1</v>
          </cell>
          <cell r="AB312">
            <v>0</v>
          </cell>
          <cell r="AC312" t="str">
            <v xml:space="preserve">Door, 18'' wide x 18'' high </v>
          </cell>
          <cell r="AD312">
            <v>1</v>
          </cell>
          <cell r="AF312">
            <v>2.25</v>
          </cell>
          <cell r="AG312">
            <v>0.1875</v>
          </cell>
          <cell r="AH312">
            <v>6.75</v>
          </cell>
          <cell r="AL312">
            <v>0</v>
          </cell>
          <cell r="AM312">
            <v>10</v>
          </cell>
        </row>
        <row r="313">
          <cell r="A313" t="str">
            <v>D1821</v>
          </cell>
          <cell r="C313">
            <v>26</v>
          </cell>
          <cell r="D313">
            <v>29</v>
          </cell>
          <cell r="E313">
            <v>33</v>
          </cell>
          <cell r="F313">
            <v>59.25</v>
          </cell>
          <cell r="G313">
            <v>80</v>
          </cell>
          <cell r="H313">
            <v>49</v>
          </cell>
          <cell r="I313">
            <v>49</v>
          </cell>
          <cell r="J313">
            <v>63</v>
          </cell>
          <cell r="K313">
            <v>58</v>
          </cell>
          <cell r="L313">
            <v>58</v>
          </cell>
          <cell r="M313">
            <v>58</v>
          </cell>
          <cell r="N313">
            <v>72</v>
          </cell>
          <cell r="O313">
            <v>79</v>
          </cell>
          <cell r="P313">
            <v>81</v>
          </cell>
          <cell r="U313">
            <v>5</v>
          </cell>
          <cell r="V313" t="str">
            <v>Facia</v>
          </cell>
          <cell r="W313" t="str">
            <v>DOOR</v>
          </cell>
          <cell r="X313" t="str">
            <v>D</v>
          </cell>
          <cell r="Y313">
            <v>18</v>
          </cell>
          <cell r="Z313">
            <v>21</v>
          </cell>
          <cell r="AA313">
            <v>1</v>
          </cell>
          <cell r="AB313">
            <v>0</v>
          </cell>
          <cell r="AC313" t="str">
            <v xml:space="preserve">Door, 18'' wide x 21'' high </v>
          </cell>
          <cell r="AD313">
            <v>1</v>
          </cell>
          <cell r="AF313">
            <v>2.625</v>
          </cell>
          <cell r="AG313">
            <v>0.21875</v>
          </cell>
          <cell r="AH313">
            <v>7.875</v>
          </cell>
          <cell r="AL313">
            <v>0</v>
          </cell>
          <cell r="AM313">
            <v>10</v>
          </cell>
        </row>
        <row r="314">
          <cell r="A314" t="str">
            <v>D1824</v>
          </cell>
          <cell r="C314">
            <v>32</v>
          </cell>
          <cell r="D314">
            <v>35</v>
          </cell>
          <cell r="E314">
            <v>39</v>
          </cell>
          <cell r="F314">
            <v>69</v>
          </cell>
          <cell r="G314">
            <v>91</v>
          </cell>
          <cell r="H314">
            <v>54</v>
          </cell>
          <cell r="I314">
            <v>54</v>
          </cell>
          <cell r="J314">
            <v>68</v>
          </cell>
          <cell r="K314">
            <v>63</v>
          </cell>
          <cell r="L314">
            <v>63</v>
          </cell>
          <cell r="M314">
            <v>63</v>
          </cell>
          <cell r="N314">
            <v>78</v>
          </cell>
          <cell r="O314">
            <v>85</v>
          </cell>
          <cell r="P314">
            <v>89</v>
          </cell>
          <cell r="U314">
            <v>5</v>
          </cell>
          <cell r="V314" t="str">
            <v>Facia</v>
          </cell>
          <cell r="W314" t="str">
            <v>DOOR</v>
          </cell>
          <cell r="X314" t="str">
            <v>D</v>
          </cell>
          <cell r="Y314">
            <v>18</v>
          </cell>
          <cell r="Z314">
            <v>24</v>
          </cell>
          <cell r="AA314">
            <v>1</v>
          </cell>
          <cell r="AB314">
            <v>0</v>
          </cell>
          <cell r="AC314" t="str">
            <v xml:space="preserve">Door, 18'' wide x 24'' high </v>
          </cell>
          <cell r="AD314">
            <v>1</v>
          </cell>
          <cell r="AF314">
            <v>3</v>
          </cell>
          <cell r="AG314">
            <v>0.25</v>
          </cell>
          <cell r="AH314">
            <v>9</v>
          </cell>
          <cell r="AL314">
            <v>0</v>
          </cell>
          <cell r="AM314">
            <v>10</v>
          </cell>
        </row>
        <row r="315">
          <cell r="A315" t="str">
            <v>D1827</v>
          </cell>
          <cell r="C315">
            <v>34</v>
          </cell>
          <cell r="D315">
            <v>37</v>
          </cell>
          <cell r="E315">
            <v>41.5</v>
          </cell>
          <cell r="F315">
            <v>75.25</v>
          </cell>
          <cell r="G315">
            <v>102</v>
          </cell>
          <cell r="H315">
            <v>58</v>
          </cell>
          <cell r="I315">
            <v>58</v>
          </cell>
          <cell r="J315">
            <v>72.5</v>
          </cell>
          <cell r="K315">
            <v>68</v>
          </cell>
          <cell r="L315">
            <v>68</v>
          </cell>
          <cell r="M315">
            <v>68</v>
          </cell>
          <cell r="N315">
            <v>83</v>
          </cell>
          <cell r="O315">
            <v>90</v>
          </cell>
          <cell r="P315">
            <v>96.5</v>
          </cell>
          <cell r="U315">
            <v>5</v>
          </cell>
          <cell r="V315" t="str">
            <v>Facia</v>
          </cell>
          <cell r="W315" t="str">
            <v>DOOR</v>
          </cell>
          <cell r="X315" t="str">
            <v>D</v>
          </cell>
          <cell r="Y315">
            <v>18</v>
          </cell>
          <cell r="Z315">
            <v>27</v>
          </cell>
          <cell r="AA315">
            <v>1</v>
          </cell>
          <cell r="AB315">
            <v>0</v>
          </cell>
          <cell r="AC315" t="str">
            <v xml:space="preserve">Door, 18'' wide x 27'' high </v>
          </cell>
          <cell r="AD315">
            <v>1</v>
          </cell>
          <cell r="AF315">
            <v>3.375</v>
          </cell>
          <cell r="AG315">
            <v>0.28125</v>
          </cell>
          <cell r="AH315">
            <v>10.125</v>
          </cell>
          <cell r="AL315">
            <v>0</v>
          </cell>
          <cell r="AM315">
            <v>10</v>
          </cell>
        </row>
        <row r="316">
          <cell r="A316" t="str">
            <v>D1830</v>
          </cell>
          <cell r="C316">
            <v>36</v>
          </cell>
          <cell r="D316">
            <v>39</v>
          </cell>
          <cell r="E316">
            <v>44</v>
          </cell>
          <cell r="F316">
            <v>81.5</v>
          </cell>
          <cell r="G316">
            <v>113</v>
          </cell>
          <cell r="H316">
            <v>62</v>
          </cell>
          <cell r="I316">
            <v>62</v>
          </cell>
          <cell r="J316">
            <v>77</v>
          </cell>
          <cell r="K316">
            <v>73</v>
          </cell>
          <cell r="L316">
            <v>73</v>
          </cell>
          <cell r="M316">
            <v>73</v>
          </cell>
          <cell r="N316">
            <v>88</v>
          </cell>
          <cell r="O316">
            <v>95</v>
          </cell>
          <cell r="P316">
            <v>104</v>
          </cell>
          <cell r="U316">
            <v>5</v>
          </cell>
          <cell r="V316" t="str">
            <v>Facia</v>
          </cell>
          <cell r="W316" t="str">
            <v>DOOR</v>
          </cell>
          <cell r="X316" t="str">
            <v>D</v>
          </cell>
          <cell r="Y316">
            <v>18</v>
          </cell>
          <cell r="Z316">
            <v>30</v>
          </cell>
          <cell r="AA316">
            <v>1</v>
          </cell>
          <cell r="AB316">
            <v>0</v>
          </cell>
          <cell r="AC316" t="str">
            <v xml:space="preserve">Door, 18'' wide x 30'' high </v>
          </cell>
          <cell r="AD316">
            <v>1</v>
          </cell>
          <cell r="AF316">
            <v>3.75</v>
          </cell>
          <cell r="AG316">
            <v>0.3125</v>
          </cell>
          <cell r="AH316">
            <v>11.25</v>
          </cell>
          <cell r="AL316">
            <v>0</v>
          </cell>
          <cell r="AM316">
            <v>10</v>
          </cell>
        </row>
        <row r="317">
          <cell r="A317" t="str">
            <v>D1833</v>
          </cell>
          <cell r="C317">
            <v>41</v>
          </cell>
          <cell r="D317">
            <v>44.5</v>
          </cell>
          <cell r="E317">
            <v>50</v>
          </cell>
          <cell r="F317">
            <v>91.25</v>
          </cell>
          <cell r="G317">
            <v>124</v>
          </cell>
          <cell r="H317">
            <v>65</v>
          </cell>
          <cell r="I317">
            <v>65</v>
          </cell>
          <cell r="J317">
            <v>82</v>
          </cell>
          <cell r="K317">
            <v>77</v>
          </cell>
          <cell r="L317">
            <v>77</v>
          </cell>
          <cell r="M317">
            <v>77</v>
          </cell>
          <cell r="N317">
            <v>94.5</v>
          </cell>
          <cell r="O317">
            <v>103</v>
          </cell>
          <cell r="P317">
            <v>110.5</v>
          </cell>
          <cell r="U317">
            <v>5</v>
          </cell>
          <cell r="V317" t="str">
            <v>Facia</v>
          </cell>
          <cell r="W317" t="str">
            <v>DOOR</v>
          </cell>
          <cell r="X317" t="str">
            <v>D</v>
          </cell>
          <cell r="Y317">
            <v>18</v>
          </cell>
          <cell r="Z317">
            <v>33</v>
          </cell>
          <cell r="AA317">
            <v>1</v>
          </cell>
          <cell r="AB317">
            <v>0</v>
          </cell>
          <cell r="AC317" t="str">
            <v xml:space="preserve">Door, 18'' wide x 33'' high </v>
          </cell>
          <cell r="AD317">
            <v>1</v>
          </cell>
          <cell r="AF317">
            <v>4.125</v>
          </cell>
          <cell r="AG317">
            <v>0.34375</v>
          </cell>
          <cell r="AH317">
            <v>12.375</v>
          </cell>
          <cell r="AL317">
            <v>0</v>
          </cell>
          <cell r="AM317">
            <v>10</v>
          </cell>
        </row>
        <row r="318">
          <cell r="A318" t="str">
            <v>D1836</v>
          </cell>
          <cell r="C318">
            <v>46</v>
          </cell>
          <cell r="D318">
            <v>50</v>
          </cell>
          <cell r="E318">
            <v>56</v>
          </cell>
          <cell r="F318">
            <v>101</v>
          </cell>
          <cell r="G318">
            <v>135</v>
          </cell>
          <cell r="H318">
            <v>68</v>
          </cell>
          <cell r="I318">
            <v>68</v>
          </cell>
          <cell r="J318">
            <v>87</v>
          </cell>
          <cell r="K318">
            <v>81</v>
          </cell>
          <cell r="L318">
            <v>81</v>
          </cell>
          <cell r="M318">
            <v>81</v>
          </cell>
          <cell r="N318">
            <v>101</v>
          </cell>
          <cell r="O318">
            <v>111</v>
          </cell>
          <cell r="P318">
            <v>117</v>
          </cell>
          <cell r="U318">
            <v>5</v>
          </cell>
          <cell r="V318" t="str">
            <v>Facia</v>
          </cell>
          <cell r="W318" t="str">
            <v>DOOR</v>
          </cell>
          <cell r="X318" t="str">
            <v>D</v>
          </cell>
          <cell r="Y318">
            <v>18</v>
          </cell>
          <cell r="Z318">
            <v>36</v>
          </cell>
          <cell r="AA318">
            <v>1</v>
          </cell>
          <cell r="AB318">
            <v>0</v>
          </cell>
          <cell r="AC318" t="str">
            <v xml:space="preserve">Door, 18'' wide x 36'' high </v>
          </cell>
          <cell r="AD318">
            <v>1</v>
          </cell>
          <cell r="AF318">
            <v>4.5</v>
          </cell>
          <cell r="AG318">
            <v>0.375</v>
          </cell>
          <cell r="AH318">
            <v>13.5</v>
          </cell>
          <cell r="AL318">
            <v>0</v>
          </cell>
          <cell r="AM318">
            <v>10</v>
          </cell>
        </row>
        <row r="319">
          <cell r="A319" t="str">
            <v>D1839</v>
          </cell>
          <cell r="C319">
            <v>48.5</v>
          </cell>
          <cell r="D319">
            <v>52.5</v>
          </cell>
          <cell r="E319">
            <v>59</v>
          </cell>
          <cell r="F319">
            <v>107.75</v>
          </cell>
          <cell r="G319">
            <v>146</v>
          </cell>
          <cell r="H319">
            <v>73</v>
          </cell>
          <cell r="I319">
            <v>73</v>
          </cell>
          <cell r="J319">
            <v>91.5</v>
          </cell>
          <cell r="K319">
            <v>87.5</v>
          </cell>
          <cell r="L319">
            <v>87.5</v>
          </cell>
          <cell r="M319">
            <v>87.5</v>
          </cell>
          <cell r="N319">
            <v>106</v>
          </cell>
          <cell r="O319">
            <v>114.5</v>
          </cell>
          <cell r="P319">
            <v>126.5</v>
          </cell>
          <cell r="U319">
            <v>5</v>
          </cell>
          <cell r="V319" t="str">
            <v>Facia</v>
          </cell>
          <cell r="W319" t="str">
            <v>DOOR</v>
          </cell>
          <cell r="X319" t="str">
            <v>D</v>
          </cell>
          <cell r="Y319">
            <v>18</v>
          </cell>
          <cell r="Z319">
            <v>39</v>
          </cell>
          <cell r="AA319">
            <v>1</v>
          </cell>
          <cell r="AB319">
            <v>0</v>
          </cell>
          <cell r="AC319" t="str">
            <v xml:space="preserve">Door, 18'' wide x 39'' high </v>
          </cell>
          <cell r="AD319">
            <v>1</v>
          </cell>
          <cell r="AF319">
            <v>4.875</v>
          </cell>
          <cell r="AG319">
            <v>0.40625</v>
          </cell>
          <cell r="AH319">
            <v>14.625</v>
          </cell>
          <cell r="AL319">
            <v>0</v>
          </cell>
          <cell r="AM319">
            <v>10</v>
          </cell>
        </row>
        <row r="320">
          <cell r="A320" t="str">
            <v>D1842</v>
          </cell>
          <cell r="C320">
            <v>51</v>
          </cell>
          <cell r="D320">
            <v>55</v>
          </cell>
          <cell r="E320">
            <v>62</v>
          </cell>
          <cell r="F320">
            <v>114.5</v>
          </cell>
          <cell r="G320">
            <v>157</v>
          </cell>
          <cell r="H320">
            <v>78</v>
          </cell>
          <cell r="I320">
            <v>78</v>
          </cell>
          <cell r="J320">
            <v>96</v>
          </cell>
          <cell r="K320">
            <v>94</v>
          </cell>
          <cell r="L320">
            <v>94</v>
          </cell>
          <cell r="M320">
            <v>94</v>
          </cell>
          <cell r="N320">
            <v>111</v>
          </cell>
          <cell r="O320">
            <v>118</v>
          </cell>
          <cell r="P320">
            <v>136</v>
          </cell>
          <cell r="U320">
            <v>5</v>
          </cell>
          <cell r="V320" t="str">
            <v>Facia</v>
          </cell>
          <cell r="W320" t="str">
            <v>DOOR</v>
          </cell>
          <cell r="X320" t="str">
            <v>D</v>
          </cell>
          <cell r="Y320">
            <v>18</v>
          </cell>
          <cell r="Z320">
            <v>42</v>
          </cell>
          <cell r="AA320">
            <v>1</v>
          </cell>
          <cell r="AB320">
            <v>0</v>
          </cell>
          <cell r="AC320" t="str">
            <v xml:space="preserve">Door, 18'' wide x 42'' high </v>
          </cell>
          <cell r="AD320">
            <v>1</v>
          </cell>
          <cell r="AF320">
            <v>5.25</v>
          </cell>
          <cell r="AG320">
            <v>0.4375</v>
          </cell>
          <cell r="AH320">
            <v>15.75</v>
          </cell>
          <cell r="AL320">
            <v>0</v>
          </cell>
          <cell r="AM320">
            <v>10</v>
          </cell>
        </row>
        <row r="321">
          <cell r="A321" t="str">
            <v>D1849</v>
          </cell>
          <cell r="C321">
            <v>72</v>
          </cell>
          <cell r="D321">
            <v>77</v>
          </cell>
          <cell r="E321">
            <v>86</v>
          </cell>
          <cell r="F321">
            <v>148.25</v>
          </cell>
          <cell r="G321">
            <v>187</v>
          </cell>
          <cell r="H321">
            <v>91</v>
          </cell>
          <cell r="I321">
            <v>91</v>
          </cell>
          <cell r="J321">
            <v>115</v>
          </cell>
          <cell r="K321">
            <v>108</v>
          </cell>
          <cell r="L321">
            <v>108</v>
          </cell>
          <cell r="M321">
            <v>108</v>
          </cell>
          <cell r="N321">
            <v>131</v>
          </cell>
          <cell r="O321">
            <v>144</v>
          </cell>
          <cell r="P321">
            <v>156</v>
          </cell>
          <cell r="U321">
            <v>5</v>
          </cell>
          <cell r="V321" t="str">
            <v>Facia</v>
          </cell>
          <cell r="W321" t="str">
            <v>DOOR</v>
          </cell>
          <cell r="X321" t="str">
            <v>D</v>
          </cell>
          <cell r="Y321">
            <v>18</v>
          </cell>
          <cell r="Z321">
            <v>49.8</v>
          </cell>
          <cell r="AA321">
            <v>1</v>
          </cell>
          <cell r="AB321">
            <v>0</v>
          </cell>
          <cell r="AC321" t="str">
            <v xml:space="preserve">Door, 18'' wide x 49.8'' high </v>
          </cell>
          <cell r="AD321">
            <v>1</v>
          </cell>
          <cell r="AF321">
            <v>6.2249999999999996</v>
          </cell>
          <cell r="AG321">
            <v>0.51875000000000004</v>
          </cell>
          <cell r="AH321">
            <v>18.675000000000001</v>
          </cell>
          <cell r="AL321">
            <v>0</v>
          </cell>
          <cell r="AM321">
            <v>10</v>
          </cell>
        </row>
        <row r="322">
          <cell r="A322" t="str">
            <v>D1853</v>
          </cell>
          <cell r="C322">
            <v>74</v>
          </cell>
          <cell r="D322">
            <v>80</v>
          </cell>
          <cell r="E322">
            <v>89</v>
          </cell>
          <cell r="F322">
            <v>155</v>
          </cell>
          <cell r="G322">
            <v>198</v>
          </cell>
          <cell r="H322">
            <v>95</v>
          </cell>
          <cell r="I322">
            <v>95</v>
          </cell>
          <cell r="J322">
            <v>120</v>
          </cell>
          <cell r="K322">
            <v>113</v>
          </cell>
          <cell r="L322">
            <v>113</v>
          </cell>
          <cell r="M322">
            <v>113</v>
          </cell>
          <cell r="N322">
            <v>138</v>
          </cell>
          <cell r="O322">
            <v>150</v>
          </cell>
          <cell r="P322">
            <v>165</v>
          </cell>
          <cell r="U322">
            <v>5</v>
          </cell>
          <cell r="V322" t="str">
            <v>Facia</v>
          </cell>
          <cell r="W322" t="str">
            <v>DOOR</v>
          </cell>
          <cell r="X322" t="str">
            <v>D</v>
          </cell>
          <cell r="Y322">
            <v>18</v>
          </cell>
          <cell r="Z322">
            <v>52.8</v>
          </cell>
          <cell r="AA322">
            <v>1</v>
          </cell>
          <cell r="AB322">
            <v>0</v>
          </cell>
          <cell r="AC322" t="str">
            <v xml:space="preserve">Door, 18'' wide x 52.8'' high </v>
          </cell>
          <cell r="AD322">
            <v>1</v>
          </cell>
          <cell r="AF322">
            <v>6.6</v>
          </cell>
          <cell r="AG322">
            <v>0.55000000000000004</v>
          </cell>
          <cell r="AH322">
            <v>19.8</v>
          </cell>
          <cell r="AL322">
            <v>0</v>
          </cell>
          <cell r="AM322">
            <v>10</v>
          </cell>
        </row>
        <row r="323">
          <cell r="A323" t="str">
            <v>D1915</v>
          </cell>
          <cell r="C323">
            <v>21</v>
          </cell>
          <cell r="D323">
            <v>23</v>
          </cell>
          <cell r="E323">
            <v>26</v>
          </cell>
          <cell r="F323">
            <v>46.3125</v>
          </cell>
          <cell r="G323">
            <v>62</v>
          </cell>
          <cell r="H323">
            <v>44</v>
          </cell>
          <cell r="I323">
            <v>44</v>
          </cell>
          <cell r="J323">
            <v>56</v>
          </cell>
          <cell r="K323">
            <v>51</v>
          </cell>
          <cell r="L323">
            <v>51</v>
          </cell>
          <cell r="M323">
            <v>51</v>
          </cell>
          <cell r="N323">
            <v>64</v>
          </cell>
          <cell r="O323">
            <v>71</v>
          </cell>
          <cell r="P323">
            <v>70</v>
          </cell>
          <cell r="U323">
            <v>5</v>
          </cell>
          <cell r="V323" t="str">
            <v>Facia</v>
          </cell>
          <cell r="W323" t="str">
            <v>DOOR</v>
          </cell>
          <cell r="X323" t="str">
            <v>D</v>
          </cell>
          <cell r="Y323">
            <v>19.5</v>
          </cell>
          <cell r="Z323">
            <v>15</v>
          </cell>
          <cell r="AA323">
            <v>1</v>
          </cell>
          <cell r="AB323">
            <v>0</v>
          </cell>
          <cell r="AC323" t="str">
            <v xml:space="preserve">Door, 19.5'' wide x 15'' high </v>
          </cell>
          <cell r="AD323">
            <v>1</v>
          </cell>
          <cell r="AF323">
            <v>2.03125</v>
          </cell>
          <cell r="AG323">
            <v>0.16927083333333334</v>
          </cell>
          <cell r="AH323">
            <v>6.09375</v>
          </cell>
          <cell r="AL323">
            <v>0</v>
          </cell>
          <cell r="AM323">
            <v>10</v>
          </cell>
        </row>
        <row r="324">
          <cell r="A324" t="str">
            <v>D1918</v>
          </cell>
          <cell r="C324">
            <v>25</v>
          </cell>
          <cell r="D324">
            <v>27</v>
          </cell>
          <cell r="E324">
            <v>30</v>
          </cell>
          <cell r="F324">
            <v>54.375</v>
          </cell>
          <cell r="G324">
            <v>74</v>
          </cell>
          <cell r="H324">
            <v>48</v>
          </cell>
          <cell r="I324">
            <v>48</v>
          </cell>
          <cell r="J324">
            <v>61</v>
          </cell>
          <cell r="K324">
            <v>56</v>
          </cell>
          <cell r="L324">
            <v>56</v>
          </cell>
          <cell r="M324">
            <v>56</v>
          </cell>
          <cell r="N324">
            <v>70</v>
          </cell>
          <cell r="O324">
            <v>77</v>
          </cell>
          <cell r="P324">
            <v>78</v>
          </cell>
          <cell r="U324">
            <v>5</v>
          </cell>
          <cell r="V324" t="str">
            <v>Facia</v>
          </cell>
          <cell r="W324" t="str">
            <v>DOOR</v>
          </cell>
          <cell r="X324" t="str">
            <v>D</v>
          </cell>
          <cell r="Y324">
            <v>19.5</v>
          </cell>
          <cell r="Z324">
            <v>18</v>
          </cell>
          <cell r="AA324">
            <v>1</v>
          </cell>
          <cell r="AB324">
            <v>0</v>
          </cell>
          <cell r="AC324" t="str">
            <v xml:space="preserve">Door, 19.5'' wide x 18'' high </v>
          </cell>
          <cell r="AD324">
            <v>1</v>
          </cell>
          <cell r="AF324">
            <v>2.4375</v>
          </cell>
          <cell r="AG324">
            <v>0.203125</v>
          </cell>
          <cell r="AH324">
            <v>7.3125</v>
          </cell>
          <cell r="AL324">
            <v>0</v>
          </cell>
          <cell r="AM324">
            <v>10</v>
          </cell>
        </row>
        <row r="325">
          <cell r="A325" t="str">
            <v>D1921</v>
          </cell>
          <cell r="C325">
            <v>27</v>
          </cell>
          <cell r="D325">
            <v>29</v>
          </cell>
          <cell r="E325">
            <v>33</v>
          </cell>
          <cell r="F325">
            <v>61.4375</v>
          </cell>
          <cell r="G325">
            <v>86</v>
          </cell>
          <cell r="H325">
            <v>52</v>
          </cell>
          <cell r="I325">
            <v>52</v>
          </cell>
          <cell r="J325">
            <v>65</v>
          </cell>
          <cell r="K325">
            <v>60</v>
          </cell>
          <cell r="L325">
            <v>60</v>
          </cell>
          <cell r="M325">
            <v>60</v>
          </cell>
          <cell r="N325">
            <v>75</v>
          </cell>
          <cell r="O325">
            <v>83</v>
          </cell>
          <cell r="P325">
            <v>85</v>
          </cell>
          <cell r="U325">
            <v>5</v>
          </cell>
          <cell r="V325" t="str">
            <v>Facia</v>
          </cell>
          <cell r="W325" t="str">
            <v>DOOR</v>
          </cell>
          <cell r="X325" t="str">
            <v>D</v>
          </cell>
          <cell r="Y325">
            <v>19.5</v>
          </cell>
          <cell r="Z325">
            <v>21</v>
          </cell>
          <cell r="AA325">
            <v>1</v>
          </cell>
          <cell r="AB325">
            <v>0</v>
          </cell>
          <cell r="AC325" t="str">
            <v xml:space="preserve">Door, 19.5'' wide x 21'' high </v>
          </cell>
          <cell r="AD325">
            <v>1</v>
          </cell>
          <cell r="AF325">
            <v>2.84375</v>
          </cell>
          <cell r="AG325">
            <v>0.23697916666666666</v>
          </cell>
          <cell r="AH325">
            <v>8.53125</v>
          </cell>
          <cell r="AL325">
            <v>0</v>
          </cell>
          <cell r="AM325">
            <v>10</v>
          </cell>
        </row>
        <row r="326">
          <cell r="A326" t="str">
            <v>D1924</v>
          </cell>
          <cell r="C326">
            <v>32</v>
          </cell>
          <cell r="D326">
            <v>35</v>
          </cell>
          <cell r="E326">
            <v>40</v>
          </cell>
          <cell r="F326">
            <v>72.5</v>
          </cell>
          <cell r="G326">
            <v>98</v>
          </cell>
          <cell r="H326">
            <v>56</v>
          </cell>
          <cell r="I326">
            <v>56</v>
          </cell>
          <cell r="J326">
            <v>71</v>
          </cell>
          <cell r="K326">
            <v>65</v>
          </cell>
          <cell r="L326">
            <v>65</v>
          </cell>
          <cell r="M326">
            <v>65</v>
          </cell>
          <cell r="N326">
            <v>81</v>
          </cell>
          <cell r="O326">
            <v>90</v>
          </cell>
          <cell r="P326">
            <v>93</v>
          </cell>
          <cell r="U326">
            <v>5</v>
          </cell>
          <cell r="V326" t="str">
            <v>Facia</v>
          </cell>
          <cell r="W326" t="str">
            <v>DOOR</v>
          </cell>
          <cell r="X326" t="str">
            <v>D</v>
          </cell>
          <cell r="Y326">
            <v>19.5</v>
          </cell>
          <cell r="Z326">
            <v>24</v>
          </cell>
          <cell r="AA326">
            <v>1</v>
          </cell>
          <cell r="AB326">
            <v>0</v>
          </cell>
          <cell r="AC326" t="str">
            <v xml:space="preserve">Door, 19.5'' wide x 24'' high </v>
          </cell>
          <cell r="AD326">
            <v>1</v>
          </cell>
          <cell r="AF326">
            <v>3.25</v>
          </cell>
          <cell r="AG326">
            <v>0.27083333333333331</v>
          </cell>
          <cell r="AH326">
            <v>9.75</v>
          </cell>
          <cell r="AL326">
            <v>0</v>
          </cell>
          <cell r="AM326">
            <v>10</v>
          </cell>
        </row>
        <row r="327">
          <cell r="A327" t="str">
            <v>D1927</v>
          </cell>
          <cell r="C327">
            <v>34.5</v>
          </cell>
          <cell r="D327">
            <v>37.5</v>
          </cell>
          <cell r="E327">
            <v>42.5</v>
          </cell>
          <cell r="F327">
            <v>79.0625</v>
          </cell>
          <cell r="G327">
            <v>110</v>
          </cell>
          <cell r="H327">
            <v>59.5</v>
          </cell>
          <cell r="I327">
            <v>59.5</v>
          </cell>
          <cell r="J327">
            <v>76</v>
          </cell>
          <cell r="K327">
            <v>70</v>
          </cell>
          <cell r="L327">
            <v>70</v>
          </cell>
          <cell r="M327">
            <v>70</v>
          </cell>
          <cell r="N327">
            <v>87</v>
          </cell>
          <cell r="O327">
            <v>96</v>
          </cell>
          <cell r="P327">
            <v>100.5</v>
          </cell>
          <cell r="U327">
            <v>5</v>
          </cell>
          <cell r="V327" t="str">
            <v>Facia</v>
          </cell>
          <cell r="W327" t="str">
            <v>DOOR</v>
          </cell>
          <cell r="X327" t="str">
            <v>D</v>
          </cell>
          <cell r="Y327">
            <v>19.5</v>
          </cell>
          <cell r="Z327">
            <v>27</v>
          </cell>
          <cell r="AA327">
            <v>1</v>
          </cell>
          <cell r="AB327">
            <v>0</v>
          </cell>
          <cell r="AC327" t="str">
            <v xml:space="preserve">Door, 19.5'' wide x 27'' high </v>
          </cell>
          <cell r="AD327">
            <v>1</v>
          </cell>
          <cell r="AF327">
            <v>3.65625</v>
          </cell>
          <cell r="AG327">
            <v>0.3046875</v>
          </cell>
          <cell r="AH327">
            <v>10.96875</v>
          </cell>
          <cell r="AL327">
            <v>0</v>
          </cell>
          <cell r="AM327">
            <v>10</v>
          </cell>
        </row>
        <row r="328">
          <cell r="A328" t="str">
            <v>D1930</v>
          </cell>
          <cell r="C328">
            <v>37</v>
          </cell>
          <cell r="D328">
            <v>40</v>
          </cell>
          <cell r="E328">
            <v>45</v>
          </cell>
          <cell r="F328">
            <v>85.625</v>
          </cell>
          <cell r="G328">
            <v>122</v>
          </cell>
          <cell r="H328">
            <v>63</v>
          </cell>
          <cell r="I328">
            <v>63</v>
          </cell>
          <cell r="J328">
            <v>81</v>
          </cell>
          <cell r="K328">
            <v>75</v>
          </cell>
          <cell r="L328">
            <v>75</v>
          </cell>
          <cell r="M328">
            <v>75</v>
          </cell>
          <cell r="N328">
            <v>93</v>
          </cell>
          <cell r="O328">
            <v>102</v>
          </cell>
          <cell r="P328">
            <v>108</v>
          </cell>
          <cell r="U328">
            <v>5</v>
          </cell>
          <cell r="V328" t="str">
            <v>Facia</v>
          </cell>
          <cell r="W328" t="str">
            <v>DOOR</v>
          </cell>
          <cell r="X328" t="str">
            <v>D</v>
          </cell>
          <cell r="Y328">
            <v>19.5</v>
          </cell>
          <cell r="Z328">
            <v>30</v>
          </cell>
          <cell r="AA328">
            <v>1</v>
          </cell>
          <cell r="AB328">
            <v>0</v>
          </cell>
          <cell r="AC328" t="str">
            <v xml:space="preserve">Door, 19.5'' wide x 30'' high </v>
          </cell>
          <cell r="AD328">
            <v>1</v>
          </cell>
          <cell r="AF328">
            <v>4.0625</v>
          </cell>
          <cell r="AG328">
            <v>0.33854166666666669</v>
          </cell>
          <cell r="AH328">
            <v>12.1875</v>
          </cell>
          <cell r="AL328">
            <v>0</v>
          </cell>
          <cell r="AM328">
            <v>10</v>
          </cell>
        </row>
        <row r="329">
          <cell r="A329" t="str">
            <v>D1933</v>
          </cell>
          <cell r="C329">
            <v>42</v>
          </cell>
          <cell r="D329">
            <v>45.5</v>
          </cell>
          <cell r="E329">
            <v>51</v>
          </cell>
          <cell r="F329">
            <v>95.6875</v>
          </cell>
          <cell r="G329">
            <v>134</v>
          </cell>
          <cell r="H329">
            <v>67</v>
          </cell>
          <cell r="I329">
            <v>67</v>
          </cell>
          <cell r="J329">
            <v>86.5</v>
          </cell>
          <cell r="K329">
            <v>80</v>
          </cell>
          <cell r="L329">
            <v>80</v>
          </cell>
          <cell r="M329">
            <v>80</v>
          </cell>
          <cell r="N329">
            <v>99</v>
          </cell>
          <cell r="O329">
            <v>109</v>
          </cell>
          <cell r="P329">
            <v>115.5</v>
          </cell>
          <cell r="U329">
            <v>5</v>
          </cell>
          <cell r="V329" t="str">
            <v>Facia</v>
          </cell>
          <cell r="W329" t="str">
            <v>DOOR</v>
          </cell>
          <cell r="X329" t="str">
            <v>D</v>
          </cell>
          <cell r="Y329">
            <v>19.5</v>
          </cell>
          <cell r="Z329">
            <v>33</v>
          </cell>
          <cell r="AA329">
            <v>1</v>
          </cell>
          <cell r="AB329">
            <v>0</v>
          </cell>
          <cell r="AC329" t="str">
            <v xml:space="preserve">Door, 19.5'' wide x 33'' high </v>
          </cell>
          <cell r="AD329">
            <v>1</v>
          </cell>
          <cell r="AF329">
            <v>4.46875</v>
          </cell>
          <cell r="AG329">
            <v>0.37239583333333337</v>
          </cell>
          <cell r="AH329">
            <v>13.40625</v>
          </cell>
          <cell r="AL329">
            <v>0</v>
          </cell>
          <cell r="AM329">
            <v>10</v>
          </cell>
        </row>
        <row r="330">
          <cell r="A330" t="str">
            <v>D1936</v>
          </cell>
          <cell r="C330">
            <v>47</v>
          </cell>
          <cell r="D330">
            <v>51</v>
          </cell>
          <cell r="E330">
            <v>57</v>
          </cell>
          <cell r="F330">
            <v>105.75</v>
          </cell>
          <cell r="G330">
            <v>146</v>
          </cell>
          <cell r="H330">
            <v>71</v>
          </cell>
          <cell r="I330">
            <v>71</v>
          </cell>
          <cell r="J330">
            <v>92</v>
          </cell>
          <cell r="K330">
            <v>85</v>
          </cell>
          <cell r="L330">
            <v>85</v>
          </cell>
          <cell r="M330">
            <v>85</v>
          </cell>
          <cell r="N330">
            <v>105</v>
          </cell>
          <cell r="O330">
            <v>116</v>
          </cell>
          <cell r="P330">
            <v>123</v>
          </cell>
          <cell r="U330">
            <v>5</v>
          </cell>
          <cell r="V330" t="str">
            <v>Facia</v>
          </cell>
          <cell r="W330" t="str">
            <v>DOOR</v>
          </cell>
          <cell r="X330" t="str">
            <v>D</v>
          </cell>
          <cell r="Y330">
            <v>19.5</v>
          </cell>
          <cell r="Z330">
            <v>36</v>
          </cell>
          <cell r="AA330">
            <v>1</v>
          </cell>
          <cell r="AB330">
            <v>0</v>
          </cell>
          <cell r="AC330" t="str">
            <v xml:space="preserve">Door, 19.5'' wide x 36'' high </v>
          </cell>
          <cell r="AD330">
            <v>1</v>
          </cell>
          <cell r="AF330">
            <v>4.875</v>
          </cell>
          <cell r="AG330">
            <v>0.40625</v>
          </cell>
          <cell r="AH330">
            <v>14.625</v>
          </cell>
          <cell r="AL330">
            <v>0</v>
          </cell>
          <cell r="AM330">
            <v>10</v>
          </cell>
        </row>
        <row r="331">
          <cell r="A331" t="str">
            <v>D1939</v>
          </cell>
          <cell r="C331">
            <v>49.5</v>
          </cell>
          <cell r="D331">
            <v>54</v>
          </cell>
          <cell r="E331">
            <v>60.5</v>
          </cell>
          <cell r="F331">
            <v>113.3125</v>
          </cell>
          <cell r="G331">
            <v>158</v>
          </cell>
          <cell r="H331">
            <v>75.5</v>
          </cell>
          <cell r="I331">
            <v>75.5</v>
          </cell>
          <cell r="J331">
            <v>96.5</v>
          </cell>
          <cell r="K331">
            <v>90.5</v>
          </cell>
          <cell r="L331">
            <v>90.5</v>
          </cell>
          <cell r="M331">
            <v>90.5</v>
          </cell>
          <cell r="N331">
            <v>110.5</v>
          </cell>
          <cell r="O331">
            <v>122</v>
          </cell>
          <cell r="P331">
            <v>131</v>
          </cell>
          <cell r="U331">
            <v>5</v>
          </cell>
          <cell r="V331" t="str">
            <v>Facia</v>
          </cell>
          <cell r="W331" t="str">
            <v>DOOR</v>
          </cell>
          <cell r="X331" t="str">
            <v>D</v>
          </cell>
          <cell r="Y331">
            <v>19.5</v>
          </cell>
          <cell r="Z331">
            <v>39</v>
          </cell>
          <cell r="AA331">
            <v>1</v>
          </cell>
          <cell r="AB331">
            <v>0</v>
          </cell>
          <cell r="AC331" t="str">
            <v xml:space="preserve">Door, 19.5'' wide x 39'' high </v>
          </cell>
          <cell r="AD331">
            <v>1</v>
          </cell>
          <cell r="AF331">
            <v>5.28125</v>
          </cell>
          <cell r="AG331">
            <v>0.44010416666666663</v>
          </cell>
          <cell r="AH331">
            <v>15.84375</v>
          </cell>
          <cell r="AL331">
            <v>0</v>
          </cell>
          <cell r="AM331">
            <v>10</v>
          </cell>
        </row>
        <row r="332">
          <cell r="A332" t="str">
            <v>D1942</v>
          </cell>
          <cell r="C332">
            <v>52</v>
          </cell>
          <cell r="D332">
            <v>57</v>
          </cell>
          <cell r="E332">
            <v>64</v>
          </cell>
          <cell r="F332">
            <v>120.875</v>
          </cell>
          <cell r="G332">
            <v>170</v>
          </cell>
          <cell r="H332">
            <v>80</v>
          </cell>
          <cell r="I332">
            <v>80</v>
          </cell>
          <cell r="J332">
            <v>101</v>
          </cell>
          <cell r="K332">
            <v>96</v>
          </cell>
          <cell r="L332">
            <v>96</v>
          </cell>
          <cell r="M332">
            <v>96</v>
          </cell>
          <cell r="N332">
            <v>116</v>
          </cell>
          <cell r="O332">
            <v>128</v>
          </cell>
          <cell r="P332">
            <v>139</v>
          </cell>
          <cell r="U332">
            <v>5</v>
          </cell>
          <cell r="V332" t="str">
            <v>Facia</v>
          </cell>
          <cell r="W332" t="str">
            <v>DOOR</v>
          </cell>
          <cell r="X332" t="str">
            <v>D</v>
          </cell>
          <cell r="Y332">
            <v>19.5</v>
          </cell>
          <cell r="Z332">
            <v>42</v>
          </cell>
          <cell r="AA332">
            <v>1</v>
          </cell>
          <cell r="AB332">
            <v>0</v>
          </cell>
          <cell r="AC332" t="str">
            <v xml:space="preserve">Door, 19.5'' wide x 42'' high </v>
          </cell>
          <cell r="AD332">
            <v>1</v>
          </cell>
          <cell r="AF332">
            <v>5.6875</v>
          </cell>
          <cell r="AG332">
            <v>0.47395833333333331</v>
          </cell>
          <cell r="AH332">
            <v>17.0625</v>
          </cell>
          <cell r="AL332">
            <v>0</v>
          </cell>
          <cell r="AM332">
            <v>10</v>
          </cell>
        </row>
        <row r="333">
          <cell r="A333" t="str">
            <v>D1949</v>
          </cell>
          <cell r="C333">
            <v>72</v>
          </cell>
          <cell r="D333">
            <v>78</v>
          </cell>
          <cell r="E333">
            <v>87</v>
          </cell>
          <cell r="F333">
            <v>154.4375</v>
          </cell>
          <cell r="G333">
            <v>202</v>
          </cell>
          <cell r="H333">
            <v>95</v>
          </cell>
          <cell r="I333">
            <v>95</v>
          </cell>
          <cell r="J333">
            <v>120</v>
          </cell>
          <cell r="K333">
            <v>113</v>
          </cell>
          <cell r="L333">
            <v>113</v>
          </cell>
          <cell r="M333">
            <v>113</v>
          </cell>
          <cell r="N333">
            <v>137</v>
          </cell>
          <cell r="O333">
            <v>150</v>
          </cell>
          <cell r="P333">
            <v>164</v>
          </cell>
          <cell r="U333">
            <v>5</v>
          </cell>
          <cell r="V333" t="str">
            <v>Facia</v>
          </cell>
          <cell r="W333" t="str">
            <v>DOOR</v>
          </cell>
          <cell r="X333" t="str">
            <v>D</v>
          </cell>
          <cell r="Y333">
            <v>19.5</v>
          </cell>
          <cell r="Z333">
            <v>49.8</v>
          </cell>
          <cell r="AA333">
            <v>1</v>
          </cell>
          <cell r="AB333">
            <v>0</v>
          </cell>
          <cell r="AC333" t="str">
            <v xml:space="preserve">Door, 19.5'' wide x 49.8'' high </v>
          </cell>
          <cell r="AD333">
            <v>1</v>
          </cell>
          <cell r="AF333">
            <v>6.7437500000000004</v>
          </cell>
          <cell r="AG333">
            <v>0.56197916666666659</v>
          </cell>
          <cell r="AH333">
            <v>20.231249999999999</v>
          </cell>
          <cell r="AL333">
            <v>0</v>
          </cell>
          <cell r="AM333">
            <v>10</v>
          </cell>
        </row>
        <row r="334">
          <cell r="A334" t="str">
            <v>D1953</v>
          </cell>
          <cell r="C334">
            <v>76</v>
          </cell>
          <cell r="D334">
            <v>82</v>
          </cell>
          <cell r="E334">
            <v>91</v>
          </cell>
          <cell r="F334">
            <v>162.5</v>
          </cell>
          <cell r="G334">
            <v>214</v>
          </cell>
          <cell r="H334">
            <v>100</v>
          </cell>
          <cell r="I334">
            <v>100</v>
          </cell>
          <cell r="J334">
            <v>126</v>
          </cell>
          <cell r="K334">
            <v>119</v>
          </cell>
          <cell r="L334">
            <v>119</v>
          </cell>
          <cell r="M334">
            <v>119</v>
          </cell>
          <cell r="N334">
            <v>144</v>
          </cell>
          <cell r="O334">
            <v>158</v>
          </cell>
          <cell r="P334">
            <v>172</v>
          </cell>
          <cell r="U334">
            <v>5</v>
          </cell>
          <cell r="V334" t="str">
            <v>Facia</v>
          </cell>
          <cell r="W334" t="str">
            <v>DOOR</v>
          </cell>
          <cell r="X334" t="str">
            <v>D</v>
          </cell>
          <cell r="Y334">
            <v>19.5</v>
          </cell>
          <cell r="Z334">
            <v>52.8</v>
          </cell>
          <cell r="AA334">
            <v>1</v>
          </cell>
          <cell r="AB334">
            <v>0</v>
          </cell>
          <cell r="AC334" t="str">
            <v xml:space="preserve">Door, 19.5'' wide x 52.8'' high </v>
          </cell>
          <cell r="AD334">
            <v>1</v>
          </cell>
          <cell r="AF334">
            <v>7.15</v>
          </cell>
          <cell r="AG334">
            <v>0.59583333333333333</v>
          </cell>
          <cell r="AH334">
            <v>21.45</v>
          </cell>
          <cell r="AL334">
            <v>0</v>
          </cell>
          <cell r="AM334">
            <v>10</v>
          </cell>
        </row>
        <row r="335">
          <cell r="A335" t="str">
            <v>D2118</v>
          </cell>
          <cell r="C335">
            <v>28</v>
          </cell>
          <cell r="D335">
            <v>32</v>
          </cell>
          <cell r="E335">
            <v>35</v>
          </cell>
          <cell r="F335">
            <v>61.25</v>
          </cell>
          <cell r="G335">
            <v>79</v>
          </cell>
          <cell r="H335">
            <v>51</v>
          </cell>
          <cell r="I335">
            <v>51</v>
          </cell>
          <cell r="J335">
            <v>63</v>
          </cell>
          <cell r="K335">
            <v>59</v>
          </cell>
          <cell r="L335">
            <v>59</v>
          </cell>
          <cell r="M335">
            <v>59</v>
          </cell>
          <cell r="N335">
            <v>74</v>
          </cell>
          <cell r="O335">
            <v>80</v>
          </cell>
          <cell r="P335">
            <v>82</v>
          </cell>
          <cell r="U335">
            <v>5</v>
          </cell>
          <cell r="V335" t="str">
            <v>Facia</v>
          </cell>
          <cell r="W335" t="str">
            <v>DOOR</v>
          </cell>
          <cell r="X335" t="str">
            <v>D</v>
          </cell>
          <cell r="Y335">
            <v>21</v>
          </cell>
          <cell r="Z335">
            <v>18</v>
          </cell>
          <cell r="AA335">
            <v>1</v>
          </cell>
          <cell r="AB335">
            <v>0</v>
          </cell>
          <cell r="AC335" t="str">
            <v xml:space="preserve">Door, 21'' wide x 18'' high </v>
          </cell>
          <cell r="AD335">
            <v>1</v>
          </cell>
          <cell r="AF335">
            <v>2.625</v>
          </cell>
          <cell r="AG335">
            <v>0.21875</v>
          </cell>
          <cell r="AH335">
            <v>7.875</v>
          </cell>
          <cell r="AL335">
            <v>0</v>
          </cell>
          <cell r="AM335">
            <v>10</v>
          </cell>
        </row>
        <row r="336">
          <cell r="A336" t="str">
            <v>D2121</v>
          </cell>
          <cell r="C336">
            <v>29</v>
          </cell>
          <cell r="D336">
            <v>32</v>
          </cell>
          <cell r="E336">
            <v>36</v>
          </cell>
          <cell r="F336">
            <v>66.625</v>
          </cell>
          <cell r="G336">
            <v>92</v>
          </cell>
          <cell r="H336">
            <v>54</v>
          </cell>
          <cell r="I336">
            <v>54</v>
          </cell>
          <cell r="J336">
            <v>69</v>
          </cell>
          <cell r="K336">
            <v>63</v>
          </cell>
          <cell r="L336">
            <v>63</v>
          </cell>
          <cell r="M336">
            <v>63</v>
          </cell>
          <cell r="N336">
            <v>79</v>
          </cell>
          <cell r="O336">
            <v>87</v>
          </cell>
          <cell r="P336">
            <v>89</v>
          </cell>
          <cell r="U336">
            <v>5</v>
          </cell>
          <cell r="V336" t="str">
            <v>Facia</v>
          </cell>
          <cell r="W336" t="str">
            <v>DOOR</v>
          </cell>
          <cell r="X336" t="str">
            <v>D</v>
          </cell>
          <cell r="Y336">
            <v>21</v>
          </cell>
          <cell r="Z336">
            <v>21</v>
          </cell>
          <cell r="AA336">
            <v>1</v>
          </cell>
          <cell r="AB336">
            <v>0</v>
          </cell>
          <cell r="AC336" t="str">
            <v xml:space="preserve">Door, 21'' wide x 21'' high </v>
          </cell>
          <cell r="AD336">
            <v>1</v>
          </cell>
          <cell r="AF336">
            <v>3.0625</v>
          </cell>
          <cell r="AG336">
            <v>0.25520833333333331</v>
          </cell>
          <cell r="AH336">
            <v>9.1875</v>
          </cell>
          <cell r="AL336">
            <v>0</v>
          </cell>
          <cell r="AM336">
            <v>10</v>
          </cell>
        </row>
        <row r="337">
          <cell r="A337" t="str">
            <v>D2124</v>
          </cell>
          <cell r="C337">
            <v>36</v>
          </cell>
          <cell r="D337">
            <v>39</v>
          </cell>
          <cell r="E337">
            <v>44</v>
          </cell>
          <cell r="F337">
            <v>79</v>
          </cell>
          <cell r="G337">
            <v>105</v>
          </cell>
          <cell r="H337">
            <v>58</v>
          </cell>
          <cell r="I337">
            <v>58</v>
          </cell>
          <cell r="J337">
            <v>74</v>
          </cell>
          <cell r="K337">
            <v>68</v>
          </cell>
          <cell r="L337">
            <v>68</v>
          </cell>
          <cell r="M337">
            <v>68</v>
          </cell>
          <cell r="N337">
            <v>85</v>
          </cell>
          <cell r="O337">
            <v>93</v>
          </cell>
          <cell r="P337">
            <v>97</v>
          </cell>
          <cell r="U337">
            <v>5</v>
          </cell>
          <cell r="V337" t="str">
            <v>Facia</v>
          </cell>
          <cell r="W337" t="str">
            <v>DOOR</v>
          </cell>
          <cell r="X337" t="str">
            <v>D</v>
          </cell>
          <cell r="Y337">
            <v>21</v>
          </cell>
          <cell r="Z337">
            <v>24</v>
          </cell>
          <cell r="AA337">
            <v>1</v>
          </cell>
          <cell r="AB337">
            <v>0</v>
          </cell>
          <cell r="AC337" t="str">
            <v xml:space="preserve">Door, 21'' wide x 24'' high </v>
          </cell>
          <cell r="AD337">
            <v>1</v>
          </cell>
          <cell r="AF337">
            <v>3.5</v>
          </cell>
          <cell r="AG337">
            <v>0.29166666666666669</v>
          </cell>
          <cell r="AH337">
            <v>10.5</v>
          </cell>
          <cell r="AL337">
            <v>0</v>
          </cell>
          <cell r="AM337">
            <v>10</v>
          </cell>
        </row>
        <row r="338">
          <cell r="A338" t="str">
            <v>D2127</v>
          </cell>
          <cell r="C338">
            <v>38</v>
          </cell>
          <cell r="D338">
            <v>41.5</v>
          </cell>
          <cell r="E338">
            <v>47</v>
          </cell>
          <cell r="F338">
            <v>86.375</v>
          </cell>
          <cell r="G338">
            <v>118</v>
          </cell>
          <cell r="H338">
            <v>62</v>
          </cell>
          <cell r="I338">
            <v>62</v>
          </cell>
          <cell r="J338">
            <v>79.5</v>
          </cell>
          <cell r="K338">
            <v>73.5</v>
          </cell>
          <cell r="L338">
            <v>73.5</v>
          </cell>
          <cell r="M338">
            <v>73.5</v>
          </cell>
          <cell r="N338">
            <v>91</v>
          </cell>
          <cell r="O338">
            <v>100</v>
          </cell>
          <cell r="P338">
            <v>105</v>
          </cell>
          <cell r="U338">
            <v>5</v>
          </cell>
          <cell r="V338" t="str">
            <v>Facia</v>
          </cell>
          <cell r="W338" t="str">
            <v>DOOR</v>
          </cell>
          <cell r="X338" t="str">
            <v>D</v>
          </cell>
          <cell r="Y338">
            <v>21</v>
          </cell>
          <cell r="Z338">
            <v>27</v>
          </cell>
          <cell r="AA338">
            <v>1</v>
          </cell>
          <cell r="AB338">
            <v>0</v>
          </cell>
          <cell r="AC338" t="str">
            <v xml:space="preserve">Door, 21'' wide x 27'' high </v>
          </cell>
          <cell r="AD338">
            <v>1</v>
          </cell>
          <cell r="AF338">
            <v>3.9375</v>
          </cell>
          <cell r="AG338">
            <v>0.328125</v>
          </cell>
          <cell r="AH338">
            <v>11.8125</v>
          </cell>
          <cell r="AL338">
            <v>0</v>
          </cell>
          <cell r="AM338">
            <v>10</v>
          </cell>
        </row>
        <row r="339">
          <cell r="A339" t="str">
            <v>D2130</v>
          </cell>
          <cell r="C339">
            <v>40</v>
          </cell>
          <cell r="D339">
            <v>44</v>
          </cell>
          <cell r="E339">
            <v>50</v>
          </cell>
          <cell r="F339">
            <v>93.75</v>
          </cell>
          <cell r="G339">
            <v>131</v>
          </cell>
          <cell r="H339">
            <v>66</v>
          </cell>
          <cell r="I339">
            <v>66</v>
          </cell>
          <cell r="J339">
            <v>85</v>
          </cell>
          <cell r="K339">
            <v>79</v>
          </cell>
          <cell r="L339">
            <v>79</v>
          </cell>
          <cell r="M339">
            <v>79</v>
          </cell>
          <cell r="N339">
            <v>97</v>
          </cell>
          <cell r="O339">
            <v>107</v>
          </cell>
          <cell r="P339">
            <v>113</v>
          </cell>
          <cell r="U339">
            <v>5</v>
          </cell>
          <cell r="V339" t="str">
            <v>Facia</v>
          </cell>
          <cell r="W339" t="str">
            <v>DOOR</v>
          </cell>
          <cell r="X339" t="str">
            <v>D</v>
          </cell>
          <cell r="Y339">
            <v>21</v>
          </cell>
          <cell r="Z339">
            <v>30</v>
          </cell>
          <cell r="AA339">
            <v>1</v>
          </cell>
          <cell r="AB339">
            <v>0</v>
          </cell>
          <cell r="AC339" t="str">
            <v xml:space="preserve">Door, 21'' wide x 30'' high </v>
          </cell>
          <cell r="AD339">
            <v>1</v>
          </cell>
          <cell r="AF339">
            <v>4.375</v>
          </cell>
          <cell r="AG339">
            <v>0.36458333333333331</v>
          </cell>
          <cell r="AH339">
            <v>13.125</v>
          </cell>
          <cell r="AL339">
            <v>0</v>
          </cell>
          <cell r="AM339">
            <v>10</v>
          </cell>
        </row>
        <row r="340">
          <cell r="A340" t="str">
            <v>D2133</v>
          </cell>
          <cell r="C340">
            <v>45.5</v>
          </cell>
          <cell r="D340">
            <v>50</v>
          </cell>
          <cell r="E340">
            <v>56.5</v>
          </cell>
          <cell r="F340">
            <v>104.625</v>
          </cell>
          <cell r="G340">
            <v>144</v>
          </cell>
          <cell r="H340">
            <v>70</v>
          </cell>
          <cell r="I340">
            <v>70</v>
          </cell>
          <cell r="J340">
            <v>90.5</v>
          </cell>
          <cell r="K340">
            <v>84</v>
          </cell>
          <cell r="L340">
            <v>84</v>
          </cell>
          <cell r="M340">
            <v>84</v>
          </cell>
          <cell r="N340">
            <v>103.5</v>
          </cell>
          <cell r="O340">
            <v>113.5</v>
          </cell>
          <cell r="P340">
            <v>120.5</v>
          </cell>
          <cell r="U340">
            <v>5</v>
          </cell>
          <cell r="V340" t="str">
            <v>Facia</v>
          </cell>
          <cell r="W340" t="str">
            <v>DOOR</v>
          </cell>
          <cell r="X340" t="str">
            <v>D</v>
          </cell>
          <cell r="Y340">
            <v>21</v>
          </cell>
          <cell r="Z340">
            <v>33</v>
          </cell>
          <cell r="AA340">
            <v>1</v>
          </cell>
          <cell r="AB340">
            <v>0</v>
          </cell>
          <cell r="AC340" t="str">
            <v xml:space="preserve">Door, 21'' wide x 33'' high </v>
          </cell>
          <cell r="AD340">
            <v>1</v>
          </cell>
          <cell r="AF340">
            <v>4.8125</v>
          </cell>
          <cell r="AG340">
            <v>0.40104166666666663</v>
          </cell>
          <cell r="AH340">
            <v>14.4375</v>
          </cell>
          <cell r="AL340">
            <v>0</v>
          </cell>
          <cell r="AM340">
            <v>10</v>
          </cell>
        </row>
        <row r="341">
          <cell r="A341" t="str">
            <v>D2136</v>
          </cell>
          <cell r="C341">
            <v>51</v>
          </cell>
          <cell r="D341">
            <v>56</v>
          </cell>
          <cell r="E341">
            <v>63</v>
          </cell>
          <cell r="F341">
            <v>115.5</v>
          </cell>
          <cell r="G341">
            <v>157</v>
          </cell>
          <cell r="H341">
            <v>74</v>
          </cell>
          <cell r="I341">
            <v>74</v>
          </cell>
          <cell r="J341">
            <v>96</v>
          </cell>
          <cell r="K341">
            <v>89</v>
          </cell>
          <cell r="L341">
            <v>89</v>
          </cell>
          <cell r="M341">
            <v>89</v>
          </cell>
          <cell r="N341">
            <v>110</v>
          </cell>
          <cell r="O341">
            <v>120</v>
          </cell>
          <cell r="P341">
            <v>128</v>
          </cell>
          <cell r="U341">
            <v>5</v>
          </cell>
          <cell r="V341" t="str">
            <v>Facia</v>
          </cell>
          <cell r="W341" t="str">
            <v>DOOR</v>
          </cell>
          <cell r="X341" t="str">
            <v>D</v>
          </cell>
          <cell r="Y341">
            <v>21</v>
          </cell>
          <cell r="Z341">
            <v>36</v>
          </cell>
          <cell r="AA341">
            <v>1</v>
          </cell>
          <cell r="AB341">
            <v>0</v>
          </cell>
          <cell r="AC341" t="str">
            <v xml:space="preserve">Door, 21'' wide x 36'' high </v>
          </cell>
          <cell r="AD341">
            <v>1</v>
          </cell>
          <cell r="AF341">
            <v>5.25</v>
          </cell>
          <cell r="AG341">
            <v>0.4375</v>
          </cell>
          <cell r="AH341">
            <v>15.75</v>
          </cell>
          <cell r="AL341">
            <v>0</v>
          </cell>
          <cell r="AM341">
            <v>10</v>
          </cell>
        </row>
        <row r="342">
          <cell r="A342" t="str">
            <v>D2139</v>
          </cell>
          <cell r="C342">
            <v>53</v>
          </cell>
          <cell r="D342">
            <v>58</v>
          </cell>
          <cell r="E342">
            <v>65.5</v>
          </cell>
          <cell r="F342">
            <v>122.375</v>
          </cell>
          <cell r="G342">
            <v>170</v>
          </cell>
          <cell r="H342">
            <v>79</v>
          </cell>
          <cell r="I342">
            <v>79</v>
          </cell>
          <cell r="J342">
            <v>100.5</v>
          </cell>
          <cell r="K342">
            <v>94.5</v>
          </cell>
          <cell r="L342">
            <v>94.5</v>
          </cell>
          <cell r="M342">
            <v>94.5</v>
          </cell>
          <cell r="N342">
            <v>115.5</v>
          </cell>
          <cell r="O342">
            <v>126</v>
          </cell>
          <cell r="P342">
            <v>136.5</v>
          </cell>
          <cell r="U342">
            <v>5</v>
          </cell>
          <cell r="V342" t="str">
            <v>Facia</v>
          </cell>
          <cell r="W342" t="str">
            <v>DOOR</v>
          </cell>
          <cell r="X342" t="str">
            <v>D</v>
          </cell>
          <cell r="Y342">
            <v>21</v>
          </cell>
          <cell r="Z342">
            <v>39</v>
          </cell>
          <cell r="AA342">
            <v>1</v>
          </cell>
          <cell r="AB342">
            <v>0</v>
          </cell>
          <cell r="AC342" t="str">
            <v xml:space="preserve">Door, 21'' wide x 39'' high </v>
          </cell>
          <cell r="AD342">
            <v>1</v>
          </cell>
          <cell r="AF342">
            <v>5.6875</v>
          </cell>
          <cell r="AG342">
            <v>0.47395833333333331</v>
          </cell>
          <cell r="AH342">
            <v>17.0625</v>
          </cell>
          <cell r="AL342">
            <v>0</v>
          </cell>
          <cell r="AM342">
            <v>10</v>
          </cell>
        </row>
        <row r="343">
          <cell r="A343" t="str">
            <v>D2142</v>
          </cell>
          <cell r="C343">
            <v>55</v>
          </cell>
          <cell r="D343">
            <v>60</v>
          </cell>
          <cell r="E343">
            <v>68</v>
          </cell>
          <cell r="F343">
            <v>129.25</v>
          </cell>
          <cell r="G343">
            <v>183</v>
          </cell>
          <cell r="H343">
            <v>84</v>
          </cell>
          <cell r="I343">
            <v>84</v>
          </cell>
          <cell r="J343">
            <v>105</v>
          </cell>
          <cell r="K343">
            <v>100</v>
          </cell>
          <cell r="L343">
            <v>100</v>
          </cell>
          <cell r="M343">
            <v>100</v>
          </cell>
          <cell r="N343">
            <v>121</v>
          </cell>
          <cell r="O343">
            <v>132</v>
          </cell>
          <cell r="P343">
            <v>145</v>
          </cell>
          <cell r="U343">
            <v>5</v>
          </cell>
          <cell r="V343" t="str">
            <v>Facia</v>
          </cell>
          <cell r="W343" t="str">
            <v>DOOR</v>
          </cell>
          <cell r="X343" t="str">
            <v>D</v>
          </cell>
          <cell r="Y343">
            <v>21</v>
          </cell>
          <cell r="Z343">
            <v>42</v>
          </cell>
          <cell r="AA343">
            <v>1</v>
          </cell>
          <cell r="AB343">
            <v>0</v>
          </cell>
          <cell r="AC343" t="str">
            <v xml:space="preserve">Door, 21'' wide x 42'' high </v>
          </cell>
          <cell r="AD343">
            <v>1</v>
          </cell>
          <cell r="AF343">
            <v>6.125</v>
          </cell>
          <cell r="AG343">
            <v>0.51041666666666663</v>
          </cell>
          <cell r="AH343">
            <v>18.375</v>
          </cell>
          <cell r="AL343">
            <v>0</v>
          </cell>
          <cell r="AM343">
            <v>10</v>
          </cell>
        </row>
        <row r="344">
          <cell r="A344" t="str">
            <v>D2149</v>
          </cell>
          <cell r="C344">
            <v>79</v>
          </cell>
          <cell r="D344">
            <v>85</v>
          </cell>
          <cell r="E344">
            <v>95</v>
          </cell>
          <cell r="F344">
            <v>167.625</v>
          </cell>
          <cell r="G344">
            <v>218</v>
          </cell>
          <cell r="H344">
            <v>99</v>
          </cell>
          <cell r="I344">
            <v>99</v>
          </cell>
          <cell r="J344">
            <v>126</v>
          </cell>
          <cell r="K344">
            <v>118</v>
          </cell>
          <cell r="L344">
            <v>118</v>
          </cell>
          <cell r="M344">
            <v>118</v>
          </cell>
          <cell r="N344">
            <v>144</v>
          </cell>
          <cell r="O344">
            <v>157</v>
          </cell>
          <cell r="P344">
            <v>171</v>
          </cell>
          <cell r="U344">
            <v>5</v>
          </cell>
          <cell r="V344" t="str">
            <v>Facia</v>
          </cell>
          <cell r="W344" t="str">
            <v>DOOR</v>
          </cell>
          <cell r="X344" t="str">
            <v>D</v>
          </cell>
          <cell r="Y344">
            <v>21</v>
          </cell>
          <cell r="Z344">
            <v>49.8</v>
          </cell>
          <cell r="AA344">
            <v>1</v>
          </cell>
          <cell r="AB344">
            <v>0</v>
          </cell>
          <cell r="AC344" t="str">
            <v xml:space="preserve">Door, 21'' wide x 49.8'' high </v>
          </cell>
          <cell r="AD344">
            <v>1</v>
          </cell>
          <cell r="AF344">
            <v>7.2625000000000002</v>
          </cell>
          <cell r="AG344">
            <v>0.60520833333333324</v>
          </cell>
          <cell r="AH344">
            <v>21.787500000000001</v>
          </cell>
          <cell r="AL344">
            <v>0</v>
          </cell>
          <cell r="AM344">
            <v>10</v>
          </cell>
        </row>
        <row r="345">
          <cell r="A345" t="str">
            <v>D2153</v>
          </cell>
          <cell r="C345">
            <v>80</v>
          </cell>
          <cell r="D345">
            <v>86</v>
          </cell>
          <cell r="E345">
            <v>96</v>
          </cell>
          <cell r="F345">
            <v>173</v>
          </cell>
          <cell r="G345">
            <v>230</v>
          </cell>
          <cell r="H345">
            <v>104</v>
          </cell>
          <cell r="I345">
            <v>104</v>
          </cell>
          <cell r="J345">
            <v>131</v>
          </cell>
          <cell r="K345">
            <v>124</v>
          </cell>
          <cell r="L345">
            <v>124</v>
          </cell>
          <cell r="M345">
            <v>124</v>
          </cell>
          <cell r="N345">
            <v>150</v>
          </cell>
          <cell r="O345">
            <v>163</v>
          </cell>
          <cell r="P345">
            <v>179</v>
          </cell>
          <cell r="U345">
            <v>5</v>
          </cell>
          <cell r="V345" t="str">
            <v>Facia</v>
          </cell>
          <cell r="W345" t="str">
            <v>DOOR</v>
          </cell>
          <cell r="X345" t="str">
            <v>D</v>
          </cell>
          <cell r="Y345">
            <v>21</v>
          </cell>
          <cell r="Z345">
            <v>52.8</v>
          </cell>
          <cell r="AA345">
            <v>1</v>
          </cell>
          <cell r="AB345">
            <v>0</v>
          </cell>
          <cell r="AC345" t="str">
            <v xml:space="preserve">Door, 21'' wide x 52.8'' high </v>
          </cell>
          <cell r="AD345">
            <v>1</v>
          </cell>
          <cell r="AF345">
            <v>7.7</v>
          </cell>
          <cell r="AG345">
            <v>0.64166666666666661</v>
          </cell>
          <cell r="AH345">
            <v>23.1</v>
          </cell>
          <cell r="AL345">
            <v>0</v>
          </cell>
          <cell r="AM345">
            <v>10</v>
          </cell>
        </row>
        <row r="346">
          <cell r="A346" t="str">
            <v>D2421</v>
          </cell>
          <cell r="C346">
            <v>32</v>
          </cell>
          <cell r="D346">
            <v>35</v>
          </cell>
          <cell r="E346">
            <v>40</v>
          </cell>
          <cell r="F346">
            <v>75</v>
          </cell>
          <cell r="G346">
            <v>107</v>
          </cell>
          <cell r="H346">
            <v>57</v>
          </cell>
          <cell r="I346">
            <v>57</v>
          </cell>
          <cell r="J346">
            <v>72</v>
          </cell>
          <cell r="K346">
            <v>66</v>
          </cell>
          <cell r="L346">
            <v>66</v>
          </cell>
          <cell r="M346">
            <v>66</v>
          </cell>
          <cell r="N346">
            <v>83</v>
          </cell>
          <cell r="O346">
            <v>91</v>
          </cell>
          <cell r="P346">
            <v>94</v>
          </cell>
          <cell r="U346">
            <v>5</v>
          </cell>
          <cell r="V346" t="str">
            <v>Facia</v>
          </cell>
          <cell r="W346" t="str">
            <v>DOOR</v>
          </cell>
          <cell r="X346" t="str">
            <v>D</v>
          </cell>
          <cell r="Y346">
            <v>24</v>
          </cell>
          <cell r="Z346">
            <v>21</v>
          </cell>
          <cell r="AA346">
            <v>1</v>
          </cell>
          <cell r="AB346">
            <v>0</v>
          </cell>
          <cell r="AC346" t="str">
            <v xml:space="preserve">Door, 24.5'' wide x 21'' high </v>
          </cell>
          <cell r="AD346">
            <v>1</v>
          </cell>
          <cell r="AF346">
            <v>3.5</v>
          </cell>
          <cell r="AG346">
            <v>0.29166666666666669</v>
          </cell>
          <cell r="AH346">
            <v>10.5</v>
          </cell>
          <cell r="AL346">
            <v>0</v>
          </cell>
          <cell r="AM346">
            <v>10</v>
          </cell>
        </row>
        <row r="347">
          <cell r="A347" t="str">
            <v>D2424</v>
          </cell>
          <cell r="C347">
            <v>42</v>
          </cell>
          <cell r="D347">
            <v>46</v>
          </cell>
          <cell r="E347">
            <v>52</v>
          </cell>
          <cell r="F347">
            <v>92</v>
          </cell>
          <cell r="G347">
            <v>120</v>
          </cell>
          <cell r="H347">
            <v>65</v>
          </cell>
          <cell r="I347">
            <v>65</v>
          </cell>
          <cell r="J347">
            <v>82</v>
          </cell>
          <cell r="K347">
            <v>77</v>
          </cell>
          <cell r="L347">
            <v>77</v>
          </cell>
          <cell r="M347">
            <v>77</v>
          </cell>
          <cell r="N347">
            <v>94</v>
          </cell>
          <cell r="O347">
            <v>100</v>
          </cell>
          <cell r="P347">
            <v>109</v>
          </cell>
          <cell r="U347">
            <v>5</v>
          </cell>
          <cell r="V347" t="str">
            <v>Facia</v>
          </cell>
          <cell r="W347" t="str">
            <v>DOOR</v>
          </cell>
          <cell r="X347" t="str">
            <v>D</v>
          </cell>
          <cell r="Y347">
            <v>24</v>
          </cell>
          <cell r="Z347">
            <v>24</v>
          </cell>
          <cell r="AA347">
            <v>1</v>
          </cell>
          <cell r="AB347">
            <v>0</v>
          </cell>
          <cell r="AC347" t="str">
            <v xml:space="preserve">Door, 24'' wide x 24'' high </v>
          </cell>
          <cell r="AD347">
            <v>1</v>
          </cell>
          <cell r="AF347">
            <v>4</v>
          </cell>
          <cell r="AG347">
            <v>0.33333333333333331</v>
          </cell>
          <cell r="AH347">
            <v>12</v>
          </cell>
          <cell r="AL347">
            <v>0</v>
          </cell>
          <cell r="AM347">
            <v>10</v>
          </cell>
        </row>
        <row r="348">
          <cell r="A348" t="str">
            <v>D2427</v>
          </cell>
          <cell r="C348">
            <v>45</v>
          </cell>
          <cell r="D348">
            <v>49</v>
          </cell>
          <cell r="E348">
            <v>55.5</v>
          </cell>
          <cell r="F348">
            <v>100.5</v>
          </cell>
          <cell r="G348">
            <v>135</v>
          </cell>
          <cell r="H348">
            <v>70</v>
          </cell>
          <cell r="I348">
            <v>70</v>
          </cell>
          <cell r="J348">
            <v>87</v>
          </cell>
          <cell r="K348">
            <v>83.5</v>
          </cell>
          <cell r="L348">
            <v>83.5</v>
          </cell>
          <cell r="M348">
            <v>83.5</v>
          </cell>
          <cell r="N348">
            <v>100</v>
          </cell>
          <cell r="O348">
            <v>105.5</v>
          </cell>
          <cell r="P348">
            <v>118</v>
          </cell>
          <cell r="U348">
            <v>5</v>
          </cell>
          <cell r="V348" t="str">
            <v>Facia</v>
          </cell>
          <cell r="W348" t="str">
            <v>DOOR</v>
          </cell>
          <cell r="X348" t="str">
            <v>D</v>
          </cell>
          <cell r="Y348">
            <v>24</v>
          </cell>
          <cell r="Z348">
            <v>27</v>
          </cell>
          <cell r="AA348">
            <v>1</v>
          </cell>
          <cell r="AB348">
            <v>0</v>
          </cell>
          <cell r="AC348" t="str">
            <v xml:space="preserve">Door, 24'' wide x 27'' high </v>
          </cell>
          <cell r="AD348">
            <v>1</v>
          </cell>
          <cell r="AF348">
            <v>4.5</v>
          </cell>
          <cell r="AG348">
            <v>0.375</v>
          </cell>
          <cell r="AH348">
            <v>13.5</v>
          </cell>
          <cell r="AL348">
            <v>0</v>
          </cell>
          <cell r="AM348">
            <v>10</v>
          </cell>
        </row>
        <row r="349">
          <cell r="A349" t="str">
            <v>D2430</v>
          </cell>
          <cell r="C349">
            <v>48</v>
          </cell>
          <cell r="D349">
            <v>52</v>
          </cell>
          <cell r="E349">
            <v>59</v>
          </cell>
          <cell r="F349">
            <v>109</v>
          </cell>
          <cell r="G349">
            <v>150</v>
          </cell>
          <cell r="H349">
            <v>75</v>
          </cell>
          <cell r="I349">
            <v>75</v>
          </cell>
          <cell r="J349">
            <v>92</v>
          </cell>
          <cell r="K349">
            <v>90</v>
          </cell>
          <cell r="L349">
            <v>90</v>
          </cell>
          <cell r="M349">
            <v>90</v>
          </cell>
          <cell r="N349">
            <v>106</v>
          </cell>
          <cell r="O349">
            <v>111</v>
          </cell>
          <cell r="P349">
            <v>127</v>
          </cell>
          <cell r="U349">
            <v>5</v>
          </cell>
          <cell r="V349" t="str">
            <v>Facia</v>
          </cell>
          <cell r="W349" t="str">
            <v>DOOR</v>
          </cell>
          <cell r="X349" t="str">
            <v>D</v>
          </cell>
          <cell r="Y349">
            <v>24</v>
          </cell>
          <cell r="Z349">
            <v>30</v>
          </cell>
          <cell r="AA349">
            <v>1</v>
          </cell>
          <cell r="AB349">
            <v>0</v>
          </cell>
          <cell r="AC349" t="str">
            <v xml:space="preserve">Door, 24'' wide x 30'' high </v>
          </cell>
          <cell r="AD349">
            <v>1</v>
          </cell>
          <cell r="AF349">
            <v>5</v>
          </cell>
          <cell r="AG349">
            <v>0.41666666666666669</v>
          </cell>
          <cell r="AH349">
            <v>15</v>
          </cell>
          <cell r="AL349">
            <v>0</v>
          </cell>
          <cell r="AM349">
            <v>10</v>
          </cell>
        </row>
        <row r="350">
          <cell r="A350" t="str">
            <v>D2433</v>
          </cell>
          <cell r="C350">
            <v>55.5</v>
          </cell>
          <cell r="D350">
            <v>60</v>
          </cell>
          <cell r="E350">
            <v>67.5</v>
          </cell>
          <cell r="F350">
            <v>122.5</v>
          </cell>
          <cell r="G350">
            <v>165</v>
          </cell>
          <cell r="H350">
            <v>78</v>
          </cell>
          <cell r="I350">
            <v>78</v>
          </cell>
          <cell r="J350">
            <v>99</v>
          </cell>
          <cell r="K350">
            <v>93.5</v>
          </cell>
          <cell r="L350">
            <v>93.5</v>
          </cell>
          <cell r="M350">
            <v>93.5</v>
          </cell>
          <cell r="N350">
            <v>113.5</v>
          </cell>
          <cell r="O350">
            <v>121.5</v>
          </cell>
          <cell r="P350">
            <v>133.5</v>
          </cell>
          <cell r="U350">
            <v>5</v>
          </cell>
          <cell r="V350" t="str">
            <v>Facia</v>
          </cell>
          <cell r="W350" t="str">
            <v>DOOR</v>
          </cell>
          <cell r="X350" t="str">
            <v>D</v>
          </cell>
          <cell r="Y350">
            <v>24</v>
          </cell>
          <cell r="Z350">
            <v>33</v>
          </cell>
          <cell r="AA350">
            <v>1</v>
          </cell>
          <cell r="AB350">
            <v>0</v>
          </cell>
          <cell r="AC350" t="str">
            <v xml:space="preserve">Door, 24'' wide x 33'' high </v>
          </cell>
          <cell r="AD350">
            <v>1</v>
          </cell>
          <cell r="AF350">
            <v>5.5</v>
          </cell>
          <cell r="AG350">
            <v>0.45833333333333337</v>
          </cell>
          <cell r="AH350">
            <v>16.5</v>
          </cell>
          <cell r="AL350">
            <v>0</v>
          </cell>
          <cell r="AM350">
            <v>10</v>
          </cell>
        </row>
        <row r="351">
          <cell r="A351" t="str">
            <v>D2436</v>
          </cell>
          <cell r="C351">
            <v>63</v>
          </cell>
          <cell r="D351">
            <v>68</v>
          </cell>
          <cell r="E351">
            <v>76</v>
          </cell>
          <cell r="F351">
            <v>136</v>
          </cell>
          <cell r="G351">
            <v>180</v>
          </cell>
          <cell r="H351">
            <v>81</v>
          </cell>
          <cell r="I351">
            <v>81</v>
          </cell>
          <cell r="J351">
            <v>106</v>
          </cell>
          <cell r="K351">
            <v>97</v>
          </cell>
          <cell r="L351">
            <v>97</v>
          </cell>
          <cell r="M351">
            <v>97</v>
          </cell>
          <cell r="N351">
            <v>121</v>
          </cell>
          <cell r="O351">
            <v>132</v>
          </cell>
          <cell r="P351">
            <v>140</v>
          </cell>
          <cell r="U351">
            <v>5</v>
          </cell>
          <cell r="V351" t="str">
            <v>Facia</v>
          </cell>
          <cell r="W351" t="str">
            <v>DOOR</v>
          </cell>
          <cell r="X351" t="str">
            <v>D</v>
          </cell>
          <cell r="Y351">
            <v>24</v>
          </cell>
          <cell r="Z351">
            <v>36</v>
          </cell>
          <cell r="AA351">
            <v>1</v>
          </cell>
          <cell r="AB351">
            <v>0</v>
          </cell>
          <cell r="AC351" t="str">
            <v xml:space="preserve">Door, 24'' wide x 36'' high </v>
          </cell>
          <cell r="AD351">
            <v>1</v>
          </cell>
          <cell r="AF351">
            <v>6</v>
          </cell>
          <cell r="AG351">
            <v>0.5</v>
          </cell>
          <cell r="AH351">
            <v>18</v>
          </cell>
          <cell r="AL351">
            <v>0</v>
          </cell>
          <cell r="AM351">
            <v>10</v>
          </cell>
        </row>
        <row r="352">
          <cell r="A352" t="str">
            <v>D2439</v>
          </cell>
          <cell r="C352">
            <v>65</v>
          </cell>
          <cell r="D352">
            <v>70.5</v>
          </cell>
          <cell r="E352">
            <v>79</v>
          </cell>
          <cell r="F352">
            <v>144</v>
          </cell>
          <cell r="G352">
            <v>194.5</v>
          </cell>
          <cell r="H352">
            <v>88.5</v>
          </cell>
          <cell r="I352">
            <v>88.5</v>
          </cell>
          <cell r="J352">
            <v>111.5</v>
          </cell>
          <cell r="K352">
            <v>106.5</v>
          </cell>
          <cell r="L352">
            <v>106.5</v>
          </cell>
          <cell r="M352">
            <v>106.5</v>
          </cell>
          <cell r="N352">
            <v>127</v>
          </cell>
          <cell r="O352">
            <v>134.5</v>
          </cell>
          <cell r="P352">
            <v>152.5</v>
          </cell>
          <cell r="U352">
            <v>5</v>
          </cell>
          <cell r="V352" t="str">
            <v>Facia</v>
          </cell>
          <cell r="W352" t="str">
            <v>DOOR</v>
          </cell>
          <cell r="X352" t="str">
            <v>D</v>
          </cell>
          <cell r="Y352">
            <v>24</v>
          </cell>
          <cell r="Z352">
            <v>39</v>
          </cell>
          <cell r="AA352">
            <v>1</v>
          </cell>
          <cell r="AB352">
            <v>0</v>
          </cell>
          <cell r="AC352" t="str">
            <v xml:space="preserve">Door, 24'' wide x 39'' high </v>
          </cell>
          <cell r="AD352">
            <v>1</v>
          </cell>
          <cell r="AF352">
            <v>6.5</v>
          </cell>
          <cell r="AG352">
            <v>0.54166666666666674</v>
          </cell>
          <cell r="AH352">
            <v>19.5</v>
          </cell>
          <cell r="AL352">
            <v>0</v>
          </cell>
          <cell r="AM352">
            <v>10</v>
          </cell>
        </row>
        <row r="353">
          <cell r="A353" t="str">
            <v>D2442</v>
          </cell>
          <cell r="C353">
            <v>67</v>
          </cell>
          <cell r="D353">
            <v>73</v>
          </cell>
          <cell r="E353">
            <v>82</v>
          </cell>
          <cell r="F353">
            <v>152</v>
          </cell>
          <cell r="G353">
            <v>209</v>
          </cell>
          <cell r="H353">
            <v>96</v>
          </cell>
          <cell r="I353">
            <v>96</v>
          </cell>
          <cell r="J353">
            <v>117</v>
          </cell>
          <cell r="K353">
            <v>116</v>
          </cell>
          <cell r="L353">
            <v>116</v>
          </cell>
          <cell r="M353">
            <v>116</v>
          </cell>
          <cell r="N353">
            <v>133</v>
          </cell>
          <cell r="O353">
            <v>137</v>
          </cell>
          <cell r="P353">
            <v>165</v>
          </cell>
          <cell r="U353">
            <v>5</v>
          </cell>
          <cell r="V353" t="str">
            <v>Facia</v>
          </cell>
          <cell r="W353" t="str">
            <v>DOOR</v>
          </cell>
          <cell r="X353" t="str">
            <v>D</v>
          </cell>
          <cell r="Y353">
            <v>24</v>
          </cell>
          <cell r="Z353">
            <v>42</v>
          </cell>
          <cell r="AA353">
            <v>1</v>
          </cell>
          <cell r="AB353">
            <v>0</v>
          </cell>
          <cell r="AC353" t="str">
            <v xml:space="preserve">Door, 24'' wide x 42'' high </v>
          </cell>
          <cell r="AD353">
            <v>1</v>
          </cell>
          <cell r="AF353">
            <v>7</v>
          </cell>
          <cell r="AG353">
            <v>0.58333333333333337</v>
          </cell>
          <cell r="AH353">
            <v>21</v>
          </cell>
          <cell r="AL353">
            <v>0</v>
          </cell>
          <cell r="AM353">
            <v>10</v>
          </cell>
        </row>
        <row r="354">
          <cell r="A354" t="str">
            <v>D2449</v>
          </cell>
          <cell r="C354">
            <v>95</v>
          </cell>
          <cell r="D354">
            <v>102</v>
          </cell>
          <cell r="E354">
            <v>116</v>
          </cell>
          <cell r="F354">
            <v>199</v>
          </cell>
          <cell r="G354">
            <v>248</v>
          </cell>
          <cell r="H354">
            <v>108</v>
          </cell>
          <cell r="I354">
            <v>108</v>
          </cell>
          <cell r="J354">
            <v>138</v>
          </cell>
          <cell r="K354">
            <v>129</v>
          </cell>
          <cell r="L354">
            <v>129</v>
          </cell>
          <cell r="M354">
            <v>129</v>
          </cell>
          <cell r="N354">
            <v>157</v>
          </cell>
          <cell r="O354">
            <v>170</v>
          </cell>
          <cell r="P354">
            <v>185</v>
          </cell>
          <cell r="U354">
            <v>5</v>
          </cell>
          <cell r="V354" t="str">
            <v>Facia</v>
          </cell>
          <cell r="W354" t="str">
            <v>DOOR</v>
          </cell>
          <cell r="X354" t="str">
            <v>D</v>
          </cell>
          <cell r="Y354">
            <v>24</v>
          </cell>
          <cell r="Z354">
            <v>49.8</v>
          </cell>
          <cell r="AA354">
            <v>1</v>
          </cell>
          <cell r="AB354">
            <v>0</v>
          </cell>
          <cell r="AC354" t="str">
            <v xml:space="preserve">Door, 24'' wide x 49.8'' high </v>
          </cell>
          <cell r="AD354">
            <v>1</v>
          </cell>
          <cell r="AF354">
            <v>8.3000000000000007</v>
          </cell>
          <cell r="AG354">
            <v>0.69166666666666654</v>
          </cell>
          <cell r="AH354">
            <v>24.9</v>
          </cell>
          <cell r="AL354">
            <v>0</v>
          </cell>
          <cell r="AM354">
            <v>10</v>
          </cell>
        </row>
        <row r="355">
          <cell r="A355" t="str">
            <v>D2453</v>
          </cell>
          <cell r="C355">
            <v>98</v>
          </cell>
          <cell r="D355">
            <v>105</v>
          </cell>
          <cell r="E355">
            <v>119</v>
          </cell>
          <cell r="F355">
            <v>207</v>
          </cell>
          <cell r="G355">
            <v>263</v>
          </cell>
          <cell r="H355">
            <v>112</v>
          </cell>
          <cell r="I355">
            <v>112</v>
          </cell>
          <cell r="J355">
            <v>143</v>
          </cell>
          <cell r="K355">
            <v>135</v>
          </cell>
          <cell r="L355">
            <v>135</v>
          </cell>
          <cell r="M355">
            <v>135</v>
          </cell>
          <cell r="N355">
            <v>163</v>
          </cell>
          <cell r="O355">
            <v>177</v>
          </cell>
          <cell r="P355">
            <v>193</v>
          </cell>
          <cell r="U355">
            <v>5</v>
          </cell>
          <cell r="V355" t="str">
            <v>Facia</v>
          </cell>
          <cell r="W355" t="str">
            <v>DOOR</v>
          </cell>
          <cell r="X355" t="str">
            <v>D</v>
          </cell>
          <cell r="Y355">
            <v>24</v>
          </cell>
          <cell r="Z355">
            <v>52.8</v>
          </cell>
          <cell r="AA355">
            <v>1</v>
          </cell>
          <cell r="AB355">
            <v>0</v>
          </cell>
          <cell r="AC355" t="str">
            <v xml:space="preserve">Door, 24'' wide x 52.8'' high </v>
          </cell>
          <cell r="AD355">
            <v>1</v>
          </cell>
          <cell r="AF355">
            <v>8.8000000000000007</v>
          </cell>
          <cell r="AG355">
            <v>0.73333333333333328</v>
          </cell>
          <cell r="AH355">
            <v>26.4</v>
          </cell>
          <cell r="AL355">
            <v>0</v>
          </cell>
          <cell r="AM355">
            <v>10</v>
          </cell>
        </row>
        <row r="356">
          <cell r="A356" t="str">
            <v>D2D15</v>
          </cell>
          <cell r="B356">
            <v>251</v>
          </cell>
          <cell r="C356">
            <v>254</v>
          </cell>
          <cell r="D356">
            <v>266</v>
          </cell>
          <cell r="E356">
            <v>284</v>
          </cell>
          <cell r="F356">
            <v>309</v>
          </cell>
          <cell r="G356">
            <v>284</v>
          </cell>
          <cell r="H356">
            <v>295</v>
          </cell>
          <cell r="I356">
            <v>295</v>
          </cell>
          <cell r="J356">
            <v>321</v>
          </cell>
          <cell r="K356">
            <v>304</v>
          </cell>
          <cell r="L356">
            <v>304</v>
          </cell>
          <cell r="M356">
            <v>304</v>
          </cell>
          <cell r="N356">
            <v>329</v>
          </cell>
          <cell r="O356">
            <v>351</v>
          </cell>
          <cell r="P356">
            <v>365</v>
          </cell>
          <cell r="S356">
            <v>26</v>
          </cell>
          <cell r="T356">
            <v>29</v>
          </cell>
          <cell r="V356" t="str">
            <v>Cabinet</v>
          </cell>
          <cell r="W356" t="str">
            <v>DESK</v>
          </cell>
          <cell r="X356" t="str">
            <v>D2D</v>
          </cell>
          <cell r="Y356">
            <v>15</v>
          </cell>
          <cell r="Z356">
            <v>29</v>
          </cell>
          <cell r="AA356">
            <v>24</v>
          </cell>
          <cell r="AB356">
            <v>0</v>
          </cell>
          <cell r="AC356" t="str">
            <v>Desk 2 File Drawers, 15 X 28.5 X 24</v>
          </cell>
          <cell r="AD356">
            <v>2</v>
          </cell>
          <cell r="AE356">
            <v>17.583333333333332</v>
          </cell>
          <cell r="AF356">
            <v>2.5</v>
          </cell>
          <cell r="AG356">
            <v>6.5</v>
          </cell>
          <cell r="AH356">
            <v>69.7614375</v>
          </cell>
          <cell r="AI356">
            <v>2</v>
          </cell>
          <cell r="AJ356">
            <v>0</v>
          </cell>
          <cell r="AK356">
            <v>2</v>
          </cell>
          <cell r="AL356">
            <v>1</v>
          </cell>
          <cell r="AM356">
            <v>10</v>
          </cell>
        </row>
        <row r="357">
          <cell r="A357" t="str">
            <v>D2D18</v>
          </cell>
          <cell r="B357">
            <v>259</v>
          </cell>
          <cell r="C357">
            <v>262</v>
          </cell>
          <cell r="D357">
            <v>275</v>
          </cell>
          <cell r="E357">
            <v>293</v>
          </cell>
          <cell r="F357">
            <v>323</v>
          </cell>
          <cell r="G357">
            <v>293</v>
          </cell>
          <cell r="H357">
            <v>307</v>
          </cell>
          <cell r="I357">
            <v>307</v>
          </cell>
          <cell r="J357">
            <v>333</v>
          </cell>
          <cell r="K357">
            <v>317</v>
          </cell>
          <cell r="L357">
            <v>317</v>
          </cell>
          <cell r="M357">
            <v>317</v>
          </cell>
          <cell r="N357">
            <v>342</v>
          </cell>
          <cell r="O357">
            <v>364</v>
          </cell>
          <cell r="P357">
            <v>383</v>
          </cell>
          <cell r="S357">
            <v>26</v>
          </cell>
          <cell r="T357">
            <v>29</v>
          </cell>
          <cell r="V357" t="str">
            <v>Cabinet</v>
          </cell>
          <cell r="W357" t="str">
            <v>DESK</v>
          </cell>
          <cell r="X357" t="str">
            <v>D2D</v>
          </cell>
          <cell r="Y357">
            <v>18</v>
          </cell>
          <cell r="Z357">
            <v>29</v>
          </cell>
          <cell r="AA357">
            <v>24</v>
          </cell>
          <cell r="AB357">
            <v>0</v>
          </cell>
          <cell r="AC357" t="str">
            <v>Desk 2 File Drawers, 18 X 28.5 X 24</v>
          </cell>
          <cell r="AD357">
            <v>2</v>
          </cell>
          <cell r="AE357">
            <v>19.333333333333332</v>
          </cell>
          <cell r="AF357">
            <v>3</v>
          </cell>
          <cell r="AG357">
            <v>7.7</v>
          </cell>
          <cell r="AH357">
            <v>75.6755</v>
          </cell>
          <cell r="AI357">
            <v>2</v>
          </cell>
          <cell r="AJ357">
            <v>0</v>
          </cell>
          <cell r="AK357">
            <v>2</v>
          </cell>
          <cell r="AL357">
            <v>1</v>
          </cell>
          <cell r="AM357">
            <v>10</v>
          </cell>
        </row>
        <row r="358">
          <cell r="A358" t="str">
            <v>D2D30</v>
          </cell>
          <cell r="B358">
            <v>298</v>
          </cell>
          <cell r="C358">
            <v>309</v>
          </cell>
          <cell r="D358">
            <v>324</v>
          </cell>
          <cell r="E358">
            <v>346</v>
          </cell>
          <cell r="F358">
            <v>396</v>
          </cell>
          <cell r="G358">
            <v>346</v>
          </cell>
          <cell r="H358">
            <v>364</v>
          </cell>
          <cell r="I358">
            <v>364</v>
          </cell>
          <cell r="J358">
            <v>396</v>
          </cell>
          <cell r="K358">
            <v>380</v>
          </cell>
          <cell r="L358">
            <v>380</v>
          </cell>
          <cell r="M358">
            <v>380</v>
          </cell>
          <cell r="N358">
            <v>410</v>
          </cell>
          <cell r="O358">
            <v>430</v>
          </cell>
          <cell r="P358">
            <v>469</v>
          </cell>
          <cell r="S358">
            <v>26</v>
          </cell>
          <cell r="T358">
            <v>29</v>
          </cell>
          <cell r="V358" t="str">
            <v>Cabinet</v>
          </cell>
          <cell r="W358" t="str">
            <v>DESK</v>
          </cell>
          <cell r="X358" t="str">
            <v>D2D</v>
          </cell>
          <cell r="Y358">
            <v>30</v>
          </cell>
          <cell r="Z358">
            <v>29</v>
          </cell>
          <cell r="AA358">
            <v>24</v>
          </cell>
          <cell r="AB358">
            <v>0</v>
          </cell>
          <cell r="AC358" t="str">
            <v>Desk 2 File Drawers, 30 X 28.5 X 24</v>
          </cell>
          <cell r="AD358">
            <v>1</v>
          </cell>
          <cell r="AE358">
            <v>26.333333333333332</v>
          </cell>
          <cell r="AF358">
            <v>5</v>
          </cell>
          <cell r="AG358">
            <v>12.8</v>
          </cell>
          <cell r="AH358">
            <v>99.33175</v>
          </cell>
          <cell r="AI358">
            <v>4</v>
          </cell>
          <cell r="AJ358">
            <v>0</v>
          </cell>
          <cell r="AK358">
            <v>2</v>
          </cell>
          <cell r="AL358">
            <v>1</v>
          </cell>
          <cell r="AM358">
            <v>13</v>
          </cell>
        </row>
        <row r="359">
          <cell r="A359" t="str">
            <v>D2D36</v>
          </cell>
          <cell r="B359">
            <v>310</v>
          </cell>
          <cell r="C359">
            <v>329</v>
          </cell>
          <cell r="D359">
            <v>346</v>
          </cell>
          <cell r="E359">
            <v>369</v>
          </cell>
          <cell r="F359">
            <v>429</v>
          </cell>
          <cell r="G359">
            <v>369</v>
          </cell>
          <cell r="H359">
            <v>390</v>
          </cell>
          <cell r="I359">
            <v>390</v>
          </cell>
          <cell r="J359">
            <v>423</v>
          </cell>
          <cell r="K359">
            <v>411</v>
          </cell>
          <cell r="L359">
            <v>411</v>
          </cell>
          <cell r="M359">
            <v>411</v>
          </cell>
          <cell r="N359">
            <v>439</v>
          </cell>
          <cell r="O359">
            <v>454</v>
          </cell>
          <cell r="P359">
            <v>511</v>
          </cell>
          <cell r="S359">
            <v>26</v>
          </cell>
          <cell r="T359">
            <v>29</v>
          </cell>
          <cell r="V359" t="str">
            <v>Cabinet</v>
          </cell>
          <cell r="W359" t="str">
            <v>DESK</v>
          </cell>
          <cell r="X359" t="str">
            <v>D2D</v>
          </cell>
          <cell r="Y359">
            <v>36</v>
          </cell>
          <cell r="Z359">
            <v>29</v>
          </cell>
          <cell r="AA359">
            <v>24</v>
          </cell>
          <cell r="AB359">
            <v>0</v>
          </cell>
          <cell r="AC359" t="str">
            <v>Desk 2 File Drawers, 36 X 28.5 X 24</v>
          </cell>
          <cell r="AD359">
            <v>1</v>
          </cell>
          <cell r="AE359">
            <v>29.833333333333332</v>
          </cell>
          <cell r="AF359">
            <v>6</v>
          </cell>
          <cell r="AG359">
            <v>15.3</v>
          </cell>
          <cell r="AH359">
            <v>111.159875</v>
          </cell>
          <cell r="AI359">
            <v>4</v>
          </cell>
          <cell r="AJ359">
            <v>0</v>
          </cell>
          <cell r="AK359">
            <v>2</v>
          </cell>
          <cell r="AL359">
            <v>1</v>
          </cell>
          <cell r="AM359">
            <v>13</v>
          </cell>
        </row>
        <row r="360">
          <cell r="A360" t="str">
            <v>D3D15</v>
          </cell>
          <cell r="B360">
            <v>228</v>
          </cell>
          <cell r="C360">
            <v>231</v>
          </cell>
          <cell r="D360">
            <v>243</v>
          </cell>
          <cell r="E360">
            <v>259</v>
          </cell>
          <cell r="F360">
            <v>284</v>
          </cell>
          <cell r="G360">
            <v>259</v>
          </cell>
          <cell r="H360">
            <v>281</v>
          </cell>
          <cell r="I360">
            <v>281</v>
          </cell>
          <cell r="J360">
            <v>307</v>
          </cell>
          <cell r="K360">
            <v>291</v>
          </cell>
          <cell r="L360">
            <v>291</v>
          </cell>
          <cell r="M360">
            <v>291</v>
          </cell>
          <cell r="N360">
            <v>316</v>
          </cell>
          <cell r="O360">
            <v>350</v>
          </cell>
          <cell r="P360">
            <v>361</v>
          </cell>
          <cell r="S360">
            <v>26</v>
          </cell>
          <cell r="T360">
            <v>29</v>
          </cell>
          <cell r="V360" t="str">
            <v>Cabinet</v>
          </cell>
          <cell r="W360" t="str">
            <v>DESK</v>
          </cell>
          <cell r="X360" t="str">
            <v>D3D</v>
          </cell>
          <cell r="Y360">
            <v>15</v>
          </cell>
          <cell r="Z360">
            <v>29</v>
          </cell>
          <cell r="AA360">
            <v>24</v>
          </cell>
          <cell r="AB360">
            <v>0</v>
          </cell>
          <cell r="AC360" t="str">
            <v>Desk 3 Drawer 1 File, 15 X 28.5 X 24</v>
          </cell>
          <cell r="AD360">
            <v>1</v>
          </cell>
          <cell r="AE360">
            <v>17.583333333333332</v>
          </cell>
          <cell r="AF360">
            <v>2.5</v>
          </cell>
          <cell r="AG360">
            <v>6.5</v>
          </cell>
          <cell r="AH360">
            <v>69.7614375</v>
          </cell>
          <cell r="AI360">
            <v>3</v>
          </cell>
          <cell r="AJ360">
            <v>0</v>
          </cell>
          <cell r="AK360">
            <v>3</v>
          </cell>
          <cell r="AL360">
            <v>1</v>
          </cell>
          <cell r="AM360">
            <v>13</v>
          </cell>
        </row>
        <row r="361">
          <cell r="A361" t="str">
            <v>D3D18</v>
          </cell>
          <cell r="B361">
            <v>238</v>
          </cell>
          <cell r="C361">
            <v>241</v>
          </cell>
          <cell r="D361">
            <v>253</v>
          </cell>
          <cell r="E361">
            <v>271</v>
          </cell>
          <cell r="F361">
            <v>301</v>
          </cell>
          <cell r="G361">
            <v>271</v>
          </cell>
          <cell r="H361">
            <v>295</v>
          </cell>
          <cell r="I361">
            <v>295</v>
          </cell>
          <cell r="J361">
            <v>322</v>
          </cell>
          <cell r="K361">
            <v>306</v>
          </cell>
          <cell r="L361">
            <v>306</v>
          </cell>
          <cell r="M361">
            <v>306</v>
          </cell>
          <cell r="N361">
            <v>333</v>
          </cell>
          <cell r="O361">
            <v>366</v>
          </cell>
          <cell r="P361">
            <v>377</v>
          </cell>
          <cell r="S361">
            <v>26</v>
          </cell>
          <cell r="T361">
            <v>29</v>
          </cell>
          <cell r="V361" t="str">
            <v>Cabinet</v>
          </cell>
          <cell r="W361" t="str">
            <v>DESK</v>
          </cell>
          <cell r="X361" t="str">
            <v>D3D</v>
          </cell>
          <cell r="Y361">
            <v>18</v>
          </cell>
          <cell r="Z361">
            <v>29</v>
          </cell>
          <cell r="AA361">
            <v>24</v>
          </cell>
          <cell r="AB361">
            <v>0</v>
          </cell>
          <cell r="AC361" t="str">
            <v>Desk 3 Drawer 1 File, 18 X 28.5 X 24</v>
          </cell>
          <cell r="AD361">
            <v>1</v>
          </cell>
          <cell r="AE361">
            <v>21.916666666666668</v>
          </cell>
          <cell r="AF361">
            <v>3</v>
          </cell>
          <cell r="AG361">
            <v>7.7</v>
          </cell>
          <cell r="AH361">
            <v>87.570187500000003</v>
          </cell>
          <cell r="AI361">
            <v>3</v>
          </cell>
          <cell r="AJ361">
            <v>0</v>
          </cell>
          <cell r="AK361">
            <v>3</v>
          </cell>
          <cell r="AL361">
            <v>1</v>
          </cell>
          <cell r="AM361">
            <v>13</v>
          </cell>
        </row>
        <row r="362">
          <cell r="A362" t="str">
            <v>D3D24</v>
          </cell>
          <cell r="B362">
            <v>262</v>
          </cell>
          <cell r="C362">
            <v>272</v>
          </cell>
          <cell r="D362">
            <v>286</v>
          </cell>
          <cell r="E362">
            <v>306</v>
          </cell>
          <cell r="F362">
            <v>346</v>
          </cell>
          <cell r="G362">
            <v>306</v>
          </cell>
          <cell r="H362">
            <v>332</v>
          </cell>
          <cell r="I362">
            <v>332</v>
          </cell>
          <cell r="J362">
            <v>362</v>
          </cell>
          <cell r="K362">
            <v>347</v>
          </cell>
          <cell r="L362">
            <v>347</v>
          </cell>
          <cell r="M362">
            <v>347</v>
          </cell>
          <cell r="N362">
            <v>377</v>
          </cell>
          <cell r="O362">
            <v>409</v>
          </cell>
          <cell r="P362">
            <v>433</v>
          </cell>
          <cell r="S362">
            <v>26</v>
          </cell>
          <cell r="T362">
            <v>29</v>
          </cell>
          <cell r="V362" t="str">
            <v>Cabinet</v>
          </cell>
          <cell r="W362" t="str">
            <v>DESK</v>
          </cell>
          <cell r="X362" t="str">
            <v>D3D</v>
          </cell>
          <cell r="Y362">
            <v>24</v>
          </cell>
          <cell r="Z362">
            <v>29</v>
          </cell>
          <cell r="AA362">
            <v>24</v>
          </cell>
          <cell r="AB362">
            <v>0</v>
          </cell>
          <cell r="AC362" t="str">
            <v>Desk 3 Drawer 1 File, 24 X 28.5 X 24</v>
          </cell>
          <cell r="AD362">
            <v>2</v>
          </cell>
          <cell r="AE362">
            <v>26.416666666666668</v>
          </cell>
          <cell r="AF362">
            <v>4</v>
          </cell>
          <cell r="AG362">
            <v>10.199999999999999</v>
          </cell>
          <cell r="AH362">
            <v>101.7420625</v>
          </cell>
          <cell r="AI362">
            <v>3</v>
          </cell>
          <cell r="AJ362">
            <v>0</v>
          </cell>
          <cell r="AK362">
            <v>3</v>
          </cell>
          <cell r="AL362">
            <v>1</v>
          </cell>
          <cell r="AM362">
            <v>13</v>
          </cell>
        </row>
        <row r="363">
          <cell r="A363" t="str">
            <v>D3D30</v>
          </cell>
          <cell r="B363">
            <v>279</v>
          </cell>
          <cell r="C363">
            <v>292</v>
          </cell>
          <cell r="D363">
            <v>307</v>
          </cell>
          <cell r="E363">
            <v>329</v>
          </cell>
          <cell r="F363">
            <v>379</v>
          </cell>
          <cell r="G363">
            <v>329</v>
          </cell>
          <cell r="H363">
            <v>363</v>
          </cell>
          <cell r="I363">
            <v>363</v>
          </cell>
          <cell r="J363">
            <v>397</v>
          </cell>
          <cell r="K363">
            <v>382</v>
          </cell>
          <cell r="L363">
            <v>382</v>
          </cell>
          <cell r="M363">
            <v>382</v>
          </cell>
          <cell r="N363">
            <v>414</v>
          </cell>
          <cell r="O363">
            <v>446</v>
          </cell>
          <cell r="P363">
            <v>483</v>
          </cell>
          <cell r="S363">
            <v>26</v>
          </cell>
          <cell r="T363">
            <v>29</v>
          </cell>
          <cell r="V363" t="str">
            <v>Cabinet</v>
          </cell>
          <cell r="W363" t="str">
            <v>DESK</v>
          </cell>
          <cell r="X363" t="str">
            <v>D3D</v>
          </cell>
          <cell r="Y363">
            <v>30</v>
          </cell>
          <cell r="Z363">
            <v>29</v>
          </cell>
          <cell r="AA363">
            <v>24</v>
          </cell>
          <cell r="AB363">
            <v>0</v>
          </cell>
          <cell r="AC363" t="str">
            <v>Desk 3 Drawer 1 File, 30 X 28.5 X 24</v>
          </cell>
          <cell r="AD363">
            <v>2</v>
          </cell>
          <cell r="AE363">
            <v>30.916666666666668</v>
          </cell>
          <cell r="AF363">
            <v>5</v>
          </cell>
          <cell r="AG363">
            <v>12.8</v>
          </cell>
          <cell r="AH363">
            <v>115.9139375</v>
          </cell>
          <cell r="AI363">
            <v>6</v>
          </cell>
          <cell r="AJ363">
            <v>0</v>
          </cell>
          <cell r="AK363">
            <v>3</v>
          </cell>
          <cell r="AL363">
            <v>1</v>
          </cell>
          <cell r="AM363">
            <v>16</v>
          </cell>
        </row>
        <row r="364">
          <cell r="A364" t="str">
            <v>D3D36</v>
          </cell>
          <cell r="B364">
            <v>294</v>
          </cell>
          <cell r="C364">
            <v>316</v>
          </cell>
          <cell r="D364">
            <v>333</v>
          </cell>
          <cell r="E364">
            <v>356</v>
          </cell>
          <cell r="F364">
            <v>416</v>
          </cell>
          <cell r="G364">
            <v>356</v>
          </cell>
          <cell r="H364">
            <v>393</v>
          </cell>
          <cell r="I364">
            <v>393</v>
          </cell>
          <cell r="J364">
            <v>429</v>
          </cell>
          <cell r="K364">
            <v>417</v>
          </cell>
          <cell r="L364">
            <v>417</v>
          </cell>
          <cell r="M364">
            <v>417</v>
          </cell>
          <cell r="N364">
            <v>449</v>
          </cell>
          <cell r="O364">
            <v>478</v>
          </cell>
          <cell r="P364">
            <v>533</v>
          </cell>
          <cell r="S364">
            <v>26</v>
          </cell>
          <cell r="T364">
            <v>29</v>
          </cell>
          <cell r="V364" t="str">
            <v>Cabinet</v>
          </cell>
          <cell r="W364" t="str">
            <v>DESK</v>
          </cell>
          <cell r="X364" t="str">
            <v>D3D</v>
          </cell>
          <cell r="Y364">
            <v>36</v>
          </cell>
          <cell r="Z364">
            <v>29</v>
          </cell>
          <cell r="AA364">
            <v>24</v>
          </cell>
          <cell r="AB364">
            <v>0</v>
          </cell>
          <cell r="AC364" t="str">
            <v>Desk 3 Drawer 1 File, 36 X 28.5 X 24</v>
          </cell>
          <cell r="AD364">
            <v>2</v>
          </cell>
          <cell r="AE364">
            <v>35.416666666666664</v>
          </cell>
          <cell r="AF364">
            <v>6</v>
          </cell>
          <cell r="AG364">
            <v>15.3</v>
          </cell>
          <cell r="AH364">
            <v>130.0858125</v>
          </cell>
          <cell r="AI364">
            <v>6</v>
          </cell>
          <cell r="AJ364">
            <v>0</v>
          </cell>
          <cell r="AK364">
            <v>3</v>
          </cell>
          <cell r="AL364">
            <v>1</v>
          </cell>
          <cell r="AM364">
            <v>16</v>
          </cell>
        </row>
        <row r="365">
          <cell r="A365" t="str">
            <v>DF12</v>
          </cell>
          <cell r="B365">
            <v>108</v>
          </cell>
          <cell r="C365">
            <v>115</v>
          </cell>
          <cell r="D365">
            <v>121</v>
          </cell>
          <cell r="E365">
            <v>129</v>
          </cell>
          <cell r="F365">
            <v>149</v>
          </cell>
          <cell r="G365">
            <v>156</v>
          </cell>
          <cell r="H365">
            <v>134</v>
          </cell>
          <cell r="I365">
            <v>134</v>
          </cell>
          <cell r="J365">
            <v>147</v>
          </cell>
          <cell r="K365">
            <v>141</v>
          </cell>
          <cell r="L365">
            <v>141</v>
          </cell>
          <cell r="M365">
            <v>141</v>
          </cell>
          <cell r="N365">
            <v>153</v>
          </cell>
          <cell r="O365">
            <v>164</v>
          </cell>
          <cell r="P365">
            <v>175</v>
          </cell>
          <cell r="Q365">
            <v>126</v>
          </cell>
          <cell r="R365">
            <v>149</v>
          </cell>
          <cell r="S365">
            <v>26</v>
          </cell>
          <cell r="T365">
            <v>29</v>
          </cell>
          <cell r="V365" t="str">
            <v>Cabinet</v>
          </cell>
          <cell r="W365" t="str">
            <v>DESK</v>
          </cell>
          <cell r="X365" t="str">
            <v>DF</v>
          </cell>
          <cell r="Y365">
            <v>12</v>
          </cell>
          <cell r="Z365">
            <v>29</v>
          </cell>
          <cell r="AA365">
            <v>24</v>
          </cell>
          <cell r="AB365">
            <v>1</v>
          </cell>
          <cell r="AC365" t="str">
            <v>Desk Full Door, 12 X 28.5 X 24</v>
          </cell>
          <cell r="AD365">
            <v>1</v>
          </cell>
          <cell r="AE365">
            <v>14.416666666666666</v>
          </cell>
          <cell r="AF365">
            <v>2</v>
          </cell>
          <cell r="AG365">
            <v>5.2</v>
          </cell>
          <cell r="AH365">
            <v>43.859375</v>
          </cell>
          <cell r="AI365">
            <v>2</v>
          </cell>
          <cell r="AJ365">
            <v>2</v>
          </cell>
          <cell r="AL365">
            <v>1</v>
          </cell>
          <cell r="AM365">
            <v>10</v>
          </cell>
        </row>
        <row r="366">
          <cell r="A366" t="str">
            <v>DF15</v>
          </cell>
          <cell r="B366">
            <v>112</v>
          </cell>
          <cell r="C366">
            <v>123</v>
          </cell>
          <cell r="D366">
            <v>130</v>
          </cell>
          <cell r="E366">
            <v>138</v>
          </cell>
          <cell r="F366">
            <v>163</v>
          </cell>
          <cell r="G366">
            <v>174</v>
          </cell>
          <cell r="H366">
            <v>142</v>
          </cell>
          <cell r="I366">
            <v>142</v>
          </cell>
          <cell r="J366">
            <v>157</v>
          </cell>
          <cell r="K366">
            <v>150</v>
          </cell>
          <cell r="L366">
            <v>150</v>
          </cell>
          <cell r="M366">
            <v>150</v>
          </cell>
          <cell r="N366">
            <v>164</v>
          </cell>
          <cell r="O366">
            <v>175</v>
          </cell>
          <cell r="P366">
            <v>188</v>
          </cell>
          <cell r="Q366">
            <v>142</v>
          </cell>
          <cell r="R366">
            <v>168</v>
          </cell>
          <cell r="S366">
            <v>26</v>
          </cell>
          <cell r="T366">
            <v>29</v>
          </cell>
          <cell r="V366" t="str">
            <v>Cabinet</v>
          </cell>
          <cell r="W366" t="str">
            <v>DESK</v>
          </cell>
          <cell r="X366" t="str">
            <v>DF</v>
          </cell>
          <cell r="Y366">
            <v>15</v>
          </cell>
          <cell r="Z366">
            <v>29</v>
          </cell>
          <cell r="AA366">
            <v>24</v>
          </cell>
          <cell r="AB366">
            <v>1</v>
          </cell>
          <cell r="AC366" t="str">
            <v>Desk Full Door, 15 X 28.5 X 24</v>
          </cell>
          <cell r="AD366">
            <v>1</v>
          </cell>
          <cell r="AE366">
            <v>15.666666666666666</v>
          </cell>
          <cell r="AF366">
            <v>2.5</v>
          </cell>
          <cell r="AG366">
            <v>6.5</v>
          </cell>
          <cell r="AH366">
            <v>48.8359375</v>
          </cell>
          <cell r="AI366">
            <v>2</v>
          </cell>
          <cell r="AJ366">
            <v>2</v>
          </cell>
          <cell r="AL366">
            <v>1</v>
          </cell>
          <cell r="AM366">
            <v>10</v>
          </cell>
        </row>
        <row r="367">
          <cell r="A367" t="str">
            <v>DF18</v>
          </cell>
          <cell r="B367">
            <v>117</v>
          </cell>
          <cell r="C367">
            <v>130</v>
          </cell>
          <cell r="D367">
            <v>137</v>
          </cell>
          <cell r="E367">
            <v>146</v>
          </cell>
          <cell r="F367">
            <v>176</v>
          </cell>
          <cell r="G367">
            <v>190</v>
          </cell>
          <cell r="H367">
            <v>151</v>
          </cell>
          <cell r="I367">
            <v>151</v>
          </cell>
          <cell r="J367">
            <v>166</v>
          </cell>
          <cell r="K367">
            <v>160</v>
          </cell>
          <cell r="L367">
            <v>160</v>
          </cell>
          <cell r="M367">
            <v>160</v>
          </cell>
          <cell r="N367">
            <v>174</v>
          </cell>
          <cell r="O367">
            <v>185</v>
          </cell>
          <cell r="P367">
            <v>201</v>
          </cell>
          <cell r="Q367">
            <v>158</v>
          </cell>
          <cell r="R367">
            <v>187</v>
          </cell>
          <cell r="S367">
            <v>26</v>
          </cell>
          <cell r="T367">
            <v>29</v>
          </cell>
          <cell r="V367" t="str">
            <v>Cabinet</v>
          </cell>
          <cell r="W367" t="str">
            <v>DESK</v>
          </cell>
          <cell r="X367" t="str">
            <v>DF</v>
          </cell>
          <cell r="Y367">
            <v>18</v>
          </cell>
          <cell r="Z367">
            <v>29</v>
          </cell>
          <cell r="AA367">
            <v>24</v>
          </cell>
          <cell r="AB367">
            <v>1</v>
          </cell>
          <cell r="AC367" t="str">
            <v>Desk Full Door, 18 X 28.5 X 24</v>
          </cell>
          <cell r="AD367">
            <v>1</v>
          </cell>
          <cell r="AE367">
            <v>16.916666666666664</v>
          </cell>
          <cell r="AF367">
            <v>3</v>
          </cell>
          <cell r="AG367">
            <v>7.7</v>
          </cell>
          <cell r="AH367">
            <v>53.8125</v>
          </cell>
          <cell r="AI367">
            <v>2</v>
          </cell>
          <cell r="AJ367">
            <v>2</v>
          </cell>
          <cell r="AL367">
            <v>1</v>
          </cell>
          <cell r="AM367">
            <v>10</v>
          </cell>
        </row>
        <row r="368">
          <cell r="A368" t="str">
            <v>DF21</v>
          </cell>
          <cell r="B368">
            <v>119</v>
          </cell>
          <cell r="C368">
            <v>135</v>
          </cell>
          <cell r="D368">
            <v>142</v>
          </cell>
          <cell r="E368">
            <v>152</v>
          </cell>
          <cell r="F368">
            <v>187</v>
          </cell>
          <cell r="G368">
            <v>205</v>
          </cell>
          <cell r="H368">
            <v>157</v>
          </cell>
          <cell r="I368">
            <v>157</v>
          </cell>
          <cell r="J368">
            <v>174</v>
          </cell>
          <cell r="K368">
            <v>166</v>
          </cell>
          <cell r="L368">
            <v>166</v>
          </cell>
          <cell r="M368">
            <v>166</v>
          </cell>
          <cell r="N368">
            <v>182</v>
          </cell>
          <cell r="O368">
            <v>194</v>
          </cell>
          <cell r="P368">
            <v>210</v>
          </cell>
          <cell r="Q368">
            <v>174</v>
          </cell>
          <cell r="R368">
            <v>205</v>
          </cell>
          <cell r="S368">
            <v>26</v>
          </cell>
          <cell r="T368">
            <v>29</v>
          </cell>
          <cell r="V368" t="str">
            <v>Cabinet</v>
          </cell>
          <cell r="W368" t="str">
            <v>DESK</v>
          </cell>
          <cell r="X368" t="str">
            <v>DF</v>
          </cell>
          <cell r="Y368">
            <v>21</v>
          </cell>
          <cell r="Z368">
            <v>29</v>
          </cell>
          <cell r="AA368">
            <v>24</v>
          </cell>
          <cell r="AB368">
            <v>1</v>
          </cell>
          <cell r="AC368" t="str">
            <v>Desk Full Door, 21 X 28.5 X 24</v>
          </cell>
          <cell r="AD368">
            <v>2</v>
          </cell>
          <cell r="AE368">
            <v>18.166666666666664</v>
          </cell>
          <cell r="AF368">
            <v>3.5</v>
          </cell>
          <cell r="AG368">
            <v>9</v>
          </cell>
          <cell r="AH368">
            <v>58.7890625</v>
          </cell>
          <cell r="AI368">
            <v>2</v>
          </cell>
          <cell r="AJ368">
            <v>2</v>
          </cell>
          <cell r="AL368">
            <v>1</v>
          </cell>
          <cell r="AM368">
            <v>10</v>
          </cell>
        </row>
        <row r="369">
          <cell r="A369" t="str">
            <v>DF24</v>
          </cell>
          <cell r="B369">
            <v>134</v>
          </cell>
          <cell r="C369">
            <v>156</v>
          </cell>
          <cell r="D369">
            <v>165</v>
          </cell>
          <cell r="E369">
            <v>177</v>
          </cell>
          <cell r="F369">
            <v>217</v>
          </cell>
          <cell r="G369">
            <v>232</v>
          </cell>
          <cell r="H369">
            <v>192</v>
          </cell>
          <cell r="I369">
            <v>192</v>
          </cell>
          <cell r="J369">
            <v>213</v>
          </cell>
          <cell r="K369">
            <v>206</v>
          </cell>
          <cell r="L369">
            <v>206</v>
          </cell>
          <cell r="M369">
            <v>206</v>
          </cell>
          <cell r="N369">
            <v>225</v>
          </cell>
          <cell r="O369">
            <v>248</v>
          </cell>
          <cell r="P369">
            <v>265</v>
          </cell>
          <cell r="Q369">
            <v>190</v>
          </cell>
          <cell r="R369">
            <v>224</v>
          </cell>
          <cell r="S369">
            <v>26</v>
          </cell>
          <cell r="T369">
            <v>29</v>
          </cell>
          <cell r="V369" t="str">
            <v>Cabinet</v>
          </cell>
          <cell r="W369" t="str">
            <v>DESK</v>
          </cell>
          <cell r="X369" t="str">
            <v>DF</v>
          </cell>
          <cell r="Y369">
            <v>24</v>
          </cell>
          <cell r="Z369">
            <v>29</v>
          </cell>
          <cell r="AA369">
            <v>24</v>
          </cell>
          <cell r="AB369">
            <v>0</v>
          </cell>
          <cell r="AC369" t="str">
            <v>Desk Full Door, 24 X 28.5 X 24</v>
          </cell>
          <cell r="AD369">
            <v>1</v>
          </cell>
          <cell r="AE369">
            <v>19.416666666666664</v>
          </cell>
          <cell r="AF369">
            <v>4</v>
          </cell>
          <cell r="AG369">
            <v>10.199999999999999</v>
          </cell>
          <cell r="AH369">
            <v>63.765625</v>
          </cell>
          <cell r="AI369">
            <v>2</v>
          </cell>
          <cell r="AJ369">
            <v>2</v>
          </cell>
          <cell r="AL369">
            <v>1</v>
          </cell>
          <cell r="AM369">
            <v>13</v>
          </cell>
        </row>
        <row r="370">
          <cell r="A370" t="str">
            <v>DF27</v>
          </cell>
          <cell r="B370">
            <v>139</v>
          </cell>
          <cell r="C370">
            <v>161</v>
          </cell>
          <cell r="D370">
            <v>170</v>
          </cell>
          <cell r="E370">
            <v>182</v>
          </cell>
          <cell r="F370">
            <v>227</v>
          </cell>
          <cell r="G370">
            <v>249</v>
          </cell>
          <cell r="H370">
            <v>202</v>
          </cell>
          <cell r="I370">
            <v>202</v>
          </cell>
          <cell r="J370">
            <v>223</v>
          </cell>
          <cell r="K370">
            <v>216</v>
          </cell>
          <cell r="L370">
            <v>216</v>
          </cell>
          <cell r="M370">
            <v>216</v>
          </cell>
          <cell r="N370">
            <v>236</v>
          </cell>
          <cell r="O370">
            <v>257</v>
          </cell>
          <cell r="P370">
            <v>279</v>
          </cell>
          <cell r="Q370">
            <v>206</v>
          </cell>
          <cell r="R370">
            <v>243</v>
          </cell>
          <cell r="S370">
            <v>26</v>
          </cell>
          <cell r="T370">
            <v>29</v>
          </cell>
          <cell r="V370" t="str">
            <v>Cabinet</v>
          </cell>
          <cell r="W370" t="str">
            <v>DESK</v>
          </cell>
          <cell r="X370" t="str">
            <v>DF</v>
          </cell>
          <cell r="Y370">
            <v>27</v>
          </cell>
          <cell r="Z370">
            <v>29</v>
          </cell>
          <cell r="AA370">
            <v>24</v>
          </cell>
          <cell r="AB370">
            <v>0</v>
          </cell>
          <cell r="AC370" t="str">
            <v>Desk Full Door, 27 X 28.5 X 24</v>
          </cell>
          <cell r="AD370">
            <v>2</v>
          </cell>
          <cell r="AE370">
            <v>20.666666666666668</v>
          </cell>
          <cell r="AF370">
            <v>4.5</v>
          </cell>
          <cell r="AG370">
            <v>11.5</v>
          </cell>
          <cell r="AH370">
            <v>68.7421875</v>
          </cell>
          <cell r="AI370">
            <v>2</v>
          </cell>
          <cell r="AJ370">
            <v>2</v>
          </cell>
          <cell r="AL370">
            <v>1</v>
          </cell>
          <cell r="AM370">
            <v>13</v>
          </cell>
        </row>
        <row r="371">
          <cell r="A371" t="str">
            <v>DF30</v>
          </cell>
          <cell r="B371">
            <v>141</v>
          </cell>
          <cell r="C371">
            <v>171</v>
          </cell>
          <cell r="D371">
            <v>180</v>
          </cell>
          <cell r="E371">
            <v>193</v>
          </cell>
          <cell r="F371">
            <v>243</v>
          </cell>
          <cell r="G371">
            <v>263</v>
          </cell>
          <cell r="H371">
            <v>206</v>
          </cell>
          <cell r="I371">
            <v>206</v>
          </cell>
          <cell r="J371">
            <v>230</v>
          </cell>
          <cell r="K371">
            <v>221</v>
          </cell>
          <cell r="L371">
            <v>221</v>
          </cell>
          <cell r="M371">
            <v>221</v>
          </cell>
          <cell r="N371">
            <v>243</v>
          </cell>
          <cell r="O371">
            <v>267</v>
          </cell>
          <cell r="P371">
            <v>286</v>
          </cell>
          <cell r="Q371">
            <v>222</v>
          </cell>
          <cell r="R371">
            <v>262</v>
          </cell>
          <cell r="S371">
            <v>26</v>
          </cell>
          <cell r="T371">
            <v>29</v>
          </cell>
          <cell r="V371" t="str">
            <v>Cabinet</v>
          </cell>
          <cell r="W371" t="str">
            <v>DESK</v>
          </cell>
          <cell r="X371" t="str">
            <v>DF</v>
          </cell>
          <cell r="Y371">
            <v>30</v>
          </cell>
          <cell r="Z371">
            <v>29</v>
          </cell>
          <cell r="AA371">
            <v>24</v>
          </cell>
          <cell r="AB371">
            <v>0</v>
          </cell>
          <cell r="AC371" t="str">
            <v>Desk Full Door, 30 X 28.5 X 24</v>
          </cell>
          <cell r="AD371">
            <v>1</v>
          </cell>
          <cell r="AE371">
            <v>21.916666666666668</v>
          </cell>
          <cell r="AF371">
            <v>5</v>
          </cell>
          <cell r="AG371">
            <v>12.8</v>
          </cell>
          <cell r="AH371">
            <v>73.71875</v>
          </cell>
          <cell r="AI371">
            <v>2</v>
          </cell>
          <cell r="AJ371">
            <v>2</v>
          </cell>
          <cell r="AL371">
            <v>1</v>
          </cell>
          <cell r="AM371">
            <v>13</v>
          </cell>
        </row>
        <row r="372">
          <cell r="A372" t="str">
            <v>DF33</v>
          </cell>
          <cell r="B372">
            <v>147</v>
          </cell>
          <cell r="C372">
            <v>180</v>
          </cell>
          <cell r="D372">
            <v>191</v>
          </cell>
          <cell r="E372">
            <v>204</v>
          </cell>
          <cell r="F372">
            <v>259</v>
          </cell>
          <cell r="G372">
            <v>282</v>
          </cell>
          <cell r="H372">
            <v>218</v>
          </cell>
          <cell r="I372">
            <v>218</v>
          </cell>
          <cell r="J372">
            <v>242</v>
          </cell>
          <cell r="K372">
            <v>235</v>
          </cell>
          <cell r="L372">
            <v>235</v>
          </cell>
          <cell r="M372">
            <v>235</v>
          </cell>
          <cell r="N372">
            <v>256</v>
          </cell>
          <cell r="O372">
            <v>276</v>
          </cell>
          <cell r="P372">
            <v>304</v>
          </cell>
          <cell r="Q372">
            <v>238</v>
          </cell>
          <cell r="R372">
            <v>281</v>
          </cell>
          <cell r="S372">
            <v>26</v>
          </cell>
          <cell r="T372">
            <v>29</v>
          </cell>
          <cell r="V372" t="str">
            <v>Cabinet</v>
          </cell>
          <cell r="W372" t="str">
            <v>DESK</v>
          </cell>
          <cell r="X372" t="str">
            <v>DF</v>
          </cell>
          <cell r="Y372">
            <v>33</v>
          </cell>
          <cell r="Z372">
            <v>29</v>
          </cell>
          <cell r="AA372">
            <v>24</v>
          </cell>
          <cell r="AB372">
            <v>0</v>
          </cell>
          <cell r="AC372" t="str">
            <v>Desk Full Door, 33 X 28.5 X 24</v>
          </cell>
          <cell r="AD372">
            <v>2</v>
          </cell>
          <cell r="AE372">
            <v>23.166666666666668</v>
          </cell>
          <cell r="AF372">
            <v>5.5</v>
          </cell>
          <cell r="AG372">
            <v>14</v>
          </cell>
          <cell r="AH372">
            <v>78.6953125</v>
          </cell>
          <cell r="AI372">
            <v>2</v>
          </cell>
          <cell r="AJ372">
            <v>2</v>
          </cell>
          <cell r="AL372">
            <v>1</v>
          </cell>
          <cell r="AM372">
            <v>13</v>
          </cell>
        </row>
        <row r="373">
          <cell r="A373" t="str">
            <v>DF36</v>
          </cell>
          <cell r="B373">
            <v>149</v>
          </cell>
          <cell r="C373">
            <v>184</v>
          </cell>
          <cell r="D373">
            <v>194</v>
          </cell>
          <cell r="E373">
            <v>208</v>
          </cell>
          <cell r="F373">
            <v>268</v>
          </cell>
          <cell r="G373">
            <v>296</v>
          </cell>
          <cell r="H373">
            <v>223</v>
          </cell>
          <cell r="I373">
            <v>223</v>
          </cell>
          <cell r="J373">
            <v>249</v>
          </cell>
          <cell r="K373">
            <v>241</v>
          </cell>
          <cell r="L373">
            <v>241</v>
          </cell>
          <cell r="M373">
            <v>241</v>
          </cell>
          <cell r="N373">
            <v>264</v>
          </cell>
          <cell r="O373">
            <v>287</v>
          </cell>
          <cell r="P373">
            <v>312</v>
          </cell>
          <cell r="Q373">
            <v>254</v>
          </cell>
          <cell r="R373">
            <v>300</v>
          </cell>
          <cell r="S373">
            <v>26</v>
          </cell>
          <cell r="T373">
            <v>29</v>
          </cell>
          <cell r="V373" t="str">
            <v>Cabinet</v>
          </cell>
          <cell r="W373" t="str">
            <v>DESK</v>
          </cell>
          <cell r="X373" t="str">
            <v>DF</v>
          </cell>
          <cell r="Y373">
            <v>36</v>
          </cell>
          <cell r="Z373">
            <v>29</v>
          </cell>
          <cell r="AA373">
            <v>24</v>
          </cell>
          <cell r="AB373">
            <v>0</v>
          </cell>
          <cell r="AC373" t="str">
            <v>Desk Full Door, 36 X 28.5 X 24</v>
          </cell>
          <cell r="AD373">
            <v>1</v>
          </cell>
          <cell r="AE373">
            <v>24.416666666666668</v>
          </cell>
          <cell r="AF373">
            <v>6</v>
          </cell>
          <cell r="AG373">
            <v>15.3</v>
          </cell>
          <cell r="AH373">
            <v>83.671875</v>
          </cell>
          <cell r="AI373">
            <v>2</v>
          </cell>
          <cell r="AJ373">
            <v>2</v>
          </cell>
          <cell r="AL373">
            <v>1</v>
          </cell>
          <cell r="AM373">
            <v>13</v>
          </cell>
        </row>
        <row r="374">
          <cell r="A374" t="str">
            <v>DF39</v>
          </cell>
          <cell r="B374">
            <v>158</v>
          </cell>
          <cell r="C374">
            <v>192</v>
          </cell>
          <cell r="D374">
            <v>203</v>
          </cell>
          <cell r="E374">
            <v>217</v>
          </cell>
          <cell r="F374">
            <v>282</v>
          </cell>
          <cell r="G374">
            <v>318</v>
          </cell>
          <cell r="H374">
            <v>234</v>
          </cell>
          <cell r="I374">
            <v>234</v>
          </cell>
          <cell r="J374">
            <v>264</v>
          </cell>
          <cell r="K374">
            <v>253</v>
          </cell>
          <cell r="L374">
            <v>253</v>
          </cell>
          <cell r="M374">
            <v>253</v>
          </cell>
          <cell r="N374">
            <v>279</v>
          </cell>
          <cell r="O374">
            <v>304</v>
          </cell>
          <cell r="P374">
            <v>328</v>
          </cell>
          <cell r="Q374">
            <v>270</v>
          </cell>
          <cell r="R374">
            <v>319</v>
          </cell>
          <cell r="S374">
            <v>26</v>
          </cell>
          <cell r="T374">
            <v>29</v>
          </cell>
          <cell r="V374" t="str">
            <v>Cabinet</v>
          </cell>
          <cell r="W374" t="str">
            <v>DESK</v>
          </cell>
          <cell r="X374" t="str">
            <v>DF</v>
          </cell>
          <cell r="Y374">
            <v>39</v>
          </cell>
          <cell r="Z374">
            <v>29</v>
          </cell>
          <cell r="AA374">
            <v>24</v>
          </cell>
          <cell r="AB374">
            <v>0</v>
          </cell>
          <cell r="AC374" t="str">
            <v>Desk Full Door, 39 X 28.5 X 24</v>
          </cell>
          <cell r="AD374">
            <v>2</v>
          </cell>
          <cell r="AE374">
            <v>25.666666666666668</v>
          </cell>
          <cell r="AF374">
            <v>6.5</v>
          </cell>
          <cell r="AG374">
            <v>16.5</v>
          </cell>
          <cell r="AH374">
            <v>88.6484375</v>
          </cell>
          <cell r="AI374">
            <v>2</v>
          </cell>
          <cell r="AJ374">
            <v>2</v>
          </cell>
          <cell r="AL374">
            <v>1</v>
          </cell>
          <cell r="AM374">
            <v>13</v>
          </cell>
        </row>
        <row r="375">
          <cell r="A375" t="str">
            <v>DF42</v>
          </cell>
          <cell r="B375">
            <v>162</v>
          </cell>
          <cell r="C375">
            <v>201</v>
          </cell>
          <cell r="D375">
            <v>212</v>
          </cell>
          <cell r="E375">
            <v>227</v>
          </cell>
          <cell r="F375">
            <v>297</v>
          </cell>
          <cell r="G375">
            <v>334</v>
          </cell>
          <cell r="H375">
            <v>242</v>
          </cell>
          <cell r="I375">
            <v>242</v>
          </cell>
          <cell r="J375">
            <v>272</v>
          </cell>
          <cell r="K375">
            <v>261</v>
          </cell>
          <cell r="L375">
            <v>261</v>
          </cell>
          <cell r="M375">
            <v>261</v>
          </cell>
          <cell r="N375">
            <v>288</v>
          </cell>
          <cell r="O375">
            <v>312</v>
          </cell>
          <cell r="P375">
            <v>339</v>
          </cell>
          <cell r="Q375">
            <v>286</v>
          </cell>
          <cell r="R375">
            <v>338</v>
          </cell>
          <cell r="S375">
            <v>26</v>
          </cell>
          <cell r="T375">
            <v>29</v>
          </cell>
          <cell r="V375" t="str">
            <v>Cabinet</v>
          </cell>
          <cell r="W375" t="str">
            <v>DESK</v>
          </cell>
          <cell r="X375" t="str">
            <v>DF</v>
          </cell>
          <cell r="Y375">
            <v>42</v>
          </cell>
          <cell r="Z375">
            <v>29</v>
          </cell>
          <cell r="AA375">
            <v>24</v>
          </cell>
          <cell r="AB375">
            <v>0</v>
          </cell>
          <cell r="AC375" t="str">
            <v>Desk Full Door, 42 X 28.5 X 24</v>
          </cell>
          <cell r="AD375">
            <v>2</v>
          </cell>
          <cell r="AE375">
            <v>26.916666666666668</v>
          </cell>
          <cell r="AF375">
            <v>7</v>
          </cell>
          <cell r="AG375">
            <v>17.8</v>
          </cell>
          <cell r="AH375">
            <v>93.625</v>
          </cell>
          <cell r="AI375">
            <v>2</v>
          </cell>
          <cell r="AJ375">
            <v>2</v>
          </cell>
          <cell r="AL375">
            <v>1</v>
          </cell>
          <cell r="AM375">
            <v>13</v>
          </cell>
        </row>
        <row r="376">
          <cell r="A376" t="str">
            <v>DW0606</v>
          </cell>
          <cell r="C376">
            <v>5</v>
          </cell>
          <cell r="D376">
            <v>6</v>
          </cell>
          <cell r="E376">
            <v>7</v>
          </cell>
          <cell r="F376">
            <v>9.5</v>
          </cell>
          <cell r="G376">
            <v>7</v>
          </cell>
          <cell r="H376">
            <v>15</v>
          </cell>
          <cell r="I376">
            <v>15</v>
          </cell>
          <cell r="J376">
            <v>17</v>
          </cell>
          <cell r="K376">
            <v>18</v>
          </cell>
          <cell r="L376">
            <v>18</v>
          </cell>
          <cell r="M376">
            <v>18</v>
          </cell>
          <cell r="N376">
            <v>20</v>
          </cell>
          <cell r="O376">
            <v>20</v>
          </cell>
          <cell r="P376">
            <v>20</v>
          </cell>
          <cell r="V376" t="str">
            <v>Facia</v>
          </cell>
          <cell r="W376" t="str">
            <v>DRAWER</v>
          </cell>
          <cell r="X376" t="str">
            <v>DW</v>
          </cell>
          <cell r="Y376">
            <v>6</v>
          </cell>
          <cell r="Z376">
            <v>6</v>
          </cell>
          <cell r="AA376">
            <v>1</v>
          </cell>
          <cell r="AB376">
            <v>0</v>
          </cell>
          <cell r="AC376" t="str">
            <v xml:space="preserve">Drawer, 6'' wide x 6'' high </v>
          </cell>
          <cell r="AD376">
            <v>1</v>
          </cell>
          <cell r="AF376">
            <v>0.25</v>
          </cell>
          <cell r="AG376">
            <v>2.0833333333333332E-2</v>
          </cell>
          <cell r="AH376">
            <v>0.75</v>
          </cell>
          <cell r="AL376">
            <v>0</v>
          </cell>
          <cell r="AM376">
            <v>0</v>
          </cell>
        </row>
        <row r="377">
          <cell r="A377" t="str">
            <v>DW0906</v>
          </cell>
          <cell r="C377">
            <v>6</v>
          </cell>
          <cell r="D377">
            <v>7</v>
          </cell>
          <cell r="E377">
            <v>9</v>
          </cell>
          <cell r="F377">
            <v>12.75</v>
          </cell>
          <cell r="G377">
            <v>9</v>
          </cell>
          <cell r="H377">
            <v>18</v>
          </cell>
          <cell r="I377">
            <v>18</v>
          </cell>
          <cell r="J377">
            <v>22</v>
          </cell>
          <cell r="K377">
            <v>20</v>
          </cell>
          <cell r="L377">
            <v>20</v>
          </cell>
          <cell r="M377">
            <v>20</v>
          </cell>
          <cell r="N377">
            <v>24</v>
          </cell>
          <cell r="O377">
            <v>37</v>
          </cell>
          <cell r="P377">
            <v>31</v>
          </cell>
          <cell r="V377" t="str">
            <v>Facia</v>
          </cell>
          <cell r="W377" t="str">
            <v>DRAWER</v>
          </cell>
          <cell r="X377" t="str">
            <v>DW</v>
          </cell>
          <cell r="Y377">
            <v>9</v>
          </cell>
          <cell r="Z377">
            <v>6</v>
          </cell>
          <cell r="AA377">
            <v>1</v>
          </cell>
          <cell r="AB377">
            <v>0</v>
          </cell>
          <cell r="AC377" t="str">
            <v xml:space="preserve">Drawer, 9'' wide x 6'' high </v>
          </cell>
          <cell r="AD377">
            <v>1</v>
          </cell>
          <cell r="AF377">
            <v>0.375</v>
          </cell>
          <cell r="AG377">
            <v>3.125E-2</v>
          </cell>
          <cell r="AH377">
            <v>1.125</v>
          </cell>
          <cell r="AL377">
            <v>0</v>
          </cell>
          <cell r="AM377">
            <v>10</v>
          </cell>
        </row>
        <row r="378">
          <cell r="A378" t="str">
            <v>DW1206</v>
          </cell>
          <cell r="C378">
            <v>8</v>
          </cell>
          <cell r="D378">
            <v>9</v>
          </cell>
          <cell r="E378">
            <v>10</v>
          </cell>
          <cell r="F378">
            <v>15</v>
          </cell>
          <cell r="G378">
            <v>10</v>
          </cell>
          <cell r="H378">
            <v>21</v>
          </cell>
          <cell r="I378">
            <v>21</v>
          </cell>
          <cell r="J378">
            <v>25</v>
          </cell>
          <cell r="K378">
            <v>23</v>
          </cell>
          <cell r="L378">
            <v>23</v>
          </cell>
          <cell r="M378">
            <v>23</v>
          </cell>
          <cell r="N378">
            <v>28</v>
          </cell>
          <cell r="O378">
            <v>41</v>
          </cell>
          <cell r="P378">
            <v>36</v>
          </cell>
          <cell r="V378" t="str">
            <v>Facia</v>
          </cell>
          <cell r="W378" t="str">
            <v>DRAWER</v>
          </cell>
          <cell r="X378" t="str">
            <v>DW</v>
          </cell>
          <cell r="Y378">
            <v>12</v>
          </cell>
          <cell r="Z378">
            <v>6</v>
          </cell>
          <cell r="AA378">
            <v>1</v>
          </cell>
          <cell r="AB378">
            <v>0</v>
          </cell>
          <cell r="AC378" t="str">
            <v xml:space="preserve">Drawer, 12'' wide x 6'' high </v>
          </cell>
          <cell r="AD378">
            <v>1</v>
          </cell>
          <cell r="AF378">
            <v>0.5</v>
          </cell>
          <cell r="AG378">
            <v>4.1666666666666664E-2</v>
          </cell>
          <cell r="AH378">
            <v>1.5</v>
          </cell>
          <cell r="AL378">
            <v>0</v>
          </cell>
          <cell r="AM378">
            <v>10</v>
          </cell>
        </row>
        <row r="379">
          <cell r="A379" t="str">
            <v>DW1210</v>
          </cell>
          <cell r="C379">
            <v>11</v>
          </cell>
          <cell r="D379">
            <v>12</v>
          </cell>
          <cell r="E379">
            <v>14</v>
          </cell>
          <cell r="F379">
            <v>22.333333333333336</v>
          </cell>
          <cell r="G379">
            <v>14</v>
          </cell>
          <cell r="H379">
            <v>27</v>
          </cell>
          <cell r="I379">
            <v>27</v>
          </cell>
          <cell r="J379">
            <v>33</v>
          </cell>
          <cell r="K379">
            <v>30</v>
          </cell>
          <cell r="L379">
            <v>30</v>
          </cell>
          <cell r="M379">
            <v>30</v>
          </cell>
          <cell r="N379">
            <v>36</v>
          </cell>
          <cell r="O379">
            <v>49</v>
          </cell>
          <cell r="P379">
            <v>42</v>
          </cell>
          <cell r="V379" t="str">
            <v>Facia</v>
          </cell>
          <cell r="W379" t="str">
            <v>DRAWER</v>
          </cell>
          <cell r="X379" t="str">
            <v>DW</v>
          </cell>
          <cell r="Y379">
            <v>12</v>
          </cell>
          <cell r="Z379">
            <v>10</v>
          </cell>
          <cell r="AA379">
            <v>1</v>
          </cell>
          <cell r="AB379">
            <v>0</v>
          </cell>
          <cell r="AC379" t="str">
            <v xml:space="preserve">Drawer, 12'' wide x 10'' high </v>
          </cell>
          <cell r="AD379">
            <v>1</v>
          </cell>
          <cell r="AF379">
            <v>0.83333333333333337</v>
          </cell>
          <cell r="AG379">
            <v>6.9444444444444448E-2</v>
          </cell>
          <cell r="AH379">
            <v>2.5</v>
          </cell>
          <cell r="AL379">
            <v>0</v>
          </cell>
          <cell r="AM379">
            <v>10</v>
          </cell>
        </row>
        <row r="380">
          <cell r="A380" t="str">
            <v>DW1212</v>
          </cell>
          <cell r="C380">
            <v>13</v>
          </cell>
          <cell r="D380">
            <v>14</v>
          </cell>
          <cell r="E380">
            <v>16</v>
          </cell>
          <cell r="F380">
            <v>26</v>
          </cell>
          <cell r="G380">
            <v>16</v>
          </cell>
          <cell r="H380">
            <v>29</v>
          </cell>
          <cell r="I380">
            <v>29</v>
          </cell>
          <cell r="J380">
            <v>35</v>
          </cell>
          <cell r="K380">
            <v>33</v>
          </cell>
          <cell r="L380">
            <v>33</v>
          </cell>
          <cell r="M380">
            <v>33</v>
          </cell>
          <cell r="N380">
            <v>39</v>
          </cell>
          <cell r="O380">
            <v>52</v>
          </cell>
          <cell r="P380">
            <v>47</v>
          </cell>
          <cell r="V380" t="str">
            <v>Facia</v>
          </cell>
          <cell r="W380" t="str">
            <v>DRAWER</v>
          </cell>
          <cell r="X380" t="str">
            <v>DW</v>
          </cell>
          <cell r="Y380">
            <v>12</v>
          </cell>
          <cell r="Z380">
            <v>12</v>
          </cell>
          <cell r="AA380">
            <v>1</v>
          </cell>
          <cell r="AB380">
            <v>0</v>
          </cell>
          <cell r="AC380" t="str">
            <v xml:space="preserve">Drawer, 12'' wide x 12'' high </v>
          </cell>
          <cell r="AD380">
            <v>1</v>
          </cell>
          <cell r="AF380">
            <v>1</v>
          </cell>
          <cell r="AG380">
            <v>8.3333333333333329E-2</v>
          </cell>
          <cell r="AH380">
            <v>3</v>
          </cell>
          <cell r="AL380">
            <v>0</v>
          </cell>
          <cell r="AM380">
            <v>10</v>
          </cell>
        </row>
        <row r="381">
          <cell r="A381" t="str">
            <v>DW1506</v>
          </cell>
          <cell r="C381">
            <v>9</v>
          </cell>
          <cell r="D381">
            <v>10</v>
          </cell>
          <cell r="E381">
            <v>11</v>
          </cell>
          <cell r="F381">
            <v>17.25</v>
          </cell>
          <cell r="G381">
            <v>11</v>
          </cell>
          <cell r="H381">
            <v>23</v>
          </cell>
          <cell r="I381">
            <v>23</v>
          </cell>
          <cell r="J381">
            <v>28</v>
          </cell>
          <cell r="K381">
            <v>26</v>
          </cell>
          <cell r="L381">
            <v>26</v>
          </cell>
          <cell r="M381">
            <v>26</v>
          </cell>
          <cell r="N381">
            <v>32</v>
          </cell>
          <cell r="O381">
            <v>44</v>
          </cell>
          <cell r="P381">
            <v>41</v>
          </cell>
          <cell r="V381" t="str">
            <v>Facia</v>
          </cell>
          <cell r="W381" t="str">
            <v>DRAWER</v>
          </cell>
          <cell r="X381" t="str">
            <v>DW</v>
          </cell>
          <cell r="Y381">
            <v>15</v>
          </cell>
          <cell r="Z381">
            <v>6</v>
          </cell>
          <cell r="AA381">
            <v>1</v>
          </cell>
          <cell r="AB381">
            <v>0</v>
          </cell>
          <cell r="AC381" t="str">
            <v xml:space="preserve">Drawer, 15'' wide x 6'' high </v>
          </cell>
          <cell r="AD381">
            <v>1</v>
          </cell>
          <cell r="AF381">
            <v>0.625</v>
          </cell>
          <cell r="AG381">
            <v>5.2083333333333336E-2</v>
          </cell>
          <cell r="AH381">
            <v>1.875</v>
          </cell>
          <cell r="AL381">
            <v>0</v>
          </cell>
          <cell r="AM381">
            <v>10</v>
          </cell>
        </row>
        <row r="382">
          <cell r="A382" t="str">
            <v>DW1510</v>
          </cell>
          <cell r="C382">
            <v>12</v>
          </cell>
          <cell r="D382">
            <v>14</v>
          </cell>
          <cell r="E382">
            <v>16</v>
          </cell>
          <cell r="F382">
            <v>26.416666666666668</v>
          </cell>
          <cell r="G382">
            <v>16</v>
          </cell>
          <cell r="H382">
            <v>30</v>
          </cell>
          <cell r="I382">
            <v>30</v>
          </cell>
          <cell r="J382">
            <v>37</v>
          </cell>
          <cell r="K382">
            <v>34</v>
          </cell>
          <cell r="L382">
            <v>34</v>
          </cell>
          <cell r="M382">
            <v>34</v>
          </cell>
          <cell r="N382">
            <v>41</v>
          </cell>
          <cell r="O382">
            <v>54</v>
          </cell>
          <cell r="P382">
            <v>49</v>
          </cell>
          <cell r="V382" t="str">
            <v>Facia</v>
          </cell>
          <cell r="W382" t="str">
            <v>DRAWER</v>
          </cell>
          <cell r="X382" t="str">
            <v>DW</v>
          </cell>
          <cell r="Y382">
            <v>15</v>
          </cell>
          <cell r="Z382">
            <v>10</v>
          </cell>
          <cell r="AA382">
            <v>1</v>
          </cell>
          <cell r="AB382">
            <v>0</v>
          </cell>
          <cell r="AC382" t="str">
            <v xml:space="preserve">Drawer, 15'' wide x 10'' high </v>
          </cell>
          <cell r="AD382">
            <v>1</v>
          </cell>
          <cell r="AF382">
            <v>1.0416666666666667</v>
          </cell>
          <cell r="AG382">
            <v>8.6805555555555566E-2</v>
          </cell>
          <cell r="AH382">
            <v>3.125</v>
          </cell>
          <cell r="AL382">
            <v>0</v>
          </cell>
          <cell r="AM382">
            <v>10</v>
          </cell>
        </row>
        <row r="383">
          <cell r="A383" t="str">
            <v>DW1512</v>
          </cell>
          <cell r="C383">
            <v>15</v>
          </cell>
          <cell r="D383">
            <v>16</v>
          </cell>
          <cell r="E383">
            <v>19</v>
          </cell>
          <cell r="F383">
            <v>31.5</v>
          </cell>
          <cell r="G383">
            <v>19</v>
          </cell>
          <cell r="H383">
            <v>32</v>
          </cell>
          <cell r="I383">
            <v>32</v>
          </cell>
          <cell r="J383">
            <v>40</v>
          </cell>
          <cell r="K383">
            <v>37</v>
          </cell>
          <cell r="L383">
            <v>37</v>
          </cell>
          <cell r="M383">
            <v>37</v>
          </cell>
          <cell r="N383">
            <v>44</v>
          </cell>
          <cell r="O383">
            <v>57</v>
          </cell>
          <cell r="P383">
            <v>53</v>
          </cell>
          <cell r="V383" t="str">
            <v>Facia</v>
          </cell>
          <cell r="W383" t="str">
            <v>DRAWER</v>
          </cell>
          <cell r="X383" t="str">
            <v>DW</v>
          </cell>
          <cell r="Y383">
            <v>15</v>
          </cell>
          <cell r="Z383">
            <v>12</v>
          </cell>
          <cell r="AA383">
            <v>1</v>
          </cell>
          <cell r="AB383">
            <v>0</v>
          </cell>
          <cell r="AC383" t="str">
            <v xml:space="preserve">Drawer, 15'' wide x 12'' high </v>
          </cell>
          <cell r="AD383">
            <v>1</v>
          </cell>
          <cell r="AF383">
            <v>1.25</v>
          </cell>
          <cell r="AG383">
            <v>0.10416666666666667</v>
          </cell>
          <cell r="AH383">
            <v>3.75</v>
          </cell>
          <cell r="AL383">
            <v>0</v>
          </cell>
          <cell r="AM383">
            <v>10</v>
          </cell>
        </row>
        <row r="384">
          <cell r="A384" t="str">
            <v>DW1606</v>
          </cell>
          <cell r="B384">
            <v>0</v>
          </cell>
          <cell r="C384">
            <v>9.5</v>
          </cell>
          <cell r="D384">
            <v>10.5</v>
          </cell>
          <cell r="E384">
            <v>12</v>
          </cell>
          <cell r="F384">
            <v>12</v>
          </cell>
          <cell r="G384">
            <v>12</v>
          </cell>
          <cell r="H384">
            <v>24.5</v>
          </cell>
          <cell r="I384">
            <v>29.5</v>
          </cell>
          <cell r="J384">
            <v>29.5</v>
          </cell>
          <cell r="K384">
            <v>27.5</v>
          </cell>
          <cell r="L384">
            <v>27.5</v>
          </cell>
          <cell r="M384">
            <v>27.5</v>
          </cell>
          <cell r="N384">
            <v>33.5</v>
          </cell>
          <cell r="O384">
            <v>46</v>
          </cell>
          <cell r="P384">
            <v>42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 t="str">
            <v>Facia</v>
          </cell>
          <cell r="W384" t="str">
            <v>DRAWER</v>
          </cell>
          <cell r="X384" t="str">
            <v>DW</v>
          </cell>
          <cell r="Y384">
            <v>16.5</v>
          </cell>
          <cell r="Z384">
            <v>6</v>
          </cell>
          <cell r="AA384">
            <v>1</v>
          </cell>
          <cell r="AB384">
            <v>0</v>
          </cell>
          <cell r="AC384" t="str">
            <v xml:space="preserve">Drawer, 16.5'' wide x 6'' high </v>
          </cell>
          <cell r="AD384">
            <v>1</v>
          </cell>
          <cell r="AE384">
            <v>0</v>
          </cell>
          <cell r="AF384">
            <v>0.7</v>
          </cell>
          <cell r="AG384">
            <v>0.1</v>
          </cell>
          <cell r="AH384">
            <v>2</v>
          </cell>
          <cell r="AI384">
            <v>0</v>
          </cell>
          <cell r="AJ384">
            <v>0</v>
          </cell>
          <cell r="AK384">
            <v>0</v>
          </cell>
          <cell r="AL384">
            <v>0.5</v>
          </cell>
          <cell r="AM384">
            <v>10</v>
          </cell>
          <cell r="AN384">
            <v>0</v>
          </cell>
        </row>
        <row r="385">
          <cell r="A385" t="str">
            <v>DW1806</v>
          </cell>
          <cell r="C385">
            <v>10</v>
          </cell>
          <cell r="D385">
            <v>11</v>
          </cell>
          <cell r="E385">
            <v>13</v>
          </cell>
          <cell r="F385">
            <v>20.5</v>
          </cell>
          <cell r="G385">
            <v>13</v>
          </cell>
          <cell r="H385">
            <v>26</v>
          </cell>
          <cell r="I385">
            <v>26</v>
          </cell>
          <cell r="J385">
            <v>31</v>
          </cell>
          <cell r="K385">
            <v>29</v>
          </cell>
          <cell r="L385">
            <v>29</v>
          </cell>
          <cell r="M385">
            <v>29</v>
          </cell>
          <cell r="N385">
            <v>35</v>
          </cell>
          <cell r="O385">
            <v>48</v>
          </cell>
          <cell r="P385">
            <v>43</v>
          </cell>
          <cell r="V385" t="str">
            <v>Facia</v>
          </cell>
          <cell r="W385" t="str">
            <v>DRAWER</v>
          </cell>
          <cell r="X385" t="str">
            <v>DW</v>
          </cell>
          <cell r="Y385">
            <v>18</v>
          </cell>
          <cell r="Z385">
            <v>6</v>
          </cell>
          <cell r="AA385">
            <v>1</v>
          </cell>
          <cell r="AB385">
            <v>0</v>
          </cell>
          <cell r="AC385" t="str">
            <v xml:space="preserve">Drawer, 18'' wide x 6'' high </v>
          </cell>
          <cell r="AD385">
            <v>1</v>
          </cell>
          <cell r="AF385">
            <v>0.75</v>
          </cell>
          <cell r="AG385">
            <v>6.25E-2</v>
          </cell>
          <cell r="AH385">
            <v>2.25</v>
          </cell>
          <cell r="AL385">
            <v>0</v>
          </cell>
          <cell r="AM385">
            <v>10</v>
          </cell>
        </row>
        <row r="386">
          <cell r="A386" t="str">
            <v>DW1810</v>
          </cell>
          <cell r="C386">
            <v>14</v>
          </cell>
          <cell r="D386">
            <v>16</v>
          </cell>
          <cell r="E386">
            <v>18</v>
          </cell>
          <cell r="F386">
            <v>30.5</v>
          </cell>
          <cell r="G386">
            <v>18</v>
          </cell>
          <cell r="H386">
            <v>33</v>
          </cell>
          <cell r="I386">
            <v>33</v>
          </cell>
          <cell r="J386">
            <v>41</v>
          </cell>
          <cell r="K386">
            <v>38</v>
          </cell>
          <cell r="L386">
            <v>38</v>
          </cell>
          <cell r="M386">
            <v>38</v>
          </cell>
          <cell r="N386">
            <v>46</v>
          </cell>
          <cell r="O386">
            <v>58</v>
          </cell>
          <cell r="P386">
            <v>55</v>
          </cell>
          <cell r="V386" t="str">
            <v>Facia</v>
          </cell>
          <cell r="W386" t="str">
            <v>DRAWER</v>
          </cell>
          <cell r="X386" t="str">
            <v>DW</v>
          </cell>
          <cell r="Y386">
            <v>18</v>
          </cell>
          <cell r="Z386">
            <v>10</v>
          </cell>
          <cell r="AA386">
            <v>1</v>
          </cell>
          <cell r="AB386">
            <v>0</v>
          </cell>
          <cell r="AC386" t="str">
            <v xml:space="preserve">Drawer, 18'' wide x 10'' high </v>
          </cell>
          <cell r="AD386">
            <v>1</v>
          </cell>
          <cell r="AF386">
            <v>1.25</v>
          </cell>
          <cell r="AG386">
            <v>0.10416666666666667</v>
          </cell>
          <cell r="AH386">
            <v>3.75</v>
          </cell>
          <cell r="AL386">
            <v>0</v>
          </cell>
          <cell r="AM386">
            <v>10</v>
          </cell>
        </row>
        <row r="387">
          <cell r="A387" t="str">
            <v>DW1812</v>
          </cell>
          <cell r="C387">
            <v>17</v>
          </cell>
          <cell r="D387">
            <v>18</v>
          </cell>
          <cell r="E387">
            <v>21</v>
          </cell>
          <cell r="F387">
            <v>36</v>
          </cell>
          <cell r="G387">
            <v>21</v>
          </cell>
          <cell r="H387">
            <v>36</v>
          </cell>
          <cell r="I387">
            <v>36</v>
          </cell>
          <cell r="J387">
            <v>44</v>
          </cell>
          <cell r="K387">
            <v>41</v>
          </cell>
          <cell r="L387">
            <v>41</v>
          </cell>
          <cell r="M387">
            <v>41</v>
          </cell>
          <cell r="N387">
            <v>49</v>
          </cell>
          <cell r="O387">
            <v>62</v>
          </cell>
          <cell r="P387">
            <v>60</v>
          </cell>
          <cell r="V387" t="str">
            <v>Facia</v>
          </cell>
          <cell r="W387" t="str">
            <v>DRAWER</v>
          </cell>
          <cell r="X387" t="str">
            <v>DW</v>
          </cell>
          <cell r="Y387">
            <v>18</v>
          </cell>
          <cell r="Z387">
            <v>12</v>
          </cell>
          <cell r="AA387">
            <v>1</v>
          </cell>
          <cell r="AB387">
            <v>0</v>
          </cell>
          <cell r="AC387" t="str">
            <v xml:space="preserve">Drawer, 18'' wide x 12'' high </v>
          </cell>
          <cell r="AD387">
            <v>1</v>
          </cell>
          <cell r="AF387">
            <v>1.5</v>
          </cell>
          <cell r="AG387">
            <v>0.125</v>
          </cell>
          <cell r="AH387">
            <v>4.5</v>
          </cell>
          <cell r="AL387">
            <v>0</v>
          </cell>
          <cell r="AM387">
            <v>10</v>
          </cell>
        </row>
        <row r="388">
          <cell r="A388" t="str">
            <v>DW1906</v>
          </cell>
          <cell r="B388">
            <v>0</v>
          </cell>
          <cell r="C388">
            <v>10.5</v>
          </cell>
          <cell r="D388">
            <v>11.5</v>
          </cell>
          <cell r="E388">
            <v>13.5</v>
          </cell>
          <cell r="F388">
            <v>13.5</v>
          </cell>
          <cell r="G388">
            <v>13.5</v>
          </cell>
          <cell r="H388">
            <v>27</v>
          </cell>
          <cell r="I388">
            <v>32.5</v>
          </cell>
          <cell r="J388">
            <v>32.5</v>
          </cell>
          <cell r="K388">
            <v>30.5</v>
          </cell>
          <cell r="L388">
            <v>30.5</v>
          </cell>
          <cell r="M388">
            <v>30.5</v>
          </cell>
          <cell r="N388">
            <v>37</v>
          </cell>
          <cell r="O388">
            <v>49.5</v>
          </cell>
          <cell r="P388">
            <v>45.5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 t="str">
            <v>Facia</v>
          </cell>
          <cell r="W388" t="str">
            <v>DRAWER</v>
          </cell>
          <cell r="X388" t="str">
            <v>DW</v>
          </cell>
          <cell r="Y388">
            <v>19.5</v>
          </cell>
          <cell r="Z388">
            <v>6</v>
          </cell>
          <cell r="AA388">
            <v>1</v>
          </cell>
          <cell r="AB388">
            <v>0</v>
          </cell>
          <cell r="AC388" t="str">
            <v xml:space="preserve">Drawer, 19.5'' wide x 6'' high </v>
          </cell>
          <cell r="AD388">
            <v>1</v>
          </cell>
          <cell r="AE388">
            <v>0</v>
          </cell>
          <cell r="AF388">
            <v>0.8125</v>
          </cell>
          <cell r="AG388">
            <v>0.1</v>
          </cell>
          <cell r="AH388">
            <v>2.5</v>
          </cell>
          <cell r="AI388">
            <v>0</v>
          </cell>
          <cell r="AJ388">
            <v>0</v>
          </cell>
          <cell r="AK388">
            <v>0</v>
          </cell>
          <cell r="AL388">
            <v>0.5</v>
          </cell>
          <cell r="AM388">
            <v>10</v>
          </cell>
          <cell r="AN388">
            <v>0</v>
          </cell>
        </row>
        <row r="389">
          <cell r="A389" t="str">
            <v>DW2106</v>
          </cell>
          <cell r="C389">
            <v>11</v>
          </cell>
          <cell r="D389">
            <v>12</v>
          </cell>
          <cell r="E389">
            <v>14</v>
          </cell>
          <cell r="F389">
            <v>22.75</v>
          </cell>
          <cell r="G389">
            <v>14</v>
          </cell>
          <cell r="H389">
            <v>28</v>
          </cell>
          <cell r="I389">
            <v>28</v>
          </cell>
          <cell r="J389">
            <v>34</v>
          </cell>
          <cell r="K389">
            <v>32</v>
          </cell>
          <cell r="L389">
            <v>32</v>
          </cell>
          <cell r="M389">
            <v>32</v>
          </cell>
          <cell r="N389">
            <v>39</v>
          </cell>
          <cell r="O389">
            <v>51</v>
          </cell>
          <cell r="P389">
            <v>48</v>
          </cell>
          <cell r="V389" t="str">
            <v>Facia</v>
          </cell>
          <cell r="W389" t="str">
            <v>DRAWER</v>
          </cell>
          <cell r="X389" t="str">
            <v>DW</v>
          </cell>
          <cell r="Y389">
            <v>21</v>
          </cell>
          <cell r="Z389">
            <v>6</v>
          </cell>
          <cell r="AA389">
            <v>1</v>
          </cell>
          <cell r="AB389">
            <v>0</v>
          </cell>
          <cell r="AC389" t="str">
            <v xml:space="preserve">Drawer, 21'' wide x 6'' high </v>
          </cell>
          <cell r="AD389">
            <v>1</v>
          </cell>
          <cell r="AF389">
            <v>0.875</v>
          </cell>
          <cell r="AG389">
            <v>7.2916666666666671E-2</v>
          </cell>
          <cell r="AH389">
            <v>2.625</v>
          </cell>
          <cell r="AL389">
            <v>0</v>
          </cell>
          <cell r="AM389">
            <v>10</v>
          </cell>
        </row>
        <row r="390">
          <cell r="A390" t="str">
            <v>DW2110</v>
          </cell>
          <cell r="C390">
            <v>16</v>
          </cell>
          <cell r="D390">
            <v>18</v>
          </cell>
          <cell r="E390">
            <v>20</v>
          </cell>
          <cell r="F390">
            <v>34.583333333333329</v>
          </cell>
          <cell r="G390">
            <v>20</v>
          </cell>
          <cell r="H390">
            <v>37</v>
          </cell>
          <cell r="I390">
            <v>37</v>
          </cell>
          <cell r="J390">
            <v>45</v>
          </cell>
          <cell r="K390">
            <v>42</v>
          </cell>
          <cell r="L390">
            <v>42</v>
          </cell>
          <cell r="M390">
            <v>42</v>
          </cell>
          <cell r="N390">
            <v>50</v>
          </cell>
          <cell r="O390">
            <v>63</v>
          </cell>
          <cell r="P390">
            <v>61</v>
          </cell>
          <cell r="V390" t="str">
            <v>Facia</v>
          </cell>
          <cell r="W390" t="str">
            <v>DRAWER</v>
          </cell>
          <cell r="X390" t="str">
            <v>DW</v>
          </cell>
          <cell r="Y390">
            <v>21</v>
          </cell>
          <cell r="Z390">
            <v>10</v>
          </cell>
          <cell r="AA390">
            <v>1</v>
          </cell>
          <cell r="AB390">
            <v>0</v>
          </cell>
          <cell r="AC390" t="str">
            <v xml:space="preserve">Drawer, 21'' wide x 10'' high </v>
          </cell>
          <cell r="AD390">
            <v>1</v>
          </cell>
          <cell r="AF390">
            <v>1.4583333333333333</v>
          </cell>
          <cell r="AG390">
            <v>0.12152777777777778</v>
          </cell>
          <cell r="AH390">
            <v>4.375</v>
          </cell>
          <cell r="AL390">
            <v>0</v>
          </cell>
          <cell r="AM390">
            <v>10</v>
          </cell>
        </row>
        <row r="391">
          <cell r="A391" t="str">
            <v>DW2112</v>
          </cell>
          <cell r="C391">
            <v>19</v>
          </cell>
          <cell r="D391">
            <v>21</v>
          </cell>
          <cell r="E391">
            <v>23</v>
          </cell>
          <cell r="F391">
            <v>40.5</v>
          </cell>
          <cell r="G391">
            <v>23</v>
          </cell>
          <cell r="H391">
            <v>40</v>
          </cell>
          <cell r="I391">
            <v>40</v>
          </cell>
          <cell r="J391">
            <v>48</v>
          </cell>
          <cell r="K391">
            <v>46</v>
          </cell>
          <cell r="L391">
            <v>46</v>
          </cell>
          <cell r="M391">
            <v>46</v>
          </cell>
          <cell r="N391">
            <v>54</v>
          </cell>
          <cell r="O391">
            <v>67</v>
          </cell>
          <cell r="P391">
            <v>67</v>
          </cell>
          <cell r="V391" t="str">
            <v>Facia</v>
          </cell>
          <cell r="W391" t="str">
            <v>DRAWER</v>
          </cell>
          <cell r="X391" t="str">
            <v>DW</v>
          </cell>
          <cell r="Y391">
            <v>21</v>
          </cell>
          <cell r="Z391">
            <v>12</v>
          </cell>
          <cell r="AA391">
            <v>1</v>
          </cell>
          <cell r="AB391">
            <v>0</v>
          </cell>
          <cell r="AC391" t="str">
            <v xml:space="preserve">Drawer, 21'' wide x 12'' high </v>
          </cell>
          <cell r="AD391">
            <v>1</v>
          </cell>
          <cell r="AF391">
            <v>1.75</v>
          </cell>
          <cell r="AG391">
            <v>0.14583333333333334</v>
          </cell>
          <cell r="AH391">
            <v>5.25</v>
          </cell>
          <cell r="AL391">
            <v>0</v>
          </cell>
          <cell r="AM391">
            <v>10</v>
          </cell>
        </row>
        <row r="392">
          <cell r="A392" t="str">
            <v>DW2404</v>
          </cell>
          <cell r="C392">
            <v>12</v>
          </cell>
          <cell r="D392">
            <v>12</v>
          </cell>
          <cell r="E392">
            <v>12</v>
          </cell>
          <cell r="F392">
            <v>18.666666666666664</v>
          </cell>
          <cell r="G392">
            <v>12</v>
          </cell>
          <cell r="H392">
            <v>28</v>
          </cell>
          <cell r="I392">
            <v>28</v>
          </cell>
          <cell r="J392">
            <v>28</v>
          </cell>
          <cell r="K392">
            <v>35</v>
          </cell>
          <cell r="L392">
            <v>35</v>
          </cell>
          <cell r="M392">
            <v>35</v>
          </cell>
          <cell r="N392">
            <v>35</v>
          </cell>
          <cell r="O392">
            <v>35</v>
          </cell>
          <cell r="P392">
            <v>35</v>
          </cell>
          <cell r="V392" t="str">
            <v>Facia</v>
          </cell>
          <cell r="W392" t="str">
            <v>DRAWER</v>
          </cell>
          <cell r="X392" t="str">
            <v>DW</v>
          </cell>
          <cell r="Y392">
            <v>24</v>
          </cell>
          <cell r="Z392">
            <v>4</v>
          </cell>
          <cell r="AA392">
            <v>1</v>
          </cell>
          <cell r="AB392">
            <v>0</v>
          </cell>
          <cell r="AC392" t="str">
            <v xml:space="preserve">Drawer, 24'' wide x 4'' high </v>
          </cell>
          <cell r="AD392">
            <v>1</v>
          </cell>
          <cell r="AF392">
            <v>0.66666666666666663</v>
          </cell>
          <cell r="AG392">
            <v>5.5555555555555552E-2</v>
          </cell>
          <cell r="AH392">
            <v>2</v>
          </cell>
          <cell r="AL392">
            <v>0</v>
          </cell>
          <cell r="AM392">
            <v>10</v>
          </cell>
        </row>
        <row r="393">
          <cell r="A393" t="str">
            <v>DW2406</v>
          </cell>
          <cell r="C393">
            <v>13</v>
          </cell>
          <cell r="D393">
            <v>14</v>
          </cell>
          <cell r="E393">
            <v>16</v>
          </cell>
          <cell r="F393">
            <v>26</v>
          </cell>
          <cell r="G393">
            <v>16</v>
          </cell>
          <cell r="H393">
            <v>31</v>
          </cell>
          <cell r="I393">
            <v>31</v>
          </cell>
          <cell r="J393">
            <v>37</v>
          </cell>
          <cell r="K393">
            <v>35</v>
          </cell>
          <cell r="L393">
            <v>35</v>
          </cell>
          <cell r="M393">
            <v>35</v>
          </cell>
          <cell r="N393">
            <v>42</v>
          </cell>
          <cell r="O393">
            <v>55</v>
          </cell>
          <cell r="P393">
            <v>53</v>
          </cell>
          <cell r="V393" t="str">
            <v>Facia</v>
          </cell>
          <cell r="W393" t="str">
            <v>DRAWER</v>
          </cell>
          <cell r="X393" t="str">
            <v>DW</v>
          </cell>
          <cell r="Y393">
            <v>24</v>
          </cell>
          <cell r="Z393">
            <v>6</v>
          </cell>
          <cell r="AA393">
            <v>1</v>
          </cell>
          <cell r="AB393">
            <v>0</v>
          </cell>
          <cell r="AC393" t="str">
            <v xml:space="preserve">Drawer/Header, 24'' wide x 6'' high </v>
          </cell>
          <cell r="AD393">
            <v>1</v>
          </cell>
          <cell r="AF393">
            <v>1</v>
          </cell>
          <cell r="AG393">
            <v>8.3333333333333329E-2</v>
          </cell>
          <cell r="AH393">
            <v>3</v>
          </cell>
          <cell r="AL393">
            <v>0</v>
          </cell>
          <cell r="AM393">
            <v>10</v>
          </cell>
        </row>
        <row r="394">
          <cell r="A394" t="str">
            <v>DW2410</v>
          </cell>
          <cell r="C394">
            <v>19</v>
          </cell>
          <cell r="D394">
            <v>21</v>
          </cell>
          <cell r="E394">
            <v>24</v>
          </cell>
          <cell r="F394">
            <v>40.666666666666671</v>
          </cell>
          <cell r="G394">
            <v>24</v>
          </cell>
          <cell r="H394">
            <v>40</v>
          </cell>
          <cell r="I394">
            <v>40</v>
          </cell>
          <cell r="J394">
            <v>49</v>
          </cell>
          <cell r="K394">
            <v>46</v>
          </cell>
          <cell r="L394">
            <v>46</v>
          </cell>
          <cell r="M394">
            <v>46</v>
          </cell>
          <cell r="N394">
            <v>55</v>
          </cell>
          <cell r="O394">
            <v>68</v>
          </cell>
          <cell r="P394">
            <v>68</v>
          </cell>
          <cell r="V394" t="str">
            <v>Facia</v>
          </cell>
          <cell r="W394" t="str">
            <v>DRAWER</v>
          </cell>
          <cell r="X394" t="str">
            <v>DW</v>
          </cell>
          <cell r="Y394">
            <v>24</v>
          </cell>
          <cell r="Z394">
            <v>10</v>
          </cell>
          <cell r="AA394">
            <v>1</v>
          </cell>
          <cell r="AB394">
            <v>0</v>
          </cell>
          <cell r="AC394" t="str">
            <v xml:space="preserve">Drawer, 24'' wide x 10'' high </v>
          </cell>
          <cell r="AD394">
            <v>1</v>
          </cell>
          <cell r="AF394">
            <v>1.6666666666666667</v>
          </cell>
          <cell r="AG394">
            <v>0.1388888888888889</v>
          </cell>
          <cell r="AH394">
            <v>5</v>
          </cell>
          <cell r="AL394">
            <v>0</v>
          </cell>
          <cell r="AM394">
            <v>10</v>
          </cell>
        </row>
        <row r="395">
          <cell r="A395" t="str">
            <v>DW2412</v>
          </cell>
          <cell r="C395">
            <v>23</v>
          </cell>
          <cell r="D395">
            <v>25</v>
          </cell>
          <cell r="E395">
            <v>29</v>
          </cell>
          <cell r="F395">
            <v>49</v>
          </cell>
          <cell r="G395">
            <v>29</v>
          </cell>
          <cell r="H395">
            <v>43</v>
          </cell>
          <cell r="I395">
            <v>43</v>
          </cell>
          <cell r="J395">
            <v>53</v>
          </cell>
          <cell r="K395">
            <v>50</v>
          </cell>
          <cell r="L395">
            <v>50</v>
          </cell>
          <cell r="M395">
            <v>50</v>
          </cell>
          <cell r="N395">
            <v>60</v>
          </cell>
          <cell r="O395">
            <v>72</v>
          </cell>
          <cell r="P395">
            <v>74</v>
          </cell>
          <cell r="V395" t="str">
            <v>Facia</v>
          </cell>
          <cell r="W395" t="str">
            <v>DRAWER</v>
          </cell>
          <cell r="X395" t="str">
            <v>DW</v>
          </cell>
          <cell r="Y395">
            <v>24</v>
          </cell>
          <cell r="Z395">
            <v>12</v>
          </cell>
          <cell r="AA395">
            <v>1</v>
          </cell>
          <cell r="AB395">
            <v>0</v>
          </cell>
          <cell r="AC395" t="str">
            <v xml:space="preserve">Drawer, 24'' wide x 12'' high </v>
          </cell>
          <cell r="AD395">
            <v>1</v>
          </cell>
          <cell r="AF395">
            <v>2</v>
          </cell>
          <cell r="AG395">
            <v>0.16666666666666666</v>
          </cell>
          <cell r="AH395">
            <v>6</v>
          </cell>
          <cell r="AL395">
            <v>0</v>
          </cell>
          <cell r="AM395">
            <v>10</v>
          </cell>
        </row>
        <row r="396">
          <cell r="A396" t="str">
            <v>DW2706</v>
          </cell>
          <cell r="C396">
            <v>13</v>
          </cell>
          <cell r="D396">
            <v>15</v>
          </cell>
          <cell r="E396">
            <v>17</v>
          </cell>
          <cell r="F396">
            <v>28.25</v>
          </cell>
          <cell r="G396">
            <v>17</v>
          </cell>
          <cell r="H396">
            <v>33</v>
          </cell>
          <cell r="I396">
            <v>33</v>
          </cell>
          <cell r="J396">
            <v>40</v>
          </cell>
          <cell r="K396">
            <v>38</v>
          </cell>
          <cell r="L396">
            <v>38</v>
          </cell>
          <cell r="M396">
            <v>38</v>
          </cell>
          <cell r="N396">
            <v>46</v>
          </cell>
          <cell r="O396">
            <v>59</v>
          </cell>
          <cell r="P396">
            <v>58</v>
          </cell>
          <cell r="V396" t="str">
            <v>Facia</v>
          </cell>
          <cell r="W396" t="str">
            <v>DRAWER</v>
          </cell>
          <cell r="X396" t="str">
            <v>DW</v>
          </cell>
          <cell r="Y396">
            <v>27</v>
          </cell>
          <cell r="Z396">
            <v>6</v>
          </cell>
          <cell r="AA396">
            <v>1</v>
          </cell>
          <cell r="AB396">
            <v>0</v>
          </cell>
          <cell r="AC396" t="str">
            <v xml:space="preserve">Drawer/Header, 27'' wide x 6'' high </v>
          </cell>
          <cell r="AD396">
            <v>1</v>
          </cell>
          <cell r="AF396">
            <v>1.125</v>
          </cell>
          <cell r="AG396">
            <v>9.375E-2</v>
          </cell>
          <cell r="AH396">
            <v>3.375</v>
          </cell>
          <cell r="AL396">
            <v>0</v>
          </cell>
          <cell r="AM396">
            <v>10</v>
          </cell>
        </row>
        <row r="397">
          <cell r="A397" t="str">
            <v>DW3004</v>
          </cell>
          <cell r="C397">
            <v>13</v>
          </cell>
          <cell r="D397">
            <v>13</v>
          </cell>
          <cell r="E397">
            <v>13</v>
          </cell>
          <cell r="F397">
            <v>21.333333333333336</v>
          </cell>
          <cell r="G397">
            <v>13</v>
          </cell>
          <cell r="H397">
            <v>33</v>
          </cell>
          <cell r="I397">
            <v>33</v>
          </cell>
          <cell r="J397">
            <v>33</v>
          </cell>
          <cell r="K397">
            <v>42</v>
          </cell>
          <cell r="L397">
            <v>42</v>
          </cell>
          <cell r="M397">
            <v>42</v>
          </cell>
          <cell r="N397">
            <v>42</v>
          </cell>
          <cell r="O397">
            <v>42</v>
          </cell>
          <cell r="P397">
            <v>42</v>
          </cell>
          <cell r="V397" t="str">
            <v>Facia</v>
          </cell>
          <cell r="W397" t="str">
            <v>DRAWER</v>
          </cell>
          <cell r="X397" t="str">
            <v>DW</v>
          </cell>
          <cell r="Y397">
            <v>30</v>
          </cell>
          <cell r="Z397">
            <v>4</v>
          </cell>
          <cell r="AA397">
            <v>1</v>
          </cell>
          <cell r="AB397">
            <v>0</v>
          </cell>
          <cell r="AC397" t="str">
            <v xml:space="preserve">Drawer, 30'' wide x 4'' high </v>
          </cell>
          <cell r="AD397">
            <v>1</v>
          </cell>
          <cell r="AF397">
            <v>0.83333333333333337</v>
          </cell>
          <cell r="AG397">
            <v>6.9444444444444448E-2</v>
          </cell>
          <cell r="AH397">
            <v>2.5</v>
          </cell>
          <cell r="AL397">
            <v>0</v>
          </cell>
          <cell r="AM397">
            <v>10</v>
          </cell>
        </row>
        <row r="398">
          <cell r="A398" t="str">
            <v>DW3006</v>
          </cell>
          <cell r="C398">
            <v>14</v>
          </cell>
          <cell r="D398">
            <v>16</v>
          </cell>
          <cell r="E398">
            <v>18</v>
          </cell>
          <cell r="F398">
            <v>30.5</v>
          </cell>
          <cell r="G398">
            <v>18</v>
          </cell>
          <cell r="H398">
            <v>36</v>
          </cell>
          <cell r="I398">
            <v>36</v>
          </cell>
          <cell r="J398">
            <v>43</v>
          </cell>
          <cell r="K398">
            <v>41</v>
          </cell>
          <cell r="L398">
            <v>41</v>
          </cell>
          <cell r="M398">
            <v>41</v>
          </cell>
          <cell r="N398">
            <v>49</v>
          </cell>
          <cell r="O398">
            <v>62</v>
          </cell>
          <cell r="P398">
            <v>64</v>
          </cell>
          <cell r="V398" t="str">
            <v>Facia</v>
          </cell>
          <cell r="W398" t="str">
            <v>DRAWER</v>
          </cell>
          <cell r="X398" t="str">
            <v>DW</v>
          </cell>
          <cell r="Y398">
            <v>30</v>
          </cell>
          <cell r="Z398">
            <v>6</v>
          </cell>
          <cell r="AA398">
            <v>1</v>
          </cell>
          <cell r="AB398">
            <v>0</v>
          </cell>
          <cell r="AC398" t="str">
            <v xml:space="preserve">Drawer/Header, 30'' wide x 6'' high </v>
          </cell>
          <cell r="AD398">
            <v>1</v>
          </cell>
          <cell r="AF398">
            <v>1.25</v>
          </cell>
          <cell r="AG398">
            <v>0.10416666666666667</v>
          </cell>
          <cell r="AH398">
            <v>3.75</v>
          </cell>
          <cell r="AL398">
            <v>0</v>
          </cell>
          <cell r="AM398">
            <v>10</v>
          </cell>
        </row>
        <row r="399">
          <cell r="A399" t="str">
            <v>DW3010</v>
          </cell>
          <cell r="C399">
            <v>24</v>
          </cell>
          <cell r="D399">
            <v>26</v>
          </cell>
          <cell r="E399">
            <v>29</v>
          </cell>
          <cell r="F399">
            <v>49.833333333333336</v>
          </cell>
          <cell r="G399">
            <v>29</v>
          </cell>
          <cell r="H399">
            <v>47</v>
          </cell>
          <cell r="I399">
            <v>47</v>
          </cell>
          <cell r="J399">
            <v>57</v>
          </cell>
          <cell r="K399">
            <v>55</v>
          </cell>
          <cell r="L399">
            <v>55</v>
          </cell>
          <cell r="M399">
            <v>55</v>
          </cell>
          <cell r="N399">
            <v>64</v>
          </cell>
          <cell r="O399">
            <v>74</v>
          </cell>
          <cell r="P399">
            <v>81</v>
          </cell>
          <cell r="V399" t="str">
            <v>Facia</v>
          </cell>
          <cell r="W399" t="str">
            <v>DRAWER</v>
          </cell>
          <cell r="X399" t="str">
            <v>DW</v>
          </cell>
          <cell r="Y399">
            <v>30</v>
          </cell>
          <cell r="Z399">
            <v>10</v>
          </cell>
          <cell r="AA399">
            <v>1</v>
          </cell>
          <cell r="AB399">
            <v>0</v>
          </cell>
          <cell r="AC399" t="str">
            <v xml:space="preserve">Drawer, 30'' wide x 10'' high </v>
          </cell>
          <cell r="AD399">
            <v>1</v>
          </cell>
          <cell r="AF399">
            <v>2.0833333333333335</v>
          </cell>
          <cell r="AG399">
            <v>0.17361111111111113</v>
          </cell>
          <cell r="AH399">
            <v>6.25</v>
          </cell>
          <cell r="AL399">
            <v>0</v>
          </cell>
          <cell r="AM399">
            <v>10</v>
          </cell>
        </row>
        <row r="400">
          <cell r="A400" t="str">
            <v>DW3012</v>
          </cell>
          <cell r="C400">
            <v>26</v>
          </cell>
          <cell r="D400">
            <v>29</v>
          </cell>
          <cell r="E400">
            <v>32</v>
          </cell>
          <cell r="F400">
            <v>57</v>
          </cell>
          <cell r="G400">
            <v>32</v>
          </cell>
          <cell r="H400">
            <v>51</v>
          </cell>
          <cell r="I400">
            <v>51</v>
          </cell>
          <cell r="J400">
            <v>62</v>
          </cell>
          <cell r="K400">
            <v>59</v>
          </cell>
          <cell r="L400">
            <v>59</v>
          </cell>
          <cell r="M400">
            <v>59</v>
          </cell>
          <cell r="N400">
            <v>70</v>
          </cell>
          <cell r="O400">
            <v>81</v>
          </cell>
          <cell r="P400">
            <v>88</v>
          </cell>
          <cell r="V400" t="str">
            <v>Facia</v>
          </cell>
          <cell r="W400" t="str">
            <v>DRAWER</v>
          </cell>
          <cell r="X400" t="str">
            <v>DW</v>
          </cell>
          <cell r="Y400">
            <v>30</v>
          </cell>
          <cell r="Z400">
            <v>12</v>
          </cell>
          <cell r="AA400">
            <v>1</v>
          </cell>
          <cell r="AB400">
            <v>0</v>
          </cell>
          <cell r="AC400" t="str">
            <v xml:space="preserve">Drawer, 30'' wide x 12'' high </v>
          </cell>
          <cell r="AD400">
            <v>1</v>
          </cell>
          <cell r="AF400">
            <v>2.5</v>
          </cell>
          <cell r="AG400">
            <v>0.20833333333333334</v>
          </cell>
          <cell r="AH400">
            <v>7.5</v>
          </cell>
          <cell r="AL400">
            <v>0</v>
          </cell>
          <cell r="AM400">
            <v>10</v>
          </cell>
        </row>
        <row r="401">
          <cell r="A401" t="str">
            <v>DW3306</v>
          </cell>
          <cell r="C401">
            <v>17</v>
          </cell>
          <cell r="D401">
            <v>19</v>
          </cell>
          <cell r="E401">
            <v>21</v>
          </cell>
          <cell r="F401">
            <v>34.75</v>
          </cell>
          <cell r="G401">
            <v>21</v>
          </cell>
          <cell r="H401">
            <v>38</v>
          </cell>
          <cell r="I401">
            <v>38</v>
          </cell>
          <cell r="J401">
            <v>46</v>
          </cell>
          <cell r="K401">
            <v>44</v>
          </cell>
          <cell r="L401">
            <v>44</v>
          </cell>
          <cell r="M401">
            <v>44</v>
          </cell>
          <cell r="N401">
            <v>53</v>
          </cell>
          <cell r="O401">
            <v>66</v>
          </cell>
          <cell r="P401">
            <v>69</v>
          </cell>
          <cell r="V401" t="str">
            <v>Facia</v>
          </cell>
          <cell r="W401" t="str">
            <v>DRAWER</v>
          </cell>
          <cell r="X401" t="str">
            <v>DW</v>
          </cell>
          <cell r="Y401">
            <v>33</v>
          </cell>
          <cell r="Z401">
            <v>6</v>
          </cell>
          <cell r="AA401">
            <v>1</v>
          </cell>
          <cell r="AB401">
            <v>0</v>
          </cell>
          <cell r="AC401" t="str">
            <v xml:space="preserve">Drawer/Header, 33'' wide x 6'' high </v>
          </cell>
          <cell r="AD401">
            <v>1</v>
          </cell>
          <cell r="AF401">
            <v>1.375</v>
          </cell>
          <cell r="AG401">
            <v>0.11458333333333333</v>
          </cell>
          <cell r="AH401">
            <v>4.125</v>
          </cell>
          <cell r="AL401">
            <v>0</v>
          </cell>
          <cell r="AM401">
            <v>10</v>
          </cell>
        </row>
        <row r="402">
          <cell r="A402" t="str">
            <v>DW3312</v>
          </cell>
          <cell r="C402">
            <v>30</v>
          </cell>
          <cell r="D402">
            <v>33</v>
          </cell>
          <cell r="E402">
            <v>37</v>
          </cell>
          <cell r="F402">
            <v>64.5</v>
          </cell>
          <cell r="G402">
            <v>37</v>
          </cell>
          <cell r="H402">
            <v>54</v>
          </cell>
          <cell r="I402">
            <v>54</v>
          </cell>
          <cell r="J402">
            <v>66</v>
          </cell>
          <cell r="K402">
            <v>63</v>
          </cell>
          <cell r="L402">
            <v>63</v>
          </cell>
          <cell r="M402">
            <v>63</v>
          </cell>
          <cell r="N402">
            <v>75</v>
          </cell>
          <cell r="O402">
            <v>87</v>
          </cell>
          <cell r="P402">
            <v>94</v>
          </cell>
          <cell r="V402" t="str">
            <v>Facia</v>
          </cell>
          <cell r="W402" t="str">
            <v>DRAWER</v>
          </cell>
          <cell r="X402" t="str">
            <v>DW</v>
          </cell>
          <cell r="Y402">
            <v>33</v>
          </cell>
          <cell r="Z402">
            <v>12</v>
          </cell>
          <cell r="AA402">
            <v>1</v>
          </cell>
          <cell r="AB402">
            <v>0</v>
          </cell>
          <cell r="AC402" t="str">
            <v xml:space="preserve">Drawer, 33'' wide x 12'' high </v>
          </cell>
          <cell r="AD402">
            <v>1</v>
          </cell>
          <cell r="AF402">
            <v>2.75</v>
          </cell>
          <cell r="AG402">
            <v>0.22916666666666666</v>
          </cell>
          <cell r="AH402">
            <v>8.25</v>
          </cell>
          <cell r="AL402">
            <v>0</v>
          </cell>
          <cell r="AM402">
            <v>10</v>
          </cell>
        </row>
        <row r="403">
          <cell r="A403" t="str">
            <v>DW3604</v>
          </cell>
          <cell r="C403">
            <v>16</v>
          </cell>
          <cell r="D403">
            <v>16</v>
          </cell>
          <cell r="E403">
            <v>16</v>
          </cell>
          <cell r="F403">
            <v>26</v>
          </cell>
          <cell r="G403">
            <v>16</v>
          </cell>
          <cell r="H403">
            <v>37</v>
          </cell>
          <cell r="I403">
            <v>37</v>
          </cell>
          <cell r="J403">
            <v>37</v>
          </cell>
          <cell r="K403">
            <v>48</v>
          </cell>
          <cell r="L403">
            <v>48</v>
          </cell>
          <cell r="M403">
            <v>48</v>
          </cell>
          <cell r="N403">
            <v>48</v>
          </cell>
          <cell r="O403">
            <v>48</v>
          </cell>
          <cell r="P403">
            <v>48</v>
          </cell>
          <cell r="V403" t="str">
            <v>Facia</v>
          </cell>
          <cell r="W403" t="str">
            <v>DRAWER</v>
          </cell>
          <cell r="X403" t="str">
            <v>DW</v>
          </cell>
          <cell r="Y403">
            <v>36</v>
          </cell>
          <cell r="Z403">
            <v>4</v>
          </cell>
          <cell r="AA403">
            <v>1</v>
          </cell>
          <cell r="AB403">
            <v>0</v>
          </cell>
          <cell r="AC403" t="str">
            <v xml:space="preserve">Drawer, 36'' wide x 4'' high </v>
          </cell>
          <cell r="AD403">
            <v>1</v>
          </cell>
          <cell r="AF403">
            <v>1</v>
          </cell>
          <cell r="AG403">
            <v>8.3333333333333329E-2</v>
          </cell>
          <cell r="AH403">
            <v>3</v>
          </cell>
          <cell r="AL403">
            <v>0</v>
          </cell>
          <cell r="AM403">
            <v>10</v>
          </cell>
        </row>
        <row r="404">
          <cell r="A404" t="str">
            <v>DW3606</v>
          </cell>
          <cell r="C404">
            <v>18</v>
          </cell>
          <cell r="D404">
            <v>20</v>
          </cell>
          <cell r="E404">
            <v>23</v>
          </cell>
          <cell r="F404">
            <v>38</v>
          </cell>
          <cell r="G404">
            <v>23</v>
          </cell>
          <cell r="H404">
            <v>41</v>
          </cell>
          <cell r="I404">
            <v>41</v>
          </cell>
          <cell r="J404">
            <v>49</v>
          </cell>
          <cell r="K404">
            <v>48</v>
          </cell>
          <cell r="L404">
            <v>48</v>
          </cell>
          <cell r="M404">
            <v>48</v>
          </cell>
          <cell r="N404">
            <v>56</v>
          </cell>
          <cell r="O404">
            <v>68</v>
          </cell>
          <cell r="P404">
            <v>75</v>
          </cell>
          <cell r="V404" t="str">
            <v>Facia</v>
          </cell>
          <cell r="W404" t="str">
            <v>DRAWER</v>
          </cell>
          <cell r="X404" t="str">
            <v>DW</v>
          </cell>
          <cell r="Y404">
            <v>36</v>
          </cell>
          <cell r="Z404">
            <v>6</v>
          </cell>
          <cell r="AA404">
            <v>1</v>
          </cell>
          <cell r="AB404">
            <v>0</v>
          </cell>
          <cell r="AC404" t="str">
            <v xml:space="preserve">Drawer/Header, 36'' wide x 6'' high </v>
          </cell>
          <cell r="AD404">
            <v>1</v>
          </cell>
          <cell r="AF404">
            <v>1.5</v>
          </cell>
          <cell r="AG404">
            <v>0.125</v>
          </cell>
          <cell r="AH404">
            <v>4.5</v>
          </cell>
          <cell r="AL404">
            <v>0</v>
          </cell>
          <cell r="AM404">
            <v>10</v>
          </cell>
        </row>
        <row r="405">
          <cell r="A405" t="str">
            <v>DW3610</v>
          </cell>
          <cell r="C405">
            <v>29</v>
          </cell>
          <cell r="D405">
            <v>32</v>
          </cell>
          <cell r="E405">
            <v>36</v>
          </cell>
          <cell r="F405">
            <v>61</v>
          </cell>
          <cell r="G405">
            <v>36</v>
          </cell>
          <cell r="H405">
            <v>55</v>
          </cell>
          <cell r="I405">
            <v>55</v>
          </cell>
          <cell r="J405">
            <v>65</v>
          </cell>
          <cell r="K405">
            <v>65</v>
          </cell>
          <cell r="L405">
            <v>65</v>
          </cell>
          <cell r="M405">
            <v>65</v>
          </cell>
          <cell r="N405">
            <v>74</v>
          </cell>
          <cell r="O405">
            <v>81</v>
          </cell>
          <cell r="P405">
            <v>96</v>
          </cell>
          <cell r="V405" t="str">
            <v>Facia</v>
          </cell>
          <cell r="W405" t="str">
            <v>DRAWER</v>
          </cell>
          <cell r="X405" t="str">
            <v>DW</v>
          </cell>
          <cell r="Y405">
            <v>36</v>
          </cell>
          <cell r="Z405">
            <v>10</v>
          </cell>
          <cell r="AA405">
            <v>1</v>
          </cell>
          <cell r="AB405">
            <v>0</v>
          </cell>
          <cell r="AC405" t="str">
            <v xml:space="preserve">Drawer, 36'' wide x 10'' high </v>
          </cell>
          <cell r="AD405">
            <v>1</v>
          </cell>
          <cell r="AF405">
            <v>2.5</v>
          </cell>
          <cell r="AG405">
            <v>0.20833333333333334</v>
          </cell>
          <cell r="AH405">
            <v>7.5</v>
          </cell>
          <cell r="AL405">
            <v>0</v>
          </cell>
          <cell r="AM405">
            <v>10</v>
          </cell>
        </row>
        <row r="406">
          <cell r="A406" t="str">
            <v>DW3612</v>
          </cell>
          <cell r="C406">
            <v>32</v>
          </cell>
          <cell r="D406">
            <v>35</v>
          </cell>
          <cell r="E406">
            <v>40</v>
          </cell>
          <cell r="F406">
            <v>70</v>
          </cell>
          <cell r="G406">
            <v>40</v>
          </cell>
          <cell r="H406">
            <v>60</v>
          </cell>
          <cell r="I406">
            <v>60</v>
          </cell>
          <cell r="J406">
            <v>71</v>
          </cell>
          <cell r="K406">
            <v>71</v>
          </cell>
          <cell r="L406">
            <v>71</v>
          </cell>
          <cell r="M406">
            <v>71</v>
          </cell>
          <cell r="N406">
            <v>80</v>
          </cell>
          <cell r="O406">
            <v>89</v>
          </cell>
          <cell r="P406">
            <v>105</v>
          </cell>
          <cell r="V406" t="str">
            <v>Facia</v>
          </cell>
          <cell r="W406" t="str">
            <v>DRAWER</v>
          </cell>
          <cell r="X406" t="str">
            <v>DW</v>
          </cell>
          <cell r="Y406">
            <v>36</v>
          </cell>
          <cell r="Z406">
            <v>12</v>
          </cell>
          <cell r="AA406">
            <v>1</v>
          </cell>
          <cell r="AB406">
            <v>0</v>
          </cell>
          <cell r="AC406" t="str">
            <v xml:space="preserve">Drawer, 36'' wide x 12'' high </v>
          </cell>
          <cell r="AD406">
            <v>1</v>
          </cell>
          <cell r="AF406">
            <v>3</v>
          </cell>
          <cell r="AG406">
            <v>0.25</v>
          </cell>
          <cell r="AH406">
            <v>9</v>
          </cell>
          <cell r="AL406">
            <v>0</v>
          </cell>
          <cell r="AM406">
            <v>10</v>
          </cell>
        </row>
        <row r="407">
          <cell r="A407" t="str">
            <v>DW3906</v>
          </cell>
          <cell r="C407">
            <v>18</v>
          </cell>
          <cell r="D407">
            <v>20</v>
          </cell>
          <cell r="E407">
            <v>23</v>
          </cell>
          <cell r="F407">
            <v>39.25</v>
          </cell>
          <cell r="G407">
            <v>23</v>
          </cell>
          <cell r="H407">
            <v>43</v>
          </cell>
          <cell r="I407">
            <v>43</v>
          </cell>
          <cell r="J407">
            <v>52</v>
          </cell>
          <cell r="K407">
            <v>50</v>
          </cell>
          <cell r="L407">
            <v>50</v>
          </cell>
          <cell r="M407">
            <v>50</v>
          </cell>
          <cell r="N407">
            <v>60</v>
          </cell>
          <cell r="O407">
            <v>72</v>
          </cell>
          <cell r="P407">
            <v>80</v>
          </cell>
          <cell r="V407" t="str">
            <v>Facia</v>
          </cell>
          <cell r="W407" t="str">
            <v>DRAWER</v>
          </cell>
          <cell r="X407" t="str">
            <v>DW</v>
          </cell>
          <cell r="Y407">
            <v>39</v>
          </cell>
          <cell r="Z407">
            <v>6</v>
          </cell>
          <cell r="AA407">
            <v>1</v>
          </cell>
          <cell r="AB407">
            <v>0</v>
          </cell>
          <cell r="AC407" t="str">
            <v xml:space="preserve">Drawer/Header, 39'' wide x 6'' high </v>
          </cell>
          <cell r="AD407">
            <v>1</v>
          </cell>
          <cell r="AF407">
            <v>1.625</v>
          </cell>
          <cell r="AG407">
            <v>0.13541666666666666</v>
          </cell>
          <cell r="AH407">
            <v>4.875</v>
          </cell>
          <cell r="AL407">
            <v>0</v>
          </cell>
          <cell r="AM407">
            <v>10</v>
          </cell>
        </row>
        <row r="408">
          <cell r="A408" t="str">
            <v>DW3912</v>
          </cell>
          <cell r="C408">
            <v>33</v>
          </cell>
          <cell r="D408">
            <v>36</v>
          </cell>
          <cell r="E408">
            <v>41</v>
          </cell>
          <cell r="F408">
            <v>73.5</v>
          </cell>
          <cell r="G408">
            <v>41</v>
          </cell>
          <cell r="H408">
            <v>63</v>
          </cell>
          <cell r="I408">
            <v>63</v>
          </cell>
          <cell r="J408">
            <v>75</v>
          </cell>
          <cell r="K408">
            <v>74</v>
          </cell>
          <cell r="L408">
            <v>74</v>
          </cell>
          <cell r="M408">
            <v>74</v>
          </cell>
          <cell r="N408">
            <v>85</v>
          </cell>
          <cell r="O408">
            <v>95</v>
          </cell>
          <cell r="P408">
            <v>111</v>
          </cell>
          <cell r="V408" t="str">
            <v>Facia</v>
          </cell>
          <cell r="W408" t="str">
            <v>DRAWER</v>
          </cell>
          <cell r="X408" t="str">
            <v>DW</v>
          </cell>
          <cell r="Y408">
            <v>39</v>
          </cell>
          <cell r="Z408">
            <v>12</v>
          </cell>
          <cell r="AA408">
            <v>1</v>
          </cell>
          <cell r="AB408">
            <v>0</v>
          </cell>
          <cell r="AC408" t="str">
            <v xml:space="preserve">Drawer, 39'' wide x 12'' high </v>
          </cell>
          <cell r="AD408">
            <v>1</v>
          </cell>
          <cell r="AF408">
            <v>3.25</v>
          </cell>
          <cell r="AG408">
            <v>0.27083333333333331</v>
          </cell>
          <cell r="AH408">
            <v>9.75</v>
          </cell>
          <cell r="AL408">
            <v>0</v>
          </cell>
          <cell r="AM408">
            <v>10</v>
          </cell>
        </row>
        <row r="409">
          <cell r="A409" t="str">
            <v>DW4206</v>
          </cell>
          <cell r="C409">
            <v>20</v>
          </cell>
          <cell r="D409">
            <v>21</v>
          </cell>
          <cell r="E409">
            <v>25</v>
          </cell>
          <cell r="F409">
            <v>42.5</v>
          </cell>
          <cell r="G409">
            <v>25</v>
          </cell>
          <cell r="H409">
            <v>45</v>
          </cell>
          <cell r="I409">
            <v>45</v>
          </cell>
          <cell r="J409">
            <v>55</v>
          </cell>
          <cell r="K409">
            <v>53</v>
          </cell>
          <cell r="L409">
            <v>53</v>
          </cell>
          <cell r="M409">
            <v>53</v>
          </cell>
          <cell r="N409">
            <v>63</v>
          </cell>
          <cell r="O409">
            <v>76</v>
          </cell>
          <cell r="P409">
            <v>85</v>
          </cell>
          <cell r="V409" t="str">
            <v>Facia</v>
          </cell>
          <cell r="W409" t="str">
            <v>DRAWER</v>
          </cell>
          <cell r="X409" t="str">
            <v>DW</v>
          </cell>
          <cell r="Y409">
            <v>42</v>
          </cell>
          <cell r="Z409">
            <v>6</v>
          </cell>
          <cell r="AA409">
            <v>1</v>
          </cell>
          <cell r="AB409">
            <v>0</v>
          </cell>
          <cell r="AC409" t="str">
            <v xml:space="preserve">Drawer/Header, 42'' wide x 6'' high </v>
          </cell>
          <cell r="AD409">
            <v>1</v>
          </cell>
          <cell r="AF409">
            <v>1.75</v>
          </cell>
          <cell r="AG409">
            <v>0.14583333333333334</v>
          </cell>
          <cell r="AH409">
            <v>5.25</v>
          </cell>
          <cell r="AL409">
            <v>0</v>
          </cell>
          <cell r="AM409">
            <v>10</v>
          </cell>
        </row>
        <row r="410">
          <cell r="A410" t="str">
            <v>DW4212</v>
          </cell>
          <cell r="C410">
            <v>34</v>
          </cell>
          <cell r="D410">
            <v>37</v>
          </cell>
          <cell r="E410">
            <v>42</v>
          </cell>
          <cell r="F410">
            <v>77</v>
          </cell>
          <cell r="G410">
            <v>42</v>
          </cell>
          <cell r="H410">
            <v>66</v>
          </cell>
          <cell r="I410">
            <v>66</v>
          </cell>
          <cell r="J410">
            <v>80</v>
          </cell>
          <cell r="K410">
            <v>77</v>
          </cell>
          <cell r="L410">
            <v>77</v>
          </cell>
          <cell r="M410">
            <v>77</v>
          </cell>
          <cell r="N410">
            <v>90</v>
          </cell>
          <cell r="O410">
            <v>101</v>
          </cell>
          <cell r="P410">
            <v>116</v>
          </cell>
          <cell r="V410" t="str">
            <v>Facia</v>
          </cell>
          <cell r="W410" t="str">
            <v>DRAWER</v>
          </cell>
          <cell r="X410" t="str">
            <v>DW</v>
          </cell>
          <cell r="Y410">
            <v>42</v>
          </cell>
          <cell r="Z410">
            <v>12</v>
          </cell>
          <cell r="AA410">
            <v>1</v>
          </cell>
          <cell r="AB410">
            <v>0</v>
          </cell>
          <cell r="AC410" t="str">
            <v>Drawer, 42'' wide x 12'' high for W421224</v>
          </cell>
          <cell r="AD410">
            <v>1</v>
          </cell>
          <cell r="AF410">
            <v>3.5</v>
          </cell>
          <cell r="AG410">
            <v>0.29166666666666669</v>
          </cell>
          <cell r="AH410">
            <v>10.5</v>
          </cell>
          <cell r="AL410">
            <v>0</v>
          </cell>
          <cell r="AM410">
            <v>10</v>
          </cell>
        </row>
        <row r="411">
          <cell r="A411" t="str">
            <v>DW4806</v>
          </cell>
          <cell r="C411">
            <v>22</v>
          </cell>
          <cell r="D411">
            <v>24</v>
          </cell>
          <cell r="E411">
            <v>28</v>
          </cell>
          <cell r="F411">
            <v>48</v>
          </cell>
          <cell r="G411">
            <v>28</v>
          </cell>
          <cell r="H411">
            <v>52</v>
          </cell>
          <cell r="I411">
            <v>52</v>
          </cell>
          <cell r="J411">
            <v>62</v>
          </cell>
          <cell r="K411">
            <v>60</v>
          </cell>
          <cell r="L411">
            <v>60</v>
          </cell>
          <cell r="M411">
            <v>60</v>
          </cell>
          <cell r="N411">
            <v>72</v>
          </cell>
          <cell r="O411">
            <v>86</v>
          </cell>
          <cell r="P411">
            <v>96</v>
          </cell>
          <cell r="V411" t="str">
            <v>Facia</v>
          </cell>
          <cell r="W411" t="str">
            <v>DRAWER</v>
          </cell>
          <cell r="X411" t="str">
            <v>DW</v>
          </cell>
          <cell r="Y411">
            <v>48</v>
          </cell>
          <cell r="Z411">
            <v>6</v>
          </cell>
          <cell r="AA411">
            <v>1</v>
          </cell>
          <cell r="AB411">
            <v>0</v>
          </cell>
          <cell r="AC411" t="str">
            <v xml:space="preserve">Drawer/Header, 48'' wide x 6'' high </v>
          </cell>
          <cell r="AD411">
            <v>1</v>
          </cell>
          <cell r="AF411">
            <v>2</v>
          </cell>
          <cell r="AG411">
            <v>0.16666666666666666</v>
          </cell>
          <cell r="AH411">
            <v>6</v>
          </cell>
          <cell r="AL411">
            <v>0</v>
          </cell>
          <cell r="AM411">
            <v>10</v>
          </cell>
        </row>
        <row r="412">
          <cell r="A412" t="str">
            <v>DW4812</v>
          </cell>
          <cell r="C412">
            <v>35</v>
          </cell>
          <cell r="D412">
            <v>38</v>
          </cell>
          <cell r="E412">
            <v>43</v>
          </cell>
          <cell r="F412">
            <v>83</v>
          </cell>
          <cell r="G412">
            <v>43</v>
          </cell>
          <cell r="H412">
            <v>72</v>
          </cell>
          <cell r="I412">
            <v>72</v>
          </cell>
          <cell r="J412">
            <v>88</v>
          </cell>
          <cell r="K412">
            <v>84</v>
          </cell>
          <cell r="L412">
            <v>84</v>
          </cell>
          <cell r="M412">
            <v>84</v>
          </cell>
          <cell r="N412">
            <v>101</v>
          </cell>
          <cell r="O412">
            <v>113</v>
          </cell>
          <cell r="P412">
            <v>128</v>
          </cell>
          <cell r="V412" t="str">
            <v>Facia</v>
          </cell>
          <cell r="W412" t="str">
            <v>DRAWER</v>
          </cell>
          <cell r="X412" t="str">
            <v>DW</v>
          </cell>
          <cell r="Y412">
            <v>48</v>
          </cell>
          <cell r="Z412">
            <v>12</v>
          </cell>
          <cell r="AA412">
            <v>1</v>
          </cell>
          <cell r="AB412">
            <v>0</v>
          </cell>
          <cell r="AC412" t="str">
            <v>Drawer, 48'' wide x 12'' high for W481224</v>
          </cell>
          <cell r="AD412">
            <v>1</v>
          </cell>
          <cell r="AF412">
            <v>4</v>
          </cell>
          <cell r="AG412">
            <v>0.33333333333333331</v>
          </cell>
          <cell r="AH412">
            <v>12</v>
          </cell>
          <cell r="AL412">
            <v>0</v>
          </cell>
          <cell r="AM412">
            <v>10</v>
          </cell>
        </row>
        <row r="413">
          <cell r="A413" t="str">
            <v>GD1530</v>
          </cell>
          <cell r="D413">
            <v>41</v>
          </cell>
          <cell r="E413">
            <v>41</v>
          </cell>
          <cell r="F413">
            <v>41</v>
          </cell>
          <cell r="G413">
            <v>41</v>
          </cell>
          <cell r="H413">
            <v>49</v>
          </cell>
          <cell r="I413">
            <v>49</v>
          </cell>
          <cell r="J413">
            <v>49</v>
          </cell>
          <cell r="K413">
            <v>57</v>
          </cell>
          <cell r="L413">
            <v>57</v>
          </cell>
          <cell r="M413">
            <v>57</v>
          </cell>
          <cell r="N413">
            <v>57</v>
          </cell>
          <cell r="O413">
            <v>85</v>
          </cell>
          <cell r="P413">
            <v>85</v>
          </cell>
          <cell r="U413">
            <v>5</v>
          </cell>
          <cell r="V413" t="str">
            <v>Facia</v>
          </cell>
          <cell r="W413" t="str">
            <v>GLASS DOOR</v>
          </cell>
          <cell r="X413" t="str">
            <v>GD</v>
          </cell>
          <cell r="Y413">
            <v>15</v>
          </cell>
          <cell r="Z413">
            <v>30</v>
          </cell>
          <cell r="AA413">
            <v>1</v>
          </cell>
          <cell r="AB413">
            <v>0</v>
          </cell>
          <cell r="AC413" t="str">
            <v xml:space="preserve">Glass Door, 15'' wide x 30'' high </v>
          </cell>
          <cell r="AD413">
            <v>1</v>
          </cell>
          <cell r="AF413">
            <v>3.125</v>
          </cell>
          <cell r="AG413">
            <v>0.26041666666666669</v>
          </cell>
          <cell r="AH413">
            <v>9.375</v>
          </cell>
          <cell r="AL413">
            <v>0</v>
          </cell>
          <cell r="AM413">
            <v>10</v>
          </cell>
          <cell r="AN413" t="str">
            <v>Yes</v>
          </cell>
        </row>
        <row r="414">
          <cell r="A414" t="str">
            <v>GD1536</v>
          </cell>
          <cell r="D414">
            <v>48</v>
          </cell>
          <cell r="E414">
            <v>48</v>
          </cell>
          <cell r="F414">
            <v>48</v>
          </cell>
          <cell r="G414">
            <v>48</v>
          </cell>
          <cell r="H414">
            <v>54</v>
          </cell>
          <cell r="I414">
            <v>54</v>
          </cell>
          <cell r="J414">
            <v>54</v>
          </cell>
          <cell r="K414">
            <v>63</v>
          </cell>
          <cell r="L414">
            <v>63</v>
          </cell>
          <cell r="M414">
            <v>63</v>
          </cell>
          <cell r="N414">
            <v>63</v>
          </cell>
          <cell r="O414">
            <v>96</v>
          </cell>
          <cell r="P414">
            <v>96</v>
          </cell>
          <cell r="U414">
            <v>5</v>
          </cell>
          <cell r="V414" t="str">
            <v>Facia</v>
          </cell>
          <cell r="W414" t="str">
            <v>GLASS DOOR</v>
          </cell>
          <cell r="X414" t="str">
            <v>GD</v>
          </cell>
          <cell r="Y414">
            <v>15</v>
          </cell>
          <cell r="Z414">
            <v>36</v>
          </cell>
          <cell r="AA414">
            <v>1</v>
          </cell>
          <cell r="AB414">
            <v>0</v>
          </cell>
          <cell r="AC414" t="str">
            <v xml:space="preserve">Glass Door, 15'' wide x 36'' high </v>
          </cell>
          <cell r="AD414">
            <v>1</v>
          </cell>
          <cell r="AF414">
            <v>3.75</v>
          </cell>
          <cell r="AG414">
            <v>0.3125</v>
          </cell>
          <cell r="AH414">
            <v>11.25</v>
          </cell>
          <cell r="AL414">
            <v>0</v>
          </cell>
          <cell r="AM414">
            <v>10</v>
          </cell>
          <cell r="AN414" t="str">
            <v>Yes</v>
          </cell>
        </row>
        <row r="415">
          <cell r="A415" t="str">
            <v>GD1542</v>
          </cell>
          <cell r="D415">
            <v>53</v>
          </cell>
          <cell r="E415">
            <v>53</v>
          </cell>
          <cell r="F415">
            <v>53</v>
          </cell>
          <cell r="G415">
            <v>53</v>
          </cell>
          <cell r="H415">
            <v>58</v>
          </cell>
          <cell r="I415">
            <v>58</v>
          </cell>
          <cell r="J415">
            <v>58</v>
          </cell>
          <cell r="K415">
            <v>69</v>
          </cell>
          <cell r="L415">
            <v>69</v>
          </cell>
          <cell r="M415">
            <v>69</v>
          </cell>
          <cell r="N415">
            <v>69</v>
          </cell>
          <cell r="O415">
            <v>106</v>
          </cell>
          <cell r="P415">
            <v>106</v>
          </cell>
          <cell r="U415">
            <v>5</v>
          </cell>
          <cell r="V415" t="str">
            <v>Facia</v>
          </cell>
          <cell r="W415" t="str">
            <v>GLASS DOOR</v>
          </cell>
          <cell r="X415" t="str">
            <v>GD</v>
          </cell>
          <cell r="Y415">
            <v>15</v>
          </cell>
          <cell r="Z415">
            <v>42</v>
          </cell>
          <cell r="AA415">
            <v>1</v>
          </cell>
          <cell r="AB415">
            <v>0</v>
          </cell>
          <cell r="AC415" t="str">
            <v xml:space="preserve">Glass Door, 15'' wide x 42'' high </v>
          </cell>
          <cell r="AD415">
            <v>1</v>
          </cell>
          <cell r="AF415">
            <v>4.375</v>
          </cell>
          <cell r="AG415">
            <v>0.36458333333333331</v>
          </cell>
          <cell r="AH415">
            <v>13.125</v>
          </cell>
          <cell r="AL415">
            <v>0</v>
          </cell>
          <cell r="AM415">
            <v>10</v>
          </cell>
          <cell r="AN415" t="str">
            <v>Yes</v>
          </cell>
        </row>
        <row r="416">
          <cell r="A416" t="str">
            <v>GD1830</v>
          </cell>
          <cell r="D416">
            <v>46</v>
          </cell>
          <cell r="E416">
            <v>46</v>
          </cell>
          <cell r="F416">
            <v>46</v>
          </cell>
          <cell r="G416">
            <v>46</v>
          </cell>
          <cell r="H416">
            <v>53</v>
          </cell>
          <cell r="I416">
            <v>53</v>
          </cell>
          <cell r="J416">
            <v>53</v>
          </cell>
          <cell r="K416">
            <v>62</v>
          </cell>
          <cell r="L416">
            <v>62</v>
          </cell>
          <cell r="M416">
            <v>62</v>
          </cell>
          <cell r="N416">
            <v>62</v>
          </cell>
          <cell r="O416">
            <v>92</v>
          </cell>
          <cell r="P416">
            <v>92</v>
          </cell>
          <cell r="U416">
            <v>5</v>
          </cell>
          <cell r="V416" t="str">
            <v>Facia</v>
          </cell>
          <cell r="W416" t="str">
            <v>GLASS DOOR</v>
          </cell>
          <cell r="X416" t="str">
            <v>GD</v>
          </cell>
          <cell r="Y416">
            <v>18</v>
          </cell>
          <cell r="Z416">
            <v>30</v>
          </cell>
          <cell r="AA416">
            <v>1</v>
          </cell>
          <cell r="AB416">
            <v>0</v>
          </cell>
          <cell r="AC416" t="str">
            <v xml:space="preserve">Glass Door, 18'' wide x 30'' high </v>
          </cell>
          <cell r="AD416">
            <v>1</v>
          </cell>
          <cell r="AF416">
            <v>3.75</v>
          </cell>
          <cell r="AG416">
            <v>0.3125</v>
          </cell>
          <cell r="AH416">
            <v>11.25</v>
          </cell>
          <cell r="AL416">
            <v>0</v>
          </cell>
          <cell r="AM416">
            <v>10</v>
          </cell>
          <cell r="AN416" t="str">
            <v>Yes</v>
          </cell>
        </row>
        <row r="417">
          <cell r="A417" t="str">
            <v>GD1836</v>
          </cell>
          <cell r="D417">
            <v>58</v>
          </cell>
          <cell r="E417">
            <v>58</v>
          </cell>
          <cell r="F417">
            <v>58</v>
          </cell>
          <cell r="G417">
            <v>58</v>
          </cell>
          <cell r="H417">
            <v>58</v>
          </cell>
          <cell r="I417">
            <v>58</v>
          </cell>
          <cell r="J417">
            <v>58</v>
          </cell>
          <cell r="K417">
            <v>68</v>
          </cell>
          <cell r="L417">
            <v>68</v>
          </cell>
          <cell r="M417">
            <v>68</v>
          </cell>
          <cell r="N417">
            <v>68</v>
          </cell>
          <cell r="O417">
            <v>103</v>
          </cell>
          <cell r="P417">
            <v>103</v>
          </cell>
          <cell r="U417">
            <v>5</v>
          </cell>
          <cell r="V417" t="str">
            <v>Facia</v>
          </cell>
          <cell r="W417" t="str">
            <v>GLASS DOOR</v>
          </cell>
          <cell r="X417" t="str">
            <v>GD</v>
          </cell>
          <cell r="Y417">
            <v>18</v>
          </cell>
          <cell r="Z417">
            <v>36</v>
          </cell>
          <cell r="AA417">
            <v>1</v>
          </cell>
          <cell r="AB417">
            <v>0</v>
          </cell>
          <cell r="AC417" t="str">
            <v xml:space="preserve">Glass Door, 18'' wide x 36'' high </v>
          </cell>
          <cell r="AD417">
            <v>1</v>
          </cell>
          <cell r="AF417">
            <v>4.5</v>
          </cell>
          <cell r="AG417">
            <v>0.375</v>
          </cell>
          <cell r="AH417">
            <v>13.5</v>
          </cell>
          <cell r="AL417">
            <v>0</v>
          </cell>
          <cell r="AM417">
            <v>10</v>
          </cell>
          <cell r="AN417" t="str">
            <v>Yes</v>
          </cell>
        </row>
        <row r="418">
          <cell r="A418" t="str">
            <v>GD1842</v>
          </cell>
          <cell r="D418">
            <v>64</v>
          </cell>
          <cell r="E418">
            <v>64</v>
          </cell>
          <cell r="F418">
            <v>64</v>
          </cell>
          <cell r="G418">
            <v>64</v>
          </cell>
          <cell r="H418">
            <v>63</v>
          </cell>
          <cell r="I418">
            <v>63</v>
          </cell>
          <cell r="J418">
            <v>63</v>
          </cell>
          <cell r="K418">
            <v>75</v>
          </cell>
          <cell r="L418">
            <v>75</v>
          </cell>
          <cell r="M418">
            <v>75</v>
          </cell>
          <cell r="N418">
            <v>75</v>
          </cell>
          <cell r="O418">
            <v>114</v>
          </cell>
          <cell r="P418">
            <v>114</v>
          </cell>
          <cell r="U418">
            <v>5</v>
          </cell>
          <cell r="V418" t="str">
            <v>Facia</v>
          </cell>
          <cell r="W418" t="str">
            <v>GLASS DOOR</v>
          </cell>
          <cell r="X418" t="str">
            <v>GD</v>
          </cell>
          <cell r="Y418">
            <v>18</v>
          </cell>
          <cell r="Z418">
            <v>42</v>
          </cell>
          <cell r="AA418">
            <v>1</v>
          </cell>
          <cell r="AB418">
            <v>0</v>
          </cell>
          <cell r="AC418" t="str">
            <v xml:space="preserve">Glass Door, 18'' wide x 42'' high </v>
          </cell>
          <cell r="AD418">
            <v>1</v>
          </cell>
          <cell r="AF418">
            <v>5.25</v>
          </cell>
          <cell r="AG418">
            <v>0.4375</v>
          </cell>
          <cell r="AH418">
            <v>15.75</v>
          </cell>
          <cell r="AL418">
            <v>0</v>
          </cell>
          <cell r="AM418">
            <v>10</v>
          </cell>
          <cell r="AN418" t="str">
            <v>Yes</v>
          </cell>
        </row>
        <row r="419">
          <cell r="A419" t="str">
            <v>GDM1530</v>
          </cell>
          <cell r="D419">
            <v>101</v>
          </cell>
          <cell r="E419">
            <v>101</v>
          </cell>
          <cell r="F419">
            <v>101</v>
          </cell>
          <cell r="G419">
            <v>101</v>
          </cell>
          <cell r="H419">
            <v>186</v>
          </cell>
          <cell r="I419">
            <v>186</v>
          </cell>
          <cell r="J419">
            <v>186</v>
          </cell>
          <cell r="K419">
            <v>193</v>
          </cell>
          <cell r="L419">
            <v>193</v>
          </cell>
          <cell r="M419">
            <v>193</v>
          </cell>
          <cell r="N419">
            <v>193</v>
          </cell>
          <cell r="O419">
            <v>236</v>
          </cell>
          <cell r="P419">
            <v>236</v>
          </cell>
          <cell r="U419">
            <v>5</v>
          </cell>
          <cell r="V419" t="str">
            <v>Facia</v>
          </cell>
          <cell r="W419" t="str">
            <v>GLASS DOOR</v>
          </cell>
          <cell r="X419" t="str">
            <v>GDM</v>
          </cell>
          <cell r="Y419">
            <v>15</v>
          </cell>
          <cell r="Z419">
            <v>30</v>
          </cell>
          <cell r="AA419">
            <v>1</v>
          </cell>
          <cell r="AB419">
            <v>0</v>
          </cell>
          <cell r="AC419" t="str">
            <v xml:space="preserve">Mullion Door, 15'' wide x 30'' high </v>
          </cell>
          <cell r="AD419">
            <v>1</v>
          </cell>
          <cell r="AF419">
            <v>3.125</v>
          </cell>
          <cell r="AG419">
            <v>0.26041666666666669</v>
          </cell>
          <cell r="AH419">
            <v>9.375</v>
          </cell>
          <cell r="AL419">
            <v>0</v>
          </cell>
          <cell r="AM419">
            <v>10</v>
          </cell>
          <cell r="AN419" t="str">
            <v>Yes</v>
          </cell>
        </row>
        <row r="420">
          <cell r="A420" t="str">
            <v>GDM1536</v>
          </cell>
          <cell r="D420">
            <v>108</v>
          </cell>
          <cell r="E420">
            <v>108</v>
          </cell>
          <cell r="F420">
            <v>108</v>
          </cell>
          <cell r="G420">
            <v>108</v>
          </cell>
          <cell r="H420">
            <v>190</v>
          </cell>
          <cell r="I420">
            <v>190</v>
          </cell>
          <cell r="J420">
            <v>190</v>
          </cell>
          <cell r="K420">
            <v>199</v>
          </cell>
          <cell r="L420">
            <v>199</v>
          </cell>
          <cell r="M420">
            <v>199</v>
          </cell>
          <cell r="N420">
            <v>199</v>
          </cell>
          <cell r="O420">
            <v>247</v>
          </cell>
          <cell r="P420">
            <v>247</v>
          </cell>
          <cell r="U420">
            <v>5</v>
          </cell>
          <cell r="V420" t="str">
            <v>Facia</v>
          </cell>
          <cell r="W420" t="str">
            <v>GLASS DOOR</v>
          </cell>
          <cell r="X420" t="str">
            <v>GDM</v>
          </cell>
          <cell r="Y420">
            <v>15</v>
          </cell>
          <cell r="Z420">
            <v>36</v>
          </cell>
          <cell r="AA420">
            <v>1</v>
          </cell>
          <cell r="AB420">
            <v>0</v>
          </cell>
          <cell r="AC420" t="str">
            <v xml:space="preserve">Mullion Door, 15'' wide x 36'' high </v>
          </cell>
          <cell r="AD420">
            <v>1</v>
          </cell>
          <cell r="AF420">
            <v>3.75</v>
          </cell>
          <cell r="AG420">
            <v>0.3125</v>
          </cell>
          <cell r="AH420">
            <v>11.25</v>
          </cell>
          <cell r="AL420">
            <v>0</v>
          </cell>
          <cell r="AM420">
            <v>10</v>
          </cell>
          <cell r="AN420" t="str">
            <v>Yes</v>
          </cell>
        </row>
        <row r="421">
          <cell r="A421" t="str">
            <v>GDM1542</v>
          </cell>
          <cell r="D421">
            <v>114</v>
          </cell>
          <cell r="E421">
            <v>114</v>
          </cell>
          <cell r="F421">
            <v>114</v>
          </cell>
          <cell r="G421">
            <v>114</v>
          </cell>
          <cell r="H421">
            <v>195</v>
          </cell>
          <cell r="I421">
            <v>195</v>
          </cell>
          <cell r="J421">
            <v>195</v>
          </cell>
          <cell r="K421">
            <v>205</v>
          </cell>
          <cell r="L421">
            <v>205</v>
          </cell>
          <cell r="M421">
            <v>205</v>
          </cell>
          <cell r="N421">
            <v>205</v>
          </cell>
          <cell r="O421">
            <v>257</v>
          </cell>
          <cell r="P421">
            <v>257</v>
          </cell>
          <cell r="U421">
            <v>5</v>
          </cell>
          <cell r="V421" t="str">
            <v>Facia</v>
          </cell>
          <cell r="W421" t="str">
            <v>GLASS DOOR</v>
          </cell>
          <cell r="X421" t="str">
            <v>GDM</v>
          </cell>
          <cell r="Y421">
            <v>15</v>
          </cell>
          <cell r="Z421">
            <v>42</v>
          </cell>
          <cell r="AA421">
            <v>1</v>
          </cell>
          <cell r="AB421">
            <v>0</v>
          </cell>
          <cell r="AC421" t="str">
            <v xml:space="preserve">Mullion Door, 15'' wide x 42'' high </v>
          </cell>
          <cell r="AD421">
            <v>1</v>
          </cell>
          <cell r="AF421">
            <v>4.375</v>
          </cell>
          <cell r="AG421">
            <v>0.36458333333333331</v>
          </cell>
          <cell r="AH421">
            <v>13.125</v>
          </cell>
          <cell r="AL421">
            <v>0</v>
          </cell>
          <cell r="AM421">
            <v>10</v>
          </cell>
          <cell r="AN421" t="str">
            <v>Yes</v>
          </cell>
        </row>
        <row r="422">
          <cell r="A422" t="str">
            <v>GDM1830</v>
          </cell>
          <cell r="D422">
            <v>106</v>
          </cell>
          <cell r="E422">
            <v>106</v>
          </cell>
          <cell r="F422">
            <v>106</v>
          </cell>
          <cell r="G422">
            <v>106</v>
          </cell>
          <cell r="H422">
            <v>190</v>
          </cell>
          <cell r="I422">
            <v>190</v>
          </cell>
          <cell r="J422">
            <v>190</v>
          </cell>
          <cell r="K422">
            <v>198</v>
          </cell>
          <cell r="L422">
            <v>198</v>
          </cell>
          <cell r="M422">
            <v>198</v>
          </cell>
          <cell r="N422">
            <v>198</v>
          </cell>
          <cell r="O422">
            <v>243</v>
          </cell>
          <cell r="P422">
            <v>243</v>
          </cell>
          <cell r="U422">
            <v>5</v>
          </cell>
          <cell r="V422" t="str">
            <v>Facia</v>
          </cell>
          <cell r="W422" t="str">
            <v>GLASS DOOR</v>
          </cell>
          <cell r="X422" t="str">
            <v>GDM</v>
          </cell>
          <cell r="Y422">
            <v>18</v>
          </cell>
          <cell r="Z422">
            <v>30</v>
          </cell>
          <cell r="AA422">
            <v>1</v>
          </cell>
          <cell r="AB422">
            <v>0</v>
          </cell>
          <cell r="AC422" t="str">
            <v xml:space="preserve">Mullion Door, 18'' wide x 30'' high </v>
          </cell>
          <cell r="AD422">
            <v>1</v>
          </cell>
          <cell r="AF422">
            <v>3.75</v>
          </cell>
          <cell r="AG422">
            <v>0.3125</v>
          </cell>
          <cell r="AH422">
            <v>11.25</v>
          </cell>
          <cell r="AL422">
            <v>0</v>
          </cell>
          <cell r="AM422">
            <v>10</v>
          </cell>
          <cell r="AN422" t="str">
            <v>Yes</v>
          </cell>
        </row>
        <row r="423">
          <cell r="A423" t="str">
            <v>GDM1836</v>
          </cell>
          <cell r="D423">
            <v>119</v>
          </cell>
          <cell r="E423">
            <v>119</v>
          </cell>
          <cell r="F423">
            <v>119</v>
          </cell>
          <cell r="G423">
            <v>119</v>
          </cell>
          <cell r="H423">
            <v>195</v>
          </cell>
          <cell r="I423">
            <v>195</v>
          </cell>
          <cell r="J423">
            <v>195</v>
          </cell>
          <cell r="K423">
            <v>204</v>
          </cell>
          <cell r="L423">
            <v>204</v>
          </cell>
          <cell r="M423">
            <v>204</v>
          </cell>
          <cell r="N423">
            <v>204</v>
          </cell>
          <cell r="O423">
            <v>254</v>
          </cell>
          <cell r="P423">
            <v>254</v>
          </cell>
          <cell r="U423">
            <v>5</v>
          </cell>
          <cell r="V423" t="str">
            <v>Facia</v>
          </cell>
          <cell r="W423" t="str">
            <v>GLASS DOOR</v>
          </cell>
          <cell r="X423" t="str">
            <v>GDM</v>
          </cell>
          <cell r="Y423">
            <v>18</v>
          </cell>
          <cell r="Z423">
            <v>36</v>
          </cell>
          <cell r="AA423">
            <v>1</v>
          </cell>
          <cell r="AB423">
            <v>0</v>
          </cell>
          <cell r="AC423" t="str">
            <v xml:space="preserve">Mullion Door, 18'' wide x 36'' high </v>
          </cell>
          <cell r="AD423">
            <v>1</v>
          </cell>
          <cell r="AF423">
            <v>4.5</v>
          </cell>
          <cell r="AG423">
            <v>0.375</v>
          </cell>
          <cell r="AH423">
            <v>13.5</v>
          </cell>
          <cell r="AL423">
            <v>0</v>
          </cell>
          <cell r="AM423">
            <v>10</v>
          </cell>
          <cell r="AN423" t="str">
            <v>Yes</v>
          </cell>
        </row>
        <row r="424">
          <cell r="A424" t="str">
            <v>GDM1842</v>
          </cell>
          <cell r="D424">
            <v>124</v>
          </cell>
          <cell r="E424">
            <v>124</v>
          </cell>
          <cell r="F424">
            <v>124</v>
          </cell>
          <cell r="G424">
            <v>124</v>
          </cell>
          <cell r="H424">
            <v>200</v>
          </cell>
          <cell r="I424">
            <v>200</v>
          </cell>
          <cell r="J424">
            <v>200</v>
          </cell>
          <cell r="K424">
            <v>210</v>
          </cell>
          <cell r="L424">
            <v>210</v>
          </cell>
          <cell r="M424">
            <v>210</v>
          </cell>
          <cell r="N424">
            <v>210</v>
          </cell>
          <cell r="O424">
            <v>265</v>
          </cell>
          <cell r="P424">
            <v>265</v>
          </cell>
          <cell r="U424">
            <v>5</v>
          </cell>
          <cell r="V424" t="str">
            <v>Facia</v>
          </cell>
          <cell r="W424" t="str">
            <v>GLASS DOOR</v>
          </cell>
          <cell r="X424" t="str">
            <v>GDM</v>
          </cell>
          <cell r="Y424">
            <v>18</v>
          </cell>
          <cell r="Z424">
            <v>42</v>
          </cell>
          <cell r="AA424">
            <v>1</v>
          </cell>
          <cell r="AB424">
            <v>0</v>
          </cell>
          <cell r="AC424" t="str">
            <v xml:space="preserve">Mullion Door, 18'' wide x 42'' high </v>
          </cell>
          <cell r="AD424">
            <v>1</v>
          </cell>
          <cell r="AF424">
            <v>5.25</v>
          </cell>
          <cell r="AG424">
            <v>0.4375</v>
          </cell>
          <cell r="AH424">
            <v>15.75</v>
          </cell>
          <cell r="AL424">
            <v>0</v>
          </cell>
          <cell r="AM424">
            <v>10</v>
          </cell>
          <cell r="AN424" t="str">
            <v>Yes</v>
          </cell>
        </row>
        <row r="425">
          <cell r="A425" t="str">
            <v>OF2724</v>
          </cell>
          <cell r="D425">
            <v>62</v>
          </cell>
          <cell r="E425">
            <v>62</v>
          </cell>
          <cell r="F425">
            <v>62</v>
          </cell>
          <cell r="G425">
            <v>62</v>
          </cell>
          <cell r="H425">
            <v>73</v>
          </cell>
          <cell r="I425">
            <v>73</v>
          </cell>
          <cell r="J425">
            <v>73</v>
          </cell>
          <cell r="K425">
            <v>85</v>
          </cell>
          <cell r="L425">
            <v>85</v>
          </cell>
          <cell r="M425">
            <v>85</v>
          </cell>
          <cell r="N425">
            <v>85</v>
          </cell>
          <cell r="O425">
            <v>85</v>
          </cell>
          <cell r="P425">
            <v>85</v>
          </cell>
          <cell r="V425" t="str">
            <v>Facia</v>
          </cell>
          <cell r="W425" t="str">
            <v>OVEN FRAME</v>
          </cell>
          <cell r="X425" t="str">
            <v>OF</v>
          </cell>
          <cell r="Y425">
            <v>24</v>
          </cell>
          <cell r="Z425">
            <v>24</v>
          </cell>
          <cell r="AA425">
            <v>1</v>
          </cell>
          <cell r="AB425">
            <v>0</v>
          </cell>
          <cell r="AC425" t="str">
            <v>Oven Frame, 24'' wide x 24'' high 3" stile, 4.5" rails</v>
          </cell>
          <cell r="AD425">
            <v>1</v>
          </cell>
          <cell r="AF425">
            <v>4</v>
          </cell>
          <cell r="AG425">
            <v>0.33333333333333331</v>
          </cell>
          <cell r="AH425">
            <v>12</v>
          </cell>
          <cell r="AL425">
            <v>0</v>
          </cell>
          <cell r="AM425">
            <v>20</v>
          </cell>
          <cell r="AN425" t="str">
            <v>Yes</v>
          </cell>
        </row>
        <row r="426">
          <cell r="A426" t="str">
            <v>OF3012</v>
          </cell>
          <cell r="D426">
            <v>29</v>
          </cell>
          <cell r="E426">
            <v>32</v>
          </cell>
          <cell r="F426">
            <v>32</v>
          </cell>
          <cell r="G426">
            <v>32</v>
          </cell>
          <cell r="H426">
            <v>51</v>
          </cell>
          <cell r="I426">
            <v>51</v>
          </cell>
          <cell r="J426">
            <v>62</v>
          </cell>
          <cell r="K426">
            <v>59</v>
          </cell>
          <cell r="L426">
            <v>59</v>
          </cell>
          <cell r="M426">
            <v>59</v>
          </cell>
          <cell r="N426">
            <v>70</v>
          </cell>
          <cell r="O426">
            <v>81</v>
          </cell>
          <cell r="P426">
            <v>88</v>
          </cell>
          <cell r="V426" t="str">
            <v>Facia</v>
          </cell>
          <cell r="W426" t="str">
            <v>OVEN FRAME</v>
          </cell>
          <cell r="X426" t="str">
            <v>OF</v>
          </cell>
          <cell r="Y426">
            <v>30</v>
          </cell>
          <cell r="Z426">
            <v>12</v>
          </cell>
          <cell r="AA426">
            <v>1</v>
          </cell>
          <cell r="AB426">
            <v>0</v>
          </cell>
          <cell r="AC426" t="str">
            <v>Oven Frame, 30'' wide x 12'' high 3" stile, 4.5" rails1</v>
          </cell>
          <cell r="AD426">
            <v>1</v>
          </cell>
          <cell r="AF426">
            <v>2.5</v>
          </cell>
          <cell r="AG426">
            <v>0.20833333333333334</v>
          </cell>
          <cell r="AH426">
            <v>7.5</v>
          </cell>
          <cell r="AL426">
            <v>0</v>
          </cell>
          <cell r="AM426">
            <v>20</v>
          </cell>
          <cell r="AN426" t="str">
            <v>Yes</v>
          </cell>
        </row>
        <row r="427">
          <cell r="A427" t="str">
            <v>OF3024</v>
          </cell>
          <cell r="D427">
            <v>67</v>
          </cell>
          <cell r="E427">
            <v>67</v>
          </cell>
          <cell r="F427">
            <v>67</v>
          </cell>
          <cell r="G427">
            <v>67</v>
          </cell>
          <cell r="H427">
            <v>80</v>
          </cell>
          <cell r="I427">
            <v>80</v>
          </cell>
          <cell r="J427">
            <v>80</v>
          </cell>
          <cell r="K427">
            <v>92</v>
          </cell>
          <cell r="L427">
            <v>92</v>
          </cell>
          <cell r="M427">
            <v>92</v>
          </cell>
          <cell r="N427">
            <v>92</v>
          </cell>
          <cell r="O427">
            <v>92</v>
          </cell>
          <cell r="P427">
            <v>92</v>
          </cell>
          <cell r="V427" t="str">
            <v>Facia</v>
          </cell>
          <cell r="W427" t="str">
            <v>OVEN FRAME</v>
          </cell>
          <cell r="X427" t="str">
            <v>OF</v>
          </cell>
          <cell r="Y427">
            <v>30</v>
          </cell>
          <cell r="Z427">
            <v>24</v>
          </cell>
          <cell r="AA427">
            <v>1</v>
          </cell>
          <cell r="AB427">
            <v>0</v>
          </cell>
          <cell r="AC427" t="str">
            <v>Oven Frame, 30'' wide x 24'' high 3" stile, 4.5" rails</v>
          </cell>
          <cell r="AD427">
            <v>1</v>
          </cell>
          <cell r="AF427">
            <v>5</v>
          </cell>
          <cell r="AG427">
            <v>0.41666666666666669</v>
          </cell>
          <cell r="AH427">
            <v>15</v>
          </cell>
          <cell r="AL427">
            <v>0</v>
          </cell>
          <cell r="AM427">
            <v>20</v>
          </cell>
          <cell r="AN427" t="str">
            <v>Yes</v>
          </cell>
        </row>
        <row r="428">
          <cell r="A428" t="str">
            <v>OF3025</v>
          </cell>
          <cell r="D428">
            <v>68</v>
          </cell>
          <cell r="E428">
            <v>68</v>
          </cell>
          <cell r="F428">
            <v>68</v>
          </cell>
          <cell r="G428">
            <v>68</v>
          </cell>
          <cell r="H428">
            <v>82</v>
          </cell>
          <cell r="I428">
            <v>82</v>
          </cell>
          <cell r="J428">
            <v>82</v>
          </cell>
          <cell r="K428">
            <v>95</v>
          </cell>
          <cell r="L428">
            <v>95</v>
          </cell>
          <cell r="M428">
            <v>95</v>
          </cell>
          <cell r="N428">
            <v>95</v>
          </cell>
          <cell r="O428">
            <v>95</v>
          </cell>
          <cell r="P428">
            <v>95</v>
          </cell>
          <cell r="V428" t="str">
            <v>Facia</v>
          </cell>
          <cell r="W428" t="str">
            <v>OVEN FRAME</v>
          </cell>
          <cell r="X428" t="str">
            <v>OF</v>
          </cell>
          <cell r="Y428">
            <v>30</v>
          </cell>
          <cell r="Z428">
            <v>25.5</v>
          </cell>
          <cell r="AA428">
            <v>1</v>
          </cell>
          <cell r="AB428">
            <v>0</v>
          </cell>
          <cell r="AC428" t="str">
            <v>Oven Frame, 30'' wide x 25.5'' high 3" stile, 4.5" rails</v>
          </cell>
          <cell r="AD428">
            <v>1</v>
          </cell>
          <cell r="AF428">
            <v>5.3125</v>
          </cell>
          <cell r="AG428">
            <v>0.44270833333333331</v>
          </cell>
          <cell r="AH428">
            <v>15.9375</v>
          </cell>
          <cell r="AL428">
            <v>0</v>
          </cell>
          <cell r="AM428">
            <v>20</v>
          </cell>
          <cell r="AN428" t="str">
            <v>Yes</v>
          </cell>
        </row>
        <row r="429">
          <cell r="A429" t="str">
            <v>OF3030</v>
          </cell>
          <cell r="D429">
            <v>86</v>
          </cell>
          <cell r="E429">
            <v>86</v>
          </cell>
          <cell r="F429">
            <v>86</v>
          </cell>
          <cell r="G429">
            <v>86</v>
          </cell>
          <cell r="H429">
            <v>69</v>
          </cell>
          <cell r="I429">
            <v>69</v>
          </cell>
          <cell r="J429">
            <v>69</v>
          </cell>
          <cell r="K429">
            <v>80</v>
          </cell>
          <cell r="L429">
            <v>80</v>
          </cell>
          <cell r="M429">
            <v>80</v>
          </cell>
          <cell r="N429">
            <v>80</v>
          </cell>
          <cell r="O429">
            <v>80</v>
          </cell>
          <cell r="P429">
            <v>80</v>
          </cell>
          <cell r="V429" t="str">
            <v>Facia</v>
          </cell>
          <cell r="W429" t="str">
            <v>OVEN FRAME</v>
          </cell>
          <cell r="X429" t="str">
            <v>OF</v>
          </cell>
          <cell r="Y429">
            <v>30</v>
          </cell>
          <cell r="Z429">
            <v>30</v>
          </cell>
          <cell r="AA429">
            <v>1</v>
          </cell>
          <cell r="AB429">
            <v>0</v>
          </cell>
          <cell r="AC429" t="str">
            <v>Oven Frame, 30'' wide x 30'' high 2" stock</v>
          </cell>
          <cell r="AD429">
            <v>1</v>
          </cell>
          <cell r="AF429">
            <v>6.25</v>
          </cell>
          <cell r="AG429">
            <v>0.52083333333333337</v>
          </cell>
          <cell r="AH429">
            <v>18.75</v>
          </cell>
          <cell r="AL429">
            <v>0</v>
          </cell>
          <cell r="AM429">
            <v>20</v>
          </cell>
          <cell r="AN429" t="str">
            <v>Yes</v>
          </cell>
        </row>
        <row r="430">
          <cell r="A430" t="str">
            <v>OF3031</v>
          </cell>
          <cell r="D430">
            <v>87</v>
          </cell>
          <cell r="E430">
            <v>87</v>
          </cell>
          <cell r="F430">
            <v>87</v>
          </cell>
          <cell r="G430">
            <v>87</v>
          </cell>
          <cell r="H430">
            <v>91</v>
          </cell>
          <cell r="I430">
            <v>91</v>
          </cell>
          <cell r="J430">
            <v>91</v>
          </cell>
          <cell r="K430">
            <v>105</v>
          </cell>
          <cell r="L430">
            <v>105</v>
          </cell>
          <cell r="M430">
            <v>105</v>
          </cell>
          <cell r="N430">
            <v>105</v>
          </cell>
          <cell r="O430">
            <v>105</v>
          </cell>
          <cell r="P430">
            <v>105</v>
          </cell>
          <cell r="V430" t="str">
            <v>Facia</v>
          </cell>
          <cell r="W430" t="str">
            <v>OVEN FRAME</v>
          </cell>
          <cell r="X430" t="str">
            <v>OF</v>
          </cell>
          <cell r="Y430">
            <v>30</v>
          </cell>
          <cell r="Z430">
            <v>31.9</v>
          </cell>
          <cell r="AA430">
            <v>1</v>
          </cell>
          <cell r="AB430">
            <v>0</v>
          </cell>
          <cell r="AC430" t="str">
            <v>Oven Frame, 30'' wide x 31.9'' high 3" stile, 4.5" rails</v>
          </cell>
          <cell r="AD430">
            <v>1</v>
          </cell>
          <cell r="AF430">
            <v>6.645833333333333</v>
          </cell>
          <cell r="AG430">
            <v>0.55381944444444442</v>
          </cell>
          <cell r="AH430">
            <v>19.9375</v>
          </cell>
          <cell r="AL430">
            <v>0</v>
          </cell>
          <cell r="AM430">
            <v>20</v>
          </cell>
          <cell r="AN430" t="str">
            <v>Yes</v>
          </cell>
        </row>
        <row r="431">
          <cell r="A431" t="str">
            <v>OF3049</v>
          </cell>
          <cell r="D431">
            <v>154</v>
          </cell>
          <cell r="E431">
            <v>154</v>
          </cell>
          <cell r="F431">
            <v>154</v>
          </cell>
          <cell r="G431">
            <v>154</v>
          </cell>
          <cell r="H431">
            <v>121</v>
          </cell>
          <cell r="I431">
            <v>121</v>
          </cell>
          <cell r="J431">
            <v>121</v>
          </cell>
          <cell r="K431">
            <v>138</v>
          </cell>
          <cell r="L431">
            <v>138</v>
          </cell>
          <cell r="M431">
            <v>138</v>
          </cell>
          <cell r="N431">
            <v>138</v>
          </cell>
          <cell r="O431">
            <v>138</v>
          </cell>
          <cell r="P431">
            <v>138</v>
          </cell>
          <cell r="V431" t="str">
            <v>Facia</v>
          </cell>
          <cell r="W431" t="str">
            <v>OVEN FRAME</v>
          </cell>
          <cell r="X431" t="str">
            <v>OF</v>
          </cell>
          <cell r="Y431">
            <v>30</v>
          </cell>
          <cell r="Z431">
            <v>49.8</v>
          </cell>
          <cell r="AA431">
            <v>1</v>
          </cell>
          <cell r="AB431">
            <v>0</v>
          </cell>
          <cell r="AC431" t="str">
            <v>Oven Frame, 30'' wide x 49.8'' high 3" stile, 4.5" rails</v>
          </cell>
          <cell r="AD431">
            <v>1</v>
          </cell>
          <cell r="AF431">
            <v>10.375</v>
          </cell>
          <cell r="AG431">
            <v>0.86458333333333337</v>
          </cell>
          <cell r="AH431">
            <v>31.125</v>
          </cell>
          <cell r="AL431">
            <v>0</v>
          </cell>
          <cell r="AM431">
            <v>20</v>
          </cell>
          <cell r="AN431" t="str">
            <v>Yes</v>
          </cell>
        </row>
        <row r="432">
          <cell r="A432" t="str">
            <v>OF3055</v>
          </cell>
          <cell r="D432">
            <v>158</v>
          </cell>
          <cell r="E432">
            <v>158</v>
          </cell>
          <cell r="F432">
            <v>158</v>
          </cell>
          <cell r="G432">
            <v>158</v>
          </cell>
          <cell r="H432">
            <v>131</v>
          </cell>
          <cell r="I432">
            <v>131</v>
          </cell>
          <cell r="J432">
            <v>131</v>
          </cell>
          <cell r="K432">
            <v>148</v>
          </cell>
          <cell r="L432">
            <v>148</v>
          </cell>
          <cell r="M432">
            <v>148</v>
          </cell>
          <cell r="N432">
            <v>148</v>
          </cell>
          <cell r="O432">
            <v>148</v>
          </cell>
          <cell r="P432">
            <v>148</v>
          </cell>
          <cell r="V432" t="str">
            <v>Facia</v>
          </cell>
          <cell r="W432" t="str">
            <v>OVEN FRAME</v>
          </cell>
          <cell r="X432" t="str">
            <v>OF</v>
          </cell>
          <cell r="Y432">
            <v>30</v>
          </cell>
          <cell r="Z432">
            <v>55.8</v>
          </cell>
          <cell r="AA432">
            <v>1</v>
          </cell>
          <cell r="AB432">
            <v>0</v>
          </cell>
          <cell r="AC432" t="str">
            <v>Oven Frame, 30'' wide x 55.8'' high 3" stile, 4.5" rails</v>
          </cell>
          <cell r="AD432">
            <v>1</v>
          </cell>
          <cell r="AF432">
            <v>11.625</v>
          </cell>
          <cell r="AG432">
            <v>0.96875</v>
          </cell>
          <cell r="AH432">
            <v>34.875</v>
          </cell>
          <cell r="AL432">
            <v>0</v>
          </cell>
          <cell r="AM432">
            <v>20</v>
          </cell>
          <cell r="AN432" t="str">
            <v>Yes</v>
          </cell>
        </row>
        <row r="433">
          <cell r="A433" t="str">
            <v>OF3312</v>
          </cell>
          <cell r="D433">
            <v>33</v>
          </cell>
          <cell r="E433">
            <v>37</v>
          </cell>
          <cell r="F433">
            <v>37</v>
          </cell>
          <cell r="G433">
            <v>37</v>
          </cell>
          <cell r="H433">
            <v>54</v>
          </cell>
          <cell r="I433">
            <v>54</v>
          </cell>
          <cell r="J433">
            <v>66</v>
          </cell>
          <cell r="K433">
            <v>63</v>
          </cell>
          <cell r="L433">
            <v>63</v>
          </cell>
          <cell r="M433">
            <v>63</v>
          </cell>
          <cell r="N433">
            <v>75</v>
          </cell>
          <cell r="O433">
            <v>87</v>
          </cell>
          <cell r="P433">
            <v>94</v>
          </cell>
          <cell r="V433" t="str">
            <v>Facia</v>
          </cell>
          <cell r="W433" t="str">
            <v>OVEN FRAME</v>
          </cell>
          <cell r="X433" t="str">
            <v>OF</v>
          </cell>
          <cell r="Y433">
            <v>33</v>
          </cell>
          <cell r="Z433">
            <v>12</v>
          </cell>
          <cell r="AA433">
            <v>1</v>
          </cell>
          <cell r="AB433">
            <v>0</v>
          </cell>
          <cell r="AC433" t="str">
            <v>Oven Frame, 33'' wide x 12'' high 3" stile, 4.5" rails</v>
          </cell>
          <cell r="AD433">
            <v>1</v>
          </cell>
          <cell r="AF433">
            <v>2.75</v>
          </cell>
          <cell r="AG433">
            <v>0.22916666666666666</v>
          </cell>
          <cell r="AH433">
            <v>8.25</v>
          </cell>
          <cell r="AL433">
            <v>0</v>
          </cell>
          <cell r="AM433">
            <v>20</v>
          </cell>
          <cell r="AN433" t="str">
            <v>Yes</v>
          </cell>
        </row>
        <row r="434">
          <cell r="A434" t="str">
            <v>OF3325</v>
          </cell>
          <cell r="D434">
            <v>72</v>
          </cell>
          <cell r="E434">
            <v>72</v>
          </cell>
          <cell r="F434">
            <v>72</v>
          </cell>
          <cell r="G434">
            <v>72</v>
          </cell>
          <cell r="H434">
            <v>88</v>
          </cell>
          <cell r="I434">
            <v>88</v>
          </cell>
          <cell r="J434">
            <v>88</v>
          </cell>
          <cell r="K434">
            <v>102</v>
          </cell>
          <cell r="L434">
            <v>102</v>
          </cell>
          <cell r="M434">
            <v>102</v>
          </cell>
          <cell r="N434">
            <v>102</v>
          </cell>
          <cell r="O434">
            <v>102</v>
          </cell>
          <cell r="P434">
            <v>102</v>
          </cell>
          <cell r="V434" t="str">
            <v>Facia</v>
          </cell>
          <cell r="W434" t="str">
            <v>OVEN FRAME</v>
          </cell>
          <cell r="X434" t="str">
            <v>OF</v>
          </cell>
          <cell r="Y434">
            <v>33</v>
          </cell>
          <cell r="Z434">
            <v>25.5</v>
          </cell>
          <cell r="AA434">
            <v>1</v>
          </cell>
          <cell r="AB434">
            <v>0</v>
          </cell>
          <cell r="AC434" t="str">
            <v>Oven Frame, 33'' wide x 25.5'' high 3" stile, 4.5" rails</v>
          </cell>
          <cell r="AD434">
            <v>1</v>
          </cell>
          <cell r="AF434">
            <v>5.84375</v>
          </cell>
          <cell r="AG434">
            <v>0.48697916666666669</v>
          </cell>
          <cell r="AH434">
            <v>17.53125</v>
          </cell>
          <cell r="AL434">
            <v>0</v>
          </cell>
          <cell r="AM434">
            <v>20</v>
          </cell>
          <cell r="AN434" t="str">
            <v>Yes</v>
          </cell>
        </row>
        <row r="435">
          <cell r="A435" t="str">
            <v>OF3330</v>
          </cell>
          <cell r="D435">
            <v>87</v>
          </cell>
          <cell r="E435">
            <v>87</v>
          </cell>
          <cell r="F435">
            <v>87</v>
          </cell>
          <cell r="G435">
            <v>87</v>
          </cell>
          <cell r="H435">
            <v>73</v>
          </cell>
          <cell r="I435">
            <v>73</v>
          </cell>
          <cell r="J435">
            <v>73</v>
          </cell>
          <cell r="K435">
            <v>85</v>
          </cell>
          <cell r="L435">
            <v>85</v>
          </cell>
          <cell r="M435">
            <v>85</v>
          </cell>
          <cell r="N435">
            <v>85</v>
          </cell>
          <cell r="O435">
            <v>85</v>
          </cell>
          <cell r="P435">
            <v>85</v>
          </cell>
          <cell r="V435" t="str">
            <v>Facia</v>
          </cell>
          <cell r="W435" t="str">
            <v>OVEN FRAME</v>
          </cell>
          <cell r="X435" t="str">
            <v>OF</v>
          </cell>
          <cell r="Y435">
            <v>33</v>
          </cell>
          <cell r="Z435">
            <v>30</v>
          </cell>
          <cell r="AA435">
            <v>1</v>
          </cell>
          <cell r="AB435">
            <v>0</v>
          </cell>
          <cell r="AC435" t="str">
            <v>Oven Frame, 33'' wide x 30'' high 2" stock</v>
          </cell>
          <cell r="AD435">
            <v>1</v>
          </cell>
          <cell r="AF435">
            <v>6.875</v>
          </cell>
          <cell r="AG435">
            <v>0.57291666666666663</v>
          </cell>
          <cell r="AH435">
            <v>20.625</v>
          </cell>
          <cell r="AL435">
            <v>0</v>
          </cell>
          <cell r="AM435">
            <v>20</v>
          </cell>
          <cell r="AN435" t="str">
            <v>Yes</v>
          </cell>
        </row>
        <row r="436">
          <cell r="A436" t="str">
            <v>OF3331</v>
          </cell>
          <cell r="D436">
            <v>104</v>
          </cell>
          <cell r="E436">
            <v>104</v>
          </cell>
          <cell r="F436">
            <v>104</v>
          </cell>
          <cell r="G436">
            <v>104</v>
          </cell>
          <cell r="H436">
            <v>97</v>
          </cell>
          <cell r="I436">
            <v>97</v>
          </cell>
          <cell r="J436">
            <v>97</v>
          </cell>
          <cell r="K436">
            <v>112</v>
          </cell>
          <cell r="L436">
            <v>112</v>
          </cell>
          <cell r="M436">
            <v>112</v>
          </cell>
          <cell r="N436">
            <v>112</v>
          </cell>
          <cell r="O436">
            <v>112</v>
          </cell>
          <cell r="P436">
            <v>112</v>
          </cell>
          <cell r="V436" t="str">
            <v>Facia</v>
          </cell>
          <cell r="W436" t="str">
            <v>OVEN FRAME</v>
          </cell>
          <cell r="X436" t="str">
            <v>OF</v>
          </cell>
          <cell r="Y436">
            <v>33</v>
          </cell>
          <cell r="Z436">
            <v>31.9</v>
          </cell>
          <cell r="AA436">
            <v>1</v>
          </cell>
          <cell r="AB436">
            <v>0</v>
          </cell>
          <cell r="AC436" t="str">
            <v>Oven Frame, 33'' wide x 31.9'' high 3" stile, 4.5" rails</v>
          </cell>
          <cell r="AD436">
            <v>1</v>
          </cell>
          <cell r="AF436">
            <v>7.3104166666666668</v>
          </cell>
          <cell r="AG436">
            <v>0.60920138888888886</v>
          </cell>
          <cell r="AH436">
            <v>21.931249999999999</v>
          </cell>
          <cell r="AL436">
            <v>0</v>
          </cell>
          <cell r="AM436">
            <v>20</v>
          </cell>
          <cell r="AN436" t="str">
            <v>Yes</v>
          </cell>
        </row>
        <row r="437">
          <cell r="A437" t="str">
            <v>OF3349</v>
          </cell>
          <cell r="D437">
            <v>162</v>
          </cell>
          <cell r="E437">
            <v>162</v>
          </cell>
          <cell r="F437">
            <v>162</v>
          </cell>
          <cell r="G437">
            <v>162</v>
          </cell>
          <cell r="H437">
            <v>128</v>
          </cell>
          <cell r="I437">
            <v>128</v>
          </cell>
          <cell r="J437">
            <v>128</v>
          </cell>
          <cell r="K437">
            <v>146</v>
          </cell>
          <cell r="L437">
            <v>146</v>
          </cell>
          <cell r="M437">
            <v>146</v>
          </cell>
          <cell r="N437">
            <v>146</v>
          </cell>
          <cell r="O437">
            <v>146</v>
          </cell>
          <cell r="P437">
            <v>146</v>
          </cell>
          <cell r="V437" t="str">
            <v>Facia</v>
          </cell>
          <cell r="W437" t="str">
            <v>OVEN FRAME</v>
          </cell>
          <cell r="X437" t="str">
            <v>OF</v>
          </cell>
          <cell r="Y437">
            <v>33</v>
          </cell>
          <cell r="Z437">
            <v>49.8</v>
          </cell>
          <cell r="AA437">
            <v>1</v>
          </cell>
          <cell r="AB437">
            <v>0</v>
          </cell>
          <cell r="AC437" t="str">
            <v>Oven Frame, 33'' wide x 49.8'' high 3" stile, 4.5" rails</v>
          </cell>
          <cell r="AD437">
            <v>1</v>
          </cell>
          <cell r="AF437">
            <v>11.4125</v>
          </cell>
          <cell r="AG437">
            <v>0.95104166666666667</v>
          </cell>
          <cell r="AH437">
            <v>34.237499999999997</v>
          </cell>
          <cell r="AL437">
            <v>0</v>
          </cell>
          <cell r="AM437">
            <v>20</v>
          </cell>
          <cell r="AN437" t="str">
            <v>Yes</v>
          </cell>
        </row>
        <row r="438">
          <cell r="A438" t="str">
            <v>OF3355</v>
          </cell>
          <cell r="D438">
            <v>166</v>
          </cell>
          <cell r="E438">
            <v>166</v>
          </cell>
          <cell r="F438">
            <v>166</v>
          </cell>
          <cell r="G438">
            <v>166</v>
          </cell>
          <cell r="H438">
            <v>138</v>
          </cell>
          <cell r="I438">
            <v>138</v>
          </cell>
          <cell r="J438">
            <v>138</v>
          </cell>
          <cell r="K438">
            <v>157</v>
          </cell>
          <cell r="L438">
            <v>157</v>
          </cell>
          <cell r="M438">
            <v>157</v>
          </cell>
          <cell r="N438">
            <v>157</v>
          </cell>
          <cell r="O438">
            <v>157</v>
          </cell>
          <cell r="P438">
            <v>157</v>
          </cell>
          <cell r="V438" t="str">
            <v>Facia</v>
          </cell>
          <cell r="W438" t="str">
            <v>OVEN FRAME</v>
          </cell>
          <cell r="X438" t="str">
            <v>OF</v>
          </cell>
          <cell r="Y438">
            <v>33</v>
          </cell>
          <cell r="Z438">
            <v>55.8</v>
          </cell>
          <cell r="AA438">
            <v>1</v>
          </cell>
          <cell r="AB438">
            <v>0</v>
          </cell>
          <cell r="AC438" t="str">
            <v>Oven Frame, 33'' wide x 55.8'' high 3" stile, 4.5" rails</v>
          </cell>
          <cell r="AD438">
            <v>1</v>
          </cell>
          <cell r="AF438">
            <v>12.7875</v>
          </cell>
          <cell r="AG438">
            <v>1.065625</v>
          </cell>
          <cell r="AH438">
            <v>38.362499999999997</v>
          </cell>
          <cell r="AL438">
            <v>0</v>
          </cell>
          <cell r="AM438">
            <v>20</v>
          </cell>
          <cell r="AN438" t="str">
            <v>Yes</v>
          </cell>
        </row>
        <row r="439">
          <cell r="A439" t="str">
            <v>OF3612</v>
          </cell>
          <cell r="D439">
            <v>37</v>
          </cell>
          <cell r="E439">
            <v>42</v>
          </cell>
          <cell r="F439">
            <v>42</v>
          </cell>
          <cell r="G439">
            <v>42</v>
          </cell>
          <cell r="H439">
            <v>57</v>
          </cell>
          <cell r="I439">
            <v>57</v>
          </cell>
          <cell r="J439">
            <v>70</v>
          </cell>
          <cell r="K439">
            <v>67</v>
          </cell>
          <cell r="L439">
            <v>67</v>
          </cell>
          <cell r="M439">
            <v>67</v>
          </cell>
          <cell r="N439">
            <v>80</v>
          </cell>
          <cell r="O439">
            <v>93</v>
          </cell>
          <cell r="P439">
            <v>100</v>
          </cell>
          <cell r="V439" t="str">
            <v>Facia</v>
          </cell>
          <cell r="W439" t="str">
            <v>OVEN FRAME</v>
          </cell>
          <cell r="X439" t="str">
            <v>OF</v>
          </cell>
          <cell r="Y439">
            <v>36</v>
          </cell>
          <cell r="Z439">
            <v>12</v>
          </cell>
          <cell r="AA439">
            <v>1</v>
          </cell>
          <cell r="AB439">
            <v>0</v>
          </cell>
          <cell r="AC439" t="str">
            <v>Oven Frame, 36'' wide x 12'' high 3" stile, 4.5" rails</v>
          </cell>
          <cell r="AD439">
            <v>1</v>
          </cell>
          <cell r="AF439">
            <v>3.1</v>
          </cell>
          <cell r="AG439">
            <v>0.22916666666666666</v>
          </cell>
          <cell r="AH439">
            <v>8</v>
          </cell>
          <cell r="AL439">
            <v>0</v>
          </cell>
          <cell r="AM439">
            <v>20</v>
          </cell>
          <cell r="AN439" t="str">
            <v>Yes</v>
          </cell>
        </row>
        <row r="440">
          <cell r="A440" t="str">
            <v>OF3630</v>
          </cell>
          <cell r="D440">
            <v>88</v>
          </cell>
          <cell r="E440">
            <v>88</v>
          </cell>
          <cell r="F440">
            <v>88</v>
          </cell>
          <cell r="G440">
            <v>88</v>
          </cell>
          <cell r="H440">
            <v>77</v>
          </cell>
          <cell r="I440">
            <v>77</v>
          </cell>
          <cell r="J440">
            <v>77</v>
          </cell>
          <cell r="K440">
            <v>90</v>
          </cell>
          <cell r="L440">
            <v>90</v>
          </cell>
          <cell r="M440">
            <v>90</v>
          </cell>
          <cell r="N440">
            <v>90</v>
          </cell>
          <cell r="O440">
            <v>90</v>
          </cell>
          <cell r="P440">
            <v>90</v>
          </cell>
          <cell r="V440" t="str">
            <v>Facia</v>
          </cell>
          <cell r="W440" t="str">
            <v>OVEN FRAME</v>
          </cell>
          <cell r="X440" t="str">
            <v>OF</v>
          </cell>
          <cell r="Y440">
            <v>36</v>
          </cell>
          <cell r="Z440">
            <v>30</v>
          </cell>
          <cell r="AA440">
            <v>1</v>
          </cell>
          <cell r="AB440">
            <v>0</v>
          </cell>
          <cell r="AC440" t="str">
            <v>Oven Frame, 36'' wide x 30'' high 2" stock</v>
          </cell>
          <cell r="AD440">
            <v>1</v>
          </cell>
          <cell r="AF440">
            <v>7.5</v>
          </cell>
          <cell r="AG440">
            <v>0.625</v>
          </cell>
          <cell r="AH440">
            <v>22.5</v>
          </cell>
          <cell r="AL440">
            <v>0</v>
          </cell>
          <cell r="AM440">
            <v>20</v>
          </cell>
          <cell r="AN440" t="str">
            <v>Yes</v>
          </cell>
        </row>
        <row r="441">
          <cell r="A441" t="str">
            <v>OVC3084</v>
          </cell>
          <cell r="B441">
            <v>377</v>
          </cell>
          <cell r="C441">
            <v>524</v>
          </cell>
          <cell r="D441">
            <v>524</v>
          </cell>
          <cell r="E441">
            <v>559</v>
          </cell>
          <cell r="F441">
            <v>724</v>
          </cell>
          <cell r="G441">
            <v>615</v>
          </cell>
          <cell r="H441">
            <v>546</v>
          </cell>
          <cell r="I441">
            <v>546</v>
          </cell>
          <cell r="J441">
            <v>595</v>
          </cell>
          <cell r="K441">
            <v>579</v>
          </cell>
          <cell r="L441">
            <v>579</v>
          </cell>
          <cell r="M441">
            <v>579</v>
          </cell>
          <cell r="N441">
            <v>626</v>
          </cell>
          <cell r="O441">
            <v>659</v>
          </cell>
          <cell r="P441">
            <v>704</v>
          </cell>
          <cell r="S441">
            <v>84</v>
          </cell>
          <cell r="T441">
            <v>92</v>
          </cell>
          <cell r="U441">
            <v>10</v>
          </cell>
          <cell r="V441" t="str">
            <v>Cabinet</v>
          </cell>
          <cell r="W441" t="str">
            <v>OVEN</v>
          </cell>
          <cell r="X441" t="str">
            <v>OVC</v>
          </cell>
          <cell r="Y441">
            <v>30</v>
          </cell>
          <cell r="Z441">
            <v>84</v>
          </cell>
          <cell r="AA441">
            <v>24</v>
          </cell>
          <cell r="AB441">
            <v>0</v>
          </cell>
          <cell r="AC441" t="str">
            <v>Tall Oven Combo, 30 X 84 X 24</v>
          </cell>
          <cell r="AD441">
            <v>1</v>
          </cell>
          <cell r="AE441">
            <v>69.041666666666657</v>
          </cell>
          <cell r="AF441">
            <v>16.5</v>
          </cell>
          <cell r="AG441">
            <v>36.5</v>
          </cell>
          <cell r="AH441">
            <v>180.82593750000001</v>
          </cell>
          <cell r="AI441">
            <v>6</v>
          </cell>
          <cell r="AJ441">
            <v>4</v>
          </cell>
          <cell r="AK441">
            <v>1</v>
          </cell>
          <cell r="AL441">
            <v>2</v>
          </cell>
          <cell r="AM441">
            <v>45</v>
          </cell>
        </row>
        <row r="442">
          <cell r="A442" t="str">
            <v>OVC3090</v>
          </cell>
          <cell r="B442">
            <v>390</v>
          </cell>
          <cell r="C442">
            <v>551</v>
          </cell>
          <cell r="D442">
            <v>551</v>
          </cell>
          <cell r="E442">
            <v>588</v>
          </cell>
          <cell r="F442">
            <v>765</v>
          </cell>
          <cell r="G442">
            <v>658</v>
          </cell>
          <cell r="H442">
            <v>569</v>
          </cell>
          <cell r="I442">
            <v>569</v>
          </cell>
          <cell r="J442">
            <v>621</v>
          </cell>
          <cell r="K442">
            <v>605</v>
          </cell>
          <cell r="L442">
            <v>605</v>
          </cell>
          <cell r="M442">
            <v>605</v>
          </cell>
          <cell r="N442">
            <v>654</v>
          </cell>
          <cell r="O442">
            <v>688</v>
          </cell>
          <cell r="P442">
            <v>741</v>
          </cell>
          <cell r="S442">
            <v>84</v>
          </cell>
          <cell r="T442">
            <v>92</v>
          </cell>
          <cell r="U442">
            <v>10</v>
          </cell>
          <cell r="V442" t="str">
            <v>Cabinet</v>
          </cell>
          <cell r="W442" t="str">
            <v>OVEN</v>
          </cell>
          <cell r="X442" t="str">
            <v>OVC</v>
          </cell>
          <cell r="Y442">
            <v>30</v>
          </cell>
          <cell r="Z442">
            <v>90</v>
          </cell>
          <cell r="AA442">
            <v>24</v>
          </cell>
          <cell r="AB442">
            <v>0</v>
          </cell>
          <cell r="AC442" t="str">
            <v>Tall Oven Combo, 30 X 90 X 24</v>
          </cell>
          <cell r="AD442">
            <v>1</v>
          </cell>
          <cell r="AE442">
            <v>77.041666666666657</v>
          </cell>
          <cell r="AF442">
            <v>17.7</v>
          </cell>
          <cell r="AG442">
            <v>39.1</v>
          </cell>
          <cell r="AH442">
            <v>201.93656250000001</v>
          </cell>
          <cell r="AI442">
            <v>6</v>
          </cell>
          <cell r="AJ442">
            <v>4</v>
          </cell>
          <cell r="AK442">
            <v>1</v>
          </cell>
          <cell r="AL442">
            <v>2</v>
          </cell>
          <cell r="AM442">
            <v>45</v>
          </cell>
        </row>
        <row r="443">
          <cell r="A443" t="str">
            <v>OVC3093</v>
          </cell>
          <cell r="B443">
            <v>390</v>
          </cell>
          <cell r="C443">
            <v>552</v>
          </cell>
          <cell r="D443">
            <v>552</v>
          </cell>
          <cell r="E443">
            <v>589</v>
          </cell>
          <cell r="F443">
            <v>772</v>
          </cell>
          <cell r="G443">
            <v>659</v>
          </cell>
          <cell r="H443">
            <v>578</v>
          </cell>
          <cell r="I443">
            <v>578</v>
          </cell>
          <cell r="J443">
            <v>631</v>
          </cell>
          <cell r="K443">
            <v>618</v>
          </cell>
          <cell r="L443">
            <v>618</v>
          </cell>
          <cell r="M443">
            <v>618</v>
          </cell>
          <cell r="N443">
            <v>668</v>
          </cell>
          <cell r="O443">
            <v>702</v>
          </cell>
          <cell r="P443">
            <v>756</v>
          </cell>
          <cell r="S443">
            <v>84</v>
          </cell>
          <cell r="T443">
            <v>92</v>
          </cell>
          <cell r="U443">
            <v>10</v>
          </cell>
          <cell r="V443" t="str">
            <v>Cabinet</v>
          </cell>
          <cell r="W443" t="str">
            <v>OVEN</v>
          </cell>
          <cell r="X443" t="str">
            <v>OVC</v>
          </cell>
          <cell r="Y443">
            <v>30</v>
          </cell>
          <cell r="Z443">
            <v>93</v>
          </cell>
          <cell r="AA443">
            <v>24</v>
          </cell>
          <cell r="AB443">
            <v>0</v>
          </cell>
          <cell r="AC443" t="str">
            <v>Tall Oven Combo, 30 X 93 X 24</v>
          </cell>
          <cell r="AD443">
            <v>1</v>
          </cell>
          <cell r="AE443">
            <v>78.666666666666657</v>
          </cell>
          <cell r="AF443">
            <v>18.3</v>
          </cell>
          <cell r="AG443">
            <v>40.4</v>
          </cell>
          <cell r="AH443">
            <v>205.81218749999999</v>
          </cell>
          <cell r="AI443">
            <v>6</v>
          </cell>
          <cell r="AJ443">
            <v>4</v>
          </cell>
          <cell r="AK443">
            <v>1</v>
          </cell>
          <cell r="AL443">
            <v>2</v>
          </cell>
          <cell r="AM443">
            <v>45</v>
          </cell>
        </row>
        <row r="444">
          <cell r="A444" t="str">
            <v>OVC3096</v>
          </cell>
          <cell r="B444">
            <v>390</v>
          </cell>
          <cell r="C444">
            <v>556</v>
          </cell>
          <cell r="D444">
            <v>556</v>
          </cell>
          <cell r="E444">
            <v>593</v>
          </cell>
          <cell r="F444">
            <v>783</v>
          </cell>
          <cell r="G444">
            <v>689</v>
          </cell>
          <cell r="H444">
            <v>581</v>
          </cell>
          <cell r="I444">
            <v>581</v>
          </cell>
          <cell r="J444">
            <v>635</v>
          </cell>
          <cell r="K444">
            <v>620</v>
          </cell>
          <cell r="L444">
            <v>620</v>
          </cell>
          <cell r="M444">
            <v>620</v>
          </cell>
          <cell r="N444">
            <v>671</v>
          </cell>
          <cell r="O444">
            <v>704</v>
          </cell>
          <cell r="P444">
            <v>765</v>
          </cell>
          <cell r="S444">
            <v>84</v>
          </cell>
          <cell r="T444">
            <v>92</v>
          </cell>
          <cell r="U444">
            <v>10</v>
          </cell>
          <cell r="V444" t="str">
            <v>Cabinet</v>
          </cell>
          <cell r="W444" t="str">
            <v>OVEN</v>
          </cell>
          <cell r="X444" t="str">
            <v>OVC</v>
          </cell>
          <cell r="Y444">
            <v>30</v>
          </cell>
          <cell r="Z444">
            <v>96</v>
          </cell>
          <cell r="AA444">
            <v>24</v>
          </cell>
          <cell r="AB444">
            <v>0</v>
          </cell>
          <cell r="AC444" t="str">
            <v>Tall Oven Combo, 30 X 96 X 24</v>
          </cell>
          <cell r="AD444">
            <v>1</v>
          </cell>
          <cell r="AE444">
            <v>80.291666666666657</v>
          </cell>
          <cell r="AF444">
            <v>19</v>
          </cell>
          <cell r="AG444">
            <v>41.7</v>
          </cell>
          <cell r="AH444">
            <v>209.74781250000001</v>
          </cell>
          <cell r="AI444">
            <v>6</v>
          </cell>
          <cell r="AJ444">
            <v>4</v>
          </cell>
          <cell r="AK444">
            <v>1</v>
          </cell>
          <cell r="AL444">
            <v>2</v>
          </cell>
          <cell r="AM444">
            <v>45</v>
          </cell>
        </row>
        <row r="445">
          <cell r="A445" t="str">
            <v>OVC3384</v>
          </cell>
          <cell r="B445">
            <v>390</v>
          </cell>
          <cell r="C445">
            <v>547</v>
          </cell>
          <cell r="D445">
            <v>547</v>
          </cell>
          <cell r="E445">
            <v>584</v>
          </cell>
          <cell r="F445">
            <v>765</v>
          </cell>
          <cell r="G445">
            <v>646</v>
          </cell>
          <cell r="H445">
            <v>571</v>
          </cell>
          <cell r="I445">
            <v>571</v>
          </cell>
          <cell r="J445">
            <v>621</v>
          </cell>
          <cell r="K445">
            <v>606</v>
          </cell>
          <cell r="L445">
            <v>606</v>
          </cell>
          <cell r="M445">
            <v>606</v>
          </cell>
          <cell r="N445">
            <v>654</v>
          </cell>
          <cell r="O445">
            <v>686</v>
          </cell>
          <cell r="P445">
            <v>739</v>
          </cell>
          <cell r="S445">
            <v>84</v>
          </cell>
          <cell r="T445">
            <v>92</v>
          </cell>
          <cell r="U445">
            <v>10</v>
          </cell>
          <cell r="V445" t="str">
            <v>Cabinet</v>
          </cell>
          <cell r="W445" t="str">
            <v>OVEN</v>
          </cell>
          <cell r="X445" t="str">
            <v>OVC</v>
          </cell>
          <cell r="Y445">
            <v>33</v>
          </cell>
          <cell r="Z445">
            <v>84</v>
          </cell>
          <cell r="AA445">
            <v>24</v>
          </cell>
          <cell r="AB445">
            <v>0</v>
          </cell>
          <cell r="AC445" t="str">
            <v>Tall Oven Combo, 33 X 84 X 24</v>
          </cell>
          <cell r="AD445">
            <v>1</v>
          </cell>
          <cell r="AE445">
            <v>73.270833333333343</v>
          </cell>
          <cell r="AF445">
            <v>18.100000000000001</v>
          </cell>
          <cell r="AG445">
            <v>40.1</v>
          </cell>
          <cell r="AH445">
            <v>191.86406249999999</v>
          </cell>
          <cell r="AI445">
            <v>6</v>
          </cell>
          <cell r="AJ445">
            <v>4</v>
          </cell>
          <cell r="AK445">
            <v>1</v>
          </cell>
          <cell r="AL445">
            <v>2</v>
          </cell>
          <cell r="AM445">
            <v>45</v>
          </cell>
        </row>
        <row r="446">
          <cell r="A446" t="str">
            <v>OVC3390</v>
          </cell>
          <cell r="B446">
            <v>405</v>
          </cell>
          <cell r="C446">
            <v>579</v>
          </cell>
          <cell r="D446">
            <v>579</v>
          </cell>
          <cell r="E446">
            <v>617</v>
          </cell>
          <cell r="F446">
            <v>812</v>
          </cell>
          <cell r="G446">
            <v>695</v>
          </cell>
          <cell r="H446">
            <v>597</v>
          </cell>
          <cell r="I446">
            <v>597</v>
          </cell>
          <cell r="J446">
            <v>650</v>
          </cell>
          <cell r="K446">
            <v>636</v>
          </cell>
          <cell r="L446">
            <v>636</v>
          </cell>
          <cell r="M446">
            <v>636</v>
          </cell>
          <cell r="N446">
            <v>686</v>
          </cell>
          <cell r="O446">
            <v>717</v>
          </cell>
          <cell r="P446">
            <v>780</v>
          </cell>
          <cell r="S446">
            <v>84</v>
          </cell>
          <cell r="T446">
            <v>92</v>
          </cell>
          <cell r="U446">
            <v>10</v>
          </cell>
          <cell r="V446" t="str">
            <v>Cabinet</v>
          </cell>
          <cell r="W446" t="str">
            <v>OVEN</v>
          </cell>
          <cell r="X446" t="str">
            <v>OVC</v>
          </cell>
          <cell r="Y446">
            <v>33</v>
          </cell>
          <cell r="Z446">
            <v>90</v>
          </cell>
          <cell r="AA446">
            <v>24</v>
          </cell>
          <cell r="AB446">
            <v>0</v>
          </cell>
          <cell r="AC446" t="str">
            <v>Tall Oven Combo, 33 X 90 X 24</v>
          </cell>
          <cell r="AD446">
            <v>1</v>
          </cell>
          <cell r="AE446">
            <v>81.895833333333343</v>
          </cell>
          <cell r="AF446">
            <v>19.5</v>
          </cell>
          <cell r="AG446">
            <v>43</v>
          </cell>
          <cell r="AH446">
            <v>214.73531249999999</v>
          </cell>
          <cell r="AI446">
            <v>6</v>
          </cell>
          <cell r="AJ446">
            <v>4</v>
          </cell>
          <cell r="AK446">
            <v>1</v>
          </cell>
          <cell r="AL446">
            <v>2</v>
          </cell>
          <cell r="AM446">
            <v>45</v>
          </cell>
        </row>
        <row r="447">
          <cell r="A447" t="str">
            <v>OVC3393</v>
          </cell>
          <cell r="B447">
            <v>405</v>
          </cell>
          <cell r="C447">
            <v>580</v>
          </cell>
          <cell r="D447">
            <v>580</v>
          </cell>
          <cell r="E447">
            <v>618</v>
          </cell>
          <cell r="F447">
            <v>820</v>
          </cell>
          <cell r="G447">
            <v>696</v>
          </cell>
          <cell r="H447">
            <v>607</v>
          </cell>
          <cell r="I447">
            <v>607</v>
          </cell>
          <cell r="J447">
            <v>661</v>
          </cell>
          <cell r="K447">
            <v>650</v>
          </cell>
          <cell r="L447">
            <v>650</v>
          </cell>
          <cell r="M447">
            <v>650</v>
          </cell>
          <cell r="N447">
            <v>701</v>
          </cell>
          <cell r="O447">
            <v>732</v>
          </cell>
          <cell r="P447">
            <v>796</v>
          </cell>
          <cell r="S447">
            <v>84</v>
          </cell>
          <cell r="T447">
            <v>92</v>
          </cell>
          <cell r="U447">
            <v>10</v>
          </cell>
          <cell r="V447" t="str">
            <v>Cabinet</v>
          </cell>
          <cell r="W447" t="str">
            <v>OVEN</v>
          </cell>
          <cell r="X447" t="str">
            <v>OVC</v>
          </cell>
          <cell r="Y447">
            <v>33</v>
          </cell>
          <cell r="Z447">
            <v>93</v>
          </cell>
          <cell r="AA447">
            <v>24</v>
          </cell>
          <cell r="AB447">
            <v>0</v>
          </cell>
          <cell r="AC447" t="str">
            <v>Tall Oven Combo, 33 X 93 X 24</v>
          </cell>
          <cell r="AD447">
            <v>1</v>
          </cell>
          <cell r="AE447">
            <v>83.583333333333343</v>
          </cell>
          <cell r="AF447">
            <v>20.2</v>
          </cell>
          <cell r="AG447">
            <v>44.4</v>
          </cell>
          <cell r="AH447">
            <v>218.78812500000001</v>
          </cell>
          <cell r="AI447">
            <v>6</v>
          </cell>
          <cell r="AJ447">
            <v>4</v>
          </cell>
          <cell r="AK447">
            <v>1</v>
          </cell>
          <cell r="AL447">
            <v>2</v>
          </cell>
          <cell r="AM447">
            <v>45</v>
          </cell>
        </row>
        <row r="448">
          <cell r="A448" t="str">
            <v>OVC3396</v>
          </cell>
          <cell r="B448">
            <v>405</v>
          </cell>
          <cell r="C448">
            <v>586</v>
          </cell>
          <cell r="D448">
            <v>586</v>
          </cell>
          <cell r="E448">
            <v>625</v>
          </cell>
          <cell r="F448">
            <v>834</v>
          </cell>
          <cell r="G448">
            <v>729</v>
          </cell>
          <cell r="H448">
            <v>610</v>
          </cell>
          <cell r="I448">
            <v>610</v>
          </cell>
          <cell r="J448">
            <v>665</v>
          </cell>
          <cell r="K448">
            <v>653</v>
          </cell>
          <cell r="L448">
            <v>653</v>
          </cell>
          <cell r="M448">
            <v>653</v>
          </cell>
          <cell r="N448">
            <v>703</v>
          </cell>
          <cell r="O448">
            <v>733</v>
          </cell>
          <cell r="P448">
            <v>806</v>
          </cell>
          <cell r="S448">
            <v>84</v>
          </cell>
          <cell r="T448">
            <v>92</v>
          </cell>
          <cell r="U448">
            <v>10</v>
          </cell>
          <cell r="V448" t="str">
            <v>Cabinet</v>
          </cell>
          <cell r="W448" t="str">
            <v>OVEN</v>
          </cell>
          <cell r="X448" t="str">
            <v>OVC</v>
          </cell>
          <cell r="Y448">
            <v>33</v>
          </cell>
          <cell r="Z448">
            <v>96</v>
          </cell>
          <cell r="AA448">
            <v>24</v>
          </cell>
          <cell r="AB448">
            <v>0</v>
          </cell>
          <cell r="AC448" t="str">
            <v>Tall Oven Combo, 33 X 96 X 24</v>
          </cell>
          <cell r="AD448">
            <v>1</v>
          </cell>
          <cell r="AE448">
            <v>85.270833333333343</v>
          </cell>
          <cell r="AF448">
            <v>20.9</v>
          </cell>
          <cell r="AG448">
            <v>45.8</v>
          </cell>
          <cell r="AH448">
            <v>222.8409375</v>
          </cell>
          <cell r="AI448">
            <v>6</v>
          </cell>
          <cell r="AJ448">
            <v>4</v>
          </cell>
          <cell r="AK448">
            <v>1</v>
          </cell>
          <cell r="AL448">
            <v>2</v>
          </cell>
          <cell r="AM448">
            <v>45</v>
          </cell>
        </row>
        <row r="449">
          <cell r="A449" t="str">
            <v>OVD3084</v>
          </cell>
          <cell r="B449">
            <v>440</v>
          </cell>
          <cell r="C449">
            <v>575</v>
          </cell>
          <cell r="D449">
            <v>575</v>
          </cell>
          <cell r="E449">
            <v>613</v>
          </cell>
          <cell r="F449">
            <v>778</v>
          </cell>
          <cell r="G449">
            <v>669</v>
          </cell>
          <cell r="H449">
            <v>600</v>
          </cell>
          <cell r="I449">
            <v>600</v>
          </cell>
          <cell r="J449">
            <v>650</v>
          </cell>
          <cell r="K449">
            <v>630</v>
          </cell>
          <cell r="L449">
            <v>630</v>
          </cell>
          <cell r="M449">
            <v>630</v>
          </cell>
          <cell r="N449">
            <v>680</v>
          </cell>
          <cell r="O449">
            <v>715</v>
          </cell>
          <cell r="P449">
            <v>758</v>
          </cell>
          <cell r="S449">
            <v>84</v>
          </cell>
          <cell r="T449">
            <v>92</v>
          </cell>
          <cell r="U449">
            <v>10</v>
          </cell>
          <cell r="V449" t="str">
            <v>Cabinet</v>
          </cell>
          <cell r="W449" t="str">
            <v>OVEN</v>
          </cell>
          <cell r="X449" t="str">
            <v>OVD</v>
          </cell>
          <cell r="Y449">
            <v>30</v>
          </cell>
          <cell r="Z449">
            <v>84</v>
          </cell>
          <cell r="AA449">
            <v>24</v>
          </cell>
          <cell r="AB449">
            <v>0</v>
          </cell>
          <cell r="AC449" t="str">
            <v>Tall Oven Double, 30 X 84 X 24</v>
          </cell>
          <cell r="AD449">
            <v>1</v>
          </cell>
          <cell r="AE449">
            <v>69.041666666666657</v>
          </cell>
          <cell r="AF449">
            <v>16.5</v>
          </cell>
          <cell r="AG449">
            <v>36.5</v>
          </cell>
          <cell r="AH449">
            <v>180.82593750000001</v>
          </cell>
          <cell r="AI449">
            <v>6</v>
          </cell>
          <cell r="AJ449">
            <v>4</v>
          </cell>
          <cell r="AK449">
            <v>1</v>
          </cell>
          <cell r="AL449">
            <v>2</v>
          </cell>
          <cell r="AM449">
            <v>45</v>
          </cell>
        </row>
        <row r="450">
          <cell r="A450" t="str">
            <v>OVD3090</v>
          </cell>
          <cell r="B450">
            <v>453</v>
          </cell>
          <cell r="C450">
            <v>602</v>
          </cell>
          <cell r="D450">
            <v>602</v>
          </cell>
          <cell r="E450">
            <v>642</v>
          </cell>
          <cell r="F450">
            <v>819</v>
          </cell>
          <cell r="G450">
            <v>712</v>
          </cell>
          <cell r="H450">
            <v>623</v>
          </cell>
          <cell r="I450">
            <v>623</v>
          </cell>
          <cell r="J450">
            <v>676</v>
          </cell>
          <cell r="K450">
            <v>656</v>
          </cell>
          <cell r="L450">
            <v>656</v>
          </cell>
          <cell r="M450">
            <v>656</v>
          </cell>
          <cell r="N450">
            <v>709</v>
          </cell>
          <cell r="O450">
            <v>744</v>
          </cell>
          <cell r="P450">
            <v>795</v>
          </cell>
          <cell r="S450">
            <v>84</v>
          </cell>
          <cell r="T450">
            <v>92</v>
          </cell>
          <cell r="U450">
            <v>10</v>
          </cell>
          <cell r="V450" t="str">
            <v>Cabinet</v>
          </cell>
          <cell r="W450" t="str">
            <v>OVEN</v>
          </cell>
          <cell r="X450" t="str">
            <v>OVD</v>
          </cell>
          <cell r="Y450">
            <v>30</v>
          </cell>
          <cell r="Z450">
            <v>90</v>
          </cell>
          <cell r="AA450">
            <v>24</v>
          </cell>
          <cell r="AB450">
            <v>0</v>
          </cell>
          <cell r="AC450" t="str">
            <v>Tall Oven Double, 30 X 90 X 24</v>
          </cell>
          <cell r="AD450">
            <v>1</v>
          </cell>
          <cell r="AE450">
            <v>77.041666666666657</v>
          </cell>
          <cell r="AF450">
            <v>17.7</v>
          </cell>
          <cell r="AG450">
            <v>39.1</v>
          </cell>
          <cell r="AH450">
            <v>201.93656250000001</v>
          </cell>
          <cell r="AI450">
            <v>6</v>
          </cell>
          <cell r="AJ450">
            <v>4</v>
          </cell>
          <cell r="AK450">
            <v>1</v>
          </cell>
          <cell r="AL450">
            <v>2</v>
          </cell>
          <cell r="AM450">
            <v>45</v>
          </cell>
        </row>
        <row r="451">
          <cell r="A451" t="str">
            <v>OVD3093</v>
          </cell>
          <cell r="B451">
            <v>453</v>
          </cell>
          <cell r="C451">
            <v>603</v>
          </cell>
          <cell r="D451">
            <v>603</v>
          </cell>
          <cell r="E451">
            <v>643</v>
          </cell>
          <cell r="F451">
            <v>826</v>
          </cell>
          <cell r="G451">
            <v>713</v>
          </cell>
          <cell r="H451">
            <v>632</v>
          </cell>
          <cell r="I451">
            <v>632</v>
          </cell>
          <cell r="J451">
            <v>686</v>
          </cell>
          <cell r="K451">
            <v>670</v>
          </cell>
          <cell r="L451">
            <v>670</v>
          </cell>
          <cell r="M451">
            <v>670</v>
          </cell>
          <cell r="N451">
            <v>723</v>
          </cell>
          <cell r="O451">
            <v>757</v>
          </cell>
          <cell r="P451">
            <v>810</v>
          </cell>
          <cell r="S451">
            <v>84</v>
          </cell>
          <cell r="T451">
            <v>92</v>
          </cell>
          <cell r="U451">
            <v>10</v>
          </cell>
          <cell r="V451" t="str">
            <v>Cabinet</v>
          </cell>
          <cell r="W451" t="str">
            <v>OVEN</v>
          </cell>
          <cell r="X451" t="str">
            <v>OVD</v>
          </cell>
          <cell r="Y451">
            <v>30</v>
          </cell>
          <cell r="Z451">
            <v>93</v>
          </cell>
          <cell r="AA451">
            <v>24</v>
          </cell>
          <cell r="AB451">
            <v>0</v>
          </cell>
          <cell r="AC451" t="str">
            <v>Tall Oven Double, 30 X 93 X 24</v>
          </cell>
          <cell r="AD451">
            <v>1</v>
          </cell>
          <cell r="AE451">
            <v>78.666666666666657</v>
          </cell>
          <cell r="AF451">
            <v>18.3</v>
          </cell>
          <cell r="AG451">
            <v>40.4</v>
          </cell>
          <cell r="AH451">
            <v>205.81218749999999</v>
          </cell>
          <cell r="AI451">
            <v>6</v>
          </cell>
          <cell r="AJ451">
            <v>4</v>
          </cell>
          <cell r="AK451">
            <v>1</v>
          </cell>
          <cell r="AL451">
            <v>2</v>
          </cell>
          <cell r="AM451">
            <v>45</v>
          </cell>
        </row>
        <row r="452">
          <cell r="A452" t="str">
            <v>OVD3096</v>
          </cell>
          <cell r="B452">
            <v>453</v>
          </cell>
          <cell r="C452">
            <v>607</v>
          </cell>
          <cell r="D452">
            <v>607</v>
          </cell>
          <cell r="E452">
            <v>647</v>
          </cell>
          <cell r="F452">
            <v>837</v>
          </cell>
          <cell r="G452">
            <v>743</v>
          </cell>
          <cell r="H452">
            <v>634</v>
          </cell>
          <cell r="I452">
            <v>634</v>
          </cell>
          <cell r="J452">
            <v>690</v>
          </cell>
          <cell r="K452">
            <v>671</v>
          </cell>
          <cell r="L452">
            <v>671</v>
          </cell>
          <cell r="M452">
            <v>671</v>
          </cell>
          <cell r="N452">
            <v>725</v>
          </cell>
          <cell r="O452">
            <v>759</v>
          </cell>
          <cell r="P452">
            <v>819</v>
          </cell>
          <cell r="S452">
            <v>84</v>
          </cell>
          <cell r="T452">
            <v>92</v>
          </cell>
          <cell r="U452">
            <v>10</v>
          </cell>
          <cell r="V452" t="str">
            <v>Cabinet</v>
          </cell>
          <cell r="W452" t="str">
            <v>OVEN</v>
          </cell>
          <cell r="X452" t="str">
            <v>OVD</v>
          </cell>
          <cell r="Y452">
            <v>30</v>
          </cell>
          <cell r="Z452">
            <v>96</v>
          </cell>
          <cell r="AA452">
            <v>24</v>
          </cell>
          <cell r="AB452">
            <v>0</v>
          </cell>
          <cell r="AC452" t="str">
            <v>Tall Oven Double, 30 X 96 X 24</v>
          </cell>
          <cell r="AD452">
            <v>1</v>
          </cell>
          <cell r="AE452">
            <v>80.291666666666657</v>
          </cell>
          <cell r="AF452">
            <v>19</v>
          </cell>
          <cell r="AG452">
            <v>41.7</v>
          </cell>
          <cell r="AH452">
            <v>209.74781250000001</v>
          </cell>
          <cell r="AI452">
            <v>6</v>
          </cell>
          <cell r="AJ452">
            <v>4</v>
          </cell>
          <cell r="AK452">
            <v>1</v>
          </cell>
          <cell r="AL452">
            <v>2</v>
          </cell>
          <cell r="AM452">
            <v>45</v>
          </cell>
        </row>
        <row r="453">
          <cell r="A453" t="str">
            <v>OVD3384</v>
          </cell>
          <cell r="B453">
            <v>458</v>
          </cell>
          <cell r="C453">
            <v>602</v>
          </cell>
          <cell r="D453">
            <v>602</v>
          </cell>
          <cell r="E453">
            <v>642</v>
          </cell>
          <cell r="F453">
            <v>823</v>
          </cell>
          <cell r="G453">
            <v>704</v>
          </cell>
          <cell r="H453">
            <v>629</v>
          </cell>
          <cell r="I453">
            <v>629</v>
          </cell>
          <cell r="J453">
            <v>681</v>
          </cell>
          <cell r="K453">
            <v>662</v>
          </cell>
          <cell r="L453">
            <v>662</v>
          </cell>
          <cell r="M453">
            <v>662</v>
          </cell>
          <cell r="N453">
            <v>712</v>
          </cell>
          <cell r="O453">
            <v>745</v>
          </cell>
          <cell r="P453">
            <v>798</v>
          </cell>
          <cell r="S453">
            <v>84</v>
          </cell>
          <cell r="T453">
            <v>92</v>
          </cell>
          <cell r="U453">
            <v>10</v>
          </cell>
          <cell r="V453" t="str">
            <v>Cabinet</v>
          </cell>
          <cell r="W453" t="str">
            <v>OVEN</v>
          </cell>
          <cell r="X453" t="str">
            <v>OVD</v>
          </cell>
          <cell r="Y453">
            <v>33</v>
          </cell>
          <cell r="Z453">
            <v>84</v>
          </cell>
          <cell r="AA453">
            <v>24</v>
          </cell>
          <cell r="AB453">
            <v>0</v>
          </cell>
          <cell r="AC453" t="str">
            <v>Tall Oven Double, 33 X 84 X 24</v>
          </cell>
          <cell r="AD453">
            <v>1</v>
          </cell>
          <cell r="AE453">
            <v>73.270833333333343</v>
          </cell>
          <cell r="AF453">
            <v>18.100000000000001</v>
          </cell>
          <cell r="AG453">
            <v>40.1</v>
          </cell>
          <cell r="AH453">
            <v>191.86406249999999</v>
          </cell>
          <cell r="AI453">
            <v>6</v>
          </cell>
          <cell r="AJ453">
            <v>4</v>
          </cell>
          <cell r="AK453">
            <v>1</v>
          </cell>
          <cell r="AL453">
            <v>2</v>
          </cell>
          <cell r="AM453">
            <v>45</v>
          </cell>
        </row>
        <row r="454">
          <cell r="A454" t="str">
            <v>OVD3390</v>
          </cell>
          <cell r="B454">
            <v>473</v>
          </cell>
          <cell r="C454">
            <v>633</v>
          </cell>
          <cell r="D454">
            <v>633</v>
          </cell>
          <cell r="E454">
            <v>675</v>
          </cell>
          <cell r="F454">
            <v>870</v>
          </cell>
          <cell r="G454">
            <v>753</v>
          </cell>
          <cell r="H454">
            <v>655</v>
          </cell>
          <cell r="I454">
            <v>655</v>
          </cell>
          <cell r="J454">
            <v>710</v>
          </cell>
          <cell r="K454">
            <v>692</v>
          </cell>
          <cell r="L454">
            <v>692</v>
          </cell>
          <cell r="M454">
            <v>692</v>
          </cell>
          <cell r="N454">
            <v>744</v>
          </cell>
          <cell r="O454">
            <v>776</v>
          </cell>
          <cell r="P454">
            <v>839</v>
          </cell>
          <cell r="S454">
            <v>84</v>
          </cell>
          <cell r="T454">
            <v>92</v>
          </cell>
          <cell r="U454">
            <v>10</v>
          </cell>
          <cell r="V454" t="str">
            <v>Cabinet</v>
          </cell>
          <cell r="W454" t="str">
            <v>OVEN</v>
          </cell>
          <cell r="X454" t="str">
            <v>OVD</v>
          </cell>
          <cell r="Y454">
            <v>33</v>
          </cell>
          <cell r="Z454">
            <v>90</v>
          </cell>
          <cell r="AA454">
            <v>24</v>
          </cell>
          <cell r="AB454">
            <v>0</v>
          </cell>
          <cell r="AC454" t="str">
            <v>Tall Oven Double, 33 X 90 X 24</v>
          </cell>
          <cell r="AD454">
            <v>1</v>
          </cell>
          <cell r="AE454">
            <v>81.895833333333343</v>
          </cell>
          <cell r="AF454">
            <v>19.5</v>
          </cell>
          <cell r="AG454">
            <v>43</v>
          </cell>
          <cell r="AH454">
            <v>214.73531249999999</v>
          </cell>
          <cell r="AI454">
            <v>6</v>
          </cell>
          <cell r="AJ454">
            <v>4</v>
          </cell>
          <cell r="AK454">
            <v>1</v>
          </cell>
          <cell r="AL454">
            <v>2</v>
          </cell>
          <cell r="AM454">
            <v>45</v>
          </cell>
        </row>
        <row r="455">
          <cell r="A455" t="str">
            <v>OVD3393</v>
          </cell>
          <cell r="B455">
            <v>473</v>
          </cell>
          <cell r="C455">
            <v>634</v>
          </cell>
          <cell r="D455">
            <v>634</v>
          </cell>
          <cell r="E455">
            <v>676</v>
          </cell>
          <cell r="F455">
            <v>878</v>
          </cell>
          <cell r="G455">
            <v>754</v>
          </cell>
          <cell r="H455">
            <v>665</v>
          </cell>
          <cell r="I455">
            <v>665</v>
          </cell>
          <cell r="J455">
            <v>720</v>
          </cell>
          <cell r="K455">
            <v>706</v>
          </cell>
          <cell r="L455">
            <v>706</v>
          </cell>
          <cell r="M455">
            <v>706</v>
          </cell>
          <cell r="N455">
            <v>759</v>
          </cell>
          <cell r="O455">
            <v>791</v>
          </cell>
          <cell r="P455">
            <v>855</v>
          </cell>
          <cell r="S455">
            <v>84</v>
          </cell>
          <cell r="T455">
            <v>92</v>
          </cell>
          <cell r="U455">
            <v>10</v>
          </cell>
          <cell r="V455" t="str">
            <v>Cabinet</v>
          </cell>
          <cell r="W455" t="str">
            <v>OVEN</v>
          </cell>
          <cell r="X455" t="str">
            <v>OVD</v>
          </cell>
          <cell r="Y455">
            <v>33</v>
          </cell>
          <cell r="Z455">
            <v>93</v>
          </cell>
          <cell r="AA455">
            <v>24</v>
          </cell>
          <cell r="AB455">
            <v>0</v>
          </cell>
          <cell r="AC455" t="str">
            <v>Tall Oven Double, 33 X 93 X 24</v>
          </cell>
          <cell r="AD455">
            <v>1</v>
          </cell>
          <cell r="AE455">
            <v>83.583333333333343</v>
          </cell>
          <cell r="AF455">
            <v>20.2</v>
          </cell>
          <cell r="AG455">
            <v>44.4</v>
          </cell>
          <cell r="AH455">
            <v>218.78812500000001</v>
          </cell>
          <cell r="AI455">
            <v>6</v>
          </cell>
          <cell r="AJ455">
            <v>4</v>
          </cell>
          <cell r="AK455">
            <v>1</v>
          </cell>
          <cell r="AL455">
            <v>2</v>
          </cell>
          <cell r="AM455">
            <v>45</v>
          </cell>
        </row>
        <row r="456">
          <cell r="A456" t="str">
            <v>OVD3396</v>
          </cell>
          <cell r="B456">
            <v>473</v>
          </cell>
          <cell r="C456">
            <v>641</v>
          </cell>
          <cell r="D456">
            <v>641</v>
          </cell>
          <cell r="E456">
            <v>683</v>
          </cell>
          <cell r="F456">
            <v>892</v>
          </cell>
          <cell r="G456">
            <v>787</v>
          </cell>
          <cell r="H456">
            <v>668</v>
          </cell>
          <cell r="I456">
            <v>668</v>
          </cell>
          <cell r="J456">
            <v>725</v>
          </cell>
          <cell r="K456">
            <v>709</v>
          </cell>
          <cell r="L456">
            <v>709</v>
          </cell>
          <cell r="M456">
            <v>709</v>
          </cell>
          <cell r="N456">
            <v>762</v>
          </cell>
          <cell r="O456">
            <v>792</v>
          </cell>
          <cell r="P456">
            <v>865</v>
          </cell>
          <cell r="S456">
            <v>84</v>
          </cell>
          <cell r="T456">
            <v>92</v>
          </cell>
          <cell r="U456">
            <v>10</v>
          </cell>
          <cell r="V456" t="str">
            <v>Cabinet</v>
          </cell>
          <cell r="W456" t="str">
            <v>OVEN</v>
          </cell>
          <cell r="X456" t="str">
            <v>OVD</v>
          </cell>
          <cell r="Y456">
            <v>33</v>
          </cell>
          <cell r="Z456">
            <v>96</v>
          </cell>
          <cell r="AA456">
            <v>24</v>
          </cell>
          <cell r="AB456">
            <v>0</v>
          </cell>
          <cell r="AC456" t="str">
            <v>Tall Oven Double, 33 X 96 X 24</v>
          </cell>
          <cell r="AD456">
            <v>1</v>
          </cell>
          <cell r="AE456">
            <v>85.270833333333343</v>
          </cell>
          <cell r="AF456">
            <v>20.9</v>
          </cell>
          <cell r="AG456">
            <v>45.8</v>
          </cell>
          <cell r="AH456">
            <v>222.8409375</v>
          </cell>
          <cell r="AI456">
            <v>6</v>
          </cell>
          <cell r="AJ456">
            <v>4</v>
          </cell>
          <cell r="AK456">
            <v>1</v>
          </cell>
          <cell r="AL456">
            <v>2</v>
          </cell>
          <cell r="AM456">
            <v>45</v>
          </cell>
        </row>
        <row r="457">
          <cell r="A457" t="str">
            <v>OVM3084</v>
          </cell>
          <cell r="B457">
            <v>431</v>
          </cell>
          <cell r="C457">
            <v>553</v>
          </cell>
          <cell r="D457">
            <v>553</v>
          </cell>
          <cell r="E457">
            <v>591</v>
          </cell>
          <cell r="F457">
            <v>756</v>
          </cell>
          <cell r="G457">
            <v>742</v>
          </cell>
          <cell r="H457">
            <v>642</v>
          </cell>
          <cell r="I457">
            <v>642</v>
          </cell>
          <cell r="J457">
            <v>708</v>
          </cell>
          <cell r="K457">
            <v>687</v>
          </cell>
          <cell r="L457">
            <v>687</v>
          </cell>
          <cell r="M457">
            <v>687</v>
          </cell>
          <cell r="N457">
            <v>749</v>
          </cell>
          <cell r="O457">
            <v>807</v>
          </cell>
          <cell r="P457">
            <v>867</v>
          </cell>
          <cell r="S457">
            <v>84</v>
          </cell>
          <cell r="T457">
            <v>92</v>
          </cell>
          <cell r="U457">
            <v>10</v>
          </cell>
          <cell r="V457" t="str">
            <v>Cabinet</v>
          </cell>
          <cell r="W457" t="str">
            <v>OVEN</v>
          </cell>
          <cell r="X457" t="str">
            <v>OVM</v>
          </cell>
          <cell r="Y457">
            <v>30</v>
          </cell>
          <cell r="Z457">
            <v>84</v>
          </cell>
          <cell r="AA457">
            <v>24</v>
          </cell>
          <cell r="AB457">
            <v>0</v>
          </cell>
          <cell r="AC457" t="str">
            <v>Tall Oven Microwave, 30 X 84 X 24</v>
          </cell>
          <cell r="AD457">
            <v>1</v>
          </cell>
          <cell r="AE457">
            <v>78.541666666666657</v>
          </cell>
          <cell r="AF457">
            <v>16.5</v>
          </cell>
          <cell r="AG457">
            <v>36.5</v>
          </cell>
          <cell r="AH457">
            <v>207.54468750000001</v>
          </cell>
          <cell r="AI457">
            <v>6</v>
          </cell>
          <cell r="AJ457">
            <v>4</v>
          </cell>
          <cell r="AK457">
            <v>1</v>
          </cell>
          <cell r="AL457">
            <v>2</v>
          </cell>
          <cell r="AM457">
            <v>45</v>
          </cell>
        </row>
        <row r="458">
          <cell r="A458" t="str">
            <v>OVM3090</v>
          </cell>
          <cell r="B458">
            <v>444</v>
          </cell>
          <cell r="C458">
            <v>579</v>
          </cell>
          <cell r="D458">
            <v>579</v>
          </cell>
          <cell r="E458">
            <v>619</v>
          </cell>
          <cell r="F458">
            <v>796</v>
          </cell>
          <cell r="G458">
            <v>785</v>
          </cell>
          <cell r="H458">
            <v>665</v>
          </cell>
          <cell r="I458">
            <v>665</v>
          </cell>
          <cell r="J458">
            <v>734</v>
          </cell>
          <cell r="K458">
            <v>713</v>
          </cell>
          <cell r="L458">
            <v>713</v>
          </cell>
          <cell r="M458">
            <v>713</v>
          </cell>
          <cell r="N458">
            <v>778</v>
          </cell>
          <cell r="O458">
            <v>836</v>
          </cell>
          <cell r="P458">
            <v>903</v>
          </cell>
          <cell r="S458">
            <v>84</v>
          </cell>
          <cell r="T458">
            <v>92</v>
          </cell>
          <cell r="U458">
            <v>10</v>
          </cell>
          <cell r="V458" t="str">
            <v>Cabinet</v>
          </cell>
          <cell r="W458" t="str">
            <v>OVEN</v>
          </cell>
          <cell r="X458" t="str">
            <v>OVM</v>
          </cell>
          <cell r="Y458">
            <v>30</v>
          </cell>
          <cell r="Z458">
            <v>90</v>
          </cell>
          <cell r="AA458">
            <v>24</v>
          </cell>
          <cell r="AB458">
            <v>0</v>
          </cell>
          <cell r="AC458" t="str">
            <v>Tall Oven Microwave, 30 X 90 X 24</v>
          </cell>
          <cell r="AD458">
            <v>1</v>
          </cell>
          <cell r="AE458">
            <v>86.541666666666657</v>
          </cell>
          <cell r="AF458">
            <v>17.7</v>
          </cell>
          <cell r="AG458">
            <v>39.1</v>
          </cell>
          <cell r="AH458">
            <v>228.65531250000001</v>
          </cell>
          <cell r="AI458">
            <v>6</v>
          </cell>
          <cell r="AJ458">
            <v>4</v>
          </cell>
          <cell r="AK458">
            <v>1</v>
          </cell>
          <cell r="AL458">
            <v>2</v>
          </cell>
          <cell r="AM458">
            <v>45</v>
          </cell>
        </row>
        <row r="459">
          <cell r="A459" t="str">
            <v>OVM3093</v>
          </cell>
          <cell r="B459">
            <v>444</v>
          </cell>
          <cell r="C459">
            <v>580</v>
          </cell>
          <cell r="D459">
            <v>580</v>
          </cell>
          <cell r="E459">
            <v>620</v>
          </cell>
          <cell r="F459">
            <v>803</v>
          </cell>
          <cell r="G459">
            <v>786</v>
          </cell>
          <cell r="H459">
            <v>674</v>
          </cell>
          <cell r="I459">
            <v>674</v>
          </cell>
          <cell r="J459">
            <v>743</v>
          </cell>
          <cell r="K459">
            <v>726</v>
          </cell>
          <cell r="L459">
            <v>726</v>
          </cell>
          <cell r="M459">
            <v>726</v>
          </cell>
          <cell r="N459">
            <v>791</v>
          </cell>
          <cell r="O459">
            <v>850</v>
          </cell>
          <cell r="P459">
            <v>918</v>
          </cell>
          <cell r="S459">
            <v>84</v>
          </cell>
          <cell r="T459">
            <v>92</v>
          </cell>
          <cell r="U459">
            <v>10</v>
          </cell>
          <cell r="V459" t="str">
            <v>Cabinet</v>
          </cell>
          <cell r="W459" t="str">
            <v>OVEN</v>
          </cell>
          <cell r="X459" t="str">
            <v>OVM</v>
          </cell>
          <cell r="Y459">
            <v>30</v>
          </cell>
          <cell r="Z459">
            <v>93</v>
          </cell>
          <cell r="AA459">
            <v>24</v>
          </cell>
          <cell r="AB459">
            <v>0</v>
          </cell>
          <cell r="AC459" t="str">
            <v>Tall Oven Microwave, 30 X 93 X 24</v>
          </cell>
          <cell r="AD459">
            <v>1</v>
          </cell>
          <cell r="AE459">
            <v>88.166666666666657</v>
          </cell>
          <cell r="AF459">
            <v>18.3</v>
          </cell>
          <cell r="AG459">
            <v>40.4</v>
          </cell>
          <cell r="AH459">
            <v>232.53093749999999</v>
          </cell>
          <cell r="AI459">
            <v>6</v>
          </cell>
          <cell r="AJ459">
            <v>4</v>
          </cell>
          <cell r="AK459">
            <v>1</v>
          </cell>
          <cell r="AL459">
            <v>2</v>
          </cell>
          <cell r="AM459">
            <v>45</v>
          </cell>
        </row>
        <row r="460">
          <cell r="A460" t="str">
            <v>OVM3096</v>
          </cell>
          <cell r="B460">
            <v>444</v>
          </cell>
          <cell r="C460">
            <v>585</v>
          </cell>
          <cell r="D460">
            <v>585</v>
          </cell>
          <cell r="E460">
            <v>625</v>
          </cell>
          <cell r="F460">
            <v>815</v>
          </cell>
          <cell r="G460">
            <v>816</v>
          </cell>
          <cell r="H460">
            <v>677</v>
          </cell>
          <cell r="I460">
            <v>677</v>
          </cell>
          <cell r="J460">
            <v>748</v>
          </cell>
          <cell r="K460">
            <v>728</v>
          </cell>
          <cell r="L460">
            <v>728</v>
          </cell>
          <cell r="M460">
            <v>728</v>
          </cell>
          <cell r="N460">
            <v>794</v>
          </cell>
          <cell r="O460">
            <v>852</v>
          </cell>
          <cell r="P460">
            <v>927</v>
          </cell>
          <cell r="S460">
            <v>84</v>
          </cell>
          <cell r="T460">
            <v>92</v>
          </cell>
          <cell r="U460">
            <v>10</v>
          </cell>
          <cell r="V460" t="str">
            <v>Cabinet</v>
          </cell>
          <cell r="W460" t="str">
            <v>OVEN</v>
          </cell>
          <cell r="X460" t="str">
            <v>OVM</v>
          </cell>
          <cell r="Y460">
            <v>30</v>
          </cell>
          <cell r="Z460">
            <v>96</v>
          </cell>
          <cell r="AA460">
            <v>24</v>
          </cell>
          <cell r="AB460">
            <v>0</v>
          </cell>
          <cell r="AC460" t="str">
            <v>Tall Oven Microwave, 30 X 96 X 24</v>
          </cell>
          <cell r="AD460">
            <v>1</v>
          </cell>
          <cell r="AE460">
            <v>89.791666666666657</v>
          </cell>
          <cell r="AF460">
            <v>19</v>
          </cell>
          <cell r="AG460">
            <v>41.7</v>
          </cell>
          <cell r="AH460">
            <v>236.46656250000001</v>
          </cell>
          <cell r="AI460">
            <v>6</v>
          </cell>
          <cell r="AJ460">
            <v>4</v>
          </cell>
          <cell r="AK460">
            <v>1</v>
          </cell>
          <cell r="AL460">
            <v>2</v>
          </cell>
          <cell r="AM460">
            <v>45</v>
          </cell>
        </row>
        <row r="461">
          <cell r="A461" t="str">
            <v>OVM3384</v>
          </cell>
          <cell r="B461">
            <v>449</v>
          </cell>
          <cell r="C461">
            <v>584</v>
          </cell>
          <cell r="D461">
            <v>584</v>
          </cell>
          <cell r="E461">
            <v>624</v>
          </cell>
          <cell r="F461">
            <v>805</v>
          </cell>
          <cell r="G461">
            <v>790</v>
          </cell>
          <cell r="H461">
            <v>678</v>
          </cell>
          <cell r="I461">
            <v>678</v>
          </cell>
          <cell r="J461">
            <v>744</v>
          </cell>
          <cell r="K461">
            <v>728</v>
          </cell>
          <cell r="L461">
            <v>728</v>
          </cell>
          <cell r="M461">
            <v>728</v>
          </cell>
          <cell r="N461">
            <v>788</v>
          </cell>
          <cell r="O461">
            <v>840</v>
          </cell>
          <cell r="P461">
            <v>919</v>
          </cell>
          <cell r="S461">
            <v>84</v>
          </cell>
          <cell r="T461">
            <v>92</v>
          </cell>
          <cell r="U461">
            <v>10</v>
          </cell>
          <cell r="V461" t="str">
            <v>Cabinet</v>
          </cell>
          <cell r="W461" t="str">
            <v>OVEN</v>
          </cell>
          <cell r="X461" t="str">
            <v>OVM</v>
          </cell>
          <cell r="Y461">
            <v>33</v>
          </cell>
          <cell r="Z461">
            <v>84</v>
          </cell>
          <cell r="AA461">
            <v>24</v>
          </cell>
          <cell r="AB461">
            <v>0</v>
          </cell>
          <cell r="AC461" t="str">
            <v>Tall Oven Microwave, 33 X 84 X 24</v>
          </cell>
          <cell r="AD461">
            <v>1</v>
          </cell>
          <cell r="AE461">
            <v>83.770833333333343</v>
          </cell>
          <cell r="AF461">
            <v>18.100000000000001</v>
          </cell>
          <cell r="AG461">
            <v>40.1</v>
          </cell>
          <cell r="AH461">
            <v>221.39531249999999</v>
          </cell>
          <cell r="AI461">
            <v>6</v>
          </cell>
          <cell r="AJ461">
            <v>4</v>
          </cell>
          <cell r="AK461">
            <v>1</v>
          </cell>
          <cell r="AL461">
            <v>2</v>
          </cell>
          <cell r="AM461">
            <v>45</v>
          </cell>
        </row>
        <row r="462">
          <cell r="A462" t="str">
            <v>OVM3390</v>
          </cell>
          <cell r="B462">
            <v>464</v>
          </cell>
          <cell r="C462">
            <v>615</v>
          </cell>
          <cell r="D462">
            <v>615</v>
          </cell>
          <cell r="E462">
            <v>657</v>
          </cell>
          <cell r="F462">
            <v>852</v>
          </cell>
          <cell r="G462">
            <v>838</v>
          </cell>
          <cell r="H462">
            <v>704</v>
          </cell>
          <cell r="I462">
            <v>704</v>
          </cell>
          <cell r="J462">
            <v>774</v>
          </cell>
          <cell r="K462">
            <v>759</v>
          </cell>
          <cell r="L462">
            <v>759</v>
          </cell>
          <cell r="M462">
            <v>759</v>
          </cell>
          <cell r="N462">
            <v>820</v>
          </cell>
          <cell r="O462">
            <v>871</v>
          </cell>
          <cell r="P462">
            <v>960</v>
          </cell>
          <cell r="S462">
            <v>84</v>
          </cell>
          <cell r="T462">
            <v>92</v>
          </cell>
          <cell r="U462">
            <v>10</v>
          </cell>
          <cell r="V462" t="str">
            <v>Cabinet</v>
          </cell>
          <cell r="W462" t="str">
            <v>OVEN</v>
          </cell>
          <cell r="X462" t="str">
            <v>OVM</v>
          </cell>
          <cell r="Y462">
            <v>33</v>
          </cell>
          <cell r="Z462">
            <v>90</v>
          </cell>
          <cell r="AA462">
            <v>24</v>
          </cell>
          <cell r="AB462">
            <v>0</v>
          </cell>
          <cell r="AC462" t="str">
            <v>Tall Oven Microwave, 33 X 90 X 24</v>
          </cell>
          <cell r="AD462">
            <v>1</v>
          </cell>
          <cell r="AE462">
            <v>92.395833333333329</v>
          </cell>
          <cell r="AF462">
            <v>19.5</v>
          </cell>
          <cell r="AG462">
            <v>43</v>
          </cell>
          <cell r="AH462">
            <v>244.26656249999999</v>
          </cell>
          <cell r="AI462">
            <v>6</v>
          </cell>
          <cell r="AJ462">
            <v>4</v>
          </cell>
          <cell r="AK462">
            <v>1</v>
          </cell>
          <cell r="AL462">
            <v>2</v>
          </cell>
          <cell r="AM462">
            <v>45</v>
          </cell>
        </row>
        <row r="463">
          <cell r="A463" t="str">
            <v>OVM3393</v>
          </cell>
          <cell r="B463">
            <v>464</v>
          </cell>
          <cell r="C463">
            <v>616</v>
          </cell>
          <cell r="D463">
            <v>616</v>
          </cell>
          <cell r="E463">
            <v>658</v>
          </cell>
          <cell r="F463">
            <v>860</v>
          </cell>
          <cell r="G463">
            <v>840</v>
          </cell>
          <cell r="H463">
            <v>714</v>
          </cell>
          <cell r="I463">
            <v>714</v>
          </cell>
          <cell r="J463">
            <v>783</v>
          </cell>
          <cell r="K463">
            <v>772</v>
          </cell>
          <cell r="L463">
            <v>772</v>
          </cell>
          <cell r="M463">
            <v>772</v>
          </cell>
          <cell r="N463">
            <v>835</v>
          </cell>
          <cell r="O463">
            <v>885</v>
          </cell>
          <cell r="P463">
            <v>976</v>
          </cell>
          <cell r="S463">
            <v>84</v>
          </cell>
          <cell r="T463">
            <v>92</v>
          </cell>
          <cell r="U463">
            <v>10</v>
          </cell>
          <cell r="V463" t="str">
            <v>Cabinet</v>
          </cell>
          <cell r="W463" t="str">
            <v>OVEN</v>
          </cell>
          <cell r="X463" t="str">
            <v>OVM</v>
          </cell>
          <cell r="Y463">
            <v>33</v>
          </cell>
          <cell r="Z463">
            <v>93</v>
          </cell>
          <cell r="AA463">
            <v>24</v>
          </cell>
          <cell r="AB463">
            <v>0</v>
          </cell>
          <cell r="AC463" t="str">
            <v>Tall Oven Microwave, 33 X 93 X 24</v>
          </cell>
          <cell r="AD463">
            <v>1</v>
          </cell>
          <cell r="AE463">
            <v>94.083333333333329</v>
          </cell>
          <cell r="AF463">
            <v>20.2</v>
          </cell>
          <cell r="AG463">
            <v>44.4</v>
          </cell>
          <cell r="AH463">
            <v>248.31937500000001</v>
          </cell>
          <cell r="AI463">
            <v>6</v>
          </cell>
          <cell r="AJ463">
            <v>4</v>
          </cell>
          <cell r="AK463">
            <v>1</v>
          </cell>
          <cell r="AL463">
            <v>2</v>
          </cell>
          <cell r="AM463">
            <v>45</v>
          </cell>
        </row>
        <row r="464">
          <cell r="A464" t="str">
            <v>OVM3396</v>
          </cell>
          <cell r="B464">
            <v>464</v>
          </cell>
          <cell r="C464">
            <v>622</v>
          </cell>
          <cell r="D464">
            <v>622</v>
          </cell>
          <cell r="E464">
            <v>665</v>
          </cell>
          <cell r="F464">
            <v>874</v>
          </cell>
          <cell r="G464">
            <v>872</v>
          </cell>
          <cell r="H464">
            <v>717</v>
          </cell>
          <cell r="I464">
            <v>717</v>
          </cell>
          <cell r="J464">
            <v>788</v>
          </cell>
          <cell r="K464">
            <v>775</v>
          </cell>
          <cell r="L464">
            <v>775</v>
          </cell>
          <cell r="M464">
            <v>775</v>
          </cell>
          <cell r="N464">
            <v>838</v>
          </cell>
          <cell r="O464">
            <v>887</v>
          </cell>
          <cell r="P464">
            <v>986</v>
          </cell>
          <cell r="S464">
            <v>84</v>
          </cell>
          <cell r="T464">
            <v>92</v>
          </cell>
          <cell r="U464">
            <v>10</v>
          </cell>
          <cell r="V464" t="str">
            <v>Cabinet</v>
          </cell>
          <cell r="W464" t="str">
            <v>OVEN</v>
          </cell>
          <cell r="X464" t="str">
            <v>OVM</v>
          </cell>
          <cell r="Y464">
            <v>33</v>
          </cell>
          <cell r="Z464">
            <v>96</v>
          </cell>
          <cell r="AA464">
            <v>24</v>
          </cell>
          <cell r="AB464">
            <v>0</v>
          </cell>
          <cell r="AC464" t="str">
            <v>Tall Oven Microwave, 33 X 96 X 24</v>
          </cell>
          <cell r="AD464">
            <v>1</v>
          </cell>
          <cell r="AE464">
            <v>95.770833333333329</v>
          </cell>
          <cell r="AF464">
            <v>20.9</v>
          </cell>
          <cell r="AG464">
            <v>45.8</v>
          </cell>
          <cell r="AH464">
            <v>252.3721875</v>
          </cell>
          <cell r="AI464">
            <v>6</v>
          </cell>
          <cell r="AJ464">
            <v>4</v>
          </cell>
          <cell r="AK464">
            <v>1</v>
          </cell>
          <cell r="AL464">
            <v>2</v>
          </cell>
          <cell r="AM464">
            <v>45</v>
          </cell>
        </row>
        <row r="465">
          <cell r="A465" t="str">
            <v>OVS3084</v>
          </cell>
          <cell r="B465">
            <v>399</v>
          </cell>
          <cell r="C465">
            <v>525</v>
          </cell>
          <cell r="D465">
            <v>525</v>
          </cell>
          <cell r="E465">
            <v>560</v>
          </cell>
          <cell r="F465">
            <v>725</v>
          </cell>
          <cell r="G465">
            <v>711</v>
          </cell>
          <cell r="H465">
            <v>589</v>
          </cell>
          <cell r="I465">
            <v>589</v>
          </cell>
          <cell r="J465">
            <v>648</v>
          </cell>
          <cell r="K465">
            <v>629</v>
          </cell>
          <cell r="L465">
            <v>629</v>
          </cell>
          <cell r="M465">
            <v>629</v>
          </cell>
          <cell r="N465">
            <v>685</v>
          </cell>
          <cell r="O465">
            <v>732</v>
          </cell>
          <cell r="P465">
            <v>785</v>
          </cell>
          <cell r="S465">
            <v>84</v>
          </cell>
          <cell r="T465">
            <v>92</v>
          </cell>
          <cell r="U465">
            <v>10</v>
          </cell>
          <cell r="V465" t="str">
            <v>Cabinet</v>
          </cell>
          <cell r="W465" t="str">
            <v>OVEN</v>
          </cell>
          <cell r="X465" t="str">
            <v>OVS</v>
          </cell>
          <cell r="Y465">
            <v>30</v>
          </cell>
          <cell r="Z465">
            <v>84</v>
          </cell>
          <cell r="AA465">
            <v>24</v>
          </cell>
          <cell r="AB465">
            <v>0</v>
          </cell>
          <cell r="AC465" t="str">
            <v>Tall Oven Single, 30 X 84 X 24</v>
          </cell>
          <cell r="AD465">
            <v>1</v>
          </cell>
          <cell r="AE465">
            <v>69.208333333333329</v>
          </cell>
          <cell r="AF465">
            <v>16.5</v>
          </cell>
          <cell r="AG465">
            <v>36.5</v>
          </cell>
          <cell r="AH465">
            <v>217.203125</v>
          </cell>
          <cell r="AI465">
            <v>4</v>
          </cell>
          <cell r="AJ465">
            <v>4</v>
          </cell>
          <cell r="AL465">
            <v>2</v>
          </cell>
          <cell r="AM465">
            <v>45</v>
          </cell>
        </row>
        <row r="466">
          <cell r="A466" t="str">
            <v>OVS3090</v>
          </cell>
          <cell r="B466">
            <v>411</v>
          </cell>
          <cell r="C466">
            <v>551</v>
          </cell>
          <cell r="D466">
            <v>551</v>
          </cell>
          <cell r="E466">
            <v>589</v>
          </cell>
          <cell r="F466">
            <v>766</v>
          </cell>
          <cell r="G466">
            <v>754</v>
          </cell>
          <cell r="H466">
            <v>612</v>
          </cell>
          <cell r="I466">
            <v>612</v>
          </cell>
          <cell r="J466">
            <v>674</v>
          </cell>
          <cell r="K466">
            <v>656</v>
          </cell>
          <cell r="L466">
            <v>656</v>
          </cell>
          <cell r="M466">
            <v>656</v>
          </cell>
          <cell r="N466">
            <v>714</v>
          </cell>
          <cell r="O466">
            <v>761</v>
          </cell>
          <cell r="P466">
            <v>822</v>
          </cell>
          <cell r="S466">
            <v>84</v>
          </cell>
          <cell r="T466">
            <v>92</v>
          </cell>
          <cell r="U466">
            <v>10</v>
          </cell>
          <cell r="V466" t="str">
            <v>Cabinet</v>
          </cell>
          <cell r="W466" t="str">
            <v>OVEN</v>
          </cell>
          <cell r="X466" t="str">
            <v>OVS</v>
          </cell>
          <cell r="Y466">
            <v>30</v>
          </cell>
          <cell r="Z466">
            <v>90</v>
          </cell>
          <cell r="AA466">
            <v>24</v>
          </cell>
          <cell r="AB466">
            <v>0</v>
          </cell>
          <cell r="AC466" t="str">
            <v>Tall Oven Single, 30 X 90 X 24</v>
          </cell>
          <cell r="AD466">
            <v>1</v>
          </cell>
          <cell r="AE466">
            <v>77.208333333333329</v>
          </cell>
          <cell r="AF466">
            <v>17.7</v>
          </cell>
          <cell r="AG466">
            <v>39.1</v>
          </cell>
          <cell r="AH466">
            <v>241.19374999999999</v>
          </cell>
          <cell r="AI466">
            <v>4</v>
          </cell>
          <cell r="AJ466">
            <v>4</v>
          </cell>
          <cell r="AL466">
            <v>2</v>
          </cell>
          <cell r="AM466">
            <v>45</v>
          </cell>
        </row>
        <row r="467">
          <cell r="A467" t="str">
            <v>OVS3093</v>
          </cell>
          <cell r="B467">
            <v>411</v>
          </cell>
          <cell r="C467">
            <v>552</v>
          </cell>
          <cell r="D467">
            <v>552</v>
          </cell>
          <cell r="E467">
            <v>589</v>
          </cell>
          <cell r="F467">
            <v>772</v>
          </cell>
          <cell r="G467">
            <v>755</v>
          </cell>
          <cell r="H467">
            <v>620</v>
          </cell>
          <cell r="I467">
            <v>620</v>
          </cell>
          <cell r="J467">
            <v>683</v>
          </cell>
          <cell r="K467">
            <v>668</v>
          </cell>
          <cell r="L467">
            <v>668</v>
          </cell>
          <cell r="M467">
            <v>668</v>
          </cell>
          <cell r="N467">
            <v>727</v>
          </cell>
          <cell r="O467">
            <v>774</v>
          </cell>
          <cell r="P467">
            <v>836</v>
          </cell>
          <cell r="S467">
            <v>84</v>
          </cell>
          <cell r="T467">
            <v>92</v>
          </cell>
          <cell r="U467">
            <v>10</v>
          </cell>
          <cell r="V467" t="str">
            <v>Cabinet</v>
          </cell>
          <cell r="W467" t="str">
            <v>OVEN</v>
          </cell>
          <cell r="X467" t="str">
            <v>OVS</v>
          </cell>
          <cell r="Y467">
            <v>30</v>
          </cell>
          <cell r="Z467">
            <v>93</v>
          </cell>
          <cell r="AA467">
            <v>24</v>
          </cell>
          <cell r="AB467">
            <v>0</v>
          </cell>
          <cell r="AC467" t="str">
            <v>Tall Oven Single, 30 X 93 X 24</v>
          </cell>
          <cell r="AD467">
            <v>1</v>
          </cell>
          <cell r="AE467">
            <v>78.833333333333329</v>
          </cell>
          <cell r="AF467">
            <v>18.3</v>
          </cell>
          <cell r="AG467">
            <v>40.4</v>
          </cell>
          <cell r="AH467">
            <v>246.50937500000001</v>
          </cell>
          <cell r="AI467">
            <v>4</v>
          </cell>
          <cell r="AJ467">
            <v>4</v>
          </cell>
          <cell r="AL467">
            <v>2</v>
          </cell>
          <cell r="AM467">
            <v>45</v>
          </cell>
        </row>
        <row r="468">
          <cell r="A468" t="str">
            <v>OVS3096</v>
          </cell>
          <cell r="B468">
            <v>411</v>
          </cell>
          <cell r="C468">
            <v>557</v>
          </cell>
          <cell r="D468">
            <v>557</v>
          </cell>
          <cell r="E468">
            <v>595</v>
          </cell>
          <cell r="F468">
            <v>785</v>
          </cell>
          <cell r="G468">
            <v>785</v>
          </cell>
          <cell r="H468">
            <v>623</v>
          </cell>
          <cell r="I468">
            <v>623</v>
          </cell>
          <cell r="J468">
            <v>688</v>
          </cell>
          <cell r="K468">
            <v>670</v>
          </cell>
          <cell r="L468">
            <v>670</v>
          </cell>
          <cell r="M468">
            <v>670</v>
          </cell>
          <cell r="N468">
            <v>730</v>
          </cell>
          <cell r="O468">
            <v>777</v>
          </cell>
          <cell r="P468">
            <v>846</v>
          </cell>
          <cell r="S468">
            <v>84</v>
          </cell>
          <cell r="T468">
            <v>92</v>
          </cell>
          <cell r="U468">
            <v>10</v>
          </cell>
          <cell r="V468" t="str">
            <v>Cabinet</v>
          </cell>
          <cell r="W468" t="str">
            <v>OVEN</v>
          </cell>
          <cell r="X468" t="str">
            <v>OVS</v>
          </cell>
          <cell r="Y468">
            <v>30</v>
          </cell>
          <cell r="Z468">
            <v>96</v>
          </cell>
          <cell r="AA468">
            <v>24</v>
          </cell>
          <cell r="AB468">
            <v>0</v>
          </cell>
          <cell r="AC468" t="str">
            <v>Tall Oven Single, 30 X 96 X 24</v>
          </cell>
          <cell r="AD468">
            <v>1</v>
          </cell>
          <cell r="AE468">
            <v>80.458333333333329</v>
          </cell>
          <cell r="AF468">
            <v>19</v>
          </cell>
          <cell r="AG468">
            <v>41.7</v>
          </cell>
          <cell r="AH468">
            <v>252.125</v>
          </cell>
          <cell r="AI468">
            <v>4</v>
          </cell>
          <cell r="AJ468">
            <v>4</v>
          </cell>
          <cell r="AL468">
            <v>2</v>
          </cell>
          <cell r="AM468">
            <v>45</v>
          </cell>
        </row>
        <row r="469">
          <cell r="A469" t="str">
            <v>OVS3384</v>
          </cell>
          <cell r="B469">
            <v>414</v>
          </cell>
          <cell r="C469">
            <v>561</v>
          </cell>
          <cell r="D469">
            <v>561</v>
          </cell>
          <cell r="E469">
            <v>599</v>
          </cell>
          <cell r="F469">
            <v>780</v>
          </cell>
          <cell r="G469">
            <v>766</v>
          </cell>
          <cell r="H469">
            <v>620</v>
          </cell>
          <cell r="I469">
            <v>620</v>
          </cell>
          <cell r="J469">
            <v>679</v>
          </cell>
          <cell r="K469">
            <v>666</v>
          </cell>
          <cell r="L469">
            <v>666</v>
          </cell>
          <cell r="M469">
            <v>666</v>
          </cell>
          <cell r="N469">
            <v>719</v>
          </cell>
          <cell r="O469">
            <v>759</v>
          </cell>
          <cell r="P469">
            <v>830</v>
          </cell>
          <cell r="S469">
            <v>84</v>
          </cell>
          <cell r="T469">
            <v>92</v>
          </cell>
          <cell r="U469">
            <v>10</v>
          </cell>
          <cell r="V469" t="str">
            <v>Cabinet</v>
          </cell>
          <cell r="W469" t="str">
            <v>OVEN</v>
          </cell>
          <cell r="X469" t="str">
            <v>OVS</v>
          </cell>
          <cell r="Y469">
            <v>33</v>
          </cell>
          <cell r="Z469">
            <v>84</v>
          </cell>
          <cell r="AA469">
            <v>24</v>
          </cell>
          <cell r="AB469">
            <v>0</v>
          </cell>
          <cell r="AC469" t="str">
            <v>Tall Oven Single, 33 X 84 X 24</v>
          </cell>
          <cell r="AD469">
            <v>1</v>
          </cell>
          <cell r="AE469">
            <v>73.4375</v>
          </cell>
          <cell r="AF469">
            <v>18.100000000000001</v>
          </cell>
          <cell r="AG469">
            <v>40.1</v>
          </cell>
          <cell r="AH469">
            <v>232.31562500000001</v>
          </cell>
          <cell r="AI469">
            <v>4</v>
          </cell>
          <cell r="AJ469">
            <v>4</v>
          </cell>
          <cell r="AL469">
            <v>2</v>
          </cell>
          <cell r="AM469">
            <v>45</v>
          </cell>
        </row>
        <row r="470">
          <cell r="A470" t="str">
            <v>OVS3390</v>
          </cell>
          <cell r="B470">
            <v>429</v>
          </cell>
          <cell r="C470">
            <v>593</v>
          </cell>
          <cell r="D470">
            <v>593</v>
          </cell>
          <cell r="E470">
            <v>633</v>
          </cell>
          <cell r="F470">
            <v>828</v>
          </cell>
          <cell r="G470">
            <v>814</v>
          </cell>
          <cell r="H470">
            <v>647</v>
          </cell>
          <cell r="I470">
            <v>647</v>
          </cell>
          <cell r="J470">
            <v>708</v>
          </cell>
          <cell r="K470">
            <v>696</v>
          </cell>
          <cell r="L470">
            <v>696</v>
          </cell>
          <cell r="M470">
            <v>696</v>
          </cell>
          <cell r="N470">
            <v>751</v>
          </cell>
          <cell r="O470">
            <v>789</v>
          </cell>
          <cell r="P470">
            <v>872</v>
          </cell>
          <cell r="S470">
            <v>84</v>
          </cell>
          <cell r="T470">
            <v>92</v>
          </cell>
          <cell r="U470">
            <v>10</v>
          </cell>
          <cell r="V470" t="str">
            <v>Cabinet</v>
          </cell>
          <cell r="W470" t="str">
            <v>OVEN</v>
          </cell>
          <cell r="X470" t="str">
            <v>OVS</v>
          </cell>
          <cell r="Y470">
            <v>33</v>
          </cell>
          <cell r="Z470">
            <v>90</v>
          </cell>
          <cell r="AA470">
            <v>24</v>
          </cell>
          <cell r="AB470">
            <v>0</v>
          </cell>
          <cell r="AC470" t="str">
            <v>Tall Oven Single, 33 X 90 X 24</v>
          </cell>
          <cell r="AD470">
            <v>1</v>
          </cell>
          <cell r="AE470">
            <v>82.0625</v>
          </cell>
          <cell r="AF470">
            <v>19.5</v>
          </cell>
          <cell r="AG470">
            <v>43</v>
          </cell>
          <cell r="AH470">
            <v>258.546875</v>
          </cell>
          <cell r="AI470">
            <v>4</v>
          </cell>
          <cell r="AJ470">
            <v>4</v>
          </cell>
          <cell r="AL470">
            <v>2</v>
          </cell>
          <cell r="AM470">
            <v>45</v>
          </cell>
        </row>
        <row r="471">
          <cell r="A471" t="str">
            <v>OVS3393</v>
          </cell>
          <cell r="B471">
            <v>429</v>
          </cell>
          <cell r="C471">
            <v>594</v>
          </cell>
          <cell r="D471">
            <v>594</v>
          </cell>
          <cell r="E471">
            <v>634</v>
          </cell>
          <cell r="F471">
            <v>836</v>
          </cell>
          <cell r="G471">
            <v>815</v>
          </cell>
          <cell r="H471">
            <v>656</v>
          </cell>
          <cell r="I471">
            <v>656</v>
          </cell>
          <cell r="J471">
            <v>718</v>
          </cell>
          <cell r="K471">
            <v>710</v>
          </cell>
          <cell r="L471">
            <v>710</v>
          </cell>
          <cell r="M471">
            <v>710</v>
          </cell>
          <cell r="N471">
            <v>765</v>
          </cell>
          <cell r="O471">
            <v>804</v>
          </cell>
          <cell r="P471">
            <v>887</v>
          </cell>
          <cell r="S471">
            <v>84</v>
          </cell>
          <cell r="T471">
            <v>92</v>
          </cell>
          <cell r="U471">
            <v>10</v>
          </cell>
          <cell r="V471" t="str">
            <v>Cabinet</v>
          </cell>
          <cell r="W471" t="str">
            <v>OVEN</v>
          </cell>
          <cell r="X471" t="str">
            <v>OVS</v>
          </cell>
          <cell r="Y471">
            <v>33</v>
          </cell>
          <cell r="Z471">
            <v>93</v>
          </cell>
          <cell r="AA471">
            <v>24</v>
          </cell>
          <cell r="AB471">
            <v>0</v>
          </cell>
          <cell r="AC471" t="str">
            <v>Tall Oven Single, 33 X 93 X 24</v>
          </cell>
          <cell r="AD471">
            <v>1</v>
          </cell>
          <cell r="AE471">
            <v>83.75</v>
          </cell>
          <cell r="AF471">
            <v>20.2</v>
          </cell>
          <cell r="AG471">
            <v>44.4</v>
          </cell>
          <cell r="AH471">
            <v>264.27968750000002</v>
          </cell>
          <cell r="AI471">
            <v>4</v>
          </cell>
          <cell r="AJ471">
            <v>4</v>
          </cell>
          <cell r="AL471">
            <v>2</v>
          </cell>
          <cell r="AM471">
            <v>45</v>
          </cell>
        </row>
        <row r="472">
          <cell r="A472" t="str">
            <v>OVS3396</v>
          </cell>
          <cell r="B472">
            <v>429</v>
          </cell>
          <cell r="C472">
            <v>600</v>
          </cell>
          <cell r="D472">
            <v>600</v>
          </cell>
          <cell r="E472">
            <v>641</v>
          </cell>
          <cell r="F472">
            <v>850</v>
          </cell>
          <cell r="G472">
            <v>848</v>
          </cell>
          <cell r="H472">
            <v>659</v>
          </cell>
          <cell r="I472">
            <v>659</v>
          </cell>
          <cell r="J472">
            <v>723</v>
          </cell>
          <cell r="K472">
            <v>712</v>
          </cell>
          <cell r="L472">
            <v>712</v>
          </cell>
          <cell r="M472">
            <v>712</v>
          </cell>
          <cell r="N472">
            <v>768</v>
          </cell>
          <cell r="O472">
            <v>806</v>
          </cell>
          <cell r="P472">
            <v>898</v>
          </cell>
          <cell r="S472">
            <v>84</v>
          </cell>
          <cell r="T472">
            <v>92</v>
          </cell>
          <cell r="U472">
            <v>10</v>
          </cell>
          <cell r="V472" t="str">
            <v>Cabinet</v>
          </cell>
          <cell r="W472" t="str">
            <v>OVEN</v>
          </cell>
          <cell r="X472" t="str">
            <v>OVS</v>
          </cell>
          <cell r="Y472">
            <v>33</v>
          </cell>
          <cell r="Z472">
            <v>96</v>
          </cell>
          <cell r="AA472">
            <v>24</v>
          </cell>
          <cell r="AB472">
            <v>0</v>
          </cell>
          <cell r="AC472" t="str">
            <v>Tall Oven Single, 33 X 96 X 24</v>
          </cell>
          <cell r="AD472">
            <v>1</v>
          </cell>
          <cell r="AE472">
            <v>85.4375</v>
          </cell>
          <cell r="AF472">
            <v>20.9</v>
          </cell>
          <cell r="AG472">
            <v>45.8</v>
          </cell>
          <cell r="AH472">
            <v>270.01249999999999</v>
          </cell>
          <cell r="AI472">
            <v>4</v>
          </cell>
          <cell r="AJ472">
            <v>4</v>
          </cell>
          <cell r="AL472">
            <v>2</v>
          </cell>
          <cell r="AM472">
            <v>45</v>
          </cell>
        </row>
        <row r="473">
          <cell r="A473" t="str">
            <v>OW1530</v>
          </cell>
          <cell r="D473">
            <v>39</v>
          </cell>
          <cell r="E473">
            <v>39</v>
          </cell>
          <cell r="F473">
            <v>39</v>
          </cell>
          <cell r="G473">
            <v>39</v>
          </cell>
          <cell r="H473">
            <v>47</v>
          </cell>
          <cell r="I473">
            <v>47</v>
          </cell>
          <cell r="J473">
            <v>47</v>
          </cell>
          <cell r="K473">
            <v>55</v>
          </cell>
          <cell r="L473">
            <v>55</v>
          </cell>
          <cell r="M473">
            <v>55</v>
          </cell>
          <cell r="N473">
            <v>55</v>
          </cell>
          <cell r="O473">
            <v>55</v>
          </cell>
          <cell r="P473">
            <v>55</v>
          </cell>
          <cell r="U473">
            <v>5</v>
          </cell>
          <cell r="V473" t="str">
            <v>Facia</v>
          </cell>
          <cell r="W473" t="str">
            <v>OPEN WALL</v>
          </cell>
          <cell r="X473" t="str">
            <v>OW</v>
          </cell>
          <cell r="Y473">
            <v>15</v>
          </cell>
          <cell r="Z473">
            <v>30</v>
          </cell>
          <cell r="AA473">
            <v>1</v>
          </cell>
          <cell r="AB473">
            <v>0</v>
          </cell>
          <cell r="AC473" t="str">
            <v xml:space="preserve">Open Wall Frame, 15'' wide x 30'' high </v>
          </cell>
          <cell r="AD473">
            <v>1</v>
          </cell>
          <cell r="AF473">
            <v>3.125</v>
          </cell>
          <cell r="AG473">
            <v>0.26041666666666669</v>
          </cell>
          <cell r="AH473">
            <v>9.375</v>
          </cell>
          <cell r="AL473">
            <v>0</v>
          </cell>
          <cell r="AM473">
            <v>10</v>
          </cell>
          <cell r="AN473" t="str">
            <v>Yes</v>
          </cell>
        </row>
        <row r="474">
          <cell r="A474" t="str">
            <v>OW1536</v>
          </cell>
          <cell r="D474">
            <v>46</v>
          </cell>
          <cell r="E474">
            <v>46</v>
          </cell>
          <cell r="F474">
            <v>46</v>
          </cell>
          <cell r="G474">
            <v>46</v>
          </cell>
          <cell r="H474">
            <v>53</v>
          </cell>
          <cell r="I474">
            <v>53</v>
          </cell>
          <cell r="J474">
            <v>53</v>
          </cell>
          <cell r="K474">
            <v>61</v>
          </cell>
          <cell r="L474">
            <v>61</v>
          </cell>
          <cell r="M474">
            <v>61</v>
          </cell>
          <cell r="N474">
            <v>61</v>
          </cell>
          <cell r="O474">
            <v>61</v>
          </cell>
          <cell r="P474">
            <v>61</v>
          </cell>
          <cell r="U474">
            <v>5</v>
          </cell>
          <cell r="V474" t="str">
            <v>Facia</v>
          </cell>
          <cell r="W474" t="str">
            <v>OPEN WALL</v>
          </cell>
          <cell r="X474" t="str">
            <v>OW</v>
          </cell>
          <cell r="Y474">
            <v>15</v>
          </cell>
          <cell r="Z474">
            <v>36</v>
          </cell>
          <cell r="AA474">
            <v>1</v>
          </cell>
          <cell r="AB474">
            <v>0</v>
          </cell>
          <cell r="AC474" t="str">
            <v xml:space="preserve">Open Wall Frame, 15'' wide x 36'' high </v>
          </cell>
          <cell r="AD474">
            <v>1</v>
          </cell>
          <cell r="AF474">
            <v>3.75</v>
          </cell>
          <cell r="AG474">
            <v>0.3125</v>
          </cell>
          <cell r="AH474">
            <v>11.25</v>
          </cell>
          <cell r="AL474">
            <v>0</v>
          </cell>
          <cell r="AM474">
            <v>10</v>
          </cell>
          <cell r="AN474" t="str">
            <v>Yes</v>
          </cell>
        </row>
        <row r="475">
          <cell r="A475" t="str">
            <v>OW1542</v>
          </cell>
          <cell r="D475">
            <v>54</v>
          </cell>
          <cell r="E475">
            <v>54</v>
          </cell>
          <cell r="F475">
            <v>54</v>
          </cell>
          <cell r="G475">
            <v>54</v>
          </cell>
          <cell r="H475">
            <v>58</v>
          </cell>
          <cell r="I475">
            <v>58</v>
          </cell>
          <cell r="J475">
            <v>58</v>
          </cell>
          <cell r="K475">
            <v>68</v>
          </cell>
          <cell r="L475">
            <v>68</v>
          </cell>
          <cell r="M475">
            <v>68</v>
          </cell>
          <cell r="N475">
            <v>68</v>
          </cell>
          <cell r="O475">
            <v>68</v>
          </cell>
          <cell r="P475">
            <v>68</v>
          </cell>
          <cell r="U475">
            <v>5</v>
          </cell>
          <cell r="V475" t="str">
            <v>Facia</v>
          </cell>
          <cell r="W475" t="str">
            <v>OPEN WALL</v>
          </cell>
          <cell r="X475" t="str">
            <v>OW</v>
          </cell>
          <cell r="Y475">
            <v>15</v>
          </cell>
          <cell r="Z475">
            <v>42</v>
          </cell>
          <cell r="AA475">
            <v>1</v>
          </cell>
          <cell r="AB475">
            <v>0</v>
          </cell>
          <cell r="AC475" t="str">
            <v xml:space="preserve">Open Wall Frame, 15'' wide x 42'' high </v>
          </cell>
          <cell r="AD475">
            <v>1</v>
          </cell>
          <cell r="AF475">
            <v>4.375</v>
          </cell>
          <cell r="AG475">
            <v>0.36458333333333331</v>
          </cell>
          <cell r="AH475">
            <v>13.125</v>
          </cell>
          <cell r="AL475">
            <v>0</v>
          </cell>
          <cell r="AM475">
            <v>10</v>
          </cell>
          <cell r="AN475" t="str">
            <v>Yes</v>
          </cell>
        </row>
        <row r="476">
          <cell r="A476" t="str">
            <v>OW1830</v>
          </cell>
          <cell r="D476">
            <v>44</v>
          </cell>
          <cell r="E476">
            <v>44</v>
          </cell>
          <cell r="F476">
            <v>44</v>
          </cell>
          <cell r="G476">
            <v>44</v>
          </cell>
          <cell r="H476">
            <v>51</v>
          </cell>
          <cell r="I476">
            <v>51</v>
          </cell>
          <cell r="J476">
            <v>51</v>
          </cell>
          <cell r="K476">
            <v>60</v>
          </cell>
          <cell r="L476">
            <v>60</v>
          </cell>
          <cell r="M476">
            <v>60</v>
          </cell>
          <cell r="N476">
            <v>60</v>
          </cell>
          <cell r="O476">
            <v>60</v>
          </cell>
          <cell r="P476">
            <v>60</v>
          </cell>
          <cell r="U476">
            <v>5</v>
          </cell>
          <cell r="V476" t="str">
            <v>Facia</v>
          </cell>
          <cell r="W476" t="str">
            <v>OPEN WALL</v>
          </cell>
          <cell r="X476" t="str">
            <v>OW</v>
          </cell>
          <cell r="Y476">
            <v>18</v>
          </cell>
          <cell r="Z476">
            <v>30</v>
          </cell>
          <cell r="AA476">
            <v>1</v>
          </cell>
          <cell r="AB476">
            <v>0</v>
          </cell>
          <cell r="AC476" t="str">
            <v xml:space="preserve">Open Wall Frame, 18'' wide x 30'' high </v>
          </cell>
          <cell r="AD476">
            <v>1</v>
          </cell>
          <cell r="AF476">
            <v>3.75</v>
          </cell>
          <cell r="AG476">
            <v>0.3125</v>
          </cell>
          <cell r="AH476">
            <v>11.25</v>
          </cell>
          <cell r="AL476">
            <v>0</v>
          </cell>
          <cell r="AM476">
            <v>10</v>
          </cell>
          <cell r="AN476" t="str">
            <v>Yes</v>
          </cell>
        </row>
        <row r="477">
          <cell r="A477" t="str">
            <v>OW1836</v>
          </cell>
          <cell r="D477">
            <v>56</v>
          </cell>
          <cell r="E477">
            <v>56</v>
          </cell>
          <cell r="F477">
            <v>56</v>
          </cell>
          <cell r="G477">
            <v>56</v>
          </cell>
          <cell r="H477">
            <v>57</v>
          </cell>
          <cell r="I477">
            <v>57</v>
          </cell>
          <cell r="J477">
            <v>57</v>
          </cell>
          <cell r="K477">
            <v>67</v>
          </cell>
          <cell r="L477">
            <v>67</v>
          </cell>
          <cell r="M477">
            <v>67</v>
          </cell>
          <cell r="N477">
            <v>67</v>
          </cell>
          <cell r="O477">
            <v>67</v>
          </cell>
          <cell r="P477">
            <v>67</v>
          </cell>
          <cell r="U477">
            <v>5</v>
          </cell>
          <cell r="V477" t="str">
            <v>Facia</v>
          </cell>
          <cell r="W477" t="str">
            <v>OPEN WALL</v>
          </cell>
          <cell r="X477" t="str">
            <v>OW</v>
          </cell>
          <cell r="Y477">
            <v>18</v>
          </cell>
          <cell r="Z477">
            <v>36</v>
          </cell>
          <cell r="AA477">
            <v>1</v>
          </cell>
          <cell r="AB477">
            <v>0</v>
          </cell>
          <cell r="AC477" t="str">
            <v xml:space="preserve">Open Wall Frame, 18'' wide x 36'' high </v>
          </cell>
          <cell r="AD477">
            <v>1</v>
          </cell>
          <cell r="AF477">
            <v>4.5</v>
          </cell>
          <cell r="AG477">
            <v>0.375</v>
          </cell>
          <cell r="AH477">
            <v>13.5</v>
          </cell>
          <cell r="AL477">
            <v>0</v>
          </cell>
          <cell r="AM477">
            <v>10</v>
          </cell>
          <cell r="AN477" t="str">
            <v>Yes</v>
          </cell>
        </row>
        <row r="478">
          <cell r="A478" t="str">
            <v>OW1842</v>
          </cell>
          <cell r="D478">
            <v>66</v>
          </cell>
          <cell r="E478">
            <v>66</v>
          </cell>
          <cell r="F478">
            <v>66</v>
          </cell>
          <cell r="G478">
            <v>66</v>
          </cell>
          <cell r="H478">
            <v>63</v>
          </cell>
          <cell r="I478">
            <v>63</v>
          </cell>
          <cell r="J478">
            <v>63</v>
          </cell>
          <cell r="K478">
            <v>74</v>
          </cell>
          <cell r="L478">
            <v>74</v>
          </cell>
          <cell r="M478">
            <v>74</v>
          </cell>
          <cell r="N478">
            <v>74</v>
          </cell>
          <cell r="O478">
            <v>74</v>
          </cell>
          <cell r="P478">
            <v>74</v>
          </cell>
          <cell r="U478">
            <v>5</v>
          </cell>
          <cell r="V478" t="str">
            <v>Facia</v>
          </cell>
          <cell r="W478" t="str">
            <v>OPEN WALL</v>
          </cell>
          <cell r="X478" t="str">
            <v>OW</v>
          </cell>
          <cell r="Y478">
            <v>18</v>
          </cell>
          <cell r="Z478">
            <v>42</v>
          </cell>
          <cell r="AA478">
            <v>1</v>
          </cell>
          <cell r="AB478">
            <v>0</v>
          </cell>
          <cell r="AC478" t="str">
            <v xml:space="preserve">Open Wall Frame, 18'' wide x 42'' high </v>
          </cell>
          <cell r="AD478">
            <v>1</v>
          </cell>
          <cell r="AF478">
            <v>5.25</v>
          </cell>
          <cell r="AG478">
            <v>0.4375</v>
          </cell>
          <cell r="AH478">
            <v>15.75</v>
          </cell>
          <cell r="AL478">
            <v>0</v>
          </cell>
          <cell r="AM478">
            <v>10</v>
          </cell>
          <cell r="AN478" t="str">
            <v>Yes</v>
          </cell>
        </row>
        <row r="479">
          <cell r="A479" t="str">
            <v>OW3015</v>
          </cell>
          <cell r="D479">
            <v>39</v>
          </cell>
          <cell r="E479">
            <v>39</v>
          </cell>
          <cell r="F479">
            <v>39</v>
          </cell>
          <cell r="G479">
            <v>39</v>
          </cell>
          <cell r="H479">
            <v>50</v>
          </cell>
          <cell r="I479">
            <v>50</v>
          </cell>
          <cell r="J479">
            <v>50</v>
          </cell>
          <cell r="K479">
            <v>59</v>
          </cell>
          <cell r="L479">
            <v>59</v>
          </cell>
          <cell r="M479">
            <v>59</v>
          </cell>
          <cell r="N479">
            <v>59</v>
          </cell>
          <cell r="O479">
            <v>59</v>
          </cell>
          <cell r="P479">
            <v>59</v>
          </cell>
          <cell r="U479">
            <v>5</v>
          </cell>
          <cell r="V479" t="str">
            <v>Facia</v>
          </cell>
          <cell r="W479" t="str">
            <v>OPEN WALL</v>
          </cell>
          <cell r="X479" t="str">
            <v>OW</v>
          </cell>
          <cell r="Y479">
            <v>30</v>
          </cell>
          <cell r="Z479">
            <v>15</v>
          </cell>
          <cell r="AA479">
            <v>1</v>
          </cell>
          <cell r="AB479">
            <v>0</v>
          </cell>
          <cell r="AC479" t="str">
            <v>Open Wall Frame, 30'' wide x 15'' high for WCD-WWR</v>
          </cell>
          <cell r="AD479">
            <v>1</v>
          </cell>
          <cell r="AF479">
            <v>3.125</v>
          </cell>
          <cell r="AG479">
            <v>0.26041666666666669</v>
          </cell>
          <cell r="AH479">
            <v>9.375</v>
          </cell>
          <cell r="AL479">
            <v>0</v>
          </cell>
          <cell r="AM479">
            <v>10</v>
          </cell>
          <cell r="AN479" t="str">
            <v>Yes</v>
          </cell>
        </row>
        <row r="480">
          <cell r="A480" t="str">
            <v>OW3030</v>
          </cell>
          <cell r="D480">
            <v>86</v>
          </cell>
          <cell r="E480">
            <v>86</v>
          </cell>
          <cell r="F480">
            <v>86</v>
          </cell>
          <cell r="G480">
            <v>86</v>
          </cell>
          <cell r="H480">
            <v>69</v>
          </cell>
          <cell r="I480">
            <v>69</v>
          </cell>
          <cell r="J480">
            <v>69</v>
          </cell>
          <cell r="K480">
            <v>80</v>
          </cell>
          <cell r="L480">
            <v>80</v>
          </cell>
          <cell r="M480">
            <v>80</v>
          </cell>
          <cell r="N480">
            <v>80</v>
          </cell>
          <cell r="O480">
            <v>80</v>
          </cell>
          <cell r="P480">
            <v>80</v>
          </cell>
          <cell r="U480">
            <v>5</v>
          </cell>
          <cell r="V480" t="str">
            <v>Facia</v>
          </cell>
          <cell r="W480" t="str">
            <v>OPEN WALL</v>
          </cell>
          <cell r="X480" t="str">
            <v>OW</v>
          </cell>
          <cell r="Y480">
            <v>30</v>
          </cell>
          <cell r="Z480">
            <v>30</v>
          </cell>
          <cell r="AA480">
            <v>1</v>
          </cell>
          <cell r="AB480">
            <v>0</v>
          </cell>
          <cell r="AC480" t="str">
            <v xml:space="preserve">Open Wall Frame, 30'' wide x 30'' high </v>
          </cell>
          <cell r="AD480">
            <v>1</v>
          </cell>
          <cell r="AF480">
            <v>6.25</v>
          </cell>
          <cell r="AG480">
            <v>0.52083333333333337</v>
          </cell>
          <cell r="AH480">
            <v>18.75</v>
          </cell>
          <cell r="AL480">
            <v>0</v>
          </cell>
          <cell r="AM480">
            <v>10</v>
          </cell>
          <cell r="AN480" t="str">
            <v>Yes</v>
          </cell>
        </row>
        <row r="481">
          <cell r="A481" t="str">
            <v>OW3036</v>
          </cell>
          <cell r="D481">
            <v>89</v>
          </cell>
          <cell r="E481">
            <v>89</v>
          </cell>
          <cell r="F481">
            <v>89</v>
          </cell>
          <cell r="G481">
            <v>89</v>
          </cell>
          <cell r="H481">
            <v>76</v>
          </cell>
          <cell r="I481">
            <v>76</v>
          </cell>
          <cell r="J481">
            <v>76</v>
          </cell>
          <cell r="K481">
            <v>89</v>
          </cell>
          <cell r="L481">
            <v>89</v>
          </cell>
          <cell r="M481">
            <v>89</v>
          </cell>
          <cell r="N481">
            <v>89</v>
          </cell>
          <cell r="O481">
            <v>89</v>
          </cell>
          <cell r="P481">
            <v>89</v>
          </cell>
          <cell r="U481">
            <v>5</v>
          </cell>
          <cell r="V481" t="str">
            <v>Facia</v>
          </cell>
          <cell r="W481" t="str">
            <v>OPEN WALL</v>
          </cell>
          <cell r="X481" t="str">
            <v>OW</v>
          </cell>
          <cell r="Y481">
            <v>30</v>
          </cell>
          <cell r="Z481">
            <v>36</v>
          </cell>
          <cell r="AA481">
            <v>1</v>
          </cell>
          <cell r="AB481">
            <v>0</v>
          </cell>
          <cell r="AC481" t="str">
            <v xml:space="preserve">Open Wall Frame, 30'' wide x 36'' high </v>
          </cell>
          <cell r="AD481">
            <v>1</v>
          </cell>
          <cell r="AF481">
            <v>7.5</v>
          </cell>
          <cell r="AG481">
            <v>0.625</v>
          </cell>
          <cell r="AH481">
            <v>22.5</v>
          </cell>
          <cell r="AL481">
            <v>0</v>
          </cell>
          <cell r="AM481">
            <v>10</v>
          </cell>
          <cell r="AN481" t="str">
            <v>Yes</v>
          </cell>
        </row>
        <row r="482">
          <cell r="A482" t="str">
            <v>OW3042</v>
          </cell>
          <cell r="D482">
            <v>106</v>
          </cell>
          <cell r="E482">
            <v>106</v>
          </cell>
          <cell r="F482">
            <v>106</v>
          </cell>
          <cell r="G482">
            <v>106</v>
          </cell>
          <cell r="H482">
            <v>84</v>
          </cell>
          <cell r="I482">
            <v>84</v>
          </cell>
          <cell r="J482">
            <v>84</v>
          </cell>
          <cell r="K482">
            <v>97</v>
          </cell>
          <cell r="L482">
            <v>97</v>
          </cell>
          <cell r="M482">
            <v>97</v>
          </cell>
          <cell r="N482">
            <v>97</v>
          </cell>
          <cell r="O482">
            <v>97</v>
          </cell>
          <cell r="P482">
            <v>97</v>
          </cell>
          <cell r="U482">
            <v>5</v>
          </cell>
          <cell r="V482" t="str">
            <v>Facia</v>
          </cell>
          <cell r="W482" t="str">
            <v>OPEN WALL</v>
          </cell>
          <cell r="X482" t="str">
            <v>OW</v>
          </cell>
          <cell r="Y482">
            <v>30</v>
          </cell>
          <cell r="Z482">
            <v>42</v>
          </cell>
          <cell r="AA482">
            <v>1</v>
          </cell>
          <cell r="AB482">
            <v>0</v>
          </cell>
          <cell r="AC482" t="str">
            <v xml:space="preserve">Open Wall Frame, 30'' wide x 42'' high </v>
          </cell>
          <cell r="AD482">
            <v>1</v>
          </cell>
          <cell r="AF482">
            <v>8.75</v>
          </cell>
          <cell r="AG482">
            <v>0.72916666666666663</v>
          </cell>
          <cell r="AH482">
            <v>26.25</v>
          </cell>
          <cell r="AL482">
            <v>0</v>
          </cell>
          <cell r="AM482">
            <v>10</v>
          </cell>
          <cell r="AN482" t="str">
            <v>Yes</v>
          </cell>
        </row>
        <row r="483">
          <cell r="A483" t="str">
            <v>OW3615</v>
          </cell>
          <cell r="D483">
            <v>46</v>
          </cell>
          <cell r="E483">
            <v>46</v>
          </cell>
          <cell r="F483">
            <v>46</v>
          </cell>
          <cell r="G483">
            <v>46</v>
          </cell>
          <cell r="H483">
            <v>57</v>
          </cell>
          <cell r="I483">
            <v>57</v>
          </cell>
          <cell r="J483">
            <v>57</v>
          </cell>
          <cell r="K483">
            <v>66</v>
          </cell>
          <cell r="L483">
            <v>66</v>
          </cell>
          <cell r="M483">
            <v>66</v>
          </cell>
          <cell r="N483">
            <v>66</v>
          </cell>
          <cell r="O483">
            <v>66</v>
          </cell>
          <cell r="P483">
            <v>66</v>
          </cell>
          <cell r="U483">
            <v>5</v>
          </cell>
          <cell r="V483" t="str">
            <v>Facia</v>
          </cell>
          <cell r="W483" t="str">
            <v>OPEN WALL</v>
          </cell>
          <cell r="X483" t="str">
            <v>OW</v>
          </cell>
          <cell r="Y483">
            <v>36</v>
          </cell>
          <cell r="Z483">
            <v>15</v>
          </cell>
          <cell r="AA483">
            <v>1</v>
          </cell>
          <cell r="AB483">
            <v>0</v>
          </cell>
          <cell r="AC483" t="str">
            <v>Open Wall Frame, 36'' wide x 15'' high for WCD-WWR</v>
          </cell>
          <cell r="AD483">
            <v>1</v>
          </cell>
          <cell r="AF483">
            <v>3.75</v>
          </cell>
          <cell r="AG483">
            <v>0.3125</v>
          </cell>
          <cell r="AH483">
            <v>11.25</v>
          </cell>
          <cell r="AL483">
            <v>0</v>
          </cell>
          <cell r="AM483">
            <v>10</v>
          </cell>
          <cell r="AN483" t="str">
            <v>Yes</v>
          </cell>
        </row>
        <row r="484">
          <cell r="A484" t="str">
            <v>OW3630</v>
          </cell>
          <cell r="D484">
            <v>89</v>
          </cell>
          <cell r="E484">
            <v>89</v>
          </cell>
          <cell r="F484">
            <v>89</v>
          </cell>
          <cell r="G484">
            <v>89</v>
          </cell>
          <cell r="H484">
            <v>78</v>
          </cell>
          <cell r="I484">
            <v>78</v>
          </cell>
          <cell r="J484">
            <v>78</v>
          </cell>
          <cell r="K484">
            <v>90</v>
          </cell>
          <cell r="L484">
            <v>90</v>
          </cell>
          <cell r="M484">
            <v>90</v>
          </cell>
          <cell r="N484">
            <v>90</v>
          </cell>
          <cell r="O484">
            <v>90</v>
          </cell>
          <cell r="P484">
            <v>90</v>
          </cell>
          <cell r="U484">
            <v>5</v>
          </cell>
          <cell r="V484" t="str">
            <v>Facia</v>
          </cell>
          <cell r="W484" t="str">
            <v>OPEN WALL</v>
          </cell>
          <cell r="X484" t="str">
            <v>OW</v>
          </cell>
          <cell r="Y484">
            <v>36</v>
          </cell>
          <cell r="Z484">
            <v>30</v>
          </cell>
          <cell r="AA484">
            <v>1</v>
          </cell>
          <cell r="AB484">
            <v>0</v>
          </cell>
          <cell r="AC484" t="str">
            <v xml:space="preserve">Open Wall Frame, 36'' wide x 30'' high </v>
          </cell>
          <cell r="AD484">
            <v>1</v>
          </cell>
          <cell r="AF484">
            <v>7.5</v>
          </cell>
          <cell r="AG484">
            <v>0.625</v>
          </cell>
          <cell r="AH484">
            <v>22.5</v>
          </cell>
          <cell r="AL484">
            <v>0</v>
          </cell>
          <cell r="AM484">
            <v>10</v>
          </cell>
          <cell r="AN484" t="str">
            <v>Yes</v>
          </cell>
        </row>
        <row r="485">
          <cell r="A485" t="str">
            <v>OW3636</v>
          </cell>
          <cell r="D485">
            <v>114</v>
          </cell>
          <cell r="E485">
            <v>114</v>
          </cell>
          <cell r="F485">
            <v>114</v>
          </cell>
          <cell r="G485">
            <v>114</v>
          </cell>
          <cell r="H485">
            <v>86</v>
          </cell>
          <cell r="I485">
            <v>86</v>
          </cell>
          <cell r="J485">
            <v>86</v>
          </cell>
          <cell r="K485">
            <v>99</v>
          </cell>
          <cell r="L485">
            <v>99</v>
          </cell>
          <cell r="M485">
            <v>99</v>
          </cell>
          <cell r="N485">
            <v>99</v>
          </cell>
          <cell r="O485">
            <v>99</v>
          </cell>
          <cell r="P485">
            <v>99</v>
          </cell>
          <cell r="U485">
            <v>5</v>
          </cell>
          <cell r="V485" t="str">
            <v>Facia</v>
          </cell>
          <cell r="W485" t="str">
            <v>OPEN WALL</v>
          </cell>
          <cell r="X485" t="str">
            <v>OW</v>
          </cell>
          <cell r="Y485">
            <v>36</v>
          </cell>
          <cell r="Z485">
            <v>36</v>
          </cell>
          <cell r="AA485">
            <v>1</v>
          </cell>
          <cell r="AB485">
            <v>0</v>
          </cell>
          <cell r="AC485" t="str">
            <v xml:space="preserve">Open Wall Frame, 36'' wide x 36'' high </v>
          </cell>
          <cell r="AD485">
            <v>1</v>
          </cell>
          <cell r="AF485">
            <v>9</v>
          </cell>
          <cell r="AG485">
            <v>0.75</v>
          </cell>
          <cell r="AH485">
            <v>27</v>
          </cell>
          <cell r="AL485">
            <v>0</v>
          </cell>
          <cell r="AM485">
            <v>10</v>
          </cell>
          <cell r="AN485" t="str">
            <v>Yes</v>
          </cell>
        </row>
        <row r="486">
          <cell r="A486" t="str">
            <v>PADBD3024</v>
          </cell>
          <cell r="B486">
            <v>147</v>
          </cell>
          <cell r="C486">
            <v>147</v>
          </cell>
          <cell r="D486">
            <v>147</v>
          </cell>
          <cell r="E486">
            <v>147</v>
          </cell>
          <cell r="F486">
            <v>147</v>
          </cell>
          <cell r="G486">
            <v>147</v>
          </cell>
          <cell r="H486">
            <v>147</v>
          </cell>
          <cell r="I486">
            <v>147</v>
          </cell>
          <cell r="J486">
            <v>147</v>
          </cell>
          <cell r="K486">
            <v>147</v>
          </cell>
          <cell r="L486">
            <v>147</v>
          </cell>
          <cell r="M486">
            <v>147</v>
          </cell>
          <cell r="N486">
            <v>147</v>
          </cell>
          <cell r="O486">
            <v>147</v>
          </cell>
          <cell r="P486">
            <v>147</v>
          </cell>
          <cell r="V486" t="str">
            <v>Part</v>
          </cell>
          <cell r="W486" t="str">
            <v>Dw Bx, BD</v>
          </cell>
          <cell r="X486" t="str">
            <v>PADBD</v>
          </cell>
          <cell r="Y486">
            <v>30</v>
          </cell>
          <cell r="Z486">
            <v>15</v>
          </cell>
          <cell r="AA486">
            <v>24</v>
          </cell>
          <cell r="AB486">
            <v>0</v>
          </cell>
          <cell r="AC486" t="str">
            <v>Assb Drawer, Base BD  30"w x 24"d</v>
          </cell>
          <cell r="AD486">
            <v>1</v>
          </cell>
          <cell r="AG486">
            <v>6.25</v>
          </cell>
          <cell r="AH486">
            <v>16.5</v>
          </cell>
          <cell r="AL486">
            <v>0</v>
          </cell>
          <cell r="AM486">
            <v>10</v>
          </cell>
        </row>
        <row r="487">
          <cell r="A487" t="str">
            <v>PADBD3624</v>
          </cell>
          <cell r="B487">
            <v>154</v>
          </cell>
          <cell r="C487">
            <v>154</v>
          </cell>
          <cell r="D487">
            <v>154</v>
          </cell>
          <cell r="E487">
            <v>154</v>
          </cell>
          <cell r="F487">
            <v>154</v>
          </cell>
          <cell r="G487">
            <v>154</v>
          </cell>
          <cell r="H487">
            <v>154</v>
          </cell>
          <cell r="I487">
            <v>154</v>
          </cell>
          <cell r="J487">
            <v>154</v>
          </cell>
          <cell r="K487">
            <v>154</v>
          </cell>
          <cell r="L487">
            <v>154</v>
          </cell>
          <cell r="M487">
            <v>154</v>
          </cell>
          <cell r="N487">
            <v>154</v>
          </cell>
          <cell r="O487">
            <v>154</v>
          </cell>
          <cell r="P487">
            <v>154</v>
          </cell>
          <cell r="V487" t="str">
            <v>Part</v>
          </cell>
          <cell r="W487" t="str">
            <v>Dw Bx, BD</v>
          </cell>
          <cell r="X487" t="str">
            <v>PADBD</v>
          </cell>
          <cell r="Y487">
            <v>36</v>
          </cell>
          <cell r="Z487">
            <v>15</v>
          </cell>
          <cell r="AA487">
            <v>24</v>
          </cell>
          <cell r="AB487">
            <v>0</v>
          </cell>
          <cell r="AC487" t="str">
            <v>Assb Drawer, Base BD  36"w x 24"d</v>
          </cell>
          <cell r="AD487">
            <v>1</v>
          </cell>
          <cell r="AG487">
            <v>7.5</v>
          </cell>
          <cell r="AH487">
            <v>19</v>
          </cell>
          <cell r="AL487">
            <v>0</v>
          </cell>
          <cell r="AM487">
            <v>10</v>
          </cell>
        </row>
        <row r="488">
          <cell r="A488" t="str">
            <v>PADF1524</v>
          </cell>
          <cell r="B488">
            <v>62</v>
          </cell>
          <cell r="C488">
            <v>62</v>
          </cell>
          <cell r="D488">
            <v>62</v>
          </cell>
          <cell r="E488">
            <v>62</v>
          </cell>
          <cell r="F488">
            <v>62</v>
          </cell>
          <cell r="G488">
            <v>62</v>
          </cell>
          <cell r="H488">
            <v>62</v>
          </cell>
          <cell r="I488">
            <v>62</v>
          </cell>
          <cell r="J488">
            <v>62</v>
          </cell>
          <cell r="K488">
            <v>62</v>
          </cell>
          <cell r="L488">
            <v>62</v>
          </cell>
          <cell r="M488">
            <v>62</v>
          </cell>
          <cell r="N488">
            <v>62</v>
          </cell>
          <cell r="O488">
            <v>62</v>
          </cell>
          <cell r="P488">
            <v>62</v>
          </cell>
          <cell r="V488" t="str">
            <v>Part</v>
          </cell>
          <cell r="W488" t="str">
            <v>Dw Bx, File</v>
          </cell>
          <cell r="X488" t="str">
            <v>PADF</v>
          </cell>
          <cell r="Y488">
            <v>15</v>
          </cell>
          <cell r="Z488">
            <v>6</v>
          </cell>
          <cell r="AA488">
            <v>24</v>
          </cell>
          <cell r="AB488">
            <v>0</v>
          </cell>
          <cell r="AC488" t="str">
            <v>Assb Drawer, File  15"w x 24"d</v>
          </cell>
          <cell r="AD488">
            <v>1</v>
          </cell>
          <cell r="AG488">
            <v>1.25</v>
          </cell>
          <cell r="AH488">
            <v>10.25</v>
          </cell>
          <cell r="AL488">
            <v>0</v>
          </cell>
          <cell r="AM488">
            <v>10</v>
          </cell>
        </row>
        <row r="489">
          <cell r="A489" t="str">
            <v>PADF1824</v>
          </cell>
          <cell r="B489">
            <v>63</v>
          </cell>
          <cell r="C489">
            <v>63</v>
          </cell>
          <cell r="D489">
            <v>63</v>
          </cell>
          <cell r="E489">
            <v>63</v>
          </cell>
          <cell r="F489">
            <v>63</v>
          </cell>
          <cell r="G489">
            <v>63</v>
          </cell>
          <cell r="H489">
            <v>63</v>
          </cell>
          <cell r="I489">
            <v>63</v>
          </cell>
          <cell r="J489">
            <v>63</v>
          </cell>
          <cell r="K489">
            <v>63</v>
          </cell>
          <cell r="L489">
            <v>63</v>
          </cell>
          <cell r="M489">
            <v>63</v>
          </cell>
          <cell r="N489">
            <v>63</v>
          </cell>
          <cell r="O489">
            <v>63</v>
          </cell>
          <cell r="P489">
            <v>63</v>
          </cell>
          <cell r="V489" t="str">
            <v>Part</v>
          </cell>
          <cell r="W489" t="str">
            <v>Dw Bx, File</v>
          </cell>
          <cell r="X489" t="str">
            <v>PADF</v>
          </cell>
          <cell r="Y489">
            <v>18</v>
          </cell>
          <cell r="Z489">
            <v>6</v>
          </cell>
          <cell r="AA489">
            <v>24</v>
          </cell>
          <cell r="AB489">
            <v>0</v>
          </cell>
          <cell r="AC489" t="str">
            <v>Assb Drawer, File  18"w x 24"d</v>
          </cell>
          <cell r="AD489">
            <v>1</v>
          </cell>
          <cell r="AG489">
            <v>1.5</v>
          </cell>
          <cell r="AH489">
            <v>11.5</v>
          </cell>
          <cell r="AL489">
            <v>0</v>
          </cell>
          <cell r="AM489">
            <v>10</v>
          </cell>
        </row>
        <row r="490">
          <cell r="A490" t="str">
            <v>PADF3024</v>
          </cell>
          <cell r="B490">
            <v>71</v>
          </cell>
          <cell r="C490">
            <v>71</v>
          </cell>
          <cell r="D490">
            <v>71</v>
          </cell>
          <cell r="E490">
            <v>71</v>
          </cell>
          <cell r="F490">
            <v>71</v>
          </cell>
          <cell r="G490">
            <v>71</v>
          </cell>
          <cell r="H490">
            <v>71</v>
          </cell>
          <cell r="I490">
            <v>71</v>
          </cell>
          <cell r="J490">
            <v>71</v>
          </cell>
          <cell r="K490">
            <v>71</v>
          </cell>
          <cell r="L490">
            <v>71</v>
          </cell>
          <cell r="M490">
            <v>71</v>
          </cell>
          <cell r="N490">
            <v>71</v>
          </cell>
          <cell r="O490">
            <v>71</v>
          </cell>
          <cell r="P490">
            <v>71</v>
          </cell>
          <cell r="V490" t="str">
            <v>Part</v>
          </cell>
          <cell r="W490" t="str">
            <v>Dw Bx, File</v>
          </cell>
          <cell r="X490" t="str">
            <v>PADF</v>
          </cell>
          <cell r="Y490">
            <v>30</v>
          </cell>
          <cell r="Z490">
            <v>6</v>
          </cell>
          <cell r="AA490">
            <v>24</v>
          </cell>
          <cell r="AB490">
            <v>0</v>
          </cell>
          <cell r="AC490" t="str">
            <v>Assb Drawer, File  30"w x 24"d</v>
          </cell>
          <cell r="AD490">
            <v>1</v>
          </cell>
          <cell r="AG490">
            <v>2.5</v>
          </cell>
          <cell r="AH490">
            <v>16.5</v>
          </cell>
          <cell r="AL490">
            <v>0</v>
          </cell>
          <cell r="AM490">
            <v>10</v>
          </cell>
        </row>
        <row r="491">
          <cell r="A491" t="str">
            <v>PADF3624</v>
          </cell>
          <cell r="B491">
            <v>74</v>
          </cell>
          <cell r="C491">
            <v>74</v>
          </cell>
          <cell r="D491">
            <v>74</v>
          </cell>
          <cell r="E491">
            <v>74</v>
          </cell>
          <cell r="F491">
            <v>74</v>
          </cell>
          <cell r="G491">
            <v>74</v>
          </cell>
          <cell r="H491">
            <v>74</v>
          </cell>
          <cell r="I491">
            <v>74</v>
          </cell>
          <cell r="J491">
            <v>74</v>
          </cell>
          <cell r="K491">
            <v>74</v>
          </cell>
          <cell r="L491">
            <v>74</v>
          </cell>
          <cell r="M491">
            <v>74</v>
          </cell>
          <cell r="N491">
            <v>74</v>
          </cell>
          <cell r="O491">
            <v>74</v>
          </cell>
          <cell r="P491">
            <v>74</v>
          </cell>
          <cell r="V491" t="str">
            <v>Part</v>
          </cell>
          <cell r="W491" t="str">
            <v>Dw Bx, File</v>
          </cell>
          <cell r="X491" t="str">
            <v>PADF</v>
          </cell>
          <cell r="Y491">
            <v>36</v>
          </cell>
          <cell r="Z491">
            <v>6</v>
          </cell>
          <cell r="AA491">
            <v>24</v>
          </cell>
          <cell r="AB491">
            <v>0</v>
          </cell>
          <cell r="AC491" t="str">
            <v>Assb Drawer, File  36"w x 24"d</v>
          </cell>
          <cell r="AD491">
            <v>1</v>
          </cell>
          <cell r="AG491">
            <v>3</v>
          </cell>
          <cell r="AH491">
            <v>19</v>
          </cell>
          <cell r="AL491">
            <v>0</v>
          </cell>
          <cell r="AM491">
            <v>10</v>
          </cell>
        </row>
        <row r="492">
          <cell r="A492" t="str">
            <v>PADK2421</v>
          </cell>
          <cell r="B492">
            <v>37</v>
          </cell>
          <cell r="C492">
            <v>37</v>
          </cell>
          <cell r="D492">
            <v>37</v>
          </cell>
          <cell r="E492">
            <v>37</v>
          </cell>
          <cell r="F492">
            <v>37</v>
          </cell>
          <cell r="G492">
            <v>37</v>
          </cell>
          <cell r="H492">
            <v>37</v>
          </cell>
          <cell r="I492">
            <v>37</v>
          </cell>
          <cell r="J492">
            <v>37</v>
          </cell>
          <cell r="K492">
            <v>37</v>
          </cell>
          <cell r="L492">
            <v>37</v>
          </cell>
          <cell r="M492">
            <v>37</v>
          </cell>
          <cell r="N492">
            <v>37</v>
          </cell>
          <cell r="O492">
            <v>37</v>
          </cell>
          <cell r="P492">
            <v>37</v>
          </cell>
          <cell r="V492" t="str">
            <v>Part</v>
          </cell>
          <cell r="W492" t="str">
            <v>Dw Bx, Knee</v>
          </cell>
          <cell r="X492" t="str">
            <v>PADK</v>
          </cell>
          <cell r="Y492">
            <v>24</v>
          </cell>
          <cell r="Z492">
            <v>2</v>
          </cell>
          <cell r="AA492">
            <v>21</v>
          </cell>
          <cell r="AB492">
            <v>0</v>
          </cell>
          <cell r="AC492" t="str">
            <v>Assb Drawer, Knee  24"w x 21"d</v>
          </cell>
          <cell r="AD492">
            <v>1</v>
          </cell>
          <cell r="AG492">
            <v>0.58333333333333337</v>
          </cell>
          <cell r="AH492">
            <v>12.75</v>
          </cell>
          <cell r="AL492">
            <v>0</v>
          </cell>
          <cell r="AM492">
            <v>10</v>
          </cell>
        </row>
        <row r="493">
          <cell r="A493" t="str">
            <v>PADK3021</v>
          </cell>
          <cell r="B493">
            <v>44</v>
          </cell>
          <cell r="C493">
            <v>44</v>
          </cell>
          <cell r="D493">
            <v>44</v>
          </cell>
          <cell r="E493">
            <v>44</v>
          </cell>
          <cell r="F493">
            <v>44</v>
          </cell>
          <cell r="G493">
            <v>44</v>
          </cell>
          <cell r="H493">
            <v>44</v>
          </cell>
          <cell r="I493">
            <v>44</v>
          </cell>
          <cell r="J493">
            <v>44</v>
          </cell>
          <cell r="K493">
            <v>44</v>
          </cell>
          <cell r="L493">
            <v>44</v>
          </cell>
          <cell r="M493">
            <v>44</v>
          </cell>
          <cell r="N493">
            <v>44</v>
          </cell>
          <cell r="O493">
            <v>44</v>
          </cell>
          <cell r="P493">
            <v>44</v>
          </cell>
          <cell r="V493" t="str">
            <v>Part</v>
          </cell>
          <cell r="W493" t="str">
            <v>Dw Bx, Knee</v>
          </cell>
          <cell r="X493" t="str">
            <v>PADK</v>
          </cell>
          <cell r="Y493">
            <v>30</v>
          </cell>
          <cell r="Z493">
            <v>2</v>
          </cell>
          <cell r="AA493">
            <v>21</v>
          </cell>
          <cell r="AB493">
            <v>0</v>
          </cell>
          <cell r="AC493" t="str">
            <v>Assb Drawer, Knee  30"w x 21"d</v>
          </cell>
          <cell r="AD493">
            <v>1</v>
          </cell>
          <cell r="AG493">
            <v>0.72916666666666663</v>
          </cell>
          <cell r="AH493">
            <v>14.9375</v>
          </cell>
          <cell r="AL493">
            <v>0</v>
          </cell>
          <cell r="AM493">
            <v>10</v>
          </cell>
        </row>
        <row r="494">
          <cell r="A494" t="str">
            <v>PADK3621</v>
          </cell>
          <cell r="B494">
            <v>47</v>
          </cell>
          <cell r="C494">
            <v>47</v>
          </cell>
          <cell r="D494">
            <v>47</v>
          </cell>
          <cell r="E494">
            <v>47</v>
          </cell>
          <cell r="F494">
            <v>47</v>
          </cell>
          <cell r="G494">
            <v>47</v>
          </cell>
          <cell r="H494">
            <v>47</v>
          </cell>
          <cell r="I494">
            <v>47</v>
          </cell>
          <cell r="J494">
            <v>47</v>
          </cell>
          <cell r="K494">
            <v>47</v>
          </cell>
          <cell r="L494">
            <v>47</v>
          </cell>
          <cell r="M494">
            <v>47</v>
          </cell>
          <cell r="N494">
            <v>47</v>
          </cell>
          <cell r="O494">
            <v>47</v>
          </cell>
          <cell r="P494">
            <v>47</v>
          </cell>
          <cell r="V494" t="str">
            <v>Part</v>
          </cell>
          <cell r="W494" t="str">
            <v>Dw Bx, Knee</v>
          </cell>
          <cell r="X494" t="str">
            <v>PADK</v>
          </cell>
          <cell r="Y494">
            <v>36</v>
          </cell>
          <cell r="Z494">
            <v>2</v>
          </cell>
          <cell r="AA494">
            <v>21</v>
          </cell>
          <cell r="AB494">
            <v>0</v>
          </cell>
          <cell r="AC494" t="str">
            <v>Assb Drawer, Knee  36"w x 21"d</v>
          </cell>
          <cell r="AD494">
            <v>1</v>
          </cell>
          <cell r="AG494">
            <v>0.875</v>
          </cell>
          <cell r="AH494">
            <v>17.125</v>
          </cell>
          <cell r="AL494">
            <v>0</v>
          </cell>
          <cell r="AM494">
            <v>10</v>
          </cell>
        </row>
        <row r="495">
          <cell r="A495" t="str">
            <v>PADL1221</v>
          </cell>
          <cell r="B495">
            <v>36</v>
          </cell>
          <cell r="C495">
            <v>36</v>
          </cell>
          <cell r="D495">
            <v>36</v>
          </cell>
          <cell r="E495">
            <v>36</v>
          </cell>
          <cell r="F495">
            <v>36</v>
          </cell>
          <cell r="G495">
            <v>36</v>
          </cell>
          <cell r="H495">
            <v>36</v>
          </cell>
          <cell r="I495">
            <v>36</v>
          </cell>
          <cell r="J495">
            <v>36</v>
          </cell>
          <cell r="K495">
            <v>36</v>
          </cell>
          <cell r="L495">
            <v>36</v>
          </cell>
          <cell r="M495">
            <v>36</v>
          </cell>
          <cell r="N495">
            <v>36</v>
          </cell>
          <cell r="O495">
            <v>36</v>
          </cell>
          <cell r="P495">
            <v>36</v>
          </cell>
          <cell r="V495" t="str">
            <v>Part</v>
          </cell>
          <cell r="W495" t="str">
            <v>Dw Bx, Lower</v>
          </cell>
          <cell r="X495" t="str">
            <v>PADL</v>
          </cell>
          <cell r="Y495">
            <v>12</v>
          </cell>
          <cell r="Z495">
            <v>6</v>
          </cell>
          <cell r="AA495">
            <v>21</v>
          </cell>
          <cell r="AB495">
            <v>0</v>
          </cell>
          <cell r="AC495" t="str">
            <v>Assb Drawer, Lower  12"w x 21"d</v>
          </cell>
          <cell r="AD495">
            <v>1</v>
          </cell>
          <cell r="AG495">
            <v>0.875</v>
          </cell>
          <cell r="AH495">
            <v>8.375</v>
          </cell>
          <cell r="AL495">
            <v>0</v>
          </cell>
          <cell r="AM495">
            <v>10</v>
          </cell>
        </row>
        <row r="496">
          <cell r="A496" t="str">
            <v>PADL1224</v>
          </cell>
          <cell r="B496">
            <v>36</v>
          </cell>
          <cell r="C496">
            <v>36</v>
          </cell>
          <cell r="D496">
            <v>36</v>
          </cell>
          <cell r="E496">
            <v>36</v>
          </cell>
          <cell r="F496">
            <v>36</v>
          </cell>
          <cell r="G496">
            <v>36</v>
          </cell>
          <cell r="H496">
            <v>36</v>
          </cell>
          <cell r="I496">
            <v>36</v>
          </cell>
          <cell r="J496">
            <v>36</v>
          </cell>
          <cell r="K496">
            <v>36</v>
          </cell>
          <cell r="L496">
            <v>36</v>
          </cell>
          <cell r="M496">
            <v>36</v>
          </cell>
          <cell r="N496">
            <v>36</v>
          </cell>
          <cell r="O496">
            <v>36</v>
          </cell>
          <cell r="P496">
            <v>36</v>
          </cell>
          <cell r="V496" t="str">
            <v>Part</v>
          </cell>
          <cell r="W496" t="str">
            <v>Dw Bx, Lower</v>
          </cell>
          <cell r="X496" t="str">
            <v>PADL</v>
          </cell>
          <cell r="Y496">
            <v>12</v>
          </cell>
          <cell r="Z496">
            <v>6</v>
          </cell>
          <cell r="AA496">
            <v>24</v>
          </cell>
          <cell r="AB496">
            <v>0</v>
          </cell>
          <cell r="AC496" t="str">
            <v>Assb Drawer, Lower  12"w x 24"d</v>
          </cell>
          <cell r="AD496">
            <v>1</v>
          </cell>
          <cell r="AG496">
            <v>1</v>
          </cell>
          <cell r="AH496">
            <v>9</v>
          </cell>
          <cell r="AL496">
            <v>0</v>
          </cell>
          <cell r="AM496">
            <v>10</v>
          </cell>
        </row>
        <row r="497">
          <cell r="A497" t="str">
            <v>PADL1521</v>
          </cell>
          <cell r="B497">
            <v>38</v>
          </cell>
          <cell r="C497">
            <v>38</v>
          </cell>
          <cell r="D497">
            <v>38</v>
          </cell>
          <cell r="E497">
            <v>38</v>
          </cell>
          <cell r="F497">
            <v>38</v>
          </cell>
          <cell r="G497">
            <v>38</v>
          </cell>
          <cell r="H497">
            <v>38</v>
          </cell>
          <cell r="I497">
            <v>38</v>
          </cell>
          <cell r="J497">
            <v>38</v>
          </cell>
          <cell r="K497">
            <v>38</v>
          </cell>
          <cell r="L497">
            <v>38</v>
          </cell>
          <cell r="M497">
            <v>38</v>
          </cell>
          <cell r="N497">
            <v>38</v>
          </cell>
          <cell r="O497">
            <v>38</v>
          </cell>
          <cell r="P497">
            <v>38</v>
          </cell>
          <cell r="V497" t="str">
            <v>Part</v>
          </cell>
          <cell r="W497" t="str">
            <v>Dw Bx, Lower</v>
          </cell>
          <cell r="X497" t="str">
            <v>PADL</v>
          </cell>
          <cell r="Y497">
            <v>15</v>
          </cell>
          <cell r="Z497">
            <v>6</v>
          </cell>
          <cell r="AA497">
            <v>21</v>
          </cell>
          <cell r="AB497">
            <v>0</v>
          </cell>
          <cell r="AC497" t="str">
            <v>Assb Drawer, Lower  15"w x 21"d</v>
          </cell>
          <cell r="AD497">
            <v>1</v>
          </cell>
          <cell r="AG497">
            <v>1.09375</v>
          </cell>
          <cell r="AH497">
            <v>9.46875</v>
          </cell>
          <cell r="AL497">
            <v>0</v>
          </cell>
          <cell r="AM497">
            <v>10</v>
          </cell>
        </row>
        <row r="498">
          <cell r="A498" t="str">
            <v>PADL1524</v>
          </cell>
          <cell r="B498">
            <v>38</v>
          </cell>
          <cell r="C498">
            <v>38</v>
          </cell>
          <cell r="D498">
            <v>38</v>
          </cell>
          <cell r="E498">
            <v>38</v>
          </cell>
          <cell r="F498">
            <v>38</v>
          </cell>
          <cell r="G498">
            <v>38</v>
          </cell>
          <cell r="H498">
            <v>38</v>
          </cell>
          <cell r="I498">
            <v>38</v>
          </cell>
          <cell r="J498">
            <v>38</v>
          </cell>
          <cell r="K498">
            <v>38</v>
          </cell>
          <cell r="L498">
            <v>38</v>
          </cell>
          <cell r="M498">
            <v>38</v>
          </cell>
          <cell r="N498">
            <v>38</v>
          </cell>
          <cell r="O498">
            <v>38</v>
          </cell>
          <cell r="P498">
            <v>38</v>
          </cell>
          <cell r="V498" t="str">
            <v>Part</v>
          </cell>
          <cell r="W498" t="str">
            <v>Dw Bx, Lower</v>
          </cell>
          <cell r="X498" t="str">
            <v>PADL</v>
          </cell>
          <cell r="Y498">
            <v>15</v>
          </cell>
          <cell r="Z498">
            <v>6</v>
          </cell>
          <cell r="AA498">
            <v>24</v>
          </cell>
          <cell r="AB498">
            <v>0</v>
          </cell>
          <cell r="AC498" t="str">
            <v>Assb Drawer, Lower  15"w x 24"d</v>
          </cell>
          <cell r="AD498">
            <v>1</v>
          </cell>
          <cell r="AG498">
            <v>1.25</v>
          </cell>
          <cell r="AH498">
            <v>10.25</v>
          </cell>
          <cell r="AL498">
            <v>0</v>
          </cell>
          <cell r="AM498">
            <v>10</v>
          </cell>
        </row>
        <row r="499">
          <cell r="A499" t="str">
            <v>PADL1821</v>
          </cell>
          <cell r="B499">
            <v>39</v>
          </cell>
          <cell r="C499">
            <v>39</v>
          </cell>
          <cell r="D499">
            <v>39</v>
          </cell>
          <cell r="E499">
            <v>39</v>
          </cell>
          <cell r="F499">
            <v>39</v>
          </cell>
          <cell r="G499">
            <v>39</v>
          </cell>
          <cell r="H499">
            <v>39</v>
          </cell>
          <cell r="I499">
            <v>39</v>
          </cell>
          <cell r="J499">
            <v>39</v>
          </cell>
          <cell r="K499">
            <v>39</v>
          </cell>
          <cell r="L499">
            <v>39</v>
          </cell>
          <cell r="M499">
            <v>39</v>
          </cell>
          <cell r="N499">
            <v>39</v>
          </cell>
          <cell r="O499">
            <v>39</v>
          </cell>
          <cell r="P499">
            <v>39</v>
          </cell>
          <cell r="V499" t="str">
            <v>Part</v>
          </cell>
          <cell r="W499" t="str">
            <v>Dw Bx, Lower</v>
          </cell>
          <cell r="X499" t="str">
            <v>PADL</v>
          </cell>
          <cell r="Y499">
            <v>18</v>
          </cell>
          <cell r="Z499">
            <v>6</v>
          </cell>
          <cell r="AA499">
            <v>21</v>
          </cell>
          <cell r="AB499">
            <v>0</v>
          </cell>
          <cell r="AC499" t="str">
            <v>Assb Drawer, Lower  18"w x 21"d</v>
          </cell>
          <cell r="AD499">
            <v>1</v>
          </cell>
          <cell r="AG499">
            <v>1.3125</v>
          </cell>
          <cell r="AH499">
            <v>10.5625</v>
          </cell>
          <cell r="AL499">
            <v>0</v>
          </cell>
          <cell r="AM499">
            <v>10</v>
          </cell>
        </row>
        <row r="500">
          <cell r="A500" t="str">
            <v>PADL1824</v>
          </cell>
          <cell r="B500">
            <v>39</v>
          </cell>
          <cell r="C500">
            <v>39</v>
          </cell>
          <cell r="D500">
            <v>39</v>
          </cell>
          <cell r="E500">
            <v>39</v>
          </cell>
          <cell r="F500">
            <v>39</v>
          </cell>
          <cell r="G500">
            <v>39</v>
          </cell>
          <cell r="H500">
            <v>39</v>
          </cell>
          <cell r="I500">
            <v>39</v>
          </cell>
          <cell r="J500">
            <v>39</v>
          </cell>
          <cell r="K500">
            <v>39</v>
          </cell>
          <cell r="L500">
            <v>39</v>
          </cell>
          <cell r="M500">
            <v>39</v>
          </cell>
          <cell r="N500">
            <v>39</v>
          </cell>
          <cell r="O500">
            <v>39</v>
          </cell>
          <cell r="P500">
            <v>39</v>
          </cell>
          <cell r="V500" t="str">
            <v>Part</v>
          </cell>
          <cell r="W500" t="str">
            <v>Dw Bx, Lower</v>
          </cell>
          <cell r="X500" t="str">
            <v>PADL</v>
          </cell>
          <cell r="Y500">
            <v>18</v>
          </cell>
          <cell r="Z500">
            <v>6</v>
          </cell>
          <cell r="AA500">
            <v>24</v>
          </cell>
          <cell r="AB500">
            <v>0</v>
          </cell>
          <cell r="AC500" t="str">
            <v>Assb Drawer, Lower  18"w x 24"d</v>
          </cell>
          <cell r="AD500">
            <v>1</v>
          </cell>
          <cell r="AG500">
            <v>1.5</v>
          </cell>
          <cell r="AH500">
            <v>11.5</v>
          </cell>
          <cell r="AL500">
            <v>0</v>
          </cell>
          <cell r="AM500">
            <v>10</v>
          </cell>
        </row>
        <row r="501">
          <cell r="A501" t="str">
            <v>PADL2121</v>
          </cell>
          <cell r="B501">
            <v>41</v>
          </cell>
          <cell r="C501">
            <v>41</v>
          </cell>
          <cell r="D501">
            <v>41</v>
          </cell>
          <cell r="E501">
            <v>41</v>
          </cell>
          <cell r="F501">
            <v>41</v>
          </cell>
          <cell r="G501">
            <v>41</v>
          </cell>
          <cell r="H501">
            <v>41</v>
          </cell>
          <cell r="I501">
            <v>41</v>
          </cell>
          <cell r="J501">
            <v>41</v>
          </cell>
          <cell r="K501">
            <v>41</v>
          </cell>
          <cell r="L501">
            <v>41</v>
          </cell>
          <cell r="M501">
            <v>41</v>
          </cell>
          <cell r="N501">
            <v>41</v>
          </cell>
          <cell r="O501">
            <v>41</v>
          </cell>
          <cell r="P501">
            <v>41</v>
          </cell>
          <cell r="V501" t="str">
            <v>Part</v>
          </cell>
          <cell r="W501" t="str">
            <v>Dw Bx, Lower</v>
          </cell>
          <cell r="X501" t="str">
            <v>PADL</v>
          </cell>
          <cell r="Y501">
            <v>21</v>
          </cell>
          <cell r="Z501">
            <v>6</v>
          </cell>
          <cell r="AA501">
            <v>21</v>
          </cell>
          <cell r="AB501">
            <v>0</v>
          </cell>
          <cell r="AC501" t="str">
            <v>Assb Drawer, Lower  21"w x 21"d</v>
          </cell>
          <cell r="AD501">
            <v>1</v>
          </cell>
          <cell r="AG501">
            <v>1.53125</v>
          </cell>
          <cell r="AH501">
            <v>11.65625</v>
          </cell>
          <cell r="AL501">
            <v>0</v>
          </cell>
          <cell r="AM501">
            <v>10</v>
          </cell>
        </row>
        <row r="502">
          <cell r="A502" t="str">
            <v>PADL2124</v>
          </cell>
          <cell r="B502">
            <v>41</v>
          </cell>
          <cell r="C502">
            <v>41</v>
          </cell>
          <cell r="D502">
            <v>41</v>
          </cell>
          <cell r="E502">
            <v>41</v>
          </cell>
          <cell r="F502">
            <v>41</v>
          </cell>
          <cell r="G502">
            <v>41</v>
          </cell>
          <cell r="H502">
            <v>41</v>
          </cell>
          <cell r="I502">
            <v>41</v>
          </cell>
          <cell r="J502">
            <v>41</v>
          </cell>
          <cell r="K502">
            <v>41</v>
          </cell>
          <cell r="L502">
            <v>41</v>
          </cell>
          <cell r="M502">
            <v>41</v>
          </cell>
          <cell r="N502">
            <v>41</v>
          </cell>
          <cell r="O502">
            <v>41</v>
          </cell>
          <cell r="P502">
            <v>41</v>
          </cell>
          <cell r="V502" t="str">
            <v>Part</v>
          </cell>
          <cell r="W502" t="str">
            <v>Dw Bx, Lower</v>
          </cell>
          <cell r="X502" t="str">
            <v>PADL</v>
          </cell>
          <cell r="Y502">
            <v>21</v>
          </cell>
          <cell r="Z502">
            <v>6</v>
          </cell>
          <cell r="AA502">
            <v>24</v>
          </cell>
          <cell r="AB502">
            <v>0</v>
          </cell>
          <cell r="AC502" t="str">
            <v>Assb Drawer, Lower  21"w x 24"d</v>
          </cell>
          <cell r="AD502">
            <v>1</v>
          </cell>
          <cell r="AG502">
            <v>1.75</v>
          </cell>
          <cell r="AH502">
            <v>12.75</v>
          </cell>
          <cell r="AL502">
            <v>0</v>
          </cell>
          <cell r="AM502">
            <v>10</v>
          </cell>
        </row>
        <row r="503">
          <cell r="A503" t="str">
            <v>PADL2421</v>
          </cell>
          <cell r="B503">
            <v>43</v>
          </cell>
          <cell r="C503">
            <v>43</v>
          </cell>
          <cell r="D503">
            <v>43</v>
          </cell>
          <cell r="E503">
            <v>43</v>
          </cell>
          <cell r="F503">
            <v>43</v>
          </cell>
          <cell r="G503">
            <v>43</v>
          </cell>
          <cell r="H503">
            <v>43</v>
          </cell>
          <cell r="I503">
            <v>43</v>
          </cell>
          <cell r="J503">
            <v>43</v>
          </cell>
          <cell r="K503">
            <v>43</v>
          </cell>
          <cell r="L503">
            <v>43</v>
          </cell>
          <cell r="M503">
            <v>43</v>
          </cell>
          <cell r="N503">
            <v>43</v>
          </cell>
          <cell r="O503">
            <v>43</v>
          </cell>
          <cell r="P503">
            <v>43</v>
          </cell>
          <cell r="V503" t="str">
            <v>Part</v>
          </cell>
          <cell r="W503" t="str">
            <v>Dw Bx, Lower</v>
          </cell>
          <cell r="X503" t="str">
            <v>PADL</v>
          </cell>
          <cell r="Y503">
            <v>24</v>
          </cell>
          <cell r="Z503">
            <v>6</v>
          </cell>
          <cell r="AA503">
            <v>21</v>
          </cell>
          <cell r="AB503">
            <v>0</v>
          </cell>
          <cell r="AC503" t="str">
            <v>Assb Drawer, Lower  24"w x 21"d</v>
          </cell>
          <cell r="AD503">
            <v>1</v>
          </cell>
          <cell r="AG503">
            <v>1.75</v>
          </cell>
          <cell r="AH503">
            <v>12.75</v>
          </cell>
          <cell r="AL503">
            <v>0</v>
          </cell>
          <cell r="AM503">
            <v>10</v>
          </cell>
        </row>
        <row r="504">
          <cell r="A504" t="str">
            <v>PADL2424</v>
          </cell>
          <cell r="B504">
            <v>43</v>
          </cell>
          <cell r="C504">
            <v>43</v>
          </cell>
          <cell r="D504">
            <v>43</v>
          </cell>
          <cell r="E504">
            <v>43</v>
          </cell>
          <cell r="F504">
            <v>43</v>
          </cell>
          <cell r="G504">
            <v>43</v>
          </cell>
          <cell r="H504">
            <v>43</v>
          </cell>
          <cell r="I504">
            <v>43</v>
          </cell>
          <cell r="J504">
            <v>43</v>
          </cell>
          <cell r="K504">
            <v>43</v>
          </cell>
          <cell r="L504">
            <v>43</v>
          </cell>
          <cell r="M504">
            <v>43</v>
          </cell>
          <cell r="N504">
            <v>43</v>
          </cell>
          <cell r="O504">
            <v>43</v>
          </cell>
          <cell r="P504">
            <v>43</v>
          </cell>
          <cell r="V504" t="str">
            <v>Part</v>
          </cell>
          <cell r="W504" t="str">
            <v>Dw Bx, Lower</v>
          </cell>
          <cell r="X504" t="str">
            <v>PADL</v>
          </cell>
          <cell r="Y504">
            <v>24</v>
          </cell>
          <cell r="Z504">
            <v>6</v>
          </cell>
          <cell r="AA504">
            <v>24</v>
          </cell>
          <cell r="AB504">
            <v>0</v>
          </cell>
          <cell r="AC504" t="str">
            <v>Assb Drawer, Lower  24"w x 24"d</v>
          </cell>
          <cell r="AD504">
            <v>1</v>
          </cell>
          <cell r="AG504">
            <v>2</v>
          </cell>
          <cell r="AH504">
            <v>14</v>
          </cell>
          <cell r="AL504">
            <v>0</v>
          </cell>
          <cell r="AM504">
            <v>10</v>
          </cell>
        </row>
        <row r="505">
          <cell r="A505" t="str">
            <v>PADL3021</v>
          </cell>
          <cell r="B505">
            <v>48</v>
          </cell>
          <cell r="C505">
            <v>48</v>
          </cell>
          <cell r="D505">
            <v>48</v>
          </cell>
          <cell r="E505">
            <v>48</v>
          </cell>
          <cell r="F505">
            <v>48</v>
          </cell>
          <cell r="G505">
            <v>48</v>
          </cell>
          <cell r="H505">
            <v>48</v>
          </cell>
          <cell r="I505">
            <v>48</v>
          </cell>
          <cell r="J505">
            <v>48</v>
          </cell>
          <cell r="K505">
            <v>48</v>
          </cell>
          <cell r="L505">
            <v>48</v>
          </cell>
          <cell r="M505">
            <v>48</v>
          </cell>
          <cell r="N505">
            <v>48</v>
          </cell>
          <cell r="O505">
            <v>48</v>
          </cell>
          <cell r="P505">
            <v>48</v>
          </cell>
          <cell r="V505" t="str">
            <v>Part</v>
          </cell>
          <cell r="W505" t="str">
            <v>Dw Bx, Lower</v>
          </cell>
          <cell r="X505" t="str">
            <v>PADL</v>
          </cell>
          <cell r="Y505">
            <v>30</v>
          </cell>
          <cell r="Z505">
            <v>6</v>
          </cell>
          <cell r="AA505">
            <v>21</v>
          </cell>
          <cell r="AB505">
            <v>0</v>
          </cell>
          <cell r="AC505" t="str">
            <v>Assb Drawer, Lower  30"w x 21"d</v>
          </cell>
          <cell r="AD505">
            <v>2</v>
          </cell>
          <cell r="AG505">
            <v>2.1875</v>
          </cell>
          <cell r="AH505">
            <v>14.9375</v>
          </cell>
          <cell r="AL505">
            <v>0</v>
          </cell>
          <cell r="AM505">
            <v>10</v>
          </cell>
        </row>
        <row r="506">
          <cell r="A506" t="str">
            <v>PADL3024</v>
          </cell>
          <cell r="B506">
            <v>48</v>
          </cell>
          <cell r="C506">
            <v>48</v>
          </cell>
          <cell r="D506">
            <v>48</v>
          </cell>
          <cell r="E506">
            <v>48</v>
          </cell>
          <cell r="F506">
            <v>48</v>
          </cell>
          <cell r="G506">
            <v>48</v>
          </cell>
          <cell r="H506">
            <v>48</v>
          </cell>
          <cell r="I506">
            <v>48</v>
          </cell>
          <cell r="J506">
            <v>48</v>
          </cell>
          <cell r="K506">
            <v>48</v>
          </cell>
          <cell r="L506">
            <v>48</v>
          </cell>
          <cell r="M506">
            <v>48</v>
          </cell>
          <cell r="N506">
            <v>48</v>
          </cell>
          <cell r="O506">
            <v>48</v>
          </cell>
          <cell r="P506">
            <v>48</v>
          </cell>
          <cell r="V506" t="str">
            <v>Part</v>
          </cell>
          <cell r="W506" t="str">
            <v>Dw Bx, Lower</v>
          </cell>
          <cell r="X506" t="str">
            <v>PADL</v>
          </cell>
          <cell r="Y506">
            <v>30</v>
          </cell>
          <cell r="Z506">
            <v>6</v>
          </cell>
          <cell r="AA506">
            <v>24</v>
          </cell>
          <cell r="AB506">
            <v>0</v>
          </cell>
          <cell r="AC506" t="str">
            <v>Assb Drawer, Lower  30"w x 24"d</v>
          </cell>
          <cell r="AD506">
            <v>1</v>
          </cell>
          <cell r="AG506">
            <v>2.5</v>
          </cell>
          <cell r="AH506">
            <v>16.5</v>
          </cell>
          <cell r="AL506">
            <v>0</v>
          </cell>
          <cell r="AM506">
            <v>10</v>
          </cell>
        </row>
        <row r="507">
          <cell r="A507" t="str">
            <v>PADL3324</v>
          </cell>
          <cell r="B507">
            <v>49</v>
          </cell>
          <cell r="C507">
            <v>49</v>
          </cell>
          <cell r="D507">
            <v>49</v>
          </cell>
          <cell r="E507">
            <v>49</v>
          </cell>
          <cell r="F507">
            <v>49</v>
          </cell>
          <cell r="G507">
            <v>49</v>
          </cell>
          <cell r="H507">
            <v>49</v>
          </cell>
          <cell r="I507">
            <v>49</v>
          </cell>
          <cell r="J507">
            <v>49</v>
          </cell>
          <cell r="K507">
            <v>49</v>
          </cell>
          <cell r="L507">
            <v>49</v>
          </cell>
          <cell r="M507">
            <v>49</v>
          </cell>
          <cell r="N507">
            <v>49</v>
          </cell>
          <cell r="O507">
            <v>49</v>
          </cell>
          <cell r="P507">
            <v>49</v>
          </cell>
          <cell r="V507" t="str">
            <v>Part</v>
          </cell>
          <cell r="W507" t="str">
            <v>Dw Bx, Lower</v>
          </cell>
          <cell r="X507" t="str">
            <v>PADL</v>
          </cell>
          <cell r="Y507">
            <v>33</v>
          </cell>
          <cell r="Z507">
            <v>6</v>
          </cell>
          <cell r="AA507">
            <v>24</v>
          </cell>
          <cell r="AB507">
            <v>0</v>
          </cell>
          <cell r="AC507" t="str">
            <v>Assb Drawer, Lower  33"w x 24"d</v>
          </cell>
          <cell r="AD507">
            <v>1</v>
          </cell>
          <cell r="AG507">
            <v>2.75</v>
          </cell>
          <cell r="AH507">
            <v>17.75</v>
          </cell>
          <cell r="AL507">
            <v>0</v>
          </cell>
          <cell r="AM507">
            <v>10</v>
          </cell>
        </row>
        <row r="508">
          <cell r="A508" t="str">
            <v>PADL3621</v>
          </cell>
          <cell r="B508">
            <v>52</v>
          </cell>
          <cell r="C508">
            <v>52</v>
          </cell>
          <cell r="D508">
            <v>52</v>
          </cell>
          <cell r="E508">
            <v>52</v>
          </cell>
          <cell r="F508">
            <v>52</v>
          </cell>
          <cell r="G508">
            <v>52</v>
          </cell>
          <cell r="H508">
            <v>52</v>
          </cell>
          <cell r="I508">
            <v>52</v>
          </cell>
          <cell r="J508">
            <v>52</v>
          </cell>
          <cell r="K508">
            <v>52</v>
          </cell>
          <cell r="L508">
            <v>52</v>
          </cell>
          <cell r="M508">
            <v>52</v>
          </cell>
          <cell r="N508">
            <v>52</v>
          </cell>
          <cell r="O508">
            <v>52</v>
          </cell>
          <cell r="P508">
            <v>52</v>
          </cell>
          <cell r="V508" t="str">
            <v>Part</v>
          </cell>
          <cell r="W508" t="str">
            <v>Dw Bx, Lower</v>
          </cell>
          <cell r="X508" t="str">
            <v>PADL</v>
          </cell>
          <cell r="Y508">
            <v>36</v>
          </cell>
          <cell r="Z508">
            <v>6</v>
          </cell>
          <cell r="AA508">
            <v>21</v>
          </cell>
          <cell r="AB508">
            <v>0</v>
          </cell>
          <cell r="AC508" t="str">
            <v>Assb Drawer, Lower  36"w x 21"d</v>
          </cell>
          <cell r="AD508">
            <v>2</v>
          </cell>
          <cell r="AG508">
            <v>2.625</v>
          </cell>
          <cell r="AH508">
            <v>17.125</v>
          </cell>
          <cell r="AL508">
            <v>0</v>
          </cell>
          <cell r="AM508">
            <v>10</v>
          </cell>
        </row>
        <row r="509">
          <cell r="A509" t="str">
            <v>PADL3624</v>
          </cell>
          <cell r="B509">
            <v>52</v>
          </cell>
          <cell r="C509">
            <v>52</v>
          </cell>
          <cell r="D509">
            <v>52</v>
          </cell>
          <cell r="E509">
            <v>52</v>
          </cell>
          <cell r="F509">
            <v>52</v>
          </cell>
          <cell r="G509">
            <v>52</v>
          </cell>
          <cell r="H509">
            <v>52</v>
          </cell>
          <cell r="I509">
            <v>52</v>
          </cell>
          <cell r="J509">
            <v>52</v>
          </cell>
          <cell r="K509">
            <v>52</v>
          </cell>
          <cell r="L509">
            <v>52</v>
          </cell>
          <cell r="M509">
            <v>52</v>
          </cell>
          <cell r="N509">
            <v>52</v>
          </cell>
          <cell r="O509">
            <v>52</v>
          </cell>
          <cell r="P509">
            <v>52</v>
          </cell>
          <cell r="V509" t="str">
            <v>Part</v>
          </cell>
          <cell r="W509" t="str">
            <v>Dw Bx, Lower</v>
          </cell>
          <cell r="X509" t="str">
            <v>PADL</v>
          </cell>
          <cell r="Y509">
            <v>36</v>
          </cell>
          <cell r="Z509">
            <v>6</v>
          </cell>
          <cell r="AA509">
            <v>24</v>
          </cell>
          <cell r="AB509">
            <v>0</v>
          </cell>
          <cell r="AC509" t="str">
            <v>Assb Drawer, Lower  36"w x 24"d</v>
          </cell>
          <cell r="AD509">
            <v>1</v>
          </cell>
          <cell r="AG509">
            <v>3</v>
          </cell>
          <cell r="AH509">
            <v>19</v>
          </cell>
          <cell r="AL509">
            <v>0</v>
          </cell>
          <cell r="AM509">
            <v>10</v>
          </cell>
        </row>
        <row r="510">
          <cell r="A510" t="str">
            <v>PADU1221</v>
          </cell>
          <cell r="B510">
            <v>31</v>
          </cell>
          <cell r="C510">
            <v>31</v>
          </cell>
          <cell r="D510">
            <v>31</v>
          </cell>
          <cell r="E510">
            <v>31</v>
          </cell>
          <cell r="F510">
            <v>31</v>
          </cell>
          <cell r="G510">
            <v>31</v>
          </cell>
          <cell r="H510">
            <v>31</v>
          </cell>
          <cell r="I510">
            <v>31</v>
          </cell>
          <cell r="J510">
            <v>31</v>
          </cell>
          <cell r="K510">
            <v>31</v>
          </cell>
          <cell r="L510">
            <v>31</v>
          </cell>
          <cell r="M510">
            <v>31</v>
          </cell>
          <cell r="N510">
            <v>31</v>
          </cell>
          <cell r="O510">
            <v>31</v>
          </cell>
          <cell r="P510">
            <v>31</v>
          </cell>
          <cell r="V510" t="str">
            <v>Part</v>
          </cell>
          <cell r="W510" t="str">
            <v>Dw Bx, Upper</v>
          </cell>
          <cell r="X510" t="str">
            <v>PADU</v>
          </cell>
          <cell r="Y510">
            <v>12</v>
          </cell>
          <cell r="Z510">
            <v>4</v>
          </cell>
          <cell r="AA510">
            <v>21</v>
          </cell>
          <cell r="AB510">
            <v>0</v>
          </cell>
          <cell r="AC510" t="str">
            <v>Assb Drawer, Upper  12"w x 21"d</v>
          </cell>
          <cell r="AD510">
            <v>1</v>
          </cell>
          <cell r="AG510">
            <v>0.58333333333333337</v>
          </cell>
          <cell r="AH510">
            <v>8.375</v>
          </cell>
          <cell r="AL510">
            <v>0</v>
          </cell>
          <cell r="AM510">
            <v>10</v>
          </cell>
        </row>
        <row r="511">
          <cell r="A511" t="str">
            <v>PADU1224</v>
          </cell>
          <cell r="B511">
            <v>31</v>
          </cell>
          <cell r="C511">
            <v>31</v>
          </cell>
          <cell r="D511">
            <v>31</v>
          </cell>
          <cell r="E511">
            <v>31</v>
          </cell>
          <cell r="F511">
            <v>31</v>
          </cell>
          <cell r="G511">
            <v>31</v>
          </cell>
          <cell r="H511">
            <v>31</v>
          </cell>
          <cell r="I511">
            <v>31</v>
          </cell>
          <cell r="J511">
            <v>31</v>
          </cell>
          <cell r="K511">
            <v>31</v>
          </cell>
          <cell r="L511">
            <v>31</v>
          </cell>
          <cell r="M511">
            <v>31</v>
          </cell>
          <cell r="N511">
            <v>31</v>
          </cell>
          <cell r="O511">
            <v>31</v>
          </cell>
          <cell r="P511">
            <v>31</v>
          </cell>
          <cell r="V511" t="str">
            <v>Part</v>
          </cell>
          <cell r="W511" t="str">
            <v>Dw Bx, Upper</v>
          </cell>
          <cell r="X511" t="str">
            <v>PADU</v>
          </cell>
          <cell r="Y511">
            <v>12</v>
          </cell>
          <cell r="Z511">
            <v>4</v>
          </cell>
          <cell r="AA511">
            <v>24</v>
          </cell>
          <cell r="AB511">
            <v>0</v>
          </cell>
          <cell r="AC511" t="str">
            <v>Assb Drawer, Upper  12"w x 24"d</v>
          </cell>
          <cell r="AD511">
            <v>1</v>
          </cell>
          <cell r="AG511">
            <v>0.66666666666666663</v>
          </cell>
          <cell r="AH511">
            <v>9</v>
          </cell>
          <cell r="AL511">
            <v>0</v>
          </cell>
          <cell r="AM511">
            <v>10</v>
          </cell>
        </row>
        <row r="512">
          <cell r="A512" t="str">
            <v>PADU1521</v>
          </cell>
          <cell r="B512">
            <v>33</v>
          </cell>
          <cell r="C512">
            <v>33</v>
          </cell>
          <cell r="D512">
            <v>33</v>
          </cell>
          <cell r="E512">
            <v>33</v>
          </cell>
          <cell r="F512">
            <v>33</v>
          </cell>
          <cell r="G512">
            <v>33</v>
          </cell>
          <cell r="H512">
            <v>33</v>
          </cell>
          <cell r="I512">
            <v>33</v>
          </cell>
          <cell r="J512">
            <v>33</v>
          </cell>
          <cell r="K512">
            <v>33</v>
          </cell>
          <cell r="L512">
            <v>33</v>
          </cell>
          <cell r="M512">
            <v>33</v>
          </cell>
          <cell r="N512">
            <v>33</v>
          </cell>
          <cell r="O512">
            <v>33</v>
          </cell>
          <cell r="P512">
            <v>33</v>
          </cell>
          <cell r="V512" t="str">
            <v>Part</v>
          </cell>
          <cell r="W512" t="str">
            <v>Dw Bx, Upper</v>
          </cell>
          <cell r="X512" t="str">
            <v>PADU</v>
          </cell>
          <cell r="Y512">
            <v>15</v>
          </cell>
          <cell r="Z512">
            <v>4</v>
          </cell>
          <cell r="AA512">
            <v>21</v>
          </cell>
          <cell r="AB512">
            <v>0</v>
          </cell>
          <cell r="AC512" t="str">
            <v>Assb Drawer, Upper  15"w x 21"d</v>
          </cell>
          <cell r="AD512">
            <v>1</v>
          </cell>
          <cell r="AG512">
            <v>0.72916666666666663</v>
          </cell>
          <cell r="AH512">
            <v>9.46875</v>
          </cell>
          <cell r="AL512">
            <v>0</v>
          </cell>
          <cell r="AM512">
            <v>10</v>
          </cell>
        </row>
        <row r="513">
          <cell r="A513" t="str">
            <v>PADU1524</v>
          </cell>
          <cell r="B513">
            <v>33</v>
          </cell>
          <cell r="C513">
            <v>33</v>
          </cell>
          <cell r="D513">
            <v>33</v>
          </cell>
          <cell r="E513">
            <v>33</v>
          </cell>
          <cell r="F513">
            <v>33</v>
          </cell>
          <cell r="G513">
            <v>33</v>
          </cell>
          <cell r="H513">
            <v>33</v>
          </cell>
          <cell r="I513">
            <v>33</v>
          </cell>
          <cell r="J513">
            <v>33</v>
          </cell>
          <cell r="K513">
            <v>33</v>
          </cell>
          <cell r="L513">
            <v>33</v>
          </cell>
          <cell r="M513">
            <v>33</v>
          </cell>
          <cell r="N513">
            <v>33</v>
          </cell>
          <cell r="O513">
            <v>33</v>
          </cell>
          <cell r="P513">
            <v>33</v>
          </cell>
          <cell r="V513" t="str">
            <v>Part</v>
          </cell>
          <cell r="W513" t="str">
            <v>Dw Bx, Upper</v>
          </cell>
          <cell r="X513" t="str">
            <v>PADU</v>
          </cell>
          <cell r="Y513">
            <v>15</v>
          </cell>
          <cell r="Z513">
            <v>4</v>
          </cell>
          <cell r="AA513">
            <v>24</v>
          </cell>
          <cell r="AB513">
            <v>0</v>
          </cell>
          <cell r="AC513" t="str">
            <v>Assb Drawer, Upper  15"w x 24"d</v>
          </cell>
          <cell r="AD513">
            <v>1</v>
          </cell>
          <cell r="AG513">
            <v>0.83333333333333337</v>
          </cell>
          <cell r="AH513">
            <v>10.25</v>
          </cell>
          <cell r="AL513">
            <v>0</v>
          </cell>
          <cell r="AM513">
            <v>10</v>
          </cell>
        </row>
        <row r="514">
          <cell r="A514" t="str">
            <v>PADU1624</v>
          </cell>
          <cell r="B514">
            <v>34</v>
          </cell>
          <cell r="C514">
            <v>34</v>
          </cell>
          <cell r="D514">
            <v>34</v>
          </cell>
          <cell r="E514">
            <v>34</v>
          </cell>
          <cell r="F514">
            <v>34</v>
          </cell>
          <cell r="G514">
            <v>34</v>
          </cell>
          <cell r="H514">
            <v>34</v>
          </cell>
          <cell r="I514">
            <v>34</v>
          </cell>
          <cell r="J514">
            <v>34</v>
          </cell>
          <cell r="K514">
            <v>34</v>
          </cell>
          <cell r="L514">
            <v>34</v>
          </cell>
          <cell r="M514">
            <v>34</v>
          </cell>
          <cell r="N514">
            <v>34</v>
          </cell>
          <cell r="O514">
            <v>34</v>
          </cell>
          <cell r="P514">
            <v>34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str">
            <v>Part</v>
          </cell>
          <cell r="W514" t="str">
            <v>Dw Bx, Upper</v>
          </cell>
          <cell r="X514" t="str">
            <v>PADU</v>
          </cell>
          <cell r="Y514">
            <v>16.5</v>
          </cell>
          <cell r="Z514">
            <v>4</v>
          </cell>
          <cell r="AA514">
            <v>24</v>
          </cell>
          <cell r="AB514">
            <v>0</v>
          </cell>
          <cell r="AC514" t="str">
            <v>Assb Drawer, Upper  16.5"w x 24"d</v>
          </cell>
          <cell r="AD514">
            <v>1</v>
          </cell>
          <cell r="AE514">
            <v>0</v>
          </cell>
          <cell r="AF514">
            <v>0</v>
          </cell>
          <cell r="AG514">
            <v>0.9</v>
          </cell>
          <cell r="AH514">
            <v>10.9</v>
          </cell>
          <cell r="AI514">
            <v>0</v>
          </cell>
          <cell r="AJ514">
            <v>0</v>
          </cell>
          <cell r="AK514">
            <v>0</v>
          </cell>
          <cell r="AL514">
            <v>0.5</v>
          </cell>
          <cell r="AM514">
            <v>10</v>
          </cell>
          <cell r="AN514">
            <v>0</v>
          </cell>
        </row>
        <row r="515">
          <cell r="A515" t="str">
            <v>PADU1821</v>
          </cell>
          <cell r="B515">
            <v>34</v>
          </cell>
          <cell r="C515">
            <v>34</v>
          </cell>
          <cell r="D515">
            <v>34</v>
          </cell>
          <cell r="E515">
            <v>34</v>
          </cell>
          <cell r="F515">
            <v>34</v>
          </cell>
          <cell r="G515">
            <v>34</v>
          </cell>
          <cell r="H515">
            <v>34</v>
          </cell>
          <cell r="I515">
            <v>34</v>
          </cell>
          <cell r="J515">
            <v>34</v>
          </cell>
          <cell r="K515">
            <v>34</v>
          </cell>
          <cell r="L515">
            <v>34</v>
          </cell>
          <cell r="M515">
            <v>34</v>
          </cell>
          <cell r="N515">
            <v>34</v>
          </cell>
          <cell r="O515">
            <v>34</v>
          </cell>
          <cell r="P515">
            <v>34</v>
          </cell>
          <cell r="V515" t="str">
            <v>Part</v>
          </cell>
          <cell r="W515" t="str">
            <v>Dw Bx, Upper</v>
          </cell>
          <cell r="X515" t="str">
            <v>PADU</v>
          </cell>
          <cell r="Y515">
            <v>18</v>
          </cell>
          <cell r="Z515">
            <v>4</v>
          </cell>
          <cell r="AA515">
            <v>21</v>
          </cell>
          <cell r="AB515">
            <v>0</v>
          </cell>
          <cell r="AC515" t="str">
            <v>Assb Drawer, Upper  18"w x 21"d</v>
          </cell>
          <cell r="AD515">
            <v>1</v>
          </cell>
          <cell r="AG515">
            <v>0.875</v>
          </cell>
          <cell r="AH515">
            <v>10.5625</v>
          </cell>
          <cell r="AL515">
            <v>0</v>
          </cell>
          <cell r="AM515">
            <v>10</v>
          </cell>
        </row>
        <row r="516">
          <cell r="A516" t="str">
            <v>PADU1824</v>
          </cell>
          <cell r="B516">
            <v>34</v>
          </cell>
          <cell r="C516">
            <v>34</v>
          </cell>
          <cell r="D516">
            <v>34</v>
          </cell>
          <cell r="E516">
            <v>34</v>
          </cell>
          <cell r="F516">
            <v>34</v>
          </cell>
          <cell r="G516">
            <v>34</v>
          </cell>
          <cell r="H516">
            <v>34</v>
          </cell>
          <cell r="I516">
            <v>34</v>
          </cell>
          <cell r="J516">
            <v>34</v>
          </cell>
          <cell r="K516">
            <v>34</v>
          </cell>
          <cell r="L516">
            <v>34</v>
          </cell>
          <cell r="M516">
            <v>34</v>
          </cell>
          <cell r="N516">
            <v>34</v>
          </cell>
          <cell r="O516">
            <v>34</v>
          </cell>
          <cell r="P516">
            <v>34</v>
          </cell>
          <cell r="V516" t="str">
            <v>Part</v>
          </cell>
          <cell r="W516" t="str">
            <v>Dw Bx, Upper</v>
          </cell>
          <cell r="X516" t="str">
            <v>PADU</v>
          </cell>
          <cell r="Y516">
            <v>18</v>
          </cell>
          <cell r="Z516">
            <v>4</v>
          </cell>
          <cell r="AA516">
            <v>24</v>
          </cell>
          <cell r="AB516">
            <v>0</v>
          </cell>
          <cell r="AC516" t="str">
            <v>Assb Drawer, Upper  18"w x 24"d</v>
          </cell>
          <cell r="AD516">
            <v>1</v>
          </cell>
          <cell r="AG516">
            <v>1</v>
          </cell>
          <cell r="AH516">
            <v>11.5</v>
          </cell>
          <cell r="AL516">
            <v>0</v>
          </cell>
          <cell r="AM516">
            <v>10</v>
          </cell>
        </row>
        <row r="517">
          <cell r="A517" t="str">
            <v>PADU1924</v>
          </cell>
          <cell r="B517">
            <v>35</v>
          </cell>
          <cell r="C517">
            <v>35</v>
          </cell>
          <cell r="D517">
            <v>35</v>
          </cell>
          <cell r="E517">
            <v>35</v>
          </cell>
          <cell r="F517">
            <v>35</v>
          </cell>
          <cell r="G517">
            <v>35</v>
          </cell>
          <cell r="H517">
            <v>35</v>
          </cell>
          <cell r="I517">
            <v>35</v>
          </cell>
          <cell r="J517">
            <v>35</v>
          </cell>
          <cell r="K517">
            <v>35</v>
          </cell>
          <cell r="L517">
            <v>35</v>
          </cell>
          <cell r="M517">
            <v>35</v>
          </cell>
          <cell r="N517">
            <v>35</v>
          </cell>
          <cell r="O517">
            <v>35</v>
          </cell>
          <cell r="P517">
            <v>35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 t="str">
            <v>Part</v>
          </cell>
          <cell r="W517" t="str">
            <v>Dw Bx, Upper</v>
          </cell>
          <cell r="X517" t="str">
            <v>PADU</v>
          </cell>
          <cell r="Y517">
            <v>19.5</v>
          </cell>
          <cell r="Z517">
            <v>4</v>
          </cell>
          <cell r="AA517">
            <v>24</v>
          </cell>
          <cell r="AB517">
            <v>0</v>
          </cell>
          <cell r="AC517" t="str">
            <v>Assb Drawer, Upper  19.5"w x 24"d</v>
          </cell>
          <cell r="AD517">
            <v>1</v>
          </cell>
          <cell r="AE517">
            <v>0</v>
          </cell>
          <cell r="AF517">
            <v>0</v>
          </cell>
          <cell r="AG517">
            <v>1.1000000000000001</v>
          </cell>
          <cell r="AH517">
            <v>14.2</v>
          </cell>
          <cell r="AI517">
            <v>0</v>
          </cell>
          <cell r="AJ517">
            <v>0</v>
          </cell>
          <cell r="AK517">
            <v>0</v>
          </cell>
          <cell r="AL517">
            <v>0.5</v>
          </cell>
          <cell r="AM517">
            <v>10</v>
          </cell>
          <cell r="AN517">
            <v>0</v>
          </cell>
        </row>
        <row r="518">
          <cell r="A518" t="str">
            <v>PADU2121</v>
          </cell>
          <cell r="B518">
            <v>36</v>
          </cell>
          <cell r="C518">
            <v>36</v>
          </cell>
          <cell r="D518">
            <v>36</v>
          </cell>
          <cell r="E518">
            <v>36</v>
          </cell>
          <cell r="F518">
            <v>36</v>
          </cell>
          <cell r="G518">
            <v>36</v>
          </cell>
          <cell r="H518">
            <v>36</v>
          </cell>
          <cell r="I518">
            <v>36</v>
          </cell>
          <cell r="J518">
            <v>36</v>
          </cell>
          <cell r="K518">
            <v>36</v>
          </cell>
          <cell r="L518">
            <v>36</v>
          </cell>
          <cell r="M518">
            <v>36</v>
          </cell>
          <cell r="N518">
            <v>36</v>
          </cell>
          <cell r="O518">
            <v>36</v>
          </cell>
          <cell r="P518">
            <v>36</v>
          </cell>
          <cell r="V518" t="str">
            <v>Part</v>
          </cell>
          <cell r="W518" t="str">
            <v>Dw Bx, Upper</v>
          </cell>
          <cell r="X518" t="str">
            <v>PADU</v>
          </cell>
          <cell r="Y518">
            <v>21</v>
          </cell>
          <cell r="Z518">
            <v>4</v>
          </cell>
          <cell r="AA518">
            <v>21</v>
          </cell>
          <cell r="AB518">
            <v>0</v>
          </cell>
          <cell r="AC518" t="str">
            <v>Assb Drawer, Upper  21"w x 21"d</v>
          </cell>
          <cell r="AD518">
            <v>1</v>
          </cell>
          <cell r="AG518">
            <v>1.0208333333333333</v>
          </cell>
          <cell r="AH518">
            <v>11.65625</v>
          </cell>
          <cell r="AL518">
            <v>0</v>
          </cell>
          <cell r="AM518">
            <v>10</v>
          </cell>
        </row>
        <row r="519">
          <cell r="A519" t="str">
            <v>PADU2124</v>
          </cell>
          <cell r="B519">
            <v>36</v>
          </cell>
          <cell r="C519">
            <v>36</v>
          </cell>
          <cell r="D519">
            <v>36</v>
          </cell>
          <cell r="E519">
            <v>36</v>
          </cell>
          <cell r="F519">
            <v>36</v>
          </cell>
          <cell r="G519">
            <v>36</v>
          </cell>
          <cell r="H519">
            <v>36</v>
          </cell>
          <cell r="I519">
            <v>36</v>
          </cell>
          <cell r="J519">
            <v>36</v>
          </cell>
          <cell r="K519">
            <v>36</v>
          </cell>
          <cell r="L519">
            <v>36</v>
          </cell>
          <cell r="M519">
            <v>36</v>
          </cell>
          <cell r="N519">
            <v>36</v>
          </cell>
          <cell r="O519">
            <v>36</v>
          </cell>
          <cell r="P519">
            <v>36</v>
          </cell>
          <cell r="V519" t="str">
            <v>Part</v>
          </cell>
          <cell r="W519" t="str">
            <v>Dw Bx, Upper</v>
          </cell>
          <cell r="X519" t="str">
            <v>PADU</v>
          </cell>
          <cell r="Y519">
            <v>21</v>
          </cell>
          <cell r="Z519">
            <v>4</v>
          </cell>
          <cell r="AA519">
            <v>24</v>
          </cell>
          <cell r="AB519">
            <v>0</v>
          </cell>
          <cell r="AC519" t="str">
            <v>Assb Drawer, Upper  21"w x 24"d</v>
          </cell>
          <cell r="AD519">
            <v>1</v>
          </cell>
          <cell r="AG519">
            <v>1.1666666666666667</v>
          </cell>
          <cell r="AH519">
            <v>12.75</v>
          </cell>
          <cell r="AL519">
            <v>0</v>
          </cell>
          <cell r="AM519">
            <v>10</v>
          </cell>
        </row>
        <row r="520">
          <cell r="A520" t="str">
            <v>PADU2421</v>
          </cell>
          <cell r="B520">
            <v>37</v>
          </cell>
          <cell r="C520">
            <v>37</v>
          </cell>
          <cell r="D520">
            <v>37</v>
          </cell>
          <cell r="E520">
            <v>37</v>
          </cell>
          <cell r="F520">
            <v>37</v>
          </cell>
          <cell r="G520">
            <v>37</v>
          </cell>
          <cell r="H520">
            <v>37</v>
          </cell>
          <cell r="I520">
            <v>37</v>
          </cell>
          <cell r="J520">
            <v>37</v>
          </cell>
          <cell r="K520">
            <v>37</v>
          </cell>
          <cell r="L520">
            <v>37</v>
          </cell>
          <cell r="M520">
            <v>37</v>
          </cell>
          <cell r="N520">
            <v>37</v>
          </cell>
          <cell r="O520">
            <v>37</v>
          </cell>
          <cell r="P520">
            <v>37</v>
          </cell>
          <cell r="V520" t="str">
            <v>Part</v>
          </cell>
          <cell r="W520" t="str">
            <v>Dw Bx, Upper</v>
          </cell>
          <cell r="X520" t="str">
            <v>PADU</v>
          </cell>
          <cell r="Y520">
            <v>24</v>
          </cell>
          <cell r="Z520">
            <v>4</v>
          </cell>
          <cell r="AA520">
            <v>21</v>
          </cell>
          <cell r="AB520">
            <v>0</v>
          </cell>
          <cell r="AC520" t="str">
            <v>Assb Drawer, Upper  24"w x 21"d</v>
          </cell>
          <cell r="AD520">
            <v>1</v>
          </cell>
          <cell r="AG520">
            <v>1.1666666666666667</v>
          </cell>
          <cell r="AH520">
            <v>12.75</v>
          </cell>
          <cell r="AL520">
            <v>0</v>
          </cell>
          <cell r="AM520">
            <v>10</v>
          </cell>
        </row>
        <row r="521">
          <cell r="A521" t="str">
            <v>PADU2424</v>
          </cell>
          <cell r="B521">
            <v>37</v>
          </cell>
          <cell r="C521">
            <v>37</v>
          </cell>
          <cell r="D521">
            <v>37</v>
          </cell>
          <cell r="E521">
            <v>37</v>
          </cell>
          <cell r="F521">
            <v>37</v>
          </cell>
          <cell r="G521">
            <v>37</v>
          </cell>
          <cell r="H521">
            <v>37</v>
          </cell>
          <cell r="I521">
            <v>37</v>
          </cell>
          <cell r="J521">
            <v>37</v>
          </cell>
          <cell r="K521">
            <v>37</v>
          </cell>
          <cell r="L521">
            <v>37</v>
          </cell>
          <cell r="M521">
            <v>37</v>
          </cell>
          <cell r="N521">
            <v>37</v>
          </cell>
          <cell r="O521">
            <v>37</v>
          </cell>
          <cell r="P521">
            <v>37</v>
          </cell>
          <cell r="V521" t="str">
            <v>Part</v>
          </cell>
          <cell r="W521" t="str">
            <v>Dw Bx, Upper</v>
          </cell>
          <cell r="X521" t="str">
            <v>PADU</v>
          </cell>
          <cell r="Y521">
            <v>24</v>
          </cell>
          <cell r="Z521">
            <v>4</v>
          </cell>
          <cell r="AA521">
            <v>24</v>
          </cell>
          <cell r="AB521">
            <v>0</v>
          </cell>
          <cell r="AC521" t="str">
            <v>Assb Drawer, Upper  24"w x 24"d</v>
          </cell>
          <cell r="AD521">
            <v>1</v>
          </cell>
          <cell r="AG521">
            <v>1.3333333333333333</v>
          </cell>
          <cell r="AH521">
            <v>14</v>
          </cell>
          <cell r="AL521">
            <v>0</v>
          </cell>
          <cell r="AM521">
            <v>10</v>
          </cell>
        </row>
        <row r="522">
          <cell r="A522" t="str">
            <v>PADU2721</v>
          </cell>
          <cell r="B522">
            <v>40</v>
          </cell>
          <cell r="C522">
            <v>40</v>
          </cell>
          <cell r="D522">
            <v>40</v>
          </cell>
          <cell r="E522">
            <v>40</v>
          </cell>
          <cell r="F522">
            <v>40</v>
          </cell>
          <cell r="G522">
            <v>40</v>
          </cell>
          <cell r="H522">
            <v>40</v>
          </cell>
          <cell r="I522">
            <v>40</v>
          </cell>
          <cell r="J522">
            <v>40</v>
          </cell>
          <cell r="K522">
            <v>40</v>
          </cell>
          <cell r="L522">
            <v>40</v>
          </cell>
          <cell r="M522">
            <v>40</v>
          </cell>
          <cell r="N522">
            <v>40</v>
          </cell>
          <cell r="O522">
            <v>40</v>
          </cell>
          <cell r="P522">
            <v>40</v>
          </cell>
          <cell r="V522" t="str">
            <v>Part</v>
          </cell>
          <cell r="W522" t="str">
            <v>Dw Bx, Upper</v>
          </cell>
          <cell r="X522" t="str">
            <v>PADU</v>
          </cell>
          <cell r="Y522">
            <v>27</v>
          </cell>
          <cell r="Z522">
            <v>4</v>
          </cell>
          <cell r="AA522">
            <v>21</v>
          </cell>
          <cell r="AB522">
            <v>0</v>
          </cell>
          <cell r="AC522" t="str">
            <v>Assb Drawer, Upper  27"w x 21"d</v>
          </cell>
          <cell r="AD522">
            <v>1</v>
          </cell>
          <cell r="AG522">
            <v>1.3125</v>
          </cell>
          <cell r="AH522">
            <v>13.84375</v>
          </cell>
          <cell r="AL522">
            <v>0</v>
          </cell>
          <cell r="AM522">
            <v>10</v>
          </cell>
        </row>
        <row r="523">
          <cell r="A523" t="str">
            <v>PADU2724</v>
          </cell>
          <cell r="B523">
            <v>40</v>
          </cell>
          <cell r="C523">
            <v>40</v>
          </cell>
          <cell r="D523">
            <v>40</v>
          </cell>
          <cell r="E523">
            <v>40</v>
          </cell>
          <cell r="F523">
            <v>40</v>
          </cell>
          <cell r="G523">
            <v>40</v>
          </cell>
          <cell r="H523">
            <v>40</v>
          </cell>
          <cell r="I523">
            <v>40</v>
          </cell>
          <cell r="J523">
            <v>40</v>
          </cell>
          <cell r="K523">
            <v>40</v>
          </cell>
          <cell r="L523">
            <v>40</v>
          </cell>
          <cell r="M523">
            <v>40</v>
          </cell>
          <cell r="N523">
            <v>40</v>
          </cell>
          <cell r="O523">
            <v>40</v>
          </cell>
          <cell r="P523">
            <v>40</v>
          </cell>
          <cell r="V523" t="str">
            <v>Part</v>
          </cell>
          <cell r="W523" t="str">
            <v>Dw Bx, Upper</v>
          </cell>
          <cell r="X523" t="str">
            <v>PADU</v>
          </cell>
          <cell r="Y523">
            <v>27</v>
          </cell>
          <cell r="Z523">
            <v>4</v>
          </cell>
          <cell r="AA523">
            <v>24</v>
          </cell>
          <cell r="AB523">
            <v>0</v>
          </cell>
          <cell r="AC523" t="str">
            <v>Assb Drawer, Upper  27"w x 24"d</v>
          </cell>
          <cell r="AD523">
            <v>1</v>
          </cell>
          <cell r="AG523">
            <v>1.5</v>
          </cell>
          <cell r="AH523">
            <v>15.25</v>
          </cell>
          <cell r="AL523">
            <v>0</v>
          </cell>
          <cell r="AM523">
            <v>10</v>
          </cell>
        </row>
        <row r="524">
          <cell r="A524" t="str">
            <v>PADU3021</v>
          </cell>
          <cell r="B524">
            <v>41</v>
          </cell>
          <cell r="C524">
            <v>41</v>
          </cell>
          <cell r="D524">
            <v>41</v>
          </cell>
          <cell r="E524">
            <v>41</v>
          </cell>
          <cell r="F524">
            <v>41</v>
          </cell>
          <cell r="G524">
            <v>41</v>
          </cell>
          <cell r="H524">
            <v>41</v>
          </cell>
          <cell r="I524">
            <v>41</v>
          </cell>
          <cell r="J524">
            <v>41</v>
          </cell>
          <cell r="K524">
            <v>41</v>
          </cell>
          <cell r="L524">
            <v>41</v>
          </cell>
          <cell r="M524">
            <v>41</v>
          </cell>
          <cell r="N524">
            <v>41</v>
          </cell>
          <cell r="O524">
            <v>41</v>
          </cell>
          <cell r="P524">
            <v>41</v>
          </cell>
          <cell r="V524" t="str">
            <v>Part</v>
          </cell>
          <cell r="W524" t="str">
            <v>Dw Bx, Upper</v>
          </cell>
          <cell r="X524" t="str">
            <v>PADU</v>
          </cell>
          <cell r="Y524">
            <v>30</v>
          </cell>
          <cell r="Z524">
            <v>4</v>
          </cell>
          <cell r="AA524">
            <v>21</v>
          </cell>
          <cell r="AB524">
            <v>0</v>
          </cell>
          <cell r="AC524" t="str">
            <v>Assb Drawer, Upper  30"w x 21"d</v>
          </cell>
          <cell r="AD524">
            <v>1</v>
          </cell>
          <cell r="AG524">
            <v>1.4583333333333333</v>
          </cell>
          <cell r="AH524">
            <v>14.9375</v>
          </cell>
          <cell r="AL524">
            <v>0</v>
          </cell>
          <cell r="AM524">
            <v>10</v>
          </cell>
        </row>
        <row r="525">
          <cell r="A525" t="str">
            <v>PADU3024</v>
          </cell>
          <cell r="B525">
            <v>41</v>
          </cell>
          <cell r="C525">
            <v>41</v>
          </cell>
          <cell r="D525">
            <v>41</v>
          </cell>
          <cell r="E525">
            <v>41</v>
          </cell>
          <cell r="F525">
            <v>41</v>
          </cell>
          <cell r="G525">
            <v>41</v>
          </cell>
          <cell r="H525">
            <v>41</v>
          </cell>
          <cell r="I525">
            <v>41</v>
          </cell>
          <cell r="J525">
            <v>41</v>
          </cell>
          <cell r="K525">
            <v>41</v>
          </cell>
          <cell r="L525">
            <v>41</v>
          </cell>
          <cell r="M525">
            <v>41</v>
          </cell>
          <cell r="N525">
            <v>41</v>
          </cell>
          <cell r="O525">
            <v>41</v>
          </cell>
          <cell r="P525">
            <v>41</v>
          </cell>
          <cell r="V525" t="str">
            <v>Part</v>
          </cell>
          <cell r="W525" t="str">
            <v>Dw Bx, Upper</v>
          </cell>
          <cell r="X525" t="str">
            <v>PADU</v>
          </cell>
          <cell r="Y525">
            <v>30</v>
          </cell>
          <cell r="Z525">
            <v>4</v>
          </cell>
          <cell r="AA525">
            <v>24</v>
          </cell>
          <cell r="AB525">
            <v>0</v>
          </cell>
          <cell r="AC525" t="str">
            <v>Assb Drawer, Upper  30"w x 24"d</v>
          </cell>
          <cell r="AD525">
            <v>1</v>
          </cell>
          <cell r="AG525">
            <v>1.6666666666666667</v>
          </cell>
          <cell r="AH525">
            <v>16.5</v>
          </cell>
          <cell r="AL525">
            <v>0</v>
          </cell>
          <cell r="AM525">
            <v>10</v>
          </cell>
        </row>
        <row r="526">
          <cell r="A526" t="str">
            <v>PADU3321</v>
          </cell>
          <cell r="B526">
            <v>42</v>
          </cell>
          <cell r="C526">
            <v>42</v>
          </cell>
          <cell r="D526">
            <v>42</v>
          </cell>
          <cell r="E526">
            <v>42</v>
          </cell>
          <cell r="F526">
            <v>42</v>
          </cell>
          <cell r="G526">
            <v>42</v>
          </cell>
          <cell r="H526">
            <v>42</v>
          </cell>
          <cell r="I526">
            <v>42</v>
          </cell>
          <cell r="J526">
            <v>42</v>
          </cell>
          <cell r="K526">
            <v>42</v>
          </cell>
          <cell r="L526">
            <v>42</v>
          </cell>
          <cell r="M526">
            <v>42</v>
          </cell>
          <cell r="N526">
            <v>42</v>
          </cell>
          <cell r="O526">
            <v>42</v>
          </cell>
          <cell r="P526">
            <v>42</v>
          </cell>
          <cell r="V526" t="str">
            <v>Part</v>
          </cell>
          <cell r="W526" t="str">
            <v>Dw Bx, Upper</v>
          </cell>
          <cell r="X526" t="str">
            <v>PADU</v>
          </cell>
          <cell r="Y526">
            <v>33</v>
          </cell>
          <cell r="Z526">
            <v>4</v>
          </cell>
          <cell r="AA526">
            <v>21</v>
          </cell>
          <cell r="AB526">
            <v>0</v>
          </cell>
          <cell r="AC526" t="str">
            <v>Assb Drawer, Upper  33"w x 21"d</v>
          </cell>
          <cell r="AD526">
            <v>1</v>
          </cell>
          <cell r="AG526">
            <v>1.6041666666666667</v>
          </cell>
          <cell r="AH526">
            <v>16.03125</v>
          </cell>
          <cell r="AL526">
            <v>0</v>
          </cell>
          <cell r="AM526">
            <v>10</v>
          </cell>
        </row>
        <row r="527">
          <cell r="A527" t="str">
            <v>PADU3324</v>
          </cell>
          <cell r="B527">
            <v>42</v>
          </cell>
          <cell r="C527">
            <v>42</v>
          </cell>
          <cell r="D527">
            <v>42</v>
          </cell>
          <cell r="E527">
            <v>42</v>
          </cell>
          <cell r="F527">
            <v>42</v>
          </cell>
          <cell r="G527">
            <v>42</v>
          </cell>
          <cell r="H527">
            <v>42</v>
          </cell>
          <cell r="I527">
            <v>42</v>
          </cell>
          <cell r="J527">
            <v>42</v>
          </cell>
          <cell r="K527">
            <v>42</v>
          </cell>
          <cell r="L527">
            <v>42</v>
          </cell>
          <cell r="M527">
            <v>42</v>
          </cell>
          <cell r="N527">
            <v>42</v>
          </cell>
          <cell r="O527">
            <v>42</v>
          </cell>
          <cell r="P527">
            <v>42</v>
          </cell>
          <cell r="V527" t="str">
            <v>Part</v>
          </cell>
          <cell r="W527" t="str">
            <v>Dw Bx, Upper</v>
          </cell>
          <cell r="X527" t="str">
            <v>PADU</v>
          </cell>
          <cell r="Y527">
            <v>33</v>
          </cell>
          <cell r="Z527">
            <v>4</v>
          </cell>
          <cell r="AA527">
            <v>24</v>
          </cell>
          <cell r="AB527">
            <v>0</v>
          </cell>
          <cell r="AC527" t="str">
            <v>Assb Drawer, Upper  33"w x 24"d</v>
          </cell>
          <cell r="AD527">
            <v>1</v>
          </cell>
          <cell r="AG527">
            <v>1.8333333333333333</v>
          </cell>
          <cell r="AH527">
            <v>17.75</v>
          </cell>
          <cell r="AL527">
            <v>0</v>
          </cell>
          <cell r="AM527">
            <v>10</v>
          </cell>
        </row>
        <row r="528">
          <cell r="A528" t="str">
            <v>PADU3621</v>
          </cell>
          <cell r="B528">
            <v>44</v>
          </cell>
          <cell r="C528">
            <v>44</v>
          </cell>
          <cell r="D528">
            <v>44</v>
          </cell>
          <cell r="E528">
            <v>44</v>
          </cell>
          <cell r="F528">
            <v>44</v>
          </cell>
          <cell r="G528">
            <v>44</v>
          </cell>
          <cell r="H528">
            <v>44</v>
          </cell>
          <cell r="I528">
            <v>44</v>
          </cell>
          <cell r="J528">
            <v>44</v>
          </cell>
          <cell r="K528">
            <v>44</v>
          </cell>
          <cell r="L528">
            <v>44</v>
          </cell>
          <cell r="M528">
            <v>44</v>
          </cell>
          <cell r="N528">
            <v>44</v>
          </cell>
          <cell r="O528">
            <v>44</v>
          </cell>
          <cell r="P528">
            <v>44</v>
          </cell>
          <cell r="V528" t="str">
            <v>Part</v>
          </cell>
          <cell r="W528" t="str">
            <v>Dw Bx, Upper</v>
          </cell>
          <cell r="X528" t="str">
            <v>PADU</v>
          </cell>
          <cell r="Y528">
            <v>36</v>
          </cell>
          <cell r="Z528">
            <v>4</v>
          </cell>
          <cell r="AA528">
            <v>21</v>
          </cell>
          <cell r="AB528">
            <v>0</v>
          </cell>
          <cell r="AC528" t="str">
            <v>Assb Drawer, Upper  36"w x 21"d</v>
          </cell>
          <cell r="AD528">
            <v>1</v>
          </cell>
          <cell r="AG528">
            <v>1.75</v>
          </cell>
          <cell r="AH528">
            <v>17.125</v>
          </cell>
          <cell r="AL528">
            <v>0</v>
          </cell>
          <cell r="AM528">
            <v>10</v>
          </cell>
        </row>
        <row r="529">
          <cell r="A529" t="str">
            <v>PADU3624</v>
          </cell>
          <cell r="B529">
            <v>44</v>
          </cell>
          <cell r="C529">
            <v>44</v>
          </cell>
          <cell r="D529">
            <v>44</v>
          </cell>
          <cell r="E529">
            <v>44</v>
          </cell>
          <cell r="F529">
            <v>44</v>
          </cell>
          <cell r="G529">
            <v>44</v>
          </cell>
          <cell r="H529">
            <v>44</v>
          </cell>
          <cell r="I529">
            <v>44</v>
          </cell>
          <cell r="J529">
            <v>44</v>
          </cell>
          <cell r="K529">
            <v>44</v>
          </cell>
          <cell r="L529">
            <v>44</v>
          </cell>
          <cell r="M529">
            <v>44</v>
          </cell>
          <cell r="N529">
            <v>44</v>
          </cell>
          <cell r="O529">
            <v>44</v>
          </cell>
          <cell r="P529">
            <v>44</v>
          </cell>
          <cell r="V529" t="str">
            <v>Part</v>
          </cell>
          <cell r="W529" t="str">
            <v>Dw Bx, Upper</v>
          </cell>
          <cell r="X529" t="str">
            <v>PADU</v>
          </cell>
          <cell r="Y529">
            <v>36</v>
          </cell>
          <cell r="Z529">
            <v>4</v>
          </cell>
          <cell r="AA529">
            <v>24</v>
          </cell>
          <cell r="AB529">
            <v>0</v>
          </cell>
          <cell r="AC529" t="str">
            <v>Assb Drawer, Upper  36"w x 24"d</v>
          </cell>
          <cell r="AD529">
            <v>1</v>
          </cell>
          <cell r="AG529">
            <v>2</v>
          </cell>
          <cell r="AH529">
            <v>19</v>
          </cell>
          <cell r="AL529">
            <v>0</v>
          </cell>
          <cell r="AM529">
            <v>10</v>
          </cell>
        </row>
        <row r="530">
          <cell r="A530" t="str">
            <v>PADU3921</v>
          </cell>
          <cell r="B530">
            <v>47</v>
          </cell>
          <cell r="C530">
            <v>47</v>
          </cell>
          <cell r="D530">
            <v>47</v>
          </cell>
          <cell r="E530">
            <v>47</v>
          </cell>
          <cell r="F530">
            <v>47</v>
          </cell>
          <cell r="G530">
            <v>47</v>
          </cell>
          <cell r="H530">
            <v>47</v>
          </cell>
          <cell r="I530">
            <v>47</v>
          </cell>
          <cell r="J530">
            <v>47</v>
          </cell>
          <cell r="K530">
            <v>47</v>
          </cell>
          <cell r="L530">
            <v>47</v>
          </cell>
          <cell r="M530">
            <v>47</v>
          </cell>
          <cell r="N530">
            <v>47</v>
          </cell>
          <cell r="O530">
            <v>47</v>
          </cell>
          <cell r="P530">
            <v>47</v>
          </cell>
          <cell r="V530" t="str">
            <v>Part</v>
          </cell>
          <cell r="W530" t="str">
            <v>Dw Bx, Upper</v>
          </cell>
          <cell r="X530" t="str">
            <v>PADU</v>
          </cell>
          <cell r="Y530">
            <v>39</v>
          </cell>
          <cell r="Z530">
            <v>4</v>
          </cell>
          <cell r="AA530">
            <v>21</v>
          </cell>
          <cell r="AB530">
            <v>0</v>
          </cell>
          <cell r="AC530" t="str">
            <v>Assb Drawer, Upper  39"w x 21"d</v>
          </cell>
          <cell r="AD530">
            <v>1</v>
          </cell>
          <cell r="AG530">
            <v>1.8958333333333333</v>
          </cell>
          <cell r="AH530">
            <v>18.21875</v>
          </cell>
          <cell r="AL530">
            <v>0</v>
          </cell>
          <cell r="AM530">
            <v>10</v>
          </cell>
        </row>
        <row r="531">
          <cell r="A531" t="str">
            <v>PADU3924</v>
          </cell>
          <cell r="B531">
            <v>47</v>
          </cell>
          <cell r="C531">
            <v>47</v>
          </cell>
          <cell r="D531">
            <v>47</v>
          </cell>
          <cell r="E531">
            <v>47</v>
          </cell>
          <cell r="F531">
            <v>47</v>
          </cell>
          <cell r="G531">
            <v>47</v>
          </cell>
          <cell r="H531">
            <v>47</v>
          </cell>
          <cell r="I531">
            <v>47</v>
          </cell>
          <cell r="J531">
            <v>47</v>
          </cell>
          <cell r="K531">
            <v>47</v>
          </cell>
          <cell r="L531">
            <v>47</v>
          </cell>
          <cell r="M531">
            <v>47</v>
          </cell>
          <cell r="N531">
            <v>47</v>
          </cell>
          <cell r="O531">
            <v>47</v>
          </cell>
          <cell r="P531">
            <v>47</v>
          </cell>
          <cell r="V531" t="str">
            <v>Part</v>
          </cell>
          <cell r="W531" t="str">
            <v>Dw Bx, Upper</v>
          </cell>
          <cell r="X531" t="str">
            <v>PADU</v>
          </cell>
          <cell r="Y531">
            <v>39</v>
          </cell>
          <cell r="Z531">
            <v>4</v>
          </cell>
          <cell r="AA531">
            <v>24</v>
          </cell>
          <cell r="AB531">
            <v>0</v>
          </cell>
          <cell r="AC531" t="str">
            <v>Assb Drawer, Upper  39"w x 24"d</v>
          </cell>
          <cell r="AD531">
            <v>1</v>
          </cell>
          <cell r="AG531">
            <v>2.1666666666666665</v>
          </cell>
          <cell r="AH531">
            <v>20.25</v>
          </cell>
          <cell r="AL531">
            <v>0</v>
          </cell>
          <cell r="AM531">
            <v>10</v>
          </cell>
        </row>
        <row r="532">
          <cell r="A532" t="str">
            <v>PADU4221</v>
          </cell>
          <cell r="B532">
            <v>48</v>
          </cell>
          <cell r="C532">
            <v>48</v>
          </cell>
          <cell r="D532">
            <v>48</v>
          </cell>
          <cell r="E532">
            <v>48</v>
          </cell>
          <cell r="F532">
            <v>48</v>
          </cell>
          <cell r="G532">
            <v>48</v>
          </cell>
          <cell r="H532">
            <v>48</v>
          </cell>
          <cell r="I532">
            <v>48</v>
          </cell>
          <cell r="J532">
            <v>48</v>
          </cell>
          <cell r="K532">
            <v>48</v>
          </cell>
          <cell r="L532">
            <v>48</v>
          </cell>
          <cell r="M532">
            <v>48</v>
          </cell>
          <cell r="N532">
            <v>48</v>
          </cell>
          <cell r="O532">
            <v>48</v>
          </cell>
          <cell r="P532">
            <v>48</v>
          </cell>
          <cell r="V532" t="str">
            <v>Part</v>
          </cell>
          <cell r="W532" t="str">
            <v>Dw Bx, Upper</v>
          </cell>
          <cell r="X532" t="str">
            <v>PADU</v>
          </cell>
          <cell r="Y532">
            <v>42</v>
          </cell>
          <cell r="Z532">
            <v>4</v>
          </cell>
          <cell r="AA532">
            <v>21</v>
          </cell>
          <cell r="AB532">
            <v>0</v>
          </cell>
          <cell r="AC532" t="str">
            <v>Assb Drawer, Upper  42"w x 21"d</v>
          </cell>
          <cell r="AD532">
            <v>1</v>
          </cell>
          <cell r="AG532">
            <v>2.0416666666666665</v>
          </cell>
          <cell r="AH532">
            <v>19.3125</v>
          </cell>
          <cell r="AL532">
            <v>0</v>
          </cell>
          <cell r="AM532">
            <v>10</v>
          </cell>
        </row>
        <row r="533">
          <cell r="A533" t="str">
            <v>PADU4224</v>
          </cell>
          <cell r="B533">
            <v>48</v>
          </cell>
          <cell r="C533">
            <v>48</v>
          </cell>
          <cell r="D533">
            <v>48</v>
          </cell>
          <cell r="E533">
            <v>48</v>
          </cell>
          <cell r="F533">
            <v>48</v>
          </cell>
          <cell r="G533">
            <v>48</v>
          </cell>
          <cell r="H533">
            <v>48</v>
          </cell>
          <cell r="I533">
            <v>48</v>
          </cell>
          <cell r="J533">
            <v>48</v>
          </cell>
          <cell r="K533">
            <v>48</v>
          </cell>
          <cell r="L533">
            <v>48</v>
          </cell>
          <cell r="M533">
            <v>48</v>
          </cell>
          <cell r="N533">
            <v>48</v>
          </cell>
          <cell r="O533">
            <v>48</v>
          </cell>
          <cell r="P533">
            <v>48</v>
          </cell>
          <cell r="V533" t="str">
            <v>Part</v>
          </cell>
          <cell r="W533" t="str">
            <v>Dw Bx, Upper</v>
          </cell>
          <cell r="X533" t="str">
            <v>PADU</v>
          </cell>
          <cell r="Y533">
            <v>42</v>
          </cell>
          <cell r="Z533">
            <v>4</v>
          </cell>
          <cell r="AA533">
            <v>24</v>
          </cell>
          <cell r="AB533">
            <v>0</v>
          </cell>
          <cell r="AC533" t="str">
            <v>Assb Drawer, Upper  42"w x 24"d</v>
          </cell>
          <cell r="AD533">
            <v>1</v>
          </cell>
          <cell r="AG533">
            <v>2.3333333333333335</v>
          </cell>
          <cell r="AH533">
            <v>21.5</v>
          </cell>
          <cell r="AL533">
            <v>0</v>
          </cell>
          <cell r="AM533">
            <v>10</v>
          </cell>
        </row>
        <row r="534">
          <cell r="A534" t="str">
            <v>PADU621</v>
          </cell>
          <cell r="B534">
            <v>31</v>
          </cell>
          <cell r="C534">
            <v>31</v>
          </cell>
          <cell r="D534">
            <v>31</v>
          </cell>
          <cell r="E534">
            <v>31</v>
          </cell>
          <cell r="F534">
            <v>31</v>
          </cell>
          <cell r="G534">
            <v>31</v>
          </cell>
          <cell r="H534">
            <v>31</v>
          </cell>
          <cell r="I534">
            <v>31</v>
          </cell>
          <cell r="J534">
            <v>31</v>
          </cell>
          <cell r="K534">
            <v>31</v>
          </cell>
          <cell r="L534">
            <v>31</v>
          </cell>
          <cell r="M534">
            <v>31</v>
          </cell>
          <cell r="N534">
            <v>31</v>
          </cell>
          <cell r="O534">
            <v>31</v>
          </cell>
          <cell r="P534">
            <v>31</v>
          </cell>
          <cell r="V534" t="str">
            <v>Part</v>
          </cell>
          <cell r="W534" t="str">
            <v>Dw Bx, Upper</v>
          </cell>
          <cell r="X534" t="str">
            <v>PADU</v>
          </cell>
          <cell r="Y534">
            <v>6</v>
          </cell>
          <cell r="Z534">
            <v>4</v>
          </cell>
          <cell r="AA534">
            <v>21</v>
          </cell>
          <cell r="AB534">
            <v>0</v>
          </cell>
          <cell r="AC534" t="str">
            <v>Assb Drawer, Upper  6"w x 21"d</v>
          </cell>
          <cell r="AD534">
            <v>1</v>
          </cell>
          <cell r="AG534">
            <v>0.29166666666666669</v>
          </cell>
          <cell r="AH534">
            <v>6.1875</v>
          </cell>
          <cell r="AL534">
            <v>0</v>
          </cell>
          <cell r="AM534">
            <v>10</v>
          </cell>
        </row>
        <row r="535">
          <cell r="A535" t="str">
            <v>PADU921</v>
          </cell>
          <cell r="B535">
            <v>31</v>
          </cell>
          <cell r="C535">
            <v>31</v>
          </cell>
          <cell r="D535">
            <v>31</v>
          </cell>
          <cell r="E535">
            <v>31</v>
          </cell>
          <cell r="F535">
            <v>31</v>
          </cell>
          <cell r="G535">
            <v>31</v>
          </cell>
          <cell r="H535">
            <v>31</v>
          </cell>
          <cell r="I535">
            <v>31</v>
          </cell>
          <cell r="J535">
            <v>31</v>
          </cell>
          <cell r="K535">
            <v>31</v>
          </cell>
          <cell r="L535">
            <v>31</v>
          </cell>
          <cell r="M535">
            <v>31</v>
          </cell>
          <cell r="N535">
            <v>31</v>
          </cell>
          <cell r="O535">
            <v>31</v>
          </cell>
          <cell r="P535">
            <v>31</v>
          </cell>
          <cell r="V535" t="str">
            <v>Part</v>
          </cell>
          <cell r="W535" t="str">
            <v>Dw Bx, Upper</v>
          </cell>
          <cell r="X535" t="str">
            <v>PADU</v>
          </cell>
          <cell r="Y535">
            <v>9</v>
          </cell>
          <cell r="Z535">
            <v>4</v>
          </cell>
          <cell r="AA535">
            <v>21</v>
          </cell>
          <cell r="AB535">
            <v>0</v>
          </cell>
          <cell r="AC535" t="str">
            <v>Assb Drawer, Upper  9"w x 21"d</v>
          </cell>
          <cell r="AD535">
            <v>1</v>
          </cell>
          <cell r="AG535">
            <v>0.4375</v>
          </cell>
          <cell r="AH535">
            <v>7.28125</v>
          </cell>
          <cell r="AL535">
            <v>0</v>
          </cell>
          <cell r="AM535">
            <v>10</v>
          </cell>
        </row>
        <row r="536">
          <cell r="A536" t="str">
            <v>PADU924</v>
          </cell>
          <cell r="B536">
            <v>31</v>
          </cell>
          <cell r="C536">
            <v>31</v>
          </cell>
          <cell r="D536">
            <v>31</v>
          </cell>
          <cell r="E536">
            <v>31</v>
          </cell>
          <cell r="F536">
            <v>31</v>
          </cell>
          <cell r="G536">
            <v>31</v>
          </cell>
          <cell r="H536">
            <v>31</v>
          </cell>
          <cell r="I536">
            <v>31</v>
          </cell>
          <cell r="J536">
            <v>31</v>
          </cell>
          <cell r="K536">
            <v>31</v>
          </cell>
          <cell r="L536">
            <v>31</v>
          </cell>
          <cell r="M536">
            <v>31</v>
          </cell>
          <cell r="N536">
            <v>31</v>
          </cell>
          <cell r="O536">
            <v>31</v>
          </cell>
          <cell r="P536">
            <v>31</v>
          </cell>
          <cell r="V536" t="str">
            <v>Part</v>
          </cell>
          <cell r="W536" t="str">
            <v>Dw Bx, Upper</v>
          </cell>
          <cell r="X536" t="str">
            <v>PADU</v>
          </cell>
          <cell r="Y536">
            <v>9</v>
          </cell>
          <cell r="Z536">
            <v>4</v>
          </cell>
          <cell r="AA536">
            <v>24</v>
          </cell>
          <cell r="AB536">
            <v>0</v>
          </cell>
          <cell r="AC536" t="str">
            <v>Assb Drawer, Upper  9"w x 24"d</v>
          </cell>
          <cell r="AD536">
            <v>1</v>
          </cell>
          <cell r="AG536">
            <v>0.4375</v>
          </cell>
          <cell r="AH536">
            <v>7.28125</v>
          </cell>
          <cell r="AL536">
            <v>0</v>
          </cell>
          <cell r="AM536">
            <v>10</v>
          </cell>
        </row>
        <row r="537">
          <cell r="A537" t="str">
            <v>PDB2106</v>
          </cell>
          <cell r="B537">
            <v>8.1</v>
          </cell>
          <cell r="C537">
            <v>8.1</v>
          </cell>
          <cell r="D537">
            <v>8.1</v>
          </cell>
          <cell r="E537">
            <v>8.1</v>
          </cell>
          <cell r="F537">
            <v>8.1</v>
          </cell>
          <cell r="G537">
            <v>8.1</v>
          </cell>
          <cell r="H537">
            <v>8.1</v>
          </cell>
          <cell r="I537">
            <v>8.1</v>
          </cell>
          <cell r="J537">
            <v>8.1</v>
          </cell>
          <cell r="K537">
            <v>8.1</v>
          </cell>
          <cell r="L537">
            <v>8.1</v>
          </cell>
          <cell r="M537">
            <v>8.1</v>
          </cell>
          <cell r="N537">
            <v>8.1</v>
          </cell>
          <cell r="O537">
            <v>8.1</v>
          </cell>
          <cell r="P537">
            <v>8.1</v>
          </cell>
          <cell r="V537" t="str">
            <v>Part</v>
          </cell>
          <cell r="W537" t="str">
            <v>Drwr Bttm</v>
          </cell>
          <cell r="X537" t="str">
            <v>PDB</v>
          </cell>
          <cell r="Y537">
            <v>6</v>
          </cell>
          <cell r="Z537">
            <v>0.875</v>
          </cell>
          <cell r="AA537">
            <v>21</v>
          </cell>
          <cell r="AB537">
            <v>0</v>
          </cell>
          <cell r="AC537" t="str">
            <v>F26069 Drwr Bttm, Van 21 x 06'' wide</v>
          </cell>
          <cell r="AD537">
            <v>1</v>
          </cell>
          <cell r="AG537">
            <v>6.3802083333333329E-2</v>
          </cell>
          <cell r="AH537">
            <v>2.87109375</v>
          </cell>
          <cell r="AL537">
            <v>0</v>
          </cell>
          <cell r="AM537">
            <v>10</v>
          </cell>
        </row>
        <row r="538">
          <cell r="A538" t="str">
            <v>PDB2109</v>
          </cell>
          <cell r="B538">
            <v>8.6</v>
          </cell>
          <cell r="C538">
            <v>8.6</v>
          </cell>
          <cell r="D538">
            <v>8.6</v>
          </cell>
          <cell r="E538">
            <v>8.6</v>
          </cell>
          <cell r="F538">
            <v>8.6</v>
          </cell>
          <cell r="G538">
            <v>8.6</v>
          </cell>
          <cell r="H538">
            <v>8.6</v>
          </cell>
          <cell r="I538">
            <v>8.6</v>
          </cell>
          <cell r="J538">
            <v>8.6</v>
          </cell>
          <cell r="K538">
            <v>8.6</v>
          </cell>
          <cell r="L538">
            <v>8.6</v>
          </cell>
          <cell r="M538">
            <v>8.6</v>
          </cell>
          <cell r="N538">
            <v>8.6</v>
          </cell>
          <cell r="O538">
            <v>8.6</v>
          </cell>
          <cell r="P538">
            <v>8.6</v>
          </cell>
          <cell r="V538" t="str">
            <v>Part</v>
          </cell>
          <cell r="W538" t="str">
            <v>Drwr Bttm</v>
          </cell>
          <cell r="X538" t="str">
            <v>PDB</v>
          </cell>
          <cell r="Y538">
            <v>9</v>
          </cell>
          <cell r="Z538">
            <v>1.3125</v>
          </cell>
          <cell r="AA538">
            <v>21</v>
          </cell>
          <cell r="AB538">
            <v>0</v>
          </cell>
          <cell r="AC538" t="str">
            <v>F26070 Drwr Bttm, Van 21 x 09'' wide</v>
          </cell>
          <cell r="AD538">
            <v>1</v>
          </cell>
          <cell r="AG538">
            <v>0.1435546875</v>
          </cell>
          <cell r="AH538">
            <v>6.4599609375</v>
          </cell>
          <cell r="AL538">
            <v>0</v>
          </cell>
          <cell r="AM538">
            <v>10</v>
          </cell>
        </row>
        <row r="539">
          <cell r="A539" t="str">
            <v>PDB2112</v>
          </cell>
          <cell r="B539">
            <v>9.1999999999999993</v>
          </cell>
          <cell r="C539">
            <v>9.1999999999999993</v>
          </cell>
          <cell r="D539">
            <v>9.1999999999999993</v>
          </cell>
          <cell r="E539">
            <v>9.1999999999999993</v>
          </cell>
          <cell r="F539">
            <v>9.1999999999999993</v>
          </cell>
          <cell r="G539">
            <v>9.1999999999999993</v>
          </cell>
          <cell r="H539">
            <v>9.1999999999999993</v>
          </cell>
          <cell r="I539">
            <v>9.1999999999999993</v>
          </cell>
          <cell r="J539">
            <v>9.1999999999999993</v>
          </cell>
          <cell r="K539">
            <v>9.1999999999999993</v>
          </cell>
          <cell r="L539">
            <v>9.1999999999999993</v>
          </cell>
          <cell r="M539">
            <v>9.1999999999999993</v>
          </cell>
          <cell r="N539">
            <v>9.1999999999999993</v>
          </cell>
          <cell r="O539">
            <v>9.1999999999999993</v>
          </cell>
          <cell r="P539">
            <v>9.1999999999999993</v>
          </cell>
          <cell r="V539" t="str">
            <v>Part</v>
          </cell>
          <cell r="W539" t="str">
            <v>Drwr Bttm</v>
          </cell>
          <cell r="X539" t="str">
            <v>PDB</v>
          </cell>
          <cell r="Y539">
            <v>12</v>
          </cell>
          <cell r="Z539">
            <v>1.75</v>
          </cell>
          <cell r="AA539">
            <v>21</v>
          </cell>
          <cell r="AB539">
            <v>0</v>
          </cell>
          <cell r="AC539" t="str">
            <v>F26036 Drwr Bttm, Van 21 x 12'' wide</v>
          </cell>
          <cell r="AD539">
            <v>1</v>
          </cell>
          <cell r="AG539">
            <v>0.25520833333333331</v>
          </cell>
          <cell r="AH539">
            <v>11.484375</v>
          </cell>
          <cell r="AL539">
            <v>0</v>
          </cell>
          <cell r="AM539">
            <v>10</v>
          </cell>
        </row>
        <row r="540">
          <cell r="A540" t="str">
            <v>PDB2115</v>
          </cell>
          <cell r="B540">
            <v>10</v>
          </cell>
          <cell r="C540">
            <v>10</v>
          </cell>
          <cell r="D540">
            <v>10</v>
          </cell>
          <cell r="E540">
            <v>10</v>
          </cell>
          <cell r="F540">
            <v>10</v>
          </cell>
          <cell r="G540">
            <v>10</v>
          </cell>
          <cell r="H540">
            <v>10</v>
          </cell>
          <cell r="I540">
            <v>10</v>
          </cell>
          <cell r="J540">
            <v>10</v>
          </cell>
          <cell r="K540">
            <v>10</v>
          </cell>
          <cell r="L540">
            <v>10</v>
          </cell>
          <cell r="M540">
            <v>10</v>
          </cell>
          <cell r="N540">
            <v>10</v>
          </cell>
          <cell r="O540">
            <v>10</v>
          </cell>
          <cell r="P540">
            <v>10</v>
          </cell>
          <cell r="V540" t="str">
            <v>Part</v>
          </cell>
          <cell r="W540" t="str">
            <v>Drwr Bttm</v>
          </cell>
          <cell r="X540" t="str">
            <v>PDB</v>
          </cell>
          <cell r="Y540">
            <v>15</v>
          </cell>
          <cell r="Z540">
            <v>2.1875</v>
          </cell>
          <cell r="AA540">
            <v>21</v>
          </cell>
          <cell r="AB540">
            <v>0</v>
          </cell>
          <cell r="AC540" t="str">
            <v>F26037 Drwr Bttm, Van 21 x 15'' wide</v>
          </cell>
          <cell r="AD540">
            <v>1</v>
          </cell>
          <cell r="AG540">
            <v>0.39876302083333331</v>
          </cell>
          <cell r="AH540">
            <v>17.9443359375</v>
          </cell>
          <cell r="AL540">
            <v>0</v>
          </cell>
          <cell r="AM540">
            <v>10</v>
          </cell>
        </row>
        <row r="541">
          <cell r="A541" t="str">
            <v>PDB2118</v>
          </cell>
          <cell r="B541">
            <v>10.8</v>
          </cell>
          <cell r="C541">
            <v>10.8</v>
          </cell>
          <cell r="D541">
            <v>10.8</v>
          </cell>
          <cell r="E541">
            <v>10.8</v>
          </cell>
          <cell r="F541">
            <v>10.8</v>
          </cell>
          <cell r="G541">
            <v>10.8</v>
          </cell>
          <cell r="H541">
            <v>10.8</v>
          </cell>
          <cell r="I541">
            <v>10.8</v>
          </cell>
          <cell r="J541">
            <v>10.8</v>
          </cell>
          <cell r="K541">
            <v>10.8</v>
          </cell>
          <cell r="L541">
            <v>10.8</v>
          </cell>
          <cell r="M541">
            <v>10.8</v>
          </cell>
          <cell r="N541">
            <v>10.8</v>
          </cell>
          <cell r="O541">
            <v>10.8</v>
          </cell>
          <cell r="P541">
            <v>10.8</v>
          </cell>
          <cell r="V541" t="str">
            <v>Part</v>
          </cell>
          <cell r="W541" t="str">
            <v>Drwr Bttm</v>
          </cell>
          <cell r="X541" t="str">
            <v>PDB</v>
          </cell>
          <cell r="Y541">
            <v>18</v>
          </cell>
          <cell r="Z541">
            <v>2.625</v>
          </cell>
          <cell r="AA541">
            <v>21</v>
          </cell>
          <cell r="AB541">
            <v>0</v>
          </cell>
          <cell r="AC541" t="str">
            <v>F26038 Drwr Bttm, Van 21 x 18'' wide</v>
          </cell>
          <cell r="AD541">
            <v>1</v>
          </cell>
          <cell r="AG541">
            <v>0.57421875</v>
          </cell>
          <cell r="AH541">
            <v>25.83984375</v>
          </cell>
          <cell r="AL541">
            <v>0</v>
          </cell>
          <cell r="AM541">
            <v>10</v>
          </cell>
        </row>
        <row r="542">
          <cell r="A542" t="str">
            <v>PDB2121</v>
          </cell>
          <cell r="B542">
            <v>12.3</v>
          </cell>
          <cell r="C542">
            <v>12.3</v>
          </cell>
          <cell r="D542">
            <v>12.3</v>
          </cell>
          <cell r="E542">
            <v>12.3</v>
          </cell>
          <cell r="F542">
            <v>12.3</v>
          </cell>
          <cell r="G542">
            <v>12.3</v>
          </cell>
          <cell r="H542">
            <v>12.3</v>
          </cell>
          <cell r="I542">
            <v>12.3</v>
          </cell>
          <cell r="J542">
            <v>12.3</v>
          </cell>
          <cell r="K542">
            <v>12.3</v>
          </cell>
          <cell r="L542">
            <v>12.3</v>
          </cell>
          <cell r="M542">
            <v>12.3</v>
          </cell>
          <cell r="N542">
            <v>12.3</v>
          </cell>
          <cell r="O542">
            <v>12.3</v>
          </cell>
          <cell r="P542">
            <v>12.3</v>
          </cell>
          <cell r="V542" t="str">
            <v>Part</v>
          </cell>
          <cell r="W542" t="str">
            <v>Drwr Bttm</v>
          </cell>
          <cell r="X542" t="str">
            <v>PDB</v>
          </cell>
          <cell r="Y542">
            <v>21</v>
          </cell>
          <cell r="Z542">
            <v>3.0625</v>
          </cell>
          <cell r="AA542">
            <v>21</v>
          </cell>
          <cell r="AB542">
            <v>0</v>
          </cell>
          <cell r="AC542" t="str">
            <v>F26068 Drwr Bttm, Van 21 x 21'' wide</v>
          </cell>
          <cell r="AD542">
            <v>1</v>
          </cell>
          <cell r="AG542">
            <v>0.78157552083333337</v>
          </cell>
          <cell r="AH542">
            <v>35.1708984375</v>
          </cell>
          <cell r="AL542">
            <v>0</v>
          </cell>
          <cell r="AM542">
            <v>10</v>
          </cell>
        </row>
        <row r="543">
          <cell r="A543" t="str">
            <v>PDB2124</v>
          </cell>
          <cell r="B543">
            <v>13.3</v>
          </cell>
          <cell r="C543">
            <v>13.3</v>
          </cell>
          <cell r="D543">
            <v>13.3</v>
          </cell>
          <cell r="E543">
            <v>13.3</v>
          </cell>
          <cell r="F543">
            <v>13.3</v>
          </cell>
          <cell r="G543">
            <v>13.3</v>
          </cell>
          <cell r="H543">
            <v>13.3</v>
          </cell>
          <cell r="I543">
            <v>13.3</v>
          </cell>
          <cell r="J543">
            <v>13.3</v>
          </cell>
          <cell r="K543">
            <v>13.3</v>
          </cell>
          <cell r="L543">
            <v>13.3</v>
          </cell>
          <cell r="M543">
            <v>13.3</v>
          </cell>
          <cell r="N543">
            <v>13.3</v>
          </cell>
          <cell r="O543">
            <v>13.3</v>
          </cell>
          <cell r="P543">
            <v>13.3</v>
          </cell>
          <cell r="V543" t="str">
            <v>Part</v>
          </cell>
          <cell r="W543" t="str">
            <v>Drwr Bttm</v>
          </cell>
          <cell r="X543" t="str">
            <v>PDB</v>
          </cell>
          <cell r="Y543">
            <v>24</v>
          </cell>
          <cell r="Z543">
            <v>3.5</v>
          </cell>
          <cell r="AA543">
            <v>21</v>
          </cell>
          <cell r="AB543">
            <v>0</v>
          </cell>
          <cell r="AC543" t="str">
            <v>F26040 Drwr Bttm, Van 21 x 24'' wide</v>
          </cell>
          <cell r="AD543">
            <v>1</v>
          </cell>
          <cell r="AG543">
            <v>1.0208333333333333</v>
          </cell>
          <cell r="AH543">
            <v>45.9375</v>
          </cell>
          <cell r="AL543">
            <v>0</v>
          </cell>
          <cell r="AM543">
            <v>10</v>
          </cell>
        </row>
        <row r="544">
          <cell r="A544" t="str">
            <v>PDB2127</v>
          </cell>
          <cell r="B544">
            <v>15.6</v>
          </cell>
          <cell r="C544">
            <v>15.6</v>
          </cell>
          <cell r="D544">
            <v>15.6</v>
          </cell>
          <cell r="E544">
            <v>15.6</v>
          </cell>
          <cell r="F544">
            <v>15.6</v>
          </cell>
          <cell r="G544">
            <v>15.6</v>
          </cell>
          <cell r="H544">
            <v>15.6</v>
          </cell>
          <cell r="I544">
            <v>15.6</v>
          </cell>
          <cell r="J544">
            <v>15.6</v>
          </cell>
          <cell r="K544">
            <v>15.6</v>
          </cell>
          <cell r="L544">
            <v>15.6</v>
          </cell>
          <cell r="M544">
            <v>15.6</v>
          </cell>
          <cell r="N544">
            <v>15.6</v>
          </cell>
          <cell r="O544">
            <v>15.6</v>
          </cell>
          <cell r="P544">
            <v>15.6</v>
          </cell>
          <cell r="V544" t="str">
            <v>Part</v>
          </cell>
          <cell r="W544" t="str">
            <v>Drwr Bttm</v>
          </cell>
          <cell r="X544" t="str">
            <v>PDB</v>
          </cell>
          <cell r="Y544">
            <v>27</v>
          </cell>
          <cell r="Z544">
            <v>3.9375</v>
          </cell>
          <cell r="AA544">
            <v>21</v>
          </cell>
          <cell r="AB544">
            <v>0</v>
          </cell>
          <cell r="AC544" t="str">
            <v>F26071 Drwr Bttm, Van 21 x 27'' wide</v>
          </cell>
          <cell r="AD544">
            <v>1</v>
          </cell>
          <cell r="AG544">
            <v>1.2919921875</v>
          </cell>
          <cell r="AH544">
            <v>58.1396484375</v>
          </cell>
          <cell r="AL544">
            <v>0</v>
          </cell>
          <cell r="AM544">
            <v>10</v>
          </cell>
        </row>
        <row r="545">
          <cell r="A545" t="str">
            <v>PDB2130</v>
          </cell>
          <cell r="B545">
            <v>16.8</v>
          </cell>
          <cell r="C545">
            <v>16.8</v>
          </cell>
          <cell r="D545">
            <v>16.8</v>
          </cell>
          <cell r="E545">
            <v>16.8</v>
          </cell>
          <cell r="F545">
            <v>16.8</v>
          </cell>
          <cell r="G545">
            <v>16.8</v>
          </cell>
          <cell r="H545">
            <v>16.8</v>
          </cell>
          <cell r="I545">
            <v>16.8</v>
          </cell>
          <cell r="J545">
            <v>16.8</v>
          </cell>
          <cell r="K545">
            <v>16.8</v>
          </cell>
          <cell r="L545">
            <v>16.8</v>
          </cell>
          <cell r="M545">
            <v>16.8</v>
          </cell>
          <cell r="N545">
            <v>16.8</v>
          </cell>
          <cell r="O545">
            <v>16.8</v>
          </cell>
          <cell r="P545">
            <v>16.8</v>
          </cell>
          <cell r="V545" t="str">
            <v>Part</v>
          </cell>
          <cell r="W545" t="str">
            <v>Drwr Bttm</v>
          </cell>
          <cell r="X545" t="str">
            <v>PDB</v>
          </cell>
          <cell r="Y545">
            <v>30</v>
          </cell>
          <cell r="Z545">
            <v>4.375</v>
          </cell>
          <cell r="AA545">
            <v>21</v>
          </cell>
          <cell r="AB545">
            <v>0</v>
          </cell>
          <cell r="AC545" t="str">
            <v>F26042 Drwr Bttm, Van 21 x 30'' wide</v>
          </cell>
          <cell r="AD545">
            <v>1</v>
          </cell>
          <cell r="AG545">
            <v>1.5950520833333333</v>
          </cell>
          <cell r="AH545">
            <v>71.77734375</v>
          </cell>
          <cell r="AL545">
            <v>0</v>
          </cell>
          <cell r="AM545">
            <v>10</v>
          </cell>
        </row>
        <row r="546">
          <cell r="A546" t="str">
            <v>PDB2133</v>
          </cell>
          <cell r="B546">
            <v>17.600000000000001</v>
          </cell>
          <cell r="C546">
            <v>17.600000000000001</v>
          </cell>
          <cell r="D546">
            <v>17.600000000000001</v>
          </cell>
          <cell r="E546">
            <v>17.600000000000001</v>
          </cell>
          <cell r="F546">
            <v>17.600000000000001</v>
          </cell>
          <cell r="G546">
            <v>17.600000000000001</v>
          </cell>
          <cell r="H546">
            <v>17.600000000000001</v>
          </cell>
          <cell r="I546">
            <v>17.600000000000001</v>
          </cell>
          <cell r="J546">
            <v>17.600000000000001</v>
          </cell>
          <cell r="K546">
            <v>17.600000000000001</v>
          </cell>
          <cell r="L546">
            <v>17.600000000000001</v>
          </cell>
          <cell r="M546">
            <v>17.600000000000001</v>
          </cell>
          <cell r="N546">
            <v>17.600000000000001</v>
          </cell>
          <cell r="O546">
            <v>17.600000000000001</v>
          </cell>
          <cell r="P546">
            <v>17.600000000000001</v>
          </cell>
          <cell r="V546" t="str">
            <v>Part</v>
          </cell>
          <cell r="W546" t="str">
            <v>Drwr Bttm</v>
          </cell>
          <cell r="X546" t="str">
            <v>PDB</v>
          </cell>
          <cell r="Y546">
            <v>33</v>
          </cell>
          <cell r="Z546">
            <v>4.8125</v>
          </cell>
          <cell r="AA546">
            <v>21</v>
          </cell>
          <cell r="AB546">
            <v>0</v>
          </cell>
          <cell r="AC546" t="str">
            <v>F26073 Drwr Bttm, Van 21 x 33'' wide</v>
          </cell>
          <cell r="AD546">
            <v>1</v>
          </cell>
          <cell r="AG546">
            <v>1.9300130208333333</v>
          </cell>
          <cell r="AH546">
            <v>86.8505859375</v>
          </cell>
          <cell r="AL546">
            <v>0</v>
          </cell>
          <cell r="AM546">
            <v>10</v>
          </cell>
        </row>
        <row r="547">
          <cell r="A547" t="str">
            <v>PDB2136</v>
          </cell>
          <cell r="B547">
            <v>19.3</v>
          </cell>
          <cell r="C547">
            <v>19.3</v>
          </cell>
          <cell r="D547">
            <v>19.3</v>
          </cell>
          <cell r="E547">
            <v>19.3</v>
          </cell>
          <cell r="F547">
            <v>19.3</v>
          </cell>
          <cell r="G547">
            <v>19.3</v>
          </cell>
          <cell r="H547">
            <v>19.3</v>
          </cell>
          <cell r="I547">
            <v>19.3</v>
          </cell>
          <cell r="J547">
            <v>19.3</v>
          </cell>
          <cell r="K547">
            <v>19.3</v>
          </cell>
          <cell r="L547">
            <v>19.3</v>
          </cell>
          <cell r="M547">
            <v>19.3</v>
          </cell>
          <cell r="N547">
            <v>19.3</v>
          </cell>
          <cell r="O547">
            <v>19.3</v>
          </cell>
          <cell r="P547">
            <v>19.3</v>
          </cell>
          <cell r="V547" t="str">
            <v>Part</v>
          </cell>
          <cell r="W547" t="str">
            <v>Drwr Bttm</v>
          </cell>
          <cell r="X547" t="str">
            <v>PDB</v>
          </cell>
          <cell r="Y547">
            <v>36</v>
          </cell>
          <cell r="Z547">
            <v>5.25</v>
          </cell>
          <cell r="AA547">
            <v>21</v>
          </cell>
          <cell r="AB547">
            <v>0</v>
          </cell>
          <cell r="AC547" t="str">
            <v>F26044 Drwr Bttm, Van 21 x 36'' wide</v>
          </cell>
          <cell r="AD547">
            <v>1</v>
          </cell>
          <cell r="AG547">
            <v>2.296875</v>
          </cell>
          <cell r="AH547">
            <v>103.359375</v>
          </cell>
          <cell r="AL547">
            <v>0</v>
          </cell>
          <cell r="AM547">
            <v>10</v>
          </cell>
        </row>
        <row r="548">
          <cell r="A548" t="str">
            <v>PDB2139</v>
          </cell>
          <cell r="B548">
            <v>21.7</v>
          </cell>
          <cell r="C548">
            <v>21.7</v>
          </cell>
          <cell r="D548">
            <v>21.7</v>
          </cell>
          <cell r="E548">
            <v>21.7</v>
          </cell>
          <cell r="F548">
            <v>21.7</v>
          </cell>
          <cell r="G548">
            <v>21.7</v>
          </cell>
          <cell r="H548">
            <v>21.7</v>
          </cell>
          <cell r="I548">
            <v>21.7</v>
          </cell>
          <cell r="J548">
            <v>21.7</v>
          </cell>
          <cell r="K548">
            <v>21.7</v>
          </cell>
          <cell r="L548">
            <v>21.7</v>
          </cell>
          <cell r="M548">
            <v>21.7</v>
          </cell>
          <cell r="N548">
            <v>21.7</v>
          </cell>
          <cell r="O548">
            <v>21.7</v>
          </cell>
          <cell r="P548">
            <v>21.7</v>
          </cell>
          <cell r="V548" t="str">
            <v>Part</v>
          </cell>
          <cell r="W548" t="str">
            <v>Drwr Bttm</v>
          </cell>
          <cell r="X548" t="str">
            <v>PDB</v>
          </cell>
          <cell r="Y548">
            <v>39</v>
          </cell>
          <cell r="Z548">
            <v>6.5</v>
          </cell>
          <cell r="AA548">
            <v>24</v>
          </cell>
          <cell r="AB548">
            <v>0</v>
          </cell>
          <cell r="AC548" t="str">
            <v>F26074 Drwr Bttm, Van 21 x 39'' wide</v>
          </cell>
          <cell r="AD548">
            <v>1</v>
          </cell>
          <cell r="AG548">
            <v>3.5208333333333335</v>
          </cell>
          <cell r="AH548">
            <v>158.4375</v>
          </cell>
          <cell r="AL548">
            <v>0</v>
          </cell>
          <cell r="AM548">
            <v>10</v>
          </cell>
        </row>
        <row r="549">
          <cell r="A549" t="str">
            <v>PDB2142</v>
          </cell>
          <cell r="B549">
            <v>23</v>
          </cell>
          <cell r="C549">
            <v>23</v>
          </cell>
          <cell r="D549">
            <v>23</v>
          </cell>
          <cell r="E549">
            <v>23</v>
          </cell>
          <cell r="F549">
            <v>23</v>
          </cell>
          <cell r="G549">
            <v>23</v>
          </cell>
          <cell r="H549">
            <v>23</v>
          </cell>
          <cell r="I549">
            <v>23</v>
          </cell>
          <cell r="J549">
            <v>23</v>
          </cell>
          <cell r="K549">
            <v>23</v>
          </cell>
          <cell r="L549">
            <v>23</v>
          </cell>
          <cell r="M549">
            <v>23</v>
          </cell>
          <cell r="N549">
            <v>23</v>
          </cell>
          <cell r="O549">
            <v>23</v>
          </cell>
          <cell r="P549">
            <v>23</v>
          </cell>
          <cell r="V549" t="str">
            <v>Part</v>
          </cell>
          <cell r="W549" t="str">
            <v>Drwr Bttm</v>
          </cell>
          <cell r="X549" t="str">
            <v>PDB</v>
          </cell>
          <cell r="Y549">
            <v>42</v>
          </cell>
          <cell r="Z549">
            <v>7</v>
          </cell>
          <cell r="AA549">
            <v>24</v>
          </cell>
          <cell r="AB549">
            <v>0</v>
          </cell>
          <cell r="AC549" t="str">
            <v>F26045 Drwr Bttm, Van 21 x 42'' wide</v>
          </cell>
          <cell r="AD549">
            <v>1</v>
          </cell>
          <cell r="AG549">
            <v>4.083333333333333</v>
          </cell>
          <cell r="AH549">
            <v>183.75</v>
          </cell>
          <cell r="AL549">
            <v>0</v>
          </cell>
          <cell r="AM549">
            <v>10</v>
          </cell>
        </row>
        <row r="550">
          <cell r="A550" t="str">
            <v>PDB2409</v>
          </cell>
          <cell r="B550">
            <v>8.6</v>
          </cell>
          <cell r="C550">
            <v>8.6</v>
          </cell>
          <cell r="D550">
            <v>8.6</v>
          </cell>
          <cell r="E550">
            <v>8.6</v>
          </cell>
          <cell r="F550">
            <v>8.6</v>
          </cell>
          <cell r="G550">
            <v>8.6</v>
          </cell>
          <cell r="H550">
            <v>8.6</v>
          </cell>
          <cell r="I550">
            <v>8.6</v>
          </cell>
          <cell r="J550">
            <v>8.6</v>
          </cell>
          <cell r="K550">
            <v>8.6</v>
          </cell>
          <cell r="L550">
            <v>8.6</v>
          </cell>
          <cell r="M550">
            <v>8.6</v>
          </cell>
          <cell r="N550">
            <v>8.6</v>
          </cell>
          <cell r="O550">
            <v>8.6</v>
          </cell>
          <cell r="P550">
            <v>8.6</v>
          </cell>
          <cell r="V550" t="str">
            <v>Part</v>
          </cell>
          <cell r="W550" t="str">
            <v>Drwr Bttm</v>
          </cell>
          <cell r="X550" t="str">
            <v>PDB</v>
          </cell>
          <cell r="Y550">
            <v>9</v>
          </cell>
          <cell r="Z550">
            <v>1.5</v>
          </cell>
          <cell r="AA550">
            <v>24</v>
          </cell>
          <cell r="AB550">
            <v>0</v>
          </cell>
          <cell r="AC550" t="str">
            <v>F26072 Drwr Bttm, Base 24d x 09'' wide</v>
          </cell>
          <cell r="AD550">
            <v>1</v>
          </cell>
          <cell r="AG550">
            <v>0.1875</v>
          </cell>
          <cell r="AH550">
            <v>8.4375</v>
          </cell>
          <cell r="AL550">
            <v>0</v>
          </cell>
          <cell r="AM550">
            <v>10</v>
          </cell>
        </row>
        <row r="551">
          <cell r="A551" t="str">
            <v>PDB2412</v>
          </cell>
          <cell r="B551">
            <v>9.1999999999999993</v>
          </cell>
          <cell r="C551">
            <v>9.1999999999999993</v>
          </cell>
          <cell r="D551">
            <v>9.1999999999999993</v>
          </cell>
          <cell r="E551">
            <v>9.1999999999999993</v>
          </cell>
          <cell r="F551">
            <v>9.1999999999999993</v>
          </cell>
          <cell r="G551">
            <v>9.1999999999999993</v>
          </cell>
          <cell r="H551">
            <v>9.1999999999999993</v>
          </cell>
          <cell r="I551">
            <v>9.1999999999999993</v>
          </cell>
          <cell r="J551">
            <v>9.1999999999999993</v>
          </cell>
          <cell r="K551">
            <v>9.1999999999999993</v>
          </cell>
          <cell r="L551">
            <v>9.1999999999999993</v>
          </cell>
          <cell r="M551">
            <v>9.1999999999999993</v>
          </cell>
          <cell r="N551">
            <v>9.1999999999999993</v>
          </cell>
          <cell r="O551">
            <v>9.1999999999999993</v>
          </cell>
          <cell r="P551">
            <v>9.1999999999999993</v>
          </cell>
          <cell r="V551" t="str">
            <v>Part</v>
          </cell>
          <cell r="W551" t="str">
            <v>Drwr Bttm</v>
          </cell>
          <cell r="X551" t="str">
            <v>PDB</v>
          </cell>
          <cell r="Y551">
            <v>12</v>
          </cell>
          <cell r="Z551">
            <v>2</v>
          </cell>
          <cell r="AA551">
            <v>24</v>
          </cell>
          <cell r="AB551">
            <v>0</v>
          </cell>
          <cell r="AC551" t="str">
            <v>F26026 Drwr Bttm, Base 24d x 12'' wide</v>
          </cell>
          <cell r="AD551">
            <v>1</v>
          </cell>
          <cell r="AG551">
            <v>0.33333333333333331</v>
          </cell>
          <cell r="AH551">
            <v>15</v>
          </cell>
          <cell r="AL551">
            <v>0</v>
          </cell>
          <cell r="AM551">
            <v>10</v>
          </cell>
        </row>
        <row r="552">
          <cell r="A552" t="str">
            <v>PDB2415</v>
          </cell>
          <cell r="B552">
            <v>10</v>
          </cell>
          <cell r="C552">
            <v>10</v>
          </cell>
          <cell r="D552">
            <v>10</v>
          </cell>
          <cell r="E552">
            <v>10</v>
          </cell>
          <cell r="F552">
            <v>10</v>
          </cell>
          <cell r="G552">
            <v>10</v>
          </cell>
          <cell r="H552">
            <v>10</v>
          </cell>
          <cell r="I552">
            <v>10</v>
          </cell>
          <cell r="J552">
            <v>10</v>
          </cell>
          <cell r="K552">
            <v>10</v>
          </cell>
          <cell r="L552">
            <v>10</v>
          </cell>
          <cell r="M552">
            <v>10</v>
          </cell>
          <cell r="N552">
            <v>10</v>
          </cell>
          <cell r="O552">
            <v>10</v>
          </cell>
          <cell r="P552">
            <v>10</v>
          </cell>
          <cell r="V552" t="str">
            <v>Part</v>
          </cell>
          <cell r="W552" t="str">
            <v>Drwr Bttm</v>
          </cell>
          <cell r="X552" t="str">
            <v>PDB</v>
          </cell>
          <cell r="Y552">
            <v>15</v>
          </cell>
          <cell r="Z552">
            <v>2.5</v>
          </cell>
          <cell r="AA552">
            <v>24</v>
          </cell>
          <cell r="AB552">
            <v>0</v>
          </cell>
          <cell r="AC552" t="str">
            <v>F26027 Drwr Bttm, Base 24d x 15'' wide</v>
          </cell>
          <cell r="AD552">
            <v>1</v>
          </cell>
          <cell r="AG552">
            <v>0.52083333333333337</v>
          </cell>
          <cell r="AH552">
            <v>23.4375</v>
          </cell>
          <cell r="AL552">
            <v>0</v>
          </cell>
          <cell r="AM552">
            <v>10</v>
          </cell>
        </row>
        <row r="553">
          <cell r="A553" t="str">
            <v>PDB2418</v>
          </cell>
          <cell r="B553">
            <v>10.8</v>
          </cell>
          <cell r="C553">
            <v>10.8</v>
          </cell>
          <cell r="D553">
            <v>10.8</v>
          </cell>
          <cell r="E553">
            <v>10.8</v>
          </cell>
          <cell r="F553">
            <v>10.8</v>
          </cell>
          <cell r="G553">
            <v>10.8</v>
          </cell>
          <cell r="H553">
            <v>10.8</v>
          </cell>
          <cell r="I553">
            <v>10.8</v>
          </cell>
          <cell r="J553">
            <v>10.8</v>
          </cell>
          <cell r="K553">
            <v>10.8</v>
          </cell>
          <cell r="L553">
            <v>10.8</v>
          </cell>
          <cell r="M553">
            <v>10.8</v>
          </cell>
          <cell r="N553">
            <v>10.8</v>
          </cell>
          <cell r="O553">
            <v>10.8</v>
          </cell>
          <cell r="P553">
            <v>10.8</v>
          </cell>
          <cell r="V553" t="str">
            <v>Part</v>
          </cell>
          <cell r="W553" t="str">
            <v>Drwr Bttm</v>
          </cell>
          <cell r="X553" t="str">
            <v>PDB</v>
          </cell>
          <cell r="Y553">
            <v>18</v>
          </cell>
          <cell r="Z553">
            <v>3</v>
          </cell>
          <cell r="AA553">
            <v>24</v>
          </cell>
          <cell r="AB553">
            <v>0</v>
          </cell>
          <cell r="AC553" t="str">
            <v>F26028 Drwr Bttm, Base 24d x 18'' wide</v>
          </cell>
          <cell r="AD553">
            <v>1</v>
          </cell>
          <cell r="AG553">
            <v>0.75</v>
          </cell>
          <cell r="AH553">
            <v>33.75</v>
          </cell>
          <cell r="AL553">
            <v>0</v>
          </cell>
          <cell r="AM553">
            <v>10</v>
          </cell>
        </row>
        <row r="554">
          <cell r="A554" t="str">
            <v>PDB2421</v>
          </cell>
          <cell r="B554">
            <v>12.3</v>
          </cell>
          <cell r="C554">
            <v>12.3</v>
          </cell>
          <cell r="D554">
            <v>12.3</v>
          </cell>
          <cell r="E554">
            <v>12.3</v>
          </cell>
          <cell r="F554">
            <v>12.3</v>
          </cell>
          <cell r="G554">
            <v>12.3</v>
          </cell>
          <cell r="H554">
            <v>12.3</v>
          </cell>
          <cell r="I554">
            <v>12.3</v>
          </cell>
          <cell r="J554">
            <v>12.3</v>
          </cell>
          <cell r="K554">
            <v>12.3</v>
          </cell>
          <cell r="L554">
            <v>12.3</v>
          </cell>
          <cell r="M554">
            <v>12.3</v>
          </cell>
          <cell r="N554">
            <v>12.3</v>
          </cell>
          <cell r="O554">
            <v>12.3</v>
          </cell>
          <cell r="P554">
            <v>12.3</v>
          </cell>
          <cell r="V554" t="str">
            <v>Part</v>
          </cell>
          <cell r="W554" t="str">
            <v>Drwr Bttm</v>
          </cell>
          <cell r="X554" t="str">
            <v>PDB</v>
          </cell>
          <cell r="Y554">
            <v>21</v>
          </cell>
          <cell r="Z554">
            <v>3.5</v>
          </cell>
          <cell r="AA554">
            <v>24</v>
          </cell>
          <cell r="AB554">
            <v>0</v>
          </cell>
          <cell r="AC554" t="str">
            <v>F26029 Drwr Bttm, Base 24d x 21'' wide</v>
          </cell>
          <cell r="AD554">
            <v>1</v>
          </cell>
          <cell r="AG554">
            <v>1.0208333333333333</v>
          </cell>
          <cell r="AH554">
            <v>45.9375</v>
          </cell>
          <cell r="AL554">
            <v>0</v>
          </cell>
          <cell r="AM554">
            <v>10</v>
          </cell>
        </row>
        <row r="555">
          <cell r="A555" t="str">
            <v>PDB2424</v>
          </cell>
          <cell r="B555">
            <v>13.3</v>
          </cell>
          <cell r="C555">
            <v>13.3</v>
          </cell>
          <cell r="D555">
            <v>13.3</v>
          </cell>
          <cell r="E555">
            <v>13.3</v>
          </cell>
          <cell r="F555">
            <v>13.3</v>
          </cell>
          <cell r="G555">
            <v>13.3</v>
          </cell>
          <cell r="H555">
            <v>13.3</v>
          </cell>
          <cell r="I555">
            <v>13.3</v>
          </cell>
          <cell r="J555">
            <v>13.3</v>
          </cell>
          <cell r="K555">
            <v>13.3</v>
          </cell>
          <cell r="L555">
            <v>13.3</v>
          </cell>
          <cell r="M555">
            <v>13.3</v>
          </cell>
          <cell r="N555">
            <v>13.3</v>
          </cell>
          <cell r="O555">
            <v>13.3</v>
          </cell>
          <cell r="P555">
            <v>13.3</v>
          </cell>
          <cell r="V555" t="str">
            <v>Part</v>
          </cell>
          <cell r="W555" t="str">
            <v>Drwr Bttm</v>
          </cell>
          <cell r="X555" t="str">
            <v>PDB</v>
          </cell>
          <cell r="Y555">
            <v>24</v>
          </cell>
          <cell r="Z555">
            <v>4</v>
          </cell>
          <cell r="AA555">
            <v>24</v>
          </cell>
          <cell r="AB555">
            <v>0</v>
          </cell>
          <cell r="AC555" t="str">
            <v>F26030 Drwr Bttm, Base 24d x 24'' wide</v>
          </cell>
          <cell r="AD555">
            <v>1</v>
          </cell>
          <cell r="AG555">
            <v>1.3333333333333333</v>
          </cell>
          <cell r="AH555">
            <v>60</v>
          </cell>
          <cell r="AL555">
            <v>0</v>
          </cell>
          <cell r="AM555">
            <v>10</v>
          </cell>
        </row>
        <row r="556">
          <cell r="A556" t="str">
            <v>PDB2427</v>
          </cell>
          <cell r="B556">
            <v>15.6</v>
          </cell>
          <cell r="C556">
            <v>15.6</v>
          </cell>
          <cell r="D556">
            <v>15.6</v>
          </cell>
          <cell r="E556">
            <v>15.6</v>
          </cell>
          <cell r="F556">
            <v>15.6</v>
          </cell>
          <cell r="G556">
            <v>15.6</v>
          </cell>
          <cell r="H556">
            <v>15.6</v>
          </cell>
          <cell r="I556">
            <v>15.6</v>
          </cell>
          <cell r="J556">
            <v>15.6</v>
          </cell>
          <cell r="K556">
            <v>15.6</v>
          </cell>
          <cell r="L556">
            <v>15.6</v>
          </cell>
          <cell r="M556">
            <v>15.6</v>
          </cell>
          <cell r="N556">
            <v>15.6</v>
          </cell>
          <cell r="O556">
            <v>15.6</v>
          </cell>
          <cell r="P556">
            <v>15.6</v>
          </cell>
          <cell r="V556" t="str">
            <v>Part</v>
          </cell>
          <cell r="W556" t="str">
            <v>Drwr Bttm</v>
          </cell>
          <cell r="X556" t="str">
            <v>PDB</v>
          </cell>
          <cell r="Y556">
            <v>27</v>
          </cell>
          <cell r="Z556">
            <v>4.5</v>
          </cell>
          <cell r="AA556">
            <v>24</v>
          </cell>
          <cell r="AB556">
            <v>0</v>
          </cell>
          <cell r="AC556" t="str">
            <v>F26031 Drwr Bttm, Base 24d x 27'' wide</v>
          </cell>
          <cell r="AD556">
            <v>1</v>
          </cell>
          <cell r="AG556">
            <v>1.6875</v>
          </cell>
          <cell r="AH556">
            <v>75.9375</v>
          </cell>
          <cell r="AL556">
            <v>0</v>
          </cell>
          <cell r="AM556">
            <v>10</v>
          </cell>
        </row>
        <row r="557">
          <cell r="A557" t="str">
            <v>PDB2430</v>
          </cell>
          <cell r="B557">
            <v>16.8</v>
          </cell>
          <cell r="C557">
            <v>16.8</v>
          </cell>
          <cell r="D557">
            <v>16.8</v>
          </cell>
          <cell r="E557">
            <v>16.8</v>
          </cell>
          <cell r="F557">
            <v>16.8</v>
          </cell>
          <cell r="G557">
            <v>16.8</v>
          </cell>
          <cell r="H557">
            <v>16.8</v>
          </cell>
          <cell r="I557">
            <v>16.8</v>
          </cell>
          <cell r="J557">
            <v>16.8</v>
          </cell>
          <cell r="K557">
            <v>16.8</v>
          </cell>
          <cell r="L557">
            <v>16.8</v>
          </cell>
          <cell r="M557">
            <v>16.8</v>
          </cell>
          <cell r="N557">
            <v>16.8</v>
          </cell>
          <cell r="O557">
            <v>16.8</v>
          </cell>
          <cell r="P557">
            <v>16.8</v>
          </cell>
          <cell r="V557" t="str">
            <v>Part</v>
          </cell>
          <cell r="W557" t="str">
            <v>Drwr Bttm</v>
          </cell>
          <cell r="X557" t="str">
            <v>PDB</v>
          </cell>
          <cell r="Y557">
            <v>30</v>
          </cell>
          <cell r="Z557">
            <v>5</v>
          </cell>
          <cell r="AA557">
            <v>24</v>
          </cell>
          <cell r="AB557">
            <v>0</v>
          </cell>
          <cell r="AC557" t="str">
            <v>F26032 Drwr Bttm, Base 24d x 30'' wide</v>
          </cell>
          <cell r="AD557">
            <v>1</v>
          </cell>
          <cell r="AG557">
            <v>2.0833333333333335</v>
          </cell>
          <cell r="AH557">
            <v>93.75</v>
          </cell>
          <cell r="AL557">
            <v>0</v>
          </cell>
          <cell r="AM557">
            <v>10</v>
          </cell>
        </row>
        <row r="558">
          <cell r="A558" t="str">
            <v>PDB2433</v>
          </cell>
          <cell r="B558">
            <v>17.600000000000001</v>
          </cell>
          <cell r="C558">
            <v>17.600000000000001</v>
          </cell>
          <cell r="D558">
            <v>17.600000000000001</v>
          </cell>
          <cell r="E558">
            <v>17.600000000000001</v>
          </cell>
          <cell r="F558">
            <v>17.600000000000001</v>
          </cell>
          <cell r="G558">
            <v>17.600000000000001</v>
          </cell>
          <cell r="H558">
            <v>17.600000000000001</v>
          </cell>
          <cell r="I558">
            <v>17.600000000000001</v>
          </cell>
          <cell r="J558">
            <v>17.600000000000001</v>
          </cell>
          <cell r="K558">
            <v>17.600000000000001</v>
          </cell>
          <cell r="L558">
            <v>17.600000000000001</v>
          </cell>
          <cell r="M558">
            <v>17.600000000000001</v>
          </cell>
          <cell r="N558">
            <v>17.600000000000001</v>
          </cell>
          <cell r="O558">
            <v>17.600000000000001</v>
          </cell>
          <cell r="P558">
            <v>17.600000000000001</v>
          </cell>
          <cell r="V558" t="str">
            <v>Part</v>
          </cell>
          <cell r="W558" t="str">
            <v>Drwr Bttm</v>
          </cell>
          <cell r="X558" t="str">
            <v>PDB</v>
          </cell>
          <cell r="Y558">
            <v>33</v>
          </cell>
          <cell r="Z558">
            <v>5.5</v>
          </cell>
          <cell r="AA558">
            <v>24</v>
          </cell>
          <cell r="AB558">
            <v>0</v>
          </cell>
          <cell r="AC558" t="str">
            <v>F26033 Drwr Bttm, Base 24d x 33'' wide</v>
          </cell>
          <cell r="AD558">
            <v>1</v>
          </cell>
          <cell r="AG558">
            <v>2.5208333333333335</v>
          </cell>
          <cell r="AH558">
            <v>113.4375</v>
          </cell>
          <cell r="AL558">
            <v>0</v>
          </cell>
          <cell r="AM558">
            <v>10</v>
          </cell>
        </row>
        <row r="559">
          <cell r="A559" t="str">
            <v>PDB2436</v>
          </cell>
          <cell r="B559">
            <v>19.3</v>
          </cell>
          <cell r="C559">
            <v>19.3</v>
          </cell>
          <cell r="D559">
            <v>19.3</v>
          </cell>
          <cell r="E559">
            <v>19.3</v>
          </cell>
          <cell r="F559">
            <v>19.3</v>
          </cell>
          <cell r="G559">
            <v>19.3</v>
          </cell>
          <cell r="H559">
            <v>19.3</v>
          </cell>
          <cell r="I559">
            <v>19.3</v>
          </cell>
          <cell r="J559">
            <v>19.3</v>
          </cell>
          <cell r="K559">
            <v>19.3</v>
          </cell>
          <cell r="L559">
            <v>19.3</v>
          </cell>
          <cell r="M559">
            <v>19.3</v>
          </cell>
          <cell r="N559">
            <v>19.3</v>
          </cell>
          <cell r="O559">
            <v>19.3</v>
          </cell>
          <cell r="P559">
            <v>19.3</v>
          </cell>
          <cell r="V559" t="str">
            <v>Part</v>
          </cell>
          <cell r="W559" t="str">
            <v>Drwr Bttm</v>
          </cell>
          <cell r="X559" t="str">
            <v>PDB</v>
          </cell>
          <cell r="Y559">
            <v>36</v>
          </cell>
          <cell r="Z559">
            <v>6</v>
          </cell>
          <cell r="AA559">
            <v>24</v>
          </cell>
          <cell r="AB559">
            <v>0</v>
          </cell>
          <cell r="AC559" t="str">
            <v>F26034 Drwr Bttm, Base 24d x 36'' wide</v>
          </cell>
          <cell r="AD559">
            <v>1</v>
          </cell>
          <cell r="AG559">
            <v>3</v>
          </cell>
          <cell r="AH559">
            <v>135</v>
          </cell>
          <cell r="AL559">
            <v>0</v>
          </cell>
          <cell r="AM559">
            <v>10</v>
          </cell>
        </row>
        <row r="560">
          <cell r="A560" t="str">
            <v>PDB2439</v>
          </cell>
          <cell r="B560">
            <v>21.7</v>
          </cell>
          <cell r="C560">
            <v>21.7</v>
          </cell>
          <cell r="D560">
            <v>21.7</v>
          </cell>
          <cell r="E560">
            <v>21.7</v>
          </cell>
          <cell r="F560">
            <v>21.7</v>
          </cell>
          <cell r="G560">
            <v>21.7</v>
          </cell>
          <cell r="H560">
            <v>21.7</v>
          </cell>
          <cell r="I560">
            <v>21.7</v>
          </cell>
          <cell r="J560">
            <v>21.7</v>
          </cell>
          <cell r="K560">
            <v>21.7</v>
          </cell>
          <cell r="L560">
            <v>21.7</v>
          </cell>
          <cell r="M560">
            <v>21.7</v>
          </cell>
          <cell r="N560">
            <v>21.7</v>
          </cell>
          <cell r="O560">
            <v>21.7</v>
          </cell>
          <cell r="P560">
            <v>21.7</v>
          </cell>
          <cell r="V560" t="str">
            <v>Part</v>
          </cell>
          <cell r="W560" t="str">
            <v>Drwr Bttm</v>
          </cell>
          <cell r="X560" t="str">
            <v>PDB</v>
          </cell>
          <cell r="Y560">
            <v>39</v>
          </cell>
          <cell r="Z560">
            <v>6.5</v>
          </cell>
          <cell r="AA560">
            <v>24</v>
          </cell>
          <cell r="AB560">
            <v>0</v>
          </cell>
          <cell r="AC560" t="str">
            <v>F26066 Drwr Bttm, Base 24d x 39'' wide</v>
          </cell>
          <cell r="AD560">
            <v>1</v>
          </cell>
          <cell r="AG560">
            <v>3.5208333333333335</v>
          </cell>
          <cell r="AH560">
            <v>158.4375</v>
          </cell>
          <cell r="AL560">
            <v>0</v>
          </cell>
          <cell r="AM560">
            <v>10</v>
          </cell>
        </row>
        <row r="561">
          <cell r="A561" t="str">
            <v>PDB2442</v>
          </cell>
          <cell r="B561">
            <v>23</v>
          </cell>
          <cell r="C561">
            <v>23</v>
          </cell>
          <cell r="D561">
            <v>23</v>
          </cell>
          <cell r="E561">
            <v>23</v>
          </cell>
          <cell r="F561">
            <v>23</v>
          </cell>
          <cell r="G561">
            <v>23</v>
          </cell>
          <cell r="H561">
            <v>23</v>
          </cell>
          <cell r="I561">
            <v>23</v>
          </cell>
          <cell r="J561">
            <v>23</v>
          </cell>
          <cell r="K561">
            <v>23</v>
          </cell>
          <cell r="L561">
            <v>23</v>
          </cell>
          <cell r="M561">
            <v>23</v>
          </cell>
          <cell r="N561">
            <v>23</v>
          </cell>
          <cell r="O561">
            <v>23</v>
          </cell>
          <cell r="P561">
            <v>23</v>
          </cell>
          <cell r="V561" t="str">
            <v>Part</v>
          </cell>
          <cell r="W561" t="str">
            <v>Drwr Bttm</v>
          </cell>
          <cell r="X561" t="str">
            <v>PDB</v>
          </cell>
          <cell r="Y561">
            <v>42</v>
          </cell>
          <cell r="Z561">
            <v>6.125</v>
          </cell>
          <cell r="AA561">
            <v>21</v>
          </cell>
          <cell r="AB561">
            <v>0</v>
          </cell>
          <cell r="AC561" t="str">
            <v>F26035 Drwr Bttm, Base 24d x 42'' wide</v>
          </cell>
          <cell r="AD561">
            <v>1</v>
          </cell>
          <cell r="AG561">
            <v>3.1263020833333335</v>
          </cell>
          <cell r="AH561">
            <v>140.68359375</v>
          </cell>
          <cell r="AL561">
            <v>0</v>
          </cell>
          <cell r="AM561">
            <v>10</v>
          </cell>
        </row>
        <row r="562">
          <cell r="A562" t="str">
            <v>PDBRO09</v>
          </cell>
          <cell r="B562">
            <v>8.6</v>
          </cell>
          <cell r="C562">
            <v>8.6</v>
          </cell>
          <cell r="D562">
            <v>8.6</v>
          </cell>
          <cell r="E562">
            <v>8.6</v>
          </cell>
          <cell r="F562">
            <v>8.6</v>
          </cell>
          <cell r="G562">
            <v>8.6</v>
          </cell>
          <cell r="H562">
            <v>8.6</v>
          </cell>
          <cell r="I562">
            <v>8.6</v>
          </cell>
          <cell r="J562">
            <v>8.6</v>
          </cell>
          <cell r="K562">
            <v>8.6</v>
          </cell>
          <cell r="L562">
            <v>8.6</v>
          </cell>
          <cell r="M562">
            <v>8.6</v>
          </cell>
          <cell r="N562">
            <v>8.6</v>
          </cell>
          <cell r="O562">
            <v>8.6</v>
          </cell>
          <cell r="P562">
            <v>8.6</v>
          </cell>
          <cell r="V562" t="str">
            <v>Part</v>
          </cell>
          <cell r="W562" t="str">
            <v>Drwr Bttm</v>
          </cell>
          <cell r="X562" t="str">
            <v>PDBR</v>
          </cell>
          <cell r="Y562">
            <v>9</v>
          </cell>
          <cell r="Z562">
            <v>1.5</v>
          </cell>
          <cell r="AA562">
            <v>24</v>
          </cell>
          <cell r="AB562">
            <v>0</v>
          </cell>
          <cell r="AC562" t="str">
            <v>F26055 Drwr Bttm, Rollout x 09'' wide</v>
          </cell>
          <cell r="AD562">
            <v>1</v>
          </cell>
          <cell r="AG562">
            <v>0.1875</v>
          </cell>
          <cell r="AH562">
            <v>8.4375</v>
          </cell>
          <cell r="AL562">
            <v>0</v>
          </cell>
          <cell r="AM562">
            <v>10</v>
          </cell>
        </row>
        <row r="563">
          <cell r="A563" t="str">
            <v>PDBRO12</v>
          </cell>
          <cell r="B563">
            <v>8.4</v>
          </cell>
          <cell r="C563">
            <v>8.4</v>
          </cell>
          <cell r="D563">
            <v>8.4</v>
          </cell>
          <cell r="E563">
            <v>8.4</v>
          </cell>
          <cell r="F563">
            <v>8.4</v>
          </cell>
          <cell r="G563">
            <v>8.4</v>
          </cell>
          <cell r="H563">
            <v>8.4</v>
          </cell>
          <cell r="I563">
            <v>8.4</v>
          </cell>
          <cell r="J563">
            <v>8.4</v>
          </cell>
          <cell r="K563">
            <v>8.4</v>
          </cell>
          <cell r="L563">
            <v>8.4</v>
          </cell>
          <cell r="M563">
            <v>8.4</v>
          </cell>
          <cell r="N563">
            <v>8.4</v>
          </cell>
          <cell r="O563">
            <v>8.4</v>
          </cell>
          <cell r="P563">
            <v>8.4</v>
          </cell>
          <cell r="V563" t="str">
            <v>Part</v>
          </cell>
          <cell r="W563" t="str">
            <v>Drwr Bttm</v>
          </cell>
          <cell r="X563" t="str">
            <v>PDBR</v>
          </cell>
          <cell r="Y563">
            <v>12</v>
          </cell>
          <cell r="Z563">
            <v>2</v>
          </cell>
          <cell r="AA563">
            <v>24</v>
          </cell>
          <cell r="AB563">
            <v>0</v>
          </cell>
          <cell r="AC563" t="str">
            <v>F26056 Drwr Bttm, Rollout x 12'' wide</v>
          </cell>
          <cell r="AD563">
            <v>1</v>
          </cell>
          <cell r="AG563">
            <v>0.33333333333333331</v>
          </cell>
          <cell r="AH563">
            <v>15</v>
          </cell>
          <cell r="AL563">
            <v>0</v>
          </cell>
          <cell r="AM563">
            <v>10</v>
          </cell>
        </row>
        <row r="564">
          <cell r="A564" t="str">
            <v>PDBRO15</v>
          </cell>
          <cell r="B564">
            <v>10</v>
          </cell>
          <cell r="C564">
            <v>10</v>
          </cell>
          <cell r="D564">
            <v>10</v>
          </cell>
          <cell r="E564">
            <v>10</v>
          </cell>
          <cell r="F564">
            <v>10</v>
          </cell>
          <cell r="G564">
            <v>10</v>
          </cell>
          <cell r="H564">
            <v>10</v>
          </cell>
          <cell r="I564">
            <v>10</v>
          </cell>
          <cell r="J564">
            <v>10</v>
          </cell>
          <cell r="K564">
            <v>10</v>
          </cell>
          <cell r="L564">
            <v>10</v>
          </cell>
          <cell r="M564">
            <v>10</v>
          </cell>
          <cell r="N564">
            <v>10</v>
          </cell>
          <cell r="O564">
            <v>10</v>
          </cell>
          <cell r="P564">
            <v>10</v>
          </cell>
          <cell r="V564" t="str">
            <v>Part</v>
          </cell>
          <cell r="W564" t="str">
            <v>Drwr Bttm</v>
          </cell>
          <cell r="X564" t="str">
            <v>PDBR</v>
          </cell>
          <cell r="Y564">
            <v>15</v>
          </cell>
          <cell r="Z564">
            <v>2.5</v>
          </cell>
          <cell r="AA564">
            <v>24</v>
          </cell>
          <cell r="AB564">
            <v>0</v>
          </cell>
          <cell r="AC564" t="str">
            <v>F26057 Drwr Bttm, Rollout x 15'' wide</v>
          </cell>
          <cell r="AD564">
            <v>1</v>
          </cell>
          <cell r="AG564">
            <v>0.52083333333333337</v>
          </cell>
          <cell r="AH564">
            <v>23.4375</v>
          </cell>
          <cell r="AL564">
            <v>0</v>
          </cell>
          <cell r="AM564">
            <v>10</v>
          </cell>
        </row>
        <row r="565">
          <cell r="A565" t="str">
            <v>PDBRO18</v>
          </cell>
          <cell r="B565">
            <v>10.8</v>
          </cell>
          <cell r="C565">
            <v>10.8</v>
          </cell>
          <cell r="D565">
            <v>10.8</v>
          </cell>
          <cell r="E565">
            <v>10.8</v>
          </cell>
          <cell r="F565">
            <v>10.8</v>
          </cell>
          <cell r="G565">
            <v>10.8</v>
          </cell>
          <cell r="H565">
            <v>10.8</v>
          </cell>
          <cell r="I565">
            <v>10.8</v>
          </cell>
          <cell r="J565">
            <v>10.8</v>
          </cell>
          <cell r="K565">
            <v>10.8</v>
          </cell>
          <cell r="L565">
            <v>10.8</v>
          </cell>
          <cell r="M565">
            <v>10.8</v>
          </cell>
          <cell r="N565">
            <v>10.8</v>
          </cell>
          <cell r="O565">
            <v>10.8</v>
          </cell>
          <cell r="P565">
            <v>10.8</v>
          </cell>
          <cell r="V565" t="str">
            <v>Part</v>
          </cell>
          <cell r="W565" t="str">
            <v>Drwr Bttm</v>
          </cell>
          <cell r="X565" t="str">
            <v>PDBR</v>
          </cell>
          <cell r="Y565">
            <v>18</v>
          </cell>
          <cell r="Z565">
            <v>3</v>
          </cell>
          <cell r="AA565">
            <v>24</v>
          </cell>
          <cell r="AB565">
            <v>0</v>
          </cell>
          <cell r="AC565" t="str">
            <v>F26058 Drwr Bttm, Rollout x 18'' wide</v>
          </cell>
          <cell r="AD565">
            <v>1</v>
          </cell>
          <cell r="AG565">
            <v>0.75</v>
          </cell>
          <cell r="AH565">
            <v>33.75</v>
          </cell>
          <cell r="AL565">
            <v>0</v>
          </cell>
          <cell r="AM565">
            <v>10</v>
          </cell>
        </row>
        <row r="566">
          <cell r="A566" t="str">
            <v>PDBRO21</v>
          </cell>
          <cell r="B566">
            <v>12.3</v>
          </cell>
          <cell r="C566">
            <v>12.3</v>
          </cell>
          <cell r="D566">
            <v>12.3</v>
          </cell>
          <cell r="E566">
            <v>12.3</v>
          </cell>
          <cell r="F566">
            <v>12.3</v>
          </cell>
          <cell r="G566">
            <v>12.3</v>
          </cell>
          <cell r="H566">
            <v>12.3</v>
          </cell>
          <cell r="I566">
            <v>12.3</v>
          </cell>
          <cell r="J566">
            <v>12.3</v>
          </cell>
          <cell r="K566">
            <v>12.3</v>
          </cell>
          <cell r="L566">
            <v>12.3</v>
          </cell>
          <cell r="M566">
            <v>12.3</v>
          </cell>
          <cell r="N566">
            <v>12.3</v>
          </cell>
          <cell r="O566">
            <v>12.3</v>
          </cell>
          <cell r="P566">
            <v>12.3</v>
          </cell>
          <cell r="V566" t="str">
            <v>Part</v>
          </cell>
          <cell r="W566" t="str">
            <v>Drwr Bttm</v>
          </cell>
          <cell r="X566" t="str">
            <v>PDBR</v>
          </cell>
          <cell r="Y566">
            <v>21</v>
          </cell>
          <cell r="Z566">
            <v>3.5</v>
          </cell>
          <cell r="AA566">
            <v>24</v>
          </cell>
          <cell r="AB566">
            <v>0</v>
          </cell>
          <cell r="AC566" t="str">
            <v>F26059 Drwr Bttm, Rollout x 21'' wide</v>
          </cell>
          <cell r="AD566">
            <v>1</v>
          </cell>
          <cell r="AG566">
            <v>1.0208333333333333</v>
          </cell>
          <cell r="AH566">
            <v>45.9375</v>
          </cell>
          <cell r="AL566">
            <v>0</v>
          </cell>
          <cell r="AM566">
            <v>10</v>
          </cell>
        </row>
        <row r="567">
          <cell r="A567" t="str">
            <v>PDBRO24</v>
          </cell>
          <cell r="B567">
            <v>13.3</v>
          </cell>
          <cell r="C567">
            <v>13.3</v>
          </cell>
          <cell r="D567">
            <v>13.3</v>
          </cell>
          <cell r="E567">
            <v>13.3</v>
          </cell>
          <cell r="F567">
            <v>13.3</v>
          </cell>
          <cell r="G567">
            <v>13.3</v>
          </cell>
          <cell r="H567">
            <v>13.3</v>
          </cell>
          <cell r="I567">
            <v>13.3</v>
          </cell>
          <cell r="J567">
            <v>13.3</v>
          </cell>
          <cell r="K567">
            <v>13.3</v>
          </cell>
          <cell r="L567">
            <v>13.3</v>
          </cell>
          <cell r="M567">
            <v>13.3</v>
          </cell>
          <cell r="N567">
            <v>13.3</v>
          </cell>
          <cell r="O567">
            <v>13.3</v>
          </cell>
          <cell r="P567">
            <v>13.3</v>
          </cell>
          <cell r="V567" t="str">
            <v>Part</v>
          </cell>
          <cell r="W567" t="str">
            <v>Drwr Bttm</v>
          </cell>
          <cell r="X567" t="str">
            <v>PDBR</v>
          </cell>
          <cell r="Y567">
            <v>24</v>
          </cell>
          <cell r="Z567">
            <v>4</v>
          </cell>
          <cell r="AA567">
            <v>24</v>
          </cell>
          <cell r="AB567">
            <v>0</v>
          </cell>
          <cell r="AC567" t="str">
            <v>F26060 Drwr Bttm, Rollout x 24'' wide</v>
          </cell>
          <cell r="AD567">
            <v>1</v>
          </cell>
          <cell r="AG567">
            <v>1.3333333333333333</v>
          </cell>
          <cell r="AH567">
            <v>60</v>
          </cell>
          <cell r="AL567">
            <v>0</v>
          </cell>
          <cell r="AM567">
            <v>10</v>
          </cell>
        </row>
        <row r="568">
          <cell r="A568" t="str">
            <v>PDBRO27</v>
          </cell>
          <cell r="B568">
            <v>15.6</v>
          </cell>
          <cell r="C568">
            <v>15.6</v>
          </cell>
          <cell r="D568">
            <v>15.6</v>
          </cell>
          <cell r="E568">
            <v>15.6</v>
          </cell>
          <cell r="F568">
            <v>15.6</v>
          </cell>
          <cell r="G568">
            <v>15.6</v>
          </cell>
          <cell r="H568">
            <v>15.6</v>
          </cell>
          <cell r="I568">
            <v>15.6</v>
          </cell>
          <cell r="J568">
            <v>15.6</v>
          </cell>
          <cell r="K568">
            <v>15.6</v>
          </cell>
          <cell r="L568">
            <v>15.6</v>
          </cell>
          <cell r="M568">
            <v>15.6</v>
          </cell>
          <cell r="N568">
            <v>15.6</v>
          </cell>
          <cell r="O568">
            <v>15.6</v>
          </cell>
          <cell r="P568">
            <v>15.6</v>
          </cell>
          <cell r="V568" t="str">
            <v>Part</v>
          </cell>
          <cell r="W568" t="str">
            <v>Drwr Bttm</v>
          </cell>
          <cell r="X568" t="str">
            <v>PDBR</v>
          </cell>
          <cell r="Y568">
            <v>27</v>
          </cell>
          <cell r="Z568">
            <v>4.5</v>
          </cell>
          <cell r="AA568">
            <v>24</v>
          </cell>
          <cell r="AB568">
            <v>0</v>
          </cell>
          <cell r="AC568" t="str">
            <v>F26061 Drwr Bttm, Rollout x 27'' wide</v>
          </cell>
          <cell r="AD568">
            <v>1</v>
          </cell>
          <cell r="AG568">
            <v>1.6875</v>
          </cell>
          <cell r="AH568">
            <v>75.9375</v>
          </cell>
          <cell r="AL568">
            <v>0</v>
          </cell>
          <cell r="AM568">
            <v>10</v>
          </cell>
        </row>
        <row r="569">
          <cell r="A569" t="str">
            <v>PDBRO30</v>
          </cell>
          <cell r="B569">
            <v>16.8</v>
          </cell>
          <cell r="C569">
            <v>16.8</v>
          </cell>
          <cell r="D569">
            <v>16.8</v>
          </cell>
          <cell r="E569">
            <v>16.8</v>
          </cell>
          <cell r="F569">
            <v>16.8</v>
          </cell>
          <cell r="G569">
            <v>16.8</v>
          </cell>
          <cell r="H569">
            <v>16.8</v>
          </cell>
          <cell r="I569">
            <v>16.8</v>
          </cell>
          <cell r="J569">
            <v>16.8</v>
          </cell>
          <cell r="K569">
            <v>16.8</v>
          </cell>
          <cell r="L569">
            <v>16.8</v>
          </cell>
          <cell r="M569">
            <v>16.8</v>
          </cell>
          <cell r="N569">
            <v>16.8</v>
          </cell>
          <cell r="O569">
            <v>16.8</v>
          </cell>
          <cell r="P569">
            <v>16.8</v>
          </cell>
          <cell r="V569" t="str">
            <v>Part</v>
          </cell>
          <cell r="W569" t="str">
            <v>Drwr Bttm</v>
          </cell>
          <cell r="X569" t="str">
            <v>PDBR</v>
          </cell>
          <cell r="Y569">
            <v>30</v>
          </cell>
          <cell r="Z569">
            <v>5</v>
          </cell>
          <cell r="AA569">
            <v>24</v>
          </cell>
          <cell r="AB569">
            <v>0</v>
          </cell>
          <cell r="AC569" t="str">
            <v>F26062 Drwr Bttm, Rollout x 30'' wide</v>
          </cell>
          <cell r="AD569">
            <v>1</v>
          </cell>
          <cell r="AG569">
            <v>2.0833333333333335</v>
          </cell>
          <cell r="AH569">
            <v>93.75</v>
          </cell>
          <cell r="AL569">
            <v>0</v>
          </cell>
          <cell r="AM569">
            <v>10</v>
          </cell>
        </row>
        <row r="570">
          <cell r="A570" t="str">
            <v>PDBRO33</v>
          </cell>
          <cell r="B570">
            <v>17.600000000000001</v>
          </cell>
          <cell r="C570">
            <v>17.600000000000001</v>
          </cell>
          <cell r="D570">
            <v>17.600000000000001</v>
          </cell>
          <cell r="E570">
            <v>17.600000000000001</v>
          </cell>
          <cell r="F570">
            <v>17.600000000000001</v>
          </cell>
          <cell r="G570">
            <v>17.600000000000001</v>
          </cell>
          <cell r="H570">
            <v>17.600000000000001</v>
          </cell>
          <cell r="I570">
            <v>17.600000000000001</v>
          </cell>
          <cell r="J570">
            <v>17.600000000000001</v>
          </cell>
          <cell r="K570">
            <v>17.600000000000001</v>
          </cell>
          <cell r="L570">
            <v>17.600000000000001</v>
          </cell>
          <cell r="M570">
            <v>17.600000000000001</v>
          </cell>
          <cell r="N570">
            <v>17.600000000000001</v>
          </cell>
          <cell r="O570">
            <v>17.600000000000001</v>
          </cell>
          <cell r="P570">
            <v>17.600000000000001</v>
          </cell>
          <cell r="V570" t="str">
            <v>Part</v>
          </cell>
          <cell r="W570" t="str">
            <v>Drwr Bttm</v>
          </cell>
          <cell r="X570" t="str">
            <v>PDBR</v>
          </cell>
          <cell r="Y570">
            <v>33</v>
          </cell>
          <cell r="Z570">
            <v>5.5</v>
          </cell>
          <cell r="AA570">
            <v>24</v>
          </cell>
          <cell r="AB570">
            <v>0</v>
          </cell>
          <cell r="AC570" t="str">
            <v>F26063 Drwr Bttm, Rollout x 33'' wide</v>
          </cell>
          <cell r="AD570">
            <v>1</v>
          </cell>
          <cell r="AG570">
            <v>2.5208333333333335</v>
          </cell>
          <cell r="AH570">
            <v>113.4375</v>
          </cell>
          <cell r="AL570">
            <v>0</v>
          </cell>
          <cell r="AM570">
            <v>10</v>
          </cell>
        </row>
        <row r="571">
          <cell r="A571" t="str">
            <v>PDBRO36</v>
          </cell>
          <cell r="B571">
            <v>19.3</v>
          </cell>
          <cell r="C571">
            <v>19.3</v>
          </cell>
          <cell r="D571">
            <v>19.3</v>
          </cell>
          <cell r="E571">
            <v>19.3</v>
          </cell>
          <cell r="F571">
            <v>19.3</v>
          </cell>
          <cell r="G571">
            <v>19.3</v>
          </cell>
          <cell r="H571">
            <v>19.3</v>
          </cell>
          <cell r="I571">
            <v>19.3</v>
          </cell>
          <cell r="J571">
            <v>19.3</v>
          </cell>
          <cell r="K571">
            <v>19.3</v>
          </cell>
          <cell r="L571">
            <v>19.3</v>
          </cell>
          <cell r="M571">
            <v>19.3</v>
          </cell>
          <cell r="N571">
            <v>19.3</v>
          </cell>
          <cell r="O571">
            <v>19.3</v>
          </cell>
          <cell r="P571">
            <v>19.3</v>
          </cell>
          <cell r="V571" t="str">
            <v>Part</v>
          </cell>
          <cell r="W571" t="str">
            <v>Drwr Bttm</v>
          </cell>
          <cell r="X571" t="str">
            <v>PDBR</v>
          </cell>
          <cell r="Y571">
            <v>36</v>
          </cell>
          <cell r="Z571">
            <v>6</v>
          </cell>
          <cell r="AA571">
            <v>24</v>
          </cell>
          <cell r="AB571">
            <v>0</v>
          </cell>
          <cell r="AC571" t="str">
            <v>F26064 Drwr Bttm, Rollout x 36'' wide</v>
          </cell>
          <cell r="AD571">
            <v>1</v>
          </cell>
          <cell r="AG571">
            <v>3</v>
          </cell>
          <cell r="AH571">
            <v>135</v>
          </cell>
          <cell r="AL571">
            <v>0</v>
          </cell>
          <cell r="AM571">
            <v>10</v>
          </cell>
        </row>
        <row r="572">
          <cell r="A572" t="str">
            <v>PDBRO39</v>
          </cell>
          <cell r="B572">
            <v>21.7</v>
          </cell>
          <cell r="C572">
            <v>21.7</v>
          </cell>
          <cell r="D572">
            <v>21.7</v>
          </cell>
          <cell r="E572">
            <v>21.7</v>
          </cell>
          <cell r="F572">
            <v>21.7</v>
          </cell>
          <cell r="G572">
            <v>21.7</v>
          </cell>
          <cell r="H572">
            <v>21.7</v>
          </cell>
          <cell r="I572">
            <v>21.7</v>
          </cell>
          <cell r="J572">
            <v>21.7</v>
          </cell>
          <cell r="K572">
            <v>21.7</v>
          </cell>
          <cell r="L572">
            <v>21.7</v>
          </cell>
          <cell r="M572">
            <v>21.7</v>
          </cell>
          <cell r="N572">
            <v>21.7</v>
          </cell>
          <cell r="O572">
            <v>21.7</v>
          </cell>
          <cell r="P572">
            <v>21.7</v>
          </cell>
          <cell r="V572" t="str">
            <v>Part</v>
          </cell>
          <cell r="W572" t="str">
            <v>Drwr Bttm</v>
          </cell>
          <cell r="X572" t="str">
            <v>PDBR</v>
          </cell>
          <cell r="Y572">
            <v>39</v>
          </cell>
          <cell r="Z572">
            <v>6.5</v>
          </cell>
          <cell r="AA572">
            <v>24</v>
          </cell>
          <cell r="AB572">
            <v>0</v>
          </cell>
          <cell r="AC572" t="str">
            <v>F26065 Drwr Bttm, Rollout x 39'' wide</v>
          </cell>
          <cell r="AD572">
            <v>1</v>
          </cell>
          <cell r="AG572">
            <v>3.5208333333333335</v>
          </cell>
          <cell r="AH572">
            <v>158.4375</v>
          </cell>
          <cell r="AL572">
            <v>0</v>
          </cell>
          <cell r="AM572">
            <v>10</v>
          </cell>
        </row>
        <row r="573">
          <cell r="A573" t="str">
            <v>PDBRO42</v>
          </cell>
          <cell r="B573">
            <v>23</v>
          </cell>
          <cell r="C573">
            <v>23</v>
          </cell>
          <cell r="D573">
            <v>23</v>
          </cell>
          <cell r="E573">
            <v>23</v>
          </cell>
          <cell r="F573">
            <v>23</v>
          </cell>
          <cell r="G573">
            <v>23</v>
          </cell>
          <cell r="H573">
            <v>23</v>
          </cell>
          <cell r="I573">
            <v>23</v>
          </cell>
          <cell r="J573">
            <v>23</v>
          </cell>
          <cell r="K573">
            <v>23</v>
          </cell>
          <cell r="L573">
            <v>23</v>
          </cell>
          <cell r="M573">
            <v>23</v>
          </cell>
          <cell r="N573">
            <v>23</v>
          </cell>
          <cell r="O573">
            <v>23</v>
          </cell>
          <cell r="P573">
            <v>23</v>
          </cell>
          <cell r="V573" t="str">
            <v>Part</v>
          </cell>
          <cell r="W573" t="str">
            <v>Drwr Bttm</v>
          </cell>
          <cell r="X573" t="str">
            <v>PDBR</v>
          </cell>
          <cell r="Y573">
            <v>42</v>
          </cell>
          <cell r="Z573">
            <v>6.125</v>
          </cell>
          <cell r="AA573">
            <v>21</v>
          </cell>
          <cell r="AB573">
            <v>0</v>
          </cell>
          <cell r="AC573" t="str">
            <v>F26065 Drwr Bttm, Rollout x 42'' wide</v>
          </cell>
          <cell r="AD573">
            <v>1</v>
          </cell>
          <cell r="AG573">
            <v>3.1263020833333335</v>
          </cell>
          <cell r="AH573">
            <v>140.68359375</v>
          </cell>
          <cell r="AL573">
            <v>0</v>
          </cell>
          <cell r="AM573">
            <v>10</v>
          </cell>
        </row>
        <row r="574">
          <cell r="A574" t="str">
            <v>PDEF12</v>
          </cell>
          <cell r="B574">
            <v>9.8000000000000007</v>
          </cell>
          <cell r="C574">
            <v>9.8000000000000007</v>
          </cell>
          <cell r="D574">
            <v>9.8000000000000007</v>
          </cell>
          <cell r="E574">
            <v>9.8000000000000007</v>
          </cell>
          <cell r="F574">
            <v>9.8000000000000007</v>
          </cell>
          <cell r="G574">
            <v>9.8000000000000007</v>
          </cell>
          <cell r="H574">
            <v>9.8000000000000007</v>
          </cell>
          <cell r="I574">
            <v>9.8000000000000007</v>
          </cell>
          <cell r="J574">
            <v>9.8000000000000007</v>
          </cell>
          <cell r="K574">
            <v>9.8000000000000007</v>
          </cell>
          <cell r="L574">
            <v>9.8000000000000007</v>
          </cell>
          <cell r="M574">
            <v>9.8000000000000007</v>
          </cell>
          <cell r="N574">
            <v>9.8000000000000007</v>
          </cell>
          <cell r="O574">
            <v>9.8000000000000007</v>
          </cell>
          <cell r="P574">
            <v>9.8000000000000007</v>
          </cell>
          <cell r="V574" t="str">
            <v>Part</v>
          </cell>
          <cell r="W574" t="str">
            <v>Drwr Back</v>
          </cell>
          <cell r="X574" t="str">
            <v>PDEF</v>
          </cell>
          <cell r="Y574">
            <v>12</v>
          </cell>
          <cell r="Z574">
            <v>0.83333333333333337</v>
          </cell>
          <cell r="AA574">
            <v>10</v>
          </cell>
          <cell r="AB574">
            <v>0</v>
          </cell>
          <cell r="AC574" t="str">
            <v>F25106 Drwr Back, File x 12'' wide</v>
          </cell>
          <cell r="AD574">
            <v>1</v>
          </cell>
          <cell r="AG574">
            <v>5.7870370370370371E-2</v>
          </cell>
          <cell r="AH574">
            <v>2.6041666666666665</v>
          </cell>
          <cell r="AL574">
            <v>0</v>
          </cell>
          <cell r="AM574">
            <v>10</v>
          </cell>
        </row>
        <row r="575">
          <cell r="A575" t="str">
            <v>PDEF15</v>
          </cell>
          <cell r="B575">
            <v>10.4</v>
          </cell>
          <cell r="C575">
            <v>10.4</v>
          </cell>
          <cell r="D575">
            <v>10.4</v>
          </cell>
          <cell r="E575">
            <v>10.4</v>
          </cell>
          <cell r="F575">
            <v>10.4</v>
          </cell>
          <cell r="G575">
            <v>10.4</v>
          </cell>
          <cell r="H575">
            <v>10.4</v>
          </cell>
          <cell r="I575">
            <v>10.4</v>
          </cell>
          <cell r="J575">
            <v>10.4</v>
          </cell>
          <cell r="K575">
            <v>10.4</v>
          </cell>
          <cell r="L575">
            <v>10.4</v>
          </cell>
          <cell r="M575">
            <v>10.4</v>
          </cell>
          <cell r="N575">
            <v>10.4</v>
          </cell>
          <cell r="O575">
            <v>10.4</v>
          </cell>
          <cell r="P575">
            <v>10.4</v>
          </cell>
          <cell r="V575" t="str">
            <v>Part</v>
          </cell>
          <cell r="W575" t="str">
            <v>Drwr Back</v>
          </cell>
          <cell r="X575" t="str">
            <v>PDEF</v>
          </cell>
          <cell r="Y575">
            <v>15</v>
          </cell>
          <cell r="Z575">
            <v>1.0416666666666667</v>
          </cell>
          <cell r="AA575">
            <v>10</v>
          </cell>
          <cell r="AB575">
            <v>0</v>
          </cell>
          <cell r="AC575" t="str">
            <v>F25106 Drwr Back, File x 15'' wide</v>
          </cell>
          <cell r="AD575">
            <v>1</v>
          </cell>
          <cell r="AG575">
            <v>9.042245370370372E-2</v>
          </cell>
          <cell r="AH575">
            <v>4.0690104166666679</v>
          </cell>
          <cell r="AL575">
            <v>0</v>
          </cell>
          <cell r="AM575">
            <v>10</v>
          </cell>
        </row>
        <row r="576">
          <cell r="A576" t="str">
            <v>PDEF18</v>
          </cell>
          <cell r="B576">
            <v>10.8</v>
          </cell>
          <cell r="C576">
            <v>10.8</v>
          </cell>
          <cell r="D576">
            <v>10.8</v>
          </cell>
          <cell r="E576">
            <v>10.8</v>
          </cell>
          <cell r="F576">
            <v>10.8</v>
          </cell>
          <cell r="G576">
            <v>10.8</v>
          </cell>
          <cell r="H576">
            <v>10.8</v>
          </cell>
          <cell r="I576">
            <v>10.8</v>
          </cell>
          <cell r="J576">
            <v>10.8</v>
          </cell>
          <cell r="K576">
            <v>10.8</v>
          </cell>
          <cell r="L576">
            <v>10.8</v>
          </cell>
          <cell r="M576">
            <v>10.8</v>
          </cell>
          <cell r="N576">
            <v>10.8</v>
          </cell>
          <cell r="O576">
            <v>10.8</v>
          </cell>
          <cell r="P576">
            <v>10.8</v>
          </cell>
          <cell r="V576" t="str">
            <v>Part</v>
          </cell>
          <cell r="W576" t="str">
            <v>Drwr Back</v>
          </cell>
          <cell r="X576" t="str">
            <v>PDEF</v>
          </cell>
          <cell r="Y576">
            <v>18</v>
          </cell>
          <cell r="Z576">
            <v>1.25</v>
          </cell>
          <cell r="AA576">
            <v>10</v>
          </cell>
          <cell r="AB576">
            <v>0</v>
          </cell>
          <cell r="AC576" t="str">
            <v>F25105 Drwr Back, File x 18'' wide</v>
          </cell>
          <cell r="AD576">
            <v>1</v>
          </cell>
          <cell r="AG576">
            <v>0.13020833333333334</v>
          </cell>
          <cell r="AH576">
            <v>5.859375</v>
          </cell>
          <cell r="AL576">
            <v>0</v>
          </cell>
          <cell r="AM576">
            <v>10</v>
          </cell>
        </row>
        <row r="577">
          <cell r="A577" t="str">
            <v>PDEF30</v>
          </cell>
          <cell r="B577">
            <v>13</v>
          </cell>
          <cell r="C577">
            <v>13</v>
          </cell>
          <cell r="D577">
            <v>13</v>
          </cell>
          <cell r="E577">
            <v>13</v>
          </cell>
          <cell r="F577">
            <v>13</v>
          </cell>
          <cell r="G577">
            <v>13</v>
          </cell>
          <cell r="H577">
            <v>13</v>
          </cell>
          <cell r="I577">
            <v>13</v>
          </cell>
          <cell r="J577">
            <v>13</v>
          </cell>
          <cell r="K577">
            <v>13</v>
          </cell>
          <cell r="L577">
            <v>13</v>
          </cell>
          <cell r="M577">
            <v>13</v>
          </cell>
          <cell r="N577">
            <v>13</v>
          </cell>
          <cell r="O577">
            <v>13</v>
          </cell>
          <cell r="P577">
            <v>13</v>
          </cell>
          <cell r="V577" t="str">
            <v>Part</v>
          </cell>
          <cell r="W577" t="str">
            <v>Drwr Back</v>
          </cell>
          <cell r="X577" t="str">
            <v>PDEF</v>
          </cell>
          <cell r="Y577">
            <v>30</v>
          </cell>
          <cell r="Z577">
            <v>2.0833333333333335</v>
          </cell>
          <cell r="AA577">
            <v>10</v>
          </cell>
          <cell r="AB577">
            <v>0</v>
          </cell>
          <cell r="AC577" t="str">
            <v>F25120 Drwr Back, File x 30'' wide</v>
          </cell>
          <cell r="AD577">
            <v>1</v>
          </cell>
          <cell r="AG577">
            <v>0.36168981481481488</v>
          </cell>
          <cell r="AH577">
            <v>16.276041666666671</v>
          </cell>
          <cell r="AL577">
            <v>0</v>
          </cell>
          <cell r="AM577">
            <v>10</v>
          </cell>
        </row>
        <row r="578">
          <cell r="A578" t="str">
            <v>PDEF36</v>
          </cell>
          <cell r="B578">
            <v>14</v>
          </cell>
          <cell r="C578">
            <v>14</v>
          </cell>
          <cell r="D578">
            <v>14</v>
          </cell>
          <cell r="E578">
            <v>14</v>
          </cell>
          <cell r="F578">
            <v>14</v>
          </cell>
          <cell r="G578">
            <v>14</v>
          </cell>
          <cell r="H578">
            <v>14</v>
          </cell>
          <cell r="I578">
            <v>14</v>
          </cell>
          <cell r="J578">
            <v>14</v>
          </cell>
          <cell r="K578">
            <v>14</v>
          </cell>
          <cell r="L578">
            <v>14</v>
          </cell>
          <cell r="M578">
            <v>14</v>
          </cell>
          <cell r="N578">
            <v>14</v>
          </cell>
          <cell r="O578">
            <v>14</v>
          </cell>
          <cell r="P578">
            <v>14</v>
          </cell>
          <cell r="V578" t="str">
            <v>Part</v>
          </cell>
          <cell r="W578" t="str">
            <v>Drwr Back</v>
          </cell>
          <cell r="X578" t="str">
            <v>PDEF</v>
          </cell>
          <cell r="Y578">
            <v>36</v>
          </cell>
          <cell r="Z578">
            <v>2.5</v>
          </cell>
          <cell r="AA578">
            <v>10</v>
          </cell>
          <cell r="AB578">
            <v>0</v>
          </cell>
          <cell r="AC578" t="str">
            <v>F25104 Drwr Back, File x 36'' wide</v>
          </cell>
          <cell r="AD578">
            <v>1</v>
          </cell>
          <cell r="AG578">
            <v>0.52083333333333337</v>
          </cell>
          <cell r="AH578">
            <v>23.4375</v>
          </cell>
          <cell r="AL578">
            <v>0</v>
          </cell>
          <cell r="AM578">
            <v>10</v>
          </cell>
        </row>
        <row r="579">
          <cell r="A579" t="str">
            <v>PDEK24</v>
          </cell>
          <cell r="B579">
            <v>5.2</v>
          </cell>
          <cell r="C579">
            <v>5.2</v>
          </cell>
          <cell r="D579">
            <v>5.2</v>
          </cell>
          <cell r="E579">
            <v>5.2</v>
          </cell>
          <cell r="F579">
            <v>5.2</v>
          </cell>
          <cell r="G579">
            <v>5.2</v>
          </cell>
          <cell r="H579">
            <v>5.2</v>
          </cell>
          <cell r="I579">
            <v>5.2</v>
          </cell>
          <cell r="J579">
            <v>5.2</v>
          </cell>
          <cell r="K579">
            <v>5.2</v>
          </cell>
          <cell r="L579">
            <v>5.2</v>
          </cell>
          <cell r="M579">
            <v>5.2</v>
          </cell>
          <cell r="N579">
            <v>5.2</v>
          </cell>
          <cell r="O579">
            <v>5.2</v>
          </cell>
          <cell r="P579">
            <v>5.2</v>
          </cell>
          <cell r="V579" t="str">
            <v>Part</v>
          </cell>
          <cell r="W579" t="str">
            <v>Drwr Back</v>
          </cell>
          <cell r="X579" t="str">
            <v>PDEK</v>
          </cell>
          <cell r="Y579">
            <v>24</v>
          </cell>
          <cell r="Z579">
            <v>0.25</v>
          </cell>
          <cell r="AA579">
            <v>1.5</v>
          </cell>
          <cell r="AB579">
            <v>0</v>
          </cell>
          <cell r="AC579" t="str">
            <v>F25063 Drwr End, Knee x 24'' wide</v>
          </cell>
          <cell r="AD579">
            <v>1</v>
          </cell>
          <cell r="AG579">
            <v>5.208333333333333E-3</v>
          </cell>
          <cell r="AH579">
            <v>0.234375</v>
          </cell>
          <cell r="AL579">
            <v>0</v>
          </cell>
          <cell r="AM579">
            <v>10</v>
          </cell>
        </row>
        <row r="580">
          <cell r="A580" t="str">
            <v>PDEK30</v>
          </cell>
          <cell r="B580">
            <v>5.8</v>
          </cell>
          <cell r="C580">
            <v>5.8</v>
          </cell>
          <cell r="D580">
            <v>5.8</v>
          </cell>
          <cell r="E580">
            <v>5.8</v>
          </cell>
          <cell r="F580">
            <v>5.8</v>
          </cell>
          <cell r="G580">
            <v>5.8</v>
          </cell>
          <cell r="H580">
            <v>5.8</v>
          </cell>
          <cell r="I580">
            <v>5.8</v>
          </cell>
          <cell r="J580">
            <v>5.8</v>
          </cell>
          <cell r="K580">
            <v>5.8</v>
          </cell>
          <cell r="L580">
            <v>5.8</v>
          </cell>
          <cell r="M580">
            <v>5.8</v>
          </cell>
          <cell r="N580">
            <v>5.8</v>
          </cell>
          <cell r="O580">
            <v>5.8</v>
          </cell>
          <cell r="P580">
            <v>5.8</v>
          </cell>
          <cell r="V580" t="str">
            <v>Part</v>
          </cell>
          <cell r="W580" t="str">
            <v>Drwr Back</v>
          </cell>
          <cell r="X580" t="str">
            <v>PDEK</v>
          </cell>
          <cell r="Y580">
            <v>30</v>
          </cell>
          <cell r="Z580">
            <v>0.3125</v>
          </cell>
          <cell r="AA580">
            <v>1.5</v>
          </cell>
          <cell r="AB580">
            <v>0</v>
          </cell>
          <cell r="AC580" t="str">
            <v>F25069 Drwr End, Knee x 30'' wide</v>
          </cell>
          <cell r="AD580">
            <v>1</v>
          </cell>
          <cell r="AG580">
            <v>8.1380208333333339E-3</v>
          </cell>
          <cell r="AH580">
            <v>0.3662109375</v>
          </cell>
          <cell r="AL580">
            <v>0</v>
          </cell>
          <cell r="AM580">
            <v>10</v>
          </cell>
        </row>
        <row r="581">
          <cell r="A581" t="str">
            <v>PDEK36</v>
          </cell>
          <cell r="B581">
            <v>6.1</v>
          </cell>
          <cell r="C581">
            <v>6.1</v>
          </cell>
          <cell r="D581">
            <v>6.1</v>
          </cell>
          <cell r="E581">
            <v>6.1</v>
          </cell>
          <cell r="F581">
            <v>6.1</v>
          </cell>
          <cell r="G581">
            <v>6.1</v>
          </cell>
          <cell r="H581">
            <v>6.1</v>
          </cell>
          <cell r="I581">
            <v>6.1</v>
          </cell>
          <cell r="J581">
            <v>6.1</v>
          </cell>
          <cell r="K581">
            <v>6.1</v>
          </cell>
          <cell r="L581">
            <v>6.1</v>
          </cell>
          <cell r="M581">
            <v>6.1</v>
          </cell>
          <cell r="N581">
            <v>6.1</v>
          </cell>
          <cell r="O581">
            <v>6.1</v>
          </cell>
          <cell r="P581">
            <v>6.1</v>
          </cell>
          <cell r="V581" t="str">
            <v>Part</v>
          </cell>
          <cell r="W581" t="str">
            <v>Drwr Back</v>
          </cell>
          <cell r="X581" t="str">
            <v>PDEK</v>
          </cell>
          <cell r="Y581">
            <v>36</v>
          </cell>
          <cell r="Z581">
            <v>0.375</v>
          </cell>
          <cell r="AA581">
            <v>1.5</v>
          </cell>
          <cell r="AB581">
            <v>0</v>
          </cell>
          <cell r="AC581" t="str">
            <v>F25070 Drwr End, Knee x 36'' wide</v>
          </cell>
          <cell r="AD581">
            <v>1</v>
          </cell>
          <cell r="AG581">
            <v>1.171875E-2</v>
          </cell>
          <cell r="AH581">
            <v>0.52734375</v>
          </cell>
          <cell r="AL581">
            <v>0</v>
          </cell>
          <cell r="AM581">
            <v>10</v>
          </cell>
        </row>
        <row r="582">
          <cell r="A582" t="str">
            <v>PDEL12</v>
          </cell>
          <cell r="B582">
            <v>61.4</v>
          </cell>
          <cell r="C582">
            <v>61.4</v>
          </cell>
          <cell r="D582">
            <v>61.4</v>
          </cell>
          <cell r="E582">
            <v>61.4</v>
          </cell>
          <cell r="F582">
            <v>61.4</v>
          </cell>
          <cell r="G582">
            <v>61.4</v>
          </cell>
          <cell r="H582">
            <v>61.4</v>
          </cell>
          <cell r="I582">
            <v>61.4</v>
          </cell>
          <cell r="J582">
            <v>61.4</v>
          </cell>
          <cell r="K582">
            <v>61.4</v>
          </cell>
          <cell r="L582">
            <v>61.4</v>
          </cell>
          <cell r="M582">
            <v>61.4</v>
          </cell>
          <cell r="N582">
            <v>61.4</v>
          </cell>
          <cell r="O582">
            <v>61.4</v>
          </cell>
          <cell r="P582">
            <v>61.4</v>
          </cell>
          <cell r="V582" t="str">
            <v>Part</v>
          </cell>
          <cell r="W582" t="str">
            <v>Drwr Back</v>
          </cell>
          <cell r="X582" t="str">
            <v>PDEL</v>
          </cell>
          <cell r="Y582">
            <v>12</v>
          </cell>
          <cell r="Z582">
            <v>0.5</v>
          </cell>
          <cell r="AA582">
            <v>6</v>
          </cell>
          <cell r="AB582">
            <v>0</v>
          </cell>
          <cell r="AC582" t="str">
            <v>F25060 Drwr End, Lower x 12'' wide</v>
          </cell>
          <cell r="AD582">
            <v>1</v>
          </cell>
          <cell r="AG582">
            <v>2.0833333333333332E-2</v>
          </cell>
          <cell r="AH582">
            <v>0.9375</v>
          </cell>
          <cell r="AL582">
            <v>0</v>
          </cell>
          <cell r="AM582">
            <v>10</v>
          </cell>
        </row>
        <row r="583">
          <cell r="A583" t="str">
            <v>PDEL15</v>
          </cell>
          <cell r="B583">
            <v>67.2</v>
          </cell>
          <cell r="C583">
            <v>67.2</v>
          </cell>
          <cell r="D583">
            <v>67.2</v>
          </cell>
          <cell r="E583">
            <v>67.2</v>
          </cell>
          <cell r="F583">
            <v>67.2</v>
          </cell>
          <cell r="G583">
            <v>67.2</v>
          </cell>
          <cell r="H583">
            <v>67.2</v>
          </cell>
          <cell r="I583">
            <v>67.2</v>
          </cell>
          <cell r="J583">
            <v>67.2</v>
          </cell>
          <cell r="K583">
            <v>67.2</v>
          </cell>
          <cell r="L583">
            <v>67.2</v>
          </cell>
          <cell r="M583">
            <v>67.2</v>
          </cell>
          <cell r="N583">
            <v>67.2</v>
          </cell>
          <cell r="O583">
            <v>67.2</v>
          </cell>
          <cell r="P583">
            <v>67.2</v>
          </cell>
          <cell r="V583" t="str">
            <v>Part</v>
          </cell>
          <cell r="W583" t="str">
            <v>Drwr Back</v>
          </cell>
          <cell r="X583" t="str">
            <v>PDEL</v>
          </cell>
          <cell r="Y583">
            <v>15</v>
          </cell>
          <cell r="Z583">
            <v>0.625</v>
          </cell>
          <cell r="AA583">
            <v>6</v>
          </cell>
          <cell r="AB583">
            <v>0</v>
          </cell>
          <cell r="AC583" t="str">
            <v>F25061 Drwr End, Lower x 15'' wide</v>
          </cell>
          <cell r="AD583">
            <v>1</v>
          </cell>
          <cell r="AG583">
            <v>3.2552083333333336E-2</v>
          </cell>
          <cell r="AH583">
            <v>1.46484375</v>
          </cell>
          <cell r="AL583">
            <v>0</v>
          </cell>
          <cell r="AM583">
            <v>10</v>
          </cell>
        </row>
        <row r="584">
          <cell r="A584" t="str">
            <v>PDEL18</v>
          </cell>
          <cell r="B584">
            <v>73.2</v>
          </cell>
          <cell r="C584">
            <v>73.2</v>
          </cell>
          <cell r="D584">
            <v>73.2</v>
          </cell>
          <cell r="E584">
            <v>73.2</v>
          </cell>
          <cell r="F584">
            <v>73.2</v>
          </cell>
          <cell r="G584">
            <v>73.2</v>
          </cell>
          <cell r="H584">
            <v>73.2</v>
          </cell>
          <cell r="I584">
            <v>73.2</v>
          </cell>
          <cell r="J584">
            <v>73.2</v>
          </cell>
          <cell r="K584">
            <v>73.2</v>
          </cell>
          <cell r="L584">
            <v>73.2</v>
          </cell>
          <cell r="M584">
            <v>73.2</v>
          </cell>
          <cell r="N584">
            <v>73.2</v>
          </cell>
          <cell r="O584">
            <v>73.2</v>
          </cell>
          <cell r="P584">
            <v>73.2</v>
          </cell>
          <cell r="V584" t="str">
            <v>Part</v>
          </cell>
          <cell r="W584" t="str">
            <v>Drwr Back</v>
          </cell>
          <cell r="X584" t="str">
            <v>PDEL</v>
          </cell>
          <cell r="Y584">
            <v>18</v>
          </cell>
          <cell r="Z584">
            <v>0.75</v>
          </cell>
          <cell r="AA584">
            <v>6</v>
          </cell>
          <cell r="AB584">
            <v>0</v>
          </cell>
          <cell r="AC584" t="str">
            <v>F25062 Drwr End, Lower x 18'' wide</v>
          </cell>
          <cell r="AD584">
            <v>1</v>
          </cell>
          <cell r="AG584">
            <v>4.6875E-2</v>
          </cell>
          <cell r="AH584">
            <v>2.109375</v>
          </cell>
          <cell r="AL584">
            <v>0</v>
          </cell>
          <cell r="AM584">
            <v>10</v>
          </cell>
        </row>
        <row r="585">
          <cell r="A585" t="str">
            <v>PDEL21</v>
          </cell>
          <cell r="B585">
            <v>79.3</v>
          </cell>
          <cell r="C585">
            <v>79.3</v>
          </cell>
          <cell r="D585">
            <v>79.3</v>
          </cell>
          <cell r="E585">
            <v>79.3</v>
          </cell>
          <cell r="F585">
            <v>79.3</v>
          </cell>
          <cell r="G585">
            <v>79.3</v>
          </cell>
          <cell r="H585">
            <v>79.3</v>
          </cell>
          <cell r="I585">
            <v>79.3</v>
          </cell>
          <cell r="J585">
            <v>79.3</v>
          </cell>
          <cell r="K585">
            <v>79.3</v>
          </cell>
          <cell r="L585">
            <v>79.3</v>
          </cell>
          <cell r="M585">
            <v>79.3</v>
          </cell>
          <cell r="N585">
            <v>79.3</v>
          </cell>
          <cell r="O585">
            <v>79.3</v>
          </cell>
          <cell r="P585">
            <v>79.3</v>
          </cell>
          <cell r="V585" t="str">
            <v>Part</v>
          </cell>
          <cell r="W585" t="str">
            <v>Drwr Back</v>
          </cell>
          <cell r="X585" t="str">
            <v>PDEL</v>
          </cell>
          <cell r="Y585">
            <v>21</v>
          </cell>
          <cell r="Z585">
            <v>0.875</v>
          </cell>
          <cell r="AA585">
            <v>6</v>
          </cell>
          <cell r="AB585">
            <v>0</v>
          </cell>
          <cell r="AC585" t="str">
            <v>F25094 Drwr End, Lower x 21'' wide</v>
          </cell>
          <cell r="AD585">
            <v>1</v>
          </cell>
          <cell r="AG585">
            <v>6.3802083333333329E-2</v>
          </cell>
          <cell r="AH585">
            <v>2.87109375</v>
          </cell>
          <cell r="AL585">
            <v>0</v>
          </cell>
          <cell r="AM585">
            <v>10</v>
          </cell>
        </row>
        <row r="586">
          <cell r="A586" t="str">
            <v>PDEL24</v>
          </cell>
          <cell r="B586">
            <v>81.7</v>
          </cell>
          <cell r="C586">
            <v>81.7</v>
          </cell>
          <cell r="D586">
            <v>81.7</v>
          </cell>
          <cell r="E586">
            <v>81.7</v>
          </cell>
          <cell r="F586">
            <v>81.7</v>
          </cell>
          <cell r="G586">
            <v>81.7</v>
          </cell>
          <cell r="H586">
            <v>81.7</v>
          </cell>
          <cell r="I586">
            <v>81.7</v>
          </cell>
          <cell r="J586">
            <v>81.7</v>
          </cell>
          <cell r="K586">
            <v>81.7</v>
          </cell>
          <cell r="L586">
            <v>81.7</v>
          </cell>
          <cell r="M586">
            <v>81.7</v>
          </cell>
          <cell r="N586">
            <v>81.7</v>
          </cell>
          <cell r="O586">
            <v>81.7</v>
          </cell>
          <cell r="P586">
            <v>81.7</v>
          </cell>
          <cell r="V586" t="str">
            <v>Part</v>
          </cell>
          <cell r="W586" t="str">
            <v>Drwr Back</v>
          </cell>
          <cell r="X586" t="str">
            <v>PDEL</v>
          </cell>
          <cell r="Y586">
            <v>24</v>
          </cell>
          <cell r="Z586">
            <v>1</v>
          </cell>
          <cell r="AA586">
            <v>6</v>
          </cell>
          <cell r="AB586">
            <v>0</v>
          </cell>
          <cell r="AC586" t="str">
            <v>F25063 Drwr End, Lower x 24'' wide</v>
          </cell>
          <cell r="AD586">
            <v>1</v>
          </cell>
          <cell r="AG586">
            <v>8.3333333333333329E-2</v>
          </cell>
          <cell r="AH586">
            <v>3.75</v>
          </cell>
          <cell r="AL586">
            <v>0</v>
          </cell>
          <cell r="AM586">
            <v>10</v>
          </cell>
        </row>
        <row r="587">
          <cell r="A587" t="str">
            <v>PDEL30</v>
          </cell>
          <cell r="B587">
            <v>92.9</v>
          </cell>
          <cell r="C587">
            <v>92.9</v>
          </cell>
          <cell r="D587">
            <v>92.9</v>
          </cell>
          <cell r="E587">
            <v>92.9</v>
          </cell>
          <cell r="F587">
            <v>92.9</v>
          </cell>
          <cell r="G587">
            <v>92.9</v>
          </cell>
          <cell r="H587">
            <v>92.9</v>
          </cell>
          <cell r="I587">
            <v>92.9</v>
          </cell>
          <cell r="J587">
            <v>92.9</v>
          </cell>
          <cell r="K587">
            <v>92.9</v>
          </cell>
          <cell r="L587">
            <v>92.9</v>
          </cell>
          <cell r="M587">
            <v>92.9</v>
          </cell>
          <cell r="N587">
            <v>92.9</v>
          </cell>
          <cell r="O587">
            <v>92.9</v>
          </cell>
          <cell r="P587">
            <v>92.9</v>
          </cell>
          <cell r="V587" t="str">
            <v>Part</v>
          </cell>
          <cell r="W587" t="str">
            <v>Drwr Back</v>
          </cell>
          <cell r="X587" t="str">
            <v>PDEL</v>
          </cell>
          <cell r="Y587">
            <v>30</v>
          </cell>
          <cell r="Z587">
            <v>1.25</v>
          </cell>
          <cell r="AA587">
            <v>6</v>
          </cell>
          <cell r="AB587">
            <v>0</v>
          </cell>
          <cell r="AC587" t="str">
            <v>F25069 Drwr End, Lower x 30'' wide</v>
          </cell>
          <cell r="AD587">
            <v>1</v>
          </cell>
          <cell r="AG587">
            <v>0.13020833333333334</v>
          </cell>
          <cell r="AH587">
            <v>5.859375</v>
          </cell>
          <cell r="AL587">
            <v>0</v>
          </cell>
          <cell r="AM587">
            <v>10</v>
          </cell>
        </row>
        <row r="588">
          <cell r="A588" t="str">
            <v>PDEL33</v>
          </cell>
          <cell r="B588">
            <v>98.7</v>
          </cell>
          <cell r="C588">
            <v>98.7</v>
          </cell>
          <cell r="D588">
            <v>98.7</v>
          </cell>
          <cell r="E588">
            <v>98.7</v>
          </cell>
          <cell r="F588">
            <v>98.7</v>
          </cell>
          <cell r="G588">
            <v>98.7</v>
          </cell>
          <cell r="H588">
            <v>98.7</v>
          </cell>
          <cell r="I588">
            <v>98.7</v>
          </cell>
          <cell r="J588">
            <v>98.7</v>
          </cell>
          <cell r="K588">
            <v>98.7</v>
          </cell>
          <cell r="L588">
            <v>98.7</v>
          </cell>
          <cell r="M588">
            <v>98.7</v>
          </cell>
          <cell r="N588">
            <v>98.7</v>
          </cell>
          <cell r="O588">
            <v>98.7</v>
          </cell>
          <cell r="P588">
            <v>98.7</v>
          </cell>
          <cell r="V588" t="str">
            <v>Part</v>
          </cell>
          <cell r="W588" t="str">
            <v>Drwr Back</v>
          </cell>
          <cell r="X588" t="str">
            <v>PDEL</v>
          </cell>
          <cell r="Y588">
            <v>33</v>
          </cell>
          <cell r="Z588">
            <v>1.375</v>
          </cell>
          <cell r="AA588">
            <v>6</v>
          </cell>
          <cell r="AB588">
            <v>0</v>
          </cell>
          <cell r="AC588" t="str">
            <v>F25095 Drwr End, Lower x 33'' wide</v>
          </cell>
          <cell r="AD588">
            <v>1</v>
          </cell>
          <cell r="AG588">
            <v>0.15755208333333334</v>
          </cell>
          <cell r="AH588">
            <v>7.08984375</v>
          </cell>
          <cell r="AL588">
            <v>0</v>
          </cell>
          <cell r="AM588">
            <v>10</v>
          </cell>
        </row>
        <row r="589">
          <cell r="A589" t="str">
            <v>PDEL36</v>
          </cell>
          <cell r="B589">
            <v>104.6</v>
          </cell>
          <cell r="C589">
            <v>104.6</v>
          </cell>
          <cell r="D589">
            <v>104.6</v>
          </cell>
          <cell r="E589">
            <v>104.6</v>
          </cell>
          <cell r="F589">
            <v>104.6</v>
          </cell>
          <cell r="G589">
            <v>104.6</v>
          </cell>
          <cell r="H589">
            <v>104.6</v>
          </cell>
          <cell r="I589">
            <v>104.6</v>
          </cell>
          <cell r="J589">
            <v>104.6</v>
          </cell>
          <cell r="K589">
            <v>104.6</v>
          </cell>
          <cell r="L589">
            <v>104.6</v>
          </cell>
          <cell r="M589">
            <v>104.6</v>
          </cell>
          <cell r="N589">
            <v>104.6</v>
          </cell>
          <cell r="O589">
            <v>104.6</v>
          </cell>
          <cell r="P589">
            <v>104.6</v>
          </cell>
          <cell r="V589" t="str">
            <v>Part</v>
          </cell>
          <cell r="W589" t="str">
            <v>Drwr Back</v>
          </cell>
          <cell r="X589" t="str">
            <v>PDEL</v>
          </cell>
          <cell r="Y589">
            <v>36</v>
          </cell>
          <cell r="Z589">
            <v>1.5</v>
          </cell>
          <cell r="AA589">
            <v>6</v>
          </cell>
          <cell r="AB589">
            <v>0</v>
          </cell>
          <cell r="AC589" t="str">
            <v>F25070 Drwr End, Lower x 36'' wide</v>
          </cell>
          <cell r="AD589">
            <v>1</v>
          </cell>
          <cell r="AG589">
            <v>0.1875</v>
          </cell>
          <cell r="AH589">
            <v>8.4375</v>
          </cell>
          <cell r="AL589">
            <v>0</v>
          </cell>
          <cell r="AM589">
            <v>10</v>
          </cell>
        </row>
        <row r="590">
          <cell r="A590" t="str">
            <v>PDERO12</v>
          </cell>
          <cell r="B590">
            <v>3.9</v>
          </cell>
          <cell r="C590">
            <v>3.9</v>
          </cell>
          <cell r="D590">
            <v>3.9</v>
          </cell>
          <cell r="E590">
            <v>3.9</v>
          </cell>
          <cell r="F590">
            <v>3.9</v>
          </cell>
          <cell r="G590">
            <v>3.9</v>
          </cell>
          <cell r="H590">
            <v>3.9</v>
          </cell>
          <cell r="I590">
            <v>3.9</v>
          </cell>
          <cell r="J590">
            <v>3.9</v>
          </cell>
          <cell r="K590">
            <v>3.9</v>
          </cell>
          <cell r="L590">
            <v>3.9</v>
          </cell>
          <cell r="M590">
            <v>3.9</v>
          </cell>
          <cell r="N590">
            <v>3.9</v>
          </cell>
          <cell r="O590">
            <v>3.9</v>
          </cell>
          <cell r="P590">
            <v>3.9</v>
          </cell>
          <cell r="V590" t="str">
            <v>Part</v>
          </cell>
          <cell r="W590" t="str">
            <v>Drwr Back</v>
          </cell>
          <cell r="X590" t="str">
            <v>PDER</v>
          </cell>
          <cell r="Y590">
            <v>12</v>
          </cell>
          <cell r="Z590">
            <v>0.29166666666666669</v>
          </cell>
          <cell r="AA590">
            <v>3.5</v>
          </cell>
          <cell r="AB590">
            <v>0</v>
          </cell>
          <cell r="AC590" t="str">
            <v>F25071 Drwr End, Rollout x 12'' wide</v>
          </cell>
          <cell r="AD590">
            <v>1</v>
          </cell>
          <cell r="AG590">
            <v>7.0891203703703706E-3</v>
          </cell>
          <cell r="AH590">
            <v>0.31901041666666669</v>
          </cell>
          <cell r="AL590">
            <v>0</v>
          </cell>
          <cell r="AM590">
            <v>10</v>
          </cell>
        </row>
        <row r="591">
          <cell r="A591" t="str">
            <v>PDERO15</v>
          </cell>
          <cell r="B591">
            <v>4</v>
          </cell>
          <cell r="C591">
            <v>4</v>
          </cell>
          <cell r="D591">
            <v>4</v>
          </cell>
          <cell r="E591">
            <v>4</v>
          </cell>
          <cell r="F591">
            <v>4</v>
          </cell>
          <cell r="G591">
            <v>4</v>
          </cell>
          <cell r="H591">
            <v>4</v>
          </cell>
          <cell r="I591">
            <v>4</v>
          </cell>
          <cell r="J591">
            <v>4</v>
          </cell>
          <cell r="K591">
            <v>4</v>
          </cell>
          <cell r="L591">
            <v>4</v>
          </cell>
          <cell r="M591">
            <v>4</v>
          </cell>
          <cell r="N591">
            <v>4</v>
          </cell>
          <cell r="O591">
            <v>4</v>
          </cell>
          <cell r="P591">
            <v>4</v>
          </cell>
          <cell r="V591" t="str">
            <v>Part</v>
          </cell>
          <cell r="W591" t="str">
            <v>Drwr Back</v>
          </cell>
          <cell r="X591" t="str">
            <v>PDER</v>
          </cell>
          <cell r="Y591">
            <v>15</v>
          </cell>
          <cell r="Z591">
            <v>0.36458333333333331</v>
          </cell>
          <cell r="AA591">
            <v>3.5</v>
          </cell>
          <cell r="AB591">
            <v>0</v>
          </cell>
          <cell r="AC591" t="str">
            <v>F25072 Drwr End, Rollout x 15'' wide</v>
          </cell>
          <cell r="AD591">
            <v>1</v>
          </cell>
          <cell r="AG591">
            <v>1.1076750578703705E-2</v>
          </cell>
          <cell r="AH591">
            <v>0.49845377604166669</v>
          </cell>
          <cell r="AL591">
            <v>0</v>
          </cell>
          <cell r="AM591">
            <v>10</v>
          </cell>
        </row>
        <row r="592">
          <cell r="A592" t="str">
            <v>PDERO18</v>
          </cell>
          <cell r="B592">
            <v>4.3</v>
          </cell>
          <cell r="C592">
            <v>4.3</v>
          </cell>
          <cell r="D592">
            <v>4.3</v>
          </cell>
          <cell r="E592">
            <v>4.3</v>
          </cell>
          <cell r="F592">
            <v>4.3</v>
          </cell>
          <cell r="G592">
            <v>4.3</v>
          </cell>
          <cell r="H592">
            <v>4.3</v>
          </cell>
          <cell r="I592">
            <v>4.3</v>
          </cell>
          <cell r="J592">
            <v>4.3</v>
          </cell>
          <cell r="K592">
            <v>4.3</v>
          </cell>
          <cell r="L592">
            <v>4.3</v>
          </cell>
          <cell r="M592">
            <v>4.3</v>
          </cell>
          <cell r="N592">
            <v>4.3</v>
          </cell>
          <cell r="O592">
            <v>4.3</v>
          </cell>
          <cell r="P592">
            <v>4.3</v>
          </cell>
          <cell r="V592" t="str">
            <v>Part</v>
          </cell>
          <cell r="W592" t="str">
            <v>Drwr Back</v>
          </cell>
          <cell r="X592" t="str">
            <v>PDER</v>
          </cell>
          <cell r="Y592">
            <v>18</v>
          </cell>
          <cell r="Z592">
            <v>0.4375</v>
          </cell>
          <cell r="AA592">
            <v>3.5</v>
          </cell>
          <cell r="AB592">
            <v>0</v>
          </cell>
          <cell r="AC592" t="str">
            <v>F25073 Drwr End, Rollout x 18'' wide</v>
          </cell>
          <cell r="AD592">
            <v>1</v>
          </cell>
          <cell r="AG592">
            <v>1.5950520833333332E-2</v>
          </cell>
          <cell r="AH592">
            <v>0.7177734375</v>
          </cell>
          <cell r="AL592">
            <v>0</v>
          </cell>
          <cell r="AM592">
            <v>10</v>
          </cell>
        </row>
        <row r="593">
          <cell r="A593" t="str">
            <v>PDERO21</v>
          </cell>
          <cell r="B593">
            <v>4.5999999999999996</v>
          </cell>
          <cell r="C593">
            <v>4.5999999999999996</v>
          </cell>
          <cell r="D593">
            <v>4.5999999999999996</v>
          </cell>
          <cell r="E593">
            <v>4.5999999999999996</v>
          </cell>
          <cell r="F593">
            <v>4.5999999999999996</v>
          </cell>
          <cell r="G593">
            <v>4.5999999999999996</v>
          </cell>
          <cell r="H593">
            <v>4.5999999999999996</v>
          </cell>
          <cell r="I593">
            <v>4.5999999999999996</v>
          </cell>
          <cell r="J593">
            <v>4.5999999999999996</v>
          </cell>
          <cell r="K593">
            <v>4.5999999999999996</v>
          </cell>
          <cell r="L593">
            <v>4.5999999999999996</v>
          </cell>
          <cell r="M593">
            <v>4.5999999999999996</v>
          </cell>
          <cell r="N593">
            <v>4.5999999999999996</v>
          </cell>
          <cell r="O593">
            <v>4.5999999999999996</v>
          </cell>
          <cell r="P593">
            <v>4.5999999999999996</v>
          </cell>
          <cell r="V593" t="str">
            <v>Part</v>
          </cell>
          <cell r="W593" t="str">
            <v>Drwr Back</v>
          </cell>
          <cell r="X593" t="str">
            <v>PDER</v>
          </cell>
          <cell r="Y593">
            <v>21</v>
          </cell>
          <cell r="Z593">
            <v>0.51041666666666663</v>
          </cell>
          <cell r="AA593">
            <v>3.5</v>
          </cell>
          <cell r="AB593">
            <v>0</v>
          </cell>
          <cell r="AC593" t="str">
            <v>F25074 Drwr End, Rollout x 21'' wide</v>
          </cell>
          <cell r="AD593">
            <v>1</v>
          </cell>
          <cell r="AG593">
            <v>2.1710431134259259E-2</v>
          </cell>
          <cell r="AH593">
            <v>0.97696940104166663</v>
          </cell>
          <cell r="AL593">
            <v>0</v>
          </cell>
          <cell r="AM593">
            <v>10</v>
          </cell>
        </row>
        <row r="594">
          <cell r="A594" t="str">
            <v>PDERO24</v>
          </cell>
          <cell r="B594">
            <v>4.8</v>
          </cell>
          <cell r="C594">
            <v>4.8</v>
          </cell>
          <cell r="D594">
            <v>4.8</v>
          </cell>
          <cell r="E594">
            <v>4.8</v>
          </cell>
          <cell r="F594">
            <v>4.8</v>
          </cell>
          <cell r="G594">
            <v>4.8</v>
          </cell>
          <cell r="H594">
            <v>4.8</v>
          </cell>
          <cell r="I594">
            <v>4.8</v>
          </cell>
          <cell r="J594">
            <v>4.8</v>
          </cell>
          <cell r="K594">
            <v>4.8</v>
          </cell>
          <cell r="L594">
            <v>4.8</v>
          </cell>
          <cell r="M594">
            <v>4.8</v>
          </cell>
          <cell r="N594">
            <v>4.8</v>
          </cell>
          <cell r="O594">
            <v>4.8</v>
          </cell>
          <cell r="P594">
            <v>4.8</v>
          </cell>
          <cell r="V594" t="str">
            <v>Part</v>
          </cell>
          <cell r="W594" t="str">
            <v>Drwr Back</v>
          </cell>
          <cell r="X594" t="str">
            <v>PDER</v>
          </cell>
          <cell r="Y594">
            <v>24</v>
          </cell>
          <cell r="Z594">
            <v>0.58333333333333337</v>
          </cell>
          <cell r="AA594">
            <v>3.5</v>
          </cell>
          <cell r="AB594">
            <v>0</v>
          </cell>
          <cell r="AC594" t="str">
            <v>F25075 Drwr End, Rollout x 24'' wide</v>
          </cell>
          <cell r="AD594">
            <v>1</v>
          </cell>
          <cell r="AG594">
            <v>2.8356481481481483E-2</v>
          </cell>
          <cell r="AH594">
            <v>1.2760416666666667</v>
          </cell>
          <cell r="AL594">
            <v>0</v>
          </cell>
          <cell r="AM594">
            <v>10</v>
          </cell>
        </row>
        <row r="595">
          <cell r="A595" t="str">
            <v>PDERO27</v>
          </cell>
          <cell r="B595">
            <v>5.2</v>
          </cell>
          <cell r="C595">
            <v>5.2</v>
          </cell>
          <cell r="D595">
            <v>5.2</v>
          </cell>
          <cell r="E595">
            <v>5.2</v>
          </cell>
          <cell r="F595">
            <v>5.2</v>
          </cell>
          <cell r="G595">
            <v>5.2</v>
          </cell>
          <cell r="H595">
            <v>5.2</v>
          </cell>
          <cell r="I595">
            <v>5.2</v>
          </cell>
          <cell r="J595">
            <v>5.2</v>
          </cell>
          <cell r="K595">
            <v>5.2</v>
          </cell>
          <cell r="L595">
            <v>5.2</v>
          </cell>
          <cell r="M595">
            <v>5.2</v>
          </cell>
          <cell r="N595">
            <v>5.2</v>
          </cell>
          <cell r="O595">
            <v>5.2</v>
          </cell>
          <cell r="P595">
            <v>5.2</v>
          </cell>
          <cell r="V595" t="str">
            <v>Part</v>
          </cell>
          <cell r="W595" t="str">
            <v>Drwr Back</v>
          </cell>
          <cell r="X595" t="str">
            <v>PDER</v>
          </cell>
          <cell r="Y595">
            <v>27</v>
          </cell>
          <cell r="Z595">
            <v>0.65625</v>
          </cell>
          <cell r="AA595">
            <v>3.5</v>
          </cell>
          <cell r="AB595">
            <v>0</v>
          </cell>
          <cell r="AC595" t="str">
            <v>F25076 Drwr End, Rollout x 27'' wide</v>
          </cell>
          <cell r="AD595">
            <v>1</v>
          </cell>
          <cell r="AG595">
            <v>3.5888671875E-2</v>
          </cell>
          <cell r="AH595">
            <v>1.614990234375</v>
          </cell>
          <cell r="AL595">
            <v>0</v>
          </cell>
          <cell r="AM595">
            <v>10</v>
          </cell>
        </row>
        <row r="596">
          <cell r="A596" t="str">
            <v>PDERO30</v>
          </cell>
          <cell r="B596">
            <v>5.6</v>
          </cell>
          <cell r="C596">
            <v>5.6</v>
          </cell>
          <cell r="D596">
            <v>5.6</v>
          </cell>
          <cell r="E596">
            <v>5.6</v>
          </cell>
          <cell r="F596">
            <v>5.6</v>
          </cell>
          <cell r="G596">
            <v>5.6</v>
          </cell>
          <cell r="H596">
            <v>5.6</v>
          </cell>
          <cell r="I596">
            <v>5.6</v>
          </cell>
          <cell r="J596">
            <v>5.6</v>
          </cell>
          <cell r="K596">
            <v>5.6</v>
          </cell>
          <cell r="L596">
            <v>5.6</v>
          </cell>
          <cell r="M596">
            <v>5.6</v>
          </cell>
          <cell r="N596">
            <v>5.6</v>
          </cell>
          <cell r="O596">
            <v>5.6</v>
          </cell>
          <cell r="P596">
            <v>5.6</v>
          </cell>
          <cell r="V596" t="str">
            <v>Part</v>
          </cell>
          <cell r="W596" t="str">
            <v>Drwr Back</v>
          </cell>
          <cell r="X596" t="str">
            <v>PDER</v>
          </cell>
          <cell r="Y596">
            <v>30</v>
          </cell>
          <cell r="Z596">
            <v>0.72916666666666663</v>
          </cell>
          <cell r="AA596">
            <v>3.5</v>
          </cell>
          <cell r="AB596">
            <v>0</v>
          </cell>
          <cell r="AC596" t="str">
            <v>F25077 Drwr End, Rollout x 30'' wide</v>
          </cell>
          <cell r="AD596">
            <v>1</v>
          </cell>
          <cell r="AG596">
            <v>4.4307002314814818E-2</v>
          </cell>
          <cell r="AH596">
            <v>1.9938151041666667</v>
          </cell>
          <cell r="AL596">
            <v>0</v>
          </cell>
          <cell r="AM596">
            <v>10</v>
          </cell>
        </row>
        <row r="597">
          <cell r="A597" t="str">
            <v>PDERO33</v>
          </cell>
          <cell r="B597">
            <v>5.8</v>
          </cell>
          <cell r="C597">
            <v>5.8</v>
          </cell>
          <cell r="D597">
            <v>5.8</v>
          </cell>
          <cell r="E597">
            <v>5.8</v>
          </cell>
          <cell r="F597">
            <v>5.8</v>
          </cell>
          <cell r="G597">
            <v>5.8</v>
          </cell>
          <cell r="H597">
            <v>5.8</v>
          </cell>
          <cell r="I597">
            <v>5.8</v>
          </cell>
          <cell r="J597">
            <v>5.8</v>
          </cell>
          <cell r="K597">
            <v>5.8</v>
          </cell>
          <cell r="L597">
            <v>5.8</v>
          </cell>
          <cell r="M597">
            <v>5.8</v>
          </cell>
          <cell r="N597">
            <v>5.8</v>
          </cell>
          <cell r="O597">
            <v>5.8</v>
          </cell>
          <cell r="P597">
            <v>5.8</v>
          </cell>
          <cell r="V597" t="str">
            <v>Part</v>
          </cell>
          <cell r="W597" t="str">
            <v>Drwr Back</v>
          </cell>
          <cell r="X597" t="str">
            <v>PDER</v>
          </cell>
          <cell r="Y597">
            <v>33</v>
          </cell>
          <cell r="Z597">
            <v>0.80208333333333337</v>
          </cell>
          <cell r="AA597">
            <v>3.5</v>
          </cell>
          <cell r="AB597">
            <v>0</v>
          </cell>
          <cell r="AC597" t="str">
            <v>F25078 Drwr End, Rollout x 33'' wide</v>
          </cell>
          <cell r="AD597">
            <v>1</v>
          </cell>
          <cell r="AG597">
            <v>5.3611472800925923E-2</v>
          </cell>
          <cell r="AH597">
            <v>2.4125162760416665</v>
          </cell>
          <cell r="AL597">
            <v>0</v>
          </cell>
          <cell r="AM597">
            <v>10</v>
          </cell>
        </row>
        <row r="598">
          <cell r="A598" t="str">
            <v>PDERO36</v>
          </cell>
          <cell r="B598">
            <v>6.1</v>
          </cell>
          <cell r="C598">
            <v>6.1</v>
          </cell>
          <cell r="D598">
            <v>6.1</v>
          </cell>
          <cell r="E598">
            <v>6.1</v>
          </cell>
          <cell r="F598">
            <v>6.1</v>
          </cell>
          <cell r="G598">
            <v>6.1</v>
          </cell>
          <cell r="H598">
            <v>6.1</v>
          </cell>
          <cell r="I598">
            <v>6.1</v>
          </cell>
          <cell r="J598">
            <v>6.1</v>
          </cell>
          <cell r="K598">
            <v>6.1</v>
          </cell>
          <cell r="L598">
            <v>6.1</v>
          </cell>
          <cell r="M598">
            <v>6.1</v>
          </cell>
          <cell r="N598">
            <v>6.1</v>
          </cell>
          <cell r="O598">
            <v>6.1</v>
          </cell>
          <cell r="P598">
            <v>6.1</v>
          </cell>
          <cell r="V598" t="str">
            <v>Part</v>
          </cell>
          <cell r="W598" t="str">
            <v>Drwr Back</v>
          </cell>
          <cell r="X598" t="str">
            <v>PDER</v>
          </cell>
          <cell r="Y598">
            <v>36</v>
          </cell>
          <cell r="Z598">
            <v>0.875</v>
          </cell>
          <cell r="AA598">
            <v>3.5</v>
          </cell>
          <cell r="AB598">
            <v>0</v>
          </cell>
          <cell r="AC598" t="str">
            <v>F25079 Drwr End, Rollout x 36'' wide</v>
          </cell>
          <cell r="AD598">
            <v>1</v>
          </cell>
          <cell r="AG598">
            <v>6.3802083333333329E-2</v>
          </cell>
          <cell r="AH598">
            <v>2.87109375</v>
          </cell>
          <cell r="AL598">
            <v>0</v>
          </cell>
          <cell r="AM598">
            <v>10</v>
          </cell>
        </row>
        <row r="599">
          <cell r="A599" t="str">
            <v>PDERO39</v>
          </cell>
          <cell r="B599">
            <v>6.5</v>
          </cell>
          <cell r="C599">
            <v>6.5</v>
          </cell>
          <cell r="D599">
            <v>6.5</v>
          </cell>
          <cell r="E599">
            <v>6.5</v>
          </cell>
          <cell r="F599">
            <v>6.5</v>
          </cell>
          <cell r="G599">
            <v>6.5</v>
          </cell>
          <cell r="H599">
            <v>6.5</v>
          </cell>
          <cell r="I599">
            <v>6.5</v>
          </cell>
          <cell r="J599">
            <v>6.5</v>
          </cell>
          <cell r="K599">
            <v>6.5</v>
          </cell>
          <cell r="L599">
            <v>6.5</v>
          </cell>
          <cell r="M599">
            <v>6.5</v>
          </cell>
          <cell r="N599">
            <v>6.5</v>
          </cell>
          <cell r="O599">
            <v>6.5</v>
          </cell>
          <cell r="P599">
            <v>6.5</v>
          </cell>
          <cell r="V599" t="str">
            <v>Part</v>
          </cell>
          <cell r="W599" t="str">
            <v>Drwr Back</v>
          </cell>
          <cell r="X599" t="str">
            <v>PDER</v>
          </cell>
          <cell r="Y599">
            <v>39</v>
          </cell>
          <cell r="Z599">
            <v>0.94791666666666663</v>
          </cell>
          <cell r="AA599">
            <v>3.5</v>
          </cell>
          <cell r="AB599">
            <v>0</v>
          </cell>
          <cell r="AC599" t="str">
            <v>F25093 Drwr End, Rollout x 39'' wide</v>
          </cell>
          <cell r="AD599">
            <v>1</v>
          </cell>
          <cell r="AG599">
            <v>7.4878833912037035E-2</v>
          </cell>
          <cell r="AH599">
            <v>3.3695475260416665</v>
          </cell>
          <cell r="AL599">
            <v>0</v>
          </cell>
          <cell r="AM599">
            <v>10</v>
          </cell>
        </row>
        <row r="600">
          <cell r="A600" t="str">
            <v>PDERO42</v>
          </cell>
          <cell r="B600">
            <v>7.1</v>
          </cell>
          <cell r="C600">
            <v>7.1</v>
          </cell>
          <cell r="D600">
            <v>7.1</v>
          </cell>
          <cell r="E600">
            <v>7.1</v>
          </cell>
          <cell r="F600">
            <v>7.1</v>
          </cell>
          <cell r="G600">
            <v>7.1</v>
          </cell>
          <cell r="H600">
            <v>7.1</v>
          </cell>
          <cell r="I600">
            <v>7.1</v>
          </cell>
          <cell r="J600">
            <v>7.1</v>
          </cell>
          <cell r="K600">
            <v>7.1</v>
          </cell>
          <cell r="L600">
            <v>7.1</v>
          </cell>
          <cell r="M600">
            <v>7.1</v>
          </cell>
          <cell r="N600">
            <v>7.1</v>
          </cell>
          <cell r="O600">
            <v>7.1</v>
          </cell>
          <cell r="P600">
            <v>7.1</v>
          </cell>
          <cell r="V600" t="str">
            <v>Part</v>
          </cell>
          <cell r="W600" t="str">
            <v>Drwr Back</v>
          </cell>
          <cell r="X600" t="str">
            <v>PDER</v>
          </cell>
          <cell r="Y600">
            <v>42</v>
          </cell>
          <cell r="Z600">
            <v>1.0208333333333333</v>
          </cell>
          <cell r="AA600">
            <v>3.5</v>
          </cell>
          <cell r="AB600">
            <v>0</v>
          </cell>
          <cell r="AC600" t="str">
            <v>F25080 Drwr End, Rollout x 42'' wide</v>
          </cell>
          <cell r="AD600">
            <v>1</v>
          </cell>
          <cell r="AG600">
            <v>8.6841724537037035E-2</v>
          </cell>
          <cell r="AH600">
            <v>3.9078776041666665</v>
          </cell>
          <cell r="AL600">
            <v>0</v>
          </cell>
          <cell r="AM600">
            <v>10</v>
          </cell>
        </row>
        <row r="601">
          <cell r="A601" t="str">
            <v>PDEU06</v>
          </cell>
          <cell r="B601">
            <v>4.0999999999999996</v>
          </cell>
          <cell r="C601">
            <v>4.0999999999999996</v>
          </cell>
          <cell r="D601">
            <v>4.0999999999999996</v>
          </cell>
          <cell r="E601">
            <v>4.0999999999999996</v>
          </cell>
          <cell r="F601">
            <v>4.0999999999999996</v>
          </cell>
          <cell r="G601">
            <v>4.0999999999999996</v>
          </cell>
          <cell r="H601">
            <v>4.0999999999999996</v>
          </cell>
          <cell r="I601">
            <v>4.0999999999999996</v>
          </cell>
          <cell r="J601">
            <v>4.0999999999999996</v>
          </cell>
          <cell r="K601">
            <v>4.0999999999999996</v>
          </cell>
          <cell r="L601">
            <v>4.0999999999999996</v>
          </cell>
          <cell r="M601">
            <v>4.0999999999999996</v>
          </cell>
          <cell r="N601">
            <v>4.0999999999999996</v>
          </cell>
          <cell r="O601">
            <v>4.0999999999999996</v>
          </cell>
          <cell r="P601">
            <v>4.0999999999999996</v>
          </cell>
          <cell r="V601" t="str">
            <v>Part</v>
          </cell>
          <cell r="W601" t="str">
            <v>Drwr Back</v>
          </cell>
          <cell r="X601" t="str">
            <v>PDEU</v>
          </cell>
          <cell r="Y601">
            <v>6</v>
          </cell>
          <cell r="Z601">
            <v>0.14583333333333334</v>
          </cell>
          <cell r="AA601">
            <v>3.5</v>
          </cell>
          <cell r="AB601">
            <v>0</v>
          </cell>
          <cell r="AC601" t="str">
            <v>F25099 Drwr End, Upper x 06'' wide</v>
          </cell>
          <cell r="AD601">
            <v>1</v>
          </cell>
          <cell r="AG601">
            <v>1.7722800925925927E-3</v>
          </cell>
          <cell r="AH601">
            <v>7.9752604166666671E-2</v>
          </cell>
          <cell r="AL601">
            <v>0</v>
          </cell>
          <cell r="AM601">
            <v>10</v>
          </cell>
        </row>
        <row r="602">
          <cell r="A602" t="str">
            <v>PDEU09</v>
          </cell>
          <cell r="B602">
            <v>4.3</v>
          </cell>
          <cell r="C602">
            <v>4.3</v>
          </cell>
          <cell r="D602">
            <v>4.3</v>
          </cell>
          <cell r="E602">
            <v>4.3</v>
          </cell>
          <cell r="F602">
            <v>4.3</v>
          </cell>
          <cell r="G602">
            <v>4.3</v>
          </cell>
          <cell r="H602">
            <v>4.3</v>
          </cell>
          <cell r="I602">
            <v>4.3</v>
          </cell>
          <cell r="J602">
            <v>4.3</v>
          </cell>
          <cell r="K602">
            <v>4.3</v>
          </cell>
          <cell r="L602">
            <v>4.3</v>
          </cell>
          <cell r="M602">
            <v>4.3</v>
          </cell>
          <cell r="N602">
            <v>4.3</v>
          </cell>
          <cell r="O602">
            <v>4.3</v>
          </cell>
          <cell r="P602">
            <v>4.3</v>
          </cell>
          <cell r="V602" t="str">
            <v>Part</v>
          </cell>
          <cell r="W602" t="str">
            <v>Drwr Back</v>
          </cell>
          <cell r="X602" t="str">
            <v>PDEU</v>
          </cell>
          <cell r="Y602">
            <v>9</v>
          </cell>
          <cell r="Z602">
            <v>0.21875</v>
          </cell>
          <cell r="AA602">
            <v>3.5</v>
          </cell>
          <cell r="AB602">
            <v>0</v>
          </cell>
          <cell r="AC602" t="str">
            <v>F25100 Drwr End, Upper x 09'' wide</v>
          </cell>
          <cell r="AD602">
            <v>1</v>
          </cell>
          <cell r="AG602">
            <v>3.987630208333333E-3</v>
          </cell>
          <cell r="AH602">
            <v>0.179443359375</v>
          </cell>
          <cell r="AL602">
            <v>0</v>
          </cell>
          <cell r="AM602">
            <v>10</v>
          </cell>
        </row>
        <row r="603">
          <cell r="A603" t="str">
            <v>PDEU12</v>
          </cell>
          <cell r="B603">
            <v>4.5999999999999996</v>
          </cell>
          <cell r="C603">
            <v>4.5999999999999996</v>
          </cell>
          <cell r="D603">
            <v>4.5999999999999996</v>
          </cell>
          <cell r="E603">
            <v>4.5999999999999996</v>
          </cell>
          <cell r="F603">
            <v>4.5999999999999996</v>
          </cell>
          <cell r="G603">
            <v>4.5999999999999996</v>
          </cell>
          <cell r="H603">
            <v>4.5999999999999996</v>
          </cell>
          <cell r="I603">
            <v>4.5999999999999996</v>
          </cell>
          <cell r="J603">
            <v>4.5999999999999996</v>
          </cell>
          <cell r="K603">
            <v>4.5999999999999996</v>
          </cell>
          <cell r="L603">
            <v>4.5999999999999996</v>
          </cell>
          <cell r="M603">
            <v>4.5999999999999996</v>
          </cell>
          <cell r="N603">
            <v>4.5999999999999996</v>
          </cell>
          <cell r="O603">
            <v>4.5999999999999996</v>
          </cell>
          <cell r="P603">
            <v>4.5999999999999996</v>
          </cell>
          <cell r="V603" t="str">
            <v>Part</v>
          </cell>
          <cell r="W603" t="str">
            <v>Drwr Back</v>
          </cell>
          <cell r="X603" t="str">
            <v>PDEU</v>
          </cell>
          <cell r="Y603">
            <v>12</v>
          </cell>
          <cell r="Z603">
            <v>0.29166666666666669</v>
          </cell>
          <cell r="AA603">
            <v>3.5</v>
          </cell>
          <cell r="AB603">
            <v>0</v>
          </cell>
          <cell r="AC603" t="str">
            <v>F25050 Drwr End, Upper x 12'' wide</v>
          </cell>
          <cell r="AD603">
            <v>1</v>
          </cell>
          <cell r="AG603">
            <v>7.0891203703703706E-3</v>
          </cell>
          <cell r="AH603">
            <v>0.31901041666666669</v>
          </cell>
          <cell r="AL603">
            <v>0</v>
          </cell>
          <cell r="AM603">
            <v>10</v>
          </cell>
        </row>
        <row r="604">
          <cell r="A604" t="str">
            <v>PDEU15</v>
          </cell>
          <cell r="B604">
            <v>5.0999999999999996</v>
          </cell>
          <cell r="C604">
            <v>5.0999999999999996</v>
          </cell>
          <cell r="D604">
            <v>5.0999999999999996</v>
          </cell>
          <cell r="E604">
            <v>5.0999999999999996</v>
          </cell>
          <cell r="F604">
            <v>5.0999999999999996</v>
          </cell>
          <cell r="G604">
            <v>5.0999999999999996</v>
          </cell>
          <cell r="H604">
            <v>5.0999999999999996</v>
          </cell>
          <cell r="I604">
            <v>5.0999999999999996</v>
          </cell>
          <cell r="J604">
            <v>5.0999999999999996</v>
          </cell>
          <cell r="K604">
            <v>5.0999999999999996</v>
          </cell>
          <cell r="L604">
            <v>5.0999999999999996</v>
          </cell>
          <cell r="M604">
            <v>5.0999999999999996</v>
          </cell>
          <cell r="N604">
            <v>5.0999999999999996</v>
          </cell>
          <cell r="O604">
            <v>5.0999999999999996</v>
          </cell>
          <cell r="P604">
            <v>5.0999999999999996</v>
          </cell>
          <cell r="V604" t="str">
            <v>Part</v>
          </cell>
          <cell r="W604" t="str">
            <v>Drwr Back</v>
          </cell>
          <cell r="X604" t="str">
            <v>PDEU</v>
          </cell>
          <cell r="Y604">
            <v>15</v>
          </cell>
          <cell r="Z604">
            <v>0.36458333333333331</v>
          </cell>
          <cell r="AA604">
            <v>3.5</v>
          </cell>
          <cell r="AB604">
            <v>0</v>
          </cell>
          <cell r="AC604" t="str">
            <v>F25051 Drwr End, Upper x 15'' wide</v>
          </cell>
          <cell r="AD604">
            <v>1</v>
          </cell>
          <cell r="AG604">
            <v>1.1076750578703705E-2</v>
          </cell>
          <cell r="AH604">
            <v>0.49845377604166669</v>
          </cell>
          <cell r="AL604">
            <v>0</v>
          </cell>
          <cell r="AM604">
            <v>10</v>
          </cell>
        </row>
        <row r="605">
          <cell r="A605" t="str">
            <v>PDEU18</v>
          </cell>
          <cell r="B605">
            <v>5.2</v>
          </cell>
          <cell r="C605">
            <v>5.2</v>
          </cell>
          <cell r="D605">
            <v>5.2</v>
          </cell>
          <cell r="E605">
            <v>5.2</v>
          </cell>
          <cell r="F605">
            <v>5.2</v>
          </cell>
          <cell r="G605">
            <v>5.2</v>
          </cell>
          <cell r="H605">
            <v>5.2</v>
          </cell>
          <cell r="I605">
            <v>5.2</v>
          </cell>
          <cell r="J605">
            <v>5.2</v>
          </cell>
          <cell r="K605">
            <v>5.2</v>
          </cell>
          <cell r="L605">
            <v>5.2</v>
          </cell>
          <cell r="M605">
            <v>5.2</v>
          </cell>
          <cell r="N605">
            <v>5.2</v>
          </cell>
          <cell r="O605">
            <v>5.2</v>
          </cell>
          <cell r="P605">
            <v>5.2</v>
          </cell>
          <cell r="V605" t="str">
            <v>Part</v>
          </cell>
          <cell r="W605" t="str">
            <v>Drwr Back</v>
          </cell>
          <cell r="X605" t="str">
            <v>PDEU</v>
          </cell>
          <cell r="Y605">
            <v>18</v>
          </cell>
          <cell r="Z605">
            <v>0.4375</v>
          </cell>
          <cell r="AA605">
            <v>3.5</v>
          </cell>
          <cell r="AB605">
            <v>0</v>
          </cell>
          <cell r="AC605" t="str">
            <v>F25052 Drwr End, Upper x 18'' wide</v>
          </cell>
          <cell r="AD605">
            <v>1</v>
          </cell>
          <cell r="AG605">
            <v>1.5950520833333332E-2</v>
          </cell>
          <cell r="AH605">
            <v>0.7177734375</v>
          </cell>
          <cell r="AL605">
            <v>0</v>
          </cell>
          <cell r="AM605">
            <v>10</v>
          </cell>
        </row>
        <row r="606">
          <cell r="A606" t="str">
            <v>PDEU21</v>
          </cell>
          <cell r="B606">
            <v>11.5</v>
          </cell>
          <cell r="C606">
            <v>11.5</v>
          </cell>
          <cell r="D606">
            <v>11.5</v>
          </cell>
          <cell r="E606">
            <v>11.5</v>
          </cell>
          <cell r="F606">
            <v>11.5</v>
          </cell>
          <cell r="G606">
            <v>11.5</v>
          </cell>
          <cell r="H606">
            <v>11.5</v>
          </cell>
          <cell r="I606">
            <v>11.5</v>
          </cell>
          <cell r="J606">
            <v>11.5</v>
          </cell>
          <cell r="K606">
            <v>11.5</v>
          </cell>
          <cell r="L606">
            <v>11.5</v>
          </cell>
          <cell r="M606">
            <v>11.5</v>
          </cell>
          <cell r="N606">
            <v>11.5</v>
          </cell>
          <cell r="O606">
            <v>11.5</v>
          </cell>
          <cell r="P606">
            <v>11.5</v>
          </cell>
          <cell r="V606" t="str">
            <v>Part</v>
          </cell>
          <cell r="W606" t="str">
            <v>Drwr Back</v>
          </cell>
          <cell r="X606" t="str">
            <v>PDEU</v>
          </cell>
          <cell r="Y606">
            <v>21</v>
          </cell>
          <cell r="Z606">
            <v>0.51041666666666663</v>
          </cell>
          <cell r="AA606">
            <v>3.5</v>
          </cell>
          <cell r="AB606">
            <v>0</v>
          </cell>
          <cell r="AC606" t="str">
            <v>F25053 Drwr End, Upper x 21'' wide</v>
          </cell>
          <cell r="AD606">
            <v>1</v>
          </cell>
          <cell r="AG606">
            <v>2.1710431134259259E-2</v>
          </cell>
          <cell r="AH606">
            <v>0.97696940104166663</v>
          </cell>
          <cell r="AL606">
            <v>0</v>
          </cell>
          <cell r="AM606">
            <v>10</v>
          </cell>
        </row>
        <row r="607">
          <cell r="A607" t="str">
            <v>PDEU24</v>
          </cell>
          <cell r="B607">
            <v>17.600000000000001</v>
          </cell>
          <cell r="C607">
            <v>17.600000000000001</v>
          </cell>
          <cell r="D607">
            <v>17.600000000000001</v>
          </cell>
          <cell r="E607">
            <v>17.600000000000001</v>
          </cell>
          <cell r="F607">
            <v>17.600000000000001</v>
          </cell>
          <cell r="G607">
            <v>17.600000000000001</v>
          </cell>
          <cell r="H607">
            <v>17.600000000000001</v>
          </cell>
          <cell r="I607">
            <v>17.600000000000001</v>
          </cell>
          <cell r="J607">
            <v>17.600000000000001</v>
          </cell>
          <cell r="K607">
            <v>17.600000000000001</v>
          </cell>
          <cell r="L607">
            <v>17.600000000000001</v>
          </cell>
          <cell r="M607">
            <v>17.600000000000001</v>
          </cell>
          <cell r="N607">
            <v>17.600000000000001</v>
          </cell>
          <cell r="O607">
            <v>17.600000000000001</v>
          </cell>
          <cell r="P607">
            <v>17.600000000000001</v>
          </cell>
          <cell r="V607" t="str">
            <v>Part</v>
          </cell>
          <cell r="W607" t="str">
            <v>Drwr Back</v>
          </cell>
          <cell r="X607" t="str">
            <v>PDEU</v>
          </cell>
          <cell r="Y607">
            <v>24</v>
          </cell>
          <cell r="Z607">
            <v>0.58333333333333337</v>
          </cell>
          <cell r="AA607">
            <v>3.5</v>
          </cell>
          <cell r="AB607">
            <v>0</v>
          </cell>
          <cell r="AC607" t="str">
            <v>F25054 Drwr End, Upper x 24'' wide</v>
          </cell>
          <cell r="AD607">
            <v>1</v>
          </cell>
          <cell r="AG607">
            <v>2.8356481481481483E-2</v>
          </cell>
          <cell r="AH607">
            <v>1.2760416666666667</v>
          </cell>
          <cell r="AL607">
            <v>0</v>
          </cell>
          <cell r="AM607">
            <v>10</v>
          </cell>
        </row>
        <row r="608">
          <cell r="A608" t="str">
            <v>PDEU27</v>
          </cell>
          <cell r="B608">
            <v>23.4</v>
          </cell>
          <cell r="C608">
            <v>23.4</v>
          </cell>
          <cell r="D608">
            <v>23.4</v>
          </cell>
          <cell r="E608">
            <v>23.4</v>
          </cell>
          <cell r="F608">
            <v>23.4</v>
          </cell>
          <cell r="G608">
            <v>23.4</v>
          </cell>
          <cell r="H608">
            <v>23.4</v>
          </cell>
          <cell r="I608">
            <v>23.4</v>
          </cell>
          <cell r="J608">
            <v>23.4</v>
          </cell>
          <cell r="K608">
            <v>23.4</v>
          </cell>
          <cell r="L608">
            <v>23.4</v>
          </cell>
          <cell r="M608">
            <v>23.4</v>
          </cell>
          <cell r="N608">
            <v>23.4</v>
          </cell>
          <cell r="O608">
            <v>23.4</v>
          </cell>
          <cell r="P608">
            <v>23.4</v>
          </cell>
          <cell r="V608" t="str">
            <v>Part</v>
          </cell>
          <cell r="W608" t="str">
            <v>Drwr Back</v>
          </cell>
          <cell r="X608" t="str">
            <v>PDEU</v>
          </cell>
          <cell r="Y608">
            <v>27</v>
          </cell>
          <cell r="Z608">
            <v>0.65625</v>
          </cell>
          <cell r="AA608">
            <v>3.5</v>
          </cell>
          <cell r="AB608">
            <v>0</v>
          </cell>
          <cell r="AC608" t="str">
            <v>F25055 Drwr End, Upper x 27'' wide</v>
          </cell>
          <cell r="AD608">
            <v>1</v>
          </cell>
          <cell r="AG608">
            <v>3.5888671875E-2</v>
          </cell>
          <cell r="AH608">
            <v>1.614990234375</v>
          </cell>
          <cell r="AL608">
            <v>0</v>
          </cell>
          <cell r="AM608">
            <v>10</v>
          </cell>
        </row>
        <row r="609">
          <cell r="A609" t="str">
            <v>PDEU30</v>
          </cell>
          <cell r="B609">
            <v>29.3</v>
          </cell>
          <cell r="C609">
            <v>29.3</v>
          </cell>
          <cell r="D609">
            <v>29.3</v>
          </cell>
          <cell r="E609">
            <v>29.3</v>
          </cell>
          <cell r="F609">
            <v>29.3</v>
          </cell>
          <cell r="G609">
            <v>29.3</v>
          </cell>
          <cell r="H609">
            <v>29.3</v>
          </cell>
          <cell r="I609">
            <v>29.3</v>
          </cell>
          <cell r="J609">
            <v>29.3</v>
          </cell>
          <cell r="K609">
            <v>29.3</v>
          </cell>
          <cell r="L609">
            <v>29.3</v>
          </cell>
          <cell r="M609">
            <v>29.3</v>
          </cell>
          <cell r="N609">
            <v>29.3</v>
          </cell>
          <cell r="O609">
            <v>29.3</v>
          </cell>
          <cell r="P609">
            <v>29.3</v>
          </cell>
          <cell r="V609" t="str">
            <v>Part</v>
          </cell>
          <cell r="W609" t="str">
            <v>Drwr Back</v>
          </cell>
          <cell r="X609" t="str">
            <v>PDEU</v>
          </cell>
          <cell r="Y609">
            <v>30</v>
          </cell>
          <cell r="Z609">
            <v>0.72916666666666663</v>
          </cell>
          <cell r="AA609">
            <v>3.5</v>
          </cell>
          <cell r="AB609">
            <v>0</v>
          </cell>
          <cell r="AC609" t="str">
            <v>F25056 Drwr End, Upper x 30'' wide</v>
          </cell>
          <cell r="AD609">
            <v>1</v>
          </cell>
          <cell r="AG609">
            <v>4.4307002314814818E-2</v>
          </cell>
          <cell r="AH609">
            <v>1.9938151041666667</v>
          </cell>
          <cell r="AL609">
            <v>0</v>
          </cell>
          <cell r="AM609">
            <v>10</v>
          </cell>
        </row>
        <row r="610">
          <cell r="A610" t="str">
            <v>PDEU33</v>
          </cell>
          <cell r="B610">
            <v>35.4</v>
          </cell>
          <cell r="C610">
            <v>35.4</v>
          </cell>
          <cell r="D610">
            <v>35.4</v>
          </cell>
          <cell r="E610">
            <v>35.4</v>
          </cell>
          <cell r="F610">
            <v>35.4</v>
          </cell>
          <cell r="G610">
            <v>35.4</v>
          </cell>
          <cell r="H610">
            <v>35.4</v>
          </cell>
          <cell r="I610">
            <v>35.4</v>
          </cell>
          <cell r="J610">
            <v>35.4</v>
          </cell>
          <cell r="K610">
            <v>35.4</v>
          </cell>
          <cell r="L610">
            <v>35.4</v>
          </cell>
          <cell r="M610">
            <v>35.4</v>
          </cell>
          <cell r="N610">
            <v>35.4</v>
          </cell>
          <cell r="O610">
            <v>35.4</v>
          </cell>
          <cell r="P610">
            <v>35.4</v>
          </cell>
          <cell r="V610" t="str">
            <v>Part</v>
          </cell>
          <cell r="W610" t="str">
            <v>Drwr Back</v>
          </cell>
          <cell r="X610" t="str">
            <v>PDEU</v>
          </cell>
          <cell r="Y610">
            <v>33</v>
          </cell>
          <cell r="Z610">
            <v>0.80208333333333337</v>
          </cell>
          <cell r="AA610">
            <v>3.5</v>
          </cell>
          <cell r="AB610">
            <v>0</v>
          </cell>
          <cell r="AC610" t="str">
            <v>F25057 Drwr End, Upper x 33'' wide</v>
          </cell>
          <cell r="AD610">
            <v>1</v>
          </cell>
          <cell r="AG610">
            <v>5.3611472800925923E-2</v>
          </cell>
          <cell r="AH610">
            <v>2.4125162760416665</v>
          </cell>
          <cell r="AL610">
            <v>0</v>
          </cell>
          <cell r="AM610">
            <v>10</v>
          </cell>
        </row>
        <row r="611">
          <cell r="A611" t="str">
            <v>PDEU36</v>
          </cell>
          <cell r="B611">
            <v>41.7</v>
          </cell>
          <cell r="C611">
            <v>41.7</v>
          </cell>
          <cell r="D611">
            <v>41.7</v>
          </cell>
          <cell r="E611">
            <v>41.7</v>
          </cell>
          <cell r="F611">
            <v>41.7</v>
          </cell>
          <cell r="G611">
            <v>41.7</v>
          </cell>
          <cell r="H611">
            <v>41.7</v>
          </cell>
          <cell r="I611">
            <v>41.7</v>
          </cell>
          <cell r="J611">
            <v>41.7</v>
          </cell>
          <cell r="K611">
            <v>41.7</v>
          </cell>
          <cell r="L611">
            <v>41.7</v>
          </cell>
          <cell r="M611">
            <v>41.7</v>
          </cell>
          <cell r="N611">
            <v>41.7</v>
          </cell>
          <cell r="O611">
            <v>41.7</v>
          </cell>
          <cell r="P611">
            <v>41.7</v>
          </cell>
          <cell r="V611" t="str">
            <v>Part</v>
          </cell>
          <cell r="W611" t="str">
            <v>Drwr Back</v>
          </cell>
          <cell r="X611" t="str">
            <v>PDEU</v>
          </cell>
          <cell r="Y611">
            <v>36</v>
          </cell>
          <cell r="Z611">
            <v>0.875</v>
          </cell>
          <cell r="AA611">
            <v>3.5</v>
          </cell>
          <cell r="AB611">
            <v>0</v>
          </cell>
          <cell r="AC611" t="str">
            <v>F25058 Drwr End, Upper x 36'' wide</v>
          </cell>
          <cell r="AD611">
            <v>1</v>
          </cell>
          <cell r="AG611">
            <v>6.3802083333333329E-2</v>
          </cell>
          <cell r="AH611">
            <v>2.87109375</v>
          </cell>
          <cell r="AL611">
            <v>0</v>
          </cell>
          <cell r="AM611">
            <v>10</v>
          </cell>
        </row>
        <row r="612">
          <cell r="A612" t="str">
            <v>PDEU39</v>
          </cell>
          <cell r="B612">
            <v>43.7</v>
          </cell>
          <cell r="C612">
            <v>43.7</v>
          </cell>
          <cell r="D612">
            <v>43.7</v>
          </cell>
          <cell r="E612">
            <v>43.7</v>
          </cell>
          <cell r="F612">
            <v>43.7</v>
          </cell>
          <cell r="G612">
            <v>43.7</v>
          </cell>
          <cell r="H612">
            <v>43.7</v>
          </cell>
          <cell r="I612">
            <v>43.7</v>
          </cell>
          <cell r="J612">
            <v>43.7</v>
          </cell>
          <cell r="K612">
            <v>43.7</v>
          </cell>
          <cell r="L612">
            <v>43.7</v>
          </cell>
          <cell r="M612">
            <v>43.7</v>
          </cell>
          <cell r="N612">
            <v>43.7</v>
          </cell>
          <cell r="O612">
            <v>43.7</v>
          </cell>
          <cell r="P612">
            <v>43.7</v>
          </cell>
          <cell r="V612" t="str">
            <v>Part</v>
          </cell>
          <cell r="W612" t="str">
            <v>Drwr Back</v>
          </cell>
          <cell r="X612" t="str">
            <v>PDEU</v>
          </cell>
          <cell r="Y612">
            <v>39</v>
          </cell>
          <cell r="Z612">
            <v>0.94791666666666663</v>
          </cell>
          <cell r="AA612">
            <v>3.5</v>
          </cell>
          <cell r="AB612">
            <v>0</v>
          </cell>
          <cell r="AC612" t="str">
            <v>F25091 Drwr End, Upper x 39'' wide</v>
          </cell>
          <cell r="AD612">
            <v>1</v>
          </cell>
          <cell r="AG612">
            <v>7.4878833912037035E-2</v>
          </cell>
          <cell r="AH612">
            <v>3.3695475260416665</v>
          </cell>
          <cell r="AL612">
            <v>0</v>
          </cell>
          <cell r="AM612">
            <v>10</v>
          </cell>
        </row>
        <row r="613">
          <cell r="A613" t="str">
            <v>PDEU42</v>
          </cell>
          <cell r="B613">
            <v>49.7</v>
          </cell>
          <cell r="C613">
            <v>49.7</v>
          </cell>
          <cell r="D613">
            <v>49.7</v>
          </cell>
          <cell r="E613">
            <v>49.7</v>
          </cell>
          <cell r="F613">
            <v>49.7</v>
          </cell>
          <cell r="G613">
            <v>49.7</v>
          </cell>
          <cell r="H613">
            <v>49.7</v>
          </cell>
          <cell r="I613">
            <v>49.7</v>
          </cell>
          <cell r="J613">
            <v>49.7</v>
          </cell>
          <cell r="K613">
            <v>49.7</v>
          </cell>
          <cell r="L613">
            <v>49.7</v>
          </cell>
          <cell r="M613">
            <v>49.7</v>
          </cell>
          <cell r="N613">
            <v>49.7</v>
          </cell>
          <cell r="O613">
            <v>49.7</v>
          </cell>
          <cell r="P613">
            <v>49.7</v>
          </cell>
          <cell r="V613" t="str">
            <v>Part</v>
          </cell>
          <cell r="W613" t="str">
            <v>Drwr Back</v>
          </cell>
          <cell r="X613" t="str">
            <v>PDEU</v>
          </cell>
          <cell r="Y613">
            <v>42</v>
          </cell>
          <cell r="Z613">
            <v>1.0208333333333333</v>
          </cell>
          <cell r="AA613">
            <v>3.5</v>
          </cell>
          <cell r="AB613">
            <v>0</v>
          </cell>
          <cell r="AC613" t="str">
            <v>F25059 Drwr End, Upper x 42'' wide</v>
          </cell>
          <cell r="AD613">
            <v>1</v>
          </cell>
          <cell r="AG613">
            <v>8.6841724537037035E-2</v>
          </cell>
          <cell r="AH613">
            <v>3.9078776041666665</v>
          </cell>
          <cell r="AL613">
            <v>0</v>
          </cell>
          <cell r="AM613">
            <v>10</v>
          </cell>
        </row>
        <row r="614">
          <cell r="A614" t="str">
            <v>PDFRO12</v>
          </cell>
          <cell r="B614">
            <v>3.9</v>
          </cell>
          <cell r="C614">
            <v>3.9</v>
          </cell>
          <cell r="D614">
            <v>3.9</v>
          </cell>
          <cell r="E614">
            <v>3.9</v>
          </cell>
          <cell r="F614">
            <v>3.9</v>
          </cell>
          <cell r="G614">
            <v>3.9</v>
          </cell>
          <cell r="H614">
            <v>3.9</v>
          </cell>
          <cell r="I614">
            <v>3.9</v>
          </cell>
          <cell r="J614">
            <v>3.9</v>
          </cell>
          <cell r="K614">
            <v>3.9</v>
          </cell>
          <cell r="L614">
            <v>3.9</v>
          </cell>
          <cell r="M614">
            <v>3.9</v>
          </cell>
          <cell r="N614">
            <v>3.9</v>
          </cell>
          <cell r="O614">
            <v>3.9</v>
          </cell>
          <cell r="P614">
            <v>3.9</v>
          </cell>
          <cell r="V614" t="str">
            <v>Part</v>
          </cell>
          <cell r="W614" t="str">
            <v>Drwr Front</v>
          </cell>
          <cell r="X614" t="str">
            <v>PDFR</v>
          </cell>
          <cell r="Y614">
            <v>12</v>
          </cell>
          <cell r="Z614">
            <v>0.20833333333333334</v>
          </cell>
          <cell r="AA614">
            <v>2.5</v>
          </cell>
          <cell r="AB614">
            <v>0</v>
          </cell>
          <cell r="AC614" t="str">
            <v>F25081 Drwr Front, Rollout x 12'' wide</v>
          </cell>
          <cell r="AD614">
            <v>1</v>
          </cell>
          <cell r="AG614">
            <v>3.6168981481481482E-3</v>
          </cell>
          <cell r="AH614">
            <v>0.16276041666666666</v>
          </cell>
          <cell r="AL614">
            <v>0</v>
          </cell>
          <cell r="AM614">
            <v>10</v>
          </cell>
        </row>
        <row r="615">
          <cell r="A615" t="str">
            <v>PDFRO15</v>
          </cell>
          <cell r="B615">
            <v>4</v>
          </cell>
          <cell r="C615">
            <v>4</v>
          </cell>
          <cell r="D615">
            <v>4</v>
          </cell>
          <cell r="E615">
            <v>4</v>
          </cell>
          <cell r="F615">
            <v>4</v>
          </cell>
          <cell r="G615">
            <v>4</v>
          </cell>
          <cell r="H615">
            <v>4</v>
          </cell>
          <cell r="I615">
            <v>4</v>
          </cell>
          <cell r="J615">
            <v>4</v>
          </cell>
          <cell r="K615">
            <v>4</v>
          </cell>
          <cell r="L615">
            <v>4</v>
          </cell>
          <cell r="M615">
            <v>4</v>
          </cell>
          <cell r="N615">
            <v>4</v>
          </cell>
          <cell r="O615">
            <v>4</v>
          </cell>
          <cell r="P615">
            <v>4</v>
          </cell>
          <cell r="V615" t="str">
            <v>Part</v>
          </cell>
          <cell r="W615" t="str">
            <v>Drwr Front</v>
          </cell>
          <cell r="X615" t="str">
            <v>PDFR</v>
          </cell>
          <cell r="Y615">
            <v>15</v>
          </cell>
          <cell r="Z615">
            <v>0.26041666666666669</v>
          </cell>
          <cell r="AA615">
            <v>2.5</v>
          </cell>
          <cell r="AB615">
            <v>0</v>
          </cell>
          <cell r="AC615" t="str">
            <v>F25082 Drwr Front, Rollout x 15'' wide</v>
          </cell>
          <cell r="AD615">
            <v>1</v>
          </cell>
          <cell r="AG615">
            <v>5.6514033564814825E-3</v>
          </cell>
          <cell r="AH615">
            <v>0.25431315104166674</v>
          </cell>
          <cell r="AL615">
            <v>0</v>
          </cell>
          <cell r="AM615">
            <v>10</v>
          </cell>
        </row>
        <row r="616">
          <cell r="A616" t="str">
            <v>PDFRO18</v>
          </cell>
          <cell r="B616">
            <v>4.3</v>
          </cell>
          <cell r="C616">
            <v>4.3</v>
          </cell>
          <cell r="D616">
            <v>4.3</v>
          </cell>
          <cell r="E616">
            <v>4.3</v>
          </cell>
          <cell r="F616">
            <v>4.3</v>
          </cell>
          <cell r="G616">
            <v>4.3</v>
          </cell>
          <cell r="H616">
            <v>4.3</v>
          </cell>
          <cell r="I616">
            <v>4.3</v>
          </cell>
          <cell r="J616">
            <v>4.3</v>
          </cell>
          <cell r="K616">
            <v>4.3</v>
          </cell>
          <cell r="L616">
            <v>4.3</v>
          </cell>
          <cell r="M616">
            <v>4.3</v>
          </cell>
          <cell r="N616">
            <v>4.3</v>
          </cell>
          <cell r="O616">
            <v>4.3</v>
          </cell>
          <cell r="P616">
            <v>4.3</v>
          </cell>
          <cell r="V616" t="str">
            <v>Part</v>
          </cell>
          <cell r="W616" t="str">
            <v>Drwr Front</v>
          </cell>
          <cell r="X616" t="str">
            <v>PDFR</v>
          </cell>
          <cell r="Y616">
            <v>18</v>
          </cell>
          <cell r="Z616">
            <v>0.3125</v>
          </cell>
          <cell r="AA616">
            <v>2.5</v>
          </cell>
          <cell r="AB616">
            <v>0</v>
          </cell>
          <cell r="AC616" t="str">
            <v>F25083 Drwr Front, Rollout x 18'' wide</v>
          </cell>
          <cell r="AD616">
            <v>1</v>
          </cell>
          <cell r="AG616">
            <v>8.1380208333333339E-3</v>
          </cell>
          <cell r="AH616">
            <v>0.3662109375</v>
          </cell>
          <cell r="AL616">
            <v>0</v>
          </cell>
          <cell r="AM616">
            <v>10</v>
          </cell>
        </row>
        <row r="617">
          <cell r="A617" t="str">
            <v>PDFRO21</v>
          </cell>
          <cell r="B617">
            <v>4.5999999999999996</v>
          </cell>
          <cell r="C617">
            <v>4.5999999999999996</v>
          </cell>
          <cell r="D617">
            <v>4.5999999999999996</v>
          </cell>
          <cell r="E617">
            <v>4.5999999999999996</v>
          </cell>
          <cell r="F617">
            <v>4.5999999999999996</v>
          </cell>
          <cell r="G617">
            <v>4.5999999999999996</v>
          </cell>
          <cell r="H617">
            <v>4.5999999999999996</v>
          </cell>
          <cell r="I617">
            <v>4.5999999999999996</v>
          </cell>
          <cell r="J617">
            <v>4.5999999999999996</v>
          </cell>
          <cell r="K617">
            <v>4.5999999999999996</v>
          </cell>
          <cell r="L617">
            <v>4.5999999999999996</v>
          </cell>
          <cell r="M617">
            <v>4.5999999999999996</v>
          </cell>
          <cell r="N617">
            <v>4.5999999999999996</v>
          </cell>
          <cell r="O617">
            <v>4.5999999999999996</v>
          </cell>
          <cell r="P617">
            <v>4.5999999999999996</v>
          </cell>
          <cell r="V617" t="str">
            <v>Part</v>
          </cell>
          <cell r="W617" t="str">
            <v>Drwr Front</v>
          </cell>
          <cell r="X617" t="str">
            <v>PDFR</v>
          </cell>
          <cell r="Y617">
            <v>21</v>
          </cell>
          <cell r="Z617">
            <v>0.36458333333333331</v>
          </cell>
          <cell r="AA617">
            <v>2.5</v>
          </cell>
          <cell r="AB617">
            <v>0</v>
          </cell>
          <cell r="AC617" t="str">
            <v>F25084 Drwr Front, Rollout x 21'' wide</v>
          </cell>
          <cell r="AD617">
            <v>1</v>
          </cell>
          <cell r="AG617">
            <v>1.1076750578703705E-2</v>
          </cell>
          <cell r="AH617">
            <v>0.49845377604166669</v>
          </cell>
          <cell r="AL617">
            <v>0</v>
          </cell>
          <cell r="AM617">
            <v>10</v>
          </cell>
        </row>
        <row r="618">
          <cell r="A618" t="str">
            <v>PDFRO24</v>
          </cell>
          <cell r="B618">
            <v>4.8</v>
          </cell>
          <cell r="C618">
            <v>4.8</v>
          </cell>
          <cell r="D618">
            <v>4.8</v>
          </cell>
          <cell r="E618">
            <v>4.8</v>
          </cell>
          <cell r="F618">
            <v>4.8</v>
          </cell>
          <cell r="G618">
            <v>4.8</v>
          </cell>
          <cell r="H618">
            <v>4.8</v>
          </cell>
          <cell r="I618">
            <v>4.8</v>
          </cell>
          <cell r="J618">
            <v>4.8</v>
          </cell>
          <cell r="K618">
            <v>4.8</v>
          </cell>
          <cell r="L618">
            <v>4.8</v>
          </cell>
          <cell r="M618">
            <v>4.8</v>
          </cell>
          <cell r="N618">
            <v>4.8</v>
          </cell>
          <cell r="O618">
            <v>4.8</v>
          </cell>
          <cell r="P618">
            <v>4.8</v>
          </cell>
          <cell r="V618" t="str">
            <v>Part</v>
          </cell>
          <cell r="W618" t="str">
            <v>Drwr Front</v>
          </cell>
          <cell r="X618" t="str">
            <v>PDFR</v>
          </cell>
          <cell r="Y618">
            <v>24</v>
          </cell>
          <cell r="Z618">
            <v>0.41666666666666669</v>
          </cell>
          <cell r="AA618">
            <v>2.5</v>
          </cell>
          <cell r="AB618">
            <v>0</v>
          </cell>
          <cell r="AC618" t="str">
            <v>F25085 Drwr Front, Rollout x 24'' wide</v>
          </cell>
          <cell r="AD618">
            <v>1</v>
          </cell>
          <cell r="AG618">
            <v>1.4467592592592593E-2</v>
          </cell>
          <cell r="AH618">
            <v>0.65104166666666663</v>
          </cell>
          <cell r="AL618">
            <v>0</v>
          </cell>
          <cell r="AM618">
            <v>10</v>
          </cell>
        </row>
        <row r="619">
          <cell r="A619" t="str">
            <v>PDFRO27</v>
          </cell>
          <cell r="B619">
            <v>5.2</v>
          </cell>
          <cell r="C619">
            <v>5.2</v>
          </cell>
          <cell r="D619">
            <v>5.2</v>
          </cell>
          <cell r="E619">
            <v>5.2</v>
          </cell>
          <cell r="F619">
            <v>5.2</v>
          </cell>
          <cell r="G619">
            <v>5.2</v>
          </cell>
          <cell r="H619">
            <v>5.2</v>
          </cell>
          <cell r="I619">
            <v>5.2</v>
          </cell>
          <cell r="J619">
            <v>5.2</v>
          </cell>
          <cell r="K619">
            <v>5.2</v>
          </cell>
          <cell r="L619">
            <v>5.2</v>
          </cell>
          <cell r="M619">
            <v>5.2</v>
          </cell>
          <cell r="N619">
            <v>5.2</v>
          </cell>
          <cell r="O619">
            <v>5.2</v>
          </cell>
          <cell r="P619">
            <v>5.2</v>
          </cell>
          <cell r="V619" t="str">
            <v>Part</v>
          </cell>
          <cell r="W619" t="str">
            <v>Drwr Front</v>
          </cell>
          <cell r="X619" t="str">
            <v>PDFR</v>
          </cell>
          <cell r="Y619">
            <v>27</v>
          </cell>
          <cell r="Z619">
            <v>0.46875</v>
          </cell>
          <cell r="AA619">
            <v>2.5</v>
          </cell>
          <cell r="AB619">
            <v>0</v>
          </cell>
          <cell r="AC619" t="str">
            <v>F25086 Drwr Front, Rollout x 27'' wide</v>
          </cell>
          <cell r="AD619">
            <v>1</v>
          </cell>
          <cell r="AG619">
            <v>1.8310546875E-2</v>
          </cell>
          <cell r="AH619">
            <v>0.823974609375</v>
          </cell>
          <cell r="AL619">
            <v>0</v>
          </cell>
          <cell r="AM619">
            <v>10</v>
          </cell>
        </row>
        <row r="620">
          <cell r="A620" t="str">
            <v>PDFRO30</v>
          </cell>
          <cell r="B620">
            <v>5.6</v>
          </cell>
          <cell r="C620">
            <v>5.6</v>
          </cell>
          <cell r="D620">
            <v>5.6</v>
          </cell>
          <cell r="E620">
            <v>5.6</v>
          </cell>
          <cell r="F620">
            <v>5.6</v>
          </cell>
          <cell r="G620">
            <v>5.6</v>
          </cell>
          <cell r="H620">
            <v>5.6</v>
          </cell>
          <cell r="I620">
            <v>5.6</v>
          </cell>
          <cell r="J620">
            <v>5.6</v>
          </cell>
          <cell r="K620">
            <v>5.6</v>
          </cell>
          <cell r="L620">
            <v>5.6</v>
          </cell>
          <cell r="M620">
            <v>5.6</v>
          </cell>
          <cell r="N620">
            <v>5.6</v>
          </cell>
          <cell r="O620">
            <v>5.6</v>
          </cell>
          <cell r="P620">
            <v>5.6</v>
          </cell>
          <cell r="V620" t="str">
            <v>Part</v>
          </cell>
          <cell r="W620" t="str">
            <v>Drwr Front</v>
          </cell>
          <cell r="X620" t="str">
            <v>PDFR</v>
          </cell>
          <cell r="Y620">
            <v>30</v>
          </cell>
          <cell r="Z620">
            <v>0.52083333333333337</v>
          </cell>
          <cell r="AA620">
            <v>2.5</v>
          </cell>
          <cell r="AB620">
            <v>0</v>
          </cell>
          <cell r="AC620" t="str">
            <v>F25087 Drwr Front, Rollout x 30'' wide</v>
          </cell>
          <cell r="AD620">
            <v>1</v>
          </cell>
          <cell r="AG620">
            <v>2.260561342592593E-2</v>
          </cell>
          <cell r="AH620">
            <v>1.017252604166667</v>
          </cell>
          <cell r="AL620">
            <v>0</v>
          </cell>
          <cell r="AM620">
            <v>10</v>
          </cell>
        </row>
        <row r="621">
          <cell r="A621" t="str">
            <v>PDFRO33</v>
          </cell>
          <cell r="B621">
            <v>5.8</v>
          </cell>
          <cell r="C621">
            <v>5.8</v>
          </cell>
          <cell r="D621">
            <v>5.8</v>
          </cell>
          <cell r="E621">
            <v>5.8</v>
          </cell>
          <cell r="F621">
            <v>5.8</v>
          </cell>
          <cell r="G621">
            <v>5.8</v>
          </cell>
          <cell r="H621">
            <v>5.8</v>
          </cell>
          <cell r="I621">
            <v>5.8</v>
          </cell>
          <cell r="J621">
            <v>5.8</v>
          </cell>
          <cell r="K621">
            <v>5.8</v>
          </cell>
          <cell r="L621">
            <v>5.8</v>
          </cell>
          <cell r="M621">
            <v>5.8</v>
          </cell>
          <cell r="N621">
            <v>5.8</v>
          </cell>
          <cell r="O621">
            <v>5.8</v>
          </cell>
          <cell r="P621">
            <v>5.8</v>
          </cell>
          <cell r="V621" t="str">
            <v>Part</v>
          </cell>
          <cell r="W621" t="str">
            <v>Drwr Front</v>
          </cell>
          <cell r="X621" t="str">
            <v>PDFR</v>
          </cell>
          <cell r="Y621">
            <v>33</v>
          </cell>
          <cell r="Z621">
            <v>0.57291666666666663</v>
          </cell>
          <cell r="AA621">
            <v>2.5</v>
          </cell>
          <cell r="AB621">
            <v>0</v>
          </cell>
          <cell r="AC621" t="str">
            <v>F25088 Drwr Front, Rollout x 33'' wide</v>
          </cell>
          <cell r="AD621">
            <v>1</v>
          </cell>
          <cell r="AG621">
            <v>2.7352792245370371E-2</v>
          </cell>
          <cell r="AH621">
            <v>1.2308756510416667</v>
          </cell>
          <cell r="AL621">
            <v>0</v>
          </cell>
          <cell r="AM621">
            <v>10</v>
          </cell>
        </row>
        <row r="622">
          <cell r="A622" t="str">
            <v>PDFRO36</v>
          </cell>
          <cell r="B622">
            <v>6.1</v>
          </cell>
          <cell r="C622">
            <v>6.1</v>
          </cell>
          <cell r="D622">
            <v>6.1</v>
          </cell>
          <cell r="E622">
            <v>6.1</v>
          </cell>
          <cell r="F622">
            <v>6.1</v>
          </cell>
          <cell r="G622">
            <v>6.1</v>
          </cell>
          <cell r="H622">
            <v>6.1</v>
          </cell>
          <cell r="I622">
            <v>6.1</v>
          </cell>
          <cell r="J622">
            <v>6.1</v>
          </cell>
          <cell r="K622">
            <v>6.1</v>
          </cell>
          <cell r="L622">
            <v>6.1</v>
          </cell>
          <cell r="M622">
            <v>6.1</v>
          </cell>
          <cell r="N622">
            <v>6.1</v>
          </cell>
          <cell r="O622">
            <v>6.1</v>
          </cell>
          <cell r="P622">
            <v>6.1</v>
          </cell>
          <cell r="V622" t="str">
            <v>Part</v>
          </cell>
          <cell r="W622" t="str">
            <v>Drwr Front</v>
          </cell>
          <cell r="X622" t="str">
            <v>PDFR</v>
          </cell>
          <cell r="Y622">
            <v>36</v>
          </cell>
          <cell r="Z622">
            <v>0.625</v>
          </cell>
          <cell r="AA622">
            <v>2.5</v>
          </cell>
          <cell r="AB622">
            <v>0</v>
          </cell>
          <cell r="AC622" t="str">
            <v>F25089 Drwr Front, Rollout x 36'' wide</v>
          </cell>
          <cell r="AD622">
            <v>1</v>
          </cell>
          <cell r="AG622">
            <v>3.2552083333333336E-2</v>
          </cell>
          <cell r="AH622">
            <v>1.46484375</v>
          </cell>
          <cell r="AL622">
            <v>0</v>
          </cell>
          <cell r="AM622">
            <v>10</v>
          </cell>
        </row>
        <row r="623">
          <cell r="A623" t="str">
            <v>PDFRO39</v>
          </cell>
          <cell r="B623">
            <v>6.5</v>
          </cell>
          <cell r="C623">
            <v>6.5</v>
          </cell>
          <cell r="D623">
            <v>6.5</v>
          </cell>
          <cell r="E623">
            <v>6.5</v>
          </cell>
          <cell r="F623">
            <v>6.5</v>
          </cell>
          <cell r="G623">
            <v>6.5</v>
          </cell>
          <cell r="H623">
            <v>6.5</v>
          </cell>
          <cell r="I623">
            <v>6.5</v>
          </cell>
          <cell r="J623">
            <v>6.5</v>
          </cell>
          <cell r="K623">
            <v>6.5</v>
          </cell>
          <cell r="L623">
            <v>6.5</v>
          </cell>
          <cell r="M623">
            <v>6.5</v>
          </cell>
          <cell r="N623">
            <v>6.5</v>
          </cell>
          <cell r="O623">
            <v>6.5</v>
          </cell>
          <cell r="P623">
            <v>6.5</v>
          </cell>
          <cell r="V623" t="str">
            <v>Part</v>
          </cell>
          <cell r="W623" t="str">
            <v>Drwr Front</v>
          </cell>
          <cell r="X623" t="str">
            <v>PDFR</v>
          </cell>
          <cell r="Y623">
            <v>39</v>
          </cell>
          <cell r="Z623">
            <v>0.67708333333333337</v>
          </cell>
          <cell r="AA623">
            <v>2.5</v>
          </cell>
          <cell r="AB623">
            <v>0</v>
          </cell>
          <cell r="AC623" t="str">
            <v>F25092 Drwr Front, Rollout x 39'' wide</v>
          </cell>
          <cell r="AD623">
            <v>1</v>
          </cell>
          <cell r="AG623">
            <v>3.8203486689814818E-2</v>
          </cell>
          <cell r="AH623">
            <v>1.7191569010416667</v>
          </cell>
          <cell r="AL623">
            <v>0</v>
          </cell>
          <cell r="AM623">
            <v>10</v>
          </cell>
        </row>
        <row r="624">
          <cell r="A624" t="str">
            <v>PDFRO42</v>
          </cell>
          <cell r="B624">
            <v>7.1</v>
          </cell>
          <cell r="C624">
            <v>7.1</v>
          </cell>
          <cell r="D624">
            <v>7.1</v>
          </cell>
          <cell r="E624">
            <v>7.1</v>
          </cell>
          <cell r="F624">
            <v>7.1</v>
          </cell>
          <cell r="G624">
            <v>7.1</v>
          </cell>
          <cell r="H624">
            <v>7.1</v>
          </cell>
          <cell r="I624">
            <v>7.1</v>
          </cell>
          <cell r="J624">
            <v>7.1</v>
          </cell>
          <cell r="K624">
            <v>7.1</v>
          </cell>
          <cell r="L624">
            <v>7.1</v>
          </cell>
          <cell r="M624">
            <v>7.1</v>
          </cell>
          <cell r="N624">
            <v>7.1</v>
          </cell>
          <cell r="O624">
            <v>7.1</v>
          </cell>
          <cell r="P624">
            <v>7.1</v>
          </cell>
          <cell r="V624" t="str">
            <v>Part</v>
          </cell>
          <cell r="W624" t="str">
            <v>Drwr Front</v>
          </cell>
          <cell r="X624" t="str">
            <v>PDFR</v>
          </cell>
          <cell r="Y624">
            <v>42</v>
          </cell>
          <cell r="Z624">
            <v>0.72916666666666663</v>
          </cell>
          <cell r="AA624">
            <v>2.5</v>
          </cell>
          <cell r="AB624">
            <v>0</v>
          </cell>
          <cell r="AC624" t="str">
            <v>F25090 Drwr Front, Rollout x 42'' wide</v>
          </cell>
          <cell r="AD624">
            <v>1</v>
          </cell>
          <cell r="AG624">
            <v>4.4307002314814818E-2</v>
          </cell>
          <cell r="AH624">
            <v>1.9938151041666667</v>
          </cell>
          <cell r="AL624">
            <v>0</v>
          </cell>
          <cell r="AM624">
            <v>10</v>
          </cell>
        </row>
        <row r="625">
          <cell r="A625" t="str">
            <v>PSH0912</v>
          </cell>
          <cell r="B625">
            <v>6.6</v>
          </cell>
          <cell r="C625">
            <v>6.6</v>
          </cell>
          <cell r="D625">
            <v>6.6</v>
          </cell>
          <cell r="E625">
            <v>6.6</v>
          </cell>
          <cell r="F625">
            <v>6.6</v>
          </cell>
          <cell r="G625">
            <v>6.6</v>
          </cell>
          <cell r="H625">
            <v>14.9</v>
          </cell>
          <cell r="I625">
            <v>14.9</v>
          </cell>
          <cell r="J625">
            <v>14.9</v>
          </cell>
          <cell r="K625">
            <v>16.399999999999999</v>
          </cell>
          <cell r="L625">
            <v>16.399999999999999</v>
          </cell>
          <cell r="M625">
            <v>16.399999999999999</v>
          </cell>
          <cell r="N625">
            <v>16.399999999999999</v>
          </cell>
          <cell r="O625">
            <v>16.399999999999999</v>
          </cell>
          <cell r="P625">
            <v>16.399999999999999</v>
          </cell>
          <cell r="V625" t="str">
            <v>Part</v>
          </cell>
          <cell r="W625" t="str">
            <v>Shelf</v>
          </cell>
          <cell r="X625" t="str">
            <v>PSH</v>
          </cell>
          <cell r="Y625">
            <v>9</v>
          </cell>
          <cell r="Z625">
            <v>0.75</v>
          </cell>
          <cell r="AA625">
            <v>12</v>
          </cell>
          <cell r="AB625">
            <v>0</v>
          </cell>
          <cell r="AC625" t="str">
            <v>F08136 Shelf, Wall 12d x 09'' wide</v>
          </cell>
          <cell r="AD625">
            <v>1</v>
          </cell>
          <cell r="AG625">
            <v>4.6875E-2</v>
          </cell>
          <cell r="AH625">
            <v>2.109375</v>
          </cell>
          <cell r="AL625">
            <v>0</v>
          </cell>
          <cell r="AM625">
            <v>5</v>
          </cell>
        </row>
        <row r="626">
          <cell r="A626" t="str">
            <v>PSH0915</v>
          </cell>
          <cell r="B626">
            <v>9.1999999999999993</v>
          </cell>
          <cell r="C626">
            <v>9.1999999999999993</v>
          </cell>
          <cell r="D626">
            <v>9.1999999999999993</v>
          </cell>
          <cell r="E626">
            <v>9.1999999999999993</v>
          </cell>
          <cell r="F626">
            <v>9.1999999999999993</v>
          </cell>
          <cell r="G626">
            <v>9.1999999999999993</v>
          </cell>
          <cell r="H626">
            <v>19.399999999999999</v>
          </cell>
          <cell r="I626">
            <v>19.399999999999999</v>
          </cell>
          <cell r="J626">
            <v>19.399999999999999</v>
          </cell>
          <cell r="K626">
            <v>21.4</v>
          </cell>
          <cell r="L626">
            <v>21.4</v>
          </cell>
          <cell r="M626">
            <v>21.4</v>
          </cell>
          <cell r="N626">
            <v>21.4</v>
          </cell>
          <cell r="O626">
            <v>21.4</v>
          </cell>
          <cell r="P626">
            <v>21.4</v>
          </cell>
          <cell r="V626" t="str">
            <v>Part</v>
          </cell>
          <cell r="W626" t="str">
            <v>Shelf</v>
          </cell>
          <cell r="X626" t="str">
            <v>PSH</v>
          </cell>
          <cell r="Y626">
            <v>9</v>
          </cell>
          <cell r="Z626">
            <v>0.75</v>
          </cell>
          <cell r="AA626">
            <v>15</v>
          </cell>
          <cell r="AB626">
            <v>0</v>
          </cell>
          <cell r="AC626" t="str">
            <v>F08202 Shelf, Wall 15d x 9'' wide</v>
          </cell>
          <cell r="AD626">
            <v>1</v>
          </cell>
          <cell r="AG626">
            <v>7.32421875E-2</v>
          </cell>
          <cell r="AH626">
            <v>3.2958984375</v>
          </cell>
          <cell r="AL626">
            <v>0</v>
          </cell>
          <cell r="AM626">
            <v>5</v>
          </cell>
        </row>
        <row r="627">
          <cell r="A627" t="str">
            <v>PSH0918</v>
          </cell>
          <cell r="B627">
            <v>9.8000000000000007</v>
          </cell>
          <cell r="C627">
            <v>9.8000000000000007</v>
          </cell>
          <cell r="D627">
            <v>9.8000000000000007</v>
          </cell>
          <cell r="E627">
            <v>9.8000000000000007</v>
          </cell>
          <cell r="F627">
            <v>9.8000000000000007</v>
          </cell>
          <cell r="G627">
            <v>9.8000000000000007</v>
          </cell>
          <cell r="H627">
            <v>22.2</v>
          </cell>
          <cell r="I627">
            <v>22.2</v>
          </cell>
          <cell r="J627">
            <v>22.2</v>
          </cell>
          <cell r="K627">
            <v>24.5</v>
          </cell>
          <cell r="L627">
            <v>24.5</v>
          </cell>
          <cell r="M627">
            <v>24.5</v>
          </cell>
          <cell r="N627">
            <v>24.5</v>
          </cell>
          <cell r="O627">
            <v>24.5</v>
          </cell>
          <cell r="P627">
            <v>24.5</v>
          </cell>
          <cell r="V627" t="str">
            <v>Part</v>
          </cell>
          <cell r="W627" t="str">
            <v>Shelf</v>
          </cell>
          <cell r="X627" t="str">
            <v>PSH</v>
          </cell>
          <cell r="Y627">
            <v>9</v>
          </cell>
          <cell r="Z627">
            <v>0.75</v>
          </cell>
          <cell r="AA627">
            <v>18</v>
          </cell>
          <cell r="AB627">
            <v>0</v>
          </cell>
          <cell r="AC627" t="str">
            <v>F08222 Shelf, Base 18d x 09'' wide</v>
          </cell>
          <cell r="AD627">
            <v>1</v>
          </cell>
          <cell r="AG627">
            <v>0.10546875</v>
          </cell>
          <cell r="AH627">
            <v>4.74609375</v>
          </cell>
          <cell r="AL627">
            <v>0</v>
          </cell>
          <cell r="AM627">
            <v>5</v>
          </cell>
        </row>
        <row r="628">
          <cell r="A628" t="str">
            <v>PSH0921</v>
          </cell>
          <cell r="B628">
            <v>10.4</v>
          </cell>
          <cell r="C628">
            <v>10.4</v>
          </cell>
          <cell r="D628">
            <v>10.4</v>
          </cell>
          <cell r="E628">
            <v>10.4</v>
          </cell>
          <cell r="F628">
            <v>10.4</v>
          </cell>
          <cell r="G628">
            <v>10.4</v>
          </cell>
          <cell r="H628">
            <v>25</v>
          </cell>
          <cell r="I628">
            <v>25</v>
          </cell>
          <cell r="J628">
            <v>25</v>
          </cell>
          <cell r="K628">
            <v>27.7</v>
          </cell>
          <cell r="L628">
            <v>27.7</v>
          </cell>
          <cell r="M628">
            <v>27.7</v>
          </cell>
          <cell r="N628">
            <v>27.7</v>
          </cell>
          <cell r="O628">
            <v>27.7</v>
          </cell>
          <cell r="P628">
            <v>27.7</v>
          </cell>
          <cell r="V628" t="str">
            <v>Part</v>
          </cell>
          <cell r="W628" t="str">
            <v>Shelf</v>
          </cell>
          <cell r="X628" t="str">
            <v>PSH</v>
          </cell>
          <cell r="Y628">
            <v>9</v>
          </cell>
          <cell r="Z628">
            <v>0.75</v>
          </cell>
          <cell r="AA628">
            <v>21</v>
          </cell>
          <cell r="AB628">
            <v>0</v>
          </cell>
          <cell r="AC628" t="str">
            <v>F08242 Shelf, Base 21d x 09'' wide</v>
          </cell>
          <cell r="AD628">
            <v>1</v>
          </cell>
          <cell r="AG628">
            <v>0.1435546875</v>
          </cell>
          <cell r="AH628">
            <v>6.4599609375</v>
          </cell>
          <cell r="AL628">
            <v>0</v>
          </cell>
          <cell r="AM628">
            <v>5</v>
          </cell>
        </row>
        <row r="629">
          <cell r="A629" t="str">
            <v>PSH0924</v>
          </cell>
          <cell r="B629">
            <v>8.5</v>
          </cell>
          <cell r="C629">
            <v>8.5</v>
          </cell>
          <cell r="D629">
            <v>8.5</v>
          </cell>
          <cell r="E629">
            <v>8.5</v>
          </cell>
          <cell r="F629">
            <v>8.5</v>
          </cell>
          <cell r="G629">
            <v>8.5</v>
          </cell>
          <cell r="H629">
            <v>25.3</v>
          </cell>
          <cell r="I629">
            <v>25.3</v>
          </cell>
          <cell r="J629">
            <v>25.3</v>
          </cell>
          <cell r="K629">
            <v>28.4</v>
          </cell>
          <cell r="L629">
            <v>28.4</v>
          </cell>
          <cell r="M629">
            <v>28.4</v>
          </cell>
          <cell r="N629">
            <v>28.4</v>
          </cell>
          <cell r="O629">
            <v>28.4</v>
          </cell>
          <cell r="P629">
            <v>28.4</v>
          </cell>
          <cell r="V629" t="str">
            <v>Part</v>
          </cell>
          <cell r="W629" t="str">
            <v>Shelf</v>
          </cell>
          <cell r="X629" t="str">
            <v>PSH</v>
          </cell>
          <cell r="Y629">
            <v>9</v>
          </cell>
          <cell r="Z629">
            <v>0.75</v>
          </cell>
          <cell r="AA629">
            <v>24</v>
          </cell>
          <cell r="AB629">
            <v>0</v>
          </cell>
          <cell r="AC629" t="str">
            <v>F08067 Shelf, Base 24d x 9'' wide</v>
          </cell>
          <cell r="AD629">
            <v>1</v>
          </cell>
          <cell r="AG629">
            <v>0.1875</v>
          </cell>
          <cell r="AH629">
            <v>8.4375</v>
          </cell>
          <cell r="AL629">
            <v>0</v>
          </cell>
          <cell r="AM629">
            <v>5</v>
          </cell>
        </row>
        <row r="630">
          <cell r="A630" t="str">
            <v>PSH1212</v>
          </cell>
          <cell r="B630">
            <v>7.2</v>
          </cell>
          <cell r="C630">
            <v>7.2</v>
          </cell>
          <cell r="D630">
            <v>7.2</v>
          </cell>
          <cell r="E630">
            <v>7.2</v>
          </cell>
          <cell r="F630">
            <v>7.2</v>
          </cell>
          <cell r="G630">
            <v>7.2</v>
          </cell>
          <cell r="H630">
            <v>18.3</v>
          </cell>
          <cell r="I630">
            <v>18.3</v>
          </cell>
          <cell r="J630">
            <v>18.3</v>
          </cell>
          <cell r="K630">
            <v>20.399999999999999</v>
          </cell>
          <cell r="L630">
            <v>20.399999999999999</v>
          </cell>
          <cell r="M630">
            <v>20.399999999999999</v>
          </cell>
          <cell r="N630">
            <v>20.399999999999999</v>
          </cell>
          <cell r="O630">
            <v>20.399999999999999</v>
          </cell>
          <cell r="P630">
            <v>20.399999999999999</v>
          </cell>
          <cell r="V630" t="str">
            <v>Part</v>
          </cell>
          <cell r="W630" t="str">
            <v>Shelf</v>
          </cell>
          <cell r="X630" t="str">
            <v>PSH</v>
          </cell>
          <cell r="Y630">
            <v>12</v>
          </cell>
          <cell r="Z630">
            <v>0.75</v>
          </cell>
          <cell r="AA630">
            <v>12</v>
          </cell>
          <cell r="AB630">
            <v>0</v>
          </cell>
          <cell r="AC630" t="str">
            <v>F08137 Shelf, Wall 12d x 12'' wide</v>
          </cell>
          <cell r="AD630">
            <v>1</v>
          </cell>
          <cell r="AG630">
            <v>8.3333333333333329E-2</v>
          </cell>
          <cell r="AH630">
            <v>3.75</v>
          </cell>
          <cell r="AL630">
            <v>0</v>
          </cell>
          <cell r="AM630">
            <v>5</v>
          </cell>
        </row>
        <row r="631">
          <cell r="A631" t="str">
            <v>PSH1215</v>
          </cell>
          <cell r="B631">
            <v>9.9</v>
          </cell>
          <cell r="C631">
            <v>9.9</v>
          </cell>
          <cell r="D631">
            <v>9.9</v>
          </cell>
          <cell r="E631">
            <v>9.9</v>
          </cell>
          <cell r="F631">
            <v>9.9</v>
          </cell>
          <cell r="G631">
            <v>9.9</v>
          </cell>
          <cell r="H631">
            <v>23.7</v>
          </cell>
          <cell r="I631">
            <v>23.7</v>
          </cell>
          <cell r="J631">
            <v>23.7</v>
          </cell>
          <cell r="K631">
            <v>26.4</v>
          </cell>
          <cell r="L631">
            <v>26.4</v>
          </cell>
          <cell r="M631">
            <v>26.4</v>
          </cell>
          <cell r="N631">
            <v>26.4</v>
          </cell>
          <cell r="O631">
            <v>26.4</v>
          </cell>
          <cell r="P631">
            <v>26.4</v>
          </cell>
          <cell r="V631" t="str">
            <v>Part</v>
          </cell>
          <cell r="W631" t="str">
            <v>Shelf</v>
          </cell>
          <cell r="X631" t="str">
            <v>PSH</v>
          </cell>
          <cell r="Y631">
            <v>12</v>
          </cell>
          <cell r="Z631">
            <v>0.75</v>
          </cell>
          <cell r="AA631">
            <v>15</v>
          </cell>
          <cell r="AB631">
            <v>0</v>
          </cell>
          <cell r="AC631" t="str">
            <v>F08203 Shelf, Wall 15d x 12'' wide</v>
          </cell>
          <cell r="AD631">
            <v>1</v>
          </cell>
          <cell r="AG631">
            <v>0.13020833333333334</v>
          </cell>
          <cell r="AH631">
            <v>5.859375</v>
          </cell>
          <cell r="AL631">
            <v>0</v>
          </cell>
          <cell r="AM631">
            <v>5</v>
          </cell>
        </row>
        <row r="632">
          <cell r="A632" t="str">
            <v>PSH1218</v>
          </cell>
          <cell r="B632">
            <v>10.7</v>
          </cell>
          <cell r="C632">
            <v>10.7</v>
          </cell>
          <cell r="D632">
            <v>10.7</v>
          </cell>
          <cell r="E632">
            <v>10.7</v>
          </cell>
          <cell r="F632">
            <v>10.7</v>
          </cell>
          <cell r="G632">
            <v>10.7</v>
          </cell>
          <cell r="H632">
            <v>27.3</v>
          </cell>
          <cell r="I632">
            <v>27.3</v>
          </cell>
          <cell r="J632">
            <v>27.3</v>
          </cell>
          <cell r="K632">
            <v>30.5</v>
          </cell>
          <cell r="L632">
            <v>30.5</v>
          </cell>
          <cell r="M632">
            <v>30.5</v>
          </cell>
          <cell r="N632">
            <v>30.5</v>
          </cell>
          <cell r="O632">
            <v>30.5</v>
          </cell>
          <cell r="P632">
            <v>30.5</v>
          </cell>
          <cell r="V632" t="str">
            <v>Part</v>
          </cell>
          <cell r="W632" t="str">
            <v>Shelf</v>
          </cell>
          <cell r="X632" t="str">
            <v>PSH</v>
          </cell>
          <cell r="Y632">
            <v>12</v>
          </cell>
          <cell r="Z632">
            <v>0.75</v>
          </cell>
          <cell r="AA632">
            <v>18</v>
          </cell>
          <cell r="AB632">
            <v>0</v>
          </cell>
          <cell r="AC632" t="str">
            <v>F08223 Shelf, Base 18d x 12'' wide</v>
          </cell>
          <cell r="AD632">
            <v>1</v>
          </cell>
          <cell r="AG632">
            <v>0.1875</v>
          </cell>
          <cell r="AH632">
            <v>8.4375</v>
          </cell>
          <cell r="AL632">
            <v>0</v>
          </cell>
          <cell r="AM632">
            <v>5</v>
          </cell>
        </row>
        <row r="633">
          <cell r="A633" t="str">
            <v>PSH1221</v>
          </cell>
          <cell r="B633">
            <v>11.1</v>
          </cell>
          <cell r="C633">
            <v>11.1</v>
          </cell>
          <cell r="D633">
            <v>11.1</v>
          </cell>
          <cell r="E633">
            <v>11.1</v>
          </cell>
          <cell r="F633">
            <v>11.1</v>
          </cell>
          <cell r="G633">
            <v>11.1</v>
          </cell>
          <cell r="H633">
            <v>30.6</v>
          </cell>
          <cell r="I633">
            <v>30.6</v>
          </cell>
          <cell r="J633">
            <v>30.6</v>
          </cell>
          <cell r="K633">
            <v>34.299999999999997</v>
          </cell>
          <cell r="L633">
            <v>34.299999999999997</v>
          </cell>
          <cell r="M633">
            <v>34.299999999999997</v>
          </cell>
          <cell r="N633">
            <v>34.299999999999997</v>
          </cell>
          <cell r="O633">
            <v>34.299999999999997</v>
          </cell>
          <cell r="P633">
            <v>34.299999999999997</v>
          </cell>
          <cell r="V633" t="str">
            <v>Part</v>
          </cell>
          <cell r="W633" t="str">
            <v>Shelf</v>
          </cell>
          <cell r="X633" t="str">
            <v>PSH</v>
          </cell>
          <cell r="Y633">
            <v>12</v>
          </cell>
          <cell r="Z633">
            <v>0.75</v>
          </cell>
          <cell r="AA633">
            <v>21</v>
          </cell>
          <cell r="AB633">
            <v>0</v>
          </cell>
          <cell r="AC633" t="str">
            <v>F08243 Shelf, Base 21d x 12'' wide</v>
          </cell>
          <cell r="AD633">
            <v>1</v>
          </cell>
          <cell r="AG633">
            <v>0.25520833333333331</v>
          </cell>
          <cell r="AH633">
            <v>11.484375</v>
          </cell>
          <cell r="AL633">
            <v>0</v>
          </cell>
          <cell r="AM633">
            <v>5</v>
          </cell>
        </row>
        <row r="634">
          <cell r="A634" t="str">
            <v>PSH1224</v>
          </cell>
          <cell r="B634">
            <v>9.1999999999999993</v>
          </cell>
          <cell r="C634">
            <v>9.1999999999999993</v>
          </cell>
          <cell r="D634">
            <v>9.1999999999999993</v>
          </cell>
          <cell r="E634">
            <v>9.1999999999999993</v>
          </cell>
          <cell r="F634">
            <v>9.1999999999999993</v>
          </cell>
          <cell r="G634">
            <v>9.1999999999999993</v>
          </cell>
          <cell r="H634">
            <v>31.7</v>
          </cell>
          <cell r="I634">
            <v>31.7</v>
          </cell>
          <cell r="J634">
            <v>31.7</v>
          </cell>
          <cell r="K634">
            <v>35.799999999999997</v>
          </cell>
          <cell r="L634">
            <v>35.799999999999997</v>
          </cell>
          <cell r="M634">
            <v>35.799999999999997</v>
          </cell>
          <cell r="N634">
            <v>35.799999999999997</v>
          </cell>
          <cell r="O634">
            <v>35.799999999999997</v>
          </cell>
          <cell r="P634">
            <v>35.799999999999997</v>
          </cell>
          <cell r="V634" t="str">
            <v>Part</v>
          </cell>
          <cell r="W634" t="str">
            <v>Shelf</v>
          </cell>
          <cell r="X634" t="str">
            <v>PSH</v>
          </cell>
          <cell r="Y634">
            <v>12</v>
          </cell>
          <cell r="Z634">
            <v>0.75</v>
          </cell>
          <cell r="AA634">
            <v>24</v>
          </cell>
          <cell r="AB634">
            <v>0</v>
          </cell>
          <cell r="AC634" t="str">
            <v>F08068 Shelf, Base 24d x 12'' wide</v>
          </cell>
          <cell r="AD634">
            <v>1</v>
          </cell>
          <cell r="AG634">
            <v>0.33333333333333331</v>
          </cell>
          <cell r="AH634">
            <v>15</v>
          </cell>
          <cell r="AL634">
            <v>0</v>
          </cell>
          <cell r="AM634">
            <v>5</v>
          </cell>
        </row>
        <row r="635">
          <cell r="A635" t="str">
            <v>PSH1512</v>
          </cell>
          <cell r="B635">
            <v>8.1</v>
          </cell>
          <cell r="C635">
            <v>8.1</v>
          </cell>
          <cell r="D635">
            <v>8.1</v>
          </cell>
          <cell r="E635">
            <v>8.1</v>
          </cell>
          <cell r="F635">
            <v>8.1</v>
          </cell>
          <cell r="G635">
            <v>8.1</v>
          </cell>
          <cell r="H635">
            <v>22</v>
          </cell>
          <cell r="I635">
            <v>22</v>
          </cell>
          <cell r="J635">
            <v>22</v>
          </cell>
          <cell r="K635">
            <v>24.6</v>
          </cell>
          <cell r="L635">
            <v>24.6</v>
          </cell>
          <cell r="M635">
            <v>24.6</v>
          </cell>
          <cell r="N635">
            <v>24.6</v>
          </cell>
          <cell r="O635">
            <v>24.6</v>
          </cell>
          <cell r="P635">
            <v>24.6</v>
          </cell>
          <cell r="V635" t="str">
            <v>Part</v>
          </cell>
          <cell r="W635" t="str">
            <v>Shelf</v>
          </cell>
          <cell r="X635" t="str">
            <v>PSH</v>
          </cell>
          <cell r="Y635">
            <v>15</v>
          </cell>
          <cell r="Z635">
            <v>0.75</v>
          </cell>
          <cell r="AA635">
            <v>12</v>
          </cell>
          <cell r="AB635">
            <v>0</v>
          </cell>
          <cell r="AC635" t="str">
            <v>F08138 Shelf, Wall 12d x 15'' wide</v>
          </cell>
          <cell r="AD635">
            <v>1</v>
          </cell>
          <cell r="AG635">
            <v>0.13020833333333334</v>
          </cell>
          <cell r="AH635">
            <v>5.859375</v>
          </cell>
          <cell r="AL635">
            <v>0</v>
          </cell>
          <cell r="AM635">
            <v>5</v>
          </cell>
        </row>
        <row r="636">
          <cell r="A636" t="str">
            <v>PSH1515</v>
          </cell>
          <cell r="B636">
            <v>11</v>
          </cell>
          <cell r="C636">
            <v>11</v>
          </cell>
          <cell r="D636">
            <v>11</v>
          </cell>
          <cell r="E636">
            <v>11</v>
          </cell>
          <cell r="F636">
            <v>11</v>
          </cell>
          <cell r="G636">
            <v>11</v>
          </cell>
          <cell r="H636">
            <v>28.4</v>
          </cell>
          <cell r="I636">
            <v>28.4</v>
          </cell>
          <cell r="J636">
            <v>28.4</v>
          </cell>
          <cell r="K636">
            <v>31.6</v>
          </cell>
          <cell r="L636">
            <v>31.6</v>
          </cell>
          <cell r="M636">
            <v>31.6</v>
          </cell>
          <cell r="N636">
            <v>31.6</v>
          </cell>
          <cell r="O636">
            <v>31.6</v>
          </cell>
          <cell r="P636">
            <v>31.6</v>
          </cell>
          <cell r="V636" t="str">
            <v>Part</v>
          </cell>
          <cell r="W636" t="str">
            <v>Shelf</v>
          </cell>
          <cell r="X636" t="str">
            <v>PSH</v>
          </cell>
          <cell r="Y636">
            <v>15</v>
          </cell>
          <cell r="Z636">
            <v>0.75</v>
          </cell>
          <cell r="AA636">
            <v>15</v>
          </cell>
          <cell r="AB636">
            <v>0</v>
          </cell>
          <cell r="AC636" t="str">
            <v>F08204 Shelf, Wall 15d x 15'' wide</v>
          </cell>
          <cell r="AD636">
            <v>1</v>
          </cell>
          <cell r="AG636">
            <v>0.20345052083333334</v>
          </cell>
          <cell r="AH636">
            <v>9.1552734375</v>
          </cell>
          <cell r="AL636">
            <v>0</v>
          </cell>
          <cell r="AM636">
            <v>5</v>
          </cell>
        </row>
        <row r="637">
          <cell r="A637" t="str">
            <v>PSH1518</v>
          </cell>
          <cell r="B637">
            <v>12</v>
          </cell>
          <cell r="C637">
            <v>12</v>
          </cell>
          <cell r="D637">
            <v>12</v>
          </cell>
          <cell r="E637">
            <v>12</v>
          </cell>
          <cell r="F637">
            <v>12</v>
          </cell>
          <cell r="G637">
            <v>12</v>
          </cell>
          <cell r="H637">
            <v>32.9</v>
          </cell>
          <cell r="I637">
            <v>32.9</v>
          </cell>
          <cell r="J637">
            <v>32.9</v>
          </cell>
          <cell r="K637">
            <v>36.799999999999997</v>
          </cell>
          <cell r="L637">
            <v>36.799999999999997</v>
          </cell>
          <cell r="M637">
            <v>36.799999999999997</v>
          </cell>
          <cell r="N637">
            <v>36.799999999999997</v>
          </cell>
          <cell r="O637">
            <v>36.799999999999997</v>
          </cell>
          <cell r="P637">
            <v>36.799999999999997</v>
          </cell>
          <cell r="V637" t="str">
            <v>Part</v>
          </cell>
          <cell r="W637" t="str">
            <v>Shelf</v>
          </cell>
          <cell r="X637" t="str">
            <v>PSH</v>
          </cell>
          <cell r="Y637">
            <v>15</v>
          </cell>
          <cell r="Z637">
            <v>0.75</v>
          </cell>
          <cell r="AA637">
            <v>18</v>
          </cell>
          <cell r="AB637">
            <v>0</v>
          </cell>
          <cell r="AC637" t="str">
            <v>F08224 Shelf, Base 18d x 15'' wide</v>
          </cell>
          <cell r="AD637">
            <v>1</v>
          </cell>
          <cell r="AG637">
            <v>0.29296875</v>
          </cell>
          <cell r="AH637">
            <v>13.18359375</v>
          </cell>
          <cell r="AL637">
            <v>0</v>
          </cell>
          <cell r="AM637">
            <v>5</v>
          </cell>
        </row>
        <row r="638">
          <cell r="A638" t="str">
            <v>PSH1521</v>
          </cell>
          <cell r="B638">
            <v>12.7</v>
          </cell>
          <cell r="C638">
            <v>12.7</v>
          </cell>
          <cell r="D638">
            <v>12.7</v>
          </cell>
          <cell r="E638">
            <v>12.7</v>
          </cell>
          <cell r="F638">
            <v>12.7</v>
          </cell>
          <cell r="G638">
            <v>12.7</v>
          </cell>
          <cell r="H638">
            <v>37.1</v>
          </cell>
          <cell r="I638">
            <v>37.1</v>
          </cell>
          <cell r="J638">
            <v>37.1</v>
          </cell>
          <cell r="K638">
            <v>41.7</v>
          </cell>
          <cell r="L638">
            <v>41.7</v>
          </cell>
          <cell r="M638">
            <v>41.7</v>
          </cell>
          <cell r="N638">
            <v>41.7</v>
          </cell>
          <cell r="O638">
            <v>41.7</v>
          </cell>
          <cell r="P638">
            <v>41.7</v>
          </cell>
          <cell r="V638" t="str">
            <v>Part</v>
          </cell>
          <cell r="W638" t="str">
            <v>Shelf</v>
          </cell>
          <cell r="X638" t="str">
            <v>PSH</v>
          </cell>
          <cell r="Y638">
            <v>15</v>
          </cell>
          <cell r="Z638">
            <v>0.75</v>
          </cell>
          <cell r="AA638">
            <v>21</v>
          </cell>
          <cell r="AB638">
            <v>0</v>
          </cell>
          <cell r="AC638" t="str">
            <v>F08244 Shelf, Base 21d x 15'' wide</v>
          </cell>
          <cell r="AD638">
            <v>1</v>
          </cell>
          <cell r="AG638">
            <v>0.39876302083333331</v>
          </cell>
          <cell r="AH638">
            <v>17.9443359375</v>
          </cell>
          <cell r="AL638">
            <v>0</v>
          </cell>
          <cell r="AM638">
            <v>5</v>
          </cell>
        </row>
        <row r="639">
          <cell r="A639" t="str">
            <v>PSH1524</v>
          </cell>
          <cell r="B639">
            <v>10.7</v>
          </cell>
          <cell r="C639">
            <v>10.7</v>
          </cell>
          <cell r="D639">
            <v>10.7</v>
          </cell>
          <cell r="E639">
            <v>10.7</v>
          </cell>
          <cell r="F639">
            <v>10.7</v>
          </cell>
          <cell r="G639">
            <v>10.7</v>
          </cell>
          <cell r="H639">
            <v>38.9</v>
          </cell>
          <cell r="I639">
            <v>38.9</v>
          </cell>
          <cell r="J639">
            <v>38.9</v>
          </cell>
          <cell r="K639">
            <v>44.2</v>
          </cell>
          <cell r="L639">
            <v>44.2</v>
          </cell>
          <cell r="M639">
            <v>44.2</v>
          </cell>
          <cell r="N639">
            <v>44.2</v>
          </cell>
          <cell r="O639">
            <v>44.2</v>
          </cell>
          <cell r="P639">
            <v>44.2</v>
          </cell>
          <cell r="V639" t="str">
            <v>Part</v>
          </cell>
          <cell r="W639" t="str">
            <v>Shelf</v>
          </cell>
          <cell r="X639" t="str">
            <v>PSH</v>
          </cell>
          <cell r="Y639">
            <v>15</v>
          </cell>
          <cell r="Z639">
            <v>0.75</v>
          </cell>
          <cell r="AA639">
            <v>24</v>
          </cell>
          <cell r="AB639">
            <v>0</v>
          </cell>
          <cell r="AC639" t="str">
            <v>F08069 Shelf, Base 24d x 15'' wide</v>
          </cell>
          <cell r="AD639">
            <v>1</v>
          </cell>
          <cell r="AG639">
            <v>0.52083333333333337</v>
          </cell>
          <cell r="AH639">
            <v>23.4375</v>
          </cell>
          <cell r="AL639">
            <v>0</v>
          </cell>
          <cell r="AM639">
            <v>5</v>
          </cell>
        </row>
        <row r="640">
          <cell r="A640" t="str">
            <v>PSH1812</v>
          </cell>
          <cell r="B640">
            <v>8.6</v>
          </cell>
          <cell r="C640">
            <v>8.6</v>
          </cell>
          <cell r="D640">
            <v>8.6</v>
          </cell>
          <cell r="E640">
            <v>8.6</v>
          </cell>
          <cell r="F640">
            <v>8.6</v>
          </cell>
          <cell r="G640">
            <v>8.6</v>
          </cell>
          <cell r="H640">
            <v>25.4</v>
          </cell>
          <cell r="I640">
            <v>25.4</v>
          </cell>
          <cell r="J640">
            <v>25.4</v>
          </cell>
          <cell r="K640">
            <v>28.5</v>
          </cell>
          <cell r="L640">
            <v>28.5</v>
          </cell>
          <cell r="M640">
            <v>28.5</v>
          </cell>
          <cell r="N640">
            <v>28.5</v>
          </cell>
          <cell r="O640">
            <v>28.5</v>
          </cell>
          <cell r="P640">
            <v>28.5</v>
          </cell>
          <cell r="V640" t="str">
            <v>Part</v>
          </cell>
          <cell r="W640" t="str">
            <v>Shelf</v>
          </cell>
          <cell r="X640" t="str">
            <v>PSH</v>
          </cell>
          <cell r="Y640">
            <v>18</v>
          </cell>
          <cell r="Z640">
            <v>0.75</v>
          </cell>
          <cell r="AA640">
            <v>12</v>
          </cell>
          <cell r="AB640">
            <v>0</v>
          </cell>
          <cell r="AC640" t="str">
            <v>F08139 Shelf, Wall 12d x 18'' wide</v>
          </cell>
          <cell r="AD640">
            <v>1</v>
          </cell>
          <cell r="AG640">
            <v>0.1875</v>
          </cell>
          <cell r="AH640">
            <v>8.4375</v>
          </cell>
          <cell r="AL640">
            <v>0</v>
          </cell>
          <cell r="AM640">
            <v>5</v>
          </cell>
        </row>
        <row r="641">
          <cell r="A641" t="str">
            <v>PSH1815</v>
          </cell>
          <cell r="B641">
            <v>11.7</v>
          </cell>
          <cell r="C641">
            <v>11.7</v>
          </cell>
          <cell r="D641">
            <v>11.7</v>
          </cell>
          <cell r="E641">
            <v>11.7</v>
          </cell>
          <cell r="F641">
            <v>11.7</v>
          </cell>
          <cell r="G641">
            <v>11.7</v>
          </cell>
          <cell r="H641">
            <v>32.6</v>
          </cell>
          <cell r="I641">
            <v>32.6</v>
          </cell>
          <cell r="J641">
            <v>32.6</v>
          </cell>
          <cell r="K641">
            <v>36.5</v>
          </cell>
          <cell r="L641">
            <v>36.5</v>
          </cell>
          <cell r="M641">
            <v>36.5</v>
          </cell>
          <cell r="N641">
            <v>36.5</v>
          </cell>
          <cell r="O641">
            <v>36.5</v>
          </cell>
          <cell r="P641">
            <v>36.5</v>
          </cell>
          <cell r="V641" t="str">
            <v>Part</v>
          </cell>
          <cell r="W641" t="str">
            <v>Shelf</v>
          </cell>
          <cell r="X641" t="str">
            <v>PSH</v>
          </cell>
          <cell r="Y641">
            <v>18</v>
          </cell>
          <cell r="Z641">
            <v>0.75</v>
          </cell>
          <cell r="AA641">
            <v>15</v>
          </cell>
          <cell r="AB641">
            <v>0</v>
          </cell>
          <cell r="AC641" t="str">
            <v>F08205 Shelf, Wall 15d x 18'' wide</v>
          </cell>
          <cell r="AD641">
            <v>1</v>
          </cell>
          <cell r="AG641">
            <v>0.29296875</v>
          </cell>
          <cell r="AH641">
            <v>13.18359375</v>
          </cell>
          <cell r="AL641">
            <v>0</v>
          </cell>
          <cell r="AM641">
            <v>5</v>
          </cell>
        </row>
        <row r="642">
          <cell r="A642" t="str">
            <v>PSH1818</v>
          </cell>
          <cell r="B642">
            <v>12.8</v>
          </cell>
          <cell r="C642">
            <v>12.8</v>
          </cell>
          <cell r="D642">
            <v>12.8</v>
          </cell>
          <cell r="E642">
            <v>12.8</v>
          </cell>
          <cell r="F642">
            <v>12.8</v>
          </cell>
          <cell r="G642">
            <v>12.8</v>
          </cell>
          <cell r="H642">
            <v>38</v>
          </cell>
          <cell r="I642">
            <v>38</v>
          </cell>
          <cell r="J642">
            <v>38</v>
          </cell>
          <cell r="K642">
            <v>42.7</v>
          </cell>
          <cell r="L642">
            <v>42.7</v>
          </cell>
          <cell r="M642">
            <v>42.7</v>
          </cell>
          <cell r="N642">
            <v>42.7</v>
          </cell>
          <cell r="O642">
            <v>42.7</v>
          </cell>
          <cell r="P642">
            <v>42.7</v>
          </cell>
          <cell r="V642" t="str">
            <v>Part</v>
          </cell>
          <cell r="W642" t="str">
            <v>Shelf</v>
          </cell>
          <cell r="X642" t="str">
            <v>PSH</v>
          </cell>
          <cell r="Y642">
            <v>18</v>
          </cell>
          <cell r="Z642">
            <v>0.75</v>
          </cell>
          <cell r="AA642">
            <v>18</v>
          </cell>
          <cell r="AB642">
            <v>0</v>
          </cell>
          <cell r="AC642" t="str">
            <v>F08225 Shelf, Base 18d x 18'' wide</v>
          </cell>
          <cell r="AD642">
            <v>1</v>
          </cell>
          <cell r="AG642">
            <v>0.421875</v>
          </cell>
          <cell r="AH642">
            <v>18.984375</v>
          </cell>
          <cell r="AL642">
            <v>0</v>
          </cell>
          <cell r="AM642">
            <v>5</v>
          </cell>
        </row>
        <row r="643">
          <cell r="A643" t="str">
            <v>PSH1821</v>
          </cell>
          <cell r="B643">
            <v>13.8</v>
          </cell>
          <cell r="C643">
            <v>13.8</v>
          </cell>
          <cell r="D643">
            <v>13.8</v>
          </cell>
          <cell r="E643">
            <v>13.8</v>
          </cell>
          <cell r="F643">
            <v>13.8</v>
          </cell>
          <cell r="G643">
            <v>13.8</v>
          </cell>
          <cell r="H643">
            <v>43.2</v>
          </cell>
          <cell r="I643">
            <v>43.2</v>
          </cell>
          <cell r="J643">
            <v>43.2</v>
          </cell>
          <cell r="K643">
            <v>48.7</v>
          </cell>
          <cell r="L643">
            <v>48.7</v>
          </cell>
          <cell r="M643">
            <v>48.7</v>
          </cell>
          <cell r="N643">
            <v>48.7</v>
          </cell>
          <cell r="O643">
            <v>48.7</v>
          </cell>
          <cell r="P643">
            <v>48.7</v>
          </cell>
          <cell r="V643" t="str">
            <v>Part</v>
          </cell>
          <cell r="W643" t="str">
            <v>Shelf</v>
          </cell>
          <cell r="X643" t="str">
            <v>PSH</v>
          </cell>
          <cell r="Y643">
            <v>18</v>
          </cell>
          <cell r="Z643">
            <v>0.75</v>
          </cell>
          <cell r="AA643">
            <v>21</v>
          </cell>
          <cell r="AB643">
            <v>0</v>
          </cell>
          <cell r="AC643" t="str">
            <v>F08245 Shelf, Base 21d x 18'' wide</v>
          </cell>
          <cell r="AD643">
            <v>1</v>
          </cell>
          <cell r="AG643">
            <v>0.57421875</v>
          </cell>
          <cell r="AH643">
            <v>25.83984375</v>
          </cell>
          <cell r="AL643">
            <v>0</v>
          </cell>
          <cell r="AM643">
            <v>5</v>
          </cell>
        </row>
        <row r="644">
          <cell r="A644" t="str">
            <v>PSH1824</v>
          </cell>
          <cell r="B644">
            <v>11.8</v>
          </cell>
          <cell r="C644">
            <v>11.8</v>
          </cell>
          <cell r="D644">
            <v>11.8</v>
          </cell>
          <cell r="E644">
            <v>11.8</v>
          </cell>
          <cell r="F644">
            <v>11.8</v>
          </cell>
          <cell r="G644">
            <v>11.8</v>
          </cell>
          <cell r="H644">
            <v>45.7</v>
          </cell>
          <cell r="I644">
            <v>45.7</v>
          </cell>
          <cell r="J644">
            <v>45.7</v>
          </cell>
          <cell r="K644">
            <v>52</v>
          </cell>
          <cell r="L644">
            <v>52</v>
          </cell>
          <cell r="M644">
            <v>52</v>
          </cell>
          <cell r="N644">
            <v>52</v>
          </cell>
          <cell r="O644">
            <v>52</v>
          </cell>
          <cell r="P644">
            <v>52</v>
          </cell>
          <cell r="V644" t="str">
            <v>Part</v>
          </cell>
          <cell r="W644" t="str">
            <v>Shelf</v>
          </cell>
          <cell r="X644" t="str">
            <v>PSH</v>
          </cell>
          <cell r="Y644">
            <v>18</v>
          </cell>
          <cell r="Z644">
            <v>0.75</v>
          </cell>
          <cell r="AA644">
            <v>24</v>
          </cell>
          <cell r="AB644">
            <v>0</v>
          </cell>
          <cell r="AC644" t="str">
            <v>F08070 Shelf, Base 24d x 18'' wide</v>
          </cell>
          <cell r="AD644">
            <v>1</v>
          </cell>
          <cell r="AG644">
            <v>0.75</v>
          </cell>
          <cell r="AH644">
            <v>33.75</v>
          </cell>
          <cell r="AL644">
            <v>0</v>
          </cell>
          <cell r="AM644">
            <v>5</v>
          </cell>
        </row>
        <row r="645">
          <cell r="A645" t="str">
            <v>PSH2112</v>
          </cell>
          <cell r="B645">
            <v>9.3000000000000007</v>
          </cell>
          <cell r="C645">
            <v>9.3000000000000007</v>
          </cell>
          <cell r="D645">
            <v>9.3000000000000007</v>
          </cell>
          <cell r="E645">
            <v>9.3000000000000007</v>
          </cell>
          <cell r="F645">
            <v>9.3000000000000007</v>
          </cell>
          <cell r="G645">
            <v>9.3000000000000007</v>
          </cell>
          <cell r="H645">
            <v>28.9</v>
          </cell>
          <cell r="I645">
            <v>28.9</v>
          </cell>
          <cell r="J645">
            <v>28.9</v>
          </cell>
          <cell r="K645">
            <v>32.6</v>
          </cell>
          <cell r="L645">
            <v>32.6</v>
          </cell>
          <cell r="M645">
            <v>32.6</v>
          </cell>
          <cell r="N645">
            <v>32.6</v>
          </cell>
          <cell r="O645">
            <v>32.6</v>
          </cell>
          <cell r="P645">
            <v>32.6</v>
          </cell>
          <cell r="V645" t="str">
            <v>Part</v>
          </cell>
          <cell r="W645" t="str">
            <v>Shelf</v>
          </cell>
          <cell r="X645" t="str">
            <v>PSH</v>
          </cell>
          <cell r="Y645">
            <v>21</v>
          </cell>
          <cell r="Z645">
            <v>0.75</v>
          </cell>
          <cell r="AA645">
            <v>12</v>
          </cell>
          <cell r="AB645">
            <v>0</v>
          </cell>
          <cell r="AC645" t="str">
            <v>F08140 Shelf, Wall 12d x 21'' wide</v>
          </cell>
          <cell r="AD645">
            <v>1</v>
          </cell>
          <cell r="AG645">
            <v>0.25520833333333331</v>
          </cell>
          <cell r="AH645">
            <v>11.484375</v>
          </cell>
          <cell r="AL645">
            <v>0</v>
          </cell>
          <cell r="AM645">
            <v>5</v>
          </cell>
        </row>
        <row r="646">
          <cell r="A646" t="str">
            <v>PSH2115</v>
          </cell>
          <cell r="B646">
            <v>12.5</v>
          </cell>
          <cell r="C646">
            <v>12.5</v>
          </cell>
          <cell r="D646">
            <v>12.5</v>
          </cell>
          <cell r="E646">
            <v>12.5</v>
          </cell>
          <cell r="F646">
            <v>12.5</v>
          </cell>
          <cell r="G646">
            <v>12.5</v>
          </cell>
          <cell r="H646">
            <v>37</v>
          </cell>
          <cell r="I646">
            <v>37</v>
          </cell>
          <cell r="J646">
            <v>37</v>
          </cell>
          <cell r="K646">
            <v>41.6</v>
          </cell>
          <cell r="L646">
            <v>41.6</v>
          </cell>
          <cell r="M646">
            <v>41.6</v>
          </cell>
          <cell r="N646">
            <v>41.6</v>
          </cell>
          <cell r="O646">
            <v>41.6</v>
          </cell>
          <cell r="P646">
            <v>41.6</v>
          </cell>
          <cell r="V646" t="str">
            <v>Part</v>
          </cell>
          <cell r="W646" t="str">
            <v>Shelf</v>
          </cell>
          <cell r="X646" t="str">
            <v>PSH</v>
          </cell>
          <cell r="Y646">
            <v>21</v>
          </cell>
          <cell r="Z646">
            <v>0.75</v>
          </cell>
          <cell r="AA646">
            <v>15</v>
          </cell>
          <cell r="AB646">
            <v>0</v>
          </cell>
          <cell r="AC646" t="str">
            <v>F08206 Shelf, Wall 15d x 21'' wide</v>
          </cell>
          <cell r="AD646">
            <v>1</v>
          </cell>
          <cell r="AG646">
            <v>0.39876302083333331</v>
          </cell>
          <cell r="AH646">
            <v>17.9443359375</v>
          </cell>
          <cell r="AL646">
            <v>0</v>
          </cell>
          <cell r="AM646">
            <v>5</v>
          </cell>
        </row>
        <row r="647">
          <cell r="A647" t="str">
            <v>PSH2118</v>
          </cell>
          <cell r="B647">
            <v>13.8</v>
          </cell>
          <cell r="C647">
            <v>13.8</v>
          </cell>
          <cell r="D647">
            <v>13.8</v>
          </cell>
          <cell r="E647">
            <v>13.8</v>
          </cell>
          <cell r="F647">
            <v>13.8</v>
          </cell>
          <cell r="G647">
            <v>13.8</v>
          </cell>
          <cell r="H647">
            <v>43.2</v>
          </cell>
          <cell r="I647">
            <v>43.2</v>
          </cell>
          <cell r="J647">
            <v>43.2</v>
          </cell>
          <cell r="K647">
            <v>48.7</v>
          </cell>
          <cell r="L647">
            <v>48.7</v>
          </cell>
          <cell r="M647">
            <v>48.7</v>
          </cell>
          <cell r="N647">
            <v>48.7</v>
          </cell>
          <cell r="O647">
            <v>48.7</v>
          </cell>
          <cell r="P647">
            <v>48.7</v>
          </cell>
          <cell r="V647" t="str">
            <v>Part</v>
          </cell>
          <cell r="W647" t="str">
            <v>Shelf</v>
          </cell>
          <cell r="X647" t="str">
            <v>PSH</v>
          </cell>
          <cell r="Y647">
            <v>21</v>
          </cell>
          <cell r="Z647">
            <v>0.75</v>
          </cell>
          <cell r="AA647">
            <v>18</v>
          </cell>
          <cell r="AB647">
            <v>0</v>
          </cell>
          <cell r="AC647" t="str">
            <v>F08226 Shelf, Base 18d x 21'' wide</v>
          </cell>
          <cell r="AD647">
            <v>1</v>
          </cell>
          <cell r="AG647">
            <v>0.57421875</v>
          </cell>
          <cell r="AH647">
            <v>25.83984375</v>
          </cell>
          <cell r="AL647">
            <v>0</v>
          </cell>
          <cell r="AM647">
            <v>5</v>
          </cell>
        </row>
        <row r="648">
          <cell r="A648" t="str">
            <v>PSH2121</v>
          </cell>
          <cell r="B648">
            <v>15</v>
          </cell>
          <cell r="C648">
            <v>15</v>
          </cell>
          <cell r="D648">
            <v>15</v>
          </cell>
          <cell r="E648">
            <v>15</v>
          </cell>
          <cell r="F648">
            <v>15</v>
          </cell>
          <cell r="G648">
            <v>15</v>
          </cell>
          <cell r="H648">
            <v>49.4</v>
          </cell>
          <cell r="I648">
            <v>49.4</v>
          </cell>
          <cell r="J648">
            <v>49.4</v>
          </cell>
          <cell r="K648">
            <v>55.8</v>
          </cell>
          <cell r="L648">
            <v>55.8</v>
          </cell>
          <cell r="M648">
            <v>55.8</v>
          </cell>
          <cell r="N648">
            <v>55.8</v>
          </cell>
          <cell r="O648">
            <v>55.8</v>
          </cell>
          <cell r="P648">
            <v>55.8</v>
          </cell>
          <cell r="V648" t="str">
            <v>Part</v>
          </cell>
          <cell r="W648" t="str">
            <v>Shelf</v>
          </cell>
          <cell r="X648" t="str">
            <v>PSH</v>
          </cell>
          <cell r="Y648">
            <v>21</v>
          </cell>
          <cell r="Z648">
            <v>0.75</v>
          </cell>
          <cell r="AA648">
            <v>21</v>
          </cell>
          <cell r="AB648">
            <v>0</v>
          </cell>
          <cell r="AC648" t="str">
            <v>F08246 Shelf, Base 21d x 21'' wide</v>
          </cell>
          <cell r="AD648">
            <v>1</v>
          </cell>
          <cell r="AG648">
            <v>0.78157552083333337</v>
          </cell>
          <cell r="AH648">
            <v>35.1708984375</v>
          </cell>
          <cell r="AL648">
            <v>0</v>
          </cell>
          <cell r="AM648">
            <v>5</v>
          </cell>
        </row>
        <row r="649">
          <cell r="A649" t="str">
            <v>PSH2124</v>
          </cell>
          <cell r="B649">
            <v>13</v>
          </cell>
          <cell r="C649">
            <v>13</v>
          </cell>
          <cell r="D649">
            <v>13</v>
          </cell>
          <cell r="E649">
            <v>13</v>
          </cell>
          <cell r="F649">
            <v>13</v>
          </cell>
          <cell r="G649">
            <v>13</v>
          </cell>
          <cell r="H649">
            <v>52.6</v>
          </cell>
          <cell r="I649">
            <v>52.6</v>
          </cell>
          <cell r="J649">
            <v>52.6</v>
          </cell>
          <cell r="K649">
            <v>59.9</v>
          </cell>
          <cell r="L649">
            <v>59.9</v>
          </cell>
          <cell r="M649">
            <v>59.9</v>
          </cell>
          <cell r="N649">
            <v>59.9</v>
          </cell>
          <cell r="O649">
            <v>59.9</v>
          </cell>
          <cell r="P649">
            <v>59.9</v>
          </cell>
          <cell r="V649" t="str">
            <v>Part</v>
          </cell>
          <cell r="W649" t="str">
            <v>Shelf</v>
          </cell>
          <cell r="X649" t="str">
            <v>PSH</v>
          </cell>
          <cell r="Y649">
            <v>21</v>
          </cell>
          <cell r="Z649">
            <v>0.75</v>
          </cell>
          <cell r="AA649">
            <v>24</v>
          </cell>
          <cell r="AB649">
            <v>0</v>
          </cell>
          <cell r="AC649" t="str">
            <v>F08071 Shelf, Base 24d x 21'' wide</v>
          </cell>
          <cell r="AD649">
            <v>1</v>
          </cell>
          <cell r="AG649">
            <v>1.0208333333333333</v>
          </cell>
          <cell r="AH649">
            <v>45.9375</v>
          </cell>
          <cell r="AL649">
            <v>0</v>
          </cell>
          <cell r="AM649">
            <v>5</v>
          </cell>
        </row>
        <row r="650">
          <cell r="A650" t="str">
            <v>PSH2412</v>
          </cell>
          <cell r="B650">
            <v>10.6</v>
          </cell>
          <cell r="C650">
            <v>10.6</v>
          </cell>
          <cell r="D650">
            <v>10.6</v>
          </cell>
          <cell r="E650">
            <v>10.6</v>
          </cell>
          <cell r="F650">
            <v>10.6</v>
          </cell>
          <cell r="G650">
            <v>10.6</v>
          </cell>
          <cell r="H650">
            <v>33</v>
          </cell>
          <cell r="I650">
            <v>33</v>
          </cell>
          <cell r="J650">
            <v>33</v>
          </cell>
          <cell r="K650">
            <v>37.200000000000003</v>
          </cell>
          <cell r="L650">
            <v>37.200000000000003</v>
          </cell>
          <cell r="M650">
            <v>37.200000000000003</v>
          </cell>
          <cell r="N650">
            <v>37.200000000000003</v>
          </cell>
          <cell r="O650">
            <v>37.200000000000003</v>
          </cell>
          <cell r="P650">
            <v>37.200000000000003</v>
          </cell>
          <cell r="V650" t="str">
            <v>Part</v>
          </cell>
          <cell r="W650" t="str">
            <v>Shelf</v>
          </cell>
          <cell r="X650" t="str">
            <v>PSH</v>
          </cell>
          <cell r="Y650">
            <v>24</v>
          </cell>
          <cell r="Z650">
            <v>0.75</v>
          </cell>
          <cell r="AA650">
            <v>12</v>
          </cell>
          <cell r="AB650">
            <v>0</v>
          </cell>
          <cell r="AC650" t="str">
            <v>F08141 Shelf, Wall 12d x 24'' wide</v>
          </cell>
          <cell r="AD650">
            <v>1</v>
          </cell>
          <cell r="AG650">
            <v>0.33333333333333331</v>
          </cell>
          <cell r="AH650">
            <v>15</v>
          </cell>
          <cell r="AL650">
            <v>0</v>
          </cell>
          <cell r="AM650">
            <v>5</v>
          </cell>
        </row>
        <row r="651">
          <cell r="A651" t="str">
            <v>PSH2415</v>
          </cell>
          <cell r="B651">
            <v>14.2</v>
          </cell>
          <cell r="C651">
            <v>14.2</v>
          </cell>
          <cell r="D651">
            <v>14.2</v>
          </cell>
          <cell r="E651">
            <v>14.2</v>
          </cell>
          <cell r="F651">
            <v>14.2</v>
          </cell>
          <cell r="G651">
            <v>14.2</v>
          </cell>
          <cell r="H651">
            <v>42.1</v>
          </cell>
          <cell r="I651">
            <v>42.1</v>
          </cell>
          <cell r="J651">
            <v>42.1</v>
          </cell>
          <cell r="K651">
            <v>47.4</v>
          </cell>
          <cell r="L651">
            <v>47.4</v>
          </cell>
          <cell r="M651">
            <v>47.4</v>
          </cell>
          <cell r="N651">
            <v>47.4</v>
          </cell>
          <cell r="O651">
            <v>47.4</v>
          </cell>
          <cell r="P651">
            <v>47.4</v>
          </cell>
          <cell r="V651" t="str">
            <v>Part</v>
          </cell>
          <cell r="W651" t="str">
            <v>Shelf</v>
          </cell>
          <cell r="X651" t="str">
            <v>PSH</v>
          </cell>
          <cell r="Y651">
            <v>24</v>
          </cell>
          <cell r="Z651">
            <v>0.75</v>
          </cell>
          <cell r="AA651">
            <v>15</v>
          </cell>
          <cell r="AB651">
            <v>0</v>
          </cell>
          <cell r="AC651" t="str">
            <v>F08207 Shelf, Wall 15d x 24'' wide</v>
          </cell>
          <cell r="AD651">
            <v>1</v>
          </cell>
          <cell r="AG651">
            <v>0.52083333333333337</v>
          </cell>
          <cell r="AH651">
            <v>23.4375</v>
          </cell>
          <cell r="AL651">
            <v>0</v>
          </cell>
          <cell r="AM651">
            <v>5</v>
          </cell>
        </row>
        <row r="652">
          <cell r="A652" t="str">
            <v>PSH2418</v>
          </cell>
          <cell r="B652">
            <v>15.8</v>
          </cell>
          <cell r="C652">
            <v>15.8</v>
          </cell>
          <cell r="D652">
            <v>15.8</v>
          </cell>
          <cell r="E652">
            <v>15.8</v>
          </cell>
          <cell r="F652">
            <v>15.8</v>
          </cell>
          <cell r="G652">
            <v>15.8</v>
          </cell>
          <cell r="H652">
            <v>49.4</v>
          </cell>
          <cell r="I652">
            <v>49.4</v>
          </cell>
          <cell r="J652">
            <v>49.4</v>
          </cell>
          <cell r="K652">
            <v>55.7</v>
          </cell>
          <cell r="L652">
            <v>55.7</v>
          </cell>
          <cell r="M652">
            <v>55.7</v>
          </cell>
          <cell r="N652">
            <v>55.7</v>
          </cell>
          <cell r="O652">
            <v>55.7</v>
          </cell>
          <cell r="P652">
            <v>55.7</v>
          </cell>
          <cell r="V652" t="str">
            <v>Part</v>
          </cell>
          <cell r="W652" t="str">
            <v>Shelf</v>
          </cell>
          <cell r="X652" t="str">
            <v>PSH</v>
          </cell>
          <cell r="Y652">
            <v>24</v>
          </cell>
          <cell r="Z652">
            <v>0.75</v>
          </cell>
          <cell r="AA652">
            <v>18</v>
          </cell>
          <cell r="AB652">
            <v>0</v>
          </cell>
          <cell r="AC652" t="str">
            <v>F08227 Shelf, Base 18d x 24'' wide</v>
          </cell>
          <cell r="AD652">
            <v>1</v>
          </cell>
          <cell r="AG652">
            <v>0.75</v>
          </cell>
          <cell r="AH652">
            <v>33.75</v>
          </cell>
          <cell r="AL652">
            <v>0</v>
          </cell>
          <cell r="AM652">
            <v>5</v>
          </cell>
        </row>
        <row r="653">
          <cell r="A653" t="str">
            <v>PSH2421</v>
          </cell>
          <cell r="B653">
            <v>17.600000000000001</v>
          </cell>
          <cell r="C653">
            <v>17.600000000000001</v>
          </cell>
          <cell r="D653">
            <v>17.600000000000001</v>
          </cell>
          <cell r="E653">
            <v>17.600000000000001</v>
          </cell>
          <cell r="F653">
            <v>17.600000000000001</v>
          </cell>
          <cell r="G653">
            <v>17.600000000000001</v>
          </cell>
          <cell r="H653">
            <v>56.9</v>
          </cell>
          <cell r="I653">
            <v>56.9</v>
          </cell>
          <cell r="J653">
            <v>56.9</v>
          </cell>
          <cell r="K653">
            <v>64.3</v>
          </cell>
          <cell r="L653">
            <v>64.3</v>
          </cell>
          <cell r="M653">
            <v>64.3</v>
          </cell>
          <cell r="N653">
            <v>64.3</v>
          </cell>
          <cell r="O653">
            <v>64.3</v>
          </cell>
          <cell r="P653">
            <v>64.3</v>
          </cell>
          <cell r="V653" t="str">
            <v>Part</v>
          </cell>
          <cell r="W653" t="str">
            <v>Shelf</v>
          </cell>
          <cell r="X653" t="str">
            <v>PSH</v>
          </cell>
          <cell r="Y653">
            <v>24</v>
          </cell>
          <cell r="Z653">
            <v>0.75</v>
          </cell>
          <cell r="AA653">
            <v>21</v>
          </cell>
          <cell r="AB653">
            <v>0</v>
          </cell>
          <cell r="AC653" t="str">
            <v>F08247 Shelf, Base 21d x 24'' wide</v>
          </cell>
          <cell r="AD653">
            <v>1</v>
          </cell>
          <cell r="AG653">
            <v>1.0208333333333333</v>
          </cell>
          <cell r="AH653">
            <v>45.9375</v>
          </cell>
          <cell r="AL653">
            <v>0</v>
          </cell>
          <cell r="AM653">
            <v>5</v>
          </cell>
        </row>
        <row r="654">
          <cell r="A654" t="str">
            <v>PSH2424</v>
          </cell>
          <cell r="B654">
            <v>15.7</v>
          </cell>
          <cell r="C654">
            <v>15.7</v>
          </cell>
          <cell r="D654">
            <v>15.7</v>
          </cell>
          <cell r="E654">
            <v>15.7</v>
          </cell>
          <cell r="F654">
            <v>15.7</v>
          </cell>
          <cell r="G654">
            <v>15.7</v>
          </cell>
          <cell r="H654">
            <v>60.9</v>
          </cell>
          <cell r="I654">
            <v>60.9</v>
          </cell>
          <cell r="J654">
            <v>60.9</v>
          </cell>
          <cell r="K654">
            <v>69.2</v>
          </cell>
          <cell r="L654">
            <v>69.2</v>
          </cell>
          <cell r="M654">
            <v>69.2</v>
          </cell>
          <cell r="N654">
            <v>69.2</v>
          </cell>
          <cell r="O654">
            <v>69.2</v>
          </cell>
          <cell r="P654">
            <v>69.2</v>
          </cell>
          <cell r="V654" t="str">
            <v>Part</v>
          </cell>
          <cell r="W654" t="str">
            <v>Shelf</v>
          </cell>
          <cell r="X654" t="str">
            <v>PSH</v>
          </cell>
          <cell r="Y654">
            <v>24</v>
          </cell>
          <cell r="Z654">
            <v>0.75</v>
          </cell>
          <cell r="AA654">
            <v>24</v>
          </cell>
          <cell r="AB654">
            <v>0</v>
          </cell>
          <cell r="AC654" t="str">
            <v>F08072 Shelf, Base 24d x 24'' wide</v>
          </cell>
          <cell r="AD654">
            <v>1</v>
          </cell>
          <cell r="AG654">
            <v>1.3333333333333333</v>
          </cell>
          <cell r="AH654">
            <v>60</v>
          </cell>
          <cell r="AL654">
            <v>0</v>
          </cell>
          <cell r="AM654">
            <v>5</v>
          </cell>
        </row>
        <row r="655">
          <cell r="A655" t="str">
            <v>PSH2712</v>
          </cell>
          <cell r="B655">
            <v>11.1</v>
          </cell>
          <cell r="C655">
            <v>11.1</v>
          </cell>
          <cell r="D655">
            <v>11.1</v>
          </cell>
          <cell r="E655">
            <v>11.1</v>
          </cell>
          <cell r="F655">
            <v>11.1</v>
          </cell>
          <cell r="G655">
            <v>11.1</v>
          </cell>
          <cell r="H655">
            <v>36.4</v>
          </cell>
          <cell r="I655">
            <v>36.4</v>
          </cell>
          <cell r="J655">
            <v>36.4</v>
          </cell>
          <cell r="K655">
            <v>41.1</v>
          </cell>
          <cell r="L655">
            <v>41.1</v>
          </cell>
          <cell r="M655">
            <v>41.1</v>
          </cell>
          <cell r="N655">
            <v>41.1</v>
          </cell>
          <cell r="O655">
            <v>41.1</v>
          </cell>
          <cell r="P655">
            <v>41.1</v>
          </cell>
          <cell r="V655" t="str">
            <v>Part</v>
          </cell>
          <cell r="W655" t="str">
            <v>Shelf</v>
          </cell>
          <cell r="X655" t="str">
            <v>PSH</v>
          </cell>
          <cell r="Y655">
            <v>27</v>
          </cell>
          <cell r="Z655">
            <v>0.75</v>
          </cell>
          <cell r="AA655">
            <v>12</v>
          </cell>
          <cell r="AB655">
            <v>0</v>
          </cell>
          <cell r="AC655" t="str">
            <v>F08142 Shelf, Wall 12d x 27'' wide</v>
          </cell>
          <cell r="AD655">
            <v>1</v>
          </cell>
          <cell r="AG655">
            <v>0.421875</v>
          </cell>
          <cell r="AH655">
            <v>18.984375</v>
          </cell>
          <cell r="AL655">
            <v>0</v>
          </cell>
          <cell r="AM655">
            <v>5</v>
          </cell>
        </row>
        <row r="656">
          <cell r="A656" t="str">
            <v>PSH2715</v>
          </cell>
          <cell r="B656">
            <v>14.8</v>
          </cell>
          <cell r="C656">
            <v>14.8</v>
          </cell>
          <cell r="D656">
            <v>14.8</v>
          </cell>
          <cell r="E656">
            <v>14.8</v>
          </cell>
          <cell r="F656">
            <v>14.8</v>
          </cell>
          <cell r="G656">
            <v>14.8</v>
          </cell>
          <cell r="H656">
            <v>46.3</v>
          </cell>
          <cell r="I656">
            <v>46.3</v>
          </cell>
          <cell r="J656">
            <v>46.3</v>
          </cell>
          <cell r="K656">
            <v>52.2</v>
          </cell>
          <cell r="L656">
            <v>52.2</v>
          </cell>
          <cell r="M656">
            <v>52.2</v>
          </cell>
          <cell r="N656">
            <v>52.2</v>
          </cell>
          <cell r="O656">
            <v>52.2</v>
          </cell>
          <cell r="P656">
            <v>52.2</v>
          </cell>
          <cell r="V656" t="str">
            <v>Part</v>
          </cell>
          <cell r="W656" t="str">
            <v>Shelf</v>
          </cell>
          <cell r="X656" t="str">
            <v>PSH</v>
          </cell>
          <cell r="Y656">
            <v>27</v>
          </cell>
          <cell r="Z656">
            <v>0.75</v>
          </cell>
          <cell r="AA656">
            <v>15</v>
          </cell>
          <cell r="AB656">
            <v>0</v>
          </cell>
          <cell r="AC656" t="str">
            <v>F08208 Shelf, Wall 15d x 27'' wide</v>
          </cell>
          <cell r="AD656">
            <v>1</v>
          </cell>
          <cell r="AG656">
            <v>0.6591796875</v>
          </cell>
          <cell r="AH656">
            <v>29.6630859375</v>
          </cell>
          <cell r="AL656">
            <v>0</v>
          </cell>
          <cell r="AM656">
            <v>5</v>
          </cell>
        </row>
        <row r="657">
          <cell r="A657" t="str">
            <v>PSH2718</v>
          </cell>
          <cell r="B657">
            <v>16.5</v>
          </cell>
          <cell r="C657">
            <v>16.5</v>
          </cell>
          <cell r="D657">
            <v>16.5</v>
          </cell>
          <cell r="E657">
            <v>16.5</v>
          </cell>
          <cell r="F657">
            <v>16.5</v>
          </cell>
          <cell r="G657">
            <v>16.5</v>
          </cell>
          <cell r="H657">
            <v>54.5</v>
          </cell>
          <cell r="I657">
            <v>54.5</v>
          </cell>
          <cell r="J657">
            <v>54.5</v>
          </cell>
          <cell r="K657">
            <v>61.5</v>
          </cell>
          <cell r="L657">
            <v>61.5</v>
          </cell>
          <cell r="M657">
            <v>61.5</v>
          </cell>
          <cell r="N657">
            <v>61.5</v>
          </cell>
          <cell r="O657">
            <v>61.5</v>
          </cell>
          <cell r="P657">
            <v>61.5</v>
          </cell>
          <cell r="V657" t="str">
            <v>Part</v>
          </cell>
          <cell r="W657" t="str">
            <v>Shelf</v>
          </cell>
          <cell r="X657" t="str">
            <v>PSH</v>
          </cell>
          <cell r="Y657">
            <v>27</v>
          </cell>
          <cell r="Z657">
            <v>0.75</v>
          </cell>
          <cell r="AA657">
            <v>18</v>
          </cell>
          <cell r="AB657">
            <v>0</v>
          </cell>
          <cell r="AC657" t="str">
            <v>F08228 Shelf, Base 18d x 27'' wide</v>
          </cell>
          <cell r="AD657">
            <v>1</v>
          </cell>
          <cell r="AG657">
            <v>0.94921875</v>
          </cell>
          <cell r="AH657">
            <v>42.71484375</v>
          </cell>
          <cell r="AL657">
            <v>0</v>
          </cell>
          <cell r="AM657">
            <v>5</v>
          </cell>
        </row>
        <row r="658">
          <cell r="A658" t="str">
            <v>PSH2721</v>
          </cell>
          <cell r="B658">
            <v>18.5</v>
          </cell>
          <cell r="C658">
            <v>18.5</v>
          </cell>
          <cell r="D658">
            <v>18.5</v>
          </cell>
          <cell r="E658">
            <v>18.5</v>
          </cell>
          <cell r="F658">
            <v>18.5</v>
          </cell>
          <cell r="G658">
            <v>18.5</v>
          </cell>
          <cell r="H658">
            <v>62.8</v>
          </cell>
          <cell r="I658">
            <v>62.8</v>
          </cell>
          <cell r="J658">
            <v>62.8</v>
          </cell>
          <cell r="K658">
            <v>71</v>
          </cell>
          <cell r="L658">
            <v>71</v>
          </cell>
          <cell r="M658">
            <v>71</v>
          </cell>
          <cell r="N658">
            <v>71</v>
          </cell>
          <cell r="O658">
            <v>71</v>
          </cell>
          <cell r="P658">
            <v>71</v>
          </cell>
          <cell r="V658" t="str">
            <v>Part</v>
          </cell>
          <cell r="W658" t="str">
            <v>Shelf</v>
          </cell>
          <cell r="X658" t="str">
            <v>PSH</v>
          </cell>
          <cell r="Y658">
            <v>27</v>
          </cell>
          <cell r="Z658">
            <v>0.75</v>
          </cell>
          <cell r="AA658">
            <v>21</v>
          </cell>
          <cell r="AB658">
            <v>0</v>
          </cell>
          <cell r="AC658" t="str">
            <v>F08248 Shelf, Base 21d x 27'' wide</v>
          </cell>
          <cell r="AD658">
            <v>1</v>
          </cell>
          <cell r="AG658">
            <v>1.2919921875</v>
          </cell>
          <cell r="AH658">
            <v>58.1396484375</v>
          </cell>
          <cell r="AL658">
            <v>0</v>
          </cell>
          <cell r="AM658">
            <v>5</v>
          </cell>
        </row>
        <row r="659">
          <cell r="A659" t="str">
            <v>PSH2724</v>
          </cell>
          <cell r="B659">
            <v>16.5</v>
          </cell>
          <cell r="C659">
            <v>16.5</v>
          </cell>
          <cell r="D659">
            <v>16.5</v>
          </cell>
          <cell r="E659">
            <v>16.5</v>
          </cell>
          <cell r="F659">
            <v>16.5</v>
          </cell>
          <cell r="G659">
            <v>16.5</v>
          </cell>
          <cell r="H659">
            <v>67.400000000000006</v>
          </cell>
          <cell r="I659">
            <v>67.400000000000006</v>
          </cell>
          <cell r="J659">
            <v>67.400000000000006</v>
          </cell>
          <cell r="K659">
            <v>76.8</v>
          </cell>
          <cell r="L659">
            <v>76.8</v>
          </cell>
          <cell r="M659">
            <v>76.8</v>
          </cell>
          <cell r="N659">
            <v>76.8</v>
          </cell>
          <cell r="O659">
            <v>76.8</v>
          </cell>
          <cell r="P659">
            <v>76.8</v>
          </cell>
          <cell r="V659" t="str">
            <v>Part</v>
          </cell>
          <cell r="W659" t="str">
            <v>Shelf</v>
          </cell>
          <cell r="X659" t="str">
            <v>PSH</v>
          </cell>
          <cell r="Y659">
            <v>27</v>
          </cell>
          <cell r="Z659">
            <v>0.75</v>
          </cell>
          <cell r="AA659">
            <v>24</v>
          </cell>
          <cell r="AB659">
            <v>0</v>
          </cell>
          <cell r="AC659" t="str">
            <v>F08073 Shelf, Base 24d x 27'' wide</v>
          </cell>
          <cell r="AD659">
            <v>1</v>
          </cell>
          <cell r="AG659">
            <v>1.6875</v>
          </cell>
          <cell r="AH659">
            <v>75.9375</v>
          </cell>
          <cell r="AL659">
            <v>0</v>
          </cell>
          <cell r="AM659">
            <v>5</v>
          </cell>
        </row>
        <row r="660">
          <cell r="A660" t="str">
            <v>PSH3012</v>
          </cell>
          <cell r="B660">
            <v>11.8</v>
          </cell>
          <cell r="C660">
            <v>11.8</v>
          </cell>
          <cell r="D660">
            <v>11.8</v>
          </cell>
          <cell r="E660">
            <v>11.8</v>
          </cell>
          <cell r="F660">
            <v>11.8</v>
          </cell>
          <cell r="G660">
            <v>11.8</v>
          </cell>
          <cell r="H660">
            <v>39.9</v>
          </cell>
          <cell r="I660">
            <v>39.9</v>
          </cell>
          <cell r="J660">
            <v>39.9</v>
          </cell>
          <cell r="K660">
            <v>45.2</v>
          </cell>
          <cell r="L660">
            <v>45.2</v>
          </cell>
          <cell r="M660">
            <v>45.2</v>
          </cell>
          <cell r="N660">
            <v>45.2</v>
          </cell>
          <cell r="O660">
            <v>45.2</v>
          </cell>
          <cell r="P660">
            <v>45.2</v>
          </cell>
          <cell r="V660" t="str">
            <v>Part</v>
          </cell>
          <cell r="W660" t="str">
            <v>Shelf</v>
          </cell>
          <cell r="X660" t="str">
            <v>PSH</v>
          </cell>
          <cell r="Y660">
            <v>30</v>
          </cell>
          <cell r="Z660">
            <v>0.75</v>
          </cell>
          <cell r="AA660">
            <v>12</v>
          </cell>
          <cell r="AB660">
            <v>0</v>
          </cell>
          <cell r="AC660" t="str">
            <v>F08143 Shelf, Wall 12d x 30'' wide</v>
          </cell>
          <cell r="AD660">
            <v>1</v>
          </cell>
          <cell r="AG660">
            <v>0.52083333333333337</v>
          </cell>
          <cell r="AH660">
            <v>23.4375</v>
          </cell>
          <cell r="AL660">
            <v>0</v>
          </cell>
          <cell r="AM660">
            <v>5</v>
          </cell>
        </row>
        <row r="661">
          <cell r="A661" t="str">
            <v>PSH3015</v>
          </cell>
          <cell r="B661">
            <v>15.7</v>
          </cell>
          <cell r="C661">
            <v>15.7</v>
          </cell>
          <cell r="D661">
            <v>15.7</v>
          </cell>
          <cell r="E661">
            <v>15.7</v>
          </cell>
          <cell r="F661">
            <v>15.7</v>
          </cell>
          <cell r="G661">
            <v>15.7</v>
          </cell>
          <cell r="H661">
            <v>50.8</v>
          </cell>
          <cell r="I661">
            <v>50.8</v>
          </cell>
          <cell r="J661">
            <v>50.8</v>
          </cell>
          <cell r="K661">
            <v>57.3</v>
          </cell>
          <cell r="L661">
            <v>57.3</v>
          </cell>
          <cell r="M661">
            <v>57.3</v>
          </cell>
          <cell r="N661">
            <v>57.3</v>
          </cell>
          <cell r="O661">
            <v>57.3</v>
          </cell>
          <cell r="P661">
            <v>57.3</v>
          </cell>
          <cell r="V661" t="str">
            <v>Part</v>
          </cell>
          <cell r="W661" t="str">
            <v>Shelf</v>
          </cell>
          <cell r="X661" t="str">
            <v>PSH</v>
          </cell>
          <cell r="Y661">
            <v>30</v>
          </cell>
          <cell r="Z661">
            <v>0.75</v>
          </cell>
          <cell r="AA661">
            <v>15</v>
          </cell>
          <cell r="AB661">
            <v>0</v>
          </cell>
          <cell r="AC661" t="str">
            <v>F08209 Shelf, Wall 15d x 30'' wide</v>
          </cell>
          <cell r="AD661">
            <v>1</v>
          </cell>
          <cell r="AG661">
            <v>0.81380208333333337</v>
          </cell>
          <cell r="AH661">
            <v>36.62109375</v>
          </cell>
          <cell r="AL661">
            <v>0</v>
          </cell>
          <cell r="AM661">
            <v>5</v>
          </cell>
        </row>
        <row r="662">
          <cell r="A662" t="str">
            <v>PSH3018</v>
          </cell>
          <cell r="B662">
            <v>17.600000000000001</v>
          </cell>
          <cell r="C662">
            <v>17.600000000000001</v>
          </cell>
          <cell r="D662">
            <v>17.600000000000001</v>
          </cell>
          <cell r="E662">
            <v>17.600000000000001</v>
          </cell>
          <cell r="F662">
            <v>17.600000000000001</v>
          </cell>
          <cell r="G662">
            <v>17.600000000000001</v>
          </cell>
          <cell r="H662">
            <v>59.8</v>
          </cell>
          <cell r="I662">
            <v>59.8</v>
          </cell>
          <cell r="J662">
            <v>59.8</v>
          </cell>
          <cell r="K662">
            <v>67.599999999999994</v>
          </cell>
          <cell r="L662">
            <v>67.599999999999994</v>
          </cell>
          <cell r="M662">
            <v>67.599999999999994</v>
          </cell>
          <cell r="N662">
            <v>67.599999999999994</v>
          </cell>
          <cell r="O662">
            <v>67.599999999999994</v>
          </cell>
          <cell r="P662">
            <v>67.599999999999994</v>
          </cell>
          <cell r="V662" t="str">
            <v>Part</v>
          </cell>
          <cell r="W662" t="str">
            <v>Shelf</v>
          </cell>
          <cell r="X662" t="str">
            <v>PSH</v>
          </cell>
          <cell r="Y662">
            <v>30</v>
          </cell>
          <cell r="Z662">
            <v>0.75</v>
          </cell>
          <cell r="AA662">
            <v>18</v>
          </cell>
          <cell r="AB662">
            <v>0</v>
          </cell>
          <cell r="AC662" t="str">
            <v>F08229 Shelf, Base 18d x 30'' wide</v>
          </cell>
          <cell r="AD662">
            <v>1</v>
          </cell>
          <cell r="AG662">
            <v>1.171875</v>
          </cell>
          <cell r="AH662">
            <v>52.734375</v>
          </cell>
          <cell r="AL662">
            <v>0</v>
          </cell>
          <cell r="AM662">
            <v>5</v>
          </cell>
        </row>
        <row r="663">
          <cell r="A663" t="str">
            <v>PSH3021</v>
          </cell>
          <cell r="B663">
            <v>19.3</v>
          </cell>
          <cell r="C663">
            <v>19.3</v>
          </cell>
          <cell r="D663">
            <v>19.3</v>
          </cell>
          <cell r="E663">
            <v>19.3</v>
          </cell>
          <cell r="F663">
            <v>19.3</v>
          </cell>
          <cell r="G663">
            <v>19.3</v>
          </cell>
          <cell r="H663">
            <v>68.599999999999994</v>
          </cell>
          <cell r="I663">
            <v>68.599999999999994</v>
          </cell>
          <cell r="J663">
            <v>68.599999999999994</v>
          </cell>
          <cell r="K663">
            <v>77.8</v>
          </cell>
          <cell r="L663">
            <v>77.8</v>
          </cell>
          <cell r="M663">
            <v>77.8</v>
          </cell>
          <cell r="N663">
            <v>77.8</v>
          </cell>
          <cell r="O663">
            <v>77.8</v>
          </cell>
          <cell r="P663">
            <v>77.8</v>
          </cell>
          <cell r="V663" t="str">
            <v>Part</v>
          </cell>
          <cell r="W663" t="str">
            <v>Shelf</v>
          </cell>
          <cell r="X663" t="str">
            <v>PSH</v>
          </cell>
          <cell r="Y663">
            <v>30</v>
          </cell>
          <cell r="Z663">
            <v>0.75</v>
          </cell>
          <cell r="AA663">
            <v>21</v>
          </cell>
          <cell r="AB663">
            <v>0</v>
          </cell>
          <cell r="AC663" t="str">
            <v>F08249 Shelf, Base 21d x 30'' wide</v>
          </cell>
          <cell r="AD663">
            <v>1</v>
          </cell>
          <cell r="AG663">
            <v>1.5950520833333333</v>
          </cell>
          <cell r="AH663">
            <v>71.77734375</v>
          </cell>
          <cell r="AL663">
            <v>0</v>
          </cell>
          <cell r="AM663">
            <v>5</v>
          </cell>
        </row>
        <row r="664">
          <cell r="A664" t="str">
            <v>PSH3024</v>
          </cell>
          <cell r="B664">
            <v>17.399999999999999</v>
          </cell>
          <cell r="C664">
            <v>17.399999999999999</v>
          </cell>
          <cell r="D664">
            <v>17.399999999999999</v>
          </cell>
          <cell r="E664">
            <v>17.399999999999999</v>
          </cell>
          <cell r="F664">
            <v>17.399999999999999</v>
          </cell>
          <cell r="G664">
            <v>17.399999999999999</v>
          </cell>
          <cell r="H664">
            <v>74</v>
          </cell>
          <cell r="I664">
            <v>74</v>
          </cell>
          <cell r="J664">
            <v>74</v>
          </cell>
          <cell r="K664">
            <v>84.5</v>
          </cell>
          <cell r="L664">
            <v>84.5</v>
          </cell>
          <cell r="M664">
            <v>84.5</v>
          </cell>
          <cell r="N664">
            <v>84.5</v>
          </cell>
          <cell r="O664">
            <v>84.5</v>
          </cell>
          <cell r="P664">
            <v>84.5</v>
          </cell>
          <cell r="V664" t="str">
            <v>Part</v>
          </cell>
          <cell r="W664" t="str">
            <v>Shelf</v>
          </cell>
          <cell r="X664" t="str">
            <v>PSH</v>
          </cell>
          <cell r="Y664">
            <v>30</v>
          </cell>
          <cell r="Z664">
            <v>0.75</v>
          </cell>
          <cell r="AA664">
            <v>24</v>
          </cell>
          <cell r="AB664">
            <v>0</v>
          </cell>
          <cell r="AC664" t="str">
            <v>F08074 Shelf, Base 24d x 30'' wide</v>
          </cell>
          <cell r="AD664">
            <v>1</v>
          </cell>
          <cell r="AG664">
            <v>2.0833333333333335</v>
          </cell>
          <cell r="AH664">
            <v>93.75</v>
          </cell>
          <cell r="AL664">
            <v>0</v>
          </cell>
          <cell r="AM664">
            <v>5</v>
          </cell>
        </row>
        <row r="665">
          <cell r="A665" t="str">
            <v>PSH3312</v>
          </cell>
          <cell r="B665">
            <v>12.8</v>
          </cell>
          <cell r="C665">
            <v>12.8</v>
          </cell>
          <cell r="D665">
            <v>12.8</v>
          </cell>
          <cell r="E665">
            <v>12.8</v>
          </cell>
          <cell r="F665">
            <v>12.8</v>
          </cell>
          <cell r="G665">
            <v>12.8</v>
          </cell>
          <cell r="H665">
            <v>43.7</v>
          </cell>
          <cell r="I665">
            <v>43.7</v>
          </cell>
          <cell r="J665">
            <v>43.7</v>
          </cell>
          <cell r="K665">
            <v>49.5</v>
          </cell>
          <cell r="L665">
            <v>49.5</v>
          </cell>
          <cell r="M665">
            <v>49.5</v>
          </cell>
          <cell r="N665">
            <v>49.5</v>
          </cell>
          <cell r="O665">
            <v>49.5</v>
          </cell>
          <cell r="P665">
            <v>49.5</v>
          </cell>
          <cell r="V665" t="str">
            <v>Part</v>
          </cell>
          <cell r="W665" t="str">
            <v>Shelf</v>
          </cell>
          <cell r="X665" t="str">
            <v>PSH</v>
          </cell>
          <cell r="Y665">
            <v>33</v>
          </cell>
          <cell r="Z665">
            <v>0.75</v>
          </cell>
          <cell r="AA665">
            <v>12</v>
          </cell>
          <cell r="AB665">
            <v>0</v>
          </cell>
          <cell r="AC665" t="str">
            <v>F08144 Shelf, Wall 12d x 33'' wide</v>
          </cell>
          <cell r="AD665">
            <v>1</v>
          </cell>
          <cell r="AG665">
            <v>0.63020833333333337</v>
          </cell>
          <cell r="AH665">
            <v>28.359375</v>
          </cell>
          <cell r="AL665">
            <v>0</v>
          </cell>
          <cell r="AM665">
            <v>5</v>
          </cell>
        </row>
        <row r="666">
          <cell r="A666" t="str">
            <v>PSH3315</v>
          </cell>
          <cell r="B666">
            <v>16.899999999999999</v>
          </cell>
          <cell r="C666">
            <v>16.899999999999999</v>
          </cell>
          <cell r="D666">
            <v>16.899999999999999</v>
          </cell>
          <cell r="E666">
            <v>16.899999999999999</v>
          </cell>
          <cell r="F666">
            <v>16.899999999999999</v>
          </cell>
          <cell r="G666">
            <v>16.899999999999999</v>
          </cell>
          <cell r="H666">
            <v>55.5</v>
          </cell>
          <cell r="I666">
            <v>55.5</v>
          </cell>
          <cell r="J666">
            <v>55.5</v>
          </cell>
          <cell r="K666">
            <v>62.7</v>
          </cell>
          <cell r="L666">
            <v>62.7</v>
          </cell>
          <cell r="M666">
            <v>62.7</v>
          </cell>
          <cell r="N666">
            <v>62.7</v>
          </cell>
          <cell r="O666">
            <v>62.7</v>
          </cell>
          <cell r="P666">
            <v>62.7</v>
          </cell>
          <cell r="V666" t="str">
            <v>Part</v>
          </cell>
          <cell r="W666" t="str">
            <v>Shelf</v>
          </cell>
          <cell r="X666" t="str">
            <v>PSH</v>
          </cell>
          <cell r="Y666">
            <v>33</v>
          </cell>
          <cell r="Z666">
            <v>0.75</v>
          </cell>
          <cell r="AA666">
            <v>15</v>
          </cell>
          <cell r="AB666">
            <v>0</v>
          </cell>
          <cell r="AC666" t="str">
            <v>F08210 Shelf, Wall 15d x 33'' wide</v>
          </cell>
          <cell r="AD666">
            <v>1</v>
          </cell>
          <cell r="AG666">
            <v>0.98470052083333337</v>
          </cell>
          <cell r="AH666">
            <v>44.3115234375</v>
          </cell>
          <cell r="AL666">
            <v>0</v>
          </cell>
          <cell r="AM666">
            <v>5</v>
          </cell>
        </row>
        <row r="667">
          <cell r="A667" t="str">
            <v>PSH3318</v>
          </cell>
          <cell r="B667">
            <v>19</v>
          </cell>
          <cell r="C667">
            <v>19</v>
          </cell>
          <cell r="D667">
            <v>19</v>
          </cell>
          <cell r="E667">
            <v>19</v>
          </cell>
          <cell r="F667">
            <v>19</v>
          </cell>
          <cell r="G667">
            <v>19</v>
          </cell>
          <cell r="H667">
            <v>65.400000000000006</v>
          </cell>
          <cell r="I667">
            <v>65.400000000000006</v>
          </cell>
          <cell r="J667">
            <v>65.400000000000006</v>
          </cell>
          <cell r="K667">
            <v>74.099999999999994</v>
          </cell>
          <cell r="L667">
            <v>74.099999999999994</v>
          </cell>
          <cell r="M667">
            <v>74.099999999999994</v>
          </cell>
          <cell r="N667">
            <v>74.099999999999994</v>
          </cell>
          <cell r="O667">
            <v>74.099999999999994</v>
          </cell>
          <cell r="P667">
            <v>74.099999999999994</v>
          </cell>
          <cell r="V667" t="str">
            <v>Part</v>
          </cell>
          <cell r="W667" t="str">
            <v>Shelf</v>
          </cell>
          <cell r="X667" t="str">
            <v>PSH</v>
          </cell>
          <cell r="Y667">
            <v>33</v>
          </cell>
          <cell r="Z667">
            <v>0.75</v>
          </cell>
          <cell r="AA667">
            <v>18</v>
          </cell>
          <cell r="AB667">
            <v>0</v>
          </cell>
          <cell r="AC667" t="str">
            <v>F08230 Shelf, Base 18d x 33'' wide</v>
          </cell>
          <cell r="AD667">
            <v>1</v>
          </cell>
          <cell r="AG667">
            <v>1.41796875</v>
          </cell>
          <cell r="AH667">
            <v>63.80859375</v>
          </cell>
          <cell r="AL667">
            <v>0</v>
          </cell>
          <cell r="AM667">
            <v>5</v>
          </cell>
        </row>
        <row r="668">
          <cell r="A668" t="str">
            <v>PSH3321</v>
          </cell>
          <cell r="B668">
            <v>21.6</v>
          </cell>
          <cell r="C668">
            <v>21.6</v>
          </cell>
          <cell r="D668">
            <v>21.6</v>
          </cell>
          <cell r="E668">
            <v>21.6</v>
          </cell>
          <cell r="F668">
            <v>21.6</v>
          </cell>
          <cell r="G668">
            <v>21.6</v>
          </cell>
          <cell r="H668">
            <v>75.7</v>
          </cell>
          <cell r="I668">
            <v>75.7</v>
          </cell>
          <cell r="J668">
            <v>75.7</v>
          </cell>
          <cell r="K668">
            <v>85.8</v>
          </cell>
          <cell r="L668">
            <v>85.8</v>
          </cell>
          <cell r="M668">
            <v>85.8</v>
          </cell>
          <cell r="N668">
            <v>85.8</v>
          </cell>
          <cell r="O668">
            <v>85.8</v>
          </cell>
          <cell r="P668">
            <v>85.8</v>
          </cell>
          <cell r="V668" t="str">
            <v>Part</v>
          </cell>
          <cell r="W668" t="str">
            <v>Shelf</v>
          </cell>
          <cell r="X668" t="str">
            <v>PSH</v>
          </cell>
          <cell r="Y668">
            <v>33</v>
          </cell>
          <cell r="Z668">
            <v>0.75</v>
          </cell>
          <cell r="AA668">
            <v>21</v>
          </cell>
          <cell r="AB668">
            <v>0</v>
          </cell>
          <cell r="AC668" t="str">
            <v>F08250 Shelf, Base 21d x 33'' wide</v>
          </cell>
          <cell r="AD668">
            <v>1</v>
          </cell>
          <cell r="AG668">
            <v>1.9300130208333333</v>
          </cell>
          <cell r="AH668">
            <v>86.8505859375</v>
          </cell>
          <cell r="AL668">
            <v>0</v>
          </cell>
          <cell r="AM668">
            <v>5</v>
          </cell>
        </row>
        <row r="669">
          <cell r="A669" t="str">
            <v>PSH3324</v>
          </cell>
          <cell r="B669">
            <v>19.600000000000001</v>
          </cell>
          <cell r="C669">
            <v>19.600000000000001</v>
          </cell>
          <cell r="D669">
            <v>19.600000000000001</v>
          </cell>
          <cell r="E669">
            <v>19.600000000000001</v>
          </cell>
          <cell r="F669">
            <v>19.600000000000001</v>
          </cell>
          <cell r="G669">
            <v>19.600000000000001</v>
          </cell>
          <cell r="H669">
            <v>81.8</v>
          </cell>
          <cell r="I669">
            <v>81.8</v>
          </cell>
          <cell r="J669">
            <v>81.8</v>
          </cell>
          <cell r="K669">
            <v>93.4</v>
          </cell>
          <cell r="L669">
            <v>93.4</v>
          </cell>
          <cell r="M669">
            <v>93.4</v>
          </cell>
          <cell r="N669">
            <v>93.4</v>
          </cell>
          <cell r="O669">
            <v>93.4</v>
          </cell>
          <cell r="P669">
            <v>93.4</v>
          </cell>
          <cell r="V669" t="str">
            <v>Part</v>
          </cell>
          <cell r="W669" t="str">
            <v>Shelf</v>
          </cell>
          <cell r="X669" t="str">
            <v>PSH</v>
          </cell>
          <cell r="Y669">
            <v>33</v>
          </cell>
          <cell r="Z669">
            <v>0.75</v>
          </cell>
          <cell r="AA669">
            <v>24</v>
          </cell>
          <cell r="AB669">
            <v>0</v>
          </cell>
          <cell r="AC669" t="str">
            <v>F08075 Shelf, Base 24d x 33'' wide</v>
          </cell>
          <cell r="AD669">
            <v>1</v>
          </cell>
          <cell r="AG669">
            <v>2.5208333333333335</v>
          </cell>
          <cell r="AH669">
            <v>113.4375</v>
          </cell>
          <cell r="AL669">
            <v>0</v>
          </cell>
          <cell r="AM669">
            <v>5</v>
          </cell>
        </row>
        <row r="670">
          <cell r="A670" t="str">
            <v>PSH3612</v>
          </cell>
          <cell r="B670">
            <v>13.7</v>
          </cell>
          <cell r="C670">
            <v>13.7</v>
          </cell>
          <cell r="D670">
            <v>13.7</v>
          </cell>
          <cell r="E670">
            <v>13.7</v>
          </cell>
          <cell r="F670">
            <v>13.7</v>
          </cell>
          <cell r="G670">
            <v>13.7</v>
          </cell>
          <cell r="H670">
            <v>47.5</v>
          </cell>
          <cell r="I670">
            <v>47.5</v>
          </cell>
          <cell r="J670">
            <v>47.5</v>
          </cell>
          <cell r="K670">
            <v>53.8</v>
          </cell>
          <cell r="L670">
            <v>53.8</v>
          </cell>
          <cell r="M670">
            <v>53.8</v>
          </cell>
          <cell r="N670">
            <v>53.8</v>
          </cell>
          <cell r="O670">
            <v>53.8</v>
          </cell>
          <cell r="P670">
            <v>53.8</v>
          </cell>
          <cell r="V670" t="str">
            <v>Part</v>
          </cell>
          <cell r="W670" t="str">
            <v>Shelf</v>
          </cell>
          <cell r="X670" t="str">
            <v>PSH</v>
          </cell>
          <cell r="Y670">
            <v>36</v>
          </cell>
          <cell r="Z670">
            <v>0.75</v>
          </cell>
          <cell r="AA670">
            <v>12</v>
          </cell>
          <cell r="AB670">
            <v>0</v>
          </cell>
          <cell r="AC670" t="str">
            <v>F08145 Shelf, Wall 12d x 36'' wide</v>
          </cell>
          <cell r="AD670">
            <v>1</v>
          </cell>
          <cell r="AG670">
            <v>0.75</v>
          </cell>
          <cell r="AH670">
            <v>33.75</v>
          </cell>
          <cell r="AL670">
            <v>0</v>
          </cell>
          <cell r="AM670">
            <v>5</v>
          </cell>
        </row>
        <row r="671">
          <cell r="A671" t="str">
            <v>PSH3615</v>
          </cell>
          <cell r="B671">
            <v>18</v>
          </cell>
          <cell r="C671">
            <v>18</v>
          </cell>
          <cell r="D671">
            <v>18</v>
          </cell>
          <cell r="E671">
            <v>18</v>
          </cell>
          <cell r="F671">
            <v>18</v>
          </cell>
          <cell r="G671">
            <v>18</v>
          </cell>
          <cell r="H671">
            <v>60.2</v>
          </cell>
          <cell r="I671">
            <v>60.2</v>
          </cell>
          <cell r="J671">
            <v>60.2</v>
          </cell>
          <cell r="K671">
            <v>68</v>
          </cell>
          <cell r="L671">
            <v>68</v>
          </cell>
          <cell r="M671">
            <v>68</v>
          </cell>
          <cell r="N671">
            <v>68</v>
          </cell>
          <cell r="O671">
            <v>68</v>
          </cell>
          <cell r="P671">
            <v>68</v>
          </cell>
          <cell r="V671" t="str">
            <v>Part</v>
          </cell>
          <cell r="W671" t="str">
            <v>Shelf</v>
          </cell>
          <cell r="X671" t="str">
            <v>PSH</v>
          </cell>
          <cell r="Y671">
            <v>36</v>
          </cell>
          <cell r="Z671">
            <v>0.75</v>
          </cell>
          <cell r="AA671">
            <v>15</v>
          </cell>
          <cell r="AB671">
            <v>0</v>
          </cell>
          <cell r="AC671" t="str">
            <v>F08211 Shelf, Wall 15d x 36'' wide</v>
          </cell>
          <cell r="AD671">
            <v>1</v>
          </cell>
          <cell r="AG671">
            <v>1.171875</v>
          </cell>
          <cell r="AH671">
            <v>52.734375</v>
          </cell>
          <cell r="AL671">
            <v>0</v>
          </cell>
          <cell r="AM671">
            <v>5</v>
          </cell>
        </row>
        <row r="672">
          <cell r="A672" t="str">
            <v>PSH3618</v>
          </cell>
          <cell r="B672">
            <v>20.399999999999999</v>
          </cell>
          <cell r="C672">
            <v>20.399999999999999</v>
          </cell>
          <cell r="D672">
            <v>20.399999999999999</v>
          </cell>
          <cell r="E672">
            <v>20.399999999999999</v>
          </cell>
          <cell r="F672">
            <v>20.399999999999999</v>
          </cell>
          <cell r="G672">
            <v>20.399999999999999</v>
          </cell>
          <cell r="H672">
            <v>71.099999999999994</v>
          </cell>
          <cell r="I672">
            <v>71.099999999999994</v>
          </cell>
          <cell r="J672">
            <v>71.099999999999994</v>
          </cell>
          <cell r="K672">
            <v>80.5</v>
          </cell>
          <cell r="L672">
            <v>80.5</v>
          </cell>
          <cell r="M672">
            <v>80.5</v>
          </cell>
          <cell r="N672">
            <v>80.5</v>
          </cell>
          <cell r="O672">
            <v>80.5</v>
          </cell>
          <cell r="P672">
            <v>80.5</v>
          </cell>
          <cell r="V672" t="str">
            <v>Part</v>
          </cell>
          <cell r="W672" t="str">
            <v>Shelf</v>
          </cell>
          <cell r="X672" t="str">
            <v>PSH</v>
          </cell>
          <cell r="Y672">
            <v>36</v>
          </cell>
          <cell r="Z672">
            <v>0.75</v>
          </cell>
          <cell r="AA672">
            <v>18</v>
          </cell>
          <cell r="AB672">
            <v>0</v>
          </cell>
          <cell r="AC672" t="str">
            <v>F08231 Shelf, Base 18d x 36'' wide</v>
          </cell>
          <cell r="AD672">
            <v>1</v>
          </cell>
          <cell r="AG672">
            <v>1.6875</v>
          </cell>
          <cell r="AH672">
            <v>75.9375</v>
          </cell>
          <cell r="AL672">
            <v>0</v>
          </cell>
          <cell r="AM672">
            <v>5</v>
          </cell>
        </row>
        <row r="673">
          <cell r="A673" t="str">
            <v>PSH3621</v>
          </cell>
          <cell r="B673">
            <v>22.6</v>
          </cell>
          <cell r="C673">
            <v>22.6</v>
          </cell>
          <cell r="D673">
            <v>22.6</v>
          </cell>
          <cell r="E673">
            <v>22.6</v>
          </cell>
          <cell r="F673">
            <v>22.6</v>
          </cell>
          <cell r="G673">
            <v>22.6</v>
          </cell>
          <cell r="H673">
            <v>81.8</v>
          </cell>
          <cell r="I673">
            <v>81.8</v>
          </cell>
          <cell r="J673">
            <v>81.8</v>
          </cell>
          <cell r="K673">
            <v>92.8</v>
          </cell>
          <cell r="L673">
            <v>92.8</v>
          </cell>
          <cell r="M673">
            <v>92.8</v>
          </cell>
          <cell r="N673">
            <v>92.8</v>
          </cell>
          <cell r="O673">
            <v>92.8</v>
          </cell>
          <cell r="P673">
            <v>92.8</v>
          </cell>
          <cell r="V673" t="str">
            <v>Part</v>
          </cell>
          <cell r="W673" t="str">
            <v>Shelf</v>
          </cell>
          <cell r="X673" t="str">
            <v>PSH</v>
          </cell>
          <cell r="Y673">
            <v>36</v>
          </cell>
          <cell r="Z673">
            <v>0.75</v>
          </cell>
          <cell r="AA673">
            <v>21</v>
          </cell>
          <cell r="AB673">
            <v>0</v>
          </cell>
          <cell r="AC673" t="str">
            <v>F08251 Shelf, Base 21d x 36'' wide</v>
          </cell>
          <cell r="AD673">
            <v>1</v>
          </cell>
          <cell r="AG673">
            <v>2.296875</v>
          </cell>
          <cell r="AH673">
            <v>103.359375</v>
          </cell>
          <cell r="AL673">
            <v>0</v>
          </cell>
          <cell r="AM673">
            <v>5</v>
          </cell>
        </row>
        <row r="674">
          <cell r="A674" t="str">
            <v>PSH3624</v>
          </cell>
          <cell r="B674">
            <v>20.7</v>
          </cell>
          <cell r="C674">
            <v>20.7</v>
          </cell>
          <cell r="D674">
            <v>20.7</v>
          </cell>
          <cell r="E674">
            <v>20.7</v>
          </cell>
          <cell r="F674">
            <v>20.7</v>
          </cell>
          <cell r="G674">
            <v>20.7</v>
          </cell>
          <cell r="H674">
            <v>88.6</v>
          </cell>
          <cell r="I674">
            <v>88.6</v>
          </cell>
          <cell r="J674">
            <v>88.6</v>
          </cell>
          <cell r="K674">
            <v>101.2</v>
          </cell>
          <cell r="L674">
            <v>101.2</v>
          </cell>
          <cell r="M674">
            <v>101.2</v>
          </cell>
          <cell r="N674">
            <v>101.2</v>
          </cell>
          <cell r="O674">
            <v>101.2</v>
          </cell>
          <cell r="P674">
            <v>101.2</v>
          </cell>
          <cell r="V674" t="str">
            <v>Part</v>
          </cell>
          <cell r="W674" t="str">
            <v>Shelf</v>
          </cell>
          <cell r="X674" t="str">
            <v>PSH</v>
          </cell>
          <cell r="Y674">
            <v>36</v>
          </cell>
          <cell r="Z674">
            <v>0.75</v>
          </cell>
          <cell r="AA674">
            <v>24</v>
          </cell>
          <cell r="AB674">
            <v>0</v>
          </cell>
          <cell r="AC674" t="str">
            <v>F08076 Shelf, Base 24d x 36'' wide</v>
          </cell>
          <cell r="AD674">
            <v>1</v>
          </cell>
          <cell r="AG674">
            <v>3</v>
          </cell>
          <cell r="AH674">
            <v>135</v>
          </cell>
          <cell r="AL674">
            <v>0</v>
          </cell>
          <cell r="AM674">
            <v>5</v>
          </cell>
        </row>
        <row r="675">
          <cell r="A675" t="str">
            <v>PSH3912</v>
          </cell>
          <cell r="B675">
            <v>14.7</v>
          </cell>
          <cell r="C675">
            <v>14.7</v>
          </cell>
          <cell r="D675">
            <v>14.7</v>
          </cell>
          <cell r="E675">
            <v>14.7</v>
          </cell>
          <cell r="F675">
            <v>14.7</v>
          </cell>
          <cell r="G675">
            <v>14.7</v>
          </cell>
          <cell r="H675">
            <v>51.3</v>
          </cell>
          <cell r="I675">
            <v>51.3</v>
          </cell>
          <cell r="J675">
            <v>51.3</v>
          </cell>
          <cell r="K675">
            <v>58.1</v>
          </cell>
          <cell r="L675">
            <v>58.1</v>
          </cell>
          <cell r="M675">
            <v>58.1</v>
          </cell>
          <cell r="N675">
            <v>58.1</v>
          </cell>
          <cell r="O675">
            <v>58.1</v>
          </cell>
          <cell r="P675">
            <v>58.1</v>
          </cell>
          <cell r="V675" t="str">
            <v>Part</v>
          </cell>
          <cell r="W675" t="str">
            <v>Shelf</v>
          </cell>
          <cell r="X675" t="str">
            <v>PSH</v>
          </cell>
          <cell r="Y675">
            <v>39</v>
          </cell>
          <cell r="Z675">
            <v>0.75</v>
          </cell>
          <cell r="AA675">
            <v>12</v>
          </cell>
          <cell r="AB675">
            <v>0</v>
          </cell>
          <cell r="AC675" t="str">
            <v>F08149 Shelf, Wall 12d x 39'' wide</v>
          </cell>
          <cell r="AD675">
            <v>1</v>
          </cell>
          <cell r="AG675">
            <v>0.88020833333333337</v>
          </cell>
          <cell r="AH675">
            <v>39.609375</v>
          </cell>
          <cell r="AL675">
            <v>0</v>
          </cell>
          <cell r="AM675">
            <v>5</v>
          </cell>
        </row>
        <row r="676">
          <cell r="A676" t="str">
            <v>PSH3915</v>
          </cell>
          <cell r="B676">
            <v>19.3</v>
          </cell>
          <cell r="C676">
            <v>19.3</v>
          </cell>
          <cell r="D676">
            <v>19.3</v>
          </cell>
          <cell r="E676">
            <v>19.3</v>
          </cell>
          <cell r="F676">
            <v>19.3</v>
          </cell>
          <cell r="G676">
            <v>19.3</v>
          </cell>
          <cell r="H676">
            <v>64.900000000000006</v>
          </cell>
          <cell r="I676">
            <v>64.900000000000006</v>
          </cell>
          <cell r="J676">
            <v>64.900000000000006</v>
          </cell>
          <cell r="K676">
            <v>73.400000000000006</v>
          </cell>
          <cell r="L676">
            <v>73.400000000000006</v>
          </cell>
          <cell r="M676">
            <v>73.400000000000006</v>
          </cell>
          <cell r="N676">
            <v>73.400000000000006</v>
          </cell>
          <cell r="O676">
            <v>73.400000000000006</v>
          </cell>
          <cell r="P676">
            <v>73.400000000000006</v>
          </cell>
          <cell r="V676" t="str">
            <v>Part</v>
          </cell>
          <cell r="W676" t="str">
            <v>Shelf</v>
          </cell>
          <cell r="X676" t="str">
            <v>PSH</v>
          </cell>
          <cell r="Y676">
            <v>39</v>
          </cell>
          <cell r="Z676">
            <v>0.75</v>
          </cell>
          <cell r="AA676">
            <v>15</v>
          </cell>
          <cell r="AB676">
            <v>0</v>
          </cell>
          <cell r="AC676" t="str">
            <v>F08212 Shelf, Wall 15d x 39'' wide</v>
          </cell>
          <cell r="AD676">
            <v>1</v>
          </cell>
          <cell r="AG676">
            <v>1.3753255208333333</v>
          </cell>
          <cell r="AH676">
            <v>61.8896484375</v>
          </cell>
          <cell r="AL676">
            <v>0</v>
          </cell>
          <cell r="AM676">
            <v>5</v>
          </cell>
        </row>
        <row r="677">
          <cell r="A677" t="str">
            <v>PSH3918</v>
          </cell>
          <cell r="B677">
            <v>21.9</v>
          </cell>
          <cell r="C677">
            <v>21.9</v>
          </cell>
          <cell r="D677">
            <v>21.9</v>
          </cell>
          <cell r="E677">
            <v>21.9</v>
          </cell>
          <cell r="F677">
            <v>21.9</v>
          </cell>
          <cell r="G677">
            <v>21.9</v>
          </cell>
          <cell r="H677">
            <v>76.8</v>
          </cell>
          <cell r="I677">
            <v>76.8</v>
          </cell>
          <cell r="J677">
            <v>76.8</v>
          </cell>
          <cell r="K677">
            <v>87</v>
          </cell>
          <cell r="L677">
            <v>87</v>
          </cell>
          <cell r="M677">
            <v>87</v>
          </cell>
          <cell r="N677">
            <v>87</v>
          </cell>
          <cell r="O677">
            <v>87</v>
          </cell>
          <cell r="P677">
            <v>87</v>
          </cell>
          <cell r="V677" t="str">
            <v>Part</v>
          </cell>
          <cell r="W677" t="str">
            <v>Shelf</v>
          </cell>
          <cell r="X677" t="str">
            <v>PSH</v>
          </cell>
          <cell r="Y677">
            <v>39</v>
          </cell>
          <cell r="Z677">
            <v>0.75</v>
          </cell>
          <cell r="AA677">
            <v>18</v>
          </cell>
          <cell r="AB677">
            <v>0</v>
          </cell>
          <cell r="AC677" t="str">
            <v>F08232 Shelf, Base 18d x 39'' wide</v>
          </cell>
          <cell r="AD677">
            <v>1</v>
          </cell>
          <cell r="AG677">
            <v>1.98046875</v>
          </cell>
          <cell r="AH677">
            <v>89.12109375</v>
          </cell>
          <cell r="AL677">
            <v>0</v>
          </cell>
          <cell r="AM677">
            <v>5</v>
          </cell>
        </row>
        <row r="678">
          <cell r="A678" t="str">
            <v>PSH3921</v>
          </cell>
          <cell r="B678">
            <v>25.4</v>
          </cell>
          <cell r="C678">
            <v>25.4</v>
          </cell>
          <cell r="D678">
            <v>25.4</v>
          </cell>
          <cell r="E678">
            <v>25.4</v>
          </cell>
          <cell r="F678">
            <v>25.4</v>
          </cell>
          <cell r="G678">
            <v>25.4</v>
          </cell>
          <cell r="H678">
            <v>89.4</v>
          </cell>
          <cell r="I678">
            <v>89.4</v>
          </cell>
          <cell r="J678">
            <v>89.4</v>
          </cell>
          <cell r="K678">
            <v>101.4</v>
          </cell>
          <cell r="L678">
            <v>101.4</v>
          </cell>
          <cell r="M678">
            <v>101.4</v>
          </cell>
          <cell r="N678">
            <v>101.4</v>
          </cell>
          <cell r="O678">
            <v>101.4</v>
          </cell>
          <cell r="P678">
            <v>101.4</v>
          </cell>
          <cell r="V678" t="str">
            <v>Part</v>
          </cell>
          <cell r="W678" t="str">
            <v>Shelf</v>
          </cell>
          <cell r="X678" t="str">
            <v>PSH</v>
          </cell>
          <cell r="Y678">
            <v>39</v>
          </cell>
          <cell r="Z678">
            <v>0.75</v>
          </cell>
          <cell r="AA678">
            <v>21</v>
          </cell>
          <cell r="AB678">
            <v>0</v>
          </cell>
          <cell r="AC678" t="str">
            <v>F08252 Shelf, Base 21d x 39'' wide</v>
          </cell>
          <cell r="AD678">
            <v>1</v>
          </cell>
          <cell r="AG678">
            <v>2.6956380208333335</v>
          </cell>
          <cell r="AH678">
            <v>121.3037109375</v>
          </cell>
          <cell r="AL678">
            <v>0</v>
          </cell>
          <cell r="AM678">
            <v>5</v>
          </cell>
        </row>
        <row r="679">
          <cell r="A679" t="str">
            <v>PSH3924</v>
          </cell>
          <cell r="B679">
            <v>23.4</v>
          </cell>
          <cell r="C679">
            <v>23.4</v>
          </cell>
          <cell r="D679">
            <v>23.4</v>
          </cell>
          <cell r="E679">
            <v>23.4</v>
          </cell>
          <cell r="F679">
            <v>23.4</v>
          </cell>
          <cell r="G679">
            <v>23.4</v>
          </cell>
          <cell r="H679">
            <v>97</v>
          </cell>
          <cell r="I679">
            <v>97</v>
          </cell>
          <cell r="J679">
            <v>97</v>
          </cell>
          <cell r="K679">
            <v>110.6</v>
          </cell>
          <cell r="L679">
            <v>110.6</v>
          </cell>
          <cell r="M679">
            <v>110.6</v>
          </cell>
          <cell r="N679">
            <v>110.6</v>
          </cell>
          <cell r="O679">
            <v>110.6</v>
          </cell>
          <cell r="P679">
            <v>110.6</v>
          </cell>
          <cell r="V679" t="str">
            <v>Part</v>
          </cell>
          <cell r="W679" t="str">
            <v>Shelf</v>
          </cell>
          <cell r="X679" t="str">
            <v>PSH</v>
          </cell>
          <cell r="Y679">
            <v>39</v>
          </cell>
          <cell r="Z679">
            <v>0.75</v>
          </cell>
          <cell r="AA679">
            <v>24</v>
          </cell>
          <cell r="AB679">
            <v>0</v>
          </cell>
          <cell r="AC679" t="str">
            <v>F08077 Shelf, Base 24d x 39'' wide</v>
          </cell>
          <cell r="AD679">
            <v>1</v>
          </cell>
          <cell r="AG679">
            <v>3.5208333333333335</v>
          </cell>
          <cell r="AH679">
            <v>158.4375</v>
          </cell>
          <cell r="AL679">
            <v>0</v>
          </cell>
          <cell r="AM679">
            <v>5</v>
          </cell>
        </row>
        <row r="680">
          <cell r="A680" t="str">
            <v>PSH4212</v>
          </cell>
          <cell r="B680">
            <v>16.5</v>
          </cell>
          <cell r="C680">
            <v>16.5</v>
          </cell>
          <cell r="D680">
            <v>16.5</v>
          </cell>
          <cell r="E680">
            <v>16.5</v>
          </cell>
          <cell r="F680">
            <v>16.5</v>
          </cell>
          <cell r="G680">
            <v>16.5</v>
          </cell>
          <cell r="H680">
            <v>55.9</v>
          </cell>
          <cell r="I680">
            <v>55.9</v>
          </cell>
          <cell r="J680">
            <v>55.9</v>
          </cell>
          <cell r="K680">
            <v>63.2</v>
          </cell>
          <cell r="L680">
            <v>63.2</v>
          </cell>
          <cell r="M680">
            <v>63.2</v>
          </cell>
          <cell r="N680">
            <v>63.2</v>
          </cell>
          <cell r="O680">
            <v>63.2</v>
          </cell>
          <cell r="P680">
            <v>63.2</v>
          </cell>
          <cell r="V680" t="str">
            <v>Part</v>
          </cell>
          <cell r="W680" t="str">
            <v>Shelf</v>
          </cell>
          <cell r="X680" t="str">
            <v>PSH</v>
          </cell>
          <cell r="Y680">
            <v>42</v>
          </cell>
          <cell r="Z680">
            <v>0.75</v>
          </cell>
          <cell r="AA680">
            <v>12</v>
          </cell>
          <cell r="AB680">
            <v>0</v>
          </cell>
          <cell r="AC680" t="str">
            <v>F08146 Shelf, Wall 12d x 42'' wide</v>
          </cell>
          <cell r="AD680">
            <v>1</v>
          </cell>
          <cell r="AG680">
            <v>1.0208333333333333</v>
          </cell>
          <cell r="AH680">
            <v>45.9375</v>
          </cell>
          <cell r="AL680">
            <v>0</v>
          </cell>
          <cell r="AM680">
            <v>5</v>
          </cell>
        </row>
        <row r="681">
          <cell r="A681" t="str">
            <v>PSH4215</v>
          </cell>
          <cell r="B681">
            <v>21.5</v>
          </cell>
          <cell r="C681">
            <v>21.5</v>
          </cell>
          <cell r="D681">
            <v>21.5</v>
          </cell>
          <cell r="E681">
            <v>21.5</v>
          </cell>
          <cell r="F681">
            <v>21.5</v>
          </cell>
          <cell r="G681">
            <v>21.5</v>
          </cell>
          <cell r="H681">
            <v>70.7</v>
          </cell>
          <cell r="I681">
            <v>70.7</v>
          </cell>
          <cell r="J681">
            <v>70.7</v>
          </cell>
          <cell r="K681">
            <v>79.8</v>
          </cell>
          <cell r="L681">
            <v>79.8</v>
          </cell>
          <cell r="M681">
            <v>79.8</v>
          </cell>
          <cell r="N681">
            <v>79.8</v>
          </cell>
          <cell r="O681">
            <v>79.8</v>
          </cell>
          <cell r="P681">
            <v>79.8</v>
          </cell>
          <cell r="V681" t="str">
            <v>Part</v>
          </cell>
          <cell r="W681" t="str">
            <v>Shelf</v>
          </cell>
          <cell r="X681" t="str">
            <v>PSH</v>
          </cell>
          <cell r="Y681">
            <v>42</v>
          </cell>
          <cell r="Z681">
            <v>0.75</v>
          </cell>
          <cell r="AA681">
            <v>15</v>
          </cell>
          <cell r="AB681">
            <v>0</v>
          </cell>
          <cell r="AC681" t="str">
            <v>F08213 Shelf, Wall 15d x 42'' wide</v>
          </cell>
          <cell r="AD681">
            <v>1</v>
          </cell>
          <cell r="AG681">
            <v>1.5950520833333333</v>
          </cell>
          <cell r="AH681">
            <v>71.77734375</v>
          </cell>
          <cell r="AL681">
            <v>0</v>
          </cell>
          <cell r="AM681">
            <v>5</v>
          </cell>
        </row>
        <row r="682">
          <cell r="A682" t="str">
            <v>PSH4218</v>
          </cell>
          <cell r="B682">
            <v>24.6</v>
          </cell>
          <cell r="C682">
            <v>24.6</v>
          </cell>
          <cell r="D682">
            <v>24.6</v>
          </cell>
          <cell r="E682">
            <v>24.6</v>
          </cell>
          <cell r="F682">
            <v>24.6</v>
          </cell>
          <cell r="G682">
            <v>24.6</v>
          </cell>
          <cell r="H682">
            <v>83.7</v>
          </cell>
          <cell r="I682">
            <v>83.7</v>
          </cell>
          <cell r="J682">
            <v>83.7</v>
          </cell>
          <cell r="K682">
            <v>94.7</v>
          </cell>
          <cell r="L682">
            <v>94.7</v>
          </cell>
          <cell r="M682">
            <v>94.7</v>
          </cell>
          <cell r="N682">
            <v>94.7</v>
          </cell>
          <cell r="O682">
            <v>94.7</v>
          </cell>
          <cell r="P682">
            <v>94.7</v>
          </cell>
          <cell r="V682" t="str">
            <v>Part</v>
          </cell>
          <cell r="W682" t="str">
            <v>Shelf</v>
          </cell>
          <cell r="X682" t="str">
            <v>PSH</v>
          </cell>
          <cell r="Y682">
            <v>42</v>
          </cell>
          <cell r="Z682">
            <v>0.75</v>
          </cell>
          <cell r="AA682">
            <v>18</v>
          </cell>
          <cell r="AB682">
            <v>0</v>
          </cell>
          <cell r="AC682" t="str">
            <v>F08233 Shelf, Base 18d x 42'' wide</v>
          </cell>
          <cell r="AD682">
            <v>1</v>
          </cell>
          <cell r="AG682">
            <v>2.296875</v>
          </cell>
          <cell r="AH682">
            <v>103.359375</v>
          </cell>
          <cell r="AL682">
            <v>0</v>
          </cell>
          <cell r="AM682">
            <v>5</v>
          </cell>
        </row>
        <row r="683">
          <cell r="A683" t="str">
            <v>PSH4221</v>
          </cell>
          <cell r="B683">
            <v>26.8</v>
          </cell>
          <cell r="C683">
            <v>26.8</v>
          </cell>
          <cell r="D683">
            <v>26.8</v>
          </cell>
          <cell r="E683">
            <v>26.8</v>
          </cell>
          <cell r="F683">
            <v>26.8</v>
          </cell>
          <cell r="G683">
            <v>26.8</v>
          </cell>
          <cell r="H683">
            <v>95.8</v>
          </cell>
          <cell r="I683">
            <v>95.8</v>
          </cell>
          <cell r="J683">
            <v>95.8</v>
          </cell>
          <cell r="K683">
            <v>108.6</v>
          </cell>
          <cell r="L683">
            <v>108.6</v>
          </cell>
          <cell r="M683">
            <v>108.6</v>
          </cell>
          <cell r="N683">
            <v>108.6</v>
          </cell>
          <cell r="O683">
            <v>108.6</v>
          </cell>
          <cell r="P683">
            <v>108.6</v>
          </cell>
          <cell r="V683" t="str">
            <v>Part</v>
          </cell>
          <cell r="W683" t="str">
            <v>Shelf</v>
          </cell>
          <cell r="X683" t="str">
            <v>PSH</v>
          </cell>
          <cell r="Y683">
            <v>42</v>
          </cell>
          <cell r="Z683">
            <v>0.75</v>
          </cell>
          <cell r="AA683">
            <v>21</v>
          </cell>
          <cell r="AB683">
            <v>0</v>
          </cell>
          <cell r="AC683" t="str">
            <v>F08253 Shelf, Base 21d x 42'' wide</v>
          </cell>
          <cell r="AD683">
            <v>1</v>
          </cell>
          <cell r="AG683">
            <v>3.1263020833333335</v>
          </cell>
          <cell r="AH683">
            <v>140.68359375</v>
          </cell>
          <cell r="AL683">
            <v>0</v>
          </cell>
          <cell r="AM683">
            <v>5</v>
          </cell>
        </row>
        <row r="684">
          <cell r="A684" t="str">
            <v>PSH4224</v>
          </cell>
          <cell r="B684">
            <v>24.8</v>
          </cell>
          <cell r="C684">
            <v>24.8</v>
          </cell>
          <cell r="D684">
            <v>24.8</v>
          </cell>
          <cell r="E684">
            <v>24.8</v>
          </cell>
          <cell r="F684">
            <v>24.8</v>
          </cell>
          <cell r="G684">
            <v>24.8</v>
          </cell>
          <cell r="H684">
            <v>104</v>
          </cell>
          <cell r="I684">
            <v>104</v>
          </cell>
          <cell r="J684">
            <v>104</v>
          </cell>
          <cell r="K684">
            <v>118.7</v>
          </cell>
          <cell r="L684">
            <v>118.7</v>
          </cell>
          <cell r="M684">
            <v>118.7</v>
          </cell>
          <cell r="N684">
            <v>118.7</v>
          </cell>
          <cell r="O684">
            <v>118.7</v>
          </cell>
          <cell r="P684">
            <v>118.7</v>
          </cell>
          <cell r="V684" t="str">
            <v>Part</v>
          </cell>
          <cell r="W684" t="str">
            <v>Shelf</v>
          </cell>
          <cell r="X684" t="str">
            <v>PSH</v>
          </cell>
          <cell r="Y684">
            <v>42</v>
          </cell>
          <cell r="Z684">
            <v>0.75</v>
          </cell>
          <cell r="AA684">
            <v>24</v>
          </cell>
          <cell r="AB684">
            <v>0</v>
          </cell>
          <cell r="AC684" t="str">
            <v>F08078 Shelf, Base 24d x 42'' wide</v>
          </cell>
          <cell r="AD684">
            <v>1</v>
          </cell>
          <cell r="AG684">
            <v>4.083333333333333</v>
          </cell>
          <cell r="AH684">
            <v>183.75</v>
          </cell>
          <cell r="AL684">
            <v>0</v>
          </cell>
          <cell r="AM684">
            <v>5</v>
          </cell>
        </row>
        <row r="685">
          <cell r="A685" t="str">
            <v>PSHWC24</v>
          </cell>
          <cell r="B685">
            <v>19.399999999999999</v>
          </cell>
          <cell r="C685">
            <v>19.399999999999999</v>
          </cell>
          <cell r="D685">
            <v>19.399999999999999</v>
          </cell>
          <cell r="E685">
            <v>19.399999999999999</v>
          </cell>
          <cell r="F685">
            <v>19.399999999999999</v>
          </cell>
          <cell r="G685">
            <v>19.399999999999999</v>
          </cell>
          <cell r="H685">
            <v>19.399999999999999</v>
          </cell>
          <cell r="I685">
            <v>19.399999999999999</v>
          </cell>
          <cell r="J685">
            <v>19.399999999999999</v>
          </cell>
          <cell r="K685">
            <v>19.399999999999999</v>
          </cell>
          <cell r="L685">
            <v>19.399999999999999</v>
          </cell>
          <cell r="M685">
            <v>19.399999999999999</v>
          </cell>
          <cell r="N685">
            <v>19.399999999999999</v>
          </cell>
          <cell r="O685">
            <v>19.399999999999999</v>
          </cell>
          <cell r="P685">
            <v>19.399999999999999</v>
          </cell>
          <cell r="V685" t="str">
            <v>Part</v>
          </cell>
          <cell r="W685" t="str">
            <v>Shelf</v>
          </cell>
          <cell r="X685" t="str">
            <v>PSHW</v>
          </cell>
          <cell r="Y685">
            <v>24</v>
          </cell>
          <cell r="Z685">
            <v>0.75</v>
          </cell>
          <cell r="AA685">
            <v>24</v>
          </cell>
          <cell r="AB685">
            <v>0</v>
          </cell>
          <cell r="AC685" t="str">
            <v>F08147 Shelf, Corner x 24'' wide</v>
          </cell>
          <cell r="AD685">
            <v>1</v>
          </cell>
          <cell r="AG685">
            <v>1.3333333333333333</v>
          </cell>
          <cell r="AH685">
            <v>60</v>
          </cell>
          <cell r="AL685">
            <v>0</v>
          </cell>
          <cell r="AM685">
            <v>5</v>
          </cell>
        </row>
        <row r="686">
          <cell r="A686" t="str">
            <v>PSHWC27</v>
          </cell>
          <cell r="B686">
            <v>22.6</v>
          </cell>
          <cell r="C686">
            <v>22.6</v>
          </cell>
          <cell r="D686">
            <v>22.6</v>
          </cell>
          <cell r="E686">
            <v>22.6</v>
          </cell>
          <cell r="F686">
            <v>22.6</v>
          </cell>
          <cell r="G686">
            <v>22.6</v>
          </cell>
          <cell r="H686">
            <v>22.6</v>
          </cell>
          <cell r="I686">
            <v>22.6</v>
          </cell>
          <cell r="J686">
            <v>22.6</v>
          </cell>
          <cell r="K686">
            <v>22.6</v>
          </cell>
          <cell r="L686">
            <v>22.6</v>
          </cell>
          <cell r="M686">
            <v>22.6</v>
          </cell>
          <cell r="N686">
            <v>22.6</v>
          </cell>
          <cell r="O686">
            <v>22.6</v>
          </cell>
          <cell r="P686">
            <v>22.6</v>
          </cell>
          <cell r="V686" t="str">
            <v>Part</v>
          </cell>
          <cell r="W686" t="str">
            <v>Shelf</v>
          </cell>
          <cell r="X686" t="str">
            <v>PSHW</v>
          </cell>
          <cell r="Y686">
            <v>27</v>
          </cell>
          <cell r="Z686">
            <v>0.75</v>
          </cell>
          <cell r="AA686">
            <v>27</v>
          </cell>
          <cell r="AB686">
            <v>0</v>
          </cell>
          <cell r="AC686" t="str">
            <v>F08162 Shelf, Corner x 27'' wide</v>
          </cell>
          <cell r="AD686">
            <v>1</v>
          </cell>
          <cell r="AG686">
            <v>2.1357421875</v>
          </cell>
          <cell r="AH686">
            <v>96.1083984375</v>
          </cell>
          <cell r="AL686">
            <v>0</v>
          </cell>
          <cell r="AM686">
            <v>5</v>
          </cell>
        </row>
        <row r="687">
          <cell r="A687" t="str">
            <v>R14002</v>
          </cell>
          <cell r="B687">
            <v>0.05</v>
          </cell>
          <cell r="C687">
            <v>0.05</v>
          </cell>
          <cell r="D687">
            <v>0.05</v>
          </cell>
          <cell r="E687">
            <v>0.05</v>
          </cell>
          <cell r="F687">
            <v>0.05</v>
          </cell>
          <cell r="G687">
            <v>0.05</v>
          </cell>
          <cell r="H687">
            <v>0.05</v>
          </cell>
          <cell r="I687">
            <v>0.05</v>
          </cell>
          <cell r="J687">
            <v>0.05</v>
          </cell>
          <cell r="K687">
            <v>0.05</v>
          </cell>
          <cell r="L687">
            <v>0.05</v>
          </cell>
          <cell r="M687">
            <v>0.05</v>
          </cell>
          <cell r="N687">
            <v>0.05</v>
          </cell>
          <cell r="O687">
            <v>0.05</v>
          </cell>
          <cell r="P687">
            <v>0.05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 t="str">
            <v>Part</v>
          </cell>
          <cell r="W687" t="str">
            <v>Screw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 t="str">
            <v>R14002 Screw, #8 x 1/2 Panhead</v>
          </cell>
          <cell r="AD687">
            <v>1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</row>
        <row r="688">
          <cell r="A688" t="str">
            <v>R14020</v>
          </cell>
          <cell r="B688">
            <v>0.05</v>
          </cell>
          <cell r="C688">
            <v>0.05</v>
          </cell>
          <cell r="D688">
            <v>0.05</v>
          </cell>
          <cell r="E688">
            <v>0.05</v>
          </cell>
          <cell r="F688">
            <v>0.05</v>
          </cell>
          <cell r="G688">
            <v>0.05</v>
          </cell>
          <cell r="H688">
            <v>0.05</v>
          </cell>
          <cell r="I688">
            <v>0.05</v>
          </cell>
          <cell r="J688">
            <v>0.05</v>
          </cell>
          <cell r="K688">
            <v>0.05</v>
          </cell>
          <cell r="L688">
            <v>0.05</v>
          </cell>
          <cell r="M688">
            <v>0.05</v>
          </cell>
          <cell r="N688">
            <v>0.05</v>
          </cell>
          <cell r="O688">
            <v>0.05</v>
          </cell>
          <cell r="P688">
            <v>0.05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 t="str">
            <v>Part</v>
          </cell>
          <cell r="W688" t="str">
            <v>Screw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 t="str">
            <v>R14020 Screw, #6 x 1/2 Phillips</v>
          </cell>
          <cell r="AD688">
            <v>1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</row>
        <row r="689">
          <cell r="A689" t="str">
            <v>R14024</v>
          </cell>
          <cell r="B689">
            <v>0.05</v>
          </cell>
          <cell r="C689">
            <v>0.05</v>
          </cell>
          <cell r="D689">
            <v>0.05</v>
          </cell>
          <cell r="E689">
            <v>0.05</v>
          </cell>
          <cell r="F689">
            <v>0.05</v>
          </cell>
          <cell r="G689">
            <v>0.05</v>
          </cell>
          <cell r="H689">
            <v>0.05</v>
          </cell>
          <cell r="I689">
            <v>0.05</v>
          </cell>
          <cell r="J689">
            <v>0.05</v>
          </cell>
          <cell r="K689">
            <v>0.05</v>
          </cell>
          <cell r="L689">
            <v>0.05</v>
          </cell>
          <cell r="M689">
            <v>0.05</v>
          </cell>
          <cell r="N689">
            <v>0.05</v>
          </cell>
          <cell r="O689">
            <v>0.05</v>
          </cell>
          <cell r="P689">
            <v>0.05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 t="str">
            <v>Part</v>
          </cell>
          <cell r="W689" t="str">
            <v>Screw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 t="str">
            <v>R14024 Screw, #6 x 1/2 Truss</v>
          </cell>
          <cell r="AD689">
            <v>1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</row>
        <row r="690">
          <cell r="A690" t="str">
            <v>R14032</v>
          </cell>
          <cell r="B690">
            <v>0.05</v>
          </cell>
          <cell r="C690">
            <v>0.05</v>
          </cell>
          <cell r="D690">
            <v>0.05</v>
          </cell>
          <cell r="E690">
            <v>0.05</v>
          </cell>
          <cell r="F690">
            <v>0.05</v>
          </cell>
          <cell r="G690">
            <v>0.05</v>
          </cell>
          <cell r="H690">
            <v>0.05</v>
          </cell>
          <cell r="I690">
            <v>0.05</v>
          </cell>
          <cell r="J690">
            <v>0.05</v>
          </cell>
          <cell r="K690">
            <v>0.05</v>
          </cell>
          <cell r="L690">
            <v>0.05</v>
          </cell>
          <cell r="M690">
            <v>0.05</v>
          </cell>
          <cell r="N690">
            <v>0.05</v>
          </cell>
          <cell r="O690">
            <v>0.05</v>
          </cell>
          <cell r="P690">
            <v>0.05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 t="str">
            <v>Part</v>
          </cell>
          <cell r="W690" t="str">
            <v>Screw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 t="str">
            <v>R14032 Screw, #10 x 1 Panhead</v>
          </cell>
          <cell r="AD690">
            <v>1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</row>
        <row r="691">
          <cell r="A691" t="str">
            <v>R14035</v>
          </cell>
          <cell r="B691">
            <v>0.05</v>
          </cell>
          <cell r="C691">
            <v>0.05</v>
          </cell>
          <cell r="D691">
            <v>0.05</v>
          </cell>
          <cell r="E691">
            <v>0.05</v>
          </cell>
          <cell r="F691">
            <v>0.05</v>
          </cell>
          <cell r="G691">
            <v>0.05</v>
          </cell>
          <cell r="H691">
            <v>0.05</v>
          </cell>
          <cell r="I691">
            <v>0.05</v>
          </cell>
          <cell r="J691">
            <v>0.05</v>
          </cell>
          <cell r="K691">
            <v>0.05</v>
          </cell>
          <cell r="L691">
            <v>0.05</v>
          </cell>
          <cell r="M691">
            <v>0.05</v>
          </cell>
          <cell r="N691">
            <v>0.05</v>
          </cell>
          <cell r="O691">
            <v>0.05</v>
          </cell>
          <cell r="P691">
            <v>0.05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 t="str">
            <v>Part</v>
          </cell>
          <cell r="W691" t="str">
            <v>Screw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 t="str">
            <v>R14035 Screw, #6 x 5/8" Truss</v>
          </cell>
          <cell r="AD691">
            <v>1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</row>
        <row r="692">
          <cell r="A692" t="str">
            <v>R14057</v>
          </cell>
          <cell r="B692">
            <v>0.05</v>
          </cell>
          <cell r="C692">
            <v>0.05</v>
          </cell>
          <cell r="D692">
            <v>0.05</v>
          </cell>
          <cell r="E692">
            <v>0.05</v>
          </cell>
          <cell r="F692">
            <v>0.05</v>
          </cell>
          <cell r="G692">
            <v>0.05</v>
          </cell>
          <cell r="H692">
            <v>0.05</v>
          </cell>
          <cell r="I692">
            <v>0.05</v>
          </cell>
          <cell r="J692">
            <v>0.05</v>
          </cell>
          <cell r="K692">
            <v>0.05</v>
          </cell>
          <cell r="L692">
            <v>0.05</v>
          </cell>
          <cell r="M692">
            <v>0.05</v>
          </cell>
          <cell r="N692">
            <v>0.05</v>
          </cell>
          <cell r="O692">
            <v>0.05</v>
          </cell>
          <cell r="P692">
            <v>0.05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 t="str">
            <v>Part</v>
          </cell>
          <cell r="W692" t="str">
            <v>Screw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 t="str">
            <v>R14057 Screw, #10 x 1 Panhead</v>
          </cell>
          <cell r="AD692">
            <v>1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</row>
        <row r="693">
          <cell r="A693" t="str">
            <v>R14060</v>
          </cell>
          <cell r="B693">
            <v>0.05</v>
          </cell>
          <cell r="C693">
            <v>0.05</v>
          </cell>
          <cell r="D693">
            <v>0.05</v>
          </cell>
          <cell r="E693">
            <v>0.05</v>
          </cell>
          <cell r="F693">
            <v>0.05</v>
          </cell>
          <cell r="G693">
            <v>0.05</v>
          </cell>
          <cell r="H693">
            <v>0.05</v>
          </cell>
          <cell r="I693">
            <v>0.05</v>
          </cell>
          <cell r="J693">
            <v>0.05</v>
          </cell>
          <cell r="K693">
            <v>0.05</v>
          </cell>
          <cell r="L693">
            <v>0.05</v>
          </cell>
          <cell r="M693">
            <v>0.05</v>
          </cell>
          <cell r="N693">
            <v>0.05</v>
          </cell>
          <cell r="O693">
            <v>0.05</v>
          </cell>
          <cell r="P693">
            <v>0.05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 t="str">
            <v>Part</v>
          </cell>
          <cell r="W693" t="str">
            <v>Screw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 t="str">
            <v>R14060 Screw, #8 x 1-1/8 Panhead</v>
          </cell>
          <cell r="AD693">
            <v>1</v>
          </cell>
          <cell r="AE693">
            <v>0</v>
          </cell>
          <cell r="AF693">
            <v>0</v>
          </cell>
          <cell r="AG693">
            <v>0</v>
          </cell>
          <cell r="AH693">
            <v>0</v>
          </cell>
          <cell r="AI693">
            <v>0</v>
          </cell>
          <cell r="AJ693">
            <v>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</row>
        <row r="694">
          <cell r="A694" t="str">
            <v>R14400</v>
          </cell>
          <cell r="B694">
            <v>0.05</v>
          </cell>
          <cell r="C694">
            <v>0.05</v>
          </cell>
          <cell r="D694">
            <v>0.05</v>
          </cell>
          <cell r="E694">
            <v>0.05</v>
          </cell>
          <cell r="F694">
            <v>0.05</v>
          </cell>
          <cell r="G694">
            <v>0.05</v>
          </cell>
          <cell r="H694">
            <v>0.05</v>
          </cell>
          <cell r="I694">
            <v>0.05</v>
          </cell>
          <cell r="J694">
            <v>0.05</v>
          </cell>
          <cell r="K694">
            <v>0.05</v>
          </cell>
          <cell r="L694">
            <v>0.05</v>
          </cell>
          <cell r="M694">
            <v>0.05</v>
          </cell>
          <cell r="N694">
            <v>0.05</v>
          </cell>
          <cell r="O694">
            <v>0.05</v>
          </cell>
          <cell r="P694">
            <v>0.05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 t="str">
            <v>Part</v>
          </cell>
          <cell r="W694" t="str">
            <v>Screw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 t="str">
            <v>R14400 Screw, 6mm x 11mm</v>
          </cell>
          <cell r="AD694">
            <v>1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</row>
        <row r="695">
          <cell r="A695" t="str">
            <v>R14403</v>
          </cell>
          <cell r="B695">
            <v>0.05</v>
          </cell>
          <cell r="C695">
            <v>0.05</v>
          </cell>
          <cell r="D695">
            <v>0.05</v>
          </cell>
          <cell r="E695">
            <v>0.05</v>
          </cell>
          <cell r="F695">
            <v>0.05</v>
          </cell>
          <cell r="G695">
            <v>0.05</v>
          </cell>
          <cell r="H695">
            <v>0.05</v>
          </cell>
          <cell r="I695">
            <v>0.05</v>
          </cell>
          <cell r="J695">
            <v>0.05</v>
          </cell>
          <cell r="K695">
            <v>0.05</v>
          </cell>
          <cell r="L695">
            <v>0.05</v>
          </cell>
          <cell r="M695">
            <v>0.05</v>
          </cell>
          <cell r="N695">
            <v>0.05</v>
          </cell>
          <cell r="O695">
            <v>0.05</v>
          </cell>
          <cell r="P695">
            <v>0.05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 t="str">
            <v>Part</v>
          </cell>
          <cell r="W695" t="str">
            <v>Screw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 t="str">
            <v>R14403 Screw, #8 x 2-1/2" Install</v>
          </cell>
          <cell r="AD695">
            <v>1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</row>
        <row r="696">
          <cell r="A696" t="str">
            <v>R14404</v>
          </cell>
          <cell r="B696">
            <v>0.05</v>
          </cell>
          <cell r="C696">
            <v>0.05</v>
          </cell>
          <cell r="D696">
            <v>0.05</v>
          </cell>
          <cell r="E696">
            <v>0.05</v>
          </cell>
          <cell r="F696">
            <v>0.05</v>
          </cell>
          <cell r="G696">
            <v>0.05</v>
          </cell>
          <cell r="H696">
            <v>0.05</v>
          </cell>
          <cell r="I696">
            <v>0.05</v>
          </cell>
          <cell r="J696">
            <v>0.05</v>
          </cell>
          <cell r="K696">
            <v>0.05</v>
          </cell>
          <cell r="L696">
            <v>0.05</v>
          </cell>
          <cell r="M696">
            <v>0.05</v>
          </cell>
          <cell r="N696">
            <v>0.05</v>
          </cell>
          <cell r="O696">
            <v>0.05</v>
          </cell>
          <cell r="P696">
            <v>0.05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 t="str">
            <v>Part</v>
          </cell>
          <cell r="W696" t="str">
            <v>Screw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 t="str">
            <v>R14404 Screw, #8 x 3" Install</v>
          </cell>
          <cell r="AD696">
            <v>1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</row>
        <row r="697">
          <cell r="A697" t="str">
            <v>R14405</v>
          </cell>
          <cell r="B697">
            <v>0.05</v>
          </cell>
          <cell r="C697">
            <v>0.05</v>
          </cell>
          <cell r="D697">
            <v>0.05</v>
          </cell>
          <cell r="E697">
            <v>0.05</v>
          </cell>
          <cell r="F697">
            <v>0.05</v>
          </cell>
          <cell r="G697">
            <v>0.05</v>
          </cell>
          <cell r="H697">
            <v>0.05</v>
          </cell>
          <cell r="I697">
            <v>0.05</v>
          </cell>
          <cell r="J697">
            <v>0.05</v>
          </cell>
          <cell r="K697">
            <v>0.05</v>
          </cell>
          <cell r="L697">
            <v>0.05</v>
          </cell>
          <cell r="M697">
            <v>0.05</v>
          </cell>
          <cell r="N697">
            <v>0.05</v>
          </cell>
          <cell r="O697">
            <v>0.05</v>
          </cell>
          <cell r="P697">
            <v>0.05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 t="str">
            <v>Part</v>
          </cell>
          <cell r="W697" t="str">
            <v>Screw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 t="str">
            <v>R14405 Screw, #8 x 3-1/2" Install</v>
          </cell>
          <cell r="AD697">
            <v>1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</row>
        <row r="698">
          <cell r="A698" t="str">
            <v>R14406</v>
          </cell>
          <cell r="B698">
            <v>0.05</v>
          </cell>
          <cell r="C698">
            <v>0.05</v>
          </cell>
          <cell r="D698">
            <v>0.05</v>
          </cell>
          <cell r="E698">
            <v>0.05</v>
          </cell>
          <cell r="F698">
            <v>0.05</v>
          </cell>
          <cell r="G698">
            <v>0.05</v>
          </cell>
          <cell r="H698">
            <v>0.05</v>
          </cell>
          <cell r="I698">
            <v>0.05</v>
          </cell>
          <cell r="J698">
            <v>0.05</v>
          </cell>
          <cell r="K698">
            <v>0.05</v>
          </cell>
          <cell r="L698">
            <v>0.05</v>
          </cell>
          <cell r="M698">
            <v>0.05</v>
          </cell>
          <cell r="N698">
            <v>0.05</v>
          </cell>
          <cell r="O698">
            <v>0.05</v>
          </cell>
          <cell r="P698">
            <v>0.05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 t="str">
            <v>Part</v>
          </cell>
          <cell r="W698" t="str">
            <v>Screw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 t="str">
            <v>R14406 Screw, #8 x 1-1/8" Zinc</v>
          </cell>
          <cell r="AD698">
            <v>1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</row>
        <row r="699">
          <cell r="A699" t="str">
            <v>R14410</v>
          </cell>
          <cell r="B699">
            <v>0.05</v>
          </cell>
          <cell r="C699">
            <v>0.05</v>
          </cell>
          <cell r="D699">
            <v>0.05</v>
          </cell>
          <cell r="E699">
            <v>0.05</v>
          </cell>
          <cell r="F699">
            <v>0.05</v>
          </cell>
          <cell r="G699">
            <v>0.05</v>
          </cell>
          <cell r="H699">
            <v>0.05</v>
          </cell>
          <cell r="I699">
            <v>0.05</v>
          </cell>
          <cell r="J699">
            <v>0.05</v>
          </cell>
          <cell r="K699">
            <v>0.05</v>
          </cell>
          <cell r="L699">
            <v>0.05</v>
          </cell>
          <cell r="M699">
            <v>0.05</v>
          </cell>
          <cell r="N699">
            <v>0.05</v>
          </cell>
          <cell r="O699">
            <v>0.05</v>
          </cell>
          <cell r="P699">
            <v>0.05</v>
          </cell>
          <cell r="V699" t="str">
            <v>Part</v>
          </cell>
          <cell r="W699" t="str">
            <v>Screw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 t="str">
            <v>R14410 Screw, 8/32 x 1/2" Truss</v>
          </cell>
          <cell r="AD699">
            <v>1</v>
          </cell>
          <cell r="AG699">
            <v>0</v>
          </cell>
          <cell r="AL699">
            <v>0</v>
          </cell>
          <cell r="AM699">
            <v>0</v>
          </cell>
        </row>
        <row r="700">
          <cell r="A700" t="str">
            <v>R16005</v>
          </cell>
          <cell r="B700">
            <v>0.05</v>
          </cell>
          <cell r="C700">
            <v>0.05</v>
          </cell>
          <cell r="D700">
            <v>0.05</v>
          </cell>
          <cell r="E700">
            <v>0.05</v>
          </cell>
          <cell r="F700">
            <v>0.05</v>
          </cell>
          <cell r="G700">
            <v>0.05</v>
          </cell>
          <cell r="H700">
            <v>0.05</v>
          </cell>
          <cell r="I700">
            <v>0.05</v>
          </cell>
          <cell r="J700">
            <v>0.05</v>
          </cell>
          <cell r="K700">
            <v>0.05</v>
          </cell>
          <cell r="L700">
            <v>0.05</v>
          </cell>
          <cell r="M700">
            <v>0.05</v>
          </cell>
          <cell r="N700">
            <v>0.05</v>
          </cell>
          <cell r="O700">
            <v>0.05</v>
          </cell>
          <cell r="P700">
            <v>0.05</v>
          </cell>
          <cell r="V700" t="str">
            <v>Part</v>
          </cell>
          <cell r="W700" t="str">
            <v>Screw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 t="str">
            <v>R16005 Screw, 8/32 x 1" Truss</v>
          </cell>
          <cell r="AD700">
            <v>1</v>
          </cell>
          <cell r="AG700">
            <v>0</v>
          </cell>
          <cell r="AL700">
            <v>0</v>
          </cell>
          <cell r="AM700">
            <v>0</v>
          </cell>
        </row>
        <row r="701">
          <cell r="A701" t="str">
            <v>R16007</v>
          </cell>
          <cell r="B701">
            <v>0.05</v>
          </cell>
          <cell r="C701">
            <v>0.05</v>
          </cell>
          <cell r="D701">
            <v>0.05</v>
          </cell>
          <cell r="E701">
            <v>0.05</v>
          </cell>
          <cell r="F701">
            <v>0.05</v>
          </cell>
          <cell r="G701">
            <v>0.05</v>
          </cell>
          <cell r="H701">
            <v>0.05</v>
          </cell>
          <cell r="I701">
            <v>0.05</v>
          </cell>
          <cell r="J701">
            <v>0.05</v>
          </cell>
          <cell r="K701">
            <v>0.05</v>
          </cell>
          <cell r="L701">
            <v>0.05</v>
          </cell>
          <cell r="M701">
            <v>0.05</v>
          </cell>
          <cell r="N701">
            <v>0.05</v>
          </cell>
          <cell r="O701">
            <v>0.05</v>
          </cell>
          <cell r="P701">
            <v>0.05</v>
          </cell>
          <cell r="V701" t="str">
            <v>Part</v>
          </cell>
          <cell r="W701" t="str">
            <v>Screw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 t="str">
            <v>R16007 Screw, 8/32 x 1-1/8" Truss</v>
          </cell>
          <cell r="AD701">
            <v>1</v>
          </cell>
          <cell r="AG701">
            <v>0</v>
          </cell>
          <cell r="AL701">
            <v>0</v>
          </cell>
          <cell r="AM701">
            <v>0</v>
          </cell>
        </row>
        <row r="702">
          <cell r="A702" t="str">
            <v>R16017</v>
          </cell>
          <cell r="B702">
            <v>0.05</v>
          </cell>
          <cell r="C702">
            <v>0.05</v>
          </cell>
          <cell r="D702">
            <v>0.05</v>
          </cell>
          <cell r="E702">
            <v>0.05</v>
          </cell>
          <cell r="F702">
            <v>0.05</v>
          </cell>
          <cell r="G702">
            <v>0.05</v>
          </cell>
          <cell r="H702">
            <v>0.05</v>
          </cell>
          <cell r="I702">
            <v>0.05</v>
          </cell>
          <cell r="J702">
            <v>0.05</v>
          </cell>
          <cell r="K702">
            <v>0.05</v>
          </cell>
          <cell r="L702">
            <v>0.05</v>
          </cell>
          <cell r="M702">
            <v>0.05</v>
          </cell>
          <cell r="N702">
            <v>0.05</v>
          </cell>
          <cell r="O702">
            <v>0.05</v>
          </cell>
          <cell r="P702">
            <v>0.05</v>
          </cell>
          <cell r="V702" t="str">
            <v>Part</v>
          </cell>
          <cell r="W702" t="str">
            <v>Screw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 t="str">
            <v>R16017 Screw, 8/32 x 7/8" Truss</v>
          </cell>
          <cell r="AD702">
            <v>1</v>
          </cell>
          <cell r="AG702">
            <v>0</v>
          </cell>
          <cell r="AL702">
            <v>0</v>
          </cell>
          <cell r="AM702">
            <v>0</v>
          </cell>
        </row>
        <row r="703">
          <cell r="A703" t="str">
            <v>R18074</v>
          </cell>
          <cell r="B703">
            <v>63.9</v>
          </cell>
          <cell r="C703">
            <v>63.9</v>
          </cell>
          <cell r="D703">
            <v>63.9</v>
          </cell>
          <cell r="E703">
            <v>63.9</v>
          </cell>
          <cell r="F703">
            <v>63.9</v>
          </cell>
          <cell r="G703">
            <v>63.9</v>
          </cell>
          <cell r="H703">
            <v>63.9</v>
          </cell>
          <cell r="I703">
            <v>63.9</v>
          </cell>
          <cell r="J703">
            <v>63.9</v>
          </cell>
          <cell r="K703">
            <v>63.9</v>
          </cell>
          <cell r="L703">
            <v>63.9</v>
          </cell>
          <cell r="M703">
            <v>63.9</v>
          </cell>
          <cell r="N703">
            <v>63.9</v>
          </cell>
          <cell r="O703">
            <v>63.9</v>
          </cell>
          <cell r="P703">
            <v>63.9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 t="str">
            <v>Part</v>
          </cell>
          <cell r="W703" t="str">
            <v>Edgeband</v>
          </cell>
          <cell r="X703">
            <v>0</v>
          </cell>
          <cell r="Y703">
            <v>15</v>
          </cell>
          <cell r="Z703">
            <v>0.10416666666666667</v>
          </cell>
          <cell r="AA703">
            <v>1</v>
          </cell>
          <cell r="AB703">
            <v>0</v>
          </cell>
          <cell r="AC703" t="str">
            <v>R18074 Edgeband 7/8 x 1000 roll Oak</v>
          </cell>
          <cell r="AD703">
            <v>1</v>
          </cell>
          <cell r="AE703">
            <v>0</v>
          </cell>
          <cell r="AF703">
            <v>0</v>
          </cell>
          <cell r="AG703">
            <v>9.0422453703703704E-4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</row>
        <row r="704">
          <cell r="A704" t="str">
            <v>R18400</v>
          </cell>
          <cell r="B704">
            <v>63.9</v>
          </cell>
          <cell r="C704">
            <v>63.9</v>
          </cell>
          <cell r="D704">
            <v>63.9</v>
          </cell>
          <cell r="E704">
            <v>63.9</v>
          </cell>
          <cell r="F704">
            <v>63.9</v>
          </cell>
          <cell r="G704">
            <v>63.9</v>
          </cell>
          <cell r="H704">
            <v>63.9</v>
          </cell>
          <cell r="I704">
            <v>63.9</v>
          </cell>
          <cell r="J704">
            <v>63.9</v>
          </cell>
          <cell r="K704">
            <v>63.9</v>
          </cell>
          <cell r="L704">
            <v>63.9</v>
          </cell>
          <cell r="M704">
            <v>63.9</v>
          </cell>
          <cell r="N704">
            <v>63.9</v>
          </cell>
          <cell r="O704">
            <v>63.9</v>
          </cell>
          <cell r="P704">
            <v>63.9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 t="str">
            <v>Part</v>
          </cell>
          <cell r="W704" t="str">
            <v>Edgeband</v>
          </cell>
          <cell r="X704">
            <v>0</v>
          </cell>
          <cell r="Y704">
            <v>15</v>
          </cell>
          <cell r="Z704">
            <v>0.10416666666666667</v>
          </cell>
          <cell r="AA704">
            <v>1</v>
          </cell>
          <cell r="AB704">
            <v>0</v>
          </cell>
          <cell r="AC704" t="str">
            <v>R18400 Edgeband 7/8 x 1000 roll White</v>
          </cell>
          <cell r="AD704">
            <v>1</v>
          </cell>
          <cell r="AE704">
            <v>0</v>
          </cell>
          <cell r="AF704">
            <v>0</v>
          </cell>
          <cell r="AG704">
            <v>9.0422453703703704E-4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</row>
        <row r="705">
          <cell r="A705" t="str">
            <v>R18413</v>
          </cell>
          <cell r="B705">
            <v>63.9</v>
          </cell>
          <cell r="C705">
            <v>63.9</v>
          </cell>
          <cell r="D705">
            <v>63.9</v>
          </cell>
          <cell r="E705">
            <v>63.9</v>
          </cell>
          <cell r="F705">
            <v>63.9</v>
          </cell>
          <cell r="G705">
            <v>63.9</v>
          </cell>
          <cell r="H705">
            <v>63.9</v>
          </cell>
          <cell r="I705">
            <v>63.9</v>
          </cell>
          <cell r="J705">
            <v>63.9</v>
          </cell>
          <cell r="K705">
            <v>63.9</v>
          </cell>
          <cell r="L705">
            <v>63.9</v>
          </cell>
          <cell r="M705">
            <v>63.9</v>
          </cell>
          <cell r="N705">
            <v>63.9</v>
          </cell>
          <cell r="O705">
            <v>63.9</v>
          </cell>
          <cell r="P705">
            <v>63.9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 t="str">
            <v>Part</v>
          </cell>
          <cell r="W705" t="str">
            <v>Edgeband</v>
          </cell>
          <cell r="X705">
            <v>0</v>
          </cell>
          <cell r="Y705">
            <v>15</v>
          </cell>
          <cell r="Z705">
            <v>0.10416666666666667</v>
          </cell>
          <cell r="AA705">
            <v>1</v>
          </cell>
          <cell r="AB705">
            <v>0</v>
          </cell>
          <cell r="AC705" t="str">
            <v>R18413 Edgeband 7/8 x 1000 roll Natural Maple</v>
          </cell>
          <cell r="AD705">
            <v>1</v>
          </cell>
          <cell r="AE705">
            <v>0</v>
          </cell>
          <cell r="AF705">
            <v>0</v>
          </cell>
          <cell r="AG705">
            <v>9.0422453703703704E-4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</row>
        <row r="706">
          <cell r="A706" t="str">
            <v>R18425</v>
          </cell>
          <cell r="B706">
            <v>63.9</v>
          </cell>
          <cell r="C706">
            <v>63.9</v>
          </cell>
          <cell r="D706">
            <v>63.9</v>
          </cell>
          <cell r="E706">
            <v>63.9</v>
          </cell>
          <cell r="F706">
            <v>63.9</v>
          </cell>
          <cell r="G706">
            <v>63.9</v>
          </cell>
          <cell r="H706">
            <v>63.9</v>
          </cell>
          <cell r="I706">
            <v>63.9</v>
          </cell>
          <cell r="J706">
            <v>63.9</v>
          </cell>
          <cell r="K706">
            <v>63.9</v>
          </cell>
          <cell r="L706">
            <v>63.9</v>
          </cell>
          <cell r="M706">
            <v>63.9</v>
          </cell>
          <cell r="N706">
            <v>63.9</v>
          </cell>
          <cell r="O706">
            <v>63.9</v>
          </cell>
          <cell r="P706">
            <v>63.9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 t="str">
            <v>Part</v>
          </cell>
          <cell r="W706" t="str">
            <v>Edgeband</v>
          </cell>
          <cell r="X706">
            <v>0</v>
          </cell>
          <cell r="Y706">
            <v>15</v>
          </cell>
          <cell r="Z706">
            <v>0.10416666666666667</v>
          </cell>
          <cell r="AA706">
            <v>1</v>
          </cell>
          <cell r="AB706">
            <v>0</v>
          </cell>
          <cell r="AC706" t="str">
            <v>R18425 Edgeband 7/8 x 1000 roll Honey Oak</v>
          </cell>
          <cell r="AD706">
            <v>1</v>
          </cell>
          <cell r="AE706">
            <v>0</v>
          </cell>
          <cell r="AF706">
            <v>0</v>
          </cell>
          <cell r="AG706">
            <v>9.0422453703703704E-4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</row>
        <row r="707">
          <cell r="A707" t="str">
            <v>R18426</v>
          </cell>
          <cell r="B707">
            <v>63.9</v>
          </cell>
          <cell r="C707">
            <v>63.9</v>
          </cell>
          <cell r="D707">
            <v>63.9</v>
          </cell>
          <cell r="E707">
            <v>63.9</v>
          </cell>
          <cell r="F707">
            <v>63.9</v>
          </cell>
          <cell r="G707">
            <v>63.9</v>
          </cell>
          <cell r="H707">
            <v>63.9</v>
          </cell>
          <cell r="I707">
            <v>63.9</v>
          </cell>
          <cell r="J707">
            <v>63.9</v>
          </cell>
          <cell r="K707">
            <v>63.9</v>
          </cell>
          <cell r="L707">
            <v>63.9</v>
          </cell>
          <cell r="M707">
            <v>63.9</v>
          </cell>
          <cell r="N707">
            <v>63.9</v>
          </cell>
          <cell r="O707">
            <v>63.9</v>
          </cell>
          <cell r="P707">
            <v>63.9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 t="str">
            <v>Part</v>
          </cell>
          <cell r="W707" t="str">
            <v>Edgeband</v>
          </cell>
          <cell r="X707">
            <v>0</v>
          </cell>
          <cell r="Y707">
            <v>15</v>
          </cell>
          <cell r="Z707">
            <v>0.10416666666666667</v>
          </cell>
          <cell r="AA707">
            <v>1</v>
          </cell>
          <cell r="AB707">
            <v>0</v>
          </cell>
          <cell r="AC707" t="str">
            <v>R18426 Edgeband 7/8 x 1000 roll Sandlewood</v>
          </cell>
          <cell r="AD707">
            <v>1</v>
          </cell>
          <cell r="AE707">
            <v>0</v>
          </cell>
          <cell r="AF707">
            <v>0</v>
          </cell>
          <cell r="AG707">
            <v>9.0422453703703704E-4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</row>
        <row r="708">
          <cell r="A708" t="str">
            <v>R18427</v>
          </cell>
          <cell r="B708">
            <v>63.9</v>
          </cell>
          <cell r="C708">
            <v>63.9</v>
          </cell>
          <cell r="D708">
            <v>63.9</v>
          </cell>
          <cell r="E708">
            <v>63.9</v>
          </cell>
          <cell r="F708">
            <v>63.9</v>
          </cell>
          <cell r="G708">
            <v>63.9</v>
          </cell>
          <cell r="H708">
            <v>63.9</v>
          </cell>
          <cell r="I708">
            <v>63.9</v>
          </cell>
          <cell r="J708">
            <v>63.9</v>
          </cell>
          <cell r="K708">
            <v>63.9</v>
          </cell>
          <cell r="L708">
            <v>63.9</v>
          </cell>
          <cell r="M708">
            <v>63.9</v>
          </cell>
          <cell r="N708">
            <v>63.9</v>
          </cell>
          <cell r="O708">
            <v>63.9</v>
          </cell>
          <cell r="P708">
            <v>63.9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 t="str">
            <v>Part</v>
          </cell>
          <cell r="W708" t="str">
            <v>Edgeband</v>
          </cell>
          <cell r="X708">
            <v>0</v>
          </cell>
          <cell r="Y708">
            <v>15</v>
          </cell>
          <cell r="Z708">
            <v>0.10416666666666667</v>
          </cell>
          <cell r="AA708">
            <v>1</v>
          </cell>
          <cell r="AB708">
            <v>0</v>
          </cell>
          <cell r="AC708" t="str">
            <v>R18427 Edgeband 7/8 x 1000 roll Cinnamon</v>
          </cell>
          <cell r="AD708">
            <v>1</v>
          </cell>
          <cell r="AE708">
            <v>0</v>
          </cell>
          <cell r="AF708">
            <v>0</v>
          </cell>
          <cell r="AG708">
            <v>9.0422453703703704E-4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</row>
        <row r="709">
          <cell r="A709" t="str">
            <v>R18428</v>
          </cell>
          <cell r="B709">
            <v>63.9</v>
          </cell>
          <cell r="C709">
            <v>63.9</v>
          </cell>
          <cell r="D709">
            <v>63.9</v>
          </cell>
          <cell r="E709">
            <v>63.9</v>
          </cell>
          <cell r="F709">
            <v>63.9</v>
          </cell>
          <cell r="G709">
            <v>63.9</v>
          </cell>
          <cell r="H709">
            <v>63.9</v>
          </cell>
          <cell r="I709">
            <v>63.9</v>
          </cell>
          <cell r="J709">
            <v>63.9</v>
          </cell>
          <cell r="K709">
            <v>63.9</v>
          </cell>
          <cell r="L709">
            <v>63.9</v>
          </cell>
          <cell r="M709">
            <v>63.9</v>
          </cell>
          <cell r="N709">
            <v>63.9</v>
          </cell>
          <cell r="O709">
            <v>63.9</v>
          </cell>
          <cell r="P709">
            <v>63.9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 t="str">
            <v>Part</v>
          </cell>
          <cell r="W709" t="str">
            <v>Edgeband</v>
          </cell>
          <cell r="X709">
            <v>0</v>
          </cell>
          <cell r="Y709">
            <v>15</v>
          </cell>
          <cell r="Z709">
            <v>0.10416666666666667</v>
          </cell>
          <cell r="AA709">
            <v>1</v>
          </cell>
          <cell r="AB709">
            <v>0</v>
          </cell>
          <cell r="AC709" t="str">
            <v>R18428 Edgeband 7/8 x 1000 roll Cognac</v>
          </cell>
          <cell r="AD709">
            <v>1</v>
          </cell>
          <cell r="AE709">
            <v>0</v>
          </cell>
          <cell r="AF709">
            <v>0</v>
          </cell>
          <cell r="AG709">
            <v>9.0422453703703704E-4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</row>
        <row r="710">
          <cell r="A710" t="str">
            <v>R18429</v>
          </cell>
          <cell r="B710">
            <v>63.9</v>
          </cell>
          <cell r="C710">
            <v>63.9</v>
          </cell>
          <cell r="D710">
            <v>63.9</v>
          </cell>
          <cell r="E710">
            <v>63.9</v>
          </cell>
          <cell r="F710">
            <v>63.9</v>
          </cell>
          <cell r="G710">
            <v>63.9</v>
          </cell>
          <cell r="H710">
            <v>63.9</v>
          </cell>
          <cell r="I710">
            <v>63.9</v>
          </cell>
          <cell r="J710">
            <v>63.9</v>
          </cell>
          <cell r="K710">
            <v>63.9</v>
          </cell>
          <cell r="L710">
            <v>63.9</v>
          </cell>
          <cell r="M710">
            <v>63.9</v>
          </cell>
          <cell r="N710">
            <v>63.9</v>
          </cell>
          <cell r="O710">
            <v>63.9</v>
          </cell>
          <cell r="P710">
            <v>63.9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 t="str">
            <v>Part</v>
          </cell>
          <cell r="W710" t="str">
            <v>Edgeband</v>
          </cell>
          <cell r="X710">
            <v>0</v>
          </cell>
          <cell r="Y710">
            <v>15</v>
          </cell>
          <cell r="Z710">
            <v>0.10416666666666667</v>
          </cell>
          <cell r="AA710">
            <v>1</v>
          </cell>
          <cell r="AB710">
            <v>0</v>
          </cell>
          <cell r="AC710" t="str">
            <v>R18429 Edgeband 7/8 x 1000 roll Burgundy</v>
          </cell>
          <cell r="AD710">
            <v>1</v>
          </cell>
          <cell r="AE710">
            <v>0</v>
          </cell>
          <cell r="AF710">
            <v>0</v>
          </cell>
          <cell r="AG710">
            <v>9.0422453703703704E-4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</row>
        <row r="711">
          <cell r="A711" t="str">
            <v>R20403</v>
          </cell>
          <cell r="B711">
            <v>2.8</v>
          </cell>
          <cell r="C711">
            <v>2.8</v>
          </cell>
          <cell r="D711">
            <v>2.8</v>
          </cell>
          <cell r="E711">
            <v>2.8</v>
          </cell>
          <cell r="F711">
            <v>2.8</v>
          </cell>
          <cell r="G711">
            <v>2.8</v>
          </cell>
          <cell r="H711">
            <v>2.8</v>
          </cell>
          <cell r="I711">
            <v>2.8</v>
          </cell>
          <cell r="J711">
            <v>2.8</v>
          </cell>
          <cell r="K711">
            <v>2.8</v>
          </cell>
          <cell r="L711">
            <v>2.8</v>
          </cell>
          <cell r="M711">
            <v>2.8</v>
          </cell>
          <cell r="N711">
            <v>2.8</v>
          </cell>
          <cell r="O711">
            <v>2.8</v>
          </cell>
          <cell r="P711">
            <v>2.8</v>
          </cell>
          <cell r="V711" t="str">
            <v>Part</v>
          </cell>
          <cell r="W711" t="str">
            <v>Hinge</v>
          </cell>
          <cell r="Y711">
            <v>2</v>
          </cell>
          <cell r="Z711">
            <v>4.1666666666666664E-2</v>
          </cell>
          <cell r="AA711">
            <v>3</v>
          </cell>
          <cell r="AB711">
            <v>0</v>
          </cell>
          <cell r="AC711" t="str">
            <v>R20403 Hinge Plate for WC-BEZ</v>
          </cell>
          <cell r="AD711">
            <v>1</v>
          </cell>
          <cell r="AG711">
            <v>1.4467592592592592E-4</v>
          </cell>
          <cell r="AL711">
            <v>0</v>
          </cell>
          <cell r="AM711">
            <v>5</v>
          </cell>
        </row>
        <row r="712">
          <cell r="A712" t="str">
            <v>R20404</v>
          </cell>
          <cell r="B712">
            <v>4.7</v>
          </cell>
          <cell r="C712">
            <v>4.7</v>
          </cell>
          <cell r="D712">
            <v>4.7</v>
          </cell>
          <cell r="E712">
            <v>4.7</v>
          </cell>
          <cell r="F712">
            <v>4.7</v>
          </cell>
          <cell r="G712">
            <v>4.7</v>
          </cell>
          <cell r="H712">
            <v>4.7</v>
          </cell>
          <cell r="I712">
            <v>4.7</v>
          </cell>
          <cell r="J712">
            <v>4.7</v>
          </cell>
          <cell r="K712">
            <v>4.7</v>
          </cell>
          <cell r="L712">
            <v>4.7</v>
          </cell>
          <cell r="M712">
            <v>4.7</v>
          </cell>
          <cell r="N712">
            <v>4.7</v>
          </cell>
          <cell r="O712">
            <v>4.7</v>
          </cell>
          <cell r="P712">
            <v>4.7</v>
          </cell>
          <cell r="V712" t="str">
            <v>Part</v>
          </cell>
          <cell r="W712" t="str">
            <v>Hinge</v>
          </cell>
          <cell r="Y712">
            <v>2</v>
          </cell>
          <cell r="Z712">
            <v>4.1666666666666664E-2</v>
          </cell>
          <cell r="AA712">
            <v>3</v>
          </cell>
          <cell r="AB712">
            <v>0</v>
          </cell>
          <cell r="AC712" t="str">
            <v>R20404 WC Hinge</v>
          </cell>
          <cell r="AD712">
            <v>1</v>
          </cell>
          <cell r="AG712">
            <v>1.4467592592592592E-4</v>
          </cell>
          <cell r="AL712">
            <v>0</v>
          </cell>
          <cell r="AM712">
            <v>5</v>
          </cell>
        </row>
        <row r="713">
          <cell r="A713" t="str">
            <v>R20414</v>
          </cell>
          <cell r="B713">
            <v>9.6999999999999993</v>
          </cell>
          <cell r="C713">
            <v>9.6999999999999993</v>
          </cell>
          <cell r="D713">
            <v>9.6999999999999993</v>
          </cell>
          <cell r="E713">
            <v>9.6999999999999993</v>
          </cell>
          <cell r="F713">
            <v>9.6999999999999993</v>
          </cell>
          <cell r="G713">
            <v>9.6999999999999993</v>
          </cell>
          <cell r="H713">
            <v>9.6999999999999993</v>
          </cell>
          <cell r="I713">
            <v>9.6999999999999993</v>
          </cell>
          <cell r="J713">
            <v>9.6999999999999993</v>
          </cell>
          <cell r="K713">
            <v>9.6999999999999993</v>
          </cell>
          <cell r="L713">
            <v>9.6999999999999993</v>
          </cell>
          <cell r="M713">
            <v>9.6999999999999993</v>
          </cell>
          <cell r="N713">
            <v>9.6999999999999993</v>
          </cell>
          <cell r="O713">
            <v>9.6999999999999993</v>
          </cell>
          <cell r="P713">
            <v>9.6999999999999993</v>
          </cell>
          <cell r="V713" t="str">
            <v>Part</v>
          </cell>
          <cell r="W713" t="str">
            <v>Hinge</v>
          </cell>
          <cell r="Y713">
            <v>2</v>
          </cell>
          <cell r="Z713">
            <v>4.1666666666666664E-2</v>
          </cell>
          <cell r="AA713">
            <v>3</v>
          </cell>
          <cell r="AB713">
            <v>0</v>
          </cell>
          <cell r="AC713" t="str">
            <v>R20414 BEZ Knuckle</v>
          </cell>
          <cell r="AD713">
            <v>1</v>
          </cell>
          <cell r="AG713">
            <v>1.4467592592592592E-4</v>
          </cell>
          <cell r="AL713">
            <v>0</v>
          </cell>
          <cell r="AM713">
            <v>5</v>
          </cell>
        </row>
        <row r="714">
          <cell r="A714" t="str">
            <v>R20417</v>
          </cell>
          <cell r="B714">
            <v>9.6999999999999993</v>
          </cell>
          <cell r="C714">
            <v>9.6999999999999993</v>
          </cell>
          <cell r="D714">
            <v>9.6999999999999993</v>
          </cell>
          <cell r="E714">
            <v>9.6999999999999993</v>
          </cell>
          <cell r="F714">
            <v>9.6999999999999993</v>
          </cell>
          <cell r="G714">
            <v>9.6999999999999993</v>
          </cell>
          <cell r="H714">
            <v>9.6999999999999993</v>
          </cell>
          <cell r="I714">
            <v>9.6999999999999993</v>
          </cell>
          <cell r="J714">
            <v>9.6999999999999993</v>
          </cell>
          <cell r="K714">
            <v>9.6999999999999993</v>
          </cell>
          <cell r="L714">
            <v>9.6999999999999993</v>
          </cell>
          <cell r="M714">
            <v>9.6999999999999993</v>
          </cell>
          <cell r="N714">
            <v>9.6999999999999993</v>
          </cell>
          <cell r="O714">
            <v>9.6999999999999993</v>
          </cell>
          <cell r="P714">
            <v>9.6999999999999993</v>
          </cell>
          <cell r="V714" t="str">
            <v>Part</v>
          </cell>
          <cell r="W714" t="str">
            <v>Hinge</v>
          </cell>
          <cell r="Y714">
            <v>2</v>
          </cell>
          <cell r="Z714">
            <v>4.1666666666666664E-2</v>
          </cell>
          <cell r="AA714">
            <v>3</v>
          </cell>
          <cell r="AB714">
            <v>0</v>
          </cell>
          <cell r="AC714" t="str">
            <v>R20417 BEZ 165d Hinge</v>
          </cell>
          <cell r="AD714">
            <v>1</v>
          </cell>
          <cell r="AG714">
            <v>1.4467592592592592E-4</v>
          </cell>
          <cell r="AL714">
            <v>0</v>
          </cell>
          <cell r="AM714">
            <v>5</v>
          </cell>
        </row>
        <row r="715">
          <cell r="A715" t="str">
            <v>R20435</v>
          </cell>
          <cell r="B715">
            <v>13.8</v>
          </cell>
          <cell r="C715">
            <v>13.8</v>
          </cell>
          <cell r="D715">
            <v>13.8</v>
          </cell>
          <cell r="E715">
            <v>13.8</v>
          </cell>
          <cell r="F715">
            <v>13.8</v>
          </cell>
          <cell r="G715">
            <v>13.8</v>
          </cell>
          <cell r="H715">
            <v>13.8</v>
          </cell>
          <cell r="I715">
            <v>13.8</v>
          </cell>
          <cell r="J715">
            <v>13.8</v>
          </cell>
          <cell r="K715">
            <v>13.8</v>
          </cell>
          <cell r="L715">
            <v>13.8</v>
          </cell>
          <cell r="M715">
            <v>13.8</v>
          </cell>
          <cell r="N715">
            <v>13.8</v>
          </cell>
          <cell r="O715">
            <v>13.8</v>
          </cell>
          <cell r="P715">
            <v>13.8</v>
          </cell>
          <cell r="V715" t="str">
            <v>Part</v>
          </cell>
          <cell r="W715" t="str">
            <v>Glides</v>
          </cell>
          <cell r="Y715">
            <v>24</v>
          </cell>
          <cell r="Z715">
            <v>0.66666666666666663</v>
          </cell>
          <cell r="AA715">
            <v>4</v>
          </cell>
          <cell r="AB715">
            <v>0</v>
          </cell>
          <cell r="AC715" t="str">
            <v>R20435 24" Upper glide set</v>
          </cell>
          <cell r="AD715">
            <v>1</v>
          </cell>
          <cell r="AG715">
            <v>3.7037037037037035E-2</v>
          </cell>
          <cell r="AL715">
            <v>0</v>
          </cell>
          <cell r="AM715">
            <v>5</v>
          </cell>
        </row>
        <row r="716">
          <cell r="A716" t="str">
            <v>R20436L</v>
          </cell>
          <cell r="B716">
            <v>4.8</v>
          </cell>
          <cell r="C716">
            <v>4.8</v>
          </cell>
          <cell r="D716">
            <v>4.8</v>
          </cell>
          <cell r="E716">
            <v>4.8</v>
          </cell>
          <cell r="F716">
            <v>4.8</v>
          </cell>
          <cell r="G716">
            <v>4.8</v>
          </cell>
          <cell r="H716">
            <v>4.8</v>
          </cell>
          <cell r="I716">
            <v>4.8</v>
          </cell>
          <cell r="J716">
            <v>4.8</v>
          </cell>
          <cell r="K716">
            <v>4.8</v>
          </cell>
          <cell r="L716">
            <v>4.8</v>
          </cell>
          <cell r="M716">
            <v>4.8</v>
          </cell>
          <cell r="N716">
            <v>4.8</v>
          </cell>
          <cell r="O716">
            <v>4.8</v>
          </cell>
          <cell r="P716">
            <v>4.8</v>
          </cell>
          <cell r="V716" t="str">
            <v>Part</v>
          </cell>
          <cell r="W716" t="str">
            <v>Glides</v>
          </cell>
          <cell r="Y716">
            <v>2</v>
          </cell>
          <cell r="Z716">
            <v>5.5555555555555552E-2</v>
          </cell>
          <cell r="AA716">
            <v>4</v>
          </cell>
          <cell r="AB716">
            <v>0</v>
          </cell>
          <cell r="AC716" t="str">
            <v>R20436L Brkt Front, Left</v>
          </cell>
          <cell r="AD716">
            <v>1</v>
          </cell>
          <cell r="AG716">
            <v>2.5720164609053495E-4</v>
          </cell>
          <cell r="AL716">
            <v>0</v>
          </cell>
          <cell r="AM716">
            <v>5</v>
          </cell>
        </row>
        <row r="717">
          <cell r="A717" t="str">
            <v>R20436R</v>
          </cell>
          <cell r="B717">
            <v>4.8</v>
          </cell>
          <cell r="C717">
            <v>4.8</v>
          </cell>
          <cell r="D717">
            <v>4.8</v>
          </cell>
          <cell r="E717">
            <v>4.8</v>
          </cell>
          <cell r="F717">
            <v>4.8</v>
          </cell>
          <cell r="G717">
            <v>4.8</v>
          </cell>
          <cell r="H717">
            <v>4.8</v>
          </cell>
          <cell r="I717">
            <v>4.8</v>
          </cell>
          <cell r="J717">
            <v>4.8</v>
          </cell>
          <cell r="K717">
            <v>4.8</v>
          </cell>
          <cell r="L717">
            <v>4.8</v>
          </cell>
          <cell r="M717">
            <v>4.8</v>
          </cell>
          <cell r="N717">
            <v>4.8</v>
          </cell>
          <cell r="O717">
            <v>4.8</v>
          </cell>
          <cell r="P717">
            <v>4.8</v>
          </cell>
          <cell r="V717" t="str">
            <v>Part</v>
          </cell>
          <cell r="W717" t="str">
            <v>Glides</v>
          </cell>
          <cell r="Y717">
            <v>2</v>
          </cell>
          <cell r="Z717">
            <v>5.5555555555555552E-2</v>
          </cell>
          <cell r="AA717">
            <v>4</v>
          </cell>
          <cell r="AB717">
            <v>0</v>
          </cell>
          <cell r="AC717" t="str">
            <v>R20436R Brkt Front, Right</v>
          </cell>
          <cell r="AD717">
            <v>1</v>
          </cell>
          <cell r="AG717">
            <v>2.5720164609053495E-4</v>
          </cell>
          <cell r="AL717">
            <v>0</v>
          </cell>
          <cell r="AM717">
            <v>5</v>
          </cell>
        </row>
        <row r="718">
          <cell r="A718" t="str">
            <v>R20437</v>
          </cell>
          <cell r="B718">
            <v>16.8</v>
          </cell>
          <cell r="C718">
            <v>16.8</v>
          </cell>
          <cell r="D718">
            <v>16.8</v>
          </cell>
          <cell r="E718">
            <v>16.8</v>
          </cell>
          <cell r="F718">
            <v>16.8</v>
          </cell>
          <cell r="G718">
            <v>16.8</v>
          </cell>
          <cell r="H718">
            <v>16.8</v>
          </cell>
          <cell r="I718">
            <v>16.8</v>
          </cell>
          <cell r="J718">
            <v>16.8</v>
          </cell>
          <cell r="K718">
            <v>16.8</v>
          </cell>
          <cell r="L718">
            <v>16.8</v>
          </cell>
          <cell r="M718">
            <v>16.8</v>
          </cell>
          <cell r="N718">
            <v>16.8</v>
          </cell>
          <cell r="O718">
            <v>16.8</v>
          </cell>
          <cell r="P718">
            <v>16.8</v>
          </cell>
          <cell r="V718" t="str">
            <v>Part</v>
          </cell>
          <cell r="W718" t="str">
            <v>Glides</v>
          </cell>
          <cell r="Y718">
            <v>24</v>
          </cell>
          <cell r="Z718">
            <v>1</v>
          </cell>
          <cell r="AA718">
            <v>6</v>
          </cell>
          <cell r="AB718">
            <v>0</v>
          </cell>
          <cell r="AC718" t="str">
            <v>R20437 24" lower glide set</v>
          </cell>
          <cell r="AD718">
            <v>1</v>
          </cell>
          <cell r="AG718">
            <v>8.3333333333333329E-2</v>
          </cell>
          <cell r="AL718">
            <v>0</v>
          </cell>
          <cell r="AM718">
            <v>5</v>
          </cell>
        </row>
        <row r="719">
          <cell r="A719" t="str">
            <v>R20438</v>
          </cell>
          <cell r="B719">
            <v>13.8</v>
          </cell>
          <cell r="C719">
            <v>13.8</v>
          </cell>
          <cell r="D719">
            <v>13.8</v>
          </cell>
          <cell r="E719">
            <v>13.8</v>
          </cell>
          <cell r="F719">
            <v>13.8</v>
          </cell>
          <cell r="G719">
            <v>13.8</v>
          </cell>
          <cell r="H719">
            <v>13.8</v>
          </cell>
          <cell r="I719">
            <v>13.8</v>
          </cell>
          <cell r="J719">
            <v>13.8</v>
          </cell>
          <cell r="K719">
            <v>13.8</v>
          </cell>
          <cell r="L719">
            <v>13.8</v>
          </cell>
          <cell r="M719">
            <v>13.8</v>
          </cell>
          <cell r="N719">
            <v>13.8</v>
          </cell>
          <cell r="O719">
            <v>13.8</v>
          </cell>
          <cell r="P719">
            <v>13.8</v>
          </cell>
          <cell r="V719" t="str">
            <v>Part</v>
          </cell>
          <cell r="W719" t="str">
            <v>Glides</v>
          </cell>
          <cell r="Y719">
            <v>21</v>
          </cell>
          <cell r="Z719">
            <v>0.58333333333333337</v>
          </cell>
          <cell r="AA719">
            <v>4</v>
          </cell>
          <cell r="AB719">
            <v>0</v>
          </cell>
          <cell r="AC719" t="str">
            <v>R20438 21" Upper glide set</v>
          </cell>
          <cell r="AD719">
            <v>1</v>
          </cell>
          <cell r="AG719">
            <v>2.8356481481481483E-2</v>
          </cell>
          <cell r="AL719">
            <v>0</v>
          </cell>
          <cell r="AM719">
            <v>5</v>
          </cell>
        </row>
        <row r="720">
          <cell r="A720" t="str">
            <v>R20439</v>
          </cell>
          <cell r="B720">
            <v>16.8</v>
          </cell>
          <cell r="C720">
            <v>16.8</v>
          </cell>
          <cell r="D720">
            <v>16.8</v>
          </cell>
          <cell r="E720">
            <v>16.8</v>
          </cell>
          <cell r="F720">
            <v>16.8</v>
          </cell>
          <cell r="G720">
            <v>16.8</v>
          </cell>
          <cell r="H720">
            <v>16.8</v>
          </cell>
          <cell r="I720">
            <v>16.8</v>
          </cell>
          <cell r="J720">
            <v>16.8</v>
          </cell>
          <cell r="K720">
            <v>16.8</v>
          </cell>
          <cell r="L720">
            <v>16.8</v>
          </cell>
          <cell r="M720">
            <v>16.8</v>
          </cell>
          <cell r="N720">
            <v>16.8</v>
          </cell>
          <cell r="O720">
            <v>16.8</v>
          </cell>
          <cell r="P720">
            <v>16.8</v>
          </cell>
          <cell r="V720" t="str">
            <v>Part</v>
          </cell>
          <cell r="W720" t="str">
            <v>Glides</v>
          </cell>
          <cell r="Y720">
            <v>21</v>
          </cell>
          <cell r="Z720">
            <v>0.875</v>
          </cell>
          <cell r="AA720">
            <v>6</v>
          </cell>
          <cell r="AB720">
            <v>0</v>
          </cell>
          <cell r="AC720" t="str">
            <v>R20439 21" lower glide set</v>
          </cell>
          <cell r="AD720">
            <v>1</v>
          </cell>
          <cell r="AG720">
            <v>6.3802083333333329E-2</v>
          </cell>
          <cell r="AL720">
            <v>0</v>
          </cell>
          <cell r="AM720">
            <v>5</v>
          </cell>
        </row>
        <row r="721">
          <cell r="A721" t="str">
            <v>R20448</v>
          </cell>
          <cell r="B721">
            <v>65.400000000000006</v>
          </cell>
          <cell r="C721">
            <v>65.400000000000006</v>
          </cell>
          <cell r="D721">
            <v>65.400000000000006</v>
          </cell>
          <cell r="E721">
            <v>65.400000000000006</v>
          </cell>
          <cell r="F721">
            <v>65.400000000000006</v>
          </cell>
          <cell r="G721">
            <v>65.400000000000006</v>
          </cell>
          <cell r="H721">
            <v>65.400000000000006</v>
          </cell>
          <cell r="I721">
            <v>65.400000000000006</v>
          </cell>
          <cell r="J721">
            <v>65.400000000000006</v>
          </cell>
          <cell r="K721">
            <v>65.400000000000006</v>
          </cell>
          <cell r="L721">
            <v>65.400000000000006</v>
          </cell>
          <cell r="M721">
            <v>65.400000000000006</v>
          </cell>
          <cell r="N721">
            <v>65.400000000000006</v>
          </cell>
          <cell r="O721">
            <v>65.400000000000006</v>
          </cell>
          <cell r="P721">
            <v>65.400000000000006</v>
          </cell>
          <cell r="V721" t="str">
            <v>Part</v>
          </cell>
          <cell r="W721" t="str">
            <v>Glides</v>
          </cell>
          <cell r="Y721">
            <v>24</v>
          </cell>
          <cell r="Z721">
            <v>1</v>
          </cell>
          <cell r="AA721">
            <v>6</v>
          </cell>
          <cell r="AB721">
            <v>0</v>
          </cell>
          <cell r="AC721" t="str">
            <v>R20448 24" Full extension glide set</v>
          </cell>
          <cell r="AD721">
            <v>1</v>
          </cell>
          <cell r="AG721">
            <v>8.3333333333333329E-2</v>
          </cell>
          <cell r="AL721">
            <v>0</v>
          </cell>
          <cell r="AM721">
            <v>5</v>
          </cell>
        </row>
        <row r="722">
          <cell r="A722" t="str">
            <v>R20449</v>
          </cell>
          <cell r="B722">
            <v>30</v>
          </cell>
          <cell r="C722">
            <v>30</v>
          </cell>
          <cell r="D722">
            <v>30</v>
          </cell>
          <cell r="E722">
            <v>30</v>
          </cell>
          <cell r="F722">
            <v>30</v>
          </cell>
          <cell r="G722">
            <v>30</v>
          </cell>
          <cell r="H722">
            <v>30</v>
          </cell>
          <cell r="I722">
            <v>30</v>
          </cell>
          <cell r="J722">
            <v>30</v>
          </cell>
          <cell r="K722">
            <v>30</v>
          </cell>
          <cell r="L722">
            <v>30</v>
          </cell>
          <cell r="M722">
            <v>30</v>
          </cell>
          <cell r="N722">
            <v>30</v>
          </cell>
          <cell r="O722">
            <v>30</v>
          </cell>
          <cell r="P722">
            <v>30</v>
          </cell>
          <cell r="V722" t="str">
            <v>Part</v>
          </cell>
          <cell r="W722" t="str">
            <v>Glides</v>
          </cell>
          <cell r="Y722">
            <v>24</v>
          </cell>
          <cell r="Z722">
            <v>1</v>
          </cell>
          <cell r="AA722">
            <v>6</v>
          </cell>
          <cell r="AB722">
            <v>0</v>
          </cell>
          <cell r="AC722" t="str">
            <v>R20449 File Hanging Brackets</v>
          </cell>
          <cell r="AD722">
            <v>1</v>
          </cell>
          <cell r="AG722">
            <v>8.3333333333333329E-2</v>
          </cell>
          <cell r="AL722">
            <v>0</v>
          </cell>
          <cell r="AM722">
            <v>5</v>
          </cell>
        </row>
        <row r="723">
          <cell r="A723" t="str">
            <v>R20453</v>
          </cell>
          <cell r="B723">
            <v>5.9</v>
          </cell>
          <cell r="C723">
            <v>5.9</v>
          </cell>
          <cell r="D723">
            <v>5.9</v>
          </cell>
          <cell r="E723">
            <v>5.9</v>
          </cell>
          <cell r="F723">
            <v>5.9</v>
          </cell>
          <cell r="G723">
            <v>5.9</v>
          </cell>
          <cell r="H723">
            <v>5.9</v>
          </cell>
          <cell r="I723">
            <v>5.9</v>
          </cell>
          <cell r="J723">
            <v>5.9</v>
          </cell>
          <cell r="K723">
            <v>5.9</v>
          </cell>
          <cell r="L723">
            <v>5.9</v>
          </cell>
          <cell r="M723">
            <v>5.9</v>
          </cell>
          <cell r="N723">
            <v>5.9</v>
          </cell>
          <cell r="O723">
            <v>5.9</v>
          </cell>
          <cell r="P723">
            <v>5.9</v>
          </cell>
          <cell r="V723" t="str">
            <v>Part</v>
          </cell>
          <cell r="W723" t="str">
            <v>Misc</v>
          </cell>
          <cell r="Y723">
            <v>1</v>
          </cell>
          <cell r="Z723">
            <v>4.1666666666666664E-2</v>
          </cell>
          <cell r="AA723">
            <v>6</v>
          </cell>
          <cell r="AB723">
            <v>0</v>
          </cell>
          <cell r="AC723" t="str">
            <v>R20453 Lid Stay for WFL, Left</v>
          </cell>
          <cell r="AD723">
            <v>1</v>
          </cell>
          <cell r="AG723">
            <v>1.4467592592592592E-4</v>
          </cell>
          <cell r="AL723">
            <v>0</v>
          </cell>
          <cell r="AM723">
            <v>5</v>
          </cell>
        </row>
        <row r="724">
          <cell r="A724" t="str">
            <v>R20454</v>
          </cell>
          <cell r="B724">
            <v>5.9</v>
          </cell>
          <cell r="C724">
            <v>5.9</v>
          </cell>
          <cell r="D724">
            <v>5.9</v>
          </cell>
          <cell r="E724">
            <v>5.9</v>
          </cell>
          <cell r="F724">
            <v>5.9</v>
          </cell>
          <cell r="G724">
            <v>5.9</v>
          </cell>
          <cell r="H724">
            <v>5.9</v>
          </cell>
          <cell r="I724">
            <v>5.9</v>
          </cell>
          <cell r="J724">
            <v>5.9</v>
          </cell>
          <cell r="K724">
            <v>5.9</v>
          </cell>
          <cell r="L724">
            <v>5.9</v>
          </cell>
          <cell r="M724">
            <v>5.9</v>
          </cell>
          <cell r="N724">
            <v>5.9</v>
          </cell>
          <cell r="O724">
            <v>5.9</v>
          </cell>
          <cell r="P724">
            <v>5.9</v>
          </cell>
          <cell r="V724" t="str">
            <v>Part</v>
          </cell>
          <cell r="W724" t="str">
            <v>Misc</v>
          </cell>
          <cell r="Y724">
            <v>1</v>
          </cell>
          <cell r="Z724">
            <v>4.1666666666666664E-2</v>
          </cell>
          <cell r="AA724">
            <v>6</v>
          </cell>
          <cell r="AB724">
            <v>0</v>
          </cell>
          <cell r="AC724" t="str">
            <v>R20454 Lid Stay for WFL, Right</v>
          </cell>
          <cell r="AD724">
            <v>1</v>
          </cell>
          <cell r="AG724">
            <v>1.4467592592592592E-4</v>
          </cell>
          <cell r="AL724">
            <v>0</v>
          </cell>
          <cell r="AM724">
            <v>5</v>
          </cell>
        </row>
        <row r="725">
          <cell r="A725" t="str">
            <v>R20456</v>
          </cell>
          <cell r="B725">
            <v>15.9</v>
          </cell>
          <cell r="C725">
            <v>15.9</v>
          </cell>
          <cell r="D725">
            <v>15.9</v>
          </cell>
          <cell r="E725">
            <v>15.9</v>
          </cell>
          <cell r="F725">
            <v>15.9</v>
          </cell>
          <cell r="G725">
            <v>15.9</v>
          </cell>
          <cell r="H725">
            <v>15.9</v>
          </cell>
          <cell r="I725">
            <v>15.9</v>
          </cell>
          <cell r="J725">
            <v>15.9</v>
          </cell>
          <cell r="K725">
            <v>15.9</v>
          </cell>
          <cell r="L725">
            <v>15.9</v>
          </cell>
          <cell r="M725">
            <v>15.9</v>
          </cell>
          <cell r="N725">
            <v>15.9</v>
          </cell>
          <cell r="O725">
            <v>15.9</v>
          </cell>
          <cell r="P725">
            <v>15.9</v>
          </cell>
          <cell r="V725" t="str">
            <v>Part</v>
          </cell>
          <cell r="W725" t="str">
            <v>Glides</v>
          </cell>
          <cell r="Y725">
            <v>24</v>
          </cell>
          <cell r="Z725">
            <v>0.33333333333333331</v>
          </cell>
          <cell r="AA725">
            <v>2</v>
          </cell>
          <cell r="AB725">
            <v>0</v>
          </cell>
          <cell r="AC725" t="str">
            <v>R20456 24" knee glide set</v>
          </cell>
          <cell r="AD725">
            <v>1</v>
          </cell>
          <cell r="AG725">
            <v>9.2592592592592587E-3</v>
          </cell>
          <cell r="AL725">
            <v>0</v>
          </cell>
          <cell r="AM725">
            <v>5</v>
          </cell>
        </row>
        <row r="726">
          <cell r="A726" t="str">
            <v>R20457L</v>
          </cell>
          <cell r="B726">
            <v>4.3</v>
          </cell>
          <cell r="C726">
            <v>4.3</v>
          </cell>
          <cell r="D726">
            <v>4.3</v>
          </cell>
          <cell r="E726">
            <v>4.3</v>
          </cell>
          <cell r="F726">
            <v>4.3</v>
          </cell>
          <cell r="G726">
            <v>4.3</v>
          </cell>
          <cell r="H726">
            <v>4.3</v>
          </cell>
          <cell r="I726">
            <v>4.3</v>
          </cell>
          <cell r="J726">
            <v>4.3</v>
          </cell>
          <cell r="K726">
            <v>4.3</v>
          </cell>
          <cell r="L726">
            <v>4.3</v>
          </cell>
          <cell r="M726">
            <v>4.3</v>
          </cell>
          <cell r="N726">
            <v>4.3</v>
          </cell>
          <cell r="O726">
            <v>4.3</v>
          </cell>
          <cell r="P726">
            <v>4.3</v>
          </cell>
          <cell r="V726" t="str">
            <v>Part</v>
          </cell>
          <cell r="W726" t="str">
            <v>Glides</v>
          </cell>
          <cell r="Y726">
            <v>2</v>
          </cell>
          <cell r="Z726">
            <v>5.5555555555555552E-2</v>
          </cell>
          <cell r="AA726">
            <v>4</v>
          </cell>
          <cell r="AB726">
            <v>0</v>
          </cell>
          <cell r="AC726" t="str">
            <v>R20457L Knee Brkt Left</v>
          </cell>
          <cell r="AD726">
            <v>1</v>
          </cell>
          <cell r="AG726">
            <v>2.5720164609053495E-4</v>
          </cell>
          <cell r="AL726">
            <v>0</v>
          </cell>
          <cell r="AM726">
            <v>5</v>
          </cell>
        </row>
        <row r="727">
          <cell r="A727" t="str">
            <v>R20457R</v>
          </cell>
          <cell r="B727">
            <v>4.3</v>
          </cell>
          <cell r="C727">
            <v>4.3</v>
          </cell>
          <cell r="D727">
            <v>4.3</v>
          </cell>
          <cell r="E727">
            <v>4.3</v>
          </cell>
          <cell r="F727">
            <v>4.3</v>
          </cell>
          <cell r="G727">
            <v>4.3</v>
          </cell>
          <cell r="H727">
            <v>4.3</v>
          </cell>
          <cell r="I727">
            <v>4.3</v>
          </cell>
          <cell r="J727">
            <v>4.3</v>
          </cell>
          <cell r="K727">
            <v>4.3</v>
          </cell>
          <cell r="L727">
            <v>4.3</v>
          </cell>
          <cell r="M727">
            <v>4.3</v>
          </cell>
          <cell r="N727">
            <v>4.3</v>
          </cell>
          <cell r="O727">
            <v>4.3</v>
          </cell>
          <cell r="P727">
            <v>4.3</v>
          </cell>
          <cell r="V727" t="str">
            <v>Part</v>
          </cell>
          <cell r="W727" t="str">
            <v>Glides</v>
          </cell>
          <cell r="Y727">
            <v>2</v>
          </cell>
          <cell r="Z727">
            <v>5.5555555555555552E-2</v>
          </cell>
          <cell r="AA727">
            <v>4</v>
          </cell>
          <cell r="AB727">
            <v>0</v>
          </cell>
          <cell r="AC727" t="str">
            <v>R20457R Knee Brkt Right</v>
          </cell>
          <cell r="AD727">
            <v>1</v>
          </cell>
          <cell r="AG727">
            <v>2.5720164609053495E-4</v>
          </cell>
          <cell r="AL727">
            <v>0</v>
          </cell>
          <cell r="AM727">
            <v>5</v>
          </cell>
        </row>
        <row r="728">
          <cell r="A728" t="str">
            <v>R20459C</v>
          </cell>
          <cell r="B728">
            <v>13.9</v>
          </cell>
          <cell r="C728">
            <v>13.9</v>
          </cell>
          <cell r="D728">
            <v>13.9</v>
          </cell>
          <cell r="E728">
            <v>13.9</v>
          </cell>
          <cell r="F728">
            <v>13.9</v>
          </cell>
          <cell r="G728">
            <v>13.9</v>
          </cell>
          <cell r="H728">
            <v>13.9</v>
          </cell>
          <cell r="I728">
            <v>13.9</v>
          </cell>
          <cell r="J728">
            <v>13.9</v>
          </cell>
          <cell r="K728">
            <v>13.9</v>
          </cell>
          <cell r="L728">
            <v>13.9</v>
          </cell>
          <cell r="M728">
            <v>13.9</v>
          </cell>
          <cell r="N728">
            <v>13.9</v>
          </cell>
          <cell r="O728">
            <v>13.9</v>
          </cell>
          <cell r="P728">
            <v>13.9</v>
          </cell>
          <cell r="V728" t="str">
            <v>Part</v>
          </cell>
          <cell r="W728" t="str">
            <v>Glides</v>
          </cell>
          <cell r="Y728">
            <v>24</v>
          </cell>
          <cell r="Z728">
            <v>0.33333333333333331</v>
          </cell>
          <cell r="AA728">
            <v>2</v>
          </cell>
          <cell r="AB728">
            <v>0</v>
          </cell>
          <cell r="AC728" t="str">
            <v>R20459C 130# BB Glide, Cabinet Side</v>
          </cell>
          <cell r="AD728">
            <v>1</v>
          </cell>
          <cell r="AG728">
            <v>9.2592592592592587E-3</v>
          </cell>
          <cell r="AL728">
            <v>0</v>
          </cell>
          <cell r="AM728">
            <v>5</v>
          </cell>
        </row>
        <row r="729">
          <cell r="A729" t="str">
            <v>R20459D</v>
          </cell>
          <cell r="B729">
            <v>36.1</v>
          </cell>
          <cell r="C729">
            <v>36.1</v>
          </cell>
          <cell r="D729">
            <v>36.1</v>
          </cell>
          <cell r="E729">
            <v>36.1</v>
          </cell>
          <cell r="F729">
            <v>36.1</v>
          </cell>
          <cell r="G729">
            <v>36.1</v>
          </cell>
          <cell r="H729">
            <v>36.1</v>
          </cell>
          <cell r="I729">
            <v>36.1</v>
          </cell>
          <cell r="J729">
            <v>36.1</v>
          </cell>
          <cell r="K729">
            <v>36.1</v>
          </cell>
          <cell r="L729">
            <v>36.1</v>
          </cell>
          <cell r="M729">
            <v>36.1</v>
          </cell>
          <cell r="N729">
            <v>36.1</v>
          </cell>
          <cell r="O729">
            <v>36.1</v>
          </cell>
          <cell r="P729">
            <v>36.1</v>
          </cell>
          <cell r="V729" t="str">
            <v>Part</v>
          </cell>
          <cell r="W729" t="str">
            <v>Glides</v>
          </cell>
          <cell r="Y729">
            <v>24</v>
          </cell>
          <cell r="Z729">
            <v>0.33333333333333331</v>
          </cell>
          <cell r="AA729">
            <v>2</v>
          </cell>
          <cell r="AB729">
            <v>0</v>
          </cell>
          <cell r="AC729" t="str">
            <v>R20459D 130# BB Glide, Drawer Side</v>
          </cell>
          <cell r="AD729">
            <v>1</v>
          </cell>
          <cell r="AG729">
            <v>9.2592592592592587E-3</v>
          </cell>
          <cell r="AL729">
            <v>0</v>
          </cell>
          <cell r="AM729">
            <v>5</v>
          </cell>
        </row>
        <row r="730">
          <cell r="A730" t="str">
            <v>R20461</v>
          </cell>
          <cell r="B730">
            <v>15.9</v>
          </cell>
          <cell r="C730">
            <v>15.9</v>
          </cell>
          <cell r="D730">
            <v>15.9</v>
          </cell>
          <cell r="E730">
            <v>15.9</v>
          </cell>
          <cell r="F730">
            <v>15.9</v>
          </cell>
          <cell r="G730">
            <v>15.9</v>
          </cell>
          <cell r="H730">
            <v>15.9</v>
          </cell>
          <cell r="I730">
            <v>15.9</v>
          </cell>
          <cell r="J730">
            <v>15.9</v>
          </cell>
          <cell r="K730">
            <v>15.9</v>
          </cell>
          <cell r="L730">
            <v>15.9</v>
          </cell>
          <cell r="M730">
            <v>15.9</v>
          </cell>
          <cell r="N730">
            <v>15.9</v>
          </cell>
          <cell r="O730">
            <v>15.9</v>
          </cell>
          <cell r="P730">
            <v>15.9</v>
          </cell>
          <cell r="V730" t="str">
            <v>Part</v>
          </cell>
          <cell r="W730" t="str">
            <v>Glides</v>
          </cell>
          <cell r="Y730">
            <v>21</v>
          </cell>
          <cell r="Z730">
            <v>0.29166666666666669</v>
          </cell>
          <cell r="AA730">
            <v>2</v>
          </cell>
          <cell r="AB730">
            <v>0</v>
          </cell>
          <cell r="AC730" t="str">
            <v>R20461 21" knee glide set</v>
          </cell>
          <cell r="AD730">
            <v>1</v>
          </cell>
          <cell r="AG730">
            <v>7.0891203703703706E-3</v>
          </cell>
          <cell r="AL730">
            <v>0</v>
          </cell>
          <cell r="AM730">
            <v>5</v>
          </cell>
        </row>
        <row r="731">
          <cell r="A731" t="str">
            <v>R20471</v>
          </cell>
          <cell r="B731">
            <v>1.7</v>
          </cell>
          <cell r="C731">
            <v>1.7</v>
          </cell>
          <cell r="D731">
            <v>1.7</v>
          </cell>
          <cell r="E731">
            <v>1.7</v>
          </cell>
          <cell r="F731">
            <v>1.7</v>
          </cell>
          <cell r="G731">
            <v>1.7</v>
          </cell>
          <cell r="H731">
            <v>1.7</v>
          </cell>
          <cell r="I731">
            <v>1.7</v>
          </cell>
          <cell r="J731">
            <v>1.7</v>
          </cell>
          <cell r="K731">
            <v>1.7</v>
          </cell>
          <cell r="L731">
            <v>1.7</v>
          </cell>
          <cell r="M731">
            <v>1.7</v>
          </cell>
          <cell r="N731">
            <v>1.7</v>
          </cell>
          <cell r="O731">
            <v>1.7</v>
          </cell>
          <cell r="P731">
            <v>1.7</v>
          </cell>
          <cell r="V731" t="str">
            <v>Part</v>
          </cell>
          <cell r="W731" t="str">
            <v>Hinge</v>
          </cell>
          <cell r="Y731">
            <v>2</v>
          </cell>
          <cell r="Z731">
            <v>2.7777777777777776E-2</v>
          </cell>
          <cell r="AA731">
            <v>2</v>
          </cell>
          <cell r="AB731">
            <v>0</v>
          </cell>
          <cell r="AC731" t="str">
            <v>R20471 Hinge Mounting Plate</v>
          </cell>
          <cell r="AD731">
            <v>1</v>
          </cell>
          <cell r="AG731">
            <v>6.4300411522633737E-5</v>
          </cell>
          <cell r="AL731">
            <v>0</v>
          </cell>
          <cell r="AM731">
            <v>5</v>
          </cell>
        </row>
        <row r="732">
          <cell r="A732" t="str">
            <v>R20472</v>
          </cell>
          <cell r="B732">
            <v>3.4</v>
          </cell>
          <cell r="C732">
            <v>3.4</v>
          </cell>
          <cell r="D732">
            <v>3.4</v>
          </cell>
          <cell r="E732">
            <v>3.4</v>
          </cell>
          <cell r="F732">
            <v>3.4</v>
          </cell>
          <cell r="G732">
            <v>3.4</v>
          </cell>
          <cell r="H732">
            <v>3.4</v>
          </cell>
          <cell r="I732">
            <v>3.4</v>
          </cell>
          <cell r="J732">
            <v>3.4</v>
          </cell>
          <cell r="K732">
            <v>3.4</v>
          </cell>
          <cell r="L732">
            <v>3.4</v>
          </cell>
          <cell r="M732">
            <v>3.4</v>
          </cell>
          <cell r="N732">
            <v>3.4</v>
          </cell>
          <cell r="O732">
            <v>3.4</v>
          </cell>
          <cell r="P732">
            <v>3.4</v>
          </cell>
          <cell r="V732" t="str">
            <v>Part</v>
          </cell>
          <cell r="W732" t="str">
            <v>Hinge</v>
          </cell>
          <cell r="Y732">
            <v>2</v>
          </cell>
          <cell r="Z732">
            <v>4.1666666666666664E-2</v>
          </cell>
          <cell r="AA732">
            <v>3</v>
          </cell>
          <cell r="AB732">
            <v>0</v>
          </cell>
          <cell r="AC732" t="str">
            <v>R20472 New Hinge with Anchor Taps</v>
          </cell>
          <cell r="AD732">
            <v>1</v>
          </cell>
          <cell r="AG732">
            <v>1.4467592592592592E-4</v>
          </cell>
          <cell r="AL732">
            <v>0</v>
          </cell>
          <cell r="AM732">
            <v>5</v>
          </cell>
        </row>
        <row r="733">
          <cell r="A733" t="str">
            <v>R23404</v>
          </cell>
          <cell r="B733">
            <v>0.05</v>
          </cell>
          <cell r="C733">
            <v>0.05</v>
          </cell>
          <cell r="D733">
            <v>0.05</v>
          </cell>
          <cell r="E733">
            <v>0.05</v>
          </cell>
          <cell r="F733">
            <v>0.05</v>
          </cell>
          <cell r="G733">
            <v>0.05</v>
          </cell>
          <cell r="H733">
            <v>0.05</v>
          </cell>
          <cell r="I733">
            <v>0.05</v>
          </cell>
          <cell r="J733">
            <v>0.05</v>
          </cell>
          <cell r="K733">
            <v>0.05</v>
          </cell>
          <cell r="L733">
            <v>0.05</v>
          </cell>
          <cell r="M733">
            <v>0.05</v>
          </cell>
          <cell r="N733">
            <v>0.05</v>
          </cell>
          <cell r="O733">
            <v>0.05</v>
          </cell>
          <cell r="P733">
            <v>0.05</v>
          </cell>
          <cell r="V733" t="str">
            <v>Part</v>
          </cell>
          <cell r="W733" t="str">
            <v>Misc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 t="str">
            <v>R23404 Plaster door pads (2 each)</v>
          </cell>
          <cell r="AD733">
            <v>1</v>
          </cell>
          <cell r="AG733">
            <v>0</v>
          </cell>
          <cell r="AL733">
            <v>0</v>
          </cell>
          <cell r="AM733">
            <v>5</v>
          </cell>
        </row>
        <row r="734">
          <cell r="A734" t="str">
            <v>R23417</v>
          </cell>
          <cell r="B734">
            <v>0.05</v>
          </cell>
          <cell r="C734">
            <v>0.05</v>
          </cell>
          <cell r="D734">
            <v>0.05</v>
          </cell>
          <cell r="E734">
            <v>0.05</v>
          </cell>
          <cell r="F734">
            <v>0.05</v>
          </cell>
          <cell r="G734">
            <v>0.05</v>
          </cell>
          <cell r="H734">
            <v>0.05</v>
          </cell>
          <cell r="I734">
            <v>0.05</v>
          </cell>
          <cell r="J734">
            <v>0.05</v>
          </cell>
          <cell r="K734">
            <v>0.05</v>
          </cell>
          <cell r="L734">
            <v>0.05</v>
          </cell>
          <cell r="M734">
            <v>0.05</v>
          </cell>
          <cell r="N734">
            <v>0.05</v>
          </cell>
          <cell r="O734">
            <v>0.05</v>
          </cell>
          <cell r="P734">
            <v>0.05</v>
          </cell>
          <cell r="V734" t="str">
            <v>Part</v>
          </cell>
          <cell r="W734" t="str">
            <v>Misc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 t="str">
            <v>R23417 White Plastic Screw Cap</v>
          </cell>
          <cell r="AD734">
            <v>1</v>
          </cell>
          <cell r="AG734">
            <v>0</v>
          </cell>
          <cell r="AL734">
            <v>0</v>
          </cell>
          <cell r="AM734">
            <v>5</v>
          </cell>
        </row>
        <row r="735">
          <cell r="A735" t="str">
            <v>R23421</v>
          </cell>
          <cell r="B735">
            <v>0.1</v>
          </cell>
          <cell r="C735">
            <v>0.1</v>
          </cell>
          <cell r="D735">
            <v>0.1</v>
          </cell>
          <cell r="E735">
            <v>0.1</v>
          </cell>
          <cell r="F735">
            <v>0.1</v>
          </cell>
          <cell r="G735">
            <v>0.1</v>
          </cell>
          <cell r="H735">
            <v>0.1</v>
          </cell>
          <cell r="I735">
            <v>0.1</v>
          </cell>
          <cell r="J735">
            <v>0.1</v>
          </cell>
          <cell r="K735">
            <v>0.1</v>
          </cell>
          <cell r="L735">
            <v>0.1</v>
          </cell>
          <cell r="M735">
            <v>0.1</v>
          </cell>
          <cell r="N735">
            <v>0.1</v>
          </cell>
          <cell r="O735">
            <v>0.1</v>
          </cell>
          <cell r="P735">
            <v>0.1</v>
          </cell>
          <cell r="V735" t="str">
            <v>Part</v>
          </cell>
          <cell r="W735" t="str">
            <v>Misc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 t="str">
            <v xml:space="preserve">R23421 Metal Shelf Pins, 5mm </v>
          </cell>
          <cell r="AD735">
            <v>1</v>
          </cell>
          <cell r="AG735">
            <v>0</v>
          </cell>
          <cell r="AL735">
            <v>0</v>
          </cell>
          <cell r="AM735">
            <v>5</v>
          </cell>
        </row>
        <row r="736">
          <cell r="A736" t="str">
            <v>R23426</v>
          </cell>
          <cell r="B736">
            <v>23.6</v>
          </cell>
          <cell r="C736">
            <v>23.6</v>
          </cell>
          <cell r="D736">
            <v>23.6</v>
          </cell>
          <cell r="E736">
            <v>23.6</v>
          </cell>
          <cell r="F736">
            <v>23.6</v>
          </cell>
          <cell r="G736">
            <v>23.6</v>
          </cell>
          <cell r="H736">
            <v>23.6</v>
          </cell>
          <cell r="I736">
            <v>23.6</v>
          </cell>
          <cell r="J736">
            <v>23.6</v>
          </cell>
          <cell r="K736">
            <v>23.6</v>
          </cell>
          <cell r="L736">
            <v>23.6</v>
          </cell>
          <cell r="M736">
            <v>23.6</v>
          </cell>
          <cell r="N736">
            <v>23.6</v>
          </cell>
          <cell r="O736">
            <v>23.6</v>
          </cell>
          <cell r="P736">
            <v>23.6</v>
          </cell>
          <cell r="V736" t="str">
            <v>Part</v>
          </cell>
          <cell r="W736" t="str">
            <v>Misc</v>
          </cell>
          <cell r="Y736">
            <v>9</v>
          </cell>
          <cell r="Z736">
            <v>1.5764612268518519</v>
          </cell>
          <cell r="AA736">
            <v>18</v>
          </cell>
          <cell r="AB736">
            <v>0</v>
          </cell>
          <cell r="AC736" t="str">
            <v>R23426 Garbage Can 8 gal for BWD</v>
          </cell>
          <cell r="AD736">
            <v>1</v>
          </cell>
          <cell r="AG736">
            <v>0.1477932400173611</v>
          </cell>
          <cell r="AL736">
            <v>0</v>
          </cell>
          <cell r="AM736">
            <v>5</v>
          </cell>
        </row>
        <row r="737">
          <cell r="A737" t="str">
            <v>R23428</v>
          </cell>
          <cell r="B737">
            <v>29.2</v>
          </cell>
          <cell r="C737">
            <v>29.2</v>
          </cell>
          <cell r="D737">
            <v>29.2</v>
          </cell>
          <cell r="E737">
            <v>29.2</v>
          </cell>
          <cell r="F737">
            <v>29.2</v>
          </cell>
          <cell r="G737">
            <v>29.2</v>
          </cell>
          <cell r="H737">
            <v>29.2</v>
          </cell>
          <cell r="I737">
            <v>29.2</v>
          </cell>
          <cell r="J737">
            <v>29.2</v>
          </cell>
          <cell r="K737">
            <v>29.2</v>
          </cell>
          <cell r="L737">
            <v>29.2</v>
          </cell>
          <cell r="M737">
            <v>29.2</v>
          </cell>
          <cell r="N737">
            <v>29.2</v>
          </cell>
          <cell r="O737">
            <v>29.2</v>
          </cell>
          <cell r="P737">
            <v>29.2</v>
          </cell>
          <cell r="V737" t="str">
            <v>Part</v>
          </cell>
          <cell r="W737" t="str">
            <v>Misc</v>
          </cell>
          <cell r="Y737">
            <v>12</v>
          </cell>
          <cell r="Z737">
            <v>2.5227864583333335</v>
          </cell>
          <cell r="AA737">
            <v>22</v>
          </cell>
          <cell r="AB737">
            <v>0</v>
          </cell>
          <cell r="AC737" t="str">
            <v>R23428 Garbage Can 12 gal for BWS</v>
          </cell>
          <cell r="AD737">
            <v>1</v>
          </cell>
          <cell r="AG737">
            <v>0.38542570891203703</v>
          </cell>
          <cell r="AL737">
            <v>0</v>
          </cell>
          <cell r="AM737">
            <v>5</v>
          </cell>
        </row>
        <row r="738">
          <cell r="A738" t="str">
            <v>R23429</v>
          </cell>
          <cell r="B738">
            <v>6.9</v>
          </cell>
          <cell r="C738">
            <v>6.9</v>
          </cell>
          <cell r="D738">
            <v>6.9</v>
          </cell>
          <cell r="E738">
            <v>6.9</v>
          </cell>
          <cell r="F738">
            <v>6.9</v>
          </cell>
          <cell r="G738">
            <v>6.9</v>
          </cell>
          <cell r="H738">
            <v>6.9</v>
          </cell>
          <cell r="I738">
            <v>6.9</v>
          </cell>
          <cell r="J738">
            <v>6.9</v>
          </cell>
          <cell r="K738">
            <v>6.9</v>
          </cell>
          <cell r="L738">
            <v>6.9</v>
          </cell>
          <cell r="M738">
            <v>6.9</v>
          </cell>
          <cell r="N738">
            <v>6.9</v>
          </cell>
          <cell r="O738">
            <v>6.9</v>
          </cell>
          <cell r="P738">
            <v>6.9</v>
          </cell>
          <cell r="V738" t="str">
            <v>Part</v>
          </cell>
          <cell r="W738" t="str">
            <v>Misc</v>
          </cell>
          <cell r="Y738">
            <v>8</v>
          </cell>
          <cell r="Z738">
            <v>0.3357204861111111</v>
          </cell>
          <cell r="AA738">
            <v>10</v>
          </cell>
          <cell r="AB738">
            <v>0</v>
          </cell>
          <cell r="AC738" t="str">
            <v>R23429 Garbage Can Bin for BWS</v>
          </cell>
          <cell r="AD738">
            <v>1</v>
          </cell>
          <cell r="AG738">
            <v>1.5542615097736625E-2</v>
          </cell>
          <cell r="AL738">
            <v>0</v>
          </cell>
          <cell r="AM738">
            <v>5</v>
          </cell>
        </row>
        <row r="739">
          <cell r="A739" t="str">
            <v>R34884</v>
          </cell>
          <cell r="B739">
            <v>25</v>
          </cell>
          <cell r="C739">
            <v>25</v>
          </cell>
          <cell r="D739">
            <v>25</v>
          </cell>
          <cell r="E739">
            <v>25</v>
          </cell>
          <cell r="F739">
            <v>25</v>
          </cell>
          <cell r="G739">
            <v>25</v>
          </cell>
          <cell r="H739">
            <v>25</v>
          </cell>
          <cell r="I739">
            <v>25</v>
          </cell>
          <cell r="J739">
            <v>25</v>
          </cell>
          <cell r="K739">
            <v>25</v>
          </cell>
          <cell r="L739">
            <v>25</v>
          </cell>
          <cell r="M739">
            <v>25</v>
          </cell>
          <cell r="N739">
            <v>25</v>
          </cell>
          <cell r="O739">
            <v>25</v>
          </cell>
          <cell r="P739">
            <v>25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 t="str">
            <v>Part</v>
          </cell>
          <cell r="W739" t="str">
            <v>Misc</v>
          </cell>
          <cell r="X739">
            <v>0</v>
          </cell>
          <cell r="Y739">
            <v>12</v>
          </cell>
          <cell r="Z739">
            <v>8.3333333333333329E-2</v>
          </cell>
          <cell r="AA739">
            <v>1</v>
          </cell>
          <cell r="AB739">
            <v>0</v>
          </cell>
          <cell r="AC739" t="str">
            <v>R34884 Bread-Cutting Board 12"</v>
          </cell>
          <cell r="AD739">
            <v>1</v>
          </cell>
          <cell r="AE739">
            <v>0</v>
          </cell>
          <cell r="AF739">
            <v>0</v>
          </cell>
          <cell r="AG739">
            <v>5.7870370370370367E-4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0.25</v>
          </cell>
          <cell r="AM739">
            <v>5</v>
          </cell>
          <cell r="AN739">
            <v>0</v>
          </cell>
        </row>
        <row r="740">
          <cell r="A740" t="str">
            <v>R34885</v>
          </cell>
          <cell r="B740">
            <v>30.6</v>
          </cell>
          <cell r="C740">
            <v>30.6</v>
          </cell>
          <cell r="D740">
            <v>30.6</v>
          </cell>
          <cell r="E740">
            <v>30.6</v>
          </cell>
          <cell r="F740">
            <v>30.6</v>
          </cell>
          <cell r="G740">
            <v>30.6</v>
          </cell>
          <cell r="H740">
            <v>30.6</v>
          </cell>
          <cell r="I740">
            <v>30.6</v>
          </cell>
          <cell r="J740">
            <v>30.6</v>
          </cell>
          <cell r="K740">
            <v>30.6</v>
          </cell>
          <cell r="L740">
            <v>30.6</v>
          </cell>
          <cell r="M740">
            <v>30.6</v>
          </cell>
          <cell r="N740">
            <v>30.6</v>
          </cell>
          <cell r="O740">
            <v>30.6</v>
          </cell>
          <cell r="P740">
            <v>30.6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 t="str">
            <v>Part</v>
          </cell>
          <cell r="W740" t="str">
            <v>Misc</v>
          </cell>
          <cell r="X740">
            <v>0</v>
          </cell>
          <cell r="Y740">
            <v>15</v>
          </cell>
          <cell r="Z740">
            <v>0.10416666666666667</v>
          </cell>
          <cell r="AA740">
            <v>1</v>
          </cell>
          <cell r="AB740">
            <v>0</v>
          </cell>
          <cell r="AC740" t="str">
            <v>R34885 Bread-Cutting Board 15"</v>
          </cell>
          <cell r="AD740">
            <v>1</v>
          </cell>
          <cell r="AE740">
            <v>0</v>
          </cell>
          <cell r="AF740">
            <v>0</v>
          </cell>
          <cell r="AG740">
            <v>9.0422453703703704E-4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0.25</v>
          </cell>
          <cell r="AM740">
            <v>5</v>
          </cell>
          <cell r="AN740">
            <v>0</v>
          </cell>
        </row>
        <row r="741">
          <cell r="A741" t="str">
            <v>R34886</v>
          </cell>
          <cell r="B741">
            <v>41.7</v>
          </cell>
          <cell r="C741">
            <v>41.7</v>
          </cell>
          <cell r="D741">
            <v>41.7</v>
          </cell>
          <cell r="E741">
            <v>41.7</v>
          </cell>
          <cell r="F741">
            <v>41.7</v>
          </cell>
          <cell r="G741">
            <v>41.7</v>
          </cell>
          <cell r="H741">
            <v>41.7</v>
          </cell>
          <cell r="I741">
            <v>41.7</v>
          </cell>
          <cell r="J741">
            <v>41.7</v>
          </cell>
          <cell r="K741">
            <v>41.7</v>
          </cell>
          <cell r="L741">
            <v>41.7</v>
          </cell>
          <cell r="M741">
            <v>41.7</v>
          </cell>
          <cell r="N741">
            <v>41.7</v>
          </cell>
          <cell r="O741">
            <v>41.7</v>
          </cell>
          <cell r="P741">
            <v>41.7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 t="str">
            <v>Part</v>
          </cell>
          <cell r="W741" t="str">
            <v>Misc</v>
          </cell>
          <cell r="X741">
            <v>0</v>
          </cell>
          <cell r="Y741">
            <v>21</v>
          </cell>
          <cell r="Z741">
            <v>0.14583333333333334</v>
          </cell>
          <cell r="AA741">
            <v>1</v>
          </cell>
          <cell r="AB741">
            <v>0</v>
          </cell>
          <cell r="AC741" t="str">
            <v>R34886 Bread-Cutting Board 21"</v>
          </cell>
          <cell r="AD741">
            <v>1</v>
          </cell>
          <cell r="AE741">
            <v>0</v>
          </cell>
          <cell r="AF741">
            <v>0</v>
          </cell>
          <cell r="AG741">
            <v>1.7722800925925927E-3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0.25</v>
          </cell>
          <cell r="AM741">
            <v>5</v>
          </cell>
          <cell r="AN741">
            <v>0</v>
          </cell>
        </row>
        <row r="742">
          <cell r="A742" t="str">
            <v>R34887</v>
          </cell>
          <cell r="B742">
            <v>47.2</v>
          </cell>
          <cell r="C742">
            <v>47.2</v>
          </cell>
          <cell r="D742">
            <v>47.2</v>
          </cell>
          <cell r="E742">
            <v>47.2</v>
          </cell>
          <cell r="F742">
            <v>47.2</v>
          </cell>
          <cell r="G742">
            <v>47.2</v>
          </cell>
          <cell r="H742">
            <v>47.2</v>
          </cell>
          <cell r="I742">
            <v>47.2</v>
          </cell>
          <cell r="J742">
            <v>47.2</v>
          </cell>
          <cell r="K742">
            <v>47.2</v>
          </cell>
          <cell r="L742">
            <v>47.2</v>
          </cell>
          <cell r="M742">
            <v>47.2</v>
          </cell>
          <cell r="N742">
            <v>47.2</v>
          </cell>
          <cell r="O742">
            <v>47.2</v>
          </cell>
          <cell r="P742">
            <v>47.2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 t="str">
            <v>Part</v>
          </cell>
          <cell r="W742" t="str">
            <v>Misc</v>
          </cell>
          <cell r="X742">
            <v>0</v>
          </cell>
          <cell r="Y742">
            <v>24</v>
          </cell>
          <cell r="Z742">
            <v>0.16666666666666666</v>
          </cell>
          <cell r="AA742">
            <v>1</v>
          </cell>
          <cell r="AB742">
            <v>0</v>
          </cell>
          <cell r="AC742" t="str">
            <v>R34887 Bread-Cutting Board 24"</v>
          </cell>
          <cell r="AD742">
            <v>1</v>
          </cell>
          <cell r="AE742">
            <v>0</v>
          </cell>
          <cell r="AF742">
            <v>0</v>
          </cell>
          <cell r="AG742">
            <v>2.3148148148148147E-3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0.25</v>
          </cell>
          <cell r="AM742">
            <v>5</v>
          </cell>
          <cell r="AN742">
            <v>0</v>
          </cell>
        </row>
        <row r="743">
          <cell r="A743" t="str">
            <v>R34972</v>
          </cell>
          <cell r="B743">
            <v>36.1</v>
          </cell>
          <cell r="C743">
            <v>36.1</v>
          </cell>
          <cell r="D743">
            <v>36.1</v>
          </cell>
          <cell r="E743">
            <v>36.1</v>
          </cell>
          <cell r="F743">
            <v>36.1</v>
          </cell>
          <cell r="G743">
            <v>36.1</v>
          </cell>
          <cell r="H743">
            <v>36.1</v>
          </cell>
          <cell r="I743">
            <v>36.1</v>
          </cell>
          <cell r="J743">
            <v>36.1</v>
          </cell>
          <cell r="K743">
            <v>36.1</v>
          </cell>
          <cell r="L743">
            <v>36.1</v>
          </cell>
          <cell r="M743">
            <v>36.1</v>
          </cell>
          <cell r="N743">
            <v>36.1</v>
          </cell>
          <cell r="O743">
            <v>36.1</v>
          </cell>
          <cell r="P743">
            <v>36.1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 t="str">
            <v>Part</v>
          </cell>
          <cell r="W743" t="str">
            <v>Misc</v>
          </cell>
          <cell r="X743">
            <v>0</v>
          </cell>
          <cell r="Y743">
            <v>18</v>
          </cell>
          <cell r="Z743">
            <v>0.125</v>
          </cell>
          <cell r="AA743">
            <v>1</v>
          </cell>
          <cell r="AB743">
            <v>0</v>
          </cell>
          <cell r="AC743" t="str">
            <v>R34972 Bread-Cutting Board 18"</v>
          </cell>
          <cell r="AD743">
            <v>1</v>
          </cell>
          <cell r="AE743">
            <v>0</v>
          </cell>
          <cell r="AF743">
            <v>0</v>
          </cell>
          <cell r="AG743">
            <v>1.3020833333333333E-3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0.25</v>
          </cell>
          <cell r="AM743">
            <v>5</v>
          </cell>
          <cell r="AN743">
            <v>0</v>
          </cell>
        </row>
        <row r="744">
          <cell r="A744" t="str">
            <v>T1284</v>
          </cell>
          <cell r="B744">
            <v>289</v>
          </cell>
          <cell r="C744">
            <v>321</v>
          </cell>
          <cell r="D744">
            <v>338</v>
          </cell>
          <cell r="E744">
            <v>360</v>
          </cell>
          <cell r="F744">
            <v>426</v>
          </cell>
          <cell r="G744">
            <v>453</v>
          </cell>
          <cell r="H744">
            <v>370</v>
          </cell>
          <cell r="I744">
            <v>370</v>
          </cell>
          <cell r="J744">
            <v>408</v>
          </cell>
          <cell r="K744">
            <v>391</v>
          </cell>
          <cell r="L744">
            <v>391</v>
          </cell>
          <cell r="M744">
            <v>391</v>
          </cell>
          <cell r="N744">
            <v>425</v>
          </cell>
          <cell r="O744">
            <v>449</v>
          </cell>
          <cell r="P744">
            <v>492</v>
          </cell>
          <cell r="S744">
            <v>84</v>
          </cell>
          <cell r="T744">
            <v>92</v>
          </cell>
          <cell r="U744">
            <v>5</v>
          </cell>
          <cell r="V744" t="str">
            <v>Cabinet</v>
          </cell>
          <cell r="W744" t="str">
            <v>TALL</v>
          </cell>
          <cell r="X744" t="str">
            <v>T</v>
          </cell>
          <cell r="Y744">
            <v>12</v>
          </cell>
          <cell r="Z744">
            <v>84</v>
          </cell>
          <cell r="AA744">
            <v>24</v>
          </cell>
          <cell r="AB744">
            <v>1</v>
          </cell>
          <cell r="AC744" t="str">
            <v>Tall Pantry Cabinet, 12 X 84 X 24</v>
          </cell>
          <cell r="AD744">
            <v>1</v>
          </cell>
          <cell r="AE744">
            <v>45.541666666666664</v>
          </cell>
          <cell r="AF744">
            <v>6.6</v>
          </cell>
          <cell r="AG744">
            <v>15</v>
          </cell>
          <cell r="AH744">
            <v>130.43281250000001</v>
          </cell>
          <cell r="AI744">
            <v>2</v>
          </cell>
          <cell r="AJ744">
            <v>2</v>
          </cell>
          <cell r="AL744">
            <v>2</v>
          </cell>
          <cell r="AM744">
            <v>20</v>
          </cell>
        </row>
        <row r="745">
          <cell r="A745" t="str">
            <v>T128412</v>
          </cell>
          <cell r="B745">
            <v>232</v>
          </cell>
          <cell r="C745">
            <v>269</v>
          </cell>
          <cell r="D745">
            <v>283</v>
          </cell>
          <cell r="E745">
            <v>303</v>
          </cell>
          <cell r="F745">
            <v>369</v>
          </cell>
          <cell r="G745">
            <v>395</v>
          </cell>
          <cell r="H745">
            <v>316</v>
          </cell>
          <cell r="I745">
            <v>316</v>
          </cell>
          <cell r="J745">
            <v>350</v>
          </cell>
          <cell r="K745">
            <v>337</v>
          </cell>
          <cell r="L745">
            <v>337</v>
          </cell>
          <cell r="M745">
            <v>337</v>
          </cell>
          <cell r="N745">
            <v>368</v>
          </cell>
          <cell r="O745">
            <v>391</v>
          </cell>
          <cell r="P745">
            <v>431</v>
          </cell>
          <cell r="S745">
            <v>42</v>
          </cell>
          <cell r="T745">
            <v>46</v>
          </cell>
          <cell r="U745">
            <v>5</v>
          </cell>
          <cell r="V745" t="str">
            <v>Cabinet</v>
          </cell>
          <cell r="W745" t="str">
            <v>TALL</v>
          </cell>
          <cell r="X745" t="str">
            <v>T</v>
          </cell>
          <cell r="Y745">
            <v>12</v>
          </cell>
          <cell r="Z745">
            <v>84</v>
          </cell>
          <cell r="AA745">
            <v>12</v>
          </cell>
          <cell r="AB745">
            <v>1</v>
          </cell>
          <cell r="AC745" t="str">
            <v>Tall Pantry Cabinet, 12 X 84 X 12</v>
          </cell>
          <cell r="AD745">
            <v>1</v>
          </cell>
          <cell r="AE745">
            <v>26.229166666666668</v>
          </cell>
          <cell r="AF745">
            <v>6.6</v>
          </cell>
          <cell r="AG745">
            <v>7.6</v>
          </cell>
          <cell r="AH745">
            <v>82.678906249999997</v>
          </cell>
          <cell r="AI745">
            <v>2</v>
          </cell>
          <cell r="AJ745">
            <v>2</v>
          </cell>
          <cell r="AL745">
            <v>2</v>
          </cell>
          <cell r="AM745">
            <v>20</v>
          </cell>
        </row>
        <row r="746">
          <cell r="A746" t="str">
            <v>T128418</v>
          </cell>
          <cell r="B746">
            <v>289</v>
          </cell>
          <cell r="C746">
            <v>321</v>
          </cell>
          <cell r="D746">
            <v>338</v>
          </cell>
          <cell r="E746">
            <v>360</v>
          </cell>
          <cell r="F746">
            <v>426</v>
          </cell>
          <cell r="G746">
            <v>453</v>
          </cell>
          <cell r="H746">
            <v>370</v>
          </cell>
          <cell r="I746">
            <v>370</v>
          </cell>
          <cell r="J746">
            <v>408</v>
          </cell>
          <cell r="K746">
            <v>391</v>
          </cell>
          <cell r="L746">
            <v>391</v>
          </cell>
          <cell r="M746">
            <v>391</v>
          </cell>
          <cell r="N746">
            <v>425</v>
          </cell>
          <cell r="O746">
            <v>449</v>
          </cell>
          <cell r="P746">
            <v>492</v>
          </cell>
          <cell r="S746">
            <v>63</v>
          </cell>
          <cell r="T746">
            <v>69</v>
          </cell>
          <cell r="U746">
            <v>5</v>
          </cell>
          <cell r="V746" t="str">
            <v>Cabinet</v>
          </cell>
          <cell r="W746" t="str">
            <v>TALL</v>
          </cell>
          <cell r="X746" t="str">
            <v>T</v>
          </cell>
          <cell r="Y746">
            <v>12</v>
          </cell>
          <cell r="Z746">
            <v>84</v>
          </cell>
          <cell r="AA746">
            <v>18</v>
          </cell>
          <cell r="AB746">
            <v>1</v>
          </cell>
          <cell r="AC746" t="str">
            <v>Tall Pantry Cabinet, 12 X 84 X 18</v>
          </cell>
          <cell r="AD746">
            <v>1</v>
          </cell>
          <cell r="AE746">
            <v>35.885416666666664</v>
          </cell>
          <cell r="AF746">
            <v>6.6</v>
          </cell>
          <cell r="AG746">
            <v>11.3</v>
          </cell>
          <cell r="AH746">
            <v>106.555859375</v>
          </cell>
          <cell r="AI746">
            <v>2</v>
          </cell>
          <cell r="AJ746">
            <v>2</v>
          </cell>
          <cell r="AL746">
            <v>2</v>
          </cell>
          <cell r="AM746">
            <v>20</v>
          </cell>
        </row>
        <row r="747">
          <cell r="A747" t="str">
            <v>T1290</v>
          </cell>
          <cell r="B747">
            <v>289</v>
          </cell>
          <cell r="C747">
            <v>326</v>
          </cell>
          <cell r="D747">
            <v>342</v>
          </cell>
          <cell r="E747">
            <v>366</v>
          </cell>
          <cell r="F747">
            <v>437</v>
          </cell>
          <cell r="G747">
            <v>465</v>
          </cell>
          <cell r="H747">
            <v>374</v>
          </cell>
          <cell r="I747">
            <v>374</v>
          </cell>
          <cell r="J747">
            <v>414</v>
          </cell>
          <cell r="K747">
            <v>396</v>
          </cell>
          <cell r="L747">
            <v>396</v>
          </cell>
          <cell r="M747">
            <v>396</v>
          </cell>
          <cell r="N747">
            <v>433</v>
          </cell>
          <cell r="O747">
            <v>458</v>
          </cell>
          <cell r="P747">
            <v>501</v>
          </cell>
          <cell r="S747">
            <v>84</v>
          </cell>
          <cell r="T747">
            <v>92</v>
          </cell>
          <cell r="U747">
            <v>5</v>
          </cell>
          <cell r="V747" t="str">
            <v>Cabinet</v>
          </cell>
          <cell r="W747" t="str">
            <v>TALL</v>
          </cell>
          <cell r="X747" t="str">
            <v>T</v>
          </cell>
          <cell r="Y747">
            <v>12</v>
          </cell>
          <cell r="Z747">
            <v>90</v>
          </cell>
          <cell r="AA747">
            <v>24</v>
          </cell>
          <cell r="AB747">
            <v>1</v>
          </cell>
          <cell r="AC747" t="str">
            <v>Tall Pantry Cabinet, 12 X 90 X 24</v>
          </cell>
          <cell r="AD747">
            <v>1</v>
          </cell>
          <cell r="AE747">
            <v>48.041666666666664</v>
          </cell>
          <cell r="AF747">
            <v>7.1</v>
          </cell>
          <cell r="AG747">
            <v>16</v>
          </cell>
          <cell r="AH747">
            <v>137.55781250000001</v>
          </cell>
          <cell r="AI747">
            <v>2</v>
          </cell>
          <cell r="AJ747">
            <v>2</v>
          </cell>
          <cell r="AL747">
            <v>2</v>
          </cell>
          <cell r="AM747">
            <v>20</v>
          </cell>
        </row>
        <row r="748">
          <cell r="A748" t="str">
            <v>T129012</v>
          </cell>
          <cell r="B748">
            <v>232</v>
          </cell>
          <cell r="C748">
            <v>273</v>
          </cell>
          <cell r="D748">
            <v>288</v>
          </cell>
          <cell r="E748">
            <v>308</v>
          </cell>
          <cell r="F748">
            <v>379</v>
          </cell>
          <cell r="G748">
            <v>407</v>
          </cell>
          <cell r="H748">
            <v>320</v>
          </cell>
          <cell r="I748">
            <v>320</v>
          </cell>
          <cell r="J748">
            <v>356</v>
          </cell>
          <cell r="K748">
            <v>342</v>
          </cell>
          <cell r="L748">
            <v>342</v>
          </cell>
          <cell r="M748">
            <v>342</v>
          </cell>
          <cell r="N748">
            <v>375</v>
          </cell>
          <cell r="O748">
            <v>400</v>
          </cell>
          <cell r="P748">
            <v>440</v>
          </cell>
          <cell r="S748">
            <v>42</v>
          </cell>
          <cell r="T748">
            <v>46</v>
          </cell>
          <cell r="U748">
            <v>5</v>
          </cell>
          <cell r="V748" t="str">
            <v>Cabinet</v>
          </cell>
          <cell r="W748" t="str">
            <v>TALL</v>
          </cell>
          <cell r="X748" t="str">
            <v>T</v>
          </cell>
          <cell r="Y748">
            <v>12</v>
          </cell>
          <cell r="Z748">
            <v>90</v>
          </cell>
          <cell r="AA748">
            <v>12</v>
          </cell>
          <cell r="AB748">
            <v>1</v>
          </cell>
          <cell r="AC748" t="str">
            <v>Tall Pantry Cabinet, 12 X 90 X 12</v>
          </cell>
          <cell r="AD748">
            <v>1</v>
          </cell>
          <cell r="AE748">
            <v>27.729166666666668</v>
          </cell>
          <cell r="AF748">
            <v>7.1</v>
          </cell>
          <cell r="AG748">
            <v>8.1999999999999993</v>
          </cell>
          <cell r="AH748">
            <v>87.460156249999997</v>
          </cell>
          <cell r="AI748">
            <v>2</v>
          </cell>
          <cell r="AJ748">
            <v>2</v>
          </cell>
          <cell r="AL748">
            <v>2</v>
          </cell>
          <cell r="AM748">
            <v>20</v>
          </cell>
        </row>
        <row r="749">
          <cell r="A749" t="str">
            <v>T129018</v>
          </cell>
          <cell r="B749">
            <v>289</v>
          </cell>
          <cell r="C749">
            <v>326</v>
          </cell>
          <cell r="D749">
            <v>342</v>
          </cell>
          <cell r="E749">
            <v>366</v>
          </cell>
          <cell r="F749">
            <v>437</v>
          </cell>
          <cell r="G749">
            <v>465</v>
          </cell>
          <cell r="H749">
            <v>374</v>
          </cell>
          <cell r="I749">
            <v>374</v>
          </cell>
          <cell r="J749">
            <v>414</v>
          </cell>
          <cell r="K749">
            <v>396</v>
          </cell>
          <cell r="L749">
            <v>396</v>
          </cell>
          <cell r="M749">
            <v>396</v>
          </cell>
          <cell r="N749">
            <v>433</v>
          </cell>
          <cell r="O749">
            <v>458</v>
          </cell>
          <cell r="P749">
            <v>501</v>
          </cell>
          <cell r="S749">
            <v>63</v>
          </cell>
          <cell r="T749">
            <v>69</v>
          </cell>
          <cell r="U749">
            <v>5</v>
          </cell>
          <cell r="V749" t="str">
            <v>Cabinet</v>
          </cell>
          <cell r="W749" t="str">
            <v>TALL</v>
          </cell>
          <cell r="X749" t="str">
            <v>T</v>
          </cell>
          <cell r="Y749">
            <v>12</v>
          </cell>
          <cell r="Z749">
            <v>90</v>
          </cell>
          <cell r="AA749">
            <v>18</v>
          </cell>
          <cell r="AB749">
            <v>1</v>
          </cell>
          <cell r="AC749" t="str">
            <v>Tall Pantry Cabinet, 12 X 90 X 18</v>
          </cell>
          <cell r="AD749">
            <v>1</v>
          </cell>
          <cell r="AE749">
            <v>37.885416666666664</v>
          </cell>
          <cell r="AF749">
            <v>7.1</v>
          </cell>
          <cell r="AG749">
            <v>12.1</v>
          </cell>
          <cell r="AH749">
            <v>112.508984375</v>
          </cell>
          <cell r="AI749">
            <v>2</v>
          </cell>
          <cell r="AJ749">
            <v>2</v>
          </cell>
          <cell r="AL749">
            <v>2</v>
          </cell>
          <cell r="AM749">
            <v>20</v>
          </cell>
        </row>
        <row r="750">
          <cell r="A750" t="str">
            <v>T1293</v>
          </cell>
          <cell r="B750">
            <v>289</v>
          </cell>
          <cell r="C750">
            <v>326</v>
          </cell>
          <cell r="D750">
            <v>343</v>
          </cell>
          <cell r="E750">
            <v>366</v>
          </cell>
          <cell r="F750">
            <v>439</v>
          </cell>
          <cell r="G750">
            <v>471</v>
          </cell>
          <cell r="H750">
            <v>377</v>
          </cell>
          <cell r="I750">
            <v>377</v>
          </cell>
          <cell r="J750">
            <v>417</v>
          </cell>
          <cell r="K750">
            <v>400</v>
          </cell>
          <cell r="L750">
            <v>400</v>
          </cell>
          <cell r="M750">
            <v>400</v>
          </cell>
          <cell r="N750">
            <v>437</v>
          </cell>
          <cell r="O750">
            <v>462</v>
          </cell>
          <cell r="P750">
            <v>507</v>
          </cell>
          <cell r="S750">
            <v>84</v>
          </cell>
          <cell r="T750">
            <v>92</v>
          </cell>
          <cell r="U750">
            <v>5</v>
          </cell>
          <cell r="V750" t="str">
            <v>Cabinet</v>
          </cell>
          <cell r="W750" t="str">
            <v>TALL</v>
          </cell>
          <cell r="X750" t="str">
            <v>T</v>
          </cell>
          <cell r="Y750">
            <v>12</v>
          </cell>
          <cell r="Z750">
            <v>93</v>
          </cell>
          <cell r="AA750">
            <v>24</v>
          </cell>
          <cell r="AB750">
            <v>1</v>
          </cell>
          <cell r="AC750" t="str">
            <v>Tall Pantry Cabinet, 12 X 93 X 24</v>
          </cell>
          <cell r="AD750">
            <v>1</v>
          </cell>
          <cell r="AE750">
            <v>49.291666666666664</v>
          </cell>
          <cell r="AF750">
            <v>7.3</v>
          </cell>
          <cell r="AG750">
            <v>16.600000000000001</v>
          </cell>
          <cell r="AH750">
            <v>140.97031250000001</v>
          </cell>
          <cell r="AI750">
            <v>2</v>
          </cell>
          <cell r="AJ750">
            <v>2</v>
          </cell>
          <cell r="AL750">
            <v>2</v>
          </cell>
          <cell r="AM750">
            <v>20</v>
          </cell>
        </row>
        <row r="751">
          <cell r="A751" t="str">
            <v>T129312</v>
          </cell>
          <cell r="B751">
            <v>232</v>
          </cell>
          <cell r="C751">
            <v>274</v>
          </cell>
          <cell r="D751">
            <v>289</v>
          </cell>
          <cell r="E751">
            <v>308</v>
          </cell>
          <cell r="F751">
            <v>381</v>
          </cell>
          <cell r="G751">
            <v>413</v>
          </cell>
          <cell r="H751">
            <v>323</v>
          </cell>
          <cell r="I751">
            <v>323</v>
          </cell>
          <cell r="J751">
            <v>360</v>
          </cell>
          <cell r="K751">
            <v>345</v>
          </cell>
          <cell r="L751">
            <v>345</v>
          </cell>
          <cell r="M751">
            <v>345</v>
          </cell>
          <cell r="N751">
            <v>379</v>
          </cell>
          <cell r="O751">
            <v>404</v>
          </cell>
          <cell r="P751">
            <v>446</v>
          </cell>
          <cell r="S751">
            <v>42</v>
          </cell>
          <cell r="T751">
            <v>46</v>
          </cell>
          <cell r="U751">
            <v>5</v>
          </cell>
          <cell r="V751" t="str">
            <v>Cabinet</v>
          </cell>
          <cell r="W751" t="str">
            <v>TALL</v>
          </cell>
          <cell r="X751" t="str">
            <v>T</v>
          </cell>
          <cell r="Y751">
            <v>12</v>
          </cell>
          <cell r="Z751">
            <v>93</v>
          </cell>
          <cell r="AA751">
            <v>12</v>
          </cell>
          <cell r="AB751">
            <v>1</v>
          </cell>
          <cell r="AC751" t="str">
            <v>Tall Pantry Cabinet, 12 X 93 X 12</v>
          </cell>
          <cell r="AD751">
            <v>1</v>
          </cell>
          <cell r="AE751">
            <v>28.479166666666668</v>
          </cell>
          <cell r="AF751">
            <v>7.3</v>
          </cell>
          <cell r="AG751">
            <v>8.5</v>
          </cell>
          <cell r="AH751">
            <v>89.700781250000006</v>
          </cell>
          <cell r="AI751">
            <v>2</v>
          </cell>
          <cell r="AJ751">
            <v>2</v>
          </cell>
          <cell r="AL751">
            <v>2</v>
          </cell>
          <cell r="AM751">
            <v>20</v>
          </cell>
        </row>
        <row r="752">
          <cell r="A752" t="str">
            <v>T129318</v>
          </cell>
          <cell r="B752">
            <v>289</v>
          </cell>
          <cell r="C752">
            <v>326</v>
          </cell>
          <cell r="D752">
            <v>343</v>
          </cell>
          <cell r="E752">
            <v>366</v>
          </cell>
          <cell r="F752">
            <v>439</v>
          </cell>
          <cell r="G752">
            <v>471</v>
          </cell>
          <cell r="H752">
            <v>377</v>
          </cell>
          <cell r="I752">
            <v>377</v>
          </cell>
          <cell r="J752">
            <v>417</v>
          </cell>
          <cell r="K752">
            <v>400</v>
          </cell>
          <cell r="L752">
            <v>400</v>
          </cell>
          <cell r="M752">
            <v>400</v>
          </cell>
          <cell r="N752">
            <v>437</v>
          </cell>
          <cell r="O752">
            <v>462</v>
          </cell>
          <cell r="P752">
            <v>507</v>
          </cell>
          <cell r="S752">
            <v>63</v>
          </cell>
          <cell r="T752">
            <v>69</v>
          </cell>
          <cell r="U752">
            <v>5</v>
          </cell>
          <cell r="V752" t="str">
            <v>Cabinet</v>
          </cell>
          <cell r="W752" t="str">
            <v>TALL</v>
          </cell>
          <cell r="X752" t="str">
            <v>T</v>
          </cell>
          <cell r="Y752">
            <v>12</v>
          </cell>
          <cell r="Z752">
            <v>93</v>
          </cell>
          <cell r="AA752">
            <v>18</v>
          </cell>
          <cell r="AB752">
            <v>1</v>
          </cell>
          <cell r="AC752" t="str">
            <v>Tall Pantry Cabinet, 12 X 93 X 18</v>
          </cell>
          <cell r="AD752">
            <v>1</v>
          </cell>
          <cell r="AE752">
            <v>38.885416666666664</v>
          </cell>
          <cell r="AF752">
            <v>7.3</v>
          </cell>
          <cell r="AG752">
            <v>12.5</v>
          </cell>
          <cell r="AH752">
            <v>115.33554687500001</v>
          </cell>
          <cell r="AI752">
            <v>2</v>
          </cell>
          <cell r="AJ752">
            <v>2</v>
          </cell>
          <cell r="AL752">
            <v>2</v>
          </cell>
          <cell r="AM752">
            <v>20</v>
          </cell>
        </row>
        <row r="753">
          <cell r="A753" t="str">
            <v>T1296</v>
          </cell>
          <cell r="B753">
            <v>292</v>
          </cell>
          <cell r="C753">
            <v>329</v>
          </cell>
          <cell r="D753">
            <v>346</v>
          </cell>
          <cell r="E753">
            <v>370</v>
          </cell>
          <cell r="F753">
            <v>446</v>
          </cell>
          <cell r="G753">
            <v>479</v>
          </cell>
          <cell r="H753">
            <v>384</v>
          </cell>
          <cell r="I753">
            <v>384</v>
          </cell>
          <cell r="J753">
            <v>423</v>
          </cell>
          <cell r="K753">
            <v>407</v>
          </cell>
          <cell r="L753">
            <v>407</v>
          </cell>
          <cell r="M753">
            <v>407</v>
          </cell>
          <cell r="N753">
            <v>443</v>
          </cell>
          <cell r="O753">
            <v>465</v>
          </cell>
          <cell r="P753">
            <v>518</v>
          </cell>
          <cell r="S753">
            <v>84</v>
          </cell>
          <cell r="T753">
            <v>92</v>
          </cell>
          <cell r="U753">
            <v>5</v>
          </cell>
          <cell r="V753" t="str">
            <v>Cabinet</v>
          </cell>
          <cell r="W753" t="str">
            <v>TALL</v>
          </cell>
          <cell r="X753" t="str">
            <v>T</v>
          </cell>
          <cell r="Y753">
            <v>12</v>
          </cell>
          <cell r="Z753">
            <v>96</v>
          </cell>
          <cell r="AA753">
            <v>24</v>
          </cell>
          <cell r="AB753">
            <v>1</v>
          </cell>
          <cell r="AC753" t="str">
            <v>Tall Pantry Cabinet, 12 X 96 X 24</v>
          </cell>
          <cell r="AD753">
            <v>1</v>
          </cell>
          <cell r="AE753">
            <v>52.291666666666671</v>
          </cell>
          <cell r="AF753">
            <v>7.6</v>
          </cell>
          <cell r="AG753">
            <v>17.100000000000001</v>
          </cell>
          <cell r="AH753">
            <v>149.60468750000001</v>
          </cell>
          <cell r="AI753">
            <v>2</v>
          </cell>
          <cell r="AJ753">
            <v>2</v>
          </cell>
          <cell r="AL753">
            <v>2</v>
          </cell>
          <cell r="AM753">
            <v>20</v>
          </cell>
        </row>
        <row r="754">
          <cell r="A754" t="str">
            <v>T129612</v>
          </cell>
          <cell r="B754">
            <v>234</v>
          </cell>
          <cell r="C754">
            <v>277</v>
          </cell>
          <cell r="D754">
            <v>292</v>
          </cell>
          <cell r="E754">
            <v>312</v>
          </cell>
          <cell r="F754">
            <v>388</v>
          </cell>
          <cell r="G754">
            <v>422</v>
          </cell>
          <cell r="H754">
            <v>329</v>
          </cell>
          <cell r="I754">
            <v>329</v>
          </cell>
          <cell r="J754">
            <v>365</v>
          </cell>
          <cell r="K754">
            <v>353</v>
          </cell>
          <cell r="L754">
            <v>353</v>
          </cell>
          <cell r="M754">
            <v>353</v>
          </cell>
          <cell r="N754">
            <v>386</v>
          </cell>
          <cell r="O754">
            <v>407</v>
          </cell>
          <cell r="P754">
            <v>456</v>
          </cell>
          <cell r="S754">
            <v>42</v>
          </cell>
          <cell r="T754">
            <v>46</v>
          </cell>
          <cell r="U754">
            <v>5</v>
          </cell>
          <cell r="V754" t="str">
            <v>Cabinet</v>
          </cell>
          <cell r="W754" t="str">
            <v>TALL</v>
          </cell>
          <cell r="X754" t="str">
            <v>T</v>
          </cell>
          <cell r="Y754">
            <v>12</v>
          </cell>
          <cell r="Z754">
            <v>96</v>
          </cell>
          <cell r="AA754">
            <v>12</v>
          </cell>
          <cell r="AB754">
            <v>1</v>
          </cell>
          <cell r="AC754" t="str">
            <v>Tall Pantry Cabinet, 12 X 96 X 12</v>
          </cell>
          <cell r="AD754">
            <v>1</v>
          </cell>
          <cell r="AE754">
            <v>30.104166666666664</v>
          </cell>
          <cell r="AF754">
            <v>7.6</v>
          </cell>
          <cell r="AG754">
            <v>8.6999999999999993</v>
          </cell>
          <cell r="AH754">
            <v>94.702343749999997</v>
          </cell>
          <cell r="AI754">
            <v>2</v>
          </cell>
          <cell r="AJ754">
            <v>2</v>
          </cell>
          <cell r="AL754">
            <v>2</v>
          </cell>
          <cell r="AM754">
            <v>20</v>
          </cell>
        </row>
        <row r="755">
          <cell r="A755" t="str">
            <v>T129618</v>
          </cell>
          <cell r="B755">
            <v>292</v>
          </cell>
          <cell r="C755">
            <v>329</v>
          </cell>
          <cell r="D755">
            <v>346</v>
          </cell>
          <cell r="E755">
            <v>370</v>
          </cell>
          <cell r="F755">
            <v>446</v>
          </cell>
          <cell r="G755">
            <v>479</v>
          </cell>
          <cell r="H755">
            <v>384</v>
          </cell>
          <cell r="I755">
            <v>384</v>
          </cell>
          <cell r="J755">
            <v>423</v>
          </cell>
          <cell r="K755">
            <v>407</v>
          </cell>
          <cell r="L755">
            <v>407</v>
          </cell>
          <cell r="M755">
            <v>407</v>
          </cell>
          <cell r="N755">
            <v>443</v>
          </cell>
          <cell r="O755">
            <v>465</v>
          </cell>
          <cell r="P755">
            <v>518</v>
          </cell>
          <cell r="S755">
            <v>63</v>
          </cell>
          <cell r="T755">
            <v>69</v>
          </cell>
          <cell r="U755">
            <v>5</v>
          </cell>
          <cell r="V755" t="str">
            <v>Cabinet</v>
          </cell>
          <cell r="W755" t="str">
            <v>TALL</v>
          </cell>
          <cell r="X755" t="str">
            <v>T</v>
          </cell>
          <cell r="Y755">
            <v>12</v>
          </cell>
          <cell r="Z755">
            <v>96</v>
          </cell>
          <cell r="AA755">
            <v>18</v>
          </cell>
          <cell r="AB755">
            <v>1</v>
          </cell>
          <cell r="AC755" t="str">
            <v>Tall Pantry Cabinet, 12 X 96 X 18</v>
          </cell>
          <cell r="AD755">
            <v>1</v>
          </cell>
          <cell r="AE755">
            <v>41.197916666666664</v>
          </cell>
          <cell r="AF755">
            <v>7.6</v>
          </cell>
          <cell r="AG755">
            <v>12.9</v>
          </cell>
          <cell r="AH755">
            <v>122.153515625</v>
          </cell>
          <cell r="AI755">
            <v>2</v>
          </cell>
          <cell r="AJ755">
            <v>2</v>
          </cell>
          <cell r="AL755">
            <v>2</v>
          </cell>
          <cell r="AM755">
            <v>20</v>
          </cell>
        </row>
        <row r="756">
          <cell r="A756" t="str">
            <v>T1584</v>
          </cell>
          <cell r="B756">
            <v>299</v>
          </cell>
          <cell r="C756">
            <v>346</v>
          </cell>
          <cell r="D756">
            <v>364</v>
          </cell>
          <cell r="E756">
            <v>389</v>
          </cell>
          <cell r="F756">
            <v>471</v>
          </cell>
          <cell r="G756">
            <v>504</v>
          </cell>
          <cell r="H756">
            <v>389</v>
          </cell>
          <cell r="I756">
            <v>389</v>
          </cell>
          <cell r="J756">
            <v>432</v>
          </cell>
          <cell r="K756">
            <v>412</v>
          </cell>
          <cell r="L756">
            <v>412</v>
          </cell>
          <cell r="M756">
            <v>412</v>
          </cell>
          <cell r="N756">
            <v>452</v>
          </cell>
          <cell r="O756">
            <v>477</v>
          </cell>
          <cell r="P756">
            <v>521</v>
          </cell>
          <cell r="S756">
            <v>84</v>
          </cell>
          <cell r="T756">
            <v>92</v>
          </cell>
          <cell r="U756">
            <v>5</v>
          </cell>
          <cell r="V756" t="str">
            <v>Cabinet</v>
          </cell>
          <cell r="W756" t="str">
            <v>TALL</v>
          </cell>
          <cell r="X756" t="str">
            <v>T</v>
          </cell>
          <cell r="Y756">
            <v>15</v>
          </cell>
          <cell r="Z756">
            <v>84</v>
          </cell>
          <cell r="AA756">
            <v>24</v>
          </cell>
          <cell r="AB756">
            <v>1</v>
          </cell>
          <cell r="AC756" t="str">
            <v>Tall Pantry Cabinet, 15 X 84 X 24</v>
          </cell>
          <cell r="AD756">
            <v>1</v>
          </cell>
          <cell r="AE756">
            <v>50.270833333333336</v>
          </cell>
          <cell r="AF756">
            <v>8.1999999999999993</v>
          </cell>
          <cell r="AG756">
            <v>18.600000000000001</v>
          </cell>
          <cell r="AH756">
            <v>146.95156249999999</v>
          </cell>
          <cell r="AI756">
            <v>2</v>
          </cell>
          <cell r="AJ756">
            <v>2</v>
          </cell>
          <cell r="AL756">
            <v>2</v>
          </cell>
          <cell r="AM756">
            <v>20</v>
          </cell>
        </row>
        <row r="757">
          <cell r="A757" t="str">
            <v>T158412</v>
          </cell>
          <cell r="B757">
            <v>242</v>
          </cell>
          <cell r="C757">
            <v>295</v>
          </cell>
          <cell r="D757">
            <v>310</v>
          </cell>
          <cell r="E757">
            <v>332</v>
          </cell>
          <cell r="F757">
            <v>414</v>
          </cell>
          <cell r="G757">
            <v>447</v>
          </cell>
          <cell r="H757">
            <v>335</v>
          </cell>
          <cell r="I757">
            <v>335</v>
          </cell>
          <cell r="J757">
            <v>375</v>
          </cell>
          <cell r="K757">
            <v>358</v>
          </cell>
          <cell r="L757">
            <v>358</v>
          </cell>
          <cell r="M757">
            <v>358</v>
          </cell>
          <cell r="N757">
            <v>395</v>
          </cell>
          <cell r="O757">
            <v>420</v>
          </cell>
          <cell r="P757">
            <v>460</v>
          </cell>
          <cell r="S757">
            <v>42</v>
          </cell>
          <cell r="T757">
            <v>46</v>
          </cell>
          <cell r="U757">
            <v>5</v>
          </cell>
          <cell r="V757" t="str">
            <v>Cabinet</v>
          </cell>
          <cell r="W757" t="str">
            <v>TALL</v>
          </cell>
          <cell r="X757" t="str">
            <v>T</v>
          </cell>
          <cell r="Y757">
            <v>15</v>
          </cell>
          <cell r="Z757">
            <v>84</v>
          </cell>
          <cell r="AA757">
            <v>12</v>
          </cell>
          <cell r="AB757">
            <v>1</v>
          </cell>
          <cell r="AC757" t="str">
            <v>Tall Pantry Cabinet, 15 X 84 X 12</v>
          </cell>
          <cell r="AD757">
            <v>1</v>
          </cell>
          <cell r="AE757">
            <v>29.458333333333329</v>
          </cell>
          <cell r="AF757">
            <v>8.1999999999999993</v>
          </cell>
          <cell r="AG757">
            <v>9.5</v>
          </cell>
          <cell r="AH757">
            <v>94.978906249999994</v>
          </cell>
          <cell r="AI757">
            <v>2</v>
          </cell>
          <cell r="AJ757">
            <v>2</v>
          </cell>
          <cell r="AL757">
            <v>2</v>
          </cell>
          <cell r="AM757">
            <v>20</v>
          </cell>
        </row>
        <row r="758">
          <cell r="A758" t="str">
            <v>T158418</v>
          </cell>
          <cell r="B758">
            <v>299</v>
          </cell>
          <cell r="C758">
            <v>346</v>
          </cell>
          <cell r="D758">
            <v>364</v>
          </cell>
          <cell r="E758">
            <v>389</v>
          </cell>
          <cell r="F758">
            <v>471</v>
          </cell>
          <cell r="G758">
            <v>504</v>
          </cell>
          <cell r="H758">
            <v>389</v>
          </cell>
          <cell r="I758">
            <v>389</v>
          </cell>
          <cell r="J758">
            <v>432</v>
          </cell>
          <cell r="K758">
            <v>412</v>
          </cell>
          <cell r="L758">
            <v>412</v>
          </cell>
          <cell r="M758">
            <v>412</v>
          </cell>
          <cell r="N758">
            <v>452</v>
          </cell>
          <cell r="O758">
            <v>477</v>
          </cell>
          <cell r="P758">
            <v>521</v>
          </cell>
          <cell r="S758">
            <v>63</v>
          </cell>
          <cell r="T758">
            <v>69</v>
          </cell>
          <cell r="U758">
            <v>5</v>
          </cell>
          <cell r="V758" t="str">
            <v>Cabinet</v>
          </cell>
          <cell r="W758" t="str">
            <v>TALL</v>
          </cell>
          <cell r="X758" t="str">
            <v>T</v>
          </cell>
          <cell r="Y758">
            <v>15</v>
          </cell>
          <cell r="Z758">
            <v>84</v>
          </cell>
          <cell r="AA758">
            <v>18</v>
          </cell>
          <cell r="AB758">
            <v>1</v>
          </cell>
          <cell r="AC758" t="str">
            <v>Tall Pantry Cabinet, 15 X 84 X 18</v>
          </cell>
          <cell r="AD758">
            <v>1</v>
          </cell>
          <cell r="AE758">
            <v>39.864583333333336</v>
          </cell>
          <cell r="AF758">
            <v>8.1999999999999993</v>
          </cell>
          <cell r="AG758">
            <v>14</v>
          </cell>
          <cell r="AH758">
            <v>120.96523437499999</v>
          </cell>
          <cell r="AI758">
            <v>2</v>
          </cell>
          <cell r="AJ758">
            <v>2</v>
          </cell>
          <cell r="AL758">
            <v>2</v>
          </cell>
          <cell r="AM758">
            <v>20</v>
          </cell>
        </row>
        <row r="759">
          <cell r="A759" t="str">
            <v>T1590</v>
          </cell>
          <cell r="B759">
            <v>299</v>
          </cell>
          <cell r="C759">
            <v>351</v>
          </cell>
          <cell r="D759">
            <v>369</v>
          </cell>
          <cell r="E759">
            <v>394</v>
          </cell>
          <cell r="F759">
            <v>483</v>
          </cell>
          <cell r="G759">
            <v>519</v>
          </cell>
          <cell r="H759">
            <v>394</v>
          </cell>
          <cell r="I759">
            <v>394</v>
          </cell>
          <cell r="J759">
            <v>439</v>
          </cell>
          <cell r="K759">
            <v>418</v>
          </cell>
          <cell r="L759">
            <v>418</v>
          </cell>
          <cell r="M759">
            <v>418</v>
          </cell>
          <cell r="N759">
            <v>460</v>
          </cell>
          <cell r="O759">
            <v>487</v>
          </cell>
          <cell r="P759">
            <v>531</v>
          </cell>
          <cell r="S759">
            <v>84</v>
          </cell>
          <cell r="T759">
            <v>92</v>
          </cell>
          <cell r="U759">
            <v>5</v>
          </cell>
          <cell r="V759" t="str">
            <v>Cabinet</v>
          </cell>
          <cell r="W759" t="str">
            <v>TALL</v>
          </cell>
          <cell r="X759" t="str">
            <v>T</v>
          </cell>
          <cell r="Y759">
            <v>15</v>
          </cell>
          <cell r="Z759">
            <v>90</v>
          </cell>
          <cell r="AA759">
            <v>24</v>
          </cell>
          <cell r="AB759">
            <v>1</v>
          </cell>
          <cell r="AC759" t="str">
            <v>Tall Pantry Cabinet, 15 X 90 X 24</v>
          </cell>
          <cell r="AD759">
            <v>1</v>
          </cell>
          <cell r="AE759">
            <v>52.895833333333336</v>
          </cell>
          <cell r="AF759">
            <v>8.9</v>
          </cell>
          <cell r="AG759">
            <v>19.899999999999999</v>
          </cell>
          <cell r="AH759">
            <v>154.91093749999999</v>
          </cell>
          <cell r="AI759">
            <v>2</v>
          </cell>
          <cell r="AJ759">
            <v>2</v>
          </cell>
          <cell r="AL759">
            <v>2</v>
          </cell>
          <cell r="AM759">
            <v>20</v>
          </cell>
        </row>
        <row r="760">
          <cell r="A760" t="str">
            <v>T159012</v>
          </cell>
          <cell r="B760">
            <v>242</v>
          </cell>
          <cell r="C760">
            <v>299</v>
          </cell>
          <cell r="D760">
            <v>315</v>
          </cell>
          <cell r="E760">
            <v>337</v>
          </cell>
          <cell r="F760">
            <v>426</v>
          </cell>
          <cell r="G760">
            <v>462</v>
          </cell>
          <cell r="H760">
            <v>340</v>
          </cell>
          <cell r="I760">
            <v>340</v>
          </cell>
          <cell r="J760">
            <v>382</v>
          </cell>
          <cell r="K760">
            <v>365</v>
          </cell>
          <cell r="L760">
            <v>365</v>
          </cell>
          <cell r="M760">
            <v>365</v>
          </cell>
          <cell r="N760">
            <v>403</v>
          </cell>
          <cell r="O760">
            <v>430</v>
          </cell>
          <cell r="P760">
            <v>471</v>
          </cell>
          <cell r="S760">
            <v>42</v>
          </cell>
          <cell r="T760">
            <v>46</v>
          </cell>
          <cell r="U760">
            <v>5</v>
          </cell>
          <cell r="V760" t="str">
            <v>Cabinet</v>
          </cell>
          <cell r="W760" t="str">
            <v>TALL</v>
          </cell>
          <cell r="X760" t="str">
            <v>T</v>
          </cell>
          <cell r="Y760">
            <v>15</v>
          </cell>
          <cell r="Z760">
            <v>90</v>
          </cell>
          <cell r="AA760">
            <v>12</v>
          </cell>
          <cell r="AB760">
            <v>1</v>
          </cell>
          <cell r="AC760" t="str">
            <v>Tall Pantry Cabinet, 15 X 90 X 12</v>
          </cell>
          <cell r="AD760">
            <v>1</v>
          </cell>
          <cell r="AE760">
            <v>31.083333333333329</v>
          </cell>
          <cell r="AF760">
            <v>8.9</v>
          </cell>
          <cell r="AG760">
            <v>10.1</v>
          </cell>
          <cell r="AH760">
            <v>100.59453125</v>
          </cell>
          <cell r="AI760">
            <v>2</v>
          </cell>
          <cell r="AJ760">
            <v>2</v>
          </cell>
          <cell r="AL760">
            <v>2</v>
          </cell>
          <cell r="AM760">
            <v>20</v>
          </cell>
        </row>
        <row r="761">
          <cell r="A761" t="str">
            <v>T159018</v>
          </cell>
          <cell r="B761">
            <v>299</v>
          </cell>
          <cell r="C761">
            <v>351</v>
          </cell>
          <cell r="D761">
            <v>369</v>
          </cell>
          <cell r="E761">
            <v>394</v>
          </cell>
          <cell r="F761">
            <v>483</v>
          </cell>
          <cell r="G761">
            <v>519</v>
          </cell>
          <cell r="H761">
            <v>394</v>
          </cell>
          <cell r="I761">
            <v>394</v>
          </cell>
          <cell r="J761">
            <v>439</v>
          </cell>
          <cell r="K761">
            <v>418</v>
          </cell>
          <cell r="L761">
            <v>418</v>
          </cell>
          <cell r="M761">
            <v>418</v>
          </cell>
          <cell r="N761">
            <v>460</v>
          </cell>
          <cell r="O761">
            <v>487</v>
          </cell>
          <cell r="P761">
            <v>531</v>
          </cell>
          <cell r="S761">
            <v>63</v>
          </cell>
          <cell r="T761">
            <v>69</v>
          </cell>
          <cell r="U761">
            <v>5</v>
          </cell>
          <cell r="V761" t="str">
            <v>Cabinet</v>
          </cell>
          <cell r="W761" t="str">
            <v>TALL</v>
          </cell>
          <cell r="X761" t="str">
            <v>T</v>
          </cell>
          <cell r="Y761">
            <v>15</v>
          </cell>
          <cell r="Z761">
            <v>90</v>
          </cell>
          <cell r="AA761">
            <v>18</v>
          </cell>
          <cell r="AB761">
            <v>1</v>
          </cell>
          <cell r="AC761" t="str">
            <v>Tall Pantry Cabinet, 15 X 90 X 18</v>
          </cell>
          <cell r="AD761">
            <v>1</v>
          </cell>
          <cell r="AE761">
            <v>41.989583333333336</v>
          </cell>
          <cell r="AF761">
            <v>8.9</v>
          </cell>
          <cell r="AG761">
            <v>15</v>
          </cell>
          <cell r="AH761">
            <v>127.752734375</v>
          </cell>
          <cell r="AI761">
            <v>2</v>
          </cell>
          <cell r="AJ761">
            <v>2</v>
          </cell>
          <cell r="AL761">
            <v>2</v>
          </cell>
          <cell r="AM761">
            <v>20</v>
          </cell>
        </row>
        <row r="762">
          <cell r="A762" t="str">
            <v>T1593</v>
          </cell>
          <cell r="B762">
            <v>299</v>
          </cell>
          <cell r="C762">
            <v>353</v>
          </cell>
          <cell r="D762">
            <v>372</v>
          </cell>
          <cell r="E762">
            <v>397</v>
          </cell>
          <cell r="F762">
            <v>489</v>
          </cell>
          <cell r="G762">
            <v>527</v>
          </cell>
          <cell r="H762">
            <v>398</v>
          </cell>
          <cell r="I762">
            <v>398</v>
          </cell>
          <cell r="J762">
            <v>443</v>
          </cell>
          <cell r="K762">
            <v>424</v>
          </cell>
          <cell r="L762">
            <v>424</v>
          </cell>
          <cell r="M762">
            <v>424</v>
          </cell>
          <cell r="N762">
            <v>465</v>
          </cell>
          <cell r="O762">
            <v>490</v>
          </cell>
          <cell r="P762">
            <v>539</v>
          </cell>
          <cell r="S762">
            <v>84</v>
          </cell>
          <cell r="T762">
            <v>92</v>
          </cell>
          <cell r="U762">
            <v>5</v>
          </cell>
          <cell r="V762" t="str">
            <v>Cabinet</v>
          </cell>
          <cell r="W762" t="str">
            <v>TALL</v>
          </cell>
          <cell r="X762" t="str">
            <v>T</v>
          </cell>
          <cell r="Y762">
            <v>15</v>
          </cell>
          <cell r="Z762">
            <v>93</v>
          </cell>
          <cell r="AA762">
            <v>24</v>
          </cell>
          <cell r="AB762">
            <v>1</v>
          </cell>
          <cell r="AC762" t="str">
            <v>Tall Pantry Cabinet, 15 X 93 X 24</v>
          </cell>
          <cell r="AD762">
            <v>1</v>
          </cell>
          <cell r="AE762">
            <v>54.208333333333336</v>
          </cell>
          <cell r="AF762">
            <v>9.1999999999999993</v>
          </cell>
          <cell r="AG762">
            <v>20.5</v>
          </cell>
          <cell r="AH762">
            <v>158.74062499999999</v>
          </cell>
          <cell r="AI762">
            <v>2</v>
          </cell>
          <cell r="AJ762">
            <v>2</v>
          </cell>
          <cell r="AL762">
            <v>2</v>
          </cell>
          <cell r="AM762">
            <v>20</v>
          </cell>
        </row>
        <row r="763">
          <cell r="A763" t="str">
            <v>T159312</v>
          </cell>
          <cell r="B763">
            <v>242</v>
          </cell>
          <cell r="C763">
            <v>302</v>
          </cell>
          <cell r="D763">
            <v>318</v>
          </cell>
          <cell r="E763">
            <v>340</v>
          </cell>
          <cell r="F763">
            <v>432</v>
          </cell>
          <cell r="G763">
            <v>470</v>
          </cell>
          <cell r="H763">
            <v>344</v>
          </cell>
          <cell r="I763">
            <v>344</v>
          </cell>
          <cell r="J763">
            <v>386</v>
          </cell>
          <cell r="K763">
            <v>370</v>
          </cell>
          <cell r="L763">
            <v>370</v>
          </cell>
          <cell r="M763">
            <v>370</v>
          </cell>
          <cell r="N763">
            <v>408</v>
          </cell>
          <cell r="O763">
            <v>433</v>
          </cell>
          <cell r="P763">
            <v>479</v>
          </cell>
          <cell r="S763">
            <v>42</v>
          </cell>
          <cell r="T763">
            <v>46</v>
          </cell>
          <cell r="U763">
            <v>5</v>
          </cell>
          <cell r="V763" t="str">
            <v>Cabinet</v>
          </cell>
          <cell r="W763" t="str">
            <v>TALL</v>
          </cell>
          <cell r="X763" t="str">
            <v>T</v>
          </cell>
          <cell r="Y763">
            <v>15</v>
          </cell>
          <cell r="Z763">
            <v>93</v>
          </cell>
          <cell r="AA763">
            <v>12</v>
          </cell>
          <cell r="AB763">
            <v>1</v>
          </cell>
          <cell r="AC763" t="str">
            <v>Tall Pantry Cabinet, 15 X 93 X 12</v>
          </cell>
          <cell r="AD763">
            <v>1</v>
          </cell>
          <cell r="AE763">
            <v>31.895833333333329</v>
          </cell>
          <cell r="AF763">
            <v>9.1999999999999993</v>
          </cell>
          <cell r="AG763">
            <v>10.5</v>
          </cell>
          <cell r="AH763">
            <v>103.25234374999999</v>
          </cell>
          <cell r="AI763">
            <v>2</v>
          </cell>
          <cell r="AJ763">
            <v>2</v>
          </cell>
          <cell r="AL763">
            <v>2</v>
          </cell>
          <cell r="AM763">
            <v>20</v>
          </cell>
        </row>
        <row r="764">
          <cell r="A764" t="str">
            <v>T159318</v>
          </cell>
          <cell r="B764">
            <v>299</v>
          </cell>
          <cell r="C764">
            <v>353</v>
          </cell>
          <cell r="D764">
            <v>372</v>
          </cell>
          <cell r="E764">
            <v>397</v>
          </cell>
          <cell r="F764">
            <v>489</v>
          </cell>
          <cell r="G764">
            <v>527</v>
          </cell>
          <cell r="H764">
            <v>398</v>
          </cell>
          <cell r="I764">
            <v>398</v>
          </cell>
          <cell r="J764">
            <v>443</v>
          </cell>
          <cell r="K764">
            <v>424</v>
          </cell>
          <cell r="L764">
            <v>424</v>
          </cell>
          <cell r="M764">
            <v>424</v>
          </cell>
          <cell r="N764">
            <v>465</v>
          </cell>
          <cell r="O764">
            <v>490</v>
          </cell>
          <cell r="P764">
            <v>539</v>
          </cell>
          <cell r="S764">
            <v>63</v>
          </cell>
          <cell r="T764">
            <v>69</v>
          </cell>
          <cell r="U764">
            <v>5</v>
          </cell>
          <cell r="V764" t="str">
            <v>Cabinet</v>
          </cell>
          <cell r="W764" t="str">
            <v>TALL</v>
          </cell>
          <cell r="X764" t="str">
            <v>T</v>
          </cell>
          <cell r="Y764">
            <v>15</v>
          </cell>
          <cell r="Z764">
            <v>93</v>
          </cell>
          <cell r="AA764">
            <v>18</v>
          </cell>
          <cell r="AB764">
            <v>1</v>
          </cell>
          <cell r="AC764" t="str">
            <v>Tall Pantry Cabinet, 15 X 93 X 18</v>
          </cell>
          <cell r="AD764">
            <v>1</v>
          </cell>
          <cell r="AE764">
            <v>43.052083333333336</v>
          </cell>
          <cell r="AF764">
            <v>9.1999999999999993</v>
          </cell>
          <cell r="AG764">
            <v>15.5</v>
          </cell>
          <cell r="AH764">
            <v>130.99648437499999</v>
          </cell>
          <cell r="AI764">
            <v>2</v>
          </cell>
          <cell r="AJ764">
            <v>2</v>
          </cell>
          <cell r="AL764">
            <v>2</v>
          </cell>
          <cell r="AM764">
            <v>20</v>
          </cell>
        </row>
        <row r="765">
          <cell r="A765" t="str">
            <v>T1596</v>
          </cell>
          <cell r="B765">
            <v>301</v>
          </cell>
          <cell r="C765">
            <v>356</v>
          </cell>
          <cell r="D765">
            <v>375</v>
          </cell>
          <cell r="E765">
            <v>400</v>
          </cell>
          <cell r="F765">
            <v>495</v>
          </cell>
          <cell r="G765">
            <v>537</v>
          </cell>
          <cell r="H765">
            <v>403</v>
          </cell>
          <cell r="I765">
            <v>403</v>
          </cell>
          <cell r="J765">
            <v>449</v>
          </cell>
          <cell r="K765">
            <v>430</v>
          </cell>
          <cell r="L765">
            <v>430</v>
          </cell>
          <cell r="M765">
            <v>430</v>
          </cell>
          <cell r="N765">
            <v>471</v>
          </cell>
          <cell r="O765">
            <v>496</v>
          </cell>
          <cell r="P765">
            <v>548</v>
          </cell>
          <cell r="S765">
            <v>84</v>
          </cell>
          <cell r="T765">
            <v>92</v>
          </cell>
          <cell r="U765">
            <v>5</v>
          </cell>
          <cell r="V765" t="str">
            <v>Cabinet</v>
          </cell>
          <cell r="W765" t="str">
            <v>TALL</v>
          </cell>
          <cell r="X765" t="str">
            <v>T</v>
          </cell>
          <cell r="Y765">
            <v>15</v>
          </cell>
          <cell r="Z765">
            <v>96</v>
          </cell>
          <cell r="AA765">
            <v>24</v>
          </cell>
          <cell r="AB765">
            <v>1</v>
          </cell>
          <cell r="AC765" t="str">
            <v>Tall Pantry Cabinet, 15 X 96 X 24</v>
          </cell>
          <cell r="AD765">
            <v>1</v>
          </cell>
          <cell r="AE765">
            <v>57.770833333333329</v>
          </cell>
          <cell r="AF765">
            <v>9.5</v>
          </cell>
          <cell r="AG765">
            <v>21.2</v>
          </cell>
          <cell r="AH765">
            <v>168.8984375</v>
          </cell>
          <cell r="AI765">
            <v>2</v>
          </cell>
          <cell r="AJ765">
            <v>2</v>
          </cell>
          <cell r="AL765">
            <v>2</v>
          </cell>
          <cell r="AM765">
            <v>20</v>
          </cell>
        </row>
        <row r="766">
          <cell r="A766" t="str">
            <v>T159612</v>
          </cell>
          <cell r="B766">
            <v>244</v>
          </cell>
          <cell r="C766">
            <v>305</v>
          </cell>
          <cell r="D766">
            <v>321</v>
          </cell>
          <cell r="E766">
            <v>343</v>
          </cell>
          <cell r="F766">
            <v>438</v>
          </cell>
          <cell r="G766">
            <v>480</v>
          </cell>
          <cell r="H766">
            <v>350</v>
          </cell>
          <cell r="I766">
            <v>350</v>
          </cell>
          <cell r="J766">
            <v>392</v>
          </cell>
          <cell r="K766">
            <v>376</v>
          </cell>
          <cell r="L766">
            <v>376</v>
          </cell>
          <cell r="M766">
            <v>376</v>
          </cell>
          <cell r="N766">
            <v>414</v>
          </cell>
          <cell r="O766">
            <v>439</v>
          </cell>
          <cell r="P766">
            <v>487</v>
          </cell>
          <cell r="S766">
            <v>42</v>
          </cell>
          <cell r="T766">
            <v>46</v>
          </cell>
          <cell r="U766">
            <v>5</v>
          </cell>
          <cell r="V766" t="str">
            <v>Cabinet</v>
          </cell>
          <cell r="W766" t="str">
            <v>TALL</v>
          </cell>
          <cell r="X766" t="str">
            <v>T</v>
          </cell>
          <cell r="Y766">
            <v>15</v>
          </cell>
          <cell r="Z766">
            <v>96</v>
          </cell>
          <cell r="AA766">
            <v>12</v>
          </cell>
          <cell r="AB766">
            <v>1</v>
          </cell>
          <cell r="AC766" t="str">
            <v>Tall Pantry Cabinet, 15 X 96 X 12</v>
          </cell>
          <cell r="AD766">
            <v>1</v>
          </cell>
          <cell r="AE766">
            <v>33.833333333333336</v>
          </cell>
          <cell r="AF766">
            <v>9.5</v>
          </cell>
          <cell r="AG766">
            <v>10.8</v>
          </cell>
          <cell r="AH766">
            <v>109.07421875</v>
          </cell>
          <cell r="AI766">
            <v>2</v>
          </cell>
          <cell r="AJ766">
            <v>2</v>
          </cell>
          <cell r="AL766">
            <v>2</v>
          </cell>
          <cell r="AM766">
            <v>20</v>
          </cell>
        </row>
        <row r="767">
          <cell r="A767" t="str">
            <v>T159618</v>
          </cell>
          <cell r="B767">
            <v>301</v>
          </cell>
          <cell r="C767">
            <v>356</v>
          </cell>
          <cell r="D767">
            <v>375</v>
          </cell>
          <cell r="E767">
            <v>400</v>
          </cell>
          <cell r="F767">
            <v>495</v>
          </cell>
          <cell r="G767">
            <v>537</v>
          </cell>
          <cell r="H767">
            <v>403</v>
          </cell>
          <cell r="I767">
            <v>403</v>
          </cell>
          <cell r="J767">
            <v>449</v>
          </cell>
          <cell r="K767">
            <v>430</v>
          </cell>
          <cell r="L767">
            <v>430</v>
          </cell>
          <cell r="M767">
            <v>430</v>
          </cell>
          <cell r="N767">
            <v>471</v>
          </cell>
          <cell r="O767">
            <v>496</v>
          </cell>
          <cell r="P767">
            <v>548</v>
          </cell>
          <cell r="S767">
            <v>63</v>
          </cell>
          <cell r="T767">
            <v>69</v>
          </cell>
          <cell r="U767">
            <v>5</v>
          </cell>
          <cell r="V767" t="str">
            <v>Cabinet</v>
          </cell>
          <cell r="W767" t="str">
            <v>TALL</v>
          </cell>
          <cell r="X767" t="str">
            <v>T</v>
          </cell>
          <cell r="Y767">
            <v>15</v>
          </cell>
          <cell r="Z767">
            <v>96</v>
          </cell>
          <cell r="AA767">
            <v>18</v>
          </cell>
          <cell r="AB767">
            <v>1</v>
          </cell>
          <cell r="AC767" t="str">
            <v>Tall Pantry Cabinet, 15 X 96 X 18</v>
          </cell>
          <cell r="AD767">
            <v>1</v>
          </cell>
          <cell r="AE767">
            <v>45.802083333333336</v>
          </cell>
          <cell r="AF767">
            <v>9.5</v>
          </cell>
          <cell r="AG767">
            <v>16</v>
          </cell>
          <cell r="AH767">
            <v>138.986328125</v>
          </cell>
          <cell r="AI767">
            <v>2</v>
          </cell>
          <cell r="AJ767">
            <v>2</v>
          </cell>
          <cell r="AL767">
            <v>2</v>
          </cell>
          <cell r="AM767">
            <v>20</v>
          </cell>
        </row>
        <row r="768">
          <cell r="A768" t="str">
            <v>T1884</v>
          </cell>
          <cell r="B768">
            <v>312</v>
          </cell>
          <cell r="C768">
            <v>367</v>
          </cell>
          <cell r="D768">
            <v>386</v>
          </cell>
          <cell r="E768">
            <v>412</v>
          </cell>
          <cell r="F768">
            <v>511</v>
          </cell>
          <cell r="G768">
            <v>558</v>
          </cell>
          <cell r="H768">
            <v>413</v>
          </cell>
          <cell r="I768">
            <v>413</v>
          </cell>
          <cell r="J768">
            <v>459</v>
          </cell>
          <cell r="K768">
            <v>440</v>
          </cell>
          <cell r="L768">
            <v>440</v>
          </cell>
          <cell r="M768">
            <v>440</v>
          </cell>
          <cell r="N768">
            <v>481</v>
          </cell>
          <cell r="O768">
            <v>506</v>
          </cell>
          <cell r="P768">
            <v>557</v>
          </cell>
          <cell r="S768">
            <v>84</v>
          </cell>
          <cell r="T768">
            <v>92</v>
          </cell>
          <cell r="U768">
            <v>5</v>
          </cell>
          <cell r="V768" t="str">
            <v>Cabinet</v>
          </cell>
          <cell r="W768" t="str">
            <v>TALL</v>
          </cell>
          <cell r="X768" t="str">
            <v>T</v>
          </cell>
          <cell r="Y768">
            <v>18</v>
          </cell>
          <cell r="Z768">
            <v>84</v>
          </cell>
          <cell r="AA768">
            <v>24</v>
          </cell>
          <cell r="AB768">
            <v>1</v>
          </cell>
          <cell r="AC768" t="str">
            <v>Tall Pantry Cabinet, 18 X 84 X 24</v>
          </cell>
          <cell r="AD768">
            <v>1</v>
          </cell>
          <cell r="AE768">
            <v>55</v>
          </cell>
          <cell r="AF768">
            <v>9.9</v>
          </cell>
          <cell r="AG768">
            <v>22.2</v>
          </cell>
          <cell r="AH768">
            <v>163.77031249999999</v>
          </cell>
          <cell r="AI768">
            <v>2</v>
          </cell>
          <cell r="AJ768">
            <v>2</v>
          </cell>
          <cell r="AL768">
            <v>2</v>
          </cell>
          <cell r="AM768">
            <v>20</v>
          </cell>
        </row>
        <row r="769">
          <cell r="A769" t="str">
            <v>T188412</v>
          </cell>
          <cell r="B769">
            <v>252</v>
          </cell>
          <cell r="C769">
            <v>312</v>
          </cell>
          <cell r="D769">
            <v>329</v>
          </cell>
          <cell r="E769">
            <v>352</v>
          </cell>
          <cell r="F769">
            <v>451</v>
          </cell>
          <cell r="G769">
            <v>498</v>
          </cell>
          <cell r="H769">
            <v>357</v>
          </cell>
          <cell r="I769">
            <v>357</v>
          </cell>
          <cell r="J769">
            <v>399</v>
          </cell>
          <cell r="K769">
            <v>384</v>
          </cell>
          <cell r="L769">
            <v>384</v>
          </cell>
          <cell r="M769">
            <v>384</v>
          </cell>
          <cell r="N769">
            <v>421</v>
          </cell>
          <cell r="O769">
            <v>446</v>
          </cell>
          <cell r="P769">
            <v>493</v>
          </cell>
          <cell r="S769">
            <v>42</v>
          </cell>
          <cell r="T769">
            <v>46</v>
          </cell>
          <cell r="U769">
            <v>5</v>
          </cell>
          <cell r="V769" t="str">
            <v>Cabinet</v>
          </cell>
          <cell r="W769" t="str">
            <v>TALL</v>
          </cell>
          <cell r="X769" t="str">
            <v>T</v>
          </cell>
          <cell r="Y769">
            <v>18</v>
          </cell>
          <cell r="Z769">
            <v>84</v>
          </cell>
          <cell r="AA769">
            <v>12</v>
          </cell>
          <cell r="AB769">
            <v>1</v>
          </cell>
          <cell r="AC769" t="str">
            <v>Tall Pantry Cabinet, 18 X 84 X 12</v>
          </cell>
          <cell r="AD769">
            <v>1</v>
          </cell>
          <cell r="AE769">
            <v>32.6875</v>
          </cell>
          <cell r="AF769">
            <v>9.9</v>
          </cell>
          <cell r="AG769">
            <v>11.3</v>
          </cell>
          <cell r="AH769">
            <v>107.57890625</v>
          </cell>
          <cell r="AI769">
            <v>2</v>
          </cell>
          <cell r="AJ769">
            <v>2</v>
          </cell>
          <cell r="AL769">
            <v>2</v>
          </cell>
          <cell r="AM769">
            <v>20</v>
          </cell>
        </row>
        <row r="770">
          <cell r="A770" t="str">
            <v>T188418</v>
          </cell>
          <cell r="B770">
            <v>312</v>
          </cell>
          <cell r="C770">
            <v>367</v>
          </cell>
          <cell r="D770">
            <v>386</v>
          </cell>
          <cell r="E770">
            <v>412</v>
          </cell>
          <cell r="F770">
            <v>511</v>
          </cell>
          <cell r="G770">
            <v>558</v>
          </cell>
          <cell r="H770">
            <v>413</v>
          </cell>
          <cell r="I770">
            <v>413</v>
          </cell>
          <cell r="J770">
            <v>459</v>
          </cell>
          <cell r="K770">
            <v>440</v>
          </cell>
          <cell r="L770">
            <v>440</v>
          </cell>
          <cell r="M770">
            <v>440</v>
          </cell>
          <cell r="N770">
            <v>481</v>
          </cell>
          <cell r="O770">
            <v>506</v>
          </cell>
          <cell r="P770">
            <v>557</v>
          </cell>
          <cell r="S770">
            <v>63</v>
          </cell>
          <cell r="T770">
            <v>69</v>
          </cell>
          <cell r="U770">
            <v>5</v>
          </cell>
          <cell r="V770" t="str">
            <v>Cabinet</v>
          </cell>
          <cell r="W770" t="str">
            <v>TALL</v>
          </cell>
          <cell r="X770" t="str">
            <v>T</v>
          </cell>
          <cell r="Y770">
            <v>18</v>
          </cell>
          <cell r="Z770">
            <v>84</v>
          </cell>
          <cell r="AA770">
            <v>18</v>
          </cell>
          <cell r="AB770">
            <v>1</v>
          </cell>
          <cell r="AC770" t="str">
            <v>Tall Pantry Cabinet, 18 X 84 X 18</v>
          </cell>
          <cell r="AD770">
            <v>1</v>
          </cell>
          <cell r="AE770">
            <v>43.84375</v>
          </cell>
          <cell r="AF770">
            <v>9.9</v>
          </cell>
          <cell r="AG770">
            <v>16.7</v>
          </cell>
          <cell r="AH770">
            <v>135.67460937499999</v>
          </cell>
          <cell r="AI770">
            <v>2</v>
          </cell>
          <cell r="AJ770">
            <v>2</v>
          </cell>
          <cell r="AL770">
            <v>2</v>
          </cell>
          <cell r="AM770">
            <v>20</v>
          </cell>
        </row>
        <row r="771">
          <cell r="A771" t="str">
            <v>T1890</v>
          </cell>
          <cell r="B771">
            <v>312</v>
          </cell>
          <cell r="C771">
            <v>375</v>
          </cell>
          <cell r="D771">
            <v>395</v>
          </cell>
          <cell r="E771">
            <v>422</v>
          </cell>
          <cell r="F771">
            <v>528</v>
          </cell>
          <cell r="G771">
            <v>577</v>
          </cell>
          <cell r="H771">
            <v>418</v>
          </cell>
          <cell r="I771">
            <v>418</v>
          </cell>
          <cell r="J771">
            <v>467</v>
          </cell>
          <cell r="K771">
            <v>446</v>
          </cell>
          <cell r="L771">
            <v>446</v>
          </cell>
          <cell r="M771">
            <v>446</v>
          </cell>
          <cell r="N771">
            <v>491</v>
          </cell>
          <cell r="O771">
            <v>519</v>
          </cell>
          <cell r="P771">
            <v>567</v>
          </cell>
          <cell r="S771">
            <v>84</v>
          </cell>
          <cell r="T771">
            <v>92</v>
          </cell>
          <cell r="U771">
            <v>5</v>
          </cell>
          <cell r="V771" t="str">
            <v>Cabinet</v>
          </cell>
          <cell r="W771" t="str">
            <v>TALL</v>
          </cell>
          <cell r="X771" t="str">
            <v>T</v>
          </cell>
          <cell r="Y771">
            <v>18</v>
          </cell>
          <cell r="Z771">
            <v>90</v>
          </cell>
          <cell r="AA771">
            <v>24</v>
          </cell>
          <cell r="AB771">
            <v>1</v>
          </cell>
          <cell r="AC771" t="str">
            <v>Tall Pantry Cabinet, 18 X 90 X 24</v>
          </cell>
          <cell r="AD771">
            <v>1</v>
          </cell>
          <cell r="AE771">
            <v>57.75</v>
          </cell>
          <cell r="AF771">
            <v>10.6</v>
          </cell>
          <cell r="AG771">
            <v>23.7</v>
          </cell>
          <cell r="AH771">
            <v>171.96406250000001</v>
          </cell>
          <cell r="AI771">
            <v>2</v>
          </cell>
          <cell r="AJ771">
            <v>2</v>
          </cell>
          <cell r="AL771">
            <v>2</v>
          </cell>
          <cell r="AM771">
            <v>20</v>
          </cell>
        </row>
        <row r="772">
          <cell r="A772" t="str">
            <v>T189012</v>
          </cell>
          <cell r="B772">
            <v>252</v>
          </cell>
          <cell r="C772">
            <v>321</v>
          </cell>
          <cell r="D772">
            <v>338</v>
          </cell>
          <cell r="E772">
            <v>361</v>
          </cell>
          <cell r="F772">
            <v>467</v>
          </cell>
          <cell r="G772">
            <v>517</v>
          </cell>
          <cell r="H772">
            <v>362</v>
          </cell>
          <cell r="I772">
            <v>362</v>
          </cell>
          <cell r="J772">
            <v>407</v>
          </cell>
          <cell r="K772">
            <v>390</v>
          </cell>
          <cell r="L772">
            <v>390</v>
          </cell>
          <cell r="M772">
            <v>390</v>
          </cell>
          <cell r="N772">
            <v>431</v>
          </cell>
          <cell r="O772">
            <v>459</v>
          </cell>
          <cell r="P772">
            <v>504</v>
          </cell>
          <cell r="S772">
            <v>42</v>
          </cell>
          <cell r="T772">
            <v>46</v>
          </cell>
          <cell r="U772">
            <v>5</v>
          </cell>
          <cell r="V772" t="str">
            <v>Cabinet</v>
          </cell>
          <cell r="W772" t="str">
            <v>TALL</v>
          </cell>
          <cell r="X772" t="str">
            <v>T</v>
          </cell>
          <cell r="Y772">
            <v>18</v>
          </cell>
          <cell r="Z772">
            <v>90</v>
          </cell>
          <cell r="AA772">
            <v>12</v>
          </cell>
          <cell r="AB772">
            <v>1</v>
          </cell>
          <cell r="AC772" t="str">
            <v>Tall Pantry Cabinet, 18 X 90 X 12</v>
          </cell>
          <cell r="AD772">
            <v>1</v>
          </cell>
          <cell r="AE772">
            <v>34.4375</v>
          </cell>
          <cell r="AF772">
            <v>10.6</v>
          </cell>
          <cell r="AG772">
            <v>12.1</v>
          </cell>
          <cell r="AH772">
            <v>113.42890625</v>
          </cell>
          <cell r="AI772">
            <v>2</v>
          </cell>
          <cell r="AJ772">
            <v>2</v>
          </cell>
          <cell r="AL772">
            <v>2</v>
          </cell>
          <cell r="AM772">
            <v>20</v>
          </cell>
        </row>
        <row r="773">
          <cell r="A773" t="str">
            <v>T189018</v>
          </cell>
          <cell r="B773">
            <v>312</v>
          </cell>
          <cell r="C773">
            <v>375</v>
          </cell>
          <cell r="D773">
            <v>395</v>
          </cell>
          <cell r="E773">
            <v>422</v>
          </cell>
          <cell r="F773">
            <v>528</v>
          </cell>
          <cell r="G773">
            <v>577</v>
          </cell>
          <cell r="H773">
            <v>418</v>
          </cell>
          <cell r="I773">
            <v>418</v>
          </cell>
          <cell r="J773">
            <v>467</v>
          </cell>
          <cell r="K773">
            <v>446</v>
          </cell>
          <cell r="L773">
            <v>446</v>
          </cell>
          <cell r="M773">
            <v>446</v>
          </cell>
          <cell r="N773">
            <v>491</v>
          </cell>
          <cell r="O773">
            <v>519</v>
          </cell>
          <cell r="P773">
            <v>567</v>
          </cell>
          <cell r="S773">
            <v>63</v>
          </cell>
          <cell r="T773">
            <v>69</v>
          </cell>
          <cell r="U773">
            <v>5</v>
          </cell>
          <cell r="V773" t="str">
            <v>Cabinet</v>
          </cell>
          <cell r="W773" t="str">
            <v>TALL</v>
          </cell>
          <cell r="X773" t="str">
            <v>T</v>
          </cell>
          <cell r="Y773">
            <v>18</v>
          </cell>
          <cell r="Z773">
            <v>90</v>
          </cell>
          <cell r="AA773">
            <v>18</v>
          </cell>
          <cell r="AB773">
            <v>1</v>
          </cell>
          <cell r="AC773" t="str">
            <v>Tall Pantry Cabinet, 18 X 90 X 18</v>
          </cell>
          <cell r="AD773">
            <v>1</v>
          </cell>
          <cell r="AE773">
            <v>46.09375</v>
          </cell>
          <cell r="AF773">
            <v>10.6</v>
          </cell>
          <cell r="AG773">
            <v>17.899999999999999</v>
          </cell>
          <cell r="AH773">
            <v>142.69648437500001</v>
          </cell>
          <cell r="AI773">
            <v>2</v>
          </cell>
          <cell r="AJ773">
            <v>2</v>
          </cell>
          <cell r="AL773">
            <v>2</v>
          </cell>
          <cell r="AM773">
            <v>20</v>
          </cell>
        </row>
        <row r="774">
          <cell r="A774" t="str">
            <v>T1893</v>
          </cell>
          <cell r="B774">
            <v>312</v>
          </cell>
          <cell r="C774">
            <v>377</v>
          </cell>
          <cell r="D774">
            <v>397</v>
          </cell>
          <cell r="E774">
            <v>424</v>
          </cell>
          <cell r="F774">
            <v>534</v>
          </cell>
          <cell r="G774">
            <v>586</v>
          </cell>
          <cell r="H774">
            <v>422</v>
          </cell>
          <cell r="I774">
            <v>422</v>
          </cell>
          <cell r="J774">
            <v>472</v>
          </cell>
          <cell r="K774">
            <v>451</v>
          </cell>
          <cell r="L774">
            <v>451</v>
          </cell>
          <cell r="M774">
            <v>451</v>
          </cell>
          <cell r="N774">
            <v>496</v>
          </cell>
          <cell r="O774">
            <v>524</v>
          </cell>
          <cell r="P774">
            <v>575</v>
          </cell>
          <cell r="S774">
            <v>84</v>
          </cell>
          <cell r="T774">
            <v>92</v>
          </cell>
          <cell r="U774">
            <v>5</v>
          </cell>
          <cell r="V774" t="str">
            <v>Cabinet</v>
          </cell>
          <cell r="W774" t="str">
            <v>TALL</v>
          </cell>
          <cell r="X774" t="str">
            <v>T</v>
          </cell>
          <cell r="Y774">
            <v>18</v>
          </cell>
          <cell r="Z774">
            <v>93</v>
          </cell>
          <cell r="AA774">
            <v>24</v>
          </cell>
          <cell r="AB774">
            <v>1</v>
          </cell>
          <cell r="AC774" t="str">
            <v>Tall Pantry Cabinet, 18 X 93 X 24</v>
          </cell>
          <cell r="AD774">
            <v>1</v>
          </cell>
          <cell r="AE774">
            <v>59.125</v>
          </cell>
          <cell r="AF774">
            <v>11</v>
          </cell>
          <cell r="AG774">
            <v>24.5</v>
          </cell>
          <cell r="AH774">
            <v>176.2109375</v>
          </cell>
          <cell r="AI774">
            <v>2</v>
          </cell>
          <cell r="AJ774">
            <v>2</v>
          </cell>
          <cell r="AL774">
            <v>2</v>
          </cell>
          <cell r="AM774">
            <v>20</v>
          </cell>
        </row>
        <row r="775">
          <cell r="A775" t="str">
            <v>T189312</v>
          </cell>
          <cell r="B775">
            <v>252</v>
          </cell>
          <cell r="C775">
            <v>323</v>
          </cell>
          <cell r="D775">
            <v>341</v>
          </cell>
          <cell r="E775">
            <v>364</v>
          </cell>
          <cell r="F775">
            <v>474</v>
          </cell>
          <cell r="G775">
            <v>526</v>
          </cell>
          <cell r="H775">
            <v>366</v>
          </cell>
          <cell r="I775">
            <v>366</v>
          </cell>
          <cell r="J775">
            <v>412</v>
          </cell>
          <cell r="K775">
            <v>395</v>
          </cell>
          <cell r="L775">
            <v>395</v>
          </cell>
          <cell r="M775">
            <v>395</v>
          </cell>
          <cell r="N775">
            <v>436</v>
          </cell>
          <cell r="O775">
            <v>463</v>
          </cell>
          <cell r="P775">
            <v>511</v>
          </cell>
          <cell r="S775">
            <v>42</v>
          </cell>
          <cell r="T775">
            <v>46</v>
          </cell>
          <cell r="U775">
            <v>5</v>
          </cell>
          <cell r="V775" t="str">
            <v>Cabinet</v>
          </cell>
          <cell r="W775" t="str">
            <v>TALL</v>
          </cell>
          <cell r="X775" t="str">
            <v>T</v>
          </cell>
          <cell r="Y775">
            <v>18</v>
          </cell>
          <cell r="Z775">
            <v>93</v>
          </cell>
          <cell r="AA775">
            <v>12</v>
          </cell>
          <cell r="AB775">
            <v>1</v>
          </cell>
          <cell r="AC775" t="str">
            <v>Tall Pantry Cabinet, 18 X 93 X 12</v>
          </cell>
          <cell r="AD775">
            <v>1</v>
          </cell>
          <cell r="AE775">
            <v>35.3125</v>
          </cell>
          <cell r="AF775">
            <v>11</v>
          </cell>
          <cell r="AG775">
            <v>12.5</v>
          </cell>
          <cell r="AH775">
            <v>116.50390625</v>
          </cell>
          <cell r="AI775">
            <v>2</v>
          </cell>
          <cell r="AJ775">
            <v>2</v>
          </cell>
          <cell r="AL775">
            <v>2</v>
          </cell>
          <cell r="AM775">
            <v>20</v>
          </cell>
        </row>
        <row r="776">
          <cell r="A776" t="str">
            <v>T189318</v>
          </cell>
          <cell r="B776">
            <v>312</v>
          </cell>
          <cell r="C776">
            <v>377</v>
          </cell>
          <cell r="D776">
            <v>397</v>
          </cell>
          <cell r="E776">
            <v>424</v>
          </cell>
          <cell r="F776">
            <v>534</v>
          </cell>
          <cell r="G776">
            <v>586</v>
          </cell>
          <cell r="H776">
            <v>422</v>
          </cell>
          <cell r="I776">
            <v>422</v>
          </cell>
          <cell r="J776">
            <v>472</v>
          </cell>
          <cell r="K776">
            <v>451</v>
          </cell>
          <cell r="L776">
            <v>451</v>
          </cell>
          <cell r="M776">
            <v>451</v>
          </cell>
          <cell r="N776">
            <v>496</v>
          </cell>
          <cell r="O776">
            <v>524</v>
          </cell>
          <cell r="P776">
            <v>575</v>
          </cell>
          <cell r="S776">
            <v>63</v>
          </cell>
          <cell r="T776">
            <v>69</v>
          </cell>
          <cell r="U776">
            <v>5</v>
          </cell>
          <cell r="V776" t="str">
            <v>Cabinet</v>
          </cell>
          <cell r="W776" t="str">
            <v>TALL</v>
          </cell>
          <cell r="X776" t="str">
            <v>T</v>
          </cell>
          <cell r="Y776">
            <v>18</v>
          </cell>
          <cell r="Z776">
            <v>93</v>
          </cell>
          <cell r="AA776">
            <v>18</v>
          </cell>
          <cell r="AB776">
            <v>1</v>
          </cell>
          <cell r="AC776" t="str">
            <v>Tall Pantry Cabinet, 18 X 93 X 18</v>
          </cell>
          <cell r="AD776">
            <v>1</v>
          </cell>
          <cell r="AE776">
            <v>47.21875</v>
          </cell>
          <cell r="AF776">
            <v>11</v>
          </cell>
          <cell r="AG776">
            <v>18.5</v>
          </cell>
          <cell r="AH776">
            <v>146.357421875</v>
          </cell>
          <cell r="AI776">
            <v>2</v>
          </cell>
          <cell r="AJ776">
            <v>2</v>
          </cell>
          <cell r="AL776">
            <v>2</v>
          </cell>
          <cell r="AM776">
            <v>20</v>
          </cell>
        </row>
        <row r="777">
          <cell r="A777" t="str">
            <v>T1896</v>
          </cell>
          <cell r="B777">
            <v>314</v>
          </cell>
          <cell r="C777">
            <v>381</v>
          </cell>
          <cell r="D777">
            <v>401</v>
          </cell>
          <cell r="E777">
            <v>428</v>
          </cell>
          <cell r="F777">
            <v>542</v>
          </cell>
          <cell r="G777">
            <v>597</v>
          </cell>
          <cell r="H777">
            <v>429</v>
          </cell>
          <cell r="I777">
            <v>429</v>
          </cell>
          <cell r="J777">
            <v>479</v>
          </cell>
          <cell r="K777">
            <v>460</v>
          </cell>
          <cell r="L777">
            <v>460</v>
          </cell>
          <cell r="M777">
            <v>460</v>
          </cell>
          <cell r="N777">
            <v>503</v>
          </cell>
          <cell r="O777">
            <v>527</v>
          </cell>
          <cell r="P777">
            <v>587</v>
          </cell>
          <cell r="S777">
            <v>84</v>
          </cell>
          <cell r="T777">
            <v>92</v>
          </cell>
          <cell r="U777">
            <v>5</v>
          </cell>
          <cell r="V777" t="str">
            <v>Cabinet</v>
          </cell>
          <cell r="W777" t="str">
            <v>TALL</v>
          </cell>
          <cell r="X777" t="str">
            <v>T</v>
          </cell>
          <cell r="Y777">
            <v>18</v>
          </cell>
          <cell r="Z777">
            <v>96</v>
          </cell>
          <cell r="AA777">
            <v>24</v>
          </cell>
          <cell r="AB777">
            <v>1</v>
          </cell>
          <cell r="AC777" t="str">
            <v>Tall Pantry Cabinet, 18 X 96 X 24</v>
          </cell>
          <cell r="AD777">
            <v>1</v>
          </cell>
          <cell r="AE777">
            <v>63.25</v>
          </cell>
          <cell r="AF777">
            <v>11.4</v>
          </cell>
          <cell r="AG777">
            <v>25.3</v>
          </cell>
          <cell r="AH777">
            <v>188.19218749999999</v>
          </cell>
          <cell r="AI777">
            <v>2</v>
          </cell>
          <cell r="AJ777">
            <v>2</v>
          </cell>
          <cell r="AL777">
            <v>2</v>
          </cell>
          <cell r="AM777">
            <v>20</v>
          </cell>
        </row>
        <row r="778">
          <cell r="A778" t="str">
            <v>T189612</v>
          </cell>
          <cell r="B778">
            <v>254</v>
          </cell>
          <cell r="C778">
            <v>326</v>
          </cell>
          <cell r="D778">
            <v>344</v>
          </cell>
          <cell r="E778">
            <v>368</v>
          </cell>
          <cell r="F778">
            <v>482</v>
          </cell>
          <cell r="G778">
            <v>537</v>
          </cell>
          <cell r="H778">
            <v>373</v>
          </cell>
          <cell r="I778">
            <v>373</v>
          </cell>
          <cell r="J778">
            <v>419</v>
          </cell>
          <cell r="K778">
            <v>404</v>
          </cell>
          <cell r="L778">
            <v>404</v>
          </cell>
          <cell r="M778">
            <v>404</v>
          </cell>
          <cell r="N778">
            <v>443</v>
          </cell>
          <cell r="O778">
            <v>467</v>
          </cell>
          <cell r="P778">
            <v>523</v>
          </cell>
          <cell r="S778">
            <v>42</v>
          </cell>
          <cell r="T778">
            <v>46</v>
          </cell>
          <cell r="U778">
            <v>5</v>
          </cell>
          <cell r="V778" t="str">
            <v>Cabinet</v>
          </cell>
          <cell r="W778" t="str">
            <v>TALL</v>
          </cell>
          <cell r="X778" t="str">
            <v>T</v>
          </cell>
          <cell r="Y778">
            <v>18</v>
          </cell>
          <cell r="Z778">
            <v>96</v>
          </cell>
          <cell r="AA778">
            <v>12</v>
          </cell>
          <cell r="AB778">
            <v>1</v>
          </cell>
          <cell r="AC778" t="str">
            <v>Tall Pantry Cabinet, 18 X 96 X 12</v>
          </cell>
          <cell r="AD778">
            <v>1</v>
          </cell>
          <cell r="AE778">
            <v>37.5625</v>
          </cell>
          <cell r="AF778">
            <v>11.4</v>
          </cell>
          <cell r="AG778">
            <v>12.9</v>
          </cell>
          <cell r="AH778">
            <v>123.44609375</v>
          </cell>
          <cell r="AI778">
            <v>2</v>
          </cell>
          <cell r="AJ778">
            <v>2</v>
          </cell>
          <cell r="AL778">
            <v>2</v>
          </cell>
          <cell r="AM778">
            <v>20</v>
          </cell>
        </row>
        <row r="779">
          <cell r="A779" t="str">
            <v>T189618</v>
          </cell>
          <cell r="B779">
            <v>314</v>
          </cell>
          <cell r="C779">
            <v>381</v>
          </cell>
          <cell r="D779">
            <v>401</v>
          </cell>
          <cell r="E779">
            <v>428</v>
          </cell>
          <cell r="F779">
            <v>542</v>
          </cell>
          <cell r="G779">
            <v>597</v>
          </cell>
          <cell r="H779">
            <v>429</v>
          </cell>
          <cell r="I779">
            <v>429</v>
          </cell>
          <cell r="J779">
            <v>479</v>
          </cell>
          <cell r="K779">
            <v>460</v>
          </cell>
          <cell r="L779">
            <v>460</v>
          </cell>
          <cell r="M779">
            <v>460</v>
          </cell>
          <cell r="N779">
            <v>503</v>
          </cell>
          <cell r="O779">
            <v>527</v>
          </cell>
          <cell r="P779">
            <v>587</v>
          </cell>
          <cell r="S779">
            <v>63</v>
          </cell>
          <cell r="T779">
            <v>69</v>
          </cell>
          <cell r="U779">
            <v>5</v>
          </cell>
          <cell r="V779" t="str">
            <v>Cabinet</v>
          </cell>
          <cell r="W779" t="str">
            <v>TALL</v>
          </cell>
          <cell r="X779" t="str">
            <v>T</v>
          </cell>
          <cell r="Y779">
            <v>18</v>
          </cell>
          <cell r="Z779">
            <v>96</v>
          </cell>
          <cell r="AA779">
            <v>18</v>
          </cell>
          <cell r="AB779">
            <v>1</v>
          </cell>
          <cell r="AC779" t="str">
            <v>Tall Pantry Cabinet, 18 X 96 X 18</v>
          </cell>
          <cell r="AD779">
            <v>1</v>
          </cell>
          <cell r="AE779">
            <v>50.40625</v>
          </cell>
          <cell r="AF779">
            <v>11.4</v>
          </cell>
          <cell r="AG779">
            <v>19.100000000000001</v>
          </cell>
          <cell r="AH779">
            <v>155.81914062499999</v>
          </cell>
          <cell r="AI779">
            <v>2</v>
          </cell>
          <cell r="AJ779">
            <v>2</v>
          </cell>
          <cell r="AL779">
            <v>2</v>
          </cell>
          <cell r="AM779">
            <v>20</v>
          </cell>
        </row>
        <row r="780">
          <cell r="A780" t="str">
            <v>T2184</v>
          </cell>
          <cell r="B780">
            <v>330</v>
          </cell>
          <cell r="C780">
            <v>392</v>
          </cell>
          <cell r="D780">
            <v>413</v>
          </cell>
          <cell r="E780">
            <v>440</v>
          </cell>
          <cell r="F780">
            <v>555</v>
          </cell>
          <cell r="G780">
            <v>618</v>
          </cell>
          <cell r="H780">
            <v>441</v>
          </cell>
          <cell r="I780">
            <v>441</v>
          </cell>
          <cell r="J780">
            <v>493</v>
          </cell>
          <cell r="K780">
            <v>470</v>
          </cell>
          <cell r="L780">
            <v>470</v>
          </cell>
          <cell r="M780">
            <v>470</v>
          </cell>
          <cell r="N780">
            <v>517</v>
          </cell>
          <cell r="O780">
            <v>544</v>
          </cell>
          <cell r="P780">
            <v>595</v>
          </cell>
          <cell r="S780">
            <v>84</v>
          </cell>
          <cell r="T780">
            <v>92</v>
          </cell>
          <cell r="U780">
            <v>5</v>
          </cell>
          <cell r="V780" t="str">
            <v>Cabinet</v>
          </cell>
          <cell r="W780" t="str">
            <v>TALL</v>
          </cell>
          <cell r="X780" t="str">
            <v>T</v>
          </cell>
          <cell r="Y780">
            <v>21</v>
          </cell>
          <cell r="Z780">
            <v>84</v>
          </cell>
          <cell r="AA780">
            <v>24</v>
          </cell>
          <cell r="AB780">
            <v>1</v>
          </cell>
          <cell r="AC780" t="str">
            <v>Tall Pantry Cabinet, 21 X 84 X 24</v>
          </cell>
          <cell r="AD780">
            <v>1</v>
          </cell>
          <cell r="AE780">
            <v>59.729166666666664</v>
          </cell>
          <cell r="AF780">
            <v>11.5</v>
          </cell>
          <cell r="AG780">
            <v>25.8</v>
          </cell>
          <cell r="AH780">
            <v>180.2890625</v>
          </cell>
          <cell r="AI780">
            <v>2</v>
          </cell>
          <cell r="AJ780">
            <v>2</v>
          </cell>
          <cell r="AL780">
            <v>2</v>
          </cell>
          <cell r="AM780">
            <v>20</v>
          </cell>
        </row>
        <row r="781">
          <cell r="A781" t="str">
            <v>T218412</v>
          </cell>
          <cell r="B781">
            <v>259</v>
          </cell>
          <cell r="C781">
            <v>328</v>
          </cell>
          <cell r="D781">
            <v>346</v>
          </cell>
          <cell r="E781">
            <v>369</v>
          </cell>
          <cell r="F781">
            <v>484</v>
          </cell>
          <cell r="G781">
            <v>547</v>
          </cell>
          <cell r="H781">
            <v>374</v>
          </cell>
          <cell r="I781">
            <v>374</v>
          </cell>
          <cell r="J781">
            <v>422</v>
          </cell>
          <cell r="K781">
            <v>404</v>
          </cell>
          <cell r="L781">
            <v>404</v>
          </cell>
          <cell r="M781">
            <v>404</v>
          </cell>
          <cell r="N781">
            <v>446</v>
          </cell>
          <cell r="O781">
            <v>473</v>
          </cell>
          <cell r="P781">
            <v>520</v>
          </cell>
          <cell r="S781">
            <v>42</v>
          </cell>
          <cell r="T781">
            <v>46</v>
          </cell>
          <cell r="U781">
            <v>5</v>
          </cell>
          <cell r="V781" t="str">
            <v>Cabinet</v>
          </cell>
          <cell r="W781" t="str">
            <v>TALL</v>
          </cell>
          <cell r="X781" t="str">
            <v>T</v>
          </cell>
          <cell r="Y781">
            <v>21</v>
          </cell>
          <cell r="Z781">
            <v>84</v>
          </cell>
          <cell r="AA781">
            <v>12</v>
          </cell>
          <cell r="AB781">
            <v>1</v>
          </cell>
          <cell r="AC781" t="str">
            <v>Tall Pantry Cabinet, 21 X 84 X 12</v>
          </cell>
          <cell r="AD781">
            <v>1</v>
          </cell>
          <cell r="AE781">
            <v>35.916666666666671</v>
          </cell>
          <cell r="AF781">
            <v>11.5</v>
          </cell>
          <cell r="AG781">
            <v>13.1</v>
          </cell>
          <cell r="AH781">
            <v>119.87890625</v>
          </cell>
          <cell r="AI781">
            <v>2</v>
          </cell>
          <cell r="AJ781">
            <v>2</v>
          </cell>
          <cell r="AL781">
            <v>2</v>
          </cell>
          <cell r="AM781">
            <v>20</v>
          </cell>
        </row>
        <row r="782">
          <cell r="A782" t="str">
            <v>T218418</v>
          </cell>
          <cell r="B782">
            <v>330</v>
          </cell>
          <cell r="C782">
            <v>392</v>
          </cell>
          <cell r="D782">
            <v>413</v>
          </cell>
          <cell r="E782">
            <v>440</v>
          </cell>
          <cell r="F782">
            <v>555</v>
          </cell>
          <cell r="G782">
            <v>618</v>
          </cell>
          <cell r="H782">
            <v>441</v>
          </cell>
          <cell r="I782">
            <v>441</v>
          </cell>
          <cell r="J782">
            <v>493</v>
          </cell>
          <cell r="K782">
            <v>470</v>
          </cell>
          <cell r="L782">
            <v>470</v>
          </cell>
          <cell r="M782">
            <v>470</v>
          </cell>
          <cell r="N782">
            <v>517</v>
          </cell>
          <cell r="O782">
            <v>544</v>
          </cell>
          <cell r="P782">
            <v>595</v>
          </cell>
          <cell r="S782">
            <v>63</v>
          </cell>
          <cell r="T782">
            <v>69</v>
          </cell>
          <cell r="U782">
            <v>5</v>
          </cell>
          <cell r="V782" t="str">
            <v>Cabinet</v>
          </cell>
          <cell r="W782" t="str">
            <v>TALL</v>
          </cell>
          <cell r="X782" t="str">
            <v>T</v>
          </cell>
          <cell r="Y782">
            <v>21</v>
          </cell>
          <cell r="Z782">
            <v>84</v>
          </cell>
          <cell r="AA782">
            <v>18</v>
          </cell>
          <cell r="AB782">
            <v>1</v>
          </cell>
          <cell r="AC782" t="str">
            <v>Tall Pantry Cabinet, 21 X 84 X 18</v>
          </cell>
          <cell r="AD782">
            <v>1</v>
          </cell>
          <cell r="AE782">
            <v>47.822916666666664</v>
          </cell>
          <cell r="AF782">
            <v>11.5</v>
          </cell>
          <cell r="AG782">
            <v>19.5</v>
          </cell>
          <cell r="AH782">
            <v>150.083984375</v>
          </cell>
          <cell r="AI782">
            <v>2</v>
          </cell>
          <cell r="AJ782">
            <v>2</v>
          </cell>
          <cell r="AL782">
            <v>2</v>
          </cell>
          <cell r="AM782">
            <v>20</v>
          </cell>
        </row>
        <row r="783">
          <cell r="A783" t="str">
            <v>T2190</v>
          </cell>
          <cell r="B783">
            <v>330</v>
          </cell>
          <cell r="C783">
            <v>401</v>
          </cell>
          <cell r="D783">
            <v>423</v>
          </cell>
          <cell r="E783">
            <v>451</v>
          </cell>
          <cell r="F783">
            <v>575</v>
          </cell>
          <cell r="G783">
            <v>639</v>
          </cell>
          <cell r="H783">
            <v>447</v>
          </cell>
          <cell r="I783">
            <v>447</v>
          </cell>
          <cell r="J783">
            <v>502</v>
          </cell>
          <cell r="K783">
            <v>479</v>
          </cell>
          <cell r="L783">
            <v>479</v>
          </cell>
          <cell r="M783">
            <v>479</v>
          </cell>
          <cell r="N783">
            <v>527</v>
          </cell>
          <cell r="O783">
            <v>555</v>
          </cell>
          <cell r="P783">
            <v>609</v>
          </cell>
          <cell r="S783">
            <v>84</v>
          </cell>
          <cell r="T783">
            <v>92</v>
          </cell>
          <cell r="U783">
            <v>5</v>
          </cell>
          <cell r="V783" t="str">
            <v>Cabinet</v>
          </cell>
          <cell r="W783" t="str">
            <v>TALL</v>
          </cell>
          <cell r="X783" t="str">
            <v>T</v>
          </cell>
          <cell r="Y783">
            <v>21</v>
          </cell>
          <cell r="Z783">
            <v>90</v>
          </cell>
          <cell r="AA783">
            <v>24</v>
          </cell>
          <cell r="AB783">
            <v>1</v>
          </cell>
          <cell r="AC783" t="str">
            <v>Tall Pantry Cabinet, 21 X 90 X 24</v>
          </cell>
          <cell r="AD783">
            <v>1</v>
          </cell>
          <cell r="AE783">
            <v>62.604166666666664</v>
          </cell>
          <cell r="AF783">
            <v>12.4</v>
          </cell>
          <cell r="AG783">
            <v>27.6</v>
          </cell>
          <cell r="AH783">
            <v>189.31718749999999</v>
          </cell>
          <cell r="AI783">
            <v>2</v>
          </cell>
          <cell r="AJ783">
            <v>2</v>
          </cell>
          <cell r="AL783">
            <v>2</v>
          </cell>
          <cell r="AM783">
            <v>20</v>
          </cell>
        </row>
        <row r="784">
          <cell r="A784" t="str">
            <v>T219012</v>
          </cell>
          <cell r="B784">
            <v>259</v>
          </cell>
          <cell r="C784">
            <v>337</v>
          </cell>
          <cell r="D784">
            <v>356</v>
          </cell>
          <cell r="E784">
            <v>380</v>
          </cell>
          <cell r="F784">
            <v>504</v>
          </cell>
          <cell r="G784">
            <v>568</v>
          </cell>
          <cell r="H784">
            <v>380</v>
          </cell>
          <cell r="I784">
            <v>380</v>
          </cell>
          <cell r="J784">
            <v>431</v>
          </cell>
          <cell r="K784">
            <v>412</v>
          </cell>
          <cell r="L784">
            <v>412</v>
          </cell>
          <cell r="M784">
            <v>412</v>
          </cell>
          <cell r="N784">
            <v>456</v>
          </cell>
          <cell r="O784">
            <v>484</v>
          </cell>
          <cell r="P784">
            <v>533</v>
          </cell>
          <cell r="S784">
            <v>42</v>
          </cell>
          <cell r="T784">
            <v>46</v>
          </cell>
          <cell r="U784">
            <v>5</v>
          </cell>
          <cell r="V784" t="str">
            <v>Cabinet</v>
          </cell>
          <cell r="W784" t="str">
            <v>TALL</v>
          </cell>
          <cell r="X784" t="str">
            <v>T</v>
          </cell>
          <cell r="Y784">
            <v>21</v>
          </cell>
          <cell r="Z784">
            <v>90</v>
          </cell>
          <cell r="AA784">
            <v>12</v>
          </cell>
          <cell r="AB784">
            <v>1</v>
          </cell>
          <cell r="AC784" t="str">
            <v>Tall Pantry Cabinet, 21 X 90 X 12</v>
          </cell>
          <cell r="AD784">
            <v>1</v>
          </cell>
          <cell r="AE784">
            <v>37.791666666666671</v>
          </cell>
          <cell r="AF784">
            <v>12.4</v>
          </cell>
          <cell r="AG784">
            <v>14.1</v>
          </cell>
          <cell r="AH784">
            <v>126.56328125</v>
          </cell>
          <cell r="AI784">
            <v>2</v>
          </cell>
          <cell r="AJ784">
            <v>2</v>
          </cell>
          <cell r="AL784">
            <v>2</v>
          </cell>
          <cell r="AM784">
            <v>20</v>
          </cell>
        </row>
        <row r="785">
          <cell r="A785" t="str">
            <v>T219018</v>
          </cell>
          <cell r="B785">
            <v>330</v>
          </cell>
          <cell r="C785">
            <v>401</v>
          </cell>
          <cell r="D785">
            <v>423</v>
          </cell>
          <cell r="E785">
            <v>451</v>
          </cell>
          <cell r="F785">
            <v>575</v>
          </cell>
          <cell r="G785">
            <v>639</v>
          </cell>
          <cell r="H785">
            <v>447</v>
          </cell>
          <cell r="I785">
            <v>447</v>
          </cell>
          <cell r="J785">
            <v>502</v>
          </cell>
          <cell r="K785">
            <v>479</v>
          </cell>
          <cell r="L785">
            <v>479</v>
          </cell>
          <cell r="M785">
            <v>479</v>
          </cell>
          <cell r="N785">
            <v>527</v>
          </cell>
          <cell r="O785">
            <v>555</v>
          </cell>
          <cell r="P785">
            <v>609</v>
          </cell>
          <cell r="S785">
            <v>63</v>
          </cell>
          <cell r="T785">
            <v>69</v>
          </cell>
          <cell r="U785">
            <v>5</v>
          </cell>
          <cell r="V785" t="str">
            <v>Cabinet</v>
          </cell>
          <cell r="W785" t="str">
            <v>TALL</v>
          </cell>
          <cell r="X785" t="str">
            <v>T</v>
          </cell>
          <cell r="Y785">
            <v>21</v>
          </cell>
          <cell r="Z785">
            <v>90</v>
          </cell>
          <cell r="AA785">
            <v>18</v>
          </cell>
          <cell r="AB785">
            <v>1</v>
          </cell>
          <cell r="AC785" t="str">
            <v>Tall Pantry Cabinet, 21 X 90 X 18</v>
          </cell>
          <cell r="AD785">
            <v>1</v>
          </cell>
          <cell r="AE785">
            <v>50.197916666666664</v>
          </cell>
          <cell r="AF785">
            <v>12.4</v>
          </cell>
          <cell r="AG785">
            <v>20.8</v>
          </cell>
          <cell r="AH785">
            <v>157.94023437499999</v>
          </cell>
          <cell r="AI785">
            <v>2</v>
          </cell>
          <cell r="AJ785">
            <v>2</v>
          </cell>
          <cell r="AL785">
            <v>2</v>
          </cell>
          <cell r="AM785">
            <v>20</v>
          </cell>
        </row>
        <row r="786">
          <cell r="A786" t="str">
            <v>T2193</v>
          </cell>
          <cell r="B786">
            <v>330</v>
          </cell>
          <cell r="C786">
            <v>402</v>
          </cell>
          <cell r="D786">
            <v>423</v>
          </cell>
          <cell r="E786">
            <v>452</v>
          </cell>
          <cell r="F786">
            <v>580</v>
          </cell>
          <cell r="G786">
            <v>650</v>
          </cell>
          <cell r="H786">
            <v>451</v>
          </cell>
          <cell r="I786">
            <v>451</v>
          </cell>
          <cell r="J786">
            <v>506</v>
          </cell>
          <cell r="K786">
            <v>483</v>
          </cell>
          <cell r="L786">
            <v>483</v>
          </cell>
          <cell r="M786">
            <v>483</v>
          </cell>
          <cell r="N786">
            <v>532</v>
          </cell>
          <cell r="O786">
            <v>559</v>
          </cell>
          <cell r="P786">
            <v>616</v>
          </cell>
          <cell r="S786">
            <v>84</v>
          </cell>
          <cell r="T786">
            <v>92</v>
          </cell>
          <cell r="U786">
            <v>5</v>
          </cell>
          <cell r="V786" t="str">
            <v>Cabinet</v>
          </cell>
          <cell r="W786" t="str">
            <v>TALL</v>
          </cell>
          <cell r="X786" t="str">
            <v>T</v>
          </cell>
          <cell r="Y786">
            <v>21</v>
          </cell>
          <cell r="Z786">
            <v>93</v>
          </cell>
          <cell r="AA786">
            <v>24</v>
          </cell>
          <cell r="AB786">
            <v>1</v>
          </cell>
          <cell r="AC786" t="str">
            <v>Tall Pantry Cabinet, 21 X 93 X 24</v>
          </cell>
          <cell r="AD786">
            <v>1</v>
          </cell>
          <cell r="AE786">
            <v>64.041666666666657</v>
          </cell>
          <cell r="AF786">
            <v>12.8</v>
          </cell>
          <cell r="AG786">
            <v>28.5</v>
          </cell>
          <cell r="AH786">
            <v>193.68125000000001</v>
          </cell>
          <cell r="AI786">
            <v>2</v>
          </cell>
          <cell r="AJ786">
            <v>2</v>
          </cell>
          <cell r="AL786">
            <v>2</v>
          </cell>
          <cell r="AM786">
            <v>20</v>
          </cell>
        </row>
        <row r="787">
          <cell r="A787" t="str">
            <v>T219312</v>
          </cell>
          <cell r="B787">
            <v>259</v>
          </cell>
          <cell r="C787">
            <v>338</v>
          </cell>
          <cell r="D787">
            <v>357</v>
          </cell>
          <cell r="E787">
            <v>381</v>
          </cell>
          <cell r="F787">
            <v>509</v>
          </cell>
          <cell r="G787">
            <v>579</v>
          </cell>
          <cell r="H787">
            <v>384</v>
          </cell>
          <cell r="I787">
            <v>384</v>
          </cell>
          <cell r="J787">
            <v>435</v>
          </cell>
          <cell r="K787">
            <v>417</v>
          </cell>
          <cell r="L787">
            <v>417</v>
          </cell>
          <cell r="M787">
            <v>417</v>
          </cell>
          <cell r="N787">
            <v>461</v>
          </cell>
          <cell r="O787">
            <v>488</v>
          </cell>
          <cell r="P787">
            <v>541</v>
          </cell>
          <cell r="S787">
            <v>42</v>
          </cell>
          <cell r="T787">
            <v>46</v>
          </cell>
          <cell r="U787">
            <v>5</v>
          </cell>
          <cell r="V787" t="str">
            <v>Cabinet</v>
          </cell>
          <cell r="W787" t="str">
            <v>TALL</v>
          </cell>
          <cell r="X787" t="str">
            <v>T</v>
          </cell>
          <cell r="Y787">
            <v>21</v>
          </cell>
          <cell r="Z787">
            <v>93</v>
          </cell>
          <cell r="AA787">
            <v>12</v>
          </cell>
          <cell r="AB787">
            <v>1</v>
          </cell>
          <cell r="AC787" t="str">
            <v>Tall Pantry Cabinet, 21 X 93 X 12</v>
          </cell>
          <cell r="AD787">
            <v>1</v>
          </cell>
          <cell r="AE787">
            <v>38.729166666666664</v>
          </cell>
          <cell r="AF787">
            <v>12.8</v>
          </cell>
          <cell r="AG787">
            <v>14.5</v>
          </cell>
          <cell r="AH787">
            <v>129.75546875000001</v>
          </cell>
          <cell r="AI787">
            <v>2</v>
          </cell>
          <cell r="AJ787">
            <v>2</v>
          </cell>
          <cell r="AL787">
            <v>2</v>
          </cell>
          <cell r="AM787">
            <v>20</v>
          </cell>
        </row>
        <row r="788">
          <cell r="A788" t="str">
            <v>T219318</v>
          </cell>
          <cell r="B788">
            <v>330</v>
          </cell>
          <cell r="C788">
            <v>402</v>
          </cell>
          <cell r="D788">
            <v>423</v>
          </cell>
          <cell r="E788">
            <v>452</v>
          </cell>
          <cell r="F788">
            <v>580</v>
          </cell>
          <cell r="G788">
            <v>650</v>
          </cell>
          <cell r="H788">
            <v>451</v>
          </cell>
          <cell r="I788">
            <v>451</v>
          </cell>
          <cell r="J788">
            <v>506</v>
          </cell>
          <cell r="K788">
            <v>483</v>
          </cell>
          <cell r="L788">
            <v>483</v>
          </cell>
          <cell r="M788">
            <v>483</v>
          </cell>
          <cell r="N788">
            <v>532</v>
          </cell>
          <cell r="O788">
            <v>559</v>
          </cell>
          <cell r="P788">
            <v>616</v>
          </cell>
          <cell r="S788">
            <v>63</v>
          </cell>
          <cell r="T788">
            <v>69</v>
          </cell>
          <cell r="U788">
            <v>5</v>
          </cell>
          <cell r="V788" t="str">
            <v>Cabinet</v>
          </cell>
          <cell r="W788" t="str">
            <v>TALL</v>
          </cell>
          <cell r="X788" t="str">
            <v>T</v>
          </cell>
          <cell r="Y788">
            <v>21</v>
          </cell>
          <cell r="Z788">
            <v>93</v>
          </cell>
          <cell r="AA788">
            <v>18</v>
          </cell>
          <cell r="AB788">
            <v>1</v>
          </cell>
          <cell r="AC788" t="str">
            <v>Tall Pantry Cabinet, 21 X 93 X 18</v>
          </cell>
          <cell r="AD788">
            <v>1</v>
          </cell>
          <cell r="AE788">
            <v>51.385416666666664</v>
          </cell>
          <cell r="AF788">
            <v>12.8</v>
          </cell>
          <cell r="AG788">
            <v>21.5</v>
          </cell>
          <cell r="AH788">
            <v>161.71835937500001</v>
          </cell>
          <cell r="AI788">
            <v>2</v>
          </cell>
          <cell r="AJ788">
            <v>2</v>
          </cell>
          <cell r="AL788">
            <v>2</v>
          </cell>
          <cell r="AM788">
            <v>20</v>
          </cell>
        </row>
        <row r="789">
          <cell r="A789" t="str">
            <v>T2196</v>
          </cell>
          <cell r="B789">
            <v>333</v>
          </cell>
          <cell r="C789">
            <v>406</v>
          </cell>
          <cell r="D789">
            <v>428</v>
          </cell>
          <cell r="E789">
            <v>457</v>
          </cell>
          <cell r="F789">
            <v>590</v>
          </cell>
          <cell r="G789">
            <v>663</v>
          </cell>
          <cell r="H789">
            <v>457</v>
          </cell>
          <cell r="I789">
            <v>457</v>
          </cell>
          <cell r="J789">
            <v>513</v>
          </cell>
          <cell r="K789">
            <v>490</v>
          </cell>
          <cell r="L789">
            <v>490</v>
          </cell>
          <cell r="M789">
            <v>490</v>
          </cell>
          <cell r="N789">
            <v>540</v>
          </cell>
          <cell r="O789">
            <v>566</v>
          </cell>
          <cell r="P789">
            <v>626</v>
          </cell>
          <cell r="S789">
            <v>84</v>
          </cell>
          <cell r="T789">
            <v>92</v>
          </cell>
          <cell r="U789">
            <v>5</v>
          </cell>
          <cell r="V789" t="str">
            <v>Cabinet</v>
          </cell>
          <cell r="W789" t="str">
            <v>TALL</v>
          </cell>
          <cell r="X789" t="str">
            <v>T</v>
          </cell>
          <cell r="Y789">
            <v>21</v>
          </cell>
          <cell r="Z789">
            <v>96</v>
          </cell>
          <cell r="AA789">
            <v>24</v>
          </cell>
          <cell r="AB789">
            <v>1</v>
          </cell>
          <cell r="AC789" t="str">
            <v>Tall Pantry Cabinet, 21 X 96 X 24</v>
          </cell>
          <cell r="AD789">
            <v>1</v>
          </cell>
          <cell r="AE789">
            <v>68.729166666666671</v>
          </cell>
          <cell r="AF789">
            <v>13.3</v>
          </cell>
          <cell r="AG789">
            <v>29.4</v>
          </cell>
          <cell r="AH789">
            <v>207.48593750000001</v>
          </cell>
          <cell r="AI789">
            <v>2</v>
          </cell>
          <cell r="AJ789">
            <v>2</v>
          </cell>
          <cell r="AL789">
            <v>2</v>
          </cell>
          <cell r="AM789">
            <v>20</v>
          </cell>
        </row>
        <row r="790">
          <cell r="A790" t="str">
            <v>T219612</v>
          </cell>
          <cell r="B790">
            <v>262</v>
          </cell>
          <cell r="C790">
            <v>342</v>
          </cell>
          <cell r="D790">
            <v>361</v>
          </cell>
          <cell r="E790">
            <v>386</v>
          </cell>
          <cell r="F790">
            <v>519</v>
          </cell>
          <cell r="G790">
            <v>592</v>
          </cell>
          <cell r="H790">
            <v>390</v>
          </cell>
          <cell r="I790">
            <v>390</v>
          </cell>
          <cell r="J790">
            <v>442</v>
          </cell>
          <cell r="K790">
            <v>424</v>
          </cell>
          <cell r="L790">
            <v>424</v>
          </cell>
          <cell r="M790">
            <v>424</v>
          </cell>
          <cell r="N790">
            <v>469</v>
          </cell>
          <cell r="O790">
            <v>495</v>
          </cell>
          <cell r="P790">
            <v>550</v>
          </cell>
          <cell r="S790">
            <v>42</v>
          </cell>
          <cell r="T790">
            <v>46</v>
          </cell>
          <cell r="U790">
            <v>5</v>
          </cell>
          <cell r="V790" t="str">
            <v>Cabinet</v>
          </cell>
          <cell r="W790" t="str">
            <v>TALL</v>
          </cell>
          <cell r="X790" t="str">
            <v>T</v>
          </cell>
          <cell r="Y790">
            <v>21</v>
          </cell>
          <cell r="Z790">
            <v>96</v>
          </cell>
          <cell r="AA790">
            <v>12</v>
          </cell>
          <cell r="AB790">
            <v>1</v>
          </cell>
          <cell r="AC790" t="str">
            <v>Tall Pantry Cabinet, 21 X 96 X 12</v>
          </cell>
          <cell r="AD790">
            <v>1</v>
          </cell>
          <cell r="AE790">
            <v>41.291666666666664</v>
          </cell>
          <cell r="AF790">
            <v>13.3</v>
          </cell>
          <cell r="AG790">
            <v>15</v>
          </cell>
          <cell r="AH790">
            <v>137.81796875000001</v>
          </cell>
          <cell r="AI790">
            <v>2</v>
          </cell>
          <cell r="AJ790">
            <v>2</v>
          </cell>
          <cell r="AL790">
            <v>2</v>
          </cell>
          <cell r="AM790">
            <v>20</v>
          </cell>
        </row>
        <row r="791">
          <cell r="A791" t="str">
            <v>T219618</v>
          </cell>
          <cell r="B791">
            <v>333</v>
          </cell>
          <cell r="C791">
            <v>406</v>
          </cell>
          <cell r="D791">
            <v>428</v>
          </cell>
          <cell r="E791">
            <v>457</v>
          </cell>
          <cell r="F791">
            <v>590</v>
          </cell>
          <cell r="G791">
            <v>663</v>
          </cell>
          <cell r="H791">
            <v>457</v>
          </cell>
          <cell r="I791">
            <v>457</v>
          </cell>
          <cell r="J791">
            <v>513</v>
          </cell>
          <cell r="K791">
            <v>490</v>
          </cell>
          <cell r="L791">
            <v>490</v>
          </cell>
          <cell r="M791">
            <v>490</v>
          </cell>
          <cell r="N791">
            <v>540</v>
          </cell>
          <cell r="O791">
            <v>566</v>
          </cell>
          <cell r="P791">
            <v>626</v>
          </cell>
          <cell r="S791">
            <v>63</v>
          </cell>
          <cell r="T791">
            <v>69</v>
          </cell>
          <cell r="U791">
            <v>5</v>
          </cell>
          <cell r="V791" t="str">
            <v>Cabinet</v>
          </cell>
          <cell r="W791" t="str">
            <v>TALL</v>
          </cell>
          <cell r="X791" t="str">
            <v>T</v>
          </cell>
          <cell r="Y791">
            <v>21</v>
          </cell>
          <cell r="Z791">
            <v>96</v>
          </cell>
          <cell r="AA791">
            <v>18</v>
          </cell>
          <cell r="AB791">
            <v>1</v>
          </cell>
          <cell r="AC791" t="str">
            <v>Tall Pantry Cabinet, 21 X 96 X 18</v>
          </cell>
          <cell r="AD791">
            <v>1</v>
          </cell>
          <cell r="AE791">
            <v>55.010416666666664</v>
          </cell>
          <cell r="AF791">
            <v>13.3</v>
          </cell>
          <cell r="AG791">
            <v>22.2</v>
          </cell>
          <cell r="AH791">
            <v>172.65195312500001</v>
          </cell>
          <cell r="AI791">
            <v>2</v>
          </cell>
          <cell r="AJ791">
            <v>2</v>
          </cell>
          <cell r="AL791">
            <v>2</v>
          </cell>
          <cell r="AM791">
            <v>20</v>
          </cell>
        </row>
        <row r="792">
          <cell r="A792" t="str">
            <v>T2484</v>
          </cell>
          <cell r="B792">
            <v>367</v>
          </cell>
          <cell r="C792">
            <v>450</v>
          </cell>
          <cell r="D792">
            <v>475</v>
          </cell>
          <cell r="E792">
            <v>508</v>
          </cell>
          <cell r="F792">
            <v>640</v>
          </cell>
          <cell r="G792">
            <v>693</v>
          </cell>
          <cell r="H792">
            <v>541</v>
          </cell>
          <cell r="I792">
            <v>541</v>
          </cell>
          <cell r="J792">
            <v>603</v>
          </cell>
          <cell r="K792">
            <v>582</v>
          </cell>
          <cell r="L792">
            <v>582</v>
          </cell>
          <cell r="M792">
            <v>582</v>
          </cell>
          <cell r="N792">
            <v>639</v>
          </cell>
          <cell r="O792">
            <v>685</v>
          </cell>
          <cell r="P792">
            <v>759</v>
          </cell>
          <cell r="S792">
            <v>84</v>
          </cell>
          <cell r="T792">
            <v>92</v>
          </cell>
          <cell r="U792">
            <v>10</v>
          </cell>
          <cell r="V792" t="str">
            <v>Cabinet</v>
          </cell>
          <cell r="W792" t="str">
            <v>TALL</v>
          </cell>
          <cell r="X792" t="str">
            <v>T</v>
          </cell>
          <cell r="Y792">
            <v>24</v>
          </cell>
          <cell r="Z792">
            <v>84</v>
          </cell>
          <cell r="AA792">
            <v>24</v>
          </cell>
          <cell r="AB792">
            <v>0</v>
          </cell>
          <cell r="AC792" t="str">
            <v>Tall Pantry Cabinet, 24 X 84 X 24</v>
          </cell>
          <cell r="AD792">
            <v>1</v>
          </cell>
          <cell r="AE792">
            <v>64.458333333333343</v>
          </cell>
          <cell r="AF792">
            <v>13.2</v>
          </cell>
          <cell r="AG792">
            <v>29.4</v>
          </cell>
          <cell r="AH792">
            <v>197.10781249999999</v>
          </cell>
          <cell r="AI792">
            <v>4</v>
          </cell>
          <cell r="AJ792">
            <v>4</v>
          </cell>
          <cell r="AL792">
            <v>2</v>
          </cell>
          <cell r="AM792">
            <v>30</v>
          </cell>
        </row>
        <row r="793">
          <cell r="A793" t="str">
            <v>T248412</v>
          </cell>
          <cell r="B793">
            <v>294</v>
          </cell>
          <cell r="C793">
            <v>385</v>
          </cell>
          <cell r="D793">
            <v>407</v>
          </cell>
          <cell r="E793">
            <v>436</v>
          </cell>
          <cell r="F793">
            <v>568</v>
          </cell>
          <cell r="G793">
            <v>620</v>
          </cell>
          <cell r="H793">
            <v>473</v>
          </cell>
          <cell r="I793">
            <v>473</v>
          </cell>
          <cell r="J793">
            <v>531</v>
          </cell>
          <cell r="K793">
            <v>514</v>
          </cell>
          <cell r="L793">
            <v>514</v>
          </cell>
          <cell r="M793">
            <v>514</v>
          </cell>
          <cell r="N793">
            <v>566</v>
          </cell>
          <cell r="O793">
            <v>613</v>
          </cell>
          <cell r="P793">
            <v>683</v>
          </cell>
          <cell r="S793">
            <v>42</v>
          </cell>
          <cell r="T793">
            <v>46</v>
          </cell>
          <cell r="U793">
            <v>10</v>
          </cell>
          <cell r="V793" t="str">
            <v>Cabinet</v>
          </cell>
          <cell r="W793" t="str">
            <v>TALL</v>
          </cell>
          <cell r="X793" t="str">
            <v>T</v>
          </cell>
          <cell r="Y793">
            <v>24</v>
          </cell>
          <cell r="Z793">
            <v>84</v>
          </cell>
          <cell r="AA793">
            <v>12</v>
          </cell>
          <cell r="AB793">
            <v>0</v>
          </cell>
          <cell r="AC793" t="str">
            <v>Tall Pantry Cabinet, 24 X 84 X 12</v>
          </cell>
          <cell r="AD793">
            <v>1</v>
          </cell>
          <cell r="AE793">
            <v>39.145833333333329</v>
          </cell>
          <cell r="AF793">
            <v>13.2</v>
          </cell>
          <cell r="AG793">
            <v>15</v>
          </cell>
          <cell r="AH793">
            <v>132.47890624999999</v>
          </cell>
          <cell r="AI793">
            <v>4</v>
          </cell>
          <cell r="AJ793">
            <v>4</v>
          </cell>
          <cell r="AL793">
            <v>2</v>
          </cell>
          <cell r="AM793">
            <v>30</v>
          </cell>
        </row>
        <row r="794">
          <cell r="A794" t="str">
            <v>T248418</v>
          </cell>
          <cell r="B794">
            <v>367</v>
          </cell>
          <cell r="C794">
            <v>450</v>
          </cell>
          <cell r="D794">
            <v>475</v>
          </cell>
          <cell r="E794">
            <v>508</v>
          </cell>
          <cell r="F794">
            <v>640</v>
          </cell>
          <cell r="G794">
            <v>693</v>
          </cell>
          <cell r="H794">
            <v>541</v>
          </cell>
          <cell r="I794">
            <v>541</v>
          </cell>
          <cell r="J794">
            <v>603</v>
          </cell>
          <cell r="K794">
            <v>582</v>
          </cell>
          <cell r="L794">
            <v>582</v>
          </cell>
          <cell r="M794">
            <v>582</v>
          </cell>
          <cell r="N794">
            <v>639</v>
          </cell>
          <cell r="O794">
            <v>685</v>
          </cell>
          <cell r="P794">
            <v>759</v>
          </cell>
          <cell r="S794">
            <v>63</v>
          </cell>
          <cell r="T794">
            <v>69</v>
          </cell>
          <cell r="U794">
            <v>10</v>
          </cell>
          <cell r="V794" t="str">
            <v>Cabinet</v>
          </cell>
          <cell r="W794" t="str">
            <v>TALL</v>
          </cell>
          <cell r="X794" t="str">
            <v>T</v>
          </cell>
          <cell r="Y794">
            <v>24</v>
          </cell>
          <cell r="Z794">
            <v>84</v>
          </cell>
          <cell r="AA794">
            <v>18</v>
          </cell>
          <cell r="AB794">
            <v>0</v>
          </cell>
          <cell r="AC794" t="str">
            <v>Tall Pantry Cabinet, 24 X 84 X 18</v>
          </cell>
          <cell r="AD794">
            <v>1</v>
          </cell>
          <cell r="AE794">
            <v>51.802083333333336</v>
          </cell>
          <cell r="AF794">
            <v>13.2</v>
          </cell>
          <cell r="AG794">
            <v>22.2</v>
          </cell>
          <cell r="AH794">
            <v>164.79335937499999</v>
          </cell>
          <cell r="AI794">
            <v>4</v>
          </cell>
          <cell r="AJ794">
            <v>4</v>
          </cell>
          <cell r="AL794">
            <v>2</v>
          </cell>
          <cell r="AM794">
            <v>30</v>
          </cell>
        </row>
        <row r="795">
          <cell r="A795" t="str">
            <v>T2490</v>
          </cell>
          <cell r="B795">
            <v>367</v>
          </cell>
          <cell r="C795">
            <v>459</v>
          </cell>
          <cell r="D795">
            <v>485</v>
          </cell>
          <cell r="E795">
            <v>519</v>
          </cell>
          <cell r="F795">
            <v>661</v>
          </cell>
          <cell r="G795">
            <v>717</v>
          </cell>
          <cell r="H795">
            <v>549</v>
          </cell>
          <cell r="I795">
            <v>549</v>
          </cell>
          <cell r="J795">
            <v>615</v>
          </cell>
          <cell r="K795">
            <v>592</v>
          </cell>
          <cell r="L795">
            <v>592</v>
          </cell>
          <cell r="M795">
            <v>592</v>
          </cell>
          <cell r="N795">
            <v>653</v>
          </cell>
          <cell r="O795">
            <v>704</v>
          </cell>
          <cell r="P795">
            <v>778</v>
          </cell>
          <cell r="S795">
            <v>84</v>
          </cell>
          <cell r="T795">
            <v>92</v>
          </cell>
          <cell r="U795">
            <v>10</v>
          </cell>
          <cell r="V795" t="str">
            <v>Cabinet</v>
          </cell>
          <cell r="W795" t="str">
            <v>TALL</v>
          </cell>
          <cell r="X795" t="str">
            <v>T</v>
          </cell>
          <cell r="Y795">
            <v>24</v>
          </cell>
          <cell r="Z795">
            <v>90</v>
          </cell>
          <cell r="AA795">
            <v>24</v>
          </cell>
          <cell r="AB795">
            <v>0</v>
          </cell>
          <cell r="AC795" t="str">
            <v>Tall Pantry Cabinet, 24 X 90 X 24</v>
          </cell>
          <cell r="AD795">
            <v>1</v>
          </cell>
          <cell r="AE795">
            <v>67.458333333333343</v>
          </cell>
          <cell r="AF795">
            <v>14.2</v>
          </cell>
          <cell r="AG795">
            <v>31.4</v>
          </cell>
          <cell r="AH795">
            <v>206.67031249999999</v>
          </cell>
          <cell r="AI795">
            <v>4</v>
          </cell>
          <cell r="AJ795">
            <v>4</v>
          </cell>
          <cell r="AL795">
            <v>2</v>
          </cell>
          <cell r="AM795">
            <v>30</v>
          </cell>
        </row>
        <row r="796">
          <cell r="A796" t="str">
            <v>T249012</v>
          </cell>
          <cell r="B796">
            <v>294</v>
          </cell>
          <cell r="C796">
            <v>394</v>
          </cell>
          <cell r="D796">
            <v>417</v>
          </cell>
          <cell r="E796">
            <v>447</v>
          </cell>
          <cell r="F796">
            <v>589</v>
          </cell>
          <cell r="G796">
            <v>645</v>
          </cell>
          <cell r="H796">
            <v>481</v>
          </cell>
          <cell r="I796">
            <v>481</v>
          </cell>
          <cell r="J796">
            <v>543</v>
          </cell>
          <cell r="K796">
            <v>524</v>
          </cell>
          <cell r="L796">
            <v>524</v>
          </cell>
          <cell r="M796">
            <v>524</v>
          </cell>
          <cell r="N796">
            <v>581</v>
          </cell>
          <cell r="O796">
            <v>631</v>
          </cell>
          <cell r="P796">
            <v>701</v>
          </cell>
          <cell r="S796">
            <v>42</v>
          </cell>
          <cell r="T796">
            <v>46</v>
          </cell>
          <cell r="U796">
            <v>10</v>
          </cell>
          <cell r="V796" t="str">
            <v>Cabinet</v>
          </cell>
          <cell r="W796" t="str">
            <v>TALL</v>
          </cell>
          <cell r="X796" t="str">
            <v>T</v>
          </cell>
          <cell r="Y796">
            <v>24</v>
          </cell>
          <cell r="Z796">
            <v>90</v>
          </cell>
          <cell r="AA796">
            <v>12</v>
          </cell>
          <cell r="AB796">
            <v>0</v>
          </cell>
          <cell r="AC796" t="str">
            <v>Tall Pantry Cabinet, 24 X 90 X 12</v>
          </cell>
          <cell r="AD796">
            <v>1</v>
          </cell>
          <cell r="AE796">
            <v>41.145833333333329</v>
          </cell>
          <cell r="AF796">
            <v>14.2</v>
          </cell>
          <cell r="AG796">
            <v>16</v>
          </cell>
          <cell r="AH796">
            <v>139.69765624999999</v>
          </cell>
          <cell r="AI796">
            <v>4</v>
          </cell>
          <cell r="AJ796">
            <v>4</v>
          </cell>
          <cell r="AL796">
            <v>2</v>
          </cell>
          <cell r="AM796">
            <v>30</v>
          </cell>
        </row>
        <row r="797">
          <cell r="A797" t="str">
            <v>T249018</v>
          </cell>
          <cell r="B797">
            <v>367</v>
          </cell>
          <cell r="C797">
            <v>459</v>
          </cell>
          <cell r="D797">
            <v>485</v>
          </cell>
          <cell r="E797">
            <v>519</v>
          </cell>
          <cell r="F797">
            <v>661</v>
          </cell>
          <cell r="G797">
            <v>717</v>
          </cell>
          <cell r="H797">
            <v>549</v>
          </cell>
          <cell r="I797">
            <v>549</v>
          </cell>
          <cell r="J797">
            <v>615</v>
          </cell>
          <cell r="K797">
            <v>592</v>
          </cell>
          <cell r="L797">
            <v>592</v>
          </cell>
          <cell r="M797">
            <v>592</v>
          </cell>
          <cell r="N797">
            <v>653</v>
          </cell>
          <cell r="O797">
            <v>704</v>
          </cell>
          <cell r="P797">
            <v>778</v>
          </cell>
          <cell r="S797">
            <v>63</v>
          </cell>
          <cell r="T797">
            <v>69</v>
          </cell>
          <cell r="U797">
            <v>10</v>
          </cell>
          <cell r="V797" t="str">
            <v>Cabinet</v>
          </cell>
          <cell r="W797" t="str">
            <v>TALL</v>
          </cell>
          <cell r="X797" t="str">
            <v>T</v>
          </cell>
          <cell r="Y797">
            <v>24</v>
          </cell>
          <cell r="Z797">
            <v>90</v>
          </cell>
          <cell r="AA797">
            <v>18</v>
          </cell>
          <cell r="AB797">
            <v>0</v>
          </cell>
          <cell r="AC797" t="str">
            <v>Tall Pantry Cabinet, 24 X 90 X 18</v>
          </cell>
          <cell r="AD797">
            <v>1</v>
          </cell>
          <cell r="AE797">
            <v>54.302083333333336</v>
          </cell>
          <cell r="AF797">
            <v>14.2</v>
          </cell>
          <cell r="AG797">
            <v>23.7</v>
          </cell>
          <cell r="AH797">
            <v>173.18398437499999</v>
          </cell>
          <cell r="AI797">
            <v>4</v>
          </cell>
          <cell r="AJ797">
            <v>4</v>
          </cell>
          <cell r="AL797">
            <v>2</v>
          </cell>
          <cell r="AM797">
            <v>30</v>
          </cell>
        </row>
        <row r="798">
          <cell r="A798" t="str">
            <v>T2493</v>
          </cell>
          <cell r="B798">
            <v>367</v>
          </cell>
          <cell r="C798">
            <v>460</v>
          </cell>
          <cell r="D798">
            <v>486</v>
          </cell>
          <cell r="E798">
            <v>520</v>
          </cell>
          <cell r="F798">
            <v>667</v>
          </cell>
          <cell r="G798">
            <v>730</v>
          </cell>
          <cell r="H798">
            <v>555</v>
          </cell>
          <cell r="I798">
            <v>555</v>
          </cell>
          <cell r="J798">
            <v>622</v>
          </cell>
          <cell r="K798">
            <v>600</v>
          </cell>
          <cell r="L798">
            <v>600</v>
          </cell>
          <cell r="M798">
            <v>600</v>
          </cell>
          <cell r="N798">
            <v>662</v>
          </cell>
          <cell r="O798">
            <v>712</v>
          </cell>
          <cell r="P798">
            <v>790</v>
          </cell>
          <cell r="S798">
            <v>84</v>
          </cell>
          <cell r="T798">
            <v>92</v>
          </cell>
          <cell r="U798">
            <v>10</v>
          </cell>
          <cell r="V798" t="str">
            <v>Cabinet</v>
          </cell>
          <cell r="W798" t="str">
            <v>TALL</v>
          </cell>
          <cell r="X798" t="str">
            <v>T</v>
          </cell>
          <cell r="Y798">
            <v>24</v>
          </cell>
          <cell r="Z798">
            <v>93</v>
          </cell>
          <cell r="AA798">
            <v>24</v>
          </cell>
          <cell r="AB798">
            <v>0</v>
          </cell>
          <cell r="AC798" t="str">
            <v>Tall Pantry Cabinet, 24 X 93 X 24</v>
          </cell>
          <cell r="AD798">
            <v>1</v>
          </cell>
          <cell r="AE798">
            <v>68.958333333333343</v>
          </cell>
          <cell r="AF798">
            <v>14.7</v>
          </cell>
          <cell r="AG798">
            <v>32.5</v>
          </cell>
          <cell r="AH798">
            <v>211.45156249999999</v>
          </cell>
          <cell r="AI798">
            <v>4</v>
          </cell>
          <cell r="AJ798">
            <v>4</v>
          </cell>
          <cell r="AL798">
            <v>2</v>
          </cell>
          <cell r="AM798">
            <v>30</v>
          </cell>
        </row>
        <row r="799">
          <cell r="A799" t="str">
            <v>T249312</v>
          </cell>
          <cell r="B799">
            <v>294</v>
          </cell>
          <cell r="C799">
            <v>395</v>
          </cell>
          <cell r="D799">
            <v>418</v>
          </cell>
          <cell r="E799">
            <v>448</v>
          </cell>
          <cell r="F799">
            <v>595</v>
          </cell>
          <cell r="G799">
            <v>657</v>
          </cell>
          <cell r="H799">
            <v>487</v>
          </cell>
          <cell r="I799">
            <v>487</v>
          </cell>
          <cell r="J799">
            <v>550</v>
          </cell>
          <cell r="K799">
            <v>531</v>
          </cell>
          <cell r="L799">
            <v>531</v>
          </cell>
          <cell r="M799">
            <v>531</v>
          </cell>
          <cell r="N799">
            <v>589</v>
          </cell>
          <cell r="O799">
            <v>640</v>
          </cell>
          <cell r="P799">
            <v>713</v>
          </cell>
          <cell r="S799">
            <v>42</v>
          </cell>
          <cell r="T799">
            <v>46</v>
          </cell>
          <cell r="U799">
            <v>10</v>
          </cell>
          <cell r="V799" t="str">
            <v>Cabinet</v>
          </cell>
          <cell r="W799" t="str">
            <v>TALL</v>
          </cell>
          <cell r="X799" t="str">
            <v>T</v>
          </cell>
          <cell r="Y799">
            <v>24</v>
          </cell>
          <cell r="Z799">
            <v>93</v>
          </cell>
          <cell r="AA799">
            <v>12</v>
          </cell>
          <cell r="AB799">
            <v>0</v>
          </cell>
          <cell r="AC799" t="str">
            <v>Tall Pantry Cabinet, 24 X 93 X 12</v>
          </cell>
          <cell r="AD799">
            <v>1</v>
          </cell>
          <cell r="AE799">
            <v>42.145833333333336</v>
          </cell>
          <cell r="AF799">
            <v>14.7</v>
          </cell>
          <cell r="AG799">
            <v>16.600000000000001</v>
          </cell>
          <cell r="AH799">
            <v>143.30703124999999</v>
          </cell>
          <cell r="AI799">
            <v>4</v>
          </cell>
          <cell r="AJ799">
            <v>4</v>
          </cell>
          <cell r="AL799">
            <v>2</v>
          </cell>
          <cell r="AM799">
            <v>30</v>
          </cell>
        </row>
        <row r="800">
          <cell r="A800" t="str">
            <v>T249318</v>
          </cell>
          <cell r="B800">
            <v>367</v>
          </cell>
          <cell r="C800">
            <v>460</v>
          </cell>
          <cell r="D800">
            <v>486</v>
          </cell>
          <cell r="E800">
            <v>520</v>
          </cell>
          <cell r="F800">
            <v>667</v>
          </cell>
          <cell r="G800">
            <v>730</v>
          </cell>
          <cell r="H800">
            <v>555</v>
          </cell>
          <cell r="I800">
            <v>555</v>
          </cell>
          <cell r="J800">
            <v>622</v>
          </cell>
          <cell r="K800">
            <v>600</v>
          </cell>
          <cell r="L800">
            <v>600</v>
          </cell>
          <cell r="M800">
            <v>600</v>
          </cell>
          <cell r="N800">
            <v>662</v>
          </cell>
          <cell r="O800">
            <v>712</v>
          </cell>
          <cell r="P800">
            <v>790</v>
          </cell>
          <cell r="S800">
            <v>63</v>
          </cell>
          <cell r="T800">
            <v>69</v>
          </cell>
          <cell r="U800">
            <v>10</v>
          </cell>
          <cell r="V800" t="str">
            <v>Cabinet</v>
          </cell>
          <cell r="W800" t="str">
            <v>TALL</v>
          </cell>
          <cell r="X800" t="str">
            <v>T</v>
          </cell>
          <cell r="Y800">
            <v>24</v>
          </cell>
          <cell r="Z800">
            <v>93</v>
          </cell>
          <cell r="AA800">
            <v>18</v>
          </cell>
          <cell r="AB800">
            <v>0</v>
          </cell>
          <cell r="AC800" t="str">
            <v>Tall Pantry Cabinet, 24 X 93 X 18</v>
          </cell>
          <cell r="AD800">
            <v>1</v>
          </cell>
          <cell r="AE800">
            <v>55.552083333333336</v>
          </cell>
          <cell r="AF800">
            <v>14.7</v>
          </cell>
          <cell r="AG800">
            <v>24.5</v>
          </cell>
          <cell r="AH800">
            <v>177.37929687499999</v>
          </cell>
          <cell r="AI800">
            <v>4</v>
          </cell>
          <cell r="AJ800">
            <v>4</v>
          </cell>
          <cell r="AL800">
            <v>2</v>
          </cell>
          <cell r="AM800">
            <v>30</v>
          </cell>
        </row>
        <row r="801">
          <cell r="A801" t="str">
            <v>T2496</v>
          </cell>
          <cell r="B801">
            <v>371</v>
          </cell>
          <cell r="C801">
            <v>467</v>
          </cell>
          <cell r="D801">
            <v>493</v>
          </cell>
          <cell r="E801">
            <v>527</v>
          </cell>
          <cell r="F801">
            <v>679</v>
          </cell>
          <cell r="G801">
            <v>746</v>
          </cell>
          <cell r="H801">
            <v>568</v>
          </cell>
          <cell r="I801">
            <v>568</v>
          </cell>
          <cell r="J801">
            <v>634</v>
          </cell>
          <cell r="K801">
            <v>615</v>
          </cell>
          <cell r="L801">
            <v>615</v>
          </cell>
          <cell r="M801">
            <v>615</v>
          </cell>
          <cell r="N801">
            <v>674</v>
          </cell>
          <cell r="O801">
            <v>718</v>
          </cell>
          <cell r="P801">
            <v>810</v>
          </cell>
          <cell r="S801">
            <v>84</v>
          </cell>
          <cell r="T801">
            <v>92</v>
          </cell>
          <cell r="U801">
            <v>10</v>
          </cell>
          <cell r="V801" t="str">
            <v>Cabinet</v>
          </cell>
          <cell r="W801" t="str">
            <v>TALL</v>
          </cell>
          <cell r="X801" t="str">
            <v>T</v>
          </cell>
          <cell r="Y801">
            <v>24</v>
          </cell>
          <cell r="Z801">
            <v>96</v>
          </cell>
          <cell r="AA801">
            <v>24</v>
          </cell>
          <cell r="AB801">
            <v>0</v>
          </cell>
          <cell r="AC801" t="str">
            <v>Tall Pantry Cabinet, 24 X 96 X 24</v>
          </cell>
          <cell r="AD801">
            <v>1</v>
          </cell>
          <cell r="AE801">
            <v>74.208333333333329</v>
          </cell>
          <cell r="AF801">
            <v>15.2</v>
          </cell>
          <cell r="AG801">
            <v>33.5</v>
          </cell>
          <cell r="AH801">
            <v>226.77968749999999</v>
          </cell>
          <cell r="AI801">
            <v>4</v>
          </cell>
          <cell r="AJ801">
            <v>4</v>
          </cell>
          <cell r="AL801">
            <v>2</v>
          </cell>
          <cell r="AM801">
            <v>30</v>
          </cell>
        </row>
        <row r="802">
          <cell r="A802" t="str">
            <v>T249612</v>
          </cell>
          <cell r="B802">
            <v>299</v>
          </cell>
          <cell r="C802">
            <v>401</v>
          </cell>
          <cell r="D802">
            <v>425</v>
          </cell>
          <cell r="E802">
            <v>455</v>
          </cell>
          <cell r="F802">
            <v>607</v>
          </cell>
          <cell r="G802">
            <v>674</v>
          </cell>
          <cell r="H802">
            <v>499</v>
          </cell>
          <cell r="I802">
            <v>499</v>
          </cell>
          <cell r="J802">
            <v>561</v>
          </cell>
          <cell r="K802">
            <v>547</v>
          </cell>
          <cell r="L802">
            <v>547</v>
          </cell>
          <cell r="M802">
            <v>547</v>
          </cell>
          <cell r="N802">
            <v>602</v>
          </cell>
          <cell r="O802">
            <v>646</v>
          </cell>
          <cell r="P802">
            <v>733</v>
          </cell>
          <cell r="S802">
            <v>42</v>
          </cell>
          <cell r="T802">
            <v>46</v>
          </cell>
          <cell r="U802">
            <v>10</v>
          </cell>
          <cell r="V802" t="str">
            <v>Cabinet</v>
          </cell>
          <cell r="W802" t="str">
            <v>TALL</v>
          </cell>
          <cell r="X802" t="str">
            <v>T</v>
          </cell>
          <cell r="Y802">
            <v>24</v>
          </cell>
          <cell r="Z802">
            <v>96</v>
          </cell>
          <cell r="AA802">
            <v>12</v>
          </cell>
          <cell r="AB802">
            <v>0</v>
          </cell>
          <cell r="AC802" t="str">
            <v>Tall Pantry Cabinet, 24 X 96 X 12</v>
          </cell>
          <cell r="AD802">
            <v>1</v>
          </cell>
          <cell r="AE802">
            <v>45.020833333333336</v>
          </cell>
          <cell r="AF802">
            <v>15.2</v>
          </cell>
          <cell r="AG802">
            <v>17.100000000000001</v>
          </cell>
          <cell r="AH802">
            <v>152.18984374999999</v>
          </cell>
          <cell r="AI802">
            <v>4</v>
          </cell>
          <cell r="AJ802">
            <v>4</v>
          </cell>
          <cell r="AL802">
            <v>2</v>
          </cell>
          <cell r="AM802">
            <v>30</v>
          </cell>
        </row>
        <row r="803">
          <cell r="A803" t="str">
            <v>T249618</v>
          </cell>
          <cell r="B803">
            <v>371</v>
          </cell>
          <cell r="C803">
            <v>467</v>
          </cell>
          <cell r="D803">
            <v>493</v>
          </cell>
          <cell r="E803">
            <v>527</v>
          </cell>
          <cell r="F803">
            <v>679</v>
          </cell>
          <cell r="G803">
            <v>746</v>
          </cell>
          <cell r="H803">
            <v>568</v>
          </cell>
          <cell r="I803">
            <v>568</v>
          </cell>
          <cell r="J803">
            <v>634</v>
          </cell>
          <cell r="K803">
            <v>615</v>
          </cell>
          <cell r="L803">
            <v>615</v>
          </cell>
          <cell r="M803">
            <v>615</v>
          </cell>
          <cell r="N803">
            <v>674</v>
          </cell>
          <cell r="O803">
            <v>718</v>
          </cell>
          <cell r="P803">
            <v>810</v>
          </cell>
          <cell r="S803">
            <v>63</v>
          </cell>
          <cell r="T803">
            <v>69</v>
          </cell>
          <cell r="U803">
            <v>10</v>
          </cell>
          <cell r="V803" t="str">
            <v>Cabinet</v>
          </cell>
          <cell r="W803" t="str">
            <v>TALL</v>
          </cell>
          <cell r="X803" t="str">
            <v>T</v>
          </cell>
          <cell r="Y803">
            <v>24</v>
          </cell>
          <cell r="Z803">
            <v>96</v>
          </cell>
          <cell r="AA803">
            <v>18</v>
          </cell>
          <cell r="AB803">
            <v>0</v>
          </cell>
          <cell r="AC803" t="str">
            <v>Tall Pantry Cabinet, 24 X 96 X 18</v>
          </cell>
          <cell r="AD803">
            <v>1</v>
          </cell>
          <cell r="AE803">
            <v>59.614583333333336</v>
          </cell>
          <cell r="AF803">
            <v>15.2</v>
          </cell>
          <cell r="AG803">
            <v>25.3</v>
          </cell>
          <cell r="AH803">
            <v>189.48476562499999</v>
          </cell>
          <cell r="AI803">
            <v>4</v>
          </cell>
          <cell r="AJ803">
            <v>4</v>
          </cell>
          <cell r="AL803">
            <v>2</v>
          </cell>
          <cell r="AM803">
            <v>30</v>
          </cell>
        </row>
        <row r="804">
          <cell r="A804" t="str">
            <v>T2784</v>
          </cell>
          <cell r="B804">
            <v>376</v>
          </cell>
          <cell r="C804">
            <v>461</v>
          </cell>
          <cell r="D804">
            <v>487</v>
          </cell>
          <cell r="E804">
            <v>521</v>
          </cell>
          <cell r="F804">
            <v>669</v>
          </cell>
          <cell r="G804">
            <v>743</v>
          </cell>
          <cell r="H804">
            <v>562</v>
          </cell>
          <cell r="I804">
            <v>562</v>
          </cell>
          <cell r="J804">
            <v>628</v>
          </cell>
          <cell r="K804">
            <v>608</v>
          </cell>
          <cell r="L804">
            <v>608</v>
          </cell>
          <cell r="M804">
            <v>608</v>
          </cell>
          <cell r="N804">
            <v>666</v>
          </cell>
          <cell r="O804">
            <v>710</v>
          </cell>
          <cell r="P804">
            <v>793</v>
          </cell>
          <cell r="S804">
            <v>84</v>
          </cell>
          <cell r="T804">
            <v>92</v>
          </cell>
          <cell r="U804">
            <v>10</v>
          </cell>
          <cell r="V804" t="str">
            <v>Cabinet</v>
          </cell>
          <cell r="W804" t="str">
            <v>TALL</v>
          </cell>
          <cell r="X804" t="str">
            <v>T</v>
          </cell>
          <cell r="Y804">
            <v>27</v>
          </cell>
          <cell r="Z804">
            <v>84</v>
          </cell>
          <cell r="AA804">
            <v>24</v>
          </cell>
          <cell r="AB804">
            <v>0</v>
          </cell>
          <cell r="AC804" t="str">
            <v>Tall Pantry Cabinet, 27 X 84 X 24</v>
          </cell>
          <cell r="AD804">
            <v>1</v>
          </cell>
          <cell r="AE804">
            <v>69.1875</v>
          </cell>
          <cell r="AF804">
            <v>14.8</v>
          </cell>
          <cell r="AG804">
            <v>32.9</v>
          </cell>
          <cell r="AH804">
            <v>213.62656250000001</v>
          </cell>
          <cell r="AI804">
            <v>4</v>
          </cell>
          <cell r="AJ804">
            <v>4</v>
          </cell>
          <cell r="AL804">
            <v>2</v>
          </cell>
          <cell r="AM804">
            <v>30</v>
          </cell>
        </row>
        <row r="805">
          <cell r="A805" t="str">
            <v>T278412</v>
          </cell>
          <cell r="B805">
            <v>302</v>
          </cell>
          <cell r="C805">
            <v>394</v>
          </cell>
          <cell r="D805">
            <v>417</v>
          </cell>
          <cell r="E805">
            <v>447</v>
          </cell>
          <cell r="F805">
            <v>595</v>
          </cell>
          <cell r="G805">
            <v>669</v>
          </cell>
          <cell r="H805">
            <v>493</v>
          </cell>
          <cell r="I805">
            <v>493</v>
          </cell>
          <cell r="J805">
            <v>554</v>
          </cell>
          <cell r="K805">
            <v>538</v>
          </cell>
          <cell r="L805">
            <v>538</v>
          </cell>
          <cell r="M805">
            <v>538</v>
          </cell>
          <cell r="N805">
            <v>592</v>
          </cell>
          <cell r="O805">
            <v>636</v>
          </cell>
          <cell r="P805">
            <v>714</v>
          </cell>
          <cell r="S805">
            <v>42</v>
          </cell>
          <cell r="T805">
            <v>46</v>
          </cell>
          <cell r="U805">
            <v>10</v>
          </cell>
          <cell r="V805" t="str">
            <v>Cabinet</v>
          </cell>
          <cell r="W805" t="str">
            <v>TALL</v>
          </cell>
          <cell r="X805" t="str">
            <v>T</v>
          </cell>
          <cell r="Y805">
            <v>27</v>
          </cell>
          <cell r="Z805">
            <v>84</v>
          </cell>
          <cell r="AA805">
            <v>12</v>
          </cell>
          <cell r="AB805">
            <v>0</v>
          </cell>
          <cell r="AC805" t="str">
            <v>Tall Pantry Cabinet, 27 X 84 X 12</v>
          </cell>
          <cell r="AD805">
            <v>1</v>
          </cell>
          <cell r="AE805">
            <v>42.375</v>
          </cell>
          <cell r="AF805">
            <v>14.8</v>
          </cell>
          <cell r="AG805">
            <v>16.8</v>
          </cell>
          <cell r="AH805">
            <v>144.77890625000001</v>
          </cell>
          <cell r="AI805">
            <v>4</v>
          </cell>
          <cell r="AJ805">
            <v>4</v>
          </cell>
          <cell r="AL805">
            <v>2</v>
          </cell>
          <cell r="AM805">
            <v>30</v>
          </cell>
        </row>
        <row r="806">
          <cell r="A806" t="str">
            <v>T278418</v>
          </cell>
          <cell r="B806">
            <v>376</v>
          </cell>
          <cell r="C806">
            <v>461</v>
          </cell>
          <cell r="D806">
            <v>487</v>
          </cell>
          <cell r="E806">
            <v>521</v>
          </cell>
          <cell r="F806">
            <v>669</v>
          </cell>
          <cell r="G806">
            <v>743</v>
          </cell>
          <cell r="H806">
            <v>562</v>
          </cell>
          <cell r="I806">
            <v>562</v>
          </cell>
          <cell r="J806">
            <v>628</v>
          </cell>
          <cell r="K806">
            <v>608</v>
          </cell>
          <cell r="L806">
            <v>608</v>
          </cell>
          <cell r="M806">
            <v>608</v>
          </cell>
          <cell r="N806">
            <v>666</v>
          </cell>
          <cell r="O806">
            <v>710</v>
          </cell>
          <cell r="P806">
            <v>793</v>
          </cell>
          <cell r="S806">
            <v>63</v>
          </cell>
          <cell r="T806">
            <v>69</v>
          </cell>
          <cell r="U806">
            <v>10</v>
          </cell>
          <cell r="V806" t="str">
            <v>Cabinet</v>
          </cell>
          <cell r="W806" t="str">
            <v>TALL</v>
          </cell>
          <cell r="X806" t="str">
            <v>T</v>
          </cell>
          <cell r="Y806">
            <v>27</v>
          </cell>
          <cell r="Z806">
            <v>84</v>
          </cell>
          <cell r="AA806">
            <v>18</v>
          </cell>
          <cell r="AB806">
            <v>0</v>
          </cell>
          <cell r="AC806" t="str">
            <v>Tall Pantry Cabinet, 27 X 84 X 18</v>
          </cell>
          <cell r="AD806">
            <v>1</v>
          </cell>
          <cell r="AE806">
            <v>55.78125</v>
          </cell>
          <cell r="AF806">
            <v>14.8</v>
          </cell>
          <cell r="AG806">
            <v>24.9</v>
          </cell>
          <cell r="AH806">
            <v>179.20273437500001</v>
          </cell>
          <cell r="AI806">
            <v>4</v>
          </cell>
          <cell r="AJ806">
            <v>4</v>
          </cell>
          <cell r="AL806">
            <v>2</v>
          </cell>
          <cell r="AM806">
            <v>30</v>
          </cell>
        </row>
        <row r="807">
          <cell r="A807" t="str">
            <v>T2790</v>
          </cell>
          <cell r="B807">
            <v>376</v>
          </cell>
          <cell r="C807">
            <v>473</v>
          </cell>
          <cell r="D807">
            <v>500</v>
          </cell>
          <cell r="E807">
            <v>535</v>
          </cell>
          <cell r="F807">
            <v>694</v>
          </cell>
          <cell r="G807">
            <v>770</v>
          </cell>
          <cell r="H807">
            <v>570</v>
          </cell>
          <cell r="I807">
            <v>570</v>
          </cell>
          <cell r="J807">
            <v>641</v>
          </cell>
          <cell r="K807">
            <v>617</v>
          </cell>
          <cell r="L807">
            <v>617</v>
          </cell>
          <cell r="M807">
            <v>617</v>
          </cell>
          <cell r="N807">
            <v>682</v>
          </cell>
          <cell r="O807">
            <v>731</v>
          </cell>
          <cell r="P807">
            <v>810</v>
          </cell>
          <cell r="S807">
            <v>84</v>
          </cell>
          <cell r="T807">
            <v>92</v>
          </cell>
          <cell r="U807">
            <v>10</v>
          </cell>
          <cell r="V807" t="str">
            <v>Cabinet</v>
          </cell>
          <cell r="W807" t="str">
            <v>TALL</v>
          </cell>
          <cell r="X807" t="str">
            <v>T</v>
          </cell>
          <cell r="Y807">
            <v>27</v>
          </cell>
          <cell r="Z807">
            <v>90</v>
          </cell>
          <cell r="AA807">
            <v>24</v>
          </cell>
          <cell r="AB807">
            <v>0</v>
          </cell>
          <cell r="AC807" t="str">
            <v>Tall Pantry Cabinet, 27 X 90 X 24</v>
          </cell>
          <cell r="AD807">
            <v>1</v>
          </cell>
          <cell r="AE807">
            <v>72.3125</v>
          </cell>
          <cell r="AF807">
            <v>15.9</v>
          </cell>
          <cell r="AG807">
            <v>35.299999999999997</v>
          </cell>
          <cell r="AH807">
            <v>223.72343749999999</v>
          </cell>
          <cell r="AI807">
            <v>4</v>
          </cell>
          <cell r="AJ807">
            <v>4</v>
          </cell>
          <cell r="AL807">
            <v>2</v>
          </cell>
          <cell r="AM807">
            <v>30</v>
          </cell>
        </row>
        <row r="808">
          <cell r="A808" t="str">
            <v>T279012</v>
          </cell>
          <cell r="B808">
            <v>302</v>
          </cell>
          <cell r="C808">
            <v>406</v>
          </cell>
          <cell r="D808">
            <v>430</v>
          </cell>
          <cell r="E808">
            <v>461</v>
          </cell>
          <cell r="F808">
            <v>620</v>
          </cell>
          <cell r="G808">
            <v>696</v>
          </cell>
          <cell r="H808">
            <v>500</v>
          </cell>
          <cell r="I808">
            <v>500</v>
          </cell>
          <cell r="J808">
            <v>567</v>
          </cell>
          <cell r="K808">
            <v>547</v>
          </cell>
          <cell r="L808">
            <v>547</v>
          </cell>
          <cell r="M808">
            <v>547</v>
          </cell>
          <cell r="N808">
            <v>608</v>
          </cell>
          <cell r="O808">
            <v>657</v>
          </cell>
          <cell r="P808">
            <v>732</v>
          </cell>
          <cell r="S808">
            <v>42</v>
          </cell>
          <cell r="T808">
            <v>46</v>
          </cell>
          <cell r="U808">
            <v>10</v>
          </cell>
          <cell r="V808" t="str">
            <v>Cabinet</v>
          </cell>
          <cell r="W808" t="str">
            <v>TALL</v>
          </cell>
          <cell r="X808" t="str">
            <v>T</v>
          </cell>
          <cell r="Y808">
            <v>27</v>
          </cell>
          <cell r="Z808">
            <v>90</v>
          </cell>
          <cell r="AA808">
            <v>12</v>
          </cell>
          <cell r="AB808">
            <v>0</v>
          </cell>
          <cell r="AC808" t="str">
            <v>Tall Pantry Cabinet, 27 X 90 X 12</v>
          </cell>
          <cell r="AD808">
            <v>1</v>
          </cell>
          <cell r="AE808">
            <v>44.5</v>
          </cell>
          <cell r="AF808">
            <v>15.9</v>
          </cell>
          <cell r="AG808">
            <v>18</v>
          </cell>
          <cell r="AH808">
            <v>152.53203124999999</v>
          </cell>
          <cell r="AI808">
            <v>4</v>
          </cell>
          <cell r="AJ808">
            <v>4</v>
          </cell>
          <cell r="AL808">
            <v>2</v>
          </cell>
          <cell r="AM808">
            <v>30</v>
          </cell>
        </row>
        <row r="809">
          <cell r="A809" t="str">
            <v>T279018</v>
          </cell>
          <cell r="B809">
            <v>376</v>
          </cell>
          <cell r="C809">
            <v>473</v>
          </cell>
          <cell r="D809">
            <v>500</v>
          </cell>
          <cell r="E809">
            <v>535</v>
          </cell>
          <cell r="F809">
            <v>694</v>
          </cell>
          <cell r="G809">
            <v>770</v>
          </cell>
          <cell r="H809">
            <v>570</v>
          </cell>
          <cell r="I809">
            <v>570</v>
          </cell>
          <cell r="J809">
            <v>641</v>
          </cell>
          <cell r="K809">
            <v>617</v>
          </cell>
          <cell r="L809">
            <v>617</v>
          </cell>
          <cell r="M809">
            <v>617</v>
          </cell>
          <cell r="N809">
            <v>682</v>
          </cell>
          <cell r="O809">
            <v>731</v>
          </cell>
          <cell r="P809">
            <v>810</v>
          </cell>
          <cell r="S809">
            <v>63</v>
          </cell>
          <cell r="T809">
            <v>69</v>
          </cell>
          <cell r="U809">
            <v>10</v>
          </cell>
          <cell r="V809" t="str">
            <v>Cabinet</v>
          </cell>
          <cell r="W809" t="str">
            <v>TALL</v>
          </cell>
          <cell r="X809" t="str">
            <v>T</v>
          </cell>
          <cell r="Y809">
            <v>27</v>
          </cell>
          <cell r="Z809">
            <v>90</v>
          </cell>
          <cell r="AA809">
            <v>18</v>
          </cell>
          <cell r="AB809">
            <v>0</v>
          </cell>
          <cell r="AC809" t="str">
            <v>Tall Pantry Cabinet, 27 X 90 X 18</v>
          </cell>
          <cell r="AD809">
            <v>1</v>
          </cell>
          <cell r="AE809">
            <v>58.40625</v>
          </cell>
          <cell r="AF809">
            <v>15.9</v>
          </cell>
          <cell r="AG809">
            <v>26.6</v>
          </cell>
          <cell r="AH809">
            <v>188.12773437499999</v>
          </cell>
          <cell r="AI809">
            <v>4</v>
          </cell>
          <cell r="AJ809">
            <v>4</v>
          </cell>
          <cell r="AL809">
            <v>2</v>
          </cell>
          <cell r="AM809">
            <v>30</v>
          </cell>
        </row>
        <row r="810">
          <cell r="A810" t="str">
            <v>T2793</v>
          </cell>
          <cell r="B810">
            <v>376</v>
          </cell>
          <cell r="C810">
            <v>475</v>
          </cell>
          <cell r="D810">
            <v>501</v>
          </cell>
          <cell r="E810">
            <v>536</v>
          </cell>
          <cell r="F810">
            <v>701</v>
          </cell>
          <cell r="G810">
            <v>784</v>
          </cell>
          <cell r="H810">
            <v>575</v>
          </cell>
          <cell r="I810">
            <v>575</v>
          </cell>
          <cell r="J810">
            <v>649</v>
          </cell>
          <cell r="K810">
            <v>623</v>
          </cell>
          <cell r="L810">
            <v>623</v>
          </cell>
          <cell r="M810">
            <v>623</v>
          </cell>
          <cell r="N810">
            <v>690</v>
          </cell>
          <cell r="O810">
            <v>741</v>
          </cell>
          <cell r="P810">
            <v>820</v>
          </cell>
          <cell r="S810">
            <v>84</v>
          </cell>
          <cell r="T810">
            <v>92</v>
          </cell>
          <cell r="U810">
            <v>10</v>
          </cell>
          <cell r="V810" t="str">
            <v>Cabinet</v>
          </cell>
          <cell r="W810" t="str">
            <v>TALL</v>
          </cell>
          <cell r="X810" t="str">
            <v>T</v>
          </cell>
          <cell r="Y810">
            <v>27</v>
          </cell>
          <cell r="Z810">
            <v>93</v>
          </cell>
          <cell r="AA810">
            <v>24</v>
          </cell>
          <cell r="AB810">
            <v>0</v>
          </cell>
          <cell r="AC810" t="str">
            <v>Tall Pantry Cabinet, 27 X 93 X 24</v>
          </cell>
          <cell r="AD810">
            <v>1</v>
          </cell>
          <cell r="AE810">
            <v>73.875</v>
          </cell>
          <cell r="AF810">
            <v>16.5</v>
          </cell>
          <cell r="AG810">
            <v>36.5</v>
          </cell>
          <cell r="AH810">
            <v>228.921875</v>
          </cell>
          <cell r="AI810">
            <v>4</v>
          </cell>
          <cell r="AJ810">
            <v>4</v>
          </cell>
          <cell r="AL810">
            <v>2</v>
          </cell>
          <cell r="AM810">
            <v>30</v>
          </cell>
        </row>
        <row r="811">
          <cell r="A811" t="str">
            <v>T279312</v>
          </cell>
          <cell r="B811">
            <v>302</v>
          </cell>
          <cell r="C811">
            <v>408</v>
          </cell>
          <cell r="D811">
            <v>432</v>
          </cell>
          <cell r="E811">
            <v>462</v>
          </cell>
          <cell r="F811">
            <v>627</v>
          </cell>
          <cell r="G811">
            <v>710</v>
          </cell>
          <cell r="H811">
            <v>505</v>
          </cell>
          <cell r="I811">
            <v>505</v>
          </cell>
          <cell r="J811">
            <v>575</v>
          </cell>
          <cell r="K811">
            <v>553</v>
          </cell>
          <cell r="L811">
            <v>553</v>
          </cell>
          <cell r="M811">
            <v>553</v>
          </cell>
          <cell r="N811">
            <v>616</v>
          </cell>
          <cell r="O811">
            <v>667</v>
          </cell>
          <cell r="P811">
            <v>742</v>
          </cell>
          <cell r="S811">
            <v>42</v>
          </cell>
          <cell r="T811">
            <v>46</v>
          </cell>
          <cell r="U811">
            <v>10</v>
          </cell>
          <cell r="V811" t="str">
            <v>Cabinet</v>
          </cell>
          <cell r="W811" t="str">
            <v>TALL</v>
          </cell>
          <cell r="X811" t="str">
            <v>T</v>
          </cell>
          <cell r="Y811">
            <v>27</v>
          </cell>
          <cell r="Z811">
            <v>93</v>
          </cell>
          <cell r="AA811">
            <v>12</v>
          </cell>
          <cell r="AB811">
            <v>0</v>
          </cell>
          <cell r="AC811" t="str">
            <v>Tall Pantry Cabinet, 27 X 93 X 12</v>
          </cell>
          <cell r="AD811">
            <v>1</v>
          </cell>
          <cell r="AE811">
            <v>45.5625</v>
          </cell>
          <cell r="AF811">
            <v>16.5</v>
          </cell>
          <cell r="AG811">
            <v>18.600000000000001</v>
          </cell>
          <cell r="AH811">
            <v>156.55859375</v>
          </cell>
          <cell r="AI811">
            <v>4</v>
          </cell>
          <cell r="AJ811">
            <v>4</v>
          </cell>
          <cell r="AL811">
            <v>2</v>
          </cell>
          <cell r="AM811">
            <v>30</v>
          </cell>
        </row>
        <row r="812">
          <cell r="A812" t="str">
            <v>T279318</v>
          </cell>
          <cell r="B812">
            <v>376</v>
          </cell>
          <cell r="C812">
            <v>475</v>
          </cell>
          <cell r="D812">
            <v>501</v>
          </cell>
          <cell r="E812">
            <v>536</v>
          </cell>
          <cell r="F812">
            <v>701</v>
          </cell>
          <cell r="G812">
            <v>784</v>
          </cell>
          <cell r="H812">
            <v>575</v>
          </cell>
          <cell r="I812">
            <v>575</v>
          </cell>
          <cell r="J812">
            <v>649</v>
          </cell>
          <cell r="K812">
            <v>623</v>
          </cell>
          <cell r="L812">
            <v>623</v>
          </cell>
          <cell r="M812">
            <v>623</v>
          </cell>
          <cell r="N812">
            <v>690</v>
          </cell>
          <cell r="O812">
            <v>741</v>
          </cell>
          <cell r="P812">
            <v>820</v>
          </cell>
          <cell r="S812">
            <v>63</v>
          </cell>
          <cell r="T812">
            <v>69</v>
          </cell>
          <cell r="U812">
            <v>10</v>
          </cell>
          <cell r="V812" t="str">
            <v>Cabinet</v>
          </cell>
          <cell r="W812" t="str">
            <v>TALL</v>
          </cell>
          <cell r="X812" t="str">
            <v>T</v>
          </cell>
          <cell r="Y812">
            <v>27</v>
          </cell>
          <cell r="Z812">
            <v>93</v>
          </cell>
          <cell r="AA812">
            <v>18</v>
          </cell>
          <cell r="AB812">
            <v>0</v>
          </cell>
          <cell r="AC812" t="str">
            <v>Tall Pantry Cabinet, 27 X 93 X 18</v>
          </cell>
          <cell r="AD812">
            <v>1</v>
          </cell>
          <cell r="AE812">
            <v>59.71875</v>
          </cell>
          <cell r="AF812">
            <v>16.5</v>
          </cell>
          <cell r="AG812">
            <v>27.5</v>
          </cell>
          <cell r="AH812">
            <v>192.740234375</v>
          </cell>
          <cell r="AI812">
            <v>4</v>
          </cell>
          <cell r="AJ812">
            <v>4</v>
          </cell>
          <cell r="AL812">
            <v>2</v>
          </cell>
          <cell r="AM812">
            <v>30</v>
          </cell>
        </row>
        <row r="813">
          <cell r="A813" t="str">
            <v>T2796</v>
          </cell>
          <cell r="B813">
            <v>380</v>
          </cell>
          <cell r="C813">
            <v>482</v>
          </cell>
          <cell r="D813">
            <v>509</v>
          </cell>
          <cell r="E813">
            <v>544</v>
          </cell>
          <cell r="F813">
            <v>715</v>
          </cell>
          <cell r="G813">
            <v>803</v>
          </cell>
          <cell r="H813">
            <v>591</v>
          </cell>
          <cell r="I813">
            <v>591</v>
          </cell>
          <cell r="J813">
            <v>661</v>
          </cell>
          <cell r="K813">
            <v>643</v>
          </cell>
          <cell r="L813">
            <v>643</v>
          </cell>
          <cell r="M813">
            <v>643</v>
          </cell>
          <cell r="N813">
            <v>704</v>
          </cell>
          <cell r="O813">
            <v>744</v>
          </cell>
          <cell r="P813">
            <v>847</v>
          </cell>
          <cell r="S813">
            <v>84</v>
          </cell>
          <cell r="T813">
            <v>92</v>
          </cell>
          <cell r="U813">
            <v>10</v>
          </cell>
          <cell r="V813" t="str">
            <v>Cabinet</v>
          </cell>
          <cell r="W813" t="str">
            <v>TALL</v>
          </cell>
          <cell r="X813" t="str">
            <v>T</v>
          </cell>
          <cell r="Y813">
            <v>27</v>
          </cell>
          <cell r="Z813">
            <v>96</v>
          </cell>
          <cell r="AA813">
            <v>24</v>
          </cell>
          <cell r="AB813">
            <v>0</v>
          </cell>
          <cell r="AC813" t="str">
            <v>Tall Pantry Cabinet, 27 X 96 X 24</v>
          </cell>
          <cell r="AD813">
            <v>1</v>
          </cell>
          <cell r="AE813">
            <v>79.6875</v>
          </cell>
          <cell r="AF813">
            <v>17.100000000000001</v>
          </cell>
          <cell r="AG813">
            <v>37.6</v>
          </cell>
          <cell r="AH813">
            <v>246.07343750000001</v>
          </cell>
          <cell r="AI813">
            <v>4</v>
          </cell>
          <cell r="AJ813">
            <v>4</v>
          </cell>
          <cell r="AL813">
            <v>2</v>
          </cell>
          <cell r="AM813">
            <v>30</v>
          </cell>
        </row>
        <row r="814">
          <cell r="A814" t="str">
            <v>T279612</v>
          </cell>
          <cell r="B814">
            <v>306</v>
          </cell>
          <cell r="C814">
            <v>415</v>
          </cell>
          <cell r="D814">
            <v>439</v>
          </cell>
          <cell r="E814">
            <v>470</v>
          </cell>
          <cell r="F814">
            <v>641</v>
          </cell>
          <cell r="G814">
            <v>729</v>
          </cell>
          <cell r="H814">
            <v>521</v>
          </cell>
          <cell r="I814">
            <v>521</v>
          </cell>
          <cell r="J814">
            <v>587</v>
          </cell>
          <cell r="K814">
            <v>573</v>
          </cell>
          <cell r="L814">
            <v>573</v>
          </cell>
          <cell r="M814">
            <v>573</v>
          </cell>
          <cell r="N814">
            <v>630</v>
          </cell>
          <cell r="O814">
            <v>670</v>
          </cell>
          <cell r="P814">
            <v>768</v>
          </cell>
          <cell r="S814">
            <v>42</v>
          </cell>
          <cell r="T814">
            <v>46</v>
          </cell>
          <cell r="U814">
            <v>10</v>
          </cell>
          <cell r="V814" t="str">
            <v>Cabinet</v>
          </cell>
          <cell r="W814" t="str">
            <v>TALL</v>
          </cell>
          <cell r="X814" t="str">
            <v>T</v>
          </cell>
          <cell r="Y814">
            <v>27</v>
          </cell>
          <cell r="Z814">
            <v>96</v>
          </cell>
          <cell r="AA814">
            <v>12</v>
          </cell>
          <cell r="AB814">
            <v>0</v>
          </cell>
          <cell r="AC814" t="str">
            <v>Tall Pantry Cabinet, 27 X 96 X 12</v>
          </cell>
          <cell r="AD814">
            <v>1</v>
          </cell>
          <cell r="AE814">
            <v>48.75</v>
          </cell>
          <cell r="AF814">
            <v>17.100000000000001</v>
          </cell>
          <cell r="AG814">
            <v>19.2</v>
          </cell>
          <cell r="AH814">
            <v>166.56171875000001</v>
          </cell>
          <cell r="AI814">
            <v>4</v>
          </cell>
          <cell r="AJ814">
            <v>4</v>
          </cell>
          <cell r="AL814">
            <v>2</v>
          </cell>
          <cell r="AM814">
            <v>30</v>
          </cell>
        </row>
        <row r="815">
          <cell r="A815" t="str">
            <v>T279618</v>
          </cell>
          <cell r="B815">
            <v>380</v>
          </cell>
          <cell r="C815">
            <v>482</v>
          </cell>
          <cell r="D815">
            <v>509</v>
          </cell>
          <cell r="E815">
            <v>544</v>
          </cell>
          <cell r="F815">
            <v>715</v>
          </cell>
          <cell r="G815">
            <v>803</v>
          </cell>
          <cell r="H815">
            <v>591</v>
          </cell>
          <cell r="I815">
            <v>591</v>
          </cell>
          <cell r="J815">
            <v>661</v>
          </cell>
          <cell r="K815">
            <v>643</v>
          </cell>
          <cell r="L815">
            <v>643</v>
          </cell>
          <cell r="M815">
            <v>643</v>
          </cell>
          <cell r="N815">
            <v>704</v>
          </cell>
          <cell r="O815">
            <v>744</v>
          </cell>
          <cell r="P815">
            <v>847</v>
          </cell>
          <cell r="S815">
            <v>63</v>
          </cell>
          <cell r="T815">
            <v>69</v>
          </cell>
          <cell r="U815">
            <v>10</v>
          </cell>
          <cell r="V815" t="str">
            <v>Cabinet</v>
          </cell>
          <cell r="W815" t="str">
            <v>TALL</v>
          </cell>
          <cell r="X815" t="str">
            <v>T</v>
          </cell>
          <cell r="Y815">
            <v>27</v>
          </cell>
          <cell r="Z815">
            <v>96</v>
          </cell>
          <cell r="AA815">
            <v>18</v>
          </cell>
          <cell r="AB815">
            <v>0</v>
          </cell>
          <cell r="AC815" t="str">
            <v>Tall Pantry Cabinet, 27 X 96 X 18</v>
          </cell>
          <cell r="AD815">
            <v>1</v>
          </cell>
          <cell r="AE815">
            <v>64.21875</v>
          </cell>
          <cell r="AF815">
            <v>17.100000000000001</v>
          </cell>
          <cell r="AG815">
            <v>28.4</v>
          </cell>
          <cell r="AH815">
            <v>206.31757812500001</v>
          </cell>
          <cell r="AI815">
            <v>4</v>
          </cell>
          <cell r="AJ815">
            <v>4</v>
          </cell>
          <cell r="AL815">
            <v>2</v>
          </cell>
          <cell r="AM815">
            <v>30</v>
          </cell>
        </row>
        <row r="816">
          <cell r="A816" t="str">
            <v>T3084</v>
          </cell>
          <cell r="B816">
            <v>382</v>
          </cell>
          <cell r="C816">
            <v>497</v>
          </cell>
          <cell r="D816">
            <v>525</v>
          </cell>
          <cell r="E816">
            <v>561</v>
          </cell>
          <cell r="F816">
            <v>726</v>
          </cell>
          <cell r="G816">
            <v>792</v>
          </cell>
          <cell r="H816">
            <v>575</v>
          </cell>
          <cell r="I816">
            <v>575</v>
          </cell>
          <cell r="J816">
            <v>647</v>
          </cell>
          <cell r="K816">
            <v>621</v>
          </cell>
          <cell r="L816">
            <v>621</v>
          </cell>
          <cell r="M816">
            <v>621</v>
          </cell>
          <cell r="N816">
            <v>687</v>
          </cell>
          <cell r="O816">
            <v>739</v>
          </cell>
          <cell r="P816">
            <v>812</v>
          </cell>
          <cell r="S816">
            <v>84</v>
          </cell>
          <cell r="T816">
            <v>92</v>
          </cell>
          <cell r="U816">
            <v>10</v>
          </cell>
          <cell r="V816" t="str">
            <v>Cabinet</v>
          </cell>
          <cell r="W816" t="str">
            <v>TALL</v>
          </cell>
          <cell r="X816" t="str">
            <v>T</v>
          </cell>
          <cell r="Y816">
            <v>30</v>
          </cell>
          <cell r="Z816">
            <v>84</v>
          </cell>
          <cell r="AA816">
            <v>24</v>
          </cell>
          <cell r="AB816">
            <v>0</v>
          </cell>
          <cell r="AC816" t="str">
            <v>Tall Pantry Cabinet, 30 X 84 X 24</v>
          </cell>
          <cell r="AD816">
            <v>1</v>
          </cell>
          <cell r="AE816">
            <v>73.916666666666657</v>
          </cell>
          <cell r="AF816">
            <v>16.5</v>
          </cell>
          <cell r="AG816">
            <v>36.5</v>
          </cell>
          <cell r="AH816">
            <v>230.4453125</v>
          </cell>
          <cell r="AI816">
            <v>4</v>
          </cell>
          <cell r="AJ816">
            <v>4</v>
          </cell>
          <cell r="AL816">
            <v>2</v>
          </cell>
          <cell r="AM816">
            <v>30</v>
          </cell>
        </row>
        <row r="817">
          <cell r="A817" t="str">
            <v>T308412</v>
          </cell>
          <cell r="B817">
            <v>306</v>
          </cell>
          <cell r="C817">
            <v>428</v>
          </cell>
          <cell r="D817">
            <v>453</v>
          </cell>
          <cell r="E817">
            <v>485</v>
          </cell>
          <cell r="F817">
            <v>650</v>
          </cell>
          <cell r="G817">
            <v>715</v>
          </cell>
          <cell r="H817">
            <v>503</v>
          </cell>
          <cell r="I817">
            <v>503</v>
          </cell>
          <cell r="J817">
            <v>571</v>
          </cell>
          <cell r="K817">
            <v>549</v>
          </cell>
          <cell r="L817">
            <v>549</v>
          </cell>
          <cell r="M817">
            <v>549</v>
          </cell>
          <cell r="N817">
            <v>611</v>
          </cell>
          <cell r="O817">
            <v>662</v>
          </cell>
          <cell r="P817">
            <v>731</v>
          </cell>
          <cell r="S817">
            <v>42</v>
          </cell>
          <cell r="T817">
            <v>46</v>
          </cell>
          <cell r="U817">
            <v>10</v>
          </cell>
          <cell r="V817" t="str">
            <v>Cabinet</v>
          </cell>
          <cell r="W817" t="str">
            <v>TALL</v>
          </cell>
          <cell r="X817" t="str">
            <v>T</v>
          </cell>
          <cell r="Y817">
            <v>30</v>
          </cell>
          <cell r="Z817">
            <v>84</v>
          </cell>
          <cell r="AA817">
            <v>12</v>
          </cell>
          <cell r="AB817">
            <v>0</v>
          </cell>
          <cell r="AC817" t="str">
            <v>Tall Pantry Cabinet, 30 X 84 X 12</v>
          </cell>
          <cell r="AD817">
            <v>1</v>
          </cell>
          <cell r="AE817">
            <v>45.604166666666671</v>
          </cell>
          <cell r="AF817">
            <v>16.5</v>
          </cell>
          <cell r="AG817">
            <v>18.600000000000001</v>
          </cell>
          <cell r="AH817">
            <v>157.37890625</v>
          </cell>
          <cell r="AI817">
            <v>4</v>
          </cell>
          <cell r="AJ817">
            <v>4</v>
          </cell>
          <cell r="AL817">
            <v>2</v>
          </cell>
          <cell r="AM817">
            <v>30</v>
          </cell>
        </row>
        <row r="818">
          <cell r="A818" t="str">
            <v>T308418</v>
          </cell>
          <cell r="B818">
            <v>382</v>
          </cell>
          <cell r="C818">
            <v>497</v>
          </cell>
          <cell r="D818">
            <v>525</v>
          </cell>
          <cell r="E818">
            <v>561</v>
          </cell>
          <cell r="F818">
            <v>726</v>
          </cell>
          <cell r="G818">
            <v>792</v>
          </cell>
          <cell r="H818">
            <v>575</v>
          </cell>
          <cell r="I818">
            <v>575</v>
          </cell>
          <cell r="J818">
            <v>647</v>
          </cell>
          <cell r="K818">
            <v>621</v>
          </cell>
          <cell r="L818">
            <v>621</v>
          </cell>
          <cell r="M818">
            <v>621</v>
          </cell>
          <cell r="N818">
            <v>687</v>
          </cell>
          <cell r="O818">
            <v>739</v>
          </cell>
          <cell r="P818">
            <v>812</v>
          </cell>
          <cell r="S818">
            <v>63</v>
          </cell>
          <cell r="T818">
            <v>69</v>
          </cell>
          <cell r="U818">
            <v>10</v>
          </cell>
          <cell r="V818" t="str">
            <v>Cabinet</v>
          </cell>
          <cell r="W818" t="str">
            <v>TALL</v>
          </cell>
          <cell r="X818" t="str">
            <v>T</v>
          </cell>
          <cell r="Y818">
            <v>30</v>
          </cell>
          <cell r="Z818">
            <v>84</v>
          </cell>
          <cell r="AA818">
            <v>18</v>
          </cell>
          <cell r="AB818">
            <v>0</v>
          </cell>
          <cell r="AC818" t="str">
            <v>Tall Pantry Cabinet, 30 X 84 X 18</v>
          </cell>
          <cell r="AD818">
            <v>1</v>
          </cell>
          <cell r="AE818">
            <v>59.760416666666657</v>
          </cell>
          <cell r="AF818">
            <v>16.5</v>
          </cell>
          <cell r="AG818">
            <v>27.6</v>
          </cell>
          <cell r="AH818">
            <v>193.912109375</v>
          </cell>
          <cell r="AI818">
            <v>4</v>
          </cell>
          <cell r="AJ818">
            <v>4</v>
          </cell>
          <cell r="AL818">
            <v>2</v>
          </cell>
          <cell r="AM818">
            <v>30</v>
          </cell>
        </row>
        <row r="819">
          <cell r="A819" t="str">
            <v>T3090</v>
          </cell>
          <cell r="B819">
            <v>382</v>
          </cell>
          <cell r="C819">
            <v>507</v>
          </cell>
          <cell r="D819">
            <v>535</v>
          </cell>
          <cell r="E819">
            <v>572</v>
          </cell>
          <cell r="F819">
            <v>749</v>
          </cell>
          <cell r="G819">
            <v>822</v>
          </cell>
          <cell r="H819">
            <v>585</v>
          </cell>
          <cell r="I819">
            <v>585</v>
          </cell>
          <cell r="J819">
            <v>661</v>
          </cell>
          <cell r="K819">
            <v>634</v>
          </cell>
          <cell r="L819">
            <v>634</v>
          </cell>
          <cell r="M819">
            <v>634</v>
          </cell>
          <cell r="N819">
            <v>704</v>
          </cell>
          <cell r="O819">
            <v>758</v>
          </cell>
          <cell r="P819">
            <v>834</v>
          </cell>
          <cell r="S819">
            <v>84</v>
          </cell>
          <cell r="T819">
            <v>92</v>
          </cell>
          <cell r="U819">
            <v>10</v>
          </cell>
          <cell r="V819" t="str">
            <v>Cabinet</v>
          </cell>
          <cell r="W819" t="str">
            <v>TALL</v>
          </cell>
          <cell r="X819" t="str">
            <v>T</v>
          </cell>
          <cell r="Y819">
            <v>30</v>
          </cell>
          <cell r="Z819">
            <v>90</v>
          </cell>
          <cell r="AA819">
            <v>24</v>
          </cell>
          <cell r="AB819">
            <v>0</v>
          </cell>
          <cell r="AC819" t="str">
            <v>Tall Pantry Cabinet, 30 X 90 X 24</v>
          </cell>
          <cell r="AD819">
            <v>1</v>
          </cell>
          <cell r="AE819">
            <v>77.166666666666657</v>
          </cell>
          <cell r="AF819">
            <v>17.7</v>
          </cell>
          <cell r="AG819">
            <v>39.1</v>
          </cell>
          <cell r="AH819">
            <v>241.07656249999999</v>
          </cell>
          <cell r="AI819">
            <v>4</v>
          </cell>
          <cell r="AJ819">
            <v>4</v>
          </cell>
          <cell r="AL819">
            <v>2</v>
          </cell>
          <cell r="AM819">
            <v>30</v>
          </cell>
        </row>
        <row r="820">
          <cell r="A820" t="str">
            <v>T309012</v>
          </cell>
          <cell r="B820">
            <v>306</v>
          </cell>
          <cell r="C820">
            <v>438</v>
          </cell>
          <cell r="D820">
            <v>463</v>
          </cell>
          <cell r="E820">
            <v>496</v>
          </cell>
          <cell r="F820">
            <v>673</v>
          </cell>
          <cell r="G820">
            <v>746</v>
          </cell>
          <cell r="H820">
            <v>513</v>
          </cell>
          <cell r="I820">
            <v>513</v>
          </cell>
          <cell r="J820">
            <v>585</v>
          </cell>
          <cell r="K820">
            <v>562</v>
          </cell>
          <cell r="L820">
            <v>562</v>
          </cell>
          <cell r="M820">
            <v>562</v>
          </cell>
          <cell r="N820">
            <v>627</v>
          </cell>
          <cell r="O820">
            <v>682</v>
          </cell>
          <cell r="P820">
            <v>753</v>
          </cell>
          <cell r="S820">
            <v>42</v>
          </cell>
          <cell r="T820">
            <v>46</v>
          </cell>
          <cell r="U820">
            <v>10</v>
          </cell>
          <cell r="V820" t="str">
            <v>Cabinet</v>
          </cell>
          <cell r="W820" t="str">
            <v>TALL</v>
          </cell>
          <cell r="X820" t="str">
            <v>T</v>
          </cell>
          <cell r="Y820">
            <v>30</v>
          </cell>
          <cell r="Z820">
            <v>90</v>
          </cell>
          <cell r="AA820">
            <v>12</v>
          </cell>
          <cell r="AB820">
            <v>0</v>
          </cell>
          <cell r="AC820" t="str">
            <v>Tall Pantry Cabinet, 30 X 90 X 12</v>
          </cell>
          <cell r="AD820">
            <v>1</v>
          </cell>
          <cell r="AE820">
            <v>47.854166666666671</v>
          </cell>
          <cell r="AF820">
            <v>17.7</v>
          </cell>
          <cell r="AG820">
            <v>20</v>
          </cell>
          <cell r="AH820">
            <v>165.66640624999999</v>
          </cell>
          <cell r="AI820">
            <v>4</v>
          </cell>
          <cell r="AJ820">
            <v>4</v>
          </cell>
          <cell r="AL820">
            <v>2</v>
          </cell>
          <cell r="AM820">
            <v>30</v>
          </cell>
        </row>
        <row r="821">
          <cell r="A821" t="str">
            <v>T309018</v>
          </cell>
          <cell r="B821">
            <v>382</v>
          </cell>
          <cell r="C821">
            <v>507</v>
          </cell>
          <cell r="D821">
            <v>535</v>
          </cell>
          <cell r="E821">
            <v>572</v>
          </cell>
          <cell r="F821">
            <v>749</v>
          </cell>
          <cell r="G821">
            <v>822</v>
          </cell>
          <cell r="H821">
            <v>585</v>
          </cell>
          <cell r="I821">
            <v>585</v>
          </cell>
          <cell r="J821">
            <v>661</v>
          </cell>
          <cell r="K821">
            <v>634</v>
          </cell>
          <cell r="L821">
            <v>634</v>
          </cell>
          <cell r="M821">
            <v>634</v>
          </cell>
          <cell r="N821">
            <v>704</v>
          </cell>
          <cell r="O821">
            <v>758</v>
          </cell>
          <cell r="P821">
            <v>834</v>
          </cell>
          <cell r="S821">
            <v>63</v>
          </cell>
          <cell r="T821">
            <v>69</v>
          </cell>
          <cell r="U821">
            <v>10</v>
          </cell>
          <cell r="V821" t="str">
            <v>Cabinet</v>
          </cell>
          <cell r="W821" t="str">
            <v>TALL</v>
          </cell>
          <cell r="X821" t="str">
            <v>T</v>
          </cell>
          <cell r="Y821">
            <v>30</v>
          </cell>
          <cell r="Z821">
            <v>90</v>
          </cell>
          <cell r="AA821">
            <v>18</v>
          </cell>
          <cell r="AB821">
            <v>0</v>
          </cell>
          <cell r="AC821" t="str">
            <v>Tall Pantry Cabinet, 30 X 90 X 18</v>
          </cell>
          <cell r="AD821">
            <v>1</v>
          </cell>
          <cell r="AE821">
            <v>62.510416666666657</v>
          </cell>
          <cell r="AF821">
            <v>17.7</v>
          </cell>
          <cell r="AG821">
            <v>29.6</v>
          </cell>
          <cell r="AH821">
            <v>203.37148437499999</v>
          </cell>
          <cell r="AI821">
            <v>4</v>
          </cell>
          <cell r="AJ821">
            <v>4</v>
          </cell>
          <cell r="AL821">
            <v>2</v>
          </cell>
          <cell r="AM821">
            <v>30</v>
          </cell>
        </row>
        <row r="822">
          <cell r="A822" t="str">
            <v>T3093</v>
          </cell>
          <cell r="B822">
            <v>382</v>
          </cell>
          <cell r="C822">
            <v>511</v>
          </cell>
          <cell r="D822">
            <v>540</v>
          </cell>
          <cell r="E822">
            <v>577</v>
          </cell>
          <cell r="F822">
            <v>760</v>
          </cell>
          <cell r="G822">
            <v>838</v>
          </cell>
          <cell r="H822">
            <v>593</v>
          </cell>
          <cell r="I822">
            <v>593</v>
          </cell>
          <cell r="J822">
            <v>670</v>
          </cell>
          <cell r="K822">
            <v>644</v>
          </cell>
          <cell r="L822">
            <v>644</v>
          </cell>
          <cell r="M822">
            <v>644</v>
          </cell>
          <cell r="N822">
            <v>713</v>
          </cell>
          <cell r="O822">
            <v>765</v>
          </cell>
          <cell r="P822">
            <v>849</v>
          </cell>
          <cell r="S822">
            <v>84</v>
          </cell>
          <cell r="T822">
            <v>92</v>
          </cell>
          <cell r="U822">
            <v>10</v>
          </cell>
          <cell r="V822" t="str">
            <v>Cabinet</v>
          </cell>
          <cell r="W822" t="str">
            <v>TALL</v>
          </cell>
          <cell r="X822" t="str">
            <v>T</v>
          </cell>
          <cell r="Y822">
            <v>30</v>
          </cell>
          <cell r="Z822">
            <v>93</v>
          </cell>
          <cell r="AA822">
            <v>24</v>
          </cell>
          <cell r="AB822">
            <v>0</v>
          </cell>
          <cell r="AC822" t="str">
            <v>Tall Pantry Cabinet, 30 X 93 X 24</v>
          </cell>
          <cell r="AD822">
            <v>1</v>
          </cell>
          <cell r="AE822">
            <v>78.791666666666657</v>
          </cell>
          <cell r="AF822">
            <v>18.3</v>
          </cell>
          <cell r="AG822">
            <v>40.4</v>
          </cell>
          <cell r="AH822">
            <v>246.39218750000001</v>
          </cell>
          <cell r="AI822">
            <v>4</v>
          </cell>
          <cell r="AJ822">
            <v>4</v>
          </cell>
          <cell r="AL822">
            <v>2</v>
          </cell>
          <cell r="AM822">
            <v>30</v>
          </cell>
        </row>
        <row r="823">
          <cell r="A823" t="str">
            <v>T309312</v>
          </cell>
          <cell r="B823">
            <v>306</v>
          </cell>
          <cell r="C823">
            <v>442</v>
          </cell>
          <cell r="D823">
            <v>468</v>
          </cell>
          <cell r="E823">
            <v>501</v>
          </cell>
          <cell r="F823">
            <v>684</v>
          </cell>
          <cell r="G823">
            <v>761</v>
          </cell>
          <cell r="H823">
            <v>521</v>
          </cell>
          <cell r="I823">
            <v>521</v>
          </cell>
          <cell r="J823">
            <v>593</v>
          </cell>
          <cell r="K823">
            <v>573</v>
          </cell>
          <cell r="L823">
            <v>573</v>
          </cell>
          <cell r="M823">
            <v>573</v>
          </cell>
          <cell r="N823">
            <v>637</v>
          </cell>
          <cell r="O823">
            <v>688</v>
          </cell>
          <cell r="P823">
            <v>768</v>
          </cell>
          <cell r="S823">
            <v>42</v>
          </cell>
          <cell r="T823">
            <v>46</v>
          </cell>
          <cell r="U823">
            <v>10</v>
          </cell>
          <cell r="V823" t="str">
            <v>Cabinet</v>
          </cell>
          <cell r="W823" t="str">
            <v>TALL</v>
          </cell>
          <cell r="X823" t="str">
            <v>T</v>
          </cell>
          <cell r="Y823">
            <v>30</v>
          </cell>
          <cell r="Z823">
            <v>93</v>
          </cell>
          <cell r="AA823">
            <v>12</v>
          </cell>
          <cell r="AB823">
            <v>0</v>
          </cell>
          <cell r="AC823" t="str">
            <v>Tall Pantry Cabinet, 30 X 93 X 12</v>
          </cell>
          <cell r="AD823">
            <v>1</v>
          </cell>
          <cell r="AE823">
            <v>48.979166666666664</v>
          </cell>
          <cell r="AF823">
            <v>18.3</v>
          </cell>
          <cell r="AG823">
            <v>20.6</v>
          </cell>
          <cell r="AH823">
            <v>169.81015625000001</v>
          </cell>
          <cell r="AI823">
            <v>4</v>
          </cell>
          <cell r="AJ823">
            <v>4</v>
          </cell>
          <cell r="AL823">
            <v>2</v>
          </cell>
          <cell r="AM823">
            <v>30</v>
          </cell>
        </row>
        <row r="824">
          <cell r="A824" t="str">
            <v>T309318</v>
          </cell>
          <cell r="B824">
            <v>382</v>
          </cell>
          <cell r="C824">
            <v>511</v>
          </cell>
          <cell r="D824">
            <v>540</v>
          </cell>
          <cell r="E824">
            <v>577</v>
          </cell>
          <cell r="F824">
            <v>760</v>
          </cell>
          <cell r="G824">
            <v>838</v>
          </cell>
          <cell r="H824">
            <v>593</v>
          </cell>
          <cell r="I824">
            <v>593</v>
          </cell>
          <cell r="J824">
            <v>670</v>
          </cell>
          <cell r="K824">
            <v>644</v>
          </cell>
          <cell r="L824">
            <v>644</v>
          </cell>
          <cell r="M824">
            <v>644</v>
          </cell>
          <cell r="N824">
            <v>713</v>
          </cell>
          <cell r="O824">
            <v>765</v>
          </cell>
          <cell r="P824">
            <v>849</v>
          </cell>
          <cell r="S824">
            <v>63</v>
          </cell>
          <cell r="T824">
            <v>69</v>
          </cell>
          <cell r="U824">
            <v>10</v>
          </cell>
          <cell r="V824" t="str">
            <v>Cabinet</v>
          </cell>
          <cell r="W824" t="str">
            <v>TALL</v>
          </cell>
          <cell r="X824" t="str">
            <v>T</v>
          </cell>
          <cell r="Y824">
            <v>30</v>
          </cell>
          <cell r="Z824">
            <v>93</v>
          </cell>
          <cell r="AA824">
            <v>18</v>
          </cell>
          <cell r="AB824">
            <v>0</v>
          </cell>
          <cell r="AC824" t="str">
            <v>Tall Pantry Cabinet, 30 X 93 X 18</v>
          </cell>
          <cell r="AD824">
            <v>1</v>
          </cell>
          <cell r="AE824">
            <v>63.885416666666657</v>
          </cell>
          <cell r="AF824">
            <v>18.3</v>
          </cell>
          <cell r="AG824">
            <v>30.5</v>
          </cell>
          <cell r="AH824">
            <v>208.10117187500001</v>
          </cell>
          <cell r="AI824">
            <v>4</v>
          </cell>
          <cell r="AJ824">
            <v>4</v>
          </cell>
          <cell r="AL824">
            <v>2</v>
          </cell>
          <cell r="AM824">
            <v>30</v>
          </cell>
        </row>
        <row r="825">
          <cell r="A825" t="str">
            <v>T3096</v>
          </cell>
          <cell r="B825">
            <v>387</v>
          </cell>
          <cell r="C825">
            <v>517</v>
          </cell>
          <cell r="D825">
            <v>547</v>
          </cell>
          <cell r="E825">
            <v>584</v>
          </cell>
          <cell r="F825">
            <v>774</v>
          </cell>
          <cell r="G825">
            <v>858</v>
          </cell>
          <cell r="H825">
            <v>603</v>
          </cell>
          <cell r="I825">
            <v>603</v>
          </cell>
          <cell r="J825">
            <v>682</v>
          </cell>
          <cell r="K825">
            <v>657</v>
          </cell>
          <cell r="L825">
            <v>657</v>
          </cell>
          <cell r="M825">
            <v>657</v>
          </cell>
          <cell r="N825">
            <v>727</v>
          </cell>
          <cell r="O825">
            <v>775</v>
          </cell>
          <cell r="P825">
            <v>867</v>
          </cell>
          <cell r="S825">
            <v>84</v>
          </cell>
          <cell r="T825">
            <v>92</v>
          </cell>
          <cell r="U825">
            <v>10</v>
          </cell>
          <cell r="V825" t="str">
            <v>Cabinet</v>
          </cell>
          <cell r="W825" t="str">
            <v>TALL</v>
          </cell>
          <cell r="X825" t="str">
            <v>T</v>
          </cell>
          <cell r="Y825">
            <v>30</v>
          </cell>
          <cell r="Z825">
            <v>96</v>
          </cell>
          <cell r="AA825">
            <v>24</v>
          </cell>
          <cell r="AB825">
            <v>0</v>
          </cell>
          <cell r="AC825" t="str">
            <v>Tall Pantry Cabinet, 30 X 96 X 24</v>
          </cell>
          <cell r="AD825">
            <v>1</v>
          </cell>
          <cell r="AE825">
            <v>85.166666666666671</v>
          </cell>
          <cell r="AF825">
            <v>19</v>
          </cell>
          <cell r="AG825">
            <v>41.7</v>
          </cell>
          <cell r="AH825">
            <v>265.3671875</v>
          </cell>
          <cell r="AI825">
            <v>4</v>
          </cell>
          <cell r="AJ825">
            <v>4</v>
          </cell>
          <cell r="AL825">
            <v>2</v>
          </cell>
          <cell r="AM825">
            <v>30</v>
          </cell>
        </row>
        <row r="826">
          <cell r="A826" t="str">
            <v>T309612</v>
          </cell>
          <cell r="B826">
            <v>310</v>
          </cell>
          <cell r="C826">
            <v>448</v>
          </cell>
          <cell r="D826">
            <v>475</v>
          </cell>
          <cell r="E826">
            <v>508</v>
          </cell>
          <cell r="F826">
            <v>698</v>
          </cell>
          <cell r="G826">
            <v>781</v>
          </cell>
          <cell r="H826">
            <v>532</v>
          </cell>
          <cell r="I826">
            <v>532</v>
          </cell>
          <cell r="J826">
            <v>605</v>
          </cell>
          <cell r="K826">
            <v>585</v>
          </cell>
          <cell r="L826">
            <v>585</v>
          </cell>
          <cell r="M826">
            <v>585</v>
          </cell>
          <cell r="N826">
            <v>650</v>
          </cell>
          <cell r="O826">
            <v>699</v>
          </cell>
          <cell r="P826">
            <v>786</v>
          </cell>
          <cell r="S826">
            <v>42</v>
          </cell>
          <cell r="T826">
            <v>46</v>
          </cell>
          <cell r="U826">
            <v>10</v>
          </cell>
          <cell r="V826" t="str">
            <v>Cabinet</v>
          </cell>
          <cell r="W826" t="str">
            <v>TALL</v>
          </cell>
          <cell r="X826" t="str">
            <v>T</v>
          </cell>
          <cell r="Y826">
            <v>30</v>
          </cell>
          <cell r="Z826">
            <v>96</v>
          </cell>
          <cell r="AA826">
            <v>12</v>
          </cell>
          <cell r="AB826">
            <v>0</v>
          </cell>
          <cell r="AC826" t="str">
            <v>Tall Pantry Cabinet, 30 X 96 X 12</v>
          </cell>
          <cell r="AD826">
            <v>1</v>
          </cell>
          <cell r="AE826">
            <v>52.479166666666657</v>
          </cell>
          <cell r="AF826">
            <v>19</v>
          </cell>
          <cell r="AG826">
            <v>21.3</v>
          </cell>
          <cell r="AH826">
            <v>180.93359375</v>
          </cell>
          <cell r="AI826">
            <v>4</v>
          </cell>
          <cell r="AJ826">
            <v>4</v>
          </cell>
          <cell r="AL826">
            <v>2</v>
          </cell>
          <cell r="AM826">
            <v>30</v>
          </cell>
        </row>
        <row r="827">
          <cell r="A827" t="str">
            <v>T309618</v>
          </cell>
          <cell r="B827">
            <v>387</v>
          </cell>
          <cell r="C827">
            <v>517</v>
          </cell>
          <cell r="D827">
            <v>547</v>
          </cell>
          <cell r="E827">
            <v>584</v>
          </cell>
          <cell r="F827">
            <v>774</v>
          </cell>
          <cell r="G827">
            <v>858</v>
          </cell>
          <cell r="H827">
            <v>603</v>
          </cell>
          <cell r="I827">
            <v>603</v>
          </cell>
          <cell r="J827">
            <v>682</v>
          </cell>
          <cell r="K827">
            <v>657</v>
          </cell>
          <cell r="L827">
            <v>657</v>
          </cell>
          <cell r="M827">
            <v>657</v>
          </cell>
          <cell r="N827">
            <v>727</v>
          </cell>
          <cell r="O827">
            <v>775</v>
          </cell>
          <cell r="P827">
            <v>867</v>
          </cell>
          <cell r="S827">
            <v>63</v>
          </cell>
          <cell r="T827">
            <v>69</v>
          </cell>
          <cell r="U827">
            <v>10</v>
          </cell>
          <cell r="V827" t="str">
            <v>Cabinet</v>
          </cell>
          <cell r="W827" t="str">
            <v>TALL</v>
          </cell>
          <cell r="X827" t="str">
            <v>T</v>
          </cell>
          <cell r="Y827">
            <v>30</v>
          </cell>
          <cell r="Z827">
            <v>96</v>
          </cell>
          <cell r="AA827">
            <v>18</v>
          </cell>
          <cell r="AB827">
            <v>0</v>
          </cell>
          <cell r="AC827" t="str">
            <v>Tall Pantry Cabinet, 30 X 96 X 18</v>
          </cell>
          <cell r="AD827">
            <v>1</v>
          </cell>
          <cell r="AE827">
            <v>68.822916666666657</v>
          </cell>
          <cell r="AF827">
            <v>19</v>
          </cell>
          <cell r="AG827">
            <v>31.5</v>
          </cell>
          <cell r="AH827">
            <v>223.150390625</v>
          </cell>
          <cell r="AI827">
            <v>4</v>
          </cell>
          <cell r="AJ827">
            <v>4</v>
          </cell>
          <cell r="AL827">
            <v>2</v>
          </cell>
          <cell r="AM827">
            <v>30</v>
          </cell>
        </row>
        <row r="828">
          <cell r="A828" t="str">
            <v>T3384</v>
          </cell>
          <cell r="B828">
            <v>398</v>
          </cell>
          <cell r="C828">
            <v>524</v>
          </cell>
          <cell r="D828">
            <v>554</v>
          </cell>
          <cell r="E828">
            <v>592</v>
          </cell>
          <cell r="F828">
            <v>773</v>
          </cell>
          <cell r="G828">
            <v>849</v>
          </cell>
          <cell r="H828">
            <v>607</v>
          </cell>
          <cell r="I828">
            <v>607</v>
          </cell>
          <cell r="J828">
            <v>679</v>
          </cell>
          <cell r="K828">
            <v>660</v>
          </cell>
          <cell r="L828">
            <v>660</v>
          </cell>
          <cell r="M828">
            <v>660</v>
          </cell>
          <cell r="N828">
            <v>721</v>
          </cell>
          <cell r="O828">
            <v>762</v>
          </cell>
          <cell r="P828">
            <v>861</v>
          </cell>
          <cell r="S828">
            <v>84</v>
          </cell>
          <cell r="T828">
            <v>92</v>
          </cell>
          <cell r="U828">
            <v>10</v>
          </cell>
          <cell r="V828" t="str">
            <v>Cabinet</v>
          </cell>
          <cell r="W828" t="str">
            <v>TALL</v>
          </cell>
          <cell r="X828" t="str">
            <v>T</v>
          </cell>
          <cell r="Y828">
            <v>33</v>
          </cell>
          <cell r="Z828">
            <v>84</v>
          </cell>
          <cell r="AA828">
            <v>24</v>
          </cell>
          <cell r="AB828">
            <v>0</v>
          </cell>
          <cell r="AC828" t="str">
            <v>Tall Pantry Cabinet, 33 X 84 X 24</v>
          </cell>
          <cell r="AD828">
            <v>1</v>
          </cell>
          <cell r="AE828">
            <v>78.645833333333343</v>
          </cell>
          <cell r="AF828">
            <v>18.100000000000001</v>
          </cell>
          <cell r="AG828">
            <v>40.1</v>
          </cell>
          <cell r="AH828">
            <v>246.96406250000001</v>
          </cell>
          <cell r="AI828">
            <v>4</v>
          </cell>
          <cell r="AJ828">
            <v>4</v>
          </cell>
          <cell r="AL828">
            <v>2</v>
          </cell>
          <cell r="AM828">
            <v>30</v>
          </cell>
        </row>
        <row r="829">
          <cell r="A829" t="str">
            <v>T338412</v>
          </cell>
          <cell r="B829">
            <v>319</v>
          </cell>
          <cell r="C829">
            <v>452</v>
          </cell>
          <cell r="D829">
            <v>479</v>
          </cell>
          <cell r="E829">
            <v>513</v>
          </cell>
          <cell r="F829">
            <v>694</v>
          </cell>
          <cell r="G829">
            <v>769</v>
          </cell>
          <cell r="H829">
            <v>533</v>
          </cell>
          <cell r="I829">
            <v>533</v>
          </cell>
          <cell r="J829">
            <v>600</v>
          </cell>
          <cell r="K829">
            <v>585</v>
          </cell>
          <cell r="L829">
            <v>585</v>
          </cell>
          <cell r="M829">
            <v>585</v>
          </cell>
          <cell r="N829">
            <v>642</v>
          </cell>
          <cell r="O829">
            <v>683</v>
          </cell>
          <cell r="P829">
            <v>777</v>
          </cell>
          <cell r="S829">
            <v>42</v>
          </cell>
          <cell r="T829">
            <v>46</v>
          </cell>
          <cell r="U829">
            <v>10</v>
          </cell>
          <cell r="V829" t="str">
            <v>Cabinet</v>
          </cell>
          <cell r="W829" t="str">
            <v>TALL</v>
          </cell>
          <cell r="X829" t="str">
            <v>T</v>
          </cell>
          <cell r="Y829">
            <v>33</v>
          </cell>
          <cell r="Z829">
            <v>84</v>
          </cell>
          <cell r="AA829">
            <v>12</v>
          </cell>
          <cell r="AB829">
            <v>0</v>
          </cell>
          <cell r="AC829" t="str">
            <v>Tall Pantry Cabinet, 33 X 84 X 12</v>
          </cell>
          <cell r="AD829">
            <v>1</v>
          </cell>
          <cell r="AE829">
            <v>48.833333333333329</v>
          </cell>
          <cell r="AF829">
            <v>18.100000000000001</v>
          </cell>
          <cell r="AG829">
            <v>20.5</v>
          </cell>
          <cell r="AH829">
            <v>169.67890625000001</v>
          </cell>
          <cell r="AI829">
            <v>4</v>
          </cell>
          <cell r="AJ829">
            <v>4</v>
          </cell>
          <cell r="AL829">
            <v>2</v>
          </cell>
          <cell r="AM829">
            <v>30</v>
          </cell>
        </row>
        <row r="830">
          <cell r="A830" t="str">
            <v>T338418</v>
          </cell>
          <cell r="B830">
            <v>398</v>
          </cell>
          <cell r="C830">
            <v>524</v>
          </cell>
          <cell r="D830">
            <v>554</v>
          </cell>
          <cell r="E830">
            <v>592</v>
          </cell>
          <cell r="F830">
            <v>773</v>
          </cell>
          <cell r="G830">
            <v>849</v>
          </cell>
          <cell r="H830">
            <v>607</v>
          </cell>
          <cell r="I830">
            <v>607</v>
          </cell>
          <cell r="J830">
            <v>679</v>
          </cell>
          <cell r="K830">
            <v>660</v>
          </cell>
          <cell r="L830">
            <v>660</v>
          </cell>
          <cell r="M830">
            <v>660</v>
          </cell>
          <cell r="N830">
            <v>721</v>
          </cell>
          <cell r="O830">
            <v>762</v>
          </cell>
          <cell r="P830">
            <v>861</v>
          </cell>
          <cell r="S830">
            <v>63</v>
          </cell>
          <cell r="T830">
            <v>69</v>
          </cell>
          <cell r="U830">
            <v>10</v>
          </cell>
          <cell r="V830" t="str">
            <v>Cabinet</v>
          </cell>
          <cell r="W830" t="str">
            <v>TALL</v>
          </cell>
          <cell r="X830" t="str">
            <v>T</v>
          </cell>
          <cell r="Y830">
            <v>33</v>
          </cell>
          <cell r="Z830">
            <v>84</v>
          </cell>
          <cell r="AA830">
            <v>18</v>
          </cell>
          <cell r="AB830">
            <v>0</v>
          </cell>
          <cell r="AC830" t="str">
            <v>Tall Pantry Cabinet, 33 X 84 X 18</v>
          </cell>
          <cell r="AD830">
            <v>1</v>
          </cell>
          <cell r="AE830">
            <v>63.739583333333343</v>
          </cell>
          <cell r="AF830">
            <v>18.100000000000001</v>
          </cell>
          <cell r="AG830">
            <v>30.3</v>
          </cell>
          <cell r="AH830">
            <v>208.32148437500001</v>
          </cell>
          <cell r="AI830">
            <v>4</v>
          </cell>
          <cell r="AJ830">
            <v>4</v>
          </cell>
          <cell r="AL830">
            <v>2</v>
          </cell>
          <cell r="AM830">
            <v>30</v>
          </cell>
        </row>
        <row r="831">
          <cell r="A831" t="str">
            <v>T3390</v>
          </cell>
          <cell r="B831">
            <v>398</v>
          </cell>
          <cell r="C831">
            <v>534</v>
          </cell>
          <cell r="D831">
            <v>565</v>
          </cell>
          <cell r="E831">
            <v>604</v>
          </cell>
          <cell r="F831">
            <v>799</v>
          </cell>
          <cell r="G831">
            <v>883</v>
          </cell>
          <cell r="H831">
            <v>615</v>
          </cell>
          <cell r="I831">
            <v>615</v>
          </cell>
          <cell r="J831">
            <v>694</v>
          </cell>
          <cell r="K831">
            <v>669</v>
          </cell>
          <cell r="L831">
            <v>669</v>
          </cell>
          <cell r="M831">
            <v>669</v>
          </cell>
          <cell r="N831">
            <v>739</v>
          </cell>
          <cell r="O831">
            <v>787</v>
          </cell>
          <cell r="P831">
            <v>879</v>
          </cell>
          <cell r="S831">
            <v>84</v>
          </cell>
          <cell r="T831">
            <v>92</v>
          </cell>
          <cell r="U831">
            <v>10</v>
          </cell>
          <cell r="V831" t="str">
            <v>Cabinet</v>
          </cell>
          <cell r="W831" t="str">
            <v>TALL</v>
          </cell>
          <cell r="X831" t="str">
            <v>T</v>
          </cell>
          <cell r="Y831">
            <v>33</v>
          </cell>
          <cell r="Z831">
            <v>90</v>
          </cell>
          <cell r="AA831">
            <v>24</v>
          </cell>
          <cell r="AB831">
            <v>0</v>
          </cell>
          <cell r="AC831" t="str">
            <v>Tall Pantry Cabinet, 33 X 90 X 24</v>
          </cell>
          <cell r="AD831">
            <v>1</v>
          </cell>
          <cell r="AE831">
            <v>82.020833333333343</v>
          </cell>
          <cell r="AF831">
            <v>19.5</v>
          </cell>
          <cell r="AG831">
            <v>43</v>
          </cell>
          <cell r="AH831">
            <v>258.4296875</v>
          </cell>
          <cell r="AI831">
            <v>4</v>
          </cell>
          <cell r="AJ831">
            <v>4</v>
          </cell>
          <cell r="AL831">
            <v>2</v>
          </cell>
          <cell r="AM831">
            <v>30</v>
          </cell>
        </row>
        <row r="832">
          <cell r="A832" t="str">
            <v>T339012</v>
          </cell>
          <cell r="B832">
            <v>319</v>
          </cell>
          <cell r="C832">
            <v>462</v>
          </cell>
          <cell r="D832">
            <v>490</v>
          </cell>
          <cell r="E832">
            <v>524</v>
          </cell>
          <cell r="F832">
            <v>719</v>
          </cell>
          <cell r="G832">
            <v>803</v>
          </cell>
          <cell r="H832">
            <v>540</v>
          </cell>
          <cell r="I832">
            <v>540</v>
          </cell>
          <cell r="J832">
            <v>615</v>
          </cell>
          <cell r="K832">
            <v>594</v>
          </cell>
          <cell r="L832">
            <v>594</v>
          </cell>
          <cell r="M832">
            <v>594</v>
          </cell>
          <cell r="N832">
            <v>659</v>
          </cell>
          <cell r="O832">
            <v>708</v>
          </cell>
          <cell r="P832">
            <v>794</v>
          </cell>
          <cell r="S832">
            <v>42</v>
          </cell>
          <cell r="T832">
            <v>46</v>
          </cell>
          <cell r="U832">
            <v>10</v>
          </cell>
          <cell r="V832" t="str">
            <v>Cabinet</v>
          </cell>
          <cell r="W832" t="str">
            <v>TALL</v>
          </cell>
          <cell r="X832" t="str">
            <v>T</v>
          </cell>
          <cell r="Y832">
            <v>33</v>
          </cell>
          <cell r="Z832">
            <v>90</v>
          </cell>
          <cell r="AA832">
            <v>12</v>
          </cell>
          <cell r="AB832">
            <v>0</v>
          </cell>
          <cell r="AC832" t="str">
            <v>Tall Pantry Cabinet, 33 X 90 X 12</v>
          </cell>
          <cell r="AD832">
            <v>1</v>
          </cell>
          <cell r="AE832">
            <v>51.208333333333329</v>
          </cell>
          <cell r="AF832">
            <v>19.5</v>
          </cell>
          <cell r="AG832">
            <v>21.9</v>
          </cell>
          <cell r="AH832">
            <v>178.80078125</v>
          </cell>
          <cell r="AI832">
            <v>4</v>
          </cell>
          <cell r="AJ832">
            <v>4</v>
          </cell>
          <cell r="AL832">
            <v>2</v>
          </cell>
          <cell r="AM832">
            <v>30</v>
          </cell>
        </row>
        <row r="833">
          <cell r="A833" t="str">
            <v>T339018</v>
          </cell>
          <cell r="B833">
            <v>398</v>
          </cell>
          <cell r="C833">
            <v>534</v>
          </cell>
          <cell r="D833">
            <v>565</v>
          </cell>
          <cell r="E833">
            <v>604</v>
          </cell>
          <cell r="F833">
            <v>799</v>
          </cell>
          <cell r="G833">
            <v>883</v>
          </cell>
          <cell r="H833">
            <v>615</v>
          </cell>
          <cell r="I833">
            <v>615</v>
          </cell>
          <cell r="J833">
            <v>694</v>
          </cell>
          <cell r="K833">
            <v>669</v>
          </cell>
          <cell r="L833">
            <v>669</v>
          </cell>
          <cell r="M833">
            <v>669</v>
          </cell>
          <cell r="N833">
            <v>739</v>
          </cell>
          <cell r="O833">
            <v>787</v>
          </cell>
          <cell r="P833">
            <v>879</v>
          </cell>
          <cell r="S833">
            <v>63</v>
          </cell>
          <cell r="T833">
            <v>69</v>
          </cell>
          <cell r="U833">
            <v>10</v>
          </cell>
          <cell r="V833" t="str">
            <v>Cabinet</v>
          </cell>
          <cell r="W833" t="str">
            <v>TALL</v>
          </cell>
          <cell r="X833" t="str">
            <v>T</v>
          </cell>
          <cell r="Y833">
            <v>33</v>
          </cell>
          <cell r="Z833">
            <v>90</v>
          </cell>
          <cell r="AA833">
            <v>18</v>
          </cell>
          <cell r="AB833">
            <v>0</v>
          </cell>
          <cell r="AC833" t="str">
            <v>Tall Pantry Cabinet, 33 X 90 X 18</v>
          </cell>
          <cell r="AD833">
            <v>1</v>
          </cell>
          <cell r="AE833">
            <v>66.614583333333343</v>
          </cell>
          <cell r="AF833">
            <v>19.5</v>
          </cell>
          <cell r="AG833">
            <v>32.5</v>
          </cell>
          <cell r="AH833">
            <v>218.615234375</v>
          </cell>
          <cell r="AI833">
            <v>4</v>
          </cell>
          <cell r="AJ833">
            <v>4</v>
          </cell>
          <cell r="AL833">
            <v>2</v>
          </cell>
          <cell r="AM833">
            <v>30</v>
          </cell>
        </row>
        <row r="834">
          <cell r="A834" t="str">
            <v>T3393</v>
          </cell>
          <cell r="B834">
            <v>398</v>
          </cell>
          <cell r="C834">
            <v>535</v>
          </cell>
          <cell r="D834">
            <v>566</v>
          </cell>
          <cell r="E834">
            <v>605</v>
          </cell>
          <cell r="F834">
            <v>807</v>
          </cell>
          <cell r="G834">
            <v>900</v>
          </cell>
          <cell r="H834">
            <v>620</v>
          </cell>
          <cell r="I834">
            <v>620</v>
          </cell>
          <cell r="J834">
            <v>703</v>
          </cell>
          <cell r="K834">
            <v>675</v>
          </cell>
          <cell r="L834">
            <v>675</v>
          </cell>
          <cell r="M834">
            <v>675</v>
          </cell>
          <cell r="N834">
            <v>749</v>
          </cell>
          <cell r="O834">
            <v>801</v>
          </cell>
          <cell r="P834">
            <v>888</v>
          </cell>
          <cell r="S834">
            <v>84</v>
          </cell>
          <cell r="T834">
            <v>92</v>
          </cell>
          <cell r="U834">
            <v>10</v>
          </cell>
          <cell r="V834" t="str">
            <v>Cabinet</v>
          </cell>
          <cell r="W834" t="str">
            <v>TALL</v>
          </cell>
          <cell r="X834" t="str">
            <v>T</v>
          </cell>
          <cell r="Y834">
            <v>33</v>
          </cell>
          <cell r="Z834">
            <v>93</v>
          </cell>
          <cell r="AA834">
            <v>24</v>
          </cell>
          <cell r="AB834">
            <v>0</v>
          </cell>
          <cell r="AC834" t="str">
            <v>Tall Pantry Cabinet, 33 X 93 X 24</v>
          </cell>
          <cell r="AD834">
            <v>1</v>
          </cell>
          <cell r="AE834">
            <v>83.708333333333343</v>
          </cell>
          <cell r="AF834">
            <v>20.2</v>
          </cell>
          <cell r="AG834">
            <v>44.4</v>
          </cell>
          <cell r="AH834">
            <v>264.16250000000002</v>
          </cell>
          <cell r="AI834">
            <v>4</v>
          </cell>
          <cell r="AJ834">
            <v>4</v>
          </cell>
          <cell r="AL834">
            <v>2</v>
          </cell>
          <cell r="AM834">
            <v>30</v>
          </cell>
        </row>
        <row r="835">
          <cell r="A835" t="str">
            <v>T339312</v>
          </cell>
          <cell r="B835">
            <v>319</v>
          </cell>
          <cell r="C835">
            <v>463</v>
          </cell>
          <cell r="D835">
            <v>491</v>
          </cell>
          <cell r="E835">
            <v>526</v>
          </cell>
          <cell r="F835">
            <v>728</v>
          </cell>
          <cell r="G835">
            <v>820</v>
          </cell>
          <cell r="H835">
            <v>545</v>
          </cell>
          <cell r="I835">
            <v>545</v>
          </cell>
          <cell r="J835">
            <v>624</v>
          </cell>
          <cell r="K835">
            <v>600</v>
          </cell>
          <cell r="L835">
            <v>600</v>
          </cell>
          <cell r="M835">
            <v>600</v>
          </cell>
          <cell r="N835">
            <v>670</v>
          </cell>
          <cell r="O835">
            <v>721</v>
          </cell>
          <cell r="P835">
            <v>804</v>
          </cell>
          <cell r="S835">
            <v>42</v>
          </cell>
          <cell r="T835">
            <v>46</v>
          </cell>
          <cell r="U835">
            <v>10</v>
          </cell>
          <cell r="V835" t="str">
            <v>Cabinet</v>
          </cell>
          <cell r="W835" t="str">
            <v>TALL</v>
          </cell>
          <cell r="X835" t="str">
            <v>T</v>
          </cell>
          <cell r="Y835">
            <v>33</v>
          </cell>
          <cell r="Z835">
            <v>93</v>
          </cell>
          <cell r="AA835">
            <v>12</v>
          </cell>
          <cell r="AB835">
            <v>0</v>
          </cell>
          <cell r="AC835" t="str">
            <v>Tall Pantry Cabinet, 33 X 93 X 12</v>
          </cell>
          <cell r="AD835">
            <v>1</v>
          </cell>
          <cell r="AE835">
            <v>52.395833333333343</v>
          </cell>
          <cell r="AF835">
            <v>20.2</v>
          </cell>
          <cell r="AG835">
            <v>22.7</v>
          </cell>
          <cell r="AH835">
            <v>183.36171874999999</v>
          </cell>
          <cell r="AI835">
            <v>4</v>
          </cell>
          <cell r="AJ835">
            <v>4</v>
          </cell>
          <cell r="AL835">
            <v>2</v>
          </cell>
          <cell r="AM835">
            <v>30</v>
          </cell>
        </row>
        <row r="836">
          <cell r="A836" t="str">
            <v>T339318</v>
          </cell>
          <cell r="B836">
            <v>398</v>
          </cell>
          <cell r="C836">
            <v>535</v>
          </cell>
          <cell r="D836">
            <v>566</v>
          </cell>
          <cell r="E836">
            <v>605</v>
          </cell>
          <cell r="F836">
            <v>807</v>
          </cell>
          <cell r="G836">
            <v>900</v>
          </cell>
          <cell r="H836">
            <v>620</v>
          </cell>
          <cell r="I836">
            <v>620</v>
          </cell>
          <cell r="J836">
            <v>703</v>
          </cell>
          <cell r="K836">
            <v>675</v>
          </cell>
          <cell r="L836">
            <v>675</v>
          </cell>
          <cell r="M836">
            <v>675</v>
          </cell>
          <cell r="N836">
            <v>749</v>
          </cell>
          <cell r="O836">
            <v>801</v>
          </cell>
          <cell r="P836">
            <v>888</v>
          </cell>
          <cell r="S836">
            <v>63</v>
          </cell>
          <cell r="T836">
            <v>69</v>
          </cell>
          <cell r="U836">
            <v>10</v>
          </cell>
          <cell r="V836" t="str">
            <v>Cabinet</v>
          </cell>
          <cell r="W836" t="str">
            <v>TALL</v>
          </cell>
          <cell r="X836" t="str">
            <v>T</v>
          </cell>
          <cell r="Y836">
            <v>33</v>
          </cell>
          <cell r="Z836">
            <v>93</v>
          </cell>
          <cell r="AA836">
            <v>18</v>
          </cell>
          <cell r="AB836">
            <v>0</v>
          </cell>
          <cell r="AC836" t="str">
            <v>Tall Pantry Cabinet, 33 X 93 X 18</v>
          </cell>
          <cell r="AD836">
            <v>1</v>
          </cell>
          <cell r="AE836">
            <v>68.052083333333343</v>
          </cell>
          <cell r="AF836">
            <v>20.2</v>
          </cell>
          <cell r="AG836">
            <v>33.5</v>
          </cell>
          <cell r="AH836">
            <v>223.76210937499999</v>
          </cell>
          <cell r="AI836">
            <v>4</v>
          </cell>
          <cell r="AJ836">
            <v>4</v>
          </cell>
          <cell r="AL836">
            <v>2</v>
          </cell>
          <cell r="AM836">
            <v>30</v>
          </cell>
        </row>
        <row r="837">
          <cell r="A837" t="str">
            <v>T3396</v>
          </cell>
          <cell r="B837">
            <v>403</v>
          </cell>
          <cell r="C837">
            <v>542</v>
          </cell>
          <cell r="D837">
            <v>573</v>
          </cell>
          <cell r="E837">
            <v>612</v>
          </cell>
          <cell r="F837">
            <v>821</v>
          </cell>
          <cell r="G837">
            <v>921</v>
          </cell>
          <cell r="H837">
            <v>639</v>
          </cell>
          <cell r="I837">
            <v>639</v>
          </cell>
          <cell r="J837">
            <v>716</v>
          </cell>
          <cell r="K837">
            <v>700</v>
          </cell>
          <cell r="L837">
            <v>700</v>
          </cell>
          <cell r="M837">
            <v>700</v>
          </cell>
          <cell r="N837">
            <v>763</v>
          </cell>
          <cell r="O837">
            <v>799</v>
          </cell>
          <cell r="P837">
            <v>920</v>
          </cell>
          <cell r="S837">
            <v>84</v>
          </cell>
          <cell r="T837">
            <v>92</v>
          </cell>
          <cell r="U837">
            <v>10</v>
          </cell>
          <cell r="V837" t="str">
            <v>Cabinet</v>
          </cell>
          <cell r="W837" t="str">
            <v>TALL</v>
          </cell>
          <cell r="X837" t="str">
            <v>T</v>
          </cell>
          <cell r="Y837">
            <v>33</v>
          </cell>
          <cell r="Z837">
            <v>96</v>
          </cell>
          <cell r="AA837">
            <v>24</v>
          </cell>
          <cell r="AB837">
            <v>0</v>
          </cell>
          <cell r="AC837" t="str">
            <v>Tall Pantry Cabinet, 33 X 96 X 24</v>
          </cell>
          <cell r="AD837">
            <v>1</v>
          </cell>
          <cell r="AE837">
            <v>90.645833333333329</v>
          </cell>
          <cell r="AF837">
            <v>20.9</v>
          </cell>
          <cell r="AG837">
            <v>45.8</v>
          </cell>
          <cell r="AH837">
            <v>284.66093749999999</v>
          </cell>
          <cell r="AI837">
            <v>4</v>
          </cell>
          <cell r="AJ837">
            <v>4</v>
          </cell>
          <cell r="AL837">
            <v>2</v>
          </cell>
          <cell r="AM837">
            <v>30</v>
          </cell>
        </row>
        <row r="838">
          <cell r="A838" t="str">
            <v>T339612</v>
          </cell>
          <cell r="B838">
            <v>323</v>
          </cell>
          <cell r="C838">
            <v>469</v>
          </cell>
          <cell r="D838">
            <v>498</v>
          </cell>
          <cell r="E838">
            <v>532</v>
          </cell>
          <cell r="F838">
            <v>741</v>
          </cell>
          <cell r="G838">
            <v>842</v>
          </cell>
          <cell r="H838">
            <v>564</v>
          </cell>
          <cell r="I838">
            <v>564</v>
          </cell>
          <cell r="J838">
            <v>636</v>
          </cell>
          <cell r="K838">
            <v>625</v>
          </cell>
          <cell r="L838">
            <v>625</v>
          </cell>
          <cell r="M838">
            <v>625</v>
          </cell>
          <cell r="N838">
            <v>684</v>
          </cell>
          <cell r="O838">
            <v>719</v>
          </cell>
          <cell r="P838">
            <v>836</v>
          </cell>
          <cell r="S838">
            <v>42</v>
          </cell>
          <cell r="T838">
            <v>46</v>
          </cell>
          <cell r="U838">
            <v>10</v>
          </cell>
          <cell r="V838" t="str">
            <v>Cabinet</v>
          </cell>
          <cell r="W838" t="str">
            <v>TALL</v>
          </cell>
          <cell r="X838" t="str">
            <v>T</v>
          </cell>
          <cell r="Y838">
            <v>33</v>
          </cell>
          <cell r="Z838">
            <v>96</v>
          </cell>
          <cell r="AA838">
            <v>12</v>
          </cell>
          <cell r="AB838">
            <v>0</v>
          </cell>
          <cell r="AC838" t="str">
            <v>Tall Pantry Cabinet, 33 X 96 X 12</v>
          </cell>
          <cell r="AD838">
            <v>1</v>
          </cell>
          <cell r="AE838">
            <v>56.208333333333343</v>
          </cell>
          <cell r="AF838">
            <v>20.9</v>
          </cell>
          <cell r="AG838">
            <v>23.4</v>
          </cell>
          <cell r="AH838">
            <v>195.30546874999999</v>
          </cell>
          <cell r="AI838">
            <v>4</v>
          </cell>
          <cell r="AJ838">
            <v>4</v>
          </cell>
          <cell r="AL838">
            <v>2</v>
          </cell>
          <cell r="AM838">
            <v>30</v>
          </cell>
        </row>
        <row r="839">
          <cell r="A839" t="str">
            <v>T339618</v>
          </cell>
          <cell r="B839">
            <v>403</v>
          </cell>
          <cell r="C839">
            <v>542</v>
          </cell>
          <cell r="D839">
            <v>573</v>
          </cell>
          <cell r="E839">
            <v>612</v>
          </cell>
          <cell r="F839">
            <v>821</v>
          </cell>
          <cell r="G839">
            <v>921</v>
          </cell>
          <cell r="H839">
            <v>639</v>
          </cell>
          <cell r="I839">
            <v>639</v>
          </cell>
          <cell r="J839">
            <v>716</v>
          </cell>
          <cell r="K839">
            <v>700</v>
          </cell>
          <cell r="L839">
            <v>700</v>
          </cell>
          <cell r="M839">
            <v>700</v>
          </cell>
          <cell r="N839">
            <v>763</v>
          </cell>
          <cell r="O839">
            <v>799</v>
          </cell>
          <cell r="P839">
            <v>920</v>
          </cell>
          <cell r="S839">
            <v>63</v>
          </cell>
          <cell r="T839">
            <v>69</v>
          </cell>
          <cell r="U839">
            <v>10</v>
          </cell>
          <cell r="V839" t="str">
            <v>Cabinet</v>
          </cell>
          <cell r="W839" t="str">
            <v>TALL</v>
          </cell>
          <cell r="X839" t="str">
            <v>T</v>
          </cell>
          <cell r="Y839">
            <v>33</v>
          </cell>
          <cell r="Z839">
            <v>96</v>
          </cell>
          <cell r="AA839">
            <v>18</v>
          </cell>
          <cell r="AB839">
            <v>0</v>
          </cell>
          <cell r="AC839" t="str">
            <v>Tall Pantry Cabinet, 33 X 96 X 18</v>
          </cell>
          <cell r="AD839">
            <v>1</v>
          </cell>
          <cell r="AE839">
            <v>73.427083333333343</v>
          </cell>
          <cell r="AF839">
            <v>20.9</v>
          </cell>
          <cell r="AG839">
            <v>34.6</v>
          </cell>
          <cell r="AH839">
            <v>239.98320312499999</v>
          </cell>
          <cell r="AI839">
            <v>4</v>
          </cell>
          <cell r="AJ839">
            <v>4</v>
          </cell>
          <cell r="AL839">
            <v>2</v>
          </cell>
          <cell r="AM839">
            <v>30</v>
          </cell>
        </row>
        <row r="840">
          <cell r="A840" t="str">
            <v>T3684</v>
          </cell>
          <cell r="B840">
            <v>411</v>
          </cell>
          <cell r="C840">
            <v>540</v>
          </cell>
          <cell r="D840">
            <v>571</v>
          </cell>
          <cell r="E840">
            <v>610</v>
          </cell>
          <cell r="F840">
            <v>808</v>
          </cell>
          <cell r="G840">
            <v>903</v>
          </cell>
          <cell r="H840">
            <v>626</v>
          </cell>
          <cell r="I840">
            <v>626</v>
          </cell>
          <cell r="J840">
            <v>705</v>
          </cell>
          <cell r="K840">
            <v>679</v>
          </cell>
          <cell r="L840">
            <v>679</v>
          </cell>
          <cell r="M840">
            <v>679</v>
          </cell>
          <cell r="N840">
            <v>749</v>
          </cell>
          <cell r="O840">
            <v>799</v>
          </cell>
          <cell r="P840">
            <v>887</v>
          </cell>
          <cell r="S840">
            <v>84</v>
          </cell>
          <cell r="T840">
            <v>92</v>
          </cell>
          <cell r="U840">
            <v>10</v>
          </cell>
          <cell r="V840" t="str">
            <v>Cabinet</v>
          </cell>
          <cell r="W840" t="str">
            <v>TALL</v>
          </cell>
          <cell r="X840" t="str">
            <v>T</v>
          </cell>
          <cell r="Y840">
            <v>36</v>
          </cell>
          <cell r="Z840">
            <v>84</v>
          </cell>
          <cell r="AA840">
            <v>24</v>
          </cell>
          <cell r="AB840">
            <v>0</v>
          </cell>
          <cell r="AC840" t="str">
            <v>Tall Pantry Cabinet, 36 X 84 X 24</v>
          </cell>
          <cell r="AD840">
            <v>1</v>
          </cell>
          <cell r="AE840">
            <v>83.375</v>
          </cell>
          <cell r="AF840">
            <v>19.8</v>
          </cell>
          <cell r="AG840">
            <v>43.7</v>
          </cell>
          <cell r="AH840">
            <v>263.78281249999998</v>
          </cell>
          <cell r="AI840">
            <v>4</v>
          </cell>
          <cell r="AJ840">
            <v>4</v>
          </cell>
          <cell r="AL840">
            <v>2</v>
          </cell>
          <cell r="AM840">
            <v>30</v>
          </cell>
        </row>
        <row r="841">
          <cell r="A841" t="str">
            <v>T368412</v>
          </cell>
          <cell r="B841">
            <v>326</v>
          </cell>
          <cell r="C841">
            <v>464</v>
          </cell>
          <cell r="D841">
            <v>491</v>
          </cell>
          <cell r="E841">
            <v>525</v>
          </cell>
          <cell r="F841">
            <v>723</v>
          </cell>
          <cell r="G841">
            <v>818</v>
          </cell>
          <cell r="H841">
            <v>546</v>
          </cell>
          <cell r="I841">
            <v>546</v>
          </cell>
          <cell r="J841">
            <v>621</v>
          </cell>
          <cell r="K841">
            <v>600</v>
          </cell>
          <cell r="L841">
            <v>600</v>
          </cell>
          <cell r="M841">
            <v>600</v>
          </cell>
          <cell r="N841">
            <v>665</v>
          </cell>
          <cell r="O841">
            <v>714</v>
          </cell>
          <cell r="P841">
            <v>797</v>
          </cell>
          <cell r="S841">
            <v>42</v>
          </cell>
          <cell r="T841">
            <v>46</v>
          </cell>
          <cell r="U841">
            <v>10</v>
          </cell>
          <cell r="V841" t="str">
            <v>Cabinet</v>
          </cell>
          <cell r="W841" t="str">
            <v>TALL</v>
          </cell>
          <cell r="X841" t="str">
            <v>T</v>
          </cell>
          <cell r="Y841">
            <v>36</v>
          </cell>
          <cell r="Z841">
            <v>84</v>
          </cell>
          <cell r="AA841">
            <v>12</v>
          </cell>
          <cell r="AB841">
            <v>0</v>
          </cell>
          <cell r="AC841" t="str">
            <v>Tall Pantry Cabinet, 36 X 84 X 12</v>
          </cell>
          <cell r="AD841">
            <v>1</v>
          </cell>
          <cell r="AE841">
            <v>52.0625</v>
          </cell>
          <cell r="AF841">
            <v>19.8</v>
          </cell>
          <cell r="AG841">
            <v>22.3</v>
          </cell>
          <cell r="AH841">
            <v>182.27890625000001</v>
          </cell>
          <cell r="AI841">
            <v>4</v>
          </cell>
          <cell r="AJ841">
            <v>4</v>
          </cell>
          <cell r="AL841">
            <v>2</v>
          </cell>
          <cell r="AM841">
            <v>30</v>
          </cell>
        </row>
        <row r="842">
          <cell r="A842" t="str">
            <v>T368418</v>
          </cell>
          <cell r="B842">
            <v>411</v>
          </cell>
          <cell r="C842">
            <v>540</v>
          </cell>
          <cell r="D842">
            <v>571</v>
          </cell>
          <cell r="E842">
            <v>610</v>
          </cell>
          <cell r="F842">
            <v>808</v>
          </cell>
          <cell r="G842">
            <v>903</v>
          </cell>
          <cell r="H842">
            <v>626</v>
          </cell>
          <cell r="I842">
            <v>626</v>
          </cell>
          <cell r="J842">
            <v>705</v>
          </cell>
          <cell r="K842">
            <v>679</v>
          </cell>
          <cell r="L842">
            <v>679</v>
          </cell>
          <cell r="M842">
            <v>679</v>
          </cell>
          <cell r="N842">
            <v>749</v>
          </cell>
          <cell r="O842">
            <v>799</v>
          </cell>
          <cell r="P842">
            <v>887</v>
          </cell>
          <cell r="S842">
            <v>63</v>
          </cell>
          <cell r="T842">
            <v>69</v>
          </cell>
          <cell r="U842">
            <v>10</v>
          </cell>
          <cell r="V842" t="str">
            <v>Cabinet</v>
          </cell>
          <cell r="W842" t="str">
            <v>TALL</v>
          </cell>
          <cell r="X842" t="str">
            <v>T</v>
          </cell>
          <cell r="Y842">
            <v>36</v>
          </cell>
          <cell r="Z842">
            <v>84</v>
          </cell>
          <cell r="AA842">
            <v>18</v>
          </cell>
          <cell r="AB842">
            <v>0</v>
          </cell>
          <cell r="AC842" t="str">
            <v>Tall Pantry Cabinet, 36 X 84 X 18</v>
          </cell>
          <cell r="AD842">
            <v>1</v>
          </cell>
          <cell r="AE842">
            <v>67.71875</v>
          </cell>
          <cell r="AF842">
            <v>19.8</v>
          </cell>
          <cell r="AG842">
            <v>33</v>
          </cell>
          <cell r="AH842">
            <v>223.03085937500001</v>
          </cell>
          <cell r="AI842">
            <v>4</v>
          </cell>
          <cell r="AJ842">
            <v>4</v>
          </cell>
          <cell r="AL842">
            <v>2</v>
          </cell>
          <cell r="AM842">
            <v>30</v>
          </cell>
        </row>
        <row r="843">
          <cell r="A843" t="str">
            <v>T3690</v>
          </cell>
          <cell r="B843">
            <v>411</v>
          </cell>
          <cell r="C843">
            <v>557</v>
          </cell>
          <cell r="D843">
            <v>589</v>
          </cell>
          <cell r="E843">
            <v>630</v>
          </cell>
          <cell r="F843">
            <v>843</v>
          </cell>
          <cell r="G843">
            <v>940</v>
          </cell>
          <cell r="H843">
            <v>636</v>
          </cell>
          <cell r="I843">
            <v>636</v>
          </cell>
          <cell r="J843">
            <v>722</v>
          </cell>
          <cell r="K843">
            <v>692</v>
          </cell>
          <cell r="L843">
            <v>692</v>
          </cell>
          <cell r="M843">
            <v>692</v>
          </cell>
          <cell r="N843">
            <v>768</v>
          </cell>
          <cell r="O843">
            <v>824</v>
          </cell>
          <cell r="P843">
            <v>908</v>
          </cell>
          <cell r="S843">
            <v>84</v>
          </cell>
          <cell r="T843">
            <v>92</v>
          </cell>
          <cell r="U843">
            <v>10</v>
          </cell>
          <cell r="V843" t="str">
            <v>Cabinet</v>
          </cell>
          <cell r="W843" t="str">
            <v>TALL</v>
          </cell>
          <cell r="X843" t="str">
            <v>T</v>
          </cell>
          <cell r="Y843">
            <v>36</v>
          </cell>
          <cell r="Z843">
            <v>90</v>
          </cell>
          <cell r="AA843">
            <v>24</v>
          </cell>
          <cell r="AB843">
            <v>0</v>
          </cell>
          <cell r="AC843" t="str">
            <v>Tall Pantry Cabinet, 36 X 90 X 24</v>
          </cell>
          <cell r="AD843">
            <v>1</v>
          </cell>
          <cell r="AE843">
            <v>86.875</v>
          </cell>
          <cell r="AF843">
            <v>21.3</v>
          </cell>
          <cell r="AG843">
            <v>46.8</v>
          </cell>
          <cell r="AH843">
            <v>275.78281249999998</v>
          </cell>
          <cell r="AI843">
            <v>4</v>
          </cell>
          <cell r="AJ843">
            <v>4</v>
          </cell>
          <cell r="AL843">
            <v>2</v>
          </cell>
          <cell r="AM843">
            <v>30</v>
          </cell>
        </row>
        <row r="844">
          <cell r="A844" t="str">
            <v>T369012</v>
          </cell>
          <cell r="B844">
            <v>326</v>
          </cell>
          <cell r="C844">
            <v>480</v>
          </cell>
          <cell r="D844">
            <v>509</v>
          </cell>
          <cell r="E844">
            <v>545</v>
          </cell>
          <cell r="F844">
            <v>758</v>
          </cell>
          <cell r="G844">
            <v>855</v>
          </cell>
          <cell r="H844">
            <v>556</v>
          </cell>
          <cell r="I844">
            <v>556</v>
          </cell>
          <cell r="J844">
            <v>637</v>
          </cell>
          <cell r="K844">
            <v>612</v>
          </cell>
          <cell r="L844">
            <v>612</v>
          </cell>
          <cell r="M844">
            <v>612</v>
          </cell>
          <cell r="N844">
            <v>683</v>
          </cell>
          <cell r="O844">
            <v>739</v>
          </cell>
          <cell r="P844">
            <v>818</v>
          </cell>
          <cell r="S844">
            <v>42</v>
          </cell>
          <cell r="T844">
            <v>46</v>
          </cell>
          <cell r="U844">
            <v>10</v>
          </cell>
          <cell r="V844" t="str">
            <v>Cabinet</v>
          </cell>
          <cell r="W844" t="str">
            <v>TALL</v>
          </cell>
          <cell r="X844" t="str">
            <v>T</v>
          </cell>
          <cell r="Y844">
            <v>36</v>
          </cell>
          <cell r="Z844">
            <v>90</v>
          </cell>
          <cell r="AA844">
            <v>12</v>
          </cell>
          <cell r="AB844">
            <v>0</v>
          </cell>
          <cell r="AC844" t="str">
            <v>Tall Pantry Cabinet, 36 X 90 X 12</v>
          </cell>
          <cell r="AD844">
            <v>1</v>
          </cell>
          <cell r="AE844">
            <v>54.5625</v>
          </cell>
          <cell r="AF844">
            <v>21.3</v>
          </cell>
          <cell r="AG844">
            <v>23.9</v>
          </cell>
          <cell r="AH844">
            <v>191.93515625000001</v>
          </cell>
          <cell r="AI844">
            <v>4</v>
          </cell>
          <cell r="AJ844">
            <v>4</v>
          </cell>
          <cell r="AL844">
            <v>2</v>
          </cell>
          <cell r="AM844">
            <v>30</v>
          </cell>
        </row>
        <row r="845">
          <cell r="A845" t="str">
            <v>T369018</v>
          </cell>
          <cell r="B845">
            <v>411</v>
          </cell>
          <cell r="C845">
            <v>557</v>
          </cell>
          <cell r="D845">
            <v>589</v>
          </cell>
          <cell r="E845">
            <v>630</v>
          </cell>
          <cell r="F845">
            <v>843</v>
          </cell>
          <cell r="G845">
            <v>940</v>
          </cell>
          <cell r="H845">
            <v>636</v>
          </cell>
          <cell r="I845">
            <v>636</v>
          </cell>
          <cell r="J845">
            <v>722</v>
          </cell>
          <cell r="K845">
            <v>692</v>
          </cell>
          <cell r="L845">
            <v>692</v>
          </cell>
          <cell r="M845">
            <v>692</v>
          </cell>
          <cell r="N845">
            <v>768</v>
          </cell>
          <cell r="O845">
            <v>824</v>
          </cell>
          <cell r="P845">
            <v>908</v>
          </cell>
          <cell r="S845">
            <v>63</v>
          </cell>
          <cell r="T845">
            <v>69</v>
          </cell>
          <cell r="U845">
            <v>10</v>
          </cell>
          <cell r="V845" t="str">
            <v>Cabinet</v>
          </cell>
          <cell r="W845" t="str">
            <v>TALL</v>
          </cell>
          <cell r="X845" t="str">
            <v>T</v>
          </cell>
          <cell r="Y845">
            <v>36</v>
          </cell>
          <cell r="Z845">
            <v>90</v>
          </cell>
          <cell r="AA845">
            <v>18</v>
          </cell>
          <cell r="AB845">
            <v>0</v>
          </cell>
          <cell r="AC845" t="str">
            <v>Tall Pantry Cabinet, 36 X 90 X 18</v>
          </cell>
          <cell r="AD845">
            <v>1</v>
          </cell>
          <cell r="AE845">
            <v>70.71875</v>
          </cell>
          <cell r="AF845">
            <v>21.3</v>
          </cell>
          <cell r="AG845">
            <v>35.4</v>
          </cell>
          <cell r="AH845">
            <v>233.85898437500001</v>
          </cell>
          <cell r="AI845">
            <v>4</v>
          </cell>
          <cell r="AJ845">
            <v>4</v>
          </cell>
          <cell r="AL845">
            <v>2</v>
          </cell>
          <cell r="AM845">
            <v>30</v>
          </cell>
        </row>
        <row r="846">
          <cell r="A846" t="str">
            <v>T3693</v>
          </cell>
          <cell r="B846">
            <v>411</v>
          </cell>
          <cell r="C846">
            <v>561</v>
          </cell>
          <cell r="D846">
            <v>593</v>
          </cell>
          <cell r="E846">
            <v>634</v>
          </cell>
          <cell r="F846">
            <v>854</v>
          </cell>
          <cell r="G846">
            <v>958</v>
          </cell>
          <cell r="H846">
            <v>643</v>
          </cell>
          <cell r="I846">
            <v>643</v>
          </cell>
          <cell r="J846">
            <v>731</v>
          </cell>
          <cell r="K846">
            <v>702</v>
          </cell>
          <cell r="L846">
            <v>702</v>
          </cell>
          <cell r="M846">
            <v>702</v>
          </cell>
          <cell r="N846">
            <v>779</v>
          </cell>
          <cell r="O846">
            <v>834</v>
          </cell>
          <cell r="P846">
            <v>923</v>
          </cell>
          <cell r="S846">
            <v>84</v>
          </cell>
          <cell r="T846">
            <v>92</v>
          </cell>
          <cell r="U846">
            <v>10</v>
          </cell>
          <cell r="V846" t="str">
            <v>Cabinet</v>
          </cell>
          <cell r="W846" t="str">
            <v>TALL</v>
          </cell>
          <cell r="X846" t="str">
            <v>T</v>
          </cell>
          <cell r="Y846">
            <v>36</v>
          </cell>
          <cell r="Z846">
            <v>93</v>
          </cell>
          <cell r="AA846">
            <v>24</v>
          </cell>
          <cell r="AB846">
            <v>0</v>
          </cell>
          <cell r="AC846" t="str">
            <v>Tall Pantry Cabinet, 36 X 93 X 24</v>
          </cell>
          <cell r="AD846">
            <v>1</v>
          </cell>
          <cell r="AE846">
            <v>88.625</v>
          </cell>
          <cell r="AF846">
            <v>22</v>
          </cell>
          <cell r="AG846">
            <v>48.4</v>
          </cell>
          <cell r="AH846">
            <v>281.6328125</v>
          </cell>
          <cell r="AI846">
            <v>4</v>
          </cell>
          <cell r="AJ846">
            <v>4</v>
          </cell>
          <cell r="AL846">
            <v>2</v>
          </cell>
          <cell r="AM846">
            <v>30</v>
          </cell>
        </row>
        <row r="847">
          <cell r="A847" t="str">
            <v>T369312</v>
          </cell>
          <cell r="B847">
            <v>326</v>
          </cell>
          <cell r="C847">
            <v>484</v>
          </cell>
          <cell r="D847">
            <v>513</v>
          </cell>
          <cell r="E847">
            <v>549</v>
          </cell>
          <cell r="F847">
            <v>769</v>
          </cell>
          <cell r="G847">
            <v>874</v>
          </cell>
          <cell r="H847">
            <v>564</v>
          </cell>
          <cell r="I847">
            <v>564</v>
          </cell>
          <cell r="J847">
            <v>646</v>
          </cell>
          <cell r="K847">
            <v>622</v>
          </cell>
          <cell r="L847">
            <v>622</v>
          </cell>
          <cell r="M847">
            <v>622</v>
          </cell>
          <cell r="N847">
            <v>694</v>
          </cell>
          <cell r="O847">
            <v>749</v>
          </cell>
          <cell r="P847">
            <v>833</v>
          </cell>
          <cell r="S847">
            <v>42</v>
          </cell>
          <cell r="T847">
            <v>46</v>
          </cell>
          <cell r="U847">
            <v>10</v>
          </cell>
          <cell r="V847" t="str">
            <v>Cabinet</v>
          </cell>
          <cell r="W847" t="str">
            <v>TALL</v>
          </cell>
          <cell r="X847" t="str">
            <v>T</v>
          </cell>
          <cell r="Y847">
            <v>36</v>
          </cell>
          <cell r="Z847">
            <v>93</v>
          </cell>
          <cell r="AA847">
            <v>12</v>
          </cell>
          <cell r="AB847">
            <v>0</v>
          </cell>
          <cell r="AC847" t="str">
            <v>Tall Pantry Cabinet, 36 X 93 X 12</v>
          </cell>
          <cell r="AD847">
            <v>1</v>
          </cell>
          <cell r="AE847">
            <v>55.8125</v>
          </cell>
          <cell r="AF847">
            <v>22</v>
          </cell>
          <cell r="AG847">
            <v>24.7</v>
          </cell>
          <cell r="AH847">
            <v>196.61328125</v>
          </cell>
          <cell r="AI847">
            <v>4</v>
          </cell>
          <cell r="AJ847">
            <v>4</v>
          </cell>
          <cell r="AL847">
            <v>2</v>
          </cell>
          <cell r="AM847">
            <v>30</v>
          </cell>
        </row>
        <row r="848">
          <cell r="A848" t="str">
            <v>T369318</v>
          </cell>
          <cell r="B848">
            <v>411</v>
          </cell>
          <cell r="C848">
            <v>561</v>
          </cell>
          <cell r="D848">
            <v>593</v>
          </cell>
          <cell r="E848">
            <v>634</v>
          </cell>
          <cell r="F848">
            <v>854</v>
          </cell>
          <cell r="G848">
            <v>958</v>
          </cell>
          <cell r="H848">
            <v>643</v>
          </cell>
          <cell r="I848">
            <v>643</v>
          </cell>
          <cell r="J848">
            <v>731</v>
          </cell>
          <cell r="K848">
            <v>702</v>
          </cell>
          <cell r="L848">
            <v>702</v>
          </cell>
          <cell r="M848">
            <v>702</v>
          </cell>
          <cell r="N848">
            <v>779</v>
          </cell>
          <cell r="O848">
            <v>834</v>
          </cell>
          <cell r="P848">
            <v>923</v>
          </cell>
          <cell r="S848">
            <v>63</v>
          </cell>
          <cell r="T848">
            <v>69</v>
          </cell>
          <cell r="U848">
            <v>10</v>
          </cell>
          <cell r="V848" t="str">
            <v>Cabinet</v>
          </cell>
          <cell r="W848" t="str">
            <v>TALL</v>
          </cell>
          <cell r="X848" t="str">
            <v>T</v>
          </cell>
          <cell r="Y848">
            <v>36</v>
          </cell>
          <cell r="Z848">
            <v>93</v>
          </cell>
          <cell r="AA848">
            <v>18</v>
          </cell>
          <cell r="AB848">
            <v>0</v>
          </cell>
          <cell r="AC848" t="str">
            <v>Tall Pantry Cabinet, 36 X 93 X 18</v>
          </cell>
          <cell r="AD848">
            <v>1</v>
          </cell>
          <cell r="AE848">
            <v>72.21875</v>
          </cell>
          <cell r="AF848">
            <v>22</v>
          </cell>
          <cell r="AG848">
            <v>36.5</v>
          </cell>
          <cell r="AH848">
            <v>239.123046875</v>
          </cell>
          <cell r="AI848">
            <v>4</v>
          </cell>
          <cell r="AJ848">
            <v>4</v>
          </cell>
          <cell r="AL848">
            <v>2</v>
          </cell>
          <cell r="AM848">
            <v>30</v>
          </cell>
        </row>
        <row r="849">
          <cell r="A849" t="str">
            <v>T3696</v>
          </cell>
          <cell r="B849">
            <v>416</v>
          </cell>
          <cell r="C849">
            <v>568</v>
          </cell>
          <cell r="D849">
            <v>601</v>
          </cell>
          <cell r="E849">
            <v>643</v>
          </cell>
          <cell r="F849">
            <v>871</v>
          </cell>
          <cell r="G849">
            <v>981</v>
          </cell>
          <cell r="H849">
            <v>658</v>
          </cell>
          <cell r="I849">
            <v>658</v>
          </cell>
          <cell r="J849">
            <v>744</v>
          </cell>
          <cell r="K849">
            <v>719</v>
          </cell>
          <cell r="L849">
            <v>719</v>
          </cell>
          <cell r="M849">
            <v>719</v>
          </cell>
          <cell r="N849">
            <v>793</v>
          </cell>
          <cell r="O849">
            <v>840</v>
          </cell>
          <cell r="P849">
            <v>947</v>
          </cell>
          <cell r="S849">
            <v>84</v>
          </cell>
          <cell r="T849">
            <v>92</v>
          </cell>
          <cell r="U849">
            <v>10</v>
          </cell>
          <cell r="V849" t="str">
            <v>Cabinet</v>
          </cell>
          <cell r="W849" t="str">
            <v>TALL</v>
          </cell>
          <cell r="X849" t="str">
            <v>T</v>
          </cell>
          <cell r="Y849">
            <v>36</v>
          </cell>
          <cell r="Z849">
            <v>96</v>
          </cell>
          <cell r="AA849">
            <v>24</v>
          </cell>
          <cell r="AB849">
            <v>0</v>
          </cell>
          <cell r="AC849" t="str">
            <v>Tall Pantry Cabinet, 36 X 96 X 24</v>
          </cell>
          <cell r="AD849">
            <v>1</v>
          </cell>
          <cell r="AE849">
            <v>96.125</v>
          </cell>
          <cell r="AF849">
            <v>22.8</v>
          </cell>
          <cell r="AG849">
            <v>49.9</v>
          </cell>
          <cell r="AH849">
            <v>303.95468749999998</v>
          </cell>
          <cell r="AI849">
            <v>4</v>
          </cell>
          <cell r="AJ849">
            <v>4</v>
          </cell>
          <cell r="AL849">
            <v>2</v>
          </cell>
          <cell r="AM849">
            <v>30</v>
          </cell>
        </row>
        <row r="850">
          <cell r="A850" t="str">
            <v>T369612</v>
          </cell>
          <cell r="B850">
            <v>331</v>
          </cell>
          <cell r="C850">
            <v>492</v>
          </cell>
          <cell r="D850">
            <v>521</v>
          </cell>
          <cell r="E850">
            <v>558</v>
          </cell>
          <cell r="F850">
            <v>786</v>
          </cell>
          <cell r="G850">
            <v>897</v>
          </cell>
          <cell r="H850">
            <v>578</v>
          </cell>
          <cell r="I850">
            <v>578</v>
          </cell>
          <cell r="J850">
            <v>659</v>
          </cell>
          <cell r="K850">
            <v>640</v>
          </cell>
          <cell r="L850">
            <v>640</v>
          </cell>
          <cell r="M850">
            <v>640</v>
          </cell>
          <cell r="N850">
            <v>709</v>
          </cell>
          <cell r="O850">
            <v>755</v>
          </cell>
          <cell r="P850">
            <v>857</v>
          </cell>
          <cell r="S850">
            <v>42</v>
          </cell>
          <cell r="T850">
            <v>46</v>
          </cell>
          <cell r="U850">
            <v>10</v>
          </cell>
          <cell r="V850" t="str">
            <v>Cabinet</v>
          </cell>
          <cell r="W850" t="str">
            <v>TALL</v>
          </cell>
          <cell r="X850" t="str">
            <v>T</v>
          </cell>
          <cell r="Y850">
            <v>36</v>
          </cell>
          <cell r="Z850">
            <v>96</v>
          </cell>
          <cell r="AA850">
            <v>12</v>
          </cell>
          <cell r="AB850">
            <v>0</v>
          </cell>
          <cell r="AC850" t="str">
            <v>Tall Pantry Cabinet, 36 X 96 X 12</v>
          </cell>
          <cell r="AD850">
            <v>1</v>
          </cell>
          <cell r="AE850">
            <v>59.9375</v>
          </cell>
          <cell r="AF850">
            <v>22.8</v>
          </cell>
          <cell r="AG850">
            <v>25.5</v>
          </cell>
          <cell r="AH850">
            <v>209.67734375000001</v>
          </cell>
          <cell r="AI850">
            <v>4</v>
          </cell>
          <cell r="AJ850">
            <v>4</v>
          </cell>
          <cell r="AL850">
            <v>2</v>
          </cell>
          <cell r="AM850">
            <v>30</v>
          </cell>
        </row>
        <row r="851">
          <cell r="A851" t="str">
            <v>T369618</v>
          </cell>
          <cell r="B851">
            <v>416</v>
          </cell>
          <cell r="C851">
            <v>568</v>
          </cell>
          <cell r="D851">
            <v>601</v>
          </cell>
          <cell r="E851">
            <v>643</v>
          </cell>
          <cell r="F851">
            <v>871</v>
          </cell>
          <cell r="G851">
            <v>981</v>
          </cell>
          <cell r="H851">
            <v>658</v>
          </cell>
          <cell r="I851">
            <v>658</v>
          </cell>
          <cell r="J851">
            <v>744</v>
          </cell>
          <cell r="K851">
            <v>719</v>
          </cell>
          <cell r="L851">
            <v>719</v>
          </cell>
          <cell r="M851">
            <v>719</v>
          </cell>
          <cell r="N851">
            <v>793</v>
          </cell>
          <cell r="O851">
            <v>840</v>
          </cell>
          <cell r="P851">
            <v>947</v>
          </cell>
          <cell r="S851">
            <v>63</v>
          </cell>
          <cell r="T851">
            <v>69</v>
          </cell>
          <cell r="U851">
            <v>10</v>
          </cell>
          <cell r="V851" t="str">
            <v>Cabinet</v>
          </cell>
          <cell r="W851" t="str">
            <v>TALL</v>
          </cell>
          <cell r="X851" t="str">
            <v>T</v>
          </cell>
          <cell r="Y851">
            <v>36</v>
          </cell>
          <cell r="Z851">
            <v>96</v>
          </cell>
          <cell r="AA851">
            <v>18</v>
          </cell>
          <cell r="AB851">
            <v>0</v>
          </cell>
          <cell r="AC851" t="str">
            <v>Tall Pantry Cabinet, 36 X 96 X 18</v>
          </cell>
          <cell r="AD851">
            <v>1</v>
          </cell>
          <cell r="AE851">
            <v>78.03125</v>
          </cell>
          <cell r="AF851">
            <v>22.8</v>
          </cell>
          <cell r="AG851">
            <v>37.700000000000003</v>
          </cell>
          <cell r="AH851">
            <v>256.81601562499998</v>
          </cell>
          <cell r="AI851">
            <v>4</v>
          </cell>
          <cell r="AJ851">
            <v>4</v>
          </cell>
          <cell r="AL851">
            <v>2</v>
          </cell>
          <cell r="AM851">
            <v>30</v>
          </cell>
        </row>
        <row r="852">
          <cell r="A852" t="str">
            <v>T4RO2184</v>
          </cell>
          <cell r="B852">
            <v>518</v>
          </cell>
          <cell r="C852">
            <v>580</v>
          </cell>
          <cell r="D852">
            <v>601</v>
          </cell>
          <cell r="E852">
            <v>628</v>
          </cell>
          <cell r="F852">
            <v>806</v>
          </cell>
          <cell r="G852">
            <v>806</v>
          </cell>
          <cell r="H852">
            <v>629</v>
          </cell>
          <cell r="I852">
            <v>681</v>
          </cell>
          <cell r="J852">
            <v>681</v>
          </cell>
          <cell r="K852">
            <v>658</v>
          </cell>
          <cell r="L852">
            <v>658</v>
          </cell>
          <cell r="M852">
            <v>658</v>
          </cell>
          <cell r="N852">
            <v>705</v>
          </cell>
          <cell r="O852">
            <v>732</v>
          </cell>
          <cell r="P852">
            <v>783</v>
          </cell>
          <cell r="Q852">
            <v>0</v>
          </cell>
          <cell r="R852">
            <v>0</v>
          </cell>
          <cell r="S852">
            <v>84</v>
          </cell>
          <cell r="T852">
            <v>92</v>
          </cell>
          <cell r="U852">
            <v>10</v>
          </cell>
          <cell r="V852" t="str">
            <v>Cabinet</v>
          </cell>
          <cell r="W852" t="str">
            <v>TALL</v>
          </cell>
          <cell r="X852" t="str">
            <v>T4RO</v>
          </cell>
          <cell r="Y852">
            <v>21</v>
          </cell>
          <cell r="Z852">
            <v>84</v>
          </cell>
          <cell r="AA852">
            <v>24</v>
          </cell>
          <cell r="AB852" t="b">
            <v>1</v>
          </cell>
          <cell r="AC852" t="str">
            <v>Tall Pantry Cabinet, 4 R/O, 21 X 84 X 24</v>
          </cell>
          <cell r="AD852">
            <v>3</v>
          </cell>
          <cell r="AE852">
            <v>60</v>
          </cell>
          <cell r="AF852">
            <v>13.2</v>
          </cell>
          <cell r="AG852">
            <v>29.3</v>
          </cell>
          <cell r="AH852">
            <v>247</v>
          </cell>
          <cell r="AI852">
            <v>4</v>
          </cell>
          <cell r="AJ852">
            <v>4</v>
          </cell>
          <cell r="AK852">
            <v>0</v>
          </cell>
          <cell r="AL852">
            <v>1.5</v>
          </cell>
          <cell r="AM852">
            <v>30</v>
          </cell>
          <cell r="AN852">
            <v>0</v>
          </cell>
        </row>
        <row r="853">
          <cell r="A853" t="str">
            <v>T4RO2190</v>
          </cell>
          <cell r="B853">
            <v>518</v>
          </cell>
          <cell r="C853">
            <v>589</v>
          </cell>
          <cell r="D853">
            <v>611</v>
          </cell>
          <cell r="E853">
            <v>639</v>
          </cell>
          <cell r="F853">
            <v>827</v>
          </cell>
          <cell r="G853">
            <v>827</v>
          </cell>
          <cell r="H853">
            <v>635</v>
          </cell>
          <cell r="I853">
            <v>690</v>
          </cell>
          <cell r="J853">
            <v>690</v>
          </cell>
          <cell r="K853">
            <v>667</v>
          </cell>
          <cell r="L853">
            <v>667</v>
          </cell>
          <cell r="M853">
            <v>667</v>
          </cell>
          <cell r="N853">
            <v>715</v>
          </cell>
          <cell r="O853">
            <v>743</v>
          </cell>
          <cell r="P853">
            <v>797</v>
          </cell>
          <cell r="Q853">
            <v>0</v>
          </cell>
          <cell r="R853">
            <v>0</v>
          </cell>
          <cell r="S853">
            <v>84</v>
          </cell>
          <cell r="T853">
            <v>92</v>
          </cell>
          <cell r="U853">
            <v>10</v>
          </cell>
          <cell r="V853" t="str">
            <v>Cabinet</v>
          </cell>
          <cell r="W853" t="str">
            <v>TALL</v>
          </cell>
          <cell r="X853" t="str">
            <v>T4RO</v>
          </cell>
          <cell r="Y853">
            <v>21</v>
          </cell>
          <cell r="Z853">
            <v>90</v>
          </cell>
          <cell r="AA853">
            <v>24</v>
          </cell>
          <cell r="AB853" t="b">
            <v>1</v>
          </cell>
          <cell r="AC853" t="str">
            <v>Tall Pantry Cabinet, 4 R/O, 21 X 90 X 24</v>
          </cell>
          <cell r="AD853">
            <v>3</v>
          </cell>
          <cell r="AE853">
            <v>67.458333333333343</v>
          </cell>
          <cell r="AF853">
            <v>14.2</v>
          </cell>
          <cell r="AG853">
            <v>31.4</v>
          </cell>
          <cell r="AH853">
            <v>266.6664725</v>
          </cell>
          <cell r="AI853">
            <v>4</v>
          </cell>
          <cell r="AJ853">
            <v>4</v>
          </cell>
          <cell r="AK853">
            <v>0</v>
          </cell>
          <cell r="AL853">
            <v>1.5</v>
          </cell>
          <cell r="AM853">
            <v>30</v>
          </cell>
          <cell r="AN853">
            <v>0</v>
          </cell>
        </row>
        <row r="854">
          <cell r="A854" t="str">
            <v>T4RO2193</v>
          </cell>
          <cell r="B854">
            <v>518</v>
          </cell>
          <cell r="C854">
            <v>590</v>
          </cell>
          <cell r="D854">
            <v>611</v>
          </cell>
          <cell r="E854">
            <v>640</v>
          </cell>
          <cell r="F854">
            <v>838</v>
          </cell>
          <cell r="G854">
            <v>838</v>
          </cell>
          <cell r="H854">
            <v>639</v>
          </cell>
          <cell r="I854">
            <v>694</v>
          </cell>
          <cell r="J854">
            <v>694</v>
          </cell>
          <cell r="K854">
            <v>671</v>
          </cell>
          <cell r="L854">
            <v>671</v>
          </cell>
          <cell r="M854">
            <v>671</v>
          </cell>
          <cell r="N854">
            <v>720</v>
          </cell>
          <cell r="O854">
            <v>747</v>
          </cell>
          <cell r="P854">
            <v>804</v>
          </cell>
          <cell r="Q854">
            <v>0</v>
          </cell>
          <cell r="R854">
            <v>0</v>
          </cell>
          <cell r="S854">
            <v>84</v>
          </cell>
          <cell r="T854">
            <v>92</v>
          </cell>
          <cell r="U854">
            <v>10</v>
          </cell>
          <cell r="V854" t="str">
            <v>Cabinet</v>
          </cell>
          <cell r="W854" t="str">
            <v>TALL</v>
          </cell>
          <cell r="X854" t="str">
            <v>T4RO</v>
          </cell>
          <cell r="Y854">
            <v>21</v>
          </cell>
          <cell r="Z854">
            <v>93</v>
          </cell>
          <cell r="AA854">
            <v>24</v>
          </cell>
          <cell r="AB854" t="b">
            <v>1</v>
          </cell>
          <cell r="AC854" t="str">
            <v>Tall Pantry Cabinet, 4 R/O, 21 X 93 X 24</v>
          </cell>
          <cell r="AD854">
            <v>3</v>
          </cell>
          <cell r="AE854">
            <v>68.958333333333343</v>
          </cell>
          <cell r="AF854">
            <v>14.7</v>
          </cell>
          <cell r="AG854">
            <v>32.5</v>
          </cell>
          <cell r="AH854">
            <v>271.4477225</v>
          </cell>
          <cell r="AI854">
            <v>4</v>
          </cell>
          <cell r="AJ854">
            <v>4</v>
          </cell>
          <cell r="AK854">
            <v>0</v>
          </cell>
          <cell r="AL854">
            <v>1.5</v>
          </cell>
          <cell r="AM854">
            <v>30</v>
          </cell>
          <cell r="AN854">
            <v>0</v>
          </cell>
        </row>
        <row r="855">
          <cell r="A855" t="str">
            <v>T4RO2196</v>
          </cell>
          <cell r="B855">
            <v>521</v>
          </cell>
          <cell r="C855">
            <v>594</v>
          </cell>
          <cell r="D855">
            <v>616</v>
          </cell>
          <cell r="E855">
            <v>645</v>
          </cell>
          <cell r="F855">
            <v>851</v>
          </cell>
          <cell r="G855">
            <v>851</v>
          </cell>
          <cell r="H855">
            <v>645</v>
          </cell>
          <cell r="I855">
            <v>701</v>
          </cell>
          <cell r="J855">
            <v>701</v>
          </cell>
          <cell r="K855">
            <v>678</v>
          </cell>
          <cell r="L855">
            <v>678</v>
          </cell>
          <cell r="M855">
            <v>678</v>
          </cell>
          <cell r="N855">
            <v>728</v>
          </cell>
          <cell r="O855">
            <v>754</v>
          </cell>
          <cell r="P855">
            <v>814</v>
          </cell>
          <cell r="Q855">
            <v>0</v>
          </cell>
          <cell r="R855">
            <v>0</v>
          </cell>
          <cell r="S855">
            <v>84</v>
          </cell>
          <cell r="T855">
            <v>92</v>
          </cell>
          <cell r="U855">
            <v>10</v>
          </cell>
          <cell r="V855" t="str">
            <v>Cabinet</v>
          </cell>
          <cell r="W855" t="str">
            <v>TALL</v>
          </cell>
          <cell r="X855" t="str">
            <v>T4RO</v>
          </cell>
          <cell r="Y855">
            <v>21</v>
          </cell>
          <cell r="Z855">
            <v>96</v>
          </cell>
          <cell r="AA855">
            <v>24</v>
          </cell>
          <cell r="AB855" t="b">
            <v>1</v>
          </cell>
          <cell r="AC855" t="str">
            <v>Tall Pantry Cabinet, 4 R/O, 21 X 96 X 24</v>
          </cell>
          <cell r="AD855">
            <v>3</v>
          </cell>
          <cell r="AE855">
            <v>74.208333333333329</v>
          </cell>
          <cell r="AF855">
            <v>15.2</v>
          </cell>
          <cell r="AG855">
            <v>33.5</v>
          </cell>
          <cell r="AH855">
            <v>286.7758475</v>
          </cell>
          <cell r="AI855">
            <v>4</v>
          </cell>
          <cell r="AJ855">
            <v>4</v>
          </cell>
          <cell r="AK855">
            <v>0</v>
          </cell>
          <cell r="AL855">
            <v>1.5</v>
          </cell>
          <cell r="AM855">
            <v>30</v>
          </cell>
          <cell r="AN855">
            <v>0</v>
          </cell>
        </row>
        <row r="856">
          <cell r="A856" t="str">
            <v>T4RO2484</v>
          </cell>
          <cell r="B856">
            <v>563</v>
          </cell>
          <cell r="C856">
            <v>646</v>
          </cell>
          <cell r="D856">
            <v>671</v>
          </cell>
          <cell r="E856">
            <v>704</v>
          </cell>
          <cell r="F856">
            <v>836</v>
          </cell>
          <cell r="G856">
            <v>889</v>
          </cell>
          <cell r="H856">
            <v>737</v>
          </cell>
          <cell r="I856">
            <v>737</v>
          </cell>
          <cell r="J856">
            <v>799</v>
          </cell>
          <cell r="K856">
            <v>778</v>
          </cell>
          <cell r="L856">
            <v>778</v>
          </cell>
          <cell r="M856">
            <v>778</v>
          </cell>
          <cell r="N856">
            <v>835</v>
          </cell>
          <cell r="O856">
            <v>881</v>
          </cell>
          <cell r="P856">
            <v>955</v>
          </cell>
          <cell r="S856">
            <v>84</v>
          </cell>
          <cell r="T856">
            <v>92</v>
          </cell>
          <cell r="U856">
            <v>10</v>
          </cell>
          <cell r="V856" t="str">
            <v>Cabinet</v>
          </cell>
          <cell r="W856" t="str">
            <v>TALL</v>
          </cell>
          <cell r="X856" t="str">
            <v>T4RO</v>
          </cell>
          <cell r="Y856">
            <v>24</v>
          </cell>
          <cell r="Z856">
            <v>84</v>
          </cell>
          <cell r="AA856">
            <v>24</v>
          </cell>
          <cell r="AB856">
            <v>0</v>
          </cell>
          <cell r="AC856" t="str">
            <v>Tall Pantry Cabinet, 4 R/O, 24 X 84 X 24</v>
          </cell>
          <cell r="AD856">
            <v>3</v>
          </cell>
          <cell r="AE856">
            <v>64.458333333333343</v>
          </cell>
          <cell r="AF856">
            <v>13.2</v>
          </cell>
          <cell r="AG856">
            <v>29.4</v>
          </cell>
          <cell r="AH856">
            <v>257.1039725</v>
          </cell>
          <cell r="AI856">
            <v>4</v>
          </cell>
          <cell r="AJ856">
            <v>4</v>
          </cell>
          <cell r="AL856">
            <v>2</v>
          </cell>
          <cell r="AM856">
            <v>30</v>
          </cell>
        </row>
        <row r="857">
          <cell r="A857" t="str">
            <v>T4RO2490</v>
          </cell>
          <cell r="B857">
            <v>563</v>
          </cell>
          <cell r="C857">
            <v>655</v>
          </cell>
          <cell r="D857">
            <v>681</v>
          </cell>
          <cell r="E857">
            <v>715</v>
          </cell>
          <cell r="F857">
            <v>857</v>
          </cell>
          <cell r="G857">
            <v>913</v>
          </cell>
          <cell r="H857">
            <v>745</v>
          </cell>
          <cell r="I857">
            <v>745</v>
          </cell>
          <cell r="J857">
            <v>811</v>
          </cell>
          <cell r="K857">
            <v>788</v>
          </cell>
          <cell r="L857">
            <v>788</v>
          </cell>
          <cell r="M857">
            <v>788</v>
          </cell>
          <cell r="N857">
            <v>849</v>
          </cell>
          <cell r="O857">
            <v>900</v>
          </cell>
          <cell r="P857">
            <v>974</v>
          </cell>
          <cell r="S857">
            <v>84</v>
          </cell>
          <cell r="T857">
            <v>92</v>
          </cell>
          <cell r="U857">
            <v>10</v>
          </cell>
          <cell r="V857" t="str">
            <v>Cabinet</v>
          </cell>
          <cell r="W857" t="str">
            <v>TALL</v>
          </cell>
          <cell r="X857" t="str">
            <v>T4RO</v>
          </cell>
          <cell r="Y857">
            <v>24</v>
          </cell>
          <cell r="Z857">
            <v>90</v>
          </cell>
          <cell r="AA857">
            <v>24</v>
          </cell>
          <cell r="AB857">
            <v>0</v>
          </cell>
          <cell r="AC857" t="str">
            <v>Tall Pantry Cabinet, 4 R/O, 24 X 90 X 24</v>
          </cell>
          <cell r="AD857">
            <v>3</v>
          </cell>
          <cell r="AE857">
            <v>67.458333333333343</v>
          </cell>
          <cell r="AF857">
            <v>14.2</v>
          </cell>
          <cell r="AG857">
            <v>31.4</v>
          </cell>
          <cell r="AH857">
            <v>266.6664725</v>
          </cell>
          <cell r="AI857">
            <v>4</v>
          </cell>
          <cell r="AJ857">
            <v>4</v>
          </cell>
          <cell r="AL857">
            <v>2</v>
          </cell>
          <cell r="AM857">
            <v>30</v>
          </cell>
        </row>
        <row r="858">
          <cell r="A858" t="str">
            <v>T4RO2493</v>
          </cell>
          <cell r="B858">
            <v>563</v>
          </cell>
          <cell r="C858">
            <v>656</v>
          </cell>
          <cell r="D858">
            <v>682</v>
          </cell>
          <cell r="E858">
            <v>716</v>
          </cell>
          <cell r="F858">
            <v>863</v>
          </cell>
          <cell r="G858">
            <v>926</v>
          </cell>
          <cell r="H858">
            <v>751</v>
          </cell>
          <cell r="I858">
            <v>751</v>
          </cell>
          <cell r="J858">
            <v>818</v>
          </cell>
          <cell r="K858">
            <v>796</v>
          </cell>
          <cell r="L858">
            <v>796</v>
          </cell>
          <cell r="M858">
            <v>796</v>
          </cell>
          <cell r="N858">
            <v>858</v>
          </cell>
          <cell r="O858">
            <v>908</v>
          </cell>
          <cell r="P858">
            <v>986</v>
          </cell>
          <cell r="S858">
            <v>84</v>
          </cell>
          <cell r="T858">
            <v>92</v>
          </cell>
          <cell r="U858">
            <v>10</v>
          </cell>
          <cell r="V858" t="str">
            <v>Cabinet</v>
          </cell>
          <cell r="W858" t="str">
            <v>TALL</v>
          </cell>
          <cell r="X858" t="str">
            <v>T4RO</v>
          </cell>
          <cell r="Y858">
            <v>24</v>
          </cell>
          <cell r="Z858">
            <v>93</v>
          </cell>
          <cell r="AA858">
            <v>24</v>
          </cell>
          <cell r="AB858">
            <v>0</v>
          </cell>
          <cell r="AC858" t="str">
            <v>Tall Pantry Cabinet, 4 R/O, 24 X 93 X 24</v>
          </cell>
          <cell r="AD858">
            <v>3</v>
          </cell>
          <cell r="AE858">
            <v>68.958333333333343</v>
          </cell>
          <cell r="AF858">
            <v>14.7</v>
          </cell>
          <cell r="AG858">
            <v>32.5</v>
          </cell>
          <cell r="AH858">
            <v>271.4477225</v>
          </cell>
          <cell r="AI858">
            <v>4</v>
          </cell>
          <cell r="AJ858">
            <v>4</v>
          </cell>
          <cell r="AL858">
            <v>2</v>
          </cell>
          <cell r="AM858">
            <v>30</v>
          </cell>
        </row>
        <row r="859">
          <cell r="A859" t="str">
            <v>T4RO2496</v>
          </cell>
          <cell r="B859">
            <v>567</v>
          </cell>
          <cell r="C859">
            <v>663</v>
          </cell>
          <cell r="D859">
            <v>689</v>
          </cell>
          <cell r="E859">
            <v>723</v>
          </cell>
          <cell r="F859">
            <v>875</v>
          </cell>
          <cell r="G859">
            <v>942</v>
          </cell>
          <cell r="H859">
            <v>764</v>
          </cell>
          <cell r="I859">
            <v>764</v>
          </cell>
          <cell r="J859">
            <v>830</v>
          </cell>
          <cell r="K859">
            <v>811</v>
          </cell>
          <cell r="L859">
            <v>811</v>
          </cell>
          <cell r="M859">
            <v>811</v>
          </cell>
          <cell r="N859">
            <v>870</v>
          </cell>
          <cell r="O859">
            <v>914</v>
          </cell>
          <cell r="P859">
            <v>1006</v>
          </cell>
          <cell r="S859">
            <v>84</v>
          </cell>
          <cell r="T859">
            <v>92</v>
          </cell>
          <cell r="U859">
            <v>10</v>
          </cell>
          <cell r="V859" t="str">
            <v>Cabinet</v>
          </cell>
          <cell r="W859" t="str">
            <v>TALL</v>
          </cell>
          <cell r="X859" t="str">
            <v>T4RO</v>
          </cell>
          <cell r="Y859">
            <v>24</v>
          </cell>
          <cell r="Z859">
            <v>96</v>
          </cell>
          <cell r="AA859">
            <v>24</v>
          </cell>
          <cell r="AB859">
            <v>0</v>
          </cell>
          <cell r="AC859" t="str">
            <v>Tall Pantry Cabinet, 4 R/O, 24 X 96 X 24</v>
          </cell>
          <cell r="AD859">
            <v>3</v>
          </cell>
          <cell r="AE859">
            <v>74.208333333333329</v>
          </cell>
          <cell r="AF859">
            <v>15.2</v>
          </cell>
          <cell r="AG859">
            <v>33.5</v>
          </cell>
          <cell r="AH859">
            <v>286.7758475</v>
          </cell>
          <cell r="AI859">
            <v>4</v>
          </cell>
          <cell r="AJ859">
            <v>4</v>
          </cell>
          <cell r="AL859">
            <v>2</v>
          </cell>
          <cell r="AM859">
            <v>30</v>
          </cell>
        </row>
        <row r="860">
          <cell r="A860" t="str">
            <v>T4RO2784</v>
          </cell>
          <cell r="B860">
            <v>580</v>
          </cell>
          <cell r="C860">
            <v>665</v>
          </cell>
          <cell r="D860">
            <v>691</v>
          </cell>
          <cell r="E860">
            <v>725</v>
          </cell>
          <cell r="F860">
            <v>873</v>
          </cell>
          <cell r="G860">
            <v>947</v>
          </cell>
          <cell r="H860">
            <v>766</v>
          </cell>
          <cell r="I860">
            <v>766</v>
          </cell>
          <cell r="J860">
            <v>832</v>
          </cell>
          <cell r="K860">
            <v>812</v>
          </cell>
          <cell r="L860">
            <v>812</v>
          </cell>
          <cell r="M860">
            <v>812</v>
          </cell>
          <cell r="N860">
            <v>870</v>
          </cell>
          <cell r="O860">
            <v>914</v>
          </cell>
          <cell r="P860">
            <v>997</v>
          </cell>
          <cell r="S860">
            <v>84</v>
          </cell>
          <cell r="T860">
            <v>92</v>
          </cell>
          <cell r="U860">
            <v>10</v>
          </cell>
          <cell r="V860" t="str">
            <v>Cabinet</v>
          </cell>
          <cell r="W860" t="str">
            <v>TALL</v>
          </cell>
          <cell r="X860" t="str">
            <v>T4RO</v>
          </cell>
          <cell r="Y860">
            <v>27</v>
          </cell>
          <cell r="Z860">
            <v>84</v>
          </cell>
          <cell r="AA860">
            <v>24</v>
          </cell>
          <cell r="AB860">
            <v>0</v>
          </cell>
          <cell r="AC860" t="str">
            <v>Tall Pantry Cabinet, 4 R/O, 27 X 84 X 24</v>
          </cell>
          <cell r="AD860">
            <v>3</v>
          </cell>
          <cell r="AE860">
            <v>69.1875</v>
          </cell>
          <cell r="AF860">
            <v>14.8</v>
          </cell>
          <cell r="AG860">
            <v>32.9</v>
          </cell>
          <cell r="AH860">
            <v>281.12224250000003</v>
          </cell>
          <cell r="AI860">
            <v>4</v>
          </cell>
          <cell r="AJ860">
            <v>4</v>
          </cell>
          <cell r="AL860">
            <v>2</v>
          </cell>
          <cell r="AM860">
            <v>30</v>
          </cell>
        </row>
        <row r="861">
          <cell r="A861" t="str">
            <v>T4RO2790</v>
          </cell>
          <cell r="B861">
            <v>580</v>
          </cell>
          <cell r="C861">
            <v>677</v>
          </cell>
          <cell r="D861">
            <v>704</v>
          </cell>
          <cell r="E861">
            <v>739</v>
          </cell>
          <cell r="F861">
            <v>898</v>
          </cell>
          <cell r="G861">
            <v>974</v>
          </cell>
          <cell r="H861">
            <v>774</v>
          </cell>
          <cell r="I861">
            <v>774</v>
          </cell>
          <cell r="J861">
            <v>845</v>
          </cell>
          <cell r="K861">
            <v>821</v>
          </cell>
          <cell r="L861">
            <v>821</v>
          </cell>
          <cell r="M861">
            <v>821</v>
          </cell>
          <cell r="N861">
            <v>886</v>
          </cell>
          <cell r="O861">
            <v>935</v>
          </cell>
          <cell r="P861">
            <v>1014</v>
          </cell>
          <cell r="S861">
            <v>84</v>
          </cell>
          <cell r="T861">
            <v>92</v>
          </cell>
          <cell r="U861">
            <v>10</v>
          </cell>
          <cell r="V861" t="str">
            <v>Cabinet</v>
          </cell>
          <cell r="W861" t="str">
            <v>TALL</v>
          </cell>
          <cell r="X861" t="str">
            <v>T4RO</v>
          </cell>
          <cell r="Y861">
            <v>27</v>
          </cell>
          <cell r="Z861">
            <v>90</v>
          </cell>
          <cell r="AA861">
            <v>24</v>
          </cell>
          <cell r="AB861">
            <v>0</v>
          </cell>
          <cell r="AC861" t="str">
            <v>Tall Pantry Cabinet, 4 R/O, 27 X 90 X 24</v>
          </cell>
          <cell r="AD861">
            <v>3</v>
          </cell>
          <cell r="AE861">
            <v>72.3125</v>
          </cell>
          <cell r="AF861">
            <v>15.9</v>
          </cell>
          <cell r="AG861">
            <v>35.299999999999997</v>
          </cell>
          <cell r="AH861">
            <v>291.21911749999998</v>
          </cell>
          <cell r="AI861">
            <v>4</v>
          </cell>
          <cell r="AJ861">
            <v>4</v>
          </cell>
          <cell r="AL861">
            <v>2</v>
          </cell>
          <cell r="AM861">
            <v>30</v>
          </cell>
        </row>
        <row r="862">
          <cell r="A862" t="str">
            <v>T4RO2793</v>
          </cell>
          <cell r="B862">
            <v>580</v>
          </cell>
          <cell r="C862">
            <v>679</v>
          </cell>
          <cell r="D862">
            <v>705</v>
          </cell>
          <cell r="E862">
            <v>740</v>
          </cell>
          <cell r="F862">
            <v>905</v>
          </cell>
          <cell r="G862">
            <v>988</v>
          </cell>
          <cell r="H862">
            <v>779</v>
          </cell>
          <cell r="I862">
            <v>779</v>
          </cell>
          <cell r="J862">
            <v>853</v>
          </cell>
          <cell r="K862">
            <v>827</v>
          </cell>
          <cell r="L862">
            <v>827</v>
          </cell>
          <cell r="M862">
            <v>827</v>
          </cell>
          <cell r="N862">
            <v>894</v>
          </cell>
          <cell r="O862">
            <v>945</v>
          </cell>
          <cell r="P862">
            <v>1024</v>
          </cell>
          <cell r="S862">
            <v>84</v>
          </cell>
          <cell r="T862">
            <v>92</v>
          </cell>
          <cell r="U862">
            <v>10</v>
          </cell>
          <cell r="V862" t="str">
            <v>Cabinet</v>
          </cell>
          <cell r="W862" t="str">
            <v>TALL</v>
          </cell>
          <cell r="X862" t="str">
            <v>T4RO</v>
          </cell>
          <cell r="Y862">
            <v>27</v>
          </cell>
          <cell r="Z862">
            <v>93</v>
          </cell>
          <cell r="AA862">
            <v>24</v>
          </cell>
          <cell r="AB862">
            <v>0</v>
          </cell>
          <cell r="AC862" t="str">
            <v>Tall Pantry Cabinet, 4 R/O, 27 X 93 X 24</v>
          </cell>
          <cell r="AD862">
            <v>3</v>
          </cell>
          <cell r="AE862">
            <v>73.875</v>
          </cell>
          <cell r="AF862">
            <v>16.5</v>
          </cell>
          <cell r="AG862">
            <v>36.5</v>
          </cell>
          <cell r="AH862">
            <v>296.41755499999999</v>
          </cell>
          <cell r="AI862">
            <v>4</v>
          </cell>
          <cell r="AJ862">
            <v>4</v>
          </cell>
          <cell r="AL862">
            <v>2</v>
          </cell>
          <cell r="AM862">
            <v>30</v>
          </cell>
        </row>
        <row r="863">
          <cell r="A863" t="str">
            <v>T4RO2796</v>
          </cell>
          <cell r="B863">
            <v>584</v>
          </cell>
          <cell r="C863">
            <v>686</v>
          </cell>
          <cell r="D863">
            <v>713</v>
          </cell>
          <cell r="E863">
            <v>748</v>
          </cell>
          <cell r="F863">
            <v>919</v>
          </cell>
          <cell r="G863">
            <v>1007</v>
          </cell>
          <cell r="H863">
            <v>795</v>
          </cell>
          <cell r="I863">
            <v>795</v>
          </cell>
          <cell r="J863">
            <v>865</v>
          </cell>
          <cell r="K863">
            <v>847</v>
          </cell>
          <cell r="L863">
            <v>847</v>
          </cell>
          <cell r="M863">
            <v>847</v>
          </cell>
          <cell r="N863">
            <v>908</v>
          </cell>
          <cell r="O863">
            <v>948</v>
          </cell>
          <cell r="P863">
            <v>1051</v>
          </cell>
          <cell r="S863">
            <v>84</v>
          </cell>
          <cell r="T863">
            <v>92</v>
          </cell>
          <cell r="U863">
            <v>10</v>
          </cell>
          <cell r="V863" t="str">
            <v>Cabinet</v>
          </cell>
          <cell r="W863" t="str">
            <v>TALL</v>
          </cell>
          <cell r="X863" t="str">
            <v>T4RO</v>
          </cell>
          <cell r="Y863">
            <v>27</v>
          </cell>
          <cell r="Z863">
            <v>96</v>
          </cell>
          <cell r="AA863">
            <v>24</v>
          </cell>
          <cell r="AB863">
            <v>0</v>
          </cell>
          <cell r="AC863" t="str">
            <v>Tall Pantry Cabinet, 4 R/O, 27 X 96 X 24</v>
          </cell>
          <cell r="AD863">
            <v>3</v>
          </cell>
          <cell r="AE863">
            <v>79.6875</v>
          </cell>
          <cell r="AF863">
            <v>17.100000000000001</v>
          </cell>
          <cell r="AG863">
            <v>37.6</v>
          </cell>
          <cell r="AH863">
            <v>313.5691175</v>
          </cell>
          <cell r="AI863">
            <v>4</v>
          </cell>
          <cell r="AJ863">
            <v>4</v>
          </cell>
          <cell r="AL863">
            <v>2</v>
          </cell>
          <cell r="AM863">
            <v>30</v>
          </cell>
        </row>
        <row r="864">
          <cell r="A864" t="str">
            <v>T4RO3084</v>
          </cell>
          <cell r="B864">
            <v>594</v>
          </cell>
          <cell r="C864">
            <v>709</v>
          </cell>
          <cell r="D864">
            <v>737</v>
          </cell>
          <cell r="E864">
            <v>773</v>
          </cell>
          <cell r="F864">
            <v>938</v>
          </cell>
          <cell r="G864">
            <v>1004</v>
          </cell>
          <cell r="H864">
            <v>787</v>
          </cell>
          <cell r="I864">
            <v>787</v>
          </cell>
          <cell r="J864">
            <v>859</v>
          </cell>
          <cell r="K864">
            <v>833</v>
          </cell>
          <cell r="L864">
            <v>833</v>
          </cell>
          <cell r="M864">
            <v>833</v>
          </cell>
          <cell r="N864">
            <v>899</v>
          </cell>
          <cell r="O864">
            <v>951</v>
          </cell>
          <cell r="P864">
            <v>1024</v>
          </cell>
          <cell r="S864">
            <v>84</v>
          </cell>
          <cell r="T864">
            <v>92</v>
          </cell>
          <cell r="U864">
            <v>10</v>
          </cell>
          <cell r="V864" t="str">
            <v>Cabinet</v>
          </cell>
          <cell r="W864" t="str">
            <v>TALL</v>
          </cell>
          <cell r="X864" t="str">
            <v>T4RO</v>
          </cell>
          <cell r="Y864">
            <v>30</v>
          </cell>
          <cell r="Z864">
            <v>84</v>
          </cell>
          <cell r="AA864">
            <v>24</v>
          </cell>
          <cell r="AB864">
            <v>0</v>
          </cell>
          <cell r="AC864" t="str">
            <v>Tall Pantry Cabinet, 4 R/O, 30 X 84 X 24</v>
          </cell>
          <cell r="AD864">
            <v>3</v>
          </cell>
          <cell r="AE864">
            <v>73.916666666666657</v>
          </cell>
          <cell r="AF864">
            <v>16.5</v>
          </cell>
          <cell r="AG864">
            <v>36.5</v>
          </cell>
          <cell r="AH864">
            <v>305.44051250000001</v>
          </cell>
          <cell r="AI864">
            <v>4</v>
          </cell>
          <cell r="AJ864">
            <v>4</v>
          </cell>
          <cell r="AL864">
            <v>2</v>
          </cell>
          <cell r="AM864">
            <v>30</v>
          </cell>
        </row>
        <row r="865">
          <cell r="A865" t="str">
            <v>T4RO3090</v>
          </cell>
          <cell r="B865">
            <v>594</v>
          </cell>
          <cell r="C865">
            <v>719</v>
          </cell>
          <cell r="D865">
            <v>747</v>
          </cell>
          <cell r="E865">
            <v>784</v>
          </cell>
          <cell r="F865">
            <v>961</v>
          </cell>
          <cell r="G865">
            <v>1034</v>
          </cell>
          <cell r="H865">
            <v>797</v>
          </cell>
          <cell r="I865">
            <v>797</v>
          </cell>
          <cell r="J865">
            <v>873</v>
          </cell>
          <cell r="K865">
            <v>846</v>
          </cell>
          <cell r="L865">
            <v>846</v>
          </cell>
          <cell r="M865">
            <v>846</v>
          </cell>
          <cell r="N865">
            <v>916</v>
          </cell>
          <cell r="O865">
            <v>970</v>
          </cell>
          <cell r="P865">
            <v>1046</v>
          </cell>
          <cell r="S865">
            <v>84</v>
          </cell>
          <cell r="T865">
            <v>92</v>
          </cell>
          <cell r="U865">
            <v>10</v>
          </cell>
          <cell r="V865" t="str">
            <v>Cabinet</v>
          </cell>
          <cell r="W865" t="str">
            <v>TALL</v>
          </cell>
          <cell r="X865" t="str">
            <v>T4RO</v>
          </cell>
          <cell r="Y865">
            <v>30</v>
          </cell>
          <cell r="Z865">
            <v>90</v>
          </cell>
          <cell r="AA865">
            <v>24</v>
          </cell>
          <cell r="AB865">
            <v>0</v>
          </cell>
          <cell r="AC865" t="str">
            <v>Tall Pantry Cabinet, 4 R/O, 30 X 90 X 24</v>
          </cell>
          <cell r="AD865">
            <v>3</v>
          </cell>
          <cell r="AE865">
            <v>77.166666666666657</v>
          </cell>
          <cell r="AF865">
            <v>17.7</v>
          </cell>
          <cell r="AG865">
            <v>39.1</v>
          </cell>
          <cell r="AH865">
            <v>316.07176249999998</v>
          </cell>
          <cell r="AI865">
            <v>4</v>
          </cell>
          <cell r="AJ865">
            <v>4</v>
          </cell>
          <cell r="AL865">
            <v>2</v>
          </cell>
          <cell r="AM865">
            <v>30</v>
          </cell>
        </row>
        <row r="866">
          <cell r="A866" t="str">
            <v>T4RO3093</v>
          </cell>
          <cell r="B866">
            <v>594</v>
          </cell>
          <cell r="C866">
            <v>723</v>
          </cell>
          <cell r="D866">
            <v>752</v>
          </cell>
          <cell r="E866">
            <v>789</v>
          </cell>
          <cell r="F866">
            <v>972</v>
          </cell>
          <cell r="G866">
            <v>1050</v>
          </cell>
          <cell r="H866">
            <v>805</v>
          </cell>
          <cell r="I866">
            <v>805</v>
          </cell>
          <cell r="J866">
            <v>882</v>
          </cell>
          <cell r="K866">
            <v>856</v>
          </cell>
          <cell r="L866">
            <v>856</v>
          </cell>
          <cell r="M866">
            <v>856</v>
          </cell>
          <cell r="N866">
            <v>925</v>
          </cell>
          <cell r="O866">
            <v>977</v>
          </cell>
          <cell r="P866">
            <v>1061</v>
          </cell>
          <cell r="S866">
            <v>84</v>
          </cell>
          <cell r="T866">
            <v>92</v>
          </cell>
          <cell r="U866">
            <v>10</v>
          </cell>
          <cell r="V866" t="str">
            <v>Cabinet</v>
          </cell>
          <cell r="W866" t="str">
            <v>TALL</v>
          </cell>
          <cell r="X866" t="str">
            <v>T4RO</v>
          </cell>
          <cell r="Y866">
            <v>30</v>
          </cell>
          <cell r="Z866">
            <v>93</v>
          </cell>
          <cell r="AA866">
            <v>24</v>
          </cell>
          <cell r="AB866">
            <v>0</v>
          </cell>
          <cell r="AC866" t="str">
            <v>Tall Pantry Cabinet, 4 R/O, 30 X 93 X 24</v>
          </cell>
          <cell r="AD866">
            <v>3</v>
          </cell>
          <cell r="AE866">
            <v>78.791666666666657</v>
          </cell>
          <cell r="AF866">
            <v>18.3</v>
          </cell>
          <cell r="AG866">
            <v>40.4</v>
          </cell>
          <cell r="AH866">
            <v>321.38738749999999</v>
          </cell>
          <cell r="AI866">
            <v>4</v>
          </cell>
          <cell r="AJ866">
            <v>4</v>
          </cell>
          <cell r="AL866">
            <v>2</v>
          </cell>
          <cell r="AM866">
            <v>30</v>
          </cell>
        </row>
        <row r="867">
          <cell r="A867" t="str">
            <v>T4RO3096</v>
          </cell>
          <cell r="B867">
            <v>599</v>
          </cell>
          <cell r="C867">
            <v>729</v>
          </cell>
          <cell r="D867">
            <v>759</v>
          </cell>
          <cell r="E867">
            <v>796</v>
          </cell>
          <cell r="F867">
            <v>986</v>
          </cell>
          <cell r="G867">
            <v>1070</v>
          </cell>
          <cell r="H867">
            <v>815</v>
          </cell>
          <cell r="I867">
            <v>815</v>
          </cell>
          <cell r="J867">
            <v>894</v>
          </cell>
          <cell r="K867">
            <v>869</v>
          </cell>
          <cell r="L867">
            <v>869</v>
          </cell>
          <cell r="M867">
            <v>869</v>
          </cell>
          <cell r="N867">
            <v>939</v>
          </cell>
          <cell r="O867">
            <v>987</v>
          </cell>
          <cell r="P867">
            <v>1079</v>
          </cell>
          <cell r="S867">
            <v>84</v>
          </cell>
          <cell r="T867">
            <v>92</v>
          </cell>
          <cell r="U867">
            <v>10</v>
          </cell>
          <cell r="V867" t="str">
            <v>Cabinet</v>
          </cell>
          <cell r="W867" t="str">
            <v>TALL</v>
          </cell>
          <cell r="X867" t="str">
            <v>T4RO</v>
          </cell>
          <cell r="Y867">
            <v>30</v>
          </cell>
          <cell r="Z867">
            <v>96</v>
          </cell>
          <cell r="AA867">
            <v>24</v>
          </cell>
          <cell r="AB867">
            <v>0</v>
          </cell>
          <cell r="AC867" t="str">
            <v>Tall Pantry Cabinet, 4 R/O, 30 X 96 X 24</v>
          </cell>
          <cell r="AD867">
            <v>3</v>
          </cell>
          <cell r="AE867">
            <v>85.166666666666671</v>
          </cell>
          <cell r="AF867">
            <v>19</v>
          </cell>
          <cell r="AG867">
            <v>41.7</v>
          </cell>
          <cell r="AH867">
            <v>340.36238750000001</v>
          </cell>
          <cell r="AI867">
            <v>4</v>
          </cell>
          <cell r="AJ867">
            <v>4</v>
          </cell>
          <cell r="AL867">
            <v>2</v>
          </cell>
          <cell r="AM867">
            <v>30</v>
          </cell>
        </row>
        <row r="868">
          <cell r="A868" t="str">
            <v>T4RO3384</v>
          </cell>
          <cell r="B868">
            <v>614</v>
          </cell>
          <cell r="C868">
            <v>740</v>
          </cell>
          <cell r="D868">
            <v>770</v>
          </cell>
          <cell r="E868">
            <v>808</v>
          </cell>
          <cell r="F868">
            <v>989</v>
          </cell>
          <cell r="G868">
            <v>1065</v>
          </cell>
          <cell r="H868">
            <v>823</v>
          </cell>
          <cell r="I868">
            <v>823</v>
          </cell>
          <cell r="J868">
            <v>895</v>
          </cell>
          <cell r="K868">
            <v>876</v>
          </cell>
          <cell r="L868">
            <v>876</v>
          </cell>
          <cell r="M868">
            <v>876</v>
          </cell>
          <cell r="N868">
            <v>937</v>
          </cell>
          <cell r="O868">
            <v>978</v>
          </cell>
          <cell r="P868">
            <v>1077</v>
          </cell>
          <cell r="S868">
            <v>84</v>
          </cell>
          <cell r="T868">
            <v>92</v>
          </cell>
          <cell r="U868">
            <v>10</v>
          </cell>
          <cell r="V868" t="str">
            <v>Cabinet</v>
          </cell>
          <cell r="W868" t="str">
            <v>TALL</v>
          </cell>
          <cell r="X868" t="str">
            <v>T4RO</v>
          </cell>
          <cell r="Y868">
            <v>33</v>
          </cell>
          <cell r="Z868">
            <v>84</v>
          </cell>
          <cell r="AA868">
            <v>24</v>
          </cell>
          <cell r="AB868">
            <v>0</v>
          </cell>
          <cell r="AC868" t="str">
            <v>Tall Pantry Cabinet, 4 R/O, 33 X 84 X 24</v>
          </cell>
          <cell r="AD868">
            <v>3</v>
          </cell>
          <cell r="AE868">
            <v>78.645833333333343</v>
          </cell>
          <cell r="AF868">
            <v>18.100000000000001</v>
          </cell>
          <cell r="AG868">
            <v>40.1</v>
          </cell>
          <cell r="AH868">
            <v>329.45878249999998</v>
          </cell>
          <cell r="AI868">
            <v>4</v>
          </cell>
          <cell r="AJ868">
            <v>4</v>
          </cell>
          <cell r="AL868">
            <v>2</v>
          </cell>
          <cell r="AM868">
            <v>30</v>
          </cell>
        </row>
        <row r="869">
          <cell r="A869" t="str">
            <v>T4RO3390</v>
          </cell>
          <cell r="B869">
            <v>614</v>
          </cell>
          <cell r="C869">
            <v>750</v>
          </cell>
          <cell r="D869">
            <v>781</v>
          </cell>
          <cell r="E869">
            <v>820</v>
          </cell>
          <cell r="F869">
            <v>1015</v>
          </cell>
          <cell r="G869">
            <v>1099</v>
          </cell>
          <cell r="H869">
            <v>831</v>
          </cell>
          <cell r="I869">
            <v>831</v>
          </cell>
          <cell r="J869">
            <v>910</v>
          </cell>
          <cell r="K869">
            <v>885</v>
          </cell>
          <cell r="L869">
            <v>885</v>
          </cell>
          <cell r="M869">
            <v>885</v>
          </cell>
          <cell r="N869">
            <v>955</v>
          </cell>
          <cell r="O869">
            <v>1003</v>
          </cell>
          <cell r="P869">
            <v>1095</v>
          </cell>
          <cell r="S869">
            <v>84</v>
          </cell>
          <cell r="T869">
            <v>92</v>
          </cell>
          <cell r="U869">
            <v>10</v>
          </cell>
          <cell r="V869" t="str">
            <v>Cabinet</v>
          </cell>
          <cell r="W869" t="str">
            <v>TALL</v>
          </cell>
          <cell r="X869" t="str">
            <v>T4RO</v>
          </cell>
          <cell r="Y869">
            <v>33</v>
          </cell>
          <cell r="Z869">
            <v>90</v>
          </cell>
          <cell r="AA869">
            <v>24</v>
          </cell>
          <cell r="AB869">
            <v>0</v>
          </cell>
          <cell r="AC869" t="str">
            <v>Tall Pantry Cabinet, 4 R/O, 33 X 90 X 24</v>
          </cell>
          <cell r="AD869">
            <v>3</v>
          </cell>
          <cell r="AE869">
            <v>82.020833333333343</v>
          </cell>
          <cell r="AF869">
            <v>19.5</v>
          </cell>
          <cell r="AG869">
            <v>43</v>
          </cell>
          <cell r="AH869">
            <v>340.92440750000003</v>
          </cell>
          <cell r="AI869">
            <v>4</v>
          </cell>
          <cell r="AJ869">
            <v>4</v>
          </cell>
          <cell r="AL869">
            <v>2</v>
          </cell>
          <cell r="AM869">
            <v>30</v>
          </cell>
        </row>
        <row r="870">
          <cell r="A870" t="str">
            <v>T4RO3393</v>
          </cell>
          <cell r="B870">
            <v>614</v>
          </cell>
          <cell r="C870">
            <v>751</v>
          </cell>
          <cell r="D870">
            <v>782</v>
          </cell>
          <cell r="E870">
            <v>821</v>
          </cell>
          <cell r="F870">
            <v>1023</v>
          </cell>
          <cell r="G870">
            <v>1116</v>
          </cell>
          <cell r="H870">
            <v>836</v>
          </cell>
          <cell r="I870">
            <v>836</v>
          </cell>
          <cell r="J870">
            <v>919</v>
          </cell>
          <cell r="K870">
            <v>891</v>
          </cell>
          <cell r="L870">
            <v>891</v>
          </cell>
          <cell r="M870">
            <v>891</v>
          </cell>
          <cell r="N870">
            <v>965</v>
          </cell>
          <cell r="O870">
            <v>1017</v>
          </cell>
          <cell r="P870">
            <v>1104</v>
          </cell>
          <cell r="S870">
            <v>84</v>
          </cell>
          <cell r="T870">
            <v>92</v>
          </cell>
          <cell r="U870">
            <v>10</v>
          </cell>
          <cell r="V870" t="str">
            <v>Cabinet</v>
          </cell>
          <cell r="W870" t="str">
            <v>TALL</v>
          </cell>
          <cell r="X870" t="str">
            <v>T4RO</v>
          </cell>
          <cell r="Y870">
            <v>33</v>
          </cell>
          <cell r="Z870">
            <v>93</v>
          </cell>
          <cell r="AA870">
            <v>24</v>
          </cell>
          <cell r="AB870">
            <v>0</v>
          </cell>
          <cell r="AC870" t="str">
            <v>Tall Pantry Cabinet, 4 R/O, 33 X 93 X 24</v>
          </cell>
          <cell r="AD870">
            <v>3</v>
          </cell>
          <cell r="AE870">
            <v>83.708333333333343</v>
          </cell>
          <cell r="AF870">
            <v>20.2</v>
          </cell>
          <cell r="AG870">
            <v>44.4</v>
          </cell>
          <cell r="AH870">
            <v>346.65722000000005</v>
          </cell>
          <cell r="AI870">
            <v>4</v>
          </cell>
          <cell r="AJ870">
            <v>4</v>
          </cell>
          <cell r="AL870">
            <v>2</v>
          </cell>
          <cell r="AM870">
            <v>30</v>
          </cell>
        </row>
        <row r="871">
          <cell r="A871" t="str">
            <v>T4RO3396</v>
          </cell>
          <cell r="B871">
            <v>619</v>
          </cell>
          <cell r="C871">
            <v>758</v>
          </cell>
          <cell r="D871">
            <v>789</v>
          </cell>
          <cell r="E871">
            <v>828</v>
          </cell>
          <cell r="F871">
            <v>1037</v>
          </cell>
          <cell r="G871">
            <v>1137</v>
          </cell>
          <cell r="H871">
            <v>855</v>
          </cell>
          <cell r="I871">
            <v>855</v>
          </cell>
          <cell r="J871">
            <v>932</v>
          </cell>
          <cell r="K871">
            <v>916</v>
          </cell>
          <cell r="L871">
            <v>916</v>
          </cell>
          <cell r="M871">
            <v>916</v>
          </cell>
          <cell r="N871">
            <v>979</v>
          </cell>
          <cell r="O871">
            <v>1015</v>
          </cell>
          <cell r="P871">
            <v>1136</v>
          </cell>
          <cell r="S871">
            <v>84</v>
          </cell>
          <cell r="T871">
            <v>92</v>
          </cell>
          <cell r="U871">
            <v>10</v>
          </cell>
          <cell r="V871" t="str">
            <v>Cabinet</v>
          </cell>
          <cell r="W871" t="str">
            <v>TALL</v>
          </cell>
          <cell r="X871" t="str">
            <v>T4RO</v>
          </cell>
          <cell r="Y871">
            <v>33</v>
          </cell>
          <cell r="Z871">
            <v>96</v>
          </cell>
          <cell r="AA871">
            <v>24</v>
          </cell>
          <cell r="AB871">
            <v>0</v>
          </cell>
          <cell r="AC871" t="str">
            <v>Tall Pantry Cabinet, 4 R/O, 33 X 96 X 24</v>
          </cell>
          <cell r="AD871">
            <v>3</v>
          </cell>
          <cell r="AE871">
            <v>90.645833333333329</v>
          </cell>
          <cell r="AF871">
            <v>20.9</v>
          </cell>
          <cell r="AG871">
            <v>45.8</v>
          </cell>
          <cell r="AH871">
            <v>367.15565749999996</v>
          </cell>
          <cell r="AI871">
            <v>4</v>
          </cell>
          <cell r="AJ871">
            <v>4</v>
          </cell>
          <cell r="AL871">
            <v>2</v>
          </cell>
          <cell r="AM871">
            <v>30</v>
          </cell>
        </row>
        <row r="872">
          <cell r="A872" t="str">
            <v>T4RO3684</v>
          </cell>
          <cell r="B872">
            <v>635</v>
          </cell>
          <cell r="C872">
            <v>764</v>
          </cell>
          <cell r="D872">
            <v>795</v>
          </cell>
          <cell r="E872">
            <v>834</v>
          </cell>
          <cell r="F872">
            <v>1032</v>
          </cell>
          <cell r="G872">
            <v>1127</v>
          </cell>
          <cell r="H872">
            <v>850</v>
          </cell>
          <cell r="I872">
            <v>850</v>
          </cell>
          <cell r="J872">
            <v>929</v>
          </cell>
          <cell r="K872">
            <v>903</v>
          </cell>
          <cell r="L872">
            <v>903</v>
          </cell>
          <cell r="M872">
            <v>903</v>
          </cell>
          <cell r="N872">
            <v>973</v>
          </cell>
          <cell r="O872">
            <v>1023</v>
          </cell>
          <cell r="P872">
            <v>1111</v>
          </cell>
          <cell r="S872">
            <v>84</v>
          </cell>
          <cell r="T872">
            <v>92</v>
          </cell>
          <cell r="U872">
            <v>10</v>
          </cell>
          <cell r="V872" t="str">
            <v>Cabinet</v>
          </cell>
          <cell r="W872" t="str">
            <v>TALL</v>
          </cell>
          <cell r="X872" t="str">
            <v>T4RO</v>
          </cell>
          <cell r="Y872">
            <v>36</v>
          </cell>
          <cell r="Z872">
            <v>84</v>
          </cell>
          <cell r="AA872">
            <v>24</v>
          </cell>
          <cell r="AB872">
            <v>0</v>
          </cell>
          <cell r="AC872" t="str">
            <v>Tall Pantry Cabinet, 4 R/O, 36 X 84 X 24</v>
          </cell>
          <cell r="AD872">
            <v>3</v>
          </cell>
          <cell r="AE872">
            <v>83.375</v>
          </cell>
          <cell r="AF872">
            <v>19.8</v>
          </cell>
          <cell r="AG872">
            <v>43.7</v>
          </cell>
          <cell r="AH872">
            <v>353.77705249999997</v>
          </cell>
          <cell r="AI872">
            <v>4</v>
          </cell>
          <cell r="AJ872">
            <v>4</v>
          </cell>
          <cell r="AL872">
            <v>2</v>
          </cell>
          <cell r="AM872">
            <v>30</v>
          </cell>
        </row>
        <row r="873">
          <cell r="A873" t="str">
            <v>T4RO3690</v>
          </cell>
          <cell r="B873">
            <v>635</v>
          </cell>
          <cell r="C873">
            <v>781</v>
          </cell>
          <cell r="D873">
            <v>813</v>
          </cell>
          <cell r="E873">
            <v>854</v>
          </cell>
          <cell r="F873">
            <v>1067</v>
          </cell>
          <cell r="G873">
            <v>1164</v>
          </cell>
          <cell r="H873">
            <v>860</v>
          </cell>
          <cell r="I873">
            <v>860</v>
          </cell>
          <cell r="J873">
            <v>946</v>
          </cell>
          <cell r="K873">
            <v>916</v>
          </cell>
          <cell r="L873">
            <v>916</v>
          </cell>
          <cell r="M873">
            <v>916</v>
          </cell>
          <cell r="N873">
            <v>992</v>
          </cell>
          <cell r="O873">
            <v>1048</v>
          </cell>
          <cell r="P873">
            <v>1132</v>
          </cell>
          <cell r="S873">
            <v>84</v>
          </cell>
          <cell r="T873">
            <v>92</v>
          </cell>
          <cell r="U873">
            <v>10</v>
          </cell>
          <cell r="V873" t="str">
            <v>Cabinet</v>
          </cell>
          <cell r="W873" t="str">
            <v>TALL</v>
          </cell>
          <cell r="X873" t="str">
            <v>T4RO</v>
          </cell>
          <cell r="Y873">
            <v>36</v>
          </cell>
          <cell r="Z873">
            <v>90</v>
          </cell>
          <cell r="AA873">
            <v>24</v>
          </cell>
          <cell r="AB873">
            <v>0</v>
          </cell>
          <cell r="AC873" t="str">
            <v>Tall Pantry Cabinet, 4 R/O, 36 X 90 X 24</v>
          </cell>
          <cell r="AD873">
            <v>3</v>
          </cell>
          <cell r="AE873">
            <v>86.875</v>
          </cell>
          <cell r="AF873">
            <v>21.3</v>
          </cell>
          <cell r="AG873">
            <v>46.8</v>
          </cell>
          <cell r="AH873">
            <v>365.77705249999997</v>
          </cell>
          <cell r="AI873">
            <v>4</v>
          </cell>
          <cell r="AJ873">
            <v>4</v>
          </cell>
          <cell r="AL873">
            <v>2</v>
          </cell>
          <cell r="AM873">
            <v>30</v>
          </cell>
        </row>
        <row r="874">
          <cell r="A874" t="str">
            <v>T4RO3693</v>
          </cell>
          <cell r="B874">
            <v>635</v>
          </cell>
          <cell r="C874">
            <v>785</v>
          </cell>
          <cell r="D874">
            <v>817</v>
          </cell>
          <cell r="E874">
            <v>858</v>
          </cell>
          <cell r="F874">
            <v>1078</v>
          </cell>
          <cell r="G874">
            <v>1182</v>
          </cell>
          <cell r="H874">
            <v>867</v>
          </cell>
          <cell r="I874">
            <v>867</v>
          </cell>
          <cell r="J874">
            <v>955</v>
          </cell>
          <cell r="K874">
            <v>926</v>
          </cell>
          <cell r="L874">
            <v>926</v>
          </cell>
          <cell r="M874">
            <v>926</v>
          </cell>
          <cell r="N874">
            <v>1003</v>
          </cell>
          <cell r="O874">
            <v>1058</v>
          </cell>
          <cell r="P874">
            <v>1147</v>
          </cell>
          <cell r="S874">
            <v>84</v>
          </cell>
          <cell r="T874">
            <v>92</v>
          </cell>
          <cell r="U874">
            <v>10</v>
          </cell>
          <cell r="V874" t="str">
            <v>Cabinet</v>
          </cell>
          <cell r="W874" t="str">
            <v>TALL</v>
          </cell>
          <cell r="X874" t="str">
            <v>T4RO</v>
          </cell>
          <cell r="Y874">
            <v>36</v>
          </cell>
          <cell r="Z874">
            <v>93</v>
          </cell>
          <cell r="AA874">
            <v>24</v>
          </cell>
          <cell r="AB874">
            <v>0</v>
          </cell>
          <cell r="AC874" t="str">
            <v>Tall Pantry Cabinet, 4 R/O, 36 X 93 X 24</v>
          </cell>
          <cell r="AD874">
            <v>3</v>
          </cell>
          <cell r="AE874">
            <v>88.625</v>
          </cell>
          <cell r="AF874">
            <v>22</v>
          </cell>
          <cell r="AG874">
            <v>48.4</v>
          </cell>
          <cell r="AH874">
            <v>371.62705249999999</v>
          </cell>
          <cell r="AI874">
            <v>4</v>
          </cell>
          <cell r="AJ874">
            <v>4</v>
          </cell>
          <cell r="AL874">
            <v>2</v>
          </cell>
          <cell r="AM874">
            <v>30</v>
          </cell>
        </row>
        <row r="875">
          <cell r="A875" t="str">
            <v>T4RO3696</v>
          </cell>
          <cell r="B875">
            <v>640</v>
          </cell>
          <cell r="C875">
            <v>792</v>
          </cell>
          <cell r="D875">
            <v>825</v>
          </cell>
          <cell r="E875">
            <v>867</v>
          </cell>
          <cell r="F875">
            <v>1095</v>
          </cell>
          <cell r="G875">
            <v>1205</v>
          </cell>
          <cell r="H875">
            <v>882</v>
          </cell>
          <cell r="I875">
            <v>882</v>
          </cell>
          <cell r="J875">
            <v>968</v>
          </cell>
          <cell r="K875">
            <v>943</v>
          </cell>
          <cell r="L875">
            <v>943</v>
          </cell>
          <cell r="M875">
            <v>943</v>
          </cell>
          <cell r="N875">
            <v>1017</v>
          </cell>
          <cell r="O875">
            <v>1064</v>
          </cell>
          <cell r="P875">
            <v>1171</v>
          </cell>
          <cell r="S875">
            <v>84</v>
          </cell>
          <cell r="T875">
            <v>92</v>
          </cell>
          <cell r="U875">
            <v>10</v>
          </cell>
          <cell r="V875" t="str">
            <v>Cabinet</v>
          </cell>
          <cell r="W875" t="str">
            <v>TALL</v>
          </cell>
          <cell r="X875" t="str">
            <v>T4RO</v>
          </cell>
          <cell r="Y875">
            <v>36</v>
          </cell>
          <cell r="Z875">
            <v>96</v>
          </cell>
          <cell r="AA875">
            <v>24</v>
          </cell>
          <cell r="AB875">
            <v>0</v>
          </cell>
          <cell r="AC875" t="str">
            <v>Tall Pantry Cabinet, 4 R/O, 36 X 96 X 24</v>
          </cell>
          <cell r="AD875">
            <v>3</v>
          </cell>
          <cell r="AE875">
            <v>96.125</v>
          </cell>
          <cell r="AF875">
            <v>22.8</v>
          </cell>
          <cell r="AG875">
            <v>49.9</v>
          </cell>
          <cell r="AH875">
            <v>393.94892749999997</v>
          </cell>
          <cell r="AI875">
            <v>4</v>
          </cell>
          <cell r="AJ875">
            <v>4</v>
          </cell>
          <cell r="AL875">
            <v>2</v>
          </cell>
          <cell r="AM875">
            <v>30</v>
          </cell>
        </row>
        <row r="876">
          <cell r="A876" t="str">
            <v>VKD24</v>
          </cell>
          <cell r="B876">
            <v>85</v>
          </cell>
          <cell r="C876">
            <v>84</v>
          </cell>
          <cell r="D876">
            <v>88</v>
          </cell>
          <cell r="E876">
            <v>93</v>
          </cell>
          <cell r="F876">
            <v>100</v>
          </cell>
          <cell r="G876">
            <v>93</v>
          </cell>
          <cell r="H876">
            <v>100</v>
          </cell>
          <cell r="I876">
            <v>100</v>
          </cell>
          <cell r="J876">
            <v>107</v>
          </cell>
          <cell r="K876">
            <v>105</v>
          </cell>
          <cell r="L876">
            <v>105</v>
          </cell>
          <cell r="M876">
            <v>105</v>
          </cell>
          <cell r="N876">
            <v>112</v>
          </cell>
          <cell r="O876">
            <v>112</v>
          </cell>
          <cell r="P876">
            <v>120</v>
          </cell>
          <cell r="S876">
            <v>0</v>
          </cell>
          <cell r="T876">
            <v>0</v>
          </cell>
          <cell r="V876" t="str">
            <v>Cabinet</v>
          </cell>
          <cell r="W876" t="str">
            <v>VANITY</v>
          </cell>
          <cell r="X876" t="str">
            <v>VKD</v>
          </cell>
          <cell r="Y876">
            <v>24</v>
          </cell>
          <cell r="Z876">
            <v>4</v>
          </cell>
          <cell r="AA876">
            <v>21</v>
          </cell>
          <cell r="AB876">
            <v>0</v>
          </cell>
          <cell r="AC876" t="str">
            <v>Vanity Knee Drawer, 24 X 4 X 21</v>
          </cell>
          <cell r="AD876">
            <v>1</v>
          </cell>
          <cell r="AE876">
            <v>5.635416666666667</v>
          </cell>
          <cell r="AF876">
            <v>0.7</v>
          </cell>
          <cell r="AG876">
            <v>1.4</v>
          </cell>
          <cell r="AH876">
            <v>23.564674479166669</v>
          </cell>
          <cell r="AI876">
            <v>1</v>
          </cell>
          <cell r="AK876">
            <v>1</v>
          </cell>
          <cell r="AL876">
            <v>1</v>
          </cell>
          <cell r="AM876">
            <v>13</v>
          </cell>
        </row>
        <row r="877">
          <cell r="A877" t="str">
            <v>VKD30</v>
          </cell>
          <cell r="B877">
            <v>94</v>
          </cell>
          <cell r="C877">
            <v>92</v>
          </cell>
          <cell r="D877">
            <v>96</v>
          </cell>
          <cell r="E877">
            <v>102</v>
          </cell>
          <cell r="F877">
            <v>110</v>
          </cell>
          <cell r="G877">
            <v>102</v>
          </cell>
          <cell r="H877">
            <v>112</v>
          </cell>
          <cell r="I877">
            <v>112</v>
          </cell>
          <cell r="J877">
            <v>119</v>
          </cell>
          <cell r="K877">
            <v>118</v>
          </cell>
          <cell r="L877">
            <v>118</v>
          </cell>
          <cell r="M877">
            <v>118</v>
          </cell>
          <cell r="N877">
            <v>126</v>
          </cell>
          <cell r="O877">
            <v>126</v>
          </cell>
          <cell r="P877">
            <v>135</v>
          </cell>
          <cell r="S877">
            <v>0</v>
          </cell>
          <cell r="T877">
            <v>0</v>
          </cell>
          <cell r="V877" t="str">
            <v>Cabinet</v>
          </cell>
          <cell r="W877" t="str">
            <v>VANITY</v>
          </cell>
          <cell r="X877" t="str">
            <v>VKD</v>
          </cell>
          <cell r="Y877">
            <v>30</v>
          </cell>
          <cell r="Z877">
            <v>4</v>
          </cell>
          <cell r="AA877">
            <v>21</v>
          </cell>
          <cell r="AB877">
            <v>0</v>
          </cell>
          <cell r="AC877" t="str">
            <v>Vanity Knee Drawer, 30 X 4 X 21</v>
          </cell>
          <cell r="AD877">
            <v>1</v>
          </cell>
          <cell r="AE877">
            <v>6.84375</v>
          </cell>
          <cell r="AF877">
            <v>0.8</v>
          </cell>
          <cell r="AG877">
            <v>1.7</v>
          </cell>
          <cell r="AH877">
            <v>26.800872395833331</v>
          </cell>
          <cell r="AI877">
            <v>2</v>
          </cell>
          <cell r="AK877">
            <v>1</v>
          </cell>
          <cell r="AL877">
            <v>1</v>
          </cell>
          <cell r="AM877">
            <v>13</v>
          </cell>
        </row>
        <row r="878">
          <cell r="A878" t="str">
            <v>VKD36</v>
          </cell>
          <cell r="B878">
            <v>100</v>
          </cell>
          <cell r="C878">
            <v>100</v>
          </cell>
          <cell r="D878">
            <v>105</v>
          </cell>
          <cell r="E878">
            <v>111</v>
          </cell>
          <cell r="F878">
            <v>121</v>
          </cell>
          <cell r="G878">
            <v>111</v>
          </cell>
          <cell r="H878">
            <v>122</v>
          </cell>
          <cell r="I878">
            <v>122</v>
          </cell>
          <cell r="J878">
            <v>129</v>
          </cell>
          <cell r="K878">
            <v>129</v>
          </cell>
          <cell r="L878">
            <v>129</v>
          </cell>
          <cell r="M878">
            <v>129</v>
          </cell>
          <cell r="N878">
            <v>137</v>
          </cell>
          <cell r="O878">
            <v>137</v>
          </cell>
          <cell r="P878">
            <v>147</v>
          </cell>
          <cell r="S878">
            <v>0</v>
          </cell>
          <cell r="T878">
            <v>0</v>
          </cell>
          <cell r="V878" t="str">
            <v>Cabinet</v>
          </cell>
          <cell r="W878" t="str">
            <v>VANITY</v>
          </cell>
          <cell r="X878" t="str">
            <v>VKD</v>
          </cell>
          <cell r="Y878">
            <v>36</v>
          </cell>
          <cell r="Z878">
            <v>4</v>
          </cell>
          <cell r="AA878">
            <v>21</v>
          </cell>
          <cell r="AB878">
            <v>0</v>
          </cell>
          <cell r="AC878" t="str">
            <v>Vanity Knee Drawer, 36 X 4 X 21</v>
          </cell>
          <cell r="AD878">
            <v>1</v>
          </cell>
          <cell r="AE878">
            <v>8.0520833333333339</v>
          </cell>
          <cell r="AF878">
            <v>1</v>
          </cell>
          <cell r="AG878">
            <v>2</v>
          </cell>
          <cell r="AH878">
            <v>30.3370703125</v>
          </cell>
          <cell r="AI878">
            <v>2</v>
          </cell>
          <cell r="AK878">
            <v>1</v>
          </cell>
          <cell r="AL878">
            <v>1</v>
          </cell>
          <cell r="AM878">
            <v>13</v>
          </cell>
        </row>
        <row r="879">
          <cell r="A879" t="str">
            <v>VKD42</v>
          </cell>
          <cell r="B879">
            <v>112</v>
          </cell>
          <cell r="C879">
            <v>112</v>
          </cell>
          <cell r="D879">
            <v>117</v>
          </cell>
          <cell r="E879">
            <v>124</v>
          </cell>
          <cell r="F879">
            <v>136</v>
          </cell>
          <cell r="G879">
            <v>124</v>
          </cell>
          <cell r="H879">
            <v>136</v>
          </cell>
          <cell r="I879">
            <v>136</v>
          </cell>
          <cell r="J879">
            <v>145</v>
          </cell>
          <cell r="K879">
            <v>145</v>
          </cell>
          <cell r="L879">
            <v>145</v>
          </cell>
          <cell r="M879">
            <v>145</v>
          </cell>
          <cell r="N879">
            <v>154</v>
          </cell>
          <cell r="O879">
            <v>154</v>
          </cell>
          <cell r="P879">
            <v>165</v>
          </cell>
          <cell r="S879">
            <v>0</v>
          </cell>
          <cell r="T879">
            <v>0</v>
          </cell>
          <cell r="V879" t="str">
            <v>Cabinet</v>
          </cell>
          <cell r="W879" t="str">
            <v>VANITY</v>
          </cell>
          <cell r="X879" t="str">
            <v>VKD</v>
          </cell>
          <cell r="Y879">
            <v>42</v>
          </cell>
          <cell r="Z879">
            <v>4</v>
          </cell>
          <cell r="AA879">
            <v>21</v>
          </cell>
          <cell r="AB879">
            <v>0</v>
          </cell>
          <cell r="AC879" t="str">
            <v>Vanity Knee Drawer, 42 X 4 X 21</v>
          </cell>
          <cell r="AD879">
            <v>3</v>
          </cell>
          <cell r="AE879">
            <v>9.2604166666666661</v>
          </cell>
          <cell r="AF879">
            <v>1.2</v>
          </cell>
          <cell r="AG879">
            <v>2.4</v>
          </cell>
          <cell r="AH879">
            <v>33.873268229166669</v>
          </cell>
          <cell r="AI879">
            <v>2</v>
          </cell>
          <cell r="AK879">
            <v>1</v>
          </cell>
          <cell r="AL879">
            <v>1</v>
          </cell>
          <cell r="AM879">
            <v>13</v>
          </cell>
        </row>
        <row r="880">
          <cell r="A880" t="str">
            <v>VL1584</v>
          </cell>
          <cell r="B880">
            <v>286</v>
          </cell>
          <cell r="C880">
            <v>334</v>
          </cell>
          <cell r="D880">
            <v>351</v>
          </cell>
          <cell r="E880">
            <v>375</v>
          </cell>
          <cell r="F880">
            <v>457</v>
          </cell>
          <cell r="G880">
            <v>490</v>
          </cell>
          <cell r="H880">
            <v>376</v>
          </cell>
          <cell r="I880">
            <v>376</v>
          </cell>
          <cell r="J880">
            <v>418</v>
          </cell>
          <cell r="K880">
            <v>399</v>
          </cell>
          <cell r="L880">
            <v>399</v>
          </cell>
          <cell r="M880">
            <v>399</v>
          </cell>
          <cell r="N880">
            <v>438</v>
          </cell>
          <cell r="O880">
            <v>464</v>
          </cell>
          <cell r="P880">
            <v>507</v>
          </cell>
          <cell r="S880">
            <v>84</v>
          </cell>
          <cell r="T880">
            <v>92</v>
          </cell>
          <cell r="U880">
            <v>5</v>
          </cell>
          <cell r="V880" t="str">
            <v>Cabinet</v>
          </cell>
          <cell r="W880" t="str">
            <v>VANITY</v>
          </cell>
          <cell r="X880" t="str">
            <v>VL</v>
          </cell>
          <cell r="Y880">
            <v>15</v>
          </cell>
          <cell r="Z880">
            <v>84</v>
          </cell>
          <cell r="AA880">
            <v>21</v>
          </cell>
          <cell r="AB880">
            <v>1</v>
          </cell>
          <cell r="AC880" t="str">
            <v>Vanity Linen, 15 X 84 X 21</v>
          </cell>
          <cell r="AD880">
            <v>1</v>
          </cell>
          <cell r="AE880">
            <v>39.052083333333336</v>
          </cell>
          <cell r="AF880">
            <v>8.1999999999999993</v>
          </cell>
          <cell r="AG880">
            <v>16.3</v>
          </cell>
          <cell r="AH880">
            <v>117.03945312499999</v>
          </cell>
          <cell r="AI880">
            <v>2</v>
          </cell>
          <cell r="AJ880">
            <v>2</v>
          </cell>
          <cell r="AL880">
            <v>2</v>
          </cell>
          <cell r="AM880">
            <v>20</v>
          </cell>
        </row>
        <row r="881">
          <cell r="A881" t="str">
            <v>VL1884</v>
          </cell>
          <cell r="B881">
            <v>299</v>
          </cell>
          <cell r="C881">
            <v>355</v>
          </cell>
          <cell r="D881">
            <v>373</v>
          </cell>
          <cell r="E881">
            <v>398</v>
          </cell>
          <cell r="F881">
            <v>497</v>
          </cell>
          <cell r="G881">
            <v>545</v>
          </cell>
          <cell r="H881">
            <v>401</v>
          </cell>
          <cell r="I881">
            <v>401</v>
          </cell>
          <cell r="J881">
            <v>446</v>
          </cell>
          <cell r="K881">
            <v>428</v>
          </cell>
          <cell r="L881">
            <v>428</v>
          </cell>
          <cell r="M881">
            <v>428</v>
          </cell>
          <cell r="N881">
            <v>468</v>
          </cell>
          <cell r="O881">
            <v>493</v>
          </cell>
          <cell r="P881">
            <v>543</v>
          </cell>
          <cell r="S881">
            <v>84</v>
          </cell>
          <cell r="T881">
            <v>92</v>
          </cell>
          <cell r="U881">
            <v>5</v>
          </cell>
          <cell r="V881" t="str">
            <v>Cabinet</v>
          </cell>
          <cell r="W881" t="str">
            <v>VANITY</v>
          </cell>
          <cell r="X881" t="str">
            <v>VL</v>
          </cell>
          <cell r="Y881">
            <v>18</v>
          </cell>
          <cell r="Z881">
            <v>84</v>
          </cell>
          <cell r="AA881">
            <v>21</v>
          </cell>
          <cell r="AB881">
            <v>1</v>
          </cell>
          <cell r="AC881" t="str">
            <v>Vanity Linen, 18 X 84 X 21</v>
          </cell>
          <cell r="AD881">
            <v>1</v>
          </cell>
          <cell r="AE881">
            <v>42.09375</v>
          </cell>
          <cell r="AF881">
            <v>9.9</v>
          </cell>
          <cell r="AG881">
            <v>19.5</v>
          </cell>
          <cell r="AH881">
            <v>129.11210937499999</v>
          </cell>
          <cell r="AI881">
            <v>2</v>
          </cell>
          <cell r="AJ881">
            <v>2</v>
          </cell>
          <cell r="AL881">
            <v>2</v>
          </cell>
          <cell r="AM881">
            <v>20</v>
          </cell>
        </row>
        <row r="882">
          <cell r="A882" t="str">
            <v>VL2484</v>
          </cell>
          <cell r="B882">
            <v>347</v>
          </cell>
          <cell r="C882">
            <v>433</v>
          </cell>
          <cell r="D882">
            <v>457</v>
          </cell>
          <cell r="E882">
            <v>489</v>
          </cell>
          <cell r="F882">
            <v>621</v>
          </cell>
          <cell r="G882">
            <v>673</v>
          </cell>
          <cell r="H882">
            <v>522</v>
          </cell>
          <cell r="I882">
            <v>522</v>
          </cell>
          <cell r="J882">
            <v>583</v>
          </cell>
          <cell r="K882">
            <v>564</v>
          </cell>
          <cell r="L882">
            <v>564</v>
          </cell>
          <cell r="M882">
            <v>564</v>
          </cell>
          <cell r="N882">
            <v>619</v>
          </cell>
          <cell r="O882">
            <v>666</v>
          </cell>
          <cell r="P882">
            <v>739</v>
          </cell>
          <cell r="S882">
            <v>84</v>
          </cell>
          <cell r="T882">
            <v>92</v>
          </cell>
          <cell r="U882">
            <v>10</v>
          </cell>
          <cell r="V882" t="str">
            <v>Cabinet</v>
          </cell>
          <cell r="W882" t="str">
            <v>VANITY</v>
          </cell>
          <cell r="X882" t="str">
            <v>VL</v>
          </cell>
          <cell r="Y882">
            <v>24</v>
          </cell>
          <cell r="Z882">
            <v>84</v>
          </cell>
          <cell r="AA882">
            <v>21</v>
          </cell>
          <cell r="AB882">
            <v>0</v>
          </cell>
          <cell r="AC882" t="str">
            <v>Vanity Linen, 24 X 84 X 21</v>
          </cell>
          <cell r="AD882">
            <v>1</v>
          </cell>
          <cell r="AE882">
            <v>48.177083333333336</v>
          </cell>
          <cell r="AF882">
            <v>13.2</v>
          </cell>
          <cell r="AG882">
            <v>25.8</v>
          </cell>
          <cell r="AH882">
            <v>152.95742187499999</v>
          </cell>
          <cell r="AI882">
            <v>4</v>
          </cell>
          <cell r="AJ882">
            <v>4</v>
          </cell>
          <cell r="AL882">
            <v>2</v>
          </cell>
          <cell r="AM882">
            <v>30</v>
          </cell>
        </row>
        <row r="883">
          <cell r="A883" t="str">
            <v>VS3D12</v>
          </cell>
          <cell r="B883">
            <v>176</v>
          </cell>
          <cell r="C883">
            <v>179</v>
          </cell>
          <cell r="D883">
            <v>188</v>
          </cell>
          <cell r="E883">
            <v>202</v>
          </cell>
          <cell r="F883">
            <v>225</v>
          </cell>
          <cell r="G883">
            <v>202</v>
          </cell>
          <cell r="H883">
            <v>226</v>
          </cell>
          <cell r="I883">
            <v>226</v>
          </cell>
          <cell r="J883">
            <v>248</v>
          </cell>
          <cell r="K883">
            <v>235</v>
          </cell>
          <cell r="L883">
            <v>235</v>
          </cell>
          <cell r="M883">
            <v>235</v>
          </cell>
          <cell r="N883">
            <v>256</v>
          </cell>
          <cell r="O883">
            <v>290</v>
          </cell>
          <cell r="P883">
            <v>290</v>
          </cell>
          <cell r="S883">
            <v>28</v>
          </cell>
          <cell r="T883">
            <v>31</v>
          </cell>
          <cell r="V883" t="str">
            <v>Cabinet</v>
          </cell>
          <cell r="W883" t="str">
            <v>VANITY</v>
          </cell>
          <cell r="X883" t="str">
            <v>VS3D</v>
          </cell>
          <cell r="Y883">
            <v>12</v>
          </cell>
          <cell r="Z883">
            <v>32</v>
          </cell>
          <cell r="AA883">
            <v>21</v>
          </cell>
          <cell r="AB883">
            <v>0</v>
          </cell>
          <cell r="AC883" t="str">
            <v>Vanity Std 3 Drawer, 12 X 32 X 21</v>
          </cell>
          <cell r="AD883">
            <v>1</v>
          </cell>
          <cell r="AE883">
            <v>16.239583333333332</v>
          </cell>
          <cell r="AF883">
            <v>2.2999999999999998</v>
          </cell>
          <cell r="AG883">
            <v>5.0999999999999996</v>
          </cell>
          <cell r="AH883">
            <v>71.695773437500009</v>
          </cell>
          <cell r="AI883">
            <v>3</v>
          </cell>
          <cell r="AK883">
            <v>3</v>
          </cell>
          <cell r="AL883">
            <v>1</v>
          </cell>
          <cell r="AM883">
            <v>13</v>
          </cell>
        </row>
        <row r="884">
          <cell r="A884" t="str">
            <v>VS3D15</v>
          </cell>
          <cell r="B884">
            <v>185</v>
          </cell>
          <cell r="C884">
            <v>190</v>
          </cell>
          <cell r="D884">
            <v>200</v>
          </cell>
          <cell r="E884">
            <v>214</v>
          </cell>
          <cell r="F884">
            <v>242</v>
          </cell>
          <cell r="G884">
            <v>214</v>
          </cell>
          <cell r="H884">
            <v>241</v>
          </cell>
          <cell r="I884">
            <v>241</v>
          </cell>
          <cell r="J884">
            <v>265</v>
          </cell>
          <cell r="K884">
            <v>252</v>
          </cell>
          <cell r="L884">
            <v>252</v>
          </cell>
          <cell r="M884">
            <v>252</v>
          </cell>
          <cell r="N884">
            <v>275</v>
          </cell>
          <cell r="O884">
            <v>309</v>
          </cell>
          <cell r="P884">
            <v>315</v>
          </cell>
          <cell r="S884">
            <v>28</v>
          </cell>
          <cell r="T884">
            <v>31</v>
          </cell>
          <cell r="V884" t="str">
            <v>Cabinet</v>
          </cell>
          <cell r="W884" t="str">
            <v>VANITY</v>
          </cell>
          <cell r="X884" t="str">
            <v>VS3D</v>
          </cell>
          <cell r="Y884">
            <v>15</v>
          </cell>
          <cell r="Z884">
            <v>32</v>
          </cell>
          <cell r="AA884">
            <v>21</v>
          </cell>
          <cell r="AB884">
            <v>0</v>
          </cell>
          <cell r="AC884" t="str">
            <v>Vanity Std 3 Drawer, 15 X 32 X 21</v>
          </cell>
          <cell r="AD884">
            <v>1</v>
          </cell>
          <cell r="AE884">
            <v>18.239583333333332</v>
          </cell>
          <cell r="AF884">
            <v>2.8</v>
          </cell>
          <cell r="AG884">
            <v>6.3</v>
          </cell>
          <cell r="AH884">
            <v>78.234835937500009</v>
          </cell>
          <cell r="AI884">
            <v>3</v>
          </cell>
          <cell r="AK884">
            <v>3</v>
          </cell>
          <cell r="AL884">
            <v>1</v>
          </cell>
          <cell r="AM884">
            <v>13</v>
          </cell>
        </row>
        <row r="885">
          <cell r="A885" t="str">
            <v>VS3D18</v>
          </cell>
          <cell r="B885">
            <v>192</v>
          </cell>
          <cell r="C885">
            <v>201</v>
          </cell>
          <cell r="D885">
            <v>212</v>
          </cell>
          <cell r="E885">
            <v>227</v>
          </cell>
          <cell r="F885">
            <v>261</v>
          </cell>
          <cell r="G885">
            <v>227</v>
          </cell>
          <cell r="H885">
            <v>256</v>
          </cell>
          <cell r="I885">
            <v>256</v>
          </cell>
          <cell r="J885">
            <v>281</v>
          </cell>
          <cell r="K885">
            <v>268</v>
          </cell>
          <cell r="L885">
            <v>268</v>
          </cell>
          <cell r="M885">
            <v>268</v>
          </cell>
          <cell r="N885">
            <v>293</v>
          </cell>
          <cell r="O885">
            <v>326</v>
          </cell>
          <cell r="P885">
            <v>335</v>
          </cell>
          <cell r="S885">
            <v>28</v>
          </cell>
          <cell r="T885">
            <v>31</v>
          </cell>
          <cell r="V885" t="str">
            <v>Cabinet</v>
          </cell>
          <cell r="W885" t="str">
            <v>VANITY</v>
          </cell>
          <cell r="X885" t="str">
            <v>VS3D</v>
          </cell>
          <cell r="Y885">
            <v>18</v>
          </cell>
          <cell r="Z885">
            <v>32</v>
          </cell>
          <cell r="AA885">
            <v>21</v>
          </cell>
          <cell r="AB885">
            <v>0</v>
          </cell>
          <cell r="AC885" t="str">
            <v>Vanity Std 3 Drawer, 18 X 32 X 21</v>
          </cell>
          <cell r="AD885">
            <v>1</v>
          </cell>
          <cell r="AE885">
            <v>20.239583333333332</v>
          </cell>
          <cell r="AF885">
            <v>3.4</v>
          </cell>
          <cell r="AG885">
            <v>7.5</v>
          </cell>
          <cell r="AH885">
            <v>85.073898437500006</v>
          </cell>
          <cell r="AI885">
            <v>3</v>
          </cell>
          <cell r="AK885">
            <v>3</v>
          </cell>
          <cell r="AL885">
            <v>1</v>
          </cell>
          <cell r="AM885">
            <v>13</v>
          </cell>
        </row>
        <row r="886">
          <cell r="A886" t="str">
            <v>VS3D21</v>
          </cell>
          <cell r="B886">
            <v>201</v>
          </cell>
          <cell r="C886">
            <v>212</v>
          </cell>
          <cell r="D886">
            <v>223</v>
          </cell>
          <cell r="E886">
            <v>239</v>
          </cell>
          <cell r="F886">
            <v>278</v>
          </cell>
          <cell r="G886">
            <v>239</v>
          </cell>
          <cell r="H886">
            <v>272</v>
          </cell>
          <cell r="I886">
            <v>272</v>
          </cell>
          <cell r="J886">
            <v>299</v>
          </cell>
          <cell r="K886">
            <v>285</v>
          </cell>
          <cell r="L886">
            <v>285</v>
          </cell>
          <cell r="M886">
            <v>285</v>
          </cell>
          <cell r="N886">
            <v>312</v>
          </cell>
          <cell r="O886">
            <v>346</v>
          </cell>
          <cell r="P886">
            <v>360</v>
          </cell>
          <cell r="S886">
            <v>28</v>
          </cell>
          <cell r="T886">
            <v>31</v>
          </cell>
          <cell r="V886" t="str">
            <v>Cabinet</v>
          </cell>
          <cell r="W886" t="str">
            <v>VANITY</v>
          </cell>
          <cell r="X886" t="str">
            <v>VS3D</v>
          </cell>
          <cell r="Y886">
            <v>21</v>
          </cell>
          <cell r="Z886">
            <v>32</v>
          </cell>
          <cell r="AA886">
            <v>21</v>
          </cell>
          <cell r="AB886">
            <v>0</v>
          </cell>
          <cell r="AC886" t="str">
            <v>Vanity Std 3 Drawer, 21 X 32 X 21</v>
          </cell>
          <cell r="AD886">
            <v>1</v>
          </cell>
          <cell r="AE886">
            <v>22.239583333333332</v>
          </cell>
          <cell r="AF886">
            <v>3.9</v>
          </cell>
          <cell r="AG886">
            <v>8.6999999999999993</v>
          </cell>
          <cell r="AH886">
            <v>91.612960937500006</v>
          </cell>
          <cell r="AI886">
            <v>3</v>
          </cell>
          <cell r="AK886">
            <v>3</v>
          </cell>
          <cell r="AL886">
            <v>1</v>
          </cell>
          <cell r="AM886">
            <v>13</v>
          </cell>
        </row>
        <row r="887">
          <cell r="A887" t="str">
            <v>VS3D24</v>
          </cell>
          <cell r="B887">
            <v>217</v>
          </cell>
          <cell r="C887">
            <v>233</v>
          </cell>
          <cell r="D887">
            <v>245</v>
          </cell>
          <cell r="E887">
            <v>263</v>
          </cell>
          <cell r="F887">
            <v>308</v>
          </cell>
          <cell r="G887">
            <v>263</v>
          </cell>
          <cell r="H887">
            <v>294</v>
          </cell>
          <cell r="I887">
            <v>294</v>
          </cell>
          <cell r="J887">
            <v>324</v>
          </cell>
          <cell r="K887">
            <v>310</v>
          </cell>
          <cell r="L887">
            <v>310</v>
          </cell>
          <cell r="M887">
            <v>310</v>
          </cell>
          <cell r="N887">
            <v>339</v>
          </cell>
          <cell r="O887">
            <v>372</v>
          </cell>
          <cell r="P887">
            <v>394</v>
          </cell>
          <cell r="S887">
            <v>28</v>
          </cell>
          <cell r="T887">
            <v>31</v>
          </cell>
          <cell r="V887" t="str">
            <v>Cabinet</v>
          </cell>
          <cell r="W887" t="str">
            <v>VANITY</v>
          </cell>
          <cell r="X887" t="str">
            <v>VS3D</v>
          </cell>
          <cell r="Y887">
            <v>24</v>
          </cell>
          <cell r="Z887">
            <v>32</v>
          </cell>
          <cell r="AA887">
            <v>21</v>
          </cell>
          <cell r="AB887">
            <v>0</v>
          </cell>
          <cell r="AC887" t="str">
            <v>Vanity Std 3 Drawer, 24 X 32 X 21</v>
          </cell>
          <cell r="AD887">
            <v>1</v>
          </cell>
          <cell r="AE887">
            <v>24.239583333333332</v>
          </cell>
          <cell r="AF887">
            <v>4.5</v>
          </cell>
          <cell r="AG887">
            <v>9.9</v>
          </cell>
          <cell r="AH887">
            <v>98.452023437500003</v>
          </cell>
          <cell r="AI887">
            <v>3</v>
          </cell>
          <cell r="AK887">
            <v>3</v>
          </cell>
          <cell r="AL887">
            <v>1</v>
          </cell>
          <cell r="AM887">
            <v>13</v>
          </cell>
        </row>
        <row r="888">
          <cell r="A888" t="str">
            <v>VSB12</v>
          </cell>
          <cell r="B888">
            <v>135</v>
          </cell>
          <cell r="C888">
            <v>140</v>
          </cell>
          <cell r="D888">
            <v>148</v>
          </cell>
          <cell r="E888">
            <v>158</v>
          </cell>
          <cell r="F888">
            <v>181</v>
          </cell>
          <cell r="G888">
            <v>184</v>
          </cell>
          <cell r="H888">
            <v>174</v>
          </cell>
          <cell r="I888">
            <v>174</v>
          </cell>
          <cell r="J888">
            <v>191</v>
          </cell>
          <cell r="K888">
            <v>182</v>
          </cell>
          <cell r="L888">
            <v>182</v>
          </cell>
          <cell r="M888">
            <v>182</v>
          </cell>
          <cell r="N888">
            <v>199</v>
          </cell>
          <cell r="O888">
            <v>221</v>
          </cell>
          <cell r="P888">
            <v>229</v>
          </cell>
          <cell r="S888">
            <v>28</v>
          </cell>
          <cell r="T888">
            <v>31</v>
          </cell>
          <cell r="V888" t="str">
            <v>Cabinet</v>
          </cell>
          <cell r="W888" t="str">
            <v>VANITY</v>
          </cell>
          <cell r="X888" t="str">
            <v>VSB</v>
          </cell>
          <cell r="Y888">
            <v>12</v>
          </cell>
          <cell r="Z888">
            <v>32</v>
          </cell>
          <cell r="AA888">
            <v>21</v>
          </cell>
          <cell r="AB888">
            <v>1</v>
          </cell>
          <cell r="AC888" t="str">
            <v>Vanity Std 1 Drawer, 12 X 32 X 21</v>
          </cell>
          <cell r="AD888">
            <v>1</v>
          </cell>
          <cell r="AE888">
            <v>15</v>
          </cell>
          <cell r="AF888">
            <v>2.2999999999999998</v>
          </cell>
          <cell r="AG888">
            <v>5.0999999999999996</v>
          </cell>
          <cell r="AH888">
            <v>52.020273437500002</v>
          </cell>
          <cell r="AI888">
            <v>2</v>
          </cell>
          <cell r="AJ888">
            <v>1</v>
          </cell>
          <cell r="AK888">
            <v>1</v>
          </cell>
          <cell r="AL888">
            <v>1</v>
          </cell>
          <cell r="AM888">
            <v>10</v>
          </cell>
        </row>
        <row r="889">
          <cell r="A889" t="str">
            <v>VSB15</v>
          </cell>
          <cell r="B889">
            <v>142</v>
          </cell>
          <cell r="C889">
            <v>150</v>
          </cell>
          <cell r="D889">
            <v>158</v>
          </cell>
          <cell r="E889">
            <v>169</v>
          </cell>
          <cell r="F889">
            <v>197</v>
          </cell>
          <cell r="G889">
            <v>203</v>
          </cell>
          <cell r="H889">
            <v>186</v>
          </cell>
          <cell r="I889">
            <v>186</v>
          </cell>
          <cell r="J889">
            <v>205</v>
          </cell>
          <cell r="K889">
            <v>195</v>
          </cell>
          <cell r="L889">
            <v>195</v>
          </cell>
          <cell r="M889">
            <v>195</v>
          </cell>
          <cell r="N889">
            <v>213</v>
          </cell>
          <cell r="O889">
            <v>237</v>
          </cell>
          <cell r="P889">
            <v>247</v>
          </cell>
          <cell r="S889">
            <v>28</v>
          </cell>
          <cell r="T889">
            <v>31</v>
          </cell>
          <cell r="V889" t="str">
            <v>Cabinet</v>
          </cell>
          <cell r="W889" t="str">
            <v>VANITY</v>
          </cell>
          <cell r="X889" t="str">
            <v>VSB</v>
          </cell>
          <cell r="Y889">
            <v>15</v>
          </cell>
          <cell r="Z889">
            <v>32</v>
          </cell>
          <cell r="AA889">
            <v>21</v>
          </cell>
          <cell r="AB889">
            <v>1</v>
          </cell>
          <cell r="AC889" t="str">
            <v>Vanity Std 1 Drawer, 15 X 32 X 21</v>
          </cell>
          <cell r="AD889">
            <v>1</v>
          </cell>
          <cell r="AE889">
            <v>16.5625</v>
          </cell>
          <cell r="AF889">
            <v>2.8</v>
          </cell>
          <cell r="AG889">
            <v>6.3</v>
          </cell>
          <cell r="AH889">
            <v>57.739023437500002</v>
          </cell>
          <cell r="AI889">
            <v>2</v>
          </cell>
          <cell r="AJ889">
            <v>1</v>
          </cell>
          <cell r="AK889">
            <v>1</v>
          </cell>
          <cell r="AL889">
            <v>1</v>
          </cell>
          <cell r="AM889">
            <v>10</v>
          </cell>
        </row>
        <row r="890">
          <cell r="A890" t="str">
            <v>VSB18</v>
          </cell>
          <cell r="B890">
            <v>147</v>
          </cell>
          <cell r="C890">
            <v>160</v>
          </cell>
          <cell r="D890">
            <v>168</v>
          </cell>
          <cell r="E890">
            <v>180</v>
          </cell>
          <cell r="F890">
            <v>214</v>
          </cell>
          <cell r="G890">
            <v>221</v>
          </cell>
          <cell r="H890">
            <v>197</v>
          </cell>
          <cell r="I890">
            <v>197</v>
          </cell>
          <cell r="J890">
            <v>218</v>
          </cell>
          <cell r="K890">
            <v>208</v>
          </cell>
          <cell r="L890">
            <v>208</v>
          </cell>
          <cell r="M890">
            <v>208</v>
          </cell>
          <cell r="N890">
            <v>228</v>
          </cell>
          <cell r="O890">
            <v>251</v>
          </cell>
          <cell r="P890">
            <v>263</v>
          </cell>
          <cell r="S890">
            <v>28</v>
          </cell>
          <cell r="T890">
            <v>31</v>
          </cell>
          <cell r="V890" t="str">
            <v>Cabinet</v>
          </cell>
          <cell r="W890" t="str">
            <v>VANITY</v>
          </cell>
          <cell r="X890" t="str">
            <v>VSB</v>
          </cell>
          <cell r="Y890">
            <v>18</v>
          </cell>
          <cell r="Z890">
            <v>32</v>
          </cell>
          <cell r="AA890">
            <v>21</v>
          </cell>
          <cell r="AB890">
            <v>1</v>
          </cell>
          <cell r="AC890" t="str">
            <v>Vanity Std 1 Drawer, 18 X 32 X 21</v>
          </cell>
          <cell r="AD890">
            <v>1</v>
          </cell>
          <cell r="AE890">
            <v>18.125</v>
          </cell>
          <cell r="AF890">
            <v>3.4</v>
          </cell>
          <cell r="AG890">
            <v>7.5</v>
          </cell>
          <cell r="AH890">
            <v>63.757773437500006</v>
          </cell>
          <cell r="AI890">
            <v>2</v>
          </cell>
          <cell r="AJ890">
            <v>1</v>
          </cell>
          <cell r="AK890">
            <v>1</v>
          </cell>
          <cell r="AL890">
            <v>1</v>
          </cell>
          <cell r="AM890">
            <v>10</v>
          </cell>
        </row>
        <row r="891">
          <cell r="A891" t="str">
            <v>VSB21</v>
          </cell>
          <cell r="B891">
            <v>153</v>
          </cell>
          <cell r="C891">
            <v>167</v>
          </cell>
          <cell r="D891">
            <v>176</v>
          </cell>
          <cell r="E891">
            <v>189</v>
          </cell>
          <cell r="F891">
            <v>228</v>
          </cell>
          <cell r="G891">
            <v>237</v>
          </cell>
          <cell r="H891">
            <v>208</v>
          </cell>
          <cell r="I891">
            <v>208</v>
          </cell>
          <cell r="J891">
            <v>230</v>
          </cell>
          <cell r="K891">
            <v>220</v>
          </cell>
          <cell r="L891">
            <v>220</v>
          </cell>
          <cell r="M891">
            <v>220</v>
          </cell>
          <cell r="N891">
            <v>241</v>
          </cell>
          <cell r="O891">
            <v>265</v>
          </cell>
          <cell r="P891">
            <v>280</v>
          </cell>
          <cell r="S891">
            <v>28</v>
          </cell>
          <cell r="T891">
            <v>31</v>
          </cell>
          <cell r="V891" t="str">
            <v>Cabinet</v>
          </cell>
          <cell r="W891" t="str">
            <v>VANITY</v>
          </cell>
          <cell r="X891" t="str">
            <v>VSB</v>
          </cell>
          <cell r="Y891">
            <v>21</v>
          </cell>
          <cell r="Z891">
            <v>32</v>
          </cell>
          <cell r="AA891">
            <v>21</v>
          </cell>
          <cell r="AB891">
            <v>1</v>
          </cell>
          <cell r="AC891" t="str">
            <v>Vanity Std 1 Drawer, 21 X 32 X 21</v>
          </cell>
          <cell r="AD891">
            <v>1</v>
          </cell>
          <cell r="AE891">
            <v>19.6875</v>
          </cell>
          <cell r="AF891">
            <v>3.9</v>
          </cell>
          <cell r="AG891">
            <v>8.6999999999999993</v>
          </cell>
          <cell r="AH891">
            <v>69.476523437500006</v>
          </cell>
          <cell r="AI891">
            <v>2</v>
          </cell>
          <cell r="AJ891">
            <v>1</v>
          </cell>
          <cell r="AK891">
            <v>1</v>
          </cell>
          <cell r="AL891">
            <v>1</v>
          </cell>
          <cell r="AM891">
            <v>10</v>
          </cell>
        </row>
        <row r="892">
          <cell r="A892" t="str">
            <v>VSB24</v>
          </cell>
          <cell r="B892">
            <v>169</v>
          </cell>
          <cell r="C892">
            <v>189</v>
          </cell>
          <cell r="D892">
            <v>200</v>
          </cell>
          <cell r="E892">
            <v>214</v>
          </cell>
          <cell r="F892">
            <v>259</v>
          </cell>
          <cell r="G892">
            <v>266</v>
          </cell>
          <cell r="H892">
            <v>245</v>
          </cell>
          <cell r="I892">
            <v>245</v>
          </cell>
          <cell r="J892">
            <v>271</v>
          </cell>
          <cell r="K892">
            <v>261</v>
          </cell>
          <cell r="L892">
            <v>261</v>
          </cell>
          <cell r="M892">
            <v>261</v>
          </cell>
          <cell r="N892">
            <v>286</v>
          </cell>
          <cell r="O892">
            <v>320</v>
          </cell>
          <cell r="P892">
            <v>336</v>
          </cell>
          <cell r="S892">
            <v>28</v>
          </cell>
          <cell r="T892">
            <v>31</v>
          </cell>
          <cell r="V892" t="str">
            <v>Cabinet</v>
          </cell>
          <cell r="W892" t="str">
            <v>VANITY</v>
          </cell>
          <cell r="X892" t="str">
            <v>VSB</v>
          </cell>
          <cell r="Y892">
            <v>24</v>
          </cell>
          <cell r="Z892">
            <v>32</v>
          </cell>
          <cell r="AA892">
            <v>21</v>
          </cell>
          <cell r="AB892">
            <v>0</v>
          </cell>
          <cell r="AC892" t="str">
            <v>Vanity Std 1 Drawer, 24 X 32 X 21</v>
          </cell>
          <cell r="AD892">
            <v>1</v>
          </cell>
          <cell r="AE892">
            <v>21.25</v>
          </cell>
          <cell r="AF892">
            <v>4.5</v>
          </cell>
          <cell r="AG892">
            <v>9.9</v>
          </cell>
          <cell r="AH892">
            <v>75.495273437500003</v>
          </cell>
          <cell r="AI892">
            <v>3</v>
          </cell>
          <cell r="AJ892">
            <v>2</v>
          </cell>
          <cell r="AK892">
            <v>1</v>
          </cell>
          <cell r="AL892">
            <v>1</v>
          </cell>
          <cell r="AM892">
            <v>13</v>
          </cell>
        </row>
        <row r="893">
          <cell r="A893" t="str">
            <v>VSB27</v>
          </cell>
          <cell r="B893">
            <v>178</v>
          </cell>
          <cell r="C893">
            <v>200</v>
          </cell>
          <cell r="D893">
            <v>211</v>
          </cell>
          <cell r="E893">
            <v>226</v>
          </cell>
          <cell r="F893">
            <v>277</v>
          </cell>
          <cell r="G893">
            <v>287</v>
          </cell>
          <cell r="H893">
            <v>260</v>
          </cell>
          <cell r="I893">
            <v>260</v>
          </cell>
          <cell r="J893">
            <v>288</v>
          </cell>
          <cell r="K893">
            <v>277</v>
          </cell>
          <cell r="L893">
            <v>277</v>
          </cell>
          <cell r="M893">
            <v>277</v>
          </cell>
          <cell r="N893">
            <v>304</v>
          </cell>
          <cell r="O893">
            <v>337</v>
          </cell>
          <cell r="P893">
            <v>359</v>
          </cell>
          <cell r="S893">
            <v>28</v>
          </cell>
          <cell r="T893">
            <v>31</v>
          </cell>
          <cell r="V893" t="str">
            <v>Cabinet</v>
          </cell>
          <cell r="W893" t="str">
            <v>VANITY</v>
          </cell>
          <cell r="X893" t="str">
            <v>VSB</v>
          </cell>
          <cell r="Y893">
            <v>27</v>
          </cell>
          <cell r="Z893">
            <v>32</v>
          </cell>
          <cell r="AA893">
            <v>21</v>
          </cell>
          <cell r="AB893">
            <v>0</v>
          </cell>
          <cell r="AC893" t="str">
            <v>Vanity Std 1 Drawer, 27 X 32 X 21</v>
          </cell>
          <cell r="AD893">
            <v>1</v>
          </cell>
          <cell r="AE893">
            <v>22.8125</v>
          </cell>
          <cell r="AF893">
            <v>5.0999999999999996</v>
          </cell>
          <cell r="AG893">
            <v>11.1</v>
          </cell>
          <cell r="AH893">
            <v>81.514023437500001</v>
          </cell>
          <cell r="AI893">
            <v>3</v>
          </cell>
          <cell r="AJ893">
            <v>2</v>
          </cell>
          <cell r="AK893">
            <v>1</v>
          </cell>
          <cell r="AL893">
            <v>1</v>
          </cell>
          <cell r="AM893">
            <v>13</v>
          </cell>
        </row>
        <row r="894">
          <cell r="A894" t="str">
            <v>VSB30</v>
          </cell>
          <cell r="B894">
            <v>181</v>
          </cell>
          <cell r="C894">
            <v>206</v>
          </cell>
          <cell r="D894">
            <v>217</v>
          </cell>
          <cell r="E894">
            <v>233</v>
          </cell>
          <cell r="F894">
            <v>289</v>
          </cell>
          <cell r="G894">
            <v>301</v>
          </cell>
          <cell r="H894">
            <v>267</v>
          </cell>
          <cell r="I894">
            <v>267</v>
          </cell>
          <cell r="J894">
            <v>297</v>
          </cell>
          <cell r="K894">
            <v>286</v>
          </cell>
          <cell r="L894">
            <v>286</v>
          </cell>
          <cell r="M894">
            <v>286</v>
          </cell>
          <cell r="N894">
            <v>315</v>
          </cell>
          <cell r="O894">
            <v>350</v>
          </cell>
          <cell r="P894">
            <v>372</v>
          </cell>
          <cell r="S894">
            <v>28</v>
          </cell>
          <cell r="T894">
            <v>31</v>
          </cell>
          <cell r="V894" t="str">
            <v>Cabinet</v>
          </cell>
          <cell r="W894" t="str">
            <v>VANITY</v>
          </cell>
          <cell r="X894" t="str">
            <v>VSB</v>
          </cell>
          <cell r="Y894">
            <v>30</v>
          </cell>
          <cell r="Z894">
            <v>32</v>
          </cell>
          <cell r="AA894">
            <v>21</v>
          </cell>
          <cell r="AB894">
            <v>0</v>
          </cell>
          <cell r="AC894" t="str">
            <v>Vanity Std 1 Drawer, 30 X 32 X 21</v>
          </cell>
          <cell r="AD894">
            <v>1</v>
          </cell>
          <cell r="AE894">
            <v>24.375</v>
          </cell>
          <cell r="AF894">
            <v>5.6</v>
          </cell>
          <cell r="AG894">
            <v>12.3</v>
          </cell>
          <cell r="AH894">
            <v>87.232773437500001</v>
          </cell>
          <cell r="AI894">
            <v>3</v>
          </cell>
          <cell r="AJ894">
            <v>2</v>
          </cell>
          <cell r="AK894">
            <v>1</v>
          </cell>
          <cell r="AL894">
            <v>1</v>
          </cell>
          <cell r="AM894">
            <v>13</v>
          </cell>
        </row>
        <row r="895">
          <cell r="A895" t="str">
            <v>VSB33</v>
          </cell>
          <cell r="B895">
            <v>189</v>
          </cell>
          <cell r="C895">
            <v>218</v>
          </cell>
          <cell r="D895">
            <v>230</v>
          </cell>
          <cell r="E895">
            <v>247</v>
          </cell>
          <cell r="F895">
            <v>309</v>
          </cell>
          <cell r="G895">
            <v>322</v>
          </cell>
          <cell r="H895">
            <v>282</v>
          </cell>
          <cell r="I895">
            <v>282</v>
          </cell>
          <cell r="J895">
            <v>313</v>
          </cell>
          <cell r="K895">
            <v>302</v>
          </cell>
          <cell r="L895">
            <v>302</v>
          </cell>
          <cell r="M895">
            <v>302</v>
          </cell>
          <cell r="N895">
            <v>331</v>
          </cell>
          <cell r="O895">
            <v>364</v>
          </cell>
          <cell r="P895">
            <v>394</v>
          </cell>
          <cell r="S895">
            <v>28</v>
          </cell>
          <cell r="T895">
            <v>31</v>
          </cell>
          <cell r="V895" t="str">
            <v>Cabinet</v>
          </cell>
          <cell r="W895" t="str">
            <v>VANITY</v>
          </cell>
          <cell r="X895" t="str">
            <v>VSB</v>
          </cell>
          <cell r="Y895">
            <v>33</v>
          </cell>
          <cell r="Z895">
            <v>32</v>
          </cell>
          <cell r="AA895">
            <v>21</v>
          </cell>
          <cell r="AB895">
            <v>0</v>
          </cell>
          <cell r="AC895" t="str">
            <v>Vanity Std 1 Drawer, 33 X 32 X 21</v>
          </cell>
          <cell r="AD895">
            <v>1</v>
          </cell>
          <cell r="AE895">
            <v>25.9375</v>
          </cell>
          <cell r="AF895">
            <v>6.2</v>
          </cell>
          <cell r="AG895">
            <v>13.5</v>
          </cell>
          <cell r="AH895">
            <v>93.251523437499998</v>
          </cell>
          <cell r="AI895">
            <v>4</v>
          </cell>
          <cell r="AJ895">
            <v>2</v>
          </cell>
          <cell r="AK895">
            <v>1</v>
          </cell>
          <cell r="AL895">
            <v>1</v>
          </cell>
          <cell r="AM895">
            <v>13</v>
          </cell>
        </row>
        <row r="896">
          <cell r="A896" t="str">
            <v>VSB36</v>
          </cell>
          <cell r="B896">
            <v>193</v>
          </cell>
          <cell r="C896">
            <v>227</v>
          </cell>
          <cell r="D896">
            <v>240</v>
          </cell>
          <cell r="E896">
            <v>257</v>
          </cell>
          <cell r="F896">
            <v>325</v>
          </cell>
          <cell r="G896">
            <v>338</v>
          </cell>
          <cell r="H896">
            <v>291</v>
          </cell>
          <cell r="I896">
            <v>291</v>
          </cell>
          <cell r="J896">
            <v>324</v>
          </cell>
          <cell r="K896">
            <v>313</v>
          </cell>
          <cell r="L896">
            <v>313</v>
          </cell>
          <cell r="M896">
            <v>313</v>
          </cell>
          <cell r="N896">
            <v>344</v>
          </cell>
          <cell r="O896">
            <v>378</v>
          </cell>
          <cell r="P896">
            <v>410</v>
          </cell>
          <cell r="S896">
            <v>28</v>
          </cell>
          <cell r="T896">
            <v>31</v>
          </cell>
          <cell r="V896" t="str">
            <v>Cabinet</v>
          </cell>
          <cell r="W896" t="str">
            <v>VANITY</v>
          </cell>
          <cell r="X896" t="str">
            <v>VSB</v>
          </cell>
          <cell r="Y896">
            <v>36</v>
          </cell>
          <cell r="Z896">
            <v>32</v>
          </cell>
          <cell r="AA896">
            <v>21</v>
          </cell>
          <cell r="AB896">
            <v>0</v>
          </cell>
          <cell r="AC896" t="str">
            <v>Vanity Std 1 Drawer, 36 X 32 X 21</v>
          </cell>
          <cell r="AD896">
            <v>1</v>
          </cell>
          <cell r="AE896">
            <v>27.5</v>
          </cell>
          <cell r="AF896">
            <v>6.8</v>
          </cell>
          <cell r="AG896">
            <v>14.8</v>
          </cell>
          <cell r="AH896">
            <v>99.270273437500009</v>
          </cell>
          <cell r="AI896">
            <v>4</v>
          </cell>
          <cell r="AJ896">
            <v>2</v>
          </cell>
          <cell r="AK896">
            <v>1</v>
          </cell>
          <cell r="AL896">
            <v>1</v>
          </cell>
          <cell r="AM896">
            <v>13</v>
          </cell>
        </row>
        <row r="897">
          <cell r="A897" t="str">
            <v>VSB39</v>
          </cell>
          <cell r="B897">
            <v>202</v>
          </cell>
          <cell r="C897">
            <v>236</v>
          </cell>
          <cell r="D897">
            <v>249</v>
          </cell>
          <cell r="E897">
            <v>267</v>
          </cell>
          <cell r="F897">
            <v>340</v>
          </cell>
          <cell r="G897">
            <v>358</v>
          </cell>
          <cell r="H897">
            <v>305</v>
          </cell>
          <cell r="I897">
            <v>305</v>
          </cell>
          <cell r="J897">
            <v>341</v>
          </cell>
          <cell r="K897">
            <v>329</v>
          </cell>
          <cell r="L897">
            <v>329</v>
          </cell>
          <cell r="M897">
            <v>329</v>
          </cell>
          <cell r="N897">
            <v>362</v>
          </cell>
          <cell r="O897">
            <v>396</v>
          </cell>
          <cell r="P897">
            <v>431</v>
          </cell>
          <cell r="S897">
            <v>28</v>
          </cell>
          <cell r="T897">
            <v>31</v>
          </cell>
          <cell r="V897" t="str">
            <v>Cabinet</v>
          </cell>
          <cell r="W897" t="str">
            <v>VANITY</v>
          </cell>
          <cell r="X897" t="str">
            <v>VSB</v>
          </cell>
          <cell r="Y897">
            <v>39</v>
          </cell>
          <cell r="Z897">
            <v>32</v>
          </cell>
          <cell r="AA897">
            <v>21</v>
          </cell>
          <cell r="AB897">
            <v>0</v>
          </cell>
          <cell r="AC897" t="str">
            <v>Vanity Std 1 Drawer, 39 X 32 X 21</v>
          </cell>
          <cell r="AD897">
            <v>2</v>
          </cell>
          <cell r="AE897">
            <v>29.0625</v>
          </cell>
          <cell r="AF897">
            <v>7.3</v>
          </cell>
          <cell r="AG897">
            <v>16</v>
          </cell>
          <cell r="AH897">
            <v>104.98902343750001</v>
          </cell>
          <cell r="AI897">
            <v>4</v>
          </cell>
          <cell r="AJ897">
            <v>2</v>
          </cell>
          <cell r="AK897">
            <v>1</v>
          </cell>
          <cell r="AL897">
            <v>1</v>
          </cell>
          <cell r="AM897">
            <v>13</v>
          </cell>
        </row>
        <row r="898">
          <cell r="A898" t="str">
            <v>VSB42</v>
          </cell>
          <cell r="B898">
            <v>211</v>
          </cell>
          <cell r="C898">
            <v>249</v>
          </cell>
          <cell r="D898">
            <v>263</v>
          </cell>
          <cell r="E898">
            <v>282</v>
          </cell>
          <cell r="F898">
            <v>361</v>
          </cell>
          <cell r="G898">
            <v>379</v>
          </cell>
          <cell r="H898">
            <v>319</v>
          </cell>
          <cell r="I898">
            <v>319</v>
          </cell>
          <cell r="J898">
            <v>356</v>
          </cell>
          <cell r="K898">
            <v>344</v>
          </cell>
          <cell r="L898">
            <v>344</v>
          </cell>
          <cell r="M898">
            <v>344</v>
          </cell>
          <cell r="N898">
            <v>378</v>
          </cell>
          <cell r="O898">
            <v>414</v>
          </cell>
          <cell r="P898">
            <v>452</v>
          </cell>
          <cell r="S898">
            <v>28</v>
          </cell>
          <cell r="T898">
            <v>31</v>
          </cell>
          <cell r="V898" t="str">
            <v>Cabinet</v>
          </cell>
          <cell r="W898" t="str">
            <v>VANITY</v>
          </cell>
          <cell r="X898" t="str">
            <v>VSB</v>
          </cell>
          <cell r="Y898">
            <v>42</v>
          </cell>
          <cell r="Z898">
            <v>32</v>
          </cell>
          <cell r="AA898">
            <v>21</v>
          </cell>
          <cell r="AB898">
            <v>0</v>
          </cell>
          <cell r="AC898" t="str">
            <v>Vanity Std 1 Drawer, 42 X 32 X 21</v>
          </cell>
          <cell r="AD898">
            <v>1</v>
          </cell>
          <cell r="AE898">
            <v>30.625</v>
          </cell>
          <cell r="AF898">
            <v>7.9</v>
          </cell>
          <cell r="AG898">
            <v>17.2</v>
          </cell>
          <cell r="AH898">
            <v>111.00777343750001</v>
          </cell>
          <cell r="AI898">
            <v>4</v>
          </cell>
          <cell r="AJ898">
            <v>2</v>
          </cell>
          <cell r="AK898">
            <v>1</v>
          </cell>
          <cell r="AL898">
            <v>1</v>
          </cell>
          <cell r="AM898">
            <v>13</v>
          </cell>
        </row>
        <row r="899">
          <cell r="A899" t="str">
            <v>VSB9</v>
          </cell>
          <cell r="B899">
            <v>128</v>
          </cell>
          <cell r="C899">
            <v>130</v>
          </cell>
          <cell r="D899">
            <v>138</v>
          </cell>
          <cell r="E899">
            <v>147</v>
          </cell>
          <cell r="F899">
            <v>165</v>
          </cell>
          <cell r="G899">
            <v>165</v>
          </cell>
          <cell r="H899">
            <v>162</v>
          </cell>
          <cell r="I899">
            <v>162</v>
          </cell>
          <cell r="J899">
            <v>177</v>
          </cell>
          <cell r="K899">
            <v>169</v>
          </cell>
          <cell r="L899">
            <v>169</v>
          </cell>
          <cell r="M899">
            <v>169</v>
          </cell>
          <cell r="N899">
            <v>185</v>
          </cell>
          <cell r="O899">
            <v>205</v>
          </cell>
          <cell r="P899">
            <v>211</v>
          </cell>
          <cell r="S899">
            <v>28</v>
          </cell>
          <cell r="T899">
            <v>31</v>
          </cell>
          <cell r="V899" t="str">
            <v>Cabinet</v>
          </cell>
          <cell r="W899" t="str">
            <v>VANITY</v>
          </cell>
          <cell r="X899" t="str">
            <v>VSB</v>
          </cell>
          <cell r="Y899">
            <v>9</v>
          </cell>
          <cell r="Z899">
            <v>32</v>
          </cell>
          <cell r="AA899">
            <v>21</v>
          </cell>
          <cell r="AB899">
            <v>1</v>
          </cell>
          <cell r="AC899" t="str">
            <v>Vanity Std 1 Drawer, 9 X 32 X 21</v>
          </cell>
          <cell r="AD899">
            <v>1</v>
          </cell>
          <cell r="AE899">
            <v>13</v>
          </cell>
          <cell r="AF899">
            <v>1.8</v>
          </cell>
          <cell r="AG899">
            <v>3.9</v>
          </cell>
          <cell r="AH899">
            <v>46</v>
          </cell>
          <cell r="AI899">
            <v>2</v>
          </cell>
          <cell r="AJ899">
            <v>1</v>
          </cell>
          <cell r="AK899">
            <v>1</v>
          </cell>
          <cell r="AL899">
            <v>1</v>
          </cell>
          <cell r="AM899">
            <v>10</v>
          </cell>
        </row>
        <row r="900">
          <cell r="A900" t="str">
            <v>VSBD30</v>
          </cell>
          <cell r="B900">
            <v>181</v>
          </cell>
          <cell r="C900">
            <v>206</v>
          </cell>
          <cell r="D900">
            <v>217</v>
          </cell>
          <cell r="E900">
            <v>233</v>
          </cell>
          <cell r="F900">
            <v>289</v>
          </cell>
          <cell r="G900">
            <v>301</v>
          </cell>
          <cell r="H900">
            <v>267</v>
          </cell>
          <cell r="I900">
            <v>267</v>
          </cell>
          <cell r="J900">
            <v>297</v>
          </cell>
          <cell r="K900">
            <v>286</v>
          </cell>
          <cell r="L900">
            <v>286</v>
          </cell>
          <cell r="M900">
            <v>286</v>
          </cell>
          <cell r="N900">
            <v>315</v>
          </cell>
          <cell r="O900">
            <v>350</v>
          </cell>
          <cell r="P900">
            <v>372</v>
          </cell>
          <cell r="S900">
            <v>28</v>
          </cell>
          <cell r="T900">
            <v>31</v>
          </cell>
          <cell r="V900" t="str">
            <v>Cabinet</v>
          </cell>
          <cell r="W900" t="str">
            <v>VANITY</v>
          </cell>
          <cell r="X900" t="str">
            <v>VSBD</v>
          </cell>
          <cell r="Y900">
            <v>30</v>
          </cell>
          <cell r="Z900">
            <v>32</v>
          </cell>
          <cell r="AA900">
            <v>21</v>
          </cell>
          <cell r="AB900">
            <v>0</v>
          </cell>
          <cell r="AC900" t="str">
            <v>Vanity Std Bottom Drawer, 30 X 32 X 21</v>
          </cell>
          <cell r="AD900">
            <v>1</v>
          </cell>
          <cell r="AE900">
            <v>24.229166666666668</v>
          </cell>
          <cell r="AF900">
            <v>5.6</v>
          </cell>
          <cell r="AG900">
            <v>12.3</v>
          </cell>
          <cell r="AH900">
            <v>94.637609374999997</v>
          </cell>
          <cell r="AI900">
            <v>3</v>
          </cell>
          <cell r="AJ900">
            <v>2</v>
          </cell>
          <cell r="AK900">
            <v>1</v>
          </cell>
          <cell r="AL900">
            <v>1</v>
          </cell>
          <cell r="AM900">
            <v>25</v>
          </cell>
        </row>
        <row r="901">
          <cell r="A901" t="str">
            <v>VSBD36</v>
          </cell>
          <cell r="B901">
            <v>193</v>
          </cell>
          <cell r="C901">
            <v>227</v>
          </cell>
          <cell r="D901">
            <v>240</v>
          </cell>
          <cell r="E901">
            <v>257</v>
          </cell>
          <cell r="F901">
            <v>325</v>
          </cell>
          <cell r="G901">
            <v>338</v>
          </cell>
          <cell r="H901">
            <v>291</v>
          </cell>
          <cell r="I901">
            <v>291</v>
          </cell>
          <cell r="J901">
            <v>324</v>
          </cell>
          <cell r="K901">
            <v>313</v>
          </cell>
          <cell r="L901">
            <v>313</v>
          </cell>
          <cell r="M901">
            <v>313</v>
          </cell>
          <cell r="N901">
            <v>344</v>
          </cell>
          <cell r="O901">
            <v>378</v>
          </cell>
          <cell r="P901">
            <v>410</v>
          </cell>
          <cell r="S901">
            <v>28</v>
          </cell>
          <cell r="T901">
            <v>31</v>
          </cell>
          <cell r="V901" t="str">
            <v>Cabinet</v>
          </cell>
          <cell r="W901" t="str">
            <v>VANITY</v>
          </cell>
          <cell r="X901" t="str">
            <v>VSBD</v>
          </cell>
          <cell r="Y901">
            <v>36</v>
          </cell>
          <cell r="Z901">
            <v>32</v>
          </cell>
          <cell r="AA901">
            <v>21</v>
          </cell>
          <cell r="AB901">
            <v>0</v>
          </cell>
          <cell r="AC901" t="str">
            <v>Vanity Std Bottom Drawer, 36 X 32 X 21</v>
          </cell>
          <cell r="AD901">
            <v>1</v>
          </cell>
          <cell r="AE901">
            <v>27.354166666666668</v>
          </cell>
          <cell r="AF901">
            <v>6.8</v>
          </cell>
          <cell r="AG901">
            <v>14.8</v>
          </cell>
          <cell r="AH901">
            <v>105.87432812500001</v>
          </cell>
          <cell r="AI901">
            <v>4</v>
          </cell>
          <cell r="AJ901">
            <v>2</v>
          </cell>
          <cell r="AK901">
            <v>1</v>
          </cell>
          <cell r="AL901">
            <v>1</v>
          </cell>
          <cell r="AM901">
            <v>25</v>
          </cell>
        </row>
        <row r="902">
          <cell r="A902" t="str">
            <v>VSC27</v>
          </cell>
          <cell r="B902">
            <v>222.6</v>
          </cell>
          <cell r="C902">
            <v>241.5</v>
          </cell>
          <cell r="D902">
            <v>254.1</v>
          </cell>
          <cell r="E902">
            <v>271.95</v>
          </cell>
          <cell r="F902">
            <v>322.95</v>
          </cell>
          <cell r="G902">
            <v>307.64999999999998</v>
          </cell>
          <cell r="H902">
            <v>318.14999999999998</v>
          </cell>
          <cell r="I902">
            <v>318.14999999999998</v>
          </cell>
          <cell r="J902">
            <v>351.75</v>
          </cell>
          <cell r="K902">
            <v>336</v>
          </cell>
          <cell r="L902">
            <v>336</v>
          </cell>
          <cell r="M902">
            <v>336</v>
          </cell>
          <cell r="N902">
            <v>369.6</v>
          </cell>
          <cell r="O902">
            <v>415.8</v>
          </cell>
          <cell r="P902">
            <v>430.5</v>
          </cell>
          <cell r="S902">
            <v>28</v>
          </cell>
          <cell r="T902">
            <v>31</v>
          </cell>
          <cell r="V902" t="str">
            <v>Cabinet</v>
          </cell>
          <cell r="W902" t="str">
            <v>VANITY</v>
          </cell>
          <cell r="X902" t="str">
            <v>VSC</v>
          </cell>
          <cell r="Y902">
            <v>27</v>
          </cell>
          <cell r="Z902">
            <v>32</v>
          </cell>
          <cell r="AA902">
            <v>21</v>
          </cell>
          <cell r="AB902">
            <v>1</v>
          </cell>
          <cell r="AC902" t="str">
            <v>Vanity Std Combo 2 Drawers, 27 X 32 X 21</v>
          </cell>
          <cell r="AD902">
            <v>3</v>
          </cell>
          <cell r="AE902">
            <v>22.8125</v>
          </cell>
          <cell r="AF902">
            <v>5.0999999999999996</v>
          </cell>
          <cell r="AG902">
            <v>11.1</v>
          </cell>
          <cell r="AH902">
            <v>55.083203124999997</v>
          </cell>
          <cell r="AI902">
            <v>3</v>
          </cell>
          <cell r="AJ902">
            <v>1</v>
          </cell>
          <cell r="AK902">
            <v>2</v>
          </cell>
          <cell r="AL902">
            <v>1</v>
          </cell>
          <cell r="AM902">
            <v>20</v>
          </cell>
        </row>
        <row r="903">
          <cell r="A903" t="str">
            <v>VSC30</v>
          </cell>
          <cell r="B903">
            <v>224.7</v>
          </cell>
          <cell r="C903">
            <v>248.85</v>
          </cell>
          <cell r="D903">
            <v>262.5</v>
          </cell>
          <cell r="E903">
            <v>281.39999999999998</v>
          </cell>
          <cell r="F903">
            <v>337.4</v>
          </cell>
          <cell r="G903">
            <v>324.45</v>
          </cell>
          <cell r="H903">
            <v>326.55</v>
          </cell>
          <cell r="I903">
            <v>326.55</v>
          </cell>
          <cell r="J903">
            <v>362.25</v>
          </cell>
          <cell r="K903">
            <v>346.5</v>
          </cell>
          <cell r="L903">
            <v>346.5</v>
          </cell>
          <cell r="M903">
            <v>346.5</v>
          </cell>
          <cell r="N903">
            <v>381.15</v>
          </cell>
          <cell r="O903">
            <v>428.4</v>
          </cell>
          <cell r="P903">
            <v>445.2</v>
          </cell>
          <cell r="S903">
            <v>28</v>
          </cell>
          <cell r="T903">
            <v>31</v>
          </cell>
          <cell r="V903" t="str">
            <v>Cabinet</v>
          </cell>
          <cell r="W903" t="str">
            <v>VANITY</v>
          </cell>
          <cell r="X903" t="str">
            <v>VSC</v>
          </cell>
          <cell r="Y903">
            <v>30</v>
          </cell>
          <cell r="Z903">
            <v>32</v>
          </cell>
          <cell r="AA903">
            <v>21</v>
          </cell>
          <cell r="AB903">
            <v>1</v>
          </cell>
          <cell r="AC903" t="str">
            <v>Vanity Std Combo 2 Drawers, 30 X 32 X 21</v>
          </cell>
          <cell r="AD903">
            <v>3</v>
          </cell>
          <cell r="AE903">
            <v>24.375</v>
          </cell>
          <cell r="AF903">
            <v>5.6</v>
          </cell>
          <cell r="AG903">
            <v>12.3</v>
          </cell>
          <cell r="AH903">
            <v>58.350781249999997</v>
          </cell>
          <cell r="AI903">
            <v>3</v>
          </cell>
          <cell r="AJ903">
            <v>1</v>
          </cell>
          <cell r="AK903">
            <v>2</v>
          </cell>
          <cell r="AL903">
            <v>1</v>
          </cell>
          <cell r="AM903">
            <v>20</v>
          </cell>
        </row>
        <row r="904">
          <cell r="A904" t="str">
            <v>VSC33</v>
          </cell>
          <cell r="B904">
            <v>226.8</v>
          </cell>
          <cell r="C904">
            <v>256.2</v>
          </cell>
          <cell r="D904">
            <v>270.89999999999998</v>
          </cell>
          <cell r="E904">
            <v>290.85000000000002</v>
          </cell>
          <cell r="F904">
            <v>352.85</v>
          </cell>
          <cell r="G904">
            <v>341.25</v>
          </cell>
          <cell r="H904">
            <v>334.95</v>
          </cell>
          <cell r="I904">
            <v>334.95</v>
          </cell>
          <cell r="J904">
            <v>372.75</v>
          </cell>
          <cell r="K904">
            <v>357</v>
          </cell>
          <cell r="L904">
            <v>357</v>
          </cell>
          <cell r="M904">
            <v>357</v>
          </cell>
          <cell r="N904">
            <v>392.7</v>
          </cell>
          <cell r="O904">
            <v>441</v>
          </cell>
          <cell r="P904">
            <v>459.9</v>
          </cell>
          <cell r="S904">
            <v>28</v>
          </cell>
          <cell r="T904">
            <v>31</v>
          </cell>
          <cell r="V904" t="str">
            <v>Cabinet</v>
          </cell>
          <cell r="W904" t="str">
            <v>VANITY</v>
          </cell>
          <cell r="X904" t="str">
            <v>VSC</v>
          </cell>
          <cell r="Y904">
            <v>33</v>
          </cell>
          <cell r="Z904">
            <v>32</v>
          </cell>
          <cell r="AA904">
            <v>21</v>
          </cell>
          <cell r="AB904">
            <v>1</v>
          </cell>
          <cell r="AC904" t="str">
            <v>Vanity Std Combo 2 Drawers, 33 X 32 X 21</v>
          </cell>
          <cell r="AD904">
            <v>3</v>
          </cell>
          <cell r="AE904">
            <v>25.9375</v>
          </cell>
          <cell r="AF904">
            <v>6.2</v>
          </cell>
          <cell r="AG904">
            <v>13.5</v>
          </cell>
          <cell r="AH904">
            <v>61.918359375000001</v>
          </cell>
          <cell r="AI904">
            <v>3</v>
          </cell>
          <cell r="AJ904">
            <v>1</v>
          </cell>
          <cell r="AK904">
            <v>2</v>
          </cell>
          <cell r="AL904">
            <v>1</v>
          </cell>
          <cell r="AM904">
            <v>20</v>
          </cell>
        </row>
        <row r="905">
          <cell r="A905" t="str">
            <v>VSC36</v>
          </cell>
          <cell r="B905">
            <v>241.5</v>
          </cell>
          <cell r="C905">
            <v>275.10000000000002</v>
          </cell>
          <cell r="D905">
            <v>290.85000000000002</v>
          </cell>
          <cell r="E905">
            <v>312.89999999999998</v>
          </cell>
          <cell r="F905">
            <v>380.9</v>
          </cell>
          <cell r="G905">
            <v>367.5</v>
          </cell>
          <cell r="H905">
            <v>371.7</v>
          </cell>
          <cell r="I905">
            <v>371.7</v>
          </cell>
          <cell r="J905">
            <v>412.65</v>
          </cell>
          <cell r="K905">
            <v>396.9</v>
          </cell>
          <cell r="L905">
            <v>396.9</v>
          </cell>
          <cell r="M905">
            <v>396.9</v>
          </cell>
          <cell r="N905">
            <v>435.75</v>
          </cell>
          <cell r="O905">
            <v>494.55</v>
          </cell>
          <cell r="P905">
            <v>516.6</v>
          </cell>
          <cell r="S905">
            <v>28</v>
          </cell>
          <cell r="T905">
            <v>31</v>
          </cell>
          <cell r="V905" t="str">
            <v>Cabinet</v>
          </cell>
          <cell r="W905" t="str">
            <v>VANITY</v>
          </cell>
          <cell r="X905" t="str">
            <v>VSC</v>
          </cell>
          <cell r="Y905">
            <v>36</v>
          </cell>
          <cell r="Z905">
            <v>32</v>
          </cell>
          <cell r="AA905">
            <v>21</v>
          </cell>
          <cell r="AB905">
            <v>1</v>
          </cell>
          <cell r="AC905" t="str">
            <v>Vanity Std Combo 2 Drawers, 36 X 32 X 21</v>
          </cell>
          <cell r="AD905">
            <v>3</v>
          </cell>
          <cell r="AE905">
            <v>27.5</v>
          </cell>
          <cell r="AF905">
            <v>6.8</v>
          </cell>
          <cell r="AG905">
            <v>14.8</v>
          </cell>
          <cell r="AH905">
            <v>65.485937500000006</v>
          </cell>
          <cell r="AI905">
            <v>4</v>
          </cell>
          <cell r="AJ905">
            <v>2</v>
          </cell>
          <cell r="AK905">
            <v>2</v>
          </cell>
          <cell r="AL905">
            <v>1</v>
          </cell>
          <cell r="AM905">
            <v>20</v>
          </cell>
        </row>
        <row r="906">
          <cell r="A906" t="str">
            <v>VSC39</v>
          </cell>
          <cell r="B906">
            <v>244.65</v>
          </cell>
          <cell r="C906">
            <v>280.35000000000002</v>
          </cell>
          <cell r="D906">
            <v>297.14999999999998</v>
          </cell>
          <cell r="E906">
            <v>319.2</v>
          </cell>
          <cell r="F906">
            <v>392.2</v>
          </cell>
          <cell r="G906">
            <v>382.2</v>
          </cell>
          <cell r="H906">
            <v>381.15</v>
          </cell>
          <cell r="I906">
            <v>381.15</v>
          </cell>
          <cell r="J906">
            <v>424.2</v>
          </cell>
          <cell r="K906">
            <v>408.45</v>
          </cell>
          <cell r="L906">
            <v>408.45</v>
          </cell>
          <cell r="M906">
            <v>408.45</v>
          </cell>
          <cell r="N906">
            <v>449.4</v>
          </cell>
          <cell r="O906">
            <v>507.15</v>
          </cell>
          <cell r="P906">
            <v>533.4</v>
          </cell>
          <cell r="S906">
            <v>28</v>
          </cell>
          <cell r="T906">
            <v>31</v>
          </cell>
          <cell r="V906" t="str">
            <v>Cabinet</v>
          </cell>
          <cell r="W906" t="str">
            <v>VANITY</v>
          </cell>
          <cell r="X906" t="str">
            <v>VSC</v>
          </cell>
          <cell r="Y906">
            <v>39</v>
          </cell>
          <cell r="Z906">
            <v>32</v>
          </cell>
          <cell r="AA906">
            <v>21</v>
          </cell>
          <cell r="AB906">
            <v>1</v>
          </cell>
          <cell r="AC906" t="str">
            <v>Vanity Std Combo 2 Drawers, 39 X 32 X 21</v>
          </cell>
          <cell r="AD906">
            <v>3</v>
          </cell>
          <cell r="AE906">
            <v>29.0625</v>
          </cell>
          <cell r="AF906">
            <v>7.3</v>
          </cell>
          <cell r="AG906">
            <v>16</v>
          </cell>
          <cell r="AH906">
            <v>68.753515625000006</v>
          </cell>
          <cell r="AI906">
            <v>4</v>
          </cell>
          <cell r="AJ906">
            <v>2</v>
          </cell>
          <cell r="AK906">
            <v>2</v>
          </cell>
          <cell r="AL906">
            <v>1</v>
          </cell>
          <cell r="AM906">
            <v>20</v>
          </cell>
        </row>
        <row r="907">
          <cell r="A907" t="str">
            <v>VSC42</v>
          </cell>
          <cell r="B907">
            <v>249.9</v>
          </cell>
          <cell r="C907">
            <v>289.8</v>
          </cell>
          <cell r="D907">
            <v>306.60000000000002</v>
          </cell>
          <cell r="E907">
            <v>329.7</v>
          </cell>
          <cell r="F907">
            <v>408.7</v>
          </cell>
          <cell r="G907">
            <v>400.05</v>
          </cell>
          <cell r="H907">
            <v>390.6</v>
          </cell>
          <cell r="I907">
            <v>390.6</v>
          </cell>
          <cell r="J907">
            <v>435.75</v>
          </cell>
          <cell r="K907">
            <v>418.95</v>
          </cell>
          <cell r="L907">
            <v>418.95</v>
          </cell>
          <cell r="M907">
            <v>418.95</v>
          </cell>
          <cell r="N907">
            <v>463.05</v>
          </cell>
          <cell r="O907">
            <v>522.9</v>
          </cell>
          <cell r="P907">
            <v>549.15</v>
          </cell>
          <cell r="S907">
            <v>28</v>
          </cell>
          <cell r="T907">
            <v>31</v>
          </cell>
          <cell r="V907" t="str">
            <v>Cabinet</v>
          </cell>
          <cell r="W907" t="str">
            <v>VANITY</v>
          </cell>
          <cell r="X907" t="str">
            <v>VSC</v>
          </cell>
          <cell r="Y907">
            <v>42</v>
          </cell>
          <cell r="Z907">
            <v>32</v>
          </cell>
          <cell r="AA907">
            <v>21</v>
          </cell>
          <cell r="AB907">
            <v>1</v>
          </cell>
          <cell r="AC907" t="str">
            <v>Vanity Std Combo 2 Drawers, 42 X 32 X 21</v>
          </cell>
          <cell r="AD907">
            <v>3</v>
          </cell>
          <cell r="AE907">
            <v>30.625</v>
          </cell>
          <cell r="AF907">
            <v>7.9</v>
          </cell>
          <cell r="AG907">
            <v>17.2</v>
          </cell>
          <cell r="AH907">
            <v>72.321093750000003</v>
          </cell>
          <cell r="AI907">
            <v>4</v>
          </cell>
          <cell r="AJ907">
            <v>2</v>
          </cell>
          <cell r="AK907">
            <v>2</v>
          </cell>
          <cell r="AL907">
            <v>1</v>
          </cell>
          <cell r="AM907">
            <v>20</v>
          </cell>
        </row>
        <row r="908">
          <cell r="A908" t="str">
            <v>VSC48</v>
          </cell>
          <cell r="B908">
            <v>295</v>
          </cell>
          <cell r="C908">
            <v>338</v>
          </cell>
          <cell r="D908">
            <v>358</v>
          </cell>
          <cell r="E908">
            <v>385</v>
          </cell>
          <cell r="F908">
            <v>475</v>
          </cell>
          <cell r="G908">
            <v>437</v>
          </cell>
          <cell r="H908">
            <v>467</v>
          </cell>
          <cell r="I908">
            <v>467</v>
          </cell>
          <cell r="J908">
            <v>520</v>
          </cell>
          <cell r="K908">
            <v>500</v>
          </cell>
          <cell r="L908">
            <v>500</v>
          </cell>
          <cell r="M908">
            <v>500</v>
          </cell>
          <cell r="N908">
            <v>551</v>
          </cell>
          <cell r="O908">
            <v>631</v>
          </cell>
          <cell r="P908">
            <v>652</v>
          </cell>
          <cell r="S908">
            <v>28</v>
          </cell>
          <cell r="T908">
            <v>31</v>
          </cell>
          <cell r="V908" t="str">
            <v>Cabinet</v>
          </cell>
          <cell r="W908" t="str">
            <v>VANITY</v>
          </cell>
          <cell r="X908" t="str">
            <v>VSC</v>
          </cell>
          <cell r="Y908">
            <v>48</v>
          </cell>
          <cell r="Z908">
            <v>32</v>
          </cell>
          <cell r="AA908">
            <v>21</v>
          </cell>
          <cell r="AB908">
            <v>0</v>
          </cell>
          <cell r="AC908" t="str">
            <v>Vanity Std Combo 4 Drawers, 48 X 32 X 21</v>
          </cell>
          <cell r="AD908">
            <v>3</v>
          </cell>
          <cell r="AE908">
            <v>56.208333333333336</v>
          </cell>
          <cell r="AF908">
            <v>9</v>
          </cell>
          <cell r="AG908">
            <v>19.600000000000001</v>
          </cell>
          <cell r="AH908">
            <v>189.50228125000001</v>
          </cell>
          <cell r="AI908">
            <v>6</v>
          </cell>
          <cell r="AJ908">
            <v>2</v>
          </cell>
          <cell r="AK908">
            <v>4</v>
          </cell>
          <cell r="AL908">
            <v>1</v>
          </cell>
          <cell r="AM908">
            <v>20</v>
          </cell>
        </row>
        <row r="909">
          <cell r="A909" t="str">
            <v>VSC54</v>
          </cell>
          <cell r="B909">
            <v>301</v>
          </cell>
          <cell r="C909">
            <v>351</v>
          </cell>
          <cell r="D909">
            <v>372</v>
          </cell>
          <cell r="E909">
            <v>400</v>
          </cell>
          <cell r="F909">
            <v>501</v>
          </cell>
          <cell r="G909">
            <v>468</v>
          </cell>
          <cell r="H909">
            <v>486</v>
          </cell>
          <cell r="I909">
            <v>486</v>
          </cell>
          <cell r="J909">
            <v>542</v>
          </cell>
          <cell r="K909">
            <v>521</v>
          </cell>
          <cell r="L909">
            <v>521</v>
          </cell>
          <cell r="M909">
            <v>521</v>
          </cell>
          <cell r="N909">
            <v>576</v>
          </cell>
          <cell r="O909">
            <v>659</v>
          </cell>
          <cell r="P909">
            <v>683</v>
          </cell>
          <cell r="S909">
            <v>28</v>
          </cell>
          <cell r="T909">
            <v>31</v>
          </cell>
          <cell r="V909" t="str">
            <v>Cabinet</v>
          </cell>
          <cell r="W909" t="str">
            <v>VANITY</v>
          </cell>
          <cell r="X909" t="str">
            <v>VSC</v>
          </cell>
          <cell r="Y909">
            <v>54</v>
          </cell>
          <cell r="Z909">
            <v>32</v>
          </cell>
          <cell r="AA909">
            <v>21</v>
          </cell>
          <cell r="AB909">
            <v>0</v>
          </cell>
          <cell r="AC909" t="str">
            <v>Vanity Std Combo 4 Drawers, 54 X 32 X 21</v>
          </cell>
          <cell r="AD909">
            <v>3</v>
          </cell>
          <cell r="AE909">
            <v>61.083333333333336</v>
          </cell>
          <cell r="AF909">
            <v>10.1</v>
          </cell>
          <cell r="AG909">
            <v>22</v>
          </cell>
          <cell r="AH909">
            <v>204.54056250000002</v>
          </cell>
          <cell r="AI909">
            <v>6</v>
          </cell>
          <cell r="AJ909">
            <v>2</v>
          </cell>
          <cell r="AK909">
            <v>4</v>
          </cell>
          <cell r="AL909">
            <v>1</v>
          </cell>
          <cell r="AM909">
            <v>30</v>
          </cell>
        </row>
        <row r="910">
          <cell r="A910" t="str">
            <v>VSC60</v>
          </cell>
          <cell r="B910">
            <v>312</v>
          </cell>
          <cell r="C910">
            <v>368</v>
          </cell>
          <cell r="D910">
            <v>390</v>
          </cell>
          <cell r="E910">
            <v>419</v>
          </cell>
          <cell r="F910">
            <v>532</v>
          </cell>
          <cell r="G910">
            <v>487</v>
          </cell>
          <cell r="H910">
            <v>512</v>
          </cell>
          <cell r="I910">
            <v>512</v>
          </cell>
          <cell r="J910">
            <v>572</v>
          </cell>
          <cell r="K910">
            <v>551</v>
          </cell>
          <cell r="L910">
            <v>551</v>
          </cell>
          <cell r="M910">
            <v>551</v>
          </cell>
          <cell r="N910">
            <v>609</v>
          </cell>
          <cell r="O910">
            <v>694</v>
          </cell>
          <cell r="P910">
            <v>727</v>
          </cell>
          <cell r="S910">
            <v>28</v>
          </cell>
          <cell r="T910">
            <v>31</v>
          </cell>
          <cell r="V910" t="str">
            <v>Cabinet</v>
          </cell>
          <cell r="W910" t="str">
            <v>VANITY</v>
          </cell>
          <cell r="X910" t="str">
            <v>VSC</v>
          </cell>
          <cell r="Y910">
            <v>60</v>
          </cell>
          <cell r="Z910">
            <v>32</v>
          </cell>
          <cell r="AA910">
            <v>21</v>
          </cell>
          <cell r="AB910">
            <v>0</v>
          </cell>
          <cell r="AC910" t="str">
            <v>Vanity Std Combo 4 Drawers, 60 X 32 X 21</v>
          </cell>
          <cell r="AD910">
            <v>3</v>
          </cell>
          <cell r="AE910">
            <v>65.958333333333329</v>
          </cell>
          <cell r="AF910">
            <v>11.3</v>
          </cell>
          <cell r="AG910">
            <v>24.5</v>
          </cell>
          <cell r="AH910">
            <v>219.87884375000002</v>
          </cell>
          <cell r="AI910">
            <v>6</v>
          </cell>
          <cell r="AJ910">
            <v>2</v>
          </cell>
          <cell r="AK910">
            <v>4</v>
          </cell>
          <cell r="AL910">
            <v>1</v>
          </cell>
          <cell r="AM910">
            <v>30</v>
          </cell>
        </row>
        <row r="911">
          <cell r="A911" t="str">
            <v>VSCB3</v>
          </cell>
          <cell r="B911">
            <v>104</v>
          </cell>
          <cell r="C911">
            <v>104</v>
          </cell>
          <cell r="D911">
            <v>104</v>
          </cell>
          <cell r="E911">
            <v>104</v>
          </cell>
          <cell r="F911">
            <v>110</v>
          </cell>
          <cell r="G911">
            <v>104</v>
          </cell>
          <cell r="H911">
            <v>114</v>
          </cell>
          <cell r="I911">
            <v>114</v>
          </cell>
          <cell r="J911">
            <v>114</v>
          </cell>
          <cell r="K911">
            <v>118</v>
          </cell>
          <cell r="L911">
            <v>118</v>
          </cell>
          <cell r="M911">
            <v>118</v>
          </cell>
          <cell r="N911">
            <v>118</v>
          </cell>
          <cell r="O911">
            <v>118</v>
          </cell>
          <cell r="P911">
            <v>118</v>
          </cell>
          <cell r="S911">
            <v>28</v>
          </cell>
          <cell r="T911">
            <v>31</v>
          </cell>
          <cell r="V911" t="str">
            <v>Cabinet</v>
          </cell>
          <cell r="W911" t="str">
            <v>Col Box</v>
          </cell>
          <cell r="X911" t="str">
            <v>CBT</v>
          </cell>
          <cell r="Y911">
            <v>3</v>
          </cell>
          <cell r="Z911">
            <v>32</v>
          </cell>
          <cell r="AA911">
            <v>21</v>
          </cell>
          <cell r="AB911">
            <v>0</v>
          </cell>
          <cell r="AC911" t="str">
            <v>Column Box w/ Toe Kick, 3 X 32 X 21</v>
          </cell>
          <cell r="AD911">
            <v>1</v>
          </cell>
          <cell r="AE911">
            <v>10.208333333333334</v>
          </cell>
          <cell r="AF911">
            <v>0.6</v>
          </cell>
          <cell r="AG911">
            <v>1.4</v>
          </cell>
          <cell r="AH911">
            <v>25.92578125</v>
          </cell>
          <cell r="AL911">
            <v>1</v>
          </cell>
          <cell r="AM911">
            <v>10</v>
          </cell>
        </row>
        <row r="912">
          <cell r="A912" t="str">
            <v>VSDD30</v>
          </cell>
          <cell r="B912">
            <v>199</v>
          </cell>
          <cell r="C912">
            <v>225</v>
          </cell>
          <cell r="D912">
            <v>238</v>
          </cell>
          <cell r="E912">
            <v>255</v>
          </cell>
          <cell r="F912">
            <v>311</v>
          </cell>
          <cell r="G912">
            <v>323</v>
          </cell>
          <cell r="H912">
            <v>299</v>
          </cell>
          <cell r="I912">
            <v>299</v>
          </cell>
          <cell r="J912">
            <v>331</v>
          </cell>
          <cell r="K912">
            <v>321</v>
          </cell>
          <cell r="L912">
            <v>321</v>
          </cell>
          <cell r="M912">
            <v>321</v>
          </cell>
          <cell r="N912">
            <v>351</v>
          </cell>
          <cell r="O912">
            <v>386</v>
          </cell>
          <cell r="P912">
            <v>405</v>
          </cell>
          <cell r="S912">
            <v>28</v>
          </cell>
          <cell r="T912">
            <v>31</v>
          </cell>
          <cell r="V912" t="str">
            <v>Cabinet</v>
          </cell>
          <cell r="W912" t="str">
            <v>VANITY</v>
          </cell>
          <cell r="X912" t="str">
            <v>VSDD</v>
          </cell>
          <cell r="Y912">
            <v>30</v>
          </cell>
          <cell r="Z912">
            <v>32</v>
          </cell>
          <cell r="AA912">
            <v>21</v>
          </cell>
          <cell r="AB912">
            <v>0</v>
          </cell>
          <cell r="AC912" t="str">
            <v>Vanity Std Combo 2 Top Dual Drawer, 30 X 32 X 21</v>
          </cell>
          <cell r="AD912">
            <v>3</v>
          </cell>
          <cell r="AE912">
            <v>33.5625</v>
          </cell>
          <cell r="AF912">
            <v>5.6</v>
          </cell>
          <cell r="AG912">
            <v>12.3</v>
          </cell>
          <cell r="AH912">
            <v>116.512609375</v>
          </cell>
          <cell r="AI912">
            <v>4</v>
          </cell>
          <cell r="AJ912">
            <v>2</v>
          </cell>
          <cell r="AK912">
            <v>2</v>
          </cell>
          <cell r="AL912">
            <v>1</v>
          </cell>
          <cell r="AM912">
            <v>20</v>
          </cell>
        </row>
        <row r="913">
          <cell r="A913" t="str">
            <v>VSDD33</v>
          </cell>
          <cell r="B913">
            <v>201.5</v>
          </cell>
          <cell r="C913">
            <v>231.5</v>
          </cell>
          <cell r="D913">
            <v>245</v>
          </cell>
          <cell r="E913">
            <v>263</v>
          </cell>
          <cell r="F913">
            <v>325</v>
          </cell>
          <cell r="G913">
            <v>337.5</v>
          </cell>
          <cell r="H913">
            <v>308.5</v>
          </cell>
          <cell r="I913">
            <v>308.5</v>
          </cell>
          <cell r="J913">
            <v>343</v>
          </cell>
          <cell r="K913">
            <v>330.5</v>
          </cell>
          <cell r="L913">
            <v>330.5</v>
          </cell>
          <cell r="M913">
            <v>330.5</v>
          </cell>
          <cell r="N913">
            <v>363</v>
          </cell>
          <cell r="O913">
            <v>409</v>
          </cell>
          <cell r="P913">
            <v>424.5</v>
          </cell>
          <cell r="S913">
            <v>28</v>
          </cell>
          <cell r="T913">
            <v>31</v>
          </cell>
          <cell r="V913" t="str">
            <v>Cabinet</v>
          </cell>
          <cell r="W913" t="str">
            <v>VANITY</v>
          </cell>
          <cell r="X913" t="str">
            <v>VSDD</v>
          </cell>
          <cell r="Y913">
            <v>33</v>
          </cell>
          <cell r="Z913">
            <v>32</v>
          </cell>
          <cell r="AA913">
            <v>21</v>
          </cell>
          <cell r="AB913">
            <v>0</v>
          </cell>
          <cell r="AC913" t="str">
            <v>Vanity Std Combo 2 Top Dual Drawer, 33 X 32 X 20</v>
          </cell>
          <cell r="AD913">
            <v>3</v>
          </cell>
          <cell r="AE913">
            <v>35.5</v>
          </cell>
          <cell r="AF913">
            <v>6.2</v>
          </cell>
          <cell r="AG913">
            <v>13.6</v>
          </cell>
          <cell r="AH913">
            <v>122.8</v>
          </cell>
          <cell r="AI913">
            <v>4</v>
          </cell>
          <cell r="AJ913">
            <v>2</v>
          </cell>
          <cell r="AK913">
            <v>2</v>
          </cell>
          <cell r="AL913">
            <v>1</v>
          </cell>
          <cell r="AM913">
            <v>20</v>
          </cell>
        </row>
        <row r="914">
          <cell r="A914" t="str">
            <v>VSDD36</v>
          </cell>
          <cell r="B914">
            <v>204</v>
          </cell>
          <cell r="C914">
            <v>238</v>
          </cell>
          <cell r="D914">
            <v>252</v>
          </cell>
          <cell r="E914">
            <v>271</v>
          </cell>
          <cell r="F914">
            <v>339</v>
          </cell>
          <cell r="G914">
            <v>352</v>
          </cell>
          <cell r="H914">
            <v>318</v>
          </cell>
          <cell r="I914">
            <v>318</v>
          </cell>
          <cell r="J914">
            <v>355</v>
          </cell>
          <cell r="K914">
            <v>340</v>
          </cell>
          <cell r="L914">
            <v>340</v>
          </cell>
          <cell r="M914">
            <v>340</v>
          </cell>
          <cell r="N914">
            <v>375</v>
          </cell>
          <cell r="O914">
            <v>432</v>
          </cell>
          <cell r="P914">
            <v>444</v>
          </cell>
          <cell r="S914">
            <v>28</v>
          </cell>
          <cell r="T914">
            <v>31</v>
          </cell>
          <cell r="V914" t="str">
            <v>Cabinet</v>
          </cell>
          <cell r="W914" t="str">
            <v>VANITY</v>
          </cell>
          <cell r="X914" t="str">
            <v>VSDD</v>
          </cell>
          <cell r="Y914">
            <v>36</v>
          </cell>
          <cell r="Z914">
            <v>32</v>
          </cell>
          <cell r="AA914">
            <v>21</v>
          </cell>
          <cell r="AB914">
            <v>0</v>
          </cell>
          <cell r="AC914" t="str">
            <v>Vanity Std Combo 2 Top Dual Drawer, 36 X 32 X 21</v>
          </cell>
          <cell r="AD914">
            <v>3</v>
          </cell>
          <cell r="AE914">
            <v>36.6875</v>
          </cell>
          <cell r="AF914">
            <v>6.8</v>
          </cell>
          <cell r="AG914">
            <v>14.8</v>
          </cell>
          <cell r="AH914">
            <v>127.74932812500001</v>
          </cell>
          <cell r="AI914">
            <v>4</v>
          </cell>
          <cell r="AJ914">
            <v>2</v>
          </cell>
          <cell r="AK914">
            <v>2</v>
          </cell>
          <cell r="AL914">
            <v>1</v>
          </cell>
          <cell r="AM914">
            <v>20</v>
          </cell>
        </row>
        <row r="915">
          <cell r="A915" t="str">
            <v>VSDD42</v>
          </cell>
          <cell r="B915">
            <v>209</v>
          </cell>
          <cell r="C915">
            <v>249</v>
          </cell>
          <cell r="D915">
            <v>264</v>
          </cell>
          <cell r="E915">
            <v>284</v>
          </cell>
          <cell r="F915">
            <v>363</v>
          </cell>
          <cell r="G915">
            <v>381</v>
          </cell>
          <cell r="H915">
            <v>334</v>
          </cell>
          <cell r="I915">
            <v>334</v>
          </cell>
          <cell r="J915">
            <v>374</v>
          </cell>
          <cell r="K915">
            <v>359</v>
          </cell>
          <cell r="L915">
            <v>359</v>
          </cell>
          <cell r="M915">
            <v>359</v>
          </cell>
          <cell r="N915">
            <v>397</v>
          </cell>
          <cell r="O915">
            <v>455</v>
          </cell>
          <cell r="P915">
            <v>473</v>
          </cell>
          <cell r="S915">
            <v>28</v>
          </cell>
          <cell r="T915">
            <v>31</v>
          </cell>
          <cell r="V915" t="str">
            <v>Cabinet</v>
          </cell>
          <cell r="W915" t="str">
            <v>VANITY</v>
          </cell>
          <cell r="X915" t="str">
            <v>VSDD</v>
          </cell>
          <cell r="Y915">
            <v>42</v>
          </cell>
          <cell r="Z915">
            <v>32</v>
          </cell>
          <cell r="AA915">
            <v>21</v>
          </cell>
          <cell r="AB915">
            <v>0</v>
          </cell>
          <cell r="AC915" t="str">
            <v>Vanity Std Combo 2 Top Dual Drawer, 42 X 32 X 21</v>
          </cell>
          <cell r="AD915">
            <v>3</v>
          </cell>
          <cell r="AE915">
            <v>39.8125</v>
          </cell>
          <cell r="AF915">
            <v>7.9</v>
          </cell>
          <cell r="AG915">
            <v>17.2</v>
          </cell>
          <cell r="AH915">
            <v>138.68604687499999</v>
          </cell>
          <cell r="AI915">
            <v>4</v>
          </cell>
          <cell r="AJ915">
            <v>2</v>
          </cell>
          <cell r="AK915">
            <v>2</v>
          </cell>
          <cell r="AL915">
            <v>1</v>
          </cell>
          <cell r="AM915">
            <v>20</v>
          </cell>
        </row>
        <row r="916">
          <cell r="A916" t="str">
            <v>VSDD48</v>
          </cell>
          <cell r="B916">
            <v>225</v>
          </cell>
          <cell r="C916">
            <v>275</v>
          </cell>
          <cell r="D916">
            <v>293</v>
          </cell>
          <cell r="E916">
            <v>316</v>
          </cell>
          <cell r="F916">
            <v>420</v>
          </cell>
          <cell r="G916">
            <v>420</v>
          </cell>
          <cell r="H916">
            <v>391</v>
          </cell>
          <cell r="I916">
            <v>439</v>
          </cell>
          <cell r="J916">
            <v>439</v>
          </cell>
          <cell r="K916">
            <v>423</v>
          </cell>
          <cell r="L916">
            <v>423</v>
          </cell>
          <cell r="M916">
            <v>423</v>
          </cell>
          <cell r="N916">
            <v>469</v>
          </cell>
          <cell r="O916">
            <v>548</v>
          </cell>
          <cell r="P916">
            <v>567</v>
          </cell>
          <cell r="Q916">
            <v>0</v>
          </cell>
          <cell r="R916">
            <v>0</v>
          </cell>
          <cell r="S916">
            <v>28</v>
          </cell>
          <cell r="T916">
            <v>31</v>
          </cell>
          <cell r="U916">
            <v>0</v>
          </cell>
          <cell r="V916" t="str">
            <v>Cabinet</v>
          </cell>
          <cell r="W916" t="str">
            <v>VANITY</v>
          </cell>
          <cell r="X916" t="str">
            <v>VSDD</v>
          </cell>
          <cell r="Y916">
            <v>48</v>
          </cell>
          <cell r="Z916">
            <v>32</v>
          </cell>
          <cell r="AA916">
            <v>21</v>
          </cell>
          <cell r="AB916" t="b">
            <v>0</v>
          </cell>
          <cell r="AC916" t="str">
            <v>Vanity Std Combo 2 Top Dual Drawer, 48 X 32 X 21</v>
          </cell>
          <cell r="AD916">
            <v>3</v>
          </cell>
          <cell r="AE916">
            <v>42.9375</v>
          </cell>
          <cell r="AF916">
            <v>9</v>
          </cell>
          <cell r="AG916">
            <v>19.600000000000001</v>
          </cell>
          <cell r="AH916">
            <v>149.622765625</v>
          </cell>
          <cell r="AI916">
            <v>6</v>
          </cell>
          <cell r="AJ916">
            <v>2</v>
          </cell>
          <cell r="AK916">
            <v>2</v>
          </cell>
          <cell r="AL916">
            <v>1</v>
          </cell>
          <cell r="AM916">
            <v>20</v>
          </cell>
          <cell r="AN916">
            <v>0</v>
          </cell>
        </row>
        <row r="917">
          <cell r="A917" t="str">
            <v>VSDD54</v>
          </cell>
          <cell r="B917">
            <v>290</v>
          </cell>
          <cell r="C917">
            <v>340</v>
          </cell>
          <cell r="D917">
            <v>361</v>
          </cell>
          <cell r="E917">
            <v>388</v>
          </cell>
          <cell r="F917">
            <v>508</v>
          </cell>
          <cell r="G917">
            <v>508</v>
          </cell>
          <cell r="H917">
            <v>463</v>
          </cell>
          <cell r="I917">
            <v>518</v>
          </cell>
          <cell r="J917">
            <v>518</v>
          </cell>
          <cell r="K917">
            <v>498</v>
          </cell>
          <cell r="L917">
            <v>498</v>
          </cell>
          <cell r="M917">
            <v>498</v>
          </cell>
          <cell r="N917">
            <v>550</v>
          </cell>
          <cell r="O917">
            <v>630</v>
          </cell>
          <cell r="P917">
            <v>658</v>
          </cell>
          <cell r="Q917">
            <v>0</v>
          </cell>
          <cell r="R917">
            <v>0</v>
          </cell>
          <cell r="S917">
            <v>28</v>
          </cell>
          <cell r="T917">
            <v>31</v>
          </cell>
          <cell r="U917">
            <v>0</v>
          </cell>
          <cell r="V917" t="str">
            <v>Cabinet</v>
          </cell>
          <cell r="W917" t="str">
            <v>VANITY</v>
          </cell>
          <cell r="X917" t="str">
            <v>VSDD</v>
          </cell>
          <cell r="Y917">
            <v>54</v>
          </cell>
          <cell r="Z917">
            <v>32</v>
          </cell>
          <cell r="AA917">
            <v>21</v>
          </cell>
          <cell r="AB917" t="b">
            <v>0</v>
          </cell>
          <cell r="AC917" t="str">
            <v>Vanity Std Combo 2 Top Dual Drawer, 54 X 32 X 21</v>
          </cell>
          <cell r="AD917">
            <v>3</v>
          </cell>
          <cell r="AE917">
            <v>46.0625</v>
          </cell>
          <cell r="AF917">
            <v>10.1</v>
          </cell>
          <cell r="AG917">
            <v>22</v>
          </cell>
          <cell r="AH917">
            <v>160.55948437500001</v>
          </cell>
          <cell r="AI917">
            <v>6</v>
          </cell>
          <cell r="AJ917">
            <v>2</v>
          </cell>
          <cell r="AK917">
            <v>2</v>
          </cell>
          <cell r="AL917">
            <v>1</v>
          </cell>
          <cell r="AM917">
            <v>30</v>
          </cell>
          <cell r="AN917">
            <v>0</v>
          </cell>
        </row>
        <row r="918">
          <cell r="A918" t="str">
            <v>VSDD60</v>
          </cell>
          <cell r="B918">
            <v>300</v>
          </cell>
          <cell r="C918">
            <v>357</v>
          </cell>
          <cell r="D918">
            <v>378</v>
          </cell>
          <cell r="E918">
            <v>406</v>
          </cell>
          <cell r="F918">
            <v>542</v>
          </cell>
          <cell r="G918">
            <v>542</v>
          </cell>
          <cell r="H918">
            <v>484</v>
          </cell>
          <cell r="I918">
            <v>543</v>
          </cell>
          <cell r="J918">
            <v>543</v>
          </cell>
          <cell r="K918">
            <v>522</v>
          </cell>
          <cell r="L918">
            <v>522</v>
          </cell>
          <cell r="M918">
            <v>522</v>
          </cell>
          <cell r="N918">
            <v>578</v>
          </cell>
          <cell r="O918">
            <v>659</v>
          </cell>
          <cell r="P918">
            <v>693</v>
          </cell>
          <cell r="Q918">
            <v>0</v>
          </cell>
          <cell r="R918">
            <v>0</v>
          </cell>
          <cell r="S918">
            <v>28</v>
          </cell>
          <cell r="T918">
            <v>31</v>
          </cell>
          <cell r="U918">
            <v>0</v>
          </cell>
          <cell r="V918" t="str">
            <v>Cabinet</v>
          </cell>
          <cell r="W918" t="str">
            <v>VANITY</v>
          </cell>
          <cell r="X918" t="str">
            <v>VSDD</v>
          </cell>
          <cell r="Y918">
            <v>60</v>
          </cell>
          <cell r="Z918">
            <v>32</v>
          </cell>
          <cell r="AA918">
            <v>21</v>
          </cell>
          <cell r="AB918" t="b">
            <v>0</v>
          </cell>
          <cell r="AC918" t="str">
            <v>Vanity Std Combo 2 Top Dual Drawer, 60 X 32 X 21</v>
          </cell>
          <cell r="AD918">
            <v>3</v>
          </cell>
          <cell r="AE918">
            <v>49.1875</v>
          </cell>
          <cell r="AF918">
            <v>11.3</v>
          </cell>
          <cell r="AG918">
            <v>24.5</v>
          </cell>
          <cell r="AH918">
            <v>171.79620312500001</v>
          </cell>
          <cell r="AI918">
            <v>6</v>
          </cell>
          <cell r="AJ918">
            <v>2</v>
          </cell>
          <cell r="AK918">
            <v>2</v>
          </cell>
          <cell r="AL918">
            <v>1</v>
          </cell>
          <cell r="AM918">
            <v>30</v>
          </cell>
          <cell r="AN918">
            <v>0</v>
          </cell>
        </row>
        <row r="919">
          <cell r="A919" t="str">
            <v>VSH24</v>
          </cell>
          <cell r="B919">
            <v>132</v>
          </cell>
          <cell r="C919">
            <v>156</v>
          </cell>
          <cell r="D919">
            <v>165</v>
          </cell>
          <cell r="E919">
            <v>177</v>
          </cell>
          <cell r="F919">
            <v>222</v>
          </cell>
          <cell r="G919">
            <v>229</v>
          </cell>
          <cell r="H919">
            <v>210</v>
          </cell>
          <cell r="I919">
            <v>210</v>
          </cell>
          <cell r="J919">
            <v>234</v>
          </cell>
          <cell r="K919">
            <v>226</v>
          </cell>
          <cell r="L919">
            <v>226</v>
          </cell>
          <cell r="M919">
            <v>226</v>
          </cell>
          <cell r="N919">
            <v>249</v>
          </cell>
          <cell r="O919">
            <v>283</v>
          </cell>
          <cell r="P919">
            <v>297</v>
          </cell>
          <cell r="S919">
            <v>28</v>
          </cell>
          <cell r="T919">
            <v>31</v>
          </cell>
          <cell r="V919" t="str">
            <v>Cabinet</v>
          </cell>
          <cell r="W919" t="str">
            <v>VANITY</v>
          </cell>
          <cell r="X919" t="str">
            <v>VSH</v>
          </cell>
          <cell r="Y919">
            <v>24</v>
          </cell>
          <cell r="Z919">
            <v>32</v>
          </cell>
          <cell r="AA919">
            <v>21</v>
          </cell>
          <cell r="AB919">
            <v>0</v>
          </cell>
          <cell r="AC919" t="str">
            <v>Vanity Std HCP Sink Base, 24 X 32 X 21</v>
          </cell>
          <cell r="AD919">
            <v>1</v>
          </cell>
          <cell r="AE919">
            <v>14.833333333333334</v>
          </cell>
          <cell r="AF919">
            <v>4.5</v>
          </cell>
          <cell r="AG919">
            <v>9.9</v>
          </cell>
          <cell r="AH919">
            <v>51.515625</v>
          </cell>
          <cell r="AI919">
            <v>2</v>
          </cell>
          <cell r="AJ919">
            <v>2</v>
          </cell>
          <cell r="AL919">
            <v>1</v>
          </cell>
          <cell r="AM919">
            <v>13</v>
          </cell>
        </row>
        <row r="920">
          <cell r="A920" t="str">
            <v>VSH30</v>
          </cell>
          <cell r="B920">
            <v>136</v>
          </cell>
          <cell r="C920">
            <v>165</v>
          </cell>
          <cell r="D920">
            <v>175</v>
          </cell>
          <cell r="E920">
            <v>188</v>
          </cell>
          <cell r="F920">
            <v>244</v>
          </cell>
          <cell r="G920">
            <v>256</v>
          </cell>
          <cell r="H920">
            <v>225</v>
          </cell>
          <cell r="I920">
            <v>225</v>
          </cell>
          <cell r="J920">
            <v>252</v>
          </cell>
          <cell r="K920">
            <v>243</v>
          </cell>
          <cell r="L920">
            <v>243</v>
          </cell>
          <cell r="M920">
            <v>243</v>
          </cell>
          <cell r="N920">
            <v>269</v>
          </cell>
          <cell r="O920">
            <v>305</v>
          </cell>
          <cell r="P920">
            <v>324</v>
          </cell>
          <cell r="S920">
            <v>28</v>
          </cell>
          <cell r="T920">
            <v>31</v>
          </cell>
          <cell r="V920" t="str">
            <v>Cabinet</v>
          </cell>
          <cell r="W920" t="str">
            <v>VANITY</v>
          </cell>
          <cell r="X920" t="str">
            <v>VSH</v>
          </cell>
          <cell r="Y920">
            <v>30</v>
          </cell>
          <cell r="Z920">
            <v>32</v>
          </cell>
          <cell r="AA920">
            <v>21</v>
          </cell>
          <cell r="AB920">
            <v>0</v>
          </cell>
          <cell r="AC920" t="str">
            <v>Vanity Std HCP Sink Base, 30 X 32 X 21</v>
          </cell>
          <cell r="AD920">
            <v>1</v>
          </cell>
          <cell r="AE920">
            <v>16.208333333333332</v>
          </cell>
          <cell r="AF920">
            <v>5.6</v>
          </cell>
          <cell r="AG920">
            <v>12.3</v>
          </cell>
          <cell r="AH920">
            <v>58.350781249999997</v>
          </cell>
          <cell r="AI920">
            <v>2</v>
          </cell>
          <cell r="AJ920">
            <v>2</v>
          </cell>
          <cell r="AL920">
            <v>1</v>
          </cell>
          <cell r="AM920">
            <v>13</v>
          </cell>
        </row>
        <row r="921">
          <cell r="A921" t="str">
            <v>VSH33</v>
          </cell>
          <cell r="B921">
            <v>138.5</v>
          </cell>
          <cell r="C921">
            <v>172.5</v>
          </cell>
          <cell r="D921">
            <v>183</v>
          </cell>
          <cell r="E921">
            <v>196.5</v>
          </cell>
          <cell r="F921">
            <v>258.5</v>
          </cell>
          <cell r="G921">
            <v>271</v>
          </cell>
          <cell r="H921">
            <v>233.5</v>
          </cell>
          <cell r="I921">
            <v>233.5</v>
          </cell>
          <cell r="J921">
            <v>262</v>
          </cell>
          <cell r="K921">
            <v>253.5</v>
          </cell>
          <cell r="L921">
            <v>253.5</v>
          </cell>
          <cell r="M921">
            <v>253.5</v>
          </cell>
          <cell r="N921">
            <v>280</v>
          </cell>
          <cell r="O921">
            <v>315</v>
          </cell>
          <cell r="P921">
            <v>339</v>
          </cell>
          <cell r="S921">
            <v>28</v>
          </cell>
          <cell r="T921">
            <v>31</v>
          </cell>
          <cell r="V921" t="str">
            <v>Cabinet</v>
          </cell>
          <cell r="W921" t="str">
            <v>VANITY</v>
          </cell>
          <cell r="X921" t="str">
            <v>VSH</v>
          </cell>
          <cell r="Y921">
            <v>33</v>
          </cell>
          <cell r="Z921">
            <v>32</v>
          </cell>
          <cell r="AA921">
            <v>21</v>
          </cell>
          <cell r="AB921">
            <v>0</v>
          </cell>
          <cell r="AC921" t="str">
            <v>Vanity Std HCP Sink Base, 33 X 32 X 21</v>
          </cell>
          <cell r="AD921">
            <v>1</v>
          </cell>
          <cell r="AE921">
            <v>17</v>
          </cell>
          <cell r="AF921">
            <v>6.2</v>
          </cell>
          <cell r="AG921">
            <v>13.55</v>
          </cell>
          <cell r="AH921">
            <v>61.918359375000001</v>
          </cell>
          <cell r="AI921">
            <v>2</v>
          </cell>
          <cell r="AJ921">
            <v>2</v>
          </cell>
          <cell r="AL921">
            <v>1</v>
          </cell>
          <cell r="AM921">
            <v>13</v>
          </cell>
        </row>
        <row r="922">
          <cell r="A922" t="str">
            <v>VSH36</v>
          </cell>
          <cell r="B922">
            <v>141</v>
          </cell>
          <cell r="C922">
            <v>180</v>
          </cell>
          <cell r="D922">
            <v>191</v>
          </cell>
          <cell r="E922">
            <v>205</v>
          </cell>
          <cell r="F922">
            <v>273</v>
          </cell>
          <cell r="G922">
            <v>286</v>
          </cell>
          <cell r="H922">
            <v>242</v>
          </cell>
          <cell r="I922">
            <v>242</v>
          </cell>
          <cell r="J922">
            <v>272</v>
          </cell>
          <cell r="K922">
            <v>264</v>
          </cell>
          <cell r="L922">
            <v>264</v>
          </cell>
          <cell r="M922">
            <v>264</v>
          </cell>
          <cell r="N922">
            <v>291</v>
          </cell>
          <cell r="O922">
            <v>325</v>
          </cell>
          <cell r="P922">
            <v>354</v>
          </cell>
          <cell r="S922">
            <v>28</v>
          </cell>
          <cell r="T922">
            <v>31</v>
          </cell>
          <cell r="V922" t="str">
            <v>Cabinet</v>
          </cell>
          <cell r="W922" t="str">
            <v>VANITY</v>
          </cell>
          <cell r="X922" t="str">
            <v>VSH</v>
          </cell>
          <cell r="Y922">
            <v>36</v>
          </cell>
          <cell r="Z922">
            <v>32</v>
          </cell>
          <cell r="AA922">
            <v>21</v>
          </cell>
          <cell r="AB922">
            <v>0</v>
          </cell>
          <cell r="AC922" t="str">
            <v>Vanity Std HCP Sink Base, 36 X 32 X 21</v>
          </cell>
          <cell r="AD922">
            <v>1</v>
          </cell>
          <cell r="AE922">
            <v>17.583333333333332</v>
          </cell>
          <cell r="AF922">
            <v>6.8</v>
          </cell>
          <cell r="AG922">
            <v>14.8</v>
          </cell>
          <cell r="AH922">
            <v>65.485937500000006</v>
          </cell>
          <cell r="AI922">
            <v>2</v>
          </cell>
          <cell r="AJ922">
            <v>2</v>
          </cell>
          <cell r="AL922">
            <v>1</v>
          </cell>
          <cell r="AM922">
            <v>13</v>
          </cell>
        </row>
        <row r="923">
          <cell r="A923" t="str">
            <v>VSH42</v>
          </cell>
          <cell r="B923">
            <v>149</v>
          </cell>
          <cell r="C923">
            <v>193</v>
          </cell>
          <cell r="D923">
            <v>205</v>
          </cell>
          <cell r="E923">
            <v>220</v>
          </cell>
          <cell r="F923">
            <v>299</v>
          </cell>
          <cell r="G923">
            <v>317</v>
          </cell>
          <cell r="H923">
            <v>261</v>
          </cell>
          <cell r="I923">
            <v>261</v>
          </cell>
          <cell r="J923">
            <v>295</v>
          </cell>
          <cell r="K923">
            <v>286</v>
          </cell>
          <cell r="L923">
            <v>286</v>
          </cell>
          <cell r="M923">
            <v>286</v>
          </cell>
          <cell r="N923">
            <v>317</v>
          </cell>
          <cell r="O923">
            <v>352</v>
          </cell>
          <cell r="P923">
            <v>386</v>
          </cell>
          <cell r="S923">
            <v>28</v>
          </cell>
          <cell r="T923">
            <v>31</v>
          </cell>
          <cell r="V923" t="str">
            <v>Cabinet</v>
          </cell>
          <cell r="W923" t="str">
            <v>VANITY</v>
          </cell>
          <cell r="X923" t="str">
            <v>VSH</v>
          </cell>
          <cell r="Y923">
            <v>42</v>
          </cell>
          <cell r="Z923">
            <v>32</v>
          </cell>
          <cell r="AA923">
            <v>21</v>
          </cell>
          <cell r="AB923">
            <v>0</v>
          </cell>
          <cell r="AC923" t="str">
            <v>Vanity Std HCP Sink Base, 42 X 32 X 21</v>
          </cell>
          <cell r="AD923">
            <v>1</v>
          </cell>
          <cell r="AE923">
            <v>18.958333333333332</v>
          </cell>
          <cell r="AF923">
            <v>7.9</v>
          </cell>
          <cell r="AG923">
            <v>17.2</v>
          </cell>
          <cell r="AH923">
            <v>72.321093750000003</v>
          </cell>
          <cell r="AI923">
            <v>2</v>
          </cell>
          <cell r="AJ923">
            <v>2</v>
          </cell>
          <cell r="AL923">
            <v>1</v>
          </cell>
          <cell r="AM923">
            <v>13</v>
          </cell>
        </row>
        <row r="924">
          <cell r="A924" t="str">
            <v>VSS21</v>
          </cell>
          <cell r="B924">
            <v>114</v>
          </cell>
          <cell r="C924">
            <v>133</v>
          </cell>
          <cell r="D924">
            <v>141</v>
          </cell>
          <cell r="E924">
            <v>151</v>
          </cell>
          <cell r="F924">
            <v>190</v>
          </cell>
          <cell r="G924">
            <v>199</v>
          </cell>
          <cell r="H924">
            <v>172</v>
          </cell>
          <cell r="I924">
            <v>172</v>
          </cell>
          <cell r="J924">
            <v>192</v>
          </cell>
          <cell r="K924">
            <v>184</v>
          </cell>
          <cell r="L924">
            <v>184</v>
          </cell>
          <cell r="M924">
            <v>184</v>
          </cell>
          <cell r="N924">
            <v>203</v>
          </cell>
          <cell r="O924">
            <v>226</v>
          </cell>
          <cell r="P924">
            <v>239</v>
          </cell>
          <cell r="S924">
            <v>28</v>
          </cell>
          <cell r="T924">
            <v>31</v>
          </cell>
          <cell r="V924" t="str">
            <v>Cabinet</v>
          </cell>
          <cell r="W924" t="str">
            <v>VANITY</v>
          </cell>
          <cell r="X924" t="str">
            <v>VSS</v>
          </cell>
          <cell r="Y924">
            <v>21</v>
          </cell>
          <cell r="Z924">
            <v>32</v>
          </cell>
          <cell r="AA924">
            <v>21</v>
          </cell>
          <cell r="AB924">
            <v>1</v>
          </cell>
          <cell r="AC924" t="str">
            <v>Vanity Std Sink Base, 21 X 32 X 21</v>
          </cell>
          <cell r="AD924">
            <v>2</v>
          </cell>
          <cell r="AE924">
            <v>14.145833333333334</v>
          </cell>
          <cell r="AF924">
            <v>3.9</v>
          </cell>
          <cell r="AG924">
            <v>8.6999999999999993</v>
          </cell>
          <cell r="AH924">
            <v>47.948046875000003</v>
          </cell>
          <cell r="AI924">
            <v>1</v>
          </cell>
          <cell r="AJ924">
            <v>1</v>
          </cell>
          <cell r="AL924">
            <v>1</v>
          </cell>
          <cell r="AM924">
            <v>10</v>
          </cell>
        </row>
        <row r="925">
          <cell r="A925" t="str">
            <v>VSS24</v>
          </cell>
          <cell r="B925">
            <v>127</v>
          </cell>
          <cell r="C925">
            <v>150</v>
          </cell>
          <cell r="D925">
            <v>160</v>
          </cell>
          <cell r="E925">
            <v>171</v>
          </cell>
          <cell r="F925">
            <v>216</v>
          </cell>
          <cell r="G925">
            <v>223</v>
          </cell>
          <cell r="H925">
            <v>205</v>
          </cell>
          <cell r="I925">
            <v>205</v>
          </cell>
          <cell r="J925">
            <v>229</v>
          </cell>
          <cell r="K925">
            <v>221</v>
          </cell>
          <cell r="L925">
            <v>221</v>
          </cell>
          <cell r="M925">
            <v>221</v>
          </cell>
          <cell r="N925">
            <v>243</v>
          </cell>
          <cell r="O925">
            <v>277</v>
          </cell>
          <cell r="P925">
            <v>291</v>
          </cell>
          <cell r="S925">
            <v>28</v>
          </cell>
          <cell r="T925">
            <v>31</v>
          </cell>
          <cell r="V925" t="str">
            <v>Cabinet</v>
          </cell>
          <cell r="W925" t="str">
            <v>VANITY</v>
          </cell>
          <cell r="X925" t="str">
            <v>VSS</v>
          </cell>
          <cell r="Y925">
            <v>24</v>
          </cell>
          <cell r="Z925">
            <v>32</v>
          </cell>
          <cell r="AA925">
            <v>21</v>
          </cell>
          <cell r="AB925">
            <v>0</v>
          </cell>
          <cell r="AC925" t="str">
            <v>Vanity Std Sink Base, 24 X 32 X 21</v>
          </cell>
          <cell r="AD925">
            <v>1</v>
          </cell>
          <cell r="AE925">
            <v>14.833333333333334</v>
          </cell>
          <cell r="AF925">
            <v>4.5</v>
          </cell>
          <cell r="AG925">
            <v>9.9</v>
          </cell>
          <cell r="AH925">
            <v>51.515625</v>
          </cell>
          <cell r="AI925">
            <v>2</v>
          </cell>
          <cell r="AJ925">
            <v>2</v>
          </cell>
          <cell r="AL925">
            <v>1</v>
          </cell>
          <cell r="AM925">
            <v>13</v>
          </cell>
        </row>
        <row r="926">
          <cell r="A926" t="str">
            <v>VSS27</v>
          </cell>
          <cell r="B926">
            <v>130</v>
          </cell>
          <cell r="C926">
            <v>156</v>
          </cell>
          <cell r="D926">
            <v>165</v>
          </cell>
          <cell r="E926">
            <v>177</v>
          </cell>
          <cell r="F926">
            <v>228</v>
          </cell>
          <cell r="G926">
            <v>238</v>
          </cell>
          <cell r="H926">
            <v>214</v>
          </cell>
          <cell r="I926">
            <v>214</v>
          </cell>
          <cell r="J926">
            <v>239</v>
          </cell>
          <cell r="K926">
            <v>232</v>
          </cell>
          <cell r="L926">
            <v>232</v>
          </cell>
          <cell r="M926">
            <v>232</v>
          </cell>
          <cell r="N926">
            <v>255</v>
          </cell>
          <cell r="O926">
            <v>289</v>
          </cell>
          <cell r="P926">
            <v>307</v>
          </cell>
          <cell r="S926">
            <v>28</v>
          </cell>
          <cell r="T926">
            <v>31</v>
          </cell>
          <cell r="V926" t="str">
            <v>Cabinet</v>
          </cell>
          <cell r="W926" t="str">
            <v>VANITY</v>
          </cell>
          <cell r="X926" t="str">
            <v>VSS</v>
          </cell>
          <cell r="Y926">
            <v>27</v>
          </cell>
          <cell r="Z926">
            <v>32</v>
          </cell>
          <cell r="AA926">
            <v>21</v>
          </cell>
          <cell r="AB926">
            <v>0</v>
          </cell>
          <cell r="AC926" t="str">
            <v>Vanity Std Sink Base, 27 X 32 X 21</v>
          </cell>
          <cell r="AD926">
            <v>1</v>
          </cell>
          <cell r="AE926">
            <v>15.520833333333334</v>
          </cell>
          <cell r="AF926">
            <v>5.0999999999999996</v>
          </cell>
          <cell r="AG926">
            <v>11.1</v>
          </cell>
          <cell r="AH926">
            <v>55.083203124999997</v>
          </cell>
          <cell r="AI926">
            <v>2</v>
          </cell>
          <cell r="AJ926">
            <v>2</v>
          </cell>
          <cell r="AL926">
            <v>1</v>
          </cell>
          <cell r="AM926">
            <v>13</v>
          </cell>
        </row>
        <row r="927">
          <cell r="A927" t="str">
            <v>VSS30</v>
          </cell>
          <cell r="B927">
            <v>130</v>
          </cell>
          <cell r="C927">
            <v>160</v>
          </cell>
          <cell r="D927">
            <v>169</v>
          </cell>
          <cell r="E927">
            <v>182</v>
          </cell>
          <cell r="F927">
            <v>238</v>
          </cell>
          <cell r="G927">
            <v>250</v>
          </cell>
          <cell r="H927">
            <v>219</v>
          </cell>
          <cell r="I927">
            <v>219</v>
          </cell>
          <cell r="J927">
            <v>247</v>
          </cell>
          <cell r="K927">
            <v>238</v>
          </cell>
          <cell r="L927">
            <v>238</v>
          </cell>
          <cell r="M927">
            <v>238</v>
          </cell>
          <cell r="N927">
            <v>264</v>
          </cell>
          <cell r="O927">
            <v>299</v>
          </cell>
          <cell r="P927">
            <v>318</v>
          </cell>
          <cell r="S927">
            <v>28</v>
          </cell>
          <cell r="T927">
            <v>31</v>
          </cell>
          <cell r="V927" t="str">
            <v>Cabinet</v>
          </cell>
          <cell r="W927" t="str">
            <v>VANITY</v>
          </cell>
          <cell r="X927" t="str">
            <v>VSS</v>
          </cell>
          <cell r="Y927">
            <v>30</v>
          </cell>
          <cell r="Z927">
            <v>32</v>
          </cell>
          <cell r="AA927">
            <v>21</v>
          </cell>
          <cell r="AB927">
            <v>0</v>
          </cell>
          <cell r="AC927" t="str">
            <v>Vanity Std Sink Base, 30 X 32 X 21</v>
          </cell>
          <cell r="AD927">
            <v>1</v>
          </cell>
          <cell r="AE927">
            <v>16.208333333333332</v>
          </cell>
          <cell r="AF927">
            <v>5.6</v>
          </cell>
          <cell r="AG927">
            <v>12.3</v>
          </cell>
          <cell r="AH927">
            <v>58.350781249999997</v>
          </cell>
          <cell r="AI927">
            <v>2</v>
          </cell>
          <cell r="AJ927">
            <v>2</v>
          </cell>
          <cell r="AL927">
            <v>1</v>
          </cell>
          <cell r="AM927">
            <v>13</v>
          </cell>
        </row>
        <row r="928">
          <cell r="A928" t="str">
            <v>VSS33</v>
          </cell>
          <cell r="B928">
            <v>133</v>
          </cell>
          <cell r="C928">
            <v>168</v>
          </cell>
          <cell r="D928">
            <v>178</v>
          </cell>
          <cell r="E928">
            <v>191</v>
          </cell>
          <cell r="F928">
            <v>253</v>
          </cell>
          <cell r="G928">
            <v>266</v>
          </cell>
          <cell r="H928">
            <v>229</v>
          </cell>
          <cell r="I928">
            <v>229</v>
          </cell>
          <cell r="J928">
            <v>257</v>
          </cell>
          <cell r="K928">
            <v>250</v>
          </cell>
          <cell r="L928">
            <v>250</v>
          </cell>
          <cell r="M928">
            <v>250</v>
          </cell>
          <cell r="N928">
            <v>275</v>
          </cell>
          <cell r="O928">
            <v>308</v>
          </cell>
          <cell r="P928">
            <v>335</v>
          </cell>
          <cell r="S928">
            <v>28</v>
          </cell>
          <cell r="T928">
            <v>31</v>
          </cell>
          <cell r="V928" t="str">
            <v>Cabinet</v>
          </cell>
          <cell r="W928" t="str">
            <v>VANITY</v>
          </cell>
          <cell r="X928" t="str">
            <v>VSS</v>
          </cell>
          <cell r="Y928">
            <v>33</v>
          </cell>
          <cell r="Z928">
            <v>32</v>
          </cell>
          <cell r="AA928">
            <v>21</v>
          </cell>
          <cell r="AB928">
            <v>0</v>
          </cell>
          <cell r="AC928" t="str">
            <v>Vanity Std Sink Base, 33 X 32 X 21</v>
          </cell>
          <cell r="AD928">
            <v>1</v>
          </cell>
          <cell r="AE928">
            <v>16.895833333333332</v>
          </cell>
          <cell r="AF928">
            <v>6.2</v>
          </cell>
          <cell r="AG928">
            <v>13.5</v>
          </cell>
          <cell r="AH928">
            <v>61.918359375000001</v>
          </cell>
          <cell r="AI928">
            <v>2</v>
          </cell>
          <cell r="AJ928">
            <v>2</v>
          </cell>
          <cell r="AL928">
            <v>1</v>
          </cell>
          <cell r="AM928">
            <v>13</v>
          </cell>
        </row>
        <row r="929">
          <cell r="A929" t="str">
            <v>VSS36</v>
          </cell>
          <cell r="B929">
            <v>135</v>
          </cell>
          <cell r="C929">
            <v>174</v>
          </cell>
          <cell r="D929">
            <v>185</v>
          </cell>
          <cell r="E929">
            <v>199</v>
          </cell>
          <cell r="F929">
            <v>267</v>
          </cell>
          <cell r="G929">
            <v>280</v>
          </cell>
          <cell r="H929">
            <v>236</v>
          </cell>
          <cell r="I929">
            <v>236</v>
          </cell>
          <cell r="J929">
            <v>266</v>
          </cell>
          <cell r="K929">
            <v>258</v>
          </cell>
          <cell r="L929">
            <v>258</v>
          </cell>
          <cell r="M929">
            <v>258</v>
          </cell>
          <cell r="N929">
            <v>285</v>
          </cell>
          <cell r="O929">
            <v>319</v>
          </cell>
          <cell r="P929">
            <v>348</v>
          </cell>
          <cell r="S929">
            <v>28</v>
          </cell>
          <cell r="T929">
            <v>31</v>
          </cell>
          <cell r="V929" t="str">
            <v>Cabinet</v>
          </cell>
          <cell r="W929" t="str">
            <v>VANITY</v>
          </cell>
          <cell r="X929" t="str">
            <v>VSS</v>
          </cell>
          <cell r="Y929">
            <v>36</v>
          </cell>
          <cell r="Z929">
            <v>32</v>
          </cell>
          <cell r="AA929">
            <v>21</v>
          </cell>
          <cell r="AB929">
            <v>0</v>
          </cell>
          <cell r="AC929" t="str">
            <v>Vanity Std Sink Base, 36 X 32 X 21</v>
          </cell>
          <cell r="AD929">
            <v>1</v>
          </cell>
          <cell r="AE929">
            <v>17.583333333333332</v>
          </cell>
          <cell r="AF929">
            <v>6.8</v>
          </cell>
          <cell r="AG929">
            <v>14.8</v>
          </cell>
          <cell r="AH929">
            <v>65.485937500000006</v>
          </cell>
          <cell r="AI929">
            <v>2</v>
          </cell>
          <cell r="AJ929">
            <v>2</v>
          </cell>
          <cell r="AL929">
            <v>1</v>
          </cell>
          <cell r="AM929">
            <v>13</v>
          </cell>
        </row>
        <row r="930">
          <cell r="A930" t="str">
            <v>VSS39</v>
          </cell>
          <cell r="B930">
            <v>139</v>
          </cell>
          <cell r="C930">
            <v>178</v>
          </cell>
          <cell r="D930">
            <v>189</v>
          </cell>
          <cell r="E930">
            <v>203</v>
          </cell>
          <cell r="F930">
            <v>276</v>
          </cell>
          <cell r="G930">
            <v>295</v>
          </cell>
          <cell r="H930">
            <v>245</v>
          </cell>
          <cell r="I930">
            <v>245</v>
          </cell>
          <cell r="J930">
            <v>277</v>
          </cell>
          <cell r="K930">
            <v>269</v>
          </cell>
          <cell r="L930">
            <v>269</v>
          </cell>
          <cell r="M930">
            <v>269</v>
          </cell>
          <cell r="N930">
            <v>298</v>
          </cell>
          <cell r="O930">
            <v>332</v>
          </cell>
          <cell r="P930">
            <v>364</v>
          </cell>
          <cell r="S930">
            <v>28</v>
          </cell>
          <cell r="T930">
            <v>31</v>
          </cell>
          <cell r="V930" t="str">
            <v>Cabinet</v>
          </cell>
          <cell r="W930" t="str">
            <v>VANITY</v>
          </cell>
          <cell r="X930" t="str">
            <v>VSS</v>
          </cell>
          <cell r="Y930">
            <v>39</v>
          </cell>
          <cell r="Z930">
            <v>32</v>
          </cell>
          <cell r="AA930">
            <v>21</v>
          </cell>
          <cell r="AB930">
            <v>0</v>
          </cell>
          <cell r="AC930" t="str">
            <v>Vanity Std Sink Base, 39 X 32 X 21</v>
          </cell>
          <cell r="AD930">
            <v>2</v>
          </cell>
          <cell r="AE930">
            <v>18.270833333333332</v>
          </cell>
          <cell r="AF930">
            <v>7.3</v>
          </cell>
          <cell r="AG930">
            <v>16</v>
          </cell>
          <cell r="AH930">
            <v>68.753515625000006</v>
          </cell>
          <cell r="AI930">
            <v>2</v>
          </cell>
          <cell r="AJ930">
            <v>2</v>
          </cell>
          <cell r="AL930">
            <v>1</v>
          </cell>
          <cell r="AM930">
            <v>13</v>
          </cell>
        </row>
        <row r="931">
          <cell r="A931" t="str">
            <v>VSS42</v>
          </cell>
          <cell r="B931">
            <v>144</v>
          </cell>
          <cell r="C931">
            <v>188</v>
          </cell>
          <cell r="D931">
            <v>200</v>
          </cell>
          <cell r="E931">
            <v>215</v>
          </cell>
          <cell r="F931">
            <v>294</v>
          </cell>
          <cell r="G931">
            <v>312</v>
          </cell>
          <cell r="H931">
            <v>256</v>
          </cell>
          <cell r="I931">
            <v>256</v>
          </cell>
          <cell r="J931">
            <v>289</v>
          </cell>
          <cell r="K931">
            <v>280</v>
          </cell>
          <cell r="L931">
            <v>280</v>
          </cell>
          <cell r="M931">
            <v>280</v>
          </cell>
          <cell r="N931">
            <v>311</v>
          </cell>
          <cell r="O931">
            <v>346</v>
          </cell>
          <cell r="P931">
            <v>380</v>
          </cell>
          <cell r="S931">
            <v>28</v>
          </cell>
          <cell r="T931">
            <v>31</v>
          </cell>
          <cell r="V931" t="str">
            <v>Cabinet</v>
          </cell>
          <cell r="W931" t="str">
            <v>VANITY</v>
          </cell>
          <cell r="X931" t="str">
            <v>VSS</v>
          </cell>
          <cell r="Y931">
            <v>42</v>
          </cell>
          <cell r="Z931">
            <v>32</v>
          </cell>
          <cell r="AA931">
            <v>21</v>
          </cell>
          <cell r="AB931">
            <v>0</v>
          </cell>
          <cell r="AC931" t="str">
            <v>Vanity Std Sink Base, 42 X 32 X 21</v>
          </cell>
          <cell r="AD931">
            <v>1</v>
          </cell>
          <cell r="AE931">
            <v>18.958333333333332</v>
          </cell>
          <cell r="AF931">
            <v>7.9</v>
          </cell>
          <cell r="AG931">
            <v>17.2</v>
          </cell>
          <cell r="AH931">
            <v>72.321093750000003</v>
          </cell>
          <cell r="AI931">
            <v>2</v>
          </cell>
          <cell r="AJ931">
            <v>2</v>
          </cell>
          <cell r="AL931">
            <v>1</v>
          </cell>
          <cell r="AM931">
            <v>13</v>
          </cell>
        </row>
        <row r="932">
          <cell r="A932" t="str">
            <v>VSSF24</v>
          </cell>
          <cell r="B932">
            <v>135</v>
          </cell>
          <cell r="C932">
            <v>158</v>
          </cell>
          <cell r="D932">
            <v>168</v>
          </cell>
          <cell r="E932">
            <v>180</v>
          </cell>
          <cell r="F932">
            <v>232</v>
          </cell>
          <cell r="G932">
            <v>232</v>
          </cell>
          <cell r="H932">
            <v>213</v>
          </cell>
          <cell r="I932">
            <v>237</v>
          </cell>
          <cell r="J932">
            <v>237</v>
          </cell>
          <cell r="K932">
            <v>229</v>
          </cell>
          <cell r="L932">
            <v>229</v>
          </cell>
          <cell r="M932">
            <v>229</v>
          </cell>
          <cell r="N932">
            <v>252</v>
          </cell>
          <cell r="O932">
            <v>286</v>
          </cell>
          <cell r="P932">
            <v>300</v>
          </cell>
          <cell r="Q932">
            <v>0</v>
          </cell>
          <cell r="R932">
            <v>0</v>
          </cell>
          <cell r="S932">
            <v>28</v>
          </cell>
          <cell r="T932">
            <v>31</v>
          </cell>
          <cell r="U932">
            <v>0</v>
          </cell>
          <cell r="V932" t="str">
            <v>Cabinet</v>
          </cell>
          <cell r="W932" t="str">
            <v>VANITY</v>
          </cell>
          <cell r="X932" t="str">
            <v>VSF</v>
          </cell>
          <cell r="Y932">
            <v>24</v>
          </cell>
          <cell r="Z932">
            <v>32</v>
          </cell>
          <cell r="AA932">
            <v>21</v>
          </cell>
          <cell r="AB932" t="b">
            <v>0</v>
          </cell>
          <cell r="AC932" t="str">
            <v>Vanity Std Full Door, 24 X 32 X 21</v>
          </cell>
          <cell r="AD932">
            <v>3</v>
          </cell>
          <cell r="AE932">
            <v>18.114583333333336</v>
          </cell>
          <cell r="AF932">
            <v>4.5</v>
          </cell>
          <cell r="AG932">
            <v>9.9</v>
          </cell>
          <cell r="AH932">
            <v>62.306640625</v>
          </cell>
          <cell r="AI932">
            <v>2</v>
          </cell>
          <cell r="AJ932">
            <v>2</v>
          </cell>
          <cell r="AK932">
            <v>0</v>
          </cell>
          <cell r="AL932">
            <v>1</v>
          </cell>
          <cell r="AM932">
            <v>13</v>
          </cell>
          <cell r="AN932">
            <v>0</v>
          </cell>
        </row>
        <row r="933">
          <cell r="A933" t="str">
            <v>VSSF27</v>
          </cell>
          <cell r="B933">
            <v>139</v>
          </cell>
          <cell r="C933">
            <v>164</v>
          </cell>
          <cell r="D933">
            <v>173</v>
          </cell>
          <cell r="E933">
            <v>186</v>
          </cell>
          <cell r="F933">
            <v>247</v>
          </cell>
          <cell r="G933">
            <v>247</v>
          </cell>
          <cell r="H933">
            <v>222</v>
          </cell>
          <cell r="I933">
            <v>248</v>
          </cell>
          <cell r="J933">
            <v>248</v>
          </cell>
          <cell r="K933">
            <v>240</v>
          </cell>
          <cell r="L933">
            <v>240</v>
          </cell>
          <cell r="M933">
            <v>240</v>
          </cell>
          <cell r="N933">
            <v>264</v>
          </cell>
          <cell r="O933">
            <v>298</v>
          </cell>
          <cell r="P933">
            <v>316</v>
          </cell>
          <cell r="Q933">
            <v>0</v>
          </cell>
          <cell r="R933">
            <v>0</v>
          </cell>
          <cell r="S933">
            <v>28</v>
          </cell>
          <cell r="T933">
            <v>31</v>
          </cell>
          <cell r="U933">
            <v>0</v>
          </cell>
          <cell r="V933" t="str">
            <v>Cabinet</v>
          </cell>
          <cell r="W933" t="str">
            <v>VANITY</v>
          </cell>
          <cell r="X933" t="str">
            <v>VSF</v>
          </cell>
          <cell r="Y933">
            <v>27</v>
          </cell>
          <cell r="Z933">
            <v>32</v>
          </cell>
          <cell r="AA933">
            <v>21</v>
          </cell>
          <cell r="AB933" t="b">
            <v>0</v>
          </cell>
          <cell r="AC933" t="str">
            <v>Vanity Std Full Door, 27 X 32 X 21</v>
          </cell>
          <cell r="AD933">
            <v>3</v>
          </cell>
          <cell r="AE933">
            <v>19.239583333333336</v>
          </cell>
          <cell r="AF933">
            <v>5.0999999999999996</v>
          </cell>
          <cell r="AG933">
            <v>11.1</v>
          </cell>
          <cell r="AH933">
            <v>67.3</v>
          </cell>
          <cell r="AI933">
            <v>2</v>
          </cell>
          <cell r="AJ933">
            <v>2</v>
          </cell>
          <cell r="AK933">
            <v>0</v>
          </cell>
          <cell r="AL933">
            <v>1</v>
          </cell>
          <cell r="AM933">
            <v>13</v>
          </cell>
          <cell r="AN933">
            <v>0</v>
          </cell>
        </row>
        <row r="934">
          <cell r="A934" t="str">
            <v>VSSF39</v>
          </cell>
          <cell r="B934">
            <v>138</v>
          </cell>
          <cell r="C934">
            <v>177</v>
          </cell>
          <cell r="D934">
            <v>188</v>
          </cell>
          <cell r="E934">
            <v>202</v>
          </cell>
          <cell r="F934" t="e">
            <v>#N/A</v>
          </cell>
          <cell r="G934">
            <v>294</v>
          </cell>
          <cell r="H934">
            <v>245</v>
          </cell>
          <cell r="I934">
            <v>245</v>
          </cell>
          <cell r="J934">
            <v>276</v>
          </cell>
          <cell r="K934">
            <v>268</v>
          </cell>
          <cell r="L934">
            <v>268</v>
          </cell>
          <cell r="M934">
            <v>268</v>
          </cell>
          <cell r="N934">
            <v>297</v>
          </cell>
          <cell r="O934">
            <v>332</v>
          </cell>
          <cell r="P934">
            <v>363</v>
          </cell>
          <cell r="S934">
            <v>28</v>
          </cell>
          <cell r="T934">
            <v>31</v>
          </cell>
          <cell r="V934" t="str">
            <v>Cabinet</v>
          </cell>
          <cell r="W934" t="str">
            <v>VANITY</v>
          </cell>
          <cell r="X934" t="str">
            <v>VSSF</v>
          </cell>
          <cell r="Y934">
            <v>39</v>
          </cell>
          <cell r="Z934">
            <v>32</v>
          </cell>
          <cell r="AA934">
            <v>21</v>
          </cell>
          <cell r="AB934">
            <v>0</v>
          </cell>
          <cell r="AC934" t="str">
            <v>Vanity Std Sink Base Full Door, 39 X 32 X 21</v>
          </cell>
          <cell r="AD934">
            <v>3</v>
          </cell>
          <cell r="AE934">
            <v>18.270833333333332</v>
          </cell>
          <cell r="AF934">
            <v>7.3</v>
          </cell>
          <cell r="AG934">
            <v>16</v>
          </cell>
          <cell r="AH934">
            <v>68.753515625000006</v>
          </cell>
          <cell r="AI934">
            <v>2</v>
          </cell>
          <cell r="AJ934">
            <v>2</v>
          </cell>
          <cell r="AL934">
            <v>1</v>
          </cell>
          <cell r="AM934">
            <v>13</v>
          </cell>
        </row>
        <row r="935">
          <cell r="A935" t="str">
            <v>VSSFH30</v>
          </cell>
          <cell r="B935">
            <v>140</v>
          </cell>
          <cell r="C935">
            <v>168</v>
          </cell>
          <cell r="D935">
            <v>178</v>
          </cell>
          <cell r="E935">
            <v>192</v>
          </cell>
          <cell r="F935">
            <v>259</v>
          </cell>
          <cell r="G935">
            <v>259</v>
          </cell>
          <cell r="H935">
            <v>228</v>
          </cell>
          <cell r="I935">
            <v>256</v>
          </cell>
          <cell r="J935">
            <v>256</v>
          </cell>
          <cell r="K935">
            <v>247</v>
          </cell>
          <cell r="L935">
            <v>247</v>
          </cell>
          <cell r="M935">
            <v>247</v>
          </cell>
          <cell r="N935">
            <v>273</v>
          </cell>
          <cell r="O935">
            <v>308</v>
          </cell>
          <cell r="P935">
            <v>328</v>
          </cell>
          <cell r="Q935">
            <v>0</v>
          </cell>
          <cell r="R935">
            <v>0</v>
          </cell>
          <cell r="S935">
            <v>28</v>
          </cell>
          <cell r="T935">
            <v>31</v>
          </cell>
          <cell r="U935">
            <v>0</v>
          </cell>
          <cell r="V935" t="str">
            <v>Cabinet</v>
          </cell>
          <cell r="W935" t="str">
            <v>VANITY</v>
          </cell>
          <cell r="X935" t="str">
            <v>VSFH</v>
          </cell>
          <cell r="Y935">
            <v>30</v>
          </cell>
          <cell r="Z935">
            <v>32</v>
          </cell>
          <cell r="AA935">
            <v>21</v>
          </cell>
          <cell r="AB935" t="b">
            <v>0</v>
          </cell>
          <cell r="AC935" t="str">
            <v>Vanity Std Full Door H.C., 30 X 32 X 21</v>
          </cell>
          <cell r="AD935">
            <v>3</v>
          </cell>
          <cell r="AE935">
            <v>20.364583333333332</v>
          </cell>
          <cell r="AF935">
            <v>5.6</v>
          </cell>
          <cell r="AG935">
            <v>12.3</v>
          </cell>
          <cell r="AH935">
            <v>71.993359374999997</v>
          </cell>
          <cell r="AI935">
            <v>2</v>
          </cell>
          <cell r="AJ935">
            <v>2</v>
          </cell>
          <cell r="AK935">
            <v>0</v>
          </cell>
          <cell r="AL935">
            <v>1</v>
          </cell>
          <cell r="AM935">
            <v>13</v>
          </cell>
          <cell r="AN935">
            <v>0</v>
          </cell>
        </row>
        <row r="936">
          <cell r="A936" t="str">
            <v>VSSFH33</v>
          </cell>
          <cell r="B936">
            <v>146</v>
          </cell>
          <cell r="C936">
            <v>180</v>
          </cell>
          <cell r="D936">
            <v>191</v>
          </cell>
          <cell r="E936">
            <v>204</v>
          </cell>
          <cell r="F936">
            <v>280</v>
          </cell>
          <cell r="G936">
            <v>280</v>
          </cell>
          <cell r="H936">
            <v>242</v>
          </cell>
          <cell r="I936">
            <v>270</v>
          </cell>
          <cell r="J936">
            <v>270</v>
          </cell>
          <cell r="K936">
            <v>263</v>
          </cell>
          <cell r="L936">
            <v>263</v>
          </cell>
          <cell r="M936">
            <v>263</v>
          </cell>
          <cell r="N936">
            <v>289</v>
          </cell>
          <cell r="O936">
            <v>322</v>
          </cell>
          <cell r="P936">
            <v>349</v>
          </cell>
          <cell r="Q936">
            <v>0</v>
          </cell>
          <cell r="R936">
            <v>0</v>
          </cell>
          <cell r="S936">
            <v>28</v>
          </cell>
          <cell r="T936">
            <v>31</v>
          </cell>
          <cell r="U936">
            <v>0</v>
          </cell>
          <cell r="V936" t="str">
            <v>Cabinet</v>
          </cell>
          <cell r="W936" t="str">
            <v>VANITY</v>
          </cell>
          <cell r="X936" t="str">
            <v>VSFH</v>
          </cell>
          <cell r="Y936">
            <v>33</v>
          </cell>
          <cell r="Z936">
            <v>32</v>
          </cell>
          <cell r="AA936">
            <v>21</v>
          </cell>
          <cell r="AB936" t="b">
            <v>0</v>
          </cell>
          <cell r="AC936" t="str">
            <v>Vanity Std Full Door H.C., 33 X 32 X 21</v>
          </cell>
          <cell r="AD936">
            <v>3</v>
          </cell>
          <cell r="AE936">
            <v>21.489583333333332</v>
          </cell>
          <cell r="AF936">
            <v>6.2</v>
          </cell>
          <cell r="AG936">
            <v>13.5</v>
          </cell>
          <cell r="AH936">
            <v>76.986718749999994</v>
          </cell>
          <cell r="AI936">
            <v>2</v>
          </cell>
          <cell r="AJ936">
            <v>2</v>
          </cell>
          <cell r="AK936">
            <v>0</v>
          </cell>
          <cell r="AL936">
            <v>1</v>
          </cell>
          <cell r="AM936">
            <v>13</v>
          </cell>
          <cell r="AN936">
            <v>0</v>
          </cell>
        </row>
        <row r="937">
          <cell r="A937" t="str">
            <v>VSSFH36</v>
          </cell>
          <cell r="B937">
            <v>149</v>
          </cell>
          <cell r="C937">
            <v>187</v>
          </cell>
          <cell r="D937">
            <v>198</v>
          </cell>
          <cell r="E937">
            <v>213</v>
          </cell>
          <cell r="F937">
            <v>294</v>
          </cell>
          <cell r="G937">
            <v>294</v>
          </cell>
          <cell r="H937">
            <v>249</v>
          </cell>
          <cell r="I937">
            <v>280</v>
          </cell>
          <cell r="J937">
            <v>280</v>
          </cell>
          <cell r="K937">
            <v>271</v>
          </cell>
          <cell r="L937">
            <v>271</v>
          </cell>
          <cell r="M937">
            <v>271</v>
          </cell>
          <cell r="N937">
            <v>299</v>
          </cell>
          <cell r="O937">
            <v>333</v>
          </cell>
          <cell r="P937">
            <v>363</v>
          </cell>
          <cell r="Q937">
            <v>0</v>
          </cell>
          <cell r="R937">
            <v>0</v>
          </cell>
          <cell r="S937">
            <v>28</v>
          </cell>
          <cell r="T937">
            <v>31</v>
          </cell>
          <cell r="U937">
            <v>0</v>
          </cell>
          <cell r="V937" t="str">
            <v>Cabinet</v>
          </cell>
          <cell r="W937" t="str">
            <v>VANITY</v>
          </cell>
          <cell r="X937" t="str">
            <v>VSFH</v>
          </cell>
          <cell r="Y937">
            <v>36</v>
          </cell>
          <cell r="Z937">
            <v>32</v>
          </cell>
          <cell r="AA937">
            <v>21</v>
          </cell>
          <cell r="AB937" t="b">
            <v>0</v>
          </cell>
          <cell r="AC937" t="str">
            <v>Vanity Std Full Door H.C., 36 X 32 X 21</v>
          </cell>
          <cell r="AD937">
            <v>3</v>
          </cell>
          <cell r="AE937">
            <v>22.614583333333332</v>
          </cell>
          <cell r="AF937">
            <v>6.8</v>
          </cell>
          <cell r="AG937">
            <v>14.8</v>
          </cell>
          <cell r="AH937">
            <v>81.980078125000006</v>
          </cell>
          <cell r="AI937">
            <v>2</v>
          </cell>
          <cell r="AJ937">
            <v>2</v>
          </cell>
          <cell r="AK937">
            <v>0</v>
          </cell>
          <cell r="AL937">
            <v>1</v>
          </cell>
          <cell r="AM937">
            <v>13</v>
          </cell>
          <cell r="AN937">
            <v>0</v>
          </cell>
        </row>
        <row r="938">
          <cell r="A938" t="str">
            <v>VSSFH39</v>
          </cell>
          <cell r="B938">
            <v>155</v>
          </cell>
          <cell r="C938">
            <v>193</v>
          </cell>
          <cell r="D938">
            <v>204</v>
          </cell>
          <cell r="E938">
            <v>219</v>
          </cell>
          <cell r="F938">
            <v>311</v>
          </cell>
          <cell r="G938">
            <v>311</v>
          </cell>
          <cell r="H938">
            <v>261</v>
          </cell>
          <cell r="I938">
            <v>293</v>
          </cell>
          <cell r="J938">
            <v>293</v>
          </cell>
          <cell r="K938">
            <v>284</v>
          </cell>
          <cell r="L938">
            <v>284</v>
          </cell>
          <cell r="M938">
            <v>284</v>
          </cell>
          <cell r="N938">
            <v>314</v>
          </cell>
          <cell r="O938">
            <v>349</v>
          </cell>
          <cell r="P938">
            <v>381</v>
          </cell>
          <cell r="Q938">
            <v>0</v>
          </cell>
          <cell r="R938">
            <v>0</v>
          </cell>
          <cell r="S938">
            <v>28</v>
          </cell>
          <cell r="T938">
            <v>31</v>
          </cell>
          <cell r="U938">
            <v>0</v>
          </cell>
          <cell r="V938" t="str">
            <v>Cabinet</v>
          </cell>
          <cell r="W938" t="str">
            <v>VANITY</v>
          </cell>
          <cell r="X938" t="str">
            <v>VSFH</v>
          </cell>
          <cell r="Y938">
            <v>39</v>
          </cell>
          <cell r="Z938">
            <v>32</v>
          </cell>
          <cell r="AA938">
            <v>21</v>
          </cell>
          <cell r="AB938" t="b">
            <v>0</v>
          </cell>
          <cell r="AC938" t="str">
            <v>Vanity Std Full Door H.C., 39 X 32 X 21</v>
          </cell>
          <cell r="AD938">
            <v>3</v>
          </cell>
          <cell r="AE938">
            <v>23.739583333333332</v>
          </cell>
          <cell r="AF938">
            <v>7.3</v>
          </cell>
          <cell r="AG938">
            <v>16</v>
          </cell>
          <cell r="AH938">
            <v>86.673437500000006</v>
          </cell>
          <cell r="AI938">
            <v>2</v>
          </cell>
          <cell r="AJ938">
            <v>2</v>
          </cell>
          <cell r="AK938">
            <v>0</v>
          </cell>
          <cell r="AL938">
            <v>1</v>
          </cell>
          <cell r="AM938">
            <v>13</v>
          </cell>
          <cell r="AN938">
            <v>0</v>
          </cell>
        </row>
        <row r="939">
          <cell r="A939" t="str">
            <v>VSSFH42</v>
          </cell>
          <cell r="B939">
            <v>161</v>
          </cell>
          <cell r="C939">
            <v>204</v>
          </cell>
          <cell r="D939">
            <v>217</v>
          </cell>
          <cell r="E939">
            <v>232</v>
          </cell>
          <cell r="F939">
            <v>329</v>
          </cell>
          <cell r="G939">
            <v>329</v>
          </cell>
          <cell r="H939">
            <v>272</v>
          </cell>
          <cell r="I939">
            <v>307</v>
          </cell>
          <cell r="J939">
            <v>307</v>
          </cell>
          <cell r="K939">
            <v>297</v>
          </cell>
          <cell r="L939">
            <v>297</v>
          </cell>
          <cell r="M939">
            <v>297</v>
          </cell>
          <cell r="N939">
            <v>329</v>
          </cell>
          <cell r="O939">
            <v>364</v>
          </cell>
          <cell r="P939">
            <v>399</v>
          </cell>
          <cell r="Q939">
            <v>0</v>
          </cell>
          <cell r="R939">
            <v>0</v>
          </cell>
          <cell r="S939">
            <v>28</v>
          </cell>
          <cell r="T939">
            <v>31</v>
          </cell>
          <cell r="U939">
            <v>0</v>
          </cell>
          <cell r="V939" t="str">
            <v>Cabinet</v>
          </cell>
          <cell r="W939" t="str">
            <v>VANITY</v>
          </cell>
          <cell r="X939" t="str">
            <v>VSFH</v>
          </cell>
          <cell r="Y939">
            <v>42</v>
          </cell>
          <cell r="Z939">
            <v>32</v>
          </cell>
          <cell r="AA939">
            <v>21</v>
          </cell>
          <cell r="AB939" t="b">
            <v>0</v>
          </cell>
          <cell r="AC939" t="str">
            <v>Vanity Std Full Door H.C., 42 X 32 X 21</v>
          </cell>
          <cell r="AD939">
            <v>3</v>
          </cell>
          <cell r="AE939">
            <v>24.864583333333332</v>
          </cell>
          <cell r="AF939">
            <v>7.9</v>
          </cell>
          <cell r="AG939">
            <v>17.2</v>
          </cell>
          <cell r="AH939">
            <v>91.666796875000003</v>
          </cell>
          <cell r="AI939">
            <v>2</v>
          </cell>
          <cell r="AJ939">
            <v>2</v>
          </cell>
          <cell r="AK939">
            <v>0</v>
          </cell>
          <cell r="AL939">
            <v>1</v>
          </cell>
          <cell r="AM939">
            <v>13</v>
          </cell>
          <cell r="AN939">
            <v>0</v>
          </cell>
        </row>
        <row r="940">
          <cell r="A940" t="str">
            <v>VT3D12</v>
          </cell>
          <cell r="B940">
            <v>180</v>
          </cell>
          <cell r="C940">
            <v>185</v>
          </cell>
          <cell r="D940">
            <v>195</v>
          </cell>
          <cell r="E940">
            <v>209</v>
          </cell>
          <cell r="F940">
            <v>234</v>
          </cell>
          <cell r="G940">
            <v>209</v>
          </cell>
          <cell r="H940">
            <v>233</v>
          </cell>
          <cell r="I940">
            <v>233</v>
          </cell>
          <cell r="J940">
            <v>255</v>
          </cell>
          <cell r="K940">
            <v>242</v>
          </cell>
          <cell r="L940">
            <v>242</v>
          </cell>
          <cell r="M940">
            <v>242</v>
          </cell>
          <cell r="N940">
            <v>264</v>
          </cell>
          <cell r="O940">
            <v>298</v>
          </cell>
          <cell r="P940">
            <v>301</v>
          </cell>
          <cell r="S940">
            <v>31</v>
          </cell>
          <cell r="T940">
            <v>35</v>
          </cell>
          <cell r="V940" t="str">
            <v>Cabinet</v>
          </cell>
          <cell r="W940" t="str">
            <v>VANITY</v>
          </cell>
          <cell r="X940" t="str">
            <v>VT3D</v>
          </cell>
          <cell r="Y940">
            <v>12</v>
          </cell>
          <cell r="Z940">
            <v>35</v>
          </cell>
          <cell r="AA940">
            <v>21</v>
          </cell>
          <cell r="AB940">
            <v>0</v>
          </cell>
          <cell r="AC940" t="str">
            <v>Vanity Tall 3 Drawer, 12 X 34.5 X 21</v>
          </cell>
          <cell r="AD940">
            <v>1</v>
          </cell>
          <cell r="AE940">
            <v>17.114583333333332</v>
          </cell>
          <cell r="AF940">
            <v>2.5</v>
          </cell>
          <cell r="AG940">
            <v>5.5</v>
          </cell>
          <cell r="AH940">
            <v>74.502804687500003</v>
          </cell>
          <cell r="AI940">
            <v>3</v>
          </cell>
          <cell r="AJ940">
            <v>0</v>
          </cell>
          <cell r="AK940">
            <v>3</v>
          </cell>
          <cell r="AL940">
            <v>1</v>
          </cell>
          <cell r="AM940">
            <v>13</v>
          </cell>
        </row>
        <row r="941">
          <cell r="A941" t="str">
            <v>VT3D15</v>
          </cell>
          <cell r="B941">
            <v>188</v>
          </cell>
          <cell r="C941">
            <v>197</v>
          </cell>
          <cell r="D941">
            <v>207</v>
          </cell>
          <cell r="E941">
            <v>222</v>
          </cell>
          <cell r="F941">
            <v>253</v>
          </cell>
          <cell r="G941">
            <v>222</v>
          </cell>
          <cell r="H941">
            <v>248</v>
          </cell>
          <cell r="I941">
            <v>248</v>
          </cell>
          <cell r="J941">
            <v>273</v>
          </cell>
          <cell r="K941">
            <v>260</v>
          </cell>
          <cell r="L941">
            <v>260</v>
          </cell>
          <cell r="M941">
            <v>260</v>
          </cell>
          <cell r="N941">
            <v>284</v>
          </cell>
          <cell r="O941">
            <v>317</v>
          </cell>
          <cell r="P941">
            <v>326</v>
          </cell>
          <cell r="S941">
            <v>31</v>
          </cell>
          <cell r="T941">
            <v>35</v>
          </cell>
          <cell r="V941" t="str">
            <v>Cabinet</v>
          </cell>
          <cell r="W941" t="str">
            <v>VANITY</v>
          </cell>
          <cell r="X941" t="str">
            <v>VT3D</v>
          </cell>
          <cell r="Y941">
            <v>15</v>
          </cell>
          <cell r="Z941">
            <v>35</v>
          </cell>
          <cell r="AA941">
            <v>21</v>
          </cell>
          <cell r="AB941">
            <v>0</v>
          </cell>
          <cell r="AC941" t="str">
            <v>Vanity Tall 3 Drawer, 15 X 34.5 X 21</v>
          </cell>
          <cell r="AD941">
            <v>1</v>
          </cell>
          <cell r="AE941">
            <v>19.114583333333332</v>
          </cell>
          <cell r="AF941">
            <v>3.1</v>
          </cell>
          <cell r="AG941">
            <v>6.8</v>
          </cell>
          <cell r="AH941">
            <v>81.3809296875</v>
          </cell>
          <cell r="AI941">
            <v>3</v>
          </cell>
          <cell r="AJ941">
            <v>0</v>
          </cell>
          <cell r="AK941">
            <v>3</v>
          </cell>
          <cell r="AL941">
            <v>1</v>
          </cell>
          <cell r="AM941">
            <v>13</v>
          </cell>
        </row>
        <row r="942">
          <cell r="A942" t="str">
            <v>VT3D18</v>
          </cell>
          <cell r="B942">
            <v>196</v>
          </cell>
          <cell r="C942">
            <v>208</v>
          </cell>
          <cell r="D942">
            <v>219</v>
          </cell>
          <cell r="E942">
            <v>234</v>
          </cell>
          <cell r="F942">
            <v>272</v>
          </cell>
          <cell r="G942">
            <v>234</v>
          </cell>
          <cell r="H942">
            <v>263</v>
          </cell>
          <cell r="I942">
            <v>263</v>
          </cell>
          <cell r="J942">
            <v>290</v>
          </cell>
          <cell r="K942">
            <v>277</v>
          </cell>
          <cell r="L942">
            <v>277</v>
          </cell>
          <cell r="M942">
            <v>277</v>
          </cell>
          <cell r="N942">
            <v>302</v>
          </cell>
          <cell r="O942">
            <v>335</v>
          </cell>
          <cell r="P942">
            <v>348</v>
          </cell>
          <cell r="S942">
            <v>31</v>
          </cell>
          <cell r="T942">
            <v>35</v>
          </cell>
          <cell r="V942" t="str">
            <v>Cabinet</v>
          </cell>
          <cell r="W942" t="str">
            <v>VANITY</v>
          </cell>
          <cell r="X942" t="str">
            <v>VT3D</v>
          </cell>
          <cell r="Y942">
            <v>18</v>
          </cell>
          <cell r="Z942">
            <v>35</v>
          </cell>
          <cell r="AA942">
            <v>21</v>
          </cell>
          <cell r="AB942">
            <v>0</v>
          </cell>
          <cell r="AC942" t="str">
            <v>Vanity Tall 3 Drawer, 18 X 34.5 X 21</v>
          </cell>
          <cell r="AD942">
            <v>1</v>
          </cell>
          <cell r="AE942">
            <v>21.114583333333332</v>
          </cell>
          <cell r="AF942">
            <v>3.8</v>
          </cell>
          <cell r="AG942">
            <v>8.1999999999999993</v>
          </cell>
          <cell r="AH942">
            <v>88.559054687500009</v>
          </cell>
          <cell r="AI942">
            <v>3</v>
          </cell>
          <cell r="AJ942">
            <v>0</v>
          </cell>
          <cell r="AK942">
            <v>3</v>
          </cell>
          <cell r="AL942">
            <v>1</v>
          </cell>
          <cell r="AM942">
            <v>13</v>
          </cell>
        </row>
        <row r="943">
          <cell r="A943" t="str">
            <v>VT3D21</v>
          </cell>
          <cell r="B943">
            <v>204</v>
          </cell>
          <cell r="C943">
            <v>219</v>
          </cell>
          <cell r="D943">
            <v>231</v>
          </cell>
          <cell r="E943">
            <v>247</v>
          </cell>
          <cell r="F943">
            <v>291</v>
          </cell>
          <cell r="G943">
            <v>247</v>
          </cell>
          <cell r="H943">
            <v>280</v>
          </cell>
          <cell r="I943">
            <v>280</v>
          </cell>
          <cell r="J943">
            <v>308</v>
          </cell>
          <cell r="K943">
            <v>295</v>
          </cell>
          <cell r="L943">
            <v>295</v>
          </cell>
          <cell r="M943">
            <v>295</v>
          </cell>
          <cell r="N943">
            <v>322</v>
          </cell>
          <cell r="O943">
            <v>355</v>
          </cell>
          <cell r="P943">
            <v>373</v>
          </cell>
          <cell r="S943">
            <v>31</v>
          </cell>
          <cell r="T943">
            <v>35</v>
          </cell>
          <cell r="V943" t="str">
            <v>Cabinet</v>
          </cell>
          <cell r="W943" t="str">
            <v>VANITY</v>
          </cell>
          <cell r="X943" t="str">
            <v>VT3D</v>
          </cell>
          <cell r="Y943">
            <v>21</v>
          </cell>
          <cell r="Z943">
            <v>35</v>
          </cell>
          <cell r="AA943">
            <v>21</v>
          </cell>
          <cell r="AB943">
            <v>0</v>
          </cell>
          <cell r="AC943" t="str">
            <v>Vanity Tall 3 Drawer, 21 X 34.5 X 21</v>
          </cell>
          <cell r="AD943">
            <v>1</v>
          </cell>
          <cell r="AE943">
            <v>23.114583333333332</v>
          </cell>
          <cell r="AF943">
            <v>4.4000000000000004</v>
          </cell>
          <cell r="AG943">
            <v>9.5</v>
          </cell>
          <cell r="AH943">
            <v>95.437179687500006</v>
          </cell>
          <cell r="AI943">
            <v>3</v>
          </cell>
          <cell r="AJ943">
            <v>0</v>
          </cell>
          <cell r="AK943">
            <v>3</v>
          </cell>
          <cell r="AL943">
            <v>1</v>
          </cell>
          <cell r="AM943">
            <v>13</v>
          </cell>
        </row>
        <row r="944">
          <cell r="A944" t="str">
            <v>VT3D24</v>
          </cell>
          <cell r="B944">
            <v>220</v>
          </cell>
          <cell r="C944">
            <v>243</v>
          </cell>
          <cell r="D944">
            <v>256</v>
          </cell>
          <cell r="E944">
            <v>274</v>
          </cell>
          <cell r="F944">
            <v>324</v>
          </cell>
          <cell r="G944">
            <v>274</v>
          </cell>
          <cell r="H944">
            <v>303</v>
          </cell>
          <cell r="I944">
            <v>303</v>
          </cell>
          <cell r="J944">
            <v>333</v>
          </cell>
          <cell r="K944">
            <v>321</v>
          </cell>
          <cell r="L944">
            <v>321</v>
          </cell>
          <cell r="M944">
            <v>321</v>
          </cell>
          <cell r="N944">
            <v>349</v>
          </cell>
          <cell r="O944">
            <v>382</v>
          </cell>
          <cell r="P944">
            <v>408</v>
          </cell>
          <cell r="S944">
            <v>31</v>
          </cell>
          <cell r="T944">
            <v>35</v>
          </cell>
          <cell r="V944" t="str">
            <v>Cabinet</v>
          </cell>
          <cell r="W944" t="str">
            <v>VANITY</v>
          </cell>
          <cell r="X944" t="str">
            <v>VT3D</v>
          </cell>
          <cell r="Y944">
            <v>24</v>
          </cell>
          <cell r="Z944">
            <v>35</v>
          </cell>
          <cell r="AA944">
            <v>21</v>
          </cell>
          <cell r="AB944">
            <v>0</v>
          </cell>
          <cell r="AC944" t="str">
            <v>Vanity Tall 3 Drawer, 24 X 34.5 X 21</v>
          </cell>
          <cell r="AD944">
            <v>1</v>
          </cell>
          <cell r="AE944">
            <v>25.114583333333332</v>
          </cell>
          <cell r="AF944">
            <v>5</v>
          </cell>
          <cell r="AG944">
            <v>10.8</v>
          </cell>
          <cell r="AH944">
            <v>102.3153046875</v>
          </cell>
          <cell r="AI944">
            <v>3</v>
          </cell>
          <cell r="AJ944">
            <v>0</v>
          </cell>
          <cell r="AK944">
            <v>3</v>
          </cell>
          <cell r="AL944">
            <v>1</v>
          </cell>
          <cell r="AM944">
            <v>13</v>
          </cell>
        </row>
        <row r="945">
          <cell r="A945" t="str">
            <v>VT4D12</v>
          </cell>
          <cell r="B945">
            <v>199</v>
          </cell>
          <cell r="C945">
            <v>203</v>
          </cell>
          <cell r="D945">
            <v>214</v>
          </cell>
          <cell r="E945">
            <v>229</v>
          </cell>
          <cell r="F945">
            <v>254</v>
          </cell>
          <cell r="G945">
            <v>229</v>
          </cell>
          <cell r="H945">
            <v>260</v>
          </cell>
          <cell r="I945">
            <v>260</v>
          </cell>
          <cell r="J945">
            <v>285</v>
          </cell>
          <cell r="K945">
            <v>270</v>
          </cell>
          <cell r="L945">
            <v>270</v>
          </cell>
          <cell r="M945">
            <v>270</v>
          </cell>
          <cell r="N945">
            <v>295</v>
          </cell>
          <cell r="O945">
            <v>340</v>
          </cell>
          <cell r="P945">
            <v>342</v>
          </cell>
          <cell r="S945">
            <v>31</v>
          </cell>
          <cell r="T945">
            <v>35</v>
          </cell>
          <cell r="V945" t="str">
            <v>Cabinet</v>
          </cell>
          <cell r="W945" t="str">
            <v>VANITY</v>
          </cell>
          <cell r="X945" t="str">
            <v>VT4D</v>
          </cell>
          <cell r="Y945">
            <v>12</v>
          </cell>
          <cell r="Z945">
            <v>35</v>
          </cell>
          <cell r="AA945">
            <v>21</v>
          </cell>
          <cell r="AB945">
            <v>0</v>
          </cell>
          <cell r="AC945" t="str">
            <v>Vanity Tall 4 Drawer, 12 X 34.5 X 21</v>
          </cell>
          <cell r="AD945">
            <v>2</v>
          </cell>
          <cell r="AE945">
            <v>18.5</v>
          </cell>
          <cell r="AF945">
            <v>2.5</v>
          </cell>
          <cell r="AG945">
            <v>5.5</v>
          </cell>
          <cell r="AH945">
            <v>80.685874999999996</v>
          </cell>
          <cell r="AI945">
            <v>4</v>
          </cell>
          <cell r="AJ945">
            <v>0</v>
          </cell>
          <cell r="AK945">
            <v>4</v>
          </cell>
          <cell r="AL945">
            <v>1</v>
          </cell>
          <cell r="AM945">
            <v>13</v>
          </cell>
        </row>
        <row r="946">
          <cell r="A946" t="str">
            <v>VT4D15</v>
          </cell>
          <cell r="B946">
            <v>209</v>
          </cell>
          <cell r="C946">
            <v>216</v>
          </cell>
          <cell r="D946">
            <v>227</v>
          </cell>
          <cell r="E946">
            <v>244</v>
          </cell>
          <cell r="F946">
            <v>275</v>
          </cell>
          <cell r="G946">
            <v>244</v>
          </cell>
          <cell r="H946">
            <v>278</v>
          </cell>
          <cell r="I946">
            <v>278</v>
          </cell>
          <cell r="J946">
            <v>306</v>
          </cell>
          <cell r="K946">
            <v>291</v>
          </cell>
          <cell r="L946">
            <v>291</v>
          </cell>
          <cell r="M946">
            <v>291</v>
          </cell>
          <cell r="N946">
            <v>318</v>
          </cell>
          <cell r="O946">
            <v>363</v>
          </cell>
          <cell r="P946">
            <v>372</v>
          </cell>
          <cell r="S946">
            <v>31</v>
          </cell>
          <cell r="T946">
            <v>35</v>
          </cell>
          <cell r="V946" t="str">
            <v>Cabinet</v>
          </cell>
          <cell r="W946" t="str">
            <v>VANITY</v>
          </cell>
          <cell r="X946" t="str">
            <v>VT4D</v>
          </cell>
          <cell r="Y946">
            <v>15</v>
          </cell>
          <cell r="Z946">
            <v>35</v>
          </cell>
          <cell r="AA946">
            <v>21</v>
          </cell>
          <cell r="AB946">
            <v>0</v>
          </cell>
          <cell r="AC946" t="str">
            <v>Vanity Tall 4 Drawer, 15 X 34.5 X 21</v>
          </cell>
          <cell r="AD946">
            <v>2</v>
          </cell>
          <cell r="AE946">
            <v>20.9375</v>
          </cell>
          <cell r="AF946">
            <v>3.1</v>
          </cell>
          <cell r="AG946">
            <v>6.8</v>
          </cell>
          <cell r="AH946">
            <v>88.589390624999993</v>
          </cell>
          <cell r="AI946">
            <v>4</v>
          </cell>
          <cell r="AJ946">
            <v>0</v>
          </cell>
          <cell r="AK946">
            <v>4</v>
          </cell>
          <cell r="AL946">
            <v>1</v>
          </cell>
          <cell r="AM946">
            <v>13</v>
          </cell>
        </row>
        <row r="947">
          <cell r="A947" t="str">
            <v>VT4D18</v>
          </cell>
          <cell r="B947">
            <v>216</v>
          </cell>
          <cell r="C947">
            <v>228</v>
          </cell>
          <cell r="D947">
            <v>240</v>
          </cell>
          <cell r="E947">
            <v>258</v>
          </cell>
          <cell r="F947">
            <v>296</v>
          </cell>
          <cell r="G947">
            <v>258</v>
          </cell>
          <cell r="H947">
            <v>295</v>
          </cell>
          <cell r="I947">
            <v>295</v>
          </cell>
          <cell r="J947">
            <v>324</v>
          </cell>
          <cell r="K947">
            <v>310</v>
          </cell>
          <cell r="L947">
            <v>310</v>
          </cell>
          <cell r="M947">
            <v>310</v>
          </cell>
          <cell r="N947">
            <v>339</v>
          </cell>
          <cell r="O947">
            <v>383</v>
          </cell>
          <cell r="P947">
            <v>391</v>
          </cell>
          <cell r="S947">
            <v>31</v>
          </cell>
          <cell r="T947">
            <v>35</v>
          </cell>
          <cell r="V947" t="str">
            <v>Cabinet</v>
          </cell>
          <cell r="W947" t="str">
            <v>VANITY</v>
          </cell>
          <cell r="X947" t="str">
            <v>VT4D</v>
          </cell>
          <cell r="Y947">
            <v>18</v>
          </cell>
          <cell r="Z947">
            <v>35</v>
          </cell>
          <cell r="AA947">
            <v>21</v>
          </cell>
          <cell r="AB947">
            <v>0</v>
          </cell>
          <cell r="AC947" t="str">
            <v>Vanity Tall 4 Drawer, 18 X 34.5 X 21</v>
          </cell>
          <cell r="AD947">
            <v>2</v>
          </cell>
          <cell r="AE947">
            <v>23.375</v>
          </cell>
          <cell r="AF947">
            <v>3.8</v>
          </cell>
          <cell r="AG947">
            <v>8.1999999999999993</v>
          </cell>
          <cell r="AH947">
            <v>96.792906249999987</v>
          </cell>
          <cell r="AI947">
            <v>4</v>
          </cell>
          <cell r="AJ947">
            <v>0</v>
          </cell>
          <cell r="AK947">
            <v>4</v>
          </cell>
          <cell r="AL947">
            <v>1</v>
          </cell>
          <cell r="AM947">
            <v>13</v>
          </cell>
        </row>
        <row r="948">
          <cell r="A948" t="str">
            <v>VT4D21</v>
          </cell>
          <cell r="B948">
            <v>226</v>
          </cell>
          <cell r="C948">
            <v>240</v>
          </cell>
          <cell r="D948">
            <v>253</v>
          </cell>
          <cell r="E948">
            <v>271</v>
          </cell>
          <cell r="F948">
            <v>315</v>
          </cell>
          <cell r="G948">
            <v>271</v>
          </cell>
          <cell r="H948">
            <v>313</v>
          </cell>
          <cell r="I948">
            <v>313</v>
          </cell>
          <cell r="J948">
            <v>345</v>
          </cell>
          <cell r="K948">
            <v>330</v>
          </cell>
          <cell r="L948">
            <v>330</v>
          </cell>
          <cell r="M948">
            <v>330</v>
          </cell>
          <cell r="N948">
            <v>361</v>
          </cell>
          <cell r="O948">
            <v>406</v>
          </cell>
          <cell r="P948">
            <v>421</v>
          </cell>
          <cell r="S948">
            <v>31</v>
          </cell>
          <cell r="T948">
            <v>35</v>
          </cell>
          <cell r="V948" t="str">
            <v>Cabinet</v>
          </cell>
          <cell r="W948" t="str">
            <v>VANITY</v>
          </cell>
          <cell r="X948" t="str">
            <v>VT4D</v>
          </cell>
          <cell r="Y948">
            <v>21</v>
          </cell>
          <cell r="Z948">
            <v>35</v>
          </cell>
          <cell r="AA948">
            <v>21</v>
          </cell>
          <cell r="AB948">
            <v>0</v>
          </cell>
          <cell r="AC948" t="str">
            <v>Vanity Tall 4 Drawer, 21 X 34.5 X 21</v>
          </cell>
          <cell r="AD948">
            <v>2</v>
          </cell>
          <cell r="AE948">
            <v>25.8125</v>
          </cell>
          <cell r="AF948">
            <v>4.4000000000000004</v>
          </cell>
          <cell r="AG948">
            <v>9.5</v>
          </cell>
          <cell r="AH948">
            <v>104.696421875</v>
          </cell>
          <cell r="AI948">
            <v>4</v>
          </cell>
          <cell r="AJ948">
            <v>0</v>
          </cell>
          <cell r="AK948">
            <v>4</v>
          </cell>
          <cell r="AL948">
            <v>1</v>
          </cell>
          <cell r="AM948">
            <v>13</v>
          </cell>
        </row>
        <row r="949">
          <cell r="A949" t="str">
            <v>VT4D24</v>
          </cell>
          <cell r="B949">
            <v>243</v>
          </cell>
          <cell r="C949">
            <v>264</v>
          </cell>
          <cell r="D949">
            <v>278</v>
          </cell>
          <cell r="E949">
            <v>298</v>
          </cell>
          <cell r="F949">
            <v>348</v>
          </cell>
          <cell r="G949">
            <v>298</v>
          </cell>
          <cell r="H949">
            <v>339</v>
          </cell>
          <cell r="I949">
            <v>339</v>
          </cell>
          <cell r="J949">
            <v>373</v>
          </cell>
          <cell r="K949">
            <v>358</v>
          </cell>
          <cell r="L949">
            <v>358</v>
          </cell>
          <cell r="M949">
            <v>358</v>
          </cell>
          <cell r="N949">
            <v>391</v>
          </cell>
          <cell r="O949">
            <v>435</v>
          </cell>
          <cell r="P949">
            <v>459</v>
          </cell>
          <cell r="S949">
            <v>31</v>
          </cell>
          <cell r="T949">
            <v>35</v>
          </cell>
          <cell r="V949" t="str">
            <v>Cabinet</v>
          </cell>
          <cell r="W949" t="str">
            <v>VANITY</v>
          </cell>
          <cell r="X949" t="str">
            <v>VT4D</v>
          </cell>
          <cell r="Y949">
            <v>24</v>
          </cell>
          <cell r="Z949">
            <v>35</v>
          </cell>
          <cell r="AA949">
            <v>21</v>
          </cell>
          <cell r="AB949">
            <v>0</v>
          </cell>
          <cell r="AC949" t="str">
            <v>Vanity Tall 4 Drawer, 24 X 34.5 X 21</v>
          </cell>
          <cell r="AD949">
            <v>2</v>
          </cell>
          <cell r="AE949">
            <v>28.25</v>
          </cell>
          <cell r="AF949">
            <v>5</v>
          </cell>
          <cell r="AG949">
            <v>10.8</v>
          </cell>
          <cell r="AH949">
            <v>112.5999375</v>
          </cell>
          <cell r="AI949">
            <v>4</v>
          </cell>
          <cell r="AJ949">
            <v>0</v>
          </cell>
          <cell r="AK949">
            <v>4</v>
          </cell>
          <cell r="AL949">
            <v>1</v>
          </cell>
          <cell r="AM949">
            <v>13</v>
          </cell>
        </row>
        <row r="950">
          <cell r="A950" t="str">
            <v>VTB12</v>
          </cell>
          <cell r="B950">
            <v>138</v>
          </cell>
          <cell r="C950">
            <v>147</v>
          </cell>
          <cell r="D950">
            <v>155</v>
          </cell>
          <cell r="E950">
            <v>166</v>
          </cell>
          <cell r="F950">
            <v>191</v>
          </cell>
          <cell r="G950">
            <v>194</v>
          </cell>
          <cell r="H950">
            <v>180</v>
          </cell>
          <cell r="I950">
            <v>180</v>
          </cell>
          <cell r="J950">
            <v>197</v>
          </cell>
          <cell r="K950">
            <v>189</v>
          </cell>
          <cell r="L950">
            <v>189</v>
          </cell>
          <cell r="M950">
            <v>189</v>
          </cell>
          <cell r="N950">
            <v>206</v>
          </cell>
          <cell r="O950">
            <v>228</v>
          </cell>
          <cell r="P950">
            <v>238</v>
          </cell>
          <cell r="S950">
            <v>31</v>
          </cell>
          <cell r="T950">
            <v>35</v>
          </cell>
          <cell r="V950" t="str">
            <v>Cabinet</v>
          </cell>
          <cell r="W950" t="str">
            <v>VANITY</v>
          </cell>
          <cell r="X950" t="str">
            <v>VTB</v>
          </cell>
          <cell r="Y950">
            <v>12</v>
          </cell>
          <cell r="Z950">
            <v>35</v>
          </cell>
          <cell r="AA950">
            <v>21</v>
          </cell>
          <cell r="AB950">
            <v>1</v>
          </cell>
          <cell r="AC950" t="str">
            <v>Vanity Tall 1 Drawer, 12 X 34.5 X 21</v>
          </cell>
          <cell r="AD950">
            <v>1</v>
          </cell>
          <cell r="AE950">
            <v>15.875</v>
          </cell>
          <cell r="AF950">
            <v>2.5</v>
          </cell>
          <cell r="AG950">
            <v>5.5</v>
          </cell>
          <cell r="AH950">
            <v>54.827304687500003</v>
          </cell>
          <cell r="AI950">
            <v>2</v>
          </cell>
          <cell r="AJ950">
            <v>1</v>
          </cell>
          <cell r="AK950">
            <v>1</v>
          </cell>
          <cell r="AL950">
            <v>1</v>
          </cell>
          <cell r="AM950">
            <v>10</v>
          </cell>
        </row>
        <row r="951">
          <cell r="A951" t="str">
            <v>VTB15</v>
          </cell>
          <cell r="B951">
            <v>145</v>
          </cell>
          <cell r="C951">
            <v>158</v>
          </cell>
          <cell r="D951">
            <v>167</v>
          </cell>
          <cell r="E951">
            <v>178</v>
          </cell>
          <cell r="F951">
            <v>209</v>
          </cell>
          <cell r="G951">
            <v>213</v>
          </cell>
          <cell r="H951">
            <v>192</v>
          </cell>
          <cell r="I951">
            <v>192</v>
          </cell>
          <cell r="J951">
            <v>211</v>
          </cell>
          <cell r="K951">
            <v>202</v>
          </cell>
          <cell r="L951">
            <v>202</v>
          </cell>
          <cell r="M951">
            <v>202</v>
          </cell>
          <cell r="N951">
            <v>221</v>
          </cell>
          <cell r="O951">
            <v>244</v>
          </cell>
          <cell r="P951">
            <v>257</v>
          </cell>
          <cell r="S951">
            <v>31</v>
          </cell>
          <cell r="T951">
            <v>35</v>
          </cell>
          <cell r="V951" t="str">
            <v>Cabinet</v>
          </cell>
          <cell r="W951" t="str">
            <v>VANITY</v>
          </cell>
          <cell r="X951" t="str">
            <v>VTB</v>
          </cell>
          <cell r="Y951">
            <v>15</v>
          </cell>
          <cell r="Z951">
            <v>35</v>
          </cell>
          <cell r="AA951">
            <v>21</v>
          </cell>
          <cell r="AB951">
            <v>1</v>
          </cell>
          <cell r="AC951" t="str">
            <v>Vanity Tall 1 Drawer, 15 X 34.5 X 21</v>
          </cell>
          <cell r="AD951">
            <v>1</v>
          </cell>
          <cell r="AE951">
            <v>17.4375</v>
          </cell>
          <cell r="AF951">
            <v>3.1</v>
          </cell>
          <cell r="AG951">
            <v>6.8</v>
          </cell>
          <cell r="AH951">
            <v>60.885117187500001</v>
          </cell>
          <cell r="AI951">
            <v>2</v>
          </cell>
          <cell r="AJ951">
            <v>1</v>
          </cell>
          <cell r="AK951">
            <v>1</v>
          </cell>
          <cell r="AL951">
            <v>1</v>
          </cell>
          <cell r="AM951">
            <v>10</v>
          </cell>
        </row>
        <row r="952">
          <cell r="A952" t="str">
            <v>VTB18</v>
          </cell>
          <cell r="B952">
            <v>150</v>
          </cell>
          <cell r="C952">
            <v>167</v>
          </cell>
          <cell r="D952">
            <v>176</v>
          </cell>
          <cell r="E952">
            <v>189</v>
          </cell>
          <cell r="F952">
            <v>227</v>
          </cell>
          <cell r="G952">
            <v>233</v>
          </cell>
          <cell r="H952">
            <v>204</v>
          </cell>
          <cell r="I952">
            <v>204</v>
          </cell>
          <cell r="J952">
            <v>225</v>
          </cell>
          <cell r="K952">
            <v>216</v>
          </cell>
          <cell r="L952">
            <v>216</v>
          </cell>
          <cell r="M952">
            <v>216</v>
          </cell>
          <cell r="N952">
            <v>235</v>
          </cell>
          <cell r="O952">
            <v>258</v>
          </cell>
          <cell r="P952">
            <v>273</v>
          </cell>
          <cell r="S952">
            <v>31</v>
          </cell>
          <cell r="T952">
            <v>35</v>
          </cell>
          <cell r="V952" t="str">
            <v>Cabinet</v>
          </cell>
          <cell r="W952" t="str">
            <v>VANITY</v>
          </cell>
          <cell r="X952" t="str">
            <v>VTB</v>
          </cell>
          <cell r="Y952">
            <v>18</v>
          </cell>
          <cell r="Z952">
            <v>35</v>
          </cell>
          <cell r="AA952">
            <v>21</v>
          </cell>
          <cell r="AB952">
            <v>1</v>
          </cell>
          <cell r="AC952" t="str">
            <v>Vanity Tall 1 Drawer, 18 X 34.5 X 21</v>
          </cell>
          <cell r="AD952">
            <v>1</v>
          </cell>
          <cell r="AE952">
            <v>19</v>
          </cell>
          <cell r="AF952">
            <v>3.8</v>
          </cell>
          <cell r="AG952">
            <v>8.1999999999999993</v>
          </cell>
          <cell r="AH952">
            <v>67.242929687500009</v>
          </cell>
          <cell r="AI952">
            <v>2</v>
          </cell>
          <cell r="AJ952">
            <v>1</v>
          </cell>
          <cell r="AK952">
            <v>1</v>
          </cell>
          <cell r="AL952">
            <v>1</v>
          </cell>
          <cell r="AM952">
            <v>10</v>
          </cell>
        </row>
        <row r="953">
          <cell r="A953" t="str">
            <v>VTB21</v>
          </cell>
          <cell r="B953">
            <v>156</v>
          </cell>
          <cell r="C953">
            <v>175</v>
          </cell>
          <cell r="D953">
            <v>185</v>
          </cell>
          <cell r="E953">
            <v>198</v>
          </cell>
          <cell r="F953">
            <v>242</v>
          </cell>
          <cell r="G953">
            <v>251</v>
          </cell>
          <cell r="H953">
            <v>214</v>
          </cell>
          <cell r="I953">
            <v>214</v>
          </cell>
          <cell r="J953">
            <v>238</v>
          </cell>
          <cell r="K953">
            <v>227</v>
          </cell>
          <cell r="L953">
            <v>227</v>
          </cell>
          <cell r="M953">
            <v>227</v>
          </cell>
          <cell r="N953">
            <v>249</v>
          </cell>
          <cell r="O953">
            <v>273</v>
          </cell>
          <cell r="P953">
            <v>290</v>
          </cell>
          <cell r="S953">
            <v>31</v>
          </cell>
          <cell r="T953">
            <v>35</v>
          </cell>
          <cell r="V953" t="str">
            <v>Cabinet</v>
          </cell>
          <cell r="W953" t="str">
            <v>VANITY</v>
          </cell>
          <cell r="X953" t="str">
            <v>VTB</v>
          </cell>
          <cell r="Y953">
            <v>21</v>
          </cell>
          <cell r="Z953">
            <v>35</v>
          </cell>
          <cell r="AA953">
            <v>21</v>
          </cell>
          <cell r="AB953">
            <v>1</v>
          </cell>
          <cell r="AC953" t="str">
            <v>Vanity Tall 1 Drawer, 21 X 34.5 X 21</v>
          </cell>
          <cell r="AD953">
            <v>1</v>
          </cell>
          <cell r="AE953">
            <v>20.5625</v>
          </cell>
          <cell r="AF953">
            <v>4.4000000000000004</v>
          </cell>
          <cell r="AG953">
            <v>9.5</v>
          </cell>
          <cell r="AH953">
            <v>73.300742187500006</v>
          </cell>
          <cell r="AI953">
            <v>2</v>
          </cell>
          <cell r="AJ953">
            <v>1</v>
          </cell>
          <cell r="AK953">
            <v>1</v>
          </cell>
          <cell r="AL953">
            <v>1</v>
          </cell>
          <cell r="AM953">
            <v>10</v>
          </cell>
        </row>
        <row r="954">
          <cell r="A954" t="str">
            <v>VTB24</v>
          </cell>
          <cell r="B954">
            <v>173</v>
          </cell>
          <cell r="C954">
            <v>200</v>
          </cell>
          <cell r="D954">
            <v>211</v>
          </cell>
          <cell r="E954">
            <v>226</v>
          </cell>
          <cell r="F954">
            <v>276</v>
          </cell>
          <cell r="G954">
            <v>282</v>
          </cell>
          <cell r="H954">
            <v>253</v>
          </cell>
          <cell r="I954">
            <v>253</v>
          </cell>
          <cell r="J954">
            <v>281</v>
          </cell>
          <cell r="K954">
            <v>271</v>
          </cell>
          <cell r="L954">
            <v>271</v>
          </cell>
          <cell r="M954">
            <v>271</v>
          </cell>
          <cell r="N954">
            <v>297</v>
          </cell>
          <cell r="O954">
            <v>330</v>
          </cell>
          <cell r="P954">
            <v>351</v>
          </cell>
          <cell r="S954">
            <v>31</v>
          </cell>
          <cell r="T954">
            <v>35</v>
          </cell>
          <cell r="V954" t="str">
            <v>Cabinet</v>
          </cell>
          <cell r="W954" t="str">
            <v>VANITY</v>
          </cell>
          <cell r="X954" t="str">
            <v>VTB</v>
          </cell>
          <cell r="Y954">
            <v>24</v>
          </cell>
          <cell r="Z954">
            <v>35</v>
          </cell>
          <cell r="AA954">
            <v>21</v>
          </cell>
          <cell r="AB954">
            <v>0</v>
          </cell>
          <cell r="AC954" t="str">
            <v>Vanity Tall 1 Drawer, 24 X 34.5 X 21</v>
          </cell>
          <cell r="AD954">
            <v>1</v>
          </cell>
          <cell r="AE954">
            <v>22.125</v>
          </cell>
          <cell r="AF954">
            <v>5</v>
          </cell>
          <cell r="AG954">
            <v>10.8</v>
          </cell>
          <cell r="AH954">
            <v>79.358554687500003</v>
          </cell>
          <cell r="AI954">
            <v>3</v>
          </cell>
          <cell r="AJ954">
            <v>2</v>
          </cell>
          <cell r="AK954">
            <v>1</v>
          </cell>
          <cell r="AL954">
            <v>1</v>
          </cell>
          <cell r="AM954">
            <v>13</v>
          </cell>
        </row>
        <row r="955">
          <cell r="A955" t="str">
            <v>VTB27</v>
          </cell>
          <cell r="B955">
            <v>182</v>
          </cell>
          <cell r="C955">
            <v>209</v>
          </cell>
          <cell r="D955">
            <v>221</v>
          </cell>
          <cell r="E955">
            <v>237</v>
          </cell>
          <cell r="F955">
            <v>293</v>
          </cell>
          <cell r="G955">
            <v>303</v>
          </cell>
          <cell r="H955">
            <v>269</v>
          </cell>
          <cell r="I955">
            <v>269</v>
          </cell>
          <cell r="J955">
            <v>298</v>
          </cell>
          <cell r="K955">
            <v>288</v>
          </cell>
          <cell r="L955">
            <v>288</v>
          </cell>
          <cell r="M955">
            <v>288</v>
          </cell>
          <cell r="N955">
            <v>315</v>
          </cell>
          <cell r="O955">
            <v>348</v>
          </cell>
          <cell r="P955">
            <v>374</v>
          </cell>
          <cell r="S955">
            <v>31</v>
          </cell>
          <cell r="T955">
            <v>35</v>
          </cell>
          <cell r="V955" t="str">
            <v>Cabinet</v>
          </cell>
          <cell r="W955" t="str">
            <v>VANITY</v>
          </cell>
          <cell r="X955" t="str">
            <v>VTB</v>
          </cell>
          <cell r="Y955">
            <v>27</v>
          </cell>
          <cell r="Z955">
            <v>35</v>
          </cell>
          <cell r="AA955">
            <v>21</v>
          </cell>
          <cell r="AB955">
            <v>0</v>
          </cell>
          <cell r="AC955" t="str">
            <v>Vanity Tall 1 Drawer, 27 X 34.5 X 21</v>
          </cell>
          <cell r="AD955">
            <v>1</v>
          </cell>
          <cell r="AE955">
            <v>23.6875</v>
          </cell>
          <cell r="AF955">
            <v>5.6</v>
          </cell>
          <cell r="AG955">
            <v>12.1</v>
          </cell>
          <cell r="AH955">
            <v>85.416367187500001</v>
          </cell>
          <cell r="AI955">
            <v>3</v>
          </cell>
          <cell r="AJ955">
            <v>2</v>
          </cell>
          <cell r="AK955">
            <v>1</v>
          </cell>
          <cell r="AL955">
            <v>1</v>
          </cell>
          <cell r="AM955">
            <v>13</v>
          </cell>
        </row>
        <row r="956">
          <cell r="A956" t="str">
            <v>VTB30</v>
          </cell>
          <cell r="B956">
            <v>184</v>
          </cell>
          <cell r="C956">
            <v>220</v>
          </cell>
          <cell r="D956">
            <v>233</v>
          </cell>
          <cell r="E956">
            <v>249</v>
          </cell>
          <cell r="F956">
            <v>312</v>
          </cell>
          <cell r="G956">
            <v>319</v>
          </cell>
          <cell r="H956">
            <v>276</v>
          </cell>
          <cell r="I956">
            <v>276</v>
          </cell>
          <cell r="J956">
            <v>308</v>
          </cell>
          <cell r="K956">
            <v>297</v>
          </cell>
          <cell r="L956">
            <v>297</v>
          </cell>
          <cell r="M956">
            <v>297</v>
          </cell>
          <cell r="N956">
            <v>326</v>
          </cell>
          <cell r="O956">
            <v>361</v>
          </cell>
          <cell r="P956">
            <v>388</v>
          </cell>
          <cell r="S956">
            <v>31</v>
          </cell>
          <cell r="T956">
            <v>35</v>
          </cell>
          <cell r="V956" t="str">
            <v>Cabinet</v>
          </cell>
          <cell r="W956" t="str">
            <v>VANITY</v>
          </cell>
          <cell r="X956" t="str">
            <v>VTB</v>
          </cell>
          <cell r="Y956">
            <v>30</v>
          </cell>
          <cell r="Z956">
            <v>35</v>
          </cell>
          <cell r="AA956">
            <v>21</v>
          </cell>
          <cell r="AB956">
            <v>0</v>
          </cell>
          <cell r="AC956" t="str">
            <v>Vanity Tall 1 Drawer, 30 X 34.5 X 21</v>
          </cell>
          <cell r="AD956">
            <v>1</v>
          </cell>
          <cell r="AE956">
            <v>25.25</v>
          </cell>
          <cell r="AF956">
            <v>6.3</v>
          </cell>
          <cell r="AG956">
            <v>13.5</v>
          </cell>
          <cell r="AH956">
            <v>91.774179687500009</v>
          </cell>
          <cell r="AI956">
            <v>3</v>
          </cell>
          <cell r="AJ956">
            <v>2</v>
          </cell>
          <cell r="AK956">
            <v>1</v>
          </cell>
          <cell r="AL956">
            <v>1</v>
          </cell>
          <cell r="AM956">
            <v>13</v>
          </cell>
        </row>
        <row r="957">
          <cell r="A957" t="str">
            <v>VTB33</v>
          </cell>
          <cell r="B957">
            <v>192</v>
          </cell>
          <cell r="C957">
            <v>233</v>
          </cell>
          <cell r="D957">
            <v>247</v>
          </cell>
          <cell r="E957">
            <v>264</v>
          </cell>
          <cell r="F957">
            <v>333</v>
          </cell>
          <cell r="G957">
            <v>342</v>
          </cell>
          <cell r="H957">
            <v>291</v>
          </cell>
          <cell r="I957">
            <v>291</v>
          </cell>
          <cell r="J957">
            <v>323</v>
          </cell>
          <cell r="K957">
            <v>314</v>
          </cell>
          <cell r="L957">
            <v>314</v>
          </cell>
          <cell r="M957">
            <v>314</v>
          </cell>
          <cell r="N957">
            <v>343</v>
          </cell>
          <cell r="O957">
            <v>374</v>
          </cell>
          <cell r="P957">
            <v>411</v>
          </cell>
          <cell r="S957">
            <v>31</v>
          </cell>
          <cell r="T957">
            <v>35</v>
          </cell>
          <cell r="V957" t="str">
            <v>Cabinet</v>
          </cell>
          <cell r="W957" t="str">
            <v>VANITY</v>
          </cell>
          <cell r="X957" t="str">
            <v>VTB</v>
          </cell>
          <cell r="Y957">
            <v>33</v>
          </cell>
          <cell r="Z957">
            <v>35</v>
          </cell>
          <cell r="AA957">
            <v>21</v>
          </cell>
          <cell r="AB957">
            <v>0</v>
          </cell>
          <cell r="AC957" t="str">
            <v>Vanity Tall 1 Drawer, 33 X 34.5 X 21</v>
          </cell>
          <cell r="AD957">
            <v>1</v>
          </cell>
          <cell r="AE957">
            <v>26.8125</v>
          </cell>
          <cell r="AF957">
            <v>6.9</v>
          </cell>
          <cell r="AG957">
            <v>14.8</v>
          </cell>
          <cell r="AH957">
            <v>97.831992187500006</v>
          </cell>
          <cell r="AI957">
            <v>4</v>
          </cell>
          <cell r="AJ957">
            <v>2</v>
          </cell>
          <cell r="AK957">
            <v>1</v>
          </cell>
          <cell r="AL957">
            <v>1</v>
          </cell>
          <cell r="AM957">
            <v>13</v>
          </cell>
        </row>
        <row r="958">
          <cell r="A958" t="str">
            <v>VTB36</v>
          </cell>
          <cell r="B958">
            <v>196</v>
          </cell>
          <cell r="C958">
            <v>239</v>
          </cell>
          <cell r="D958">
            <v>253</v>
          </cell>
          <cell r="E958">
            <v>271</v>
          </cell>
          <cell r="F958">
            <v>346</v>
          </cell>
          <cell r="G958">
            <v>360</v>
          </cell>
          <cell r="H958">
            <v>301</v>
          </cell>
          <cell r="I958">
            <v>301</v>
          </cell>
          <cell r="J958">
            <v>335</v>
          </cell>
          <cell r="K958">
            <v>325</v>
          </cell>
          <cell r="L958">
            <v>325</v>
          </cell>
          <cell r="M958">
            <v>325</v>
          </cell>
          <cell r="N958">
            <v>356</v>
          </cell>
          <cell r="O958">
            <v>390</v>
          </cell>
          <cell r="P958">
            <v>427</v>
          </cell>
          <cell r="S958">
            <v>31</v>
          </cell>
          <cell r="T958">
            <v>35</v>
          </cell>
          <cell r="V958" t="str">
            <v>Cabinet</v>
          </cell>
          <cell r="W958" t="str">
            <v>VANITY</v>
          </cell>
          <cell r="X958" t="str">
            <v>VTB</v>
          </cell>
          <cell r="Y958">
            <v>36</v>
          </cell>
          <cell r="Z958">
            <v>35</v>
          </cell>
          <cell r="AA958">
            <v>21</v>
          </cell>
          <cell r="AB958">
            <v>0</v>
          </cell>
          <cell r="AC958" t="str">
            <v>Vanity Tall 1 Drawer, 36 X 34.5 X 21</v>
          </cell>
          <cell r="AD958">
            <v>1</v>
          </cell>
          <cell r="AE958">
            <v>28.375</v>
          </cell>
          <cell r="AF958">
            <v>7.5</v>
          </cell>
          <cell r="AG958">
            <v>16.100000000000001</v>
          </cell>
          <cell r="AH958">
            <v>103.8898046875</v>
          </cell>
          <cell r="AI958">
            <v>4</v>
          </cell>
          <cell r="AJ958">
            <v>2</v>
          </cell>
          <cell r="AK958">
            <v>1</v>
          </cell>
          <cell r="AL958">
            <v>1</v>
          </cell>
          <cell r="AM958">
            <v>13</v>
          </cell>
        </row>
        <row r="959">
          <cell r="A959" t="str">
            <v>VTB39</v>
          </cell>
          <cell r="B959">
            <v>206</v>
          </cell>
          <cell r="C959">
            <v>248</v>
          </cell>
          <cell r="D959">
            <v>262</v>
          </cell>
          <cell r="E959">
            <v>281</v>
          </cell>
          <cell r="F959">
            <v>362</v>
          </cell>
          <cell r="G959">
            <v>381</v>
          </cell>
          <cell r="H959">
            <v>314</v>
          </cell>
          <cell r="I959">
            <v>314</v>
          </cell>
          <cell r="J959">
            <v>352</v>
          </cell>
          <cell r="K959">
            <v>340</v>
          </cell>
          <cell r="L959">
            <v>340</v>
          </cell>
          <cell r="M959">
            <v>340</v>
          </cell>
          <cell r="N959">
            <v>375</v>
          </cell>
          <cell r="O959">
            <v>410</v>
          </cell>
          <cell r="P959">
            <v>447</v>
          </cell>
          <cell r="S959">
            <v>31</v>
          </cell>
          <cell r="T959">
            <v>35</v>
          </cell>
          <cell r="V959" t="str">
            <v>Cabinet</v>
          </cell>
          <cell r="W959" t="str">
            <v>VANITY</v>
          </cell>
          <cell r="X959" t="str">
            <v>VTB</v>
          </cell>
          <cell r="Y959">
            <v>39</v>
          </cell>
          <cell r="Z959">
            <v>35</v>
          </cell>
          <cell r="AA959">
            <v>21</v>
          </cell>
          <cell r="AB959">
            <v>0</v>
          </cell>
          <cell r="AC959" t="str">
            <v>Vanity Tall 1 Drawer, 39 X 34.5 X 21</v>
          </cell>
          <cell r="AD959">
            <v>3</v>
          </cell>
          <cell r="AE959">
            <v>29.9375</v>
          </cell>
          <cell r="AF959">
            <v>8.1</v>
          </cell>
          <cell r="AG959">
            <v>17.399999999999999</v>
          </cell>
          <cell r="AH959">
            <v>109.9476171875</v>
          </cell>
          <cell r="AI959">
            <v>4</v>
          </cell>
          <cell r="AJ959">
            <v>2</v>
          </cell>
          <cell r="AK959">
            <v>1</v>
          </cell>
          <cell r="AL959">
            <v>1</v>
          </cell>
          <cell r="AM959">
            <v>13</v>
          </cell>
        </row>
        <row r="960">
          <cell r="A960" t="str">
            <v>VTB42</v>
          </cell>
          <cell r="B960">
            <v>214</v>
          </cell>
          <cell r="C960">
            <v>262</v>
          </cell>
          <cell r="D960">
            <v>277</v>
          </cell>
          <cell r="E960">
            <v>297</v>
          </cell>
          <cell r="F960">
            <v>385</v>
          </cell>
          <cell r="G960">
            <v>404</v>
          </cell>
          <cell r="H960">
            <v>328</v>
          </cell>
          <cell r="I960">
            <v>328</v>
          </cell>
          <cell r="J960">
            <v>368</v>
          </cell>
          <cell r="K960">
            <v>355</v>
          </cell>
          <cell r="L960">
            <v>355</v>
          </cell>
          <cell r="M960">
            <v>355</v>
          </cell>
          <cell r="N960">
            <v>391</v>
          </cell>
          <cell r="O960">
            <v>427</v>
          </cell>
          <cell r="P960">
            <v>468</v>
          </cell>
          <cell r="S960">
            <v>31</v>
          </cell>
          <cell r="T960">
            <v>35</v>
          </cell>
          <cell r="V960" t="str">
            <v>Cabinet</v>
          </cell>
          <cell r="W960" t="str">
            <v>VANITY</v>
          </cell>
          <cell r="X960" t="str">
            <v>VTB</v>
          </cell>
          <cell r="Y960">
            <v>42</v>
          </cell>
          <cell r="Z960">
            <v>35</v>
          </cell>
          <cell r="AA960">
            <v>21</v>
          </cell>
          <cell r="AB960">
            <v>0</v>
          </cell>
          <cell r="AC960" t="str">
            <v>Vanity Tall 1 Drawer, 42 X 34.5 X 21</v>
          </cell>
          <cell r="AD960">
            <v>1</v>
          </cell>
          <cell r="AE960">
            <v>31.5</v>
          </cell>
          <cell r="AF960">
            <v>8.8000000000000007</v>
          </cell>
          <cell r="AG960">
            <v>18.8</v>
          </cell>
          <cell r="AH960">
            <v>116.30542968750001</v>
          </cell>
          <cell r="AI960">
            <v>4</v>
          </cell>
          <cell r="AJ960">
            <v>2</v>
          </cell>
          <cell r="AK960">
            <v>1</v>
          </cell>
          <cell r="AL960">
            <v>1</v>
          </cell>
          <cell r="AM960">
            <v>13</v>
          </cell>
        </row>
        <row r="961">
          <cell r="A961" t="str">
            <v>VTBD30</v>
          </cell>
          <cell r="B961">
            <v>246</v>
          </cell>
          <cell r="C961">
            <v>276</v>
          </cell>
          <cell r="D961">
            <v>291</v>
          </cell>
          <cell r="E961">
            <v>311</v>
          </cell>
          <cell r="F961">
            <v>374</v>
          </cell>
          <cell r="G961">
            <v>382</v>
          </cell>
          <cell r="H961">
            <v>335</v>
          </cell>
          <cell r="I961">
            <v>335</v>
          </cell>
          <cell r="J961">
            <v>370</v>
          </cell>
          <cell r="K961">
            <v>355</v>
          </cell>
          <cell r="L961">
            <v>355</v>
          </cell>
          <cell r="M961">
            <v>355</v>
          </cell>
          <cell r="N961">
            <v>388</v>
          </cell>
          <cell r="O961">
            <v>423</v>
          </cell>
          <cell r="P961">
            <v>454</v>
          </cell>
          <cell r="S961">
            <v>31</v>
          </cell>
          <cell r="T961">
            <v>35</v>
          </cell>
          <cell r="V961" t="str">
            <v>Cabinet</v>
          </cell>
          <cell r="W961" t="str">
            <v>VANITY</v>
          </cell>
          <cell r="X961" t="str">
            <v>VTBD</v>
          </cell>
          <cell r="Y961">
            <v>30</v>
          </cell>
          <cell r="Z961">
            <v>35</v>
          </cell>
          <cell r="AA961">
            <v>21</v>
          </cell>
          <cell r="AB961">
            <v>0</v>
          </cell>
          <cell r="AC961" t="str">
            <v>Vanity Tall Bottom Drawer, 30 X 34.5 X 21</v>
          </cell>
          <cell r="AD961">
            <v>1</v>
          </cell>
          <cell r="AE961">
            <v>25.104166666666668</v>
          </cell>
          <cell r="AF961">
            <v>6.3</v>
          </cell>
          <cell r="AG961">
            <v>13.5</v>
          </cell>
          <cell r="AH961">
            <v>98.788390625000005</v>
          </cell>
          <cell r="AI961">
            <v>3</v>
          </cell>
          <cell r="AJ961">
            <v>2</v>
          </cell>
          <cell r="AK961">
            <v>1</v>
          </cell>
          <cell r="AL961">
            <v>1</v>
          </cell>
          <cell r="AM961">
            <v>25</v>
          </cell>
        </row>
        <row r="962">
          <cell r="A962" t="str">
            <v>VTBD36</v>
          </cell>
          <cell r="B962">
            <v>262</v>
          </cell>
          <cell r="C962">
            <v>299</v>
          </cell>
          <cell r="D962">
            <v>315</v>
          </cell>
          <cell r="E962">
            <v>337</v>
          </cell>
          <cell r="F962">
            <v>412</v>
          </cell>
          <cell r="G962">
            <v>426</v>
          </cell>
          <cell r="H962">
            <v>363</v>
          </cell>
          <cell r="I962">
            <v>363</v>
          </cell>
          <cell r="J962">
            <v>401</v>
          </cell>
          <cell r="K962">
            <v>387</v>
          </cell>
          <cell r="L962">
            <v>387</v>
          </cell>
          <cell r="M962">
            <v>387</v>
          </cell>
          <cell r="N962">
            <v>422</v>
          </cell>
          <cell r="O962">
            <v>456</v>
          </cell>
          <cell r="P962">
            <v>497</v>
          </cell>
          <cell r="S962">
            <v>31</v>
          </cell>
          <cell r="T962">
            <v>35</v>
          </cell>
          <cell r="V962" t="str">
            <v>Cabinet</v>
          </cell>
          <cell r="W962" t="str">
            <v>VANITY</v>
          </cell>
          <cell r="X962" t="str">
            <v>VTBD</v>
          </cell>
          <cell r="Y962">
            <v>36</v>
          </cell>
          <cell r="Z962">
            <v>35</v>
          </cell>
          <cell r="AA962">
            <v>21</v>
          </cell>
          <cell r="AB962">
            <v>0</v>
          </cell>
          <cell r="AC962" t="str">
            <v>Vanity Tall Bottom Drawer, 36 X 34.5 X 21</v>
          </cell>
          <cell r="AD962">
            <v>1</v>
          </cell>
          <cell r="AE962">
            <v>28.229166666666668</v>
          </cell>
          <cell r="AF962">
            <v>7.5</v>
          </cell>
          <cell r="AG962">
            <v>16.100000000000001</v>
          </cell>
          <cell r="AH962">
            <v>110.025109375</v>
          </cell>
          <cell r="AI962">
            <v>4</v>
          </cell>
          <cell r="AJ962">
            <v>2</v>
          </cell>
          <cell r="AK962">
            <v>1</v>
          </cell>
          <cell r="AL962">
            <v>1</v>
          </cell>
          <cell r="AM962">
            <v>25</v>
          </cell>
        </row>
        <row r="963">
          <cell r="A963" t="str">
            <v>VTC27</v>
          </cell>
          <cell r="B963">
            <v>225.6</v>
          </cell>
          <cell r="C963">
            <v>253.05</v>
          </cell>
          <cell r="D963">
            <v>266.7</v>
          </cell>
          <cell r="E963">
            <v>285.60000000000002</v>
          </cell>
          <cell r="F963">
            <v>341.6</v>
          </cell>
          <cell r="G963">
            <v>322.35000000000002</v>
          </cell>
          <cell r="H963">
            <v>328.65</v>
          </cell>
          <cell r="I963">
            <v>328.65</v>
          </cell>
          <cell r="J963">
            <v>363.3</v>
          </cell>
          <cell r="K963">
            <v>349.65</v>
          </cell>
          <cell r="L963">
            <v>349.65</v>
          </cell>
          <cell r="M963">
            <v>349.65</v>
          </cell>
          <cell r="N963">
            <v>381.15</v>
          </cell>
          <cell r="O963">
            <v>427.35</v>
          </cell>
          <cell r="P963">
            <v>447.3</v>
          </cell>
          <cell r="S963">
            <v>31</v>
          </cell>
          <cell r="T963">
            <v>35</v>
          </cell>
          <cell r="V963" t="str">
            <v>Cabinet</v>
          </cell>
          <cell r="W963" t="str">
            <v>VANITY</v>
          </cell>
          <cell r="X963" t="str">
            <v>VTC</v>
          </cell>
          <cell r="Y963">
            <v>27</v>
          </cell>
          <cell r="Z963">
            <v>35</v>
          </cell>
          <cell r="AA963">
            <v>21</v>
          </cell>
          <cell r="AB963">
            <v>1</v>
          </cell>
          <cell r="AC963" t="str">
            <v>Vanity Tall Combo 2 drawers, 27 X 34.5 X 21</v>
          </cell>
          <cell r="AD963">
            <v>3</v>
          </cell>
          <cell r="AE963">
            <v>23.6875</v>
          </cell>
          <cell r="AF963">
            <v>5.6</v>
          </cell>
          <cell r="AG963">
            <v>12.1</v>
          </cell>
          <cell r="AH963">
            <v>85.416367187500001</v>
          </cell>
          <cell r="AI963">
            <v>3</v>
          </cell>
          <cell r="AJ963">
            <v>1</v>
          </cell>
          <cell r="AK963">
            <v>1</v>
          </cell>
          <cell r="AL963">
            <v>1</v>
          </cell>
          <cell r="AM963">
            <v>20</v>
          </cell>
        </row>
        <row r="964">
          <cell r="A964" t="str">
            <v>VTC30</v>
          </cell>
          <cell r="B964">
            <v>227.7</v>
          </cell>
          <cell r="C964">
            <v>260.39999999999998</v>
          </cell>
          <cell r="D964">
            <v>275.10000000000002</v>
          </cell>
          <cell r="E964">
            <v>295.05</v>
          </cell>
          <cell r="F964">
            <v>358.05</v>
          </cell>
          <cell r="G964">
            <v>341.25</v>
          </cell>
          <cell r="H964">
            <v>337.05</v>
          </cell>
          <cell r="I964">
            <v>337.05</v>
          </cell>
          <cell r="J964">
            <v>373.8</v>
          </cell>
          <cell r="K964">
            <v>359.1</v>
          </cell>
          <cell r="L964">
            <v>359.1</v>
          </cell>
          <cell r="M964">
            <v>359.1</v>
          </cell>
          <cell r="N964">
            <v>393.75</v>
          </cell>
          <cell r="O964">
            <v>441</v>
          </cell>
          <cell r="P964">
            <v>463.05</v>
          </cell>
          <cell r="S964">
            <v>31</v>
          </cell>
          <cell r="T964">
            <v>35</v>
          </cell>
          <cell r="V964" t="str">
            <v>Cabinet</v>
          </cell>
          <cell r="W964" t="str">
            <v>VANITY</v>
          </cell>
          <cell r="X964" t="str">
            <v>VTC</v>
          </cell>
          <cell r="Y964">
            <v>30</v>
          </cell>
          <cell r="Z964">
            <v>35</v>
          </cell>
          <cell r="AA964">
            <v>21</v>
          </cell>
          <cell r="AB964">
            <v>1</v>
          </cell>
          <cell r="AC964" t="str">
            <v>Vanity Tall Combo 2 drawers, 30 X 34.5 X 21</v>
          </cell>
          <cell r="AD964">
            <v>3</v>
          </cell>
          <cell r="AE964">
            <v>25.25</v>
          </cell>
          <cell r="AF964">
            <v>6.3</v>
          </cell>
          <cell r="AG964">
            <v>13.5</v>
          </cell>
          <cell r="AH964">
            <v>91.774179687500009</v>
          </cell>
          <cell r="AI964">
            <v>3</v>
          </cell>
          <cell r="AJ964">
            <v>1</v>
          </cell>
          <cell r="AK964">
            <v>1</v>
          </cell>
          <cell r="AL964">
            <v>1</v>
          </cell>
          <cell r="AM964">
            <v>20</v>
          </cell>
        </row>
        <row r="965">
          <cell r="A965" t="str">
            <v>VTC33</v>
          </cell>
          <cell r="B965">
            <v>229.8</v>
          </cell>
          <cell r="C965">
            <v>267.75</v>
          </cell>
          <cell r="D965">
            <v>283.5</v>
          </cell>
          <cell r="E965">
            <v>304.5</v>
          </cell>
          <cell r="F965">
            <v>373.5</v>
          </cell>
          <cell r="G965">
            <v>360.15</v>
          </cell>
          <cell r="H965">
            <v>345.45</v>
          </cell>
          <cell r="I965">
            <v>345.45</v>
          </cell>
          <cell r="J965">
            <v>384.3</v>
          </cell>
          <cell r="K965">
            <v>368.55</v>
          </cell>
          <cell r="L965">
            <v>368.55</v>
          </cell>
          <cell r="M965">
            <v>368.55</v>
          </cell>
          <cell r="N965">
            <v>406.35</v>
          </cell>
          <cell r="O965">
            <v>454.65</v>
          </cell>
          <cell r="P965">
            <v>478.8</v>
          </cell>
          <cell r="S965">
            <v>31</v>
          </cell>
          <cell r="T965">
            <v>35</v>
          </cell>
          <cell r="V965" t="str">
            <v>Cabinet</v>
          </cell>
          <cell r="W965" t="str">
            <v>VANITY</v>
          </cell>
          <cell r="X965" t="str">
            <v>VTC</v>
          </cell>
          <cell r="Y965">
            <v>33</v>
          </cell>
          <cell r="Z965">
            <v>35</v>
          </cell>
          <cell r="AA965">
            <v>21</v>
          </cell>
          <cell r="AB965">
            <v>1</v>
          </cell>
          <cell r="AC965" t="str">
            <v>Vanity Tall Combo 2 drawers, 33 X 34.5 X 21</v>
          </cell>
          <cell r="AD965">
            <v>3</v>
          </cell>
          <cell r="AE965">
            <v>26.8125</v>
          </cell>
          <cell r="AF965">
            <v>6.9</v>
          </cell>
          <cell r="AG965">
            <v>14.8</v>
          </cell>
          <cell r="AH965">
            <v>97.831992187500006</v>
          </cell>
          <cell r="AI965">
            <v>3</v>
          </cell>
          <cell r="AJ965">
            <v>1</v>
          </cell>
          <cell r="AK965">
            <v>1</v>
          </cell>
          <cell r="AL965">
            <v>1</v>
          </cell>
          <cell r="AM965">
            <v>20</v>
          </cell>
        </row>
        <row r="966">
          <cell r="A966" t="str">
            <v>VTC36</v>
          </cell>
          <cell r="B966">
            <v>244.5</v>
          </cell>
          <cell r="C966">
            <v>295.05</v>
          </cell>
          <cell r="D966">
            <v>311.85000000000002</v>
          </cell>
          <cell r="E966">
            <v>333.9</v>
          </cell>
          <cell r="F966">
            <v>408.9</v>
          </cell>
          <cell r="G966">
            <v>388.5</v>
          </cell>
          <cell r="H966">
            <v>366.45</v>
          </cell>
          <cell r="I966">
            <v>366.45</v>
          </cell>
          <cell r="J966">
            <v>407.4</v>
          </cell>
          <cell r="K966">
            <v>393.75</v>
          </cell>
          <cell r="L966">
            <v>393.75</v>
          </cell>
          <cell r="M966">
            <v>393.75</v>
          </cell>
          <cell r="N966">
            <v>430.5</v>
          </cell>
          <cell r="O966">
            <v>476.7</v>
          </cell>
          <cell r="P966">
            <v>509.25</v>
          </cell>
          <cell r="S966">
            <v>31</v>
          </cell>
          <cell r="T966">
            <v>35</v>
          </cell>
          <cell r="V966" t="str">
            <v>Cabinet</v>
          </cell>
          <cell r="W966" t="str">
            <v>VANITY</v>
          </cell>
          <cell r="X966" t="str">
            <v>VTC</v>
          </cell>
          <cell r="Y966">
            <v>36</v>
          </cell>
          <cell r="Z966">
            <v>35</v>
          </cell>
          <cell r="AA966">
            <v>21</v>
          </cell>
          <cell r="AB966">
            <v>1</v>
          </cell>
          <cell r="AC966" t="str">
            <v>Vanity Tall Combo 2 drawers, 36 X 34.5 X 21</v>
          </cell>
          <cell r="AD966">
            <v>3</v>
          </cell>
          <cell r="AE966">
            <v>28.375</v>
          </cell>
          <cell r="AF966">
            <v>7.5</v>
          </cell>
          <cell r="AG966">
            <v>16.100000000000001</v>
          </cell>
          <cell r="AH966">
            <v>103.8898046875</v>
          </cell>
          <cell r="AI966">
            <v>4</v>
          </cell>
          <cell r="AJ966">
            <v>2</v>
          </cell>
          <cell r="AK966">
            <v>1</v>
          </cell>
          <cell r="AL966">
            <v>1</v>
          </cell>
          <cell r="AM966">
            <v>20</v>
          </cell>
        </row>
        <row r="967">
          <cell r="A967" t="str">
            <v>VTC39</v>
          </cell>
          <cell r="B967">
            <v>247.65</v>
          </cell>
          <cell r="C967">
            <v>294</v>
          </cell>
          <cell r="D967">
            <v>311.85000000000002</v>
          </cell>
          <cell r="E967">
            <v>333.9</v>
          </cell>
          <cell r="F967">
            <v>414.9</v>
          </cell>
          <cell r="G967">
            <v>404.25</v>
          </cell>
          <cell r="H967">
            <v>393.75</v>
          </cell>
          <cell r="I967">
            <v>393.75</v>
          </cell>
          <cell r="J967">
            <v>438.9</v>
          </cell>
          <cell r="K967">
            <v>424.2</v>
          </cell>
          <cell r="L967">
            <v>424.2</v>
          </cell>
          <cell r="M967">
            <v>424.2</v>
          </cell>
          <cell r="N967">
            <v>466.2</v>
          </cell>
          <cell r="O967">
            <v>522.9</v>
          </cell>
          <cell r="P967">
            <v>557.54999999999995</v>
          </cell>
          <cell r="S967">
            <v>31</v>
          </cell>
          <cell r="T967">
            <v>35</v>
          </cell>
          <cell r="V967" t="str">
            <v>Cabinet</v>
          </cell>
          <cell r="W967" t="str">
            <v>VANITY</v>
          </cell>
          <cell r="X967" t="str">
            <v>VTC</v>
          </cell>
          <cell r="Y967">
            <v>39</v>
          </cell>
          <cell r="Z967">
            <v>35</v>
          </cell>
          <cell r="AA967">
            <v>21</v>
          </cell>
          <cell r="AB967">
            <v>1</v>
          </cell>
          <cell r="AC967" t="str">
            <v>Vanity Tall Combo 2 drawers, 39 X 34.5 X 21</v>
          </cell>
          <cell r="AD967">
            <v>3</v>
          </cell>
          <cell r="AE967">
            <v>29.9375</v>
          </cell>
          <cell r="AF967">
            <v>8.1</v>
          </cell>
          <cell r="AG967">
            <v>17.399999999999999</v>
          </cell>
          <cell r="AH967">
            <v>109.9476171875</v>
          </cell>
          <cell r="AI967">
            <v>4</v>
          </cell>
          <cell r="AJ967">
            <v>2</v>
          </cell>
          <cell r="AK967">
            <v>1</v>
          </cell>
          <cell r="AL967">
            <v>1</v>
          </cell>
          <cell r="AM967">
            <v>20</v>
          </cell>
        </row>
        <row r="968">
          <cell r="A968" t="str">
            <v>VTC42</v>
          </cell>
          <cell r="B968">
            <v>252.9</v>
          </cell>
          <cell r="C968">
            <v>307.64999999999998</v>
          </cell>
          <cell r="D968">
            <v>326.55</v>
          </cell>
          <cell r="E968">
            <v>349.65</v>
          </cell>
          <cell r="F968">
            <v>437.65</v>
          </cell>
          <cell r="G968">
            <v>424.2</v>
          </cell>
          <cell r="H968">
            <v>404.25</v>
          </cell>
          <cell r="I968">
            <v>404.25</v>
          </cell>
          <cell r="J968">
            <v>451.5</v>
          </cell>
          <cell r="K968">
            <v>434.7</v>
          </cell>
          <cell r="L968">
            <v>434.7</v>
          </cell>
          <cell r="M968">
            <v>434.7</v>
          </cell>
          <cell r="N968">
            <v>479.85</v>
          </cell>
          <cell r="O968">
            <v>539.70000000000005</v>
          </cell>
          <cell r="P968">
            <v>573.29999999999995</v>
          </cell>
          <cell r="S968">
            <v>31</v>
          </cell>
          <cell r="T968">
            <v>35</v>
          </cell>
          <cell r="V968" t="str">
            <v>Cabinet</v>
          </cell>
          <cell r="W968" t="str">
            <v>VANITY</v>
          </cell>
          <cell r="X968" t="str">
            <v>VTC</v>
          </cell>
          <cell r="Y968">
            <v>42</v>
          </cell>
          <cell r="Z968">
            <v>35</v>
          </cell>
          <cell r="AA968">
            <v>21</v>
          </cell>
          <cell r="AB968">
            <v>1</v>
          </cell>
          <cell r="AC968" t="str">
            <v>Vanity Tall Combo 2 drawers, 42 X 34.5 X 21</v>
          </cell>
          <cell r="AD968">
            <v>3</v>
          </cell>
          <cell r="AE968">
            <v>31.5</v>
          </cell>
          <cell r="AF968">
            <v>8.8000000000000007</v>
          </cell>
          <cell r="AG968">
            <v>18.8</v>
          </cell>
          <cell r="AH968">
            <v>116.30542968750001</v>
          </cell>
          <cell r="AI968">
            <v>4</v>
          </cell>
          <cell r="AJ968">
            <v>2</v>
          </cell>
          <cell r="AK968">
            <v>1</v>
          </cell>
          <cell r="AL968">
            <v>1</v>
          </cell>
          <cell r="AM968">
            <v>20</v>
          </cell>
        </row>
        <row r="969">
          <cell r="A969" t="str">
            <v>VTC48</v>
          </cell>
          <cell r="B969">
            <v>298</v>
          </cell>
          <cell r="C969">
            <v>355</v>
          </cell>
          <cell r="D969">
            <v>377</v>
          </cell>
          <cell r="E969">
            <v>405</v>
          </cell>
          <cell r="F969">
            <v>505</v>
          </cell>
          <cell r="G969">
            <v>460</v>
          </cell>
          <cell r="H969">
            <v>482</v>
          </cell>
          <cell r="I969">
            <v>482</v>
          </cell>
          <cell r="J969">
            <v>537</v>
          </cell>
          <cell r="K969">
            <v>519</v>
          </cell>
          <cell r="L969">
            <v>519</v>
          </cell>
          <cell r="M969">
            <v>519</v>
          </cell>
          <cell r="N969">
            <v>571</v>
          </cell>
          <cell r="O969">
            <v>651</v>
          </cell>
          <cell r="P969">
            <v>682</v>
          </cell>
          <cell r="S969">
            <v>31</v>
          </cell>
          <cell r="T969">
            <v>35</v>
          </cell>
          <cell r="V969" t="str">
            <v>Cabinet</v>
          </cell>
          <cell r="W969" t="str">
            <v>VANITY</v>
          </cell>
          <cell r="X969" t="str">
            <v>VTC</v>
          </cell>
          <cell r="Y969">
            <v>48</v>
          </cell>
          <cell r="Z969">
            <v>35</v>
          </cell>
          <cell r="AA969">
            <v>21</v>
          </cell>
          <cell r="AB969">
            <v>0</v>
          </cell>
          <cell r="AC969" t="str">
            <v>Vanity Tall Combo 4 drawers, 48 X 34.5 X 21</v>
          </cell>
          <cell r="AD969">
            <v>3</v>
          </cell>
          <cell r="AE969">
            <v>57.958333333333336</v>
          </cell>
          <cell r="AF969">
            <v>10</v>
          </cell>
          <cell r="AG969">
            <v>21.4</v>
          </cell>
          <cell r="AH969">
            <v>196.60384375000001</v>
          </cell>
          <cell r="AI969">
            <v>6</v>
          </cell>
          <cell r="AJ969">
            <v>2</v>
          </cell>
          <cell r="AK969">
            <v>4</v>
          </cell>
          <cell r="AL969">
            <v>1</v>
          </cell>
          <cell r="AM969">
            <v>20</v>
          </cell>
        </row>
        <row r="970">
          <cell r="A970" t="str">
            <v>VTC54</v>
          </cell>
          <cell r="B970">
            <v>305</v>
          </cell>
          <cell r="C970">
            <v>372</v>
          </cell>
          <cell r="D970">
            <v>395</v>
          </cell>
          <cell r="E970">
            <v>424</v>
          </cell>
          <cell r="F970">
            <v>537</v>
          </cell>
          <cell r="G970">
            <v>494</v>
          </cell>
          <cell r="H970">
            <v>501</v>
          </cell>
          <cell r="I970">
            <v>501</v>
          </cell>
          <cell r="J970">
            <v>561</v>
          </cell>
          <cell r="K970">
            <v>540</v>
          </cell>
          <cell r="L970">
            <v>540</v>
          </cell>
          <cell r="M970">
            <v>540</v>
          </cell>
          <cell r="N970">
            <v>597</v>
          </cell>
          <cell r="O970">
            <v>680</v>
          </cell>
          <cell r="P970">
            <v>714</v>
          </cell>
          <cell r="S970">
            <v>31</v>
          </cell>
          <cell r="T970">
            <v>35</v>
          </cell>
          <cell r="V970" t="str">
            <v>Cabinet</v>
          </cell>
          <cell r="W970" t="str">
            <v>VANITY</v>
          </cell>
          <cell r="X970" t="str">
            <v>VTC</v>
          </cell>
          <cell r="Y970">
            <v>54</v>
          </cell>
          <cell r="Z970">
            <v>35</v>
          </cell>
          <cell r="AA970">
            <v>21</v>
          </cell>
          <cell r="AB970">
            <v>0</v>
          </cell>
          <cell r="AC970" t="str">
            <v>Vanity Tall Combo 4 drawers, 54 X 34.5 X 21</v>
          </cell>
          <cell r="AD970">
            <v>3</v>
          </cell>
          <cell r="AE970">
            <v>62.833333333333336</v>
          </cell>
          <cell r="AF970">
            <v>11.3</v>
          </cell>
          <cell r="AG970">
            <v>24.1</v>
          </cell>
          <cell r="AH970">
            <v>212.24212500000002</v>
          </cell>
          <cell r="AI970">
            <v>6</v>
          </cell>
          <cell r="AJ970">
            <v>2</v>
          </cell>
          <cell r="AK970">
            <v>4</v>
          </cell>
          <cell r="AL970">
            <v>1</v>
          </cell>
          <cell r="AM970">
            <v>30</v>
          </cell>
        </row>
        <row r="971">
          <cell r="A971" t="str">
            <v>VTC60</v>
          </cell>
          <cell r="B971">
            <v>315</v>
          </cell>
          <cell r="C971">
            <v>390</v>
          </cell>
          <cell r="D971">
            <v>414</v>
          </cell>
          <cell r="E971">
            <v>444</v>
          </cell>
          <cell r="F971">
            <v>569</v>
          </cell>
          <cell r="G971">
            <v>514</v>
          </cell>
          <cell r="H971">
            <v>529</v>
          </cell>
          <cell r="I971">
            <v>529</v>
          </cell>
          <cell r="J971">
            <v>592</v>
          </cell>
          <cell r="K971">
            <v>572</v>
          </cell>
          <cell r="L971">
            <v>572</v>
          </cell>
          <cell r="M971">
            <v>572</v>
          </cell>
          <cell r="N971">
            <v>631</v>
          </cell>
          <cell r="O971">
            <v>716</v>
          </cell>
          <cell r="P971">
            <v>759</v>
          </cell>
          <cell r="S971">
            <v>31</v>
          </cell>
          <cell r="T971">
            <v>35</v>
          </cell>
          <cell r="V971" t="str">
            <v>Cabinet</v>
          </cell>
          <cell r="W971" t="str">
            <v>VANITY</v>
          </cell>
          <cell r="X971" t="str">
            <v>VTC</v>
          </cell>
          <cell r="Y971">
            <v>60</v>
          </cell>
          <cell r="Z971">
            <v>35</v>
          </cell>
          <cell r="AA971">
            <v>21</v>
          </cell>
          <cell r="AB971">
            <v>0</v>
          </cell>
          <cell r="AC971" t="str">
            <v>Vanity Tall Combo 4 drawers, 60 X 34.5 X 21</v>
          </cell>
          <cell r="AD971">
            <v>3</v>
          </cell>
          <cell r="AE971">
            <v>67.708333333333329</v>
          </cell>
          <cell r="AF971">
            <v>12.5</v>
          </cell>
          <cell r="AG971">
            <v>26.7</v>
          </cell>
          <cell r="AH971">
            <v>227.58040625000001</v>
          </cell>
          <cell r="AI971">
            <v>6</v>
          </cell>
          <cell r="AJ971">
            <v>2</v>
          </cell>
          <cell r="AK971">
            <v>4</v>
          </cell>
          <cell r="AL971">
            <v>1</v>
          </cell>
          <cell r="AM971">
            <v>30</v>
          </cell>
        </row>
        <row r="972">
          <cell r="A972" t="str">
            <v>VTCB3</v>
          </cell>
          <cell r="B972">
            <v>108</v>
          </cell>
          <cell r="C972">
            <v>108</v>
          </cell>
          <cell r="D972">
            <v>108</v>
          </cell>
          <cell r="E972">
            <v>108</v>
          </cell>
          <cell r="F972">
            <v>114</v>
          </cell>
          <cell r="G972">
            <v>108</v>
          </cell>
          <cell r="H972">
            <v>117</v>
          </cell>
          <cell r="I972">
            <v>117</v>
          </cell>
          <cell r="J972">
            <v>117</v>
          </cell>
          <cell r="K972">
            <v>121</v>
          </cell>
          <cell r="L972">
            <v>121</v>
          </cell>
          <cell r="M972">
            <v>121</v>
          </cell>
          <cell r="N972">
            <v>121</v>
          </cell>
          <cell r="O972">
            <v>121</v>
          </cell>
          <cell r="P972">
            <v>121</v>
          </cell>
          <cell r="S972">
            <v>31</v>
          </cell>
          <cell r="T972">
            <v>35</v>
          </cell>
          <cell r="V972" t="str">
            <v>Cabinet</v>
          </cell>
          <cell r="W972" t="str">
            <v>Col Box</v>
          </cell>
          <cell r="X972" t="str">
            <v>CBT</v>
          </cell>
          <cell r="Y972">
            <v>3</v>
          </cell>
          <cell r="Z972">
            <v>35</v>
          </cell>
          <cell r="AA972">
            <v>21</v>
          </cell>
          <cell r="AB972">
            <v>0</v>
          </cell>
          <cell r="AC972" t="str">
            <v>Column Box w/ Toe Kick, 3 X 35 X 21</v>
          </cell>
          <cell r="AD972">
            <v>1</v>
          </cell>
          <cell r="AE972">
            <v>11.083333333333334</v>
          </cell>
          <cell r="AF972">
            <v>0.6</v>
          </cell>
          <cell r="AG972">
            <v>1.5</v>
          </cell>
          <cell r="AH972">
            <v>27.9765625</v>
          </cell>
          <cell r="AL972">
            <v>1</v>
          </cell>
          <cell r="AM972">
            <v>10</v>
          </cell>
        </row>
        <row r="973">
          <cell r="A973" t="str">
            <v>VTDD30</v>
          </cell>
          <cell r="B973">
            <v>202</v>
          </cell>
          <cell r="C973">
            <v>239</v>
          </cell>
          <cell r="D973">
            <v>253</v>
          </cell>
          <cell r="E973">
            <v>271</v>
          </cell>
          <cell r="F973">
            <v>334</v>
          </cell>
          <cell r="G973">
            <v>341</v>
          </cell>
          <cell r="H973">
            <v>308</v>
          </cell>
          <cell r="I973">
            <v>308</v>
          </cell>
          <cell r="J973">
            <v>341</v>
          </cell>
          <cell r="K973">
            <v>331</v>
          </cell>
          <cell r="L973">
            <v>331</v>
          </cell>
          <cell r="M973">
            <v>331</v>
          </cell>
          <cell r="N973">
            <v>363</v>
          </cell>
          <cell r="O973">
            <v>398</v>
          </cell>
          <cell r="P973">
            <v>421</v>
          </cell>
          <cell r="S973">
            <v>31</v>
          </cell>
          <cell r="T973">
            <v>35</v>
          </cell>
          <cell r="V973" t="str">
            <v>Cabinet</v>
          </cell>
          <cell r="W973" t="str">
            <v>VANITY</v>
          </cell>
          <cell r="X973" t="str">
            <v>VTDD</v>
          </cell>
          <cell r="Y973">
            <v>30</v>
          </cell>
          <cell r="Z973">
            <v>35</v>
          </cell>
          <cell r="AA973">
            <v>21</v>
          </cell>
          <cell r="AB973">
            <v>0</v>
          </cell>
          <cell r="AC973" t="str">
            <v>Vanity Tall Combo 2 Top Drawer, 30 X 34.5 X 21</v>
          </cell>
          <cell r="AD973">
            <v>1</v>
          </cell>
          <cell r="AE973">
            <v>25.104166666666668</v>
          </cell>
          <cell r="AF973">
            <v>6.3</v>
          </cell>
          <cell r="AG973">
            <v>13.5</v>
          </cell>
          <cell r="AH973">
            <v>98.788390625000005</v>
          </cell>
          <cell r="AI973">
            <v>4</v>
          </cell>
          <cell r="AJ973">
            <v>2</v>
          </cell>
          <cell r="AK973">
            <v>2</v>
          </cell>
          <cell r="AL973">
            <v>1</v>
          </cell>
          <cell r="AM973">
            <v>20</v>
          </cell>
        </row>
        <row r="974">
          <cell r="A974" t="str">
            <v>VTDD33</v>
          </cell>
          <cell r="B974">
            <v>204.5</v>
          </cell>
          <cell r="C974">
            <v>244.5</v>
          </cell>
          <cell r="D974">
            <v>259.5</v>
          </cell>
          <cell r="E974">
            <v>278</v>
          </cell>
          <cell r="F974">
            <v>347</v>
          </cell>
          <cell r="G974">
            <v>357.5</v>
          </cell>
          <cell r="H974">
            <v>317.5</v>
          </cell>
          <cell r="I974">
            <v>317.5</v>
          </cell>
          <cell r="J974">
            <v>353.5</v>
          </cell>
          <cell r="K974">
            <v>341.5</v>
          </cell>
          <cell r="L974">
            <v>341.5</v>
          </cell>
          <cell r="M974">
            <v>341.5</v>
          </cell>
          <cell r="N974">
            <v>375</v>
          </cell>
          <cell r="O974">
            <v>421</v>
          </cell>
          <cell r="P974">
            <v>441.5</v>
          </cell>
          <cell r="S974">
            <v>31</v>
          </cell>
          <cell r="T974">
            <v>35</v>
          </cell>
          <cell r="V974" t="str">
            <v>Cabinet</v>
          </cell>
          <cell r="W974" t="str">
            <v>VANITY</v>
          </cell>
          <cell r="X974" t="str">
            <v>VTDD</v>
          </cell>
          <cell r="Y974">
            <v>33</v>
          </cell>
          <cell r="Z974">
            <v>35</v>
          </cell>
          <cell r="AA974">
            <v>21</v>
          </cell>
          <cell r="AB974">
            <v>0</v>
          </cell>
          <cell r="AC974" t="str">
            <v>Vanity Tall Combo 2 Top Drawer, 33 X 34.5 X 21</v>
          </cell>
          <cell r="AD974">
            <v>3</v>
          </cell>
          <cell r="AE974">
            <v>27</v>
          </cell>
          <cell r="AF974">
            <v>6.9</v>
          </cell>
          <cell r="AG974">
            <v>14.8</v>
          </cell>
          <cell r="AH974">
            <v>105</v>
          </cell>
          <cell r="AI974">
            <v>4</v>
          </cell>
          <cell r="AJ974">
            <v>2</v>
          </cell>
          <cell r="AK974">
            <v>2</v>
          </cell>
          <cell r="AL974">
            <v>1</v>
          </cell>
          <cell r="AM974">
            <v>20</v>
          </cell>
        </row>
        <row r="975">
          <cell r="A975" t="str">
            <v>VTDD36</v>
          </cell>
          <cell r="B975">
            <v>207</v>
          </cell>
          <cell r="C975">
            <v>250</v>
          </cell>
          <cell r="D975">
            <v>266</v>
          </cell>
          <cell r="E975">
            <v>285</v>
          </cell>
          <cell r="F975">
            <v>360</v>
          </cell>
          <cell r="G975">
            <v>374</v>
          </cell>
          <cell r="H975">
            <v>327</v>
          </cell>
          <cell r="I975">
            <v>327</v>
          </cell>
          <cell r="J975">
            <v>366</v>
          </cell>
          <cell r="K975">
            <v>352</v>
          </cell>
          <cell r="L975">
            <v>352</v>
          </cell>
          <cell r="M975">
            <v>352</v>
          </cell>
          <cell r="N975">
            <v>387</v>
          </cell>
          <cell r="O975">
            <v>444</v>
          </cell>
          <cell r="P975">
            <v>462</v>
          </cell>
          <cell r="S975">
            <v>31</v>
          </cell>
          <cell r="T975">
            <v>35</v>
          </cell>
          <cell r="V975" t="str">
            <v>Cabinet</v>
          </cell>
          <cell r="W975" t="str">
            <v>VANITY</v>
          </cell>
          <cell r="X975" t="str">
            <v>VTDD</v>
          </cell>
          <cell r="Y975">
            <v>36</v>
          </cell>
          <cell r="Z975">
            <v>35</v>
          </cell>
          <cell r="AA975">
            <v>21</v>
          </cell>
          <cell r="AB975">
            <v>0</v>
          </cell>
          <cell r="AC975" t="str">
            <v>Vanity Tall Combo 2 Top Drawer, 36 X 34.5 X 21</v>
          </cell>
          <cell r="AD975">
            <v>1</v>
          </cell>
          <cell r="AE975">
            <v>28.229166666666668</v>
          </cell>
          <cell r="AF975">
            <v>7.5</v>
          </cell>
          <cell r="AG975">
            <v>16.100000000000001</v>
          </cell>
          <cell r="AH975">
            <v>110.025109375</v>
          </cell>
          <cell r="AI975">
            <v>4</v>
          </cell>
          <cell r="AJ975">
            <v>2</v>
          </cell>
          <cell r="AK975">
            <v>2</v>
          </cell>
          <cell r="AL975">
            <v>1</v>
          </cell>
          <cell r="AM975">
            <v>20</v>
          </cell>
        </row>
        <row r="976">
          <cell r="A976" t="str">
            <v>VTDD42</v>
          </cell>
          <cell r="B976">
            <v>212</v>
          </cell>
          <cell r="C976">
            <v>262</v>
          </cell>
          <cell r="D976">
            <v>279</v>
          </cell>
          <cell r="E976">
            <v>299</v>
          </cell>
          <cell r="F976">
            <v>387</v>
          </cell>
          <cell r="G976">
            <v>406</v>
          </cell>
          <cell r="H976">
            <v>343</v>
          </cell>
          <cell r="I976">
            <v>343</v>
          </cell>
          <cell r="J976">
            <v>386</v>
          </cell>
          <cell r="K976">
            <v>370</v>
          </cell>
          <cell r="L976">
            <v>370</v>
          </cell>
          <cell r="M976">
            <v>370</v>
          </cell>
          <cell r="N976">
            <v>410</v>
          </cell>
          <cell r="O976">
            <v>468</v>
          </cell>
          <cell r="P976">
            <v>490</v>
          </cell>
          <cell r="S976">
            <v>31</v>
          </cell>
          <cell r="T976">
            <v>35</v>
          </cell>
          <cell r="V976" t="str">
            <v>Cabinet</v>
          </cell>
          <cell r="W976" t="str">
            <v>VANITY</v>
          </cell>
          <cell r="X976" t="str">
            <v>VTDD</v>
          </cell>
          <cell r="Y976">
            <v>42</v>
          </cell>
          <cell r="Z976">
            <v>35</v>
          </cell>
          <cell r="AA976">
            <v>21</v>
          </cell>
          <cell r="AB976">
            <v>0</v>
          </cell>
          <cell r="AC976" t="str">
            <v>Vanity Tall Combo 2 Top Drawer, 42 X 34.5 X 21</v>
          </cell>
          <cell r="AD976">
            <v>1</v>
          </cell>
          <cell r="AE976">
            <v>31.354166666666668</v>
          </cell>
          <cell r="AF976">
            <v>8.8000000000000007</v>
          </cell>
          <cell r="AG976">
            <v>18.8</v>
          </cell>
          <cell r="AH976">
            <v>121.56182812500001</v>
          </cell>
          <cell r="AI976">
            <v>4</v>
          </cell>
          <cell r="AJ976">
            <v>2</v>
          </cell>
          <cell r="AK976">
            <v>2</v>
          </cell>
          <cell r="AL976">
            <v>1</v>
          </cell>
          <cell r="AM976">
            <v>20</v>
          </cell>
        </row>
        <row r="977">
          <cell r="A977" t="str">
            <v>VTDD48</v>
          </cell>
          <cell r="B977">
            <v>228</v>
          </cell>
          <cell r="C977">
            <v>294</v>
          </cell>
          <cell r="D977">
            <v>313</v>
          </cell>
          <cell r="E977">
            <v>337</v>
          </cell>
          <cell r="F977">
            <v>437</v>
          </cell>
          <cell r="G977">
            <v>448</v>
          </cell>
          <cell r="H977">
            <v>405</v>
          </cell>
          <cell r="I977">
            <v>405</v>
          </cell>
          <cell r="J977">
            <v>454</v>
          </cell>
          <cell r="K977">
            <v>440</v>
          </cell>
          <cell r="L977">
            <v>440</v>
          </cell>
          <cell r="M977">
            <v>440</v>
          </cell>
          <cell r="N977">
            <v>486</v>
          </cell>
          <cell r="O977">
            <v>565</v>
          </cell>
          <cell r="P977">
            <v>593</v>
          </cell>
          <cell r="S977">
            <v>31</v>
          </cell>
          <cell r="T977">
            <v>35</v>
          </cell>
          <cell r="V977" t="str">
            <v>Cabinet</v>
          </cell>
          <cell r="W977" t="str">
            <v>VANITY</v>
          </cell>
          <cell r="X977" t="str">
            <v>VTDD</v>
          </cell>
          <cell r="Y977">
            <v>48</v>
          </cell>
          <cell r="Z977">
            <v>35</v>
          </cell>
          <cell r="AA977">
            <v>21</v>
          </cell>
          <cell r="AB977">
            <v>0</v>
          </cell>
          <cell r="AC977" t="str">
            <v>Vanity Tall Combo 2 Top Drawer, 48 X 34.5 X 21</v>
          </cell>
          <cell r="AD977">
            <v>3</v>
          </cell>
          <cell r="AE977">
            <v>34.479166666666664</v>
          </cell>
          <cell r="AF977">
            <v>10</v>
          </cell>
          <cell r="AG977">
            <v>21.4</v>
          </cell>
          <cell r="AH977">
            <v>132.798546875</v>
          </cell>
          <cell r="AI977">
            <v>6</v>
          </cell>
          <cell r="AJ977">
            <v>2</v>
          </cell>
          <cell r="AK977">
            <v>2</v>
          </cell>
          <cell r="AL977">
            <v>1</v>
          </cell>
          <cell r="AM977">
            <v>20</v>
          </cell>
        </row>
        <row r="978">
          <cell r="A978" t="str">
            <v>VTDD54</v>
          </cell>
          <cell r="B978">
            <v>293</v>
          </cell>
          <cell r="C978">
            <v>362</v>
          </cell>
          <cell r="D978">
            <v>384</v>
          </cell>
          <cell r="E978">
            <v>413</v>
          </cell>
          <cell r="F978">
            <v>526</v>
          </cell>
          <cell r="G978">
            <v>538</v>
          </cell>
          <cell r="H978">
            <v>477</v>
          </cell>
          <cell r="I978">
            <v>477</v>
          </cell>
          <cell r="J978">
            <v>534</v>
          </cell>
          <cell r="K978">
            <v>516</v>
          </cell>
          <cell r="L978">
            <v>516</v>
          </cell>
          <cell r="M978">
            <v>516</v>
          </cell>
          <cell r="N978">
            <v>569</v>
          </cell>
          <cell r="O978">
            <v>649</v>
          </cell>
          <cell r="P978">
            <v>686</v>
          </cell>
          <cell r="S978">
            <v>31</v>
          </cell>
          <cell r="T978">
            <v>35</v>
          </cell>
          <cell r="V978" t="str">
            <v>Cabinet</v>
          </cell>
          <cell r="W978" t="str">
            <v>VANITY</v>
          </cell>
          <cell r="X978" t="str">
            <v>VTDD</v>
          </cell>
          <cell r="Y978">
            <v>54</v>
          </cell>
          <cell r="Z978">
            <v>35</v>
          </cell>
          <cell r="AA978">
            <v>21</v>
          </cell>
          <cell r="AB978">
            <v>0</v>
          </cell>
          <cell r="AC978" t="str">
            <v>Vanity Tall Combo 2 Top Drawer, 54 X 34.5 X 21</v>
          </cell>
          <cell r="AD978">
            <v>3</v>
          </cell>
          <cell r="AE978">
            <v>47.8125</v>
          </cell>
          <cell r="AF978">
            <v>11.3</v>
          </cell>
          <cell r="AG978">
            <v>24.1</v>
          </cell>
          <cell r="AH978">
            <v>168.26104687500001</v>
          </cell>
          <cell r="AI978">
            <v>6</v>
          </cell>
          <cell r="AJ978">
            <v>2</v>
          </cell>
          <cell r="AK978">
            <v>2</v>
          </cell>
          <cell r="AL978">
            <v>1</v>
          </cell>
          <cell r="AM978">
            <v>30</v>
          </cell>
        </row>
        <row r="979">
          <cell r="A979" t="str">
            <v>VTDD60</v>
          </cell>
          <cell r="B979">
            <v>303</v>
          </cell>
          <cell r="C979">
            <v>383</v>
          </cell>
          <cell r="D979">
            <v>406</v>
          </cell>
          <cell r="E979">
            <v>436</v>
          </cell>
          <cell r="F979">
            <v>561</v>
          </cell>
          <cell r="G979">
            <v>576</v>
          </cell>
          <cell r="H979">
            <v>499</v>
          </cell>
          <cell r="I979">
            <v>499</v>
          </cell>
          <cell r="J979">
            <v>560</v>
          </cell>
          <cell r="K979">
            <v>540</v>
          </cell>
          <cell r="L979">
            <v>540</v>
          </cell>
          <cell r="M979">
            <v>540</v>
          </cell>
          <cell r="N979">
            <v>597</v>
          </cell>
          <cell r="O979">
            <v>679</v>
          </cell>
          <cell r="P979">
            <v>721</v>
          </cell>
          <cell r="S979">
            <v>31</v>
          </cell>
          <cell r="T979">
            <v>35</v>
          </cell>
          <cell r="V979" t="str">
            <v>Cabinet</v>
          </cell>
          <cell r="W979" t="str">
            <v>VANITY</v>
          </cell>
          <cell r="X979" t="str">
            <v>VTDD</v>
          </cell>
          <cell r="Y979">
            <v>60</v>
          </cell>
          <cell r="Z979">
            <v>35</v>
          </cell>
          <cell r="AA979">
            <v>21</v>
          </cell>
          <cell r="AB979">
            <v>0</v>
          </cell>
          <cell r="AC979" t="str">
            <v>Vanity Tall Combo 2 Top Drawer, 60 X 34.5 X 21</v>
          </cell>
          <cell r="AD979">
            <v>3</v>
          </cell>
          <cell r="AE979">
            <v>50.9375</v>
          </cell>
          <cell r="AF979">
            <v>12.5</v>
          </cell>
          <cell r="AG979">
            <v>26.7</v>
          </cell>
          <cell r="AH979">
            <v>179.497765625</v>
          </cell>
          <cell r="AI979">
            <v>6</v>
          </cell>
          <cell r="AJ979">
            <v>2</v>
          </cell>
          <cell r="AK979">
            <v>2</v>
          </cell>
          <cell r="AL979">
            <v>1</v>
          </cell>
          <cell r="AM979">
            <v>30</v>
          </cell>
        </row>
        <row r="980">
          <cell r="A980" t="str">
            <v>VTF12</v>
          </cell>
          <cell r="B980">
            <v>111</v>
          </cell>
          <cell r="C980">
            <v>120</v>
          </cell>
          <cell r="D980">
            <v>126</v>
          </cell>
          <cell r="E980">
            <v>134</v>
          </cell>
          <cell r="F980">
            <v>159</v>
          </cell>
          <cell r="G980">
            <v>172</v>
          </cell>
          <cell r="H980">
            <v>142</v>
          </cell>
          <cell r="I980">
            <v>142</v>
          </cell>
          <cell r="J980">
            <v>156</v>
          </cell>
          <cell r="K980">
            <v>150</v>
          </cell>
          <cell r="L980">
            <v>150</v>
          </cell>
          <cell r="M980">
            <v>150</v>
          </cell>
          <cell r="N980">
            <v>163</v>
          </cell>
          <cell r="O980">
            <v>174</v>
          </cell>
          <cell r="P980">
            <v>190</v>
          </cell>
          <cell r="S980">
            <v>31</v>
          </cell>
          <cell r="T980">
            <v>35</v>
          </cell>
          <cell r="V980" t="str">
            <v>Cabinet</v>
          </cell>
          <cell r="W980" t="str">
            <v>VANITY</v>
          </cell>
          <cell r="X980" t="str">
            <v>VTF</v>
          </cell>
          <cell r="Y980">
            <v>12</v>
          </cell>
          <cell r="Z980">
            <v>35</v>
          </cell>
          <cell r="AA980">
            <v>21</v>
          </cell>
          <cell r="AB980">
            <v>1</v>
          </cell>
          <cell r="AC980" t="str">
            <v>Vanity Tall Full Door, 12 X 34.5 X 21</v>
          </cell>
          <cell r="AD980">
            <v>2</v>
          </cell>
          <cell r="AE980">
            <v>16.020833333333336</v>
          </cell>
          <cell r="AF980">
            <v>2.5</v>
          </cell>
          <cell r="AG980">
            <v>5.5</v>
          </cell>
          <cell r="AH980">
            <v>50.046875</v>
          </cell>
          <cell r="AI980">
            <v>1</v>
          </cell>
          <cell r="AJ980">
            <v>1</v>
          </cell>
          <cell r="AL980">
            <v>1</v>
          </cell>
          <cell r="AM980">
            <v>10</v>
          </cell>
        </row>
        <row r="981">
          <cell r="A981" t="str">
            <v>VTF15</v>
          </cell>
          <cell r="B981">
            <v>115</v>
          </cell>
          <cell r="C981">
            <v>128</v>
          </cell>
          <cell r="D981">
            <v>135</v>
          </cell>
          <cell r="E981">
            <v>144</v>
          </cell>
          <cell r="F981">
            <v>175</v>
          </cell>
          <cell r="G981">
            <v>192</v>
          </cell>
          <cell r="H981">
            <v>150</v>
          </cell>
          <cell r="I981">
            <v>150</v>
          </cell>
          <cell r="J981">
            <v>166</v>
          </cell>
          <cell r="K981">
            <v>160</v>
          </cell>
          <cell r="L981">
            <v>160</v>
          </cell>
          <cell r="M981">
            <v>160</v>
          </cell>
          <cell r="N981">
            <v>174</v>
          </cell>
          <cell r="O981">
            <v>186</v>
          </cell>
          <cell r="P981">
            <v>202</v>
          </cell>
          <cell r="S981">
            <v>31</v>
          </cell>
          <cell r="T981">
            <v>35</v>
          </cell>
          <cell r="V981" t="str">
            <v>Cabinet</v>
          </cell>
          <cell r="W981" t="str">
            <v>VANITY</v>
          </cell>
          <cell r="X981" t="str">
            <v>VTF</v>
          </cell>
          <cell r="Y981">
            <v>15</v>
          </cell>
          <cell r="Z981">
            <v>35</v>
          </cell>
          <cell r="AA981">
            <v>21</v>
          </cell>
          <cell r="AB981">
            <v>1</v>
          </cell>
          <cell r="AC981" t="str">
            <v>Vanity Tall Full Door, 15 X 34.5 X 21</v>
          </cell>
          <cell r="AD981">
            <v>2</v>
          </cell>
          <cell r="AE981">
            <v>17.583333333333336</v>
          </cell>
          <cell r="AF981">
            <v>3.1</v>
          </cell>
          <cell r="AG981">
            <v>6.8</v>
          </cell>
          <cell r="AH981">
            <v>56.309765624999997</v>
          </cell>
          <cell r="AI981">
            <v>1</v>
          </cell>
          <cell r="AJ981">
            <v>1</v>
          </cell>
          <cell r="AL981">
            <v>1</v>
          </cell>
          <cell r="AM981">
            <v>10</v>
          </cell>
        </row>
        <row r="982">
          <cell r="A982" t="str">
            <v>VTF18</v>
          </cell>
          <cell r="B982">
            <v>120</v>
          </cell>
          <cell r="C982">
            <v>135</v>
          </cell>
          <cell r="D982">
            <v>143</v>
          </cell>
          <cell r="E982">
            <v>152</v>
          </cell>
          <cell r="F982">
            <v>190</v>
          </cell>
          <cell r="G982">
            <v>212</v>
          </cell>
          <cell r="H982">
            <v>160</v>
          </cell>
          <cell r="I982">
            <v>160</v>
          </cell>
          <cell r="J982">
            <v>177</v>
          </cell>
          <cell r="K982">
            <v>171</v>
          </cell>
          <cell r="L982">
            <v>171</v>
          </cell>
          <cell r="M982">
            <v>171</v>
          </cell>
          <cell r="N982">
            <v>186</v>
          </cell>
          <cell r="O982">
            <v>197</v>
          </cell>
          <cell r="P982">
            <v>217</v>
          </cell>
          <cell r="S982">
            <v>31</v>
          </cell>
          <cell r="T982">
            <v>35</v>
          </cell>
          <cell r="V982" t="str">
            <v>Cabinet</v>
          </cell>
          <cell r="W982" t="str">
            <v>VANITY</v>
          </cell>
          <cell r="X982" t="str">
            <v>VTF</v>
          </cell>
          <cell r="Y982">
            <v>18</v>
          </cell>
          <cell r="Z982">
            <v>35</v>
          </cell>
          <cell r="AA982">
            <v>21</v>
          </cell>
          <cell r="AB982">
            <v>1</v>
          </cell>
          <cell r="AC982" t="str">
            <v>Vanity Tall Full Door, 18 X 34.5 X 21</v>
          </cell>
          <cell r="AD982">
            <v>2</v>
          </cell>
          <cell r="AE982">
            <v>19.145833333333336</v>
          </cell>
          <cell r="AF982">
            <v>3.8</v>
          </cell>
          <cell r="AG982">
            <v>8.1999999999999993</v>
          </cell>
          <cell r="AH982">
            <v>62.872656249999999</v>
          </cell>
          <cell r="AI982">
            <v>1</v>
          </cell>
          <cell r="AJ982">
            <v>1</v>
          </cell>
          <cell r="AL982">
            <v>1</v>
          </cell>
          <cell r="AM982">
            <v>10</v>
          </cell>
        </row>
        <row r="983">
          <cell r="A983" t="str">
            <v>VTF21</v>
          </cell>
          <cell r="B983">
            <v>123</v>
          </cell>
          <cell r="C983">
            <v>142</v>
          </cell>
          <cell r="D983">
            <v>150</v>
          </cell>
          <cell r="E983">
            <v>160</v>
          </cell>
          <cell r="F983">
            <v>204</v>
          </cell>
          <cell r="G983">
            <v>231</v>
          </cell>
          <cell r="H983">
            <v>167</v>
          </cell>
          <cell r="I983">
            <v>167</v>
          </cell>
          <cell r="J983">
            <v>187</v>
          </cell>
          <cell r="K983">
            <v>179</v>
          </cell>
          <cell r="L983">
            <v>179</v>
          </cell>
          <cell r="M983">
            <v>179</v>
          </cell>
          <cell r="N983">
            <v>196</v>
          </cell>
          <cell r="O983">
            <v>209</v>
          </cell>
          <cell r="P983">
            <v>228</v>
          </cell>
          <cell r="S983">
            <v>31</v>
          </cell>
          <cell r="T983">
            <v>35</v>
          </cell>
          <cell r="V983" t="str">
            <v>Cabinet</v>
          </cell>
          <cell r="W983" t="str">
            <v>VANITY</v>
          </cell>
          <cell r="X983" t="str">
            <v>VTF</v>
          </cell>
          <cell r="Y983">
            <v>21</v>
          </cell>
          <cell r="Z983">
            <v>35</v>
          </cell>
          <cell r="AA983">
            <v>21</v>
          </cell>
          <cell r="AB983">
            <v>1</v>
          </cell>
          <cell r="AC983" t="str">
            <v>Vanity Tall Full Door, 21 X 34.5 X 21</v>
          </cell>
          <cell r="AD983">
            <v>2</v>
          </cell>
          <cell r="AE983">
            <v>20.708333333333336</v>
          </cell>
          <cell r="AF983">
            <v>4.4000000000000004</v>
          </cell>
          <cell r="AG983">
            <v>9.5</v>
          </cell>
          <cell r="AH983">
            <v>69.135546875000003</v>
          </cell>
          <cell r="AI983">
            <v>1</v>
          </cell>
          <cell r="AJ983">
            <v>1</v>
          </cell>
          <cell r="AL983">
            <v>1</v>
          </cell>
          <cell r="AM983">
            <v>10</v>
          </cell>
        </row>
        <row r="984">
          <cell r="A984" t="str">
            <v>VTF24</v>
          </cell>
          <cell r="B984">
            <v>138</v>
          </cell>
          <cell r="C984">
            <v>164</v>
          </cell>
          <cell r="D984">
            <v>174</v>
          </cell>
          <cell r="E984">
            <v>186</v>
          </cell>
          <cell r="F984">
            <v>236</v>
          </cell>
          <cell r="G984">
            <v>261</v>
          </cell>
          <cell r="H984">
            <v>207</v>
          </cell>
          <cell r="I984">
            <v>207</v>
          </cell>
          <cell r="J984">
            <v>229</v>
          </cell>
          <cell r="K984">
            <v>223</v>
          </cell>
          <cell r="L984">
            <v>223</v>
          </cell>
          <cell r="M984">
            <v>223</v>
          </cell>
          <cell r="N984">
            <v>243</v>
          </cell>
          <cell r="O984">
            <v>265</v>
          </cell>
          <cell r="P984">
            <v>291</v>
          </cell>
          <cell r="S984">
            <v>31</v>
          </cell>
          <cell r="T984">
            <v>35</v>
          </cell>
          <cell r="V984" t="str">
            <v>Cabinet</v>
          </cell>
          <cell r="W984" t="str">
            <v>VANITY</v>
          </cell>
          <cell r="X984" t="str">
            <v>VTF</v>
          </cell>
          <cell r="Y984">
            <v>24</v>
          </cell>
          <cell r="Z984">
            <v>35</v>
          </cell>
          <cell r="AA984">
            <v>21</v>
          </cell>
          <cell r="AB984">
            <v>0</v>
          </cell>
          <cell r="AC984" t="str">
            <v>Vanity Tall Full Door, 24 X 34.5 X 21</v>
          </cell>
          <cell r="AD984">
            <v>2</v>
          </cell>
          <cell r="AE984">
            <v>22.270833333333336</v>
          </cell>
          <cell r="AF984">
            <v>5</v>
          </cell>
          <cell r="AG984">
            <v>10.8</v>
          </cell>
          <cell r="AH984">
            <v>75.3984375</v>
          </cell>
          <cell r="AI984">
            <v>2</v>
          </cell>
          <cell r="AJ984">
            <v>2</v>
          </cell>
          <cell r="AL984">
            <v>1</v>
          </cell>
          <cell r="AM984">
            <v>13</v>
          </cell>
        </row>
        <row r="985">
          <cell r="A985" t="str">
            <v>VTF27</v>
          </cell>
          <cell r="B985">
            <v>142</v>
          </cell>
          <cell r="C985">
            <v>168</v>
          </cell>
          <cell r="D985">
            <v>178</v>
          </cell>
          <cell r="E985">
            <v>191</v>
          </cell>
          <cell r="F985">
            <v>247</v>
          </cell>
          <cell r="G985">
            <v>280</v>
          </cell>
          <cell r="H985">
            <v>215</v>
          </cell>
          <cell r="I985">
            <v>215</v>
          </cell>
          <cell r="J985">
            <v>239</v>
          </cell>
          <cell r="K985">
            <v>233</v>
          </cell>
          <cell r="L985">
            <v>233</v>
          </cell>
          <cell r="M985">
            <v>233</v>
          </cell>
          <cell r="N985">
            <v>254</v>
          </cell>
          <cell r="O985">
            <v>274</v>
          </cell>
          <cell r="P985">
            <v>305</v>
          </cell>
          <cell r="S985">
            <v>31</v>
          </cell>
          <cell r="T985">
            <v>35</v>
          </cell>
          <cell r="V985" t="str">
            <v>Cabinet</v>
          </cell>
          <cell r="W985" t="str">
            <v>VANITY</v>
          </cell>
          <cell r="X985" t="str">
            <v>VTF</v>
          </cell>
          <cell r="Y985">
            <v>27</v>
          </cell>
          <cell r="Z985">
            <v>35</v>
          </cell>
          <cell r="AA985">
            <v>21</v>
          </cell>
          <cell r="AB985">
            <v>0</v>
          </cell>
          <cell r="AC985" t="str">
            <v>Vanity Tall Full Door, 27 X 34.5 X 21</v>
          </cell>
          <cell r="AD985">
            <v>2</v>
          </cell>
          <cell r="AE985">
            <v>23.833333333333332</v>
          </cell>
          <cell r="AF985">
            <v>5.6</v>
          </cell>
          <cell r="AG985">
            <v>12.1</v>
          </cell>
          <cell r="AH985">
            <v>81.661328124999997</v>
          </cell>
          <cell r="AI985">
            <v>2</v>
          </cell>
          <cell r="AJ985">
            <v>2</v>
          </cell>
          <cell r="AL985">
            <v>1</v>
          </cell>
          <cell r="AM985">
            <v>13</v>
          </cell>
        </row>
        <row r="986">
          <cell r="A986" t="str">
            <v>VTF30</v>
          </cell>
          <cell r="B986">
            <v>143</v>
          </cell>
          <cell r="C986">
            <v>178</v>
          </cell>
          <cell r="D986">
            <v>188</v>
          </cell>
          <cell r="E986">
            <v>201</v>
          </cell>
          <cell r="F986">
            <v>264</v>
          </cell>
          <cell r="G986">
            <v>296</v>
          </cell>
          <cell r="H986">
            <v>219</v>
          </cell>
          <cell r="I986">
            <v>219</v>
          </cell>
          <cell r="J986">
            <v>246</v>
          </cell>
          <cell r="K986">
            <v>238</v>
          </cell>
          <cell r="L986">
            <v>238</v>
          </cell>
          <cell r="M986">
            <v>238</v>
          </cell>
          <cell r="N986">
            <v>262</v>
          </cell>
          <cell r="O986">
            <v>285</v>
          </cell>
          <cell r="P986">
            <v>312</v>
          </cell>
          <cell r="S986">
            <v>31</v>
          </cell>
          <cell r="T986">
            <v>35</v>
          </cell>
          <cell r="V986" t="str">
            <v>Cabinet</v>
          </cell>
          <cell r="W986" t="str">
            <v>VANITY</v>
          </cell>
          <cell r="X986" t="str">
            <v>VTF</v>
          </cell>
          <cell r="Y986">
            <v>30</v>
          </cell>
          <cell r="Z986">
            <v>35</v>
          </cell>
          <cell r="AA986">
            <v>21</v>
          </cell>
          <cell r="AB986">
            <v>0</v>
          </cell>
          <cell r="AC986" t="str">
            <v>Vanity Tall Full Door, 30 X 34.5 X 21</v>
          </cell>
          <cell r="AD986">
            <v>2</v>
          </cell>
          <cell r="AE986">
            <v>25.395833333333332</v>
          </cell>
          <cell r="AF986">
            <v>6.3</v>
          </cell>
          <cell r="AG986">
            <v>13.5</v>
          </cell>
          <cell r="AH986">
            <v>88.224218750000006</v>
          </cell>
          <cell r="AI986">
            <v>2</v>
          </cell>
          <cell r="AJ986">
            <v>2</v>
          </cell>
          <cell r="AL986">
            <v>1</v>
          </cell>
          <cell r="AM986">
            <v>13</v>
          </cell>
        </row>
        <row r="987">
          <cell r="A987" t="str">
            <v>VTF33</v>
          </cell>
          <cell r="B987">
            <v>149</v>
          </cell>
          <cell r="C987">
            <v>189</v>
          </cell>
          <cell r="D987">
            <v>201</v>
          </cell>
          <cell r="E987">
            <v>215</v>
          </cell>
          <cell r="F987">
            <v>284</v>
          </cell>
          <cell r="G987">
            <v>318</v>
          </cell>
          <cell r="H987">
            <v>233</v>
          </cell>
          <cell r="I987">
            <v>233</v>
          </cell>
          <cell r="J987">
            <v>259</v>
          </cell>
          <cell r="K987">
            <v>254</v>
          </cell>
          <cell r="L987">
            <v>254</v>
          </cell>
          <cell r="M987">
            <v>254</v>
          </cell>
          <cell r="N987">
            <v>276</v>
          </cell>
          <cell r="O987">
            <v>294</v>
          </cell>
          <cell r="P987">
            <v>333</v>
          </cell>
          <cell r="S987">
            <v>31</v>
          </cell>
          <cell r="T987">
            <v>35</v>
          </cell>
          <cell r="V987" t="str">
            <v>Cabinet</v>
          </cell>
          <cell r="W987" t="str">
            <v>VANITY</v>
          </cell>
          <cell r="X987" t="str">
            <v>VTF</v>
          </cell>
          <cell r="Y987">
            <v>33</v>
          </cell>
          <cell r="Z987">
            <v>35</v>
          </cell>
          <cell r="AA987">
            <v>21</v>
          </cell>
          <cell r="AB987">
            <v>0</v>
          </cell>
          <cell r="AC987" t="str">
            <v>Vanity Tall Full Door, 33 X 34.5 X 21</v>
          </cell>
          <cell r="AD987">
            <v>2</v>
          </cell>
          <cell r="AE987">
            <v>26.958333333333332</v>
          </cell>
          <cell r="AF987">
            <v>6.9</v>
          </cell>
          <cell r="AG987">
            <v>14.8</v>
          </cell>
          <cell r="AH987">
            <v>94.487109375000003</v>
          </cell>
          <cell r="AI987">
            <v>2</v>
          </cell>
          <cell r="AJ987">
            <v>2</v>
          </cell>
          <cell r="AL987">
            <v>1</v>
          </cell>
          <cell r="AM987">
            <v>13</v>
          </cell>
        </row>
        <row r="988">
          <cell r="A988" t="str">
            <v>VTF36</v>
          </cell>
          <cell r="B988">
            <v>152</v>
          </cell>
          <cell r="C988">
            <v>192</v>
          </cell>
          <cell r="D988">
            <v>203</v>
          </cell>
          <cell r="E988">
            <v>218</v>
          </cell>
          <cell r="F988">
            <v>293</v>
          </cell>
          <cell r="G988">
            <v>336</v>
          </cell>
          <cell r="H988">
            <v>238</v>
          </cell>
          <cell r="I988">
            <v>238</v>
          </cell>
          <cell r="J988">
            <v>267</v>
          </cell>
          <cell r="K988">
            <v>260</v>
          </cell>
          <cell r="L988">
            <v>260</v>
          </cell>
          <cell r="M988">
            <v>260</v>
          </cell>
          <cell r="N988">
            <v>284</v>
          </cell>
          <cell r="O988">
            <v>306</v>
          </cell>
          <cell r="P988">
            <v>341</v>
          </cell>
          <cell r="S988">
            <v>31</v>
          </cell>
          <cell r="T988">
            <v>35</v>
          </cell>
          <cell r="V988" t="str">
            <v>Cabinet</v>
          </cell>
          <cell r="W988" t="str">
            <v>VANITY</v>
          </cell>
          <cell r="X988" t="str">
            <v>VTF</v>
          </cell>
          <cell r="Y988">
            <v>36</v>
          </cell>
          <cell r="Z988">
            <v>35</v>
          </cell>
          <cell r="AA988">
            <v>21</v>
          </cell>
          <cell r="AB988">
            <v>0</v>
          </cell>
          <cell r="AC988" t="str">
            <v>Vanity Tall Full Door, 36 X 34.5 X 21</v>
          </cell>
          <cell r="AD988">
            <v>2</v>
          </cell>
          <cell r="AE988">
            <v>28.520833333333332</v>
          </cell>
          <cell r="AF988">
            <v>7.5</v>
          </cell>
          <cell r="AG988">
            <v>16.100000000000001</v>
          </cell>
          <cell r="AH988">
            <v>100.75</v>
          </cell>
          <cell r="AI988">
            <v>2</v>
          </cell>
          <cell r="AJ988">
            <v>2</v>
          </cell>
          <cell r="AL988">
            <v>1</v>
          </cell>
          <cell r="AM988">
            <v>13</v>
          </cell>
        </row>
        <row r="989">
          <cell r="A989" t="str">
            <v>VTF39</v>
          </cell>
          <cell r="B989">
            <v>158</v>
          </cell>
          <cell r="C989">
            <v>198</v>
          </cell>
          <cell r="D989">
            <v>209</v>
          </cell>
          <cell r="E989">
            <v>224</v>
          </cell>
          <cell r="F989">
            <v>305</v>
          </cell>
          <cell r="G989">
            <v>358</v>
          </cell>
          <cell r="H989">
            <v>247</v>
          </cell>
          <cell r="I989">
            <v>247</v>
          </cell>
          <cell r="J989">
            <v>280</v>
          </cell>
          <cell r="K989">
            <v>269</v>
          </cell>
          <cell r="L989">
            <v>269</v>
          </cell>
          <cell r="M989">
            <v>269</v>
          </cell>
          <cell r="N989">
            <v>298</v>
          </cell>
          <cell r="O989">
            <v>323</v>
          </cell>
          <cell r="P989">
            <v>353</v>
          </cell>
          <cell r="S989">
            <v>31</v>
          </cell>
          <cell r="T989">
            <v>35</v>
          </cell>
          <cell r="V989" t="str">
            <v>Cabinet</v>
          </cell>
          <cell r="W989" t="str">
            <v>VANITY</v>
          </cell>
          <cell r="X989" t="str">
            <v>VTF</v>
          </cell>
          <cell r="Y989">
            <v>39</v>
          </cell>
          <cell r="Z989">
            <v>35</v>
          </cell>
          <cell r="AA989">
            <v>21</v>
          </cell>
          <cell r="AB989">
            <v>0</v>
          </cell>
          <cell r="AC989" t="str">
            <v>Vanity Tall Full Door, 39 X 34.5 X 21</v>
          </cell>
          <cell r="AD989">
            <v>2</v>
          </cell>
          <cell r="AE989">
            <v>30.083333333333332</v>
          </cell>
          <cell r="AF989">
            <v>8.1</v>
          </cell>
          <cell r="AG989">
            <v>17.399999999999999</v>
          </cell>
          <cell r="AH989">
            <v>107.012890625</v>
          </cell>
          <cell r="AI989">
            <v>2</v>
          </cell>
          <cell r="AJ989">
            <v>2</v>
          </cell>
          <cell r="AL989">
            <v>1</v>
          </cell>
          <cell r="AM989">
            <v>13</v>
          </cell>
        </row>
        <row r="990">
          <cell r="A990" t="str">
            <v>VTF42</v>
          </cell>
          <cell r="B990">
            <v>165</v>
          </cell>
          <cell r="C990">
            <v>210</v>
          </cell>
          <cell r="D990">
            <v>223</v>
          </cell>
          <cell r="E990">
            <v>238</v>
          </cell>
          <cell r="F990">
            <v>326</v>
          </cell>
          <cell r="G990">
            <v>380</v>
          </cell>
          <cell r="H990">
            <v>257</v>
          </cell>
          <cell r="I990">
            <v>257</v>
          </cell>
          <cell r="J990">
            <v>292</v>
          </cell>
          <cell r="K990">
            <v>281</v>
          </cell>
          <cell r="L990">
            <v>281</v>
          </cell>
          <cell r="M990">
            <v>281</v>
          </cell>
          <cell r="N990">
            <v>311</v>
          </cell>
          <cell r="O990">
            <v>337</v>
          </cell>
          <cell r="P990">
            <v>369</v>
          </cell>
          <cell r="S990">
            <v>31</v>
          </cell>
          <cell r="T990">
            <v>35</v>
          </cell>
          <cell r="V990" t="str">
            <v>Cabinet</v>
          </cell>
          <cell r="W990" t="str">
            <v>VANITY</v>
          </cell>
          <cell r="X990" t="str">
            <v>VTF</v>
          </cell>
          <cell r="Y990">
            <v>42</v>
          </cell>
          <cell r="Z990">
            <v>35</v>
          </cell>
          <cell r="AA990">
            <v>21</v>
          </cell>
          <cell r="AB990">
            <v>0</v>
          </cell>
          <cell r="AC990" t="str">
            <v>Vanity Tall Full Door, 42 X 34.5 X 21</v>
          </cell>
          <cell r="AD990">
            <v>2</v>
          </cell>
          <cell r="AE990">
            <v>31.645833333333332</v>
          </cell>
          <cell r="AF990">
            <v>8.8000000000000007</v>
          </cell>
          <cell r="AG990">
            <v>18.8</v>
          </cell>
          <cell r="AH990">
            <v>113.57578125000001</v>
          </cell>
          <cell r="AI990">
            <v>2</v>
          </cell>
          <cell r="AJ990">
            <v>2</v>
          </cell>
          <cell r="AL990">
            <v>1</v>
          </cell>
          <cell r="AM990">
            <v>13</v>
          </cell>
        </row>
        <row r="991">
          <cell r="A991" t="str">
            <v>VTS21</v>
          </cell>
          <cell r="B991">
            <v>118</v>
          </cell>
          <cell r="C991">
            <v>141</v>
          </cell>
          <cell r="D991">
            <v>150</v>
          </cell>
          <cell r="E991">
            <v>160</v>
          </cell>
          <cell r="F991">
            <v>204</v>
          </cell>
          <cell r="G991">
            <v>214</v>
          </cell>
          <cell r="H991">
            <v>179</v>
          </cell>
          <cell r="I991">
            <v>179</v>
          </cell>
          <cell r="J991">
            <v>200</v>
          </cell>
          <cell r="K991">
            <v>192</v>
          </cell>
          <cell r="L991">
            <v>192</v>
          </cell>
          <cell r="M991">
            <v>192</v>
          </cell>
          <cell r="N991">
            <v>212</v>
          </cell>
          <cell r="O991">
            <v>235</v>
          </cell>
          <cell r="P991">
            <v>250</v>
          </cell>
          <cell r="S991">
            <v>31</v>
          </cell>
          <cell r="T991">
            <v>35</v>
          </cell>
          <cell r="V991" t="str">
            <v>Cabinet</v>
          </cell>
          <cell r="W991" t="str">
            <v>VANITY</v>
          </cell>
          <cell r="X991" t="str">
            <v>VTS</v>
          </cell>
          <cell r="Y991">
            <v>21</v>
          </cell>
          <cell r="Z991">
            <v>35</v>
          </cell>
          <cell r="AA991">
            <v>21</v>
          </cell>
          <cell r="AB991">
            <v>1</v>
          </cell>
          <cell r="AC991" t="str">
            <v>Vanity Tall Sink, 21 X 34.5 X 21</v>
          </cell>
          <cell r="AD991">
            <v>2</v>
          </cell>
          <cell r="AE991">
            <v>15.020833333333334</v>
          </cell>
          <cell r="AF991">
            <v>4.4000000000000004</v>
          </cell>
          <cell r="AG991">
            <v>9.5</v>
          </cell>
          <cell r="AH991">
            <v>51.498828125000003</v>
          </cell>
          <cell r="AI991">
            <v>1</v>
          </cell>
          <cell r="AJ991">
            <v>1</v>
          </cell>
          <cell r="AL991">
            <v>1</v>
          </cell>
          <cell r="AM991">
            <v>0</v>
          </cell>
        </row>
        <row r="992">
          <cell r="A992" t="str">
            <v>VTS24</v>
          </cell>
          <cell r="B992">
            <v>130</v>
          </cell>
          <cell r="C992">
            <v>161</v>
          </cell>
          <cell r="D992">
            <v>171</v>
          </cell>
          <cell r="E992">
            <v>184</v>
          </cell>
          <cell r="F992">
            <v>234</v>
          </cell>
          <cell r="G992">
            <v>239</v>
          </cell>
          <cell r="H992">
            <v>214</v>
          </cell>
          <cell r="I992">
            <v>214</v>
          </cell>
          <cell r="J992">
            <v>238</v>
          </cell>
          <cell r="K992">
            <v>231</v>
          </cell>
          <cell r="L992">
            <v>231</v>
          </cell>
          <cell r="M992">
            <v>231</v>
          </cell>
          <cell r="N992">
            <v>254</v>
          </cell>
          <cell r="O992">
            <v>288</v>
          </cell>
          <cell r="P992">
            <v>306</v>
          </cell>
          <cell r="S992">
            <v>31</v>
          </cell>
          <cell r="T992">
            <v>35</v>
          </cell>
          <cell r="V992" t="str">
            <v>Cabinet</v>
          </cell>
          <cell r="W992" t="str">
            <v>VANITY</v>
          </cell>
          <cell r="X992" t="str">
            <v>VTS</v>
          </cell>
          <cell r="Y992">
            <v>24</v>
          </cell>
          <cell r="Z992">
            <v>35</v>
          </cell>
          <cell r="AA992">
            <v>21</v>
          </cell>
          <cell r="AB992">
            <v>0</v>
          </cell>
          <cell r="AC992" t="str">
            <v>Vanity Tall Sink, 24 X 34.5 X 21</v>
          </cell>
          <cell r="AD992">
            <v>1</v>
          </cell>
          <cell r="AE992">
            <v>15.708333333333334</v>
          </cell>
          <cell r="AF992">
            <v>5</v>
          </cell>
          <cell r="AG992">
            <v>10.8</v>
          </cell>
          <cell r="AH992">
            <v>55.06640625</v>
          </cell>
          <cell r="AI992">
            <v>2</v>
          </cell>
          <cell r="AJ992">
            <v>2</v>
          </cell>
          <cell r="AL992">
            <v>1</v>
          </cell>
          <cell r="AM992">
            <v>18</v>
          </cell>
        </row>
        <row r="993">
          <cell r="A993" t="str">
            <v>VTS27</v>
          </cell>
          <cell r="B993">
            <v>133</v>
          </cell>
          <cell r="C993">
            <v>166</v>
          </cell>
          <cell r="D993">
            <v>176</v>
          </cell>
          <cell r="E993">
            <v>189</v>
          </cell>
          <cell r="F993">
            <v>245</v>
          </cell>
          <cell r="G993">
            <v>255</v>
          </cell>
          <cell r="H993">
            <v>223</v>
          </cell>
          <cell r="I993">
            <v>223</v>
          </cell>
          <cell r="J993">
            <v>250</v>
          </cell>
          <cell r="K993">
            <v>243</v>
          </cell>
          <cell r="L993">
            <v>243</v>
          </cell>
          <cell r="M993">
            <v>243</v>
          </cell>
          <cell r="N993">
            <v>267</v>
          </cell>
          <cell r="O993">
            <v>299</v>
          </cell>
          <cell r="P993">
            <v>323</v>
          </cell>
          <cell r="S993">
            <v>31</v>
          </cell>
          <cell r="T993">
            <v>35</v>
          </cell>
          <cell r="V993" t="str">
            <v>Cabinet</v>
          </cell>
          <cell r="W993" t="str">
            <v>VANITY</v>
          </cell>
          <cell r="X993" t="str">
            <v>VTS</v>
          </cell>
          <cell r="Y993">
            <v>27</v>
          </cell>
          <cell r="Z993">
            <v>35</v>
          </cell>
          <cell r="AA993">
            <v>21</v>
          </cell>
          <cell r="AB993">
            <v>0</v>
          </cell>
          <cell r="AC993" t="str">
            <v>Vanity Tall Sink, 27 X 34.5 X 21</v>
          </cell>
          <cell r="AD993">
            <v>1</v>
          </cell>
          <cell r="AE993">
            <v>16.395833333333332</v>
          </cell>
          <cell r="AF993">
            <v>5.6</v>
          </cell>
          <cell r="AG993">
            <v>12.1</v>
          </cell>
          <cell r="AH993">
            <v>58.633984374999997</v>
          </cell>
          <cell r="AI993">
            <v>2</v>
          </cell>
          <cell r="AJ993">
            <v>2</v>
          </cell>
          <cell r="AL993">
            <v>1</v>
          </cell>
          <cell r="AM993">
            <v>18</v>
          </cell>
        </row>
        <row r="994">
          <cell r="A994" t="str">
            <v>VTS30</v>
          </cell>
          <cell r="B994">
            <v>134</v>
          </cell>
          <cell r="C994">
            <v>174</v>
          </cell>
          <cell r="D994">
            <v>185</v>
          </cell>
          <cell r="E994">
            <v>199</v>
          </cell>
          <cell r="F994">
            <v>262</v>
          </cell>
          <cell r="G994">
            <v>269</v>
          </cell>
          <cell r="H994">
            <v>229</v>
          </cell>
          <cell r="I994">
            <v>229</v>
          </cell>
          <cell r="J994">
            <v>257</v>
          </cell>
          <cell r="K994">
            <v>249</v>
          </cell>
          <cell r="L994">
            <v>249</v>
          </cell>
          <cell r="M994">
            <v>249</v>
          </cell>
          <cell r="N994">
            <v>276</v>
          </cell>
          <cell r="O994">
            <v>311</v>
          </cell>
          <cell r="P994">
            <v>334</v>
          </cell>
          <cell r="S994">
            <v>31</v>
          </cell>
          <cell r="T994">
            <v>35</v>
          </cell>
          <cell r="V994" t="str">
            <v>Cabinet</v>
          </cell>
          <cell r="W994" t="str">
            <v>VANITY</v>
          </cell>
          <cell r="X994" t="str">
            <v>VTS</v>
          </cell>
          <cell r="Y994">
            <v>30</v>
          </cell>
          <cell r="Z994">
            <v>35</v>
          </cell>
          <cell r="AA994">
            <v>21</v>
          </cell>
          <cell r="AB994">
            <v>0</v>
          </cell>
          <cell r="AC994" t="str">
            <v>Vanity Tall Sink, 30 X 34.5 X 21</v>
          </cell>
          <cell r="AD994">
            <v>1</v>
          </cell>
          <cell r="AE994">
            <v>17.083333333333332</v>
          </cell>
          <cell r="AF994">
            <v>6.3</v>
          </cell>
          <cell r="AG994">
            <v>13.5</v>
          </cell>
          <cell r="AH994">
            <v>62.501562499999999</v>
          </cell>
          <cell r="AI994">
            <v>2</v>
          </cell>
          <cell r="AJ994">
            <v>2</v>
          </cell>
          <cell r="AL994">
            <v>1</v>
          </cell>
          <cell r="AM994">
            <v>18</v>
          </cell>
        </row>
        <row r="995">
          <cell r="A995" t="str">
            <v>VTS33</v>
          </cell>
          <cell r="B995">
            <v>137</v>
          </cell>
          <cell r="C995">
            <v>183</v>
          </cell>
          <cell r="D995">
            <v>195</v>
          </cell>
          <cell r="E995">
            <v>209</v>
          </cell>
          <cell r="F995">
            <v>278</v>
          </cell>
          <cell r="G995">
            <v>287</v>
          </cell>
          <cell r="H995">
            <v>239</v>
          </cell>
          <cell r="I995">
            <v>239</v>
          </cell>
          <cell r="J995">
            <v>268</v>
          </cell>
          <cell r="K995">
            <v>263</v>
          </cell>
          <cell r="L995">
            <v>263</v>
          </cell>
          <cell r="M995">
            <v>263</v>
          </cell>
          <cell r="N995">
            <v>288</v>
          </cell>
          <cell r="O995">
            <v>319</v>
          </cell>
          <cell r="P995">
            <v>353</v>
          </cell>
          <cell r="S995">
            <v>31</v>
          </cell>
          <cell r="T995">
            <v>35</v>
          </cell>
          <cell r="V995" t="str">
            <v>Cabinet</v>
          </cell>
          <cell r="W995" t="str">
            <v>VANITY</v>
          </cell>
          <cell r="X995" t="str">
            <v>VTS</v>
          </cell>
          <cell r="Y995">
            <v>33</v>
          </cell>
          <cell r="Z995">
            <v>35</v>
          </cell>
          <cell r="AA995">
            <v>21</v>
          </cell>
          <cell r="AB995">
            <v>0</v>
          </cell>
          <cell r="AC995" t="str">
            <v>Vanity Tall Sink, 33 X 34.5 X 21</v>
          </cell>
          <cell r="AD995">
            <v>1</v>
          </cell>
          <cell r="AE995">
            <v>17.770833333333332</v>
          </cell>
          <cell r="AF995">
            <v>6.9</v>
          </cell>
          <cell r="AG995">
            <v>14.8</v>
          </cell>
          <cell r="AH995">
            <v>66.069140625000003</v>
          </cell>
          <cell r="AI995">
            <v>2</v>
          </cell>
          <cell r="AJ995">
            <v>2</v>
          </cell>
          <cell r="AL995">
            <v>1</v>
          </cell>
          <cell r="AM995">
            <v>18</v>
          </cell>
        </row>
        <row r="996">
          <cell r="A996" t="str">
            <v>VTS36</v>
          </cell>
          <cell r="B996">
            <v>138</v>
          </cell>
          <cell r="C996">
            <v>187</v>
          </cell>
          <cell r="D996">
            <v>199</v>
          </cell>
          <cell r="E996">
            <v>213</v>
          </cell>
          <cell r="F996">
            <v>288</v>
          </cell>
          <cell r="G996">
            <v>302</v>
          </cell>
          <cell r="H996">
            <v>247</v>
          </cell>
          <cell r="I996">
            <v>247</v>
          </cell>
          <cell r="J996">
            <v>277</v>
          </cell>
          <cell r="K996">
            <v>271</v>
          </cell>
          <cell r="L996">
            <v>271</v>
          </cell>
          <cell r="M996">
            <v>271</v>
          </cell>
          <cell r="N996">
            <v>298</v>
          </cell>
          <cell r="O996">
            <v>332</v>
          </cell>
          <cell r="P996">
            <v>366</v>
          </cell>
          <cell r="S996">
            <v>31</v>
          </cell>
          <cell r="T996">
            <v>35</v>
          </cell>
          <cell r="V996" t="str">
            <v>Cabinet</v>
          </cell>
          <cell r="W996" t="str">
            <v>VANITY</v>
          </cell>
          <cell r="X996" t="str">
            <v>VTS</v>
          </cell>
          <cell r="Y996">
            <v>36</v>
          </cell>
          <cell r="Z996">
            <v>35</v>
          </cell>
          <cell r="AA996">
            <v>21</v>
          </cell>
          <cell r="AB996">
            <v>0</v>
          </cell>
          <cell r="AC996" t="str">
            <v>Vanity Tall Sink, 36 X 34.5 X 21</v>
          </cell>
          <cell r="AD996">
            <v>1</v>
          </cell>
          <cell r="AE996">
            <v>18.458333333333332</v>
          </cell>
          <cell r="AF996">
            <v>7.5</v>
          </cell>
          <cell r="AG996">
            <v>16.100000000000001</v>
          </cell>
          <cell r="AH996">
            <v>69.63671875</v>
          </cell>
          <cell r="AI996">
            <v>2</v>
          </cell>
          <cell r="AJ996">
            <v>2</v>
          </cell>
          <cell r="AL996">
            <v>1</v>
          </cell>
          <cell r="AM996">
            <v>18</v>
          </cell>
        </row>
        <row r="997">
          <cell r="A997" t="str">
            <v>VTS39</v>
          </cell>
          <cell r="B997">
            <v>142</v>
          </cell>
          <cell r="C997">
            <v>191</v>
          </cell>
          <cell r="D997">
            <v>203</v>
          </cell>
          <cell r="E997">
            <v>218</v>
          </cell>
          <cell r="F997">
            <v>299</v>
          </cell>
          <cell r="G997">
            <v>318</v>
          </cell>
          <cell r="H997">
            <v>255</v>
          </cell>
          <cell r="I997">
            <v>255</v>
          </cell>
          <cell r="J997">
            <v>289</v>
          </cell>
          <cell r="K997">
            <v>280</v>
          </cell>
          <cell r="L997">
            <v>280</v>
          </cell>
          <cell r="M997">
            <v>280</v>
          </cell>
          <cell r="N997">
            <v>312</v>
          </cell>
          <cell r="O997">
            <v>347</v>
          </cell>
          <cell r="P997">
            <v>380</v>
          </cell>
          <cell r="S997">
            <v>31</v>
          </cell>
          <cell r="T997">
            <v>35</v>
          </cell>
          <cell r="V997" t="str">
            <v>Cabinet</v>
          </cell>
          <cell r="W997" t="str">
            <v>VANITY</v>
          </cell>
          <cell r="X997" t="str">
            <v>VTS</v>
          </cell>
          <cell r="Y997">
            <v>39</v>
          </cell>
          <cell r="Z997">
            <v>35</v>
          </cell>
          <cell r="AA997">
            <v>21</v>
          </cell>
          <cell r="AB997">
            <v>0</v>
          </cell>
          <cell r="AC997" t="str">
            <v>Vanity Tall Sink, 39 X 34.5 X 21</v>
          </cell>
          <cell r="AD997">
            <v>2</v>
          </cell>
          <cell r="AE997">
            <v>19.145833333333332</v>
          </cell>
          <cell r="AF997">
            <v>8.1</v>
          </cell>
          <cell r="AG997">
            <v>17.399999999999999</v>
          </cell>
          <cell r="AH997">
            <v>73.204296874999997</v>
          </cell>
          <cell r="AI997">
            <v>2</v>
          </cell>
          <cell r="AJ997">
            <v>2</v>
          </cell>
          <cell r="AL997">
            <v>1</v>
          </cell>
          <cell r="AM997">
            <v>18</v>
          </cell>
        </row>
        <row r="998">
          <cell r="A998" t="str">
            <v>VTS42</v>
          </cell>
          <cell r="B998">
            <v>147</v>
          </cell>
          <cell r="C998">
            <v>202</v>
          </cell>
          <cell r="D998">
            <v>215</v>
          </cell>
          <cell r="E998">
            <v>230</v>
          </cell>
          <cell r="F998">
            <v>318</v>
          </cell>
          <cell r="G998">
            <v>337</v>
          </cell>
          <cell r="H998">
            <v>266</v>
          </cell>
          <cell r="I998">
            <v>266</v>
          </cell>
          <cell r="J998">
            <v>301</v>
          </cell>
          <cell r="K998">
            <v>292</v>
          </cell>
          <cell r="L998">
            <v>292</v>
          </cell>
          <cell r="M998">
            <v>292</v>
          </cell>
          <cell r="N998">
            <v>325</v>
          </cell>
          <cell r="O998">
            <v>360</v>
          </cell>
          <cell r="P998">
            <v>397</v>
          </cell>
          <cell r="S998">
            <v>31</v>
          </cell>
          <cell r="T998">
            <v>35</v>
          </cell>
          <cell r="V998" t="str">
            <v>Cabinet</v>
          </cell>
          <cell r="W998" t="str">
            <v>VANITY</v>
          </cell>
          <cell r="X998" t="str">
            <v>VTS</v>
          </cell>
          <cell r="Y998">
            <v>42</v>
          </cell>
          <cell r="Z998">
            <v>35</v>
          </cell>
          <cell r="AA998">
            <v>21</v>
          </cell>
          <cell r="AB998">
            <v>0</v>
          </cell>
          <cell r="AC998" t="str">
            <v>Vanity Tall Sink, 42 X 34.5 X 21</v>
          </cell>
          <cell r="AD998">
            <v>1</v>
          </cell>
          <cell r="AE998">
            <v>19.833333333333332</v>
          </cell>
          <cell r="AF998">
            <v>8.8000000000000007</v>
          </cell>
          <cell r="AG998">
            <v>18.8</v>
          </cell>
          <cell r="AH998">
            <v>77.071875000000006</v>
          </cell>
          <cell r="AI998">
            <v>2</v>
          </cell>
          <cell r="AJ998">
            <v>2</v>
          </cell>
          <cell r="AL998">
            <v>1</v>
          </cell>
          <cell r="AM998">
            <v>18</v>
          </cell>
        </row>
        <row r="999">
          <cell r="A999" t="str">
            <v>VTSF21</v>
          </cell>
          <cell r="B999">
            <v>118</v>
          </cell>
          <cell r="C999">
            <v>137</v>
          </cell>
          <cell r="D999">
            <v>145</v>
          </cell>
          <cell r="E999">
            <v>154</v>
          </cell>
          <cell r="F999">
            <v>225</v>
          </cell>
          <cell r="G999">
            <v>225</v>
          </cell>
          <cell r="H999">
            <v>162</v>
          </cell>
          <cell r="I999">
            <v>181</v>
          </cell>
          <cell r="J999">
            <v>181</v>
          </cell>
          <cell r="K999">
            <v>174</v>
          </cell>
          <cell r="L999">
            <v>174</v>
          </cell>
          <cell r="M999">
            <v>174</v>
          </cell>
          <cell r="N999">
            <v>191</v>
          </cell>
          <cell r="O999">
            <v>204</v>
          </cell>
          <cell r="P999">
            <v>222</v>
          </cell>
          <cell r="Q999">
            <v>0</v>
          </cell>
          <cell r="R999">
            <v>0</v>
          </cell>
          <cell r="S999">
            <v>31</v>
          </cell>
          <cell r="T999">
            <v>35</v>
          </cell>
          <cell r="U999">
            <v>0</v>
          </cell>
          <cell r="V999" t="str">
            <v>Cabinet</v>
          </cell>
          <cell r="W999" t="str">
            <v>VANITY</v>
          </cell>
          <cell r="X999" t="str">
            <v>VTSF</v>
          </cell>
          <cell r="Y999">
            <v>21</v>
          </cell>
          <cell r="Z999">
            <v>35</v>
          </cell>
          <cell r="AA999">
            <v>21</v>
          </cell>
          <cell r="AB999" t="b">
            <v>1</v>
          </cell>
          <cell r="AC999" t="str">
            <v>Vanity Tall Sink Full Door, 21 X 34.5 X 21</v>
          </cell>
          <cell r="AD999">
            <v>3</v>
          </cell>
          <cell r="AE999">
            <v>15.020833333333334</v>
          </cell>
          <cell r="AF999">
            <v>4.4000000000000004</v>
          </cell>
          <cell r="AG999">
            <v>9.5</v>
          </cell>
          <cell r="AH999">
            <v>51.498828125000003</v>
          </cell>
          <cell r="AI999">
            <v>1</v>
          </cell>
          <cell r="AJ999">
            <v>1</v>
          </cell>
          <cell r="AK999">
            <v>0</v>
          </cell>
          <cell r="AL999">
            <v>1</v>
          </cell>
          <cell r="AM999">
            <v>0</v>
          </cell>
          <cell r="AN999">
            <v>0</v>
          </cell>
        </row>
        <row r="1000">
          <cell r="A1000" t="str">
            <v>VTSF24</v>
          </cell>
          <cell r="B1000">
            <v>130</v>
          </cell>
          <cell r="C1000">
            <v>156</v>
          </cell>
          <cell r="D1000">
            <v>166</v>
          </cell>
          <cell r="E1000">
            <v>177</v>
          </cell>
          <cell r="F1000">
            <v>252</v>
          </cell>
          <cell r="G1000">
            <v>252</v>
          </cell>
          <cell r="H1000">
            <v>198</v>
          </cell>
          <cell r="I1000">
            <v>221</v>
          </cell>
          <cell r="J1000">
            <v>221</v>
          </cell>
          <cell r="K1000">
            <v>215</v>
          </cell>
          <cell r="L1000">
            <v>215</v>
          </cell>
          <cell r="M1000">
            <v>215</v>
          </cell>
          <cell r="N1000">
            <v>235</v>
          </cell>
          <cell r="O1000">
            <v>256</v>
          </cell>
          <cell r="P1000">
            <v>282</v>
          </cell>
          <cell r="Q1000">
            <v>0</v>
          </cell>
          <cell r="R1000">
            <v>0</v>
          </cell>
          <cell r="S1000">
            <v>31</v>
          </cell>
          <cell r="T1000">
            <v>35</v>
          </cell>
          <cell r="U1000">
            <v>0</v>
          </cell>
          <cell r="V1000" t="str">
            <v>Cabinet</v>
          </cell>
          <cell r="W1000" t="str">
            <v>VANITY</v>
          </cell>
          <cell r="X1000" t="str">
            <v>VTSF</v>
          </cell>
          <cell r="Y1000">
            <v>24</v>
          </cell>
          <cell r="Z1000">
            <v>35</v>
          </cell>
          <cell r="AA1000">
            <v>21</v>
          </cell>
          <cell r="AB1000" t="b">
            <v>0</v>
          </cell>
          <cell r="AC1000" t="str">
            <v>Vanity Tall Sink Full Door, 24 X 34.5 X 21</v>
          </cell>
          <cell r="AD1000">
            <v>3</v>
          </cell>
          <cell r="AE1000">
            <v>15.708333333333334</v>
          </cell>
          <cell r="AF1000">
            <v>5</v>
          </cell>
          <cell r="AG1000">
            <v>10.8</v>
          </cell>
          <cell r="AH1000">
            <v>55.06640625</v>
          </cell>
          <cell r="AI1000">
            <v>2</v>
          </cell>
          <cell r="AJ1000">
            <v>2</v>
          </cell>
          <cell r="AK1000">
            <v>0</v>
          </cell>
          <cell r="AL1000">
            <v>1</v>
          </cell>
          <cell r="AM1000">
            <v>18</v>
          </cell>
          <cell r="AN1000">
            <v>0</v>
          </cell>
        </row>
        <row r="1001">
          <cell r="A1001" t="str">
            <v>VTSF27</v>
          </cell>
          <cell r="B1001">
            <v>133</v>
          </cell>
          <cell r="C1001">
            <v>160</v>
          </cell>
          <cell r="D1001">
            <v>169</v>
          </cell>
          <cell r="E1001">
            <v>181</v>
          </cell>
          <cell r="F1001">
            <v>270</v>
          </cell>
          <cell r="G1001">
            <v>270</v>
          </cell>
          <cell r="H1001">
            <v>207</v>
          </cell>
          <cell r="I1001">
            <v>230</v>
          </cell>
          <cell r="J1001">
            <v>230</v>
          </cell>
          <cell r="K1001">
            <v>225</v>
          </cell>
          <cell r="L1001">
            <v>225</v>
          </cell>
          <cell r="M1001">
            <v>225</v>
          </cell>
          <cell r="N1001">
            <v>245</v>
          </cell>
          <cell r="O1001">
            <v>265</v>
          </cell>
          <cell r="P1001">
            <v>296</v>
          </cell>
          <cell r="Q1001">
            <v>0</v>
          </cell>
          <cell r="R1001">
            <v>0</v>
          </cell>
          <cell r="S1001">
            <v>31</v>
          </cell>
          <cell r="T1001">
            <v>35</v>
          </cell>
          <cell r="U1001">
            <v>0</v>
          </cell>
          <cell r="V1001" t="str">
            <v>Cabinet</v>
          </cell>
          <cell r="W1001" t="str">
            <v>VANITY</v>
          </cell>
          <cell r="X1001" t="str">
            <v>VTSF</v>
          </cell>
          <cell r="Y1001">
            <v>27</v>
          </cell>
          <cell r="Z1001">
            <v>35</v>
          </cell>
          <cell r="AA1001">
            <v>21</v>
          </cell>
          <cell r="AB1001" t="b">
            <v>0</v>
          </cell>
          <cell r="AC1001" t="str">
            <v>Vanity Tall Sink Full Door, 27 X 34.5 X 21</v>
          </cell>
          <cell r="AD1001">
            <v>3</v>
          </cell>
          <cell r="AE1001">
            <v>16.395833333333332</v>
          </cell>
          <cell r="AF1001">
            <v>5.6</v>
          </cell>
          <cell r="AG1001">
            <v>12.1</v>
          </cell>
          <cell r="AH1001">
            <v>58.633984374999997</v>
          </cell>
          <cell r="AI1001">
            <v>2</v>
          </cell>
          <cell r="AJ1001">
            <v>2</v>
          </cell>
          <cell r="AK1001">
            <v>0</v>
          </cell>
          <cell r="AL1001">
            <v>1</v>
          </cell>
          <cell r="AM1001">
            <v>18</v>
          </cell>
          <cell r="AN1001">
            <v>0</v>
          </cell>
        </row>
        <row r="1002">
          <cell r="A1002" t="str">
            <v>VTSF30</v>
          </cell>
          <cell r="B1002">
            <v>133</v>
          </cell>
          <cell r="C1002">
            <v>169</v>
          </cell>
          <cell r="D1002">
            <v>178</v>
          </cell>
          <cell r="E1002">
            <v>191</v>
          </cell>
          <cell r="F1002">
            <v>286</v>
          </cell>
          <cell r="G1002">
            <v>286</v>
          </cell>
          <cell r="H1002">
            <v>210</v>
          </cell>
          <cell r="I1002">
            <v>236</v>
          </cell>
          <cell r="J1002">
            <v>236</v>
          </cell>
          <cell r="K1002">
            <v>229</v>
          </cell>
          <cell r="L1002">
            <v>229</v>
          </cell>
          <cell r="M1002">
            <v>229</v>
          </cell>
          <cell r="N1002">
            <v>252</v>
          </cell>
          <cell r="O1002">
            <v>275</v>
          </cell>
          <cell r="P1002">
            <v>302</v>
          </cell>
          <cell r="Q1002">
            <v>0</v>
          </cell>
          <cell r="R1002">
            <v>0</v>
          </cell>
          <cell r="S1002">
            <v>31</v>
          </cell>
          <cell r="T1002">
            <v>35</v>
          </cell>
          <cell r="U1002">
            <v>0</v>
          </cell>
          <cell r="V1002" t="str">
            <v>Cabinet</v>
          </cell>
          <cell r="W1002" t="str">
            <v>VANITY</v>
          </cell>
          <cell r="X1002" t="str">
            <v>VTSF</v>
          </cell>
          <cell r="Y1002">
            <v>30</v>
          </cell>
          <cell r="Z1002">
            <v>35</v>
          </cell>
          <cell r="AA1002">
            <v>21</v>
          </cell>
          <cell r="AB1002" t="b">
            <v>0</v>
          </cell>
          <cell r="AC1002" t="str">
            <v>Vanity Tall Sink Full Door, 30 X 34.5 X 21</v>
          </cell>
          <cell r="AD1002">
            <v>3</v>
          </cell>
          <cell r="AE1002">
            <v>17.083333333333332</v>
          </cell>
          <cell r="AF1002">
            <v>6.3</v>
          </cell>
          <cell r="AG1002">
            <v>13.5</v>
          </cell>
          <cell r="AH1002">
            <v>62.501562499999999</v>
          </cell>
          <cell r="AI1002">
            <v>2</v>
          </cell>
          <cell r="AJ1002">
            <v>2</v>
          </cell>
          <cell r="AK1002">
            <v>0</v>
          </cell>
          <cell r="AL1002">
            <v>1</v>
          </cell>
          <cell r="AM1002">
            <v>18</v>
          </cell>
          <cell r="AN1002">
            <v>0</v>
          </cell>
        </row>
        <row r="1003">
          <cell r="A1003" t="str">
            <v>VTSF33</v>
          </cell>
          <cell r="B1003">
            <v>136</v>
          </cell>
          <cell r="C1003">
            <v>177</v>
          </cell>
          <cell r="D1003">
            <v>188</v>
          </cell>
          <cell r="E1003">
            <v>201</v>
          </cell>
          <cell r="F1003">
            <v>305</v>
          </cell>
          <cell r="G1003">
            <v>305</v>
          </cell>
          <cell r="H1003">
            <v>220</v>
          </cell>
          <cell r="I1003">
            <v>246</v>
          </cell>
          <cell r="J1003">
            <v>246</v>
          </cell>
          <cell r="K1003">
            <v>242</v>
          </cell>
          <cell r="L1003">
            <v>242</v>
          </cell>
          <cell r="M1003">
            <v>242</v>
          </cell>
          <cell r="N1003">
            <v>262</v>
          </cell>
          <cell r="O1003">
            <v>281</v>
          </cell>
          <cell r="P1003">
            <v>319</v>
          </cell>
          <cell r="Q1003">
            <v>0</v>
          </cell>
          <cell r="R1003">
            <v>0</v>
          </cell>
          <cell r="S1003">
            <v>31</v>
          </cell>
          <cell r="T1003">
            <v>35</v>
          </cell>
          <cell r="U1003">
            <v>0</v>
          </cell>
          <cell r="V1003" t="str">
            <v>Cabinet</v>
          </cell>
          <cell r="W1003" t="str">
            <v>VANITY</v>
          </cell>
          <cell r="X1003" t="str">
            <v>VTSF</v>
          </cell>
          <cell r="Y1003">
            <v>33</v>
          </cell>
          <cell r="Z1003">
            <v>35</v>
          </cell>
          <cell r="AA1003">
            <v>21</v>
          </cell>
          <cell r="AB1003" t="b">
            <v>0</v>
          </cell>
          <cell r="AC1003" t="str">
            <v>Vanity Tall Sink Full Door, 33 X 34.5 X 21</v>
          </cell>
          <cell r="AD1003">
            <v>3</v>
          </cell>
          <cell r="AE1003">
            <v>17.770833333333332</v>
          </cell>
          <cell r="AF1003">
            <v>6.9</v>
          </cell>
          <cell r="AG1003">
            <v>14.8</v>
          </cell>
          <cell r="AH1003">
            <v>66.069140625000003</v>
          </cell>
          <cell r="AI1003">
            <v>2</v>
          </cell>
          <cell r="AJ1003">
            <v>2</v>
          </cell>
          <cell r="AK1003">
            <v>0</v>
          </cell>
          <cell r="AL1003">
            <v>1</v>
          </cell>
          <cell r="AM1003">
            <v>18</v>
          </cell>
          <cell r="AN1003">
            <v>0</v>
          </cell>
        </row>
        <row r="1004">
          <cell r="A1004" t="str">
            <v>VTSF36</v>
          </cell>
          <cell r="B1004">
            <v>138</v>
          </cell>
          <cell r="C1004">
            <v>179</v>
          </cell>
          <cell r="D1004">
            <v>190</v>
          </cell>
          <cell r="E1004">
            <v>203</v>
          </cell>
          <cell r="F1004">
            <v>322</v>
          </cell>
          <cell r="G1004">
            <v>322</v>
          </cell>
          <cell r="H1004">
            <v>225</v>
          </cell>
          <cell r="I1004">
            <v>253</v>
          </cell>
          <cell r="J1004">
            <v>253</v>
          </cell>
          <cell r="K1004">
            <v>247</v>
          </cell>
          <cell r="L1004">
            <v>247</v>
          </cell>
          <cell r="M1004">
            <v>247</v>
          </cell>
          <cell r="N1004">
            <v>270</v>
          </cell>
          <cell r="O1004">
            <v>292</v>
          </cell>
          <cell r="P1004">
            <v>326</v>
          </cell>
          <cell r="Q1004">
            <v>0</v>
          </cell>
          <cell r="R1004">
            <v>0</v>
          </cell>
          <cell r="S1004">
            <v>31</v>
          </cell>
          <cell r="T1004">
            <v>35</v>
          </cell>
          <cell r="U1004">
            <v>0</v>
          </cell>
          <cell r="V1004" t="str">
            <v>Cabinet</v>
          </cell>
          <cell r="W1004" t="str">
            <v>VANITY</v>
          </cell>
          <cell r="X1004" t="str">
            <v>VTSF</v>
          </cell>
          <cell r="Y1004">
            <v>36</v>
          </cell>
          <cell r="Z1004">
            <v>35</v>
          </cell>
          <cell r="AA1004">
            <v>21</v>
          </cell>
          <cell r="AB1004" t="b">
            <v>0</v>
          </cell>
          <cell r="AC1004" t="str">
            <v>Vanity Tall Sink Full Door, 36 X 34.5 X 21</v>
          </cell>
          <cell r="AD1004">
            <v>3</v>
          </cell>
          <cell r="AE1004">
            <v>18.458333333333332</v>
          </cell>
          <cell r="AF1004">
            <v>7.5</v>
          </cell>
          <cell r="AG1004">
            <v>16.100000000000001</v>
          </cell>
          <cell r="AH1004">
            <v>69.63671875</v>
          </cell>
          <cell r="AI1004">
            <v>2</v>
          </cell>
          <cell r="AJ1004">
            <v>2</v>
          </cell>
          <cell r="AK1004">
            <v>0</v>
          </cell>
          <cell r="AL1004">
            <v>1</v>
          </cell>
          <cell r="AM1004">
            <v>18</v>
          </cell>
          <cell r="AN1004">
            <v>0</v>
          </cell>
        </row>
        <row r="1005">
          <cell r="A1005" t="str">
            <v>VTSF39</v>
          </cell>
          <cell r="B1005">
            <v>142</v>
          </cell>
          <cell r="C1005">
            <v>183</v>
          </cell>
          <cell r="D1005">
            <v>194</v>
          </cell>
          <cell r="E1005">
            <v>208</v>
          </cell>
          <cell r="F1005">
            <v>342</v>
          </cell>
          <cell r="G1005">
            <v>342</v>
          </cell>
          <cell r="H1005">
            <v>231</v>
          </cell>
          <cell r="I1005">
            <v>264</v>
          </cell>
          <cell r="J1005">
            <v>264</v>
          </cell>
          <cell r="K1005">
            <v>253</v>
          </cell>
          <cell r="L1005">
            <v>253</v>
          </cell>
          <cell r="M1005">
            <v>253</v>
          </cell>
          <cell r="N1005">
            <v>282</v>
          </cell>
          <cell r="O1005">
            <v>307</v>
          </cell>
          <cell r="P1005">
            <v>336</v>
          </cell>
          <cell r="Q1005">
            <v>0</v>
          </cell>
          <cell r="R1005">
            <v>0</v>
          </cell>
          <cell r="S1005">
            <v>31</v>
          </cell>
          <cell r="T1005">
            <v>35</v>
          </cell>
          <cell r="U1005">
            <v>0</v>
          </cell>
          <cell r="V1005" t="str">
            <v>Cabinet</v>
          </cell>
          <cell r="W1005" t="str">
            <v>VANITY</v>
          </cell>
          <cell r="X1005" t="str">
            <v>VTSF</v>
          </cell>
          <cell r="Y1005">
            <v>39</v>
          </cell>
          <cell r="Z1005">
            <v>35</v>
          </cell>
          <cell r="AA1005">
            <v>21</v>
          </cell>
          <cell r="AB1005" t="b">
            <v>0</v>
          </cell>
          <cell r="AC1005" t="str">
            <v>Vanity Tall Sink Full Door, 39 X 34.5 X 21</v>
          </cell>
          <cell r="AD1005">
            <v>3</v>
          </cell>
          <cell r="AE1005">
            <v>19.145833333333332</v>
          </cell>
          <cell r="AF1005">
            <v>8.1</v>
          </cell>
          <cell r="AG1005">
            <v>17.399999999999999</v>
          </cell>
          <cell r="AH1005">
            <v>73.204296874999997</v>
          </cell>
          <cell r="AI1005">
            <v>2</v>
          </cell>
          <cell r="AJ1005">
            <v>2</v>
          </cell>
          <cell r="AK1005">
            <v>0</v>
          </cell>
          <cell r="AL1005">
            <v>1</v>
          </cell>
          <cell r="AM1005">
            <v>18</v>
          </cell>
          <cell r="AN1005">
            <v>0</v>
          </cell>
        </row>
        <row r="1006">
          <cell r="A1006" t="str">
            <v>VTSF42</v>
          </cell>
          <cell r="B1006">
            <v>146</v>
          </cell>
          <cell r="C1006">
            <v>194</v>
          </cell>
          <cell r="D1006">
            <v>206</v>
          </cell>
          <cell r="E1006">
            <v>220</v>
          </cell>
          <cell r="F1006">
            <v>362</v>
          </cell>
          <cell r="G1006">
            <v>362</v>
          </cell>
          <cell r="H1006">
            <v>240</v>
          </cell>
          <cell r="I1006">
            <v>274</v>
          </cell>
          <cell r="J1006">
            <v>274</v>
          </cell>
          <cell r="K1006">
            <v>264</v>
          </cell>
          <cell r="L1006">
            <v>264</v>
          </cell>
          <cell r="M1006">
            <v>264</v>
          </cell>
          <cell r="N1006">
            <v>293</v>
          </cell>
          <cell r="O1006">
            <v>319</v>
          </cell>
          <cell r="P1006">
            <v>350</v>
          </cell>
          <cell r="Q1006">
            <v>0</v>
          </cell>
          <cell r="R1006">
            <v>0</v>
          </cell>
          <cell r="S1006">
            <v>31</v>
          </cell>
          <cell r="T1006">
            <v>35</v>
          </cell>
          <cell r="U1006">
            <v>0</v>
          </cell>
          <cell r="V1006" t="str">
            <v>Cabinet</v>
          </cell>
          <cell r="W1006" t="str">
            <v>VANITY</v>
          </cell>
          <cell r="X1006" t="str">
            <v>VTSF</v>
          </cell>
          <cell r="Y1006">
            <v>42</v>
          </cell>
          <cell r="Z1006">
            <v>35</v>
          </cell>
          <cell r="AA1006">
            <v>21</v>
          </cell>
          <cell r="AB1006" t="b">
            <v>0</v>
          </cell>
          <cell r="AC1006" t="str">
            <v>Vanity Tall Sink Full Door, 42 X 34.5 X 21</v>
          </cell>
          <cell r="AD1006">
            <v>3</v>
          </cell>
          <cell r="AE1006">
            <v>19.833333333333332</v>
          </cell>
          <cell r="AF1006">
            <v>8.8000000000000007</v>
          </cell>
          <cell r="AG1006">
            <v>18.8</v>
          </cell>
          <cell r="AH1006">
            <v>77.071875000000006</v>
          </cell>
          <cell r="AI1006">
            <v>2</v>
          </cell>
          <cell r="AJ1006">
            <v>2</v>
          </cell>
          <cell r="AK1006">
            <v>0</v>
          </cell>
          <cell r="AL1006">
            <v>1</v>
          </cell>
          <cell r="AM1006">
            <v>18</v>
          </cell>
          <cell r="AN1006">
            <v>0</v>
          </cell>
        </row>
        <row r="1007">
          <cell r="A1007" t="str">
            <v>W1230</v>
          </cell>
          <cell r="B1007">
            <v>92</v>
          </cell>
          <cell r="C1007">
            <v>102</v>
          </cell>
          <cell r="D1007">
            <v>108</v>
          </cell>
          <cell r="E1007">
            <v>116</v>
          </cell>
          <cell r="F1007">
            <v>137</v>
          </cell>
          <cell r="G1007">
            <v>153</v>
          </cell>
          <cell r="H1007">
            <v>124</v>
          </cell>
          <cell r="I1007">
            <v>124</v>
          </cell>
          <cell r="J1007">
            <v>137</v>
          </cell>
          <cell r="K1007">
            <v>133</v>
          </cell>
          <cell r="L1007">
            <v>133</v>
          </cell>
          <cell r="M1007">
            <v>133</v>
          </cell>
          <cell r="N1007">
            <v>144</v>
          </cell>
          <cell r="O1007">
            <v>155</v>
          </cell>
          <cell r="P1007">
            <v>169</v>
          </cell>
          <cell r="Q1007">
            <v>86</v>
          </cell>
          <cell r="R1007">
            <v>102</v>
          </cell>
          <cell r="S1007">
            <v>13</v>
          </cell>
          <cell r="T1007">
            <v>14</v>
          </cell>
          <cell r="U1007">
            <v>5</v>
          </cell>
          <cell r="V1007" t="str">
            <v>Cabinet</v>
          </cell>
          <cell r="W1007" t="str">
            <v>WALL</v>
          </cell>
          <cell r="X1007" t="str">
            <v>W</v>
          </cell>
          <cell r="Y1007">
            <v>12</v>
          </cell>
          <cell r="Z1007">
            <v>30</v>
          </cell>
          <cell r="AA1007">
            <v>12</v>
          </cell>
          <cell r="AB1007">
            <v>1</v>
          </cell>
          <cell r="AC1007" t="str">
            <v>Wall Cabinet, 12 X 30 X 12</v>
          </cell>
          <cell r="AD1007">
            <v>1</v>
          </cell>
          <cell r="AE1007">
            <v>11.041666666666666</v>
          </cell>
          <cell r="AF1007">
            <v>2.1</v>
          </cell>
          <cell r="AG1007">
            <v>2.8</v>
          </cell>
          <cell r="AH1007">
            <v>34.667187499999997</v>
          </cell>
          <cell r="AI1007">
            <v>1</v>
          </cell>
          <cell r="AJ1007">
            <v>1</v>
          </cell>
          <cell r="AL1007">
            <v>1</v>
          </cell>
          <cell r="AM1007">
            <v>15</v>
          </cell>
        </row>
        <row r="1008">
          <cell r="A1008" t="str">
            <v>W1236</v>
          </cell>
          <cell r="B1008">
            <v>97</v>
          </cell>
          <cell r="C1008">
            <v>112</v>
          </cell>
          <cell r="D1008">
            <v>118</v>
          </cell>
          <cell r="E1008">
            <v>126</v>
          </cell>
          <cell r="F1008">
            <v>152</v>
          </cell>
          <cell r="G1008">
            <v>170</v>
          </cell>
          <cell r="H1008">
            <v>133</v>
          </cell>
          <cell r="I1008">
            <v>133</v>
          </cell>
          <cell r="J1008">
            <v>148</v>
          </cell>
          <cell r="K1008">
            <v>142</v>
          </cell>
          <cell r="L1008">
            <v>142</v>
          </cell>
          <cell r="M1008">
            <v>142</v>
          </cell>
          <cell r="N1008">
            <v>157</v>
          </cell>
          <cell r="O1008">
            <v>169</v>
          </cell>
          <cell r="P1008">
            <v>184</v>
          </cell>
          <cell r="Q1008">
            <v>96</v>
          </cell>
          <cell r="R1008">
            <v>113</v>
          </cell>
          <cell r="S1008">
            <v>16</v>
          </cell>
          <cell r="T1008">
            <v>17</v>
          </cell>
          <cell r="U1008">
            <v>5</v>
          </cell>
          <cell r="V1008" t="str">
            <v>Cabinet</v>
          </cell>
          <cell r="W1008" t="str">
            <v>WALL</v>
          </cell>
          <cell r="X1008" t="str">
            <v>W</v>
          </cell>
          <cell r="Y1008">
            <v>12</v>
          </cell>
          <cell r="Z1008">
            <v>36</v>
          </cell>
          <cell r="AA1008">
            <v>12</v>
          </cell>
          <cell r="AB1008">
            <v>1</v>
          </cell>
          <cell r="AC1008" t="str">
            <v>Wall Cabinet, 12 X 36 X 12</v>
          </cell>
          <cell r="AD1008">
            <v>1</v>
          </cell>
          <cell r="AE1008">
            <v>12.541666666666666</v>
          </cell>
          <cell r="AF1008">
            <v>2.6</v>
          </cell>
          <cell r="AG1008">
            <v>3.3</v>
          </cell>
          <cell r="AH1008">
            <v>39.448437499999997</v>
          </cell>
          <cell r="AI1008">
            <v>1</v>
          </cell>
          <cell r="AJ1008">
            <v>1</v>
          </cell>
          <cell r="AL1008">
            <v>1</v>
          </cell>
          <cell r="AM1008">
            <v>15</v>
          </cell>
        </row>
        <row r="1009">
          <cell r="A1009" t="str">
            <v>W1242</v>
          </cell>
          <cell r="B1009">
            <v>104</v>
          </cell>
          <cell r="C1009">
            <v>120</v>
          </cell>
          <cell r="D1009">
            <v>126</v>
          </cell>
          <cell r="E1009">
            <v>135</v>
          </cell>
          <cell r="F1009">
            <v>166</v>
          </cell>
          <cell r="G1009">
            <v>190</v>
          </cell>
          <cell r="H1009">
            <v>147</v>
          </cell>
          <cell r="I1009">
            <v>147</v>
          </cell>
          <cell r="J1009">
            <v>163</v>
          </cell>
          <cell r="K1009">
            <v>158</v>
          </cell>
          <cell r="L1009">
            <v>158</v>
          </cell>
          <cell r="M1009">
            <v>158</v>
          </cell>
          <cell r="N1009">
            <v>172</v>
          </cell>
          <cell r="O1009">
            <v>182</v>
          </cell>
          <cell r="P1009">
            <v>206</v>
          </cell>
          <cell r="Q1009">
            <v>133</v>
          </cell>
          <cell r="R1009">
            <v>157</v>
          </cell>
          <cell r="S1009">
            <v>18</v>
          </cell>
          <cell r="T1009">
            <v>20</v>
          </cell>
          <cell r="U1009">
            <v>5</v>
          </cell>
          <cell r="V1009" t="str">
            <v>Cabinet</v>
          </cell>
          <cell r="W1009" t="str">
            <v>WALL</v>
          </cell>
          <cell r="X1009" t="str">
            <v>W</v>
          </cell>
          <cell r="Y1009">
            <v>12</v>
          </cell>
          <cell r="Z1009">
            <v>42</v>
          </cell>
          <cell r="AA1009">
            <v>12</v>
          </cell>
          <cell r="AB1009">
            <v>1</v>
          </cell>
          <cell r="AC1009" t="str">
            <v>Wall Cabinet, 12 X 42 X 12</v>
          </cell>
          <cell r="AD1009">
            <v>1</v>
          </cell>
          <cell r="AE1009">
            <v>14.916666666666668</v>
          </cell>
          <cell r="AF1009">
            <v>3.1</v>
          </cell>
          <cell r="AG1009">
            <v>3.8</v>
          </cell>
          <cell r="AH1009">
            <v>46.690624999999997</v>
          </cell>
          <cell r="AI1009">
            <v>1</v>
          </cell>
          <cell r="AJ1009">
            <v>1</v>
          </cell>
          <cell r="AL1009">
            <v>1</v>
          </cell>
          <cell r="AM1009">
            <v>15</v>
          </cell>
        </row>
        <row r="1010">
          <cell r="A1010" t="str">
            <v>W1530</v>
          </cell>
          <cell r="B1010">
            <v>97</v>
          </cell>
          <cell r="C1010">
            <v>112</v>
          </cell>
          <cell r="D1010">
            <v>118</v>
          </cell>
          <cell r="E1010">
            <v>126</v>
          </cell>
          <cell r="F1010">
            <v>152</v>
          </cell>
          <cell r="G1010">
            <v>174</v>
          </cell>
          <cell r="H1010">
            <v>134</v>
          </cell>
          <cell r="I1010">
            <v>134</v>
          </cell>
          <cell r="J1010">
            <v>149</v>
          </cell>
          <cell r="K1010">
            <v>143</v>
          </cell>
          <cell r="L1010">
            <v>143</v>
          </cell>
          <cell r="M1010">
            <v>143</v>
          </cell>
          <cell r="N1010">
            <v>156</v>
          </cell>
          <cell r="O1010">
            <v>168</v>
          </cell>
          <cell r="P1010">
            <v>183</v>
          </cell>
          <cell r="Q1010">
            <v>100</v>
          </cell>
          <cell r="R1010">
            <v>118</v>
          </cell>
          <cell r="S1010">
            <v>13</v>
          </cell>
          <cell r="T1010">
            <v>14</v>
          </cell>
          <cell r="U1010">
            <v>5</v>
          </cell>
          <cell r="V1010" t="str">
            <v>Cabinet</v>
          </cell>
          <cell r="W1010" t="str">
            <v>WALL</v>
          </cell>
          <cell r="X1010" t="str">
            <v>W</v>
          </cell>
          <cell r="Y1010">
            <v>15</v>
          </cell>
          <cell r="Z1010">
            <v>30</v>
          </cell>
          <cell r="AA1010">
            <v>12</v>
          </cell>
          <cell r="AB1010">
            <v>1</v>
          </cell>
          <cell r="AC1010" t="str">
            <v>Wall Cabinet, 15 X 30 X 12</v>
          </cell>
          <cell r="AD1010">
            <v>1</v>
          </cell>
          <cell r="AE1010">
            <v>12.666666666666668</v>
          </cell>
          <cell r="AF1010">
            <v>2.6</v>
          </cell>
          <cell r="AG1010">
            <v>3.4</v>
          </cell>
          <cell r="AH1010">
            <v>40.151562499999997</v>
          </cell>
          <cell r="AI1010">
            <v>1</v>
          </cell>
          <cell r="AJ1010">
            <v>1</v>
          </cell>
          <cell r="AL1010">
            <v>1</v>
          </cell>
          <cell r="AM1010">
            <v>15</v>
          </cell>
        </row>
        <row r="1011">
          <cell r="A1011" t="str">
            <v>W1536</v>
          </cell>
          <cell r="B1011">
            <v>101</v>
          </cell>
          <cell r="C1011">
            <v>120</v>
          </cell>
          <cell r="D1011">
            <v>126</v>
          </cell>
          <cell r="E1011">
            <v>135</v>
          </cell>
          <cell r="F1011">
            <v>167</v>
          </cell>
          <cell r="G1011">
            <v>193</v>
          </cell>
          <cell r="H1011">
            <v>142</v>
          </cell>
          <cell r="I1011">
            <v>142</v>
          </cell>
          <cell r="J1011">
            <v>159</v>
          </cell>
          <cell r="K1011">
            <v>153</v>
          </cell>
          <cell r="L1011">
            <v>153</v>
          </cell>
          <cell r="M1011">
            <v>153</v>
          </cell>
          <cell r="N1011">
            <v>168</v>
          </cell>
          <cell r="O1011">
            <v>181</v>
          </cell>
          <cell r="P1011">
            <v>198</v>
          </cell>
          <cell r="Q1011">
            <v>110</v>
          </cell>
          <cell r="R1011">
            <v>130</v>
          </cell>
          <cell r="S1011">
            <v>16</v>
          </cell>
          <cell r="T1011">
            <v>17</v>
          </cell>
          <cell r="U1011">
            <v>5</v>
          </cell>
          <cell r="V1011" t="str">
            <v>Cabinet</v>
          </cell>
          <cell r="W1011" t="str">
            <v>WALL</v>
          </cell>
          <cell r="X1011" t="str">
            <v>W</v>
          </cell>
          <cell r="Y1011">
            <v>15</v>
          </cell>
          <cell r="Z1011">
            <v>36</v>
          </cell>
          <cell r="AA1011">
            <v>12</v>
          </cell>
          <cell r="AB1011">
            <v>1</v>
          </cell>
          <cell r="AC1011" t="str">
            <v>Wall Cabinet, 15 X 36 X 12</v>
          </cell>
          <cell r="AD1011">
            <v>1</v>
          </cell>
          <cell r="AE1011">
            <v>14.291666666666668</v>
          </cell>
          <cell r="AF1011">
            <v>3.2</v>
          </cell>
          <cell r="AG1011">
            <v>4.0999999999999996</v>
          </cell>
          <cell r="AH1011">
            <v>45.467187500000001</v>
          </cell>
          <cell r="AI1011">
            <v>1</v>
          </cell>
          <cell r="AJ1011">
            <v>1</v>
          </cell>
          <cell r="AL1011">
            <v>1</v>
          </cell>
          <cell r="AM1011">
            <v>15</v>
          </cell>
        </row>
        <row r="1012">
          <cell r="A1012" t="str">
            <v>W153615</v>
          </cell>
          <cell r="B1012">
            <v>145</v>
          </cell>
          <cell r="C1012">
            <v>160</v>
          </cell>
          <cell r="D1012">
            <v>168</v>
          </cell>
          <cell r="E1012">
            <v>179</v>
          </cell>
          <cell r="F1012">
            <v>211</v>
          </cell>
          <cell r="G1012">
            <v>237</v>
          </cell>
          <cell r="H1012">
            <v>183</v>
          </cell>
          <cell r="I1012">
            <v>183</v>
          </cell>
          <cell r="J1012">
            <v>203</v>
          </cell>
          <cell r="K1012">
            <v>194</v>
          </cell>
          <cell r="L1012">
            <v>194</v>
          </cell>
          <cell r="M1012">
            <v>194</v>
          </cell>
          <cell r="N1012">
            <v>212</v>
          </cell>
          <cell r="O1012">
            <v>225</v>
          </cell>
          <cell r="P1012">
            <v>245</v>
          </cell>
          <cell r="Q1012">
            <v>132</v>
          </cell>
          <cell r="R1012">
            <v>156</v>
          </cell>
          <cell r="S1012">
            <v>21</v>
          </cell>
          <cell r="T1012">
            <v>23</v>
          </cell>
          <cell r="U1012">
            <v>5</v>
          </cell>
          <cell r="V1012" t="str">
            <v>Cabinet</v>
          </cell>
          <cell r="W1012" t="str">
            <v>WALL</v>
          </cell>
          <cell r="X1012" t="str">
            <v>W</v>
          </cell>
          <cell r="Y1012">
            <v>15</v>
          </cell>
          <cell r="Z1012">
            <v>36</v>
          </cell>
          <cell r="AA1012">
            <v>15</v>
          </cell>
          <cell r="AB1012">
            <v>1</v>
          </cell>
          <cell r="AC1012" t="str">
            <v>Wall Cabinet, 15 X 36 X 15</v>
          </cell>
          <cell r="AD1012">
            <v>3</v>
          </cell>
          <cell r="AE1012">
            <v>16.927083333333332</v>
          </cell>
          <cell r="AF1012">
            <v>3.2</v>
          </cell>
          <cell r="AG1012">
            <v>5.0999999999999996</v>
          </cell>
          <cell r="AH1012">
            <v>52.176171875000001</v>
          </cell>
          <cell r="AI1012">
            <v>1</v>
          </cell>
          <cell r="AJ1012">
            <v>1</v>
          </cell>
          <cell r="AL1012">
            <v>1</v>
          </cell>
          <cell r="AM1012">
            <v>15</v>
          </cell>
        </row>
        <row r="1013">
          <cell r="A1013" t="str">
            <v>W1542</v>
          </cell>
          <cell r="B1013">
            <v>109</v>
          </cell>
          <cell r="C1013">
            <v>130</v>
          </cell>
          <cell r="D1013">
            <v>138</v>
          </cell>
          <cell r="E1013">
            <v>147</v>
          </cell>
          <cell r="F1013">
            <v>186</v>
          </cell>
          <cell r="G1013">
            <v>216</v>
          </cell>
          <cell r="H1013">
            <v>157</v>
          </cell>
          <cell r="I1013">
            <v>157</v>
          </cell>
          <cell r="J1013">
            <v>175</v>
          </cell>
          <cell r="K1013">
            <v>170</v>
          </cell>
          <cell r="L1013">
            <v>170</v>
          </cell>
          <cell r="M1013">
            <v>170</v>
          </cell>
          <cell r="N1013">
            <v>185</v>
          </cell>
          <cell r="O1013">
            <v>196</v>
          </cell>
          <cell r="P1013">
            <v>221</v>
          </cell>
          <cell r="Q1013">
            <v>154</v>
          </cell>
          <cell r="R1013">
            <v>182</v>
          </cell>
          <cell r="S1013">
            <v>18</v>
          </cell>
          <cell r="T1013">
            <v>20</v>
          </cell>
          <cell r="U1013">
            <v>5</v>
          </cell>
          <cell r="V1013" t="str">
            <v>Cabinet</v>
          </cell>
          <cell r="W1013" t="str">
            <v>WALL</v>
          </cell>
          <cell r="X1013" t="str">
            <v>W</v>
          </cell>
          <cell r="Y1013">
            <v>15</v>
          </cell>
          <cell r="Z1013">
            <v>42</v>
          </cell>
          <cell r="AA1013">
            <v>12</v>
          </cell>
          <cell r="AB1013">
            <v>1</v>
          </cell>
          <cell r="AC1013" t="str">
            <v>Wall Cabinet, 15 X 42 X 12</v>
          </cell>
          <cell r="AD1013">
            <v>1</v>
          </cell>
          <cell r="AE1013">
            <v>17.041666666666668</v>
          </cell>
          <cell r="AF1013">
            <v>3.9</v>
          </cell>
          <cell r="AG1013">
            <v>4.8</v>
          </cell>
          <cell r="AH1013">
            <v>54.246875000000003</v>
          </cell>
          <cell r="AI1013">
            <v>1</v>
          </cell>
          <cell r="AJ1013">
            <v>1</v>
          </cell>
          <cell r="AL1013">
            <v>1</v>
          </cell>
          <cell r="AM1013">
            <v>15</v>
          </cell>
        </row>
        <row r="1014">
          <cell r="A1014" t="str">
            <v>W154215</v>
          </cell>
          <cell r="B1014">
            <v>162</v>
          </cell>
          <cell r="C1014">
            <v>179</v>
          </cell>
          <cell r="D1014">
            <v>188</v>
          </cell>
          <cell r="E1014">
            <v>201</v>
          </cell>
          <cell r="F1014">
            <v>240</v>
          </cell>
          <cell r="G1014">
            <v>270</v>
          </cell>
          <cell r="H1014">
            <v>207</v>
          </cell>
          <cell r="I1014">
            <v>207</v>
          </cell>
          <cell r="J1014">
            <v>229</v>
          </cell>
          <cell r="K1014">
            <v>220</v>
          </cell>
          <cell r="L1014">
            <v>220</v>
          </cell>
          <cell r="M1014">
            <v>220</v>
          </cell>
          <cell r="N1014">
            <v>239</v>
          </cell>
          <cell r="O1014">
            <v>249</v>
          </cell>
          <cell r="P1014">
            <v>277</v>
          </cell>
          <cell r="Q1014">
            <v>162</v>
          </cell>
          <cell r="R1014">
            <v>191</v>
          </cell>
          <cell r="S1014">
            <v>28</v>
          </cell>
          <cell r="T1014">
            <v>31</v>
          </cell>
          <cell r="U1014">
            <v>5</v>
          </cell>
          <cell r="V1014" t="str">
            <v>Cabinet</v>
          </cell>
          <cell r="W1014" t="str">
            <v>WALL</v>
          </cell>
          <cell r="X1014" t="str">
            <v>W</v>
          </cell>
          <cell r="Y1014">
            <v>15</v>
          </cell>
          <cell r="Z1014">
            <v>42</v>
          </cell>
          <cell r="AA1014">
            <v>15</v>
          </cell>
          <cell r="AB1014">
            <v>1</v>
          </cell>
          <cell r="AC1014" t="str">
            <v>Wall Cabinet, 15 X 42 X 15</v>
          </cell>
          <cell r="AD1014">
            <v>3</v>
          </cell>
          <cell r="AE1014">
            <v>20.208333333333332</v>
          </cell>
          <cell r="AF1014">
            <v>3.9</v>
          </cell>
          <cell r="AG1014">
            <v>5.9</v>
          </cell>
          <cell r="AH1014">
            <v>62.332812500000003</v>
          </cell>
          <cell r="AI1014">
            <v>1</v>
          </cell>
          <cell r="AJ1014">
            <v>1</v>
          </cell>
          <cell r="AL1014">
            <v>1</v>
          </cell>
          <cell r="AM1014">
            <v>15</v>
          </cell>
        </row>
        <row r="1015">
          <cell r="A1015" t="str">
            <v>W1830</v>
          </cell>
          <cell r="B1015">
            <v>101</v>
          </cell>
          <cell r="C1015">
            <v>118</v>
          </cell>
          <cell r="D1015">
            <v>125</v>
          </cell>
          <cell r="E1015">
            <v>133</v>
          </cell>
          <cell r="F1015">
            <v>164</v>
          </cell>
          <cell r="G1015">
            <v>193</v>
          </cell>
          <cell r="H1015">
            <v>142</v>
          </cell>
          <cell r="I1015">
            <v>142</v>
          </cell>
          <cell r="J1015">
            <v>158</v>
          </cell>
          <cell r="K1015">
            <v>153</v>
          </cell>
          <cell r="L1015">
            <v>153</v>
          </cell>
          <cell r="M1015">
            <v>153</v>
          </cell>
          <cell r="N1015">
            <v>167</v>
          </cell>
          <cell r="O1015">
            <v>178</v>
          </cell>
          <cell r="P1015">
            <v>197</v>
          </cell>
          <cell r="Q1015">
            <v>114</v>
          </cell>
          <cell r="R1015">
            <v>134</v>
          </cell>
          <cell r="S1015">
            <v>13</v>
          </cell>
          <cell r="T1015">
            <v>14</v>
          </cell>
          <cell r="U1015">
            <v>5</v>
          </cell>
          <cell r="V1015" t="str">
            <v>Cabinet</v>
          </cell>
          <cell r="W1015" t="str">
            <v>WALL</v>
          </cell>
          <cell r="X1015" t="str">
            <v>W</v>
          </cell>
          <cell r="Y1015">
            <v>18</v>
          </cell>
          <cell r="Z1015">
            <v>30</v>
          </cell>
          <cell r="AA1015">
            <v>12</v>
          </cell>
          <cell r="AB1015">
            <v>1</v>
          </cell>
          <cell r="AC1015" t="str">
            <v>Wall Cabinet, 18 X 30 X 12</v>
          </cell>
          <cell r="AD1015">
            <v>1</v>
          </cell>
          <cell r="AE1015">
            <v>14.291666666666668</v>
          </cell>
          <cell r="AF1015">
            <v>3.1</v>
          </cell>
          <cell r="AG1015">
            <v>4.0999999999999996</v>
          </cell>
          <cell r="AH1015">
            <v>45.635937499999997</v>
          </cell>
          <cell r="AI1015">
            <v>1</v>
          </cell>
          <cell r="AJ1015">
            <v>1</v>
          </cell>
          <cell r="AL1015">
            <v>1</v>
          </cell>
          <cell r="AM1015">
            <v>15</v>
          </cell>
        </row>
        <row r="1016">
          <cell r="A1016" t="str">
            <v>W1836</v>
          </cell>
          <cell r="B1016">
            <v>105</v>
          </cell>
          <cell r="C1016">
            <v>131</v>
          </cell>
          <cell r="D1016">
            <v>138</v>
          </cell>
          <cell r="E1016">
            <v>148</v>
          </cell>
          <cell r="F1016">
            <v>187</v>
          </cell>
          <cell r="G1016">
            <v>216</v>
          </cell>
          <cell r="H1016">
            <v>152</v>
          </cell>
          <cell r="I1016">
            <v>152</v>
          </cell>
          <cell r="J1016">
            <v>171</v>
          </cell>
          <cell r="K1016">
            <v>164</v>
          </cell>
          <cell r="L1016">
            <v>164</v>
          </cell>
          <cell r="M1016">
            <v>164</v>
          </cell>
          <cell r="N1016">
            <v>181</v>
          </cell>
          <cell r="O1016">
            <v>195</v>
          </cell>
          <cell r="P1016">
            <v>212</v>
          </cell>
          <cell r="Q1016">
            <v>125</v>
          </cell>
          <cell r="R1016">
            <v>147</v>
          </cell>
          <cell r="S1016">
            <v>16</v>
          </cell>
          <cell r="T1016">
            <v>17</v>
          </cell>
          <cell r="U1016">
            <v>5</v>
          </cell>
          <cell r="V1016" t="str">
            <v>Cabinet</v>
          </cell>
          <cell r="W1016" t="str">
            <v>WALL</v>
          </cell>
          <cell r="X1016" t="str">
            <v>W</v>
          </cell>
          <cell r="Y1016">
            <v>18</v>
          </cell>
          <cell r="Z1016">
            <v>36</v>
          </cell>
          <cell r="AA1016">
            <v>12</v>
          </cell>
          <cell r="AB1016">
            <v>1</v>
          </cell>
          <cell r="AC1016" t="str">
            <v>Wall Cabinet, 18 X 36 X 12</v>
          </cell>
          <cell r="AD1016">
            <v>1</v>
          </cell>
          <cell r="AE1016">
            <v>16.041666666666668</v>
          </cell>
          <cell r="AF1016">
            <v>3.9</v>
          </cell>
          <cell r="AG1016">
            <v>4.9000000000000004</v>
          </cell>
          <cell r="AH1016">
            <v>51.785937500000003</v>
          </cell>
          <cell r="AI1016">
            <v>1</v>
          </cell>
          <cell r="AJ1016">
            <v>1</v>
          </cell>
          <cell r="AL1016">
            <v>1</v>
          </cell>
          <cell r="AM1016">
            <v>15</v>
          </cell>
        </row>
        <row r="1017">
          <cell r="A1017" t="str">
            <v>W183615</v>
          </cell>
          <cell r="B1017">
            <v>149</v>
          </cell>
          <cell r="C1017">
            <v>171</v>
          </cell>
          <cell r="D1017">
            <v>180</v>
          </cell>
          <cell r="E1017">
            <v>192</v>
          </cell>
          <cell r="F1017">
            <v>231</v>
          </cell>
          <cell r="G1017">
            <v>260</v>
          </cell>
          <cell r="H1017">
            <v>193</v>
          </cell>
          <cell r="I1017">
            <v>193</v>
          </cell>
          <cell r="J1017">
            <v>215</v>
          </cell>
          <cell r="K1017">
            <v>205</v>
          </cell>
          <cell r="L1017">
            <v>205</v>
          </cell>
          <cell r="M1017">
            <v>205</v>
          </cell>
          <cell r="N1017">
            <v>225</v>
          </cell>
          <cell r="O1017">
            <v>239</v>
          </cell>
          <cell r="P1017">
            <v>259</v>
          </cell>
          <cell r="Q1017">
            <v>149</v>
          </cell>
          <cell r="R1017">
            <v>176</v>
          </cell>
          <cell r="S1017">
            <v>21</v>
          </cell>
          <cell r="T1017">
            <v>23</v>
          </cell>
          <cell r="U1017">
            <v>5</v>
          </cell>
          <cell r="V1017" t="str">
            <v>Cabinet</v>
          </cell>
          <cell r="W1017" t="str">
            <v>WALL</v>
          </cell>
          <cell r="X1017" t="str">
            <v>W</v>
          </cell>
          <cell r="Y1017">
            <v>18</v>
          </cell>
          <cell r="Z1017">
            <v>36</v>
          </cell>
          <cell r="AA1017">
            <v>15</v>
          </cell>
          <cell r="AB1017">
            <v>1</v>
          </cell>
          <cell r="AC1017" t="str">
            <v>Wall Cabinet, 18 X 36 X 15</v>
          </cell>
          <cell r="AD1017">
            <v>3</v>
          </cell>
          <cell r="AE1017">
            <v>18.927083333333332</v>
          </cell>
          <cell r="AF1017">
            <v>3.9</v>
          </cell>
          <cell r="AG1017">
            <v>6.1</v>
          </cell>
          <cell r="AH1017">
            <v>59.198046875000003</v>
          </cell>
          <cell r="AI1017">
            <v>1</v>
          </cell>
          <cell r="AJ1017">
            <v>1</v>
          </cell>
          <cell r="AL1017">
            <v>1</v>
          </cell>
          <cell r="AM1017">
            <v>15</v>
          </cell>
        </row>
        <row r="1018">
          <cell r="A1018" t="str">
            <v>W1842</v>
          </cell>
          <cell r="B1018">
            <v>115</v>
          </cell>
          <cell r="C1018">
            <v>143</v>
          </cell>
          <cell r="D1018">
            <v>151</v>
          </cell>
          <cell r="E1018">
            <v>161</v>
          </cell>
          <cell r="F1018">
            <v>207</v>
          </cell>
          <cell r="G1018">
            <v>244</v>
          </cell>
          <cell r="H1018">
            <v>169</v>
          </cell>
          <cell r="I1018">
            <v>169</v>
          </cell>
          <cell r="J1018">
            <v>189</v>
          </cell>
          <cell r="K1018">
            <v>184</v>
          </cell>
          <cell r="L1018">
            <v>184</v>
          </cell>
          <cell r="M1018">
            <v>184</v>
          </cell>
          <cell r="N1018">
            <v>201</v>
          </cell>
          <cell r="O1018">
            <v>210</v>
          </cell>
          <cell r="P1018">
            <v>239</v>
          </cell>
          <cell r="Q1018">
            <v>175</v>
          </cell>
          <cell r="R1018">
            <v>206</v>
          </cell>
          <cell r="S1018">
            <v>18</v>
          </cell>
          <cell r="T1018">
            <v>20</v>
          </cell>
          <cell r="U1018">
            <v>5</v>
          </cell>
          <cell r="V1018" t="str">
            <v>Cabinet</v>
          </cell>
          <cell r="W1018" t="str">
            <v>WALL</v>
          </cell>
          <cell r="X1018" t="str">
            <v>W</v>
          </cell>
          <cell r="Y1018">
            <v>18</v>
          </cell>
          <cell r="Z1018">
            <v>42</v>
          </cell>
          <cell r="AA1018">
            <v>12</v>
          </cell>
          <cell r="AB1018">
            <v>1</v>
          </cell>
          <cell r="AC1018" t="str">
            <v>Wall Cabinet, 18 X 42 X 12</v>
          </cell>
          <cell r="AD1018">
            <v>1</v>
          </cell>
          <cell r="AE1018">
            <v>19.166666666666668</v>
          </cell>
          <cell r="AF1018">
            <v>4.5999999999999996</v>
          </cell>
          <cell r="AG1018">
            <v>5.7</v>
          </cell>
          <cell r="AH1018">
            <v>61.503124999999997</v>
          </cell>
          <cell r="AI1018">
            <v>1</v>
          </cell>
          <cell r="AJ1018">
            <v>1</v>
          </cell>
          <cell r="AL1018">
            <v>1</v>
          </cell>
          <cell r="AM1018">
            <v>15</v>
          </cell>
        </row>
        <row r="1019">
          <cell r="A1019" t="str">
            <v>W184215</v>
          </cell>
          <cell r="B1019">
            <v>168</v>
          </cell>
          <cell r="C1019">
            <v>191</v>
          </cell>
          <cell r="D1019">
            <v>201</v>
          </cell>
          <cell r="E1019">
            <v>214</v>
          </cell>
          <cell r="F1019">
            <v>260</v>
          </cell>
          <cell r="G1019">
            <v>297</v>
          </cell>
          <cell r="H1019">
            <v>219</v>
          </cell>
          <cell r="I1019">
            <v>219</v>
          </cell>
          <cell r="J1019">
            <v>242</v>
          </cell>
          <cell r="K1019">
            <v>234</v>
          </cell>
          <cell r="L1019">
            <v>234</v>
          </cell>
          <cell r="M1019">
            <v>234</v>
          </cell>
          <cell r="N1019">
            <v>254</v>
          </cell>
          <cell r="O1019">
            <v>263</v>
          </cell>
          <cell r="P1019">
            <v>295</v>
          </cell>
          <cell r="Q1019">
            <v>182</v>
          </cell>
          <cell r="R1019">
            <v>215</v>
          </cell>
          <cell r="S1019">
            <v>28</v>
          </cell>
          <cell r="T1019">
            <v>31</v>
          </cell>
          <cell r="U1019">
            <v>5</v>
          </cell>
          <cell r="V1019" t="str">
            <v>Cabinet</v>
          </cell>
          <cell r="W1019" t="str">
            <v>WALL</v>
          </cell>
          <cell r="X1019" t="str">
            <v>W</v>
          </cell>
          <cell r="Y1019">
            <v>18</v>
          </cell>
          <cell r="Z1019">
            <v>42</v>
          </cell>
          <cell r="AA1019">
            <v>15</v>
          </cell>
          <cell r="AB1019">
            <v>1</v>
          </cell>
          <cell r="AC1019" t="str">
            <v>Wall Cabinet, 18 X 42 X 15</v>
          </cell>
          <cell r="AD1019">
            <v>3</v>
          </cell>
          <cell r="AE1019">
            <v>22.645833333333336</v>
          </cell>
          <cell r="AF1019">
            <v>4.5999999999999996</v>
          </cell>
          <cell r="AG1019">
            <v>7.1</v>
          </cell>
          <cell r="AH1019">
            <v>70.467968749999997</v>
          </cell>
          <cell r="AI1019">
            <v>1</v>
          </cell>
          <cell r="AJ1019">
            <v>1</v>
          </cell>
          <cell r="AL1019">
            <v>1</v>
          </cell>
          <cell r="AM1019">
            <v>15</v>
          </cell>
        </row>
        <row r="1020">
          <cell r="A1020" t="str">
            <v>W2130</v>
          </cell>
          <cell r="B1020">
            <v>105</v>
          </cell>
          <cell r="C1020">
            <v>126</v>
          </cell>
          <cell r="D1020">
            <v>133</v>
          </cell>
          <cell r="E1020">
            <v>142</v>
          </cell>
          <cell r="F1020">
            <v>178</v>
          </cell>
          <cell r="G1020">
            <v>213</v>
          </cell>
          <cell r="H1020">
            <v>150</v>
          </cell>
          <cell r="I1020">
            <v>150</v>
          </cell>
          <cell r="J1020">
            <v>169</v>
          </cell>
          <cell r="K1020">
            <v>162</v>
          </cell>
          <cell r="L1020">
            <v>162</v>
          </cell>
          <cell r="M1020">
            <v>162</v>
          </cell>
          <cell r="N1020">
            <v>179</v>
          </cell>
          <cell r="O1020">
            <v>192</v>
          </cell>
          <cell r="P1020">
            <v>209</v>
          </cell>
          <cell r="Q1020">
            <v>127</v>
          </cell>
          <cell r="R1020">
            <v>150</v>
          </cell>
          <cell r="S1020">
            <v>13</v>
          </cell>
          <cell r="T1020">
            <v>14</v>
          </cell>
          <cell r="U1020">
            <v>5</v>
          </cell>
          <cell r="V1020" t="str">
            <v>Cabinet</v>
          </cell>
          <cell r="W1020" t="str">
            <v>WALL</v>
          </cell>
          <cell r="X1020" t="str">
            <v>W</v>
          </cell>
          <cell r="Y1020">
            <v>21</v>
          </cell>
          <cell r="Z1020">
            <v>30</v>
          </cell>
          <cell r="AA1020">
            <v>12</v>
          </cell>
          <cell r="AB1020">
            <v>1</v>
          </cell>
          <cell r="AC1020" t="str">
            <v>Wall Cabinet, 21 X 30 X 12</v>
          </cell>
          <cell r="AD1020">
            <v>1</v>
          </cell>
          <cell r="AE1020">
            <v>15.916666666666668</v>
          </cell>
          <cell r="AF1020">
            <v>3.6</v>
          </cell>
          <cell r="AG1020">
            <v>4.7</v>
          </cell>
          <cell r="AH1020">
            <v>51.120312499999997</v>
          </cell>
          <cell r="AI1020">
            <v>1</v>
          </cell>
          <cell r="AJ1020">
            <v>1</v>
          </cell>
          <cell r="AL1020">
            <v>1</v>
          </cell>
          <cell r="AM1020">
            <v>15</v>
          </cell>
        </row>
        <row r="1021">
          <cell r="A1021" t="str">
            <v>W2136</v>
          </cell>
          <cell r="B1021">
            <v>110</v>
          </cell>
          <cell r="C1021">
            <v>139</v>
          </cell>
          <cell r="D1021">
            <v>147</v>
          </cell>
          <cell r="E1021">
            <v>157</v>
          </cell>
          <cell r="F1021">
            <v>202</v>
          </cell>
          <cell r="G1021">
            <v>239</v>
          </cell>
          <cell r="H1021">
            <v>161</v>
          </cell>
          <cell r="I1021">
            <v>161</v>
          </cell>
          <cell r="J1021">
            <v>182</v>
          </cell>
          <cell r="K1021">
            <v>175</v>
          </cell>
          <cell r="L1021">
            <v>175</v>
          </cell>
          <cell r="M1021">
            <v>175</v>
          </cell>
          <cell r="N1021">
            <v>194</v>
          </cell>
          <cell r="O1021">
            <v>207</v>
          </cell>
          <cell r="P1021">
            <v>227</v>
          </cell>
          <cell r="Q1021">
            <v>139</v>
          </cell>
          <cell r="R1021">
            <v>164</v>
          </cell>
          <cell r="S1021">
            <v>16</v>
          </cell>
          <cell r="T1021">
            <v>17</v>
          </cell>
          <cell r="U1021">
            <v>5</v>
          </cell>
          <cell r="V1021" t="str">
            <v>Cabinet</v>
          </cell>
          <cell r="W1021" t="str">
            <v>WALL</v>
          </cell>
          <cell r="X1021" t="str">
            <v>W</v>
          </cell>
          <cell r="Y1021">
            <v>21</v>
          </cell>
          <cell r="Z1021">
            <v>36</v>
          </cell>
          <cell r="AA1021">
            <v>12</v>
          </cell>
          <cell r="AB1021">
            <v>1</v>
          </cell>
          <cell r="AC1021" t="str">
            <v>Wall Cabinet, 21 X 36 X 12</v>
          </cell>
          <cell r="AD1021">
            <v>1</v>
          </cell>
          <cell r="AE1021">
            <v>17.791666666666668</v>
          </cell>
          <cell r="AF1021">
            <v>4.5</v>
          </cell>
          <cell r="AG1021">
            <v>5.7</v>
          </cell>
          <cell r="AH1021">
            <v>57.8046875</v>
          </cell>
          <cell r="AI1021">
            <v>1</v>
          </cell>
          <cell r="AJ1021">
            <v>1</v>
          </cell>
          <cell r="AL1021">
            <v>1</v>
          </cell>
          <cell r="AM1021">
            <v>15</v>
          </cell>
        </row>
        <row r="1022">
          <cell r="A1022" t="str">
            <v>W2142</v>
          </cell>
          <cell r="B1022">
            <v>121</v>
          </cell>
          <cell r="C1022">
            <v>152</v>
          </cell>
          <cell r="D1022">
            <v>160</v>
          </cell>
          <cell r="E1022">
            <v>171</v>
          </cell>
          <cell r="F1022">
            <v>225</v>
          </cell>
          <cell r="G1022">
            <v>271</v>
          </cell>
          <cell r="H1022">
            <v>179</v>
          </cell>
          <cell r="I1022">
            <v>179</v>
          </cell>
          <cell r="J1022">
            <v>202</v>
          </cell>
          <cell r="K1022">
            <v>194</v>
          </cell>
          <cell r="L1022">
            <v>194</v>
          </cell>
          <cell r="M1022">
            <v>194</v>
          </cell>
          <cell r="N1022">
            <v>215</v>
          </cell>
          <cell r="O1022">
            <v>227</v>
          </cell>
          <cell r="P1022">
            <v>253</v>
          </cell>
          <cell r="Q1022">
            <v>195</v>
          </cell>
          <cell r="R1022">
            <v>231</v>
          </cell>
          <cell r="S1022">
            <v>18</v>
          </cell>
          <cell r="T1022">
            <v>20</v>
          </cell>
          <cell r="U1022">
            <v>5</v>
          </cell>
          <cell r="V1022" t="str">
            <v>Cabinet</v>
          </cell>
          <cell r="W1022" t="str">
            <v>WALL</v>
          </cell>
          <cell r="X1022" t="str">
            <v>W</v>
          </cell>
          <cell r="Y1022">
            <v>21</v>
          </cell>
          <cell r="Z1022">
            <v>42</v>
          </cell>
          <cell r="AA1022">
            <v>12</v>
          </cell>
          <cell r="AB1022">
            <v>1</v>
          </cell>
          <cell r="AC1022" t="str">
            <v>Wall Cabinet, 21 X 42 X 12</v>
          </cell>
          <cell r="AD1022">
            <v>1</v>
          </cell>
          <cell r="AE1022">
            <v>21.291666666666664</v>
          </cell>
          <cell r="AF1022">
            <v>5.4</v>
          </cell>
          <cell r="AG1022">
            <v>6.6</v>
          </cell>
          <cell r="AH1022">
            <v>69.059375000000003</v>
          </cell>
          <cell r="AI1022">
            <v>1</v>
          </cell>
          <cell r="AJ1022">
            <v>1</v>
          </cell>
          <cell r="AL1022">
            <v>1</v>
          </cell>
          <cell r="AM1022">
            <v>15</v>
          </cell>
        </row>
        <row r="1023">
          <cell r="A1023" t="str">
            <v>W2418</v>
          </cell>
          <cell r="B1023">
            <v>95</v>
          </cell>
          <cell r="C1023">
            <v>109</v>
          </cell>
          <cell r="D1023">
            <v>116</v>
          </cell>
          <cell r="E1023">
            <v>124</v>
          </cell>
          <cell r="F1023">
            <v>146</v>
          </cell>
          <cell r="G1023">
            <v>168</v>
          </cell>
          <cell r="H1023">
            <v>145</v>
          </cell>
          <cell r="I1023">
            <v>145</v>
          </cell>
          <cell r="J1023">
            <v>161</v>
          </cell>
          <cell r="K1023">
            <v>155</v>
          </cell>
          <cell r="L1023">
            <v>155</v>
          </cell>
          <cell r="M1023">
            <v>155</v>
          </cell>
          <cell r="N1023">
            <v>171</v>
          </cell>
          <cell r="O1023">
            <v>194</v>
          </cell>
          <cell r="P1023">
            <v>201</v>
          </cell>
          <cell r="S1023">
            <v>8</v>
          </cell>
          <cell r="T1023">
            <v>9</v>
          </cell>
          <cell r="U1023">
            <v>10</v>
          </cell>
          <cell r="V1023" t="str">
            <v>Cabinet</v>
          </cell>
          <cell r="W1023" t="str">
            <v>WALL</v>
          </cell>
          <cell r="X1023" t="str">
            <v>W</v>
          </cell>
          <cell r="Y1023">
            <v>24</v>
          </cell>
          <cell r="Z1023">
            <v>18</v>
          </cell>
          <cell r="AA1023">
            <v>12</v>
          </cell>
          <cell r="AB1023">
            <v>0</v>
          </cell>
          <cell r="AC1023" t="str">
            <v>Wall Cabinet, 24 X 18 X 12</v>
          </cell>
          <cell r="AD1023">
            <v>1</v>
          </cell>
          <cell r="AE1023">
            <v>9.7916666666666661</v>
          </cell>
          <cell r="AF1023">
            <v>2.2000000000000002</v>
          </cell>
          <cell r="AG1023">
            <v>3.3</v>
          </cell>
          <cell r="AH1023">
            <v>31.920312500000001</v>
          </cell>
          <cell r="AI1023">
            <v>2</v>
          </cell>
          <cell r="AJ1023">
            <v>2</v>
          </cell>
          <cell r="AL1023">
            <v>1</v>
          </cell>
          <cell r="AM1023">
            <v>18</v>
          </cell>
        </row>
        <row r="1024">
          <cell r="A1024" t="str">
            <v>W2430</v>
          </cell>
          <cell r="B1024">
            <v>120</v>
          </cell>
          <cell r="C1024">
            <v>147</v>
          </cell>
          <cell r="D1024">
            <v>156</v>
          </cell>
          <cell r="E1024">
            <v>167</v>
          </cell>
          <cell r="F1024">
            <v>209</v>
          </cell>
          <cell r="G1024">
            <v>242</v>
          </cell>
          <cell r="H1024">
            <v>189</v>
          </cell>
          <cell r="I1024">
            <v>189</v>
          </cell>
          <cell r="J1024">
            <v>211</v>
          </cell>
          <cell r="K1024">
            <v>205</v>
          </cell>
          <cell r="L1024">
            <v>205</v>
          </cell>
          <cell r="M1024">
            <v>205</v>
          </cell>
          <cell r="N1024">
            <v>224</v>
          </cell>
          <cell r="O1024">
            <v>246</v>
          </cell>
          <cell r="P1024">
            <v>271</v>
          </cell>
          <cell r="Q1024">
            <v>141</v>
          </cell>
          <cell r="R1024">
            <v>166</v>
          </cell>
          <cell r="S1024">
            <v>13</v>
          </cell>
          <cell r="T1024">
            <v>14</v>
          </cell>
          <cell r="U1024">
            <v>10</v>
          </cell>
          <cell r="V1024" t="str">
            <v>Cabinet</v>
          </cell>
          <cell r="W1024" t="str">
            <v>WALL</v>
          </cell>
          <cell r="X1024" t="str">
            <v>W</v>
          </cell>
          <cell r="Y1024">
            <v>24</v>
          </cell>
          <cell r="Z1024">
            <v>30</v>
          </cell>
          <cell r="AA1024">
            <v>12</v>
          </cell>
          <cell r="AB1024">
            <v>0</v>
          </cell>
          <cell r="AC1024" t="str">
            <v>Wall Cabinet, 24 X 30 X 12</v>
          </cell>
          <cell r="AD1024">
            <v>1</v>
          </cell>
          <cell r="AE1024">
            <v>17.541666666666668</v>
          </cell>
          <cell r="AF1024">
            <v>4.2</v>
          </cell>
          <cell r="AG1024">
            <v>5.4</v>
          </cell>
          <cell r="AH1024">
            <v>56.904687500000001</v>
          </cell>
          <cell r="AI1024">
            <v>2</v>
          </cell>
          <cell r="AJ1024">
            <v>2</v>
          </cell>
          <cell r="AL1024">
            <v>1</v>
          </cell>
          <cell r="AM1024">
            <v>18</v>
          </cell>
        </row>
        <row r="1025">
          <cell r="A1025" t="str">
            <v>W2436</v>
          </cell>
          <cell r="B1025">
            <v>126</v>
          </cell>
          <cell r="C1025">
            <v>162</v>
          </cell>
          <cell r="D1025">
            <v>171</v>
          </cell>
          <cell r="E1025">
            <v>184</v>
          </cell>
          <cell r="F1025">
            <v>236</v>
          </cell>
          <cell r="G1025">
            <v>272</v>
          </cell>
          <cell r="H1025">
            <v>202</v>
          </cell>
          <cell r="I1025">
            <v>202</v>
          </cell>
          <cell r="J1025">
            <v>229</v>
          </cell>
          <cell r="K1025">
            <v>221</v>
          </cell>
          <cell r="L1025">
            <v>221</v>
          </cell>
          <cell r="M1025">
            <v>221</v>
          </cell>
          <cell r="N1025">
            <v>245</v>
          </cell>
          <cell r="O1025">
            <v>271</v>
          </cell>
          <cell r="P1025">
            <v>296</v>
          </cell>
          <cell r="Q1025">
            <v>154</v>
          </cell>
          <cell r="R1025">
            <v>182</v>
          </cell>
          <cell r="S1025">
            <v>16</v>
          </cell>
          <cell r="T1025">
            <v>17</v>
          </cell>
          <cell r="U1025">
            <v>10</v>
          </cell>
          <cell r="V1025" t="str">
            <v>Cabinet</v>
          </cell>
          <cell r="W1025" t="str">
            <v>WALL</v>
          </cell>
          <cell r="X1025" t="str">
            <v>W</v>
          </cell>
          <cell r="Y1025">
            <v>24</v>
          </cell>
          <cell r="Z1025">
            <v>36</v>
          </cell>
          <cell r="AA1025">
            <v>12</v>
          </cell>
          <cell r="AB1025">
            <v>0</v>
          </cell>
          <cell r="AC1025" t="str">
            <v>Wall Cabinet, 24 X 36 X 12</v>
          </cell>
          <cell r="AD1025">
            <v>1</v>
          </cell>
          <cell r="AE1025">
            <v>19.541666666666668</v>
          </cell>
          <cell r="AF1025">
            <v>5.2</v>
          </cell>
          <cell r="AG1025">
            <v>6.5</v>
          </cell>
          <cell r="AH1025">
            <v>64.123437499999994</v>
          </cell>
          <cell r="AI1025">
            <v>2</v>
          </cell>
          <cell r="AJ1025">
            <v>2</v>
          </cell>
          <cell r="AL1025">
            <v>1</v>
          </cell>
          <cell r="AM1025">
            <v>18</v>
          </cell>
        </row>
        <row r="1026">
          <cell r="A1026" t="str">
            <v>W2442</v>
          </cell>
          <cell r="B1026">
            <v>141</v>
          </cell>
          <cell r="C1026">
            <v>179</v>
          </cell>
          <cell r="D1026">
            <v>190</v>
          </cell>
          <cell r="E1026">
            <v>203</v>
          </cell>
          <cell r="F1026">
            <v>265</v>
          </cell>
          <cell r="G1026">
            <v>312</v>
          </cell>
          <cell r="H1026">
            <v>231</v>
          </cell>
          <cell r="I1026">
            <v>231</v>
          </cell>
          <cell r="J1026">
            <v>258</v>
          </cell>
          <cell r="K1026">
            <v>254</v>
          </cell>
          <cell r="L1026">
            <v>254</v>
          </cell>
          <cell r="M1026">
            <v>254</v>
          </cell>
          <cell r="N1026">
            <v>277</v>
          </cell>
          <cell r="O1026">
            <v>296</v>
          </cell>
          <cell r="P1026">
            <v>340</v>
          </cell>
          <cell r="Q1026">
            <v>216</v>
          </cell>
          <cell r="R1026">
            <v>255</v>
          </cell>
          <cell r="S1026">
            <v>18</v>
          </cell>
          <cell r="T1026">
            <v>20</v>
          </cell>
          <cell r="U1026">
            <v>10</v>
          </cell>
          <cell r="V1026" t="str">
            <v>Cabinet</v>
          </cell>
          <cell r="W1026" t="str">
            <v>WALL</v>
          </cell>
          <cell r="X1026" t="str">
            <v>W</v>
          </cell>
          <cell r="Y1026">
            <v>24</v>
          </cell>
          <cell r="Z1026">
            <v>42</v>
          </cell>
          <cell r="AA1026">
            <v>12</v>
          </cell>
          <cell r="AB1026">
            <v>0</v>
          </cell>
          <cell r="AC1026" t="str">
            <v>Wall Cabinet, 24 X 42 X 12</v>
          </cell>
          <cell r="AD1026">
            <v>1</v>
          </cell>
          <cell r="AE1026">
            <v>23.416666666666664</v>
          </cell>
          <cell r="AF1026">
            <v>6.2</v>
          </cell>
          <cell r="AG1026">
            <v>7.5</v>
          </cell>
          <cell r="AH1026">
            <v>76.615624999999994</v>
          </cell>
          <cell r="AI1026">
            <v>2</v>
          </cell>
          <cell r="AJ1026">
            <v>2</v>
          </cell>
          <cell r="AL1026">
            <v>1</v>
          </cell>
          <cell r="AM1026">
            <v>18</v>
          </cell>
        </row>
        <row r="1027">
          <cell r="A1027" t="str">
            <v>W2730</v>
          </cell>
          <cell r="B1027">
            <v>125</v>
          </cell>
          <cell r="C1027">
            <v>153</v>
          </cell>
          <cell r="D1027">
            <v>162</v>
          </cell>
          <cell r="E1027">
            <v>173</v>
          </cell>
          <cell r="F1027">
            <v>220</v>
          </cell>
          <cell r="G1027">
            <v>262</v>
          </cell>
          <cell r="H1027">
            <v>199</v>
          </cell>
          <cell r="I1027">
            <v>199</v>
          </cell>
          <cell r="J1027">
            <v>222</v>
          </cell>
          <cell r="K1027">
            <v>217</v>
          </cell>
          <cell r="L1027">
            <v>217</v>
          </cell>
          <cell r="M1027">
            <v>217</v>
          </cell>
          <cell r="N1027">
            <v>237</v>
          </cell>
          <cell r="O1027">
            <v>257</v>
          </cell>
          <cell r="P1027">
            <v>287</v>
          </cell>
          <cell r="Q1027">
            <v>154</v>
          </cell>
          <cell r="R1027">
            <v>182</v>
          </cell>
          <cell r="S1027">
            <v>13</v>
          </cell>
          <cell r="T1027">
            <v>14</v>
          </cell>
          <cell r="U1027">
            <v>10</v>
          </cell>
          <cell r="V1027" t="str">
            <v>Cabinet</v>
          </cell>
          <cell r="W1027" t="str">
            <v>WALL</v>
          </cell>
          <cell r="X1027" t="str">
            <v>W</v>
          </cell>
          <cell r="Y1027">
            <v>27</v>
          </cell>
          <cell r="Z1027">
            <v>30</v>
          </cell>
          <cell r="AA1027">
            <v>12</v>
          </cell>
          <cell r="AB1027">
            <v>0</v>
          </cell>
          <cell r="AC1027" t="str">
            <v>Wall Cabinet, 27 X 30 X 12</v>
          </cell>
          <cell r="AD1027">
            <v>1</v>
          </cell>
          <cell r="AE1027">
            <v>19.166666666666664</v>
          </cell>
          <cell r="AF1027">
            <v>4.7</v>
          </cell>
          <cell r="AG1027">
            <v>6.1</v>
          </cell>
          <cell r="AH1027">
            <v>62.389062500000001</v>
          </cell>
          <cell r="AI1027">
            <v>2</v>
          </cell>
          <cell r="AJ1027">
            <v>2</v>
          </cell>
          <cell r="AL1027">
            <v>1</v>
          </cell>
          <cell r="AM1027">
            <v>18</v>
          </cell>
        </row>
        <row r="1028">
          <cell r="A1028" t="str">
            <v>W2736</v>
          </cell>
          <cell r="B1028">
            <v>129</v>
          </cell>
          <cell r="C1028">
            <v>169</v>
          </cell>
          <cell r="D1028">
            <v>179</v>
          </cell>
          <cell r="E1028">
            <v>191</v>
          </cell>
          <cell r="F1028">
            <v>249</v>
          </cell>
          <cell r="G1028">
            <v>294</v>
          </cell>
          <cell r="H1028">
            <v>211</v>
          </cell>
          <cell r="I1028">
            <v>211</v>
          </cell>
          <cell r="J1028">
            <v>239</v>
          </cell>
          <cell r="K1028">
            <v>231</v>
          </cell>
          <cell r="L1028">
            <v>231</v>
          </cell>
          <cell r="M1028">
            <v>231</v>
          </cell>
          <cell r="N1028">
            <v>257</v>
          </cell>
          <cell r="O1028">
            <v>282</v>
          </cell>
          <cell r="P1028">
            <v>309</v>
          </cell>
          <cell r="Q1028">
            <v>168</v>
          </cell>
          <cell r="R1028">
            <v>199</v>
          </cell>
          <cell r="S1028">
            <v>16</v>
          </cell>
          <cell r="T1028">
            <v>17</v>
          </cell>
          <cell r="U1028">
            <v>10</v>
          </cell>
          <cell r="V1028" t="str">
            <v>Cabinet</v>
          </cell>
          <cell r="W1028" t="str">
            <v>WALL</v>
          </cell>
          <cell r="X1028" t="str">
            <v>W</v>
          </cell>
          <cell r="Y1028">
            <v>27</v>
          </cell>
          <cell r="Z1028">
            <v>36</v>
          </cell>
          <cell r="AA1028">
            <v>12</v>
          </cell>
          <cell r="AB1028">
            <v>0</v>
          </cell>
          <cell r="AC1028" t="str">
            <v>Wall Cabinet, 27 X 36 X 12</v>
          </cell>
          <cell r="AD1028">
            <v>1</v>
          </cell>
          <cell r="AE1028">
            <v>21.291666666666664</v>
          </cell>
          <cell r="AF1028">
            <v>5.8</v>
          </cell>
          <cell r="AG1028">
            <v>7.3</v>
          </cell>
          <cell r="AH1028">
            <v>70.142187500000006</v>
          </cell>
          <cell r="AI1028">
            <v>2</v>
          </cell>
          <cell r="AJ1028">
            <v>2</v>
          </cell>
          <cell r="AL1028">
            <v>1</v>
          </cell>
          <cell r="AM1028">
            <v>18</v>
          </cell>
        </row>
        <row r="1029">
          <cell r="A1029" t="str">
            <v>W2742</v>
          </cell>
          <cell r="B1029">
            <v>145</v>
          </cell>
          <cell r="C1029">
            <v>188</v>
          </cell>
          <cell r="D1029">
            <v>199</v>
          </cell>
          <cell r="E1029">
            <v>213</v>
          </cell>
          <cell r="F1029">
            <v>282</v>
          </cell>
          <cell r="G1029">
            <v>338</v>
          </cell>
          <cell r="H1029">
            <v>243</v>
          </cell>
          <cell r="I1029">
            <v>243</v>
          </cell>
          <cell r="J1029">
            <v>271</v>
          </cell>
          <cell r="K1029">
            <v>268</v>
          </cell>
          <cell r="L1029">
            <v>268</v>
          </cell>
          <cell r="M1029">
            <v>268</v>
          </cell>
          <cell r="N1029">
            <v>291</v>
          </cell>
          <cell r="O1029">
            <v>307</v>
          </cell>
          <cell r="P1029">
            <v>358</v>
          </cell>
          <cell r="Q1029">
            <v>237</v>
          </cell>
          <cell r="R1029">
            <v>280</v>
          </cell>
          <cell r="S1029">
            <v>18</v>
          </cell>
          <cell r="T1029">
            <v>20</v>
          </cell>
          <cell r="U1029">
            <v>10</v>
          </cell>
          <cell r="V1029" t="str">
            <v>Cabinet</v>
          </cell>
          <cell r="W1029" t="str">
            <v>WALL</v>
          </cell>
          <cell r="X1029" t="str">
            <v>W</v>
          </cell>
          <cell r="Y1029">
            <v>27</v>
          </cell>
          <cell r="Z1029">
            <v>42</v>
          </cell>
          <cell r="AA1029">
            <v>12</v>
          </cell>
          <cell r="AB1029">
            <v>0</v>
          </cell>
          <cell r="AC1029" t="str">
            <v>Wall Cabinet, 27 X 42 X 12</v>
          </cell>
          <cell r="AD1029">
            <v>1</v>
          </cell>
          <cell r="AE1029">
            <v>25.541666666666664</v>
          </cell>
          <cell r="AF1029">
            <v>6.9</v>
          </cell>
          <cell r="AG1029">
            <v>8.5</v>
          </cell>
          <cell r="AH1029">
            <v>83.871875000000003</v>
          </cell>
          <cell r="AI1029">
            <v>2</v>
          </cell>
          <cell r="AJ1029">
            <v>2</v>
          </cell>
          <cell r="AL1029">
            <v>1</v>
          </cell>
          <cell r="AM1029">
            <v>18</v>
          </cell>
        </row>
        <row r="1030">
          <cell r="A1030" t="str">
            <v>W3015</v>
          </cell>
          <cell r="B1030">
            <v>95</v>
          </cell>
          <cell r="C1030">
            <v>113</v>
          </cell>
          <cell r="D1030">
            <v>120</v>
          </cell>
          <cell r="E1030">
            <v>128</v>
          </cell>
          <cell r="F1030">
            <v>149</v>
          </cell>
          <cell r="G1030">
            <v>172</v>
          </cell>
          <cell r="H1030">
            <v>147</v>
          </cell>
          <cell r="I1030">
            <v>147</v>
          </cell>
          <cell r="J1030">
            <v>164</v>
          </cell>
          <cell r="K1030">
            <v>157</v>
          </cell>
          <cell r="L1030">
            <v>157</v>
          </cell>
          <cell r="M1030">
            <v>157</v>
          </cell>
          <cell r="N1030">
            <v>173</v>
          </cell>
          <cell r="O1030">
            <v>197</v>
          </cell>
          <cell r="P1030">
            <v>203</v>
          </cell>
          <cell r="S1030">
            <v>7</v>
          </cell>
          <cell r="T1030">
            <v>7</v>
          </cell>
          <cell r="U1030">
            <v>10</v>
          </cell>
          <cell r="V1030" t="str">
            <v>Cabinet</v>
          </cell>
          <cell r="W1030" t="str">
            <v>WALL</v>
          </cell>
          <cell r="X1030" t="str">
            <v>W</v>
          </cell>
          <cell r="Y1030">
            <v>30</v>
          </cell>
          <cell r="Z1030">
            <v>15</v>
          </cell>
          <cell r="AA1030">
            <v>12</v>
          </cell>
          <cell r="AB1030">
            <v>0</v>
          </cell>
          <cell r="AC1030" t="str">
            <v>Wall Cabinet, 30 X 15 X 12</v>
          </cell>
          <cell r="AD1030">
            <v>1</v>
          </cell>
          <cell r="AE1030">
            <v>10.416666666666668</v>
          </cell>
          <cell r="AF1030">
            <v>2.1</v>
          </cell>
          <cell r="AG1030">
            <v>3.4</v>
          </cell>
          <cell r="AH1030">
            <v>33.495312499999997</v>
          </cell>
          <cell r="AI1030">
            <v>2</v>
          </cell>
          <cell r="AJ1030">
            <v>2</v>
          </cell>
          <cell r="AL1030">
            <v>1</v>
          </cell>
          <cell r="AM1030">
            <v>18</v>
          </cell>
        </row>
        <row r="1031">
          <cell r="A1031" t="str">
            <v>W3018</v>
          </cell>
          <cell r="B1031">
            <v>97</v>
          </cell>
          <cell r="C1031">
            <v>118</v>
          </cell>
          <cell r="D1031">
            <v>125</v>
          </cell>
          <cell r="E1031">
            <v>134</v>
          </cell>
          <cell r="F1031">
            <v>161</v>
          </cell>
          <cell r="G1031">
            <v>189</v>
          </cell>
          <cell r="H1031">
            <v>154</v>
          </cell>
          <cell r="I1031">
            <v>154</v>
          </cell>
          <cell r="J1031">
            <v>173</v>
          </cell>
          <cell r="K1031">
            <v>166</v>
          </cell>
          <cell r="L1031">
            <v>166</v>
          </cell>
          <cell r="M1031">
            <v>166</v>
          </cell>
          <cell r="N1031">
            <v>184</v>
          </cell>
          <cell r="O1031">
            <v>208</v>
          </cell>
          <cell r="P1031">
            <v>217</v>
          </cell>
          <cell r="S1031">
            <v>8</v>
          </cell>
          <cell r="T1031">
            <v>9</v>
          </cell>
          <cell r="U1031">
            <v>10</v>
          </cell>
          <cell r="V1031" t="str">
            <v>Cabinet</v>
          </cell>
          <cell r="W1031" t="str">
            <v>WALL</v>
          </cell>
          <cell r="X1031" t="str">
            <v>W</v>
          </cell>
          <cell r="Y1031">
            <v>30</v>
          </cell>
          <cell r="Z1031">
            <v>18</v>
          </cell>
          <cell r="AA1031">
            <v>12</v>
          </cell>
          <cell r="AB1031">
            <v>0</v>
          </cell>
          <cell r="AC1031" t="str">
            <v>Wall Cabinet, 30 X 18 X 12</v>
          </cell>
          <cell r="AD1031">
            <v>1</v>
          </cell>
          <cell r="AE1031">
            <v>11.541666666666668</v>
          </cell>
          <cell r="AF1031">
            <v>2.7</v>
          </cell>
          <cell r="AG1031">
            <v>4.0999999999999996</v>
          </cell>
          <cell r="AH1031">
            <v>37.639062500000001</v>
          </cell>
          <cell r="AI1031">
            <v>2</v>
          </cell>
          <cell r="AJ1031">
            <v>2</v>
          </cell>
          <cell r="AL1031">
            <v>1</v>
          </cell>
          <cell r="AM1031">
            <v>18</v>
          </cell>
        </row>
        <row r="1032">
          <cell r="A1032" t="str">
            <v>W3021</v>
          </cell>
          <cell r="B1032">
            <v>107.5</v>
          </cell>
          <cell r="C1032">
            <v>134</v>
          </cell>
          <cell r="D1032">
            <v>142</v>
          </cell>
          <cell r="E1032">
            <v>152</v>
          </cell>
          <cell r="F1032">
            <v>195.75</v>
          </cell>
          <cell r="G1032">
            <v>214.5</v>
          </cell>
          <cell r="H1032">
            <v>169</v>
          </cell>
          <cell r="I1032">
            <v>169</v>
          </cell>
          <cell r="J1032">
            <v>190</v>
          </cell>
          <cell r="K1032">
            <v>183</v>
          </cell>
          <cell r="L1032">
            <v>183</v>
          </cell>
          <cell r="M1032">
            <v>183</v>
          </cell>
          <cell r="N1032">
            <v>202</v>
          </cell>
          <cell r="O1032">
            <v>226</v>
          </cell>
          <cell r="P1032">
            <v>239.5</v>
          </cell>
          <cell r="S1032">
            <v>9</v>
          </cell>
          <cell r="T1032">
            <v>10.5</v>
          </cell>
          <cell r="U1032">
            <v>10</v>
          </cell>
          <cell r="V1032" t="str">
            <v>Cabinet</v>
          </cell>
          <cell r="W1032" t="str">
            <v>WALL</v>
          </cell>
          <cell r="X1032" t="str">
            <v>W</v>
          </cell>
          <cell r="Y1032">
            <v>30</v>
          </cell>
          <cell r="Z1032">
            <v>21</v>
          </cell>
          <cell r="AA1032">
            <v>12</v>
          </cell>
          <cell r="AB1032">
            <v>0</v>
          </cell>
          <cell r="AC1032" t="str">
            <v>Wall Cabinet, 30 X 21 X 12</v>
          </cell>
          <cell r="AD1032">
            <v>3</v>
          </cell>
          <cell r="AG1032">
            <v>4.7435619212962967</v>
          </cell>
          <cell r="AH1032">
            <v>43.4375</v>
          </cell>
          <cell r="AI1032">
            <v>2</v>
          </cell>
          <cell r="AJ1032">
            <v>2</v>
          </cell>
          <cell r="AL1032">
            <v>1</v>
          </cell>
          <cell r="AM1032">
            <v>18</v>
          </cell>
        </row>
        <row r="1033">
          <cell r="A1033" t="str">
            <v>W3024</v>
          </cell>
          <cell r="B1033">
            <v>118</v>
          </cell>
          <cell r="C1033">
            <v>150</v>
          </cell>
          <cell r="D1033">
            <v>159</v>
          </cell>
          <cell r="E1033">
            <v>170</v>
          </cell>
          <cell r="F1033">
            <v>210</v>
          </cell>
          <cell r="G1033">
            <v>240</v>
          </cell>
          <cell r="H1033">
            <v>184</v>
          </cell>
          <cell r="I1033">
            <v>184</v>
          </cell>
          <cell r="J1033">
            <v>207</v>
          </cell>
          <cell r="K1033">
            <v>200</v>
          </cell>
          <cell r="L1033">
            <v>200</v>
          </cell>
          <cell r="M1033">
            <v>200</v>
          </cell>
          <cell r="N1033">
            <v>220</v>
          </cell>
          <cell r="O1033">
            <v>244</v>
          </cell>
          <cell r="P1033">
            <v>262</v>
          </cell>
          <cell r="Q1033">
            <v>154</v>
          </cell>
          <cell r="R1033">
            <v>182</v>
          </cell>
          <cell r="S1033">
            <v>10</v>
          </cell>
          <cell r="T1033">
            <v>12</v>
          </cell>
          <cell r="U1033">
            <v>10</v>
          </cell>
          <cell r="V1033" t="str">
            <v>Cabinet</v>
          </cell>
          <cell r="W1033" t="str">
            <v>WALL</v>
          </cell>
          <cell r="X1033" t="str">
            <v>W</v>
          </cell>
          <cell r="Y1033">
            <v>30</v>
          </cell>
          <cell r="Z1033">
            <v>24</v>
          </cell>
          <cell r="AA1033">
            <v>12</v>
          </cell>
          <cell r="AB1033">
            <v>0</v>
          </cell>
          <cell r="AC1033" t="str">
            <v>Wall Cabinet, 30 X 24 X 12</v>
          </cell>
          <cell r="AD1033">
            <v>1</v>
          </cell>
          <cell r="AE1033">
            <v>16.166666666666668</v>
          </cell>
          <cell r="AF1033">
            <v>4</v>
          </cell>
          <cell r="AG1033">
            <v>5.4</v>
          </cell>
          <cell r="AH1033">
            <v>52.90625</v>
          </cell>
          <cell r="AI1033">
            <v>2</v>
          </cell>
          <cell r="AJ1033">
            <v>2</v>
          </cell>
          <cell r="AL1033">
            <v>1</v>
          </cell>
          <cell r="AM1033">
            <v>18</v>
          </cell>
        </row>
        <row r="1034">
          <cell r="A1034" t="str">
            <v>W3030</v>
          </cell>
          <cell r="B1034">
            <v>128</v>
          </cell>
          <cell r="C1034">
            <v>164</v>
          </cell>
          <cell r="D1034">
            <v>174</v>
          </cell>
          <cell r="E1034">
            <v>186</v>
          </cell>
          <cell r="F1034">
            <v>238</v>
          </cell>
          <cell r="G1034">
            <v>281</v>
          </cell>
          <cell r="H1034">
            <v>205</v>
          </cell>
          <cell r="I1034">
            <v>205</v>
          </cell>
          <cell r="J1034">
            <v>231</v>
          </cell>
          <cell r="K1034">
            <v>224</v>
          </cell>
          <cell r="L1034">
            <v>224</v>
          </cell>
          <cell r="M1034">
            <v>224</v>
          </cell>
          <cell r="N1034">
            <v>246</v>
          </cell>
          <cell r="O1034">
            <v>270</v>
          </cell>
          <cell r="P1034">
            <v>296</v>
          </cell>
          <cell r="Q1034">
            <v>168</v>
          </cell>
          <cell r="R1034">
            <v>199</v>
          </cell>
          <cell r="S1034">
            <v>13</v>
          </cell>
          <cell r="T1034">
            <v>14</v>
          </cell>
          <cell r="U1034">
            <v>10</v>
          </cell>
          <cell r="V1034" t="str">
            <v>Cabinet</v>
          </cell>
          <cell r="W1034" t="str">
            <v>WALL</v>
          </cell>
          <cell r="X1034" t="str">
            <v>W</v>
          </cell>
          <cell r="Y1034">
            <v>30</v>
          </cell>
          <cell r="Z1034">
            <v>30</v>
          </cell>
          <cell r="AA1034">
            <v>12</v>
          </cell>
          <cell r="AB1034">
            <v>0</v>
          </cell>
          <cell r="AC1034" t="str">
            <v>Wall Cabinet, 30 X 30 X 12</v>
          </cell>
          <cell r="AD1034">
            <v>1</v>
          </cell>
          <cell r="AE1034">
            <v>20.791666666666664</v>
          </cell>
          <cell r="AF1034">
            <v>5.2</v>
          </cell>
          <cell r="AG1034">
            <v>6.7</v>
          </cell>
          <cell r="AH1034">
            <v>67.873437499999994</v>
          </cell>
          <cell r="AI1034">
            <v>2</v>
          </cell>
          <cell r="AJ1034">
            <v>2</v>
          </cell>
          <cell r="AL1034">
            <v>1</v>
          </cell>
          <cell r="AM1034">
            <v>18</v>
          </cell>
        </row>
        <row r="1035">
          <cell r="A1035" t="str">
            <v>W3036</v>
          </cell>
          <cell r="B1035">
            <v>132</v>
          </cell>
          <cell r="C1035">
            <v>177</v>
          </cell>
          <cell r="D1035">
            <v>188</v>
          </cell>
          <cell r="E1035">
            <v>201</v>
          </cell>
          <cell r="F1035">
            <v>266</v>
          </cell>
          <cell r="G1035">
            <v>316</v>
          </cell>
          <cell r="H1035">
            <v>219</v>
          </cell>
          <cell r="I1035">
            <v>219</v>
          </cell>
          <cell r="J1035">
            <v>249</v>
          </cell>
          <cell r="K1035">
            <v>240</v>
          </cell>
          <cell r="L1035">
            <v>240</v>
          </cell>
          <cell r="M1035">
            <v>240</v>
          </cell>
          <cell r="N1035">
            <v>267</v>
          </cell>
          <cell r="O1035">
            <v>294</v>
          </cell>
          <cell r="P1035">
            <v>322</v>
          </cell>
          <cell r="Q1035">
            <v>182</v>
          </cell>
          <cell r="R1035">
            <v>216</v>
          </cell>
          <cell r="S1035">
            <v>16</v>
          </cell>
          <cell r="T1035">
            <v>17</v>
          </cell>
          <cell r="U1035">
            <v>10</v>
          </cell>
          <cell r="V1035" t="str">
            <v>Cabinet</v>
          </cell>
          <cell r="W1035" t="str">
            <v>WALL</v>
          </cell>
          <cell r="X1035" t="str">
            <v>W</v>
          </cell>
          <cell r="Y1035">
            <v>30</v>
          </cell>
          <cell r="Z1035">
            <v>36</v>
          </cell>
          <cell r="AA1035">
            <v>12</v>
          </cell>
          <cell r="AB1035">
            <v>0</v>
          </cell>
          <cell r="AC1035" t="str">
            <v>Wall Cabinet, 30 X 36 X 12</v>
          </cell>
          <cell r="AD1035">
            <v>1</v>
          </cell>
          <cell r="AE1035">
            <v>23.041666666666664</v>
          </cell>
          <cell r="AF1035">
            <v>6.5</v>
          </cell>
          <cell r="AG1035">
            <v>8.1</v>
          </cell>
          <cell r="AH1035">
            <v>76.4609375</v>
          </cell>
          <cell r="AI1035">
            <v>2</v>
          </cell>
          <cell r="AJ1035">
            <v>2</v>
          </cell>
          <cell r="AL1035">
            <v>1</v>
          </cell>
          <cell r="AM1035">
            <v>18</v>
          </cell>
        </row>
        <row r="1036">
          <cell r="A1036" t="str">
            <v>W303615</v>
          </cell>
          <cell r="B1036">
            <v>176</v>
          </cell>
          <cell r="C1036">
            <v>217</v>
          </cell>
          <cell r="D1036">
            <v>229</v>
          </cell>
          <cell r="E1036">
            <v>245</v>
          </cell>
          <cell r="F1036">
            <v>310</v>
          </cell>
          <cell r="G1036">
            <v>360</v>
          </cell>
          <cell r="H1036">
            <v>260</v>
          </cell>
          <cell r="I1036">
            <v>260</v>
          </cell>
          <cell r="J1036">
            <v>293</v>
          </cell>
          <cell r="K1036">
            <v>282</v>
          </cell>
          <cell r="L1036">
            <v>282</v>
          </cell>
          <cell r="M1036">
            <v>282</v>
          </cell>
          <cell r="N1036">
            <v>311</v>
          </cell>
          <cell r="O1036">
            <v>337</v>
          </cell>
          <cell r="P1036">
            <v>369</v>
          </cell>
          <cell r="Q1036">
            <v>216</v>
          </cell>
          <cell r="R1036">
            <v>255</v>
          </cell>
          <cell r="S1036">
            <v>21</v>
          </cell>
          <cell r="T1036">
            <v>23</v>
          </cell>
          <cell r="U1036">
            <v>10</v>
          </cell>
          <cell r="V1036" t="str">
            <v>Cabinet</v>
          </cell>
          <cell r="W1036" t="str">
            <v>WALL</v>
          </cell>
          <cell r="X1036" t="str">
            <v>W</v>
          </cell>
          <cell r="Y1036">
            <v>30</v>
          </cell>
          <cell r="Z1036">
            <v>36</v>
          </cell>
          <cell r="AA1036">
            <v>15</v>
          </cell>
          <cell r="AB1036">
            <v>0</v>
          </cell>
          <cell r="AC1036" t="str">
            <v>Wall Cabinet, 30 X 36 X 15</v>
          </cell>
          <cell r="AD1036">
            <v>3</v>
          </cell>
          <cell r="AE1036">
            <v>26.927083333333336</v>
          </cell>
          <cell r="AF1036">
            <v>6.5</v>
          </cell>
          <cell r="AG1036">
            <v>10</v>
          </cell>
          <cell r="AH1036">
            <v>86.685546875</v>
          </cell>
          <cell r="AI1036">
            <v>2</v>
          </cell>
          <cell r="AJ1036">
            <v>2</v>
          </cell>
          <cell r="AL1036">
            <v>1</v>
          </cell>
          <cell r="AM1036">
            <v>18</v>
          </cell>
        </row>
        <row r="1037">
          <cell r="A1037" t="str">
            <v>W3042</v>
          </cell>
          <cell r="B1037">
            <v>149</v>
          </cell>
          <cell r="C1037">
            <v>199</v>
          </cell>
          <cell r="D1037">
            <v>211</v>
          </cell>
          <cell r="E1037">
            <v>226</v>
          </cell>
          <cell r="F1037">
            <v>303</v>
          </cell>
          <cell r="G1037">
            <v>364</v>
          </cell>
          <cell r="H1037">
            <v>250</v>
          </cell>
          <cell r="I1037">
            <v>250</v>
          </cell>
          <cell r="J1037">
            <v>282</v>
          </cell>
          <cell r="K1037">
            <v>275</v>
          </cell>
          <cell r="L1037">
            <v>275</v>
          </cell>
          <cell r="M1037">
            <v>275</v>
          </cell>
          <cell r="N1037">
            <v>303</v>
          </cell>
          <cell r="O1037">
            <v>323</v>
          </cell>
          <cell r="P1037">
            <v>369</v>
          </cell>
          <cell r="Q1037">
            <v>257</v>
          </cell>
          <cell r="R1037">
            <v>304</v>
          </cell>
          <cell r="S1037">
            <v>18</v>
          </cell>
          <cell r="T1037">
            <v>20</v>
          </cell>
          <cell r="U1037">
            <v>10</v>
          </cell>
          <cell r="V1037" t="str">
            <v>Cabinet</v>
          </cell>
          <cell r="W1037" t="str">
            <v>WALL</v>
          </cell>
          <cell r="X1037" t="str">
            <v>W</v>
          </cell>
          <cell r="Y1037">
            <v>30</v>
          </cell>
          <cell r="Z1037">
            <v>42</v>
          </cell>
          <cell r="AA1037">
            <v>12</v>
          </cell>
          <cell r="AB1037">
            <v>0</v>
          </cell>
          <cell r="AC1037" t="str">
            <v>Wall Cabinet, 30 X 42 X 12</v>
          </cell>
          <cell r="AD1037">
            <v>1</v>
          </cell>
          <cell r="AE1037">
            <v>27.666666666666664</v>
          </cell>
          <cell r="AF1037">
            <v>7.7</v>
          </cell>
          <cell r="AG1037">
            <v>9.4</v>
          </cell>
          <cell r="AH1037">
            <v>91.428124999999994</v>
          </cell>
          <cell r="AI1037">
            <v>2</v>
          </cell>
          <cell r="AJ1037">
            <v>2</v>
          </cell>
          <cell r="AL1037">
            <v>1</v>
          </cell>
          <cell r="AM1037">
            <v>18</v>
          </cell>
        </row>
        <row r="1038">
          <cell r="A1038" t="str">
            <v>W304215</v>
          </cell>
          <cell r="B1038">
            <v>197</v>
          </cell>
          <cell r="C1038">
            <v>242</v>
          </cell>
          <cell r="D1038">
            <v>256</v>
          </cell>
          <cell r="E1038">
            <v>274</v>
          </cell>
          <cell r="F1038">
            <v>351</v>
          </cell>
          <cell r="G1038">
            <v>412</v>
          </cell>
          <cell r="H1038">
            <v>294</v>
          </cell>
          <cell r="I1038">
            <v>294</v>
          </cell>
          <cell r="J1038">
            <v>329</v>
          </cell>
          <cell r="K1038">
            <v>320</v>
          </cell>
          <cell r="L1038">
            <v>320</v>
          </cell>
          <cell r="M1038">
            <v>320</v>
          </cell>
          <cell r="N1038">
            <v>350</v>
          </cell>
          <cell r="O1038">
            <v>371</v>
          </cell>
          <cell r="P1038">
            <v>419</v>
          </cell>
          <cell r="Q1038">
            <v>261</v>
          </cell>
          <cell r="R1038">
            <v>308</v>
          </cell>
          <cell r="S1038">
            <v>28</v>
          </cell>
          <cell r="T1038">
            <v>31</v>
          </cell>
          <cell r="U1038">
            <v>10</v>
          </cell>
          <cell r="V1038" t="str">
            <v>Cabinet</v>
          </cell>
          <cell r="W1038" t="str">
            <v>WALL</v>
          </cell>
          <cell r="X1038" t="str">
            <v>W</v>
          </cell>
          <cell r="Y1038">
            <v>30</v>
          </cell>
          <cell r="Z1038">
            <v>42</v>
          </cell>
          <cell r="AA1038">
            <v>15</v>
          </cell>
          <cell r="AB1038">
            <v>0</v>
          </cell>
          <cell r="AC1038" t="str">
            <v>Wall Cabinet, 30 X 42 X 15</v>
          </cell>
          <cell r="AD1038">
            <v>3</v>
          </cell>
          <cell r="AE1038">
            <v>32.395833333333336</v>
          </cell>
          <cell r="AF1038">
            <v>7.7</v>
          </cell>
          <cell r="AG1038">
            <v>11.6</v>
          </cell>
          <cell r="AH1038">
            <v>103.90859374999999</v>
          </cell>
          <cell r="AI1038">
            <v>2</v>
          </cell>
          <cell r="AJ1038">
            <v>2</v>
          </cell>
          <cell r="AL1038">
            <v>1</v>
          </cell>
          <cell r="AM1038">
            <v>18</v>
          </cell>
        </row>
        <row r="1039">
          <cell r="A1039" t="str">
            <v>W3315</v>
          </cell>
          <cell r="B1039">
            <v>99</v>
          </cell>
          <cell r="C1039">
            <v>118</v>
          </cell>
          <cell r="D1039">
            <v>124</v>
          </cell>
          <cell r="E1039">
            <v>133</v>
          </cell>
          <cell r="F1039">
            <v>156</v>
          </cell>
          <cell r="G1039">
            <v>183</v>
          </cell>
          <cell r="H1039">
            <v>154</v>
          </cell>
          <cell r="I1039">
            <v>154</v>
          </cell>
          <cell r="J1039">
            <v>172</v>
          </cell>
          <cell r="K1039">
            <v>165</v>
          </cell>
          <cell r="L1039">
            <v>165</v>
          </cell>
          <cell r="M1039">
            <v>165</v>
          </cell>
          <cell r="N1039">
            <v>182</v>
          </cell>
          <cell r="O1039">
            <v>204</v>
          </cell>
          <cell r="P1039">
            <v>214</v>
          </cell>
          <cell r="S1039">
            <v>7</v>
          </cell>
          <cell r="T1039">
            <v>7</v>
          </cell>
          <cell r="U1039">
            <v>10</v>
          </cell>
          <cell r="V1039" t="str">
            <v>Cabinet</v>
          </cell>
          <cell r="W1039" t="str">
            <v>WALL</v>
          </cell>
          <cell r="X1039" t="str">
            <v>W</v>
          </cell>
          <cell r="Y1039">
            <v>33</v>
          </cell>
          <cell r="Z1039">
            <v>15</v>
          </cell>
          <cell r="AA1039">
            <v>12</v>
          </cell>
          <cell r="AB1039">
            <v>0</v>
          </cell>
          <cell r="AC1039" t="str">
            <v>Wall Cabinet, 33 X 15 X 12</v>
          </cell>
          <cell r="AD1039">
            <v>1</v>
          </cell>
          <cell r="AE1039">
            <v>11.229166666666668</v>
          </cell>
          <cell r="AF1039">
            <v>2.2999999999999998</v>
          </cell>
          <cell r="AG1039">
            <v>3.8</v>
          </cell>
          <cell r="AH1039">
            <v>36.087499999999999</v>
          </cell>
          <cell r="AI1039">
            <v>2</v>
          </cell>
          <cell r="AJ1039">
            <v>2</v>
          </cell>
          <cell r="AL1039">
            <v>1</v>
          </cell>
          <cell r="AM1039">
            <v>18</v>
          </cell>
        </row>
        <row r="1040">
          <cell r="A1040" t="str">
            <v>W331524</v>
          </cell>
          <cell r="B1040">
            <v>132</v>
          </cell>
          <cell r="C1040">
            <v>150</v>
          </cell>
          <cell r="D1040">
            <v>157</v>
          </cell>
          <cell r="E1040">
            <v>169</v>
          </cell>
          <cell r="F1040">
            <v>192</v>
          </cell>
          <cell r="G1040">
            <v>217</v>
          </cell>
          <cell r="H1040">
            <v>184</v>
          </cell>
          <cell r="I1040">
            <v>184</v>
          </cell>
          <cell r="J1040">
            <v>205</v>
          </cell>
          <cell r="K1040">
            <v>195</v>
          </cell>
          <cell r="L1040">
            <v>195</v>
          </cell>
          <cell r="M1040">
            <v>195</v>
          </cell>
          <cell r="N1040">
            <v>214</v>
          </cell>
          <cell r="O1040">
            <v>239</v>
          </cell>
          <cell r="P1040">
            <v>248</v>
          </cell>
          <cell r="S1040">
            <v>13</v>
          </cell>
          <cell r="T1040">
            <v>14</v>
          </cell>
          <cell r="U1040">
            <v>10</v>
          </cell>
          <cell r="V1040" t="str">
            <v>Cabinet</v>
          </cell>
          <cell r="W1040" t="str">
            <v>WALL</v>
          </cell>
          <cell r="X1040" t="str">
            <v>W</v>
          </cell>
          <cell r="Y1040">
            <v>33</v>
          </cell>
          <cell r="Z1040">
            <v>15</v>
          </cell>
          <cell r="AA1040">
            <v>24</v>
          </cell>
          <cell r="AB1040">
            <v>0</v>
          </cell>
          <cell r="AC1040" t="str">
            <v>Wall Cabinet, 33 X 15 X 23</v>
          </cell>
          <cell r="AD1040">
            <v>1</v>
          </cell>
          <cell r="AE1040">
            <v>19.0208333333333</v>
          </cell>
          <cell r="AF1040">
            <v>2.2999999999999998</v>
          </cell>
          <cell r="AG1040">
            <v>7.3</v>
          </cell>
          <cell r="AH1040">
            <v>56.829687499999999</v>
          </cell>
          <cell r="AI1040">
            <v>2</v>
          </cell>
          <cell r="AJ1040">
            <v>2</v>
          </cell>
          <cell r="AL1040">
            <v>1</v>
          </cell>
          <cell r="AM1040">
            <v>18</v>
          </cell>
        </row>
        <row r="1041">
          <cell r="A1041" t="str">
            <v>W3318</v>
          </cell>
          <cell r="B1041">
            <v>101</v>
          </cell>
          <cell r="C1041">
            <v>123</v>
          </cell>
          <cell r="D1041">
            <v>130</v>
          </cell>
          <cell r="E1041">
            <v>139</v>
          </cell>
          <cell r="F1041">
            <v>169</v>
          </cell>
          <cell r="G1041">
            <v>202</v>
          </cell>
          <cell r="H1041">
            <v>162</v>
          </cell>
          <cell r="I1041">
            <v>162</v>
          </cell>
          <cell r="J1041">
            <v>181</v>
          </cell>
          <cell r="K1041">
            <v>175</v>
          </cell>
          <cell r="L1041">
            <v>175</v>
          </cell>
          <cell r="M1041">
            <v>175</v>
          </cell>
          <cell r="N1041">
            <v>192</v>
          </cell>
          <cell r="O1041">
            <v>214</v>
          </cell>
          <cell r="P1041">
            <v>229</v>
          </cell>
          <cell r="S1041">
            <v>8</v>
          </cell>
          <cell r="T1041">
            <v>9</v>
          </cell>
          <cell r="U1041">
            <v>10</v>
          </cell>
          <cell r="V1041" t="str">
            <v>Cabinet</v>
          </cell>
          <cell r="W1041" t="str">
            <v>WALL</v>
          </cell>
          <cell r="X1041" t="str">
            <v>W</v>
          </cell>
          <cell r="Y1041">
            <v>33</v>
          </cell>
          <cell r="Z1041">
            <v>18</v>
          </cell>
          <cell r="AA1041">
            <v>12</v>
          </cell>
          <cell r="AB1041">
            <v>0</v>
          </cell>
          <cell r="AC1041" t="str">
            <v>Wall Cabinet, 33 X 18 X 12</v>
          </cell>
          <cell r="AD1041">
            <v>1</v>
          </cell>
          <cell r="AE1041">
            <v>12.416666666666668</v>
          </cell>
          <cell r="AF1041">
            <v>3</v>
          </cell>
          <cell r="AG1041">
            <v>4.5</v>
          </cell>
          <cell r="AH1041">
            <v>40.6484375</v>
          </cell>
          <cell r="AI1041">
            <v>2</v>
          </cell>
          <cell r="AJ1041">
            <v>2</v>
          </cell>
          <cell r="AL1041">
            <v>1</v>
          </cell>
          <cell r="AM1041">
            <v>18</v>
          </cell>
        </row>
        <row r="1042">
          <cell r="A1042" t="str">
            <v>W3321</v>
          </cell>
          <cell r="B1042">
            <v>112</v>
          </cell>
          <cell r="C1042">
            <v>141</v>
          </cell>
          <cell r="D1042">
            <v>149.5</v>
          </cell>
          <cell r="E1042">
            <v>160</v>
          </cell>
          <cell r="F1042">
            <v>197</v>
          </cell>
          <cell r="G1042">
            <v>230</v>
          </cell>
          <cell r="H1042">
            <v>179</v>
          </cell>
          <cell r="I1042">
            <v>179</v>
          </cell>
          <cell r="J1042">
            <v>199.5</v>
          </cell>
          <cell r="K1042">
            <v>194</v>
          </cell>
          <cell r="L1042">
            <v>194</v>
          </cell>
          <cell r="M1042">
            <v>194</v>
          </cell>
          <cell r="N1042">
            <v>212</v>
          </cell>
          <cell r="O1042">
            <v>233</v>
          </cell>
          <cell r="P1042">
            <v>254</v>
          </cell>
          <cell r="S1042">
            <v>9</v>
          </cell>
          <cell r="T1042">
            <v>10.5</v>
          </cell>
          <cell r="U1042">
            <v>10</v>
          </cell>
          <cell r="V1042" t="str">
            <v>Cabinet</v>
          </cell>
          <cell r="W1042" t="str">
            <v>WALL</v>
          </cell>
          <cell r="X1042" t="str">
            <v>W</v>
          </cell>
          <cell r="Y1042">
            <v>33</v>
          </cell>
          <cell r="Z1042">
            <v>21</v>
          </cell>
          <cell r="AA1042">
            <v>12</v>
          </cell>
          <cell r="AB1042">
            <v>0</v>
          </cell>
          <cell r="AC1042" t="str">
            <v>Wall Cabinet, 33 X 21 X 12</v>
          </cell>
          <cell r="AD1042">
            <v>1</v>
          </cell>
          <cell r="AE1042">
            <v>14.916666666666668</v>
          </cell>
          <cell r="AF1042">
            <v>3.7</v>
          </cell>
          <cell r="AG1042">
            <v>5.2</v>
          </cell>
          <cell r="AH1042">
            <v>48.900781250000001</v>
          </cell>
          <cell r="AI1042">
            <v>2</v>
          </cell>
          <cell r="AJ1042">
            <v>2</v>
          </cell>
          <cell r="AL1042">
            <v>1</v>
          </cell>
          <cell r="AM1042">
            <v>18</v>
          </cell>
        </row>
        <row r="1043">
          <cell r="A1043" t="str">
            <v>W3324</v>
          </cell>
          <cell r="B1043">
            <v>123</v>
          </cell>
          <cell r="C1043">
            <v>159</v>
          </cell>
          <cell r="D1043">
            <v>169</v>
          </cell>
          <cell r="E1043">
            <v>181</v>
          </cell>
          <cell r="F1043">
            <v>225</v>
          </cell>
          <cell r="G1043">
            <v>258</v>
          </cell>
          <cell r="H1043">
            <v>196</v>
          </cell>
          <cell r="I1043">
            <v>196</v>
          </cell>
          <cell r="J1043">
            <v>218</v>
          </cell>
          <cell r="K1043">
            <v>213</v>
          </cell>
          <cell r="L1043">
            <v>213</v>
          </cell>
          <cell r="M1043">
            <v>213</v>
          </cell>
          <cell r="N1043">
            <v>232</v>
          </cell>
          <cell r="O1043">
            <v>252</v>
          </cell>
          <cell r="P1043">
            <v>279</v>
          </cell>
          <cell r="Q1043">
            <v>166</v>
          </cell>
          <cell r="R1043">
            <v>197</v>
          </cell>
          <cell r="S1043">
            <v>10</v>
          </cell>
          <cell r="T1043">
            <v>12</v>
          </cell>
          <cell r="U1043">
            <v>10</v>
          </cell>
          <cell r="V1043" t="str">
            <v>Cabinet</v>
          </cell>
          <cell r="W1043" t="str">
            <v>WALL</v>
          </cell>
          <cell r="X1043" t="str">
            <v>W</v>
          </cell>
          <cell r="Y1043">
            <v>33</v>
          </cell>
          <cell r="Z1043">
            <v>24</v>
          </cell>
          <cell r="AA1043">
            <v>12</v>
          </cell>
          <cell r="AB1043">
            <v>0</v>
          </cell>
          <cell r="AC1043" t="str">
            <v>Wall Cabinet, 33 X 24 X 12</v>
          </cell>
          <cell r="AD1043">
            <v>3</v>
          </cell>
          <cell r="AE1043">
            <v>17.416666666666668</v>
          </cell>
          <cell r="AF1043">
            <v>4.4000000000000004</v>
          </cell>
          <cell r="AG1043">
            <v>5.9</v>
          </cell>
          <cell r="AH1043">
            <v>57.153125000000003</v>
          </cell>
          <cell r="AI1043">
            <v>2</v>
          </cell>
          <cell r="AJ1043">
            <v>2</v>
          </cell>
          <cell r="AL1043">
            <v>1</v>
          </cell>
          <cell r="AM1043">
            <v>18</v>
          </cell>
        </row>
        <row r="1044">
          <cell r="A1044" t="str">
            <v>W3330</v>
          </cell>
          <cell r="B1044">
            <v>134</v>
          </cell>
          <cell r="C1044">
            <v>176</v>
          </cell>
          <cell r="D1044">
            <v>186</v>
          </cell>
          <cell r="E1044">
            <v>199</v>
          </cell>
          <cell r="F1044">
            <v>256</v>
          </cell>
          <cell r="G1044">
            <v>303</v>
          </cell>
          <cell r="H1044">
            <v>219</v>
          </cell>
          <cell r="I1044">
            <v>219</v>
          </cell>
          <cell r="J1044">
            <v>244</v>
          </cell>
          <cell r="K1044">
            <v>240</v>
          </cell>
          <cell r="L1044">
            <v>240</v>
          </cell>
          <cell r="M1044">
            <v>240</v>
          </cell>
          <cell r="N1044">
            <v>260</v>
          </cell>
          <cell r="O1044">
            <v>279</v>
          </cell>
          <cell r="P1044">
            <v>317</v>
          </cell>
          <cell r="Q1044">
            <v>182</v>
          </cell>
          <cell r="R1044">
            <v>215</v>
          </cell>
          <cell r="S1044">
            <v>13</v>
          </cell>
          <cell r="T1044">
            <v>14</v>
          </cell>
          <cell r="U1044">
            <v>10</v>
          </cell>
          <cell r="V1044" t="str">
            <v>Cabinet</v>
          </cell>
          <cell r="W1044" t="str">
            <v>WALL</v>
          </cell>
          <cell r="X1044" t="str">
            <v>W</v>
          </cell>
          <cell r="Y1044">
            <v>33</v>
          </cell>
          <cell r="Z1044">
            <v>30</v>
          </cell>
          <cell r="AA1044">
            <v>12</v>
          </cell>
          <cell r="AB1044">
            <v>0</v>
          </cell>
          <cell r="AC1044" t="str">
            <v>Wall Cabinet, 33 X 30 X 12</v>
          </cell>
          <cell r="AD1044">
            <v>1</v>
          </cell>
          <cell r="AE1044">
            <v>22.416666666666664</v>
          </cell>
          <cell r="AF1044">
            <v>5.7</v>
          </cell>
          <cell r="AG1044">
            <v>7.4</v>
          </cell>
          <cell r="AH1044">
            <v>73.357812499999994</v>
          </cell>
          <cell r="AI1044">
            <v>2</v>
          </cell>
          <cell r="AJ1044">
            <v>2</v>
          </cell>
          <cell r="AL1044">
            <v>1</v>
          </cell>
          <cell r="AM1044">
            <v>18</v>
          </cell>
        </row>
        <row r="1045">
          <cell r="A1045" t="str">
            <v>W3336</v>
          </cell>
          <cell r="B1045">
            <v>139</v>
          </cell>
          <cell r="C1045">
            <v>190</v>
          </cell>
          <cell r="D1045">
            <v>202</v>
          </cell>
          <cell r="E1045">
            <v>216</v>
          </cell>
          <cell r="F1045">
            <v>287</v>
          </cell>
          <cell r="G1045">
            <v>342</v>
          </cell>
          <cell r="H1045">
            <v>231</v>
          </cell>
          <cell r="I1045">
            <v>231</v>
          </cell>
          <cell r="J1045">
            <v>263</v>
          </cell>
          <cell r="K1045">
            <v>253</v>
          </cell>
          <cell r="L1045">
            <v>253</v>
          </cell>
          <cell r="M1045">
            <v>253</v>
          </cell>
          <cell r="N1045">
            <v>283</v>
          </cell>
          <cell r="O1045">
            <v>309</v>
          </cell>
          <cell r="P1045">
            <v>339</v>
          </cell>
          <cell r="Q1045">
            <v>197</v>
          </cell>
          <cell r="R1045">
            <v>233</v>
          </cell>
          <cell r="S1045">
            <v>16</v>
          </cell>
          <cell r="T1045">
            <v>17</v>
          </cell>
          <cell r="U1045">
            <v>10</v>
          </cell>
          <cell r="V1045" t="str">
            <v>Cabinet</v>
          </cell>
          <cell r="W1045" t="str">
            <v>WALL</v>
          </cell>
          <cell r="X1045" t="str">
            <v>W</v>
          </cell>
          <cell r="Y1045">
            <v>33</v>
          </cell>
          <cell r="Z1045">
            <v>36</v>
          </cell>
          <cell r="AA1045">
            <v>12</v>
          </cell>
          <cell r="AB1045">
            <v>0</v>
          </cell>
          <cell r="AC1045" t="str">
            <v>Wall Cabinet, 33 X 36 X 12</v>
          </cell>
          <cell r="AD1045">
            <v>1</v>
          </cell>
          <cell r="AE1045">
            <v>24.791666666666664</v>
          </cell>
          <cell r="AF1045">
            <v>7.1</v>
          </cell>
          <cell r="AG1045">
            <v>8.8000000000000007</v>
          </cell>
          <cell r="AH1045">
            <v>82.479687499999997</v>
          </cell>
          <cell r="AI1045">
            <v>2</v>
          </cell>
          <cell r="AJ1045">
            <v>2</v>
          </cell>
          <cell r="AL1045">
            <v>1</v>
          </cell>
          <cell r="AM1045">
            <v>18</v>
          </cell>
        </row>
        <row r="1046">
          <cell r="A1046" t="str">
            <v>W3342</v>
          </cell>
          <cell r="B1046">
            <v>158</v>
          </cell>
          <cell r="C1046">
            <v>210</v>
          </cell>
          <cell r="D1046">
            <v>223</v>
          </cell>
          <cell r="E1046">
            <v>239</v>
          </cell>
          <cell r="F1046">
            <v>324</v>
          </cell>
          <cell r="G1046">
            <v>395</v>
          </cell>
          <cell r="H1046">
            <v>268</v>
          </cell>
          <cell r="I1046">
            <v>268</v>
          </cell>
          <cell r="J1046">
            <v>300</v>
          </cell>
          <cell r="K1046">
            <v>298</v>
          </cell>
          <cell r="L1046">
            <v>298</v>
          </cell>
          <cell r="M1046">
            <v>298</v>
          </cell>
          <cell r="N1046">
            <v>321</v>
          </cell>
          <cell r="O1046">
            <v>335</v>
          </cell>
          <cell r="P1046">
            <v>396</v>
          </cell>
          <cell r="Q1046">
            <v>278</v>
          </cell>
          <cell r="R1046">
            <v>329</v>
          </cell>
          <cell r="S1046">
            <v>18</v>
          </cell>
          <cell r="T1046">
            <v>20</v>
          </cell>
          <cell r="U1046">
            <v>10</v>
          </cell>
          <cell r="V1046" t="str">
            <v>Cabinet</v>
          </cell>
          <cell r="W1046" t="str">
            <v>WALL</v>
          </cell>
          <cell r="X1046" t="str">
            <v>W</v>
          </cell>
          <cell r="Y1046">
            <v>33</v>
          </cell>
          <cell r="Z1046">
            <v>42</v>
          </cell>
          <cell r="AA1046">
            <v>12</v>
          </cell>
          <cell r="AB1046">
            <v>0</v>
          </cell>
          <cell r="AC1046" t="str">
            <v>Wall Cabinet, 33 X 42 X 12</v>
          </cell>
          <cell r="AD1046">
            <v>1</v>
          </cell>
          <cell r="AE1046">
            <v>29.791666666666664</v>
          </cell>
          <cell r="AF1046">
            <v>8.5</v>
          </cell>
          <cell r="AG1046">
            <v>10.3</v>
          </cell>
          <cell r="AH1046">
            <v>98.984375</v>
          </cell>
          <cell r="AI1046">
            <v>2</v>
          </cell>
          <cell r="AJ1046">
            <v>2</v>
          </cell>
          <cell r="AL1046">
            <v>1</v>
          </cell>
          <cell r="AM1046">
            <v>18</v>
          </cell>
        </row>
        <row r="1047">
          <cell r="A1047" t="str">
            <v>W3615</v>
          </cell>
          <cell r="B1047">
            <v>101</v>
          </cell>
          <cell r="C1047">
            <v>121</v>
          </cell>
          <cell r="D1047">
            <v>128</v>
          </cell>
          <cell r="E1047">
            <v>137</v>
          </cell>
          <cell r="F1047">
            <v>162</v>
          </cell>
          <cell r="G1047">
            <v>192</v>
          </cell>
          <cell r="H1047">
            <v>158</v>
          </cell>
          <cell r="I1047">
            <v>158</v>
          </cell>
          <cell r="J1047">
            <v>177</v>
          </cell>
          <cell r="K1047">
            <v>170</v>
          </cell>
          <cell r="L1047">
            <v>170</v>
          </cell>
          <cell r="M1047">
            <v>170</v>
          </cell>
          <cell r="N1047">
            <v>188</v>
          </cell>
          <cell r="O1047">
            <v>212</v>
          </cell>
          <cell r="P1047">
            <v>221</v>
          </cell>
          <cell r="S1047">
            <v>7</v>
          </cell>
          <cell r="T1047">
            <v>7</v>
          </cell>
          <cell r="U1047">
            <v>10</v>
          </cell>
          <cell r="V1047" t="str">
            <v>Cabinet</v>
          </cell>
          <cell r="W1047" t="str">
            <v>WALL</v>
          </cell>
          <cell r="X1047" t="str">
            <v>W</v>
          </cell>
          <cell r="Y1047">
            <v>36</v>
          </cell>
          <cell r="Z1047">
            <v>15</v>
          </cell>
          <cell r="AA1047">
            <v>12</v>
          </cell>
          <cell r="AB1047">
            <v>0</v>
          </cell>
          <cell r="AC1047" t="str">
            <v>Wall Cabinet, 36 X 15 X 12</v>
          </cell>
          <cell r="AD1047">
            <v>1</v>
          </cell>
          <cell r="AE1047">
            <v>12.041666666666668</v>
          </cell>
          <cell r="AF1047">
            <v>2.5</v>
          </cell>
          <cell r="AG1047">
            <v>4.0999999999999996</v>
          </cell>
          <cell r="AH1047">
            <v>38.6796875</v>
          </cell>
          <cell r="AI1047">
            <v>2</v>
          </cell>
          <cell r="AJ1047">
            <v>2</v>
          </cell>
          <cell r="AL1047">
            <v>1</v>
          </cell>
          <cell r="AM1047">
            <v>18</v>
          </cell>
        </row>
        <row r="1048">
          <cell r="A1048" t="str">
            <v>W361524</v>
          </cell>
          <cell r="B1048">
            <v>139</v>
          </cell>
          <cell r="C1048">
            <v>156</v>
          </cell>
          <cell r="D1048">
            <v>164</v>
          </cell>
          <cell r="E1048">
            <v>176</v>
          </cell>
          <cell r="F1048">
            <v>201</v>
          </cell>
          <cell r="G1048">
            <v>231</v>
          </cell>
          <cell r="H1048">
            <v>194</v>
          </cell>
          <cell r="I1048">
            <v>194</v>
          </cell>
          <cell r="J1048">
            <v>216</v>
          </cell>
          <cell r="K1048">
            <v>206</v>
          </cell>
          <cell r="L1048">
            <v>206</v>
          </cell>
          <cell r="M1048">
            <v>206</v>
          </cell>
          <cell r="N1048">
            <v>226</v>
          </cell>
          <cell r="O1048">
            <v>250</v>
          </cell>
          <cell r="P1048">
            <v>262</v>
          </cell>
          <cell r="S1048">
            <v>13</v>
          </cell>
          <cell r="T1048">
            <v>14</v>
          </cell>
          <cell r="U1048">
            <v>10</v>
          </cell>
          <cell r="V1048" t="str">
            <v>Cabinet</v>
          </cell>
          <cell r="W1048" t="str">
            <v>WALL</v>
          </cell>
          <cell r="X1048" t="str">
            <v>W</v>
          </cell>
          <cell r="Y1048">
            <v>36</v>
          </cell>
          <cell r="Z1048">
            <v>15</v>
          </cell>
          <cell r="AA1048">
            <v>24</v>
          </cell>
          <cell r="AB1048">
            <v>0</v>
          </cell>
          <cell r="AC1048" t="str">
            <v>Wall Cabinet, 36 X 15 X 24</v>
          </cell>
          <cell r="AD1048">
            <v>1</v>
          </cell>
          <cell r="AE1048">
            <v>20.333333333333336</v>
          </cell>
          <cell r="AF1048">
            <v>2.5</v>
          </cell>
          <cell r="AG1048">
            <v>8</v>
          </cell>
          <cell r="AH1048">
            <v>60.828125</v>
          </cell>
          <cell r="AI1048">
            <v>2</v>
          </cell>
          <cell r="AJ1048">
            <v>2</v>
          </cell>
          <cell r="AL1048">
            <v>1</v>
          </cell>
          <cell r="AM1048">
            <v>18</v>
          </cell>
        </row>
        <row r="1049">
          <cell r="A1049" t="str">
            <v>W3618</v>
          </cell>
          <cell r="B1049">
            <v>102</v>
          </cell>
          <cell r="C1049">
            <v>129</v>
          </cell>
          <cell r="D1049">
            <v>137</v>
          </cell>
          <cell r="E1049">
            <v>146</v>
          </cell>
          <cell r="F1049">
            <v>179</v>
          </cell>
          <cell r="G1049">
            <v>213</v>
          </cell>
          <cell r="H1049">
            <v>166</v>
          </cell>
          <cell r="I1049">
            <v>166</v>
          </cell>
          <cell r="J1049">
            <v>187</v>
          </cell>
          <cell r="K1049">
            <v>180</v>
          </cell>
          <cell r="L1049">
            <v>180</v>
          </cell>
          <cell r="M1049">
            <v>180</v>
          </cell>
          <cell r="N1049">
            <v>199</v>
          </cell>
          <cell r="O1049">
            <v>223</v>
          </cell>
          <cell r="P1049">
            <v>236</v>
          </cell>
          <cell r="S1049">
            <v>8</v>
          </cell>
          <cell r="T1049">
            <v>9</v>
          </cell>
          <cell r="U1049">
            <v>10</v>
          </cell>
          <cell r="V1049" t="str">
            <v>Cabinet</v>
          </cell>
          <cell r="W1049" t="str">
            <v>WALL</v>
          </cell>
          <cell r="X1049" t="str">
            <v>W</v>
          </cell>
          <cell r="Y1049">
            <v>36</v>
          </cell>
          <cell r="Z1049">
            <v>18</v>
          </cell>
          <cell r="AA1049">
            <v>12</v>
          </cell>
          <cell r="AB1049">
            <v>0</v>
          </cell>
          <cell r="AC1049" t="str">
            <v>Wall Cabinet, 36 X 18 X 12</v>
          </cell>
          <cell r="AD1049">
            <v>1</v>
          </cell>
          <cell r="AE1049">
            <v>13.291666666666668</v>
          </cell>
          <cell r="AF1049">
            <v>3.3</v>
          </cell>
          <cell r="AG1049">
            <v>4.9000000000000004</v>
          </cell>
          <cell r="AH1049">
            <v>43.657812499999999</v>
          </cell>
          <cell r="AI1049">
            <v>2</v>
          </cell>
          <cell r="AJ1049">
            <v>2</v>
          </cell>
          <cell r="AL1049">
            <v>1</v>
          </cell>
          <cell r="AM1049">
            <v>18</v>
          </cell>
        </row>
        <row r="1050">
          <cell r="A1050" t="str">
            <v>W361824</v>
          </cell>
          <cell r="B1050">
            <v>143</v>
          </cell>
          <cell r="C1050">
            <v>165</v>
          </cell>
          <cell r="D1050">
            <v>175</v>
          </cell>
          <cell r="E1050">
            <v>187</v>
          </cell>
          <cell r="F1050">
            <v>220</v>
          </cell>
          <cell r="G1050">
            <v>253</v>
          </cell>
          <cell r="H1050">
            <v>204</v>
          </cell>
          <cell r="I1050">
            <v>204</v>
          </cell>
          <cell r="J1050">
            <v>227</v>
          </cell>
          <cell r="K1050">
            <v>218</v>
          </cell>
          <cell r="L1050">
            <v>218</v>
          </cell>
          <cell r="M1050">
            <v>218</v>
          </cell>
          <cell r="N1050">
            <v>239</v>
          </cell>
          <cell r="O1050">
            <v>263</v>
          </cell>
          <cell r="P1050">
            <v>279</v>
          </cell>
          <cell r="S1050">
            <v>16</v>
          </cell>
          <cell r="T1050">
            <v>17</v>
          </cell>
          <cell r="U1050">
            <v>10</v>
          </cell>
          <cell r="V1050" t="str">
            <v>Cabinet</v>
          </cell>
          <cell r="W1050" t="str">
            <v>WALL</v>
          </cell>
          <cell r="X1050" t="str">
            <v>W</v>
          </cell>
          <cell r="Y1050">
            <v>36</v>
          </cell>
          <cell r="Z1050">
            <v>18</v>
          </cell>
          <cell r="AA1050">
            <v>24</v>
          </cell>
          <cell r="AB1050">
            <v>0</v>
          </cell>
          <cell r="AC1050" t="str">
            <v>Wall Cabinet, 36 X 18 X 24</v>
          </cell>
          <cell r="AD1050">
            <v>1</v>
          </cell>
          <cell r="AE1050">
            <v>22.083333333333336</v>
          </cell>
          <cell r="AF1050">
            <v>3.3</v>
          </cell>
          <cell r="AG1050">
            <v>9.6</v>
          </cell>
          <cell r="AH1050">
            <v>66.978125000000006</v>
          </cell>
          <cell r="AI1050">
            <v>2</v>
          </cell>
          <cell r="AJ1050">
            <v>2</v>
          </cell>
          <cell r="AL1050">
            <v>1</v>
          </cell>
          <cell r="AM1050">
            <v>18</v>
          </cell>
        </row>
        <row r="1051">
          <cell r="A1051" t="str">
            <v>W3621</v>
          </cell>
          <cell r="B1051">
            <v>114.5</v>
          </cell>
          <cell r="C1051">
            <v>146</v>
          </cell>
          <cell r="D1051">
            <v>155</v>
          </cell>
          <cell r="E1051">
            <v>165.5</v>
          </cell>
          <cell r="F1051">
            <v>218</v>
          </cell>
          <cell r="G1051">
            <v>243.5</v>
          </cell>
          <cell r="H1051">
            <v>184</v>
          </cell>
          <cell r="I1051">
            <v>184</v>
          </cell>
          <cell r="J1051">
            <v>206.5</v>
          </cell>
          <cell r="K1051">
            <v>199.5</v>
          </cell>
          <cell r="L1051">
            <v>199.5</v>
          </cell>
          <cell r="M1051">
            <v>199.5</v>
          </cell>
          <cell r="N1051">
            <v>220</v>
          </cell>
          <cell r="O1051">
            <v>243.5</v>
          </cell>
          <cell r="P1051">
            <v>262</v>
          </cell>
          <cell r="S1051">
            <v>9</v>
          </cell>
          <cell r="T1051">
            <v>10.5</v>
          </cell>
          <cell r="U1051">
            <v>10</v>
          </cell>
          <cell r="V1051" t="str">
            <v>Cabinet</v>
          </cell>
          <cell r="W1051" t="str">
            <v>WALL</v>
          </cell>
          <cell r="X1051" t="str">
            <v>W</v>
          </cell>
          <cell r="Y1051">
            <v>36</v>
          </cell>
          <cell r="Z1051">
            <v>21</v>
          </cell>
          <cell r="AA1051">
            <v>12</v>
          </cell>
          <cell r="AB1051">
            <v>0</v>
          </cell>
          <cell r="AC1051" t="str">
            <v>Wall Cabinet, 36 X 21 X 12</v>
          </cell>
          <cell r="AD1051">
            <v>3</v>
          </cell>
          <cell r="AG1051">
            <v>5.6767216435185182</v>
          </cell>
          <cell r="AH1051">
            <v>50.15625</v>
          </cell>
          <cell r="AI1051">
            <v>2</v>
          </cell>
          <cell r="AJ1051">
            <v>2</v>
          </cell>
          <cell r="AL1051">
            <v>1</v>
          </cell>
          <cell r="AM1051">
            <v>18</v>
          </cell>
        </row>
        <row r="1052">
          <cell r="A1052" t="str">
            <v>W362124</v>
          </cell>
          <cell r="B1052">
            <v>160.5</v>
          </cell>
          <cell r="C1052">
            <v>187.5</v>
          </cell>
          <cell r="D1052">
            <v>198</v>
          </cell>
          <cell r="E1052">
            <v>212</v>
          </cell>
          <cell r="F1052">
            <v>264.5</v>
          </cell>
          <cell r="G1052">
            <v>289</v>
          </cell>
          <cell r="H1052">
            <v>227</v>
          </cell>
          <cell r="I1052">
            <v>227</v>
          </cell>
          <cell r="J1052">
            <v>252.5</v>
          </cell>
          <cell r="K1052">
            <v>243</v>
          </cell>
          <cell r="L1052">
            <v>243</v>
          </cell>
          <cell r="M1052">
            <v>243</v>
          </cell>
          <cell r="N1052">
            <v>265.5</v>
          </cell>
          <cell r="O1052">
            <v>289.5</v>
          </cell>
          <cell r="P1052">
            <v>311</v>
          </cell>
          <cell r="S1052">
            <v>18.5</v>
          </cell>
          <cell r="T1052">
            <v>20</v>
          </cell>
          <cell r="U1052">
            <v>10</v>
          </cell>
          <cell r="V1052" t="str">
            <v>Cabinet</v>
          </cell>
          <cell r="W1052" t="str">
            <v>WALL</v>
          </cell>
          <cell r="X1052" t="str">
            <v>W</v>
          </cell>
          <cell r="Y1052">
            <v>36</v>
          </cell>
          <cell r="Z1052">
            <v>21</v>
          </cell>
          <cell r="AA1052">
            <v>24</v>
          </cell>
          <cell r="AB1052">
            <v>0</v>
          </cell>
          <cell r="AC1052" t="str">
            <v>Wall Cabinet, 36 X 21 X 24</v>
          </cell>
          <cell r="AD1052">
            <v>3</v>
          </cell>
          <cell r="AG1052">
            <v>11.126374421296296</v>
          </cell>
          <cell r="AH1052">
            <v>74.0625</v>
          </cell>
          <cell r="AI1052">
            <v>2</v>
          </cell>
          <cell r="AJ1052">
            <v>2</v>
          </cell>
          <cell r="AL1052">
            <v>1</v>
          </cell>
          <cell r="AM1052">
            <v>18</v>
          </cell>
        </row>
        <row r="1053">
          <cell r="A1053" t="str">
            <v>W3624</v>
          </cell>
          <cell r="B1053">
            <v>127</v>
          </cell>
          <cell r="C1053">
            <v>163</v>
          </cell>
          <cell r="D1053">
            <v>173</v>
          </cell>
          <cell r="E1053">
            <v>185</v>
          </cell>
          <cell r="F1053">
            <v>233</v>
          </cell>
          <cell r="G1053">
            <v>274</v>
          </cell>
          <cell r="H1053">
            <v>202</v>
          </cell>
          <cell r="I1053">
            <v>202</v>
          </cell>
          <cell r="J1053">
            <v>226</v>
          </cell>
          <cell r="K1053">
            <v>219</v>
          </cell>
          <cell r="L1053">
            <v>219</v>
          </cell>
          <cell r="M1053">
            <v>219</v>
          </cell>
          <cell r="N1053">
            <v>241</v>
          </cell>
          <cell r="O1053">
            <v>264</v>
          </cell>
          <cell r="P1053">
            <v>288</v>
          </cell>
          <cell r="Q1053">
            <v>179</v>
          </cell>
          <cell r="R1053">
            <v>212</v>
          </cell>
          <cell r="S1053">
            <v>10</v>
          </cell>
          <cell r="T1053">
            <v>12</v>
          </cell>
          <cell r="U1053">
            <v>10</v>
          </cell>
          <cell r="V1053" t="str">
            <v>Cabinet</v>
          </cell>
          <cell r="W1053" t="str">
            <v>WALL</v>
          </cell>
          <cell r="X1053" t="str">
            <v>W</v>
          </cell>
          <cell r="Y1053">
            <v>36</v>
          </cell>
          <cell r="Z1053">
            <v>24</v>
          </cell>
          <cell r="AA1053">
            <v>12</v>
          </cell>
          <cell r="AB1053">
            <v>0</v>
          </cell>
          <cell r="AC1053" t="str">
            <v>Wall Cabinet, 36 X 24 X 12</v>
          </cell>
          <cell r="AD1053">
            <v>1</v>
          </cell>
          <cell r="AE1053">
            <v>18.666666666666664</v>
          </cell>
          <cell r="AF1053">
            <v>4.8</v>
          </cell>
          <cell r="AG1053">
            <v>6.5</v>
          </cell>
          <cell r="AH1053">
            <v>61.4</v>
          </cell>
          <cell r="AI1053">
            <v>2</v>
          </cell>
          <cell r="AJ1053">
            <v>2</v>
          </cell>
          <cell r="AL1053">
            <v>1</v>
          </cell>
          <cell r="AM1053">
            <v>18</v>
          </cell>
        </row>
        <row r="1054">
          <cell r="A1054" t="str">
            <v>W362424</v>
          </cell>
          <cell r="B1054">
            <v>178</v>
          </cell>
          <cell r="C1054">
            <v>210</v>
          </cell>
          <cell r="D1054">
            <v>221</v>
          </cell>
          <cell r="E1054">
            <v>237</v>
          </cell>
          <cell r="F1054">
            <v>285</v>
          </cell>
          <cell r="G1054">
            <v>325</v>
          </cell>
          <cell r="H1054">
            <v>250</v>
          </cell>
          <cell r="I1054">
            <v>250</v>
          </cell>
          <cell r="J1054">
            <v>278</v>
          </cell>
          <cell r="K1054">
            <v>268</v>
          </cell>
          <cell r="L1054">
            <v>268</v>
          </cell>
          <cell r="M1054">
            <v>268</v>
          </cell>
          <cell r="N1054">
            <v>292</v>
          </cell>
          <cell r="O1054">
            <v>316</v>
          </cell>
          <cell r="P1054">
            <v>343</v>
          </cell>
          <cell r="S1054">
            <v>21</v>
          </cell>
          <cell r="T1054">
            <v>23</v>
          </cell>
          <cell r="U1054">
            <v>10</v>
          </cell>
          <cell r="V1054" t="str">
            <v>Cabinet</v>
          </cell>
          <cell r="W1054" t="str">
            <v>WALL</v>
          </cell>
          <cell r="X1054" t="str">
            <v>W</v>
          </cell>
          <cell r="Y1054">
            <v>36</v>
          </cell>
          <cell r="Z1054">
            <v>24</v>
          </cell>
          <cell r="AA1054">
            <v>24</v>
          </cell>
          <cell r="AB1054">
            <v>0</v>
          </cell>
          <cell r="AC1054" t="str">
            <v>Wall Cabinet, 36 X 24 X 24</v>
          </cell>
          <cell r="AD1054">
            <v>1</v>
          </cell>
          <cell r="AE1054">
            <v>31.333333333333332</v>
          </cell>
          <cell r="AF1054">
            <v>4.8</v>
          </cell>
          <cell r="AG1054">
            <v>12.7</v>
          </cell>
          <cell r="AH1054">
            <v>95.15</v>
          </cell>
          <cell r="AI1054">
            <v>2</v>
          </cell>
          <cell r="AJ1054">
            <v>2</v>
          </cell>
          <cell r="AL1054">
            <v>1</v>
          </cell>
          <cell r="AM1054">
            <v>18</v>
          </cell>
        </row>
        <row r="1055">
          <cell r="A1055" t="str">
            <v>W3630</v>
          </cell>
          <cell r="B1055">
            <v>138</v>
          </cell>
          <cell r="C1055">
            <v>180</v>
          </cell>
          <cell r="D1055">
            <v>190</v>
          </cell>
          <cell r="E1055">
            <v>204</v>
          </cell>
          <cell r="F1055">
            <v>267</v>
          </cell>
          <cell r="G1055">
            <v>323</v>
          </cell>
          <cell r="H1055">
            <v>225</v>
          </cell>
          <cell r="I1055">
            <v>225</v>
          </cell>
          <cell r="J1055">
            <v>253</v>
          </cell>
          <cell r="K1055">
            <v>247</v>
          </cell>
          <cell r="L1055">
            <v>247</v>
          </cell>
          <cell r="M1055">
            <v>247</v>
          </cell>
          <cell r="N1055">
            <v>271</v>
          </cell>
          <cell r="O1055">
            <v>292</v>
          </cell>
          <cell r="P1055">
            <v>327</v>
          </cell>
          <cell r="Q1055">
            <v>195</v>
          </cell>
          <cell r="R1055">
            <v>231</v>
          </cell>
          <cell r="S1055">
            <v>13</v>
          </cell>
          <cell r="T1055">
            <v>14</v>
          </cell>
          <cell r="U1055">
            <v>10</v>
          </cell>
          <cell r="V1055" t="str">
            <v>Cabinet</v>
          </cell>
          <cell r="W1055" t="str">
            <v>WALL</v>
          </cell>
          <cell r="X1055" t="str">
            <v>W</v>
          </cell>
          <cell r="Y1055">
            <v>36</v>
          </cell>
          <cell r="Z1055">
            <v>30</v>
          </cell>
          <cell r="AA1055">
            <v>12</v>
          </cell>
          <cell r="AB1055">
            <v>0</v>
          </cell>
          <cell r="AC1055" t="str">
            <v>Wall Cabinet, 36 X 30 X 12</v>
          </cell>
          <cell r="AD1055">
            <v>1</v>
          </cell>
          <cell r="AE1055">
            <v>24.041666666666664</v>
          </cell>
          <cell r="AF1055">
            <v>6.3</v>
          </cell>
          <cell r="AG1055">
            <v>8.1</v>
          </cell>
          <cell r="AH1055">
            <v>79.142187500000006</v>
          </cell>
          <cell r="AI1055">
            <v>2</v>
          </cell>
          <cell r="AJ1055">
            <v>2</v>
          </cell>
          <cell r="AL1055">
            <v>1</v>
          </cell>
          <cell r="AM1055">
            <v>18</v>
          </cell>
        </row>
        <row r="1056">
          <cell r="A1056" t="str">
            <v>W3636</v>
          </cell>
          <cell r="B1056">
            <v>143</v>
          </cell>
          <cell r="C1056">
            <v>201</v>
          </cell>
          <cell r="D1056">
            <v>213</v>
          </cell>
          <cell r="E1056">
            <v>228</v>
          </cell>
          <cell r="F1056">
            <v>306</v>
          </cell>
          <cell r="G1056">
            <v>364</v>
          </cell>
          <cell r="H1056">
            <v>240</v>
          </cell>
          <cell r="I1056">
            <v>240</v>
          </cell>
          <cell r="J1056">
            <v>274</v>
          </cell>
          <cell r="K1056">
            <v>264</v>
          </cell>
          <cell r="L1056">
            <v>264</v>
          </cell>
          <cell r="M1056">
            <v>264</v>
          </cell>
          <cell r="N1056">
            <v>294</v>
          </cell>
          <cell r="O1056">
            <v>322</v>
          </cell>
          <cell r="P1056">
            <v>353</v>
          </cell>
          <cell r="Q1056">
            <v>211</v>
          </cell>
          <cell r="R1056">
            <v>250</v>
          </cell>
          <cell r="S1056">
            <v>16</v>
          </cell>
          <cell r="T1056">
            <v>17</v>
          </cell>
          <cell r="U1056">
            <v>10</v>
          </cell>
          <cell r="V1056" t="str">
            <v>Cabinet</v>
          </cell>
          <cell r="W1056" t="str">
            <v>WALL</v>
          </cell>
          <cell r="X1056" t="str">
            <v>W</v>
          </cell>
          <cell r="Y1056">
            <v>36</v>
          </cell>
          <cell r="Z1056">
            <v>36</v>
          </cell>
          <cell r="AA1056">
            <v>12</v>
          </cell>
          <cell r="AB1056">
            <v>0</v>
          </cell>
          <cell r="AC1056" t="str">
            <v>Wall Cabinet, 36 X 36 X 12</v>
          </cell>
          <cell r="AD1056">
            <v>1</v>
          </cell>
          <cell r="AE1056">
            <v>26.541666666666664</v>
          </cell>
          <cell r="AF1056">
            <v>7.8</v>
          </cell>
          <cell r="AG1056">
            <v>9.6</v>
          </cell>
          <cell r="AH1056">
            <v>88.798437500000006</v>
          </cell>
          <cell r="AI1056">
            <v>2</v>
          </cell>
          <cell r="AJ1056">
            <v>2</v>
          </cell>
          <cell r="AL1056">
            <v>1</v>
          </cell>
          <cell r="AM1056">
            <v>18</v>
          </cell>
        </row>
        <row r="1057">
          <cell r="A1057" t="str">
            <v>W363615</v>
          </cell>
          <cell r="B1057">
            <v>186</v>
          </cell>
          <cell r="C1057">
            <v>240</v>
          </cell>
          <cell r="D1057">
            <v>254</v>
          </cell>
          <cell r="E1057">
            <v>272</v>
          </cell>
          <cell r="F1057">
            <v>350</v>
          </cell>
          <cell r="G1057">
            <v>408</v>
          </cell>
          <cell r="H1057">
            <v>281</v>
          </cell>
          <cell r="I1057">
            <v>281</v>
          </cell>
          <cell r="J1057">
            <v>318</v>
          </cell>
          <cell r="K1057">
            <v>305</v>
          </cell>
          <cell r="L1057">
            <v>305</v>
          </cell>
          <cell r="M1057">
            <v>305</v>
          </cell>
          <cell r="N1057">
            <v>338</v>
          </cell>
          <cell r="O1057">
            <v>366</v>
          </cell>
          <cell r="P1057">
            <v>399</v>
          </cell>
          <cell r="Q1057">
            <v>250</v>
          </cell>
          <cell r="R1057">
            <v>295</v>
          </cell>
          <cell r="S1057">
            <v>21</v>
          </cell>
          <cell r="T1057">
            <v>23</v>
          </cell>
          <cell r="U1057">
            <v>10</v>
          </cell>
          <cell r="V1057" t="str">
            <v>Cabinet</v>
          </cell>
          <cell r="W1057" t="str">
            <v>WALL</v>
          </cell>
          <cell r="X1057" t="str">
            <v>W</v>
          </cell>
          <cell r="Y1057">
            <v>36</v>
          </cell>
          <cell r="Z1057">
            <v>36</v>
          </cell>
          <cell r="AA1057">
            <v>15</v>
          </cell>
          <cell r="AB1057">
            <v>0</v>
          </cell>
          <cell r="AC1057" t="str">
            <v>Wall Cabinet, 36 X 36 X 15</v>
          </cell>
          <cell r="AD1057">
            <v>3</v>
          </cell>
          <cell r="AE1057">
            <v>30.927083333333336</v>
          </cell>
          <cell r="AF1057">
            <v>7.8</v>
          </cell>
          <cell r="AG1057">
            <v>12</v>
          </cell>
          <cell r="AH1057">
            <v>100.42929687500001</v>
          </cell>
          <cell r="AI1057">
            <v>2</v>
          </cell>
          <cell r="AJ1057">
            <v>2</v>
          </cell>
          <cell r="AL1057">
            <v>1</v>
          </cell>
          <cell r="AM1057">
            <v>18</v>
          </cell>
        </row>
        <row r="1058">
          <cell r="A1058" t="str">
            <v>W3642</v>
          </cell>
          <cell r="B1058">
            <v>163</v>
          </cell>
          <cell r="C1058">
            <v>226</v>
          </cell>
          <cell r="D1058">
            <v>240</v>
          </cell>
          <cell r="E1058">
            <v>257</v>
          </cell>
          <cell r="F1058">
            <v>350</v>
          </cell>
          <cell r="G1058">
            <v>422</v>
          </cell>
          <cell r="H1058">
            <v>277</v>
          </cell>
          <cell r="I1058">
            <v>277</v>
          </cell>
          <cell r="J1058">
            <v>313</v>
          </cell>
          <cell r="K1058">
            <v>307</v>
          </cell>
          <cell r="L1058">
            <v>307</v>
          </cell>
          <cell r="M1058">
            <v>307</v>
          </cell>
          <cell r="N1058">
            <v>336</v>
          </cell>
          <cell r="O1058">
            <v>354</v>
          </cell>
          <cell r="P1058">
            <v>409</v>
          </cell>
          <cell r="Q1058">
            <v>299</v>
          </cell>
          <cell r="R1058">
            <v>353</v>
          </cell>
          <cell r="S1058">
            <v>18</v>
          </cell>
          <cell r="T1058">
            <v>20</v>
          </cell>
          <cell r="U1058">
            <v>10</v>
          </cell>
          <cell r="V1058" t="str">
            <v>Cabinet</v>
          </cell>
          <cell r="W1058" t="str">
            <v>WALL</v>
          </cell>
          <cell r="X1058" t="str">
            <v>W</v>
          </cell>
          <cell r="Y1058">
            <v>36</v>
          </cell>
          <cell r="Z1058">
            <v>42</v>
          </cell>
          <cell r="AA1058">
            <v>12</v>
          </cell>
          <cell r="AB1058">
            <v>0</v>
          </cell>
          <cell r="AC1058" t="str">
            <v>Wall Cabinet, 36 X 42 X 12</v>
          </cell>
          <cell r="AD1058">
            <v>1</v>
          </cell>
          <cell r="AE1058">
            <v>31.916666666666664</v>
          </cell>
          <cell r="AF1058">
            <v>9.3000000000000007</v>
          </cell>
          <cell r="AG1058">
            <v>11.2</v>
          </cell>
          <cell r="AH1058">
            <v>106.54062500000001</v>
          </cell>
          <cell r="AI1058">
            <v>2</v>
          </cell>
          <cell r="AJ1058">
            <v>2</v>
          </cell>
          <cell r="AL1058">
            <v>1</v>
          </cell>
          <cell r="AM1058">
            <v>18</v>
          </cell>
        </row>
        <row r="1059">
          <cell r="A1059" t="str">
            <v>W364215</v>
          </cell>
          <cell r="B1059">
            <v>209</v>
          </cell>
          <cell r="C1059">
            <v>267</v>
          </cell>
          <cell r="D1059">
            <v>283</v>
          </cell>
          <cell r="E1059">
            <v>302</v>
          </cell>
          <cell r="F1059">
            <v>395</v>
          </cell>
          <cell r="G1059">
            <v>467</v>
          </cell>
          <cell r="H1059">
            <v>319</v>
          </cell>
          <cell r="I1059">
            <v>319</v>
          </cell>
          <cell r="J1059">
            <v>358</v>
          </cell>
          <cell r="K1059">
            <v>349</v>
          </cell>
          <cell r="L1059">
            <v>349</v>
          </cell>
          <cell r="M1059">
            <v>349</v>
          </cell>
          <cell r="N1059">
            <v>381</v>
          </cell>
          <cell r="O1059">
            <v>400</v>
          </cell>
          <cell r="P1059">
            <v>457</v>
          </cell>
          <cell r="Q1059">
            <v>301</v>
          </cell>
          <cell r="R1059">
            <v>355</v>
          </cell>
          <cell r="S1059">
            <v>28</v>
          </cell>
          <cell r="T1059">
            <v>31</v>
          </cell>
          <cell r="U1059">
            <v>10</v>
          </cell>
          <cell r="V1059" t="str">
            <v>Cabinet</v>
          </cell>
          <cell r="W1059" t="str">
            <v>WALL</v>
          </cell>
          <cell r="X1059" t="str">
            <v>W</v>
          </cell>
          <cell r="Y1059">
            <v>36</v>
          </cell>
          <cell r="Z1059">
            <v>42</v>
          </cell>
          <cell r="AA1059">
            <v>15</v>
          </cell>
          <cell r="AB1059">
            <v>0</v>
          </cell>
          <cell r="AC1059" t="str">
            <v>Wall Cabinet, 36 X 42 X 15</v>
          </cell>
          <cell r="AD1059">
            <v>3</v>
          </cell>
          <cell r="AE1059">
            <v>37.270833333333329</v>
          </cell>
          <cell r="AF1059">
            <v>9.3000000000000007</v>
          </cell>
          <cell r="AG1059">
            <v>13.9</v>
          </cell>
          <cell r="AH1059">
            <v>120.77890625000001</v>
          </cell>
          <cell r="AI1059">
            <v>2</v>
          </cell>
          <cell r="AJ1059">
            <v>2</v>
          </cell>
          <cell r="AL1059">
            <v>1</v>
          </cell>
          <cell r="AM1059">
            <v>18</v>
          </cell>
        </row>
        <row r="1060">
          <cell r="A1060" t="str">
            <v>W3915</v>
          </cell>
          <cell r="B1060">
            <v>105</v>
          </cell>
          <cell r="C1060">
            <v>125</v>
          </cell>
          <cell r="D1060">
            <v>132</v>
          </cell>
          <cell r="E1060">
            <v>142</v>
          </cell>
          <cell r="F1060">
            <v>169</v>
          </cell>
          <cell r="G1060">
            <v>205</v>
          </cell>
          <cell r="H1060">
            <v>165</v>
          </cell>
          <cell r="I1060">
            <v>165</v>
          </cell>
          <cell r="J1060">
            <v>186</v>
          </cell>
          <cell r="K1060">
            <v>178</v>
          </cell>
          <cell r="L1060">
            <v>178</v>
          </cell>
          <cell r="M1060">
            <v>178</v>
          </cell>
          <cell r="N1060">
            <v>197</v>
          </cell>
          <cell r="O1060">
            <v>220</v>
          </cell>
          <cell r="P1060">
            <v>233</v>
          </cell>
          <cell r="S1060">
            <v>7</v>
          </cell>
          <cell r="T1060">
            <v>7</v>
          </cell>
          <cell r="U1060">
            <v>10</v>
          </cell>
          <cell r="V1060" t="str">
            <v>Cabinet</v>
          </cell>
          <cell r="W1060" t="str">
            <v>WALL</v>
          </cell>
          <cell r="X1060" t="str">
            <v>W</v>
          </cell>
          <cell r="Y1060">
            <v>39</v>
          </cell>
          <cell r="Z1060">
            <v>15</v>
          </cell>
          <cell r="AA1060">
            <v>12</v>
          </cell>
          <cell r="AB1060">
            <v>0</v>
          </cell>
          <cell r="AC1060" t="str">
            <v>Wall Cabinet, 39 X 15 X 12</v>
          </cell>
          <cell r="AD1060">
            <v>1</v>
          </cell>
          <cell r="AE1060">
            <v>12.854166666666668</v>
          </cell>
          <cell r="AF1060">
            <v>2.7</v>
          </cell>
          <cell r="AG1060">
            <v>4.4000000000000004</v>
          </cell>
          <cell r="AH1060">
            <v>41.271875000000001</v>
          </cell>
          <cell r="AI1060">
            <v>2</v>
          </cell>
          <cell r="AJ1060">
            <v>2</v>
          </cell>
          <cell r="AL1060">
            <v>1</v>
          </cell>
          <cell r="AM1060">
            <v>18</v>
          </cell>
        </row>
        <row r="1061">
          <cell r="A1061" t="str">
            <v>W391524</v>
          </cell>
          <cell r="B1061">
            <v>146</v>
          </cell>
          <cell r="C1061">
            <v>162</v>
          </cell>
          <cell r="D1061">
            <v>171</v>
          </cell>
          <cell r="E1061">
            <v>183</v>
          </cell>
          <cell r="F1061">
            <v>210</v>
          </cell>
          <cell r="G1061">
            <v>245</v>
          </cell>
          <cell r="H1061">
            <v>204</v>
          </cell>
          <cell r="I1061">
            <v>204</v>
          </cell>
          <cell r="J1061">
            <v>227</v>
          </cell>
          <cell r="K1061">
            <v>217</v>
          </cell>
          <cell r="L1061">
            <v>217</v>
          </cell>
          <cell r="M1061">
            <v>217</v>
          </cell>
          <cell r="N1061">
            <v>238</v>
          </cell>
          <cell r="O1061">
            <v>261</v>
          </cell>
          <cell r="P1061">
            <v>276</v>
          </cell>
          <cell r="S1061">
            <v>13</v>
          </cell>
          <cell r="T1061">
            <v>14</v>
          </cell>
          <cell r="U1061">
            <v>10</v>
          </cell>
          <cell r="V1061" t="str">
            <v>Cabinet</v>
          </cell>
          <cell r="W1061" t="str">
            <v>WALL</v>
          </cell>
          <cell r="X1061" t="str">
            <v>W</v>
          </cell>
          <cell r="Y1061">
            <v>39</v>
          </cell>
          <cell r="Z1061">
            <v>15</v>
          </cell>
          <cell r="AA1061">
            <v>24</v>
          </cell>
          <cell r="AB1061">
            <v>0</v>
          </cell>
          <cell r="AC1061" t="str">
            <v>Wall Cabinet, 39 X 15 X 24</v>
          </cell>
          <cell r="AD1061">
            <v>1</v>
          </cell>
          <cell r="AE1061">
            <v>21.645833333333336</v>
          </cell>
          <cell r="AF1061">
            <v>2.7</v>
          </cell>
          <cell r="AG1061">
            <v>8.6999999999999993</v>
          </cell>
          <cell r="AH1061">
            <v>64.826562499999994</v>
          </cell>
          <cell r="AI1061">
            <v>2</v>
          </cell>
          <cell r="AJ1061">
            <v>2</v>
          </cell>
          <cell r="AL1061">
            <v>1</v>
          </cell>
          <cell r="AM1061">
            <v>18</v>
          </cell>
        </row>
        <row r="1062">
          <cell r="A1062" t="str">
            <v>W3918</v>
          </cell>
          <cell r="B1062">
            <v>107</v>
          </cell>
          <cell r="C1062">
            <v>133</v>
          </cell>
          <cell r="D1062">
            <v>141</v>
          </cell>
          <cell r="E1062">
            <v>151</v>
          </cell>
          <cell r="F1062">
            <v>186</v>
          </cell>
          <cell r="G1062">
            <v>227</v>
          </cell>
          <cell r="H1062">
            <v>174</v>
          </cell>
          <cell r="I1062">
            <v>174</v>
          </cell>
          <cell r="J1062">
            <v>196</v>
          </cell>
          <cell r="K1062">
            <v>188</v>
          </cell>
          <cell r="L1062">
            <v>188</v>
          </cell>
          <cell r="M1062">
            <v>188</v>
          </cell>
          <cell r="N1062">
            <v>208</v>
          </cell>
          <cell r="O1062">
            <v>232</v>
          </cell>
          <cell r="P1062">
            <v>247</v>
          </cell>
          <cell r="S1062">
            <v>8</v>
          </cell>
          <cell r="T1062">
            <v>9</v>
          </cell>
          <cell r="U1062">
            <v>10</v>
          </cell>
          <cell r="V1062" t="str">
            <v>Cabinet</v>
          </cell>
          <cell r="W1062" t="str">
            <v>WALL</v>
          </cell>
          <cell r="X1062" t="str">
            <v>W</v>
          </cell>
          <cell r="Y1062">
            <v>39</v>
          </cell>
          <cell r="Z1062">
            <v>18</v>
          </cell>
          <cell r="AA1062">
            <v>12</v>
          </cell>
          <cell r="AB1062">
            <v>0</v>
          </cell>
          <cell r="AC1062" t="str">
            <v>Wall Cabinet, 39 X 18 X 12</v>
          </cell>
          <cell r="AD1062">
            <v>1</v>
          </cell>
          <cell r="AE1062">
            <v>14.166666666666668</v>
          </cell>
          <cell r="AF1062">
            <v>3.5</v>
          </cell>
          <cell r="AG1062">
            <v>5.3</v>
          </cell>
          <cell r="AH1062">
            <v>46.3671875</v>
          </cell>
          <cell r="AI1062">
            <v>2</v>
          </cell>
          <cell r="AJ1062">
            <v>2</v>
          </cell>
          <cell r="AL1062">
            <v>1</v>
          </cell>
          <cell r="AM1062">
            <v>18</v>
          </cell>
        </row>
        <row r="1063">
          <cell r="A1063" t="str">
            <v>W391824</v>
          </cell>
          <cell r="B1063">
            <v>150</v>
          </cell>
          <cell r="C1063">
            <v>172</v>
          </cell>
          <cell r="D1063">
            <v>181</v>
          </cell>
          <cell r="E1063">
            <v>194</v>
          </cell>
          <cell r="F1063">
            <v>229</v>
          </cell>
          <cell r="G1063">
            <v>269</v>
          </cell>
          <cell r="H1063">
            <v>214</v>
          </cell>
          <cell r="I1063">
            <v>214</v>
          </cell>
          <cell r="J1063">
            <v>239</v>
          </cell>
          <cell r="K1063">
            <v>228</v>
          </cell>
          <cell r="L1063">
            <v>228</v>
          </cell>
          <cell r="M1063">
            <v>228</v>
          </cell>
          <cell r="N1063">
            <v>251</v>
          </cell>
          <cell r="O1063">
            <v>275</v>
          </cell>
          <cell r="P1063">
            <v>293</v>
          </cell>
          <cell r="S1063">
            <v>16</v>
          </cell>
          <cell r="T1063">
            <v>17</v>
          </cell>
          <cell r="U1063">
            <v>10</v>
          </cell>
          <cell r="V1063" t="str">
            <v>Cabinet</v>
          </cell>
          <cell r="W1063" t="str">
            <v>WALL</v>
          </cell>
          <cell r="X1063" t="str">
            <v>W</v>
          </cell>
          <cell r="Y1063">
            <v>39</v>
          </cell>
          <cell r="Z1063">
            <v>18</v>
          </cell>
          <cell r="AA1063">
            <v>24</v>
          </cell>
          <cell r="AB1063">
            <v>0</v>
          </cell>
          <cell r="AC1063" t="str">
            <v>Wall Cabinet, 39 X 18 X 24</v>
          </cell>
          <cell r="AD1063">
            <v>1</v>
          </cell>
          <cell r="AE1063">
            <v>23.458333333333336</v>
          </cell>
          <cell r="AF1063">
            <v>3.5</v>
          </cell>
          <cell r="AG1063">
            <v>10.4</v>
          </cell>
          <cell r="AH1063">
            <v>71.09375</v>
          </cell>
          <cell r="AI1063">
            <v>2</v>
          </cell>
          <cell r="AJ1063">
            <v>2</v>
          </cell>
          <cell r="AL1063">
            <v>1</v>
          </cell>
          <cell r="AM1063">
            <v>18</v>
          </cell>
        </row>
        <row r="1064">
          <cell r="A1064" t="str">
            <v>W3921</v>
          </cell>
          <cell r="B1064">
            <v>119.5</v>
          </cell>
          <cell r="C1064">
            <v>150.5</v>
          </cell>
          <cell r="D1064">
            <v>159.5</v>
          </cell>
          <cell r="E1064">
            <v>171</v>
          </cell>
          <cell r="F1064">
            <v>227.875</v>
          </cell>
          <cell r="G1064">
            <v>259.5</v>
          </cell>
          <cell r="H1064">
            <v>192</v>
          </cell>
          <cell r="I1064">
            <v>192</v>
          </cell>
          <cell r="J1064">
            <v>216.5</v>
          </cell>
          <cell r="K1064">
            <v>208</v>
          </cell>
          <cell r="L1064">
            <v>208</v>
          </cell>
          <cell r="M1064">
            <v>208</v>
          </cell>
          <cell r="N1064">
            <v>230.5</v>
          </cell>
          <cell r="O1064">
            <v>255</v>
          </cell>
          <cell r="P1064">
            <v>273.5</v>
          </cell>
          <cell r="S1064">
            <v>9</v>
          </cell>
          <cell r="T1064">
            <v>10.5</v>
          </cell>
          <cell r="U1064">
            <v>10</v>
          </cell>
          <cell r="V1064" t="str">
            <v>Cabinet</v>
          </cell>
          <cell r="W1064" t="str">
            <v>WALL</v>
          </cell>
          <cell r="X1064" t="str">
            <v>W</v>
          </cell>
          <cell r="Y1064">
            <v>39</v>
          </cell>
          <cell r="Z1064">
            <v>21</v>
          </cell>
          <cell r="AA1064">
            <v>12</v>
          </cell>
          <cell r="AB1064">
            <v>0</v>
          </cell>
          <cell r="AC1064" t="str">
            <v>Wall Cabinet, 39 X 21 X 12</v>
          </cell>
          <cell r="AD1064">
            <v>3</v>
          </cell>
          <cell r="AG1064">
            <v>6.1433015046296298</v>
          </cell>
          <cell r="AH1064">
            <v>53.515625</v>
          </cell>
          <cell r="AI1064">
            <v>2</v>
          </cell>
          <cell r="AJ1064">
            <v>2</v>
          </cell>
          <cell r="AL1064">
            <v>1</v>
          </cell>
          <cell r="AM1064">
            <v>18</v>
          </cell>
        </row>
        <row r="1065">
          <cell r="A1065" t="str">
            <v>W392124</v>
          </cell>
          <cell r="B1065">
            <v>168.5</v>
          </cell>
          <cell r="C1065">
            <v>195</v>
          </cell>
          <cell r="D1065">
            <v>205.5</v>
          </cell>
          <cell r="E1065">
            <v>220</v>
          </cell>
          <cell r="F1065">
            <v>276.875</v>
          </cell>
          <cell r="G1065">
            <v>308</v>
          </cell>
          <cell r="H1065">
            <v>237.5</v>
          </cell>
          <cell r="I1065">
            <v>237.5</v>
          </cell>
          <cell r="J1065">
            <v>265.5</v>
          </cell>
          <cell r="K1065">
            <v>254</v>
          </cell>
          <cell r="L1065">
            <v>254</v>
          </cell>
          <cell r="M1065">
            <v>254</v>
          </cell>
          <cell r="N1065">
            <v>279.5</v>
          </cell>
          <cell r="O1065">
            <v>304</v>
          </cell>
          <cell r="P1065">
            <v>325.5</v>
          </cell>
          <cell r="S1065">
            <v>18.5</v>
          </cell>
          <cell r="T1065">
            <v>20</v>
          </cell>
          <cell r="U1065">
            <v>10</v>
          </cell>
          <cell r="V1065" t="str">
            <v>Cabinet</v>
          </cell>
          <cell r="W1065" t="str">
            <v>WALL</v>
          </cell>
          <cell r="X1065" t="str">
            <v>W</v>
          </cell>
          <cell r="Y1065">
            <v>39</v>
          </cell>
          <cell r="Z1065">
            <v>21</v>
          </cell>
          <cell r="AA1065">
            <v>24</v>
          </cell>
          <cell r="AB1065">
            <v>0</v>
          </cell>
          <cell r="AC1065" t="str">
            <v>Wall Cabinet, 39 X 21 X 24</v>
          </cell>
          <cell r="AD1065">
            <v>3</v>
          </cell>
          <cell r="AG1065">
            <v>12.040870949074074</v>
          </cell>
          <cell r="AH1065">
            <v>78.59375</v>
          </cell>
          <cell r="AI1065">
            <v>2</v>
          </cell>
          <cell r="AJ1065">
            <v>2</v>
          </cell>
          <cell r="AL1065">
            <v>1</v>
          </cell>
          <cell r="AM1065">
            <v>18</v>
          </cell>
        </row>
        <row r="1066">
          <cell r="A1066" t="str">
            <v>W3924</v>
          </cell>
          <cell r="B1066">
            <v>132</v>
          </cell>
          <cell r="C1066">
            <v>168</v>
          </cell>
          <cell r="D1066">
            <v>178</v>
          </cell>
          <cell r="E1066">
            <v>191</v>
          </cell>
          <cell r="F1066">
            <v>242</v>
          </cell>
          <cell r="G1066">
            <v>292</v>
          </cell>
          <cell r="H1066">
            <v>210</v>
          </cell>
          <cell r="I1066">
            <v>210</v>
          </cell>
          <cell r="J1066">
            <v>237</v>
          </cell>
          <cell r="K1066">
            <v>228</v>
          </cell>
          <cell r="L1066">
            <v>228</v>
          </cell>
          <cell r="M1066">
            <v>228</v>
          </cell>
          <cell r="N1066">
            <v>253</v>
          </cell>
          <cell r="O1066">
            <v>278</v>
          </cell>
          <cell r="P1066">
            <v>300</v>
          </cell>
          <cell r="Q1066">
            <v>192</v>
          </cell>
          <cell r="R1066">
            <v>227</v>
          </cell>
          <cell r="S1066">
            <v>10</v>
          </cell>
          <cell r="T1066">
            <v>12</v>
          </cell>
          <cell r="U1066">
            <v>10</v>
          </cell>
          <cell r="V1066" t="str">
            <v>Cabinet</v>
          </cell>
          <cell r="W1066" t="str">
            <v>WALL</v>
          </cell>
          <cell r="X1066" t="str">
            <v>W</v>
          </cell>
          <cell r="Y1066">
            <v>39</v>
          </cell>
          <cell r="Z1066">
            <v>24</v>
          </cell>
          <cell r="AA1066">
            <v>12</v>
          </cell>
          <cell r="AB1066">
            <v>0</v>
          </cell>
          <cell r="AC1066" t="str">
            <v>Wall Cabinet, 39 X 24 X 12</v>
          </cell>
          <cell r="AD1066">
            <v>1</v>
          </cell>
          <cell r="AE1066">
            <v>19.916666666666664</v>
          </cell>
          <cell r="AF1066">
            <v>5.0999999999999996</v>
          </cell>
          <cell r="AG1066">
            <v>7</v>
          </cell>
          <cell r="AH1066">
            <v>65.346874999999997</v>
          </cell>
          <cell r="AI1066">
            <v>2</v>
          </cell>
          <cell r="AJ1066">
            <v>2</v>
          </cell>
          <cell r="AL1066">
            <v>1</v>
          </cell>
          <cell r="AM1066">
            <v>18</v>
          </cell>
        </row>
        <row r="1067">
          <cell r="A1067" t="str">
            <v>W392424</v>
          </cell>
          <cell r="B1067">
            <v>187</v>
          </cell>
          <cell r="C1067">
            <v>218</v>
          </cell>
          <cell r="D1067">
            <v>230</v>
          </cell>
          <cell r="E1067">
            <v>246</v>
          </cell>
          <cell r="F1067">
            <v>297</v>
          </cell>
          <cell r="G1067">
            <v>347</v>
          </cell>
          <cell r="H1067">
            <v>261</v>
          </cell>
          <cell r="I1067">
            <v>261</v>
          </cell>
          <cell r="J1067">
            <v>292</v>
          </cell>
          <cell r="K1067">
            <v>280</v>
          </cell>
          <cell r="L1067">
            <v>280</v>
          </cell>
          <cell r="M1067">
            <v>280</v>
          </cell>
          <cell r="N1067">
            <v>308</v>
          </cell>
          <cell r="O1067">
            <v>333</v>
          </cell>
          <cell r="P1067">
            <v>358</v>
          </cell>
          <cell r="S1067">
            <v>21</v>
          </cell>
          <cell r="T1067">
            <v>23</v>
          </cell>
          <cell r="U1067">
            <v>10</v>
          </cell>
          <cell r="V1067" t="str">
            <v>Cabinet</v>
          </cell>
          <cell r="W1067" t="str">
            <v>WALL</v>
          </cell>
          <cell r="X1067" t="str">
            <v>W</v>
          </cell>
          <cell r="Y1067">
            <v>39</v>
          </cell>
          <cell r="Z1067">
            <v>24</v>
          </cell>
          <cell r="AA1067">
            <v>24</v>
          </cell>
          <cell r="AB1067">
            <v>0</v>
          </cell>
          <cell r="AC1067" t="str">
            <v>Wall Cabinet, 39 X 24 X 24</v>
          </cell>
          <cell r="AD1067">
            <v>1</v>
          </cell>
          <cell r="AE1067">
            <v>33.333333333333329</v>
          </cell>
          <cell r="AF1067">
            <v>5.0999999999999996</v>
          </cell>
          <cell r="AG1067">
            <v>13.7</v>
          </cell>
          <cell r="AH1067">
            <v>101.20625</v>
          </cell>
          <cell r="AI1067">
            <v>2</v>
          </cell>
          <cell r="AJ1067">
            <v>2</v>
          </cell>
          <cell r="AL1067">
            <v>1</v>
          </cell>
          <cell r="AM1067">
            <v>18</v>
          </cell>
        </row>
        <row r="1068">
          <cell r="A1068" t="str">
            <v>W3930</v>
          </cell>
          <cell r="B1068">
            <v>144</v>
          </cell>
          <cell r="C1068">
            <v>186</v>
          </cell>
          <cell r="D1068">
            <v>197</v>
          </cell>
          <cell r="E1068">
            <v>211</v>
          </cell>
          <cell r="F1068">
            <v>279</v>
          </cell>
          <cell r="G1068">
            <v>344</v>
          </cell>
          <cell r="H1068">
            <v>234</v>
          </cell>
          <cell r="I1068">
            <v>234</v>
          </cell>
          <cell r="J1068">
            <v>266</v>
          </cell>
          <cell r="K1068">
            <v>256</v>
          </cell>
          <cell r="L1068">
            <v>256</v>
          </cell>
          <cell r="M1068">
            <v>256</v>
          </cell>
          <cell r="N1068">
            <v>285</v>
          </cell>
          <cell r="O1068">
            <v>310</v>
          </cell>
          <cell r="P1068">
            <v>339</v>
          </cell>
          <cell r="Q1068">
            <v>209</v>
          </cell>
          <cell r="R1068">
            <v>247</v>
          </cell>
          <cell r="S1068">
            <v>13</v>
          </cell>
          <cell r="T1068">
            <v>14</v>
          </cell>
          <cell r="U1068">
            <v>10</v>
          </cell>
          <cell r="V1068" t="str">
            <v>Cabinet</v>
          </cell>
          <cell r="W1068" t="str">
            <v>WALL</v>
          </cell>
          <cell r="X1068" t="str">
            <v>W</v>
          </cell>
          <cell r="Y1068">
            <v>39</v>
          </cell>
          <cell r="Z1068">
            <v>30</v>
          </cell>
          <cell r="AA1068">
            <v>12</v>
          </cell>
          <cell r="AB1068">
            <v>0</v>
          </cell>
          <cell r="AC1068" t="str">
            <v>Wall Cabinet, 39 X 30 X 12</v>
          </cell>
          <cell r="AD1068">
            <v>1</v>
          </cell>
          <cell r="AE1068">
            <v>25.666666666666664</v>
          </cell>
          <cell r="AF1068">
            <v>6.8</v>
          </cell>
          <cell r="AG1068">
            <v>8.6999999999999993</v>
          </cell>
          <cell r="AH1068">
            <v>84.626562500000006</v>
          </cell>
          <cell r="AI1068">
            <v>2</v>
          </cell>
          <cell r="AJ1068">
            <v>2</v>
          </cell>
          <cell r="AL1068">
            <v>1</v>
          </cell>
          <cell r="AM1068">
            <v>18</v>
          </cell>
        </row>
        <row r="1069">
          <cell r="A1069" t="str">
            <v>W3936</v>
          </cell>
          <cell r="B1069">
            <v>150</v>
          </cell>
          <cell r="C1069">
            <v>207</v>
          </cell>
          <cell r="D1069">
            <v>220</v>
          </cell>
          <cell r="E1069">
            <v>235</v>
          </cell>
          <cell r="F1069">
            <v>319</v>
          </cell>
          <cell r="G1069">
            <v>390</v>
          </cell>
          <cell r="H1069">
            <v>251</v>
          </cell>
          <cell r="I1069">
            <v>251</v>
          </cell>
          <cell r="J1069">
            <v>288</v>
          </cell>
          <cell r="K1069">
            <v>277</v>
          </cell>
          <cell r="L1069">
            <v>277</v>
          </cell>
          <cell r="M1069">
            <v>277</v>
          </cell>
          <cell r="N1069">
            <v>310</v>
          </cell>
          <cell r="O1069">
            <v>337</v>
          </cell>
          <cell r="P1069">
            <v>370</v>
          </cell>
          <cell r="Q1069">
            <v>226</v>
          </cell>
          <cell r="R1069">
            <v>267</v>
          </cell>
          <cell r="S1069">
            <v>16</v>
          </cell>
          <cell r="T1069">
            <v>17</v>
          </cell>
          <cell r="U1069">
            <v>10</v>
          </cell>
          <cell r="V1069" t="str">
            <v>Cabinet</v>
          </cell>
          <cell r="W1069" t="str">
            <v>WALL</v>
          </cell>
          <cell r="X1069" t="str">
            <v>W</v>
          </cell>
          <cell r="Y1069">
            <v>39</v>
          </cell>
          <cell r="Z1069">
            <v>36</v>
          </cell>
          <cell r="AA1069">
            <v>12</v>
          </cell>
          <cell r="AB1069">
            <v>0</v>
          </cell>
          <cell r="AC1069" t="str">
            <v>Wall Cabinet, 39 X 36 X 12</v>
          </cell>
          <cell r="AD1069">
            <v>1</v>
          </cell>
          <cell r="AE1069">
            <v>28.291666666666664</v>
          </cell>
          <cell r="AF1069">
            <v>8.4</v>
          </cell>
          <cell r="AG1069">
            <v>10.4</v>
          </cell>
          <cell r="AH1069">
            <v>94.817187500000003</v>
          </cell>
          <cell r="AI1069">
            <v>2</v>
          </cell>
          <cell r="AJ1069">
            <v>2</v>
          </cell>
          <cell r="AL1069">
            <v>1</v>
          </cell>
          <cell r="AM1069">
            <v>18</v>
          </cell>
        </row>
        <row r="1070">
          <cell r="A1070" t="str">
            <v>W3942</v>
          </cell>
          <cell r="B1070">
            <v>172</v>
          </cell>
          <cell r="C1070">
            <v>236</v>
          </cell>
          <cell r="D1070">
            <v>250</v>
          </cell>
          <cell r="E1070">
            <v>268</v>
          </cell>
          <cell r="F1070">
            <v>368</v>
          </cell>
          <cell r="G1070">
            <v>452</v>
          </cell>
          <cell r="H1070">
            <v>287</v>
          </cell>
          <cell r="I1070">
            <v>287</v>
          </cell>
          <cell r="J1070">
            <v>330</v>
          </cell>
          <cell r="K1070">
            <v>316</v>
          </cell>
          <cell r="L1070">
            <v>316</v>
          </cell>
          <cell r="M1070">
            <v>316</v>
          </cell>
          <cell r="N1070">
            <v>354</v>
          </cell>
          <cell r="O1070">
            <v>379</v>
          </cell>
          <cell r="P1070">
            <v>422</v>
          </cell>
          <cell r="Q1070">
            <v>319</v>
          </cell>
          <cell r="R1070">
            <v>378</v>
          </cell>
          <cell r="S1070">
            <v>18</v>
          </cell>
          <cell r="T1070">
            <v>20</v>
          </cell>
          <cell r="U1070">
            <v>10</v>
          </cell>
          <cell r="V1070" t="str">
            <v>Cabinet</v>
          </cell>
          <cell r="W1070" t="str">
            <v>WALL</v>
          </cell>
          <cell r="X1070" t="str">
            <v>W</v>
          </cell>
          <cell r="Y1070">
            <v>39</v>
          </cell>
          <cell r="Z1070">
            <v>42</v>
          </cell>
          <cell r="AA1070">
            <v>12</v>
          </cell>
          <cell r="AB1070">
            <v>0</v>
          </cell>
          <cell r="AC1070" t="str">
            <v>Wall Cabinet, 39 X 42 X 12</v>
          </cell>
          <cell r="AD1070">
            <v>1</v>
          </cell>
          <cell r="AE1070">
            <v>34.041666666666664</v>
          </cell>
          <cell r="AF1070">
            <v>10</v>
          </cell>
          <cell r="AG1070">
            <v>12.1</v>
          </cell>
          <cell r="AH1070">
            <v>113.796875</v>
          </cell>
          <cell r="AI1070">
            <v>2</v>
          </cell>
          <cell r="AJ1070">
            <v>2</v>
          </cell>
          <cell r="AL1070">
            <v>1</v>
          </cell>
          <cell r="AM1070">
            <v>18</v>
          </cell>
        </row>
        <row r="1071">
          <cell r="A1071" t="str">
            <v>W4218</v>
          </cell>
          <cell r="B1071">
            <v>112</v>
          </cell>
          <cell r="C1071">
            <v>137</v>
          </cell>
          <cell r="D1071">
            <v>145</v>
          </cell>
          <cell r="E1071">
            <v>156</v>
          </cell>
          <cell r="F1071">
            <v>208.5</v>
          </cell>
          <cell r="G1071">
            <v>241</v>
          </cell>
          <cell r="H1071">
            <v>182</v>
          </cell>
          <cell r="I1071">
            <v>182</v>
          </cell>
          <cell r="J1071">
            <v>205</v>
          </cell>
          <cell r="K1071">
            <v>196</v>
          </cell>
          <cell r="L1071">
            <v>196</v>
          </cell>
          <cell r="M1071">
            <v>196</v>
          </cell>
          <cell r="N1071">
            <v>217</v>
          </cell>
          <cell r="O1071">
            <v>241</v>
          </cell>
          <cell r="P1071">
            <v>258</v>
          </cell>
          <cell r="S1071">
            <v>8</v>
          </cell>
          <cell r="T1071">
            <v>9</v>
          </cell>
          <cell r="U1071">
            <v>10</v>
          </cell>
          <cell r="V1071" t="str">
            <v>Cabinet</v>
          </cell>
          <cell r="W1071" t="str">
            <v>WALL</v>
          </cell>
          <cell r="X1071" t="str">
            <v>W</v>
          </cell>
          <cell r="Y1071">
            <v>42</v>
          </cell>
          <cell r="Z1071">
            <v>18</v>
          </cell>
          <cell r="AA1071">
            <v>12</v>
          </cell>
          <cell r="AB1071">
            <v>0</v>
          </cell>
          <cell r="AC1071" t="str">
            <v>Wall Cabinet, 42 X 18 X 12</v>
          </cell>
          <cell r="AD1071">
            <v>3</v>
          </cell>
          <cell r="AG1071">
            <v>5.6875723379629628</v>
          </cell>
          <cell r="AH1071">
            <v>51.09375</v>
          </cell>
          <cell r="AI1071">
            <v>2</v>
          </cell>
          <cell r="AJ1071">
            <v>2</v>
          </cell>
          <cell r="AL1071">
            <v>1</v>
          </cell>
          <cell r="AM1071">
            <v>18</v>
          </cell>
        </row>
        <row r="1072">
          <cell r="A1072" t="str">
            <v>W421824</v>
          </cell>
          <cell r="B1072">
            <v>157</v>
          </cell>
          <cell r="C1072">
            <v>179</v>
          </cell>
          <cell r="D1072">
            <v>187</v>
          </cell>
          <cell r="E1072">
            <v>201</v>
          </cell>
          <cell r="F1072">
            <v>253.5</v>
          </cell>
          <cell r="G1072">
            <v>285</v>
          </cell>
          <cell r="H1072">
            <v>224</v>
          </cell>
          <cell r="I1072">
            <v>224</v>
          </cell>
          <cell r="J1072">
            <v>251</v>
          </cell>
          <cell r="K1072">
            <v>238</v>
          </cell>
          <cell r="L1072">
            <v>238</v>
          </cell>
          <cell r="M1072">
            <v>238</v>
          </cell>
          <cell r="N1072">
            <v>263</v>
          </cell>
          <cell r="O1072">
            <v>287</v>
          </cell>
          <cell r="P1072">
            <v>307</v>
          </cell>
          <cell r="S1072">
            <v>16</v>
          </cell>
          <cell r="T1072">
            <v>17</v>
          </cell>
          <cell r="U1072">
            <v>10</v>
          </cell>
          <cell r="V1072" t="str">
            <v>Cabinet</v>
          </cell>
          <cell r="W1072" t="str">
            <v>WALL</v>
          </cell>
          <cell r="X1072" t="str">
            <v>W</v>
          </cell>
          <cell r="Y1072">
            <v>42</v>
          </cell>
          <cell r="Z1072">
            <v>18</v>
          </cell>
          <cell r="AA1072">
            <v>24</v>
          </cell>
          <cell r="AB1072">
            <v>0</v>
          </cell>
          <cell r="AC1072" t="str">
            <v>Wall Cabinet, 42 X 18 X 24</v>
          </cell>
          <cell r="AD1072">
            <v>3</v>
          </cell>
          <cell r="AG1072">
            <v>11.147641782407407</v>
          </cell>
          <cell r="AH1072">
            <v>75.9375</v>
          </cell>
          <cell r="AI1072">
            <v>2</v>
          </cell>
          <cell r="AJ1072">
            <v>2</v>
          </cell>
          <cell r="AL1072">
            <v>1</v>
          </cell>
          <cell r="AM1072">
            <v>18</v>
          </cell>
        </row>
        <row r="1073">
          <cell r="A1073" t="str">
            <v>W422124</v>
          </cell>
          <cell r="B1073">
            <v>176.5</v>
          </cell>
          <cell r="C1073">
            <v>202.5</v>
          </cell>
          <cell r="D1073">
            <v>213</v>
          </cell>
          <cell r="E1073">
            <v>228</v>
          </cell>
          <cell r="F1073">
            <v>289.25</v>
          </cell>
          <cell r="G1073">
            <v>327</v>
          </cell>
          <cell r="H1073">
            <v>248</v>
          </cell>
          <cell r="I1073">
            <v>248</v>
          </cell>
          <cell r="J1073">
            <v>278.5</v>
          </cell>
          <cell r="K1073">
            <v>265</v>
          </cell>
          <cell r="L1073">
            <v>265</v>
          </cell>
          <cell r="M1073">
            <v>265</v>
          </cell>
          <cell r="N1073">
            <v>293.5</v>
          </cell>
          <cell r="O1073">
            <v>318.5</v>
          </cell>
          <cell r="P1073">
            <v>340</v>
          </cell>
          <cell r="S1073">
            <v>18.5</v>
          </cell>
          <cell r="T1073">
            <v>20</v>
          </cell>
          <cell r="U1073">
            <v>10</v>
          </cell>
          <cell r="V1073" t="str">
            <v>Cabinet</v>
          </cell>
          <cell r="W1073" t="str">
            <v>WALL</v>
          </cell>
          <cell r="X1073" t="str">
            <v>W</v>
          </cell>
          <cell r="Y1073">
            <v>42</v>
          </cell>
          <cell r="Z1073">
            <v>21</v>
          </cell>
          <cell r="AA1073">
            <v>24</v>
          </cell>
          <cell r="AB1073">
            <v>0</v>
          </cell>
          <cell r="AC1073" t="str">
            <v>Wall Cabinet, 42 X 21 X 24</v>
          </cell>
          <cell r="AD1073">
            <v>3</v>
          </cell>
          <cell r="AG1073">
            <v>12.955367476851851</v>
          </cell>
          <cell r="AH1073">
            <v>83.125</v>
          </cell>
          <cell r="AI1073">
            <v>2</v>
          </cell>
          <cell r="AJ1073">
            <v>2</v>
          </cell>
          <cell r="AL1073">
            <v>1</v>
          </cell>
          <cell r="AM1073">
            <v>18</v>
          </cell>
        </row>
        <row r="1074">
          <cell r="A1074" t="str">
            <v>W4230</v>
          </cell>
          <cell r="B1074">
            <v>148</v>
          </cell>
          <cell r="C1074">
            <v>195</v>
          </cell>
          <cell r="D1074">
            <v>207</v>
          </cell>
          <cell r="E1074">
            <v>222</v>
          </cell>
          <cell r="F1074">
            <v>295</v>
          </cell>
          <cell r="G1074">
            <v>364</v>
          </cell>
          <cell r="H1074">
            <v>242</v>
          </cell>
          <cell r="I1074">
            <v>242</v>
          </cell>
          <cell r="J1074">
            <v>276</v>
          </cell>
          <cell r="K1074">
            <v>265</v>
          </cell>
          <cell r="L1074">
            <v>265</v>
          </cell>
          <cell r="M1074">
            <v>265</v>
          </cell>
          <cell r="N1074">
            <v>295</v>
          </cell>
          <cell r="O1074">
            <v>321</v>
          </cell>
          <cell r="P1074">
            <v>352</v>
          </cell>
          <cell r="Q1074">
            <v>222</v>
          </cell>
          <cell r="R1074">
            <v>263</v>
          </cell>
          <cell r="S1074">
            <v>13</v>
          </cell>
          <cell r="T1074">
            <v>14</v>
          </cell>
          <cell r="U1074">
            <v>10</v>
          </cell>
          <cell r="V1074" t="str">
            <v>Cabinet</v>
          </cell>
          <cell r="W1074" t="str">
            <v>WALL</v>
          </cell>
          <cell r="X1074" t="str">
            <v>W</v>
          </cell>
          <cell r="Y1074">
            <v>42</v>
          </cell>
          <cell r="Z1074">
            <v>30</v>
          </cell>
          <cell r="AA1074">
            <v>12</v>
          </cell>
          <cell r="AB1074">
            <v>0</v>
          </cell>
          <cell r="AC1074" t="str">
            <v>Wall Cabinet, 42 X 30 X 12</v>
          </cell>
          <cell r="AD1074">
            <v>1</v>
          </cell>
          <cell r="AE1074">
            <v>27.291666666666664</v>
          </cell>
          <cell r="AF1074">
            <v>7.3</v>
          </cell>
          <cell r="AG1074">
            <v>9.4</v>
          </cell>
          <cell r="AH1074">
            <v>90.110937500000006</v>
          </cell>
          <cell r="AI1074">
            <v>2</v>
          </cell>
          <cell r="AJ1074">
            <v>2</v>
          </cell>
          <cell r="AL1074">
            <v>1</v>
          </cell>
          <cell r="AM1074">
            <v>18</v>
          </cell>
        </row>
        <row r="1075">
          <cell r="A1075" t="str">
            <v>W4236</v>
          </cell>
          <cell r="B1075">
            <v>154</v>
          </cell>
          <cell r="C1075">
            <v>219</v>
          </cell>
          <cell r="D1075">
            <v>232</v>
          </cell>
          <cell r="E1075">
            <v>248</v>
          </cell>
          <cell r="F1075">
            <v>338</v>
          </cell>
          <cell r="G1075">
            <v>412</v>
          </cell>
          <cell r="H1075">
            <v>260</v>
          </cell>
          <cell r="I1075">
            <v>260</v>
          </cell>
          <cell r="J1075">
            <v>299</v>
          </cell>
          <cell r="K1075">
            <v>287</v>
          </cell>
          <cell r="L1075">
            <v>287</v>
          </cell>
          <cell r="M1075">
            <v>287</v>
          </cell>
          <cell r="N1075">
            <v>321</v>
          </cell>
          <cell r="O1075">
            <v>348</v>
          </cell>
          <cell r="P1075">
            <v>384</v>
          </cell>
          <cell r="Q1075">
            <v>240</v>
          </cell>
          <cell r="R1075">
            <v>284</v>
          </cell>
          <cell r="S1075">
            <v>16</v>
          </cell>
          <cell r="T1075">
            <v>17</v>
          </cell>
          <cell r="U1075">
            <v>10</v>
          </cell>
          <cell r="V1075" t="str">
            <v>Cabinet</v>
          </cell>
          <cell r="W1075" t="str">
            <v>WALL</v>
          </cell>
          <cell r="X1075" t="str">
            <v>W</v>
          </cell>
          <cell r="Y1075">
            <v>42</v>
          </cell>
          <cell r="Z1075">
            <v>36</v>
          </cell>
          <cell r="AA1075">
            <v>12</v>
          </cell>
          <cell r="AB1075">
            <v>0</v>
          </cell>
          <cell r="AC1075" t="str">
            <v>Wall Cabinet, 42 X 36 X 12</v>
          </cell>
          <cell r="AD1075">
            <v>1</v>
          </cell>
          <cell r="AE1075">
            <v>30.041666666666664</v>
          </cell>
          <cell r="AF1075">
            <v>9</v>
          </cell>
          <cell r="AG1075">
            <v>11.2</v>
          </cell>
          <cell r="AH1075">
            <v>100.8359375</v>
          </cell>
          <cell r="AI1075">
            <v>2</v>
          </cell>
          <cell r="AJ1075">
            <v>2</v>
          </cell>
          <cell r="AL1075">
            <v>1</v>
          </cell>
          <cell r="AM1075">
            <v>18</v>
          </cell>
        </row>
        <row r="1076">
          <cell r="A1076" t="str">
            <v>W4242</v>
          </cell>
          <cell r="B1076">
            <v>178</v>
          </cell>
          <cell r="C1076">
            <v>246</v>
          </cell>
          <cell r="D1076">
            <v>261</v>
          </cell>
          <cell r="E1076">
            <v>279</v>
          </cell>
          <cell r="F1076">
            <v>387</v>
          </cell>
          <cell r="G1076">
            <v>479</v>
          </cell>
          <cell r="H1076">
            <v>298</v>
          </cell>
          <cell r="I1076">
            <v>298</v>
          </cell>
          <cell r="J1076">
            <v>341</v>
          </cell>
          <cell r="K1076">
            <v>329</v>
          </cell>
          <cell r="L1076">
            <v>329</v>
          </cell>
          <cell r="M1076">
            <v>329</v>
          </cell>
          <cell r="N1076">
            <v>366</v>
          </cell>
          <cell r="O1076">
            <v>390</v>
          </cell>
          <cell r="P1076">
            <v>439</v>
          </cell>
          <cell r="Q1076">
            <v>340</v>
          </cell>
          <cell r="R1076">
            <v>402</v>
          </cell>
          <cell r="S1076">
            <v>18</v>
          </cell>
          <cell r="T1076">
            <v>20</v>
          </cell>
          <cell r="U1076">
            <v>10</v>
          </cell>
          <cell r="V1076" t="str">
            <v>Cabinet</v>
          </cell>
          <cell r="W1076" t="str">
            <v>WALL</v>
          </cell>
          <cell r="X1076" t="str">
            <v>W</v>
          </cell>
          <cell r="Y1076">
            <v>42</v>
          </cell>
          <cell r="Z1076">
            <v>42</v>
          </cell>
          <cell r="AA1076">
            <v>12</v>
          </cell>
          <cell r="AB1076">
            <v>0</v>
          </cell>
          <cell r="AC1076" t="str">
            <v>Wall Cabinet, 42 X 42 X 12</v>
          </cell>
          <cell r="AD1076">
            <v>1</v>
          </cell>
          <cell r="AE1076">
            <v>36.166666666666671</v>
          </cell>
          <cell r="AF1076">
            <v>10.8</v>
          </cell>
          <cell r="AG1076">
            <v>13.1</v>
          </cell>
          <cell r="AH1076">
            <v>121.35312500000001</v>
          </cell>
          <cell r="AI1076">
            <v>2</v>
          </cell>
          <cell r="AJ1076">
            <v>2</v>
          </cell>
          <cell r="AL1076">
            <v>1</v>
          </cell>
          <cell r="AM1076">
            <v>18</v>
          </cell>
        </row>
        <row r="1077">
          <cell r="A1077" t="str">
            <v>W930</v>
          </cell>
          <cell r="B1077">
            <v>88</v>
          </cell>
          <cell r="C1077">
            <v>93</v>
          </cell>
          <cell r="D1077">
            <v>98</v>
          </cell>
          <cell r="E1077">
            <v>105</v>
          </cell>
          <cell r="F1077">
            <v>121</v>
          </cell>
          <cell r="G1077">
            <v>134</v>
          </cell>
          <cell r="H1077">
            <v>116</v>
          </cell>
          <cell r="I1077">
            <v>116</v>
          </cell>
          <cell r="J1077">
            <v>127</v>
          </cell>
          <cell r="K1077">
            <v>122</v>
          </cell>
          <cell r="L1077">
            <v>122</v>
          </cell>
          <cell r="M1077">
            <v>122</v>
          </cell>
          <cell r="N1077">
            <v>133</v>
          </cell>
          <cell r="O1077">
            <v>145</v>
          </cell>
          <cell r="P1077">
            <v>156</v>
          </cell>
          <cell r="Q1077">
            <v>73</v>
          </cell>
          <cell r="R1077">
            <v>86</v>
          </cell>
          <cell r="S1077">
            <v>13</v>
          </cell>
          <cell r="T1077">
            <v>14</v>
          </cell>
          <cell r="U1077">
            <v>5</v>
          </cell>
          <cell r="V1077" t="str">
            <v>Cabinet</v>
          </cell>
          <cell r="W1077" t="str">
            <v>WALL</v>
          </cell>
          <cell r="X1077" t="str">
            <v>W</v>
          </cell>
          <cell r="Y1077">
            <v>9</v>
          </cell>
          <cell r="Z1077">
            <v>30</v>
          </cell>
          <cell r="AA1077">
            <v>12</v>
          </cell>
          <cell r="AB1077">
            <v>1</v>
          </cell>
          <cell r="AC1077" t="str">
            <v>Wall Cabinet, 9 X 30 X 12</v>
          </cell>
          <cell r="AD1077">
            <v>1</v>
          </cell>
          <cell r="AE1077">
            <v>9.4166666666666661</v>
          </cell>
          <cell r="AF1077">
            <v>1.6</v>
          </cell>
          <cell r="AG1077">
            <v>2.1</v>
          </cell>
          <cell r="AH1077">
            <v>29.182812500000001</v>
          </cell>
          <cell r="AI1077">
            <v>1</v>
          </cell>
          <cell r="AJ1077">
            <v>1</v>
          </cell>
          <cell r="AL1077">
            <v>1</v>
          </cell>
          <cell r="AM1077">
            <v>15</v>
          </cell>
        </row>
        <row r="1078">
          <cell r="A1078" t="str">
            <v>W936</v>
          </cell>
          <cell r="B1078">
            <v>91</v>
          </cell>
          <cell r="C1078">
            <v>100</v>
          </cell>
          <cell r="D1078">
            <v>105</v>
          </cell>
          <cell r="E1078">
            <v>113</v>
          </cell>
          <cell r="F1078">
            <v>132</v>
          </cell>
          <cell r="G1078">
            <v>146</v>
          </cell>
          <cell r="H1078">
            <v>123</v>
          </cell>
          <cell r="I1078">
            <v>123</v>
          </cell>
          <cell r="J1078">
            <v>136</v>
          </cell>
          <cell r="K1078">
            <v>130</v>
          </cell>
          <cell r="L1078">
            <v>130</v>
          </cell>
          <cell r="M1078">
            <v>130</v>
          </cell>
          <cell r="N1078">
            <v>143</v>
          </cell>
          <cell r="O1078">
            <v>155</v>
          </cell>
          <cell r="P1078">
            <v>168</v>
          </cell>
          <cell r="Q1078">
            <v>82</v>
          </cell>
          <cell r="R1078">
            <v>96</v>
          </cell>
          <cell r="S1078">
            <v>16</v>
          </cell>
          <cell r="T1078">
            <v>17</v>
          </cell>
          <cell r="U1078">
            <v>5</v>
          </cell>
          <cell r="V1078" t="str">
            <v>Cabinet</v>
          </cell>
          <cell r="W1078" t="str">
            <v>WALL</v>
          </cell>
          <cell r="X1078" t="str">
            <v>W</v>
          </cell>
          <cell r="Y1078">
            <v>9</v>
          </cell>
          <cell r="Z1078">
            <v>36</v>
          </cell>
          <cell r="AA1078">
            <v>12</v>
          </cell>
          <cell r="AB1078">
            <v>1</v>
          </cell>
          <cell r="AC1078" t="str">
            <v>Wall Cabinet, 9 X 36 X 12</v>
          </cell>
          <cell r="AD1078">
            <v>1</v>
          </cell>
          <cell r="AE1078">
            <v>10.791666666666666</v>
          </cell>
          <cell r="AF1078">
            <v>1.9</v>
          </cell>
          <cell r="AG1078">
            <v>2.5</v>
          </cell>
          <cell r="AH1078">
            <v>33.129687500000003</v>
          </cell>
          <cell r="AI1078">
            <v>1</v>
          </cell>
          <cell r="AJ1078">
            <v>1</v>
          </cell>
          <cell r="AL1078">
            <v>1</v>
          </cell>
          <cell r="AM1078">
            <v>15</v>
          </cell>
        </row>
        <row r="1079">
          <cell r="A1079" t="str">
            <v>W942</v>
          </cell>
          <cell r="B1079">
            <v>97</v>
          </cell>
          <cell r="C1079">
            <v>107</v>
          </cell>
          <cell r="D1079">
            <v>113</v>
          </cell>
          <cell r="E1079">
            <v>120</v>
          </cell>
          <cell r="F1079">
            <v>143</v>
          </cell>
          <cell r="G1079">
            <v>161</v>
          </cell>
          <cell r="H1079">
            <v>134</v>
          </cell>
          <cell r="I1079">
            <v>134</v>
          </cell>
          <cell r="J1079">
            <v>148</v>
          </cell>
          <cell r="K1079">
            <v>143</v>
          </cell>
          <cell r="L1079">
            <v>143</v>
          </cell>
          <cell r="M1079">
            <v>143</v>
          </cell>
          <cell r="N1079">
            <v>156</v>
          </cell>
          <cell r="O1079">
            <v>166</v>
          </cell>
          <cell r="P1079">
            <v>186</v>
          </cell>
          <cell r="Q1079">
            <v>112</v>
          </cell>
          <cell r="R1079">
            <v>133</v>
          </cell>
          <cell r="S1079">
            <v>18</v>
          </cell>
          <cell r="T1079">
            <v>20</v>
          </cell>
          <cell r="U1079">
            <v>5</v>
          </cell>
          <cell r="V1079" t="str">
            <v>Cabinet</v>
          </cell>
          <cell r="W1079" t="str">
            <v>WALL</v>
          </cell>
          <cell r="X1079" t="str">
            <v>W</v>
          </cell>
          <cell r="Y1079">
            <v>9</v>
          </cell>
          <cell r="Z1079">
            <v>42</v>
          </cell>
          <cell r="AA1079">
            <v>12</v>
          </cell>
          <cell r="AB1079">
            <v>1</v>
          </cell>
          <cell r="AC1079" t="str">
            <v>Wall Cabinet, 9 X 42 X 12</v>
          </cell>
          <cell r="AD1079">
            <v>1</v>
          </cell>
          <cell r="AE1079">
            <v>12.791666666666666</v>
          </cell>
          <cell r="AF1079">
            <v>2.2999999999999998</v>
          </cell>
          <cell r="AG1079">
            <v>2.9</v>
          </cell>
          <cell r="AH1079">
            <v>39.134374999999999</v>
          </cell>
          <cell r="AI1079">
            <v>1</v>
          </cell>
          <cell r="AJ1079">
            <v>1</v>
          </cell>
          <cell r="AL1079">
            <v>1</v>
          </cell>
          <cell r="AM1079">
            <v>15</v>
          </cell>
        </row>
        <row r="1080">
          <cell r="A1080" t="str">
            <v>WB2430</v>
          </cell>
          <cell r="B1080">
            <v>131</v>
          </cell>
          <cell r="C1080">
            <v>134</v>
          </cell>
          <cell r="D1080">
            <v>140</v>
          </cell>
          <cell r="E1080">
            <v>150</v>
          </cell>
          <cell r="F1080">
            <v>186</v>
          </cell>
          <cell r="G1080">
            <v>178</v>
          </cell>
          <cell r="H1080">
            <v>177</v>
          </cell>
          <cell r="I1080">
            <v>177</v>
          </cell>
          <cell r="J1080">
            <v>192</v>
          </cell>
          <cell r="K1080">
            <v>186</v>
          </cell>
          <cell r="L1080">
            <v>186</v>
          </cell>
          <cell r="M1080">
            <v>186</v>
          </cell>
          <cell r="N1080">
            <v>201</v>
          </cell>
          <cell r="O1080">
            <v>212</v>
          </cell>
          <cell r="P1080">
            <v>228</v>
          </cell>
          <cell r="S1080">
            <v>13</v>
          </cell>
          <cell r="T1080">
            <v>14</v>
          </cell>
          <cell r="U1080">
            <v>5</v>
          </cell>
          <cell r="V1080" t="str">
            <v>Cabinet</v>
          </cell>
          <cell r="W1080" t="str">
            <v>WALL</v>
          </cell>
          <cell r="X1080" t="str">
            <v>WB</v>
          </cell>
          <cell r="Y1080">
            <v>21</v>
          </cell>
          <cell r="Z1080">
            <v>30</v>
          </cell>
          <cell r="AA1080">
            <v>12</v>
          </cell>
          <cell r="AB1080">
            <v>1</v>
          </cell>
          <cell r="AC1080" t="str">
            <v>Wall Blind, 24 X 30 X 12</v>
          </cell>
          <cell r="AD1080">
            <v>1</v>
          </cell>
          <cell r="AE1080">
            <v>19.666666666666668</v>
          </cell>
          <cell r="AF1080">
            <v>3.6</v>
          </cell>
          <cell r="AG1080">
            <v>4.7</v>
          </cell>
          <cell r="AH1080">
            <v>59.909374999999997</v>
          </cell>
          <cell r="AI1080">
            <v>1</v>
          </cell>
          <cell r="AJ1080">
            <v>1</v>
          </cell>
          <cell r="AL1080">
            <v>1</v>
          </cell>
          <cell r="AM1080">
            <v>10</v>
          </cell>
        </row>
        <row r="1081">
          <cell r="A1081" t="str">
            <v>WB2436</v>
          </cell>
          <cell r="B1081">
            <v>146</v>
          </cell>
          <cell r="C1081">
            <v>150</v>
          </cell>
          <cell r="D1081">
            <v>157</v>
          </cell>
          <cell r="E1081">
            <v>167</v>
          </cell>
          <cell r="F1081">
            <v>213</v>
          </cell>
          <cell r="G1081">
            <v>201</v>
          </cell>
          <cell r="H1081">
            <v>198</v>
          </cell>
          <cell r="I1081">
            <v>198</v>
          </cell>
          <cell r="J1081">
            <v>215</v>
          </cell>
          <cell r="K1081">
            <v>208</v>
          </cell>
          <cell r="L1081">
            <v>208</v>
          </cell>
          <cell r="M1081">
            <v>208</v>
          </cell>
          <cell r="N1081">
            <v>225</v>
          </cell>
          <cell r="O1081">
            <v>238</v>
          </cell>
          <cell r="P1081">
            <v>256</v>
          </cell>
          <cell r="S1081">
            <v>16</v>
          </cell>
          <cell r="T1081">
            <v>17</v>
          </cell>
          <cell r="U1081">
            <v>5</v>
          </cell>
          <cell r="V1081" t="str">
            <v>Cabinet</v>
          </cell>
          <cell r="W1081" t="str">
            <v>WALL</v>
          </cell>
          <cell r="X1081" t="str">
            <v>WB</v>
          </cell>
          <cell r="Y1081">
            <v>21</v>
          </cell>
          <cell r="Z1081">
            <v>36</v>
          </cell>
          <cell r="AA1081">
            <v>12</v>
          </cell>
          <cell r="AB1081">
            <v>1</v>
          </cell>
          <cell r="AC1081" t="str">
            <v>Wall Blind, 24 X 36 X 12</v>
          </cell>
          <cell r="AD1081">
            <v>1</v>
          </cell>
          <cell r="AE1081">
            <v>22</v>
          </cell>
          <cell r="AF1081">
            <v>4.5999999999999996</v>
          </cell>
          <cell r="AG1081">
            <v>5.8</v>
          </cell>
          <cell r="AH1081">
            <v>74.670312499999994</v>
          </cell>
          <cell r="AI1081">
            <v>1</v>
          </cell>
          <cell r="AJ1081">
            <v>1</v>
          </cell>
          <cell r="AL1081">
            <v>1</v>
          </cell>
          <cell r="AM1081">
            <v>10</v>
          </cell>
        </row>
        <row r="1082">
          <cell r="A1082" t="str">
            <v>WB2442</v>
          </cell>
          <cell r="B1082">
            <v>158</v>
          </cell>
          <cell r="C1082">
            <v>162</v>
          </cell>
          <cell r="D1082">
            <v>170</v>
          </cell>
          <cell r="E1082">
            <v>181</v>
          </cell>
          <cell r="F1082">
            <v>237</v>
          </cell>
          <cell r="G1082">
            <v>222</v>
          </cell>
          <cell r="H1082">
            <v>218</v>
          </cell>
          <cell r="I1082">
            <v>218</v>
          </cell>
          <cell r="J1082">
            <v>237</v>
          </cell>
          <cell r="K1082">
            <v>231</v>
          </cell>
          <cell r="L1082">
            <v>231</v>
          </cell>
          <cell r="M1082">
            <v>231</v>
          </cell>
          <cell r="N1082">
            <v>249</v>
          </cell>
          <cell r="O1082">
            <v>259</v>
          </cell>
          <cell r="P1082">
            <v>285</v>
          </cell>
          <cell r="S1082">
            <v>18</v>
          </cell>
          <cell r="T1082">
            <v>20</v>
          </cell>
          <cell r="U1082">
            <v>5</v>
          </cell>
          <cell r="V1082" t="str">
            <v>Cabinet</v>
          </cell>
          <cell r="W1082" t="str">
            <v>WALL</v>
          </cell>
          <cell r="X1082" t="str">
            <v>WB</v>
          </cell>
          <cell r="Y1082">
            <v>21</v>
          </cell>
          <cell r="Z1082">
            <v>42</v>
          </cell>
          <cell r="AA1082">
            <v>12</v>
          </cell>
          <cell r="AB1082">
            <v>1</v>
          </cell>
          <cell r="AC1082" t="str">
            <v>Wall Blind, 24 X 42 X 12</v>
          </cell>
          <cell r="AD1082">
            <v>1</v>
          </cell>
          <cell r="AE1082">
            <v>27</v>
          </cell>
          <cell r="AF1082">
            <v>5.6</v>
          </cell>
          <cell r="AG1082">
            <v>6.6</v>
          </cell>
          <cell r="AH1082">
            <v>88.920312499999994</v>
          </cell>
          <cell r="AI1082">
            <v>1</v>
          </cell>
          <cell r="AJ1082">
            <v>1</v>
          </cell>
          <cell r="AL1082">
            <v>1</v>
          </cell>
          <cell r="AM1082">
            <v>10</v>
          </cell>
        </row>
        <row r="1083">
          <cell r="A1083" t="str">
            <v>WB2730</v>
          </cell>
          <cell r="B1083">
            <v>138</v>
          </cell>
          <cell r="C1083">
            <v>144</v>
          </cell>
          <cell r="D1083">
            <v>152</v>
          </cell>
          <cell r="E1083">
            <v>162</v>
          </cell>
          <cell r="F1083">
            <v>204</v>
          </cell>
          <cell r="G1083">
            <v>199</v>
          </cell>
          <cell r="H1083">
            <v>187</v>
          </cell>
          <cell r="I1083">
            <v>187</v>
          </cell>
          <cell r="J1083">
            <v>204</v>
          </cell>
          <cell r="K1083">
            <v>198</v>
          </cell>
          <cell r="L1083">
            <v>198</v>
          </cell>
          <cell r="M1083">
            <v>198</v>
          </cell>
          <cell r="N1083">
            <v>213</v>
          </cell>
          <cell r="O1083">
            <v>224</v>
          </cell>
          <cell r="P1083">
            <v>243</v>
          </cell>
          <cell r="S1083">
            <v>13</v>
          </cell>
          <cell r="T1083">
            <v>14</v>
          </cell>
          <cell r="U1083">
            <v>5</v>
          </cell>
          <cell r="V1083" t="str">
            <v>Cabinet</v>
          </cell>
          <cell r="W1083" t="str">
            <v>WALL</v>
          </cell>
          <cell r="X1083" t="str">
            <v>WB</v>
          </cell>
          <cell r="Y1083">
            <v>24</v>
          </cell>
          <cell r="Z1083">
            <v>30</v>
          </cell>
          <cell r="AA1083">
            <v>12</v>
          </cell>
          <cell r="AB1083">
            <v>1</v>
          </cell>
          <cell r="AC1083" t="str">
            <v>Wall Blind, 27 X 30 X 12</v>
          </cell>
          <cell r="AD1083">
            <v>1</v>
          </cell>
          <cell r="AE1083">
            <v>21.291666666666668</v>
          </cell>
          <cell r="AF1083">
            <v>4.2</v>
          </cell>
          <cell r="AG1083">
            <v>5.4</v>
          </cell>
          <cell r="AH1083">
            <v>65.693749999999994</v>
          </cell>
          <cell r="AI1083">
            <v>1</v>
          </cell>
          <cell r="AJ1083">
            <v>1</v>
          </cell>
          <cell r="AL1083">
            <v>1</v>
          </cell>
          <cell r="AM1083">
            <v>10</v>
          </cell>
        </row>
        <row r="1084">
          <cell r="A1084" t="str">
            <v>WB2736</v>
          </cell>
          <cell r="B1084">
            <v>146</v>
          </cell>
          <cell r="C1084">
            <v>156</v>
          </cell>
          <cell r="D1084">
            <v>164</v>
          </cell>
          <cell r="E1084">
            <v>175</v>
          </cell>
          <cell r="F1084">
            <v>227</v>
          </cell>
          <cell r="G1084">
            <v>219</v>
          </cell>
          <cell r="H1084">
            <v>203</v>
          </cell>
          <cell r="I1084">
            <v>203</v>
          </cell>
          <cell r="J1084">
            <v>222</v>
          </cell>
          <cell r="K1084">
            <v>215</v>
          </cell>
          <cell r="L1084">
            <v>215</v>
          </cell>
          <cell r="M1084">
            <v>215</v>
          </cell>
          <cell r="N1084">
            <v>233</v>
          </cell>
          <cell r="O1084">
            <v>246</v>
          </cell>
          <cell r="P1084">
            <v>265</v>
          </cell>
          <cell r="S1084">
            <v>16</v>
          </cell>
          <cell r="T1084">
            <v>17</v>
          </cell>
          <cell r="U1084">
            <v>5</v>
          </cell>
          <cell r="V1084" t="str">
            <v>Cabinet</v>
          </cell>
          <cell r="W1084" t="str">
            <v>WALL</v>
          </cell>
          <cell r="X1084" t="str">
            <v>WB</v>
          </cell>
          <cell r="Y1084">
            <v>24</v>
          </cell>
          <cell r="Z1084">
            <v>36</v>
          </cell>
          <cell r="AA1084">
            <v>12</v>
          </cell>
          <cell r="AB1084">
            <v>1</v>
          </cell>
          <cell r="AC1084" t="str">
            <v>Wall Blind, 27 X 36 X 12</v>
          </cell>
          <cell r="AD1084">
            <v>1</v>
          </cell>
          <cell r="AE1084">
            <v>24.041666666666668</v>
          </cell>
          <cell r="AF1084">
            <v>5.2</v>
          </cell>
          <cell r="AG1084">
            <v>6.5</v>
          </cell>
          <cell r="AH1084">
            <v>74.670312499999994</v>
          </cell>
          <cell r="AI1084">
            <v>1</v>
          </cell>
          <cell r="AJ1084">
            <v>1</v>
          </cell>
          <cell r="AL1084">
            <v>1</v>
          </cell>
          <cell r="AM1084">
            <v>10</v>
          </cell>
        </row>
        <row r="1085">
          <cell r="A1085" t="str">
            <v>WB2742</v>
          </cell>
          <cell r="B1085">
            <v>158</v>
          </cell>
          <cell r="C1085">
            <v>168</v>
          </cell>
          <cell r="D1085">
            <v>177</v>
          </cell>
          <cell r="E1085">
            <v>189</v>
          </cell>
          <cell r="F1085">
            <v>251</v>
          </cell>
          <cell r="G1085">
            <v>243</v>
          </cell>
          <cell r="H1085">
            <v>225</v>
          </cell>
          <cell r="I1085">
            <v>225</v>
          </cell>
          <cell r="J1085">
            <v>245</v>
          </cell>
          <cell r="K1085">
            <v>239</v>
          </cell>
          <cell r="L1085">
            <v>239</v>
          </cell>
          <cell r="M1085">
            <v>239</v>
          </cell>
          <cell r="N1085">
            <v>258</v>
          </cell>
          <cell r="O1085">
            <v>267</v>
          </cell>
          <cell r="P1085">
            <v>296</v>
          </cell>
          <cell r="S1085">
            <v>18</v>
          </cell>
          <cell r="T1085">
            <v>20</v>
          </cell>
          <cell r="U1085">
            <v>5</v>
          </cell>
          <cell r="V1085" t="str">
            <v>Cabinet</v>
          </cell>
          <cell r="W1085" t="str">
            <v>WALL</v>
          </cell>
          <cell r="X1085" t="str">
            <v>WB</v>
          </cell>
          <cell r="Y1085">
            <v>24</v>
          </cell>
          <cell r="Z1085">
            <v>42</v>
          </cell>
          <cell r="AA1085">
            <v>12</v>
          </cell>
          <cell r="AB1085">
            <v>1</v>
          </cell>
          <cell r="AC1085" t="str">
            <v>Wall Blind, 27 X 42 X 12</v>
          </cell>
          <cell r="AD1085">
            <v>1</v>
          </cell>
          <cell r="AE1085">
            <v>28.666666666666664</v>
          </cell>
          <cell r="AF1085">
            <v>6.2</v>
          </cell>
          <cell r="AG1085">
            <v>7.5</v>
          </cell>
          <cell r="AH1085">
            <v>88.920312499999994</v>
          </cell>
          <cell r="AI1085">
            <v>1</v>
          </cell>
          <cell r="AJ1085">
            <v>1</v>
          </cell>
          <cell r="AL1085">
            <v>1</v>
          </cell>
          <cell r="AM1085">
            <v>10</v>
          </cell>
        </row>
        <row r="1086">
          <cell r="A1086" t="str">
            <v>WB3030</v>
          </cell>
          <cell r="B1086">
            <v>143</v>
          </cell>
          <cell r="C1086">
            <v>153</v>
          </cell>
          <cell r="D1086">
            <v>161</v>
          </cell>
          <cell r="E1086">
            <v>172</v>
          </cell>
          <cell r="F1086">
            <v>219</v>
          </cell>
          <cell r="G1086">
            <v>220</v>
          </cell>
          <cell r="H1086">
            <v>196</v>
          </cell>
          <cell r="I1086">
            <v>196</v>
          </cell>
          <cell r="J1086">
            <v>215</v>
          </cell>
          <cell r="K1086">
            <v>208</v>
          </cell>
          <cell r="L1086">
            <v>208</v>
          </cell>
          <cell r="M1086">
            <v>208</v>
          </cell>
          <cell r="N1086">
            <v>225</v>
          </cell>
          <cell r="O1086">
            <v>237</v>
          </cell>
          <cell r="P1086">
            <v>256</v>
          </cell>
          <cell r="S1086">
            <v>13</v>
          </cell>
          <cell r="T1086">
            <v>14</v>
          </cell>
          <cell r="U1086">
            <v>5</v>
          </cell>
          <cell r="V1086" t="str">
            <v>Cabinet</v>
          </cell>
          <cell r="W1086" t="str">
            <v>WALL</v>
          </cell>
          <cell r="X1086" t="str">
            <v>WB</v>
          </cell>
          <cell r="Y1086">
            <v>27</v>
          </cell>
          <cell r="Z1086">
            <v>30</v>
          </cell>
          <cell r="AA1086">
            <v>12</v>
          </cell>
          <cell r="AB1086">
            <v>1</v>
          </cell>
          <cell r="AC1086" t="str">
            <v>Wall Blind, 30 X 30 X 12</v>
          </cell>
          <cell r="AD1086">
            <v>1</v>
          </cell>
          <cell r="AE1086">
            <v>22.916666666666664</v>
          </cell>
          <cell r="AF1086">
            <v>4.7</v>
          </cell>
          <cell r="AG1086">
            <v>6.1</v>
          </cell>
          <cell r="AH1086">
            <v>71.178124999999994</v>
          </cell>
          <cell r="AI1086">
            <v>1</v>
          </cell>
          <cell r="AJ1086">
            <v>1</v>
          </cell>
          <cell r="AL1086">
            <v>1</v>
          </cell>
          <cell r="AM1086">
            <v>10</v>
          </cell>
        </row>
        <row r="1087">
          <cell r="A1087" t="str">
            <v>WB3036</v>
          </cell>
          <cell r="B1087">
            <v>149</v>
          </cell>
          <cell r="C1087">
            <v>164</v>
          </cell>
          <cell r="D1087">
            <v>172</v>
          </cell>
          <cell r="E1087">
            <v>184</v>
          </cell>
          <cell r="F1087">
            <v>242</v>
          </cell>
          <cell r="G1087">
            <v>242</v>
          </cell>
          <cell r="H1087">
            <v>211</v>
          </cell>
          <cell r="I1087">
            <v>211</v>
          </cell>
          <cell r="J1087">
            <v>233</v>
          </cell>
          <cell r="K1087">
            <v>224</v>
          </cell>
          <cell r="L1087">
            <v>224</v>
          </cell>
          <cell r="M1087">
            <v>224</v>
          </cell>
          <cell r="N1087">
            <v>245</v>
          </cell>
          <cell r="O1087">
            <v>258</v>
          </cell>
          <cell r="P1087">
            <v>279</v>
          </cell>
          <cell r="S1087">
            <v>16</v>
          </cell>
          <cell r="T1087">
            <v>17</v>
          </cell>
          <cell r="U1087">
            <v>5</v>
          </cell>
          <cell r="V1087" t="str">
            <v>Cabinet</v>
          </cell>
          <cell r="W1087" t="str">
            <v>WALL</v>
          </cell>
          <cell r="X1087" t="str">
            <v>WB</v>
          </cell>
          <cell r="Y1087">
            <v>27</v>
          </cell>
          <cell r="Z1087">
            <v>36</v>
          </cell>
          <cell r="AA1087">
            <v>12</v>
          </cell>
          <cell r="AB1087">
            <v>1</v>
          </cell>
          <cell r="AC1087" t="str">
            <v>Wall Blind, 30 X 36 X 12</v>
          </cell>
          <cell r="AD1087">
            <v>1</v>
          </cell>
          <cell r="AE1087">
            <v>25.791666666666664</v>
          </cell>
          <cell r="AF1087">
            <v>5.8</v>
          </cell>
          <cell r="AG1087">
            <v>7.3</v>
          </cell>
          <cell r="AH1087">
            <v>80.689062500000006</v>
          </cell>
          <cell r="AI1087">
            <v>1</v>
          </cell>
          <cell r="AJ1087">
            <v>1</v>
          </cell>
          <cell r="AL1087">
            <v>1</v>
          </cell>
          <cell r="AM1087">
            <v>10</v>
          </cell>
        </row>
        <row r="1088">
          <cell r="A1088" t="str">
            <v>WB3042</v>
          </cell>
          <cell r="B1088">
            <v>162</v>
          </cell>
          <cell r="C1088">
            <v>179</v>
          </cell>
          <cell r="D1088">
            <v>188</v>
          </cell>
          <cell r="E1088">
            <v>200</v>
          </cell>
          <cell r="F1088">
            <v>269</v>
          </cell>
          <cell r="G1088">
            <v>270</v>
          </cell>
          <cell r="H1088">
            <v>234</v>
          </cell>
          <cell r="I1088">
            <v>234</v>
          </cell>
          <cell r="J1088">
            <v>257</v>
          </cell>
          <cell r="K1088">
            <v>250</v>
          </cell>
          <cell r="L1088">
            <v>250</v>
          </cell>
          <cell r="M1088">
            <v>250</v>
          </cell>
          <cell r="N1088">
            <v>271</v>
          </cell>
          <cell r="O1088">
            <v>281</v>
          </cell>
          <cell r="P1088">
            <v>311</v>
          </cell>
          <cell r="S1088">
            <v>18</v>
          </cell>
          <cell r="T1088">
            <v>20</v>
          </cell>
          <cell r="U1088">
            <v>5</v>
          </cell>
          <cell r="V1088" t="str">
            <v>Cabinet</v>
          </cell>
          <cell r="W1088" t="str">
            <v>WALL</v>
          </cell>
          <cell r="X1088" t="str">
            <v>WB</v>
          </cell>
          <cell r="Y1088">
            <v>27</v>
          </cell>
          <cell r="Z1088">
            <v>42</v>
          </cell>
          <cell r="AA1088">
            <v>12</v>
          </cell>
          <cell r="AB1088">
            <v>1</v>
          </cell>
          <cell r="AC1088" t="str">
            <v>Wall Blind, 30 X 42 X 12</v>
          </cell>
          <cell r="AD1088">
            <v>1</v>
          </cell>
          <cell r="AE1088">
            <v>30.791666666666664</v>
          </cell>
          <cell r="AF1088">
            <v>6.9</v>
          </cell>
          <cell r="AG1088">
            <v>8.5</v>
          </cell>
          <cell r="AH1088">
            <v>96.176562500000003</v>
          </cell>
          <cell r="AI1088">
            <v>1</v>
          </cell>
          <cell r="AJ1088">
            <v>1</v>
          </cell>
          <cell r="AL1088">
            <v>1</v>
          </cell>
          <cell r="AM1088">
            <v>10</v>
          </cell>
        </row>
        <row r="1089">
          <cell r="A1089" t="str">
            <v>WB3330</v>
          </cell>
          <cell r="B1089">
            <v>146</v>
          </cell>
          <cell r="C1089">
            <v>159</v>
          </cell>
          <cell r="D1089">
            <v>167</v>
          </cell>
          <cell r="E1089">
            <v>179</v>
          </cell>
          <cell r="F1089">
            <v>231</v>
          </cell>
          <cell r="G1089">
            <v>238</v>
          </cell>
          <cell r="H1089">
            <v>204</v>
          </cell>
          <cell r="I1089">
            <v>204</v>
          </cell>
          <cell r="J1089">
            <v>224</v>
          </cell>
          <cell r="K1089">
            <v>217</v>
          </cell>
          <cell r="L1089">
            <v>217</v>
          </cell>
          <cell r="M1089">
            <v>217</v>
          </cell>
          <cell r="N1089">
            <v>235</v>
          </cell>
          <cell r="O1089">
            <v>246</v>
          </cell>
          <cell r="P1089">
            <v>269</v>
          </cell>
          <cell r="S1089">
            <v>13</v>
          </cell>
          <cell r="T1089">
            <v>14</v>
          </cell>
          <cell r="U1089">
            <v>5</v>
          </cell>
          <cell r="V1089" t="str">
            <v>Cabinet</v>
          </cell>
          <cell r="W1089" t="str">
            <v>WALL</v>
          </cell>
          <cell r="X1089" t="str">
            <v>WB</v>
          </cell>
          <cell r="Y1089">
            <v>30</v>
          </cell>
          <cell r="Z1089">
            <v>30</v>
          </cell>
          <cell r="AA1089">
            <v>12</v>
          </cell>
          <cell r="AB1089">
            <v>1</v>
          </cell>
          <cell r="AC1089" t="str">
            <v>Wall Blind, 33 X 30 X 12</v>
          </cell>
          <cell r="AD1089">
            <v>1</v>
          </cell>
          <cell r="AE1089">
            <v>24.541666666666664</v>
          </cell>
          <cell r="AF1089">
            <v>5.2</v>
          </cell>
          <cell r="AG1089">
            <v>6.7</v>
          </cell>
          <cell r="AH1089">
            <v>76.662499999999994</v>
          </cell>
          <cell r="AI1089">
            <v>1</v>
          </cell>
          <cell r="AJ1089">
            <v>1</v>
          </cell>
          <cell r="AL1089">
            <v>1</v>
          </cell>
          <cell r="AM1089">
            <v>10</v>
          </cell>
        </row>
        <row r="1090">
          <cell r="A1090" t="str">
            <v>WB3336</v>
          </cell>
          <cell r="B1090">
            <v>152</v>
          </cell>
          <cell r="C1090">
            <v>174</v>
          </cell>
          <cell r="D1090">
            <v>183</v>
          </cell>
          <cell r="E1090">
            <v>195</v>
          </cell>
          <cell r="F1090">
            <v>260</v>
          </cell>
          <cell r="G1090">
            <v>263</v>
          </cell>
          <cell r="H1090">
            <v>219</v>
          </cell>
          <cell r="I1090">
            <v>219</v>
          </cell>
          <cell r="J1090">
            <v>243</v>
          </cell>
          <cell r="K1090">
            <v>234</v>
          </cell>
          <cell r="L1090">
            <v>234</v>
          </cell>
          <cell r="M1090">
            <v>234</v>
          </cell>
          <cell r="N1090">
            <v>256</v>
          </cell>
          <cell r="O1090">
            <v>270</v>
          </cell>
          <cell r="P1090">
            <v>292</v>
          </cell>
          <cell r="S1090">
            <v>16</v>
          </cell>
          <cell r="T1090">
            <v>17</v>
          </cell>
          <cell r="U1090">
            <v>5</v>
          </cell>
          <cell r="V1090" t="str">
            <v>Cabinet</v>
          </cell>
          <cell r="W1090" t="str">
            <v>WALL</v>
          </cell>
          <cell r="X1090" t="str">
            <v>WB</v>
          </cell>
          <cell r="Y1090">
            <v>30</v>
          </cell>
          <cell r="Z1090">
            <v>36</v>
          </cell>
          <cell r="AA1090">
            <v>12</v>
          </cell>
          <cell r="AB1090">
            <v>1</v>
          </cell>
          <cell r="AC1090" t="str">
            <v>Wall Blind, 33 X 36 X 12</v>
          </cell>
          <cell r="AD1090">
            <v>1</v>
          </cell>
          <cell r="AE1090">
            <v>27.541666666666664</v>
          </cell>
          <cell r="AF1090">
            <v>6.5</v>
          </cell>
          <cell r="AG1090">
            <v>8.1</v>
          </cell>
          <cell r="AH1090">
            <v>87.0078125</v>
          </cell>
          <cell r="AI1090">
            <v>1</v>
          </cell>
          <cell r="AJ1090">
            <v>1</v>
          </cell>
          <cell r="AL1090">
            <v>1</v>
          </cell>
          <cell r="AM1090">
            <v>10</v>
          </cell>
        </row>
        <row r="1091">
          <cell r="A1091" t="str">
            <v>WB3342</v>
          </cell>
          <cell r="B1091">
            <v>166</v>
          </cell>
          <cell r="C1091">
            <v>189</v>
          </cell>
          <cell r="D1091">
            <v>199</v>
          </cell>
          <cell r="E1091">
            <v>213</v>
          </cell>
          <cell r="F1091">
            <v>290</v>
          </cell>
          <cell r="G1091">
            <v>295</v>
          </cell>
          <cell r="H1091">
            <v>245</v>
          </cell>
          <cell r="I1091">
            <v>245</v>
          </cell>
          <cell r="J1091">
            <v>269</v>
          </cell>
          <cell r="K1091">
            <v>263</v>
          </cell>
          <cell r="L1091">
            <v>263</v>
          </cell>
          <cell r="M1091">
            <v>263</v>
          </cell>
          <cell r="N1091">
            <v>284</v>
          </cell>
          <cell r="O1091">
            <v>293</v>
          </cell>
          <cell r="P1091">
            <v>328</v>
          </cell>
          <cell r="S1091">
            <v>18</v>
          </cell>
          <cell r="T1091">
            <v>20</v>
          </cell>
          <cell r="U1091">
            <v>5</v>
          </cell>
          <cell r="V1091" t="str">
            <v>Cabinet</v>
          </cell>
          <cell r="W1091" t="str">
            <v>WALL</v>
          </cell>
          <cell r="X1091" t="str">
            <v>WB</v>
          </cell>
          <cell r="Y1091">
            <v>30</v>
          </cell>
          <cell r="Z1091">
            <v>42</v>
          </cell>
          <cell r="AA1091">
            <v>12</v>
          </cell>
          <cell r="AB1091">
            <v>1</v>
          </cell>
          <cell r="AC1091" t="str">
            <v>Wall Blind, 33 X 42 X 12</v>
          </cell>
          <cell r="AD1091">
            <v>1</v>
          </cell>
          <cell r="AE1091">
            <v>32.916666666666664</v>
          </cell>
          <cell r="AF1091">
            <v>7.7</v>
          </cell>
          <cell r="AG1091">
            <v>9.4</v>
          </cell>
          <cell r="AH1091">
            <v>103.73281249999999</v>
          </cell>
          <cell r="AI1091">
            <v>1</v>
          </cell>
          <cell r="AJ1091">
            <v>1</v>
          </cell>
          <cell r="AL1091">
            <v>1</v>
          </cell>
          <cell r="AM1091">
            <v>10</v>
          </cell>
        </row>
        <row r="1092">
          <cell r="A1092" t="str">
            <v>WB3630</v>
          </cell>
          <cell r="B1092">
            <v>152</v>
          </cell>
          <cell r="C1092">
            <v>168</v>
          </cell>
          <cell r="D1092">
            <v>177</v>
          </cell>
          <cell r="E1092">
            <v>189</v>
          </cell>
          <cell r="F1092">
            <v>246</v>
          </cell>
          <cell r="G1092">
            <v>260</v>
          </cell>
          <cell r="H1092">
            <v>214</v>
          </cell>
          <cell r="I1092">
            <v>214</v>
          </cell>
          <cell r="J1092">
            <v>237</v>
          </cell>
          <cell r="K1092">
            <v>228</v>
          </cell>
          <cell r="L1092">
            <v>228</v>
          </cell>
          <cell r="M1092">
            <v>228</v>
          </cell>
          <cell r="N1092">
            <v>249</v>
          </cell>
          <cell r="O1092">
            <v>261</v>
          </cell>
          <cell r="P1092">
            <v>283</v>
          </cell>
          <cell r="S1092">
            <v>13</v>
          </cell>
          <cell r="T1092">
            <v>14</v>
          </cell>
          <cell r="U1092">
            <v>5</v>
          </cell>
          <cell r="V1092" t="str">
            <v>Cabinet</v>
          </cell>
          <cell r="W1092" t="str">
            <v>WALL</v>
          </cell>
          <cell r="X1092" t="str">
            <v>WB</v>
          </cell>
          <cell r="Y1092">
            <v>33</v>
          </cell>
          <cell r="Z1092">
            <v>30</v>
          </cell>
          <cell r="AA1092">
            <v>12</v>
          </cell>
          <cell r="AB1092">
            <v>1</v>
          </cell>
          <cell r="AC1092" t="str">
            <v>Wall Blind, 36 X 30 X 12</v>
          </cell>
          <cell r="AD1092">
            <v>1</v>
          </cell>
          <cell r="AE1092">
            <v>26.166666666666664</v>
          </cell>
          <cell r="AF1092">
            <v>5.7</v>
          </cell>
          <cell r="AG1092">
            <v>7.4</v>
          </cell>
          <cell r="AH1092">
            <v>82.146874999999994</v>
          </cell>
          <cell r="AI1092">
            <v>1</v>
          </cell>
          <cell r="AJ1092">
            <v>1</v>
          </cell>
          <cell r="AL1092">
            <v>1</v>
          </cell>
          <cell r="AM1092">
            <v>10</v>
          </cell>
        </row>
        <row r="1093">
          <cell r="A1093" t="str">
            <v>WB3636</v>
          </cell>
          <cell r="B1093">
            <v>159</v>
          </cell>
          <cell r="C1093">
            <v>184</v>
          </cell>
          <cell r="D1093">
            <v>194</v>
          </cell>
          <cell r="E1093">
            <v>207</v>
          </cell>
          <cell r="F1093">
            <v>278</v>
          </cell>
          <cell r="G1093">
            <v>288</v>
          </cell>
          <cell r="H1093">
            <v>231</v>
          </cell>
          <cell r="I1093">
            <v>231</v>
          </cell>
          <cell r="J1093">
            <v>256</v>
          </cell>
          <cell r="K1093">
            <v>247</v>
          </cell>
          <cell r="L1093">
            <v>247</v>
          </cell>
          <cell r="M1093">
            <v>247</v>
          </cell>
          <cell r="N1093">
            <v>270</v>
          </cell>
          <cell r="O1093">
            <v>284</v>
          </cell>
          <cell r="P1093">
            <v>309</v>
          </cell>
          <cell r="S1093">
            <v>16</v>
          </cell>
          <cell r="T1093">
            <v>17</v>
          </cell>
          <cell r="U1093">
            <v>5</v>
          </cell>
          <cell r="V1093" t="str">
            <v>Cabinet</v>
          </cell>
          <cell r="W1093" t="str">
            <v>WALL</v>
          </cell>
          <cell r="X1093" t="str">
            <v>WB</v>
          </cell>
          <cell r="Y1093">
            <v>33</v>
          </cell>
          <cell r="Z1093">
            <v>36</v>
          </cell>
          <cell r="AA1093">
            <v>12</v>
          </cell>
          <cell r="AB1093">
            <v>1</v>
          </cell>
          <cell r="AC1093" t="str">
            <v>Wall Blind, 36 X 36 X 12</v>
          </cell>
          <cell r="AD1093">
            <v>1</v>
          </cell>
          <cell r="AE1093">
            <v>29.291666666666664</v>
          </cell>
          <cell r="AF1093">
            <v>7.1</v>
          </cell>
          <cell r="AG1093">
            <v>8.8000000000000007</v>
          </cell>
          <cell r="AH1093">
            <v>93.026562499999997</v>
          </cell>
          <cell r="AI1093">
            <v>1</v>
          </cell>
          <cell r="AJ1093">
            <v>1</v>
          </cell>
          <cell r="AL1093">
            <v>1</v>
          </cell>
          <cell r="AM1093">
            <v>10</v>
          </cell>
        </row>
        <row r="1094">
          <cell r="A1094" t="str">
            <v>WB3642</v>
          </cell>
          <cell r="B1094">
            <v>174</v>
          </cell>
          <cell r="C1094">
            <v>200</v>
          </cell>
          <cell r="D1094">
            <v>211</v>
          </cell>
          <cell r="E1094">
            <v>225</v>
          </cell>
          <cell r="F1094">
            <v>310</v>
          </cell>
          <cell r="G1094">
            <v>325</v>
          </cell>
          <cell r="H1094">
            <v>257</v>
          </cell>
          <cell r="I1094">
            <v>257</v>
          </cell>
          <cell r="J1094">
            <v>285</v>
          </cell>
          <cell r="K1094">
            <v>275</v>
          </cell>
          <cell r="L1094">
            <v>275</v>
          </cell>
          <cell r="M1094">
            <v>275</v>
          </cell>
          <cell r="N1094">
            <v>301</v>
          </cell>
          <cell r="O1094">
            <v>313</v>
          </cell>
          <cell r="P1094">
            <v>344</v>
          </cell>
          <cell r="S1094">
            <v>18</v>
          </cell>
          <cell r="T1094">
            <v>20</v>
          </cell>
          <cell r="U1094">
            <v>5</v>
          </cell>
          <cell r="V1094" t="str">
            <v>Cabinet</v>
          </cell>
          <cell r="W1094" t="str">
            <v>WALL</v>
          </cell>
          <cell r="X1094" t="str">
            <v>WB</v>
          </cell>
          <cell r="Y1094">
            <v>33</v>
          </cell>
          <cell r="Z1094">
            <v>42</v>
          </cell>
          <cell r="AA1094">
            <v>12</v>
          </cell>
          <cell r="AB1094">
            <v>1</v>
          </cell>
          <cell r="AC1094" t="str">
            <v>Wall Blind, 36 X 42 X 12</v>
          </cell>
          <cell r="AD1094">
            <v>1</v>
          </cell>
          <cell r="AE1094">
            <v>35.041666666666664</v>
          </cell>
          <cell r="AF1094">
            <v>8.5</v>
          </cell>
          <cell r="AG1094">
            <v>10.3</v>
          </cell>
          <cell r="AH1094">
            <v>111.2890625</v>
          </cell>
          <cell r="AI1094">
            <v>1</v>
          </cell>
          <cell r="AJ1094">
            <v>1</v>
          </cell>
          <cell r="AL1094">
            <v>1</v>
          </cell>
          <cell r="AM1094">
            <v>10</v>
          </cell>
        </row>
        <row r="1095">
          <cell r="A1095" t="str">
            <v>WB3930</v>
          </cell>
          <cell r="B1095">
            <v>162</v>
          </cell>
          <cell r="C1095">
            <v>186</v>
          </cell>
          <cell r="D1095">
            <v>196</v>
          </cell>
          <cell r="E1095">
            <v>210</v>
          </cell>
          <cell r="F1095">
            <v>273</v>
          </cell>
          <cell r="G1095">
            <v>284</v>
          </cell>
          <cell r="H1095">
            <v>248</v>
          </cell>
          <cell r="I1095">
            <v>248</v>
          </cell>
          <cell r="J1095">
            <v>273</v>
          </cell>
          <cell r="K1095">
            <v>266</v>
          </cell>
          <cell r="L1095">
            <v>266</v>
          </cell>
          <cell r="M1095">
            <v>266</v>
          </cell>
          <cell r="N1095">
            <v>290</v>
          </cell>
          <cell r="O1095">
            <v>311</v>
          </cell>
          <cell r="P1095">
            <v>340</v>
          </cell>
          <cell r="S1095">
            <v>13</v>
          </cell>
          <cell r="T1095">
            <v>14</v>
          </cell>
          <cell r="U1095">
            <v>5</v>
          </cell>
          <cell r="V1095" t="str">
            <v>Cabinet</v>
          </cell>
          <cell r="W1095" t="str">
            <v>WALL</v>
          </cell>
          <cell r="X1095" t="str">
            <v>WB</v>
          </cell>
          <cell r="Y1095">
            <v>36</v>
          </cell>
          <cell r="Z1095">
            <v>30</v>
          </cell>
          <cell r="AA1095">
            <v>12</v>
          </cell>
          <cell r="AB1095">
            <v>0</v>
          </cell>
          <cell r="AC1095" t="str">
            <v>Wall Blind, 39 X 30 X 12</v>
          </cell>
          <cell r="AD1095">
            <v>1</v>
          </cell>
          <cell r="AE1095">
            <v>27.791666666666664</v>
          </cell>
          <cell r="AF1095">
            <v>6.3</v>
          </cell>
          <cell r="AG1095">
            <v>8.1</v>
          </cell>
          <cell r="AH1095">
            <v>87.931250000000006</v>
          </cell>
          <cell r="AI1095">
            <v>2</v>
          </cell>
          <cell r="AJ1095">
            <v>2</v>
          </cell>
          <cell r="AL1095">
            <v>1</v>
          </cell>
          <cell r="AM1095">
            <v>13</v>
          </cell>
        </row>
        <row r="1096">
          <cell r="A1096" t="str">
            <v>WB3936</v>
          </cell>
          <cell r="B1096">
            <v>163</v>
          </cell>
          <cell r="C1096">
            <v>196</v>
          </cell>
          <cell r="D1096">
            <v>207</v>
          </cell>
          <cell r="E1096">
            <v>222</v>
          </cell>
          <cell r="F1096">
            <v>300</v>
          </cell>
          <cell r="G1096">
            <v>310</v>
          </cell>
          <cell r="H1096">
            <v>261</v>
          </cell>
          <cell r="I1096">
            <v>261</v>
          </cell>
          <cell r="J1096">
            <v>291</v>
          </cell>
          <cell r="K1096">
            <v>282</v>
          </cell>
          <cell r="L1096">
            <v>282</v>
          </cell>
          <cell r="M1096">
            <v>282</v>
          </cell>
          <cell r="N1096">
            <v>310</v>
          </cell>
          <cell r="O1096">
            <v>336</v>
          </cell>
          <cell r="P1096">
            <v>365</v>
          </cell>
          <cell r="S1096">
            <v>16</v>
          </cell>
          <cell r="T1096">
            <v>17</v>
          </cell>
          <cell r="U1096">
            <v>5</v>
          </cell>
          <cell r="V1096" t="str">
            <v>Cabinet</v>
          </cell>
          <cell r="W1096" t="str">
            <v>WALL</v>
          </cell>
          <cell r="X1096" t="str">
            <v>WB</v>
          </cell>
          <cell r="Y1096">
            <v>36</v>
          </cell>
          <cell r="Z1096">
            <v>36</v>
          </cell>
          <cell r="AA1096">
            <v>12</v>
          </cell>
          <cell r="AB1096">
            <v>0</v>
          </cell>
          <cell r="AC1096" t="str">
            <v>Wall Blind, 39 X 36 X 12</v>
          </cell>
          <cell r="AD1096">
            <v>1</v>
          </cell>
          <cell r="AE1096">
            <v>31.041666666666664</v>
          </cell>
          <cell r="AF1096">
            <v>7.8</v>
          </cell>
          <cell r="AG1096">
            <v>9.6</v>
          </cell>
          <cell r="AH1096">
            <v>99.345312500000006</v>
          </cell>
          <cell r="AI1096">
            <v>2</v>
          </cell>
          <cell r="AJ1096">
            <v>2</v>
          </cell>
          <cell r="AL1096">
            <v>1</v>
          </cell>
          <cell r="AM1096">
            <v>13</v>
          </cell>
        </row>
        <row r="1097">
          <cell r="A1097" t="str">
            <v>WB3942</v>
          </cell>
          <cell r="B1097">
            <v>180</v>
          </cell>
          <cell r="C1097">
            <v>214</v>
          </cell>
          <cell r="D1097">
            <v>226</v>
          </cell>
          <cell r="E1097">
            <v>242</v>
          </cell>
          <cell r="F1097">
            <v>335</v>
          </cell>
          <cell r="G1097">
            <v>351</v>
          </cell>
          <cell r="H1097">
            <v>295</v>
          </cell>
          <cell r="I1097">
            <v>295</v>
          </cell>
          <cell r="J1097">
            <v>326</v>
          </cell>
          <cell r="K1097">
            <v>321</v>
          </cell>
          <cell r="L1097">
            <v>321</v>
          </cell>
          <cell r="M1097">
            <v>321</v>
          </cell>
          <cell r="N1097">
            <v>348</v>
          </cell>
          <cell r="O1097">
            <v>367</v>
          </cell>
          <cell r="P1097">
            <v>415</v>
          </cell>
          <cell r="S1097">
            <v>18</v>
          </cell>
          <cell r="T1097">
            <v>20</v>
          </cell>
          <cell r="U1097">
            <v>5</v>
          </cell>
          <cell r="V1097" t="str">
            <v>Cabinet</v>
          </cell>
          <cell r="W1097" t="str">
            <v>WALL</v>
          </cell>
          <cell r="X1097" t="str">
            <v>WB</v>
          </cell>
          <cell r="Y1097">
            <v>36</v>
          </cell>
          <cell r="Z1097">
            <v>42</v>
          </cell>
          <cell r="AA1097">
            <v>12</v>
          </cell>
          <cell r="AB1097">
            <v>0</v>
          </cell>
          <cell r="AC1097" t="str">
            <v>Wall Blind, 39 X 42 X 12</v>
          </cell>
          <cell r="AD1097">
            <v>1</v>
          </cell>
          <cell r="AE1097">
            <v>37.166666666666664</v>
          </cell>
          <cell r="AF1097">
            <v>9.3000000000000007</v>
          </cell>
          <cell r="AG1097">
            <v>11.2</v>
          </cell>
          <cell r="AH1097">
            <v>118.84531250000001</v>
          </cell>
          <cell r="AI1097">
            <v>2</v>
          </cell>
          <cell r="AJ1097">
            <v>2</v>
          </cell>
          <cell r="AL1097">
            <v>1</v>
          </cell>
          <cell r="AM1097">
            <v>13</v>
          </cell>
        </row>
        <row r="1098">
          <cell r="A1098" t="str">
            <v>WB4230</v>
          </cell>
          <cell r="B1098">
            <v>173</v>
          </cell>
          <cell r="C1098">
            <v>197</v>
          </cell>
          <cell r="D1098">
            <v>208</v>
          </cell>
          <cell r="E1098">
            <v>222</v>
          </cell>
          <cell r="F1098">
            <v>290</v>
          </cell>
          <cell r="G1098">
            <v>311</v>
          </cell>
          <cell r="H1098">
            <v>264</v>
          </cell>
          <cell r="I1098">
            <v>264</v>
          </cell>
          <cell r="J1098">
            <v>291</v>
          </cell>
          <cell r="K1098">
            <v>285</v>
          </cell>
          <cell r="L1098">
            <v>285</v>
          </cell>
          <cell r="M1098">
            <v>285</v>
          </cell>
          <cell r="N1098">
            <v>308</v>
          </cell>
          <cell r="O1098">
            <v>329</v>
          </cell>
          <cell r="P1098">
            <v>363</v>
          </cell>
          <cell r="S1098">
            <v>13</v>
          </cell>
          <cell r="T1098">
            <v>14</v>
          </cell>
          <cell r="U1098">
            <v>10</v>
          </cell>
          <cell r="V1098" t="str">
            <v>Cabinet</v>
          </cell>
          <cell r="W1098" t="str">
            <v>WALL</v>
          </cell>
          <cell r="X1098" t="str">
            <v>WB</v>
          </cell>
          <cell r="Y1098">
            <v>39</v>
          </cell>
          <cell r="Z1098">
            <v>30</v>
          </cell>
          <cell r="AA1098">
            <v>12</v>
          </cell>
          <cell r="AB1098">
            <v>0</v>
          </cell>
          <cell r="AC1098" t="str">
            <v>Wall Blind, 42 X 30 X 12</v>
          </cell>
          <cell r="AD1098">
            <v>1</v>
          </cell>
          <cell r="AE1098">
            <v>29.416666666666664</v>
          </cell>
          <cell r="AF1098">
            <v>6.8</v>
          </cell>
          <cell r="AG1098">
            <v>8.6999999999999993</v>
          </cell>
          <cell r="AH1098">
            <v>93.415625000000006</v>
          </cell>
          <cell r="AI1098">
            <v>2</v>
          </cell>
          <cell r="AJ1098">
            <v>2</v>
          </cell>
          <cell r="AL1098">
            <v>1</v>
          </cell>
          <cell r="AM1098">
            <v>13</v>
          </cell>
        </row>
        <row r="1099">
          <cell r="A1099" t="str">
            <v>WB4236</v>
          </cell>
          <cell r="B1099">
            <v>175</v>
          </cell>
          <cell r="C1099">
            <v>210</v>
          </cell>
          <cell r="D1099">
            <v>222</v>
          </cell>
          <cell r="E1099">
            <v>238</v>
          </cell>
          <cell r="F1099">
            <v>322</v>
          </cell>
          <cell r="G1099">
            <v>341</v>
          </cell>
          <cell r="H1099">
            <v>278</v>
          </cell>
          <cell r="I1099">
            <v>278</v>
          </cell>
          <cell r="J1099">
            <v>310</v>
          </cell>
          <cell r="K1099">
            <v>300</v>
          </cell>
          <cell r="L1099">
            <v>300</v>
          </cell>
          <cell r="M1099">
            <v>300</v>
          </cell>
          <cell r="N1099">
            <v>331</v>
          </cell>
          <cell r="O1099">
            <v>356</v>
          </cell>
          <cell r="P1099">
            <v>387</v>
          </cell>
          <cell r="S1099">
            <v>16</v>
          </cell>
          <cell r="T1099">
            <v>17</v>
          </cell>
          <cell r="U1099">
            <v>10</v>
          </cell>
          <cell r="V1099" t="str">
            <v>Cabinet</v>
          </cell>
          <cell r="W1099" t="str">
            <v>WALL</v>
          </cell>
          <cell r="X1099" t="str">
            <v>WB</v>
          </cell>
          <cell r="Y1099">
            <v>39</v>
          </cell>
          <cell r="Z1099">
            <v>36</v>
          </cell>
          <cell r="AA1099">
            <v>12</v>
          </cell>
          <cell r="AB1099">
            <v>0</v>
          </cell>
          <cell r="AC1099" t="str">
            <v>Wall Blind, 42 X 36 X 12</v>
          </cell>
          <cell r="AD1099">
            <v>1</v>
          </cell>
          <cell r="AE1099">
            <v>32.791666666666664</v>
          </cell>
          <cell r="AF1099">
            <v>8.4</v>
          </cell>
          <cell r="AG1099">
            <v>10.4</v>
          </cell>
          <cell r="AH1099">
            <v>105.3640625</v>
          </cell>
          <cell r="AI1099">
            <v>2</v>
          </cell>
          <cell r="AJ1099">
            <v>2</v>
          </cell>
          <cell r="AL1099">
            <v>1</v>
          </cell>
          <cell r="AM1099">
            <v>13</v>
          </cell>
        </row>
        <row r="1100">
          <cell r="A1100" t="str">
            <v>WB4242</v>
          </cell>
          <cell r="B1100">
            <v>194</v>
          </cell>
          <cell r="C1100">
            <v>231</v>
          </cell>
          <cell r="D1100">
            <v>244</v>
          </cell>
          <cell r="E1100">
            <v>261</v>
          </cell>
          <cell r="F1100">
            <v>361</v>
          </cell>
          <cell r="G1100">
            <v>387</v>
          </cell>
          <cell r="H1100">
            <v>315</v>
          </cell>
          <cell r="I1100">
            <v>315</v>
          </cell>
          <cell r="J1100">
            <v>348</v>
          </cell>
          <cell r="K1100">
            <v>343</v>
          </cell>
          <cell r="L1100">
            <v>343</v>
          </cell>
          <cell r="M1100">
            <v>343</v>
          </cell>
          <cell r="N1100">
            <v>371</v>
          </cell>
          <cell r="O1100">
            <v>387</v>
          </cell>
          <cell r="P1100">
            <v>443</v>
          </cell>
          <cell r="S1100">
            <v>18</v>
          </cell>
          <cell r="T1100">
            <v>20</v>
          </cell>
          <cell r="U1100">
            <v>10</v>
          </cell>
          <cell r="V1100" t="str">
            <v>Cabinet</v>
          </cell>
          <cell r="W1100" t="str">
            <v>WALL</v>
          </cell>
          <cell r="X1100" t="str">
            <v>WB</v>
          </cell>
          <cell r="Y1100">
            <v>39</v>
          </cell>
          <cell r="Z1100">
            <v>42</v>
          </cell>
          <cell r="AA1100">
            <v>12</v>
          </cell>
          <cell r="AB1100">
            <v>0</v>
          </cell>
          <cell r="AC1100" t="str">
            <v>Wall Blind, 42 X 42 X 12</v>
          </cell>
          <cell r="AD1100">
            <v>1</v>
          </cell>
          <cell r="AE1100">
            <v>39.291666666666664</v>
          </cell>
          <cell r="AF1100">
            <v>10</v>
          </cell>
          <cell r="AG1100">
            <v>12.1</v>
          </cell>
          <cell r="AH1100">
            <v>126.1015625</v>
          </cell>
          <cell r="AI1100">
            <v>2</v>
          </cell>
          <cell r="AJ1100">
            <v>2</v>
          </cell>
          <cell r="AL1100">
            <v>1</v>
          </cell>
          <cell r="AM1100">
            <v>13</v>
          </cell>
        </row>
        <row r="1101">
          <cell r="A1101" t="str">
            <v>WB4530</v>
          </cell>
          <cell r="B1101">
            <v>184</v>
          </cell>
          <cell r="C1101">
            <v>208</v>
          </cell>
          <cell r="D1101">
            <v>220</v>
          </cell>
          <cell r="E1101">
            <v>234</v>
          </cell>
          <cell r="F1101">
            <v>308</v>
          </cell>
          <cell r="G1101">
            <v>338</v>
          </cell>
          <cell r="H1101">
            <v>280</v>
          </cell>
          <cell r="I1101">
            <v>280</v>
          </cell>
          <cell r="J1101">
            <v>309</v>
          </cell>
          <cell r="K1101">
            <v>304</v>
          </cell>
          <cell r="L1101">
            <v>304</v>
          </cell>
          <cell r="M1101">
            <v>304</v>
          </cell>
          <cell r="N1101">
            <v>326</v>
          </cell>
          <cell r="O1101">
            <v>347</v>
          </cell>
          <cell r="P1101">
            <v>386</v>
          </cell>
          <cell r="S1101">
            <v>13</v>
          </cell>
          <cell r="T1101">
            <v>14</v>
          </cell>
          <cell r="U1101">
            <v>10</v>
          </cell>
          <cell r="V1101" t="str">
            <v>Cabinet</v>
          </cell>
          <cell r="W1101" t="str">
            <v>WALL</v>
          </cell>
          <cell r="X1101" t="str">
            <v>WB</v>
          </cell>
          <cell r="Y1101">
            <v>42</v>
          </cell>
          <cell r="Z1101">
            <v>30</v>
          </cell>
          <cell r="AA1101">
            <v>12</v>
          </cell>
          <cell r="AB1101">
            <v>0</v>
          </cell>
          <cell r="AC1101" t="str">
            <v>Wall Blind, 45 X 30 X 12</v>
          </cell>
          <cell r="AD1101">
            <v>1</v>
          </cell>
          <cell r="AE1101">
            <v>31</v>
          </cell>
          <cell r="AF1101">
            <v>7.4</v>
          </cell>
          <cell r="AG1101">
            <v>9.3000000000000007</v>
          </cell>
          <cell r="AH1101">
            <v>98</v>
          </cell>
          <cell r="AI1101">
            <v>2</v>
          </cell>
          <cell r="AJ1101">
            <v>2</v>
          </cell>
          <cell r="AL1101">
            <v>1</v>
          </cell>
          <cell r="AM1101">
            <v>13</v>
          </cell>
        </row>
        <row r="1102">
          <cell r="A1102" t="str">
            <v>WB4536</v>
          </cell>
          <cell r="B1102">
            <v>187</v>
          </cell>
          <cell r="C1102">
            <v>224</v>
          </cell>
          <cell r="D1102">
            <v>237</v>
          </cell>
          <cell r="E1102">
            <v>254</v>
          </cell>
          <cell r="F1102">
            <v>343</v>
          </cell>
          <cell r="G1102">
            <v>372</v>
          </cell>
          <cell r="H1102">
            <v>295</v>
          </cell>
          <cell r="I1102">
            <v>295</v>
          </cell>
          <cell r="J1102">
            <v>329</v>
          </cell>
          <cell r="K1102">
            <v>318</v>
          </cell>
          <cell r="L1102">
            <v>318</v>
          </cell>
          <cell r="M1102">
            <v>318</v>
          </cell>
          <cell r="N1102">
            <v>352</v>
          </cell>
          <cell r="O1102">
            <v>376</v>
          </cell>
          <cell r="P1102">
            <v>409</v>
          </cell>
          <cell r="S1102">
            <v>16</v>
          </cell>
          <cell r="T1102">
            <v>17</v>
          </cell>
          <cell r="U1102">
            <v>10</v>
          </cell>
          <cell r="V1102" t="str">
            <v>Cabinet</v>
          </cell>
          <cell r="W1102" t="str">
            <v>WALL</v>
          </cell>
          <cell r="X1102" t="str">
            <v>WB</v>
          </cell>
          <cell r="Y1102">
            <v>42</v>
          </cell>
          <cell r="Z1102">
            <v>36</v>
          </cell>
          <cell r="AA1102">
            <v>12</v>
          </cell>
          <cell r="AB1102">
            <v>0</v>
          </cell>
          <cell r="AC1102" t="str">
            <v>Wall Blind, 45 X 36 X 12</v>
          </cell>
          <cell r="AD1102">
            <v>1</v>
          </cell>
          <cell r="AE1102">
            <v>35</v>
          </cell>
          <cell r="AF1102">
            <v>8.9</v>
          </cell>
          <cell r="AG1102">
            <v>11.2</v>
          </cell>
          <cell r="AH1102">
            <v>110</v>
          </cell>
          <cell r="AI1102">
            <v>2</v>
          </cell>
          <cell r="AJ1102">
            <v>2</v>
          </cell>
          <cell r="AL1102">
            <v>1</v>
          </cell>
          <cell r="AM1102">
            <v>13</v>
          </cell>
        </row>
        <row r="1103">
          <cell r="A1103" t="str">
            <v>WB4542</v>
          </cell>
          <cell r="B1103">
            <v>208</v>
          </cell>
          <cell r="C1103">
            <v>248</v>
          </cell>
          <cell r="D1103">
            <v>262</v>
          </cell>
          <cell r="E1103">
            <v>280</v>
          </cell>
          <cell r="F1103">
            <v>387</v>
          </cell>
          <cell r="G1103">
            <v>423</v>
          </cell>
          <cell r="H1103">
            <v>335</v>
          </cell>
          <cell r="I1103">
            <v>335</v>
          </cell>
          <cell r="J1103">
            <v>370</v>
          </cell>
          <cell r="K1103">
            <v>365</v>
          </cell>
          <cell r="L1103">
            <v>365</v>
          </cell>
          <cell r="M1103">
            <v>365</v>
          </cell>
          <cell r="N1103">
            <v>394</v>
          </cell>
          <cell r="O1103">
            <v>407</v>
          </cell>
          <cell r="P1103">
            <v>471</v>
          </cell>
          <cell r="S1103">
            <v>18</v>
          </cell>
          <cell r="T1103">
            <v>20</v>
          </cell>
          <cell r="U1103">
            <v>10</v>
          </cell>
          <cell r="V1103" t="str">
            <v>Cabinet</v>
          </cell>
          <cell r="W1103" t="str">
            <v>WALL</v>
          </cell>
          <cell r="X1103" t="str">
            <v>WB</v>
          </cell>
          <cell r="Y1103">
            <v>42</v>
          </cell>
          <cell r="Z1103">
            <v>42</v>
          </cell>
          <cell r="AA1103">
            <v>12</v>
          </cell>
          <cell r="AB1103">
            <v>0</v>
          </cell>
          <cell r="AC1103" t="str">
            <v>Wall Blind, 45 X 42 X 12</v>
          </cell>
          <cell r="AD1103">
            <v>1</v>
          </cell>
          <cell r="AE1103">
            <v>41</v>
          </cell>
          <cell r="AF1103">
            <v>10.7</v>
          </cell>
          <cell r="AG1103">
            <v>13</v>
          </cell>
          <cell r="AH1103">
            <v>132</v>
          </cell>
          <cell r="AI1103">
            <v>2</v>
          </cell>
          <cell r="AJ1103">
            <v>2</v>
          </cell>
          <cell r="AL1103">
            <v>1</v>
          </cell>
          <cell r="AM1103">
            <v>13</v>
          </cell>
        </row>
        <row r="1104">
          <cell r="A1104" t="str">
            <v>WC2430</v>
          </cell>
          <cell r="B1104">
            <v>228</v>
          </cell>
          <cell r="C1104">
            <v>234</v>
          </cell>
          <cell r="D1104">
            <v>245</v>
          </cell>
          <cell r="E1104">
            <v>261</v>
          </cell>
          <cell r="F1104">
            <v>303</v>
          </cell>
          <cell r="G1104">
            <v>313</v>
          </cell>
          <cell r="H1104">
            <v>261</v>
          </cell>
          <cell r="I1104">
            <v>261</v>
          </cell>
          <cell r="J1104">
            <v>283</v>
          </cell>
          <cell r="K1104">
            <v>272</v>
          </cell>
          <cell r="L1104">
            <v>272</v>
          </cell>
          <cell r="M1104">
            <v>272</v>
          </cell>
          <cell r="N1104">
            <v>292</v>
          </cell>
          <cell r="O1104">
            <v>301</v>
          </cell>
          <cell r="P1104">
            <v>330</v>
          </cell>
          <cell r="S1104">
            <v>26</v>
          </cell>
          <cell r="T1104">
            <v>29</v>
          </cell>
          <cell r="U1104">
            <v>5</v>
          </cell>
          <cell r="V1104" t="str">
            <v>Cabinet</v>
          </cell>
          <cell r="W1104" t="str">
            <v>WALL</v>
          </cell>
          <cell r="X1104" t="str">
            <v>WC</v>
          </cell>
          <cell r="Y1104">
            <v>24</v>
          </cell>
          <cell r="Z1104">
            <v>30</v>
          </cell>
          <cell r="AA1104">
            <v>24</v>
          </cell>
          <cell r="AB1104">
            <v>1</v>
          </cell>
          <cell r="AC1104" t="str">
            <v>Wall Diagonal Corner, 24 X 30 X 24</v>
          </cell>
          <cell r="AD1104">
            <v>1</v>
          </cell>
          <cell r="AE1104">
            <v>26.333333333333336</v>
          </cell>
          <cell r="AF1104">
            <v>4.2</v>
          </cell>
          <cell r="AG1104">
            <v>10.6</v>
          </cell>
          <cell r="AH1104">
            <v>81.045312499999994</v>
          </cell>
          <cell r="AI1104">
            <v>1</v>
          </cell>
          <cell r="AJ1104">
            <v>1</v>
          </cell>
          <cell r="AL1104">
            <v>1</v>
          </cell>
          <cell r="AM1104">
            <v>20</v>
          </cell>
        </row>
        <row r="1105">
          <cell r="A1105" t="str">
            <v>WC2436</v>
          </cell>
          <cell r="B1105">
            <v>237</v>
          </cell>
          <cell r="C1105">
            <v>246</v>
          </cell>
          <cell r="D1105">
            <v>258</v>
          </cell>
          <cell r="E1105">
            <v>275</v>
          </cell>
          <cell r="F1105">
            <v>327</v>
          </cell>
          <cell r="G1105">
            <v>338</v>
          </cell>
          <cell r="H1105">
            <v>273</v>
          </cell>
          <cell r="I1105">
            <v>273</v>
          </cell>
          <cell r="J1105">
            <v>299</v>
          </cell>
          <cell r="K1105">
            <v>284</v>
          </cell>
          <cell r="L1105">
            <v>284</v>
          </cell>
          <cell r="M1105">
            <v>284</v>
          </cell>
          <cell r="N1105">
            <v>309</v>
          </cell>
          <cell r="O1105">
            <v>322</v>
          </cell>
          <cell r="P1105">
            <v>347</v>
          </cell>
          <cell r="S1105">
            <v>31</v>
          </cell>
          <cell r="T1105">
            <v>35</v>
          </cell>
          <cell r="U1105">
            <v>5</v>
          </cell>
          <cell r="V1105" t="str">
            <v>Cabinet</v>
          </cell>
          <cell r="W1105" t="str">
            <v>WALL</v>
          </cell>
          <cell r="X1105" t="str">
            <v>WC</v>
          </cell>
          <cell r="Y1105">
            <v>24</v>
          </cell>
          <cell r="Z1105">
            <v>36</v>
          </cell>
          <cell r="AA1105">
            <v>24</v>
          </cell>
          <cell r="AB1105">
            <v>1</v>
          </cell>
          <cell r="AC1105" t="str">
            <v>Wall Diagonal Corner, 24 X 36 X 24</v>
          </cell>
          <cell r="AD1105">
            <v>1</v>
          </cell>
          <cell r="AE1105">
            <v>28.583333333333336</v>
          </cell>
          <cell r="AF1105">
            <v>5.2</v>
          </cell>
          <cell r="AG1105">
            <v>12.7</v>
          </cell>
          <cell r="AH1105">
            <v>88.85</v>
          </cell>
          <cell r="AI1105">
            <v>1</v>
          </cell>
          <cell r="AJ1105">
            <v>1</v>
          </cell>
          <cell r="AL1105">
            <v>1</v>
          </cell>
          <cell r="AM1105">
            <v>20</v>
          </cell>
        </row>
        <row r="1106">
          <cell r="A1106" t="str">
            <v>WC2442</v>
          </cell>
          <cell r="B1106">
            <v>242</v>
          </cell>
          <cell r="C1106">
            <v>253</v>
          </cell>
          <cell r="D1106">
            <v>265</v>
          </cell>
          <cell r="E1106">
            <v>283</v>
          </cell>
          <cell r="F1106">
            <v>345</v>
          </cell>
          <cell r="G1106">
            <v>361</v>
          </cell>
          <cell r="H1106">
            <v>288</v>
          </cell>
          <cell r="I1106">
            <v>288</v>
          </cell>
          <cell r="J1106">
            <v>313</v>
          </cell>
          <cell r="K1106">
            <v>302</v>
          </cell>
          <cell r="L1106">
            <v>302</v>
          </cell>
          <cell r="M1106">
            <v>302</v>
          </cell>
          <cell r="N1106">
            <v>324</v>
          </cell>
          <cell r="O1106">
            <v>331</v>
          </cell>
          <cell r="P1106">
            <v>371</v>
          </cell>
          <cell r="S1106">
            <v>42</v>
          </cell>
          <cell r="T1106">
            <v>46</v>
          </cell>
          <cell r="U1106">
            <v>5</v>
          </cell>
          <cell r="V1106" t="str">
            <v>Cabinet</v>
          </cell>
          <cell r="W1106" t="str">
            <v>WALL</v>
          </cell>
          <cell r="X1106" t="str">
            <v>WC</v>
          </cell>
          <cell r="Y1106">
            <v>24</v>
          </cell>
          <cell r="Z1106">
            <v>42</v>
          </cell>
          <cell r="AA1106">
            <v>24</v>
          </cell>
          <cell r="AB1106">
            <v>1</v>
          </cell>
          <cell r="AC1106" t="str">
            <v>Wall Diagonal Corner, 24 X 42 X 24</v>
          </cell>
          <cell r="AD1106">
            <v>1</v>
          </cell>
          <cell r="AE1106">
            <v>34.583333333333329</v>
          </cell>
          <cell r="AF1106">
            <v>6.2</v>
          </cell>
          <cell r="AG1106">
            <v>14.8</v>
          </cell>
          <cell r="AH1106">
            <v>107.20156249999999</v>
          </cell>
          <cell r="AI1106">
            <v>1</v>
          </cell>
          <cell r="AJ1106">
            <v>1</v>
          </cell>
          <cell r="AL1106">
            <v>1</v>
          </cell>
          <cell r="AM1106">
            <v>20</v>
          </cell>
        </row>
        <row r="1107">
          <cell r="A1107" t="str">
            <v>WC273015</v>
          </cell>
          <cell r="B1107">
            <v>246</v>
          </cell>
          <cell r="C1107">
            <v>250</v>
          </cell>
          <cell r="D1107">
            <v>262</v>
          </cell>
          <cell r="E1107">
            <v>279</v>
          </cell>
          <cell r="F1107">
            <v>326</v>
          </cell>
          <cell r="G1107">
            <v>331</v>
          </cell>
          <cell r="H1107">
            <v>278</v>
          </cell>
          <cell r="I1107">
            <v>278</v>
          </cell>
          <cell r="J1107">
            <v>301</v>
          </cell>
          <cell r="K1107">
            <v>289</v>
          </cell>
          <cell r="L1107">
            <v>289</v>
          </cell>
          <cell r="M1107">
            <v>289</v>
          </cell>
          <cell r="N1107">
            <v>310</v>
          </cell>
          <cell r="O1107">
            <v>319</v>
          </cell>
          <cell r="P1107">
            <v>349</v>
          </cell>
          <cell r="S1107">
            <v>13</v>
          </cell>
          <cell r="T1107">
            <v>14</v>
          </cell>
          <cell r="U1107">
            <v>5</v>
          </cell>
          <cell r="V1107" t="str">
            <v>Cabinet</v>
          </cell>
          <cell r="W1107" t="str">
            <v>WALL</v>
          </cell>
          <cell r="X1107" t="str">
            <v>WC</v>
          </cell>
          <cell r="Y1107">
            <v>27</v>
          </cell>
          <cell r="Z1107">
            <v>30</v>
          </cell>
          <cell r="AA1107">
            <v>27</v>
          </cell>
          <cell r="AB1107">
            <v>1</v>
          </cell>
          <cell r="AC1107" t="str">
            <v>Wall Diagonal Corner, 27 X 30 X 27</v>
          </cell>
          <cell r="AD1107">
            <v>1</v>
          </cell>
          <cell r="AE1107">
            <v>29.84375</v>
          </cell>
          <cell r="AF1107">
            <v>4.7</v>
          </cell>
          <cell r="AG1107">
            <v>13.3</v>
          </cell>
          <cell r="AH1107">
            <v>92.418359374999994</v>
          </cell>
          <cell r="AI1107">
            <v>1</v>
          </cell>
          <cell r="AJ1107">
            <v>1</v>
          </cell>
          <cell r="AL1107">
            <v>1</v>
          </cell>
          <cell r="AM1107">
            <v>20</v>
          </cell>
        </row>
        <row r="1108">
          <cell r="A1108" t="str">
            <v>WC273615</v>
          </cell>
          <cell r="B1108">
            <v>263</v>
          </cell>
          <cell r="C1108">
            <v>270</v>
          </cell>
          <cell r="D1108">
            <v>283</v>
          </cell>
          <cell r="E1108">
            <v>302</v>
          </cell>
          <cell r="F1108">
            <v>360</v>
          </cell>
          <cell r="G1108">
            <v>364</v>
          </cell>
          <cell r="H1108">
            <v>297</v>
          </cell>
          <cell r="I1108">
            <v>297</v>
          </cell>
          <cell r="J1108">
            <v>325</v>
          </cell>
          <cell r="K1108">
            <v>309</v>
          </cell>
          <cell r="L1108">
            <v>309</v>
          </cell>
          <cell r="M1108">
            <v>309</v>
          </cell>
          <cell r="N1108">
            <v>335</v>
          </cell>
          <cell r="O1108">
            <v>348</v>
          </cell>
          <cell r="P1108">
            <v>375</v>
          </cell>
          <cell r="S1108">
            <v>16</v>
          </cell>
          <cell r="T1108">
            <v>17</v>
          </cell>
          <cell r="U1108">
            <v>5</v>
          </cell>
          <cell r="V1108" t="str">
            <v>Cabinet</v>
          </cell>
          <cell r="W1108" t="str">
            <v>WALL</v>
          </cell>
          <cell r="X1108" t="str">
            <v>WC</v>
          </cell>
          <cell r="Y1108">
            <v>27</v>
          </cell>
          <cell r="Z1108">
            <v>36</v>
          </cell>
          <cell r="AA1108">
            <v>27</v>
          </cell>
          <cell r="AB1108">
            <v>1</v>
          </cell>
          <cell r="AC1108" t="str">
            <v>Wall Diagonal Corner, 27 X 36 X 27</v>
          </cell>
          <cell r="AD1108">
            <v>1</v>
          </cell>
          <cell r="AE1108">
            <v>31.96875</v>
          </cell>
          <cell r="AF1108">
            <v>5.8</v>
          </cell>
          <cell r="AG1108">
            <v>16</v>
          </cell>
          <cell r="AH1108">
            <v>100.17148437500001</v>
          </cell>
          <cell r="AI1108">
            <v>1</v>
          </cell>
          <cell r="AJ1108">
            <v>1</v>
          </cell>
          <cell r="AL1108">
            <v>1</v>
          </cell>
          <cell r="AM1108">
            <v>20</v>
          </cell>
        </row>
        <row r="1109">
          <cell r="A1109" t="str">
            <v>WC274215</v>
          </cell>
          <cell r="B1109">
            <v>274</v>
          </cell>
          <cell r="C1109">
            <v>282</v>
          </cell>
          <cell r="D1109">
            <v>295</v>
          </cell>
          <cell r="E1109">
            <v>315</v>
          </cell>
          <cell r="F1109">
            <v>384</v>
          </cell>
          <cell r="G1109">
            <v>393</v>
          </cell>
          <cell r="H1109">
            <v>318</v>
          </cell>
          <cell r="I1109">
            <v>318</v>
          </cell>
          <cell r="J1109">
            <v>345</v>
          </cell>
          <cell r="K1109">
            <v>333</v>
          </cell>
          <cell r="L1109">
            <v>333</v>
          </cell>
          <cell r="M1109">
            <v>333</v>
          </cell>
          <cell r="N1109">
            <v>356</v>
          </cell>
          <cell r="O1109">
            <v>363</v>
          </cell>
          <cell r="P1109">
            <v>406</v>
          </cell>
          <cell r="S1109">
            <v>18</v>
          </cell>
          <cell r="T1109">
            <v>20</v>
          </cell>
          <cell r="U1109">
            <v>5</v>
          </cell>
          <cell r="V1109" t="str">
            <v>Cabinet</v>
          </cell>
          <cell r="W1109" t="str">
            <v>WALL</v>
          </cell>
          <cell r="X1109" t="str">
            <v>WC</v>
          </cell>
          <cell r="Y1109">
            <v>27</v>
          </cell>
          <cell r="Z1109">
            <v>42</v>
          </cell>
          <cell r="AA1109">
            <v>27</v>
          </cell>
          <cell r="AB1109">
            <v>1</v>
          </cell>
          <cell r="AC1109" t="str">
            <v>Wall Diagonal Corner, 27 X 42 X 27</v>
          </cell>
          <cell r="AD1109">
            <v>1</v>
          </cell>
          <cell r="AE1109">
            <v>38.875</v>
          </cell>
          <cell r="AF1109">
            <v>6.9</v>
          </cell>
          <cell r="AG1109">
            <v>18.600000000000001</v>
          </cell>
          <cell r="AH1109">
            <v>121.371875</v>
          </cell>
          <cell r="AI1109">
            <v>1</v>
          </cell>
          <cell r="AJ1109">
            <v>1</v>
          </cell>
          <cell r="AL1109">
            <v>1</v>
          </cell>
          <cell r="AM1109">
            <v>20</v>
          </cell>
        </row>
        <row r="1110">
          <cell r="A1110" t="str">
            <v>WCD3030</v>
          </cell>
          <cell r="B1110">
            <v>249</v>
          </cell>
          <cell r="C1110">
            <v>298</v>
          </cell>
          <cell r="D1110">
            <v>298</v>
          </cell>
          <cell r="E1110">
            <v>317</v>
          </cell>
          <cell r="F1110">
            <v>317</v>
          </cell>
          <cell r="G1110">
            <v>317</v>
          </cell>
          <cell r="H1110">
            <v>307</v>
          </cell>
          <cell r="I1110">
            <v>307</v>
          </cell>
          <cell r="J1110">
            <v>307</v>
          </cell>
          <cell r="K1110">
            <v>297</v>
          </cell>
          <cell r="L1110">
            <v>297</v>
          </cell>
          <cell r="M1110">
            <v>297</v>
          </cell>
          <cell r="N1110">
            <v>316</v>
          </cell>
          <cell r="O1110">
            <v>337</v>
          </cell>
          <cell r="P1110">
            <v>337</v>
          </cell>
          <cell r="Q1110">
            <v>168</v>
          </cell>
          <cell r="R1110">
            <v>199</v>
          </cell>
          <cell r="S1110">
            <v>13</v>
          </cell>
          <cell r="T1110">
            <v>14</v>
          </cell>
          <cell r="U1110">
            <v>10</v>
          </cell>
          <cell r="V1110" t="str">
            <v>Cabinet</v>
          </cell>
          <cell r="W1110" t="str">
            <v>WALL</v>
          </cell>
          <cell r="X1110" t="str">
            <v>WCD</v>
          </cell>
          <cell r="Y1110">
            <v>30</v>
          </cell>
          <cell r="Z1110">
            <v>30</v>
          </cell>
          <cell r="AA1110">
            <v>12</v>
          </cell>
          <cell r="AB1110">
            <v>0</v>
          </cell>
          <cell r="AC1110" t="str">
            <v>Wall China Display, 30 X 30 X 12</v>
          </cell>
          <cell r="AD1110">
            <v>1</v>
          </cell>
          <cell r="AE1110">
            <v>16.041666666666668</v>
          </cell>
          <cell r="AF1110">
            <v>5.2</v>
          </cell>
          <cell r="AG1110">
            <v>6.7</v>
          </cell>
          <cell r="AH1110">
            <v>54.514062500000001</v>
          </cell>
          <cell r="AI1110">
            <v>2</v>
          </cell>
          <cell r="AJ1110">
            <v>2</v>
          </cell>
          <cell r="AL1110">
            <v>1</v>
          </cell>
          <cell r="AM1110">
            <v>13</v>
          </cell>
          <cell r="AN1110" t="str">
            <v>Yes</v>
          </cell>
        </row>
        <row r="1111">
          <cell r="A1111" t="str">
            <v>WCD3036</v>
          </cell>
          <cell r="B1111">
            <v>257</v>
          </cell>
          <cell r="C1111">
            <v>320</v>
          </cell>
          <cell r="D1111">
            <v>320</v>
          </cell>
          <cell r="E1111">
            <v>340</v>
          </cell>
          <cell r="F1111">
            <v>340</v>
          </cell>
          <cell r="G1111">
            <v>340</v>
          </cell>
          <cell r="H1111">
            <v>317</v>
          </cell>
          <cell r="I1111">
            <v>317</v>
          </cell>
          <cell r="J1111">
            <v>317</v>
          </cell>
          <cell r="K1111">
            <v>307</v>
          </cell>
          <cell r="L1111">
            <v>307</v>
          </cell>
          <cell r="M1111">
            <v>307</v>
          </cell>
          <cell r="N1111">
            <v>327</v>
          </cell>
          <cell r="O1111">
            <v>348</v>
          </cell>
          <cell r="P1111">
            <v>348</v>
          </cell>
          <cell r="Q1111">
            <v>182</v>
          </cell>
          <cell r="R1111">
            <v>216</v>
          </cell>
          <cell r="S1111">
            <v>16</v>
          </cell>
          <cell r="T1111">
            <v>17</v>
          </cell>
          <cell r="U1111">
            <v>10</v>
          </cell>
          <cell r="V1111" t="str">
            <v>Cabinet</v>
          </cell>
          <cell r="W1111" t="str">
            <v>WALL</v>
          </cell>
          <cell r="X1111" t="str">
            <v>WCD</v>
          </cell>
          <cell r="Y1111">
            <v>30</v>
          </cell>
          <cell r="Z1111">
            <v>36</v>
          </cell>
          <cell r="AA1111">
            <v>12</v>
          </cell>
          <cell r="AB1111">
            <v>0</v>
          </cell>
          <cell r="AC1111" t="str">
            <v>Wall China Display, 30 X 36 X 12</v>
          </cell>
          <cell r="AD1111">
            <v>1</v>
          </cell>
          <cell r="AE1111">
            <v>18.291666666666668</v>
          </cell>
          <cell r="AF1111">
            <v>6.5</v>
          </cell>
          <cell r="AG1111">
            <v>8.1</v>
          </cell>
          <cell r="AH1111">
            <v>63.1015625</v>
          </cell>
          <cell r="AI1111">
            <v>2</v>
          </cell>
          <cell r="AJ1111">
            <v>2</v>
          </cell>
          <cell r="AL1111">
            <v>1</v>
          </cell>
          <cell r="AM1111">
            <v>13</v>
          </cell>
          <cell r="AN1111" t="str">
            <v>Yes</v>
          </cell>
        </row>
        <row r="1112">
          <cell r="A1112" t="str">
            <v>WCD3042</v>
          </cell>
          <cell r="B1112">
            <v>268</v>
          </cell>
          <cell r="C1112">
            <v>329</v>
          </cell>
          <cell r="D1112">
            <v>329</v>
          </cell>
          <cell r="E1112">
            <v>349</v>
          </cell>
          <cell r="F1112">
            <v>349</v>
          </cell>
          <cell r="G1112">
            <v>349</v>
          </cell>
          <cell r="H1112">
            <v>330</v>
          </cell>
          <cell r="I1112">
            <v>330</v>
          </cell>
          <cell r="J1112">
            <v>330</v>
          </cell>
          <cell r="K1112">
            <v>320</v>
          </cell>
          <cell r="L1112">
            <v>320</v>
          </cell>
          <cell r="M1112">
            <v>320</v>
          </cell>
          <cell r="N1112">
            <v>340</v>
          </cell>
          <cell r="O1112">
            <v>363</v>
          </cell>
          <cell r="P1112">
            <v>363</v>
          </cell>
          <cell r="Q1112">
            <v>257</v>
          </cell>
          <cell r="R1112">
            <v>304</v>
          </cell>
          <cell r="S1112">
            <v>18</v>
          </cell>
          <cell r="T1112">
            <v>20</v>
          </cell>
          <cell r="U1112">
            <v>10</v>
          </cell>
          <cell r="V1112" t="str">
            <v>Cabinet</v>
          </cell>
          <cell r="W1112" t="str">
            <v>WALL</v>
          </cell>
          <cell r="X1112" t="str">
            <v>WCD</v>
          </cell>
          <cell r="Y1112">
            <v>30</v>
          </cell>
          <cell r="Z1112">
            <v>42</v>
          </cell>
          <cell r="AA1112">
            <v>12</v>
          </cell>
          <cell r="AB1112">
            <v>0</v>
          </cell>
          <cell r="AC1112" t="str">
            <v>Wall China Display, 30 X 42 X 12</v>
          </cell>
          <cell r="AD1112">
            <v>1</v>
          </cell>
          <cell r="AE1112">
            <v>22.916666666666668</v>
          </cell>
          <cell r="AF1112">
            <v>7.7</v>
          </cell>
          <cell r="AG1112">
            <v>9.4</v>
          </cell>
          <cell r="AH1112">
            <v>78.068749999999994</v>
          </cell>
          <cell r="AI1112">
            <v>2</v>
          </cell>
          <cell r="AJ1112">
            <v>2</v>
          </cell>
          <cell r="AL1112">
            <v>1</v>
          </cell>
          <cell r="AM1112">
            <v>13</v>
          </cell>
          <cell r="AN1112" t="str">
            <v>Yes</v>
          </cell>
        </row>
        <row r="1113">
          <cell r="A1113" t="str">
            <v>WCD3630</v>
          </cell>
          <cell r="B1113">
            <v>285</v>
          </cell>
          <cell r="C1113">
            <v>334</v>
          </cell>
          <cell r="D1113">
            <v>334</v>
          </cell>
          <cell r="E1113">
            <v>355</v>
          </cell>
          <cell r="F1113">
            <v>355</v>
          </cell>
          <cell r="G1113">
            <v>355</v>
          </cell>
          <cell r="H1113">
            <v>350</v>
          </cell>
          <cell r="I1113">
            <v>350</v>
          </cell>
          <cell r="J1113">
            <v>350</v>
          </cell>
          <cell r="K1113">
            <v>338</v>
          </cell>
          <cell r="L1113">
            <v>338</v>
          </cell>
          <cell r="M1113">
            <v>338</v>
          </cell>
          <cell r="N1113">
            <v>359</v>
          </cell>
          <cell r="O1113">
            <v>384</v>
          </cell>
          <cell r="P1113">
            <v>384</v>
          </cell>
          <cell r="Q1113">
            <v>195</v>
          </cell>
          <cell r="R1113">
            <v>231</v>
          </cell>
          <cell r="S1113">
            <v>13</v>
          </cell>
          <cell r="T1113">
            <v>14</v>
          </cell>
          <cell r="U1113">
            <v>10</v>
          </cell>
          <cell r="V1113" t="str">
            <v>Cabinet</v>
          </cell>
          <cell r="W1113" t="str">
            <v>WALL</v>
          </cell>
          <cell r="X1113" t="str">
            <v>WCD</v>
          </cell>
          <cell r="Y1113">
            <v>36</v>
          </cell>
          <cell r="Z1113">
            <v>30</v>
          </cell>
          <cell r="AA1113">
            <v>12</v>
          </cell>
          <cell r="AB1113">
            <v>0</v>
          </cell>
          <cell r="AC1113" t="str">
            <v>Wall China Display, 36 X 30 X 12</v>
          </cell>
          <cell r="AD1113">
            <v>1</v>
          </cell>
          <cell r="AE1113">
            <v>18.291666666666668</v>
          </cell>
          <cell r="AF1113">
            <v>6.3</v>
          </cell>
          <cell r="AG1113">
            <v>8.1</v>
          </cell>
          <cell r="AH1113">
            <v>62.970312499999999</v>
          </cell>
          <cell r="AI1113">
            <v>2</v>
          </cell>
          <cell r="AJ1113">
            <v>2</v>
          </cell>
          <cell r="AL1113">
            <v>1</v>
          </cell>
          <cell r="AM1113">
            <v>13</v>
          </cell>
          <cell r="AN1113" t="str">
            <v>Yes</v>
          </cell>
        </row>
        <row r="1114">
          <cell r="A1114" t="str">
            <v>WCD3636</v>
          </cell>
          <cell r="B1114">
            <v>294</v>
          </cell>
          <cell r="C1114">
            <v>361</v>
          </cell>
          <cell r="D1114">
            <v>361</v>
          </cell>
          <cell r="E1114">
            <v>384</v>
          </cell>
          <cell r="F1114">
            <v>384</v>
          </cell>
          <cell r="G1114">
            <v>384</v>
          </cell>
          <cell r="H1114">
            <v>361</v>
          </cell>
          <cell r="I1114">
            <v>361</v>
          </cell>
          <cell r="J1114">
            <v>361</v>
          </cell>
          <cell r="K1114">
            <v>350</v>
          </cell>
          <cell r="L1114">
            <v>350</v>
          </cell>
          <cell r="M1114">
            <v>350</v>
          </cell>
          <cell r="N1114">
            <v>372</v>
          </cell>
          <cell r="O1114">
            <v>396</v>
          </cell>
          <cell r="P1114">
            <v>396</v>
          </cell>
          <cell r="Q1114">
            <v>211</v>
          </cell>
          <cell r="R1114">
            <v>250</v>
          </cell>
          <cell r="S1114">
            <v>16</v>
          </cell>
          <cell r="T1114">
            <v>17</v>
          </cell>
          <cell r="U1114">
            <v>10</v>
          </cell>
          <cell r="V1114" t="str">
            <v>Cabinet</v>
          </cell>
          <cell r="W1114" t="str">
            <v>WALL</v>
          </cell>
          <cell r="X1114" t="str">
            <v>WCD</v>
          </cell>
          <cell r="Y1114">
            <v>36</v>
          </cell>
          <cell r="Z1114">
            <v>36</v>
          </cell>
          <cell r="AA1114">
            <v>12</v>
          </cell>
          <cell r="AB1114">
            <v>0</v>
          </cell>
          <cell r="AC1114" t="str">
            <v>Wall China Display, 36 X 36 X 12</v>
          </cell>
          <cell r="AD1114">
            <v>1</v>
          </cell>
          <cell r="AE1114">
            <v>20.791666666666668</v>
          </cell>
          <cell r="AF1114">
            <v>7.8</v>
          </cell>
          <cell r="AG1114">
            <v>9.6</v>
          </cell>
          <cell r="AH1114">
            <v>72.626562500000006</v>
          </cell>
          <cell r="AI1114">
            <v>2</v>
          </cell>
          <cell r="AJ1114">
            <v>2</v>
          </cell>
          <cell r="AL1114">
            <v>1</v>
          </cell>
          <cell r="AM1114">
            <v>13</v>
          </cell>
          <cell r="AN1114" t="str">
            <v>Yes</v>
          </cell>
        </row>
        <row r="1115">
          <cell r="A1115" t="str">
            <v>WCD3642</v>
          </cell>
          <cell r="B1115">
            <v>309</v>
          </cell>
          <cell r="C1115">
            <v>390</v>
          </cell>
          <cell r="D1115">
            <v>390</v>
          </cell>
          <cell r="E1115">
            <v>415</v>
          </cell>
          <cell r="F1115">
            <v>415</v>
          </cell>
          <cell r="G1115">
            <v>415</v>
          </cell>
          <cell r="H1115">
            <v>379</v>
          </cell>
          <cell r="I1115">
            <v>379</v>
          </cell>
          <cell r="J1115">
            <v>379</v>
          </cell>
          <cell r="K1115">
            <v>367</v>
          </cell>
          <cell r="L1115">
            <v>367</v>
          </cell>
          <cell r="M1115">
            <v>367</v>
          </cell>
          <cell r="N1115">
            <v>390</v>
          </cell>
          <cell r="O1115">
            <v>415</v>
          </cell>
          <cell r="P1115">
            <v>415</v>
          </cell>
          <cell r="Q1115">
            <v>299</v>
          </cell>
          <cell r="R1115">
            <v>353</v>
          </cell>
          <cell r="S1115">
            <v>18</v>
          </cell>
          <cell r="T1115">
            <v>20</v>
          </cell>
          <cell r="U1115">
            <v>10</v>
          </cell>
          <cell r="V1115" t="str">
            <v>Cabinet</v>
          </cell>
          <cell r="W1115" t="str">
            <v>WALL</v>
          </cell>
          <cell r="X1115" t="str">
            <v>WCD</v>
          </cell>
          <cell r="Y1115">
            <v>36</v>
          </cell>
          <cell r="Z1115">
            <v>42</v>
          </cell>
          <cell r="AA1115">
            <v>12</v>
          </cell>
          <cell r="AB1115">
            <v>0</v>
          </cell>
          <cell r="AC1115" t="str">
            <v>Wall China Display, 36 X 42 X 12</v>
          </cell>
          <cell r="AD1115">
            <v>1</v>
          </cell>
          <cell r="AE1115">
            <v>26.166666666666664</v>
          </cell>
          <cell r="AF1115">
            <v>9.3000000000000007</v>
          </cell>
          <cell r="AG1115">
            <v>11.2</v>
          </cell>
          <cell r="AH1115">
            <v>90.368750000000006</v>
          </cell>
          <cell r="AI1115">
            <v>2</v>
          </cell>
          <cell r="AJ1115">
            <v>2</v>
          </cell>
          <cell r="AL1115">
            <v>1</v>
          </cell>
          <cell r="AM1115">
            <v>13</v>
          </cell>
          <cell r="AN1115" t="str">
            <v>Yes</v>
          </cell>
        </row>
        <row r="1116">
          <cell r="A1116" t="str">
            <v>WFL3012</v>
          </cell>
          <cell r="B1116">
            <v>95</v>
          </cell>
          <cell r="C1116">
            <v>106</v>
          </cell>
          <cell r="D1116">
            <v>111</v>
          </cell>
          <cell r="E1116">
            <v>119</v>
          </cell>
          <cell r="F1116">
            <v>134</v>
          </cell>
          <cell r="G1116">
            <v>119</v>
          </cell>
          <cell r="H1116">
            <v>131</v>
          </cell>
          <cell r="I1116">
            <v>131</v>
          </cell>
          <cell r="J1116">
            <v>144</v>
          </cell>
          <cell r="K1116">
            <v>140</v>
          </cell>
          <cell r="L1116">
            <v>140</v>
          </cell>
          <cell r="M1116">
            <v>140</v>
          </cell>
          <cell r="N1116">
            <v>151</v>
          </cell>
          <cell r="O1116">
            <v>161</v>
          </cell>
          <cell r="P1116">
            <v>178</v>
          </cell>
          <cell r="S1116">
            <v>5</v>
          </cell>
          <cell r="T1116">
            <v>6</v>
          </cell>
          <cell r="U1116">
            <v>10</v>
          </cell>
          <cell r="V1116" t="str">
            <v>Cabinet</v>
          </cell>
          <cell r="W1116" t="str">
            <v>WALL</v>
          </cell>
          <cell r="X1116" t="str">
            <v>WFL</v>
          </cell>
          <cell r="Y1116">
            <v>30</v>
          </cell>
          <cell r="Z1116">
            <v>12</v>
          </cell>
          <cell r="AA1116">
            <v>12</v>
          </cell>
          <cell r="AB1116">
            <v>0</v>
          </cell>
          <cell r="AC1116" t="str">
            <v>Wall Flip Up Cabinet, 30 X 12 X 12</v>
          </cell>
          <cell r="AD1116">
            <v>2</v>
          </cell>
          <cell r="AE1116">
            <v>9.2916666666666679</v>
          </cell>
          <cell r="AF1116">
            <v>1.5</v>
          </cell>
          <cell r="AG1116">
            <v>2.8</v>
          </cell>
          <cell r="AH1116">
            <v>29.3515625</v>
          </cell>
          <cell r="AI1116">
            <v>2</v>
          </cell>
          <cell r="AJ1116">
            <v>1</v>
          </cell>
          <cell r="AL1116">
            <v>1</v>
          </cell>
          <cell r="AM1116">
            <v>13</v>
          </cell>
        </row>
        <row r="1117">
          <cell r="A1117" t="str">
            <v>WFL3312</v>
          </cell>
          <cell r="B1117">
            <v>98</v>
          </cell>
          <cell r="C1117">
            <v>112</v>
          </cell>
          <cell r="D1117">
            <v>118</v>
          </cell>
          <cell r="E1117">
            <v>126</v>
          </cell>
          <cell r="F1117">
            <v>142</v>
          </cell>
          <cell r="G1117">
            <v>126</v>
          </cell>
          <cell r="H1117">
            <v>137</v>
          </cell>
          <cell r="I1117">
            <v>137</v>
          </cell>
          <cell r="J1117">
            <v>151</v>
          </cell>
          <cell r="K1117">
            <v>145</v>
          </cell>
          <cell r="L1117">
            <v>145</v>
          </cell>
          <cell r="M1117">
            <v>145</v>
          </cell>
          <cell r="N1117">
            <v>159</v>
          </cell>
          <cell r="O1117">
            <v>169</v>
          </cell>
          <cell r="P1117">
            <v>186</v>
          </cell>
          <cell r="S1117">
            <v>5</v>
          </cell>
          <cell r="T1117">
            <v>6</v>
          </cell>
          <cell r="U1117">
            <v>10</v>
          </cell>
          <cell r="V1117" t="str">
            <v>Cabinet</v>
          </cell>
          <cell r="W1117" t="str">
            <v>WALL</v>
          </cell>
          <cell r="X1117" t="str">
            <v>WFL</v>
          </cell>
          <cell r="Y1117">
            <v>33</v>
          </cell>
          <cell r="Z1117">
            <v>12</v>
          </cell>
          <cell r="AA1117">
            <v>12</v>
          </cell>
          <cell r="AB1117">
            <v>0</v>
          </cell>
          <cell r="AC1117" t="str">
            <v>Wall Flip Up Cabinet, 33 X 12 X 12</v>
          </cell>
          <cell r="AD1117">
            <v>2</v>
          </cell>
          <cell r="AE1117">
            <v>10.041666666666668</v>
          </cell>
          <cell r="AF1117">
            <v>1.6</v>
          </cell>
          <cell r="AG1117">
            <v>3</v>
          </cell>
          <cell r="AH1117">
            <v>31.526562500000001</v>
          </cell>
          <cell r="AI1117">
            <v>2</v>
          </cell>
          <cell r="AJ1117">
            <v>1</v>
          </cell>
          <cell r="AL1117">
            <v>1</v>
          </cell>
          <cell r="AM1117">
            <v>13</v>
          </cell>
        </row>
        <row r="1118">
          <cell r="A1118" t="str">
            <v>WFL3612</v>
          </cell>
          <cell r="B1118">
            <v>100</v>
          </cell>
          <cell r="C1118">
            <v>115</v>
          </cell>
          <cell r="D1118">
            <v>121</v>
          </cell>
          <cell r="E1118">
            <v>130</v>
          </cell>
          <cell r="F1118">
            <v>148</v>
          </cell>
          <cell r="G1118">
            <v>130</v>
          </cell>
          <cell r="H1118">
            <v>143</v>
          </cell>
          <cell r="I1118">
            <v>143</v>
          </cell>
          <cell r="J1118">
            <v>156</v>
          </cell>
          <cell r="K1118">
            <v>154</v>
          </cell>
          <cell r="L1118">
            <v>154</v>
          </cell>
          <cell r="M1118">
            <v>154</v>
          </cell>
          <cell r="N1118">
            <v>165</v>
          </cell>
          <cell r="O1118">
            <v>172</v>
          </cell>
          <cell r="P1118">
            <v>197</v>
          </cell>
          <cell r="S1118">
            <v>5</v>
          </cell>
          <cell r="T1118">
            <v>6</v>
          </cell>
          <cell r="U1118">
            <v>10</v>
          </cell>
          <cell r="V1118" t="str">
            <v>Cabinet</v>
          </cell>
          <cell r="W1118" t="str">
            <v>WALL</v>
          </cell>
          <cell r="X1118" t="str">
            <v>WFL</v>
          </cell>
          <cell r="Y1118">
            <v>36</v>
          </cell>
          <cell r="Z1118">
            <v>12</v>
          </cell>
          <cell r="AA1118">
            <v>12</v>
          </cell>
          <cell r="AB1118">
            <v>0</v>
          </cell>
          <cell r="AC1118" t="str">
            <v>Wall Flip Up Cabinet, 36 X 12 X 12</v>
          </cell>
          <cell r="AD1118">
            <v>1</v>
          </cell>
          <cell r="AE1118">
            <v>10.791666666666668</v>
          </cell>
          <cell r="AF1118">
            <v>1.8</v>
          </cell>
          <cell r="AG1118">
            <v>3.3</v>
          </cell>
          <cell r="AH1118">
            <v>34.001562499999999</v>
          </cell>
          <cell r="AI1118">
            <v>2</v>
          </cell>
          <cell r="AJ1118">
            <v>1</v>
          </cell>
          <cell r="AL1118">
            <v>1</v>
          </cell>
          <cell r="AM1118">
            <v>13</v>
          </cell>
        </row>
        <row r="1119">
          <cell r="A1119" t="str">
            <v>WFL361224</v>
          </cell>
          <cell r="B1119">
            <v>143</v>
          </cell>
          <cell r="C1119">
            <v>154</v>
          </cell>
          <cell r="D1119">
            <v>162</v>
          </cell>
          <cell r="E1119">
            <v>173</v>
          </cell>
          <cell r="F1119">
            <v>191</v>
          </cell>
          <cell r="G1119">
            <v>173</v>
          </cell>
          <cell r="H1119">
            <v>184</v>
          </cell>
          <cell r="I1119">
            <v>184</v>
          </cell>
          <cell r="J1119">
            <v>199</v>
          </cell>
          <cell r="K1119">
            <v>194</v>
          </cell>
          <cell r="L1119">
            <v>194</v>
          </cell>
          <cell r="M1119">
            <v>194</v>
          </cell>
          <cell r="N1119">
            <v>208</v>
          </cell>
          <cell r="O1119">
            <v>215</v>
          </cell>
          <cell r="P1119">
            <v>243</v>
          </cell>
          <cell r="S1119">
            <v>10</v>
          </cell>
          <cell r="T1119">
            <v>12</v>
          </cell>
          <cell r="U1119">
            <v>5</v>
          </cell>
          <cell r="V1119" t="str">
            <v>Cabinet</v>
          </cell>
          <cell r="W1119" t="str">
            <v>WALL</v>
          </cell>
          <cell r="X1119" t="str">
            <v>WFL</v>
          </cell>
          <cell r="Y1119">
            <v>36</v>
          </cell>
          <cell r="Z1119">
            <v>12</v>
          </cell>
          <cell r="AA1119">
            <v>24</v>
          </cell>
          <cell r="AB1119">
            <v>0</v>
          </cell>
          <cell r="AC1119" t="str">
            <v>Wall Flip Up Cabinet, 36 X 12 X 24</v>
          </cell>
          <cell r="AD1119">
            <v>1</v>
          </cell>
          <cell r="AE1119">
            <v>18.583333333333336</v>
          </cell>
          <cell r="AF1119">
            <v>1.8</v>
          </cell>
          <cell r="AG1119">
            <v>6.5</v>
          </cell>
          <cell r="AH1119">
            <v>54.978124999999999</v>
          </cell>
          <cell r="AI1119">
            <v>2</v>
          </cell>
          <cell r="AJ1119">
            <v>1</v>
          </cell>
          <cell r="AL1119">
            <v>1</v>
          </cell>
          <cell r="AM1119">
            <v>13</v>
          </cell>
        </row>
        <row r="1120">
          <cell r="A1120" t="str">
            <v>WFL3912</v>
          </cell>
          <cell r="B1120">
            <v>103</v>
          </cell>
          <cell r="C1120">
            <v>118</v>
          </cell>
          <cell r="D1120">
            <v>125</v>
          </cell>
          <cell r="E1120">
            <v>133</v>
          </cell>
          <cell r="F1120">
            <v>152</v>
          </cell>
          <cell r="G1120">
            <v>133</v>
          </cell>
          <cell r="H1120">
            <v>149</v>
          </cell>
          <cell r="I1120">
            <v>149</v>
          </cell>
          <cell r="J1120">
            <v>163</v>
          </cell>
          <cell r="K1120">
            <v>159</v>
          </cell>
          <cell r="L1120">
            <v>159</v>
          </cell>
          <cell r="M1120">
            <v>159</v>
          </cell>
          <cell r="N1120">
            <v>172</v>
          </cell>
          <cell r="O1120">
            <v>180</v>
          </cell>
          <cell r="P1120">
            <v>205</v>
          </cell>
          <cell r="S1120">
            <v>5</v>
          </cell>
          <cell r="T1120">
            <v>6</v>
          </cell>
          <cell r="U1120">
            <v>10</v>
          </cell>
          <cell r="V1120" t="str">
            <v>Cabinet</v>
          </cell>
          <cell r="W1120" t="str">
            <v>WALL</v>
          </cell>
          <cell r="X1120" t="str">
            <v>WFL</v>
          </cell>
          <cell r="Y1120">
            <v>39</v>
          </cell>
          <cell r="Z1120">
            <v>12</v>
          </cell>
          <cell r="AA1120">
            <v>12</v>
          </cell>
          <cell r="AB1120">
            <v>0</v>
          </cell>
          <cell r="AC1120" t="str">
            <v>Wall Flip Up Cabinet, 39 X 12 X 12</v>
          </cell>
          <cell r="AD1120">
            <v>1</v>
          </cell>
          <cell r="AE1120">
            <v>11.541666666666668</v>
          </cell>
          <cell r="AF1120">
            <v>1.9</v>
          </cell>
          <cell r="AG1120">
            <v>3.6</v>
          </cell>
          <cell r="AH1120">
            <v>36.176562500000003</v>
          </cell>
          <cell r="AI1120">
            <v>2</v>
          </cell>
          <cell r="AJ1120">
            <v>1</v>
          </cell>
          <cell r="AL1120">
            <v>1</v>
          </cell>
          <cell r="AM1120">
            <v>13</v>
          </cell>
        </row>
        <row r="1121">
          <cell r="A1121" t="str">
            <v>WFL391224</v>
          </cell>
          <cell r="B1121">
            <v>148</v>
          </cell>
          <cell r="C1121">
            <v>158</v>
          </cell>
          <cell r="D1121">
            <v>166</v>
          </cell>
          <cell r="E1121">
            <v>178</v>
          </cell>
          <cell r="F1121">
            <v>197</v>
          </cell>
          <cell r="G1121">
            <v>178</v>
          </cell>
          <cell r="H1121">
            <v>189</v>
          </cell>
          <cell r="I1121">
            <v>189</v>
          </cell>
          <cell r="J1121">
            <v>205</v>
          </cell>
          <cell r="K1121">
            <v>199</v>
          </cell>
          <cell r="L1121">
            <v>199</v>
          </cell>
          <cell r="M1121">
            <v>199</v>
          </cell>
          <cell r="N1121">
            <v>213</v>
          </cell>
          <cell r="O1121">
            <v>220</v>
          </cell>
          <cell r="P1121">
            <v>248</v>
          </cell>
          <cell r="S1121">
            <v>10</v>
          </cell>
          <cell r="T1121">
            <v>12</v>
          </cell>
          <cell r="U1121">
            <v>5</v>
          </cell>
          <cell r="V1121" t="str">
            <v>Cabinet</v>
          </cell>
          <cell r="W1121" t="str">
            <v>WALL</v>
          </cell>
          <cell r="X1121" t="str">
            <v>WFL</v>
          </cell>
          <cell r="Y1121">
            <v>39</v>
          </cell>
          <cell r="Z1121">
            <v>12</v>
          </cell>
          <cell r="AA1121">
            <v>24</v>
          </cell>
          <cell r="AB1121">
            <v>0</v>
          </cell>
          <cell r="AC1121" t="str">
            <v>Wall Flip Up Cabinet, 39 X 12 X 24</v>
          </cell>
          <cell r="AD1121">
            <v>1</v>
          </cell>
          <cell r="AE1121">
            <v>19.833333333333336</v>
          </cell>
          <cell r="AF1121">
            <v>1.9</v>
          </cell>
          <cell r="AG1121">
            <v>7</v>
          </cell>
          <cell r="AH1121">
            <v>58.559375000000003</v>
          </cell>
          <cell r="AI1121">
            <v>2</v>
          </cell>
          <cell r="AJ1121">
            <v>1</v>
          </cell>
          <cell r="AL1121">
            <v>1</v>
          </cell>
          <cell r="AM1121">
            <v>13</v>
          </cell>
        </row>
        <row r="1122">
          <cell r="A1122" t="str">
            <v>WFL421224</v>
          </cell>
          <cell r="B1122">
            <v>155</v>
          </cell>
          <cell r="C1122">
            <v>166</v>
          </cell>
          <cell r="D1122">
            <v>174</v>
          </cell>
          <cell r="E1122">
            <v>186</v>
          </cell>
          <cell r="F1122">
            <v>206</v>
          </cell>
          <cell r="G1122">
            <v>186</v>
          </cell>
          <cell r="H1122">
            <v>200</v>
          </cell>
          <cell r="I1122">
            <v>200</v>
          </cell>
          <cell r="J1122">
            <v>219</v>
          </cell>
          <cell r="K1122">
            <v>211</v>
          </cell>
          <cell r="L1122">
            <v>211</v>
          </cell>
          <cell r="M1122">
            <v>211</v>
          </cell>
          <cell r="N1122">
            <v>228</v>
          </cell>
          <cell r="O1122">
            <v>237</v>
          </cell>
          <cell r="P1122">
            <v>266</v>
          </cell>
          <cell r="S1122">
            <v>10</v>
          </cell>
          <cell r="T1122">
            <v>12</v>
          </cell>
          <cell r="U1122">
            <v>5</v>
          </cell>
          <cell r="V1122" t="str">
            <v>Cabinet</v>
          </cell>
          <cell r="W1122" t="str">
            <v>WALL</v>
          </cell>
          <cell r="X1122" t="str">
            <v>WFL</v>
          </cell>
          <cell r="Y1122">
            <v>42</v>
          </cell>
          <cell r="Z1122">
            <v>12</v>
          </cell>
          <cell r="AA1122">
            <v>24</v>
          </cell>
          <cell r="AB1122">
            <v>0</v>
          </cell>
          <cell r="AC1122" t="str">
            <v>Wall Flip Up Cabinet, 42 X 12 X 24</v>
          </cell>
          <cell r="AD1122">
            <v>1</v>
          </cell>
          <cell r="AE1122">
            <v>21.083333333333336</v>
          </cell>
          <cell r="AF1122">
            <v>2</v>
          </cell>
          <cell r="AG1122">
            <v>7.5</v>
          </cell>
          <cell r="AH1122">
            <v>62.140625</v>
          </cell>
          <cell r="AI1122">
            <v>2</v>
          </cell>
          <cell r="AJ1122">
            <v>1</v>
          </cell>
          <cell r="AL1122">
            <v>1</v>
          </cell>
          <cell r="AM1122">
            <v>13</v>
          </cell>
        </row>
        <row r="1123">
          <cell r="A1123" t="str">
            <v>WFL481224</v>
          </cell>
          <cell r="B1123">
            <v>155</v>
          </cell>
          <cell r="C1123">
            <v>167</v>
          </cell>
          <cell r="D1123">
            <v>175</v>
          </cell>
          <cell r="E1123">
            <v>187</v>
          </cell>
          <cell r="F1123">
            <v>210</v>
          </cell>
          <cell r="G1123">
            <v>187</v>
          </cell>
          <cell r="H1123">
            <v>205</v>
          </cell>
          <cell r="I1123">
            <v>205</v>
          </cell>
          <cell r="J1123">
            <v>226</v>
          </cell>
          <cell r="K1123">
            <v>217</v>
          </cell>
          <cell r="L1123">
            <v>217</v>
          </cell>
          <cell r="M1123">
            <v>217</v>
          </cell>
          <cell r="N1123">
            <v>236</v>
          </cell>
          <cell r="O1123">
            <v>247</v>
          </cell>
          <cell r="P1123">
            <v>276</v>
          </cell>
          <cell r="S1123">
            <v>10</v>
          </cell>
          <cell r="T1123">
            <v>12</v>
          </cell>
          <cell r="U1123">
            <v>5</v>
          </cell>
          <cell r="V1123" t="str">
            <v>Cabinet</v>
          </cell>
          <cell r="W1123" t="str">
            <v>WALL</v>
          </cell>
          <cell r="X1123" t="str">
            <v>WFL</v>
          </cell>
          <cell r="Y1123">
            <v>48</v>
          </cell>
          <cell r="Z1123">
            <v>12</v>
          </cell>
          <cell r="AA1123">
            <v>24</v>
          </cell>
          <cell r="AB1123">
            <v>0</v>
          </cell>
          <cell r="AC1123" t="str">
            <v>Wall Flip Up Cabinet, 48 X 12 X 24</v>
          </cell>
          <cell r="AD1123">
            <v>1</v>
          </cell>
          <cell r="AE1123">
            <v>23.583333333333336</v>
          </cell>
          <cell r="AF1123">
            <v>2.2999999999999998</v>
          </cell>
          <cell r="AG1123">
            <v>8.6</v>
          </cell>
          <cell r="AH1123">
            <v>69.603125000000006</v>
          </cell>
          <cell r="AI1123">
            <v>2</v>
          </cell>
          <cell r="AJ1123">
            <v>1</v>
          </cell>
          <cell r="AL1123">
            <v>1</v>
          </cell>
          <cell r="AM1123">
            <v>13</v>
          </cell>
        </row>
        <row r="1124">
          <cell r="A1124" t="str">
            <v>WGD1530</v>
          </cell>
          <cell r="B1124">
            <v>147</v>
          </cell>
          <cell r="C1124">
            <v>224</v>
          </cell>
          <cell r="D1124">
            <v>224</v>
          </cell>
          <cell r="E1124">
            <v>224</v>
          </cell>
          <cell r="F1124">
            <v>224</v>
          </cell>
          <cell r="G1124">
            <v>224</v>
          </cell>
          <cell r="H1124">
            <v>246</v>
          </cell>
          <cell r="I1124">
            <v>246</v>
          </cell>
          <cell r="J1124">
            <v>246</v>
          </cell>
          <cell r="K1124">
            <v>271</v>
          </cell>
          <cell r="L1124">
            <v>271</v>
          </cell>
          <cell r="M1124">
            <v>271</v>
          </cell>
          <cell r="N1124">
            <v>271</v>
          </cell>
          <cell r="O1124">
            <v>292</v>
          </cell>
          <cell r="P1124">
            <v>292</v>
          </cell>
          <cell r="Q1124">
            <v>100</v>
          </cell>
          <cell r="R1124">
            <v>118</v>
          </cell>
          <cell r="S1124">
            <v>13</v>
          </cell>
          <cell r="T1124">
            <v>14</v>
          </cell>
          <cell r="U1124">
            <v>5</v>
          </cell>
          <cell r="V1124" t="str">
            <v>Cabinet</v>
          </cell>
          <cell r="W1124" t="str">
            <v>WALL</v>
          </cell>
          <cell r="X1124" t="str">
            <v>WGD</v>
          </cell>
          <cell r="Y1124">
            <v>15</v>
          </cell>
          <cell r="Z1124">
            <v>30</v>
          </cell>
          <cell r="AA1124">
            <v>12</v>
          </cell>
          <cell r="AB1124">
            <v>1</v>
          </cell>
          <cell r="AC1124" t="str">
            <v>Wall Glass Door, 15 X 30 X 12</v>
          </cell>
          <cell r="AD1124">
            <v>1</v>
          </cell>
          <cell r="AE1124">
            <v>12.666666666666668</v>
          </cell>
          <cell r="AF1124">
            <v>2.6</v>
          </cell>
          <cell r="AG1124">
            <v>3.4</v>
          </cell>
          <cell r="AH1124">
            <v>40.151562499999997</v>
          </cell>
          <cell r="AI1124">
            <v>1</v>
          </cell>
          <cell r="AJ1124">
            <v>1</v>
          </cell>
          <cell r="AL1124">
            <v>1</v>
          </cell>
          <cell r="AM1124">
            <v>15</v>
          </cell>
          <cell r="AN1124" t="str">
            <v>Yes</v>
          </cell>
        </row>
        <row r="1125">
          <cell r="A1125" t="str">
            <v>WGD153015</v>
          </cell>
          <cell r="B1125">
            <v>294</v>
          </cell>
          <cell r="C1125">
            <v>371</v>
          </cell>
          <cell r="D1125">
            <v>371</v>
          </cell>
          <cell r="E1125">
            <v>371</v>
          </cell>
          <cell r="F1125">
            <v>371</v>
          </cell>
          <cell r="G1125">
            <v>371</v>
          </cell>
          <cell r="H1125">
            <v>443</v>
          </cell>
          <cell r="I1125">
            <v>443</v>
          </cell>
          <cell r="J1125">
            <v>443</v>
          </cell>
          <cell r="K1125">
            <v>477</v>
          </cell>
          <cell r="L1125">
            <v>477</v>
          </cell>
          <cell r="M1125">
            <v>477</v>
          </cell>
          <cell r="N1125">
            <v>477</v>
          </cell>
          <cell r="O1125">
            <v>498</v>
          </cell>
          <cell r="P1125">
            <v>498</v>
          </cell>
          <cell r="Q1125">
            <v>150</v>
          </cell>
          <cell r="R1125">
            <v>177</v>
          </cell>
          <cell r="S1125">
            <v>20</v>
          </cell>
          <cell r="T1125">
            <v>21</v>
          </cell>
          <cell r="U1125">
            <v>5</v>
          </cell>
          <cell r="V1125" t="str">
            <v>Cabinet</v>
          </cell>
          <cell r="W1125" t="str">
            <v>WALL</v>
          </cell>
          <cell r="X1125" t="str">
            <v>WGD</v>
          </cell>
          <cell r="Y1125">
            <v>15</v>
          </cell>
          <cell r="Z1125">
            <v>30</v>
          </cell>
          <cell r="AA1125">
            <v>15</v>
          </cell>
          <cell r="AB1125">
            <v>1</v>
          </cell>
          <cell r="AC1125" t="str">
            <v>Wall Glass Door, 15 X 30 X 15</v>
          </cell>
          <cell r="AD1125">
            <v>3</v>
          </cell>
          <cell r="AE1125">
            <v>15.052083333333332</v>
          </cell>
          <cell r="AF1125">
            <v>2.6</v>
          </cell>
          <cell r="AG1125">
            <v>4.2</v>
          </cell>
          <cell r="AH1125">
            <v>46.274609374999997</v>
          </cell>
          <cell r="AI1125">
            <v>1</v>
          </cell>
          <cell r="AJ1125">
            <v>1</v>
          </cell>
          <cell r="AL1125">
            <v>1</v>
          </cell>
          <cell r="AM1125">
            <v>10</v>
          </cell>
          <cell r="AN1125" t="str">
            <v>Yes</v>
          </cell>
        </row>
        <row r="1126">
          <cell r="A1126" t="str">
            <v>WGD1536</v>
          </cell>
          <cell r="B1126">
            <v>151</v>
          </cell>
          <cell r="C1126">
            <v>243</v>
          </cell>
          <cell r="D1126">
            <v>243</v>
          </cell>
          <cell r="E1126">
            <v>243</v>
          </cell>
          <cell r="F1126">
            <v>243</v>
          </cell>
          <cell r="G1126">
            <v>243</v>
          </cell>
          <cell r="H1126">
            <v>268</v>
          </cell>
          <cell r="I1126">
            <v>268</v>
          </cell>
          <cell r="J1126">
            <v>268</v>
          </cell>
          <cell r="K1126">
            <v>295</v>
          </cell>
          <cell r="L1126">
            <v>295</v>
          </cell>
          <cell r="M1126">
            <v>295</v>
          </cell>
          <cell r="N1126">
            <v>295</v>
          </cell>
          <cell r="O1126">
            <v>317</v>
          </cell>
          <cell r="P1126">
            <v>317</v>
          </cell>
          <cell r="Q1126">
            <v>110</v>
          </cell>
          <cell r="R1126">
            <v>130</v>
          </cell>
          <cell r="S1126">
            <v>16</v>
          </cell>
          <cell r="T1126">
            <v>17</v>
          </cell>
          <cell r="U1126">
            <v>5</v>
          </cell>
          <cell r="V1126" t="str">
            <v>Cabinet</v>
          </cell>
          <cell r="W1126" t="str">
            <v>WALL</v>
          </cell>
          <cell r="X1126" t="str">
            <v>WGD</v>
          </cell>
          <cell r="Y1126">
            <v>15</v>
          </cell>
          <cell r="Z1126">
            <v>36</v>
          </cell>
          <cell r="AA1126">
            <v>12</v>
          </cell>
          <cell r="AB1126">
            <v>1</v>
          </cell>
          <cell r="AC1126" t="str">
            <v>Wall Glass Door, 15 X 36 X 12</v>
          </cell>
          <cell r="AD1126">
            <v>1</v>
          </cell>
          <cell r="AE1126">
            <v>14.291666666666668</v>
          </cell>
          <cell r="AF1126">
            <v>3.2</v>
          </cell>
          <cell r="AG1126">
            <v>4.0999999999999996</v>
          </cell>
          <cell r="AH1126">
            <v>45.467187500000001</v>
          </cell>
          <cell r="AI1126">
            <v>1</v>
          </cell>
          <cell r="AJ1126">
            <v>1</v>
          </cell>
          <cell r="AL1126">
            <v>1</v>
          </cell>
          <cell r="AM1126">
            <v>15</v>
          </cell>
          <cell r="AN1126" t="str">
            <v>Yes</v>
          </cell>
        </row>
        <row r="1127">
          <cell r="A1127" t="str">
            <v>WGD153615</v>
          </cell>
          <cell r="B1127">
            <v>302</v>
          </cell>
          <cell r="C1127">
            <v>394</v>
          </cell>
          <cell r="D1127">
            <v>394</v>
          </cell>
          <cell r="E1127">
            <v>394</v>
          </cell>
          <cell r="F1127">
            <v>394</v>
          </cell>
          <cell r="G1127">
            <v>394</v>
          </cell>
          <cell r="H1127">
            <v>474</v>
          </cell>
          <cell r="I1127">
            <v>474</v>
          </cell>
          <cell r="J1127">
            <v>474</v>
          </cell>
          <cell r="K1127">
            <v>511</v>
          </cell>
          <cell r="L1127">
            <v>511</v>
          </cell>
          <cell r="M1127">
            <v>511</v>
          </cell>
          <cell r="N1127">
            <v>511</v>
          </cell>
          <cell r="O1127">
            <v>533</v>
          </cell>
          <cell r="P1127">
            <v>533</v>
          </cell>
          <cell r="Q1127">
            <v>165</v>
          </cell>
          <cell r="R1127">
            <v>195</v>
          </cell>
          <cell r="S1127">
            <v>24</v>
          </cell>
          <cell r="T1127">
            <v>26</v>
          </cell>
          <cell r="U1127">
            <v>5</v>
          </cell>
          <cell r="V1127" t="str">
            <v>Cabinet</v>
          </cell>
          <cell r="W1127" t="str">
            <v>WALL</v>
          </cell>
          <cell r="X1127" t="str">
            <v>WGD</v>
          </cell>
          <cell r="Y1127">
            <v>15</v>
          </cell>
          <cell r="Z1127">
            <v>36</v>
          </cell>
          <cell r="AA1127">
            <v>15</v>
          </cell>
          <cell r="AB1127">
            <v>1</v>
          </cell>
          <cell r="AC1127" t="str">
            <v>Wall Glass Door, 15 X 36 X 15</v>
          </cell>
          <cell r="AD1127">
            <v>3</v>
          </cell>
          <cell r="AE1127">
            <v>16.927083333333332</v>
          </cell>
          <cell r="AF1127">
            <v>3.2</v>
          </cell>
          <cell r="AG1127">
            <v>5.0999999999999996</v>
          </cell>
          <cell r="AH1127">
            <v>52.176171875000001</v>
          </cell>
          <cell r="AI1127">
            <v>1</v>
          </cell>
          <cell r="AJ1127">
            <v>1</v>
          </cell>
          <cell r="AL1127">
            <v>1</v>
          </cell>
          <cell r="AM1127">
            <v>10</v>
          </cell>
          <cell r="AN1127" t="str">
            <v>Yes</v>
          </cell>
        </row>
        <row r="1128">
          <cell r="A1128" t="str">
            <v>WGD1542</v>
          </cell>
          <cell r="B1128">
            <v>159</v>
          </cell>
          <cell r="C1128">
            <v>266</v>
          </cell>
          <cell r="D1128">
            <v>266</v>
          </cell>
          <cell r="E1128">
            <v>266</v>
          </cell>
          <cell r="F1128">
            <v>266</v>
          </cell>
          <cell r="G1128">
            <v>266</v>
          </cell>
          <cell r="H1128">
            <v>325</v>
          </cell>
          <cell r="I1128">
            <v>325</v>
          </cell>
          <cell r="J1128">
            <v>325</v>
          </cell>
          <cell r="K1128">
            <v>361</v>
          </cell>
          <cell r="L1128">
            <v>361</v>
          </cell>
          <cell r="M1128">
            <v>361</v>
          </cell>
          <cell r="N1128">
            <v>361</v>
          </cell>
          <cell r="O1128">
            <v>387</v>
          </cell>
          <cell r="P1128">
            <v>387</v>
          </cell>
          <cell r="Q1128">
            <v>154</v>
          </cell>
          <cell r="R1128">
            <v>182</v>
          </cell>
          <cell r="S1128">
            <v>18</v>
          </cell>
          <cell r="T1128">
            <v>20</v>
          </cell>
          <cell r="U1128">
            <v>5</v>
          </cell>
          <cell r="V1128" t="str">
            <v>Cabinet</v>
          </cell>
          <cell r="W1128" t="str">
            <v>WALL</v>
          </cell>
          <cell r="X1128" t="str">
            <v>WGD</v>
          </cell>
          <cell r="Y1128">
            <v>15</v>
          </cell>
          <cell r="Z1128">
            <v>42</v>
          </cell>
          <cell r="AA1128">
            <v>12</v>
          </cell>
          <cell r="AB1128">
            <v>1</v>
          </cell>
          <cell r="AC1128" t="str">
            <v>Wall Glass Door, 15 X 42 X 12</v>
          </cell>
          <cell r="AD1128">
            <v>1</v>
          </cell>
          <cell r="AE1128">
            <v>17.041666666666668</v>
          </cell>
          <cell r="AF1128">
            <v>3.9</v>
          </cell>
          <cell r="AG1128">
            <v>4.8</v>
          </cell>
          <cell r="AH1128">
            <v>54.246875000000003</v>
          </cell>
          <cell r="AI1128">
            <v>1</v>
          </cell>
          <cell r="AJ1128">
            <v>1</v>
          </cell>
          <cell r="AL1128">
            <v>1</v>
          </cell>
          <cell r="AM1128">
            <v>15</v>
          </cell>
          <cell r="AN1128" t="str">
            <v>Yes</v>
          </cell>
        </row>
        <row r="1129">
          <cell r="A1129" t="str">
            <v>WGD154215</v>
          </cell>
          <cell r="B1129">
            <v>318</v>
          </cell>
          <cell r="C1129">
            <v>425</v>
          </cell>
          <cell r="D1129">
            <v>425</v>
          </cell>
          <cell r="E1129">
            <v>425</v>
          </cell>
          <cell r="F1129">
            <v>425</v>
          </cell>
          <cell r="G1129">
            <v>425</v>
          </cell>
          <cell r="H1129">
            <v>561</v>
          </cell>
          <cell r="I1129">
            <v>561</v>
          </cell>
          <cell r="J1129">
            <v>561</v>
          </cell>
          <cell r="K1129">
            <v>611</v>
          </cell>
          <cell r="L1129">
            <v>611</v>
          </cell>
          <cell r="M1129">
            <v>611</v>
          </cell>
          <cell r="N1129">
            <v>611</v>
          </cell>
          <cell r="O1129">
            <v>637</v>
          </cell>
          <cell r="P1129">
            <v>637</v>
          </cell>
          <cell r="Q1129">
            <v>231</v>
          </cell>
          <cell r="R1129">
            <v>273</v>
          </cell>
          <cell r="S1129">
            <v>27</v>
          </cell>
          <cell r="T1129">
            <v>30</v>
          </cell>
          <cell r="U1129">
            <v>5</v>
          </cell>
          <cell r="V1129" t="str">
            <v>Cabinet</v>
          </cell>
          <cell r="W1129" t="str">
            <v>WALL</v>
          </cell>
          <cell r="X1129" t="str">
            <v>WGD</v>
          </cell>
          <cell r="Y1129">
            <v>15</v>
          </cell>
          <cell r="Z1129">
            <v>42</v>
          </cell>
          <cell r="AA1129">
            <v>15</v>
          </cell>
          <cell r="AB1129">
            <v>1</v>
          </cell>
          <cell r="AC1129" t="str">
            <v>Wall Glass Door, 15 X 42 X 15</v>
          </cell>
          <cell r="AD1129">
            <v>3</v>
          </cell>
          <cell r="AE1129">
            <v>20.208333333333332</v>
          </cell>
          <cell r="AF1129">
            <v>3.9</v>
          </cell>
          <cell r="AG1129">
            <v>5.9</v>
          </cell>
          <cell r="AH1129">
            <v>62.332812500000003</v>
          </cell>
          <cell r="AI1129">
            <v>1</v>
          </cell>
          <cell r="AJ1129">
            <v>1</v>
          </cell>
          <cell r="AL1129">
            <v>1</v>
          </cell>
          <cell r="AM1129">
            <v>10</v>
          </cell>
          <cell r="AN1129" t="str">
            <v>Yes</v>
          </cell>
        </row>
        <row r="1130">
          <cell r="A1130" t="str">
            <v>WGD1830</v>
          </cell>
          <cell r="B1130">
            <v>151</v>
          </cell>
          <cell r="C1130">
            <v>243</v>
          </cell>
          <cell r="D1130">
            <v>243</v>
          </cell>
          <cell r="E1130">
            <v>243</v>
          </cell>
          <cell r="F1130">
            <v>243</v>
          </cell>
          <cell r="G1130">
            <v>243</v>
          </cell>
          <cell r="H1130">
            <v>271</v>
          </cell>
          <cell r="I1130">
            <v>271</v>
          </cell>
          <cell r="J1130">
            <v>271</v>
          </cell>
          <cell r="K1130">
            <v>298</v>
          </cell>
          <cell r="L1130">
            <v>298</v>
          </cell>
          <cell r="M1130">
            <v>298</v>
          </cell>
          <cell r="N1130">
            <v>298</v>
          </cell>
          <cell r="O1130">
            <v>321</v>
          </cell>
          <cell r="P1130">
            <v>321</v>
          </cell>
          <cell r="Q1130">
            <v>114</v>
          </cell>
          <cell r="R1130">
            <v>134</v>
          </cell>
          <cell r="S1130">
            <v>13</v>
          </cell>
          <cell r="T1130">
            <v>14</v>
          </cell>
          <cell r="U1130">
            <v>5</v>
          </cell>
          <cell r="V1130" t="str">
            <v>Cabinet</v>
          </cell>
          <cell r="W1130" t="str">
            <v>WALL</v>
          </cell>
          <cell r="X1130" t="str">
            <v>WGD</v>
          </cell>
          <cell r="Y1130">
            <v>18</v>
          </cell>
          <cell r="Z1130">
            <v>30</v>
          </cell>
          <cell r="AA1130">
            <v>12</v>
          </cell>
          <cell r="AB1130">
            <v>1</v>
          </cell>
          <cell r="AC1130" t="str">
            <v>Wall Glass Door, 18 X 30 X 12</v>
          </cell>
          <cell r="AD1130">
            <v>1</v>
          </cell>
          <cell r="AE1130">
            <v>14.291666666666668</v>
          </cell>
          <cell r="AF1130">
            <v>3.1</v>
          </cell>
          <cell r="AG1130">
            <v>4.0999999999999996</v>
          </cell>
          <cell r="AH1130">
            <v>45.635937499999997</v>
          </cell>
          <cell r="AI1130">
            <v>1</v>
          </cell>
          <cell r="AJ1130">
            <v>1</v>
          </cell>
          <cell r="AL1130">
            <v>1</v>
          </cell>
          <cell r="AM1130">
            <v>15</v>
          </cell>
          <cell r="AN1130" t="str">
            <v>Yes</v>
          </cell>
        </row>
        <row r="1131">
          <cell r="A1131" t="str">
            <v>WGD183015</v>
          </cell>
          <cell r="B1131">
            <v>302</v>
          </cell>
          <cell r="C1131">
            <v>394</v>
          </cell>
          <cell r="D1131">
            <v>394</v>
          </cell>
          <cell r="E1131">
            <v>394</v>
          </cell>
          <cell r="F1131">
            <v>394</v>
          </cell>
          <cell r="G1131">
            <v>394</v>
          </cell>
          <cell r="H1131">
            <v>479</v>
          </cell>
          <cell r="I1131">
            <v>479</v>
          </cell>
          <cell r="J1131">
            <v>479</v>
          </cell>
          <cell r="K1131">
            <v>516</v>
          </cell>
          <cell r="L1131">
            <v>516</v>
          </cell>
          <cell r="M1131">
            <v>516</v>
          </cell>
          <cell r="N1131">
            <v>516</v>
          </cell>
          <cell r="O1131">
            <v>539</v>
          </cell>
          <cell r="P1131">
            <v>539</v>
          </cell>
          <cell r="Q1131">
            <v>171</v>
          </cell>
          <cell r="R1131">
            <v>201</v>
          </cell>
          <cell r="S1131">
            <v>20</v>
          </cell>
          <cell r="T1131">
            <v>21</v>
          </cell>
          <cell r="U1131">
            <v>5</v>
          </cell>
          <cell r="V1131" t="str">
            <v>Cabinet</v>
          </cell>
          <cell r="W1131" t="str">
            <v>WALL</v>
          </cell>
          <cell r="X1131" t="str">
            <v>WGD</v>
          </cell>
          <cell r="Y1131">
            <v>18</v>
          </cell>
          <cell r="Z1131">
            <v>30</v>
          </cell>
          <cell r="AA1131">
            <v>15</v>
          </cell>
          <cell r="AB1131">
            <v>1</v>
          </cell>
          <cell r="AC1131" t="str">
            <v>Wall Glass Door, 18 X 30 X 15</v>
          </cell>
          <cell r="AD1131">
            <v>3</v>
          </cell>
          <cell r="AE1131">
            <v>16.927083333333332</v>
          </cell>
          <cell r="AF1131">
            <v>3.1</v>
          </cell>
          <cell r="AG1131">
            <v>5.0999999999999996</v>
          </cell>
          <cell r="AH1131">
            <v>52.462109374999997</v>
          </cell>
          <cell r="AI1131">
            <v>1</v>
          </cell>
          <cell r="AJ1131">
            <v>1</v>
          </cell>
          <cell r="AL1131">
            <v>1</v>
          </cell>
          <cell r="AM1131">
            <v>10</v>
          </cell>
          <cell r="AN1131" t="str">
            <v>Yes</v>
          </cell>
        </row>
        <row r="1132">
          <cell r="A1132" t="str">
            <v>WGD1836</v>
          </cell>
          <cell r="B1132">
            <v>155</v>
          </cell>
          <cell r="C1132">
            <v>266</v>
          </cell>
          <cell r="D1132">
            <v>266</v>
          </cell>
          <cell r="E1132">
            <v>266</v>
          </cell>
          <cell r="F1132">
            <v>266</v>
          </cell>
          <cell r="G1132">
            <v>266</v>
          </cell>
          <cell r="H1132">
            <v>296</v>
          </cell>
          <cell r="I1132">
            <v>296</v>
          </cell>
          <cell r="J1132">
            <v>296</v>
          </cell>
          <cell r="K1132">
            <v>326</v>
          </cell>
          <cell r="L1132">
            <v>326</v>
          </cell>
          <cell r="M1132">
            <v>326</v>
          </cell>
          <cell r="N1132">
            <v>326</v>
          </cell>
          <cell r="O1132">
            <v>350</v>
          </cell>
          <cell r="P1132">
            <v>350</v>
          </cell>
          <cell r="Q1132">
            <v>125</v>
          </cell>
          <cell r="R1132">
            <v>147</v>
          </cell>
          <cell r="S1132">
            <v>16</v>
          </cell>
          <cell r="T1132">
            <v>17</v>
          </cell>
          <cell r="U1132">
            <v>5</v>
          </cell>
          <cell r="V1132" t="str">
            <v>Cabinet</v>
          </cell>
          <cell r="W1132" t="str">
            <v>WALL</v>
          </cell>
          <cell r="X1132" t="str">
            <v>WGD</v>
          </cell>
          <cell r="Y1132">
            <v>18</v>
          </cell>
          <cell r="Z1132">
            <v>36</v>
          </cell>
          <cell r="AA1132">
            <v>12</v>
          </cell>
          <cell r="AB1132">
            <v>1</v>
          </cell>
          <cell r="AC1132" t="str">
            <v>Wall Glass Door, 18 X 36 X 12</v>
          </cell>
          <cell r="AD1132">
            <v>1</v>
          </cell>
          <cell r="AE1132">
            <v>16.041666666666668</v>
          </cell>
          <cell r="AF1132">
            <v>3.9</v>
          </cell>
          <cell r="AG1132">
            <v>4.9000000000000004</v>
          </cell>
          <cell r="AH1132">
            <v>51.785937500000003</v>
          </cell>
          <cell r="AI1132">
            <v>1</v>
          </cell>
          <cell r="AJ1132">
            <v>1</v>
          </cell>
          <cell r="AL1132">
            <v>1</v>
          </cell>
          <cell r="AM1132">
            <v>15</v>
          </cell>
          <cell r="AN1132" t="str">
            <v>Yes</v>
          </cell>
        </row>
        <row r="1133">
          <cell r="A1133" t="str">
            <v>WGD183615</v>
          </cell>
          <cell r="B1133">
            <v>310</v>
          </cell>
          <cell r="C1133">
            <v>421</v>
          </cell>
          <cell r="D1133">
            <v>421</v>
          </cell>
          <cell r="E1133">
            <v>421</v>
          </cell>
          <cell r="F1133">
            <v>421</v>
          </cell>
          <cell r="G1133">
            <v>421</v>
          </cell>
          <cell r="H1133">
            <v>514</v>
          </cell>
          <cell r="I1133">
            <v>514</v>
          </cell>
          <cell r="J1133">
            <v>514</v>
          </cell>
          <cell r="K1133">
            <v>555</v>
          </cell>
          <cell r="L1133">
            <v>555</v>
          </cell>
          <cell r="M1133">
            <v>555</v>
          </cell>
          <cell r="N1133">
            <v>555</v>
          </cell>
          <cell r="O1133">
            <v>579</v>
          </cell>
          <cell r="P1133">
            <v>579</v>
          </cell>
          <cell r="Q1133">
            <v>188</v>
          </cell>
          <cell r="R1133">
            <v>221</v>
          </cell>
          <cell r="S1133">
            <v>24</v>
          </cell>
          <cell r="T1133">
            <v>26</v>
          </cell>
          <cell r="U1133">
            <v>5</v>
          </cell>
          <cell r="V1133" t="str">
            <v>Cabinet</v>
          </cell>
          <cell r="W1133" t="str">
            <v>WALL</v>
          </cell>
          <cell r="X1133" t="str">
            <v>WGD</v>
          </cell>
          <cell r="Y1133">
            <v>18</v>
          </cell>
          <cell r="Z1133">
            <v>36</v>
          </cell>
          <cell r="AA1133">
            <v>15</v>
          </cell>
          <cell r="AB1133">
            <v>1</v>
          </cell>
          <cell r="AC1133" t="str">
            <v>Wall Glass Door, 18 X 36 X 15</v>
          </cell>
          <cell r="AD1133">
            <v>3</v>
          </cell>
          <cell r="AE1133">
            <v>18.927083333333332</v>
          </cell>
          <cell r="AF1133">
            <v>3.9</v>
          </cell>
          <cell r="AG1133">
            <v>6.1</v>
          </cell>
          <cell r="AH1133">
            <v>59.198046875000003</v>
          </cell>
          <cell r="AI1133">
            <v>1</v>
          </cell>
          <cell r="AJ1133">
            <v>1</v>
          </cell>
          <cell r="AL1133">
            <v>1</v>
          </cell>
          <cell r="AM1133">
            <v>10</v>
          </cell>
          <cell r="AN1133" t="str">
            <v>Yes</v>
          </cell>
        </row>
        <row r="1134">
          <cell r="A1134" t="str">
            <v>WGD1842</v>
          </cell>
          <cell r="B1134">
            <v>165</v>
          </cell>
          <cell r="C1134">
            <v>294</v>
          </cell>
          <cell r="D1134">
            <v>294</v>
          </cell>
          <cell r="E1134">
            <v>294</v>
          </cell>
          <cell r="F1134">
            <v>294</v>
          </cell>
          <cell r="G1134">
            <v>294</v>
          </cell>
          <cell r="H1134">
            <v>361</v>
          </cell>
          <cell r="I1134">
            <v>361</v>
          </cell>
          <cell r="J1134">
            <v>361</v>
          </cell>
          <cell r="K1134">
            <v>401</v>
          </cell>
          <cell r="L1134">
            <v>401</v>
          </cell>
          <cell r="M1134">
            <v>401</v>
          </cell>
          <cell r="N1134">
            <v>401</v>
          </cell>
          <cell r="O1134">
            <v>429</v>
          </cell>
          <cell r="P1134">
            <v>429</v>
          </cell>
          <cell r="Q1134">
            <v>175</v>
          </cell>
          <cell r="R1134">
            <v>206</v>
          </cell>
          <cell r="S1134">
            <v>18</v>
          </cell>
          <cell r="T1134">
            <v>20</v>
          </cell>
          <cell r="U1134">
            <v>5</v>
          </cell>
          <cell r="V1134" t="str">
            <v>Cabinet</v>
          </cell>
          <cell r="W1134" t="str">
            <v>WALL</v>
          </cell>
          <cell r="X1134" t="str">
            <v>WGD</v>
          </cell>
          <cell r="Y1134">
            <v>18</v>
          </cell>
          <cell r="Z1134">
            <v>42</v>
          </cell>
          <cell r="AA1134">
            <v>12</v>
          </cell>
          <cell r="AB1134">
            <v>1</v>
          </cell>
          <cell r="AC1134" t="str">
            <v>Wall Glass Door, 18 X 42 X 12</v>
          </cell>
          <cell r="AD1134">
            <v>1</v>
          </cell>
          <cell r="AE1134">
            <v>19.166666666666668</v>
          </cell>
          <cell r="AF1134">
            <v>4.5999999999999996</v>
          </cell>
          <cell r="AG1134">
            <v>5.7</v>
          </cell>
          <cell r="AH1134">
            <v>61.503124999999997</v>
          </cell>
          <cell r="AI1134">
            <v>1</v>
          </cell>
          <cell r="AJ1134">
            <v>1</v>
          </cell>
          <cell r="AL1134">
            <v>1</v>
          </cell>
          <cell r="AM1134">
            <v>15</v>
          </cell>
          <cell r="AN1134" t="str">
            <v>Yes</v>
          </cell>
        </row>
        <row r="1135">
          <cell r="A1135" t="str">
            <v>WGD184215</v>
          </cell>
          <cell r="B1135">
            <v>330</v>
          </cell>
          <cell r="C1135">
            <v>459</v>
          </cell>
          <cell r="D1135">
            <v>459</v>
          </cell>
          <cell r="E1135">
            <v>459</v>
          </cell>
          <cell r="F1135">
            <v>459</v>
          </cell>
          <cell r="G1135">
            <v>459</v>
          </cell>
          <cell r="H1135">
            <v>614</v>
          </cell>
          <cell r="I1135">
            <v>614</v>
          </cell>
          <cell r="J1135">
            <v>614</v>
          </cell>
          <cell r="K1135">
            <v>669</v>
          </cell>
          <cell r="L1135">
            <v>669</v>
          </cell>
          <cell r="M1135">
            <v>669</v>
          </cell>
          <cell r="N1135">
            <v>669</v>
          </cell>
          <cell r="O1135">
            <v>697</v>
          </cell>
          <cell r="P1135">
            <v>697</v>
          </cell>
          <cell r="Q1135">
            <v>263</v>
          </cell>
          <cell r="R1135">
            <v>309</v>
          </cell>
          <cell r="S1135">
            <v>27</v>
          </cell>
          <cell r="T1135">
            <v>30</v>
          </cell>
          <cell r="U1135">
            <v>5</v>
          </cell>
          <cell r="V1135" t="str">
            <v>Cabinet</v>
          </cell>
          <cell r="W1135" t="str">
            <v>WALL</v>
          </cell>
          <cell r="X1135" t="str">
            <v>WGD</v>
          </cell>
          <cell r="Y1135">
            <v>18</v>
          </cell>
          <cell r="Z1135">
            <v>42</v>
          </cell>
          <cell r="AA1135">
            <v>15</v>
          </cell>
          <cell r="AB1135">
            <v>1</v>
          </cell>
          <cell r="AC1135" t="str">
            <v>Wall Glass Door, 18 X 42 X 15</v>
          </cell>
          <cell r="AD1135">
            <v>3</v>
          </cell>
          <cell r="AE1135">
            <v>22.645833333333336</v>
          </cell>
          <cell r="AF1135">
            <v>4.5999999999999996</v>
          </cell>
          <cell r="AG1135">
            <v>7.1</v>
          </cell>
          <cell r="AH1135">
            <v>70.467968749999997</v>
          </cell>
          <cell r="AI1135">
            <v>1</v>
          </cell>
          <cell r="AJ1135">
            <v>1</v>
          </cell>
          <cell r="AL1135">
            <v>1</v>
          </cell>
          <cell r="AM1135">
            <v>10</v>
          </cell>
          <cell r="AN1135" t="str">
            <v>Yes</v>
          </cell>
        </row>
        <row r="1136">
          <cell r="A1136" t="str">
            <v>WGD3030</v>
          </cell>
          <cell r="B1136">
            <v>228</v>
          </cell>
          <cell r="C1136">
            <v>381</v>
          </cell>
          <cell r="D1136">
            <v>381</v>
          </cell>
          <cell r="E1136">
            <v>381</v>
          </cell>
          <cell r="F1136">
            <v>381</v>
          </cell>
          <cell r="G1136">
            <v>381</v>
          </cell>
          <cell r="H1136">
            <v>405</v>
          </cell>
          <cell r="I1136">
            <v>405</v>
          </cell>
          <cell r="J1136">
            <v>405</v>
          </cell>
          <cell r="K1136">
            <v>449</v>
          </cell>
          <cell r="L1136">
            <v>449</v>
          </cell>
          <cell r="M1136">
            <v>449</v>
          </cell>
          <cell r="N1136">
            <v>449</v>
          </cell>
          <cell r="O1136">
            <v>485</v>
          </cell>
          <cell r="P1136">
            <v>485</v>
          </cell>
          <cell r="Q1136">
            <v>168</v>
          </cell>
          <cell r="R1136">
            <v>199</v>
          </cell>
          <cell r="S1136">
            <v>13</v>
          </cell>
          <cell r="T1136">
            <v>14</v>
          </cell>
          <cell r="U1136">
            <v>10</v>
          </cell>
          <cell r="V1136" t="str">
            <v>Cabinet</v>
          </cell>
          <cell r="W1136" t="str">
            <v>WALL</v>
          </cell>
          <cell r="X1136" t="str">
            <v>WGD</v>
          </cell>
          <cell r="Y1136">
            <v>30</v>
          </cell>
          <cell r="Z1136">
            <v>30</v>
          </cell>
          <cell r="AA1136">
            <v>12</v>
          </cell>
          <cell r="AB1136">
            <v>0</v>
          </cell>
          <cell r="AC1136" t="str">
            <v>Wall Glass Door, 30 X 30 X 12</v>
          </cell>
          <cell r="AD1136">
            <v>1</v>
          </cell>
          <cell r="AE1136">
            <v>20.791666666666664</v>
          </cell>
          <cell r="AF1136">
            <v>5.2</v>
          </cell>
          <cell r="AG1136">
            <v>6.7</v>
          </cell>
          <cell r="AH1136">
            <v>67.873437499999994</v>
          </cell>
          <cell r="AI1136">
            <v>2</v>
          </cell>
          <cell r="AJ1136">
            <v>2</v>
          </cell>
          <cell r="AL1136">
            <v>1</v>
          </cell>
          <cell r="AM1136">
            <v>18</v>
          </cell>
          <cell r="AN1136" t="str">
            <v>Yes</v>
          </cell>
        </row>
        <row r="1137">
          <cell r="A1137" t="str">
            <v>WGD303015</v>
          </cell>
          <cell r="B1137">
            <v>456</v>
          </cell>
          <cell r="C1137">
            <v>609</v>
          </cell>
          <cell r="D1137">
            <v>609</v>
          </cell>
          <cell r="E1137">
            <v>609</v>
          </cell>
          <cell r="F1137">
            <v>609</v>
          </cell>
          <cell r="G1137">
            <v>609</v>
          </cell>
          <cell r="H1137">
            <v>717</v>
          </cell>
          <cell r="I1137">
            <v>717</v>
          </cell>
          <cell r="J1137">
            <v>717</v>
          </cell>
          <cell r="K1137">
            <v>777</v>
          </cell>
          <cell r="L1137">
            <v>777</v>
          </cell>
          <cell r="M1137">
            <v>777</v>
          </cell>
          <cell r="N1137">
            <v>777</v>
          </cell>
          <cell r="O1137">
            <v>813</v>
          </cell>
          <cell r="P1137">
            <v>813</v>
          </cell>
          <cell r="Q1137">
            <v>252</v>
          </cell>
          <cell r="R1137">
            <v>299</v>
          </cell>
          <cell r="S1137">
            <v>20</v>
          </cell>
          <cell r="T1137">
            <v>21</v>
          </cell>
          <cell r="U1137">
            <v>10</v>
          </cell>
          <cell r="V1137" t="str">
            <v>Cabinet</v>
          </cell>
          <cell r="W1137" t="str">
            <v>WALL</v>
          </cell>
          <cell r="X1137" t="str">
            <v>WGD</v>
          </cell>
          <cell r="Y1137">
            <v>30</v>
          </cell>
          <cell r="Z1137">
            <v>30</v>
          </cell>
          <cell r="AA1137">
            <v>15</v>
          </cell>
          <cell r="AB1137">
            <v>0</v>
          </cell>
          <cell r="AC1137" t="str">
            <v>Wall Glass Door, 30 X 30 X 15</v>
          </cell>
          <cell r="AD1137">
            <v>3</v>
          </cell>
          <cell r="AE1137">
            <v>24.427083333333336</v>
          </cell>
          <cell r="AF1137">
            <v>5.2</v>
          </cell>
          <cell r="AG1137">
            <v>8.3000000000000007</v>
          </cell>
          <cell r="AH1137">
            <v>77.512109374999994</v>
          </cell>
          <cell r="AI1137">
            <v>2</v>
          </cell>
          <cell r="AJ1137">
            <v>2</v>
          </cell>
          <cell r="AL1137">
            <v>1</v>
          </cell>
          <cell r="AM1137">
            <v>13</v>
          </cell>
          <cell r="AN1137" t="str">
            <v>Yes</v>
          </cell>
        </row>
        <row r="1138">
          <cell r="A1138" t="str">
            <v>WGD3036</v>
          </cell>
          <cell r="B1138">
            <v>232</v>
          </cell>
          <cell r="C1138">
            <v>416</v>
          </cell>
          <cell r="D1138">
            <v>416</v>
          </cell>
          <cell r="E1138">
            <v>416</v>
          </cell>
          <cell r="F1138">
            <v>416</v>
          </cell>
          <cell r="G1138">
            <v>416</v>
          </cell>
          <cell r="H1138">
            <v>441</v>
          </cell>
          <cell r="I1138">
            <v>441</v>
          </cell>
          <cell r="J1138">
            <v>441</v>
          </cell>
          <cell r="K1138">
            <v>490</v>
          </cell>
          <cell r="L1138">
            <v>490</v>
          </cell>
          <cell r="M1138">
            <v>490</v>
          </cell>
          <cell r="N1138">
            <v>490</v>
          </cell>
          <cell r="O1138">
            <v>527</v>
          </cell>
          <cell r="P1138">
            <v>527</v>
          </cell>
          <cell r="Q1138">
            <v>182</v>
          </cell>
          <cell r="R1138">
            <v>216</v>
          </cell>
          <cell r="S1138">
            <v>16</v>
          </cell>
          <cell r="T1138">
            <v>17</v>
          </cell>
          <cell r="U1138">
            <v>10</v>
          </cell>
          <cell r="V1138" t="str">
            <v>Cabinet</v>
          </cell>
          <cell r="W1138" t="str">
            <v>WALL</v>
          </cell>
          <cell r="X1138" t="str">
            <v>WGD</v>
          </cell>
          <cell r="Y1138">
            <v>30</v>
          </cell>
          <cell r="Z1138">
            <v>36</v>
          </cell>
          <cell r="AA1138">
            <v>12</v>
          </cell>
          <cell r="AB1138">
            <v>0</v>
          </cell>
          <cell r="AC1138" t="str">
            <v>Wall Glass Door, 30 X 36 X 12</v>
          </cell>
          <cell r="AD1138">
            <v>1</v>
          </cell>
          <cell r="AE1138">
            <v>23.041666666666664</v>
          </cell>
          <cell r="AF1138">
            <v>6.5</v>
          </cell>
          <cell r="AG1138">
            <v>8.1</v>
          </cell>
          <cell r="AH1138">
            <v>76.4609375</v>
          </cell>
          <cell r="AI1138">
            <v>2</v>
          </cell>
          <cell r="AJ1138">
            <v>2</v>
          </cell>
          <cell r="AL1138">
            <v>1</v>
          </cell>
          <cell r="AM1138">
            <v>18</v>
          </cell>
          <cell r="AN1138" t="str">
            <v>Yes</v>
          </cell>
        </row>
        <row r="1139">
          <cell r="A1139" t="str">
            <v>WGD303615</v>
          </cell>
          <cell r="B1139">
            <v>464</v>
          </cell>
          <cell r="C1139">
            <v>648</v>
          </cell>
          <cell r="D1139">
            <v>648</v>
          </cell>
          <cell r="E1139">
            <v>648</v>
          </cell>
          <cell r="F1139">
            <v>648</v>
          </cell>
          <cell r="G1139">
            <v>648</v>
          </cell>
          <cell r="H1139">
            <v>764</v>
          </cell>
          <cell r="I1139">
            <v>764</v>
          </cell>
          <cell r="J1139">
            <v>764</v>
          </cell>
          <cell r="K1139">
            <v>830</v>
          </cell>
          <cell r="L1139">
            <v>830</v>
          </cell>
          <cell r="M1139">
            <v>830</v>
          </cell>
          <cell r="N1139">
            <v>830</v>
          </cell>
          <cell r="O1139">
            <v>867</v>
          </cell>
          <cell r="P1139">
            <v>867</v>
          </cell>
          <cell r="Q1139">
            <v>273</v>
          </cell>
          <cell r="R1139">
            <v>324</v>
          </cell>
          <cell r="S1139">
            <v>24</v>
          </cell>
          <cell r="T1139">
            <v>26</v>
          </cell>
          <cell r="U1139">
            <v>10</v>
          </cell>
          <cell r="V1139" t="str">
            <v>Cabinet</v>
          </cell>
          <cell r="W1139" t="str">
            <v>WALL</v>
          </cell>
          <cell r="X1139" t="str">
            <v>WGD</v>
          </cell>
          <cell r="Y1139">
            <v>30</v>
          </cell>
          <cell r="Z1139">
            <v>36</v>
          </cell>
          <cell r="AA1139">
            <v>15</v>
          </cell>
          <cell r="AB1139">
            <v>0</v>
          </cell>
          <cell r="AC1139" t="str">
            <v>Wall Glass Door, 30 X 36 X 15</v>
          </cell>
          <cell r="AD1139">
            <v>3</v>
          </cell>
          <cell r="AE1139">
            <v>26.927083333333336</v>
          </cell>
          <cell r="AF1139">
            <v>6.5</v>
          </cell>
          <cell r="AG1139">
            <v>10</v>
          </cell>
          <cell r="AH1139">
            <v>86.685546875</v>
          </cell>
          <cell r="AI1139">
            <v>2</v>
          </cell>
          <cell r="AJ1139">
            <v>2</v>
          </cell>
          <cell r="AL1139">
            <v>1</v>
          </cell>
          <cell r="AM1139">
            <v>13</v>
          </cell>
          <cell r="AN1139" t="str">
            <v>Yes</v>
          </cell>
        </row>
        <row r="1140">
          <cell r="A1140" t="str">
            <v>WGD3042</v>
          </cell>
          <cell r="B1140">
            <v>249</v>
          </cell>
          <cell r="C1140">
            <v>464</v>
          </cell>
          <cell r="D1140">
            <v>464</v>
          </cell>
          <cell r="E1140">
            <v>464</v>
          </cell>
          <cell r="F1140">
            <v>464</v>
          </cell>
          <cell r="G1140">
            <v>464</v>
          </cell>
          <cell r="H1140">
            <v>548</v>
          </cell>
          <cell r="I1140">
            <v>548</v>
          </cell>
          <cell r="J1140">
            <v>548</v>
          </cell>
          <cell r="K1140">
            <v>611</v>
          </cell>
          <cell r="L1140">
            <v>611</v>
          </cell>
          <cell r="M1140">
            <v>611</v>
          </cell>
          <cell r="N1140">
            <v>611</v>
          </cell>
          <cell r="O1140">
            <v>655</v>
          </cell>
          <cell r="P1140">
            <v>655</v>
          </cell>
          <cell r="Q1140">
            <v>257</v>
          </cell>
          <cell r="R1140">
            <v>304</v>
          </cell>
          <cell r="S1140">
            <v>18</v>
          </cell>
          <cell r="T1140">
            <v>20</v>
          </cell>
          <cell r="U1140">
            <v>10</v>
          </cell>
          <cell r="V1140" t="str">
            <v>Cabinet</v>
          </cell>
          <cell r="W1140" t="str">
            <v>WALL</v>
          </cell>
          <cell r="X1140" t="str">
            <v>WGD</v>
          </cell>
          <cell r="Y1140">
            <v>30</v>
          </cell>
          <cell r="Z1140">
            <v>42</v>
          </cell>
          <cell r="AA1140">
            <v>12</v>
          </cell>
          <cell r="AB1140">
            <v>0</v>
          </cell>
          <cell r="AC1140" t="str">
            <v>Wall Glass Door, 30 X 42 X 12</v>
          </cell>
          <cell r="AD1140">
            <v>1</v>
          </cell>
          <cell r="AE1140">
            <v>27.666666666666664</v>
          </cell>
          <cell r="AF1140">
            <v>7.7</v>
          </cell>
          <cell r="AG1140">
            <v>9.4</v>
          </cell>
          <cell r="AH1140">
            <v>91.428124999999994</v>
          </cell>
          <cell r="AI1140">
            <v>2</v>
          </cell>
          <cell r="AJ1140">
            <v>2</v>
          </cell>
          <cell r="AL1140">
            <v>1</v>
          </cell>
          <cell r="AM1140">
            <v>18</v>
          </cell>
          <cell r="AN1140" t="str">
            <v>Yes</v>
          </cell>
        </row>
        <row r="1141">
          <cell r="A1141" t="str">
            <v>WGD304215</v>
          </cell>
          <cell r="B1141">
            <v>498</v>
          </cell>
          <cell r="C1141">
            <v>713</v>
          </cell>
          <cell r="D1141">
            <v>713</v>
          </cell>
          <cell r="E1141">
            <v>713</v>
          </cell>
          <cell r="F1141">
            <v>713</v>
          </cell>
          <cell r="G1141">
            <v>713</v>
          </cell>
          <cell r="H1141">
            <v>926</v>
          </cell>
          <cell r="I1141">
            <v>926</v>
          </cell>
          <cell r="J1141">
            <v>926</v>
          </cell>
          <cell r="K1141">
            <v>1012</v>
          </cell>
          <cell r="L1141">
            <v>1012</v>
          </cell>
          <cell r="M1141">
            <v>1012</v>
          </cell>
          <cell r="N1141">
            <v>1012</v>
          </cell>
          <cell r="O1141">
            <v>1056</v>
          </cell>
          <cell r="P1141">
            <v>1056</v>
          </cell>
          <cell r="Q1141">
            <v>386</v>
          </cell>
          <cell r="R1141">
            <v>456</v>
          </cell>
          <cell r="S1141">
            <v>27</v>
          </cell>
          <cell r="T1141">
            <v>30</v>
          </cell>
          <cell r="U1141">
            <v>10</v>
          </cell>
          <cell r="V1141" t="str">
            <v>Cabinet</v>
          </cell>
          <cell r="W1141" t="str">
            <v>WALL</v>
          </cell>
          <cell r="X1141" t="str">
            <v>WGD</v>
          </cell>
          <cell r="Y1141">
            <v>30</v>
          </cell>
          <cell r="Z1141">
            <v>42</v>
          </cell>
          <cell r="AA1141">
            <v>15</v>
          </cell>
          <cell r="AB1141">
            <v>0</v>
          </cell>
          <cell r="AC1141" t="str">
            <v>Wall Glass Door, 30 X 42 X 15</v>
          </cell>
          <cell r="AD1141">
            <v>3</v>
          </cell>
          <cell r="AE1141">
            <v>32.395833333333336</v>
          </cell>
          <cell r="AF1141">
            <v>7.7</v>
          </cell>
          <cell r="AG1141">
            <v>11.6</v>
          </cell>
          <cell r="AH1141">
            <v>103.90859374999999</v>
          </cell>
          <cell r="AI1141">
            <v>2</v>
          </cell>
          <cell r="AJ1141">
            <v>2</v>
          </cell>
          <cell r="AL1141">
            <v>1</v>
          </cell>
          <cell r="AM1141">
            <v>13</v>
          </cell>
          <cell r="AN1141" t="str">
            <v>Yes</v>
          </cell>
        </row>
        <row r="1142">
          <cell r="A1142" t="str">
            <v>WGD3630</v>
          </cell>
          <cell r="B1142">
            <v>238</v>
          </cell>
          <cell r="C1142">
            <v>423</v>
          </cell>
          <cell r="D1142">
            <v>423</v>
          </cell>
          <cell r="E1142">
            <v>423</v>
          </cell>
          <cell r="F1142">
            <v>423</v>
          </cell>
          <cell r="G1142">
            <v>423</v>
          </cell>
          <cell r="H1142">
            <v>457</v>
          </cell>
          <cell r="I1142">
            <v>457</v>
          </cell>
          <cell r="J1142">
            <v>457</v>
          </cell>
          <cell r="K1142">
            <v>507</v>
          </cell>
          <cell r="L1142">
            <v>507</v>
          </cell>
          <cell r="M1142">
            <v>507</v>
          </cell>
          <cell r="N1142">
            <v>507</v>
          </cell>
          <cell r="O1142">
            <v>546</v>
          </cell>
          <cell r="P1142">
            <v>546</v>
          </cell>
          <cell r="Q1142">
            <v>195</v>
          </cell>
          <cell r="R1142">
            <v>231</v>
          </cell>
          <cell r="S1142">
            <v>13</v>
          </cell>
          <cell r="T1142">
            <v>14</v>
          </cell>
          <cell r="U1142">
            <v>10</v>
          </cell>
          <cell r="V1142" t="str">
            <v>Cabinet</v>
          </cell>
          <cell r="W1142" t="str">
            <v>WALL</v>
          </cell>
          <cell r="X1142" t="str">
            <v>WGD</v>
          </cell>
          <cell r="Y1142">
            <v>36</v>
          </cell>
          <cell r="Z1142">
            <v>30</v>
          </cell>
          <cell r="AA1142">
            <v>12</v>
          </cell>
          <cell r="AB1142">
            <v>0</v>
          </cell>
          <cell r="AC1142" t="str">
            <v>Wall Glass Door, 36 X 30 X 12</v>
          </cell>
          <cell r="AD1142">
            <v>1</v>
          </cell>
          <cell r="AE1142">
            <v>24.041666666666664</v>
          </cell>
          <cell r="AF1142">
            <v>6.3</v>
          </cell>
          <cell r="AG1142">
            <v>8.1</v>
          </cell>
          <cell r="AH1142">
            <v>79.142187500000006</v>
          </cell>
          <cell r="AI1142">
            <v>2</v>
          </cell>
          <cell r="AJ1142">
            <v>2</v>
          </cell>
          <cell r="AL1142">
            <v>1</v>
          </cell>
          <cell r="AM1142">
            <v>18</v>
          </cell>
          <cell r="AN1142" t="str">
            <v>Yes</v>
          </cell>
        </row>
        <row r="1143">
          <cell r="A1143" t="str">
            <v>WGD363015</v>
          </cell>
          <cell r="B1143">
            <v>476</v>
          </cell>
          <cell r="C1143">
            <v>661</v>
          </cell>
          <cell r="D1143">
            <v>661</v>
          </cell>
          <cell r="E1143">
            <v>661</v>
          </cell>
          <cell r="F1143">
            <v>661</v>
          </cell>
          <cell r="G1143">
            <v>661</v>
          </cell>
          <cell r="H1143">
            <v>793</v>
          </cell>
          <cell r="I1143">
            <v>793</v>
          </cell>
          <cell r="J1143">
            <v>793</v>
          </cell>
          <cell r="K1143">
            <v>861</v>
          </cell>
          <cell r="L1143">
            <v>861</v>
          </cell>
          <cell r="M1143">
            <v>861</v>
          </cell>
          <cell r="N1143">
            <v>861</v>
          </cell>
          <cell r="O1143">
            <v>900</v>
          </cell>
          <cell r="P1143">
            <v>900</v>
          </cell>
          <cell r="Q1143">
            <v>293</v>
          </cell>
          <cell r="R1143">
            <v>347</v>
          </cell>
          <cell r="S1143">
            <v>20</v>
          </cell>
          <cell r="T1143">
            <v>21</v>
          </cell>
          <cell r="U1143">
            <v>10</v>
          </cell>
          <cell r="V1143" t="str">
            <v>Cabinet</v>
          </cell>
          <cell r="W1143" t="str">
            <v>WALL</v>
          </cell>
          <cell r="X1143" t="str">
            <v>WGD</v>
          </cell>
          <cell r="Y1143">
            <v>36</v>
          </cell>
          <cell r="Z1143">
            <v>30</v>
          </cell>
          <cell r="AA1143">
            <v>15</v>
          </cell>
          <cell r="AB1143">
            <v>0</v>
          </cell>
          <cell r="AC1143" t="str">
            <v>Wall Glass Door, 36 X 30 X 15</v>
          </cell>
          <cell r="AD1143">
            <v>3</v>
          </cell>
          <cell r="AE1143">
            <v>28.177083333333336</v>
          </cell>
          <cell r="AF1143">
            <v>6.3</v>
          </cell>
          <cell r="AG1143">
            <v>10</v>
          </cell>
          <cell r="AH1143">
            <v>90.187109375000006</v>
          </cell>
          <cell r="AI1143">
            <v>2</v>
          </cell>
          <cell r="AJ1143">
            <v>2</v>
          </cell>
          <cell r="AL1143">
            <v>1</v>
          </cell>
          <cell r="AM1143">
            <v>13</v>
          </cell>
          <cell r="AN1143" t="str">
            <v>Yes</v>
          </cell>
        </row>
        <row r="1144">
          <cell r="A1144" t="str">
            <v>WGD3636</v>
          </cell>
          <cell r="B1144">
            <v>243</v>
          </cell>
          <cell r="C1144">
            <v>464</v>
          </cell>
          <cell r="D1144">
            <v>464</v>
          </cell>
          <cell r="E1144">
            <v>464</v>
          </cell>
          <cell r="F1144">
            <v>464</v>
          </cell>
          <cell r="G1144">
            <v>464</v>
          </cell>
          <cell r="H1144">
            <v>499</v>
          </cell>
          <cell r="I1144">
            <v>499</v>
          </cell>
          <cell r="J1144">
            <v>499</v>
          </cell>
          <cell r="K1144">
            <v>554</v>
          </cell>
          <cell r="L1144">
            <v>554</v>
          </cell>
          <cell r="M1144">
            <v>554</v>
          </cell>
          <cell r="N1144">
            <v>554</v>
          </cell>
          <cell r="O1144">
            <v>595</v>
          </cell>
          <cell r="P1144">
            <v>595</v>
          </cell>
          <cell r="Q1144">
            <v>211</v>
          </cell>
          <cell r="R1144">
            <v>250</v>
          </cell>
          <cell r="S1144">
            <v>16</v>
          </cell>
          <cell r="T1144">
            <v>17</v>
          </cell>
          <cell r="U1144">
            <v>10</v>
          </cell>
          <cell r="V1144" t="str">
            <v>Cabinet</v>
          </cell>
          <cell r="W1144" t="str">
            <v>WALL</v>
          </cell>
          <cell r="X1144" t="str">
            <v>WGD</v>
          </cell>
          <cell r="Y1144">
            <v>36</v>
          </cell>
          <cell r="Z1144">
            <v>36</v>
          </cell>
          <cell r="AA1144">
            <v>12</v>
          </cell>
          <cell r="AB1144">
            <v>0</v>
          </cell>
          <cell r="AC1144" t="str">
            <v>Wall Glass Door, 36 X 36 X 12</v>
          </cell>
          <cell r="AD1144">
            <v>1</v>
          </cell>
          <cell r="AE1144">
            <v>26.541666666666664</v>
          </cell>
          <cell r="AF1144">
            <v>7.8</v>
          </cell>
          <cell r="AG1144">
            <v>9.6</v>
          </cell>
          <cell r="AH1144">
            <v>88.798437500000006</v>
          </cell>
          <cell r="AI1144">
            <v>2</v>
          </cell>
          <cell r="AJ1144">
            <v>2</v>
          </cell>
          <cell r="AL1144">
            <v>1</v>
          </cell>
          <cell r="AM1144">
            <v>18</v>
          </cell>
          <cell r="AN1144" t="str">
            <v>Yes</v>
          </cell>
        </row>
        <row r="1145">
          <cell r="A1145" t="str">
            <v>WGD363615</v>
          </cell>
          <cell r="B1145">
            <v>486</v>
          </cell>
          <cell r="C1145">
            <v>707</v>
          </cell>
          <cell r="D1145">
            <v>707</v>
          </cell>
          <cell r="E1145">
            <v>707</v>
          </cell>
          <cell r="F1145">
            <v>707</v>
          </cell>
          <cell r="G1145">
            <v>707</v>
          </cell>
          <cell r="H1145">
            <v>848</v>
          </cell>
          <cell r="I1145">
            <v>848</v>
          </cell>
          <cell r="J1145">
            <v>848</v>
          </cell>
          <cell r="K1145">
            <v>922</v>
          </cell>
          <cell r="L1145">
            <v>922</v>
          </cell>
          <cell r="M1145">
            <v>922</v>
          </cell>
          <cell r="N1145">
            <v>922</v>
          </cell>
          <cell r="O1145">
            <v>963</v>
          </cell>
          <cell r="P1145">
            <v>963</v>
          </cell>
          <cell r="Q1145">
            <v>317</v>
          </cell>
          <cell r="R1145">
            <v>375</v>
          </cell>
          <cell r="S1145">
            <v>24</v>
          </cell>
          <cell r="T1145">
            <v>26</v>
          </cell>
          <cell r="U1145">
            <v>10</v>
          </cell>
          <cell r="V1145" t="str">
            <v>Cabinet</v>
          </cell>
          <cell r="W1145" t="str">
            <v>WALL</v>
          </cell>
          <cell r="X1145" t="str">
            <v>WGD</v>
          </cell>
          <cell r="Y1145">
            <v>36</v>
          </cell>
          <cell r="Z1145">
            <v>36</v>
          </cell>
          <cell r="AA1145">
            <v>15</v>
          </cell>
          <cell r="AB1145">
            <v>0</v>
          </cell>
          <cell r="AC1145" t="str">
            <v>Wall Glass Door, 36 X 36 X 15</v>
          </cell>
          <cell r="AD1145">
            <v>3</v>
          </cell>
          <cell r="AE1145">
            <v>30.927083333333336</v>
          </cell>
          <cell r="AF1145">
            <v>7.8</v>
          </cell>
          <cell r="AG1145">
            <v>12</v>
          </cell>
          <cell r="AH1145">
            <v>100.42929687500001</v>
          </cell>
          <cell r="AI1145">
            <v>2</v>
          </cell>
          <cell r="AJ1145">
            <v>2</v>
          </cell>
          <cell r="AL1145">
            <v>1</v>
          </cell>
          <cell r="AM1145">
            <v>13</v>
          </cell>
          <cell r="AN1145" t="str">
            <v>Yes</v>
          </cell>
        </row>
        <row r="1146">
          <cell r="A1146" t="str">
            <v>WGD3642</v>
          </cell>
          <cell r="B1146">
            <v>263</v>
          </cell>
          <cell r="C1146">
            <v>522</v>
          </cell>
          <cell r="D1146">
            <v>522</v>
          </cell>
          <cell r="E1146">
            <v>522</v>
          </cell>
          <cell r="F1146">
            <v>522</v>
          </cell>
          <cell r="G1146">
            <v>522</v>
          </cell>
          <cell r="H1146">
            <v>624</v>
          </cell>
          <cell r="I1146">
            <v>624</v>
          </cell>
          <cell r="J1146">
            <v>624</v>
          </cell>
          <cell r="K1146">
            <v>695</v>
          </cell>
          <cell r="L1146">
            <v>695</v>
          </cell>
          <cell r="M1146">
            <v>695</v>
          </cell>
          <cell r="N1146">
            <v>695</v>
          </cell>
          <cell r="O1146">
            <v>743</v>
          </cell>
          <cell r="P1146">
            <v>743</v>
          </cell>
          <cell r="Q1146">
            <v>299</v>
          </cell>
          <cell r="R1146">
            <v>353</v>
          </cell>
          <cell r="S1146">
            <v>18</v>
          </cell>
          <cell r="T1146">
            <v>20</v>
          </cell>
          <cell r="U1146">
            <v>10</v>
          </cell>
          <cell r="V1146" t="str">
            <v>Cabinet</v>
          </cell>
          <cell r="W1146" t="str">
            <v>WALL</v>
          </cell>
          <cell r="X1146" t="str">
            <v>WGD</v>
          </cell>
          <cell r="Y1146">
            <v>36</v>
          </cell>
          <cell r="Z1146">
            <v>42</v>
          </cell>
          <cell r="AA1146">
            <v>12</v>
          </cell>
          <cell r="AB1146">
            <v>0</v>
          </cell>
          <cell r="AC1146" t="str">
            <v>Wall Glass Door, 36 X 42 X 12</v>
          </cell>
          <cell r="AD1146">
            <v>1</v>
          </cell>
          <cell r="AE1146">
            <v>31.916666666666664</v>
          </cell>
          <cell r="AF1146">
            <v>9.3000000000000007</v>
          </cell>
          <cell r="AG1146">
            <v>11.2</v>
          </cell>
          <cell r="AH1146">
            <v>106.54062500000001</v>
          </cell>
          <cell r="AI1146">
            <v>2</v>
          </cell>
          <cell r="AJ1146">
            <v>2</v>
          </cell>
          <cell r="AL1146">
            <v>1</v>
          </cell>
          <cell r="AM1146">
            <v>18</v>
          </cell>
          <cell r="AN1146" t="str">
            <v>Yes</v>
          </cell>
        </row>
        <row r="1147">
          <cell r="A1147" t="str">
            <v>WGD364215</v>
          </cell>
          <cell r="B1147">
            <v>526</v>
          </cell>
          <cell r="C1147">
            <v>785</v>
          </cell>
          <cell r="D1147">
            <v>785</v>
          </cell>
          <cell r="E1147">
            <v>785</v>
          </cell>
          <cell r="F1147">
            <v>785</v>
          </cell>
          <cell r="G1147">
            <v>785</v>
          </cell>
          <cell r="H1147">
            <v>1037</v>
          </cell>
          <cell r="I1147">
            <v>1037</v>
          </cell>
          <cell r="J1147">
            <v>1037</v>
          </cell>
          <cell r="K1147">
            <v>1135</v>
          </cell>
          <cell r="L1147">
            <v>1135</v>
          </cell>
          <cell r="M1147">
            <v>1135</v>
          </cell>
          <cell r="N1147">
            <v>1135</v>
          </cell>
          <cell r="O1147">
            <v>1183</v>
          </cell>
          <cell r="P1147">
            <v>1183</v>
          </cell>
          <cell r="Q1147">
            <v>449</v>
          </cell>
          <cell r="R1147">
            <v>530</v>
          </cell>
          <cell r="S1147">
            <v>27</v>
          </cell>
          <cell r="T1147">
            <v>30</v>
          </cell>
          <cell r="U1147">
            <v>10</v>
          </cell>
          <cell r="V1147" t="str">
            <v>Cabinet</v>
          </cell>
          <cell r="W1147" t="str">
            <v>WALL</v>
          </cell>
          <cell r="X1147" t="str">
            <v>WGD</v>
          </cell>
          <cell r="Y1147">
            <v>36</v>
          </cell>
          <cell r="Z1147">
            <v>42</v>
          </cell>
          <cell r="AA1147">
            <v>15</v>
          </cell>
          <cell r="AB1147">
            <v>0</v>
          </cell>
          <cell r="AC1147" t="str">
            <v>Wall Glass Door, 36 X 42 X 15</v>
          </cell>
          <cell r="AD1147">
            <v>3</v>
          </cell>
          <cell r="AE1147">
            <v>37.270833333333329</v>
          </cell>
          <cell r="AF1147">
            <v>9.3000000000000007</v>
          </cell>
          <cell r="AG1147">
            <v>13.9</v>
          </cell>
          <cell r="AH1147">
            <v>120.77890625000001</v>
          </cell>
          <cell r="AI1147">
            <v>2</v>
          </cell>
          <cell r="AJ1147">
            <v>2</v>
          </cell>
          <cell r="AL1147">
            <v>1</v>
          </cell>
          <cell r="AM1147">
            <v>13</v>
          </cell>
          <cell r="AN1147" t="str">
            <v>Yes</v>
          </cell>
        </row>
        <row r="1148">
          <cell r="A1148" t="str">
            <v>WLB24</v>
          </cell>
          <cell r="B1148">
            <v>125</v>
          </cell>
          <cell r="C1148">
            <v>142</v>
          </cell>
          <cell r="D1148">
            <v>142</v>
          </cell>
          <cell r="E1148">
            <v>142</v>
          </cell>
          <cell r="F1148">
            <v>142</v>
          </cell>
          <cell r="G1148">
            <v>142</v>
          </cell>
          <cell r="H1148">
            <v>186</v>
          </cell>
          <cell r="I1148">
            <v>186</v>
          </cell>
          <cell r="J1148">
            <v>186</v>
          </cell>
          <cell r="K1148">
            <v>195</v>
          </cell>
          <cell r="L1148">
            <v>195</v>
          </cell>
          <cell r="M1148">
            <v>195</v>
          </cell>
          <cell r="N1148">
            <v>195</v>
          </cell>
          <cell r="O1148">
            <v>206</v>
          </cell>
          <cell r="P1148">
            <v>206</v>
          </cell>
          <cell r="Q1148">
            <v>45</v>
          </cell>
          <cell r="R1148">
            <v>53</v>
          </cell>
          <cell r="S1148">
            <v>5</v>
          </cell>
          <cell r="T1148">
            <v>6</v>
          </cell>
          <cell r="U1148">
            <v>0</v>
          </cell>
          <cell r="V1148" t="str">
            <v>Cabinet</v>
          </cell>
          <cell r="W1148" t="str">
            <v>WALL</v>
          </cell>
          <cell r="X1148" t="str">
            <v>WLB</v>
          </cell>
          <cell r="Y1148">
            <v>24</v>
          </cell>
          <cell r="Z1148">
            <v>6</v>
          </cell>
          <cell r="AA1148">
            <v>12</v>
          </cell>
          <cell r="AB1148">
            <v>0</v>
          </cell>
          <cell r="AC1148" t="str">
            <v>Wall Letter Box, 24 X 6 X 12</v>
          </cell>
          <cell r="AD1148">
            <v>1</v>
          </cell>
          <cell r="AE1148">
            <v>9.5416666666666679</v>
          </cell>
          <cell r="AF1148">
            <v>0.2</v>
          </cell>
          <cell r="AG1148">
            <v>1.2</v>
          </cell>
          <cell r="AH1148">
            <v>28.029687500000001</v>
          </cell>
          <cell r="AI1148">
            <v>0</v>
          </cell>
          <cell r="AL1148">
            <v>1</v>
          </cell>
          <cell r="AM1148">
            <v>13</v>
          </cell>
          <cell r="AN1148" t="str">
            <v>Yes</v>
          </cell>
        </row>
        <row r="1149">
          <cell r="A1149" t="str">
            <v>WLB30</v>
          </cell>
          <cell r="B1149">
            <v>130</v>
          </cell>
          <cell r="C1149">
            <v>147</v>
          </cell>
          <cell r="D1149">
            <v>147</v>
          </cell>
          <cell r="E1149">
            <v>147</v>
          </cell>
          <cell r="F1149">
            <v>147</v>
          </cell>
          <cell r="G1149">
            <v>147</v>
          </cell>
          <cell r="H1149">
            <v>203</v>
          </cell>
          <cell r="I1149">
            <v>203</v>
          </cell>
          <cell r="J1149">
            <v>203</v>
          </cell>
          <cell r="K1149">
            <v>214</v>
          </cell>
          <cell r="L1149">
            <v>214</v>
          </cell>
          <cell r="M1149">
            <v>214</v>
          </cell>
          <cell r="N1149">
            <v>214</v>
          </cell>
          <cell r="O1149">
            <v>227</v>
          </cell>
          <cell r="P1149">
            <v>227</v>
          </cell>
          <cell r="Q1149">
            <v>56</v>
          </cell>
          <cell r="R1149">
            <v>66</v>
          </cell>
          <cell r="S1149">
            <v>5</v>
          </cell>
          <cell r="T1149">
            <v>6</v>
          </cell>
          <cell r="U1149">
            <v>0</v>
          </cell>
          <cell r="V1149" t="str">
            <v>Cabinet</v>
          </cell>
          <cell r="W1149" t="str">
            <v>WALL</v>
          </cell>
          <cell r="X1149" t="str">
            <v>WLB</v>
          </cell>
          <cell r="Y1149">
            <v>30</v>
          </cell>
          <cell r="Z1149">
            <v>6</v>
          </cell>
          <cell r="AA1149">
            <v>12</v>
          </cell>
          <cell r="AB1149">
            <v>0</v>
          </cell>
          <cell r="AC1149" t="str">
            <v>Wall Letter Box, 30 X 6 X 12</v>
          </cell>
          <cell r="AD1149">
            <v>1</v>
          </cell>
          <cell r="AE1149">
            <v>14.166666666666666</v>
          </cell>
          <cell r="AF1149">
            <v>0.2</v>
          </cell>
          <cell r="AG1149">
            <v>1.4</v>
          </cell>
          <cell r="AH1149">
            <v>40.803125000000001</v>
          </cell>
          <cell r="AI1149">
            <v>0</v>
          </cell>
          <cell r="AL1149">
            <v>1</v>
          </cell>
          <cell r="AM1149">
            <v>13</v>
          </cell>
          <cell r="AN1149" t="str">
            <v>Yes</v>
          </cell>
        </row>
        <row r="1150">
          <cell r="A1150" t="str">
            <v>WLB36</v>
          </cell>
          <cell r="B1150">
            <v>136</v>
          </cell>
          <cell r="C1150">
            <v>154</v>
          </cell>
          <cell r="D1150">
            <v>154</v>
          </cell>
          <cell r="E1150">
            <v>154</v>
          </cell>
          <cell r="F1150">
            <v>154</v>
          </cell>
          <cell r="G1150">
            <v>154</v>
          </cell>
          <cell r="H1150">
            <v>221</v>
          </cell>
          <cell r="I1150">
            <v>221</v>
          </cell>
          <cell r="J1150">
            <v>221</v>
          </cell>
          <cell r="K1150">
            <v>233</v>
          </cell>
          <cell r="L1150">
            <v>233</v>
          </cell>
          <cell r="M1150">
            <v>233</v>
          </cell>
          <cell r="N1150">
            <v>233</v>
          </cell>
          <cell r="O1150">
            <v>248</v>
          </cell>
          <cell r="P1150">
            <v>248</v>
          </cell>
          <cell r="Q1150">
            <v>67</v>
          </cell>
          <cell r="R1150">
            <v>79</v>
          </cell>
          <cell r="S1150">
            <v>5</v>
          </cell>
          <cell r="T1150">
            <v>6</v>
          </cell>
          <cell r="U1150">
            <v>0</v>
          </cell>
          <cell r="V1150" t="str">
            <v>Cabinet</v>
          </cell>
          <cell r="W1150" t="str">
            <v>WALL</v>
          </cell>
          <cell r="X1150" t="str">
            <v>WLB</v>
          </cell>
          <cell r="Y1150">
            <v>36</v>
          </cell>
          <cell r="Z1150">
            <v>6</v>
          </cell>
          <cell r="AA1150">
            <v>12</v>
          </cell>
          <cell r="AB1150">
            <v>0</v>
          </cell>
          <cell r="AC1150" t="str">
            <v>Wall Letter Box, 36 X 6 X 12</v>
          </cell>
          <cell r="AD1150">
            <v>1</v>
          </cell>
          <cell r="AE1150">
            <v>19.791666666666668</v>
          </cell>
          <cell r="AF1150">
            <v>0.3</v>
          </cell>
          <cell r="AG1150">
            <v>1.7</v>
          </cell>
          <cell r="AH1150">
            <v>56.689062499999999</v>
          </cell>
          <cell r="AI1150">
            <v>0</v>
          </cell>
          <cell r="AL1150">
            <v>1</v>
          </cell>
          <cell r="AM1150">
            <v>13</v>
          </cell>
          <cell r="AN1150" t="str">
            <v>Yes</v>
          </cell>
        </row>
        <row r="1151">
          <cell r="A1151" t="str">
            <v>WMB303621</v>
          </cell>
          <cell r="B1151">
            <v>220</v>
          </cell>
          <cell r="C1151">
            <v>326</v>
          </cell>
          <cell r="D1151">
            <v>326</v>
          </cell>
          <cell r="E1151">
            <v>347</v>
          </cell>
          <cell r="F1151">
            <v>412</v>
          </cell>
          <cell r="G1151">
            <v>347</v>
          </cell>
          <cell r="H1151">
            <v>366</v>
          </cell>
          <cell r="I1151">
            <v>366</v>
          </cell>
          <cell r="J1151">
            <v>393</v>
          </cell>
          <cell r="K1151">
            <v>392</v>
          </cell>
          <cell r="L1151">
            <v>392</v>
          </cell>
          <cell r="M1151">
            <v>392</v>
          </cell>
          <cell r="N1151">
            <v>419</v>
          </cell>
          <cell r="O1151">
            <v>429</v>
          </cell>
          <cell r="P1151">
            <v>465</v>
          </cell>
          <cell r="S1151">
            <v>31</v>
          </cell>
          <cell r="T1151">
            <v>35</v>
          </cell>
          <cell r="U1151">
            <v>10</v>
          </cell>
          <cell r="V1151" t="str">
            <v>Cabinet</v>
          </cell>
          <cell r="W1151" t="str">
            <v>WALL</v>
          </cell>
          <cell r="X1151" t="str">
            <v>WMB</v>
          </cell>
          <cell r="Y1151">
            <v>30</v>
          </cell>
          <cell r="Z1151">
            <v>36</v>
          </cell>
          <cell r="AA1151">
            <v>21</v>
          </cell>
          <cell r="AB1151">
            <v>0</v>
          </cell>
          <cell r="AC1151" t="str">
            <v>Wall Microwave Built-in 30 x 36 x 21</v>
          </cell>
          <cell r="AD1151">
            <v>1</v>
          </cell>
          <cell r="AE1151">
            <v>26.385416666666664</v>
          </cell>
          <cell r="AF1151">
            <v>6.5</v>
          </cell>
          <cell r="AG1151">
            <v>13.9</v>
          </cell>
          <cell r="AH1151">
            <v>83.755859375</v>
          </cell>
          <cell r="AI1151">
            <v>2</v>
          </cell>
          <cell r="AJ1151">
            <v>2</v>
          </cell>
          <cell r="AL1151">
            <v>1</v>
          </cell>
          <cell r="AM1151">
            <v>30</v>
          </cell>
        </row>
        <row r="1152">
          <cell r="A1152" t="str">
            <v>WMB304221</v>
          </cell>
          <cell r="B1152">
            <v>225</v>
          </cell>
          <cell r="C1152">
            <v>326</v>
          </cell>
          <cell r="D1152">
            <v>326</v>
          </cell>
          <cell r="E1152">
            <v>347</v>
          </cell>
          <cell r="F1152">
            <v>424</v>
          </cell>
          <cell r="G1152">
            <v>375</v>
          </cell>
          <cell r="H1152">
            <v>361</v>
          </cell>
          <cell r="I1152">
            <v>361</v>
          </cell>
          <cell r="J1152">
            <v>388</v>
          </cell>
          <cell r="K1152">
            <v>384</v>
          </cell>
          <cell r="L1152">
            <v>384</v>
          </cell>
          <cell r="M1152">
            <v>384</v>
          </cell>
          <cell r="N1152">
            <v>412</v>
          </cell>
          <cell r="O1152">
            <v>424</v>
          </cell>
          <cell r="P1152">
            <v>452</v>
          </cell>
          <cell r="S1152">
            <v>42</v>
          </cell>
          <cell r="T1152">
            <v>46</v>
          </cell>
          <cell r="U1152">
            <v>10</v>
          </cell>
          <cell r="V1152" t="str">
            <v>Cabinet</v>
          </cell>
          <cell r="W1152" t="str">
            <v>WALL</v>
          </cell>
          <cell r="X1152" t="str">
            <v>WMB</v>
          </cell>
          <cell r="Y1152">
            <v>30</v>
          </cell>
          <cell r="Z1152">
            <v>42</v>
          </cell>
          <cell r="AA1152">
            <v>21</v>
          </cell>
          <cell r="AB1152">
            <v>0</v>
          </cell>
          <cell r="AC1152" t="str">
            <v>Wall Microwave Built-in 30 x 42 x 21</v>
          </cell>
          <cell r="AD1152">
            <v>1</v>
          </cell>
          <cell r="AE1152">
            <v>29.385416666666664</v>
          </cell>
          <cell r="AF1152">
            <v>7.7</v>
          </cell>
          <cell r="AG1152">
            <v>16.100000000000001</v>
          </cell>
          <cell r="AH1152">
            <v>93.801171874999994</v>
          </cell>
          <cell r="AI1152">
            <v>2</v>
          </cell>
          <cell r="AJ1152">
            <v>2</v>
          </cell>
          <cell r="AL1152">
            <v>1</v>
          </cell>
          <cell r="AM1152">
            <v>30</v>
          </cell>
        </row>
        <row r="1153">
          <cell r="A1153" t="str">
            <v>WMB304821</v>
          </cell>
          <cell r="B1153">
            <v>243</v>
          </cell>
          <cell r="C1153">
            <v>350</v>
          </cell>
          <cell r="D1153">
            <v>350</v>
          </cell>
          <cell r="E1153">
            <v>372</v>
          </cell>
          <cell r="F1153">
            <v>462</v>
          </cell>
          <cell r="G1153">
            <v>408</v>
          </cell>
          <cell r="H1153">
            <v>383</v>
          </cell>
          <cell r="I1153">
            <v>383</v>
          </cell>
          <cell r="J1153">
            <v>412</v>
          </cell>
          <cell r="K1153">
            <v>408</v>
          </cell>
          <cell r="L1153">
            <v>408</v>
          </cell>
          <cell r="M1153">
            <v>408</v>
          </cell>
          <cell r="N1153">
            <v>438</v>
          </cell>
          <cell r="O1153">
            <v>450</v>
          </cell>
          <cell r="P1153">
            <v>482</v>
          </cell>
          <cell r="S1153">
            <v>42</v>
          </cell>
          <cell r="T1153">
            <v>46</v>
          </cell>
          <cell r="U1153">
            <v>10</v>
          </cell>
          <cell r="V1153" t="str">
            <v>Cabinet</v>
          </cell>
          <cell r="W1153" t="str">
            <v>WALL</v>
          </cell>
          <cell r="X1153" t="str">
            <v>WMB</v>
          </cell>
          <cell r="Y1153">
            <v>30</v>
          </cell>
          <cell r="Z1153">
            <v>48</v>
          </cell>
          <cell r="AA1153">
            <v>21</v>
          </cell>
          <cell r="AB1153">
            <v>0</v>
          </cell>
          <cell r="AC1153" t="str">
            <v>Wall Microwave Built-in 30 x 48 x 21</v>
          </cell>
          <cell r="AD1153">
            <v>1</v>
          </cell>
          <cell r="AE1153">
            <v>36.541666666666664</v>
          </cell>
          <cell r="AF1153">
            <v>9</v>
          </cell>
          <cell r="AG1153">
            <v>18.399999999999999</v>
          </cell>
          <cell r="AH1153">
            <v>115.8359375</v>
          </cell>
          <cell r="AI1153">
            <v>2</v>
          </cell>
          <cell r="AJ1153">
            <v>2</v>
          </cell>
          <cell r="AL1153">
            <v>1</v>
          </cell>
          <cell r="AM1153">
            <v>30</v>
          </cell>
        </row>
        <row r="1154">
          <cell r="A1154" t="str">
            <v>WOAS1230</v>
          </cell>
          <cell r="B1154">
            <v>143</v>
          </cell>
          <cell r="C1154">
            <v>170</v>
          </cell>
          <cell r="D1154">
            <v>170</v>
          </cell>
          <cell r="E1154">
            <v>170</v>
          </cell>
          <cell r="F1154">
            <v>170</v>
          </cell>
          <cell r="G1154">
            <v>170</v>
          </cell>
          <cell r="H1154">
            <v>262</v>
          </cell>
          <cell r="I1154">
            <v>262</v>
          </cell>
          <cell r="J1154">
            <v>262</v>
          </cell>
          <cell r="K1154">
            <v>283</v>
          </cell>
          <cell r="L1154">
            <v>283</v>
          </cell>
          <cell r="M1154">
            <v>283</v>
          </cell>
          <cell r="N1154">
            <v>283</v>
          </cell>
          <cell r="O1154">
            <v>301</v>
          </cell>
          <cell r="P1154">
            <v>301</v>
          </cell>
          <cell r="Q1154">
            <v>86</v>
          </cell>
          <cell r="R1154">
            <v>102</v>
          </cell>
          <cell r="S1154">
            <v>13</v>
          </cell>
          <cell r="T1154">
            <v>14</v>
          </cell>
          <cell r="U1154">
            <v>5</v>
          </cell>
          <cell r="V1154" t="str">
            <v>Cabinet</v>
          </cell>
          <cell r="W1154" t="str">
            <v>WALL</v>
          </cell>
          <cell r="X1154" t="str">
            <v>WOAS</v>
          </cell>
          <cell r="Y1154">
            <v>12</v>
          </cell>
          <cell r="Z1154">
            <v>30</v>
          </cell>
          <cell r="AA1154">
            <v>12</v>
          </cell>
          <cell r="AB1154">
            <v>0</v>
          </cell>
          <cell r="AC1154" t="str">
            <v>Wall Open Angle, 12 X 30 X 12</v>
          </cell>
          <cell r="AD1154">
            <v>1</v>
          </cell>
          <cell r="AE1154">
            <v>11.041666666666666</v>
          </cell>
          <cell r="AF1154">
            <v>2.1</v>
          </cell>
          <cell r="AG1154">
            <v>2.8</v>
          </cell>
          <cell r="AH1154">
            <v>34.667187499999997</v>
          </cell>
          <cell r="AI1154">
            <v>0</v>
          </cell>
          <cell r="AJ1154">
            <v>0</v>
          </cell>
          <cell r="AL1154">
            <v>1</v>
          </cell>
          <cell r="AM1154">
            <v>10</v>
          </cell>
          <cell r="AN1154" t="str">
            <v>Yes</v>
          </cell>
        </row>
        <row r="1155">
          <cell r="A1155" t="str">
            <v>WOAS1236</v>
          </cell>
          <cell r="B1155">
            <v>145</v>
          </cell>
          <cell r="C1155">
            <v>172</v>
          </cell>
          <cell r="D1155">
            <v>172</v>
          </cell>
          <cell r="E1155">
            <v>172</v>
          </cell>
          <cell r="F1155">
            <v>172</v>
          </cell>
          <cell r="G1155">
            <v>172</v>
          </cell>
          <cell r="H1155">
            <v>276</v>
          </cell>
          <cell r="I1155">
            <v>276</v>
          </cell>
          <cell r="J1155">
            <v>276</v>
          </cell>
          <cell r="K1155">
            <v>298</v>
          </cell>
          <cell r="L1155">
            <v>298</v>
          </cell>
          <cell r="M1155">
            <v>298</v>
          </cell>
          <cell r="N1155">
            <v>298</v>
          </cell>
          <cell r="O1155">
            <v>318</v>
          </cell>
          <cell r="P1155">
            <v>318</v>
          </cell>
          <cell r="Q1155">
            <v>96</v>
          </cell>
          <cell r="R1155">
            <v>113</v>
          </cell>
          <cell r="S1155">
            <v>16</v>
          </cell>
          <cell r="T1155">
            <v>17</v>
          </cell>
          <cell r="U1155">
            <v>5</v>
          </cell>
          <cell r="V1155" t="str">
            <v>Cabinet</v>
          </cell>
          <cell r="W1155" t="str">
            <v>WALL</v>
          </cell>
          <cell r="X1155" t="str">
            <v>WOAS</v>
          </cell>
          <cell r="Y1155">
            <v>12</v>
          </cell>
          <cell r="Z1155">
            <v>36</v>
          </cell>
          <cell r="AA1155">
            <v>12</v>
          </cell>
          <cell r="AB1155">
            <v>0</v>
          </cell>
          <cell r="AC1155" t="str">
            <v>Wall Open Angle, 12 X 36 X 12</v>
          </cell>
          <cell r="AD1155">
            <v>1</v>
          </cell>
          <cell r="AE1155">
            <v>12.541666666666666</v>
          </cell>
          <cell r="AF1155">
            <v>2.6</v>
          </cell>
          <cell r="AG1155">
            <v>3.3</v>
          </cell>
          <cell r="AH1155">
            <v>39.448437499999997</v>
          </cell>
          <cell r="AI1155">
            <v>0</v>
          </cell>
          <cell r="AJ1155">
            <v>0</v>
          </cell>
          <cell r="AL1155">
            <v>1</v>
          </cell>
          <cell r="AM1155">
            <v>10</v>
          </cell>
          <cell r="AN1155" t="str">
            <v>Yes</v>
          </cell>
        </row>
        <row r="1156">
          <cell r="A1156" t="str">
            <v>WOAS1242</v>
          </cell>
          <cell r="B1156">
            <v>156</v>
          </cell>
          <cell r="C1156">
            <v>187</v>
          </cell>
          <cell r="D1156">
            <v>187</v>
          </cell>
          <cell r="E1156">
            <v>187</v>
          </cell>
          <cell r="F1156">
            <v>187</v>
          </cell>
          <cell r="G1156">
            <v>187</v>
          </cell>
          <cell r="H1156">
            <v>327</v>
          </cell>
          <cell r="I1156">
            <v>327</v>
          </cell>
          <cell r="J1156">
            <v>327</v>
          </cell>
          <cell r="K1156">
            <v>357</v>
          </cell>
          <cell r="L1156">
            <v>357</v>
          </cell>
          <cell r="M1156">
            <v>357</v>
          </cell>
          <cell r="N1156">
            <v>357</v>
          </cell>
          <cell r="O1156">
            <v>380</v>
          </cell>
          <cell r="P1156">
            <v>380</v>
          </cell>
          <cell r="Q1156">
            <v>133</v>
          </cell>
          <cell r="R1156">
            <v>157</v>
          </cell>
          <cell r="S1156">
            <v>18</v>
          </cell>
          <cell r="T1156">
            <v>20</v>
          </cell>
          <cell r="U1156">
            <v>5</v>
          </cell>
          <cell r="V1156" t="str">
            <v>Cabinet</v>
          </cell>
          <cell r="W1156" t="str">
            <v>WALL</v>
          </cell>
          <cell r="X1156" t="str">
            <v>WOAS</v>
          </cell>
          <cell r="Y1156">
            <v>12</v>
          </cell>
          <cell r="Z1156">
            <v>42</v>
          </cell>
          <cell r="AA1156">
            <v>12</v>
          </cell>
          <cell r="AB1156">
            <v>0</v>
          </cell>
          <cell r="AC1156" t="str">
            <v>Wall Open Angle, 12 X 42 X 12</v>
          </cell>
          <cell r="AD1156">
            <v>1</v>
          </cell>
          <cell r="AE1156">
            <v>14.916666666666668</v>
          </cell>
          <cell r="AF1156">
            <v>3.1</v>
          </cell>
          <cell r="AG1156">
            <v>3.8</v>
          </cell>
          <cell r="AH1156">
            <v>46.690624999999997</v>
          </cell>
          <cell r="AI1156">
            <v>0</v>
          </cell>
          <cell r="AJ1156">
            <v>0</v>
          </cell>
          <cell r="AL1156">
            <v>1</v>
          </cell>
          <cell r="AM1156">
            <v>10</v>
          </cell>
          <cell r="AN1156" t="str">
            <v>Yes</v>
          </cell>
        </row>
        <row r="1157">
          <cell r="A1157" t="str">
            <v>WOS1530</v>
          </cell>
          <cell r="B1157">
            <v>94</v>
          </cell>
          <cell r="C1157">
            <v>130</v>
          </cell>
          <cell r="D1157">
            <v>130</v>
          </cell>
          <cell r="E1157">
            <v>130</v>
          </cell>
          <cell r="F1157">
            <v>130</v>
          </cell>
          <cell r="G1157">
            <v>130</v>
          </cell>
          <cell r="H1157">
            <v>236</v>
          </cell>
          <cell r="I1157">
            <v>236</v>
          </cell>
          <cell r="J1157">
            <v>236</v>
          </cell>
          <cell r="K1157">
            <v>261</v>
          </cell>
          <cell r="L1157">
            <v>261</v>
          </cell>
          <cell r="M1157">
            <v>261</v>
          </cell>
          <cell r="N1157">
            <v>261</v>
          </cell>
          <cell r="O1157">
            <v>278</v>
          </cell>
          <cell r="P1157">
            <v>278</v>
          </cell>
          <cell r="Q1157">
            <v>100</v>
          </cell>
          <cell r="R1157">
            <v>118</v>
          </cell>
          <cell r="S1157">
            <v>13</v>
          </cell>
          <cell r="T1157">
            <v>14</v>
          </cell>
          <cell r="U1157">
            <v>5</v>
          </cell>
          <cell r="V1157" t="str">
            <v>Cabinet</v>
          </cell>
          <cell r="W1157" t="str">
            <v>WALL</v>
          </cell>
          <cell r="X1157" t="str">
            <v>WOS</v>
          </cell>
          <cell r="Y1157">
            <v>15</v>
          </cell>
          <cell r="Z1157">
            <v>30</v>
          </cell>
          <cell r="AA1157">
            <v>12</v>
          </cell>
          <cell r="AB1157">
            <v>0</v>
          </cell>
          <cell r="AC1157" t="str">
            <v>Wall Open Shelf, 15 X 30 X 12</v>
          </cell>
          <cell r="AD1157">
            <v>1</v>
          </cell>
          <cell r="AE1157">
            <v>12.666666666666668</v>
          </cell>
          <cell r="AF1157">
            <v>2.6</v>
          </cell>
          <cell r="AG1157">
            <v>3.4</v>
          </cell>
          <cell r="AH1157">
            <v>40.151562499999997</v>
          </cell>
          <cell r="AI1157">
            <v>0</v>
          </cell>
          <cell r="AL1157">
            <v>1</v>
          </cell>
          <cell r="AM1157">
            <v>10</v>
          </cell>
          <cell r="AN1157" t="str">
            <v>Yes</v>
          </cell>
        </row>
        <row r="1158">
          <cell r="A1158" t="str">
            <v>WOS1536</v>
          </cell>
          <cell r="B1158">
            <v>97</v>
          </cell>
          <cell r="C1158">
            <v>139</v>
          </cell>
          <cell r="D1158">
            <v>139</v>
          </cell>
          <cell r="E1158">
            <v>139</v>
          </cell>
          <cell r="F1158">
            <v>139</v>
          </cell>
          <cell r="G1158">
            <v>139</v>
          </cell>
          <cell r="H1158">
            <v>251</v>
          </cell>
          <cell r="I1158">
            <v>251</v>
          </cell>
          <cell r="J1158">
            <v>251</v>
          </cell>
          <cell r="K1158">
            <v>278</v>
          </cell>
          <cell r="L1158">
            <v>278</v>
          </cell>
          <cell r="M1158">
            <v>278</v>
          </cell>
          <cell r="N1158">
            <v>278</v>
          </cell>
          <cell r="O1158">
            <v>296</v>
          </cell>
          <cell r="P1158">
            <v>296</v>
          </cell>
          <cell r="Q1158">
            <v>110</v>
          </cell>
          <cell r="R1158">
            <v>130</v>
          </cell>
          <cell r="S1158">
            <v>16</v>
          </cell>
          <cell r="T1158">
            <v>17</v>
          </cell>
          <cell r="U1158">
            <v>5</v>
          </cell>
          <cell r="V1158" t="str">
            <v>Cabinet</v>
          </cell>
          <cell r="W1158" t="str">
            <v>WALL</v>
          </cell>
          <cell r="X1158" t="str">
            <v>WOS</v>
          </cell>
          <cell r="Y1158">
            <v>15</v>
          </cell>
          <cell r="Z1158">
            <v>36</v>
          </cell>
          <cell r="AA1158">
            <v>12</v>
          </cell>
          <cell r="AB1158">
            <v>0</v>
          </cell>
          <cell r="AC1158" t="str">
            <v>Wall Open Shelf, 15 X 36 X 12</v>
          </cell>
          <cell r="AD1158">
            <v>1</v>
          </cell>
          <cell r="AE1158">
            <v>14.291666666666668</v>
          </cell>
          <cell r="AF1158">
            <v>3.2</v>
          </cell>
          <cell r="AG1158">
            <v>4.0999999999999996</v>
          </cell>
          <cell r="AH1158">
            <v>45.467187500000001</v>
          </cell>
          <cell r="AI1158">
            <v>0</v>
          </cell>
          <cell r="AL1158">
            <v>1</v>
          </cell>
          <cell r="AM1158">
            <v>10</v>
          </cell>
          <cell r="AN1158" t="str">
            <v>Yes</v>
          </cell>
        </row>
        <row r="1159">
          <cell r="A1159" t="str">
            <v>WOS1542</v>
          </cell>
          <cell r="B1159">
            <v>103</v>
          </cell>
          <cell r="C1159">
            <v>149</v>
          </cell>
          <cell r="D1159">
            <v>149</v>
          </cell>
          <cell r="E1159">
            <v>149</v>
          </cell>
          <cell r="F1159">
            <v>149</v>
          </cell>
          <cell r="G1159">
            <v>149</v>
          </cell>
          <cell r="H1159">
            <v>303</v>
          </cell>
          <cell r="I1159">
            <v>303</v>
          </cell>
          <cell r="J1159">
            <v>303</v>
          </cell>
          <cell r="K1159">
            <v>339</v>
          </cell>
          <cell r="L1159">
            <v>339</v>
          </cell>
          <cell r="M1159">
            <v>339</v>
          </cell>
          <cell r="N1159">
            <v>339</v>
          </cell>
          <cell r="O1159">
            <v>360</v>
          </cell>
          <cell r="P1159">
            <v>360</v>
          </cell>
          <cell r="Q1159">
            <v>154</v>
          </cell>
          <cell r="R1159">
            <v>182</v>
          </cell>
          <cell r="S1159">
            <v>18</v>
          </cell>
          <cell r="T1159">
            <v>20</v>
          </cell>
          <cell r="U1159">
            <v>5</v>
          </cell>
          <cell r="V1159" t="str">
            <v>Cabinet</v>
          </cell>
          <cell r="W1159" t="str">
            <v>WALL</v>
          </cell>
          <cell r="X1159" t="str">
            <v>WOS</v>
          </cell>
          <cell r="Y1159">
            <v>15</v>
          </cell>
          <cell r="Z1159">
            <v>42</v>
          </cell>
          <cell r="AA1159">
            <v>12</v>
          </cell>
          <cell r="AB1159">
            <v>0</v>
          </cell>
          <cell r="AC1159" t="str">
            <v>Wall Open Shelf, 15 X 42 X 12</v>
          </cell>
          <cell r="AD1159">
            <v>1</v>
          </cell>
          <cell r="AE1159">
            <v>17.041666666666668</v>
          </cell>
          <cell r="AF1159">
            <v>3.9</v>
          </cell>
          <cell r="AG1159">
            <v>4.8</v>
          </cell>
          <cell r="AH1159">
            <v>54.246875000000003</v>
          </cell>
          <cell r="AI1159">
            <v>0</v>
          </cell>
          <cell r="AL1159">
            <v>1</v>
          </cell>
          <cell r="AM1159">
            <v>10</v>
          </cell>
          <cell r="AN1159" t="str">
            <v>Yes</v>
          </cell>
        </row>
        <row r="1160">
          <cell r="A1160" t="str">
            <v>WOS1830</v>
          </cell>
          <cell r="B1160">
            <v>97</v>
          </cell>
          <cell r="C1160">
            <v>149</v>
          </cell>
          <cell r="D1160">
            <v>149</v>
          </cell>
          <cell r="E1160">
            <v>149</v>
          </cell>
          <cell r="F1160">
            <v>149</v>
          </cell>
          <cell r="G1160">
            <v>149</v>
          </cell>
          <cell r="H1160">
            <v>256</v>
          </cell>
          <cell r="I1160">
            <v>256</v>
          </cell>
          <cell r="J1160">
            <v>256</v>
          </cell>
          <cell r="K1160">
            <v>284</v>
          </cell>
          <cell r="L1160">
            <v>284</v>
          </cell>
          <cell r="M1160">
            <v>284</v>
          </cell>
          <cell r="N1160">
            <v>284</v>
          </cell>
          <cell r="O1160">
            <v>303</v>
          </cell>
          <cell r="P1160">
            <v>303</v>
          </cell>
          <cell r="Q1160">
            <v>114</v>
          </cell>
          <cell r="R1160">
            <v>134</v>
          </cell>
          <cell r="S1160">
            <v>13</v>
          </cell>
          <cell r="T1160">
            <v>14</v>
          </cell>
          <cell r="U1160">
            <v>5</v>
          </cell>
          <cell r="V1160" t="str">
            <v>Cabinet</v>
          </cell>
          <cell r="W1160" t="str">
            <v>WALL</v>
          </cell>
          <cell r="X1160" t="str">
            <v>WOS</v>
          </cell>
          <cell r="Y1160">
            <v>18</v>
          </cell>
          <cell r="Z1160">
            <v>30</v>
          </cell>
          <cell r="AA1160">
            <v>12</v>
          </cell>
          <cell r="AB1160">
            <v>0</v>
          </cell>
          <cell r="AC1160" t="str">
            <v>Wall Open Shelf, 18 X 30 X 12</v>
          </cell>
          <cell r="AD1160">
            <v>1</v>
          </cell>
          <cell r="AE1160">
            <v>14.291666666666668</v>
          </cell>
          <cell r="AF1160">
            <v>3.1</v>
          </cell>
          <cell r="AG1160">
            <v>4.0999999999999996</v>
          </cell>
          <cell r="AH1160">
            <v>45.635937499999997</v>
          </cell>
          <cell r="AI1160">
            <v>0</v>
          </cell>
          <cell r="AL1160">
            <v>1</v>
          </cell>
          <cell r="AM1160">
            <v>10</v>
          </cell>
          <cell r="AN1160" t="str">
            <v>Yes</v>
          </cell>
        </row>
        <row r="1161">
          <cell r="A1161" t="str">
            <v>WOS1836</v>
          </cell>
          <cell r="B1161">
            <v>102</v>
          </cell>
          <cell r="C1161">
            <v>149</v>
          </cell>
          <cell r="D1161">
            <v>149</v>
          </cell>
          <cell r="E1161">
            <v>149</v>
          </cell>
          <cell r="F1161">
            <v>149</v>
          </cell>
          <cell r="G1161">
            <v>149</v>
          </cell>
          <cell r="H1161">
            <v>273</v>
          </cell>
          <cell r="I1161">
            <v>273</v>
          </cell>
          <cell r="J1161">
            <v>273</v>
          </cell>
          <cell r="K1161">
            <v>304</v>
          </cell>
          <cell r="L1161">
            <v>304</v>
          </cell>
          <cell r="M1161">
            <v>304</v>
          </cell>
          <cell r="N1161">
            <v>304</v>
          </cell>
          <cell r="O1161">
            <v>323</v>
          </cell>
          <cell r="P1161">
            <v>323</v>
          </cell>
          <cell r="Q1161">
            <v>125</v>
          </cell>
          <cell r="R1161">
            <v>147</v>
          </cell>
          <cell r="S1161">
            <v>16</v>
          </cell>
          <cell r="T1161">
            <v>17</v>
          </cell>
          <cell r="U1161">
            <v>5</v>
          </cell>
          <cell r="V1161" t="str">
            <v>Cabinet</v>
          </cell>
          <cell r="W1161" t="str">
            <v>WALL</v>
          </cell>
          <cell r="X1161" t="str">
            <v>WOS</v>
          </cell>
          <cell r="Y1161">
            <v>18</v>
          </cell>
          <cell r="Z1161">
            <v>36</v>
          </cell>
          <cell r="AA1161">
            <v>12</v>
          </cell>
          <cell r="AB1161">
            <v>0</v>
          </cell>
          <cell r="AC1161" t="str">
            <v>Wall Open Shelf, 18 X 36 X 12</v>
          </cell>
          <cell r="AD1161">
            <v>1</v>
          </cell>
          <cell r="AE1161">
            <v>16.041666666666668</v>
          </cell>
          <cell r="AF1161">
            <v>3.9</v>
          </cell>
          <cell r="AG1161">
            <v>4.9000000000000004</v>
          </cell>
          <cell r="AH1161">
            <v>51.785937500000003</v>
          </cell>
          <cell r="AI1161">
            <v>0</v>
          </cell>
          <cell r="AL1161">
            <v>1</v>
          </cell>
          <cell r="AM1161">
            <v>10</v>
          </cell>
          <cell r="AN1161" t="str">
            <v>Yes</v>
          </cell>
        </row>
        <row r="1162">
          <cell r="A1162" t="str">
            <v>WOS1842</v>
          </cell>
          <cell r="B1162">
            <v>109</v>
          </cell>
          <cell r="C1162">
            <v>160</v>
          </cell>
          <cell r="D1162">
            <v>160</v>
          </cell>
          <cell r="E1162">
            <v>160</v>
          </cell>
          <cell r="F1162">
            <v>160</v>
          </cell>
          <cell r="G1162">
            <v>160</v>
          </cell>
          <cell r="H1162">
            <v>331</v>
          </cell>
          <cell r="I1162">
            <v>331</v>
          </cell>
          <cell r="J1162">
            <v>331</v>
          </cell>
          <cell r="K1162">
            <v>371</v>
          </cell>
          <cell r="L1162">
            <v>371</v>
          </cell>
          <cell r="M1162">
            <v>371</v>
          </cell>
          <cell r="N1162">
            <v>371</v>
          </cell>
          <cell r="O1162">
            <v>395</v>
          </cell>
          <cell r="P1162">
            <v>395</v>
          </cell>
          <cell r="Q1162">
            <v>175</v>
          </cell>
          <cell r="R1162">
            <v>206</v>
          </cell>
          <cell r="S1162">
            <v>18</v>
          </cell>
          <cell r="T1162">
            <v>20</v>
          </cell>
          <cell r="U1162">
            <v>5</v>
          </cell>
          <cell r="V1162" t="str">
            <v>Cabinet</v>
          </cell>
          <cell r="W1162" t="str">
            <v>WALL</v>
          </cell>
          <cell r="X1162" t="str">
            <v>WOS</v>
          </cell>
          <cell r="Y1162">
            <v>18</v>
          </cell>
          <cell r="Z1162">
            <v>42</v>
          </cell>
          <cell r="AA1162">
            <v>12</v>
          </cell>
          <cell r="AB1162">
            <v>0</v>
          </cell>
          <cell r="AC1162" t="str">
            <v>Wall Open Shelf, 18 X 42 X 12</v>
          </cell>
          <cell r="AD1162">
            <v>1</v>
          </cell>
          <cell r="AE1162">
            <v>19.166666666666668</v>
          </cell>
          <cell r="AF1162">
            <v>4.5999999999999996</v>
          </cell>
          <cell r="AG1162">
            <v>5.7</v>
          </cell>
          <cell r="AH1162">
            <v>61.503124999999997</v>
          </cell>
          <cell r="AI1162">
            <v>0</v>
          </cell>
          <cell r="AL1162">
            <v>1</v>
          </cell>
          <cell r="AM1162">
            <v>10</v>
          </cell>
          <cell r="AN1162" t="str">
            <v>Yes</v>
          </cell>
        </row>
        <row r="1163">
          <cell r="A1163" t="str">
            <v>WOS3030</v>
          </cell>
          <cell r="B1163">
            <v>120</v>
          </cell>
          <cell r="C1163">
            <v>187</v>
          </cell>
          <cell r="D1163">
            <v>187</v>
          </cell>
          <cell r="E1163">
            <v>187</v>
          </cell>
          <cell r="F1163">
            <v>187</v>
          </cell>
          <cell r="G1163">
            <v>187</v>
          </cell>
          <cell r="H1163">
            <v>346</v>
          </cell>
          <cell r="I1163">
            <v>346</v>
          </cell>
          <cell r="J1163">
            <v>346</v>
          </cell>
          <cell r="K1163">
            <v>385</v>
          </cell>
          <cell r="L1163">
            <v>385</v>
          </cell>
          <cell r="M1163">
            <v>385</v>
          </cell>
          <cell r="N1163">
            <v>385</v>
          </cell>
          <cell r="O1163">
            <v>411</v>
          </cell>
          <cell r="P1163">
            <v>411</v>
          </cell>
          <cell r="Q1163">
            <v>168</v>
          </cell>
          <cell r="R1163">
            <v>199</v>
          </cell>
          <cell r="S1163">
            <v>13</v>
          </cell>
          <cell r="T1163">
            <v>14</v>
          </cell>
          <cell r="U1163">
            <v>5</v>
          </cell>
          <cell r="V1163" t="str">
            <v>Cabinet</v>
          </cell>
          <cell r="W1163" t="str">
            <v>WALL</v>
          </cell>
          <cell r="X1163" t="str">
            <v>WOS</v>
          </cell>
          <cell r="Y1163">
            <v>30</v>
          </cell>
          <cell r="Z1163">
            <v>30</v>
          </cell>
          <cell r="AA1163">
            <v>12</v>
          </cell>
          <cell r="AB1163">
            <v>0</v>
          </cell>
          <cell r="AC1163" t="str">
            <v>Wall Open Shelf, 30 X 30 X 12</v>
          </cell>
          <cell r="AD1163">
            <v>1</v>
          </cell>
          <cell r="AE1163">
            <v>20.791666666666664</v>
          </cell>
          <cell r="AF1163">
            <v>5.2</v>
          </cell>
          <cell r="AG1163">
            <v>6.7</v>
          </cell>
          <cell r="AH1163">
            <v>67.873437499999994</v>
          </cell>
          <cell r="AI1163">
            <v>0</v>
          </cell>
          <cell r="AL1163">
            <v>1</v>
          </cell>
          <cell r="AM1163">
            <v>13</v>
          </cell>
          <cell r="AN1163" t="str">
            <v>Yes</v>
          </cell>
        </row>
        <row r="1164">
          <cell r="A1164" t="str">
            <v>WOS3036</v>
          </cell>
          <cell r="B1164">
            <v>124</v>
          </cell>
          <cell r="C1164">
            <v>208</v>
          </cell>
          <cell r="D1164">
            <v>208</v>
          </cell>
          <cell r="E1164">
            <v>208</v>
          </cell>
          <cell r="F1164">
            <v>208</v>
          </cell>
          <cell r="G1164">
            <v>208</v>
          </cell>
          <cell r="H1164">
            <v>367</v>
          </cell>
          <cell r="I1164">
            <v>367</v>
          </cell>
          <cell r="J1164">
            <v>367</v>
          </cell>
          <cell r="K1164">
            <v>409</v>
          </cell>
          <cell r="L1164">
            <v>409</v>
          </cell>
          <cell r="M1164">
            <v>409</v>
          </cell>
          <cell r="N1164">
            <v>409</v>
          </cell>
          <cell r="O1164">
            <v>436</v>
          </cell>
          <cell r="P1164">
            <v>436</v>
          </cell>
          <cell r="Q1164">
            <v>182</v>
          </cell>
          <cell r="R1164">
            <v>216</v>
          </cell>
          <cell r="S1164">
            <v>16</v>
          </cell>
          <cell r="T1164">
            <v>17</v>
          </cell>
          <cell r="U1164">
            <v>5</v>
          </cell>
          <cell r="V1164" t="str">
            <v>Cabinet</v>
          </cell>
          <cell r="W1164" t="str">
            <v>WALL</v>
          </cell>
          <cell r="X1164" t="str">
            <v>WOS</v>
          </cell>
          <cell r="Y1164">
            <v>30</v>
          </cell>
          <cell r="Z1164">
            <v>36</v>
          </cell>
          <cell r="AA1164">
            <v>12</v>
          </cell>
          <cell r="AB1164">
            <v>0</v>
          </cell>
          <cell r="AC1164" t="str">
            <v>Wall Open Shelf, 30 X 36 X 12</v>
          </cell>
          <cell r="AD1164">
            <v>1</v>
          </cell>
          <cell r="AE1164">
            <v>23.041666666666664</v>
          </cell>
          <cell r="AF1164">
            <v>6.5</v>
          </cell>
          <cell r="AG1164">
            <v>8.1</v>
          </cell>
          <cell r="AH1164">
            <v>76.4609375</v>
          </cell>
          <cell r="AI1164">
            <v>0</v>
          </cell>
          <cell r="AL1164">
            <v>1</v>
          </cell>
          <cell r="AM1164">
            <v>13</v>
          </cell>
          <cell r="AN1164" t="str">
            <v>Yes</v>
          </cell>
        </row>
        <row r="1165">
          <cell r="A1165" t="str">
            <v>WOS3042</v>
          </cell>
          <cell r="B1165">
            <v>137</v>
          </cell>
          <cell r="C1165">
            <v>218</v>
          </cell>
          <cell r="D1165">
            <v>218</v>
          </cell>
          <cell r="E1165">
            <v>218</v>
          </cell>
          <cell r="F1165">
            <v>218</v>
          </cell>
          <cell r="G1165">
            <v>218</v>
          </cell>
          <cell r="H1165">
            <v>457</v>
          </cell>
          <cell r="I1165">
            <v>457</v>
          </cell>
          <cell r="J1165">
            <v>457</v>
          </cell>
          <cell r="K1165">
            <v>513</v>
          </cell>
          <cell r="L1165">
            <v>513</v>
          </cell>
          <cell r="M1165">
            <v>513</v>
          </cell>
          <cell r="N1165">
            <v>513</v>
          </cell>
          <cell r="O1165">
            <v>546</v>
          </cell>
          <cell r="P1165">
            <v>546</v>
          </cell>
          <cell r="Q1165">
            <v>257</v>
          </cell>
          <cell r="R1165">
            <v>304</v>
          </cell>
          <cell r="S1165">
            <v>18</v>
          </cell>
          <cell r="T1165">
            <v>20</v>
          </cell>
          <cell r="U1165">
            <v>5</v>
          </cell>
          <cell r="V1165" t="str">
            <v>Cabinet</v>
          </cell>
          <cell r="W1165" t="str">
            <v>WALL</v>
          </cell>
          <cell r="X1165" t="str">
            <v>WOS</v>
          </cell>
          <cell r="Y1165">
            <v>30</v>
          </cell>
          <cell r="Z1165">
            <v>42</v>
          </cell>
          <cell r="AA1165">
            <v>12</v>
          </cell>
          <cell r="AB1165">
            <v>0</v>
          </cell>
          <cell r="AC1165" t="str">
            <v>Wall Open Shelf, 30 X 42 X 12</v>
          </cell>
          <cell r="AD1165">
            <v>1</v>
          </cell>
          <cell r="AE1165">
            <v>27.666666666666664</v>
          </cell>
          <cell r="AF1165">
            <v>7.7</v>
          </cell>
          <cell r="AG1165">
            <v>9.4</v>
          </cell>
          <cell r="AH1165">
            <v>91.428124999999994</v>
          </cell>
          <cell r="AI1165">
            <v>0</v>
          </cell>
          <cell r="AL1165">
            <v>1</v>
          </cell>
          <cell r="AM1165">
            <v>13</v>
          </cell>
          <cell r="AN1165" t="str">
            <v>Yes</v>
          </cell>
        </row>
        <row r="1166">
          <cell r="A1166" t="str">
            <v>WOS3630</v>
          </cell>
          <cell r="B1166">
            <v>130</v>
          </cell>
          <cell r="C1166">
            <v>200</v>
          </cell>
          <cell r="D1166">
            <v>200</v>
          </cell>
          <cell r="E1166">
            <v>200</v>
          </cell>
          <cell r="F1166">
            <v>200</v>
          </cell>
          <cell r="G1166">
            <v>200</v>
          </cell>
          <cell r="H1166">
            <v>390</v>
          </cell>
          <cell r="I1166">
            <v>390</v>
          </cell>
          <cell r="J1166">
            <v>390</v>
          </cell>
          <cell r="K1166">
            <v>435</v>
          </cell>
          <cell r="L1166">
            <v>435</v>
          </cell>
          <cell r="M1166">
            <v>435</v>
          </cell>
          <cell r="N1166">
            <v>435</v>
          </cell>
          <cell r="O1166">
            <v>464</v>
          </cell>
          <cell r="P1166">
            <v>464</v>
          </cell>
          <cell r="Q1166">
            <v>195</v>
          </cell>
          <cell r="R1166">
            <v>231</v>
          </cell>
          <cell r="S1166">
            <v>13</v>
          </cell>
          <cell r="T1166">
            <v>14</v>
          </cell>
          <cell r="U1166">
            <v>5</v>
          </cell>
          <cell r="V1166" t="str">
            <v>Cabinet</v>
          </cell>
          <cell r="W1166" t="str">
            <v>WALL</v>
          </cell>
          <cell r="X1166" t="str">
            <v>WOS</v>
          </cell>
          <cell r="Y1166">
            <v>36</v>
          </cell>
          <cell r="Z1166">
            <v>30</v>
          </cell>
          <cell r="AA1166">
            <v>12</v>
          </cell>
          <cell r="AB1166">
            <v>0</v>
          </cell>
          <cell r="AC1166" t="str">
            <v>Wall Open Shelf, 36 X 30 X 12</v>
          </cell>
          <cell r="AD1166">
            <v>1</v>
          </cell>
          <cell r="AE1166">
            <v>24.041666666666664</v>
          </cell>
          <cell r="AF1166">
            <v>6.3</v>
          </cell>
          <cell r="AG1166">
            <v>8.1</v>
          </cell>
          <cell r="AH1166">
            <v>79.142187500000006</v>
          </cell>
          <cell r="AI1166">
            <v>0</v>
          </cell>
          <cell r="AL1166">
            <v>1</v>
          </cell>
          <cell r="AM1166">
            <v>13</v>
          </cell>
          <cell r="AN1166" t="str">
            <v>Yes</v>
          </cell>
        </row>
        <row r="1167">
          <cell r="A1167" t="str">
            <v>WOS3636</v>
          </cell>
          <cell r="B1167">
            <v>135</v>
          </cell>
          <cell r="C1167">
            <v>225</v>
          </cell>
          <cell r="D1167">
            <v>225</v>
          </cell>
          <cell r="E1167">
            <v>225</v>
          </cell>
          <cell r="F1167">
            <v>225</v>
          </cell>
          <cell r="G1167">
            <v>225</v>
          </cell>
          <cell r="H1167">
            <v>414</v>
          </cell>
          <cell r="I1167">
            <v>414</v>
          </cell>
          <cell r="J1167">
            <v>414</v>
          </cell>
          <cell r="K1167">
            <v>462</v>
          </cell>
          <cell r="L1167">
            <v>462</v>
          </cell>
          <cell r="M1167">
            <v>462</v>
          </cell>
          <cell r="N1167">
            <v>462</v>
          </cell>
          <cell r="O1167">
            <v>493</v>
          </cell>
          <cell r="P1167">
            <v>493</v>
          </cell>
          <cell r="Q1167">
            <v>211</v>
          </cell>
          <cell r="R1167">
            <v>250</v>
          </cell>
          <cell r="S1167">
            <v>16</v>
          </cell>
          <cell r="T1167">
            <v>17</v>
          </cell>
          <cell r="U1167">
            <v>5</v>
          </cell>
          <cell r="V1167" t="str">
            <v>Cabinet</v>
          </cell>
          <cell r="W1167" t="str">
            <v>WALL</v>
          </cell>
          <cell r="X1167" t="str">
            <v>WOS</v>
          </cell>
          <cell r="Y1167">
            <v>36</v>
          </cell>
          <cell r="Z1167">
            <v>36</v>
          </cell>
          <cell r="AA1167">
            <v>12</v>
          </cell>
          <cell r="AB1167">
            <v>0</v>
          </cell>
          <cell r="AC1167" t="str">
            <v>Wall Open Shelf, 36 X 36 X 12</v>
          </cell>
          <cell r="AD1167">
            <v>1</v>
          </cell>
          <cell r="AE1167">
            <v>26.541666666666664</v>
          </cell>
          <cell r="AF1167">
            <v>7.8</v>
          </cell>
          <cell r="AG1167">
            <v>9.6</v>
          </cell>
          <cell r="AH1167">
            <v>88.798437500000006</v>
          </cell>
          <cell r="AI1167">
            <v>0</v>
          </cell>
          <cell r="AL1167">
            <v>1</v>
          </cell>
          <cell r="AM1167">
            <v>13</v>
          </cell>
          <cell r="AN1167" t="str">
            <v>Yes</v>
          </cell>
        </row>
        <row r="1168">
          <cell r="A1168" t="str">
            <v>WOS3642</v>
          </cell>
          <cell r="B1168">
            <v>151</v>
          </cell>
          <cell r="C1168">
            <v>257</v>
          </cell>
          <cell r="D1168">
            <v>257</v>
          </cell>
          <cell r="E1168">
            <v>257</v>
          </cell>
          <cell r="F1168">
            <v>257</v>
          </cell>
          <cell r="G1168">
            <v>257</v>
          </cell>
          <cell r="H1168">
            <v>520</v>
          </cell>
          <cell r="I1168">
            <v>520</v>
          </cell>
          <cell r="J1168">
            <v>520</v>
          </cell>
          <cell r="K1168">
            <v>584</v>
          </cell>
          <cell r="L1168">
            <v>584</v>
          </cell>
          <cell r="M1168">
            <v>584</v>
          </cell>
          <cell r="N1168">
            <v>584</v>
          </cell>
          <cell r="O1168">
            <v>622</v>
          </cell>
          <cell r="P1168">
            <v>622</v>
          </cell>
          <cell r="Q1168">
            <v>299</v>
          </cell>
          <cell r="R1168">
            <v>353</v>
          </cell>
          <cell r="S1168">
            <v>18</v>
          </cell>
          <cell r="T1168">
            <v>20</v>
          </cell>
          <cell r="U1168">
            <v>5</v>
          </cell>
          <cell r="V1168" t="str">
            <v>Cabinet</v>
          </cell>
          <cell r="W1168" t="str">
            <v>WALL</v>
          </cell>
          <cell r="X1168" t="str">
            <v>WOS</v>
          </cell>
          <cell r="Y1168">
            <v>36</v>
          </cell>
          <cell r="Z1168">
            <v>42</v>
          </cell>
          <cell r="AA1168">
            <v>12</v>
          </cell>
          <cell r="AB1168">
            <v>0</v>
          </cell>
          <cell r="AC1168" t="str">
            <v>Wall Open Shelf, 36 X 42 X 12</v>
          </cell>
          <cell r="AD1168">
            <v>1</v>
          </cell>
          <cell r="AE1168">
            <v>31.916666666666664</v>
          </cell>
          <cell r="AF1168">
            <v>9.3000000000000007</v>
          </cell>
          <cell r="AG1168">
            <v>11.2</v>
          </cell>
          <cell r="AH1168">
            <v>106.54062500000001</v>
          </cell>
          <cell r="AI1168">
            <v>0</v>
          </cell>
          <cell r="AL1168">
            <v>1</v>
          </cell>
          <cell r="AM1168">
            <v>13</v>
          </cell>
          <cell r="AN1168" t="str">
            <v>Yes</v>
          </cell>
        </row>
        <row r="1169">
          <cell r="A1169" t="str">
            <v>WWR1530</v>
          </cell>
          <cell r="B1169">
            <v>218</v>
          </cell>
          <cell r="C1169">
            <v>254</v>
          </cell>
          <cell r="D1169">
            <v>254</v>
          </cell>
          <cell r="E1169">
            <v>254</v>
          </cell>
          <cell r="F1169">
            <v>254</v>
          </cell>
          <cell r="G1169">
            <v>254</v>
          </cell>
          <cell r="H1169">
            <v>360</v>
          </cell>
          <cell r="I1169">
            <v>360</v>
          </cell>
          <cell r="J1169">
            <v>360</v>
          </cell>
          <cell r="K1169">
            <v>385</v>
          </cell>
          <cell r="L1169">
            <v>385</v>
          </cell>
          <cell r="M1169">
            <v>385</v>
          </cell>
          <cell r="N1169">
            <v>385</v>
          </cell>
          <cell r="O1169">
            <v>410</v>
          </cell>
          <cell r="P1169">
            <v>410</v>
          </cell>
          <cell r="Q1169">
            <v>100</v>
          </cell>
          <cell r="R1169">
            <v>118</v>
          </cell>
          <cell r="S1169">
            <v>13</v>
          </cell>
          <cell r="T1169">
            <v>14</v>
          </cell>
          <cell r="U1169">
            <v>5</v>
          </cell>
          <cell r="V1169" t="str">
            <v>Cabinet</v>
          </cell>
          <cell r="W1169" t="str">
            <v>WALL</v>
          </cell>
          <cell r="X1169" t="str">
            <v>WWR</v>
          </cell>
          <cell r="Y1169">
            <v>15</v>
          </cell>
          <cell r="Z1169">
            <v>30</v>
          </cell>
          <cell r="AA1169">
            <v>12</v>
          </cell>
          <cell r="AB1169">
            <v>0</v>
          </cell>
          <cell r="AC1169" t="str">
            <v>Wall Wine Rack, 15 X 30 X 12</v>
          </cell>
          <cell r="AD1169">
            <v>1</v>
          </cell>
          <cell r="AE1169">
            <v>10.416666666666666</v>
          </cell>
          <cell r="AF1169">
            <v>2.6</v>
          </cell>
          <cell r="AG1169">
            <v>3.4</v>
          </cell>
          <cell r="AH1169">
            <v>33.823437499999997</v>
          </cell>
          <cell r="AI1169">
            <v>0</v>
          </cell>
          <cell r="AL1169">
            <v>1</v>
          </cell>
          <cell r="AM1169">
            <v>10</v>
          </cell>
          <cell r="AN1169" t="str">
            <v>Yes</v>
          </cell>
        </row>
        <row r="1170">
          <cell r="A1170" t="str">
            <v>WWR1536</v>
          </cell>
          <cell r="B1170">
            <v>242</v>
          </cell>
          <cell r="C1170">
            <v>285</v>
          </cell>
          <cell r="D1170">
            <v>285</v>
          </cell>
          <cell r="E1170">
            <v>285</v>
          </cell>
          <cell r="F1170">
            <v>285</v>
          </cell>
          <cell r="G1170">
            <v>285</v>
          </cell>
          <cell r="H1170">
            <v>396</v>
          </cell>
          <cell r="I1170">
            <v>396</v>
          </cell>
          <cell r="J1170">
            <v>396</v>
          </cell>
          <cell r="K1170">
            <v>424</v>
          </cell>
          <cell r="L1170">
            <v>424</v>
          </cell>
          <cell r="M1170">
            <v>424</v>
          </cell>
          <cell r="N1170">
            <v>424</v>
          </cell>
          <cell r="O1170">
            <v>450</v>
          </cell>
          <cell r="P1170">
            <v>450</v>
          </cell>
          <cell r="Q1170">
            <v>110</v>
          </cell>
          <cell r="R1170">
            <v>130</v>
          </cell>
          <cell r="S1170">
            <v>16</v>
          </cell>
          <cell r="T1170">
            <v>17</v>
          </cell>
          <cell r="U1170">
            <v>5</v>
          </cell>
          <cell r="V1170" t="str">
            <v>Cabinet</v>
          </cell>
          <cell r="W1170" t="str">
            <v>WALL</v>
          </cell>
          <cell r="X1170" t="str">
            <v>WWR</v>
          </cell>
          <cell r="Y1170">
            <v>15</v>
          </cell>
          <cell r="Z1170">
            <v>36</v>
          </cell>
          <cell r="AA1170">
            <v>12</v>
          </cell>
          <cell r="AB1170">
            <v>0</v>
          </cell>
          <cell r="AC1170" t="str">
            <v>Wall Wine Rack, 15 X 36 X 12</v>
          </cell>
          <cell r="AD1170">
            <v>1</v>
          </cell>
          <cell r="AE1170">
            <v>12.041666666666666</v>
          </cell>
          <cell r="AF1170">
            <v>3.2</v>
          </cell>
          <cell r="AG1170">
            <v>4.0999999999999996</v>
          </cell>
          <cell r="AH1170">
            <v>39.139062500000001</v>
          </cell>
          <cell r="AI1170">
            <v>0</v>
          </cell>
          <cell r="AL1170">
            <v>1</v>
          </cell>
          <cell r="AM1170">
            <v>10</v>
          </cell>
          <cell r="AN1170" t="str">
            <v>Yes</v>
          </cell>
        </row>
        <row r="1171">
          <cell r="A1171" t="str">
            <v>WWR1542</v>
          </cell>
          <cell r="B1171">
            <v>265</v>
          </cell>
          <cell r="C1171">
            <v>310</v>
          </cell>
          <cell r="D1171">
            <v>310</v>
          </cell>
          <cell r="E1171">
            <v>310</v>
          </cell>
          <cell r="F1171">
            <v>310</v>
          </cell>
          <cell r="G1171">
            <v>310</v>
          </cell>
          <cell r="H1171">
            <v>464</v>
          </cell>
          <cell r="I1171">
            <v>464</v>
          </cell>
          <cell r="J1171">
            <v>464</v>
          </cell>
          <cell r="K1171">
            <v>500</v>
          </cell>
          <cell r="L1171">
            <v>500</v>
          </cell>
          <cell r="M1171">
            <v>500</v>
          </cell>
          <cell r="N1171">
            <v>500</v>
          </cell>
          <cell r="O1171">
            <v>532</v>
          </cell>
          <cell r="P1171">
            <v>532</v>
          </cell>
          <cell r="Q1171">
            <v>154</v>
          </cell>
          <cell r="R1171">
            <v>182</v>
          </cell>
          <cell r="S1171">
            <v>18</v>
          </cell>
          <cell r="T1171">
            <v>20</v>
          </cell>
          <cell r="U1171">
            <v>5</v>
          </cell>
          <cell r="V1171" t="str">
            <v>Cabinet</v>
          </cell>
          <cell r="W1171" t="str">
            <v>WALL</v>
          </cell>
          <cell r="X1171" t="str">
            <v>WWR</v>
          </cell>
          <cell r="Y1171">
            <v>15</v>
          </cell>
          <cell r="Z1171">
            <v>42</v>
          </cell>
          <cell r="AA1171">
            <v>12</v>
          </cell>
          <cell r="AB1171">
            <v>0</v>
          </cell>
          <cell r="AC1171" t="str">
            <v>Wall Wine Rack, 15 X 42 X 12</v>
          </cell>
          <cell r="AD1171">
            <v>1</v>
          </cell>
          <cell r="AE1171">
            <v>14.791666666666666</v>
          </cell>
          <cell r="AF1171">
            <v>3.9</v>
          </cell>
          <cell r="AG1171">
            <v>4.8</v>
          </cell>
          <cell r="AH1171">
            <v>47.918750000000003</v>
          </cell>
          <cell r="AI1171">
            <v>0</v>
          </cell>
          <cell r="AL1171">
            <v>1</v>
          </cell>
          <cell r="AM1171">
            <v>10</v>
          </cell>
          <cell r="AN1171" t="str">
            <v>Yes</v>
          </cell>
        </row>
        <row r="1172">
          <cell r="A1172" t="str">
            <v>WWR1830</v>
          </cell>
          <cell r="B1172">
            <v>243</v>
          </cell>
          <cell r="C1172">
            <v>294</v>
          </cell>
          <cell r="D1172">
            <v>294</v>
          </cell>
          <cell r="E1172">
            <v>294</v>
          </cell>
          <cell r="F1172">
            <v>294</v>
          </cell>
          <cell r="G1172">
            <v>294</v>
          </cell>
          <cell r="H1172">
            <v>402</v>
          </cell>
          <cell r="I1172">
            <v>402</v>
          </cell>
          <cell r="J1172">
            <v>402</v>
          </cell>
          <cell r="K1172">
            <v>430</v>
          </cell>
          <cell r="L1172">
            <v>430</v>
          </cell>
          <cell r="M1172">
            <v>430</v>
          </cell>
          <cell r="N1172">
            <v>430</v>
          </cell>
          <cell r="O1172">
            <v>458</v>
          </cell>
          <cell r="P1172">
            <v>458</v>
          </cell>
          <cell r="Q1172">
            <v>114</v>
          </cell>
          <cell r="R1172">
            <v>134</v>
          </cell>
          <cell r="S1172">
            <v>13</v>
          </cell>
          <cell r="T1172">
            <v>14</v>
          </cell>
          <cell r="U1172">
            <v>5</v>
          </cell>
          <cell r="V1172" t="str">
            <v>Cabinet</v>
          </cell>
          <cell r="W1172" t="str">
            <v>WALL</v>
          </cell>
          <cell r="X1172" t="str">
            <v>WWR</v>
          </cell>
          <cell r="Y1172">
            <v>18</v>
          </cell>
          <cell r="Z1172">
            <v>30</v>
          </cell>
          <cell r="AA1172">
            <v>12</v>
          </cell>
          <cell r="AB1172">
            <v>0</v>
          </cell>
          <cell r="AC1172" t="str">
            <v>Wall Wine Rack, 18 X 30 X 12</v>
          </cell>
          <cell r="AD1172">
            <v>1</v>
          </cell>
          <cell r="AE1172">
            <v>11.541666666666666</v>
          </cell>
          <cell r="AF1172">
            <v>3.1</v>
          </cell>
          <cell r="AG1172">
            <v>4.0999999999999996</v>
          </cell>
          <cell r="AH1172">
            <v>37.901562499999997</v>
          </cell>
          <cell r="AI1172">
            <v>0</v>
          </cell>
          <cell r="AL1172">
            <v>1</v>
          </cell>
          <cell r="AM1172">
            <v>10</v>
          </cell>
          <cell r="AN1172" t="str">
            <v>Yes</v>
          </cell>
        </row>
        <row r="1173">
          <cell r="A1173" t="str">
            <v>WWR1836</v>
          </cell>
          <cell r="B1173">
            <v>274</v>
          </cell>
          <cell r="C1173">
            <v>321</v>
          </cell>
          <cell r="D1173">
            <v>321</v>
          </cell>
          <cell r="E1173">
            <v>321</v>
          </cell>
          <cell r="F1173">
            <v>321</v>
          </cell>
          <cell r="G1173">
            <v>321</v>
          </cell>
          <cell r="H1173">
            <v>445</v>
          </cell>
          <cell r="I1173">
            <v>445</v>
          </cell>
          <cell r="J1173">
            <v>445</v>
          </cell>
          <cell r="K1173">
            <v>476</v>
          </cell>
          <cell r="L1173">
            <v>476</v>
          </cell>
          <cell r="M1173">
            <v>476</v>
          </cell>
          <cell r="N1173">
            <v>476</v>
          </cell>
          <cell r="O1173">
            <v>506</v>
          </cell>
          <cell r="P1173">
            <v>506</v>
          </cell>
          <cell r="Q1173">
            <v>125</v>
          </cell>
          <cell r="R1173">
            <v>147</v>
          </cell>
          <cell r="S1173">
            <v>16</v>
          </cell>
          <cell r="T1173">
            <v>17</v>
          </cell>
          <cell r="U1173">
            <v>5</v>
          </cell>
          <cell r="V1173" t="str">
            <v>Cabinet</v>
          </cell>
          <cell r="W1173" t="str">
            <v>WALL</v>
          </cell>
          <cell r="X1173" t="str">
            <v>WWR</v>
          </cell>
          <cell r="Y1173">
            <v>18</v>
          </cell>
          <cell r="Z1173">
            <v>36</v>
          </cell>
          <cell r="AA1173">
            <v>12</v>
          </cell>
          <cell r="AB1173">
            <v>0</v>
          </cell>
          <cell r="AC1173" t="str">
            <v>Wall Wine Rack, 18 X 36 X 12</v>
          </cell>
          <cell r="AD1173">
            <v>1</v>
          </cell>
          <cell r="AE1173">
            <v>13.291666666666666</v>
          </cell>
          <cell r="AF1173">
            <v>3.9</v>
          </cell>
          <cell r="AG1173">
            <v>4.9000000000000004</v>
          </cell>
          <cell r="AH1173">
            <v>44.051562500000003</v>
          </cell>
          <cell r="AI1173">
            <v>0</v>
          </cell>
          <cell r="AL1173">
            <v>1</v>
          </cell>
          <cell r="AM1173">
            <v>10</v>
          </cell>
          <cell r="AN1173" t="str">
            <v>Yes</v>
          </cell>
        </row>
        <row r="1174">
          <cell r="A1174" t="str">
            <v>WWR1842</v>
          </cell>
          <cell r="B1174">
            <v>301</v>
          </cell>
          <cell r="C1174">
            <v>352</v>
          </cell>
          <cell r="D1174">
            <v>352</v>
          </cell>
          <cell r="E1174">
            <v>352</v>
          </cell>
          <cell r="F1174">
            <v>352</v>
          </cell>
          <cell r="G1174">
            <v>352</v>
          </cell>
          <cell r="H1174">
            <v>524</v>
          </cell>
          <cell r="I1174">
            <v>524</v>
          </cell>
          <cell r="J1174">
            <v>524</v>
          </cell>
          <cell r="K1174">
            <v>564</v>
          </cell>
          <cell r="L1174">
            <v>564</v>
          </cell>
          <cell r="M1174">
            <v>564</v>
          </cell>
          <cell r="N1174">
            <v>564</v>
          </cell>
          <cell r="O1174">
            <v>599</v>
          </cell>
          <cell r="P1174">
            <v>599</v>
          </cell>
          <cell r="Q1174">
            <v>175</v>
          </cell>
          <cell r="R1174">
            <v>206</v>
          </cell>
          <cell r="S1174">
            <v>18</v>
          </cell>
          <cell r="T1174">
            <v>20</v>
          </cell>
          <cell r="U1174">
            <v>5</v>
          </cell>
          <cell r="V1174" t="str">
            <v>Cabinet</v>
          </cell>
          <cell r="W1174" t="str">
            <v>WALL</v>
          </cell>
          <cell r="X1174" t="str">
            <v>WWR</v>
          </cell>
          <cell r="Y1174">
            <v>18</v>
          </cell>
          <cell r="Z1174">
            <v>42</v>
          </cell>
          <cell r="AA1174">
            <v>12</v>
          </cell>
          <cell r="AB1174">
            <v>0</v>
          </cell>
          <cell r="AC1174" t="str">
            <v>Wall Wine Rack, 18 X 42 X 12</v>
          </cell>
          <cell r="AD1174">
            <v>1</v>
          </cell>
          <cell r="AE1174">
            <v>16.416666666666668</v>
          </cell>
          <cell r="AF1174">
            <v>4.5999999999999996</v>
          </cell>
          <cell r="AG1174">
            <v>5.7</v>
          </cell>
          <cell r="AH1174">
            <v>53.768749999999997</v>
          </cell>
          <cell r="AI1174">
            <v>0</v>
          </cell>
          <cell r="AL1174">
            <v>1</v>
          </cell>
          <cell r="AM1174">
            <v>10</v>
          </cell>
          <cell r="AN1174" t="str">
            <v>Yes</v>
          </cell>
        </row>
        <row r="1175">
          <cell r="A1175" t="str">
            <v>Xlabor-15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 t="str">
            <v>Labor</v>
          </cell>
          <cell r="W1175" t="str">
            <v>Labor</v>
          </cell>
          <cell r="X1175" t="str">
            <v>X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 t="str">
            <v>15 Minutes of Labor</v>
          </cell>
          <cell r="AD1175">
            <v>3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>
            <v>15</v>
          </cell>
          <cell r="AN1175" t="str">
            <v>No</v>
          </cell>
        </row>
      </sheetData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M1190"/>
  <sheetViews>
    <sheetView showGridLines="0" view="pageBreakPreview" topLeftCell="A2" zoomScaleNormal="85" zoomScaleSheetLayoutView="100" workbookViewId="0">
      <pane ySplit="7" topLeftCell="A9" activePane="bottomLeft" state="frozen"/>
      <selection activeCell="J812" sqref="J812"/>
      <selection pane="bottomLeft" activeCell="D30" sqref="D30"/>
    </sheetView>
  </sheetViews>
  <sheetFormatPr defaultColWidth="7.28515625" defaultRowHeight="15.75" x14ac:dyDescent="0.25"/>
  <cols>
    <col min="1" max="1" width="3.5703125" style="36" customWidth="1"/>
    <col min="2" max="2" width="18.85546875" style="39" bestFit="1" customWidth="1"/>
    <col min="3" max="3" width="12.85546875" style="39" customWidth="1"/>
    <col min="4" max="4" width="22.140625" style="39" customWidth="1"/>
    <col min="5" max="6" width="12.5703125" style="39" customWidth="1"/>
    <col min="7" max="7" width="14.42578125" style="39" customWidth="1"/>
    <col min="8" max="8" width="12.5703125" style="39" customWidth="1"/>
    <col min="9" max="9" width="14" style="39" customWidth="1"/>
    <col min="10" max="10" width="18.7109375" style="39" customWidth="1"/>
    <col min="11" max="12" width="16.7109375" style="39" customWidth="1"/>
    <col min="13" max="13" width="13.85546875" style="36" customWidth="1"/>
    <col min="14" max="17" width="11.7109375" style="36" customWidth="1"/>
    <col min="18" max="18" width="10.42578125" style="36" customWidth="1"/>
    <col min="19" max="19" width="10.140625" style="36" customWidth="1"/>
    <col min="20" max="21" width="10.42578125" style="36" customWidth="1"/>
    <col min="22" max="22" width="12" style="36" customWidth="1"/>
    <col min="23" max="23" width="9.42578125" style="36" customWidth="1"/>
    <col min="24" max="24" width="8.7109375" style="36" customWidth="1"/>
    <col min="25" max="30" width="8" style="36" customWidth="1"/>
    <col min="31" max="31" width="8.85546875" style="36" customWidth="1"/>
    <col min="32" max="36" width="8" style="36" customWidth="1"/>
    <col min="37" max="37" width="8.5703125" style="36" customWidth="1"/>
    <col min="38" max="40" width="8" style="36" customWidth="1"/>
    <col min="41" max="42" width="9.28515625" style="36" customWidth="1"/>
    <col min="43" max="44" width="8" style="36" customWidth="1"/>
    <col min="45" max="46" width="7.28515625" customWidth="1"/>
    <col min="47" max="83" width="8" style="36" customWidth="1"/>
    <col min="84" max="84" width="10.140625" style="36" customWidth="1"/>
    <col min="85" max="89" width="8" style="36" customWidth="1"/>
    <col min="90" max="16384" width="7.28515625" style="36"/>
  </cols>
  <sheetData>
    <row r="1" spans="1:91" ht="16.5" hidden="1" thickBot="1" x14ac:dyDescent="0.3">
      <c r="B1" s="39" t="e">
        <f>+MATCH(#REF!,'List Pricing'!$A4:$Z4,0)</f>
        <v>#REF!</v>
      </c>
      <c r="D1" s="39" t="e">
        <f>+MATCH(#REF!,'List Pricing'!$A4:$Z4,0)</f>
        <v>#REF!</v>
      </c>
      <c r="E1" s="39" t="e">
        <f>+MATCH(#REF!,'List Pricing'!$A4:$Z4,0)</f>
        <v>#REF!</v>
      </c>
      <c r="V1" s="36" t="e">
        <f>+MATCH(#REF!,'List Pricing'!$A4:$Z4,0)</f>
        <v>#REF!</v>
      </c>
      <c r="W1" s="36" t="e">
        <f>+MATCH(#REF!,'List Pricing'!$A4:$Z4,0)</f>
        <v>#REF!</v>
      </c>
      <c r="X1" s="36" t="e">
        <f>+MATCH(#REF!,'List Pricing'!$A4:$Z4,0)</f>
        <v>#REF!</v>
      </c>
      <c r="Y1" s="36" t="e">
        <f>+MATCH(#REF!,'List Pricing'!$A4:$Z4,0)</f>
        <v>#REF!</v>
      </c>
      <c r="Z1" s="36" t="e">
        <f>+MATCH(#REF!,'List Pricing'!$A4:$Z4,0)</f>
        <v>#REF!</v>
      </c>
      <c r="AA1" s="36" t="e">
        <f>+MATCH(#REF!,'List Pricing'!$A4:$Z4,0)</f>
        <v>#REF!</v>
      </c>
      <c r="AB1" s="36" t="e">
        <f>+MATCH(#REF!,'List Pricing'!$A4:$Z4,0)</f>
        <v>#REF!</v>
      </c>
      <c r="AC1" s="36" t="e">
        <f>+MATCH(#REF!,'List Pricing'!$A4:$Z4,0)</f>
        <v>#REF!</v>
      </c>
      <c r="AD1" s="36" t="e">
        <f>+MATCH(#REF!,'List Pricing'!$A4:$Z4,0)</f>
        <v>#REF!</v>
      </c>
      <c r="AE1" s="36" t="e">
        <f>+MATCH(#REF!,'List Pricing'!$A4:$Z4,0)</f>
        <v>#REF!</v>
      </c>
      <c r="AF1" s="36" t="e">
        <f>+MATCH(#REF!,'List Pricing'!$A4:$Z4,0)</f>
        <v>#REF!</v>
      </c>
      <c r="AG1" s="36" t="e">
        <f>+MATCH(#REF!,'List Pricing'!$A4:$Z4,0)</f>
        <v>#REF!</v>
      </c>
      <c r="AH1" s="36" t="e">
        <f>+MATCH(#REF!,'List Pricing'!$A4:$Z4,0)</f>
        <v>#REF!</v>
      </c>
      <c r="AI1" s="36" t="e">
        <f>+MATCH(#REF!,'List Pricing'!$A4:$Z4,0)</f>
        <v>#REF!</v>
      </c>
      <c r="AJ1" s="36" t="e">
        <f>+MATCH(#REF!,'List Pricing'!$A4:$Z4,0)</f>
        <v>#REF!</v>
      </c>
      <c r="AO1" s="36" t="e">
        <f>+MATCH(#REF!,'List Pricing'!$A4:$Z4,0)</f>
        <v>#REF!</v>
      </c>
      <c r="AP1" s="36" t="e">
        <f>+MATCH(#REF!,'List Pricing'!$A4:$Z4,0)</f>
        <v>#REF!</v>
      </c>
      <c r="AQ1" s="36" t="e">
        <f>+MATCH(#REF!,'List Pricing'!$A4:$Z4,0)</f>
        <v>#REF!</v>
      </c>
      <c r="AR1" s="36" t="e">
        <f>+MATCH(#REF!,'List Pricing'!$A4:$Z4,0)</f>
        <v>#REF!</v>
      </c>
    </row>
    <row r="2" spans="1:91" s="35" customFormat="1" ht="21" customHeight="1" thickBot="1" x14ac:dyDescent="0.3">
      <c r="B2" s="512" t="s">
        <v>1735</v>
      </c>
      <c r="C2" s="513"/>
      <c r="D2" s="513"/>
      <c r="E2" s="513"/>
      <c r="F2" s="513"/>
      <c r="G2" s="513"/>
      <c r="H2" s="513"/>
      <c r="I2" s="513"/>
      <c r="J2" s="137"/>
      <c r="K2" s="137"/>
      <c r="L2" s="138"/>
      <c r="M2" s="40"/>
      <c r="N2" s="40"/>
      <c r="O2" s="40"/>
      <c r="P2" s="40"/>
      <c r="Q2" s="40"/>
      <c r="R2" s="40"/>
      <c r="S2" s="40"/>
      <c r="T2" s="40"/>
      <c r="U2" s="40"/>
      <c r="V2" s="36"/>
      <c r="W2" s="130" t="s">
        <v>4490</v>
      </c>
      <c r="X2" s="36">
        <f>'Order Form'!D12</f>
        <v>1</v>
      </c>
      <c r="AA2" s="130" t="s">
        <v>4496</v>
      </c>
      <c r="AB2" s="35">
        <f>IF(L7="Faux",0,1)</f>
        <v>0</v>
      </c>
    </row>
    <row r="3" spans="1:91" s="41" customFormat="1" ht="61.5" customHeight="1" thickBot="1" x14ac:dyDescent="0.3">
      <c r="B3" s="139" t="s">
        <v>1543</v>
      </c>
      <c r="C3" s="514" t="s">
        <v>1544</v>
      </c>
      <c r="D3" s="514"/>
      <c r="E3" s="55" t="s">
        <v>1749</v>
      </c>
      <c r="F3" s="111" t="s">
        <v>1541</v>
      </c>
      <c r="G3" s="55" t="s">
        <v>1542</v>
      </c>
      <c r="H3" s="55" t="s">
        <v>1752</v>
      </c>
      <c r="I3" s="55" t="s">
        <v>1753</v>
      </c>
      <c r="J3" s="55" t="s">
        <v>1751</v>
      </c>
      <c r="K3" s="111" t="s">
        <v>4485</v>
      </c>
      <c r="L3" s="140" t="s">
        <v>1750</v>
      </c>
      <c r="AO3" s="212" t="s">
        <v>4009</v>
      </c>
      <c r="AP3" s="212" t="s">
        <v>4010</v>
      </c>
      <c r="AQ3" s="212" t="s">
        <v>4011</v>
      </c>
      <c r="AR3" s="212" t="s">
        <v>4012</v>
      </c>
    </row>
    <row r="4" spans="1:91" s="363" customFormat="1" ht="36.6" customHeight="1" x14ac:dyDescent="0.2">
      <c r="B4" s="364">
        <f>IF(+'Order Form'!D12=0," ",+'Order Form'!I3)</f>
        <v>0</v>
      </c>
      <c r="C4" s="364">
        <f>IF(+'Order Form'!D12=0," ",+'Order Form'!I5)</f>
        <v>0</v>
      </c>
      <c r="D4" s="364"/>
      <c r="E4" s="365">
        <f>IF(+'Order Form'!D12=0," ",+'Order Form'!S16)</f>
        <v>0</v>
      </c>
      <c r="F4" s="358">
        <f ca="1">IF(+'Order Form'!D12=0," ",+'Order Form'!J15)</f>
        <v>0</v>
      </c>
      <c r="G4" s="358">
        <f ca="1">IF(+'Order Form'!D12=0," ",+'Order Form'!K15)</f>
        <v>0</v>
      </c>
      <c r="H4" s="358">
        <f ca="1">IF(+'Order Form'!D12=0," ",+'Order Form'!L15)</f>
        <v>0</v>
      </c>
      <c r="I4" s="358">
        <f ca="1">IF(+'Order Form'!D12=0," ",+'Order Form'!M15)</f>
        <v>0</v>
      </c>
      <c r="J4" s="358">
        <f ca="1">IF(+'Order Form'!D12=0," ",+'Order Form'!N15)</f>
        <v>0</v>
      </c>
      <c r="K4" s="358">
        <f>IF(+'Order Form'!D12=0," ",+'Order Form'!O15)</f>
        <v>0</v>
      </c>
      <c r="L4" s="357">
        <f ca="1">SUM(F4:K4)</f>
        <v>0</v>
      </c>
      <c r="X4" s="363" t="s">
        <v>1578</v>
      </c>
      <c r="Y4" s="363" t="s">
        <v>1209</v>
      </c>
      <c r="Z4" s="363" t="s">
        <v>1210</v>
      </c>
      <c r="AA4" s="363" t="s">
        <v>1211</v>
      </c>
      <c r="AB4" s="363" t="s">
        <v>1212</v>
      </c>
      <c r="AC4" s="363" t="s">
        <v>3263</v>
      </c>
      <c r="AD4" s="363" t="s">
        <v>3236</v>
      </c>
      <c r="AE4" s="366" t="s">
        <v>4013</v>
      </c>
      <c r="AF4" s="366" t="s">
        <v>3602</v>
      </c>
      <c r="AG4" s="366" t="s">
        <v>1559</v>
      </c>
      <c r="AH4" s="366" t="s">
        <v>3595</v>
      </c>
      <c r="AI4" s="363" t="s">
        <v>1204</v>
      </c>
      <c r="AJ4" s="363" t="s">
        <v>3596</v>
      </c>
      <c r="AK4" s="363" t="s">
        <v>3598</v>
      </c>
      <c r="AL4" s="363" t="s">
        <v>1207</v>
      </c>
      <c r="AM4" s="363" t="s">
        <v>4916</v>
      </c>
      <c r="AQ4" s="367"/>
      <c r="AS4" s="355"/>
      <c r="AT4" s="355"/>
    </row>
    <row r="5" spans="1:91" ht="13.15" customHeight="1" thickBot="1" x14ac:dyDescent="0.3">
      <c r="B5" s="359"/>
      <c r="C5" s="359"/>
      <c r="D5" s="359"/>
      <c r="E5" s="360"/>
      <c r="F5" s="359"/>
      <c r="G5" s="359"/>
      <c r="H5" s="359"/>
      <c r="I5" s="359"/>
      <c r="J5" s="359"/>
      <c r="K5" s="359"/>
      <c r="L5" s="355"/>
      <c r="M5" s="43"/>
      <c r="N5" s="43"/>
      <c r="O5" s="43"/>
      <c r="P5" s="43"/>
      <c r="Q5" s="43"/>
      <c r="R5" s="43"/>
      <c r="S5" s="43"/>
      <c r="T5" s="43"/>
      <c r="U5" s="43"/>
      <c r="V5" s="43"/>
      <c r="W5" s="72" t="s">
        <v>4486</v>
      </c>
      <c r="X5" s="129">
        <f t="shared" ref="X5:AM5" si="0">SUMPRODUCT($V$9:$V$107,X9:X107)*$X$2</f>
        <v>0</v>
      </c>
      <c r="Y5" s="129">
        <f t="shared" si="0"/>
        <v>0</v>
      </c>
      <c r="Z5" s="129">
        <f t="shared" si="0"/>
        <v>0</v>
      </c>
      <c r="AA5" s="129">
        <f t="shared" si="0"/>
        <v>0</v>
      </c>
      <c r="AB5" s="129">
        <f t="shared" si="0"/>
        <v>0</v>
      </c>
      <c r="AC5" s="129">
        <f t="shared" si="0"/>
        <v>0</v>
      </c>
      <c r="AD5" s="129">
        <f t="shared" si="0"/>
        <v>0</v>
      </c>
      <c r="AE5" s="129">
        <f t="shared" si="0"/>
        <v>0</v>
      </c>
      <c r="AF5" s="129">
        <f t="shared" si="0"/>
        <v>0</v>
      </c>
      <c r="AG5" s="129">
        <f t="shared" si="0"/>
        <v>0</v>
      </c>
      <c r="AH5" s="129">
        <f t="shared" si="0"/>
        <v>0</v>
      </c>
      <c r="AI5" s="129">
        <f t="shared" si="0"/>
        <v>0</v>
      </c>
      <c r="AJ5" s="129">
        <f t="shared" si="0"/>
        <v>0</v>
      </c>
      <c r="AK5" s="129">
        <f t="shared" si="0"/>
        <v>0</v>
      </c>
      <c r="AL5" s="129">
        <f t="shared" si="0"/>
        <v>0</v>
      </c>
      <c r="AM5" s="129">
        <f t="shared" si="0"/>
        <v>0</v>
      </c>
      <c r="AN5" s="129"/>
      <c r="AO5" s="129">
        <f>SUMPRODUCT($V$9:$V$86,AO9:AO86)*$X$2</f>
        <v>0</v>
      </c>
      <c r="AP5" s="129">
        <f>SUMPRODUCT($V$9:$V$86,AP9:AP86)*$X$2</f>
        <v>0</v>
      </c>
      <c r="AQ5" s="129">
        <f>SUMPRODUCT($V$9:$V$86,AQ9:AQ86)*$X$2</f>
        <v>0</v>
      </c>
      <c r="AR5" s="129">
        <f>SUMPRODUCT($V$9:$V$86,AR9:AR86)*$X$2</f>
        <v>0</v>
      </c>
      <c r="AU5" s="129">
        <f>SUMPRODUCT($V$9:$V$86,AU9:AU86)*$X$2</f>
        <v>0</v>
      </c>
      <c r="AV5" s="129">
        <f>SUMPRODUCT($V$9:$V$86,AV9:AV86)*$X$2</f>
        <v>0</v>
      </c>
      <c r="CF5" s="129">
        <f>SUMPRODUCT($V$9:$V$86,CF9:CF86)*$X$2</f>
        <v>0</v>
      </c>
      <c r="CG5" s="129">
        <f>SUMPRODUCT($V$9:$V$86,CG9:CG86)</f>
        <v>0</v>
      </c>
    </row>
    <row r="6" spans="1:91" ht="16.5" hidden="1" customHeight="1" thickBot="1" x14ac:dyDescent="0.3">
      <c r="B6" s="361"/>
      <c r="C6" s="361"/>
      <c r="D6" s="361"/>
      <c r="E6" s="362"/>
      <c r="F6" s="361"/>
      <c r="G6" s="361"/>
      <c r="H6" s="361"/>
      <c r="I6" s="361"/>
      <c r="J6" s="361"/>
      <c r="K6" s="361"/>
      <c r="L6" s="356"/>
      <c r="M6" s="43"/>
      <c r="T6" s="43"/>
      <c r="U6" s="43"/>
      <c r="V6" s="43"/>
      <c r="W6" s="72" t="s">
        <v>4086</v>
      </c>
      <c r="X6" s="57">
        <v>1</v>
      </c>
      <c r="Y6" s="57">
        <v>2</v>
      </c>
      <c r="Z6" s="57">
        <v>3</v>
      </c>
      <c r="AA6" s="57">
        <v>4</v>
      </c>
      <c r="AB6" s="57">
        <v>5</v>
      </c>
      <c r="AC6" s="57">
        <v>6</v>
      </c>
      <c r="AD6" s="57">
        <v>7</v>
      </c>
      <c r="AE6" s="57">
        <v>12</v>
      </c>
      <c r="AF6" s="57">
        <v>13</v>
      </c>
      <c r="AG6" s="57">
        <v>14</v>
      </c>
      <c r="AH6" s="57">
        <v>15</v>
      </c>
      <c r="AI6" s="57">
        <v>16</v>
      </c>
      <c r="AJ6" s="57">
        <v>17</v>
      </c>
      <c r="AK6" s="57">
        <v>18</v>
      </c>
      <c r="AL6" s="57">
        <v>19</v>
      </c>
      <c r="AM6" s="57">
        <v>20</v>
      </c>
      <c r="AN6" s="57"/>
      <c r="AO6" s="57">
        <v>8</v>
      </c>
      <c r="AP6" s="57">
        <v>9</v>
      </c>
      <c r="AQ6" s="57">
        <v>10</v>
      </c>
      <c r="AR6" s="57">
        <v>11</v>
      </c>
      <c r="AU6" s="57">
        <v>21</v>
      </c>
      <c r="AV6" s="57">
        <v>22</v>
      </c>
      <c r="AW6" s="57">
        <v>23</v>
      </c>
      <c r="AX6" s="57">
        <v>24</v>
      </c>
      <c r="AY6" s="57">
        <v>25</v>
      </c>
      <c r="AZ6" s="57">
        <v>26</v>
      </c>
      <c r="BA6" s="57">
        <v>27</v>
      </c>
      <c r="BB6" s="57">
        <v>28</v>
      </c>
      <c r="BC6" s="57">
        <v>29</v>
      </c>
      <c r="BD6" s="57">
        <v>30</v>
      </c>
      <c r="BE6" s="57">
        <v>31</v>
      </c>
      <c r="BF6" s="57">
        <v>32</v>
      </c>
      <c r="BG6" s="57">
        <v>33</v>
      </c>
      <c r="BH6" s="57">
        <v>34</v>
      </c>
      <c r="BI6" s="57">
        <v>35</v>
      </c>
      <c r="BJ6" s="57">
        <v>36</v>
      </c>
      <c r="BK6" s="57">
        <v>37</v>
      </c>
      <c r="BL6" s="57">
        <v>38</v>
      </c>
      <c r="BM6" s="57">
        <v>39</v>
      </c>
      <c r="BN6" s="57">
        <v>40</v>
      </c>
      <c r="BO6" s="57">
        <v>41</v>
      </c>
      <c r="BP6" s="57">
        <v>42</v>
      </c>
      <c r="BQ6" s="57">
        <v>43</v>
      </c>
      <c r="BR6" s="57">
        <v>44</v>
      </c>
      <c r="BS6" s="57">
        <v>45</v>
      </c>
      <c r="BT6" s="57">
        <v>46</v>
      </c>
      <c r="BU6" s="57">
        <v>47</v>
      </c>
      <c r="BV6" s="57">
        <v>48</v>
      </c>
      <c r="BW6" s="57">
        <v>49</v>
      </c>
      <c r="BX6" s="57">
        <v>50</v>
      </c>
      <c r="BY6" s="57">
        <v>51</v>
      </c>
      <c r="BZ6" s="57">
        <v>52</v>
      </c>
      <c r="CA6" s="57">
        <v>53</v>
      </c>
      <c r="CB6" s="57">
        <v>54</v>
      </c>
      <c r="CC6" s="57">
        <v>55</v>
      </c>
      <c r="CD6" s="57">
        <v>56</v>
      </c>
      <c r="CE6" s="57">
        <v>57</v>
      </c>
      <c r="CF6" s="57"/>
      <c r="CG6" s="57"/>
      <c r="CH6" s="57">
        <v>58</v>
      </c>
      <c r="CI6" s="85"/>
      <c r="CJ6" s="85"/>
      <c r="CK6" s="85"/>
    </row>
    <row r="7" spans="1:91" ht="30.75" customHeight="1" thickBot="1" x14ac:dyDescent="0.3">
      <c r="B7" s="517" t="s">
        <v>1748</v>
      </c>
      <c r="C7" s="518"/>
      <c r="D7" s="518"/>
      <c r="E7" s="518"/>
      <c r="F7" s="518"/>
      <c r="G7" s="518"/>
      <c r="H7" s="518"/>
      <c r="I7" s="515" t="s">
        <v>4497</v>
      </c>
      <c r="J7" s="516"/>
      <c r="K7" s="516"/>
      <c r="L7" s="217" t="s">
        <v>4065</v>
      </c>
      <c r="M7" s="43"/>
      <c r="N7" s="36" t="s">
        <v>4487</v>
      </c>
      <c r="T7" s="43"/>
      <c r="U7" s="43"/>
      <c r="V7" s="43"/>
      <c r="W7" s="72" t="s">
        <v>4085</v>
      </c>
      <c r="X7" s="57">
        <v>3</v>
      </c>
      <c r="Y7" s="57">
        <v>4</v>
      </c>
      <c r="Z7" s="57">
        <v>5</v>
      </c>
      <c r="AA7" s="57">
        <v>6</v>
      </c>
      <c r="AB7" s="57">
        <v>7</v>
      </c>
      <c r="AC7" s="57">
        <v>8</v>
      </c>
      <c r="AD7" s="57">
        <v>9</v>
      </c>
      <c r="AE7" s="57">
        <v>14</v>
      </c>
      <c r="AF7" s="57">
        <v>15</v>
      </c>
      <c r="AG7" s="57">
        <v>16</v>
      </c>
      <c r="AH7" s="57">
        <v>17</v>
      </c>
      <c r="AI7" s="57">
        <v>18</v>
      </c>
      <c r="AJ7" s="57">
        <v>19</v>
      </c>
      <c r="AK7" s="57">
        <v>20</v>
      </c>
      <c r="AL7" s="57">
        <v>21</v>
      </c>
      <c r="AM7" s="57">
        <v>22</v>
      </c>
      <c r="AN7" s="57"/>
      <c r="AO7" s="57">
        <v>10</v>
      </c>
      <c r="AP7" s="57">
        <v>11</v>
      </c>
      <c r="AQ7" s="57">
        <v>12</v>
      </c>
      <c r="AR7" s="57">
        <v>13</v>
      </c>
      <c r="AU7" s="57">
        <v>23</v>
      </c>
      <c r="AV7" s="57">
        <v>24</v>
      </c>
      <c r="AW7" s="57">
        <v>25</v>
      </c>
      <c r="AX7" s="57">
        <v>26</v>
      </c>
      <c r="AY7" s="57">
        <v>27</v>
      </c>
      <c r="AZ7" s="57">
        <v>28</v>
      </c>
      <c r="BA7" s="57">
        <v>29</v>
      </c>
      <c r="BB7" s="57">
        <v>30</v>
      </c>
      <c r="BC7" s="57">
        <v>31</v>
      </c>
      <c r="BD7" s="57">
        <v>32</v>
      </c>
      <c r="BE7" s="57">
        <v>33</v>
      </c>
      <c r="BF7" s="57">
        <v>34</v>
      </c>
      <c r="BG7" s="57">
        <v>35</v>
      </c>
      <c r="BH7" s="57">
        <v>36</v>
      </c>
      <c r="BI7" s="57">
        <v>37</v>
      </c>
      <c r="BJ7" s="57">
        <v>38</v>
      </c>
      <c r="BK7" s="57">
        <v>39</v>
      </c>
      <c r="BL7" s="57">
        <v>40</v>
      </c>
      <c r="BM7" s="57">
        <v>41</v>
      </c>
      <c r="BN7" s="57">
        <v>42</v>
      </c>
      <c r="BO7" s="57">
        <v>43</v>
      </c>
      <c r="BP7" s="57">
        <v>44</v>
      </c>
      <c r="BQ7" s="57">
        <v>45</v>
      </c>
      <c r="BR7" s="57">
        <v>46</v>
      </c>
      <c r="BS7" s="57">
        <v>47</v>
      </c>
      <c r="BT7" s="57">
        <v>48</v>
      </c>
      <c r="BU7" s="57">
        <v>49</v>
      </c>
      <c r="BV7" s="57">
        <v>50</v>
      </c>
      <c r="BW7" s="57">
        <v>51</v>
      </c>
      <c r="BX7" s="57">
        <v>52</v>
      </c>
      <c r="BY7" s="57">
        <v>53</v>
      </c>
      <c r="BZ7" s="57">
        <v>54</v>
      </c>
      <c r="CA7" s="57">
        <v>55</v>
      </c>
      <c r="CB7" s="57">
        <v>56</v>
      </c>
      <c r="CC7" s="57">
        <v>57</v>
      </c>
      <c r="CD7" s="57">
        <v>58</v>
      </c>
      <c r="CE7" s="57">
        <v>59</v>
      </c>
      <c r="CF7" s="57">
        <v>60</v>
      </c>
      <c r="CG7" s="57">
        <v>61</v>
      </c>
      <c r="CH7" s="57">
        <v>62</v>
      </c>
      <c r="CI7" s="57">
        <v>63</v>
      </c>
      <c r="CJ7" s="57">
        <v>64</v>
      </c>
      <c r="CK7" s="57">
        <v>65</v>
      </c>
      <c r="CL7" s="57"/>
      <c r="CM7" s="57"/>
    </row>
    <row r="8" spans="1:91" ht="52.15" customHeight="1" thickBot="1" x14ac:dyDescent="0.3">
      <c r="A8" s="41"/>
      <c r="B8" s="54" t="s">
        <v>1543</v>
      </c>
      <c r="C8" s="55" t="s">
        <v>1544</v>
      </c>
      <c r="D8" s="55" t="s">
        <v>1736</v>
      </c>
      <c r="E8" s="519" t="s">
        <v>1651</v>
      </c>
      <c r="F8" s="520"/>
      <c r="G8" s="520"/>
      <c r="H8" s="520"/>
      <c r="I8" s="521"/>
      <c r="J8" s="55" t="s">
        <v>1534</v>
      </c>
      <c r="K8" s="111" t="s">
        <v>4498</v>
      </c>
      <c r="L8" s="56" t="s">
        <v>4499</v>
      </c>
      <c r="N8" s="141" t="s">
        <v>1534</v>
      </c>
      <c r="O8" s="142" t="s">
        <v>4488</v>
      </c>
      <c r="P8" s="142" t="s">
        <v>4489</v>
      </c>
      <c r="Q8" s="142" t="s">
        <v>4494</v>
      </c>
      <c r="R8" s="142" t="s">
        <v>4491</v>
      </c>
      <c r="S8" s="143" t="s">
        <v>4495</v>
      </c>
      <c r="V8" s="44"/>
      <c r="W8" s="9"/>
      <c r="X8" s="100" t="s">
        <v>1119</v>
      </c>
      <c r="Y8" s="101"/>
      <c r="Z8" s="101"/>
      <c r="AA8" s="101"/>
      <c r="AB8" s="101"/>
      <c r="AC8" s="101"/>
      <c r="AD8" s="101"/>
      <c r="AE8" s="105" t="s">
        <v>1120</v>
      </c>
      <c r="AF8" s="105" t="s">
        <v>4493</v>
      </c>
      <c r="AG8" s="105"/>
      <c r="AH8" s="100" t="s">
        <v>1121</v>
      </c>
      <c r="AI8" s="101"/>
      <c r="AJ8" s="101"/>
      <c r="AK8" s="106"/>
      <c r="AL8" s="101"/>
      <c r="AM8" s="101"/>
      <c r="AN8" s="101"/>
      <c r="AO8" s="102" t="s">
        <v>4492</v>
      </c>
      <c r="AP8" s="103"/>
      <c r="AQ8" s="103"/>
      <c r="AR8" s="104"/>
      <c r="AU8" s="102" t="s">
        <v>4004</v>
      </c>
      <c r="AV8" s="103"/>
      <c r="AW8" s="103"/>
      <c r="AX8" s="103"/>
      <c r="AY8" s="104"/>
      <c r="AZ8" s="107" t="s">
        <v>1122</v>
      </c>
      <c r="BA8" s="105"/>
      <c r="BB8" s="105"/>
      <c r="BC8" s="115"/>
      <c r="BD8" s="107" t="s">
        <v>1123</v>
      </c>
      <c r="BE8" s="107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331"/>
      <c r="CG8" s="331"/>
      <c r="CH8" s="105"/>
      <c r="CI8" s="9"/>
      <c r="CJ8" s="9"/>
      <c r="CK8" s="9"/>
    </row>
    <row r="9" spans="1:91" s="39" customFormat="1" ht="18.600000000000001" customHeight="1" x14ac:dyDescent="0.25">
      <c r="J9" s="45" t="str">
        <f t="shared" ref="J9:J33" si="1">IF(B9="","",SUM(N9:S9))</f>
        <v/>
      </c>
      <c r="K9" s="45" t="str">
        <f t="shared" ref="K9:K43" si="2">IF(B9="","",J9-$L$4)</f>
        <v/>
      </c>
      <c r="N9" s="132"/>
      <c r="O9" s="39" t="str">
        <f>IF(N9="","",'Order Form'!$M$15)</f>
        <v/>
      </c>
      <c r="P9" s="39" t="str">
        <f>IF(N9="","",'Order Form'!$N$15)</f>
        <v/>
      </c>
      <c r="Q9" s="39" t="str">
        <f>IF(O9="","",'Order Form'!$O$15)</f>
        <v/>
      </c>
      <c r="S9" s="133"/>
      <c r="V9" s="39">
        <f>'Order Form'!B18</f>
        <v>0</v>
      </c>
      <c r="W9" s="9">
        <v>1</v>
      </c>
      <c r="X9" s="126" t="str">
        <f>'Order Form'!Y18</f>
        <v/>
      </c>
      <c r="Y9" s="109" t="str">
        <f>'Order Form'!Z18</f>
        <v/>
      </c>
      <c r="Z9" s="109" t="str">
        <f>'Order Form'!AA18</f>
        <v/>
      </c>
      <c r="AA9" s="109" t="str">
        <f>'Order Form'!AB18</f>
        <v/>
      </c>
      <c r="AB9" s="109" t="str">
        <f>'Order Form'!AC18</f>
        <v/>
      </c>
      <c r="AC9" s="109" t="str">
        <f>'Order Form'!AD18</f>
        <v/>
      </c>
      <c r="AD9" s="109" t="str">
        <f>'Order Form'!AE18</f>
        <v/>
      </c>
      <c r="AE9" s="109" t="str">
        <f>'Order Form'!AJ18</f>
        <v/>
      </c>
      <c r="AF9" s="109" t="str">
        <f>'Order Form'!AK18</f>
        <v/>
      </c>
      <c r="AG9" s="109" t="str">
        <f>'Order Form'!AL18</f>
        <v/>
      </c>
      <c r="AH9" s="109" t="str">
        <f>'Order Form'!AM18</f>
        <v/>
      </c>
      <c r="AI9" s="109" t="str">
        <f>'Order Form'!AN18</f>
        <v/>
      </c>
      <c r="AJ9" s="109" t="str">
        <f>'Order Form'!AO18</f>
        <v/>
      </c>
      <c r="AK9" s="109" t="str">
        <f>'Order Form'!AP18</f>
        <v/>
      </c>
      <c r="AL9" s="109" t="str">
        <f>'Order Form'!AQ18</f>
        <v/>
      </c>
      <c r="AM9" s="109" t="str">
        <f>'Order Form'!AR18</f>
        <v/>
      </c>
      <c r="AN9" s="109"/>
      <c r="AO9" s="109" t="str">
        <f>IF($V9=0,"",'Order Form'!AF18*$V9*$CH9)</f>
        <v/>
      </c>
      <c r="AP9" s="109" t="str">
        <f>IF($V9=0,"",'Order Form'!AG18*$V9*$CH9)</f>
        <v/>
      </c>
      <c r="AQ9" s="109" t="str">
        <f>'Order Form'!AH18</f>
        <v/>
      </c>
      <c r="AR9" s="109" t="str">
        <f>'Order Form'!AI18</f>
        <v/>
      </c>
      <c r="AU9" s="109" t="str">
        <f>IF(V9=0,"",'Order Form'!AS18*V9*CI9)</f>
        <v/>
      </c>
      <c r="AV9" s="109" t="str">
        <f>IF(V9=0,"",'Order Form'!AT18*V9*CI9)</f>
        <v/>
      </c>
      <c r="AW9" s="109" t="str">
        <f>'Order Form'!AU18</f>
        <v/>
      </c>
      <c r="AX9" s="109" t="str">
        <f>'Order Form'!AV18</f>
        <v/>
      </c>
      <c r="AY9" s="109" t="str">
        <f>'Order Form'!AW18</f>
        <v/>
      </c>
      <c r="AZ9" s="109" t="str">
        <f>'Order Form'!AX18</f>
        <v/>
      </c>
      <c r="BA9" s="109" t="str">
        <f>'Order Form'!AY18</f>
        <v/>
      </c>
      <c r="BB9" s="109" t="str">
        <f>'Order Form'!AZ18</f>
        <v/>
      </c>
      <c r="BC9" s="109" t="str">
        <f>'Order Form'!BA18</f>
        <v/>
      </c>
      <c r="BD9" s="109" t="str">
        <f>'Order Form'!BB18</f>
        <v/>
      </c>
      <c r="BE9" s="109" t="str">
        <f>'Order Form'!BC18</f>
        <v/>
      </c>
      <c r="BF9" s="109" t="str">
        <f>'Order Form'!BD18</f>
        <v/>
      </c>
      <c r="BG9" s="109" t="str">
        <f>'Order Form'!BE18</f>
        <v/>
      </c>
      <c r="BH9" s="109" t="str">
        <f>'Order Form'!BF18</f>
        <v/>
      </c>
      <c r="BI9" s="109" t="str">
        <f>'Order Form'!BG18</f>
        <v/>
      </c>
      <c r="BJ9" s="109" t="str">
        <f>'Order Form'!BH18</f>
        <v/>
      </c>
      <c r="BK9" s="110" t="str">
        <f>'Order Form'!BI18</f>
        <v/>
      </c>
      <c r="BL9" s="110" t="str">
        <f>'Order Form'!BJ18</f>
        <v/>
      </c>
      <c r="BM9" s="110" t="str">
        <f>'Order Form'!BK18</f>
        <v/>
      </c>
      <c r="BN9" s="110" t="str">
        <f>'Order Form'!BL18</f>
        <v/>
      </c>
      <c r="BO9" s="109" t="str">
        <f>'Order Form'!BM18</f>
        <v/>
      </c>
      <c r="BP9" s="109" t="str">
        <f>'Order Form'!BN18</f>
        <v/>
      </c>
      <c r="BQ9" s="109" t="str">
        <f>'Order Form'!BO18</f>
        <v/>
      </c>
      <c r="BR9" s="109" t="str">
        <f>'Order Form'!BP18</f>
        <v/>
      </c>
      <c r="BS9" s="109" t="str">
        <f>'Order Form'!BQ18</f>
        <v/>
      </c>
      <c r="BT9" s="109" t="str">
        <f>'Order Form'!BR18</f>
        <v/>
      </c>
      <c r="BU9" s="109" t="str">
        <f>'Order Form'!BS18</f>
        <v/>
      </c>
      <c r="BV9" s="109" t="str">
        <f>'Order Form'!BT18</f>
        <v/>
      </c>
      <c r="BW9" s="109" t="str">
        <f>'Order Form'!BU18</f>
        <v/>
      </c>
      <c r="BX9" s="109" t="str">
        <f>'Order Form'!BV18</f>
        <v/>
      </c>
      <c r="BY9" s="109" t="str">
        <f>'Order Form'!BW18</f>
        <v/>
      </c>
      <c r="BZ9" s="109" t="str">
        <f>'Order Form'!BX18</f>
        <v/>
      </c>
      <c r="CA9" s="109" t="str">
        <f>'Order Form'!BY18</f>
        <v/>
      </c>
      <c r="CB9" s="109" t="str">
        <f>'Order Form'!BZ18</f>
        <v/>
      </c>
      <c r="CC9" s="109" t="str">
        <f>'Order Form'!CA18</f>
        <v/>
      </c>
      <c r="CD9" s="109" t="str">
        <f>'Order Form'!CB18</f>
        <v/>
      </c>
      <c r="CE9" s="109" t="str">
        <f>'Order Form'!CC18</f>
        <v/>
      </c>
      <c r="CF9" s="109" t="str">
        <f>IF($V9=0,"",'Order Form'!CD18*$V9*$CH9)</f>
        <v/>
      </c>
      <c r="CG9" s="109" t="str">
        <f>IF($V9=0,"",'Order Form'!CE18)</f>
        <v/>
      </c>
      <c r="CH9" s="109" t="str">
        <f>'Order Form'!CF18</f>
        <v/>
      </c>
      <c r="CI9" s="109" t="str">
        <f>'Order Form'!CG18</f>
        <v>``</v>
      </c>
      <c r="CJ9" s="109" t="str">
        <f>'Order Form'!CH18</f>
        <v/>
      </c>
      <c r="CK9" s="109" t="str">
        <f>'Order Form'!CI18</f>
        <v/>
      </c>
    </row>
    <row r="10" spans="1:91" s="39" customFormat="1" x14ac:dyDescent="0.25">
      <c r="B10" s="39" t="s">
        <v>65</v>
      </c>
      <c r="C10" s="39" t="s">
        <v>1738</v>
      </c>
      <c r="D10" s="39" t="s">
        <v>1739</v>
      </c>
      <c r="E10" s="511" t="s">
        <v>1740</v>
      </c>
      <c r="F10" s="511"/>
      <c r="G10" s="511"/>
      <c r="H10" s="511"/>
      <c r="I10" s="511"/>
      <c r="J10" s="45">
        <f ca="1">IF(B10="","",SUM(N10:S10))</f>
        <v>0</v>
      </c>
      <c r="K10" s="45">
        <f t="shared" ca="1" si="2"/>
        <v>0</v>
      </c>
      <c r="L10" s="42" t="e">
        <f ca="1">-1+(+J10/$L$4)</f>
        <v>#DIV/0!</v>
      </c>
      <c r="N10" s="134">
        <f>$Z$5</f>
        <v>0</v>
      </c>
      <c r="O10" s="39">
        <f ca="1">IF(N10="","",'Order Form'!$M$15)</f>
        <v>0</v>
      </c>
      <c r="P10" s="39">
        <f ca="1">IF(N10="","",'Order Form'!$N$15)</f>
        <v>0</v>
      </c>
      <c r="Q10" s="39">
        <f ca="1">IF(O10="","",'Order Form'!$O$15)</f>
        <v>0</v>
      </c>
      <c r="R10" s="39" t="s">
        <v>4002</v>
      </c>
      <c r="S10" s="133" t="s">
        <v>4002</v>
      </c>
      <c r="V10" s="39">
        <f>'Order Form'!B19</f>
        <v>0</v>
      </c>
      <c r="W10" s="9">
        <v>2</v>
      </c>
      <c r="X10" s="126" t="str">
        <f>'Order Form'!Y19</f>
        <v/>
      </c>
      <c r="Y10" s="109" t="str">
        <f>'Order Form'!Z19</f>
        <v/>
      </c>
      <c r="Z10" s="109" t="str">
        <f>'Order Form'!AA19</f>
        <v/>
      </c>
      <c r="AA10" s="109" t="str">
        <f>'Order Form'!AB19</f>
        <v/>
      </c>
      <c r="AB10" s="109" t="str">
        <f>'Order Form'!AC19</f>
        <v/>
      </c>
      <c r="AC10" s="109" t="str">
        <f>'Order Form'!AD19</f>
        <v/>
      </c>
      <c r="AD10" s="109" t="str">
        <f>'Order Form'!AE19</f>
        <v/>
      </c>
      <c r="AE10" s="109" t="str">
        <f>'Order Form'!AJ19</f>
        <v/>
      </c>
      <c r="AF10" s="109" t="str">
        <f>'Order Form'!AK19</f>
        <v/>
      </c>
      <c r="AG10" s="109" t="str">
        <f>'Order Form'!AL19</f>
        <v/>
      </c>
      <c r="AH10" s="109" t="str">
        <f>'Order Form'!AM19</f>
        <v/>
      </c>
      <c r="AI10" s="109" t="str">
        <f>'Order Form'!AN19</f>
        <v/>
      </c>
      <c r="AJ10" s="109" t="str">
        <f>'Order Form'!AO19</f>
        <v/>
      </c>
      <c r="AK10" s="109" t="str">
        <f>'Order Form'!AP19</f>
        <v/>
      </c>
      <c r="AL10" s="109" t="str">
        <f>'Order Form'!AQ19</f>
        <v/>
      </c>
      <c r="AM10" s="109" t="str">
        <f>'Order Form'!AR19</f>
        <v/>
      </c>
      <c r="AN10" s="109"/>
      <c r="AO10" s="109" t="str">
        <f>IF($V10=0,"",'Order Form'!AF19*$V10*$CH10)</f>
        <v/>
      </c>
      <c r="AP10" s="109" t="str">
        <f>IF($V10=0,"",'Order Form'!AG19*$V10*$CH10)</f>
        <v/>
      </c>
      <c r="AQ10" s="109" t="str">
        <f>'Order Form'!AH19</f>
        <v/>
      </c>
      <c r="AR10" s="109" t="str">
        <f>'Order Form'!AI19</f>
        <v/>
      </c>
      <c r="AU10" s="109" t="str">
        <f>IF(V10=0,"",'Order Form'!AS19*V10*CI10)</f>
        <v/>
      </c>
      <c r="AV10" s="109" t="str">
        <f>IF(V10=0,"",'Order Form'!AT19*V10*CI10)</f>
        <v/>
      </c>
      <c r="AW10" s="109" t="str">
        <f>'Order Form'!AU19</f>
        <v/>
      </c>
      <c r="AX10" s="109" t="str">
        <f>'Order Form'!AV19</f>
        <v/>
      </c>
      <c r="AY10" s="109" t="str">
        <f>'Order Form'!AW19</f>
        <v/>
      </c>
      <c r="AZ10" s="109" t="str">
        <f>'Order Form'!AX19</f>
        <v/>
      </c>
      <c r="BA10" s="109" t="str">
        <f>'Order Form'!AY19</f>
        <v/>
      </c>
      <c r="BB10" s="109" t="str">
        <f>'Order Form'!AZ19</f>
        <v/>
      </c>
      <c r="BC10" s="109" t="str">
        <f>'Order Form'!BA19</f>
        <v/>
      </c>
      <c r="BD10" s="109" t="str">
        <f>'Order Form'!BB19</f>
        <v/>
      </c>
      <c r="BE10" s="109" t="str">
        <f>'Order Form'!BC19</f>
        <v/>
      </c>
      <c r="BF10" s="109" t="str">
        <f>'Order Form'!BD19</f>
        <v/>
      </c>
      <c r="BG10" s="109" t="str">
        <f>'Order Form'!BE19</f>
        <v/>
      </c>
      <c r="BH10" s="109" t="str">
        <f>'Order Form'!BF19</f>
        <v/>
      </c>
      <c r="BI10" s="109" t="str">
        <f>'Order Form'!BG19</f>
        <v/>
      </c>
      <c r="BJ10" s="109" t="str">
        <f>'Order Form'!BH19</f>
        <v/>
      </c>
      <c r="BK10" s="110" t="str">
        <f>'Order Form'!BI19</f>
        <v/>
      </c>
      <c r="BL10" s="110" t="str">
        <f>'Order Form'!BJ19</f>
        <v/>
      </c>
      <c r="BM10" s="110" t="str">
        <f>'Order Form'!BK19</f>
        <v/>
      </c>
      <c r="BN10" s="110" t="str">
        <f>'Order Form'!BL19</f>
        <v/>
      </c>
      <c r="BO10" s="109" t="str">
        <f>'Order Form'!BM19</f>
        <v/>
      </c>
      <c r="BP10" s="109" t="str">
        <f>'Order Form'!BN19</f>
        <v/>
      </c>
      <c r="BQ10" s="109" t="str">
        <f>'Order Form'!BO19</f>
        <v/>
      </c>
      <c r="BR10" s="109" t="str">
        <f>'Order Form'!BP19</f>
        <v/>
      </c>
      <c r="BS10" s="109" t="str">
        <f>'Order Form'!BQ19</f>
        <v/>
      </c>
      <c r="BT10" s="109" t="str">
        <f>'Order Form'!BR19</f>
        <v/>
      </c>
      <c r="BU10" s="109" t="str">
        <f>'Order Form'!BS19</f>
        <v/>
      </c>
      <c r="BV10" s="109" t="str">
        <f>'Order Form'!BT19</f>
        <v/>
      </c>
      <c r="BW10" s="109" t="str">
        <f>'Order Form'!BU19</f>
        <v/>
      </c>
      <c r="BX10" s="109" t="str">
        <f>'Order Form'!BV19</f>
        <v/>
      </c>
      <c r="BY10" s="109" t="str">
        <f>'Order Form'!BW19</f>
        <v/>
      </c>
      <c r="BZ10" s="109" t="str">
        <f>'Order Form'!BX19</f>
        <v/>
      </c>
      <c r="CA10" s="109" t="str">
        <f>'Order Form'!BY19</f>
        <v/>
      </c>
      <c r="CB10" s="109" t="str">
        <f>'Order Form'!BZ19</f>
        <v/>
      </c>
      <c r="CC10" s="109" t="str">
        <f>'Order Form'!CA19</f>
        <v/>
      </c>
      <c r="CD10" s="109" t="str">
        <f>'Order Form'!CB19</f>
        <v/>
      </c>
      <c r="CE10" s="109" t="str">
        <f>'Order Form'!CC19</f>
        <v/>
      </c>
      <c r="CF10" s="109" t="str">
        <f>IF($V10=0,"",'Order Form'!CD19*$V10*$CH10)</f>
        <v/>
      </c>
      <c r="CG10" s="109" t="str">
        <f>IF($V10=0,"",'Order Form'!CE19)</f>
        <v/>
      </c>
      <c r="CH10" s="109" t="str">
        <f>'Order Form'!CF19</f>
        <v/>
      </c>
      <c r="CI10" s="109" t="str">
        <f>'Order Form'!CG19</f>
        <v/>
      </c>
      <c r="CJ10" s="109" t="str">
        <f>'Order Form'!CH19</f>
        <v/>
      </c>
      <c r="CK10" s="109" t="str">
        <f>'Order Form'!CI19</f>
        <v/>
      </c>
    </row>
    <row r="11" spans="1:91" s="39" customFormat="1" x14ac:dyDescent="0.25">
      <c r="B11" s="39" t="s">
        <v>65</v>
      </c>
      <c r="C11" s="39" t="s">
        <v>5644</v>
      </c>
      <c r="D11" s="39" t="s">
        <v>1739</v>
      </c>
      <c r="E11" s="511" t="s">
        <v>1740</v>
      </c>
      <c r="F11" s="511"/>
      <c r="G11" s="511"/>
      <c r="H11" s="511"/>
      <c r="I11" s="511"/>
      <c r="J11" s="45">
        <f ca="1">IF(B11="","",SUM(N11:S11))</f>
        <v>0</v>
      </c>
      <c r="K11" s="45">
        <f ca="1">IF(B11="","",J11-$L$4)</f>
        <v>0</v>
      </c>
      <c r="L11" s="42" t="e">
        <f ca="1">-1+(+J11/$L$4)</f>
        <v>#DIV/0!</v>
      </c>
      <c r="N11" s="134">
        <f>$Z$5</f>
        <v>0</v>
      </c>
      <c r="O11" s="39">
        <f ca="1">IF(N11="","",'Order Form'!$M$15)</f>
        <v>0</v>
      </c>
      <c r="P11" s="39">
        <f ca="1">IF(N11="","",'Order Form'!$N$15)</f>
        <v>0</v>
      </c>
      <c r="Q11" s="39">
        <f ca="1">IF(O11="","",'Order Form'!$O$15)</f>
        <v>0</v>
      </c>
      <c r="R11" s="131">
        <f>$CF$5</f>
        <v>0</v>
      </c>
      <c r="S11" s="135">
        <f>$CG$5</f>
        <v>0</v>
      </c>
      <c r="V11" s="39">
        <f>'Order Form'!B20</f>
        <v>0</v>
      </c>
      <c r="W11" s="9">
        <v>3</v>
      </c>
      <c r="X11" s="126" t="str">
        <f>'Order Form'!Y20</f>
        <v/>
      </c>
      <c r="Y11" s="109" t="str">
        <f>'Order Form'!Z20</f>
        <v/>
      </c>
      <c r="Z11" s="109" t="str">
        <f>'Order Form'!AA20</f>
        <v/>
      </c>
      <c r="AA11" s="109" t="str">
        <f>'Order Form'!AB20</f>
        <v/>
      </c>
      <c r="AB11" s="109" t="str">
        <f>'Order Form'!AC20</f>
        <v/>
      </c>
      <c r="AC11" s="109" t="str">
        <f>'Order Form'!AD20</f>
        <v/>
      </c>
      <c r="AD11" s="109" t="str">
        <f>'Order Form'!AE20</f>
        <v/>
      </c>
      <c r="AE11" s="109" t="str">
        <f>'Order Form'!AJ20</f>
        <v/>
      </c>
      <c r="AF11" s="109" t="str">
        <f>'Order Form'!AK20</f>
        <v/>
      </c>
      <c r="AG11" s="109" t="str">
        <f>'Order Form'!AL20</f>
        <v/>
      </c>
      <c r="AH11" s="109" t="str">
        <f>'Order Form'!AM20</f>
        <v/>
      </c>
      <c r="AI11" s="109" t="str">
        <f>'Order Form'!AN20</f>
        <v/>
      </c>
      <c r="AJ11" s="109" t="str">
        <f>'Order Form'!AO20</f>
        <v/>
      </c>
      <c r="AK11" s="109" t="str">
        <f>'Order Form'!AP20</f>
        <v/>
      </c>
      <c r="AL11" s="109" t="str">
        <f>'Order Form'!AQ20</f>
        <v/>
      </c>
      <c r="AM11" s="109" t="str">
        <f>'Order Form'!AR20</f>
        <v/>
      </c>
      <c r="AN11" s="109"/>
      <c r="AO11" s="109" t="str">
        <f>IF($V11=0,"",'Order Form'!AF20*$V11*$CH11)</f>
        <v/>
      </c>
      <c r="AP11" s="109" t="str">
        <f>IF($V11=0,"",'Order Form'!AG20*$V11*$CH11)</f>
        <v/>
      </c>
      <c r="AQ11" s="109" t="str">
        <f>'Order Form'!AH20</f>
        <v/>
      </c>
      <c r="AR11" s="109" t="str">
        <f>'Order Form'!AI20</f>
        <v/>
      </c>
      <c r="AU11" s="109" t="str">
        <f>IF(V11=0,"",'Order Form'!AS20*V11*CI11)</f>
        <v/>
      </c>
      <c r="AV11" s="109" t="str">
        <f>IF(V11=0,"",'Order Form'!AT20*V11*CI11)</f>
        <v/>
      </c>
      <c r="AW11" s="109" t="str">
        <f>'Order Form'!AU20</f>
        <v/>
      </c>
      <c r="AX11" s="109" t="str">
        <f>'Order Form'!AV20</f>
        <v/>
      </c>
      <c r="AY11" s="109" t="str">
        <f>'Order Form'!AW20</f>
        <v/>
      </c>
      <c r="AZ11" s="109" t="str">
        <f>'Order Form'!AX20</f>
        <v/>
      </c>
      <c r="BA11" s="109" t="str">
        <f>'Order Form'!AY20</f>
        <v/>
      </c>
      <c r="BB11" s="109" t="str">
        <f>'Order Form'!AZ20</f>
        <v/>
      </c>
      <c r="BC11" s="109" t="str">
        <f>'Order Form'!BA20</f>
        <v/>
      </c>
      <c r="BD11" s="109" t="str">
        <f>'Order Form'!BB20</f>
        <v/>
      </c>
      <c r="BE11" s="109" t="str">
        <f>'Order Form'!BC20</f>
        <v/>
      </c>
      <c r="BF11" s="109" t="str">
        <f>'Order Form'!BD20</f>
        <v/>
      </c>
      <c r="BG11" s="109" t="str">
        <f>'Order Form'!BE20</f>
        <v/>
      </c>
      <c r="BH11" s="109" t="str">
        <f>'Order Form'!BF20</f>
        <v/>
      </c>
      <c r="BI11" s="109" t="str">
        <f>'Order Form'!BG20</f>
        <v/>
      </c>
      <c r="BJ11" s="109" t="str">
        <f>'Order Form'!BH20</f>
        <v/>
      </c>
      <c r="BK11" s="110" t="str">
        <f>'Order Form'!BI20</f>
        <v/>
      </c>
      <c r="BL11" s="110" t="str">
        <f>'Order Form'!BJ20</f>
        <v/>
      </c>
      <c r="BM11" s="110" t="str">
        <f>'Order Form'!BK20</f>
        <v/>
      </c>
      <c r="BN11" s="110" t="str">
        <f>'Order Form'!BL20</f>
        <v/>
      </c>
      <c r="BO11" s="109" t="str">
        <f>'Order Form'!BM20</f>
        <v/>
      </c>
      <c r="BP11" s="109" t="str">
        <f>'Order Form'!BN20</f>
        <v/>
      </c>
      <c r="BQ11" s="109" t="str">
        <f>'Order Form'!BO20</f>
        <v/>
      </c>
      <c r="BR11" s="109" t="str">
        <f>'Order Form'!BP20</f>
        <v/>
      </c>
      <c r="BS11" s="109" t="str">
        <f>'Order Form'!BQ20</f>
        <v/>
      </c>
      <c r="BT11" s="109" t="str">
        <f>'Order Form'!BR20</f>
        <v/>
      </c>
      <c r="BU11" s="109" t="str">
        <f>'Order Form'!BS20</f>
        <v/>
      </c>
      <c r="BV11" s="109" t="str">
        <f>'Order Form'!BT20</f>
        <v/>
      </c>
      <c r="BW11" s="109" t="str">
        <f>'Order Form'!BU20</f>
        <v/>
      </c>
      <c r="BX11" s="109" t="str">
        <f>'Order Form'!BV20</f>
        <v/>
      </c>
      <c r="BY11" s="109" t="str">
        <f>'Order Form'!BW20</f>
        <v/>
      </c>
      <c r="BZ11" s="109" t="str">
        <f>'Order Form'!BX20</f>
        <v/>
      </c>
      <c r="CA11" s="109" t="str">
        <f>'Order Form'!BY20</f>
        <v/>
      </c>
      <c r="CB11" s="109" t="str">
        <f>'Order Form'!BZ20</f>
        <v/>
      </c>
      <c r="CC11" s="109" t="str">
        <f>'Order Form'!CA20</f>
        <v/>
      </c>
      <c r="CD11" s="109" t="str">
        <f>'Order Form'!CB20</f>
        <v/>
      </c>
      <c r="CE11" s="109" t="str">
        <f>'Order Form'!CC20</f>
        <v/>
      </c>
      <c r="CF11" s="109" t="str">
        <f>IF($V11=0,"",'Order Form'!CD20*$V11*$CH11)</f>
        <v/>
      </c>
      <c r="CG11" s="109" t="str">
        <f>IF($V11=0,"",'Order Form'!CE20)</f>
        <v/>
      </c>
      <c r="CH11" s="109" t="str">
        <f>'Order Form'!CF20</f>
        <v/>
      </c>
      <c r="CI11" s="109" t="str">
        <f>'Order Form'!CG20</f>
        <v/>
      </c>
      <c r="CJ11" s="109" t="str">
        <f>'Order Form'!CH20</f>
        <v/>
      </c>
      <c r="CK11" s="109" t="str">
        <f>'Order Form'!CI20</f>
        <v/>
      </c>
    </row>
    <row r="12" spans="1:91" s="39" customFormat="1" x14ac:dyDescent="0.25">
      <c r="B12" s="39" t="s">
        <v>65</v>
      </c>
      <c r="C12" s="39" t="s">
        <v>1737</v>
      </c>
      <c r="D12" s="39" t="s">
        <v>1739</v>
      </c>
      <c r="E12" s="511" t="s">
        <v>1740</v>
      </c>
      <c r="F12" s="511"/>
      <c r="G12" s="511"/>
      <c r="H12" s="511"/>
      <c r="I12" s="511"/>
      <c r="J12" s="45">
        <f t="shared" ca="1" si="1"/>
        <v>0</v>
      </c>
      <c r="K12" s="45">
        <f t="shared" ca="1" si="2"/>
        <v>0</v>
      </c>
      <c r="L12" s="42" t="e">
        <f ca="1">-1+(+J12/$L$4)</f>
        <v>#DIV/0!</v>
      </c>
      <c r="N12" s="134">
        <f>$Z$5</f>
        <v>0</v>
      </c>
      <c r="O12" s="39">
        <f ca="1">IF(N12="","",'Order Form'!$M$15)</f>
        <v>0</v>
      </c>
      <c r="P12" s="39">
        <f ca="1">IF(N12="","",'Order Form'!$N$15)</f>
        <v>0</v>
      </c>
      <c r="Q12" s="39">
        <f ca="1">IF(O12="","",'Order Form'!$O$15)</f>
        <v>0</v>
      </c>
      <c r="R12" s="131">
        <f>$AO$5</f>
        <v>0</v>
      </c>
      <c r="S12" s="135">
        <f>$AQ$5</f>
        <v>0</v>
      </c>
      <c r="V12" s="39">
        <f>'Order Form'!B21</f>
        <v>0</v>
      </c>
      <c r="W12" s="9">
        <v>4</v>
      </c>
      <c r="X12" s="126" t="str">
        <f>'Order Form'!Y21</f>
        <v/>
      </c>
      <c r="Y12" s="109" t="str">
        <f>'Order Form'!Z21</f>
        <v/>
      </c>
      <c r="Z12" s="109" t="str">
        <f>'Order Form'!AA21</f>
        <v/>
      </c>
      <c r="AA12" s="109" t="str">
        <f>'Order Form'!AB21</f>
        <v/>
      </c>
      <c r="AB12" s="109" t="str">
        <f>'Order Form'!AC21</f>
        <v/>
      </c>
      <c r="AC12" s="109" t="str">
        <f>'Order Form'!AD21</f>
        <v/>
      </c>
      <c r="AD12" s="109" t="str">
        <f>'Order Form'!AE21</f>
        <v/>
      </c>
      <c r="AE12" s="109" t="str">
        <f>'Order Form'!AJ21</f>
        <v/>
      </c>
      <c r="AF12" s="109" t="str">
        <f>'Order Form'!AK21</f>
        <v/>
      </c>
      <c r="AG12" s="109" t="str">
        <f>'Order Form'!AL21</f>
        <v/>
      </c>
      <c r="AH12" s="109" t="str">
        <f>'Order Form'!AM21</f>
        <v/>
      </c>
      <c r="AI12" s="109" t="str">
        <f>'Order Form'!AN21</f>
        <v/>
      </c>
      <c r="AJ12" s="109" t="str">
        <f>'Order Form'!AO21</f>
        <v/>
      </c>
      <c r="AK12" s="109" t="str">
        <f>'Order Form'!AP21</f>
        <v/>
      </c>
      <c r="AL12" s="109" t="str">
        <f>'Order Form'!AQ21</f>
        <v/>
      </c>
      <c r="AM12" s="109" t="str">
        <f>'Order Form'!AR21</f>
        <v/>
      </c>
      <c r="AN12" s="109"/>
      <c r="AO12" s="109" t="str">
        <f>IF($V12=0,"",'Order Form'!AF21*$V12*$CH12)</f>
        <v/>
      </c>
      <c r="AP12" s="109" t="str">
        <f>IF($V12=0,"",'Order Form'!AG21*$V12*$CH12)</f>
        <v/>
      </c>
      <c r="AQ12" s="109" t="str">
        <f>'Order Form'!AH21</f>
        <v/>
      </c>
      <c r="AR12" s="109" t="str">
        <f>'Order Form'!AI21</f>
        <v/>
      </c>
      <c r="AU12" s="109" t="str">
        <f>IF(V12=0,"",'Order Form'!AS21*V12*CI12)</f>
        <v/>
      </c>
      <c r="AV12" s="109" t="str">
        <f>IF(V12=0,"",'Order Form'!AT21*V12*CI12)</f>
        <v/>
      </c>
      <c r="AW12" s="109" t="str">
        <f>'Order Form'!AU21</f>
        <v/>
      </c>
      <c r="AX12" s="109" t="str">
        <f>'Order Form'!AV21</f>
        <v/>
      </c>
      <c r="AY12" s="109" t="str">
        <f>'Order Form'!AW21</f>
        <v/>
      </c>
      <c r="AZ12" s="109" t="str">
        <f>'Order Form'!AX21</f>
        <v/>
      </c>
      <c r="BA12" s="109" t="str">
        <f>'Order Form'!AY21</f>
        <v/>
      </c>
      <c r="BB12" s="109" t="str">
        <f>'Order Form'!AZ21</f>
        <v/>
      </c>
      <c r="BC12" s="109" t="str">
        <f>'Order Form'!BA21</f>
        <v/>
      </c>
      <c r="BD12" s="109" t="str">
        <f>'Order Form'!BB21</f>
        <v/>
      </c>
      <c r="BE12" s="109" t="str">
        <f>'Order Form'!BC21</f>
        <v/>
      </c>
      <c r="BF12" s="109" t="str">
        <f>'Order Form'!BD21</f>
        <v/>
      </c>
      <c r="BG12" s="109" t="str">
        <f>'Order Form'!BE21</f>
        <v/>
      </c>
      <c r="BH12" s="109" t="str">
        <f>'Order Form'!BF21</f>
        <v/>
      </c>
      <c r="BI12" s="109" t="str">
        <f>'Order Form'!BG21</f>
        <v/>
      </c>
      <c r="BJ12" s="109" t="str">
        <f>'Order Form'!BH21</f>
        <v/>
      </c>
      <c r="BK12" s="110" t="str">
        <f>'Order Form'!BI21</f>
        <v/>
      </c>
      <c r="BL12" s="110" t="str">
        <f>'Order Form'!BJ21</f>
        <v/>
      </c>
      <c r="BM12" s="110" t="str">
        <f>'Order Form'!BK21</f>
        <v/>
      </c>
      <c r="BN12" s="110" t="str">
        <f>'Order Form'!BL21</f>
        <v/>
      </c>
      <c r="BO12" s="109" t="str">
        <f>'Order Form'!BM21</f>
        <v/>
      </c>
      <c r="BP12" s="109" t="str">
        <f>'Order Form'!BN21</f>
        <v/>
      </c>
      <c r="BQ12" s="109" t="str">
        <f>'Order Form'!BO21</f>
        <v/>
      </c>
      <c r="BR12" s="109" t="str">
        <f>'Order Form'!BP21</f>
        <v/>
      </c>
      <c r="BS12" s="109" t="str">
        <f>'Order Form'!BQ21</f>
        <v/>
      </c>
      <c r="BT12" s="109" t="str">
        <f>'Order Form'!BR21</f>
        <v/>
      </c>
      <c r="BU12" s="109" t="str">
        <f>'Order Form'!BS21</f>
        <v/>
      </c>
      <c r="BV12" s="109" t="str">
        <f>'Order Form'!BT21</f>
        <v/>
      </c>
      <c r="BW12" s="109" t="str">
        <f>'Order Form'!BU21</f>
        <v/>
      </c>
      <c r="BX12" s="109" t="str">
        <f>'Order Form'!BV21</f>
        <v/>
      </c>
      <c r="BY12" s="109" t="str">
        <f>'Order Form'!BW21</f>
        <v/>
      </c>
      <c r="BZ12" s="109" t="str">
        <f>'Order Form'!BX21</f>
        <v/>
      </c>
      <c r="CA12" s="109" t="str">
        <f>'Order Form'!BY21</f>
        <v/>
      </c>
      <c r="CB12" s="109" t="str">
        <f>'Order Form'!BZ21</f>
        <v/>
      </c>
      <c r="CC12" s="109" t="str">
        <f>'Order Form'!CA21</f>
        <v/>
      </c>
      <c r="CD12" s="109" t="str">
        <f>'Order Form'!CB21</f>
        <v/>
      </c>
      <c r="CE12" s="109" t="str">
        <f>'Order Form'!CC21</f>
        <v/>
      </c>
      <c r="CF12" s="109" t="str">
        <f>IF($V12=0,"",'Order Form'!CD21*$V12*$CH12)</f>
        <v/>
      </c>
      <c r="CG12" s="109" t="str">
        <f>IF($V12=0,"",'Order Form'!CE21)</f>
        <v/>
      </c>
      <c r="CH12" s="109" t="str">
        <f>'Order Form'!CF21</f>
        <v/>
      </c>
      <c r="CI12" s="109" t="str">
        <f>'Order Form'!CG21</f>
        <v/>
      </c>
      <c r="CJ12" s="109" t="str">
        <f>'Order Form'!CH21</f>
        <v/>
      </c>
      <c r="CK12" s="109" t="str">
        <f>'Order Form'!CI21</f>
        <v/>
      </c>
    </row>
    <row r="13" spans="1:91" s="39" customFormat="1" x14ac:dyDescent="0.25">
      <c r="B13" s="39" t="s">
        <v>65</v>
      </c>
      <c r="C13" s="39" t="s">
        <v>3190</v>
      </c>
      <c r="D13" s="39" t="s">
        <v>1739</v>
      </c>
      <c r="E13" s="511" t="s">
        <v>1740</v>
      </c>
      <c r="F13" s="511"/>
      <c r="G13" s="511"/>
      <c r="H13" s="511"/>
      <c r="I13" s="511"/>
      <c r="J13" s="45">
        <f t="shared" ca="1" si="1"/>
        <v>0</v>
      </c>
      <c r="K13" s="45">
        <f t="shared" ca="1" si="2"/>
        <v>0</v>
      </c>
      <c r="L13" s="42" t="e">
        <f ca="1">-1+(+J13/$L$4)</f>
        <v>#DIV/0!</v>
      </c>
      <c r="N13" s="134">
        <f>$Z$5</f>
        <v>0</v>
      </c>
      <c r="O13" s="39">
        <f ca="1">IF(N13="","",'Order Form'!$M$15)</f>
        <v>0</v>
      </c>
      <c r="P13" s="39">
        <f ca="1">IF(N13="","",'Order Form'!$N$15)</f>
        <v>0</v>
      </c>
      <c r="Q13" s="39">
        <f ca="1">IF(O13="","",'Order Form'!$O$15)</f>
        <v>0</v>
      </c>
      <c r="R13" s="131">
        <f>$AP$5</f>
        <v>0</v>
      </c>
      <c r="S13" s="135">
        <f>$AR$5</f>
        <v>0</v>
      </c>
      <c r="V13" s="39">
        <f>'Order Form'!B22</f>
        <v>0</v>
      </c>
      <c r="W13" s="9">
        <v>5</v>
      </c>
      <c r="X13" s="126" t="str">
        <f>'Order Form'!Y22</f>
        <v/>
      </c>
      <c r="Y13" s="109" t="str">
        <f>'Order Form'!Z22</f>
        <v/>
      </c>
      <c r="Z13" s="109" t="str">
        <f>'Order Form'!AA22</f>
        <v/>
      </c>
      <c r="AA13" s="109" t="str">
        <f>'Order Form'!AB22</f>
        <v/>
      </c>
      <c r="AB13" s="109" t="str">
        <f>'Order Form'!AC22</f>
        <v/>
      </c>
      <c r="AC13" s="109" t="str">
        <f>'Order Form'!AD22</f>
        <v/>
      </c>
      <c r="AD13" s="109" t="str">
        <f>'Order Form'!AE22</f>
        <v/>
      </c>
      <c r="AE13" s="109" t="str">
        <f>'Order Form'!AJ22</f>
        <v/>
      </c>
      <c r="AF13" s="109" t="str">
        <f>'Order Form'!AK22</f>
        <v/>
      </c>
      <c r="AG13" s="109" t="str">
        <f>'Order Form'!AL22</f>
        <v/>
      </c>
      <c r="AH13" s="109" t="str">
        <f>'Order Form'!AM22</f>
        <v/>
      </c>
      <c r="AI13" s="109" t="str">
        <f>'Order Form'!AN22</f>
        <v/>
      </c>
      <c r="AJ13" s="109" t="str">
        <f>'Order Form'!AO22</f>
        <v/>
      </c>
      <c r="AK13" s="109" t="str">
        <f>'Order Form'!AP22</f>
        <v/>
      </c>
      <c r="AL13" s="109" t="str">
        <f>'Order Form'!AQ22</f>
        <v/>
      </c>
      <c r="AM13" s="109" t="str">
        <f>'Order Form'!AR22</f>
        <v/>
      </c>
      <c r="AN13" s="109"/>
      <c r="AO13" s="109" t="str">
        <f>IF($V13=0,"",'Order Form'!AF22*$V13*$CH13)</f>
        <v/>
      </c>
      <c r="AP13" s="109" t="str">
        <f>IF($V13=0,"",'Order Form'!AG22*$V13*$CH13)</f>
        <v/>
      </c>
      <c r="AQ13" s="109" t="str">
        <f>'Order Form'!AH22</f>
        <v/>
      </c>
      <c r="AR13" s="109" t="str">
        <f>'Order Form'!AI22</f>
        <v/>
      </c>
      <c r="AU13" s="109" t="str">
        <f>IF(V13=0,"",'Order Form'!AS22*V13*CI13)</f>
        <v/>
      </c>
      <c r="AV13" s="109" t="str">
        <f>IF(V13=0,"",'Order Form'!AT22*V13*CI13)</f>
        <v/>
      </c>
      <c r="AW13" s="109" t="str">
        <f>'Order Form'!AU22</f>
        <v/>
      </c>
      <c r="AX13" s="109" t="str">
        <f>'Order Form'!AV22</f>
        <v/>
      </c>
      <c r="AY13" s="109" t="str">
        <f>'Order Form'!AW22</f>
        <v/>
      </c>
      <c r="AZ13" s="109" t="str">
        <f>'Order Form'!AX22</f>
        <v/>
      </c>
      <c r="BA13" s="109" t="str">
        <f>'Order Form'!AY22</f>
        <v/>
      </c>
      <c r="BB13" s="109" t="str">
        <f>'Order Form'!AZ22</f>
        <v/>
      </c>
      <c r="BC13" s="109" t="str">
        <f>'Order Form'!BA22</f>
        <v/>
      </c>
      <c r="BD13" s="109" t="str">
        <f>'Order Form'!BB22</f>
        <v/>
      </c>
      <c r="BE13" s="109" t="str">
        <f>'Order Form'!BC22</f>
        <v/>
      </c>
      <c r="BF13" s="109" t="str">
        <f>'Order Form'!BD22</f>
        <v/>
      </c>
      <c r="BG13" s="109" t="str">
        <f>'Order Form'!BE22</f>
        <v/>
      </c>
      <c r="BH13" s="109" t="str">
        <f>'Order Form'!BF22</f>
        <v/>
      </c>
      <c r="BI13" s="109" t="str">
        <f>'Order Form'!BG22</f>
        <v/>
      </c>
      <c r="BJ13" s="109" t="str">
        <f>'Order Form'!BH22</f>
        <v/>
      </c>
      <c r="BK13" s="110" t="str">
        <f>'Order Form'!BI22</f>
        <v/>
      </c>
      <c r="BL13" s="110" t="str">
        <f>'Order Form'!BJ22</f>
        <v/>
      </c>
      <c r="BM13" s="110" t="str">
        <f>'Order Form'!BK22</f>
        <v/>
      </c>
      <c r="BN13" s="110" t="str">
        <f>'Order Form'!BL22</f>
        <v/>
      </c>
      <c r="BO13" s="109" t="str">
        <f>'Order Form'!BM22</f>
        <v/>
      </c>
      <c r="BP13" s="109" t="str">
        <f>'Order Form'!BN22</f>
        <v/>
      </c>
      <c r="BQ13" s="109" t="str">
        <f>'Order Form'!BO22</f>
        <v/>
      </c>
      <c r="BR13" s="109" t="str">
        <f>'Order Form'!BP22</f>
        <v/>
      </c>
      <c r="BS13" s="109" t="str">
        <f>'Order Form'!BQ22</f>
        <v/>
      </c>
      <c r="BT13" s="109" t="str">
        <f>'Order Form'!BR22</f>
        <v/>
      </c>
      <c r="BU13" s="109" t="str">
        <f>'Order Form'!BS22</f>
        <v/>
      </c>
      <c r="BV13" s="109" t="str">
        <f>'Order Form'!BT22</f>
        <v/>
      </c>
      <c r="BW13" s="109" t="str">
        <f>'Order Form'!BU22</f>
        <v/>
      </c>
      <c r="BX13" s="109" t="str">
        <f>'Order Form'!BV22</f>
        <v/>
      </c>
      <c r="BY13" s="109" t="str">
        <f>'Order Form'!BW22</f>
        <v/>
      </c>
      <c r="BZ13" s="109" t="str">
        <f>'Order Form'!BX22</f>
        <v/>
      </c>
      <c r="CA13" s="109" t="str">
        <f>'Order Form'!BY22</f>
        <v/>
      </c>
      <c r="CB13" s="109" t="str">
        <f>'Order Form'!BZ22</f>
        <v/>
      </c>
      <c r="CC13" s="109" t="str">
        <f>'Order Form'!CA22</f>
        <v/>
      </c>
      <c r="CD13" s="109" t="str">
        <f>'Order Form'!CB22</f>
        <v/>
      </c>
      <c r="CE13" s="109" t="str">
        <f>'Order Form'!CC22</f>
        <v/>
      </c>
      <c r="CF13" s="109" t="str">
        <f>IF($V13=0,"",'Order Form'!CD22*$V13*$CH13)</f>
        <v/>
      </c>
      <c r="CG13" s="109" t="str">
        <f>IF($V13=0,"",'Order Form'!CE22)</f>
        <v/>
      </c>
      <c r="CH13" s="109" t="str">
        <f>'Order Form'!CF22</f>
        <v/>
      </c>
      <c r="CI13" s="109" t="str">
        <f>'Order Form'!CG22</f>
        <v/>
      </c>
      <c r="CJ13" s="109" t="str">
        <f>'Order Form'!CH22</f>
        <v/>
      </c>
      <c r="CK13" s="109" t="str">
        <f>'Order Form'!CI22</f>
        <v/>
      </c>
    </row>
    <row r="14" spans="1:91" s="39" customFormat="1" x14ac:dyDescent="0.25">
      <c r="J14" s="45"/>
      <c r="K14" s="45"/>
      <c r="N14" s="132"/>
      <c r="S14" s="133"/>
      <c r="V14" s="39">
        <f>'Order Form'!B23</f>
        <v>0</v>
      </c>
      <c r="W14" s="9">
        <v>6</v>
      </c>
      <c r="X14" s="126" t="str">
        <f>'Order Form'!Y23</f>
        <v/>
      </c>
      <c r="Y14" s="109" t="str">
        <f>'Order Form'!Z23</f>
        <v/>
      </c>
      <c r="Z14" s="109" t="str">
        <f>'Order Form'!AA23</f>
        <v/>
      </c>
      <c r="AA14" s="109" t="str">
        <f>'Order Form'!AB23</f>
        <v/>
      </c>
      <c r="AB14" s="109" t="str">
        <f>'Order Form'!AC23</f>
        <v/>
      </c>
      <c r="AC14" s="109" t="str">
        <f>'Order Form'!AD23</f>
        <v/>
      </c>
      <c r="AD14" s="109" t="str">
        <f>'Order Form'!AE23</f>
        <v/>
      </c>
      <c r="AE14" s="109" t="str">
        <f>'Order Form'!AJ23</f>
        <v/>
      </c>
      <c r="AF14" s="109" t="str">
        <f>'Order Form'!AK23</f>
        <v/>
      </c>
      <c r="AG14" s="109" t="str">
        <f>'Order Form'!AL23</f>
        <v/>
      </c>
      <c r="AH14" s="109" t="str">
        <f>'Order Form'!AM23</f>
        <v/>
      </c>
      <c r="AI14" s="109" t="str">
        <f>'Order Form'!AN23</f>
        <v/>
      </c>
      <c r="AJ14" s="109" t="str">
        <f>'Order Form'!AO23</f>
        <v/>
      </c>
      <c r="AK14" s="109" t="str">
        <f>'Order Form'!AP23</f>
        <v/>
      </c>
      <c r="AL14" s="109" t="str">
        <f>'Order Form'!AQ23</f>
        <v/>
      </c>
      <c r="AM14" s="109" t="str">
        <f>'Order Form'!AR23</f>
        <v/>
      </c>
      <c r="AN14" s="109"/>
      <c r="AO14" s="109" t="str">
        <f>IF($V14=0,"",'Order Form'!AF23*$V14*$CH14)</f>
        <v/>
      </c>
      <c r="AP14" s="109" t="str">
        <f>IF($V14=0,"",'Order Form'!AG23*$V14*$CH14)</f>
        <v/>
      </c>
      <c r="AQ14" s="109" t="str">
        <f>'Order Form'!AH23</f>
        <v/>
      </c>
      <c r="AR14" s="109" t="str">
        <f>'Order Form'!AI23</f>
        <v/>
      </c>
      <c r="AU14" s="109" t="str">
        <f>IF(V14=0,"",'Order Form'!AS23*V14*CI14)</f>
        <v/>
      </c>
      <c r="AV14" s="109" t="str">
        <f>IF(V14=0,"",'Order Form'!AT23*V14*CI14)</f>
        <v/>
      </c>
      <c r="AW14" s="109" t="str">
        <f>'Order Form'!AU23</f>
        <v/>
      </c>
      <c r="AX14" s="109" t="str">
        <f>'Order Form'!AV23</f>
        <v/>
      </c>
      <c r="AY14" s="109" t="str">
        <f>'Order Form'!AW23</f>
        <v/>
      </c>
      <c r="AZ14" s="109" t="str">
        <f>'Order Form'!AX23</f>
        <v/>
      </c>
      <c r="BA14" s="109" t="str">
        <f>'Order Form'!AY23</f>
        <v/>
      </c>
      <c r="BB14" s="109" t="str">
        <f>'Order Form'!AZ23</f>
        <v/>
      </c>
      <c r="BC14" s="109" t="str">
        <f>'Order Form'!BA23</f>
        <v/>
      </c>
      <c r="BD14" s="109" t="str">
        <f>'Order Form'!BB23</f>
        <v/>
      </c>
      <c r="BE14" s="109" t="str">
        <f>'Order Form'!BC23</f>
        <v/>
      </c>
      <c r="BF14" s="109" t="str">
        <f>'Order Form'!BD23</f>
        <v/>
      </c>
      <c r="BG14" s="109" t="str">
        <f>'Order Form'!BE23</f>
        <v/>
      </c>
      <c r="BH14" s="109" t="str">
        <f>'Order Form'!BF23</f>
        <v/>
      </c>
      <c r="BI14" s="109" t="str">
        <f>'Order Form'!BG23</f>
        <v/>
      </c>
      <c r="BJ14" s="109" t="str">
        <f>'Order Form'!BH23</f>
        <v/>
      </c>
      <c r="BK14" s="110" t="str">
        <f>'Order Form'!BI23</f>
        <v/>
      </c>
      <c r="BL14" s="110" t="str">
        <f>'Order Form'!BJ23</f>
        <v/>
      </c>
      <c r="BM14" s="110" t="str">
        <f>'Order Form'!BK23</f>
        <v/>
      </c>
      <c r="BN14" s="110" t="str">
        <f>'Order Form'!BL23</f>
        <v/>
      </c>
      <c r="BO14" s="109" t="str">
        <f>'Order Form'!BM23</f>
        <v/>
      </c>
      <c r="BP14" s="109" t="str">
        <f>'Order Form'!BN23</f>
        <v/>
      </c>
      <c r="BQ14" s="109" t="str">
        <f>'Order Form'!BO23</f>
        <v/>
      </c>
      <c r="BR14" s="109" t="str">
        <f>'Order Form'!BP23</f>
        <v/>
      </c>
      <c r="BS14" s="109" t="str">
        <f>'Order Form'!BQ23</f>
        <v/>
      </c>
      <c r="BT14" s="109" t="str">
        <f>'Order Form'!BR23</f>
        <v/>
      </c>
      <c r="BU14" s="109" t="str">
        <f>'Order Form'!BS23</f>
        <v/>
      </c>
      <c r="BV14" s="109" t="str">
        <f>'Order Form'!BT23</f>
        <v/>
      </c>
      <c r="BW14" s="109" t="str">
        <f>'Order Form'!BU23</f>
        <v/>
      </c>
      <c r="BX14" s="109" t="str">
        <f>'Order Form'!BV23</f>
        <v/>
      </c>
      <c r="BY14" s="109" t="str">
        <f>'Order Form'!BW23</f>
        <v/>
      </c>
      <c r="BZ14" s="109" t="str">
        <f>'Order Form'!BX23</f>
        <v/>
      </c>
      <c r="CA14" s="109" t="str">
        <f>'Order Form'!BY23</f>
        <v/>
      </c>
      <c r="CB14" s="109" t="str">
        <f>'Order Form'!BZ23</f>
        <v/>
      </c>
      <c r="CC14" s="109" t="str">
        <f>'Order Form'!CA23</f>
        <v/>
      </c>
      <c r="CD14" s="109" t="str">
        <f>'Order Form'!CB23</f>
        <v/>
      </c>
      <c r="CE14" s="109" t="str">
        <f>'Order Form'!CC23</f>
        <v/>
      </c>
      <c r="CF14" s="109" t="str">
        <f>IF($V14=0,"",'Order Form'!CD23*$V14*$CH14)</f>
        <v/>
      </c>
      <c r="CG14" s="109" t="str">
        <f>IF($V14=0,"",'Order Form'!CE23)</f>
        <v/>
      </c>
      <c r="CH14" s="109" t="str">
        <f>'Order Form'!CF23</f>
        <v/>
      </c>
      <c r="CI14" s="109" t="str">
        <f>'Order Form'!CG23</f>
        <v/>
      </c>
      <c r="CJ14" s="109" t="str">
        <f>'Order Form'!CH23</f>
        <v/>
      </c>
      <c r="CK14" s="109" t="str">
        <f>'Order Form'!CI23</f>
        <v/>
      </c>
    </row>
    <row r="15" spans="1:91" s="39" customFormat="1" x14ac:dyDescent="0.25">
      <c r="B15" s="39" t="s">
        <v>66</v>
      </c>
      <c r="C15" s="39" t="s">
        <v>1738</v>
      </c>
      <c r="D15" s="39" t="s">
        <v>1739</v>
      </c>
      <c r="E15" s="511" t="s">
        <v>1741</v>
      </c>
      <c r="F15" s="511"/>
      <c r="G15" s="511"/>
      <c r="H15" s="511"/>
      <c r="I15" s="511"/>
      <c r="J15" s="45">
        <f t="shared" ca="1" si="1"/>
        <v>0</v>
      </c>
      <c r="K15" s="45">
        <f t="shared" ca="1" si="2"/>
        <v>0</v>
      </c>
      <c r="L15" s="42" t="e">
        <f ca="1">-1+(+J15/$L$4)</f>
        <v>#DIV/0!</v>
      </c>
      <c r="N15" s="134">
        <f>$AB$5</f>
        <v>0</v>
      </c>
      <c r="O15" s="39">
        <f ca="1">IF(N15="","",'Order Form'!$M$15)</f>
        <v>0</v>
      </c>
      <c r="P15" s="39">
        <f ca="1">IF(N15="","",'Order Form'!$N$15)</f>
        <v>0</v>
      </c>
      <c r="Q15" s="39">
        <f ca="1">IF(O15="","",'Order Form'!$O$15)</f>
        <v>0</v>
      </c>
      <c r="R15" s="39" t="s">
        <v>4002</v>
      </c>
      <c r="S15" s="133" t="s">
        <v>4002</v>
      </c>
      <c r="V15" s="39">
        <f>'Order Form'!B24</f>
        <v>0</v>
      </c>
      <c r="W15" s="9">
        <v>7</v>
      </c>
      <c r="X15" s="126" t="str">
        <f>'Order Form'!Y24</f>
        <v/>
      </c>
      <c r="Y15" s="109" t="str">
        <f>'Order Form'!Z24</f>
        <v/>
      </c>
      <c r="Z15" s="109" t="str">
        <f>'Order Form'!AA24</f>
        <v/>
      </c>
      <c r="AA15" s="109" t="str">
        <f>'Order Form'!AB24</f>
        <v/>
      </c>
      <c r="AB15" s="109" t="str">
        <f>'Order Form'!AC24</f>
        <v/>
      </c>
      <c r="AC15" s="109" t="str">
        <f>'Order Form'!AD24</f>
        <v/>
      </c>
      <c r="AD15" s="109" t="str">
        <f>'Order Form'!AE24</f>
        <v/>
      </c>
      <c r="AE15" s="109" t="str">
        <f>'Order Form'!AJ24</f>
        <v/>
      </c>
      <c r="AF15" s="109" t="str">
        <f>'Order Form'!AK24</f>
        <v/>
      </c>
      <c r="AG15" s="109" t="str">
        <f>'Order Form'!AL24</f>
        <v/>
      </c>
      <c r="AH15" s="109" t="str">
        <f>'Order Form'!AM24</f>
        <v/>
      </c>
      <c r="AI15" s="109" t="str">
        <f>'Order Form'!AN24</f>
        <v/>
      </c>
      <c r="AJ15" s="109" t="str">
        <f>'Order Form'!AO24</f>
        <v/>
      </c>
      <c r="AK15" s="109" t="str">
        <f>'Order Form'!AP24</f>
        <v/>
      </c>
      <c r="AL15" s="109" t="str">
        <f>'Order Form'!AQ24</f>
        <v/>
      </c>
      <c r="AM15" s="109" t="str">
        <f>'Order Form'!AR24</f>
        <v/>
      </c>
      <c r="AN15" s="109"/>
      <c r="AO15" s="109" t="str">
        <f>IF($V15=0,"",'Order Form'!AF24*$V15*$CH15)</f>
        <v/>
      </c>
      <c r="AP15" s="109" t="str">
        <f>IF($V15=0,"",'Order Form'!AG24*$V15*$CH15)</f>
        <v/>
      </c>
      <c r="AQ15" s="109" t="str">
        <f>'Order Form'!AH24</f>
        <v/>
      </c>
      <c r="AR15" s="109" t="str">
        <f>'Order Form'!AI24</f>
        <v/>
      </c>
      <c r="AU15" s="109" t="str">
        <f>IF(V15=0,"",'Order Form'!AS24*V15*CI15)</f>
        <v/>
      </c>
      <c r="AV15" s="109" t="str">
        <f>IF(V15=0,"",'Order Form'!AT24*V15*CI15)</f>
        <v/>
      </c>
      <c r="AW15" s="109" t="str">
        <f>'Order Form'!AU24</f>
        <v/>
      </c>
      <c r="AX15" s="109" t="str">
        <f>'Order Form'!AV24</f>
        <v/>
      </c>
      <c r="AY15" s="109" t="str">
        <f>'Order Form'!AW24</f>
        <v/>
      </c>
      <c r="AZ15" s="109" t="str">
        <f>'Order Form'!AX24</f>
        <v/>
      </c>
      <c r="BA15" s="109" t="str">
        <f>'Order Form'!AY24</f>
        <v/>
      </c>
      <c r="BB15" s="109" t="str">
        <f>'Order Form'!AZ24</f>
        <v/>
      </c>
      <c r="BC15" s="109" t="str">
        <f>'Order Form'!BA24</f>
        <v/>
      </c>
      <c r="BD15" s="109" t="str">
        <f>'Order Form'!BB24</f>
        <v/>
      </c>
      <c r="BE15" s="109" t="str">
        <f>'Order Form'!BC24</f>
        <v/>
      </c>
      <c r="BF15" s="109" t="str">
        <f>'Order Form'!BD24</f>
        <v/>
      </c>
      <c r="BG15" s="109" t="str">
        <f>'Order Form'!BE24</f>
        <v/>
      </c>
      <c r="BH15" s="109" t="str">
        <f>'Order Form'!BF24</f>
        <v/>
      </c>
      <c r="BI15" s="109" t="str">
        <f>'Order Form'!BG24</f>
        <v/>
      </c>
      <c r="BJ15" s="109" t="str">
        <f>'Order Form'!BH24</f>
        <v/>
      </c>
      <c r="BK15" s="110" t="str">
        <f>'Order Form'!BI24</f>
        <v/>
      </c>
      <c r="BL15" s="110" t="str">
        <f>'Order Form'!BJ24</f>
        <v/>
      </c>
      <c r="BM15" s="110" t="str">
        <f>'Order Form'!BK24</f>
        <v/>
      </c>
      <c r="BN15" s="110" t="str">
        <f>'Order Form'!BL24</f>
        <v/>
      </c>
      <c r="BO15" s="109" t="str">
        <f>'Order Form'!BM24</f>
        <v/>
      </c>
      <c r="BP15" s="109" t="str">
        <f>'Order Form'!BN24</f>
        <v/>
      </c>
      <c r="BQ15" s="109" t="str">
        <f>'Order Form'!BO24</f>
        <v/>
      </c>
      <c r="BR15" s="109" t="str">
        <f>'Order Form'!BP24</f>
        <v/>
      </c>
      <c r="BS15" s="109" t="str">
        <f>'Order Form'!BQ24</f>
        <v/>
      </c>
      <c r="BT15" s="109" t="str">
        <f>'Order Form'!BR24</f>
        <v/>
      </c>
      <c r="BU15" s="109" t="str">
        <f>'Order Form'!BS24</f>
        <v/>
      </c>
      <c r="BV15" s="109" t="str">
        <f>'Order Form'!BT24</f>
        <v/>
      </c>
      <c r="BW15" s="109" t="str">
        <f>'Order Form'!BU24</f>
        <v/>
      </c>
      <c r="BX15" s="109" t="str">
        <f>'Order Form'!BV24</f>
        <v/>
      </c>
      <c r="BY15" s="109" t="str">
        <f>'Order Form'!BW24</f>
        <v/>
      </c>
      <c r="BZ15" s="109" t="str">
        <f>'Order Form'!BX24</f>
        <v/>
      </c>
      <c r="CA15" s="109" t="str">
        <f>'Order Form'!BY24</f>
        <v/>
      </c>
      <c r="CB15" s="109" t="str">
        <f>'Order Form'!BZ24</f>
        <v/>
      </c>
      <c r="CC15" s="109" t="str">
        <f>'Order Form'!CA24</f>
        <v/>
      </c>
      <c r="CD15" s="109" t="str">
        <f>'Order Form'!CB24</f>
        <v/>
      </c>
      <c r="CE15" s="109" t="str">
        <f>'Order Form'!CC24</f>
        <v/>
      </c>
      <c r="CF15" s="109" t="str">
        <f>IF($V15=0,"",'Order Form'!CD24*$V15*$CH15)</f>
        <v/>
      </c>
      <c r="CG15" s="109" t="str">
        <f>IF($V15=0,"",'Order Form'!CE24)</f>
        <v/>
      </c>
      <c r="CH15" s="109" t="str">
        <f>'Order Form'!CF24</f>
        <v/>
      </c>
      <c r="CI15" s="109" t="str">
        <f>'Order Form'!CG24</f>
        <v/>
      </c>
      <c r="CJ15" s="109" t="str">
        <f>'Order Form'!CH24</f>
        <v/>
      </c>
      <c r="CK15" s="109" t="str">
        <f>'Order Form'!CI24</f>
        <v/>
      </c>
    </row>
    <row r="16" spans="1:91" s="39" customFormat="1" x14ac:dyDescent="0.25">
      <c r="B16" s="39" t="s">
        <v>66</v>
      </c>
      <c r="C16" s="39" t="s">
        <v>5644</v>
      </c>
      <c r="D16" s="39" t="s">
        <v>1739</v>
      </c>
      <c r="E16" s="511" t="s">
        <v>1741</v>
      </c>
      <c r="F16" s="511"/>
      <c r="G16" s="511"/>
      <c r="H16" s="511"/>
      <c r="I16" s="511"/>
      <c r="J16" s="45">
        <f ca="1">IF(B16="","",SUM(N16:S16))</f>
        <v>0</v>
      </c>
      <c r="K16" s="45">
        <f ca="1">IF(B16="","",J16-$L$4)</f>
        <v>0</v>
      </c>
      <c r="L16" s="42" t="e">
        <f ca="1">-1+(+J16/$L$4)</f>
        <v>#DIV/0!</v>
      </c>
      <c r="N16" s="134">
        <f>$AB$5</f>
        <v>0</v>
      </c>
      <c r="O16" s="39">
        <f ca="1">IF(N16="","",'Order Form'!$M$15)</f>
        <v>0</v>
      </c>
      <c r="P16" s="39">
        <f ca="1">IF(N16="","",'Order Form'!$N$15)</f>
        <v>0</v>
      </c>
      <c r="Q16" s="39">
        <f ca="1">IF(O16="","",'Order Form'!$O$15)</f>
        <v>0</v>
      </c>
      <c r="R16" s="131">
        <f>$CF$5</f>
        <v>0</v>
      </c>
      <c r="S16" s="135">
        <f>$CG$5</f>
        <v>0</v>
      </c>
      <c r="V16" s="39">
        <f>'Order Form'!B25</f>
        <v>0</v>
      </c>
      <c r="W16" s="9">
        <v>8</v>
      </c>
      <c r="X16" s="126" t="str">
        <f>'Order Form'!Y25</f>
        <v/>
      </c>
      <c r="Y16" s="109" t="str">
        <f>'Order Form'!Z25</f>
        <v/>
      </c>
      <c r="Z16" s="109" t="str">
        <f>'Order Form'!AA25</f>
        <v/>
      </c>
      <c r="AA16" s="109" t="str">
        <f>'Order Form'!AB25</f>
        <v/>
      </c>
      <c r="AB16" s="109" t="str">
        <f>'Order Form'!AC25</f>
        <v/>
      </c>
      <c r="AC16" s="109" t="str">
        <f>'Order Form'!AD25</f>
        <v/>
      </c>
      <c r="AD16" s="109" t="str">
        <f>'Order Form'!AE25</f>
        <v/>
      </c>
      <c r="AE16" s="109" t="str">
        <f>'Order Form'!AJ25</f>
        <v/>
      </c>
      <c r="AF16" s="109" t="str">
        <f>'Order Form'!AK25</f>
        <v/>
      </c>
      <c r="AG16" s="109" t="str">
        <f>'Order Form'!AL25</f>
        <v/>
      </c>
      <c r="AH16" s="109" t="str">
        <f>'Order Form'!AM25</f>
        <v/>
      </c>
      <c r="AI16" s="109" t="str">
        <f>'Order Form'!AN25</f>
        <v/>
      </c>
      <c r="AJ16" s="109" t="str">
        <f>'Order Form'!AO25</f>
        <v/>
      </c>
      <c r="AK16" s="109" t="str">
        <f>'Order Form'!AP25</f>
        <v/>
      </c>
      <c r="AL16" s="109" t="str">
        <f>'Order Form'!AQ25</f>
        <v/>
      </c>
      <c r="AM16" s="109" t="str">
        <f>'Order Form'!AR25</f>
        <v/>
      </c>
      <c r="AN16" s="109"/>
      <c r="AO16" s="109" t="str">
        <f>IF($V16=0,"",'Order Form'!AF25*$V16*$CH16)</f>
        <v/>
      </c>
      <c r="AP16" s="109" t="str">
        <f>IF($V16=0,"",'Order Form'!AG25*$V16*$CH16)</f>
        <v/>
      </c>
      <c r="AQ16" s="109" t="str">
        <f>'Order Form'!AH25</f>
        <v/>
      </c>
      <c r="AR16" s="109" t="str">
        <f>'Order Form'!AI25</f>
        <v/>
      </c>
      <c r="AU16" s="109" t="str">
        <f>IF(V16=0,"",'Order Form'!AS25*V16*CI16)</f>
        <v/>
      </c>
      <c r="AV16" s="109" t="str">
        <f>IF(V16=0,"",'Order Form'!AT25*V16*CI16)</f>
        <v/>
      </c>
      <c r="AW16" s="109" t="str">
        <f>'Order Form'!AU25</f>
        <v/>
      </c>
      <c r="AX16" s="109" t="str">
        <f>'Order Form'!AV25</f>
        <v/>
      </c>
      <c r="AY16" s="109" t="str">
        <f>'Order Form'!AW25</f>
        <v/>
      </c>
      <c r="AZ16" s="109" t="str">
        <f>'Order Form'!AX25</f>
        <v/>
      </c>
      <c r="BA16" s="109" t="str">
        <f>'Order Form'!AY25</f>
        <v/>
      </c>
      <c r="BB16" s="109" t="str">
        <f>'Order Form'!AZ25</f>
        <v/>
      </c>
      <c r="BC16" s="109" t="str">
        <f>'Order Form'!BA25</f>
        <v/>
      </c>
      <c r="BD16" s="109" t="str">
        <f>'Order Form'!BB25</f>
        <v/>
      </c>
      <c r="BE16" s="109" t="str">
        <f>'Order Form'!BC25</f>
        <v/>
      </c>
      <c r="BF16" s="109" t="str">
        <f>'Order Form'!BD25</f>
        <v/>
      </c>
      <c r="BG16" s="109" t="str">
        <f>'Order Form'!BE25</f>
        <v/>
      </c>
      <c r="BH16" s="109" t="str">
        <f>'Order Form'!BF25</f>
        <v/>
      </c>
      <c r="BI16" s="109" t="str">
        <f>'Order Form'!BG25</f>
        <v/>
      </c>
      <c r="BJ16" s="109" t="str">
        <f>'Order Form'!BH25</f>
        <v/>
      </c>
      <c r="BK16" s="110" t="str">
        <f>'Order Form'!BI25</f>
        <v/>
      </c>
      <c r="BL16" s="110" t="str">
        <f>'Order Form'!BJ25</f>
        <v/>
      </c>
      <c r="BM16" s="110" t="str">
        <f>'Order Form'!BK25</f>
        <v/>
      </c>
      <c r="BN16" s="110" t="str">
        <f>'Order Form'!BL25</f>
        <v/>
      </c>
      <c r="BO16" s="109" t="str">
        <f>'Order Form'!BM25</f>
        <v/>
      </c>
      <c r="BP16" s="109" t="str">
        <f>'Order Form'!BN25</f>
        <v/>
      </c>
      <c r="BQ16" s="109" t="str">
        <f>'Order Form'!BO25</f>
        <v/>
      </c>
      <c r="BR16" s="109" t="str">
        <f>'Order Form'!BP25</f>
        <v/>
      </c>
      <c r="BS16" s="109" t="str">
        <f>'Order Form'!BQ25</f>
        <v/>
      </c>
      <c r="BT16" s="109" t="str">
        <f>'Order Form'!BR25</f>
        <v/>
      </c>
      <c r="BU16" s="109" t="str">
        <f>'Order Form'!BS25</f>
        <v/>
      </c>
      <c r="BV16" s="109" t="str">
        <f>'Order Form'!BT25</f>
        <v/>
      </c>
      <c r="BW16" s="109" t="str">
        <f>'Order Form'!BU25</f>
        <v/>
      </c>
      <c r="BX16" s="109" t="str">
        <f>'Order Form'!BV25</f>
        <v/>
      </c>
      <c r="BY16" s="109" t="str">
        <f>'Order Form'!BW25</f>
        <v/>
      </c>
      <c r="BZ16" s="109" t="str">
        <f>'Order Form'!BX25</f>
        <v/>
      </c>
      <c r="CA16" s="109" t="str">
        <f>'Order Form'!BY25</f>
        <v/>
      </c>
      <c r="CB16" s="109" t="str">
        <f>'Order Form'!BZ25</f>
        <v/>
      </c>
      <c r="CC16" s="109" t="str">
        <f>'Order Form'!CA25</f>
        <v/>
      </c>
      <c r="CD16" s="109" t="str">
        <f>'Order Form'!CB25</f>
        <v/>
      </c>
      <c r="CE16" s="109" t="str">
        <f>'Order Form'!CC25</f>
        <v/>
      </c>
      <c r="CF16" s="109" t="str">
        <f>IF($V16=0,"",'Order Form'!CD25*$V16*$CH16)</f>
        <v/>
      </c>
      <c r="CG16" s="109" t="str">
        <f>IF($V16=0,"",'Order Form'!CE25)</f>
        <v/>
      </c>
      <c r="CH16" s="109" t="str">
        <f>'Order Form'!CF25</f>
        <v/>
      </c>
      <c r="CI16" s="109" t="str">
        <f>'Order Form'!CG25</f>
        <v/>
      </c>
      <c r="CJ16" s="109" t="str">
        <f>'Order Form'!CH25</f>
        <v/>
      </c>
      <c r="CK16" s="109" t="str">
        <f>'Order Form'!CI25</f>
        <v/>
      </c>
    </row>
    <row r="17" spans="2:89" s="39" customFormat="1" x14ac:dyDescent="0.25">
      <c r="B17" s="39" t="s">
        <v>66</v>
      </c>
      <c r="C17" s="39" t="s">
        <v>1737</v>
      </c>
      <c r="D17" s="39" t="s">
        <v>1739</v>
      </c>
      <c r="E17" s="511" t="s">
        <v>1741</v>
      </c>
      <c r="F17" s="511"/>
      <c r="G17" s="511"/>
      <c r="H17" s="511"/>
      <c r="I17" s="511"/>
      <c r="J17" s="45">
        <f t="shared" ca="1" si="1"/>
        <v>0</v>
      </c>
      <c r="K17" s="45">
        <f t="shared" ca="1" si="2"/>
        <v>0</v>
      </c>
      <c r="L17" s="42" t="e">
        <f ca="1">-1+(+J17/$L$4)</f>
        <v>#DIV/0!</v>
      </c>
      <c r="N17" s="134">
        <f>$AB$5</f>
        <v>0</v>
      </c>
      <c r="O17" s="39">
        <f ca="1">IF(N17="","",'Order Form'!$M$15)</f>
        <v>0</v>
      </c>
      <c r="P17" s="39">
        <f ca="1">IF(N17="","",'Order Form'!$N$15)</f>
        <v>0</v>
      </c>
      <c r="Q17" s="39">
        <f ca="1">IF(O17="","",'Order Form'!$O$15)</f>
        <v>0</v>
      </c>
      <c r="R17" s="131">
        <f>$AO$5</f>
        <v>0</v>
      </c>
      <c r="S17" s="135">
        <f>$AQ$5</f>
        <v>0</v>
      </c>
      <c r="V17" s="39">
        <f>'Order Form'!B26</f>
        <v>0</v>
      </c>
      <c r="W17" s="9">
        <v>9</v>
      </c>
      <c r="X17" s="126" t="str">
        <f>'Order Form'!Y26</f>
        <v/>
      </c>
      <c r="Y17" s="109" t="str">
        <f>'Order Form'!Z26</f>
        <v/>
      </c>
      <c r="Z17" s="109" t="str">
        <f>'Order Form'!AA26</f>
        <v/>
      </c>
      <c r="AA17" s="109" t="str">
        <f>'Order Form'!AB26</f>
        <v/>
      </c>
      <c r="AB17" s="109" t="str">
        <f>'Order Form'!AC26</f>
        <v/>
      </c>
      <c r="AC17" s="109" t="str">
        <f>'Order Form'!AD26</f>
        <v/>
      </c>
      <c r="AD17" s="109" t="str">
        <f>'Order Form'!AE26</f>
        <v/>
      </c>
      <c r="AE17" s="109" t="str">
        <f>'Order Form'!AJ26</f>
        <v/>
      </c>
      <c r="AF17" s="109" t="str">
        <f>'Order Form'!AK26</f>
        <v/>
      </c>
      <c r="AG17" s="109" t="str">
        <f>'Order Form'!AL26</f>
        <v/>
      </c>
      <c r="AH17" s="109" t="str">
        <f>'Order Form'!AM26</f>
        <v/>
      </c>
      <c r="AI17" s="109" t="str">
        <f>'Order Form'!AN26</f>
        <v/>
      </c>
      <c r="AJ17" s="109" t="str">
        <f>'Order Form'!AO26</f>
        <v/>
      </c>
      <c r="AK17" s="109" t="str">
        <f>'Order Form'!AP26</f>
        <v/>
      </c>
      <c r="AL17" s="109" t="str">
        <f>'Order Form'!AQ26</f>
        <v/>
      </c>
      <c r="AM17" s="109" t="str">
        <f>'Order Form'!AR26</f>
        <v/>
      </c>
      <c r="AN17" s="109"/>
      <c r="AO17" s="109" t="str">
        <f>IF($V17=0,"",'Order Form'!AF26*$V17*$CH17)</f>
        <v/>
      </c>
      <c r="AP17" s="109" t="str">
        <f>IF($V17=0,"",'Order Form'!AG26*$V17*$CH17)</f>
        <v/>
      </c>
      <c r="AQ17" s="109" t="str">
        <f>'Order Form'!AH26</f>
        <v/>
      </c>
      <c r="AR17" s="109" t="str">
        <f>'Order Form'!AI26</f>
        <v/>
      </c>
      <c r="AU17" s="109" t="str">
        <f>IF(V17=0,"",'Order Form'!AS26*V17*CI17)</f>
        <v/>
      </c>
      <c r="AV17" s="109" t="str">
        <f>IF(V17=0,"",'Order Form'!AT26*V17*CI17)</f>
        <v/>
      </c>
      <c r="AW17" s="109" t="str">
        <f>'Order Form'!AU26</f>
        <v/>
      </c>
      <c r="AX17" s="109" t="str">
        <f>'Order Form'!AV26</f>
        <v/>
      </c>
      <c r="AY17" s="109" t="str">
        <f>'Order Form'!AW26</f>
        <v/>
      </c>
      <c r="AZ17" s="109" t="str">
        <f>'Order Form'!AX26</f>
        <v/>
      </c>
      <c r="BA17" s="109" t="str">
        <f>'Order Form'!AY26</f>
        <v/>
      </c>
      <c r="BB17" s="109" t="str">
        <f>'Order Form'!AZ26</f>
        <v/>
      </c>
      <c r="BC17" s="109" t="str">
        <f>'Order Form'!BA26</f>
        <v/>
      </c>
      <c r="BD17" s="109" t="str">
        <f>'Order Form'!BB26</f>
        <v/>
      </c>
      <c r="BE17" s="109" t="str">
        <f>'Order Form'!BC26</f>
        <v/>
      </c>
      <c r="BF17" s="109" t="str">
        <f>'Order Form'!BD26</f>
        <v/>
      </c>
      <c r="BG17" s="109" t="str">
        <f>'Order Form'!BE26</f>
        <v/>
      </c>
      <c r="BH17" s="109" t="str">
        <f>'Order Form'!BF26</f>
        <v/>
      </c>
      <c r="BI17" s="109" t="str">
        <f>'Order Form'!BG26</f>
        <v/>
      </c>
      <c r="BJ17" s="109" t="str">
        <f>'Order Form'!BH26</f>
        <v/>
      </c>
      <c r="BK17" s="110" t="str">
        <f>'Order Form'!BI26</f>
        <v/>
      </c>
      <c r="BL17" s="110" t="str">
        <f>'Order Form'!BJ26</f>
        <v/>
      </c>
      <c r="BM17" s="110" t="str">
        <f>'Order Form'!BK26</f>
        <v/>
      </c>
      <c r="BN17" s="110" t="str">
        <f>'Order Form'!BL26</f>
        <v/>
      </c>
      <c r="BO17" s="109" t="str">
        <f>'Order Form'!BM26</f>
        <v/>
      </c>
      <c r="BP17" s="109" t="str">
        <f>'Order Form'!BN26</f>
        <v/>
      </c>
      <c r="BQ17" s="109" t="str">
        <f>'Order Form'!BO26</f>
        <v/>
      </c>
      <c r="BR17" s="109" t="str">
        <f>'Order Form'!BP26</f>
        <v/>
      </c>
      <c r="BS17" s="109" t="str">
        <f>'Order Form'!BQ26</f>
        <v/>
      </c>
      <c r="BT17" s="109" t="str">
        <f>'Order Form'!BR26</f>
        <v/>
      </c>
      <c r="BU17" s="109" t="str">
        <f>'Order Form'!BS26</f>
        <v/>
      </c>
      <c r="BV17" s="109" t="str">
        <f>'Order Form'!BT26</f>
        <v/>
      </c>
      <c r="BW17" s="109" t="str">
        <f>'Order Form'!BU26</f>
        <v/>
      </c>
      <c r="BX17" s="109" t="str">
        <f>'Order Form'!BV26</f>
        <v/>
      </c>
      <c r="BY17" s="109" t="str">
        <f>'Order Form'!BW26</f>
        <v/>
      </c>
      <c r="BZ17" s="109" t="str">
        <f>'Order Form'!BX26</f>
        <v/>
      </c>
      <c r="CA17" s="109" t="str">
        <f>'Order Form'!BY26</f>
        <v/>
      </c>
      <c r="CB17" s="109" t="str">
        <f>'Order Form'!BZ26</f>
        <v/>
      </c>
      <c r="CC17" s="109" t="str">
        <f>'Order Form'!CA26</f>
        <v/>
      </c>
      <c r="CD17" s="109" t="str">
        <f>'Order Form'!CB26</f>
        <v/>
      </c>
      <c r="CE17" s="109" t="str">
        <f>'Order Form'!CC26</f>
        <v/>
      </c>
      <c r="CF17" s="109" t="str">
        <f>IF($V17=0,"",'Order Form'!CD26*$V17*$CH17)</f>
        <v/>
      </c>
      <c r="CG17" s="109" t="str">
        <f>IF($V17=0,"",'Order Form'!CE26)</f>
        <v/>
      </c>
      <c r="CH17" s="109" t="str">
        <f>'Order Form'!CF26</f>
        <v/>
      </c>
      <c r="CI17" s="109" t="str">
        <f>'Order Form'!CG26</f>
        <v/>
      </c>
      <c r="CJ17" s="109" t="str">
        <f>'Order Form'!CH26</f>
        <v/>
      </c>
      <c r="CK17" s="109" t="str">
        <f>'Order Form'!CI26</f>
        <v/>
      </c>
    </row>
    <row r="18" spans="2:89" s="39" customFormat="1" x14ac:dyDescent="0.25">
      <c r="J18" s="45"/>
      <c r="K18" s="45"/>
      <c r="N18" s="132"/>
      <c r="S18" s="133"/>
      <c r="V18" s="39">
        <f>'Order Form'!B27</f>
        <v>0</v>
      </c>
      <c r="W18" s="9">
        <v>10</v>
      </c>
      <c r="X18" s="126" t="str">
        <f>'Order Form'!Y27</f>
        <v/>
      </c>
      <c r="Y18" s="109" t="str">
        <f>'Order Form'!Z27</f>
        <v/>
      </c>
      <c r="Z18" s="109" t="str">
        <f>'Order Form'!AA27</f>
        <v/>
      </c>
      <c r="AA18" s="109" t="str">
        <f>'Order Form'!AB27</f>
        <v/>
      </c>
      <c r="AB18" s="109" t="str">
        <f>'Order Form'!AC27</f>
        <v/>
      </c>
      <c r="AC18" s="109" t="str">
        <f>'Order Form'!AD27</f>
        <v/>
      </c>
      <c r="AD18" s="109" t="str">
        <f>'Order Form'!AE27</f>
        <v/>
      </c>
      <c r="AE18" s="109" t="str">
        <f>'Order Form'!AJ27</f>
        <v/>
      </c>
      <c r="AF18" s="109" t="str">
        <f>'Order Form'!AK27</f>
        <v/>
      </c>
      <c r="AG18" s="109" t="str">
        <f>'Order Form'!AL27</f>
        <v/>
      </c>
      <c r="AH18" s="109" t="str">
        <f>'Order Form'!AM27</f>
        <v/>
      </c>
      <c r="AI18" s="109" t="str">
        <f>'Order Form'!AN27</f>
        <v/>
      </c>
      <c r="AJ18" s="109" t="str">
        <f>'Order Form'!AO27</f>
        <v/>
      </c>
      <c r="AK18" s="109" t="str">
        <f>'Order Form'!AP27</f>
        <v/>
      </c>
      <c r="AL18" s="109" t="str">
        <f>'Order Form'!AQ27</f>
        <v/>
      </c>
      <c r="AM18" s="109" t="str">
        <f>'Order Form'!AR27</f>
        <v/>
      </c>
      <c r="AN18" s="109"/>
      <c r="AO18" s="109" t="str">
        <f>IF($V18=0,"",'Order Form'!AF27*$V18*$CH18)</f>
        <v/>
      </c>
      <c r="AP18" s="109" t="str">
        <f>IF($V18=0,"",'Order Form'!AG27*$V18*$CH18)</f>
        <v/>
      </c>
      <c r="AQ18" s="109" t="str">
        <f>'Order Form'!AH27</f>
        <v/>
      </c>
      <c r="AR18" s="109" t="str">
        <f>'Order Form'!AI27</f>
        <v/>
      </c>
      <c r="AU18" s="109" t="str">
        <f>IF(V18=0,"",'Order Form'!AS27*V18*CI18)</f>
        <v/>
      </c>
      <c r="AV18" s="109" t="str">
        <f>IF(V18=0,"",'Order Form'!AT27*V18*CI18)</f>
        <v/>
      </c>
      <c r="AW18" s="109" t="str">
        <f>'Order Form'!AU27</f>
        <v/>
      </c>
      <c r="AX18" s="109" t="str">
        <f>'Order Form'!AV27</f>
        <v/>
      </c>
      <c r="AY18" s="109" t="str">
        <f>'Order Form'!AW27</f>
        <v/>
      </c>
      <c r="AZ18" s="109" t="str">
        <f>'Order Form'!AX27</f>
        <v/>
      </c>
      <c r="BA18" s="109" t="str">
        <f>'Order Form'!AY27</f>
        <v/>
      </c>
      <c r="BB18" s="109" t="str">
        <f>'Order Form'!AZ27</f>
        <v/>
      </c>
      <c r="BC18" s="109" t="str">
        <f>'Order Form'!BA27</f>
        <v/>
      </c>
      <c r="BD18" s="109" t="str">
        <f>'Order Form'!BB27</f>
        <v/>
      </c>
      <c r="BE18" s="109" t="str">
        <f>'Order Form'!BC27</f>
        <v/>
      </c>
      <c r="BF18" s="109" t="str">
        <f>'Order Form'!BD27</f>
        <v/>
      </c>
      <c r="BG18" s="109" t="str">
        <f>'Order Form'!BE27</f>
        <v/>
      </c>
      <c r="BH18" s="109" t="str">
        <f>'Order Form'!BF27</f>
        <v/>
      </c>
      <c r="BI18" s="109" t="str">
        <f>'Order Form'!BG27</f>
        <v/>
      </c>
      <c r="BJ18" s="109" t="str">
        <f>'Order Form'!BH27</f>
        <v/>
      </c>
      <c r="BK18" s="110" t="str">
        <f>'Order Form'!BI27</f>
        <v/>
      </c>
      <c r="BL18" s="110" t="str">
        <f>'Order Form'!BJ27</f>
        <v/>
      </c>
      <c r="BM18" s="110" t="str">
        <f>'Order Form'!BK27</f>
        <v/>
      </c>
      <c r="BN18" s="110" t="str">
        <f>'Order Form'!BL27</f>
        <v/>
      </c>
      <c r="BO18" s="109" t="str">
        <f>'Order Form'!BM27</f>
        <v/>
      </c>
      <c r="BP18" s="109" t="str">
        <f>'Order Form'!BN27</f>
        <v/>
      </c>
      <c r="BQ18" s="109" t="str">
        <f>'Order Form'!BO27</f>
        <v/>
      </c>
      <c r="BR18" s="109" t="str">
        <f>'Order Form'!BP27</f>
        <v/>
      </c>
      <c r="BS18" s="109" t="str">
        <f>'Order Form'!BQ27</f>
        <v/>
      </c>
      <c r="BT18" s="109" t="str">
        <f>'Order Form'!BR27</f>
        <v/>
      </c>
      <c r="BU18" s="109" t="str">
        <f>'Order Form'!BS27</f>
        <v/>
      </c>
      <c r="BV18" s="109" t="str">
        <f>'Order Form'!BT27</f>
        <v/>
      </c>
      <c r="BW18" s="109" t="str">
        <f>'Order Form'!BU27</f>
        <v/>
      </c>
      <c r="BX18" s="109" t="str">
        <f>'Order Form'!BV27</f>
        <v/>
      </c>
      <c r="BY18" s="109" t="str">
        <f>'Order Form'!BW27</f>
        <v/>
      </c>
      <c r="BZ18" s="109" t="str">
        <f>'Order Form'!BX27</f>
        <v/>
      </c>
      <c r="CA18" s="109" t="str">
        <f>'Order Form'!BY27</f>
        <v/>
      </c>
      <c r="CB18" s="109" t="str">
        <f>'Order Form'!BZ27</f>
        <v/>
      </c>
      <c r="CC18" s="109" t="str">
        <f>'Order Form'!CA27</f>
        <v/>
      </c>
      <c r="CD18" s="109" t="str">
        <f>'Order Form'!CB27</f>
        <v/>
      </c>
      <c r="CE18" s="109" t="str">
        <f>'Order Form'!CC27</f>
        <v/>
      </c>
      <c r="CF18" s="109" t="str">
        <f>IF($V18=0,"",'Order Form'!CD27*$V18*$CH18)</f>
        <v/>
      </c>
      <c r="CG18" s="109" t="str">
        <f>IF($V18=0,"",'Order Form'!CE27)</f>
        <v/>
      </c>
      <c r="CH18" s="109" t="str">
        <f>'Order Form'!CF27</f>
        <v/>
      </c>
      <c r="CI18" s="109" t="str">
        <f>'Order Form'!CG27</f>
        <v/>
      </c>
      <c r="CJ18" s="109" t="str">
        <f>'Order Form'!CH27</f>
        <v/>
      </c>
      <c r="CK18" s="109" t="str">
        <f>'Order Form'!CI27</f>
        <v/>
      </c>
    </row>
    <row r="19" spans="2:89" s="39" customFormat="1" x14ac:dyDescent="0.25">
      <c r="B19" s="39" t="s">
        <v>3264</v>
      </c>
      <c r="C19" s="39" t="s">
        <v>1738</v>
      </c>
      <c r="D19" s="39" t="s">
        <v>1739</v>
      </c>
      <c r="E19" s="511" t="s">
        <v>3265</v>
      </c>
      <c r="F19" s="511"/>
      <c r="G19" s="511"/>
      <c r="H19" s="511"/>
      <c r="I19" s="511"/>
      <c r="J19" s="45">
        <f t="shared" si="1"/>
        <v>0</v>
      </c>
      <c r="K19" s="45">
        <f t="shared" ca="1" si="2"/>
        <v>0</v>
      </c>
      <c r="L19" s="42" t="e">
        <f ca="1">-1+(+J19/$L$4)</f>
        <v>#DIV/0!</v>
      </c>
      <c r="N19" s="134">
        <f>$AC$5</f>
        <v>0</v>
      </c>
      <c r="O19" s="39">
        <v>0</v>
      </c>
      <c r="P19" s="39">
        <v>0</v>
      </c>
      <c r="Q19" s="39">
        <v>0</v>
      </c>
      <c r="R19" s="39" t="s">
        <v>4002</v>
      </c>
      <c r="S19" s="133" t="s">
        <v>4002</v>
      </c>
      <c r="V19" s="39">
        <f>'Order Form'!B28</f>
        <v>0</v>
      </c>
      <c r="W19" s="9">
        <v>11</v>
      </c>
      <c r="X19" s="126" t="str">
        <f>'Order Form'!Y28</f>
        <v/>
      </c>
      <c r="Y19" s="109" t="str">
        <f>'Order Form'!Z28</f>
        <v/>
      </c>
      <c r="Z19" s="109" t="str">
        <f>'Order Form'!AA28</f>
        <v/>
      </c>
      <c r="AA19" s="109" t="str">
        <f>'Order Form'!AB28</f>
        <v/>
      </c>
      <c r="AB19" s="109" t="str">
        <f>'Order Form'!AC28</f>
        <v/>
      </c>
      <c r="AC19" s="109" t="str">
        <f>'Order Form'!AD28</f>
        <v/>
      </c>
      <c r="AD19" s="109" t="str">
        <f>'Order Form'!AE28</f>
        <v/>
      </c>
      <c r="AE19" s="109" t="str">
        <f>'Order Form'!AJ28</f>
        <v/>
      </c>
      <c r="AF19" s="109" t="str">
        <f>'Order Form'!AK28</f>
        <v/>
      </c>
      <c r="AG19" s="109" t="str">
        <f>'Order Form'!AL28</f>
        <v/>
      </c>
      <c r="AH19" s="109" t="str">
        <f>'Order Form'!AM28</f>
        <v/>
      </c>
      <c r="AI19" s="109" t="str">
        <f>'Order Form'!AN28</f>
        <v/>
      </c>
      <c r="AJ19" s="109" t="str">
        <f>'Order Form'!AO28</f>
        <v/>
      </c>
      <c r="AK19" s="109" t="str">
        <f>'Order Form'!AP28</f>
        <v/>
      </c>
      <c r="AL19" s="109" t="str">
        <f>'Order Form'!AQ28</f>
        <v/>
      </c>
      <c r="AM19" s="109" t="str">
        <f>'Order Form'!AR28</f>
        <v/>
      </c>
      <c r="AN19" s="109"/>
      <c r="AO19" s="109" t="str">
        <f>IF($V19=0,"",'Order Form'!AF28*$V19*$CH19)</f>
        <v/>
      </c>
      <c r="AP19" s="109" t="str">
        <f>IF($V19=0,"",'Order Form'!AG28*$V19*$CH19)</f>
        <v/>
      </c>
      <c r="AQ19" s="109" t="str">
        <f>'Order Form'!AH28</f>
        <v/>
      </c>
      <c r="AR19" s="109" t="str">
        <f>'Order Form'!AI28</f>
        <v/>
      </c>
      <c r="AU19" s="109" t="str">
        <f>IF(V19=0,"",'Order Form'!AS28*V19*CI19)</f>
        <v/>
      </c>
      <c r="AV19" s="109" t="str">
        <f>IF(V19=0,"",'Order Form'!AT28*V19*CI19)</f>
        <v/>
      </c>
      <c r="AW19" s="109" t="str">
        <f>'Order Form'!AU28</f>
        <v/>
      </c>
      <c r="AX19" s="109" t="str">
        <f>'Order Form'!AV28</f>
        <v/>
      </c>
      <c r="AY19" s="109" t="str">
        <f>'Order Form'!AW28</f>
        <v/>
      </c>
      <c r="AZ19" s="109" t="str">
        <f>'Order Form'!AX28</f>
        <v/>
      </c>
      <c r="BA19" s="109" t="str">
        <f>'Order Form'!AY28</f>
        <v/>
      </c>
      <c r="BB19" s="109" t="str">
        <f>'Order Form'!AZ28</f>
        <v/>
      </c>
      <c r="BC19" s="109" t="str">
        <f>'Order Form'!BA28</f>
        <v/>
      </c>
      <c r="BD19" s="109" t="str">
        <f>'Order Form'!BB28</f>
        <v/>
      </c>
      <c r="BE19" s="109" t="str">
        <f>'Order Form'!BC28</f>
        <v/>
      </c>
      <c r="BF19" s="109" t="str">
        <f>'Order Form'!BD28</f>
        <v/>
      </c>
      <c r="BG19" s="109" t="str">
        <f>'Order Form'!BE28</f>
        <v/>
      </c>
      <c r="BH19" s="109" t="str">
        <f>'Order Form'!BF28</f>
        <v/>
      </c>
      <c r="BI19" s="109" t="str">
        <f>'Order Form'!BG28</f>
        <v/>
      </c>
      <c r="BJ19" s="109" t="str">
        <f>'Order Form'!BH28</f>
        <v/>
      </c>
      <c r="BK19" s="110" t="str">
        <f>'Order Form'!BI28</f>
        <v/>
      </c>
      <c r="BL19" s="110" t="str">
        <f>'Order Form'!BJ28</f>
        <v/>
      </c>
      <c r="BM19" s="110" t="str">
        <f>'Order Form'!BK28</f>
        <v/>
      </c>
      <c r="BN19" s="110" t="str">
        <f>'Order Form'!BL28</f>
        <v/>
      </c>
      <c r="BO19" s="109" t="str">
        <f>'Order Form'!BM28</f>
        <v/>
      </c>
      <c r="BP19" s="109" t="str">
        <f>'Order Form'!BN28</f>
        <v/>
      </c>
      <c r="BQ19" s="109" t="str">
        <f>'Order Form'!BO28</f>
        <v/>
      </c>
      <c r="BR19" s="109" t="str">
        <f>'Order Form'!BP28</f>
        <v/>
      </c>
      <c r="BS19" s="109" t="str">
        <f>'Order Form'!BQ28</f>
        <v/>
      </c>
      <c r="BT19" s="109" t="str">
        <f>'Order Form'!BR28</f>
        <v/>
      </c>
      <c r="BU19" s="109" t="str">
        <f>'Order Form'!BS28</f>
        <v/>
      </c>
      <c r="BV19" s="109" t="str">
        <f>'Order Form'!BT28</f>
        <v/>
      </c>
      <c r="BW19" s="109" t="str">
        <f>'Order Form'!BU28</f>
        <v/>
      </c>
      <c r="BX19" s="109" t="str">
        <f>'Order Form'!BV28</f>
        <v/>
      </c>
      <c r="BY19" s="109" t="str">
        <f>'Order Form'!BW28</f>
        <v/>
      </c>
      <c r="BZ19" s="109" t="str">
        <f>'Order Form'!BX28</f>
        <v/>
      </c>
      <c r="CA19" s="109" t="str">
        <f>'Order Form'!BY28</f>
        <v/>
      </c>
      <c r="CB19" s="109" t="str">
        <f>'Order Form'!BZ28</f>
        <v/>
      </c>
      <c r="CC19" s="109" t="str">
        <f>'Order Form'!CA28</f>
        <v/>
      </c>
      <c r="CD19" s="109" t="str">
        <f>'Order Form'!CB28</f>
        <v/>
      </c>
      <c r="CE19" s="109" t="str">
        <f>'Order Form'!CC28</f>
        <v/>
      </c>
      <c r="CF19" s="109" t="str">
        <f>IF($V19=0,"",'Order Form'!CD28*$V19*$CH19)</f>
        <v/>
      </c>
      <c r="CG19" s="109" t="str">
        <f>IF($V19=0,"",'Order Form'!CE28)</f>
        <v/>
      </c>
      <c r="CH19" s="109" t="str">
        <f>'Order Form'!CF28</f>
        <v/>
      </c>
      <c r="CI19" s="109" t="str">
        <f>'Order Form'!CG28</f>
        <v/>
      </c>
      <c r="CJ19" s="109" t="str">
        <f>'Order Form'!CH28</f>
        <v/>
      </c>
      <c r="CK19" s="109" t="str">
        <f>'Order Form'!CI28</f>
        <v/>
      </c>
    </row>
    <row r="20" spans="2:89" s="39" customFormat="1" x14ac:dyDescent="0.25">
      <c r="B20" s="39" t="s">
        <v>3264</v>
      </c>
      <c r="C20" s="39" t="s">
        <v>5644</v>
      </c>
      <c r="D20" s="39" t="s">
        <v>1739</v>
      </c>
      <c r="E20" s="511" t="s">
        <v>3265</v>
      </c>
      <c r="F20" s="511"/>
      <c r="G20" s="511"/>
      <c r="H20" s="511"/>
      <c r="I20" s="511"/>
      <c r="J20" s="45">
        <f>IF(B20="","",SUM(N20:S20))</f>
        <v>0</v>
      </c>
      <c r="K20" s="45">
        <f ca="1">IF(B20="","",J20-$L$4)</f>
        <v>0</v>
      </c>
      <c r="L20" s="42" t="e">
        <f ca="1">-1+(+J20/$L$4)</f>
        <v>#DIV/0!</v>
      </c>
      <c r="N20" s="134">
        <f>$AC$5</f>
        <v>0</v>
      </c>
      <c r="O20" s="39">
        <v>0</v>
      </c>
      <c r="P20" s="39">
        <v>0</v>
      </c>
      <c r="Q20" s="39">
        <v>0</v>
      </c>
      <c r="R20" s="131">
        <f>$CF$5</f>
        <v>0</v>
      </c>
      <c r="S20" s="135">
        <f>$CG$5</f>
        <v>0</v>
      </c>
      <c r="V20" s="39">
        <f>'Order Form'!B29</f>
        <v>0</v>
      </c>
      <c r="W20" s="9">
        <v>12</v>
      </c>
      <c r="X20" s="126" t="str">
        <f>'Order Form'!Y29</f>
        <v/>
      </c>
      <c r="Y20" s="109" t="str">
        <f>'Order Form'!Z29</f>
        <v/>
      </c>
      <c r="Z20" s="109" t="str">
        <f>'Order Form'!AA29</f>
        <v/>
      </c>
      <c r="AA20" s="109" t="str">
        <f>'Order Form'!AB29</f>
        <v/>
      </c>
      <c r="AB20" s="109" t="str">
        <f>'Order Form'!AC29</f>
        <v/>
      </c>
      <c r="AC20" s="109" t="str">
        <f>'Order Form'!AD29</f>
        <v/>
      </c>
      <c r="AD20" s="109" t="str">
        <f>'Order Form'!AE29</f>
        <v/>
      </c>
      <c r="AE20" s="109" t="str">
        <f>'Order Form'!AJ29</f>
        <v/>
      </c>
      <c r="AF20" s="109" t="str">
        <f>'Order Form'!AK29</f>
        <v/>
      </c>
      <c r="AG20" s="109" t="str">
        <f>'Order Form'!AL29</f>
        <v/>
      </c>
      <c r="AH20" s="109" t="str">
        <f>'Order Form'!AM29</f>
        <v/>
      </c>
      <c r="AI20" s="109" t="str">
        <f>'Order Form'!AN29</f>
        <v/>
      </c>
      <c r="AJ20" s="109" t="str">
        <f>'Order Form'!AO29</f>
        <v/>
      </c>
      <c r="AK20" s="109" t="str">
        <f>'Order Form'!AP29</f>
        <v/>
      </c>
      <c r="AL20" s="109" t="str">
        <f>'Order Form'!AQ29</f>
        <v/>
      </c>
      <c r="AM20" s="109" t="str">
        <f>'Order Form'!AR29</f>
        <v/>
      </c>
      <c r="AN20" s="109"/>
      <c r="AO20" s="109" t="str">
        <f>IF($V20=0,"",'Order Form'!AF29*$V20*$CH20)</f>
        <v/>
      </c>
      <c r="AP20" s="109" t="str">
        <f>IF($V20=0,"",'Order Form'!AG29*$V20*$CH20)</f>
        <v/>
      </c>
      <c r="AQ20" s="109" t="str">
        <f>'Order Form'!AH29</f>
        <v/>
      </c>
      <c r="AR20" s="109" t="str">
        <f>'Order Form'!AI29</f>
        <v/>
      </c>
      <c r="AU20" s="109" t="str">
        <f>IF(V20=0,"",'Order Form'!AS29*V20*CI20)</f>
        <v/>
      </c>
      <c r="AV20" s="109" t="str">
        <f>IF(V20=0,"",'Order Form'!AT29*V20*CI20)</f>
        <v/>
      </c>
      <c r="AW20" s="109" t="str">
        <f>'Order Form'!AU29</f>
        <v/>
      </c>
      <c r="AX20" s="109" t="str">
        <f>'Order Form'!AV29</f>
        <v/>
      </c>
      <c r="AY20" s="109" t="str">
        <f>'Order Form'!AW29</f>
        <v/>
      </c>
      <c r="AZ20" s="109" t="str">
        <f>'Order Form'!AX29</f>
        <v/>
      </c>
      <c r="BA20" s="109" t="str">
        <f>'Order Form'!AY29</f>
        <v/>
      </c>
      <c r="BB20" s="109" t="str">
        <f>'Order Form'!AZ29</f>
        <v/>
      </c>
      <c r="BC20" s="109" t="str">
        <f>'Order Form'!BA29</f>
        <v/>
      </c>
      <c r="BD20" s="109" t="str">
        <f>'Order Form'!BB29</f>
        <v/>
      </c>
      <c r="BE20" s="109" t="str">
        <f>'Order Form'!BC29</f>
        <v/>
      </c>
      <c r="BF20" s="109" t="str">
        <f>'Order Form'!BD29</f>
        <v/>
      </c>
      <c r="BG20" s="109" t="str">
        <f>'Order Form'!BE29</f>
        <v/>
      </c>
      <c r="BH20" s="109" t="str">
        <f>'Order Form'!BF29</f>
        <v/>
      </c>
      <c r="BI20" s="109" t="str">
        <f>'Order Form'!BG29</f>
        <v/>
      </c>
      <c r="BJ20" s="109" t="str">
        <f>'Order Form'!BH29</f>
        <v/>
      </c>
      <c r="BK20" s="110" t="str">
        <f>'Order Form'!BI29</f>
        <v/>
      </c>
      <c r="BL20" s="110" t="str">
        <f>'Order Form'!BJ29</f>
        <v/>
      </c>
      <c r="BM20" s="110" t="str">
        <f>'Order Form'!BK29</f>
        <v/>
      </c>
      <c r="BN20" s="110" t="str">
        <f>'Order Form'!BL29</f>
        <v/>
      </c>
      <c r="BO20" s="109" t="str">
        <f>'Order Form'!BM29</f>
        <v/>
      </c>
      <c r="BP20" s="109" t="str">
        <f>'Order Form'!BN29</f>
        <v/>
      </c>
      <c r="BQ20" s="109" t="str">
        <f>'Order Form'!BO29</f>
        <v/>
      </c>
      <c r="BR20" s="109" t="str">
        <f>'Order Form'!BP29</f>
        <v/>
      </c>
      <c r="BS20" s="109" t="str">
        <f>'Order Form'!BQ29</f>
        <v/>
      </c>
      <c r="BT20" s="109" t="str">
        <f>'Order Form'!BR29</f>
        <v/>
      </c>
      <c r="BU20" s="109" t="str">
        <f>'Order Form'!BS29</f>
        <v/>
      </c>
      <c r="BV20" s="109" t="str">
        <f>'Order Form'!BT29</f>
        <v/>
      </c>
      <c r="BW20" s="109" t="str">
        <f>'Order Form'!BU29</f>
        <v/>
      </c>
      <c r="BX20" s="109" t="str">
        <f>'Order Form'!BV29</f>
        <v/>
      </c>
      <c r="BY20" s="109" t="str">
        <f>'Order Form'!BW29</f>
        <v/>
      </c>
      <c r="BZ20" s="109" t="str">
        <f>'Order Form'!BX29</f>
        <v/>
      </c>
      <c r="CA20" s="109" t="str">
        <f>'Order Form'!BY29</f>
        <v/>
      </c>
      <c r="CB20" s="109" t="str">
        <f>'Order Form'!BZ29</f>
        <v/>
      </c>
      <c r="CC20" s="109" t="str">
        <f>'Order Form'!CA29</f>
        <v/>
      </c>
      <c r="CD20" s="109" t="str">
        <f>'Order Form'!CB29</f>
        <v/>
      </c>
      <c r="CE20" s="109" t="str">
        <f>'Order Form'!CC29</f>
        <v/>
      </c>
      <c r="CF20" s="109" t="str">
        <f>IF($V20=0,"",'Order Form'!CD29*$V20*$CH20)</f>
        <v/>
      </c>
      <c r="CG20" s="109" t="str">
        <f>IF($V20=0,"",'Order Form'!CE29)</f>
        <v/>
      </c>
      <c r="CH20" s="109" t="str">
        <f>'Order Form'!CF29</f>
        <v/>
      </c>
      <c r="CI20" s="109" t="str">
        <f>'Order Form'!CG29</f>
        <v/>
      </c>
      <c r="CJ20" s="109" t="str">
        <f>'Order Form'!CH29</f>
        <v/>
      </c>
      <c r="CK20" s="109" t="str">
        <f>'Order Form'!CI29</f>
        <v/>
      </c>
    </row>
    <row r="21" spans="2:89" s="39" customFormat="1" x14ac:dyDescent="0.25">
      <c r="B21" s="39" t="s">
        <v>3264</v>
      </c>
      <c r="C21" s="39" t="s">
        <v>1737</v>
      </c>
      <c r="D21" s="39" t="s">
        <v>1739</v>
      </c>
      <c r="E21" s="511" t="s">
        <v>3265</v>
      </c>
      <c r="F21" s="511"/>
      <c r="G21" s="511"/>
      <c r="H21" s="511"/>
      <c r="I21" s="511"/>
      <c r="J21" s="45">
        <f>IF(B21="","",SUM(N21:S21))</f>
        <v>0</v>
      </c>
      <c r="K21" s="45">
        <f ca="1">IF(B21="","",J21-$L$4)</f>
        <v>0</v>
      </c>
      <c r="L21" s="42" t="e">
        <f ca="1">-1+(+J21/$L$4)</f>
        <v>#DIV/0!</v>
      </c>
      <c r="N21" s="134">
        <f>$AC$5</f>
        <v>0</v>
      </c>
      <c r="O21" s="39">
        <v>0</v>
      </c>
      <c r="P21" s="39">
        <v>0</v>
      </c>
      <c r="Q21" s="39">
        <v>0</v>
      </c>
      <c r="R21" s="131">
        <f>$AO$5</f>
        <v>0</v>
      </c>
      <c r="S21" s="135">
        <f>$AQ$5</f>
        <v>0</v>
      </c>
      <c r="V21" s="39">
        <f>'Order Form'!B30</f>
        <v>0</v>
      </c>
      <c r="W21" s="9">
        <v>13</v>
      </c>
      <c r="X21" s="126" t="str">
        <f>'Order Form'!Y30</f>
        <v/>
      </c>
      <c r="Y21" s="109" t="str">
        <f>'Order Form'!Z30</f>
        <v/>
      </c>
      <c r="Z21" s="109" t="str">
        <f>'Order Form'!AA30</f>
        <v/>
      </c>
      <c r="AA21" s="109" t="str">
        <f>'Order Form'!AB30</f>
        <v/>
      </c>
      <c r="AB21" s="109" t="str">
        <f>'Order Form'!AC30</f>
        <v/>
      </c>
      <c r="AC21" s="109" t="str">
        <f>'Order Form'!AD30</f>
        <v/>
      </c>
      <c r="AD21" s="109" t="str">
        <f>'Order Form'!AE30</f>
        <v/>
      </c>
      <c r="AE21" s="109" t="str">
        <f>'Order Form'!AJ30</f>
        <v/>
      </c>
      <c r="AF21" s="109" t="str">
        <f>'Order Form'!AK30</f>
        <v/>
      </c>
      <c r="AG21" s="109" t="str">
        <f>'Order Form'!AL30</f>
        <v/>
      </c>
      <c r="AH21" s="109" t="str">
        <f>'Order Form'!AM30</f>
        <v/>
      </c>
      <c r="AI21" s="109" t="str">
        <f>'Order Form'!AN30</f>
        <v/>
      </c>
      <c r="AJ21" s="109" t="str">
        <f>'Order Form'!AO30</f>
        <v/>
      </c>
      <c r="AK21" s="109" t="str">
        <f>'Order Form'!AP30</f>
        <v/>
      </c>
      <c r="AL21" s="109" t="str">
        <f>'Order Form'!AQ30</f>
        <v/>
      </c>
      <c r="AM21" s="109" t="str">
        <f>'Order Form'!AR30</f>
        <v/>
      </c>
      <c r="AN21" s="109"/>
      <c r="AO21" s="109" t="str">
        <f>IF($V21=0,"",'Order Form'!AF30*$V21*$CH21)</f>
        <v/>
      </c>
      <c r="AP21" s="109" t="str">
        <f>IF($V21=0,"",'Order Form'!AG30*$V21*$CH21)</f>
        <v/>
      </c>
      <c r="AQ21" s="109" t="str">
        <f>'Order Form'!AH30</f>
        <v/>
      </c>
      <c r="AR21" s="109" t="str">
        <f>'Order Form'!AI30</f>
        <v/>
      </c>
      <c r="AU21" s="109" t="str">
        <f>IF(V21=0,"",'Order Form'!AS30*V21*CI21)</f>
        <v/>
      </c>
      <c r="AV21" s="109" t="str">
        <f>IF(V21=0,"",'Order Form'!AT30*V21*CI21)</f>
        <v/>
      </c>
      <c r="AW21" s="109" t="str">
        <f>'Order Form'!AU30</f>
        <v/>
      </c>
      <c r="AX21" s="109" t="str">
        <f>'Order Form'!AV30</f>
        <v/>
      </c>
      <c r="AY21" s="109" t="str">
        <f>'Order Form'!AW30</f>
        <v/>
      </c>
      <c r="AZ21" s="109" t="str">
        <f>'Order Form'!AX30</f>
        <v/>
      </c>
      <c r="BA21" s="109" t="str">
        <f>'Order Form'!AY30</f>
        <v/>
      </c>
      <c r="BB21" s="109" t="str">
        <f>'Order Form'!AZ30</f>
        <v/>
      </c>
      <c r="BC21" s="109" t="str">
        <f>'Order Form'!BA30</f>
        <v/>
      </c>
      <c r="BD21" s="109" t="str">
        <f>'Order Form'!BB30</f>
        <v/>
      </c>
      <c r="BE21" s="109" t="str">
        <f>'Order Form'!BC30</f>
        <v/>
      </c>
      <c r="BF21" s="109" t="str">
        <f>'Order Form'!BD30</f>
        <v/>
      </c>
      <c r="BG21" s="109" t="str">
        <f>'Order Form'!BE30</f>
        <v/>
      </c>
      <c r="BH21" s="109" t="str">
        <f>'Order Form'!BF30</f>
        <v/>
      </c>
      <c r="BI21" s="109" t="str">
        <f>'Order Form'!BG30</f>
        <v/>
      </c>
      <c r="BJ21" s="109" t="str">
        <f>'Order Form'!BH30</f>
        <v/>
      </c>
      <c r="BK21" s="110" t="str">
        <f>'Order Form'!BI30</f>
        <v/>
      </c>
      <c r="BL21" s="110" t="str">
        <f>'Order Form'!BJ30</f>
        <v/>
      </c>
      <c r="BM21" s="110" t="str">
        <f>'Order Form'!BK30</f>
        <v/>
      </c>
      <c r="BN21" s="110" t="str">
        <f>'Order Form'!BL30</f>
        <v/>
      </c>
      <c r="BO21" s="109" t="str">
        <f>'Order Form'!BM30</f>
        <v/>
      </c>
      <c r="BP21" s="109" t="str">
        <f>'Order Form'!BN30</f>
        <v/>
      </c>
      <c r="BQ21" s="109" t="str">
        <f>'Order Form'!BO30</f>
        <v/>
      </c>
      <c r="BR21" s="109" t="str">
        <f>'Order Form'!BP30</f>
        <v/>
      </c>
      <c r="BS21" s="109" t="str">
        <f>'Order Form'!BQ30</f>
        <v/>
      </c>
      <c r="BT21" s="109" t="str">
        <f>'Order Form'!BR30</f>
        <v/>
      </c>
      <c r="BU21" s="109" t="str">
        <f>'Order Form'!BS30</f>
        <v/>
      </c>
      <c r="BV21" s="109" t="str">
        <f>'Order Form'!BT30</f>
        <v/>
      </c>
      <c r="BW21" s="109" t="str">
        <f>'Order Form'!BU30</f>
        <v/>
      </c>
      <c r="BX21" s="109" t="str">
        <f>'Order Form'!BV30</f>
        <v/>
      </c>
      <c r="BY21" s="109" t="str">
        <f>'Order Form'!BW30</f>
        <v/>
      </c>
      <c r="BZ21" s="109" t="str">
        <f>'Order Form'!BX30</f>
        <v/>
      </c>
      <c r="CA21" s="109" t="str">
        <f>'Order Form'!BY30</f>
        <v/>
      </c>
      <c r="CB21" s="109" t="str">
        <f>'Order Form'!BZ30</f>
        <v/>
      </c>
      <c r="CC21" s="109" t="str">
        <f>'Order Form'!CA30</f>
        <v/>
      </c>
      <c r="CD21" s="109" t="str">
        <f>'Order Form'!CB30</f>
        <v/>
      </c>
      <c r="CE21" s="109" t="str">
        <f>'Order Form'!CC30</f>
        <v/>
      </c>
      <c r="CF21" s="109" t="str">
        <f>IF($V21=0,"",'Order Form'!CD30*$V21*$CH21)</f>
        <v/>
      </c>
      <c r="CG21" s="109" t="str">
        <f>IF($V21=0,"",'Order Form'!CE30)</f>
        <v/>
      </c>
      <c r="CH21" s="109" t="str">
        <f>'Order Form'!CF30</f>
        <v/>
      </c>
      <c r="CI21" s="109" t="str">
        <f>'Order Form'!CG30</f>
        <v/>
      </c>
      <c r="CJ21" s="109" t="str">
        <f>'Order Form'!CH30</f>
        <v/>
      </c>
      <c r="CK21" s="109" t="str">
        <f>'Order Form'!CI30</f>
        <v/>
      </c>
    </row>
    <row r="22" spans="2:89" s="39" customFormat="1" x14ac:dyDescent="0.25">
      <c r="B22" s="39" t="s">
        <v>3264</v>
      </c>
      <c r="C22" s="39" t="s">
        <v>3190</v>
      </c>
      <c r="D22" s="39" t="s">
        <v>1739</v>
      </c>
      <c r="E22" s="511" t="s">
        <v>3265</v>
      </c>
      <c r="F22" s="511"/>
      <c r="G22" s="511"/>
      <c r="H22" s="511"/>
      <c r="I22" s="511"/>
      <c r="J22" s="45">
        <f>IF(B22="","",SUM(N22:S22))</f>
        <v>0</v>
      </c>
      <c r="K22" s="45">
        <f ca="1">IF(B22="","",J22-$L$4)</f>
        <v>0</v>
      </c>
      <c r="L22" s="42" t="e">
        <f ca="1">-1+(+J22/$L$4)</f>
        <v>#DIV/0!</v>
      </c>
      <c r="N22" s="134">
        <f>$AC$5</f>
        <v>0</v>
      </c>
      <c r="O22" s="39">
        <v>0</v>
      </c>
      <c r="P22" s="39">
        <v>0</v>
      </c>
      <c r="Q22" s="39">
        <v>0</v>
      </c>
      <c r="R22" s="131">
        <f>$AP$5</f>
        <v>0</v>
      </c>
      <c r="S22" s="135">
        <f>$AR$5</f>
        <v>0</v>
      </c>
      <c r="V22" s="39">
        <f>'Order Form'!B31</f>
        <v>0</v>
      </c>
      <c r="W22" s="9">
        <v>14</v>
      </c>
      <c r="X22" s="126" t="str">
        <f>'Order Form'!Y31</f>
        <v/>
      </c>
      <c r="Y22" s="109" t="str">
        <f>'Order Form'!Z31</f>
        <v/>
      </c>
      <c r="Z22" s="109" t="str">
        <f>'Order Form'!AA31</f>
        <v/>
      </c>
      <c r="AA22" s="109" t="str">
        <f>'Order Form'!AB31</f>
        <v/>
      </c>
      <c r="AB22" s="109" t="str">
        <f>'Order Form'!AC31</f>
        <v/>
      </c>
      <c r="AC22" s="109" t="str">
        <f>'Order Form'!AD31</f>
        <v/>
      </c>
      <c r="AD22" s="109" t="str">
        <f>'Order Form'!AE31</f>
        <v/>
      </c>
      <c r="AE22" s="109" t="str">
        <f>'Order Form'!AJ31</f>
        <v/>
      </c>
      <c r="AF22" s="109" t="str">
        <f>'Order Form'!AK31</f>
        <v/>
      </c>
      <c r="AG22" s="109" t="str">
        <f>'Order Form'!AL31</f>
        <v/>
      </c>
      <c r="AH22" s="109" t="str">
        <f>'Order Form'!AM31</f>
        <v/>
      </c>
      <c r="AI22" s="109" t="str">
        <f>'Order Form'!AN31</f>
        <v/>
      </c>
      <c r="AJ22" s="109" t="str">
        <f>'Order Form'!AO31</f>
        <v/>
      </c>
      <c r="AK22" s="109" t="str">
        <f>'Order Form'!AP31</f>
        <v/>
      </c>
      <c r="AL22" s="109" t="str">
        <f>'Order Form'!AQ31</f>
        <v/>
      </c>
      <c r="AM22" s="109" t="str">
        <f>'Order Form'!AR31</f>
        <v/>
      </c>
      <c r="AN22" s="109"/>
      <c r="AO22" s="109" t="str">
        <f>IF($V22=0,"",'Order Form'!AF31*$V22*$CH22)</f>
        <v/>
      </c>
      <c r="AP22" s="109" t="str">
        <f>IF($V22=0,"",'Order Form'!AG31*$V22*$CH22)</f>
        <v/>
      </c>
      <c r="AQ22" s="109" t="str">
        <f>'Order Form'!AH31</f>
        <v/>
      </c>
      <c r="AR22" s="109" t="str">
        <f>'Order Form'!AI31</f>
        <v/>
      </c>
      <c r="AU22" s="109" t="str">
        <f>IF(V22=0,"",'Order Form'!AS31*V22*CI22)</f>
        <v/>
      </c>
      <c r="AV22" s="109" t="str">
        <f>IF(V22=0,"",'Order Form'!AT31*V22*CI22)</f>
        <v/>
      </c>
      <c r="AW22" s="109" t="str">
        <f>'Order Form'!AU31</f>
        <v/>
      </c>
      <c r="AX22" s="109" t="str">
        <f>'Order Form'!AV31</f>
        <v/>
      </c>
      <c r="AY22" s="109" t="str">
        <f>'Order Form'!AW31</f>
        <v/>
      </c>
      <c r="AZ22" s="109" t="str">
        <f>'Order Form'!AX31</f>
        <v/>
      </c>
      <c r="BA22" s="109" t="str">
        <f>'Order Form'!AY31</f>
        <v/>
      </c>
      <c r="BB22" s="109" t="str">
        <f>'Order Form'!AZ31</f>
        <v/>
      </c>
      <c r="BC22" s="109" t="str">
        <f>'Order Form'!BA31</f>
        <v/>
      </c>
      <c r="BD22" s="109" t="str">
        <f>'Order Form'!BB31</f>
        <v/>
      </c>
      <c r="BE22" s="109" t="str">
        <f>'Order Form'!BC31</f>
        <v/>
      </c>
      <c r="BF22" s="109" t="str">
        <f>'Order Form'!BD31</f>
        <v/>
      </c>
      <c r="BG22" s="109" t="str">
        <f>'Order Form'!BE31</f>
        <v/>
      </c>
      <c r="BH22" s="109" t="str">
        <f>'Order Form'!BF31</f>
        <v/>
      </c>
      <c r="BI22" s="109" t="str">
        <f>'Order Form'!BG31</f>
        <v/>
      </c>
      <c r="BJ22" s="109" t="str">
        <f>'Order Form'!BH31</f>
        <v/>
      </c>
      <c r="BK22" s="110" t="str">
        <f>'Order Form'!BI31</f>
        <v/>
      </c>
      <c r="BL22" s="110" t="str">
        <f>'Order Form'!BJ31</f>
        <v/>
      </c>
      <c r="BM22" s="110" t="str">
        <f>'Order Form'!BK31</f>
        <v/>
      </c>
      <c r="BN22" s="110" t="str">
        <f>'Order Form'!BL31</f>
        <v/>
      </c>
      <c r="BO22" s="109" t="str">
        <f>'Order Form'!BM31</f>
        <v/>
      </c>
      <c r="BP22" s="109" t="str">
        <f>'Order Form'!BN31</f>
        <v/>
      </c>
      <c r="BQ22" s="109" t="str">
        <f>'Order Form'!BO31</f>
        <v/>
      </c>
      <c r="BR22" s="109" t="str">
        <f>'Order Form'!BP31</f>
        <v/>
      </c>
      <c r="BS22" s="109" t="str">
        <f>'Order Form'!BQ31</f>
        <v/>
      </c>
      <c r="BT22" s="109" t="str">
        <f>'Order Form'!BR31</f>
        <v/>
      </c>
      <c r="BU22" s="109" t="str">
        <f>'Order Form'!BS31</f>
        <v/>
      </c>
      <c r="BV22" s="109" t="str">
        <f>'Order Form'!BT31</f>
        <v/>
      </c>
      <c r="BW22" s="109" t="str">
        <f>'Order Form'!BU31</f>
        <v/>
      </c>
      <c r="BX22" s="109" t="str">
        <f>'Order Form'!BV31</f>
        <v/>
      </c>
      <c r="BY22" s="109" t="str">
        <f>'Order Form'!BW31</f>
        <v/>
      </c>
      <c r="BZ22" s="109" t="str">
        <f>'Order Form'!BX31</f>
        <v/>
      </c>
      <c r="CA22" s="109" t="str">
        <f>'Order Form'!BY31</f>
        <v/>
      </c>
      <c r="CB22" s="109" t="str">
        <f>'Order Form'!BZ31</f>
        <v/>
      </c>
      <c r="CC22" s="109" t="str">
        <f>'Order Form'!CA31</f>
        <v/>
      </c>
      <c r="CD22" s="109" t="str">
        <f>'Order Form'!CB31</f>
        <v/>
      </c>
      <c r="CE22" s="109" t="str">
        <f>'Order Form'!CC31</f>
        <v/>
      </c>
      <c r="CF22" s="109" t="str">
        <f>IF($V22=0,"",'Order Form'!CD31*$V22*$CH22)</f>
        <v/>
      </c>
      <c r="CG22" s="109" t="str">
        <f>IF($V22=0,"",'Order Form'!CE31)</f>
        <v/>
      </c>
      <c r="CH22" s="109" t="str">
        <f>'Order Form'!CF31</f>
        <v/>
      </c>
      <c r="CI22" s="109" t="str">
        <f>'Order Form'!CG31</f>
        <v/>
      </c>
      <c r="CJ22" s="109" t="str">
        <f>'Order Form'!CH31</f>
        <v/>
      </c>
      <c r="CK22" s="109" t="str">
        <f>'Order Form'!CI31</f>
        <v/>
      </c>
    </row>
    <row r="23" spans="2:89" s="39" customFormat="1" x14ac:dyDescent="0.25">
      <c r="J23" s="45"/>
      <c r="K23" s="45"/>
      <c r="L23" s="42"/>
      <c r="N23" s="134"/>
      <c r="R23" s="131"/>
      <c r="S23" s="135"/>
      <c r="V23" s="39">
        <f>'Order Form'!B32</f>
        <v>0</v>
      </c>
      <c r="W23" s="9">
        <v>15</v>
      </c>
      <c r="X23" s="126" t="str">
        <f>'Order Form'!Y32</f>
        <v/>
      </c>
      <c r="Y23" s="109" t="str">
        <f>'Order Form'!Z32</f>
        <v/>
      </c>
      <c r="Z23" s="109" t="str">
        <f>'Order Form'!AA32</f>
        <v/>
      </c>
      <c r="AA23" s="109" t="str">
        <f>'Order Form'!AB32</f>
        <v/>
      </c>
      <c r="AB23" s="109" t="str">
        <f>'Order Form'!AC32</f>
        <v/>
      </c>
      <c r="AC23" s="109" t="str">
        <f>'Order Form'!AD32</f>
        <v/>
      </c>
      <c r="AD23" s="109" t="str">
        <f>'Order Form'!AE32</f>
        <v/>
      </c>
      <c r="AE23" s="109" t="str">
        <f>'Order Form'!AJ32</f>
        <v/>
      </c>
      <c r="AF23" s="109" t="str">
        <f>'Order Form'!AK32</f>
        <v/>
      </c>
      <c r="AG23" s="109" t="str">
        <f>'Order Form'!AL32</f>
        <v/>
      </c>
      <c r="AH23" s="109" t="str">
        <f>'Order Form'!AM32</f>
        <v/>
      </c>
      <c r="AI23" s="109" t="str">
        <f>'Order Form'!AN32</f>
        <v/>
      </c>
      <c r="AJ23" s="109" t="str">
        <f>'Order Form'!AO32</f>
        <v/>
      </c>
      <c r="AK23" s="109" t="str">
        <f>'Order Form'!AP32</f>
        <v/>
      </c>
      <c r="AL23" s="109" t="str">
        <f>'Order Form'!AQ32</f>
        <v/>
      </c>
      <c r="AM23" s="109" t="str">
        <f>'Order Form'!AR32</f>
        <v/>
      </c>
      <c r="AN23" s="109"/>
      <c r="AO23" s="109" t="str">
        <f>IF($V23=0,"",'Order Form'!AF32*$V23*$CH23)</f>
        <v/>
      </c>
      <c r="AP23" s="109" t="str">
        <f>IF($V23=0,"",'Order Form'!AG32*$V23*$CH23)</f>
        <v/>
      </c>
      <c r="AQ23" s="109" t="str">
        <f>'Order Form'!AH32</f>
        <v/>
      </c>
      <c r="AR23" s="109" t="str">
        <f>'Order Form'!AI32</f>
        <v/>
      </c>
      <c r="AU23" s="109" t="str">
        <f>IF(V23=0,"",'Order Form'!AS32*V23*CI23)</f>
        <v/>
      </c>
      <c r="AV23" s="109" t="str">
        <f>IF(V23=0,"",'Order Form'!AT32*V23*CI23)</f>
        <v/>
      </c>
      <c r="AW23" s="109" t="str">
        <f>'Order Form'!AU32</f>
        <v/>
      </c>
      <c r="AX23" s="109" t="str">
        <f>'Order Form'!AV32</f>
        <v/>
      </c>
      <c r="AY23" s="109" t="str">
        <f>'Order Form'!AW32</f>
        <v/>
      </c>
      <c r="AZ23" s="109" t="str">
        <f>'Order Form'!AX32</f>
        <v/>
      </c>
      <c r="BA23" s="109" t="str">
        <f>'Order Form'!AY32</f>
        <v/>
      </c>
      <c r="BB23" s="109" t="str">
        <f>'Order Form'!AZ32</f>
        <v/>
      </c>
      <c r="BC23" s="109" t="str">
        <f>'Order Form'!BA32</f>
        <v/>
      </c>
      <c r="BD23" s="109" t="str">
        <f>'Order Form'!BB32</f>
        <v/>
      </c>
      <c r="BE23" s="109" t="str">
        <f>'Order Form'!BC32</f>
        <v/>
      </c>
      <c r="BF23" s="109" t="str">
        <f>'Order Form'!BD32</f>
        <v/>
      </c>
      <c r="BG23" s="109" t="str">
        <f>'Order Form'!BE32</f>
        <v/>
      </c>
      <c r="BH23" s="109" t="str">
        <f>'Order Form'!BF32</f>
        <v/>
      </c>
      <c r="BI23" s="109" t="str">
        <f>'Order Form'!BG32</f>
        <v/>
      </c>
      <c r="BJ23" s="109" t="str">
        <f>'Order Form'!BH32</f>
        <v/>
      </c>
      <c r="BK23" s="110" t="str">
        <f>'Order Form'!BI32</f>
        <v/>
      </c>
      <c r="BL23" s="110" t="str">
        <f>'Order Form'!BJ32</f>
        <v/>
      </c>
      <c r="BM23" s="110" t="str">
        <f>'Order Form'!BK32</f>
        <v/>
      </c>
      <c r="BN23" s="110" t="str">
        <f>'Order Form'!BL32</f>
        <v/>
      </c>
      <c r="BO23" s="109" t="str">
        <f>'Order Form'!BM32</f>
        <v/>
      </c>
      <c r="BP23" s="109" t="str">
        <f>'Order Form'!BN32</f>
        <v/>
      </c>
      <c r="BQ23" s="109" t="str">
        <f>'Order Form'!BO32</f>
        <v/>
      </c>
      <c r="BR23" s="109" t="str">
        <f>'Order Form'!BP32</f>
        <v/>
      </c>
      <c r="BS23" s="109" t="str">
        <f>'Order Form'!BQ32</f>
        <v/>
      </c>
      <c r="BT23" s="109" t="str">
        <f>'Order Form'!BR32</f>
        <v/>
      </c>
      <c r="BU23" s="109" t="str">
        <f>'Order Form'!BS32</f>
        <v/>
      </c>
      <c r="BV23" s="109" t="str">
        <f>'Order Form'!BT32</f>
        <v/>
      </c>
      <c r="BW23" s="109" t="str">
        <f>'Order Form'!BU32</f>
        <v/>
      </c>
      <c r="BX23" s="109" t="str">
        <f>'Order Form'!BV32</f>
        <v/>
      </c>
      <c r="BY23" s="109" t="str">
        <f>'Order Form'!BW32</f>
        <v/>
      </c>
      <c r="BZ23" s="109" t="str">
        <f>'Order Form'!BX32</f>
        <v/>
      </c>
      <c r="CA23" s="109" t="str">
        <f>'Order Form'!BY32</f>
        <v/>
      </c>
      <c r="CB23" s="109" t="str">
        <f>'Order Form'!BZ32</f>
        <v/>
      </c>
      <c r="CC23" s="109" t="str">
        <f>'Order Form'!CA32</f>
        <v/>
      </c>
      <c r="CD23" s="109" t="str">
        <f>'Order Form'!CB32</f>
        <v/>
      </c>
      <c r="CE23" s="109" t="str">
        <f>'Order Form'!CC32</f>
        <v/>
      </c>
      <c r="CF23" s="109" t="str">
        <f>IF($V23=0,"",'Order Form'!CD32*$V23*$CH23)</f>
        <v/>
      </c>
      <c r="CG23" s="109" t="str">
        <f>IF($V23=0,"",'Order Form'!CE32)</f>
        <v/>
      </c>
      <c r="CH23" s="109" t="str">
        <f>'Order Form'!CF32</f>
        <v/>
      </c>
      <c r="CI23" s="109" t="str">
        <f>'Order Form'!CG32</f>
        <v/>
      </c>
      <c r="CJ23" s="109" t="str">
        <f>'Order Form'!CH32</f>
        <v/>
      </c>
      <c r="CK23" s="109" t="str">
        <f>'Order Form'!CI32</f>
        <v/>
      </c>
    </row>
    <row r="24" spans="2:89" s="39" customFormat="1" x14ac:dyDescent="0.25">
      <c r="B24" s="39" t="s">
        <v>6058</v>
      </c>
      <c r="C24" s="39" t="s">
        <v>1738</v>
      </c>
      <c r="D24" s="39" t="s">
        <v>1739</v>
      </c>
      <c r="E24" s="511" t="s">
        <v>6057</v>
      </c>
      <c r="F24" s="511"/>
      <c r="G24" s="511"/>
      <c r="H24" s="511"/>
      <c r="I24" s="511"/>
      <c r="J24" s="45">
        <f t="shared" ref="J24" si="3">IF(B24="","",SUM(N24:S24))</f>
        <v>0</v>
      </c>
      <c r="K24" s="45">
        <f t="shared" ref="K24" ca="1" si="4">IF(B24="","",J24-$L$4)</f>
        <v>0</v>
      </c>
      <c r="L24" s="42" t="e">
        <f ca="1">-1+(+J24/$L$4)</f>
        <v>#DIV/0!</v>
      </c>
      <c r="N24" s="134">
        <f>$AC$5</f>
        <v>0</v>
      </c>
      <c r="O24" s="39">
        <v>0</v>
      </c>
      <c r="P24" s="39">
        <v>0</v>
      </c>
      <c r="Q24" s="39">
        <v>0</v>
      </c>
      <c r="R24" s="39" t="s">
        <v>4002</v>
      </c>
      <c r="S24" s="133" t="s">
        <v>4002</v>
      </c>
      <c r="V24" s="39">
        <f>'Order Form'!B33</f>
        <v>0</v>
      </c>
      <c r="W24" s="9">
        <v>16</v>
      </c>
      <c r="X24" s="126" t="str">
        <f>'Order Form'!Y33</f>
        <v/>
      </c>
      <c r="Y24" s="109" t="str">
        <f>'Order Form'!Z33</f>
        <v/>
      </c>
      <c r="Z24" s="109" t="str">
        <f>'Order Form'!AA33</f>
        <v/>
      </c>
      <c r="AA24" s="109" t="str">
        <f>'Order Form'!AB33</f>
        <v/>
      </c>
      <c r="AB24" s="109" t="str">
        <f>'Order Form'!AC33</f>
        <v/>
      </c>
      <c r="AC24" s="109" t="str">
        <f>'Order Form'!AD33</f>
        <v/>
      </c>
      <c r="AD24" s="109" t="str">
        <f>'Order Form'!AE33</f>
        <v/>
      </c>
      <c r="AE24" s="109" t="str">
        <f>'Order Form'!AJ33</f>
        <v/>
      </c>
      <c r="AF24" s="109" t="str">
        <f>'Order Form'!AK33</f>
        <v/>
      </c>
      <c r="AG24" s="109" t="str">
        <f>'Order Form'!AL33</f>
        <v/>
      </c>
      <c r="AH24" s="109" t="str">
        <f>'Order Form'!AM33</f>
        <v/>
      </c>
      <c r="AI24" s="109" t="str">
        <f>'Order Form'!AN33</f>
        <v/>
      </c>
      <c r="AJ24" s="109" t="str">
        <f>'Order Form'!AO33</f>
        <v/>
      </c>
      <c r="AK24" s="109" t="str">
        <f>'Order Form'!AP33</f>
        <v/>
      </c>
      <c r="AL24" s="109" t="str">
        <f>'Order Form'!AQ33</f>
        <v/>
      </c>
      <c r="AM24" s="109" t="str">
        <f>'Order Form'!AR33</f>
        <v/>
      </c>
      <c r="AN24" s="109"/>
      <c r="AO24" s="109" t="str">
        <f>IF($V24=0,"",'Order Form'!AF33*$V24*$CH24)</f>
        <v/>
      </c>
      <c r="AP24" s="109" t="str">
        <f>IF($V24=0,"",'Order Form'!AG33*$V24*$CH24)</f>
        <v/>
      </c>
      <c r="AQ24" s="109" t="str">
        <f>'Order Form'!AH33</f>
        <v/>
      </c>
      <c r="AR24" s="109" t="str">
        <f>'Order Form'!AI33</f>
        <v/>
      </c>
      <c r="AU24" s="109" t="str">
        <f>IF(V24=0,"",'Order Form'!AS33*V24*CI24)</f>
        <v/>
      </c>
      <c r="AV24" s="109" t="str">
        <f>IF(V24=0,"",'Order Form'!AT33*V24*CI24)</f>
        <v/>
      </c>
      <c r="AW24" s="109" t="str">
        <f>'Order Form'!AU33</f>
        <v/>
      </c>
      <c r="AX24" s="109" t="str">
        <f>'Order Form'!AV33</f>
        <v/>
      </c>
      <c r="AY24" s="109" t="str">
        <f>'Order Form'!AW33</f>
        <v/>
      </c>
      <c r="AZ24" s="109" t="str">
        <f>'Order Form'!AX33</f>
        <v/>
      </c>
      <c r="BA24" s="109" t="str">
        <f>'Order Form'!AY33</f>
        <v/>
      </c>
      <c r="BB24" s="109" t="str">
        <f>'Order Form'!AZ33</f>
        <v/>
      </c>
      <c r="BC24" s="109" t="str">
        <f>'Order Form'!BA33</f>
        <v/>
      </c>
      <c r="BD24" s="109" t="str">
        <f>'Order Form'!BB33</f>
        <v/>
      </c>
      <c r="BE24" s="109" t="str">
        <f>'Order Form'!BC33</f>
        <v/>
      </c>
      <c r="BF24" s="109" t="str">
        <f>'Order Form'!BD33</f>
        <v/>
      </c>
      <c r="BG24" s="109" t="str">
        <f>'Order Form'!BE33</f>
        <v/>
      </c>
      <c r="BH24" s="109" t="str">
        <f>'Order Form'!BF33</f>
        <v/>
      </c>
      <c r="BI24" s="109" t="str">
        <f>'Order Form'!BG33</f>
        <v/>
      </c>
      <c r="BJ24" s="109" t="str">
        <f>'Order Form'!BH33</f>
        <v/>
      </c>
      <c r="BK24" s="110" t="str">
        <f>'Order Form'!BI33</f>
        <v/>
      </c>
      <c r="BL24" s="110" t="str">
        <f>'Order Form'!BJ33</f>
        <v/>
      </c>
      <c r="BM24" s="110" t="str">
        <f>'Order Form'!BK33</f>
        <v/>
      </c>
      <c r="BN24" s="110" t="str">
        <f>'Order Form'!BL33</f>
        <v/>
      </c>
      <c r="BO24" s="109" t="str">
        <f>'Order Form'!BM33</f>
        <v/>
      </c>
      <c r="BP24" s="109" t="str">
        <f>'Order Form'!BN33</f>
        <v/>
      </c>
      <c r="BQ24" s="109" t="str">
        <f>'Order Form'!BO33</f>
        <v/>
      </c>
      <c r="BR24" s="109" t="str">
        <f>'Order Form'!BP33</f>
        <v/>
      </c>
      <c r="BS24" s="109" t="str">
        <f>'Order Form'!BQ33</f>
        <v/>
      </c>
      <c r="BT24" s="109" t="str">
        <f>'Order Form'!BR33</f>
        <v/>
      </c>
      <c r="BU24" s="109" t="str">
        <f>'Order Form'!BS33</f>
        <v/>
      </c>
      <c r="BV24" s="109" t="str">
        <f>'Order Form'!BT33</f>
        <v/>
      </c>
      <c r="BW24" s="109" t="str">
        <f>'Order Form'!BU33</f>
        <v/>
      </c>
      <c r="BX24" s="109" t="str">
        <f>'Order Form'!BV33</f>
        <v/>
      </c>
      <c r="BY24" s="109" t="str">
        <f>'Order Form'!BW33</f>
        <v/>
      </c>
      <c r="BZ24" s="109" t="str">
        <f>'Order Form'!BX33</f>
        <v/>
      </c>
      <c r="CA24" s="109" t="str">
        <f>'Order Form'!BY33</f>
        <v/>
      </c>
      <c r="CB24" s="109" t="str">
        <f>'Order Form'!BZ33</f>
        <v/>
      </c>
      <c r="CC24" s="109" t="str">
        <f>'Order Form'!CA33</f>
        <v/>
      </c>
      <c r="CD24" s="109" t="str">
        <f>'Order Form'!CB33</f>
        <v/>
      </c>
      <c r="CE24" s="109" t="str">
        <f>'Order Form'!CC33</f>
        <v/>
      </c>
      <c r="CF24" s="109" t="str">
        <f>IF($V24=0,"",'Order Form'!CD33*$V24*$CH24)</f>
        <v/>
      </c>
      <c r="CG24" s="109" t="str">
        <f>IF($V24=0,"",'Order Form'!CE33)</f>
        <v/>
      </c>
      <c r="CH24" s="109" t="str">
        <f>'Order Form'!CF33</f>
        <v/>
      </c>
      <c r="CI24" s="109" t="str">
        <f>'Order Form'!CG33</f>
        <v/>
      </c>
      <c r="CJ24" s="109" t="str">
        <f>'Order Form'!CH33</f>
        <v/>
      </c>
      <c r="CK24" s="109" t="str">
        <f>'Order Form'!CI33</f>
        <v/>
      </c>
    </row>
    <row r="25" spans="2:89" s="39" customFormat="1" x14ac:dyDescent="0.25">
      <c r="B25" s="39" t="s">
        <v>6058</v>
      </c>
      <c r="C25" s="39" t="s">
        <v>5644</v>
      </c>
      <c r="D25" s="39" t="s">
        <v>1739</v>
      </c>
      <c r="E25" s="511" t="s">
        <v>6057</v>
      </c>
      <c r="F25" s="511"/>
      <c r="G25" s="511"/>
      <c r="H25" s="511"/>
      <c r="I25" s="511"/>
      <c r="J25" s="45">
        <f>IF(B25="","",SUM(N25:S25))</f>
        <v>0</v>
      </c>
      <c r="K25" s="45">
        <f ca="1">IF(B25="","",J25-$L$4)</f>
        <v>0</v>
      </c>
      <c r="L25" s="42" t="e">
        <f ca="1">-1+(+J25/$L$4)</f>
        <v>#DIV/0!</v>
      </c>
      <c r="N25" s="134">
        <f>$AC$5</f>
        <v>0</v>
      </c>
      <c r="O25" s="39">
        <v>0</v>
      </c>
      <c r="P25" s="39">
        <v>0</v>
      </c>
      <c r="Q25" s="39">
        <v>0</v>
      </c>
      <c r="R25" s="131">
        <f>$CF$5</f>
        <v>0</v>
      </c>
      <c r="S25" s="135">
        <f>$CG$5</f>
        <v>0</v>
      </c>
      <c r="V25" s="39">
        <f>'Order Form'!B34</f>
        <v>0</v>
      </c>
      <c r="W25" s="9">
        <v>17</v>
      </c>
      <c r="X25" s="126" t="str">
        <f>'Order Form'!Y34</f>
        <v/>
      </c>
      <c r="Y25" s="109" t="str">
        <f>'Order Form'!Z34</f>
        <v/>
      </c>
      <c r="Z25" s="109" t="str">
        <f>'Order Form'!AA34</f>
        <v/>
      </c>
      <c r="AA25" s="109" t="str">
        <f>'Order Form'!AB34</f>
        <v/>
      </c>
      <c r="AB25" s="109" t="str">
        <f>'Order Form'!AC34</f>
        <v/>
      </c>
      <c r="AC25" s="109" t="str">
        <f>'Order Form'!AD34</f>
        <v/>
      </c>
      <c r="AD25" s="109" t="str">
        <f>'Order Form'!AE34</f>
        <v/>
      </c>
      <c r="AE25" s="109" t="str">
        <f>'Order Form'!AJ34</f>
        <v/>
      </c>
      <c r="AF25" s="109" t="str">
        <f>'Order Form'!AK34</f>
        <v/>
      </c>
      <c r="AG25" s="109" t="str">
        <f>'Order Form'!AL34</f>
        <v/>
      </c>
      <c r="AH25" s="109" t="str">
        <f>'Order Form'!AM34</f>
        <v/>
      </c>
      <c r="AI25" s="109" t="str">
        <f>'Order Form'!AN34</f>
        <v/>
      </c>
      <c r="AJ25" s="109" t="str">
        <f>'Order Form'!AO34</f>
        <v/>
      </c>
      <c r="AK25" s="109" t="str">
        <f>'Order Form'!AP34</f>
        <v/>
      </c>
      <c r="AL25" s="109" t="str">
        <f>'Order Form'!AQ34</f>
        <v/>
      </c>
      <c r="AM25" s="109" t="str">
        <f>'Order Form'!AR34</f>
        <v/>
      </c>
      <c r="AN25" s="109"/>
      <c r="AO25" s="109" t="str">
        <f>IF($V25=0,"",'Order Form'!AF34*$V25*$CH25)</f>
        <v/>
      </c>
      <c r="AP25" s="109" t="str">
        <f>IF($V25=0,"",'Order Form'!AG34*$V25*$CH25)</f>
        <v/>
      </c>
      <c r="AQ25" s="109" t="str">
        <f>'Order Form'!AH34</f>
        <v/>
      </c>
      <c r="AR25" s="109" t="str">
        <f>'Order Form'!AI34</f>
        <v/>
      </c>
      <c r="AU25" s="109" t="str">
        <f>IF(V25=0,"",'Order Form'!AS34*V25*CI25)</f>
        <v/>
      </c>
      <c r="AV25" s="109" t="str">
        <f>IF(V25=0,"",'Order Form'!AT34*V25*CI25)</f>
        <v/>
      </c>
      <c r="AW25" s="109" t="str">
        <f>'Order Form'!AU34</f>
        <v/>
      </c>
      <c r="AX25" s="109" t="str">
        <f>'Order Form'!AV34</f>
        <v/>
      </c>
      <c r="AY25" s="109" t="str">
        <f>'Order Form'!AW34</f>
        <v/>
      </c>
      <c r="AZ25" s="109" t="str">
        <f>'Order Form'!AX34</f>
        <v/>
      </c>
      <c r="BA25" s="109" t="str">
        <f>'Order Form'!AY34</f>
        <v/>
      </c>
      <c r="BB25" s="109" t="str">
        <f>'Order Form'!AZ34</f>
        <v/>
      </c>
      <c r="BC25" s="109" t="str">
        <f>'Order Form'!BA34</f>
        <v/>
      </c>
      <c r="BD25" s="109" t="str">
        <f>'Order Form'!BB34</f>
        <v/>
      </c>
      <c r="BE25" s="109" t="str">
        <f>'Order Form'!BC34</f>
        <v/>
      </c>
      <c r="BF25" s="109" t="str">
        <f>'Order Form'!BD34</f>
        <v/>
      </c>
      <c r="BG25" s="109" t="str">
        <f>'Order Form'!BE34</f>
        <v/>
      </c>
      <c r="BH25" s="109" t="str">
        <f>'Order Form'!BF34</f>
        <v/>
      </c>
      <c r="BI25" s="109" t="str">
        <f>'Order Form'!BG34</f>
        <v/>
      </c>
      <c r="BJ25" s="109" t="str">
        <f>'Order Form'!BH34</f>
        <v/>
      </c>
      <c r="BK25" s="110" t="str">
        <f>'Order Form'!BI34</f>
        <v/>
      </c>
      <c r="BL25" s="110" t="str">
        <f>'Order Form'!BJ34</f>
        <v/>
      </c>
      <c r="BM25" s="110" t="str">
        <f>'Order Form'!BK34</f>
        <v/>
      </c>
      <c r="BN25" s="110" t="str">
        <f>'Order Form'!BL34</f>
        <v/>
      </c>
      <c r="BO25" s="109" t="str">
        <f>'Order Form'!BM34</f>
        <v/>
      </c>
      <c r="BP25" s="109" t="str">
        <f>'Order Form'!BN34</f>
        <v/>
      </c>
      <c r="BQ25" s="109" t="str">
        <f>'Order Form'!BO34</f>
        <v/>
      </c>
      <c r="BR25" s="109" t="str">
        <f>'Order Form'!BP34</f>
        <v/>
      </c>
      <c r="BS25" s="109" t="str">
        <f>'Order Form'!BQ34</f>
        <v/>
      </c>
      <c r="BT25" s="109" t="str">
        <f>'Order Form'!BR34</f>
        <v/>
      </c>
      <c r="BU25" s="109" t="str">
        <f>'Order Form'!BS34</f>
        <v/>
      </c>
      <c r="BV25" s="109" t="str">
        <f>'Order Form'!BT34</f>
        <v/>
      </c>
      <c r="BW25" s="109" t="str">
        <f>'Order Form'!BU34</f>
        <v/>
      </c>
      <c r="BX25" s="109" t="str">
        <f>'Order Form'!BV34</f>
        <v/>
      </c>
      <c r="BY25" s="109" t="str">
        <f>'Order Form'!BW34</f>
        <v/>
      </c>
      <c r="BZ25" s="109" t="str">
        <f>'Order Form'!BX34</f>
        <v/>
      </c>
      <c r="CA25" s="109" t="str">
        <f>'Order Form'!BY34</f>
        <v/>
      </c>
      <c r="CB25" s="109" t="str">
        <f>'Order Form'!BZ34</f>
        <v/>
      </c>
      <c r="CC25" s="109" t="str">
        <f>'Order Form'!CA34</f>
        <v/>
      </c>
      <c r="CD25" s="109" t="str">
        <f>'Order Form'!CB34</f>
        <v/>
      </c>
      <c r="CE25" s="109" t="str">
        <f>'Order Form'!CC34</f>
        <v/>
      </c>
      <c r="CF25" s="109" t="str">
        <f>IF($V25=0,"",'Order Form'!CD34*$V25*$CH25)</f>
        <v/>
      </c>
      <c r="CG25" s="109" t="str">
        <f>IF($V25=0,"",'Order Form'!CE34)</f>
        <v/>
      </c>
      <c r="CH25" s="109" t="str">
        <f>'Order Form'!CF34</f>
        <v/>
      </c>
      <c r="CI25" s="109" t="str">
        <f>'Order Form'!CG34</f>
        <v/>
      </c>
      <c r="CJ25" s="109" t="str">
        <f>'Order Form'!CH34</f>
        <v/>
      </c>
      <c r="CK25" s="109" t="str">
        <f>'Order Form'!CI34</f>
        <v/>
      </c>
    </row>
    <row r="26" spans="2:89" s="39" customFormat="1" x14ac:dyDescent="0.25">
      <c r="B26" s="39" t="s">
        <v>6058</v>
      </c>
      <c r="C26" s="39" t="s">
        <v>1737</v>
      </c>
      <c r="D26" s="39" t="s">
        <v>1739</v>
      </c>
      <c r="E26" s="511" t="s">
        <v>6057</v>
      </c>
      <c r="F26" s="511"/>
      <c r="G26" s="511"/>
      <c r="H26" s="511"/>
      <c r="I26" s="511"/>
      <c r="J26" s="45">
        <f>IF(B26="","",SUM(N26:S26))</f>
        <v>0</v>
      </c>
      <c r="K26" s="45">
        <f ca="1">IF(B26="","",J26-$L$4)</f>
        <v>0</v>
      </c>
      <c r="L26" s="42" t="e">
        <f ca="1">-1+(+J26/$L$4)</f>
        <v>#DIV/0!</v>
      </c>
      <c r="N26" s="134">
        <f>$AC$5</f>
        <v>0</v>
      </c>
      <c r="O26" s="39">
        <v>0</v>
      </c>
      <c r="P26" s="39">
        <v>0</v>
      </c>
      <c r="Q26" s="39">
        <v>0</v>
      </c>
      <c r="R26" s="131">
        <f>$AO$5</f>
        <v>0</v>
      </c>
      <c r="S26" s="135">
        <f>$AQ$5</f>
        <v>0</v>
      </c>
      <c r="V26" s="39">
        <f>'Order Form'!B35</f>
        <v>0</v>
      </c>
      <c r="W26" s="9">
        <v>18</v>
      </c>
      <c r="X26" s="126" t="str">
        <f>'Order Form'!Y35</f>
        <v/>
      </c>
      <c r="Y26" s="109" t="str">
        <f>'Order Form'!Z35</f>
        <v/>
      </c>
      <c r="Z26" s="109" t="str">
        <f>'Order Form'!AA35</f>
        <v/>
      </c>
      <c r="AA26" s="109" t="str">
        <f>'Order Form'!AB35</f>
        <v/>
      </c>
      <c r="AB26" s="109" t="str">
        <f>'Order Form'!AC35</f>
        <v/>
      </c>
      <c r="AC26" s="109" t="str">
        <f>'Order Form'!AD35</f>
        <v/>
      </c>
      <c r="AD26" s="109" t="str">
        <f>'Order Form'!AE35</f>
        <v/>
      </c>
      <c r="AE26" s="109" t="str">
        <f>'Order Form'!AJ35</f>
        <v/>
      </c>
      <c r="AF26" s="109" t="str">
        <f>'Order Form'!AK35</f>
        <v/>
      </c>
      <c r="AG26" s="109" t="str">
        <f>'Order Form'!AL35</f>
        <v/>
      </c>
      <c r="AH26" s="109" t="str">
        <f>'Order Form'!AM35</f>
        <v/>
      </c>
      <c r="AI26" s="109" t="str">
        <f>'Order Form'!AN35</f>
        <v/>
      </c>
      <c r="AJ26" s="109" t="str">
        <f>'Order Form'!AO35</f>
        <v/>
      </c>
      <c r="AK26" s="109" t="str">
        <f>'Order Form'!AP35</f>
        <v/>
      </c>
      <c r="AL26" s="109" t="str">
        <f>'Order Form'!AQ35</f>
        <v/>
      </c>
      <c r="AM26" s="109" t="str">
        <f>'Order Form'!AR35</f>
        <v/>
      </c>
      <c r="AN26" s="109"/>
      <c r="AO26" s="109" t="str">
        <f>IF($V26=0,"",'Order Form'!AF35*$V26*$CH26)</f>
        <v/>
      </c>
      <c r="AP26" s="109" t="str">
        <f>IF($V26=0,"",'Order Form'!AG35*$V26*$CH26)</f>
        <v/>
      </c>
      <c r="AQ26" s="109" t="str">
        <f>'Order Form'!AH35</f>
        <v/>
      </c>
      <c r="AR26" s="109" t="str">
        <f>'Order Form'!AI35</f>
        <v/>
      </c>
      <c r="AU26" s="109" t="str">
        <f>IF(V26=0,"",'Order Form'!AS35*V26*CI26)</f>
        <v/>
      </c>
      <c r="AV26" s="109" t="str">
        <f>IF(V26=0,"",'Order Form'!AT35*V26*CI26)</f>
        <v/>
      </c>
      <c r="AW26" s="109" t="str">
        <f>'Order Form'!AU35</f>
        <v/>
      </c>
      <c r="AX26" s="109" t="str">
        <f>'Order Form'!AV35</f>
        <v/>
      </c>
      <c r="AY26" s="109" t="str">
        <f>'Order Form'!AW35</f>
        <v/>
      </c>
      <c r="AZ26" s="109" t="str">
        <f>'Order Form'!AX35</f>
        <v/>
      </c>
      <c r="BA26" s="109" t="str">
        <f>'Order Form'!AY35</f>
        <v/>
      </c>
      <c r="BB26" s="109" t="str">
        <f>'Order Form'!AZ35</f>
        <v/>
      </c>
      <c r="BC26" s="109" t="str">
        <f>'Order Form'!BA35</f>
        <v/>
      </c>
      <c r="BD26" s="109" t="str">
        <f>'Order Form'!BB35</f>
        <v/>
      </c>
      <c r="BE26" s="109" t="str">
        <f>'Order Form'!BC35</f>
        <v/>
      </c>
      <c r="BF26" s="109" t="str">
        <f>'Order Form'!BD35</f>
        <v/>
      </c>
      <c r="BG26" s="109" t="str">
        <f>'Order Form'!BE35</f>
        <v/>
      </c>
      <c r="BH26" s="109" t="str">
        <f>'Order Form'!BF35</f>
        <v/>
      </c>
      <c r="BI26" s="109" t="str">
        <f>'Order Form'!BG35</f>
        <v/>
      </c>
      <c r="BJ26" s="109" t="str">
        <f>'Order Form'!BH35</f>
        <v/>
      </c>
      <c r="BK26" s="110" t="str">
        <f>'Order Form'!BI35</f>
        <v/>
      </c>
      <c r="BL26" s="110" t="str">
        <f>'Order Form'!BJ35</f>
        <v/>
      </c>
      <c r="BM26" s="110" t="str">
        <f>'Order Form'!BK35</f>
        <v/>
      </c>
      <c r="BN26" s="110" t="str">
        <f>'Order Form'!BL35</f>
        <v/>
      </c>
      <c r="BO26" s="109" t="str">
        <f>'Order Form'!BM35</f>
        <v/>
      </c>
      <c r="BP26" s="109" t="str">
        <f>'Order Form'!BN35</f>
        <v/>
      </c>
      <c r="BQ26" s="109" t="str">
        <f>'Order Form'!BO35</f>
        <v/>
      </c>
      <c r="BR26" s="109" t="str">
        <f>'Order Form'!BP35</f>
        <v/>
      </c>
      <c r="BS26" s="109" t="str">
        <f>'Order Form'!BQ35</f>
        <v/>
      </c>
      <c r="BT26" s="109" t="str">
        <f>'Order Form'!BR35</f>
        <v/>
      </c>
      <c r="BU26" s="109" t="str">
        <f>'Order Form'!BS35</f>
        <v/>
      </c>
      <c r="BV26" s="109" t="str">
        <f>'Order Form'!BT35</f>
        <v/>
      </c>
      <c r="BW26" s="109" t="str">
        <f>'Order Form'!BU35</f>
        <v/>
      </c>
      <c r="BX26" s="109" t="str">
        <f>'Order Form'!BV35</f>
        <v/>
      </c>
      <c r="BY26" s="109" t="str">
        <f>'Order Form'!BW35</f>
        <v/>
      </c>
      <c r="BZ26" s="109" t="str">
        <f>'Order Form'!BX35</f>
        <v/>
      </c>
      <c r="CA26" s="109" t="str">
        <f>'Order Form'!BY35</f>
        <v/>
      </c>
      <c r="CB26" s="109" t="str">
        <f>'Order Form'!BZ35</f>
        <v/>
      </c>
      <c r="CC26" s="109" t="str">
        <f>'Order Form'!CA35</f>
        <v/>
      </c>
      <c r="CD26" s="109" t="str">
        <f>'Order Form'!CB35</f>
        <v/>
      </c>
      <c r="CE26" s="109" t="str">
        <f>'Order Form'!CC35</f>
        <v/>
      </c>
      <c r="CF26" s="109" t="str">
        <f>IF($V26=0,"",'Order Form'!CD35*$V26*$CH26)</f>
        <v/>
      </c>
      <c r="CG26" s="109" t="str">
        <f>IF($V26=0,"",'Order Form'!CE35)</f>
        <v/>
      </c>
      <c r="CH26" s="109" t="str">
        <f>'Order Form'!CF35</f>
        <v/>
      </c>
      <c r="CI26" s="109" t="str">
        <f>'Order Form'!CG35</f>
        <v/>
      </c>
      <c r="CJ26" s="109" t="str">
        <f>'Order Form'!CH35</f>
        <v/>
      </c>
      <c r="CK26" s="109" t="str">
        <f>'Order Form'!CI35</f>
        <v/>
      </c>
    </row>
    <row r="27" spans="2:89" s="39" customFormat="1" x14ac:dyDescent="0.25">
      <c r="B27" s="39" t="s">
        <v>6058</v>
      </c>
      <c r="C27" s="39" t="s">
        <v>3190</v>
      </c>
      <c r="D27" s="39" t="s">
        <v>1739</v>
      </c>
      <c r="E27" s="511" t="s">
        <v>6057</v>
      </c>
      <c r="F27" s="511"/>
      <c r="G27" s="511"/>
      <c r="H27" s="511"/>
      <c r="I27" s="511"/>
      <c r="J27" s="45">
        <f>IF(B27="","",SUM(N27:S27))</f>
        <v>0</v>
      </c>
      <c r="K27" s="45">
        <f ca="1">IF(B27="","",J27-$L$4)</f>
        <v>0</v>
      </c>
      <c r="L27" s="42" t="e">
        <f ca="1">-1+(+J27/$L$4)</f>
        <v>#DIV/0!</v>
      </c>
      <c r="N27" s="134">
        <f>$AC$5</f>
        <v>0</v>
      </c>
      <c r="O27" s="39">
        <v>0</v>
      </c>
      <c r="P27" s="39">
        <v>0</v>
      </c>
      <c r="Q27" s="39">
        <v>0</v>
      </c>
      <c r="R27" s="131">
        <f>$AP$5</f>
        <v>0</v>
      </c>
      <c r="S27" s="135">
        <f>$AR$5</f>
        <v>0</v>
      </c>
      <c r="V27" s="39">
        <f>'Order Form'!B36</f>
        <v>0</v>
      </c>
      <c r="W27" s="9">
        <v>19</v>
      </c>
      <c r="X27" s="126" t="str">
        <f>'Order Form'!Y36</f>
        <v/>
      </c>
      <c r="Y27" s="109" t="str">
        <f>'Order Form'!Z36</f>
        <v/>
      </c>
      <c r="Z27" s="109" t="str">
        <f>'Order Form'!AA36</f>
        <v/>
      </c>
      <c r="AA27" s="109" t="str">
        <f>'Order Form'!AB36</f>
        <v/>
      </c>
      <c r="AB27" s="109" t="str">
        <f>'Order Form'!AC36</f>
        <v/>
      </c>
      <c r="AC27" s="109" t="str">
        <f>'Order Form'!AD36</f>
        <v/>
      </c>
      <c r="AD27" s="109" t="str">
        <f>'Order Form'!AE36</f>
        <v/>
      </c>
      <c r="AE27" s="109" t="str">
        <f>'Order Form'!AJ36</f>
        <v/>
      </c>
      <c r="AF27" s="109" t="str">
        <f>'Order Form'!AK36</f>
        <v/>
      </c>
      <c r="AG27" s="109" t="str">
        <f>'Order Form'!AL36</f>
        <v/>
      </c>
      <c r="AH27" s="109" t="str">
        <f>'Order Form'!AM36</f>
        <v/>
      </c>
      <c r="AI27" s="109" t="str">
        <f>'Order Form'!AN36</f>
        <v/>
      </c>
      <c r="AJ27" s="109" t="str">
        <f>'Order Form'!AO36</f>
        <v/>
      </c>
      <c r="AK27" s="109" t="str">
        <f>'Order Form'!AP36</f>
        <v/>
      </c>
      <c r="AL27" s="109" t="str">
        <f>'Order Form'!AQ36</f>
        <v/>
      </c>
      <c r="AM27" s="109" t="str">
        <f>'Order Form'!AR36</f>
        <v/>
      </c>
      <c r="AN27" s="109"/>
      <c r="AO27" s="109" t="str">
        <f>IF($V27=0,"",'Order Form'!AF36*$V27*$CH27)</f>
        <v/>
      </c>
      <c r="AP27" s="109" t="str">
        <f>IF($V27=0,"",'Order Form'!AG36*$V27*$CH27)</f>
        <v/>
      </c>
      <c r="AQ27" s="109" t="str">
        <f>'Order Form'!AH36</f>
        <v/>
      </c>
      <c r="AR27" s="109" t="str">
        <f>'Order Form'!AI36</f>
        <v/>
      </c>
      <c r="AU27" s="109" t="str">
        <f>IF(V27=0,"",'Order Form'!AS36*V27*CI27)</f>
        <v/>
      </c>
      <c r="AV27" s="109" t="str">
        <f>IF(V27=0,"",'Order Form'!AT36*V27*CI27)</f>
        <v/>
      </c>
      <c r="AW27" s="109" t="str">
        <f>'Order Form'!AU36</f>
        <v/>
      </c>
      <c r="AX27" s="109" t="str">
        <f>'Order Form'!AV36</f>
        <v/>
      </c>
      <c r="AY27" s="109" t="str">
        <f>'Order Form'!AW36</f>
        <v/>
      </c>
      <c r="AZ27" s="109" t="str">
        <f>'Order Form'!AX36</f>
        <v/>
      </c>
      <c r="BA27" s="109" t="str">
        <f>'Order Form'!AY36</f>
        <v/>
      </c>
      <c r="BB27" s="109" t="str">
        <f>'Order Form'!AZ36</f>
        <v/>
      </c>
      <c r="BC27" s="109" t="str">
        <f>'Order Form'!BA36</f>
        <v/>
      </c>
      <c r="BD27" s="109" t="str">
        <f>'Order Form'!BB36</f>
        <v/>
      </c>
      <c r="BE27" s="109" t="str">
        <f>'Order Form'!BC36</f>
        <v/>
      </c>
      <c r="BF27" s="109" t="str">
        <f>'Order Form'!BD36</f>
        <v/>
      </c>
      <c r="BG27" s="109" t="str">
        <f>'Order Form'!BE36</f>
        <v/>
      </c>
      <c r="BH27" s="109" t="str">
        <f>'Order Form'!BF36</f>
        <v/>
      </c>
      <c r="BI27" s="109" t="str">
        <f>'Order Form'!BG36</f>
        <v/>
      </c>
      <c r="BJ27" s="109" t="str">
        <f>'Order Form'!BH36</f>
        <v/>
      </c>
      <c r="BK27" s="110" t="str">
        <f>'Order Form'!BI36</f>
        <v/>
      </c>
      <c r="BL27" s="110" t="str">
        <f>'Order Form'!BJ36</f>
        <v/>
      </c>
      <c r="BM27" s="110" t="str">
        <f>'Order Form'!BK36</f>
        <v/>
      </c>
      <c r="BN27" s="110" t="str">
        <f>'Order Form'!BL36</f>
        <v/>
      </c>
      <c r="BO27" s="109" t="str">
        <f>'Order Form'!BM36</f>
        <v/>
      </c>
      <c r="BP27" s="109" t="str">
        <f>'Order Form'!BN36</f>
        <v/>
      </c>
      <c r="BQ27" s="109" t="str">
        <f>'Order Form'!BO36</f>
        <v/>
      </c>
      <c r="BR27" s="109" t="str">
        <f>'Order Form'!BP36</f>
        <v/>
      </c>
      <c r="BS27" s="109" t="str">
        <f>'Order Form'!BQ36</f>
        <v/>
      </c>
      <c r="BT27" s="109" t="str">
        <f>'Order Form'!BR36</f>
        <v/>
      </c>
      <c r="BU27" s="109" t="str">
        <f>'Order Form'!BS36</f>
        <v/>
      </c>
      <c r="BV27" s="109" t="str">
        <f>'Order Form'!BT36</f>
        <v/>
      </c>
      <c r="BW27" s="109" t="str">
        <f>'Order Form'!BU36</f>
        <v/>
      </c>
      <c r="BX27" s="109" t="str">
        <f>'Order Form'!BV36</f>
        <v/>
      </c>
      <c r="BY27" s="109" t="str">
        <f>'Order Form'!BW36</f>
        <v/>
      </c>
      <c r="BZ27" s="109" t="str">
        <f>'Order Form'!BX36</f>
        <v/>
      </c>
      <c r="CA27" s="109" t="str">
        <f>'Order Form'!BY36</f>
        <v/>
      </c>
      <c r="CB27" s="109" t="str">
        <f>'Order Form'!BZ36</f>
        <v/>
      </c>
      <c r="CC27" s="109" t="str">
        <f>'Order Form'!CA36</f>
        <v/>
      </c>
      <c r="CD27" s="109" t="str">
        <f>'Order Form'!CB36</f>
        <v/>
      </c>
      <c r="CE27" s="109" t="str">
        <f>'Order Form'!CC36</f>
        <v/>
      </c>
      <c r="CF27" s="109" t="str">
        <f>IF($V27=0,"",'Order Form'!CD36*$V27*$CH27)</f>
        <v/>
      </c>
      <c r="CG27" s="109" t="str">
        <f>IF($V27=0,"",'Order Form'!CE36)</f>
        <v/>
      </c>
      <c r="CH27" s="109" t="str">
        <f>'Order Form'!CF36</f>
        <v/>
      </c>
      <c r="CI27" s="109" t="str">
        <f>'Order Form'!CG36</f>
        <v/>
      </c>
      <c r="CJ27" s="109" t="str">
        <f>'Order Form'!CH36</f>
        <v/>
      </c>
      <c r="CK27" s="109" t="str">
        <f>'Order Form'!CI36</f>
        <v/>
      </c>
    </row>
    <row r="28" spans="2:89" s="39" customFormat="1" x14ac:dyDescent="0.25">
      <c r="J28" s="45"/>
      <c r="K28" s="45"/>
      <c r="L28" s="42"/>
      <c r="N28" s="134"/>
      <c r="R28" s="131"/>
      <c r="S28" s="135"/>
      <c r="W28" s="9">
        <v>20</v>
      </c>
      <c r="X28" s="126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10"/>
      <c r="BL28" s="110"/>
      <c r="BM28" s="110"/>
      <c r="BN28" s="110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</row>
    <row r="29" spans="2:89" s="39" customFormat="1" x14ac:dyDescent="0.25">
      <c r="B29" s="39" t="s">
        <v>3603</v>
      </c>
      <c r="C29" s="39" t="s">
        <v>1742</v>
      </c>
      <c r="D29" s="39" t="s">
        <v>1745</v>
      </c>
      <c r="E29" s="511" t="s">
        <v>3460</v>
      </c>
      <c r="F29" s="511"/>
      <c r="G29" s="511"/>
      <c r="H29" s="511"/>
      <c r="I29" s="511"/>
      <c r="J29" s="45">
        <f t="shared" ca="1" si="1"/>
        <v>0</v>
      </c>
      <c r="K29" s="45">
        <f t="shared" ca="1" si="2"/>
        <v>0</v>
      </c>
      <c r="L29" s="42" t="e">
        <f ca="1">-1+(+J29/$L$4)</f>
        <v>#DIV/0!</v>
      </c>
      <c r="N29" s="134">
        <f>$AH$5</f>
        <v>0</v>
      </c>
      <c r="O29" s="39">
        <f ca="1">IF(N29="","",'Order Form'!$M$15)</f>
        <v>0</v>
      </c>
      <c r="P29" s="39">
        <f ca="1">IF(N29="","",'Order Form'!$N$15)</f>
        <v>0</v>
      </c>
      <c r="Q29" s="39">
        <f ca="1">IF(O29="","",'Order Form'!$O$15)</f>
        <v>0</v>
      </c>
      <c r="R29" s="131">
        <f>$AU$5*$AB$2</f>
        <v>0</v>
      </c>
      <c r="S29" s="133" t="s">
        <v>4002</v>
      </c>
      <c r="V29" s="39">
        <f>'Order Form'!B33</f>
        <v>0</v>
      </c>
      <c r="W29" s="9">
        <v>21</v>
      </c>
      <c r="X29" s="126" t="str">
        <f>'Order Form'!Y33</f>
        <v/>
      </c>
      <c r="Y29" s="109" t="str">
        <f>'Order Form'!Z33</f>
        <v/>
      </c>
      <c r="Z29" s="109" t="str">
        <f>'Order Form'!AA33</f>
        <v/>
      </c>
      <c r="AA29" s="109" t="str">
        <f>'Order Form'!AB33</f>
        <v/>
      </c>
      <c r="AB29" s="109" t="str">
        <f>'Order Form'!AC33</f>
        <v/>
      </c>
      <c r="AC29" s="109" t="str">
        <f>'Order Form'!AD33</f>
        <v/>
      </c>
      <c r="AD29" s="109" t="str">
        <f>'Order Form'!AE33</f>
        <v/>
      </c>
      <c r="AE29" s="109" t="str">
        <f>'Order Form'!AJ33</f>
        <v/>
      </c>
      <c r="AF29" s="109" t="str">
        <f>'Order Form'!AK33</f>
        <v/>
      </c>
      <c r="AG29" s="109" t="str">
        <f>'Order Form'!AL33</f>
        <v/>
      </c>
      <c r="AH29" s="109" t="str">
        <f>'Order Form'!AM33</f>
        <v/>
      </c>
      <c r="AI29" s="109" t="str">
        <f>'Order Form'!AN33</f>
        <v/>
      </c>
      <c r="AJ29" s="109" t="str">
        <f>'Order Form'!AO33</f>
        <v/>
      </c>
      <c r="AK29" s="109" t="str">
        <f>'Order Form'!AP33</f>
        <v/>
      </c>
      <c r="AL29" s="109" t="str">
        <f>'Order Form'!AQ33</f>
        <v/>
      </c>
      <c r="AM29" s="109" t="str">
        <f>'Order Form'!AR33</f>
        <v/>
      </c>
      <c r="AN29" s="109"/>
      <c r="AO29" s="109" t="str">
        <f>IF($V29=0,"",'Order Form'!AF33*$V29*$CH29)</f>
        <v/>
      </c>
      <c r="AP29" s="109" t="str">
        <f>IF($V29=0,"",'Order Form'!AG33*$V29*$CH29)</f>
        <v/>
      </c>
      <c r="AQ29" s="109" t="str">
        <f>'Order Form'!AH33</f>
        <v/>
      </c>
      <c r="AR29" s="109" t="str">
        <f>'Order Form'!AI33</f>
        <v/>
      </c>
      <c r="AU29" s="109" t="str">
        <f>IF(V29=0,"",'Order Form'!AS33*V29*CI29)</f>
        <v/>
      </c>
      <c r="AV29" s="109" t="str">
        <f>IF(V29=0,"",'Order Form'!AT33*V29*CI29)</f>
        <v/>
      </c>
      <c r="AW29" s="109" t="str">
        <f>'Order Form'!AU33</f>
        <v/>
      </c>
      <c r="AX29" s="109" t="str">
        <f>'Order Form'!AV33</f>
        <v/>
      </c>
      <c r="AY29" s="109" t="str">
        <f>'Order Form'!AW33</f>
        <v/>
      </c>
      <c r="AZ29" s="109" t="str">
        <f>'Order Form'!AX33</f>
        <v/>
      </c>
      <c r="BA29" s="109" t="str">
        <f>'Order Form'!AY33</f>
        <v/>
      </c>
      <c r="BB29" s="109" t="str">
        <f>'Order Form'!AZ33</f>
        <v/>
      </c>
      <c r="BC29" s="109" t="str">
        <f>'Order Form'!BA33</f>
        <v/>
      </c>
      <c r="BD29" s="109" t="str">
        <f>'Order Form'!BB33</f>
        <v/>
      </c>
      <c r="BE29" s="109" t="str">
        <f>'Order Form'!BC33</f>
        <v/>
      </c>
      <c r="BF29" s="109" t="str">
        <f>'Order Form'!BD33</f>
        <v/>
      </c>
      <c r="BG29" s="109" t="str">
        <f>'Order Form'!BE33</f>
        <v/>
      </c>
      <c r="BH29" s="109" t="str">
        <f>'Order Form'!BF33</f>
        <v/>
      </c>
      <c r="BI29" s="109" t="str">
        <f>'Order Form'!BG33</f>
        <v/>
      </c>
      <c r="BJ29" s="109" t="str">
        <f>'Order Form'!BH33</f>
        <v/>
      </c>
      <c r="BK29" s="110" t="str">
        <f>'Order Form'!BI33</f>
        <v/>
      </c>
      <c r="BL29" s="110" t="str">
        <f>'Order Form'!BJ33</f>
        <v/>
      </c>
      <c r="BM29" s="110" t="str">
        <f>'Order Form'!BK33</f>
        <v/>
      </c>
      <c r="BN29" s="110" t="str">
        <f>'Order Form'!BL33</f>
        <v/>
      </c>
      <c r="BO29" s="109" t="str">
        <f>'Order Form'!BM33</f>
        <v/>
      </c>
      <c r="BP29" s="109" t="str">
        <f>'Order Form'!BN33</f>
        <v/>
      </c>
      <c r="BQ29" s="109" t="str">
        <f>'Order Form'!BO33</f>
        <v/>
      </c>
      <c r="BR29" s="109" t="str">
        <f>'Order Form'!BP33</f>
        <v/>
      </c>
      <c r="BS29" s="109" t="str">
        <f>'Order Form'!BQ33</f>
        <v/>
      </c>
      <c r="BT29" s="109" t="str">
        <f>'Order Form'!BR33</f>
        <v/>
      </c>
      <c r="BU29" s="109" t="str">
        <f>'Order Form'!BS33</f>
        <v/>
      </c>
      <c r="BV29" s="109" t="str">
        <f>'Order Form'!BT33</f>
        <v/>
      </c>
      <c r="BW29" s="109" t="str">
        <f>'Order Form'!BU33</f>
        <v/>
      </c>
      <c r="BX29" s="109" t="str">
        <f>'Order Form'!BV33</f>
        <v/>
      </c>
      <c r="BY29" s="109" t="str">
        <f>'Order Form'!BW33</f>
        <v/>
      </c>
      <c r="BZ29" s="109" t="str">
        <f>'Order Form'!BX33</f>
        <v/>
      </c>
      <c r="CA29" s="109" t="str">
        <f>'Order Form'!BY33</f>
        <v/>
      </c>
      <c r="CB29" s="109" t="str">
        <f>'Order Form'!BZ33</f>
        <v/>
      </c>
      <c r="CC29" s="109" t="str">
        <f>'Order Form'!CA33</f>
        <v/>
      </c>
      <c r="CD29" s="109" t="str">
        <f>'Order Form'!CB33</f>
        <v/>
      </c>
      <c r="CE29" s="109" t="str">
        <f>'Order Form'!CC33</f>
        <v/>
      </c>
      <c r="CF29" s="109" t="str">
        <f>IF($V29=0,"",'Order Form'!CD33*$V29*$CH29)</f>
        <v/>
      </c>
      <c r="CG29" s="109" t="str">
        <f>IF($V29=0,"",'Order Form'!CE33)</f>
        <v/>
      </c>
      <c r="CH29" s="109" t="str">
        <f>'Order Form'!CF33</f>
        <v/>
      </c>
      <c r="CI29" s="109" t="str">
        <f>'Order Form'!CG33</f>
        <v/>
      </c>
      <c r="CJ29" s="109" t="str">
        <f>'Order Form'!CH33</f>
        <v/>
      </c>
      <c r="CK29" s="109" t="str">
        <f>'Order Form'!CI33</f>
        <v/>
      </c>
    </row>
    <row r="30" spans="2:89" s="39" customFormat="1" x14ac:dyDescent="0.25">
      <c r="B30" s="39" t="s">
        <v>3603</v>
      </c>
      <c r="C30" s="39" t="s">
        <v>1746</v>
      </c>
      <c r="D30" s="39" t="s">
        <v>1745</v>
      </c>
      <c r="E30" s="511" t="s">
        <v>4851</v>
      </c>
      <c r="F30" s="511"/>
      <c r="G30" s="511"/>
      <c r="H30" s="511"/>
      <c r="I30" s="511"/>
      <c r="J30" s="45">
        <f ca="1">IF(B30="","",SUM(N30:S30))</f>
        <v>0</v>
      </c>
      <c r="K30" s="45">
        <f ca="1">IF(B30="","",J30-$L$4)</f>
        <v>0</v>
      </c>
      <c r="L30" s="42" t="e">
        <f ca="1">-1+(+J30/$L$4)</f>
        <v>#DIV/0!</v>
      </c>
      <c r="N30" s="134">
        <f>$AH$5</f>
        <v>0</v>
      </c>
      <c r="O30" s="39">
        <f ca="1">IF(N30="","",'Order Form'!$M$15)</f>
        <v>0</v>
      </c>
      <c r="P30" s="39">
        <f ca="1">IF(N30="","",'Order Form'!$N$15)</f>
        <v>0</v>
      </c>
      <c r="Q30" s="39">
        <f ca="1">IF(O30="","",'Order Form'!$O$15)</f>
        <v>0</v>
      </c>
      <c r="R30" s="131">
        <f>$AV$5*$AB$2</f>
        <v>0</v>
      </c>
      <c r="S30" s="136">
        <f>SUMPRODUCT($V$9:$V$84,$AH$9:$AH$84,$AX$9:$AX$84)*$X$2</f>
        <v>0</v>
      </c>
      <c r="V30" s="39">
        <f>'Order Form'!B34</f>
        <v>0</v>
      </c>
      <c r="W30" s="9">
        <v>22</v>
      </c>
      <c r="X30" s="126" t="str">
        <f>'Order Form'!Y34</f>
        <v/>
      </c>
      <c r="Y30" s="109" t="str">
        <f>'Order Form'!Z34</f>
        <v/>
      </c>
      <c r="Z30" s="109" t="str">
        <f>'Order Form'!AA34</f>
        <v/>
      </c>
      <c r="AA30" s="109" t="str">
        <f>'Order Form'!AB34</f>
        <v/>
      </c>
      <c r="AB30" s="109" t="str">
        <f>'Order Form'!AC34</f>
        <v/>
      </c>
      <c r="AC30" s="109" t="str">
        <f>'Order Form'!AD34</f>
        <v/>
      </c>
      <c r="AD30" s="109" t="str">
        <f>'Order Form'!AE34</f>
        <v/>
      </c>
      <c r="AE30" s="109" t="str">
        <f>'Order Form'!AJ34</f>
        <v/>
      </c>
      <c r="AF30" s="109" t="str">
        <f>'Order Form'!AK34</f>
        <v/>
      </c>
      <c r="AG30" s="109" t="str">
        <f>'Order Form'!AL34</f>
        <v/>
      </c>
      <c r="AH30" s="109" t="str">
        <f>'Order Form'!AM34</f>
        <v/>
      </c>
      <c r="AI30" s="109" t="str">
        <f>'Order Form'!AN34</f>
        <v/>
      </c>
      <c r="AJ30" s="109" t="str">
        <f>'Order Form'!AO34</f>
        <v/>
      </c>
      <c r="AK30" s="109" t="str">
        <f>'Order Form'!AP34</f>
        <v/>
      </c>
      <c r="AL30" s="109" t="str">
        <f>'Order Form'!AQ34</f>
        <v/>
      </c>
      <c r="AM30" s="109" t="str">
        <f>'Order Form'!AR34</f>
        <v/>
      </c>
      <c r="AN30" s="109"/>
      <c r="AO30" s="109" t="str">
        <f>IF($V30=0,"",'Order Form'!AF34*$V30*$CH30)</f>
        <v/>
      </c>
      <c r="AP30" s="109" t="str">
        <f>IF($V30=0,"",'Order Form'!AG34*$V30*$CH30)</f>
        <v/>
      </c>
      <c r="AQ30" s="109" t="str">
        <f>'Order Form'!AH34</f>
        <v/>
      </c>
      <c r="AR30" s="109" t="str">
        <f>'Order Form'!AI34</f>
        <v/>
      </c>
      <c r="AU30" s="109" t="str">
        <f>IF(V30=0,"",'Order Form'!AS34*V30*CI30)</f>
        <v/>
      </c>
      <c r="AV30" s="109" t="str">
        <f>IF(V30=0,"",'Order Form'!AT34*V30*CI30)</f>
        <v/>
      </c>
      <c r="AW30" s="109" t="str">
        <f>'Order Form'!AU34</f>
        <v/>
      </c>
      <c r="AX30" s="109" t="str">
        <f>'Order Form'!AV34</f>
        <v/>
      </c>
      <c r="AY30" s="109" t="str">
        <f>'Order Form'!AW34</f>
        <v/>
      </c>
      <c r="AZ30" s="109" t="str">
        <f>'Order Form'!AX34</f>
        <v/>
      </c>
      <c r="BA30" s="109" t="str">
        <f>'Order Form'!AY34</f>
        <v/>
      </c>
      <c r="BB30" s="109" t="str">
        <f>'Order Form'!AZ34</f>
        <v/>
      </c>
      <c r="BC30" s="109" t="str">
        <f>'Order Form'!BA34</f>
        <v/>
      </c>
      <c r="BD30" s="109" t="str">
        <f>'Order Form'!BB34</f>
        <v/>
      </c>
      <c r="BE30" s="109" t="str">
        <f>'Order Form'!BC34</f>
        <v/>
      </c>
      <c r="BF30" s="109" t="str">
        <f>'Order Form'!BD34</f>
        <v/>
      </c>
      <c r="BG30" s="109" t="str">
        <f>'Order Form'!BE34</f>
        <v/>
      </c>
      <c r="BH30" s="109" t="str">
        <f>'Order Form'!BF34</f>
        <v/>
      </c>
      <c r="BI30" s="109" t="str">
        <f>'Order Form'!BG34</f>
        <v/>
      </c>
      <c r="BJ30" s="109" t="str">
        <f>'Order Form'!BH34</f>
        <v/>
      </c>
      <c r="BK30" s="110" t="str">
        <f>'Order Form'!BI34</f>
        <v/>
      </c>
      <c r="BL30" s="110" t="str">
        <f>'Order Form'!BJ34</f>
        <v/>
      </c>
      <c r="BM30" s="110" t="str">
        <f>'Order Form'!BK34</f>
        <v/>
      </c>
      <c r="BN30" s="110" t="str">
        <f>'Order Form'!BL34</f>
        <v/>
      </c>
      <c r="BO30" s="109" t="str">
        <f>'Order Form'!BM34</f>
        <v/>
      </c>
      <c r="BP30" s="109" t="str">
        <f>'Order Form'!BN34</f>
        <v/>
      </c>
      <c r="BQ30" s="109" t="str">
        <f>'Order Form'!BO34</f>
        <v/>
      </c>
      <c r="BR30" s="109" t="str">
        <f>'Order Form'!BP34</f>
        <v/>
      </c>
      <c r="BS30" s="109" t="str">
        <f>'Order Form'!BQ34</f>
        <v/>
      </c>
      <c r="BT30" s="109" t="str">
        <f>'Order Form'!BR34</f>
        <v/>
      </c>
      <c r="BU30" s="109" t="str">
        <f>'Order Form'!BS34</f>
        <v/>
      </c>
      <c r="BV30" s="109" t="str">
        <f>'Order Form'!BT34</f>
        <v/>
      </c>
      <c r="BW30" s="109" t="str">
        <f>'Order Form'!BU34</f>
        <v/>
      </c>
      <c r="BX30" s="109" t="str">
        <f>'Order Form'!BV34</f>
        <v/>
      </c>
      <c r="BY30" s="109" t="str">
        <f>'Order Form'!BW34</f>
        <v/>
      </c>
      <c r="BZ30" s="109" t="str">
        <f>'Order Form'!BX34</f>
        <v/>
      </c>
      <c r="CA30" s="109" t="str">
        <f>'Order Form'!BY34</f>
        <v/>
      </c>
      <c r="CB30" s="109" t="str">
        <f>'Order Form'!BZ34</f>
        <v/>
      </c>
      <c r="CC30" s="109" t="str">
        <f>'Order Form'!CA34</f>
        <v/>
      </c>
      <c r="CD30" s="109" t="str">
        <f>'Order Form'!CB34</f>
        <v/>
      </c>
      <c r="CE30" s="109" t="str">
        <f>'Order Form'!CC34</f>
        <v/>
      </c>
      <c r="CF30" s="109" t="str">
        <f>IF($V30=0,"",'Order Form'!CD34*$V30*$CH30)</f>
        <v/>
      </c>
      <c r="CG30" s="109" t="str">
        <f>IF($V30=0,"",'Order Form'!CE34)</f>
        <v/>
      </c>
      <c r="CH30" s="109" t="str">
        <f>'Order Form'!CF34</f>
        <v/>
      </c>
      <c r="CI30" s="109" t="str">
        <f>'Order Form'!CG34</f>
        <v/>
      </c>
      <c r="CJ30" s="109" t="str">
        <f>'Order Form'!CH34</f>
        <v/>
      </c>
      <c r="CK30" s="109" t="str">
        <f>'Order Form'!CI34</f>
        <v/>
      </c>
    </row>
    <row r="31" spans="2:89" s="39" customFormat="1" x14ac:dyDescent="0.25">
      <c r="J31" s="45"/>
      <c r="K31" s="45"/>
      <c r="N31" s="134"/>
      <c r="R31" s="131"/>
      <c r="S31" s="133"/>
      <c r="V31" s="39">
        <f>'Order Form'!B35</f>
        <v>0</v>
      </c>
      <c r="W31" s="9">
        <v>23</v>
      </c>
      <c r="X31" s="126" t="str">
        <f>'Order Form'!Y35</f>
        <v/>
      </c>
      <c r="Y31" s="109" t="str">
        <f>'Order Form'!Z35</f>
        <v/>
      </c>
      <c r="Z31" s="109" t="str">
        <f>'Order Form'!AA35</f>
        <v/>
      </c>
      <c r="AA31" s="109" t="str">
        <f>'Order Form'!AB35</f>
        <v/>
      </c>
      <c r="AB31" s="109" t="str">
        <f>'Order Form'!AC35</f>
        <v/>
      </c>
      <c r="AC31" s="109" t="str">
        <f>'Order Form'!AD35</f>
        <v/>
      </c>
      <c r="AD31" s="109" t="str">
        <f>'Order Form'!AE35</f>
        <v/>
      </c>
      <c r="AE31" s="109" t="str">
        <f>'Order Form'!AJ35</f>
        <v/>
      </c>
      <c r="AF31" s="109" t="str">
        <f>'Order Form'!AK35</f>
        <v/>
      </c>
      <c r="AG31" s="109" t="str">
        <f>'Order Form'!AL35</f>
        <v/>
      </c>
      <c r="AH31" s="109" t="str">
        <f>'Order Form'!AM35</f>
        <v/>
      </c>
      <c r="AI31" s="109" t="str">
        <f>'Order Form'!AN35</f>
        <v/>
      </c>
      <c r="AJ31" s="109" t="str">
        <f>'Order Form'!AO35</f>
        <v/>
      </c>
      <c r="AK31" s="109" t="str">
        <f>'Order Form'!AP35</f>
        <v/>
      </c>
      <c r="AL31" s="109" t="str">
        <f>'Order Form'!AQ35</f>
        <v/>
      </c>
      <c r="AM31" s="109" t="str">
        <f>'Order Form'!AR35</f>
        <v/>
      </c>
      <c r="AN31" s="109"/>
      <c r="AO31" s="109" t="str">
        <f>IF($V31=0,"",'Order Form'!AF35*$V31*$CH31)</f>
        <v/>
      </c>
      <c r="AP31" s="109" t="str">
        <f>IF($V31=0,"",'Order Form'!AG35*$V31*$CH31)</f>
        <v/>
      </c>
      <c r="AQ31" s="109" t="str">
        <f>'Order Form'!AH35</f>
        <v/>
      </c>
      <c r="AR31" s="109" t="str">
        <f>'Order Form'!AI35</f>
        <v/>
      </c>
      <c r="AU31" s="109" t="str">
        <f>IF(V31=0,"",'Order Form'!AS35*V31*CI31)</f>
        <v/>
      </c>
      <c r="AV31" s="109" t="str">
        <f>IF(V31=0,"",'Order Form'!AT35*V31*CI31)</f>
        <v/>
      </c>
      <c r="AW31" s="109" t="str">
        <f>'Order Form'!AU35</f>
        <v/>
      </c>
      <c r="AX31" s="109" t="str">
        <f>'Order Form'!AV35</f>
        <v/>
      </c>
      <c r="AY31" s="109" t="str">
        <f>'Order Form'!AW35</f>
        <v/>
      </c>
      <c r="AZ31" s="109" t="str">
        <f>'Order Form'!AX35</f>
        <v/>
      </c>
      <c r="BA31" s="109" t="str">
        <f>'Order Form'!AY35</f>
        <v/>
      </c>
      <c r="BB31" s="109" t="str">
        <f>'Order Form'!AZ35</f>
        <v/>
      </c>
      <c r="BC31" s="109" t="str">
        <f>'Order Form'!BA35</f>
        <v/>
      </c>
      <c r="BD31" s="109" t="str">
        <f>'Order Form'!BB35</f>
        <v/>
      </c>
      <c r="BE31" s="109" t="str">
        <f>'Order Form'!BC35</f>
        <v/>
      </c>
      <c r="BF31" s="109" t="str">
        <f>'Order Form'!BD35</f>
        <v/>
      </c>
      <c r="BG31" s="109" t="str">
        <f>'Order Form'!BE35</f>
        <v/>
      </c>
      <c r="BH31" s="109" t="str">
        <f>'Order Form'!BF35</f>
        <v/>
      </c>
      <c r="BI31" s="109" t="str">
        <f>'Order Form'!BG35</f>
        <v/>
      </c>
      <c r="BJ31" s="109" t="str">
        <f>'Order Form'!BH35</f>
        <v/>
      </c>
      <c r="BK31" s="110" t="str">
        <f>'Order Form'!BI35</f>
        <v/>
      </c>
      <c r="BL31" s="110" t="str">
        <f>'Order Form'!BJ35</f>
        <v/>
      </c>
      <c r="BM31" s="110" t="str">
        <f>'Order Form'!BK35</f>
        <v/>
      </c>
      <c r="BN31" s="110" t="str">
        <f>'Order Form'!BL35</f>
        <v/>
      </c>
      <c r="BO31" s="109" t="str">
        <f>'Order Form'!BM35</f>
        <v/>
      </c>
      <c r="BP31" s="109" t="str">
        <f>'Order Form'!BN35</f>
        <v/>
      </c>
      <c r="BQ31" s="109" t="str">
        <f>'Order Form'!BO35</f>
        <v/>
      </c>
      <c r="BR31" s="109" t="str">
        <f>'Order Form'!BP35</f>
        <v/>
      </c>
      <c r="BS31" s="109" t="str">
        <f>'Order Form'!BQ35</f>
        <v/>
      </c>
      <c r="BT31" s="109" t="str">
        <f>'Order Form'!BR35</f>
        <v/>
      </c>
      <c r="BU31" s="109" t="str">
        <f>'Order Form'!BS35</f>
        <v/>
      </c>
      <c r="BV31" s="109" t="str">
        <f>'Order Form'!BT35</f>
        <v/>
      </c>
      <c r="BW31" s="109" t="str">
        <f>'Order Form'!BU35</f>
        <v/>
      </c>
      <c r="BX31" s="109" t="str">
        <f>'Order Form'!BV35</f>
        <v/>
      </c>
      <c r="BY31" s="109" t="str">
        <f>'Order Form'!BW35</f>
        <v/>
      </c>
      <c r="BZ31" s="109" t="str">
        <f>'Order Form'!BX35</f>
        <v/>
      </c>
      <c r="CA31" s="109" t="str">
        <f>'Order Form'!BY35</f>
        <v/>
      </c>
      <c r="CB31" s="109" t="str">
        <f>'Order Form'!BZ35</f>
        <v/>
      </c>
      <c r="CC31" s="109" t="str">
        <f>'Order Form'!CA35</f>
        <v/>
      </c>
      <c r="CD31" s="109" t="str">
        <f>'Order Form'!CB35</f>
        <v/>
      </c>
      <c r="CE31" s="109" t="str">
        <f>'Order Form'!CC35</f>
        <v/>
      </c>
      <c r="CF31" s="109" t="str">
        <f>IF($V31=0,"",'Order Form'!CD35*$V31*$CH31)</f>
        <v/>
      </c>
      <c r="CG31" s="109" t="str">
        <f>IF($V31=0,"",'Order Form'!CE35)</f>
        <v/>
      </c>
      <c r="CH31" s="109" t="str">
        <f>'Order Form'!CF35</f>
        <v/>
      </c>
      <c r="CI31" s="109" t="str">
        <f>'Order Form'!CG35</f>
        <v/>
      </c>
      <c r="CJ31" s="109" t="str">
        <f>'Order Form'!CH35</f>
        <v/>
      </c>
      <c r="CK31" s="109" t="str">
        <f>'Order Form'!CI35</f>
        <v/>
      </c>
    </row>
    <row r="32" spans="2:89" s="39" customFormat="1" x14ac:dyDescent="0.25">
      <c r="B32" s="39" t="s">
        <v>67</v>
      </c>
      <c r="C32" s="39" t="s">
        <v>1742</v>
      </c>
      <c r="D32" s="39" t="s">
        <v>1745</v>
      </c>
      <c r="E32" s="511" t="s">
        <v>3461</v>
      </c>
      <c r="F32" s="511"/>
      <c r="G32" s="511"/>
      <c r="H32" s="511"/>
      <c r="I32" s="511"/>
      <c r="J32" s="45">
        <f t="shared" ca="1" si="1"/>
        <v>0</v>
      </c>
      <c r="K32" s="45">
        <f t="shared" ca="1" si="2"/>
        <v>0</v>
      </c>
      <c r="L32" s="42" t="e">
        <f ca="1">-1+(+J32/$L$4)</f>
        <v>#DIV/0!</v>
      </c>
      <c r="N32" s="134">
        <f>$AI$5</f>
        <v>0</v>
      </c>
      <c r="O32" s="39">
        <f ca="1">IF(N32="","",'Order Form'!$M$15)</f>
        <v>0</v>
      </c>
      <c r="P32" s="39">
        <f ca="1">IF(N32="","",'Order Form'!$N$15)</f>
        <v>0</v>
      </c>
      <c r="Q32" s="39">
        <f ca="1">IF(O32="","",'Order Form'!$O$15)</f>
        <v>0</v>
      </c>
      <c r="R32" s="131">
        <f>$AU$5*$AB$2</f>
        <v>0</v>
      </c>
      <c r="S32" s="133" t="s">
        <v>4002</v>
      </c>
      <c r="V32" s="39">
        <f>'Order Form'!B36</f>
        <v>0</v>
      </c>
      <c r="W32" s="9">
        <v>24</v>
      </c>
      <c r="X32" s="126" t="str">
        <f>'Order Form'!Y36</f>
        <v/>
      </c>
      <c r="Y32" s="109" t="str">
        <f>'Order Form'!Z36</f>
        <v/>
      </c>
      <c r="Z32" s="109" t="str">
        <f>'Order Form'!AA36</f>
        <v/>
      </c>
      <c r="AA32" s="109" t="str">
        <f>'Order Form'!AB36</f>
        <v/>
      </c>
      <c r="AB32" s="109" t="str">
        <f>'Order Form'!AC36</f>
        <v/>
      </c>
      <c r="AC32" s="109" t="str">
        <f>'Order Form'!AD36</f>
        <v/>
      </c>
      <c r="AD32" s="109" t="str">
        <f>'Order Form'!AE36</f>
        <v/>
      </c>
      <c r="AE32" s="109" t="str">
        <f>'Order Form'!AJ36</f>
        <v/>
      </c>
      <c r="AF32" s="109" t="str">
        <f>'Order Form'!AK36</f>
        <v/>
      </c>
      <c r="AG32" s="109" t="str">
        <f>'Order Form'!AL36</f>
        <v/>
      </c>
      <c r="AH32" s="109" t="str">
        <f>'Order Form'!AM36</f>
        <v/>
      </c>
      <c r="AI32" s="109" t="str">
        <f>'Order Form'!AN36</f>
        <v/>
      </c>
      <c r="AJ32" s="109" t="str">
        <f>'Order Form'!AO36</f>
        <v/>
      </c>
      <c r="AK32" s="109" t="str">
        <f>'Order Form'!AP36</f>
        <v/>
      </c>
      <c r="AL32" s="109" t="str">
        <f>'Order Form'!AQ36</f>
        <v/>
      </c>
      <c r="AM32" s="109" t="str">
        <f>'Order Form'!AR36</f>
        <v/>
      </c>
      <c r="AN32" s="109"/>
      <c r="AO32" s="109" t="str">
        <f>IF($V32=0,"",'Order Form'!AF36*$V32*$CH32)</f>
        <v/>
      </c>
      <c r="AP32" s="109" t="str">
        <f>IF($V32=0,"",'Order Form'!AG36*$V32*$CH32)</f>
        <v/>
      </c>
      <c r="AQ32" s="109" t="str">
        <f>'Order Form'!AH36</f>
        <v/>
      </c>
      <c r="AR32" s="109" t="str">
        <f>'Order Form'!AI36</f>
        <v/>
      </c>
      <c r="AU32" s="109" t="str">
        <f>IF(V32=0,"",'Order Form'!AS36*V32*CI32)</f>
        <v/>
      </c>
      <c r="AV32" s="109" t="str">
        <f>IF(V32=0,"",'Order Form'!AT36*V32*CI32)</f>
        <v/>
      </c>
      <c r="AW32" s="109" t="str">
        <f>'Order Form'!AU36</f>
        <v/>
      </c>
      <c r="AX32" s="109" t="str">
        <f>'Order Form'!AV36</f>
        <v/>
      </c>
      <c r="AY32" s="109" t="str">
        <f>'Order Form'!AW36</f>
        <v/>
      </c>
      <c r="AZ32" s="109" t="str">
        <f>'Order Form'!AX36</f>
        <v/>
      </c>
      <c r="BA32" s="109" t="str">
        <f>'Order Form'!AY36</f>
        <v/>
      </c>
      <c r="BB32" s="109" t="str">
        <f>'Order Form'!AZ36</f>
        <v/>
      </c>
      <c r="BC32" s="109" t="str">
        <f>'Order Form'!BA36</f>
        <v/>
      </c>
      <c r="BD32" s="109" t="str">
        <f>'Order Form'!BB36</f>
        <v/>
      </c>
      <c r="BE32" s="109" t="str">
        <f>'Order Form'!BC36</f>
        <v/>
      </c>
      <c r="BF32" s="109" t="str">
        <f>'Order Form'!BD36</f>
        <v/>
      </c>
      <c r="BG32" s="109" t="str">
        <f>'Order Form'!BE36</f>
        <v/>
      </c>
      <c r="BH32" s="109" t="str">
        <f>'Order Form'!BF36</f>
        <v/>
      </c>
      <c r="BI32" s="109" t="str">
        <f>'Order Form'!BG36</f>
        <v/>
      </c>
      <c r="BJ32" s="109" t="str">
        <f>'Order Form'!BH36</f>
        <v/>
      </c>
      <c r="BK32" s="110" t="str">
        <f>'Order Form'!BI36</f>
        <v/>
      </c>
      <c r="BL32" s="110" t="str">
        <f>'Order Form'!BJ36</f>
        <v/>
      </c>
      <c r="BM32" s="110" t="str">
        <f>'Order Form'!BK36</f>
        <v/>
      </c>
      <c r="BN32" s="110" t="str">
        <f>'Order Form'!BL36</f>
        <v/>
      </c>
      <c r="BO32" s="109" t="str">
        <f>'Order Form'!BM36</f>
        <v/>
      </c>
      <c r="BP32" s="109" t="str">
        <f>'Order Form'!BN36</f>
        <v/>
      </c>
      <c r="BQ32" s="109" t="str">
        <f>'Order Form'!BO36</f>
        <v/>
      </c>
      <c r="BR32" s="109" t="str">
        <f>'Order Form'!BP36</f>
        <v/>
      </c>
      <c r="BS32" s="109" t="str">
        <f>'Order Form'!BQ36</f>
        <v/>
      </c>
      <c r="BT32" s="109" t="str">
        <f>'Order Form'!BR36</f>
        <v/>
      </c>
      <c r="BU32" s="109" t="str">
        <f>'Order Form'!BS36</f>
        <v/>
      </c>
      <c r="BV32" s="109" t="str">
        <f>'Order Form'!BT36</f>
        <v/>
      </c>
      <c r="BW32" s="109" t="str">
        <f>'Order Form'!BU36</f>
        <v/>
      </c>
      <c r="BX32" s="109" t="str">
        <f>'Order Form'!BV36</f>
        <v/>
      </c>
      <c r="BY32" s="109" t="str">
        <f>'Order Form'!BW36</f>
        <v/>
      </c>
      <c r="BZ32" s="109" t="str">
        <f>'Order Form'!BX36</f>
        <v/>
      </c>
      <c r="CA32" s="109" t="str">
        <f>'Order Form'!BY36</f>
        <v/>
      </c>
      <c r="CB32" s="109" t="str">
        <f>'Order Form'!BZ36</f>
        <v/>
      </c>
      <c r="CC32" s="109" t="str">
        <f>'Order Form'!CA36</f>
        <v/>
      </c>
      <c r="CD32" s="109" t="str">
        <f>'Order Form'!CB36</f>
        <v/>
      </c>
      <c r="CE32" s="109" t="str">
        <f>'Order Form'!CC36</f>
        <v/>
      </c>
      <c r="CF32" s="109" t="str">
        <f>IF($V32=0,"",'Order Form'!CD36*$V32*$CH32)</f>
        <v/>
      </c>
      <c r="CG32" s="109" t="str">
        <f>IF($V32=0,"",'Order Form'!CE36)</f>
        <v/>
      </c>
      <c r="CH32" s="109" t="str">
        <f>'Order Form'!CF36</f>
        <v/>
      </c>
      <c r="CI32" s="109" t="str">
        <f>'Order Form'!CG36</f>
        <v/>
      </c>
      <c r="CJ32" s="109" t="str">
        <f>'Order Form'!CH36</f>
        <v/>
      </c>
      <c r="CK32" s="109" t="str">
        <f>'Order Form'!CI36</f>
        <v/>
      </c>
    </row>
    <row r="33" spans="2:89" s="39" customFormat="1" x14ac:dyDescent="0.25">
      <c r="B33" s="39" t="s">
        <v>67</v>
      </c>
      <c r="C33" s="39" t="s">
        <v>1746</v>
      </c>
      <c r="D33" s="39" t="s">
        <v>1745</v>
      </c>
      <c r="E33" s="511" t="s">
        <v>1744</v>
      </c>
      <c r="F33" s="511"/>
      <c r="G33" s="511"/>
      <c r="H33" s="511"/>
      <c r="I33" s="511"/>
      <c r="J33" s="45">
        <f t="shared" ca="1" si="1"/>
        <v>0</v>
      </c>
      <c r="K33" s="45">
        <f t="shared" ca="1" si="2"/>
        <v>0</v>
      </c>
      <c r="L33" s="42" t="e">
        <f ca="1">-1+(+J33/$L$4)</f>
        <v>#DIV/0!</v>
      </c>
      <c r="N33" s="134">
        <f>$AI$5</f>
        <v>0</v>
      </c>
      <c r="O33" s="39">
        <f ca="1">IF(N33="","",'Order Form'!$M$15)</f>
        <v>0</v>
      </c>
      <c r="P33" s="39">
        <f ca="1">IF(N33="","",'Order Form'!$N$15)</f>
        <v>0</v>
      </c>
      <c r="Q33" s="39">
        <f ca="1">IF(O33="","",'Order Form'!$O$15)</f>
        <v>0</v>
      </c>
      <c r="R33" s="131">
        <f>$AV$5*$AB$2</f>
        <v>0</v>
      </c>
      <c r="S33" s="136">
        <f>SUMPRODUCT($V$9:$V$84,$AI$9:$AI$84,$AX$9:$AX$84)*$X$2</f>
        <v>0</v>
      </c>
      <c r="V33" s="39">
        <f>'Order Form'!B37</f>
        <v>0</v>
      </c>
      <c r="W33" s="9">
        <v>25</v>
      </c>
      <c r="X33" s="126" t="str">
        <f>'Order Form'!Y37</f>
        <v/>
      </c>
      <c r="Y33" s="109" t="str">
        <f>'Order Form'!Z37</f>
        <v/>
      </c>
      <c r="Z33" s="109" t="str">
        <f>'Order Form'!AA37</f>
        <v/>
      </c>
      <c r="AA33" s="109" t="str">
        <f>'Order Form'!AB37</f>
        <v/>
      </c>
      <c r="AB33" s="109" t="str">
        <f>'Order Form'!AC37</f>
        <v/>
      </c>
      <c r="AC33" s="109" t="str">
        <f>'Order Form'!AD37</f>
        <v/>
      </c>
      <c r="AD33" s="109" t="str">
        <f>'Order Form'!AE37</f>
        <v/>
      </c>
      <c r="AE33" s="109" t="str">
        <f>'Order Form'!AJ37</f>
        <v/>
      </c>
      <c r="AF33" s="109" t="str">
        <f>'Order Form'!AK37</f>
        <v/>
      </c>
      <c r="AG33" s="109" t="str">
        <f>'Order Form'!AL37</f>
        <v/>
      </c>
      <c r="AH33" s="109" t="str">
        <f>'Order Form'!AM37</f>
        <v/>
      </c>
      <c r="AI33" s="109" t="str">
        <f>'Order Form'!AN37</f>
        <v/>
      </c>
      <c r="AJ33" s="109" t="str">
        <f>'Order Form'!AO37</f>
        <v/>
      </c>
      <c r="AK33" s="109" t="str">
        <f>'Order Form'!AP37</f>
        <v/>
      </c>
      <c r="AL33" s="109" t="str">
        <f>'Order Form'!AQ37</f>
        <v/>
      </c>
      <c r="AM33" s="109" t="str">
        <f>'Order Form'!AR37</f>
        <v/>
      </c>
      <c r="AN33" s="109"/>
      <c r="AO33" s="109" t="str">
        <f>IF($V33=0,"",'Order Form'!AF37*$V33*$CH33)</f>
        <v/>
      </c>
      <c r="AP33" s="109" t="str">
        <f>IF($V33=0,"",'Order Form'!AG37*$V33*$CH33)</f>
        <v/>
      </c>
      <c r="AQ33" s="109" t="str">
        <f>'Order Form'!AH37</f>
        <v/>
      </c>
      <c r="AR33" s="109" t="str">
        <f>'Order Form'!AI37</f>
        <v/>
      </c>
      <c r="AU33" s="109" t="str">
        <f>IF(V33=0,"",'Order Form'!AS37*V33*CI33)</f>
        <v/>
      </c>
      <c r="AV33" s="109" t="str">
        <f>IF(V33=0,"",'Order Form'!AT37*V33*CI33)</f>
        <v/>
      </c>
      <c r="AW33" s="109" t="str">
        <f>'Order Form'!AU37</f>
        <v/>
      </c>
      <c r="AX33" s="109" t="str">
        <f>'Order Form'!AV37</f>
        <v/>
      </c>
      <c r="AY33" s="109" t="str">
        <f>'Order Form'!AW37</f>
        <v/>
      </c>
      <c r="AZ33" s="109" t="str">
        <f>'Order Form'!AX37</f>
        <v/>
      </c>
      <c r="BA33" s="109" t="str">
        <f>'Order Form'!AY37</f>
        <v/>
      </c>
      <c r="BB33" s="109" t="str">
        <f>'Order Form'!AZ37</f>
        <v/>
      </c>
      <c r="BC33" s="109" t="str">
        <f>'Order Form'!BA37</f>
        <v/>
      </c>
      <c r="BD33" s="109" t="str">
        <f>'Order Form'!BB37</f>
        <v/>
      </c>
      <c r="BE33" s="109" t="str">
        <f>'Order Form'!BC37</f>
        <v/>
      </c>
      <c r="BF33" s="109" t="str">
        <f>'Order Form'!BD37</f>
        <v/>
      </c>
      <c r="BG33" s="109" t="str">
        <f>'Order Form'!BE37</f>
        <v/>
      </c>
      <c r="BH33" s="109" t="str">
        <f>'Order Form'!BF37</f>
        <v/>
      </c>
      <c r="BI33" s="109" t="str">
        <f>'Order Form'!BG37</f>
        <v/>
      </c>
      <c r="BJ33" s="109" t="str">
        <f>'Order Form'!BH37</f>
        <v/>
      </c>
      <c r="BK33" s="110" t="str">
        <f>'Order Form'!BI37</f>
        <v/>
      </c>
      <c r="BL33" s="110" t="str">
        <f>'Order Form'!BJ37</f>
        <v/>
      </c>
      <c r="BM33" s="110" t="str">
        <f>'Order Form'!BK37</f>
        <v/>
      </c>
      <c r="BN33" s="110" t="str">
        <f>'Order Form'!BL37</f>
        <v/>
      </c>
      <c r="BO33" s="109" t="str">
        <f>'Order Form'!BM37</f>
        <v/>
      </c>
      <c r="BP33" s="109" t="str">
        <f>'Order Form'!BN37</f>
        <v/>
      </c>
      <c r="BQ33" s="109" t="str">
        <f>'Order Form'!BO37</f>
        <v/>
      </c>
      <c r="BR33" s="109" t="str">
        <f>'Order Form'!BP37</f>
        <v/>
      </c>
      <c r="BS33" s="109" t="str">
        <f>'Order Form'!BQ37</f>
        <v/>
      </c>
      <c r="BT33" s="109" t="str">
        <f>'Order Form'!BR37</f>
        <v/>
      </c>
      <c r="BU33" s="109" t="str">
        <f>'Order Form'!BS37</f>
        <v/>
      </c>
      <c r="BV33" s="109" t="str">
        <f>'Order Form'!BT37</f>
        <v/>
      </c>
      <c r="BW33" s="109" t="str">
        <f>'Order Form'!BU37</f>
        <v/>
      </c>
      <c r="BX33" s="109" t="str">
        <f>'Order Form'!BV37</f>
        <v/>
      </c>
      <c r="BY33" s="109" t="str">
        <f>'Order Form'!BW37</f>
        <v/>
      </c>
      <c r="BZ33" s="109" t="str">
        <f>'Order Form'!BX37</f>
        <v/>
      </c>
      <c r="CA33" s="109" t="str">
        <f>'Order Form'!BY37</f>
        <v/>
      </c>
      <c r="CB33" s="109" t="str">
        <f>'Order Form'!BZ37</f>
        <v/>
      </c>
      <c r="CC33" s="109" t="str">
        <f>'Order Form'!CA37</f>
        <v/>
      </c>
      <c r="CD33" s="109" t="str">
        <f>'Order Form'!CB37</f>
        <v/>
      </c>
      <c r="CE33" s="109" t="str">
        <f>'Order Form'!CC37</f>
        <v/>
      </c>
      <c r="CF33" s="109" t="str">
        <f>IF($V33=0,"",'Order Form'!CD37*$V33*$CH33)</f>
        <v/>
      </c>
      <c r="CG33" s="109" t="str">
        <f>IF($V33=0,"",'Order Form'!CE37)</f>
        <v/>
      </c>
      <c r="CH33" s="109" t="str">
        <f>'Order Form'!CF37</f>
        <v/>
      </c>
      <c r="CI33" s="109" t="str">
        <f>'Order Form'!CG37</f>
        <v/>
      </c>
      <c r="CJ33" s="109" t="str">
        <f>'Order Form'!CH37</f>
        <v/>
      </c>
      <c r="CK33" s="109" t="str">
        <f>'Order Form'!CI37</f>
        <v/>
      </c>
    </row>
    <row r="34" spans="2:89" s="39" customFormat="1" x14ac:dyDescent="0.25">
      <c r="J34" s="45"/>
      <c r="K34" s="45"/>
      <c r="N34" s="132"/>
      <c r="S34" s="133"/>
      <c r="V34" s="39">
        <f>'Order Form'!B38</f>
        <v>0</v>
      </c>
      <c r="W34" s="9">
        <v>26</v>
      </c>
      <c r="X34" s="126" t="str">
        <f>'Order Form'!Y38</f>
        <v/>
      </c>
      <c r="Y34" s="109" t="str">
        <f>'Order Form'!Z38</f>
        <v/>
      </c>
      <c r="Z34" s="109" t="str">
        <f>'Order Form'!AA38</f>
        <v/>
      </c>
      <c r="AA34" s="109" t="str">
        <f>'Order Form'!AB38</f>
        <v/>
      </c>
      <c r="AB34" s="109" t="str">
        <f>'Order Form'!AC38</f>
        <v/>
      </c>
      <c r="AC34" s="109" t="str">
        <f>'Order Form'!AD38</f>
        <v/>
      </c>
      <c r="AD34" s="109" t="str">
        <f>'Order Form'!AE38</f>
        <v/>
      </c>
      <c r="AE34" s="109" t="str">
        <f>'Order Form'!AJ38</f>
        <v/>
      </c>
      <c r="AF34" s="109" t="str">
        <f>'Order Form'!AK38</f>
        <v/>
      </c>
      <c r="AG34" s="109" t="str">
        <f>'Order Form'!AL38</f>
        <v/>
      </c>
      <c r="AH34" s="109" t="str">
        <f>'Order Form'!AM38</f>
        <v/>
      </c>
      <c r="AI34" s="109" t="str">
        <f>'Order Form'!AN38</f>
        <v/>
      </c>
      <c r="AJ34" s="109" t="str">
        <f>'Order Form'!AO38</f>
        <v/>
      </c>
      <c r="AK34" s="109" t="str">
        <f>'Order Form'!AP38</f>
        <v/>
      </c>
      <c r="AL34" s="109" t="str">
        <f>'Order Form'!AQ38</f>
        <v/>
      </c>
      <c r="AM34" s="109" t="str">
        <f>'Order Form'!AR38</f>
        <v/>
      </c>
      <c r="AN34" s="109"/>
      <c r="AO34" s="109" t="str">
        <f>IF($V34=0,"",'Order Form'!AF38*$V34*$CH34)</f>
        <v/>
      </c>
      <c r="AP34" s="109" t="str">
        <f>IF($V34=0,"",'Order Form'!AG38*$V34*$CH34)</f>
        <v/>
      </c>
      <c r="AQ34" s="109" t="str">
        <f>'Order Form'!AH38</f>
        <v/>
      </c>
      <c r="AR34" s="109" t="str">
        <f>'Order Form'!AI38</f>
        <v/>
      </c>
      <c r="AU34" s="109" t="str">
        <f>IF(V34=0,"",'Order Form'!AS38*V34*CI34)</f>
        <v/>
      </c>
      <c r="AV34" s="109" t="str">
        <f>IF(V34=0,"",'Order Form'!AT38*V34*CI34)</f>
        <v/>
      </c>
      <c r="AW34" s="109" t="str">
        <f>'Order Form'!AU38</f>
        <v/>
      </c>
      <c r="AX34" s="109" t="str">
        <f>'Order Form'!AV38</f>
        <v/>
      </c>
      <c r="AY34" s="109" t="str">
        <f>'Order Form'!AW38</f>
        <v/>
      </c>
      <c r="AZ34" s="109" t="str">
        <f>'Order Form'!AX38</f>
        <v/>
      </c>
      <c r="BA34" s="109" t="str">
        <f>'Order Form'!AY38</f>
        <v/>
      </c>
      <c r="BB34" s="109" t="str">
        <f>'Order Form'!AZ38</f>
        <v/>
      </c>
      <c r="BC34" s="109" t="str">
        <f>'Order Form'!BA38</f>
        <v/>
      </c>
      <c r="BD34" s="109" t="str">
        <f>'Order Form'!BB38</f>
        <v/>
      </c>
      <c r="BE34" s="109" t="str">
        <f>'Order Form'!BC38</f>
        <v/>
      </c>
      <c r="BF34" s="109" t="str">
        <f>'Order Form'!BD38</f>
        <v/>
      </c>
      <c r="BG34" s="109" t="str">
        <f>'Order Form'!BE38</f>
        <v/>
      </c>
      <c r="BH34" s="109" t="str">
        <f>'Order Form'!BF38</f>
        <v/>
      </c>
      <c r="BI34" s="109" t="str">
        <f>'Order Form'!BG38</f>
        <v/>
      </c>
      <c r="BJ34" s="109" t="str">
        <f>'Order Form'!BH38</f>
        <v/>
      </c>
      <c r="BK34" s="110" t="str">
        <f>'Order Form'!BI38</f>
        <v/>
      </c>
      <c r="BL34" s="110" t="str">
        <f>'Order Form'!BJ38</f>
        <v/>
      </c>
      <c r="BM34" s="110" t="str">
        <f>'Order Form'!BK38</f>
        <v/>
      </c>
      <c r="BN34" s="110" t="str">
        <f>'Order Form'!BL38</f>
        <v/>
      </c>
      <c r="BO34" s="109" t="str">
        <f>'Order Form'!BM38</f>
        <v/>
      </c>
      <c r="BP34" s="109" t="str">
        <f>'Order Form'!BN38</f>
        <v/>
      </c>
      <c r="BQ34" s="109" t="str">
        <f>'Order Form'!BO38</f>
        <v/>
      </c>
      <c r="BR34" s="109" t="str">
        <f>'Order Form'!BP38</f>
        <v/>
      </c>
      <c r="BS34" s="109" t="str">
        <f>'Order Form'!BQ38</f>
        <v/>
      </c>
      <c r="BT34" s="109" t="str">
        <f>'Order Form'!BR38</f>
        <v/>
      </c>
      <c r="BU34" s="109" t="str">
        <f>'Order Form'!BS38</f>
        <v/>
      </c>
      <c r="BV34" s="109" t="str">
        <f>'Order Form'!BT38</f>
        <v/>
      </c>
      <c r="BW34" s="109" t="str">
        <f>'Order Form'!BU38</f>
        <v/>
      </c>
      <c r="BX34" s="109" t="str">
        <f>'Order Form'!BV38</f>
        <v/>
      </c>
      <c r="BY34" s="109" t="str">
        <f>'Order Form'!BW38</f>
        <v/>
      </c>
      <c r="BZ34" s="109" t="str">
        <f>'Order Form'!BX38</f>
        <v/>
      </c>
      <c r="CA34" s="109" t="str">
        <f>'Order Form'!BY38</f>
        <v/>
      </c>
      <c r="CB34" s="109" t="str">
        <f>'Order Form'!BZ38</f>
        <v/>
      </c>
      <c r="CC34" s="109" t="str">
        <f>'Order Form'!CA38</f>
        <v/>
      </c>
      <c r="CD34" s="109" t="str">
        <f>'Order Form'!CB38</f>
        <v/>
      </c>
      <c r="CE34" s="109" t="str">
        <f>'Order Form'!CC38</f>
        <v/>
      </c>
      <c r="CF34" s="109" t="str">
        <f>IF($V34=0,"",'Order Form'!CD38*$V34*$CH34)</f>
        <v/>
      </c>
      <c r="CG34" s="109" t="str">
        <f>IF($V34=0,"",'Order Form'!CE38)</f>
        <v/>
      </c>
      <c r="CH34" s="109" t="str">
        <f>'Order Form'!CF38</f>
        <v/>
      </c>
      <c r="CI34" s="109" t="str">
        <f>'Order Form'!CG38</f>
        <v/>
      </c>
      <c r="CJ34" s="109" t="str">
        <f>'Order Form'!CH38</f>
        <v/>
      </c>
      <c r="CK34" s="109" t="str">
        <f>'Order Form'!CI38</f>
        <v/>
      </c>
    </row>
    <row r="35" spans="2:89" s="39" customFormat="1" x14ac:dyDescent="0.25">
      <c r="B35" s="39" t="s">
        <v>3604</v>
      </c>
      <c r="C35" s="39" t="s">
        <v>1742</v>
      </c>
      <c r="D35" s="39" t="s">
        <v>1745</v>
      </c>
      <c r="E35" s="511" t="s">
        <v>1747</v>
      </c>
      <c r="F35" s="511"/>
      <c r="G35" s="511"/>
      <c r="H35" s="511"/>
      <c r="I35" s="511"/>
      <c r="J35" s="45">
        <f t="shared" ref="J35:J42" ca="1" si="5">IF(B35="","",SUM(N35:S35))</f>
        <v>0</v>
      </c>
      <c r="K35" s="45">
        <f t="shared" ca="1" si="2"/>
        <v>0</v>
      </c>
      <c r="L35" s="42" t="e">
        <f ca="1">-1+(+J35/$L$4)</f>
        <v>#DIV/0!</v>
      </c>
      <c r="N35" s="134">
        <f>$AJ$5</f>
        <v>0</v>
      </c>
      <c r="O35" s="39">
        <f ca="1">IF(N35="","",'Order Form'!$M$15)</f>
        <v>0</v>
      </c>
      <c r="P35" s="39">
        <f ca="1">IF(N35="","",'Order Form'!$N$15)</f>
        <v>0</v>
      </c>
      <c r="Q35" s="39">
        <f ca="1">IF(O35="","",'Order Form'!$O$15)</f>
        <v>0</v>
      </c>
      <c r="R35" s="131">
        <f>$AU$5*$AB$2</f>
        <v>0</v>
      </c>
      <c r="S35" s="136" t="s">
        <v>4002</v>
      </c>
      <c r="V35" s="39">
        <f>'Order Form'!B42</f>
        <v>0</v>
      </c>
      <c r="W35" s="9">
        <v>27</v>
      </c>
      <c r="X35" s="126" t="str">
        <f>'Order Form'!Y42</f>
        <v/>
      </c>
      <c r="Y35" s="109" t="str">
        <f>'Order Form'!Z42</f>
        <v/>
      </c>
      <c r="Z35" s="109" t="str">
        <f>'Order Form'!AA42</f>
        <v/>
      </c>
      <c r="AA35" s="109" t="str">
        <f>'Order Form'!AB42</f>
        <v/>
      </c>
      <c r="AB35" s="109" t="str">
        <f>'Order Form'!AC42</f>
        <v/>
      </c>
      <c r="AC35" s="109" t="str">
        <f>'Order Form'!AD42</f>
        <v/>
      </c>
      <c r="AD35" s="109" t="str">
        <f>'Order Form'!AE42</f>
        <v/>
      </c>
      <c r="AE35" s="109" t="str">
        <f>'Order Form'!AJ42</f>
        <v/>
      </c>
      <c r="AF35" s="109" t="str">
        <f>'Order Form'!AK42</f>
        <v/>
      </c>
      <c r="AG35" s="109" t="str">
        <f>'Order Form'!AL42</f>
        <v/>
      </c>
      <c r="AH35" s="109" t="str">
        <f>'Order Form'!AM42</f>
        <v/>
      </c>
      <c r="AI35" s="109" t="str">
        <f>'Order Form'!AN42</f>
        <v/>
      </c>
      <c r="AJ35" s="109" t="str">
        <f>'Order Form'!AO42</f>
        <v/>
      </c>
      <c r="AK35" s="109" t="str">
        <f>'Order Form'!AP42</f>
        <v/>
      </c>
      <c r="AL35" s="109" t="str">
        <f>'Order Form'!AQ42</f>
        <v/>
      </c>
      <c r="AM35" s="109" t="str">
        <f>'Order Form'!AR42</f>
        <v/>
      </c>
      <c r="AN35" s="109"/>
      <c r="AO35" s="109" t="str">
        <f>IF($V35=0,"",'Order Form'!AF42*$V35*$CH35)</f>
        <v/>
      </c>
      <c r="AP35" s="109" t="str">
        <f>IF($V35=0,"",'Order Form'!AG42*$V35*$CH35)</f>
        <v/>
      </c>
      <c r="AQ35" s="109" t="str">
        <f>'Order Form'!AH42</f>
        <v/>
      </c>
      <c r="AR35" s="109" t="str">
        <f>'Order Form'!AI42</f>
        <v/>
      </c>
      <c r="AU35" s="109" t="str">
        <f>IF(V35=0,"",'Order Form'!AS42*V35*CI35)</f>
        <v/>
      </c>
      <c r="AV35" s="109" t="str">
        <f>IF(V35=0,"",'Order Form'!AT42*V35*CI35)</f>
        <v/>
      </c>
      <c r="AW35" s="109" t="str">
        <f>'Order Form'!AU42</f>
        <v/>
      </c>
      <c r="AX35" s="109" t="str">
        <f>'Order Form'!AV42</f>
        <v/>
      </c>
      <c r="AY35" s="109" t="str">
        <f>'Order Form'!AW42</f>
        <v/>
      </c>
      <c r="AZ35" s="109" t="str">
        <f>'Order Form'!AX42</f>
        <v/>
      </c>
      <c r="BA35" s="109" t="str">
        <f>'Order Form'!AY42</f>
        <v/>
      </c>
      <c r="BB35" s="109" t="str">
        <f>'Order Form'!AZ42</f>
        <v/>
      </c>
      <c r="BC35" s="109" t="str">
        <f>'Order Form'!BA42</f>
        <v/>
      </c>
      <c r="BD35" s="109" t="str">
        <f>'Order Form'!BB42</f>
        <v/>
      </c>
      <c r="BE35" s="109" t="str">
        <f>'Order Form'!BC42</f>
        <v/>
      </c>
      <c r="BF35" s="109" t="str">
        <f>'Order Form'!BD42</f>
        <v/>
      </c>
      <c r="BG35" s="109" t="str">
        <f>'Order Form'!BE42</f>
        <v/>
      </c>
      <c r="BH35" s="109" t="str">
        <f>'Order Form'!BF42</f>
        <v/>
      </c>
      <c r="BI35" s="109" t="str">
        <f>'Order Form'!BG42</f>
        <v/>
      </c>
      <c r="BJ35" s="109" t="str">
        <f>'Order Form'!BH42</f>
        <v/>
      </c>
      <c r="BK35" s="110" t="str">
        <f>'Order Form'!BI42</f>
        <v/>
      </c>
      <c r="BL35" s="110" t="str">
        <f>'Order Form'!BJ42</f>
        <v/>
      </c>
      <c r="BM35" s="110" t="str">
        <f>'Order Form'!BK42</f>
        <v/>
      </c>
      <c r="BN35" s="110" t="str">
        <f>'Order Form'!BL42</f>
        <v/>
      </c>
      <c r="BO35" s="109" t="str">
        <f>'Order Form'!BM42</f>
        <v/>
      </c>
      <c r="BP35" s="109" t="str">
        <f>'Order Form'!BN42</f>
        <v/>
      </c>
      <c r="BQ35" s="109" t="str">
        <f>'Order Form'!BO42</f>
        <v/>
      </c>
      <c r="BR35" s="109" t="str">
        <f>'Order Form'!BP42</f>
        <v/>
      </c>
      <c r="BS35" s="109" t="str">
        <f>'Order Form'!BQ42</f>
        <v/>
      </c>
      <c r="BT35" s="109" t="str">
        <f>'Order Form'!BR42</f>
        <v/>
      </c>
      <c r="BU35" s="109" t="str">
        <f>'Order Form'!BS42</f>
        <v/>
      </c>
      <c r="BV35" s="109" t="str">
        <f>'Order Form'!BT42</f>
        <v/>
      </c>
      <c r="BW35" s="109" t="str">
        <f>'Order Form'!BU42</f>
        <v/>
      </c>
      <c r="BX35" s="109" t="str">
        <f>'Order Form'!BV42</f>
        <v/>
      </c>
      <c r="BY35" s="109" t="str">
        <f>'Order Form'!BW42</f>
        <v/>
      </c>
      <c r="BZ35" s="109" t="str">
        <f>'Order Form'!BX42</f>
        <v/>
      </c>
      <c r="CA35" s="109" t="str">
        <f>'Order Form'!BY42</f>
        <v/>
      </c>
      <c r="CB35" s="109" t="str">
        <f>'Order Form'!BZ42</f>
        <v/>
      </c>
      <c r="CC35" s="109" t="str">
        <f>'Order Form'!CA42</f>
        <v/>
      </c>
      <c r="CD35" s="109" t="str">
        <f>'Order Form'!CB42</f>
        <v/>
      </c>
      <c r="CE35" s="109" t="str">
        <f>'Order Form'!CC42</f>
        <v/>
      </c>
      <c r="CF35" s="109" t="str">
        <f>IF($V35=0,"",'Order Form'!CD42*$V35*$CH35)</f>
        <v/>
      </c>
      <c r="CG35" s="109" t="str">
        <f>IF($V35=0,"",'Order Form'!CE42)</f>
        <v/>
      </c>
      <c r="CH35" s="109" t="str">
        <f>'Order Form'!CF42</f>
        <v/>
      </c>
      <c r="CI35" s="109" t="str">
        <f>'Order Form'!CG42</f>
        <v/>
      </c>
      <c r="CJ35" s="109" t="str">
        <f>'Order Form'!CH42</f>
        <v/>
      </c>
      <c r="CK35" s="109" t="str">
        <f>'Order Form'!CI42</f>
        <v/>
      </c>
    </row>
    <row r="36" spans="2:89" s="39" customFormat="1" x14ac:dyDescent="0.25">
      <c r="B36" s="39" t="s">
        <v>3604</v>
      </c>
      <c r="C36" s="39" t="s">
        <v>1746</v>
      </c>
      <c r="D36" s="39" t="s">
        <v>1745</v>
      </c>
      <c r="E36" s="511" t="s">
        <v>1747</v>
      </c>
      <c r="F36" s="511"/>
      <c r="G36" s="511"/>
      <c r="H36" s="511"/>
      <c r="I36" s="511"/>
      <c r="J36" s="45">
        <f ca="1">IF(B36="","",SUM(N36:S36))</f>
        <v>0</v>
      </c>
      <c r="K36" s="45">
        <f t="shared" ca="1" si="2"/>
        <v>0</v>
      </c>
      <c r="L36" s="42" t="e">
        <f ca="1">-1+(+J36/$L$4)</f>
        <v>#DIV/0!</v>
      </c>
      <c r="N36" s="134">
        <f>$AJ$5</f>
        <v>0</v>
      </c>
      <c r="O36" s="39">
        <f ca="1">IF(N36="","",'Order Form'!$M$15)</f>
        <v>0</v>
      </c>
      <c r="P36" s="39">
        <f ca="1">IF(N36="","",'Order Form'!$N$15)</f>
        <v>0</v>
      </c>
      <c r="Q36" s="39">
        <f ca="1">IF(O36="","",'Order Form'!$O$15)</f>
        <v>0</v>
      </c>
      <c r="R36" s="131">
        <f>$AV$5*$AB$2</f>
        <v>0</v>
      </c>
      <c r="S36" s="136">
        <f>SUMPRODUCT($V$9:$V$84,$AJ$9:$AJ$84,$AW$9:$AW$84)*$X$2</f>
        <v>0</v>
      </c>
      <c r="V36" s="39">
        <f>'Order Form'!B43</f>
        <v>0</v>
      </c>
      <c r="W36" s="9">
        <v>28</v>
      </c>
      <c r="X36" s="126" t="str">
        <f>'Order Form'!Y43</f>
        <v/>
      </c>
      <c r="Y36" s="109" t="str">
        <f>'Order Form'!Z43</f>
        <v/>
      </c>
      <c r="Z36" s="109" t="str">
        <f>'Order Form'!AA43</f>
        <v/>
      </c>
      <c r="AA36" s="109" t="str">
        <f>'Order Form'!AB43</f>
        <v/>
      </c>
      <c r="AB36" s="109" t="str">
        <f>'Order Form'!AC43</f>
        <v/>
      </c>
      <c r="AC36" s="109" t="str">
        <f>'Order Form'!AD43</f>
        <v/>
      </c>
      <c r="AD36" s="109" t="str">
        <f>'Order Form'!AE43</f>
        <v/>
      </c>
      <c r="AE36" s="109" t="str">
        <f>'Order Form'!AJ43</f>
        <v/>
      </c>
      <c r="AF36" s="109" t="str">
        <f>'Order Form'!AK43</f>
        <v/>
      </c>
      <c r="AG36" s="109" t="str">
        <f>'Order Form'!AL43</f>
        <v/>
      </c>
      <c r="AH36" s="109" t="str">
        <f>'Order Form'!AM43</f>
        <v/>
      </c>
      <c r="AI36" s="109" t="str">
        <f>'Order Form'!AN43</f>
        <v/>
      </c>
      <c r="AJ36" s="109" t="str">
        <f>'Order Form'!AO43</f>
        <v/>
      </c>
      <c r="AK36" s="109" t="str">
        <f>'Order Form'!AP43</f>
        <v/>
      </c>
      <c r="AL36" s="109" t="str">
        <f>'Order Form'!AQ43</f>
        <v/>
      </c>
      <c r="AM36" s="109" t="str">
        <f>'Order Form'!AR43</f>
        <v/>
      </c>
      <c r="AN36" s="109"/>
      <c r="AO36" s="109" t="str">
        <f>IF($V36=0,"",'Order Form'!AF43*$V36*$CH36)</f>
        <v/>
      </c>
      <c r="AP36" s="109" t="str">
        <f>IF($V36=0,"",'Order Form'!AG43*$V36*$CH36)</f>
        <v/>
      </c>
      <c r="AQ36" s="109" t="str">
        <f>'Order Form'!AH43</f>
        <v/>
      </c>
      <c r="AR36" s="109" t="str">
        <f>'Order Form'!AI43</f>
        <v/>
      </c>
      <c r="AU36" s="109" t="str">
        <f>IF(V36=0,"",'Order Form'!AS43*V36*CI36)</f>
        <v/>
      </c>
      <c r="AV36" s="109" t="str">
        <f>IF(V36=0,"",'Order Form'!AT43*V36*CI36)</f>
        <v/>
      </c>
      <c r="AW36" s="109" t="str">
        <f>'Order Form'!AU43</f>
        <v/>
      </c>
      <c r="AX36" s="109" t="str">
        <f>'Order Form'!AV43</f>
        <v/>
      </c>
      <c r="AY36" s="109" t="str">
        <f>'Order Form'!AW43</f>
        <v/>
      </c>
      <c r="AZ36" s="109" t="str">
        <f>'Order Form'!AX43</f>
        <v/>
      </c>
      <c r="BA36" s="109" t="str">
        <f>'Order Form'!AY43</f>
        <v/>
      </c>
      <c r="BB36" s="109" t="str">
        <f>'Order Form'!AZ43</f>
        <v/>
      </c>
      <c r="BC36" s="109" t="str">
        <f>'Order Form'!BA43</f>
        <v/>
      </c>
      <c r="BD36" s="109" t="str">
        <f>'Order Form'!BB43</f>
        <v/>
      </c>
      <c r="BE36" s="109" t="str">
        <f>'Order Form'!BC43</f>
        <v/>
      </c>
      <c r="BF36" s="109" t="str">
        <f>'Order Form'!BD43</f>
        <v/>
      </c>
      <c r="BG36" s="109" t="str">
        <f>'Order Form'!BE43</f>
        <v/>
      </c>
      <c r="BH36" s="109" t="str">
        <f>'Order Form'!BF43</f>
        <v/>
      </c>
      <c r="BI36" s="109" t="str">
        <f>'Order Form'!BG43</f>
        <v/>
      </c>
      <c r="BJ36" s="109" t="str">
        <f>'Order Form'!BH43</f>
        <v/>
      </c>
      <c r="BK36" s="110" t="str">
        <f>'Order Form'!BI43</f>
        <v/>
      </c>
      <c r="BL36" s="110" t="str">
        <f>'Order Form'!BJ43</f>
        <v/>
      </c>
      <c r="BM36" s="110" t="str">
        <f>'Order Form'!BK43</f>
        <v/>
      </c>
      <c r="BN36" s="110" t="str">
        <f>'Order Form'!BL43</f>
        <v/>
      </c>
      <c r="BO36" s="109" t="str">
        <f>'Order Form'!BM43</f>
        <v/>
      </c>
      <c r="BP36" s="109" t="str">
        <f>'Order Form'!BN43</f>
        <v/>
      </c>
      <c r="BQ36" s="109" t="str">
        <f>'Order Form'!BO43</f>
        <v/>
      </c>
      <c r="BR36" s="109" t="str">
        <f>'Order Form'!BP43</f>
        <v/>
      </c>
      <c r="BS36" s="109" t="str">
        <f>'Order Form'!BQ43</f>
        <v/>
      </c>
      <c r="BT36" s="109" t="str">
        <f>'Order Form'!BR43</f>
        <v/>
      </c>
      <c r="BU36" s="109" t="str">
        <f>'Order Form'!BS43</f>
        <v/>
      </c>
      <c r="BV36" s="109" t="str">
        <f>'Order Form'!BT43</f>
        <v/>
      </c>
      <c r="BW36" s="109" t="str">
        <f>'Order Form'!BU43</f>
        <v/>
      </c>
      <c r="BX36" s="109" t="str">
        <f>'Order Form'!BV43</f>
        <v/>
      </c>
      <c r="BY36" s="109" t="str">
        <f>'Order Form'!BW43</f>
        <v/>
      </c>
      <c r="BZ36" s="109" t="str">
        <f>'Order Form'!BX43</f>
        <v/>
      </c>
      <c r="CA36" s="109" t="str">
        <f>'Order Form'!BY43</f>
        <v/>
      </c>
      <c r="CB36" s="109" t="str">
        <f>'Order Form'!BZ43</f>
        <v/>
      </c>
      <c r="CC36" s="109" t="str">
        <f>'Order Form'!CA43</f>
        <v/>
      </c>
      <c r="CD36" s="109" t="str">
        <f>'Order Form'!CB43</f>
        <v/>
      </c>
      <c r="CE36" s="109" t="str">
        <f>'Order Form'!CC43</f>
        <v/>
      </c>
      <c r="CF36" s="109" t="str">
        <f>IF($V36=0,"",'Order Form'!CD43*$V36*$CH36)</f>
        <v/>
      </c>
      <c r="CG36" s="109" t="str">
        <f>IF($V36=0,"",'Order Form'!CE43)</f>
        <v/>
      </c>
      <c r="CH36" s="109" t="str">
        <f>'Order Form'!CF43</f>
        <v/>
      </c>
      <c r="CI36" s="109" t="str">
        <f>'Order Form'!CG43</f>
        <v/>
      </c>
      <c r="CJ36" s="109" t="str">
        <f>'Order Form'!CH43</f>
        <v/>
      </c>
      <c r="CK36" s="109" t="str">
        <f>'Order Form'!CI43</f>
        <v/>
      </c>
    </row>
    <row r="37" spans="2:89" s="39" customFormat="1" x14ac:dyDescent="0.25">
      <c r="J37" s="45" t="str">
        <f t="shared" si="5"/>
        <v/>
      </c>
      <c r="K37" s="45" t="str">
        <f t="shared" si="2"/>
        <v/>
      </c>
      <c r="O37" s="39" t="str">
        <f>IF(N37="","",'Order Form'!$M$15)</f>
        <v/>
      </c>
      <c r="P37" s="39" t="str">
        <f>IF(N37="","",'Order Form'!$N$15)</f>
        <v/>
      </c>
      <c r="Q37" s="39" t="str">
        <f>IF(O37="","",'Order Form'!$O$15)</f>
        <v/>
      </c>
      <c r="V37" s="39">
        <f>'Order Form'!B47</f>
        <v>0</v>
      </c>
      <c r="W37" s="9">
        <v>29</v>
      </c>
      <c r="X37" s="126" t="str">
        <f>'Order Form'!Y47</f>
        <v/>
      </c>
      <c r="Y37" s="109" t="str">
        <f>'Order Form'!Z47</f>
        <v/>
      </c>
      <c r="Z37" s="109" t="str">
        <f>'Order Form'!AA47</f>
        <v/>
      </c>
      <c r="AA37" s="109" t="str">
        <f>'Order Form'!AB47</f>
        <v/>
      </c>
      <c r="AB37" s="109" t="str">
        <f>'Order Form'!AC47</f>
        <v/>
      </c>
      <c r="AC37" s="109" t="str">
        <f>'Order Form'!AD47</f>
        <v/>
      </c>
      <c r="AD37" s="109" t="str">
        <f>'Order Form'!AE47</f>
        <v/>
      </c>
      <c r="AE37" s="109" t="str">
        <f>'Order Form'!AJ47</f>
        <v/>
      </c>
      <c r="AF37" s="109" t="str">
        <f>'Order Form'!AK47</f>
        <v/>
      </c>
      <c r="AG37" s="109" t="str">
        <f>'Order Form'!AL47</f>
        <v/>
      </c>
      <c r="AH37" s="109" t="str">
        <f>'Order Form'!AM47</f>
        <v/>
      </c>
      <c r="AI37" s="109" t="str">
        <f>'Order Form'!AN47</f>
        <v/>
      </c>
      <c r="AJ37" s="109" t="str">
        <f>'Order Form'!AO47</f>
        <v/>
      </c>
      <c r="AK37" s="109" t="str">
        <f>'Order Form'!AP47</f>
        <v/>
      </c>
      <c r="AL37" s="109" t="str">
        <f>'Order Form'!AQ47</f>
        <v/>
      </c>
      <c r="AM37" s="109" t="str">
        <f>'Order Form'!AR47</f>
        <v/>
      </c>
      <c r="AN37" s="109"/>
      <c r="AO37" s="109" t="str">
        <f>IF($V37=0,"",'Order Form'!AF47*$V37*$CH37)</f>
        <v/>
      </c>
      <c r="AP37" s="109" t="str">
        <f>IF($V37=0,"",'Order Form'!AG47*$V37*$CH37)</f>
        <v/>
      </c>
      <c r="AQ37" s="109" t="str">
        <f>'Order Form'!AH47</f>
        <v/>
      </c>
      <c r="AR37" s="109" t="str">
        <f>'Order Form'!AI47</f>
        <v/>
      </c>
      <c r="AU37" s="109" t="str">
        <f>IF(V37=0,"",'Order Form'!AS47*V37*CI37)</f>
        <v/>
      </c>
      <c r="AV37" s="109" t="str">
        <f>IF(V37=0,"",'Order Form'!AT47*V37*CI37)</f>
        <v/>
      </c>
      <c r="AW37" s="109" t="str">
        <f>'Order Form'!AU47</f>
        <v/>
      </c>
      <c r="AX37" s="109" t="str">
        <f>'Order Form'!AV47</f>
        <v/>
      </c>
      <c r="AY37" s="109" t="str">
        <f>'Order Form'!AW47</f>
        <v/>
      </c>
      <c r="AZ37" s="109" t="str">
        <f>'Order Form'!AX47</f>
        <v/>
      </c>
      <c r="BA37" s="109" t="str">
        <f>'Order Form'!AY47</f>
        <v/>
      </c>
      <c r="BB37" s="109" t="str">
        <f>'Order Form'!AZ47</f>
        <v/>
      </c>
      <c r="BC37" s="109" t="str">
        <f>'Order Form'!BA47</f>
        <v/>
      </c>
      <c r="BD37" s="109" t="str">
        <f>'Order Form'!BB47</f>
        <v/>
      </c>
      <c r="BE37" s="109" t="str">
        <f>'Order Form'!BC47</f>
        <v/>
      </c>
      <c r="BF37" s="109" t="str">
        <f>'Order Form'!BD47</f>
        <v/>
      </c>
      <c r="BG37" s="109" t="str">
        <f>'Order Form'!BE47</f>
        <v/>
      </c>
      <c r="BH37" s="109" t="str">
        <f>'Order Form'!BF47</f>
        <v/>
      </c>
      <c r="BI37" s="109" t="str">
        <f>'Order Form'!BG47</f>
        <v/>
      </c>
      <c r="BJ37" s="109" t="str">
        <f>'Order Form'!BH47</f>
        <v/>
      </c>
      <c r="BK37" s="110" t="str">
        <f>'Order Form'!BI47</f>
        <v/>
      </c>
      <c r="BL37" s="110" t="str">
        <f>'Order Form'!BJ47</f>
        <v/>
      </c>
      <c r="BM37" s="110" t="str">
        <f>'Order Form'!BK47</f>
        <v/>
      </c>
      <c r="BN37" s="110" t="str">
        <f>'Order Form'!BL47</f>
        <v/>
      </c>
      <c r="BO37" s="109" t="str">
        <f>'Order Form'!BM47</f>
        <v/>
      </c>
      <c r="BP37" s="109" t="str">
        <f>'Order Form'!BN47</f>
        <v/>
      </c>
      <c r="BQ37" s="109" t="str">
        <f>'Order Form'!BO47</f>
        <v/>
      </c>
      <c r="BR37" s="109" t="str">
        <f>'Order Form'!BP47</f>
        <v/>
      </c>
      <c r="BS37" s="109" t="str">
        <f>'Order Form'!BQ47</f>
        <v/>
      </c>
      <c r="BT37" s="109" t="str">
        <f>'Order Form'!BR47</f>
        <v/>
      </c>
      <c r="BU37" s="109" t="str">
        <f>'Order Form'!BS47</f>
        <v/>
      </c>
      <c r="BV37" s="109" t="str">
        <f>'Order Form'!BT47</f>
        <v/>
      </c>
      <c r="BW37" s="109" t="str">
        <f>'Order Form'!BU47</f>
        <v/>
      </c>
      <c r="BX37" s="109" t="str">
        <f>'Order Form'!BV47</f>
        <v/>
      </c>
      <c r="BY37" s="109" t="str">
        <f>'Order Form'!BW47</f>
        <v/>
      </c>
      <c r="BZ37" s="109" t="str">
        <f>'Order Form'!BX47</f>
        <v/>
      </c>
      <c r="CA37" s="109" t="str">
        <f>'Order Form'!BY47</f>
        <v/>
      </c>
      <c r="CB37" s="109" t="str">
        <f>'Order Form'!BZ47</f>
        <v/>
      </c>
      <c r="CC37" s="109" t="str">
        <f>'Order Form'!CA47</f>
        <v/>
      </c>
      <c r="CD37" s="109" t="str">
        <f>'Order Form'!CB47</f>
        <v/>
      </c>
      <c r="CE37" s="109" t="str">
        <f>'Order Form'!CC47</f>
        <v/>
      </c>
      <c r="CF37" s="109" t="str">
        <f>IF($V37=0,"",'Order Form'!CD47*$V37*$CH37)</f>
        <v/>
      </c>
      <c r="CG37" s="109" t="str">
        <f>IF($V37=0,"",'Order Form'!CE47)</f>
        <v/>
      </c>
      <c r="CH37" s="109" t="str">
        <f>'Order Form'!CF47</f>
        <v/>
      </c>
      <c r="CI37" s="109" t="str">
        <f>'Order Form'!CG47</f>
        <v/>
      </c>
      <c r="CJ37" s="109" t="str">
        <f>'Order Form'!CH47</f>
        <v/>
      </c>
      <c r="CK37" s="109" t="str">
        <f>'Order Form'!CI47</f>
        <v/>
      </c>
    </row>
    <row r="38" spans="2:89" s="39" customFormat="1" x14ac:dyDescent="0.25">
      <c r="M38" s="36"/>
      <c r="N38" s="36"/>
      <c r="O38" s="36"/>
      <c r="P38" s="36"/>
      <c r="Q38" s="36"/>
      <c r="R38" s="36"/>
      <c r="S38" s="36"/>
      <c r="V38" s="39">
        <f>'Order Form'!B48</f>
        <v>0</v>
      </c>
      <c r="W38" s="9">
        <v>30</v>
      </c>
      <c r="X38" s="126" t="str">
        <f>'Order Form'!Y48</f>
        <v/>
      </c>
      <c r="Y38" s="109" t="str">
        <f>'Order Form'!Z48</f>
        <v/>
      </c>
      <c r="Z38" s="109" t="str">
        <f>'Order Form'!AA48</f>
        <v/>
      </c>
      <c r="AA38" s="109" t="str">
        <f>'Order Form'!AB48</f>
        <v/>
      </c>
      <c r="AB38" s="109" t="str">
        <f>'Order Form'!AC48</f>
        <v/>
      </c>
      <c r="AC38" s="109" t="str">
        <f>'Order Form'!AD48</f>
        <v/>
      </c>
      <c r="AD38" s="109" t="str">
        <f>'Order Form'!AE48</f>
        <v/>
      </c>
      <c r="AE38" s="109" t="str">
        <f>'Order Form'!AJ48</f>
        <v/>
      </c>
      <c r="AF38" s="109" t="str">
        <f>'Order Form'!AK48</f>
        <v/>
      </c>
      <c r="AG38" s="109" t="str">
        <f>'Order Form'!AL48</f>
        <v/>
      </c>
      <c r="AH38" s="109" t="str">
        <f>'Order Form'!AM48</f>
        <v/>
      </c>
      <c r="AI38" s="109" t="str">
        <f>'Order Form'!AN48</f>
        <v/>
      </c>
      <c r="AJ38" s="109" t="str">
        <f>'Order Form'!AO48</f>
        <v/>
      </c>
      <c r="AK38" s="109" t="str">
        <f>'Order Form'!AP48</f>
        <v/>
      </c>
      <c r="AL38" s="109" t="str">
        <f>'Order Form'!AQ48</f>
        <v/>
      </c>
      <c r="AM38" s="109" t="str">
        <f>'Order Form'!AR48</f>
        <v/>
      </c>
      <c r="AN38" s="109"/>
      <c r="AO38" s="109" t="str">
        <f>IF($V38=0,"",'Order Form'!AF48*$V38*$CH38)</f>
        <v/>
      </c>
      <c r="AP38" s="109" t="str">
        <f>IF($V38=0,"",'Order Form'!AG48*$V38*$CH38)</f>
        <v/>
      </c>
      <c r="AQ38" s="109" t="str">
        <f>'Order Form'!AH48</f>
        <v/>
      </c>
      <c r="AR38" s="109" t="str">
        <f>'Order Form'!AI48</f>
        <v/>
      </c>
      <c r="AU38" s="109" t="str">
        <f>IF(V38=0,"",'Order Form'!AS48*V38*CI38)</f>
        <v/>
      </c>
      <c r="AV38" s="109" t="str">
        <f>IF(V38=0,"",'Order Form'!AT48*V38*CI38)</f>
        <v/>
      </c>
      <c r="AW38" s="109" t="str">
        <f>'Order Form'!AU48</f>
        <v/>
      </c>
      <c r="AX38" s="109" t="str">
        <f>'Order Form'!AV48</f>
        <v/>
      </c>
      <c r="AY38" s="109" t="str">
        <f>'Order Form'!AW48</f>
        <v/>
      </c>
      <c r="AZ38" s="109" t="str">
        <f>'Order Form'!AX48</f>
        <v/>
      </c>
      <c r="BA38" s="109" t="str">
        <f>'Order Form'!AY48</f>
        <v/>
      </c>
      <c r="BB38" s="109" t="str">
        <f>'Order Form'!AZ48</f>
        <v/>
      </c>
      <c r="BC38" s="109" t="str">
        <f>'Order Form'!BA48</f>
        <v/>
      </c>
      <c r="BD38" s="109" t="str">
        <f>'Order Form'!BB48</f>
        <v/>
      </c>
      <c r="BE38" s="109" t="str">
        <f>'Order Form'!BC48</f>
        <v/>
      </c>
      <c r="BF38" s="109" t="str">
        <f>'Order Form'!BD48</f>
        <v/>
      </c>
      <c r="BG38" s="109" t="str">
        <f>'Order Form'!BE48</f>
        <v/>
      </c>
      <c r="BH38" s="109" t="str">
        <f>'Order Form'!BF48</f>
        <v/>
      </c>
      <c r="BI38" s="109" t="str">
        <f>'Order Form'!BG48</f>
        <v/>
      </c>
      <c r="BJ38" s="109" t="str">
        <f>'Order Form'!BH48</f>
        <v/>
      </c>
      <c r="BK38" s="110" t="str">
        <f>'Order Form'!BI48</f>
        <v/>
      </c>
      <c r="BL38" s="110" t="str">
        <f>'Order Form'!BJ48</f>
        <v/>
      </c>
      <c r="BM38" s="110" t="str">
        <f>'Order Form'!BK48</f>
        <v/>
      </c>
      <c r="BN38" s="110" t="str">
        <f>'Order Form'!BL48</f>
        <v/>
      </c>
      <c r="BO38" s="109" t="str">
        <f>'Order Form'!BM48</f>
        <v/>
      </c>
      <c r="BP38" s="109" t="str">
        <f>'Order Form'!BN48</f>
        <v/>
      </c>
      <c r="BQ38" s="109" t="str">
        <f>'Order Form'!BO48</f>
        <v/>
      </c>
      <c r="BR38" s="109" t="str">
        <f>'Order Form'!BP48</f>
        <v/>
      </c>
      <c r="BS38" s="109" t="str">
        <f>'Order Form'!BQ48</f>
        <v/>
      </c>
      <c r="BT38" s="109" t="str">
        <f>'Order Form'!BR48</f>
        <v/>
      </c>
      <c r="BU38" s="109" t="str">
        <f>'Order Form'!BS48</f>
        <v/>
      </c>
      <c r="BV38" s="109" t="str">
        <f>'Order Form'!BT48</f>
        <v/>
      </c>
      <c r="BW38" s="109" t="str">
        <f>'Order Form'!BU48</f>
        <v/>
      </c>
      <c r="BX38" s="109" t="str">
        <f>'Order Form'!BV48</f>
        <v/>
      </c>
      <c r="BY38" s="109" t="str">
        <f>'Order Form'!BW48</f>
        <v/>
      </c>
      <c r="BZ38" s="109" t="str">
        <f>'Order Form'!BX48</f>
        <v/>
      </c>
      <c r="CA38" s="109" t="str">
        <f>'Order Form'!BY48</f>
        <v/>
      </c>
      <c r="CB38" s="109" t="str">
        <f>'Order Form'!BZ48</f>
        <v/>
      </c>
      <c r="CC38" s="109" t="str">
        <f>'Order Form'!CA48</f>
        <v/>
      </c>
      <c r="CD38" s="109" t="str">
        <f>'Order Form'!CB48</f>
        <v/>
      </c>
      <c r="CE38" s="109" t="str">
        <f>'Order Form'!CC48</f>
        <v/>
      </c>
      <c r="CF38" s="109" t="str">
        <f>IF($V38=0,"",'Order Form'!CD48*$V38*$CH38)</f>
        <v/>
      </c>
      <c r="CG38" s="109" t="str">
        <f>IF($V38=0,"",'Order Form'!CE48)</f>
        <v/>
      </c>
      <c r="CH38" s="109" t="str">
        <f>'Order Form'!CF48</f>
        <v/>
      </c>
      <c r="CI38" s="109" t="str">
        <f>'Order Form'!CG48</f>
        <v/>
      </c>
      <c r="CJ38" s="109" t="str">
        <f>'Order Form'!CH48</f>
        <v/>
      </c>
      <c r="CK38" s="109" t="str">
        <f>'Order Form'!CI48</f>
        <v/>
      </c>
    </row>
    <row r="39" spans="2:89" s="39" customFormat="1" x14ac:dyDescent="0.25">
      <c r="M39" s="36"/>
      <c r="N39" s="36"/>
      <c r="O39" s="36"/>
      <c r="P39" s="36"/>
      <c r="Q39" s="36"/>
      <c r="R39" s="36"/>
      <c r="S39" s="36"/>
      <c r="V39" s="39">
        <f>'Order Form'!B49</f>
        <v>0</v>
      </c>
      <c r="W39" s="9">
        <v>31</v>
      </c>
      <c r="X39" s="126" t="str">
        <f>'Order Form'!Y49</f>
        <v/>
      </c>
      <c r="Y39" s="109" t="str">
        <f>'Order Form'!Z49</f>
        <v/>
      </c>
      <c r="Z39" s="109" t="str">
        <f>'Order Form'!AA49</f>
        <v/>
      </c>
      <c r="AA39" s="109" t="str">
        <f>'Order Form'!AB49</f>
        <v/>
      </c>
      <c r="AB39" s="109" t="str">
        <f>'Order Form'!AC49</f>
        <v/>
      </c>
      <c r="AC39" s="109" t="str">
        <f>'Order Form'!AD49</f>
        <v/>
      </c>
      <c r="AD39" s="109" t="str">
        <f>'Order Form'!AE49</f>
        <v/>
      </c>
      <c r="AE39" s="109" t="str">
        <f>'Order Form'!AJ49</f>
        <v/>
      </c>
      <c r="AF39" s="109" t="str">
        <f>'Order Form'!AK49</f>
        <v/>
      </c>
      <c r="AG39" s="109" t="str">
        <f>'Order Form'!AL49</f>
        <v/>
      </c>
      <c r="AH39" s="109" t="str">
        <f>'Order Form'!AM49</f>
        <v/>
      </c>
      <c r="AI39" s="109" t="str">
        <f>'Order Form'!AN49</f>
        <v/>
      </c>
      <c r="AJ39" s="109" t="str">
        <f>'Order Form'!AO49</f>
        <v/>
      </c>
      <c r="AK39" s="109" t="str">
        <f>'Order Form'!AP49</f>
        <v/>
      </c>
      <c r="AL39" s="109" t="str">
        <f>'Order Form'!AQ49</f>
        <v/>
      </c>
      <c r="AM39" s="109" t="str">
        <f>'Order Form'!AR49</f>
        <v/>
      </c>
      <c r="AN39" s="109"/>
      <c r="AO39" s="109" t="str">
        <f>IF($V39=0,"",'Order Form'!AF49*$V39*$CH39)</f>
        <v/>
      </c>
      <c r="AP39" s="109" t="str">
        <f>IF($V39=0,"",'Order Form'!AG49*$V39*$CH39)</f>
        <v/>
      </c>
      <c r="AQ39" s="109" t="str">
        <f>'Order Form'!AH49</f>
        <v/>
      </c>
      <c r="AR39" s="109" t="str">
        <f>'Order Form'!AI49</f>
        <v/>
      </c>
      <c r="AU39" s="109" t="str">
        <f>IF(V39=0,"",'Order Form'!AS49*V39*CI39)</f>
        <v/>
      </c>
      <c r="AV39" s="109" t="str">
        <f>IF(V39=0,"",'Order Form'!AT49*V39*CI39)</f>
        <v/>
      </c>
      <c r="AW39" s="109" t="str">
        <f>'Order Form'!AU49</f>
        <v/>
      </c>
      <c r="AX39" s="109" t="str">
        <f>'Order Form'!AV49</f>
        <v/>
      </c>
      <c r="AY39" s="109" t="str">
        <f>'Order Form'!AW49</f>
        <v/>
      </c>
      <c r="AZ39" s="109" t="str">
        <f>'Order Form'!AX49</f>
        <v/>
      </c>
      <c r="BA39" s="109" t="str">
        <f>'Order Form'!AY49</f>
        <v/>
      </c>
      <c r="BB39" s="109" t="str">
        <f>'Order Form'!AZ49</f>
        <v/>
      </c>
      <c r="BC39" s="109" t="str">
        <f>'Order Form'!BA49</f>
        <v/>
      </c>
      <c r="BD39" s="109" t="str">
        <f>'Order Form'!BB49</f>
        <v/>
      </c>
      <c r="BE39" s="109" t="str">
        <f>'Order Form'!BC49</f>
        <v/>
      </c>
      <c r="BF39" s="109" t="str">
        <f>'Order Form'!BD49</f>
        <v/>
      </c>
      <c r="BG39" s="109" t="str">
        <f>'Order Form'!BE49</f>
        <v/>
      </c>
      <c r="BH39" s="109" t="str">
        <f>'Order Form'!BF49</f>
        <v/>
      </c>
      <c r="BI39" s="109" t="str">
        <f>'Order Form'!BG49</f>
        <v/>
      </c>
      <c r="BJ39" s="109" t="str">
        <f>'Order Form'!BH49</f>
        <v/>
      </c>
      <c r="BK39" s="110" t="str">
        <f>'Order Form'!BI49</f>
        <v/>
      </c>
      <c r="BL39" s="110" t="str">
        <f>'Order Form'!BJ49</f>
        <v/>
      </c>
      <c r="BM39" s="110" t="str">
        <f>'Order Form'!BK49</f>
        <v/>
      </c>
      <c r="BN39" s="110" t="str">
        <f>'Order Form'!BL49</f>
        <v/>
      </c>
      <c r="BO39" s="109" t="str">
        <f>'Order Form'!BM49</f>
        <v/>
      </c>
      <c r="BP39" s="109" t="str">
        <f>'Order Form'!BN49</f>
        <v/>
      </c>
      <c r="BQ39" s="109" t="str">
        <f>'Order Form'!BO49</f>
        <v/>
      </c>
      <c r="BR39" s="109" t="str">
        <f>'Order Form'!BP49</f>
        <v/>
      </c>
      <c r="BS39" s="109" t="str">
        <f>'Order Form'!BQ49</f>
        <v/>
      </c>
      <c r="BT39" s="109" t="str">
        <f>'Order Form'!BR49</f>
        <v/>
      </c>
      <c r="BU39" s="109" t="str">
        <f>'Order Form'!BS49</f>
        <v/>
      </c>
      <c r="BV39" s="109" t="str">
        <f>'Order Form'!BT49</f>
        <v/>
      </c>
      <c r="BW39" s="109" t="str">
        <f>'Order Form'!BU49</f>
        <v/>
      </c>
      <c r="BX39" s="109" t="str">
        <f>'Order Form'!BV49</f>
        <v/>
      </c>
      <c r="BY39" s="109" t="str">
        <f>'Order Form'!BW49</f>
        <v/>
      </c>
      <c r="BZ39" s="109" t="str">
        <f>'Order Form'!BX49</f>
        <v/>
      </c>
      <c r="CA39" s="109" t="str">
        <f>'Order Form'!BY49</f>
        <v/>
      </c>
      <c r="CB39" s="109" t="str">
        <f>'Order Form'!BZ49</f>
        <v/>
      </c>
      <c r="CC39" s="109" t="str">
        <f>'Order Form'!CA49</f>
        <v/>
      </c>
      <c r="CD39" s="109" t="str">
        <f>'Order Form'!CB49</f>
        <v/>
      </c>
      <c r="CE39" s="109" t="str">
        <f>'Order Form'!CC49</f>
        <v/>
      </c>
      <c r="CF39" s="109" t="str">
        <f>IF($V39=0,"",'Order Form'!CD49*$V39*$CH39)</f>
        <v/>
      </c>
      <c r="CG39" s="109" t="str">
        <f>IF($V39=0,"",'Order Form'!CE49)</f>
        <v/>
      </c>
      <c r="CH39" s="109" t="str">
        <f>'Order Form'!CF49</f>
        <v/>
      </c>
      <c r="CI39" s="109" t="str">
        <f>'Order Form'!CG49</f>
        <v/>
      </c>
      <c r="CJ39" s="109" t="str">
        <f>'Order Form'!CH49</f>
        <v/>
      </c>
      <c r="CK39" s="109" t="str">
        <f>'Order Form'!CI49</f>
        <v/>
      </c>
    </row>
    <row r="40" spans="2:89" s="39" customFormat="1" x14ac:dyDescent="0.25">
      <c r="J40" s="45" t="str">
        <f t="shared" si="5"/>
        <v/>
      </c>
      <c r="K40" s="45" t="str">
        <f t="shared" si="2"/>
        <v/>
      </c>
      <c r="O40" s="39" t="str">
        <f>IF(N40="","",'Order Form'!$M$15)</f>
        <v/>
      </c>
      <c r="P40" s="39" t="str">
        <f>IF(N40="","",'Order Form'!$N$15)</f>
        <v/>
      </c>
      <c r="Q40" s="39" t="str">
        <f>IF(O40="","",'Order Form'!$O$15)</f>
        <v/>
      </c>
      <c r="V40" s="39">
        <f>'Order Form'!B50</f>
        <v>0</v>
      </c>
      <c r="W40" s="9">
        <v>32</v>
      </c>
      <c r="X40" s="126" t="str">
        <f>'Order Form'!Y50</f>
        <v/>
      </c>
      <c r="Y40" s="109" t="str">
        <f>'Order Form'!Z50</f>
        <v/>
      </c>
      <c r="Z40" s="109" t="str">
        <f>'Order Form'!AA50</f>
        <v/>
      </c>
      <c r="AA40" s="109" t="str">
        <f>'Order Form'!AB50</f>
        <v/>
      </c>
      <c r="AB40" s="109" t="str">
        <f>'Order Form'!AC50</f>
        <v/>
      </c>
      <c r="AC40" s="109" t="str">
        <f>'Order Form'!AD50</f>
        <v/>
      </c>
      <c r="AD40" s="109" t="str">
        <f>'Order Form'!AE50</f>
        <v/>
      </c>
      <c r="AE40" s="109" t="str">
        <f>'Order Form'!AJ50</f>
        <v/>
      </c>
      <c r="AF40" s="109" t="str">
        <f>'Order Form'!AK50</f>
        <v/>
      </c>
      <c r="AG40" s="109" t="str">
        <f>'Order Form'!AL50</f>
        <v/>
      </c>
      <c r="AH40" s="109" t="str">
        <f>'Order Form'!AM50</f>
        <v/>
      </c>
      <c r="AI40" s="109" t="str">
        <f>'Order Form'!AN50</f>
        <v/>
      </c>
      <c r="AJ40" s="109" t="str">
        <f>'Order Form'!AO50</f>
        <v/>
      </c>
      <c r="AK40" s="109" t="str">
        <f>'Order Form'!AP50</f>
        <v/>
      </c>
      <c r="AL40" s="109" t="str">
        <f>'Order Form'!AQ50</f>
        <v/>
      </c>
      <c r="AM40" s="109" t="str">
        <f>'Order Form'!AR50</f>
        <v/>
      </c>
      <c r="AN40" s="109"/>
      <c r="AO40" s="109" t="str">
        <f>IF($V40=0,"",'Order Form'!AF50*$V40*$CH40)</f>
        <v/>
      </c>
      <c r="AP40" s="109" t="str">
        <f>IF($V40=0,"",'Order Form'!AG50*$V40*$CH40)</f>
        <v/>
      </c>
      <c r="AQ40" s="109" t="str">
        <f>'Order Form'!AH50</f>
        <v/>
      </c>
      <c r="AR40" s="109" t="str">
        <f>'Order Form'!AI50</f>
        <v/>
      </c>
      <c r="AU40" s="109" t="str">
        <f>IF(V40=0,"",'Order Form'!AS50*V40*CI40)</f>
        <v/>
      </c>
      <c r="AV40" s="109" t="str">
        <f>IF(V40=0,"",'Order Form'!AT50*V40*CI40)</f>
        <v/>
      </c>
      <c r="AW40" s="109" t="str">
        <f>'Order Form'!AU50</f>
        <v/>
      </c>
      <c r="AX40" s="109" t="str">
        <f>'Order Form'!AV50</f>
        <v/>
      </c>
      <c r="AY40" s="109" t="str">
        <f>'Order Form'!AW50</f>
        <v/>
      </c>
      <c r="AZ40" s="109" t="str">
        <f>'Order Form'!AX50</f>
        <v/>
      </c>
      <c r="BA40" s="109" t="str">
        <f>'Order Form'!AY50</f>
        <v/>
      </c>
      <c r="BB40" s="109" t="str">
        <f>'Order Form'!AZ50</f>
        <v/>
      </c>
      <c r="BC40" s="109" t="str">
        <f>'Order Form'!BA50</f>
        <v/>
      </c>
      <c r="BD40" s="109" t="str">
        <f>'Order Form'!BB50</f>
        <v/>
      </c>
      <c r="BE40" s="109" t="str">
        <f>'Order Form'!BC50</f>
        <v/>
      </c>
      <c r="BF40" s="109" t="str">
        <f>'Order Form'!BD50</f>
        <v/>
      </c>
      <c r="BG40" s="109" t="str">
        <f>'Order Form'!BE50</f>
        <v/>
      </c>
      <c r="BH40" s="109" t="str">
        <f>'Order Form'!BF50</f>
        <v/>
      </c>
      <c r="BI40" s="109" t="str">
        <f>'Order Form'!BG50</f>
        <v/>
      </c>
      <c r="BJ40" s="109" t="str">
        <f>'Order Form'!BH50</f>
        <v/>
      </c>
      <c r="BK40" s="110" t="str">
        <f>'Order Form'!BI50</f>
        <v/>
      </c>
      <c r="BL40" s="110" t="str">
        <f>'Order Form'!BJ50</f>
        <v/>
      </c>
      <c r="BM40" s="110" t="str">
        <f>'Order Form'!BK50</f>
        <v/>
      </c>
      <c r="BN40" s="110" t="str">
        <f>'Order Form'!BL50</f>
        <v/>
      </c>
      <c r="BO40" s="109" t="str">
        <f>'Order Form'!BM50</f>
        <v/>
      </c>
      <c r="BP40" s="109" t="str">
        <f>'Order Form'!BN50</f>
        <v/>
      </c>
      <c r="BQ40" s="109" t="str">
        <f>'Order Form'!BO50</f>
        <v/>
      </c>
      <c r="BR40" s="109" t="str">
        <f>'Order Form'!BP50</f>
        <v/>
      </c>
      <c r="BS40" s="109" t="str">
        <f>'Order Form'!BQ50</f>
        <v/>
      </c>
      <c r="BT40" s="109" t="str">
        <f>'Order Form'!BR50</f>
        <v/>
      </c>
      <c r="BU40" s="109" t="str">
        <f>'Order Form'!BS50</f>
        <v/>
      </c>
      <c r="BV40" s="109" t="str">
        <f>'Order Form'!BT50</f>
        <v/>
      </c>
      <c r="BW40" s="109" t="str">
        <f>'Order Form'!BU50</f>
        <v/>
      </c>
      <c r="BX40" s="109" t="str">
        <f>'Order Form'!BV50</f>
        <v/>
      </c>
      <c r="BY40" s="109" t="str">
        <f>'Order Form'!BW50</f>
        <v/>
      </c>
      <c r="BZ40" s="109" t="str">
        <f>'Order Form'!BX50</f>
        <v/>
      </c>
      <c r="CA40" s="109" t="str">
        <f>'Order Form'!BY50</f>
        <v/>
      </c>
      <c r="CB40" s="109" t="str">
        <f>'Order Form'!BZ50</f>
        <v/>
      </c>
      <c r="CC40" s="109" t="str">
        <f>'Order Form'!CA50</f>
        <v/>
      </c>
      <c r="CD40" s="109" t="str">
        <f>'Order Form'!CB50</f>
        <v/>
      </c>
      <c r="CE40" s="109" t="str">
        <f>'Order Form'!CC50</f>
        <v/>
      </c>
      <c r="CF40" s="109" t="str">
        <f>IF($V40=0,"",'Order Form'!CD50*$V40*$CH40)</f>
        <v/>
      </c>
      <c r="CG40" s="109" t="str">
        <f>IF($V40=0,"",'Order Form'!CE50)</f>
        <v/>
      </c>
      <c r="CH40" s="109" t="str">
        <f>'Order Form'!CF50</f>
        <v/>
      </c>
      <c r="CI40" s="109" t="str">
        <f>'Order Form'!CG50</f>
        <v/>
      </c>
      <c r="CJ40" s="109" t="str">
        <f>'Order Form'!CH50</f>
        <v/>
      </c>
      <c r="CK40" s="109" t="str">
        <f>'Order Form'!CI50</f>
        <v/>
      </c>
    </row>
    <row r="41" spans="2:89" s="39" customFormat="1" x14ac:dyDescent="0.25">
      <c r="J41" s="45" t="str">
        <f t="shared" si="5"/>
        <v/>
      </c>
      <c r="K41" s="45" t="str">
        <f t="shared" si="2"/>
        <v/>
      </c>
      <c r="O41" s="39" t="str">
        <f>IF(N41="","",'Order Form'!$M$15)</f>
        <v/>
      </c>
      <c r="P41" s="39" t="str">
        <f>IF(N41="","",'Order Form'!$N$15)</f>
        <v/>
      </c>
      <c r="Q41" s="39" t="str">
        <f>IF(O41="","",'Order Form'!$O$15)</f>
        <v/>
      </c>
      <c r="V41" s="39">
        <f>'Order Form'!B51</f>
        <v>0</v>
      </c>
      <c r="W41" s="9">
        <v>33</v>
      </c>
      <c r="X41" s="126" t="str">
        <f>'Order Form'!Y51</f>
        <v/>
      </c>
      <c r="Y41" s="109" t="str">
        <f>'Order Form'!Z51</f>
        <v/>
      </c>
      <c r="Z41" s="109" t="str">
        <f>'Order Form'!AA51</f>
        <v/>
      </c>
      <c r="AA41" s="109" t="str">
        <f>'Order Form'!AB51</f>
        <v/>
      </c>
      <c r="AB41" s="109" t="str">
        <f>'Order Form'!AC51</f>
        <v/>
      </c>
      <c r="AC41" s="109" t="str">
        <f>'Order Form'!AD51</f>
        <v/>
      </c>
      <c r="AD41" s="109" t="str">
        <f>'Order Form'!AE51</f>
        <v/>
      </c>
      <c r="AE41" s="109" t="str">
        <f>'Order Form'!AJ51</f>
        <v/>
      </c>
      <c r="AF41" s="109" t="str">
        <f>'Order Form'!AK51</f>
        <v/>
      </c>
      <c r="AG41" s="109" t="str">
        <f>'Order Form'!AL51</f>
        <v/>
      </c>
      <c r="AH41" s="109" t="str">
        <f>'Order Form'!AM51</f>
        <v/>
      </c>
      <c r="AI41" s="109" t="str">
        <f>'Order Form'!AN51</f>
        <v/>
      </c>
      <c r="AJ41" s="109" t="str">
        <f>'Order Form'!AO51</f>
        <v/>
      </c>
      <c r="AK41" s="109" t="str">
        <f>'Order Form'!AP51</f>
        <v/>
      </c>
      <c r="AL41" s="109" t="str">
        <f>'Order Form'!AQ51</f>
        <v/>
      </c>
      <c r="AM41" s="109" t="str">
        <f>'Order Form'!AR51</f>
        <v/>
      </c>
      <c r="AN41" s="109"/>
      <c r="AO41" s="109" t="str">
        <f>IF($V41=0,"",'Order Form'!AF51*$V41*$CH41)</f>
        <v/>
      </c>
      <c r="AP41" s="109" t="str">
        <f>IF($V41=0,"",'Order Form'!AG51*$V41*$CH41)</f>
        <v/>
      </c>
      <c r="AQ41" s="109" t="str">
        <f>'Order Form'!AH51</f>
        <v/>
      </c>
      <c r="AR41" s="109" t="str">
        <f>'Order Form'!AI51</f>
        <v/>
      </c>
      <c r="AU41" s="109" t="str">
        <f>IF(V41=0,"",'Order Form'!AS51*V41*CI41)</f>
        <v/>
      </c>
      <c r="AV41" s="109" t="str">
        <f>IF(V41=0,"",'Order Form'!AT51*V41*CI41)</f>
        <v/>
      </c>
      <c r="AW41" s="109" t="str">
        <f>'Order Form'!AU51</f>
        <v/>
      </c>
      <c r="AX41" s="109" t="str">
        <f>'Order Form'!AV51</f>
        <v/>
      </c>
      <c r="AY41" s="109" t="str">
        <f>'Order Form'!AW51</f>
        <v/>
      </c>
      <c r="AZ41" s="109" t="str">
        <f>'Order Form'!AX51</f>
        <v/>
      </c>
      <c r="BA41" s="109" t="str">
        <f>'Order Form'!AY51</f>
        <v/>
      </c>
      <c r="BB41" s="109" t="str">
        <f>'Order Form'!AZ51</f>
        <v/>
      </c>
      <c r="BC41" s="109" t="str">
        <f>'Order Form'!BA51</f>
        <v/>
      </c>
      <c r="BD41" s="109" t="str">
        <f>'Order Form'!BB51</f>
        <v/>
      </c>
      <c r="BE41" s="109" t="str">
        <f>'Order Form'!BC51</f>
        <v/>
      </c>
      <c r="BF41" s="109" t="str">
        <f>'Order Form'!BD51</f>
        <v/>
      </c>
      <c r="BG41" s="109" t="str">
        <f>'Order Form'!BE51</f>
        <v/>
      </c>
      <c r="BH41" s="109" t="str">
        <f>'Order Form'!BF51</f>
        <v/>
      </c>
      <c r="BI41" s="109" t="str">
        <f>'Order Form'!BG51</f>
        <v/>
      </c>
      <c r="BJ41" s="109" t="str">
        <f>'Order Form'!BH51</f>
        <v/>
      </c>
      <c r="BK41" s="110" t="str">
        <f>'Order Form'!BI51</f>
        <v/>
      </c>
      <c r="BL41" s="110" t="str">
        <f>'Order Form'!BJ51</f>
        <v/>
      </c>
      <c r="BM41" s="110" t="str">
        <f>'Order Form'!BK51</f>
        <v/>
      </c>
      <c r="BN41" s="110" t="str">
        <f>'Order Form'!BL51</f>
        <v/>
      </c>
      <c r="BO41" s="109" t="str">
        <f>'Order Form'!BM51</f>
        <v/>
      </c>
      <c r="BP41" s="109" t="str">
        <f>'Order Form'!BN51</f>
        <v/>
      </c>
      <c r="BQ41" s="109" t="str">
        <f>'Order Form'!BO51</f>
        <v/>
      </c>
      <c r="BR41" s="109" t="str">
        <f>'Order Form'!BP51</f>
        <v/>
      </c>
      <c r="BS41" s="109" t="str">
        <f>'Order Form'!BQ51</f>
        <v/>
      </c>
      <c r="BT41" s="109" t="str">
        <f>'Order Form'!BR51</f>
        <v/>
      </c>
      <c r="BU41" s="109" t="str">
        <f>'Order Form'!BS51</f>
        <v/>
      </c>
      <c r="BV41" s="109" t="str">
        <f>'Order Form'!BT51</f>
        <v/>
      </c>
      <c r="BW41" s="109" t="str">
        <f>'Order Form'!BU51</f>
        <v/>
      </c>
      <c r="BX41" s="109" t="str">
        <f>'Order Form'!BV51</f>
        <v/>
      </c>
      <c r="BY41" s="109" t="str">
        <f>'Order Form'!BW51</f>
        <v/>
      </c>
      <c r="BZ41" s="109" t="str">
        <f>'Order Form'!BX51</f>
        <v/>
      </c>
      <c r="CA41" s="109" t="str">
        <f>'Order Form'!BY51</f>
        <v/>
      </c>
      <c r="CB41" s="109" t="str">
        <f>'Order Form'!BZ51</f>
        <v/>
      </c>
      <c r="CC41" s="109" t="str">
        <f>'Order Form'!CA51</f>
        <v/>
      </c>
      <c r="CD41" s="109" t="str">
        <f>'Order Form'!CB51</f>
        <v/>
      </c>
      <c r="CE41" s="109" t="str">
        <f>'Order Form'!CC51</f>
        <v/>
      </c>
      <c r="CF41" s="109" t="str">
        <f>IF($V41=0,"",'Order Form'!CD51*$V41*$CH41)</f>
        <v/>
      </c>
      <c r="CG41" s="109" t="str">
        <f>IF($V41=0,"",'Order Form'!CE51)</f>
        <v/>
      </c>
      <c r="CH41" s="109" t="str">
        <f>'Order Form'!CF51</f>
        <v/>
      </c>
      <c r="CI41" s="109" t="str">
        <f>'Order Form'!CG51</f>
        <v/>
      </c>
      <c r="CJ41" s="109" t="str">
        <f>'Order Form'!CH51</f>
        <v/>
      </c>
      <c r="CK41" s="109" t="str">
        <f>'Order Form'!CI51</f>
        <v/>
      </c>
    </row>
    <row r="42" spans="2:89" s="39" customFormat="1" x14ac:dyDescent="0.25">
      <c r="J42" s="45" t="str">
        <f t="shared" si="5"/>
        <v/>
      </c>
      <c r="K42" s="45" t="str">
        <f t="shared" si="2"/>
        <v/>
      </c>
      <c r="O42" s="39" t="str">
        <f>IF(N42="","",'Order Form'!$M$15)</f>
        <v/>
      </c>
      <c r="P42" s="39" t="str">
        <f>IF(N42="","",'Order Form'!$N$15)</f>
        <v/>
      </c>
      <c r="Q42" s="39" t="str">
        <f>IF(O42="","",'Order Form'!$O$15)</f>
        <v/>
      </c>
      <c r="V42" s="39">
        <f>'Order Form'!B52</f>
        <v>0</v>
      </c>
      <c r="W42" s="9">
        <v>34</v>
      </c>
      <c r="X42" s="126" t="str">
        <f>'Order Form'!Y52</f>
        <v/>
      </c>
      <c r="Y42" s="109" t="str">
        <f>'Order Form'!Z52</f>
        <v/>
      </c>
      <c r="Z42" s="109" t="str">
        <f>'Order Form'!AA52</f>
        <v/>
      </c>
      <c r="AA42" s="109" t="str">
        <f>'Order Form'!AB52</f>
        <v/>
      </c>
      <c r="AB42" s="109" t="str">
        <f>'Order Form'!AC52</f>
        <v/>
      </c>
      <c r="AC42" s="109" t="str">
        <f>'Order Form'!AD52</f>
        <v/>
      </c>
      <c r="AD42" s="109" t="str">
        <f>'Order Form'!AE52</f>
        <v/>
      </c>
      <c r="AE42" s="109" t="str">
        <f>'Order Form'!AJ52</f>
        <v/>
      </c>
      <c r="AF42" s="109" t="str">
        <f>'Order Form'!AK52</f>
        <v/>
      </c>
      <c r="AG42" s="109" t="str">
        <f>'Order Form'!AL52</f>
        <v/>
      </c>
      <c r="AH42" s="109" t="str">
        <f>'Order Form'!AM52</f>
        <v/>
      </c>
      <c r="AI42" s="109" t="str">
        <f>'Order Form'!AN52</f>
        <v/>
      </c>
      <c r="AJ42" s="109" t="str">
        <f>'Order Form'!AO52</f>
        <v/>
      </c>
      <c r="AK42" s="109" t="str">
        <f>'Order Form'!AP52</f>
        <v/>
      </c>
      <c r="AL42" s="109" t="str">
        <f>'Order Form'!AQ52</f>
        <v/>
      </c>
      <c r="AM42" s="109" t="str">
        <f>'Order Form'!AR52</f>
        <v/>
      </c>
      <c r="AN42" s="109"/>
      <c r="AO42" s="109" t="str">
        <f>IF($V42=0,"",'Order Form'!AF52*$V42*$CH42)</f>
        <v/>
      </c>
      <c r="AP42" s="109" t="str">
        <f>IF($V42=0,"",'Order Form'!AG52*$V42*$CH42)</f>
        <v/>
      </c>
      <c r="AQ42" s="109" t="str">
        <f>'Order Form'!AH52</f>
        <v/>
      </c>
      <c r="AR42" s="109" t="str">
        <f>'Order Form'!AI52</f>
        <v/>
      </c>
      <c r="AU42" s="109" t="str">
        <f>IF(V42=0,"",'Order Form'!AS52*V42*CI42)</f>
        <v/>
      </c>
      <c r="AV42" s="109" t="str">
        <f>IF(V42=0,"",'Order Form'!AT52*V42*CI42)</f>
        <v/>
      </c>
      <c r="AW42" s="109" t="str">
        <f>'Order Form'!AU52</f>
        <v/>
      </c>
      <c r="AX42" s="109" t="str">
        <f>'Order Form'!AV52</f>
        <v/>
      </c>
      <c r="AY42" s="109" t="str">
        <f>'Order Form'!AW52</f>
        <v/>
      </c>
      <c r="AZ42" s="109" t="str">
        <f>'Order Form'!AX52</f>
        <v/>
      </c>
      <c r="BA42" s="109" t="str">
        <f>'Order Form'!AY52</f>
        <v/>
      </c>
      <c r="BB42" s="109" t="str">
        <f>'Order Form'!AZ52</f>
        <v/>
      </c>
      <c r="BC42" s="109" t="str">
        <f>'Order Form'!BA52</f>
        <v/>
      </c>
      <c r="BD42" s="109" t="str">
        <f>'Order Form'!BB52</f>
        <v/>
      </c>
      <c r="BE42" s="109" t="str">
        <f>'Order Form'!BC52</f>
        <v/>
      </c>
      <c r="BF42" s="109" t="str">
        <f>'Order Form'!BD52</f>
        <v/>
      </c>
      <c r="BG42" s="109" t="str">
        <f>'Order Form'!BE52</f>
        <v/>
      </c>
      <c r="BH42" s="109" t="str">
        <f>'Order Form'!BF52</f>
        <v/>
      </c>
      <c r="BI42" s="109" t="str">
        <f>'Order Form'!BG52</f>
        <v/>
      </c>
      <c r="BJ42" s="109" t="str">
        <f>'Order Form'!BH52</f>
        <v/>
      </c>
      <c r="BK42" s="110" t="str">
        <f>'Order Form'!BI52</f>
        <v/>
      </c>
      <c r="BL42" s="110" t="str">
        <f>'Order Form'!BJ52</f>
        <v/>
      </c>
      <c r="BM42" s="110" t="str">
        <f>'Order Form'!BK52</f>
        <v/>
      </c>
      <c r="BN42" s="110" t="str">
        <f>'Order Form'!BL52</f>
        <v/>
      </c>
      <c r="BO42" s="109" t="str">
        <f>'Order Form'!BM52</f>
        <v/>
      </c>
      <c r="BP42" s="109" t="str">
        <f>'Order Form'!BN52</f>
        <v/>
      </c>
      <c r="BQ42" s="109" t="str">
        <f>'Order Form'!BO52</f>
        <v/>
      </c>
      <c r="BR42" s="109" t="str">
        <f>'Order Form'!BP52</f>
        <v/>
      </c>
      <c r="BS42" s="109" t="str">
        <f>'Order Form'!BQ52</f>
        <v/>
      </c>
      <c r="BT42" s="109" t="str">
        <f>'Order Form'!BR52</f>
        <v/>
      </c>
      <c r="BU42" s="109" t="str">
        <f>'Order Form'!BS52</f>
        <v/>
      </c>
      <c r="BV42" s="109" t="str">
        <f>'Order Form'!BT52</f>
        <v/>
      </c>
      <c r="BW42" s="109" t="str">
        <f>'Order Form'!BU52</f>
        <v/>
      </c>
      <c r="BX42" s="109" t="str">
        <f>'Order Form'!BV52</f>
        <v/>
      </c>
      <c r="BY42" s="109" t="str">
        <f>'Order Form'!BW52</f>
        <v/>
      </c>
      <c r="BZ42" s="109" t="str">
        <f>'Order Form'!BX52</f>
        <v/>
      </c>
      <c r="CA42" s="109" t="str">
        <f>'Order Form'!BY52</f>
        <v/>
      </c>
      <c r="CB42" s="109" t="str">
        <f>'Order Form'!BZ52</f>
        <v/>
      </c>
      <c r="CC42" s="109" t="str">
        <f>'Order Form'!CA52</f>
        <v/>
      </c>
      <c r="CD42" s="109" t="str">
        <f>'Order Form'!CB52</f>
        <v/>
      </c>
      <c r="CE42" s="109" t="str">
        <f>'Order Form'!CC52</f>
        <v/>
      </c>
      <c r="CF42" s="109" t="str">
        <f>IF($V42=0,"",'Order Form'!CD52*$V42*$CH42)</f>
        <v/>
      </c>
      <c r="CG42" s="109" t="str">
        <f>IF($V42=0,"",'Order Form'!CE52)</f>
        <v/>
      </c>
      <c r="CH42" s="109" t="str">
        <f>'Order Form'!CF52</f>
        <v/>
      </c>
      <c r="CI42" s="109" t="str">
        <f>'Order Form'!CG52</f>
        <v/>
      </c>
      <c r="CJ42" s="109" t="str">
        <f>'Order Form'!CH52</f>
        <v/>
      </c>
      <c r="CK42" s="109" t="str">
        <f>'Order Form'!CI52</f>
        <v/>
      </c>
    </row>
    <row r="43" spans="2:89" s="39" customFormat="1" x14ac:dyDescent="0.25">
      <c r="J43" s="45" t="str">
        <f>IF(B43="","",SUM(N45:S45))</f>
        <v/>
      </c>
      <c r="K43" s="45" t="str">
        <f t="shared" si="2"/>
        <v/>
      </c>
      <c r="V43" s="39">
        <f>'Order Form'!B53</f>
        <v>0</v>
      </c>
      <c r="W43" s="9">
        <v>35</v>
      </c>
      <c r="X43" s="126" t="str">
        <f>'Order Form'!Y53</f>
        <v/>
      </c>
      <c r="Y43" s="109" t="str">
        <f>'Order Form'!Z53</f>
        <v/>
      </c>
      <c r="Z43" s="109" t="str">
        <f>'Order Form'!AA53</f>
        <v/>
      </c>
      <c r="AA43" s="109" t="str">
        <f>'Order Form'!AB53</f>
        <v/>
      </c>
      <c r="AB43" s="109" t="str">
        <f>'Order Form'!AC53</f>
        <v/>
      </c>
      <c r="AC43" s="109" t="str">
        <f>'Order Form'!AD53</f>
        <v/>
      </c>
      <c r="AD43" s="109" t="str">
        <f>'Order Form'!AE53</f>
        <v/>
      </c>
      <c r="AE43" s="109" t="str">
        <f>'Order Form'!AJ53</f>
        <v/>
      </c>
      <c r="AF43" s="109" t="str">
        <f>'Order Form'!AK53</f>
        <v/>
      </c>
      <c r="AG43" s="109" t="str">
        <f>'Order Form'!AL53</f>
        <v/>
      </c>
      <c r="AH43" s="109" t="str">
        <f>'Order Form'!AM53</f>
        <v/>
      </c>
      <c r="AI43" s="109" t="str">
        <f>'Order Form'!AN53</f>
        <v/>
      </c>
      <c r="AJ43" s="109" t="str">
        <f>'Order Form'!AO53</f>
        <v/>
      </c>
      <c r="AK43" s="109" t="str">
        <f>'Order Form'!AP53</f>
        <v/>
      </c>
      <c r="AL43" s="109" t="str">
        <f>'Order Form'!AQ53</f>
        <v/>
      </c>
      <c r="AM43" s="109" t="str">
        <f>'Order Form'!AR53</f>
        <v/>
      </c>
      <c r="AN43" s="109"/>
      <c r="AO43" s="109" t="str">
        <f>IF($V43=0,"",'Order Form'!AF53*$V43*$CH43)</f>
        <v/>
      </c>
      <c r="AP43" s="109" t="str">
        <f>IF($V43=0,"",'Order Form'!AG53*$V43*$CH43)</f>
        <v/>
      </c>
      <c r="AQ43" s="109" t="str">
        <f>'Order Form'!AH53</f>
        <v/>
      </c>
      <c r="AR43" s="109" t="str">
        <f>'Order Form'!AI53</f>
        <v/>
      </c>
      <c r="AU43" s="109" t="str">
        <f>IF(V43=0,"",'Order Form'!AS53*V43*CI43)</f>
        <v/>
      </c>
      <c r="AV43" s="109" t="str">
        <f>IF(V43=0,"",'Order Form'!AT53*V43*CI43)</f>
        <v/>
      </c>
      <c r="AW43" s="109" t="str">
        <f>'Order Form'!AU53</f>
        <v/>
      </c>
      <c r="AX43" s="109" t="str">
        <f>'Order Form'!AV53</f>
        <v/>
      </c>
      <c r="AY43" s="109" t="str">
        <f>'Order Form'!AW53</f>
        <v/>
      </c>
      <c r="AZ43" s="109" t="str">
        <f>'Order Form'!AX53</f>
        <v/>
      </c>
      <c r="BA43" s="109" t="str">
        <f>'Order Form'!AY53</f>
        <v/>
      </c>
      <c r="BB43" s="109" t="str">
        <f>'Order Form'!AZ53</f>
        <v/>
      </c>
      <c r="BC43" s="109" t="str">
        <f>'Order Form'!BA53</f>
        <v/>
      </c>
      <c r="BD43" s="109" t="str">
        <f>'Order Form'!BB53</f>
        <v/>
      </c>
      <c r="BE43" s="109" t="str">
        <f>'Order Form'!BC53</f>
        <v/>
      </c>
      <c r="BF43" s="109" t="str">
        <f>'Order Form'!BD53</f>
        <v/>
      </c>
      <c r="BG43" s="109" t="str">
        <f>'Order Form'!BE53</f>
        <v/>
      </c>
      <c r="BH43" s="109" t="str">
        <f>'Order Form'!BF53</f>
        <v/>
      </c>
      <c r="BI43" s="109" t="str">
        <f>'Order Form'!BG53</f>
        <v/>
      </c>
      <c r="BJ43" s="109" t="str">
        <f>'Order Form'!BH53</f>
        <v/>
      </c>
      <c r="BK43" s="110" t="str">
        <f>'Order Form'!BI53</f>
        <v/>
      </c>
      <c r="BL43" s="110" t="str">
        <f>'Order Form'!BJ53</f>
        <v/>
      </c>
      <c r="BM43" s="110" t="str">
        <f>'Order Form'!BK53</f>
        <v/>
      </c>
      <c r="BN43" s="110" t="str">
        <f>'Order Form'!BL53</f>
        <v/>
      </c>
      <c r="BO43" s="109" t="str">
        <f>'Order Form'!BM53</f>
        <v/>
      </c>
      <c r="BP43" s="109" t="str">
        <f>'Order Form'!BN53</f>
        <v/>
      </c>
      <c r="BQ43" s="109" t="str">
        <f>'Order Form'!BO53</f>
        <v/>
      </c>
      <c r="BR43" s="109" t="str">
        <f>'Order Form'!BP53</f>
        <v/>
      </c>
      <c r="BS43" s="109" t="str">
        <f>'Order Form'!BQ53</f>
        <v/>
      </c>
      <c r="BT43" s="109" t="str">
        <f>'Order Form'!BR53</f>
        <v/>
      </c>
      <c r="BU43" s="109" t="str">
        <f>'Order Form'!BS53</f>
        <v/>
      </c>
      <c r="BV43" s="109" t="str">
        <f>'Order Form'!BT53</f>
        <v/>
      </c>
      <c r="BW43" s="109" t="str">
        <f>'Order Form'!BU53</f>
        <v/>
      </c>
      <c r="BX43" s="109" t="str">
        <f>'Order Form'!BV53</f>
        <v/>
      </c>
      <c r="BY43" s="109" t="str">
        <f>'Order Form'!BW53</f>
        <v/>
      </c>
      <c r="BZ43" s="109" t="str">
        <f>'Order Form'!BX53</f>
        <v/>
      </c>
      <c r="CA43" s="109" t="str">
        <f>'Order Form'!BY53</f>
        <v/>
      </c>
      <c r="CB43" s="109" t="str">
        <f>'Order Form'!BZ53</f>
        <v/>
      </c>
      <c r="CC43" s="109" t="str">
        <f>'Order Form'!CA53</f>
        <v/>
      </c>
      <c r="CD43" s="109" t="str">
        <f>'Order Form'!CB53</f>
        <v/>
      </c>
      <c r="CE43" s="109" t="str">
        <f>'Order Form'!CC53</f>
        <v/>
      </c>
      <c r="CF43" s="109" t="str">
        <f>IF($V43=0,"",'Order Form'!CD53*$V43*$CH43)</f>
        <v/>
      </c>
      <c r="CG43" s="109" t="str">
        <f>IF($V43=0,"",'Order Form'!CE53)</f>
        <v/>
      </c>
      <c r="CH43" s="109" t="str">
        <f>'Order Form'!CF53</f>
        <v/>
      </c>
      <c r="CI43" s="109" t="str">
        <f>'Order Form'!CG53</f>
        <v/>
      </c>
      <c r="CJ43" s="109" t="str">
        <f>'Order Form'!CH53</f>
        <v/>
      </c>
      <c r="CK43" s="109" t="str">
        <f>'Order Form'!CI53</f>
        <v/>
      </c>
    </row>
    <row r="44" spans="2:89" s="39" customFormat="1" x14ac:dyDescent="0.25">
      <c r="V44" s="39">
        <f>'Order Form'!B54</f>
        <v>0</v>
      </c>
      <c r="W44" s="9">
        <v>36</v>
      </c>
      <c r="X44" s="126" t="str">
        <f>'Order Form'!Y54</f>
        <v/>
      </c>
      <c r="Y44" s="109" t="str">
        <f>'Order Form'!Z54</f>
        <v/>
      </c>
      <c r="Z44" s="109" t="str">
        <f>'Order Form'!AA54</f>
        <v/>
      </c>
      <c r="AA44" s="109" t="str">
        <f>'Order Form'!AB54</f>
        <v/>
      </c>
      <c r="AB44" s="109" t="str">
        <f>'Order Form'!AC54</f>
        <v/>
      </c>
      <c r="AC44" s="109" t="str">
        <f>'Order Form'!AD54</f>
        <v/>
      </c>
      <c r="AD44" s="109" t="str">
        <f>'Order Form'!AE54</f>
        <v/>
      </c>
      <c r="AE44" s="109" t="str">
        <f>'Order Form'!AJ54</f>
        <v/>
      </c>
      <c r="AF44" s="109" t="str">
        <f>'Order Form'!AK54</f>
        <v/>
      </c>
      <c r="AG44" s="109" t="str">
        <f>'Order Form'!AL54</f>
        <v/>
      </c>
      <c r="AH44" s="109" t="str">
        <f>'Order Form'!AM54</f>
        <v/>
      </c>
      <c r="AI44" s="109" t="str">
        <f>'Order Form'!AN54</f>
        <v/>
      </c>
      <c r="AJ44" s="109" t="str">
        <f>'Order Form'!AO54</f>
        <v/>
      </c>
      <c r="AK44" s="109" t="str">
        <f>'Order Form'!AP54</f>
        <v/>
      </c>
      <c r="AL44" s="109" t="str">
        <f>'Order Form'!AQ54</f>
        <v/>
      </c>
      <c r="AM44" s="109" t="str">
        <f>'Order Form'!AR54</f>
        <v/>
      </c>
      <c r="AN44" s="109"/>
      <c r="AO44" s="109" t="str">
        <f>IF($V44=0,"",'Order Form'!AF54*$V44*$CH44)</f>
        <v/>
      </c>
      <c r="AP44" s="109" t="str">
        <f>IF($V44=0,"",'Order Form'!AG54*$V44*$CH44)</f>
        <v/>
      </c>
      <c r="AQ44" s="109" t="str">
        <f>'Order Form'!AH54</f>
        <v/>
      </c>
      <c r="AR44" s="109" t="str">
        <f>'Order Form'!AI54</f>
        <v/>
      </c>
      <c r="AU44" s="109" t="str">
        <f>IF(V44=0,"",'Order Form'!AS54*V44*CI44)</f>
        <v/>
      </c>
      <c r="AV44" s="109" t="str">
        <f>IF(V44=0,"",'Order Form'!AT54*V44*CI44)</f>
        <v/>
      </c>
      <c r="AW44" s="109" t="str">
        <f>'Order Form'!AU54</f>
        <v/>
      </c>
      <c r="AX44" s="109" t="str">
        <f>'Order Form'!AV54</f>
        <v/>
      </c>
      <c r="AY44" s="109" t="str">
        <f>'Order Form'!AW54</f>
        <v/>
      </c>
      <c r="AZ44" s="109" t="str">
        <f>'Order Form'!AX54</f>
        <v/>
      </c>
      <c r="BA44" s="109" t="str">
        <f>'Order Form'!AY54</f>
        <v/>
      </c>
      <c r="BB44" s="109" t="str">
        <f>'Order Form'!AZ54</f>
        <v/>
      </c>
      <c r="BC44" s="109" t="str">
        <f>'Order Form'!BA54</f>
        <v/>
      </c>
      <c r="BD44" s="109" t="str">
        <f>'Order Form'!BB54</f>
        <v/>
      </c>
      <c r="BE44" s="109" t="str">
        <f>'Order Form'!BC54</f>
        <v/>
      </c>
      <c r="BF44" s="109" t="str">
        <f>'Order Form'!BD54</f>
        <v/>
      </c>
      <c r="BG44" s="109" t="str">
        <f>'Order Form'!BE54</f>
        <v/>
      </c>
      <c r="BH44" s="109" t="str">
        <f>'Order Form'!BF54</f>
        <v/>
      </c>
      <c r="BI44" s="109" t="str">
        <f>'Order Form'!BG54</f>
        <v/>
      </c>
      <c r="BJ44" s="109" t="str">
        <f>'Order Form'!BH54</f>
        <v/>
      </c>
      <c r="BK44" s="110" t="str">
        <f>'Order Form'!BI54</f>
        <v/>
      </c>
      <c r="BL44" s="110" t="str">
        <f>'Order Form'!BJ54</f>
        <v/>
      </c>
      <c r="BM44" s="110" t="str">
        <f>'Order Form'!BK54</f>
        <v/>
      </c>
      <c r="BN44" s="110" t="str">
        <f>'Order Form'!BL54</f>
        <v/>
      </c>
      <c r="BO44" s="109" t="str">
        <f>'Order Form'!BM54</f>
        <v/>
      </c>
      <c r="BP44" s="109" t="str">
        <f>'Order Form'!BN54</f>
        <v/>
      </c>
      <c r="BQ44" s="109" t="str">
        <f>'Order Form'!BO54</f>
        <v/>
      </c>
      <c r="BR44" s="109" t="str">
        <f>'Order Form'!BP54</f>
        <v/>
      </c>
      <c r="BS44" s="109" t="str">
        <f>'Order Form'!BQ54</f>
        <v/>
      </c>
      <c r="BT44" s="109" t="str">
        <f>'Order Form'!BR54</f>
        <v/>
      </c>
      <c r="BU44" s="109" t="str">
        <f>'Order Form'!BS54</f>
        <v/>
      </c>
      <c r="BV44" s="109" t="str">
        <f>'Order Form'!BT54</f>
        <v/>
      </c>
      <c r="BW44" s="109" t="str">
        <f>'Order Form'!BU54</f>
        <v/>
      </c>
      <c r="BX44" s="109" t="str">
        <f>'Order Form'!BV54</f>
        <v/>
      </c>
      <c r="BY44" s="109" t="str">
        <f>'Order Form'!BW54</f>
        <v/>
      </c>
      <c r="BZ44" s="109" t="str">
        <f>'Order Form'!BX54</f>
        <v/>
      </c>
      <c r="CA44" s="109" t="str">
        <f>'Order Form'!BY54</f>
        <v/>
      </c>
      <c r="CB44" s="109" t="str">
        <f>'Order Form'!BZ54</f>
        <v/>
      </c>
      <c r="CC44" s="109" t="str">
        <f>'Order Form'!CA54</f>
        <v/>
      </c>
      <c r="CD44" s="109" t="str">
        <f>'Order Form'!CB54</f>
        <v/>
      </c>
      <c r="CE44" s="109" t="str">
        <f>'Order Form'!CC54</f>
        <v/>
      </c>
      <c r="CF44" s="109" t="str">
        <f>IF($V44=0,"",'Order Form'!CD54*$V44*$CH44)</f>
        <v/>
      </c>
      <c r="CG44" s="109" t="str">
        <f>IF($V44=0,"",'Order Form'!CE54)</f>
        <v/>
      </c>
      <c r="CH44" s="109" t="str">
        <f>'Order Form'!CF54</f>
        <v/>
      </c>
      <c r="CI44" s="109" t="str">
        <f>'Order Form'!CG54</f>
        <v/>
      </c>
      <c r="CJ44" s="109" t="str">
        <f>'Order Form'!CH54</f>
        <v/>
      </c>
      <c r="CK44" s="109" t="str">
        <f>'Order Form'!CI54</f>
        <v/>
      </c>
    </row>
    <row r="45" spans="2:89" s="39" customFormat="1" x14ac:dyDescent="0.25">
      <c r="O45" s="39" t="str">
        <f>IF(N45="","",'Order Form'!$M$15)</f>
        <v/>
      </c>
      <c r="P45" s="39" t="str">
        <f>IF(N45="","",'Order Form'!$N$15)</f>
        <v/>
      </c>
      <c r="Q45" s="39" t="str">
        <f>IF(O45="","",'Order Form'!$O$15)</f>
        <v/>
      </c>
      <c r="V45" s="39">
        <f>'Order Form'!B55</f>
        <v>0</v>
      </c>
      <c r="W45" s="9">
        <v>37</v>
      </c>
      <c r="X45" s="126" t="str">
        <f>'Order Form'!Y55</f>
        <v/>
      </c>
      <c r="Y45" s="109" t="str">
        <f>'Order Form'!Z55</f>
        <v/>
      </c>
      <c r="Z45" s="109" t="str">
        <f>'Order Form'!AA55</f>
        <v/>
      </c>
      <c r="AA45" s="109" t="str">
        <f>'Order Form'!AB55</f>
        <v/>
      </c>
      <c r="AB45" s="109" t="str">
        <f>'Order Form'!AC55</f>
        <v/>
      </c>
      <c r="AC45" s="109" t="str">
        <f>'Order Form'!AD55</f>
        <v/>
      </c>
      <c r="AD45" s="109" t="str">
        <f>'Order Form'!AE55</f>
        <v/>
      </c>
      <c r="AE45" s="109" t="str">
        <f>'Order Form'!AJ55</f>
        <v/>
      </c>
      <c r="AF45" s="109" t="str">
        <f>'Order Form'!AK55</f>
        <v/>
      </c>
      <c r="AG45" s="109" t="str">
        <f>'Order Form'!AL55</f>
        <v/>
      </c>
      <c r="AH45" s="109" t="str">
        <f>'Order Form'!AM55</f>
        <v/>
      </c>
      <c r="AI45" s="109" t="str">
        <f>'Order Form'!AN55</f>
        <v/>
      </c>
      <c r="AJ45" s="109" t="str">
        <f>'Order Form'!AO55</f>
        <v/>
      </c>
      <c r="AK45" s="109" t="str">
        <f>'Order Form'!AP55</f>
        <v/>
      </c>
      <c r="AL45" s="109" t="str">
        <f>'Order Form'!AQ55</f>
        <v/>
      </c>
      <c r="AM45" s="109" t="str">
        <f>'Order Form'!AR55</f>
        <v/>
      </c>
      <c r="AN45" s="109"/>
      <c r="AO45" s="109" t="str">
        <f>IF($V45=0,"",'Order Form'!AF55*$V45*$CH45)</f>
        <v/>
      </c>
      <c r="AP45" s="109" t="str">
        <f>IF($V45=0,"",'Order Form'!AG55*$V45*$CH45)</f>
        <v/>
      </c>
      <c r="AQ45" s="109" t="str">
        <f>'Order Form'!AH55</f>
        <v/>
      </c>
      <c r="AR45" s="109" t="str">
        <f>'Order Form'!AI55</f>
        <v/>
      </c>
      <c r="AU45" s="109" t="str">
        <f>IF(V45=0,"",'Order Form'!AS55*V45*CI45)</f>
        <v/>
      </c>
      <c r="AV45" s="109" t="str">
        <f>IF(V45=0,"",'Order Form'!AT55*V45*CI45)</f>
        <v/>
      </c>
      <c r="AW45" s="109" t="str">
        <f>'Order Form'!AU55</f>
        <v/>
      </c>
      <c r="AX45" s="109" t="str">
        <f>'Order Form'!AV55</f>
        <v/>
      </c>
      <c r="AY45" s="109" t="str">
        <f>'Order Form'!AW55</f>
        <v/>
      </c>
      <c r="AZ45" s="109" t="str">
        <f>'Order Form'!AX55</f>
        <v/>
      </c>
      <c r="BA45" s="109" t="str">
        <f>'Order Form'!AY55</f>
        <v/>
      </c>
      <c r="BB45" s="109" t="str">
        <f>'Order Form'!AZ55</f>
        <v/>
      </c>
      <c r="BC45" s="109" t="str">
        <f>'Order Form'!BA55</f>
        <v/>
      </c>
      <c r="BD45" s="109" t="str">
        <f>'Order Form'!BB55</f>
        <v/>
      </c>
      <c r="BE45" s="109" t="str">
        <f>'Order Form'!BC55</f>
        <v/>
      </c>
      <c r="BF45" s="109" t="str">
        <f>'Order Form'!BD55</f>
        <v/>
      </c>
      <c r="BG45" s="109" t="str">
        <f>'Order Form'!BE55</f>
        <v/>
      </c>
      <c r="BH45" s="109" t="str">
        <f>'Order Form'!BF55</f>
        <v/>
      </c>
      <c r="BI45" s="109" t="str">
        <f>'Order Form'!BG55</f>
        <v/>
      </c>
      <c r="BJ45" s="109" t="str">
        <f>'Order Form'!BH55</f>
        <v/>
      </c>
      <c r="BK45" s="110" t="str">
        <f>'Order Form'!BI55</f>
        <v/>
      </c>
      <c r="BL45" s="110" t="str">
        <f>'Order Form'!BJ55</f>
        <v/>
      </c>
      <c r="BM45" s="110" t="str">
        <f>'Order Form'!BK55</f>
        <v/>
      </c>
      <c r="BN45" s="110" t="str">
        <f>'Order Form'!BL55</f>
        <v/>
      </c>
      <c r="BO45" s="109" t="str">
        <f>'Order Form'!BM55</f>
        <v/>
      </c>
      <c r="BP45" s="109" t="str">
        <f>'Order Form'!BN55</f>
        <v/>
      </c>
      <c r="BQ45" s="109" t="str">
        <f>'Order Form'!BO55</f>
        <v/>
      </c>
      <c r="BR45" s="109" t="str">
        <f>'Order Form'!BP55</f>
        <v/>
      </c>
      <c r="BS45" s="109" t="str">
        <f>'Order Form'!BQ55</f>
        <v/>
      </c>
      <c r="BT45" s="109" t="str">
        <f>'Order Form'!BR55</f>
        <v/>
      </c>
      <c r="BU45" s="109" t="str">
        <f>'Order Form'!BS55</f>
        <v/>
      </c>
      <c r="BV45" s="109" t="str">
        <f>'Order Form'!BT55</f>
        <v/>
      </c>
      <c r="BW45" s="109" t="str">
        <f>'Order Form'!BU55</f>
        <v/>
      </c>
      <c r="BX45" s="109" t="str">
        <f>'Order Form'!BV55</f>
        <v/>
      </c>
      <c r="BY45" s="109" t="str">
        <f>'Order Form'!BW55</f>
        <v/>
      </c>
      <c r="BZ45" s="109" t="str">
        <f>'Order Form'!BX55</f>
        <v/>
      </c>
      <c r="CA45" s="109" t="str">
        <f>'Order Form'!BY55</f>
        <v/>
      </c>
      <c r="CB45" s="109" t="str">
        <f>'Order Form'!BZ55</f>
        <v/>
      </c>
      <c r="CC45" s="109" t="str">
        <f>'Order Form'!CA55</f>
        <v/>
      </c>
      <c r="CD45" s="109" t="str">
        <f>'Order Form'!CB55</f>
        <v/>
      </c>
      <c r="CE45" s="109" t="str">
        <f>'Order Form'!CC55</f>
        <v/>
      </c>
      <c r="CF45" s="109" t="str">
        <f>IF($V45=0,"",'Order Form'!CD55*$V45*$CH45)</f>
        <v/>
      </c>
      <c r="CG45" s="109" t="str">
        <f>IF($V45=0,"",'Order Form'!CE55)</f>
        <v/>
      </c>
      <c r="CH45" s="109" t="str">
        <f>'Order Form'!CF55</f>
        <v/>
      </c>
      <c r="CI45" s="109" t="str">
        <f>'Order Form'!CG55</f>
        <v/>
      </c>
      <c r="CJ45" s="109" t="str">
        <f>'Order Form'!CH55</f>
        <v/>
      </c>
      <c r="CK45" s="109" t="str">
        <f>'Order Form'!CI55</f>
        <v/>
      </c>
    </row>
    <row r="46" spans="2:89" s="39" customFormat="1" x14ac:dyDescent="0.25">
      <c r="V46" s="39">
        <f>'Order Form'!B56</f>
        <v>0</v>
      </c>
      <c r="W46" s="9">
        <v>38</v>
      </c>
      <c r="X46" s="126" t="str">
        <f>'Order Form'!Y56</f>
        <v/>
      </c>
      <c r="Y46" s="109" t="str">
        <f>'Order Form'!Z56</f>
        <v/>
      </c>
      <c r="Z46" s="109" t="str">
        <f>'Order Form'!AA56</f>
        <v/>
      </c>
      <c r="AA46" s="109" t="str">
        <f>'Order Form'!AB56</f>
        <v/>
      </c>
      <c r="AB46" s="109" t="str">
        <f>'Order Form'!AC56</f>
        <v/>
      </c>
      <c r="AC46" s="109" t="str">
        <f>'Order Form'!AD56</f>
        <v/>
      </c>
      <c r="AD46" s="109" t="str">
        <f>'Order Form'!AE56</f>
        <v/>
      </c>
      <c r="AE46" s="109" t="str">
        <f>'Order Form'!AJ56</f>
        <v/>
      </c>
      <c r="AF46" s="109" t="str">
        <f>'Order Form'!AK56</f>
        <v/>
      </c>
      <c r="AG46" s="109" t="str">
        <f>'Order Form'!AL56</f>
        <v/>
      </c>
      <c r="AH46" s="109" t="str">
        <f>'Order Form'!AM56</f>
        <v/>
      </c>
      <c r="AI46" s="109" t="str">
        <f>'Order Form'!AN56</f>
        <v/>
      </c>
      <c r="AJ46" s="109" t="str">
        <f>'Order Form'!AO56</f>
        <v/>
      </c>
      <c r="AK46" s="109" t="str">
        <f>'Order Form'!AP56</f>
        <v/>
      </c>
      <c r="AL46" s="109" t="str">
        <f>'Order Form'!AQ56</f>
        <v/>
      </c>
      <c r="AM46" s="109" t="str">
        <f>'Order Form'!AR56</f>
        <v/>
      </c>
      <c r="AN46" s="109"/>
      <c r="AO46" s="109" t="str">
        <f>IF($V46=0,"",'Order Form'!AF56*$V46*$CH46)</f>
        <v/>
      </c>
      <c r="AP46" s="109" t="str">
        <f>IF($V46=0,"",'Order Form'!AG56*$V46*$CH46)</f>
        <v/>
      </c>
      <c r="AQ46" s="109" t="str">
        <f>'Order Form'!AH56</f>
        <v/>
      </c>
      <c r="AR46" s="109" t="str">
        <f>'Order Form'!AI56</f>
        <v/>
      </c>
      <c r="AU46" s="109" t="str">
        <f>IF(V46=0,"",'Order Form'!AS56*V46*CI46)</f>
        <v/>
      </c>
      <c r="AV46" s="109" t="str">
        <f>IF(V46=0,"",'Order Form'!AT56*V46*CI46)</f>
        <v/>
      </c>
      <c r="AW46" s="109" t="str">
        <f>'Order Form'!AU56</f>
        <v/>
      </c>
      <c r="AX46" s="109" t="str">
        <f>'Order Form'!AV56</f>
        <v/>
      </c>
      <c r="AY46" s="109" t="str">
        <f>'Order Form'!AW56</f>
        <v/>
      </c>
      <c r="AZ46" s="109" t="str">
        <f>'Order Form'!AX56</f>
        <v/>
      </c>
      <c r="BA46" s="109" t="str">
        <f>'Order Form'!AY56</f>
        <v/>
      </c>
      <c r="BB46" s="109" t="str">
        <f>'Order Form'!AZ56</f>
        <v/>
      </c>
      <c r="BC46" s="109" t="str">
        <f>'Order Form'!BA56</f>
        <v/>
      </c>
      <c r="BD46" s="109" t="str">
        <f>'Order Form'!BB56</f>
        <v/>
      </c>
      <c r="BE46" s="109" t="str">
        <f>'Order Form'!BC56</f>
        <v/>
      </c>
      <c r="BF46" s="109" t="str">
        <f>'Order Form'!BD56</f>
        <v/>
      </c>
      <c r="BG46" s="109" t="str">
        <f>'Order Form'!BE56</f>
        <v/>
      </c>
      <c r="BH46" s="109" t="str">
        <f>'Order Form'!BF56</f>
        <v/>
      </c>
      <c r="BI46" s="109" t="str">
        <f>'Order Form'!BG56</f>
        <v/>
      </c>
      <c r="BJ46" s="109" t="str">
        <f>'Order Form'!BH56</f>
        <v/>
      </c>
      <c r="BK46" s="110" t="str">
        <f>'Order Form'!BI56</f>
        <v/>
      </c>
      <c r="BL46" s="110" t="str">
        <f>'Order Form'!BJ56</f>
        <v/>
      </c>
      <c r="BM46" s="110" t="str">
        <f>'Order Form'!BK56</f>
        <v/>
      </c>
      <c r="BN46" s="110" t="str">
        <f>'Order Form'!BL56</f>
        <v/>
      </c>
      <c r="BO46" s="109" t="str">
        <f>'Order Form'!BM56</f>
        <v/>
      </c>
      <c r="BP46" s="109" t="str">
        <f>'Order Form'!BN56</f>
        <v/>
      </c>
      <c r="BQ46" s="109" t="str">
        <f>'Order Form'!BO56</f>
        <v/>
      </c>
      <c r="BR46" s="109" t="str">
        <f>'Order Form'!BP56</f>
        <v/>
      </c>
      <c r="BS46" s="109" t="str">
        <f>'Order Form'!BQ56</f>
        <v/>
      </c>
      <c r="BT46" s="109" t="str">
        <f>'Order Form'!BR56</f>
        <v/>
      </c>
      <c r="BU46" s="109" t="str">
        <f>'Order Form'!BS56</f>
        <v/>
      </c>
      <c r="BV46" s="109" t="str">
        <f>'Order Form'!BT56</f>
        <v/>
      </c>
      <c r="BW46" s="109" t="str">
        <f>'Order Form'!BU56</f>
        <v/>
      </c>
      <c r="BX46" s="109" t="str">
        <f>'Order Form'!BV56</f>
        <v/>
      </c>
      <c r="BY46" s="109" t="str">
        <f>'Order Form'!BW56</f>
        <v/>
      </c>
      <c r="BZ46" s="109" t="str">
        <f>'Order Form'!BX56</f>
        <v/>
      </c>
      <c r="CA46" s="109" t="str">
        <f>'Order Form'!BY56</f>
        <v/>
      </c>
      <c r="CB46" s="109" t="str">
        <f>'Order Form'!BZ56</f>
        <v/>
      </c>
      <c r="CC46" s="109" t="str">
        <f>'Order Form'!CA56</f>
        <v/>
      </c>
      <c r="CD46" s="109" t="str">
        <f>'Order Form'!CB56</f>
        <v/>
      </c>
      <c r="CE46" s="109" t="str">
        <f>'Order Form'!CC56</f>
        <v/>
      </c>
      <c r="CF46" s="109" t="str">
        <f>IF($V46=0,"",'Order Form'!CD56*$V46*$CH46)</f>
        <v/>
      </c>
      <c r="CG46" s="109" t="str">
        <f>IF($V46=0,"",'Order Form'!CE56)</f>
        <v/>
      </c>
      <c r="CH46" s="109" t="str">
        <f>'Order Form'!CF56</f>
        <v/>
      </c>
      <c r="CI46" s="109" t="str">
        <f>'Order Form'!CG56</f>
        <v/>
      </c>
      <c r="CJ46" s="109" t="str">
        <f>'Order Form'!CH56</f>
        <v/>
      </c>
      <c r="CK46" s="109" t="str">
        <f>'Order Form'!CI56</f>
        <v/>
      </c>
    </row>
    <row r="47" spans="2:89" s="39" customFormat="1" x14ac:dyDescent="0.25">
      <c r="V47" s="39">
        <f>'Order Form'!B57</f>
        <v>0</v>
      </c>
      <c r="W47" s="9">
        <v>39</v>
      </c>
      <c r="X47" s="126" t="str">
        <f>'Order Form'!Y57</f>
        <v/>
      </c>
      <c r="Y47" s="109" t="str">
        <f>'Order Form'!Z57</f>
        <v/>
      </c>
      <c r="Z47" s="109" t="str">
        <f>'Order Form'!AA57</f>
        <v/>
      </c>
      <c r="AA47" s="109" t="str">
        <f>'Order Form'!AB57</f>
        <v/>
      </c>
      <c r="AB47" s="109" t="str">
        <f>'Order Form'!AC57</f>
        <v/>
      </c>
      <c r="AC47" s="109" t="str">
        <f>'Order Form'!AD57</f>
        <v/>
      </c>
      <c r="AD47" s="109" t="str">
        <f>'Order Form'!AE57</f>
        <v/>
      </c>
      <c r="AE47" s="109" t="str">
        <f>'Order Form'!AJ57</f>
        <v/>
      </c>
      <c r="AF47" s="109" t="str">
        <f>'Order Form'!AK57</f>
        <v/>
      </c>
      <c r="AG47" s="109" t="str">
        <f>'Order Form'!AL57</f>
        <v/>
      </c>
      <c r="AH47" s="109" t="str">
        <f>'Order Form'!AM57</f>
        <v/>
      </c>
      <c r="AI47" s="109" t="str">
        <f>'Order Form'!AN57</f>
        <v/>
      </c>
      <c r="AJ47" s="109" t="str">
        <f>'Order Form'!AO57</f>
        <v/>
      </c>
      <c r="AK47" s="109" t="str">
        <f>'Order Form'!AP57</f>
        <v/>
      </c>
      <c r="AL47" s="109" t="str">
        <f>'Order Form'!AQ57</f>
        <v/>
      </c>
      <c r="AM47" s="109" t="str">
        <f>'Order Form'!AR57</f>
        <v/>
      </c>
      <c r="AN47" s="109"/>
      <c r="AO47" s="109" t="str">
        <f>IF($V47=0,"",'Order Form'!AF57*$V47*$CH47)</f>
        <v/>
      </c>
      <c r="AP47" s="109" t="str">
        <f>IF($V47=0,"",'Order Form'!AG57*$V47*$CH47)</f>
        <v/>
      </c>
      <c r="AQ47" s="109" t="str">
        <f>'Order Form'!AH57</f>
        <v/>
      </c>
      <c r="AR47" s="109" t="str">
        <f>'Order Form'!AI57</f>
        <v/>
      </c>
      <c r="AU47" s="109" t="str">
        <f>IF(V47=0,"",'Order Form'!AS57*V47*CI47)</f>
        <v/>
      </c>
      <c r="AV47" s="109" t="str">
        <f>IF(V47=0,"",'Order Form'!AT57*V47*CI47)</f>
        <v/>
      </c>
      <c r="AW47" s="109" t="str">
        <f>'Order Form'!AU57</f>
        <v/>
      </c>
      <c r="AX47" s="109" t="str">
        <f>'Order Form'!AV57</f>
        <v/>
      </c>
      <c r="AY47" s="109" t="str">
        <f>'Order Form'!AW57</f>
        <v/>
      </c>
      <c r="AZ47" s="109" t="str">
        <f>'Order Form'!AX57</f>
        <v/>
      </c>
      <c r="BA47" s="109" t="str">
        <f>'Order Form'!AY57</f>
        <v/>
      </c>
      <c r="BB47" s="109" t="str">
        <f>'Order Form'!AZ57</f>
        <v/>
      </c>
      <c r="BC47" s="109" t="str">
        <f>'Order Form'!BA57</f>
        <v/>
      </c>
      <c r="BD47" s="109" t="str">
        <f>'Order Form'!BB57</f>
        <v/>
      </c>
      <c r="BE47" s="109" t="str">
        <f>'Order Form'!BC57</f>
        <v/>
      </c>
      <c r="BF47" s="109" t="str">
        <f>'Order Form'!BD57</f>
        <v/>
      </c>
      <c r="BG47" s="109" t="str">
        <f>'Order Form'!BE57</f>
        <v/>
      </c>
      <c r="BH47" s="109" t="str">
        <f>'Order Form'!BF57</f>
        <v/>
      </c>
      <c r="BI47" s="109" t="str">
        <f>'Order Form'!BG57</f>
        <v/>
      </c>
      <c r="BJ47" s="109" t="str">
        <f>'Order Form'!BH57</f>
        <v/>
      </c>
      <c r="BK47" s="110" t="str">
        <f>'Order Form'!BI57</f>
        <v/>
      </c>
      <c r="BL47" s="110" t="str">
        <f>'Order Form'!BJ57</f>
        <v/>
      </c>
      <c r="BM47" s="110" t="str">
        <f>'Order Form'!BK57</f>
        <v/>
      </c>
      <c r="BN47" s="110" t="str">
        <f>'Order Form'!BL57</f>
        <v/>
      </c>
      <c r="BO47" s="109" t="str">
        <f>'Order Form'!BM57</f>
        <v/>
      </c>
      <c r="BP47" s="109" t="str">
        <f>'Order Form'!BN57</f>
        <v/>
      </c>
      <c r="BQ47" s="109" t="str">
        <f>'Order Form'!BO57</f>
        <v/>
      </c>
      <c r="BR47" s="109" t="str">
        <f>'Order Form'!BP57</f>
        <v/>
      </c>
      <c r="BS47" s="109" t="str">
        <f>'Order Form'!BQ57</f>
        <v/>
      </c>
      <c r="BT47" s="109" t="str">
        <f>'Order Form'!BR57</f>
        <v/>
      </c>
      <c r="BU47" s="109" t="str">
        <f>'Order Form'!BS57</f>
        <v/>
      </c>
      <c r="BV47" s="109" t="str">
        <f>'Order Form'!BT57</f>
        <v/>
      </c>
      <c r="BW47" s="109" t="str">
        <f>'Order Form'!BU57</f>
        <v/>
      </c>
      <c r="BX47" s="109" t="str">
        <f>'Order Form'!BV57</f>
        <v/>
      </c>
      <c r="BY47" s="109" t="str">
        <f>'Order Form'!BW57</f>
        <v/>
      </c>
      <c r="BZ47" s="109" t="str">
        <f>'Order Form'!BX57</f>
        <v/>
      </c>
      <c r="CA47" s="109" t="str">
        <f>'Order Form'!BY57</f>
        <v/>
      </c>
      <c r="CB47" s="109" t="str">
        <f>'Order Form'!BZ57</f>
        <v/>
      </c>
      <c r="CC47" s="109" t="str">
        <f>'Order Form'!CA57</f>
        <v/>
      </c>
      <c r="CD47" s="109" t="str">
        <f>'Order Form'!CB57</f>
        <v/>
      </c>
      <c r="CE47" s="109" t="str">
        <f>'Order Form'!CC57</f>
        <v/>
      </c>
      <c r="CF47" s="109" t="str">
        <f>IF($V47=0,"",'Order Form'!CD57*$V47*$CH47)</f>
        <v/>
      </c>
      <c r="CG47" s="109" t="str">
        <f>IF($V47=0,"",'Order Form'!CE57)</f>
        <v/>
      </c>
      <c r="CH47" s="109" t="str">
        <f>'Order Form'!CF57</f>
        <v/>
      </c>
      <c r="CI47" s="109" t="str">
        <f>'Order Form'!CG57</f>
        <v/>
      </c>
      <c r="CJ47" s="109" t="str">
        <f>'Order Form'!CH57</f>
        <v/>
      </c>
      <c r="CK47" s="109" t="str">
        <f>'Order Form'!CI57</f>
        <v/>
      </c>
    </row>
    <row r="48" spans="2:89" s="39" customFormat="1" x14ac:dyDescent="0.25">
      <c r="V48" s="39">
        <f>'Order Form'!B58</f>
        <v>0</v>
      </c>
      <c r="W48" s="9">
        <v>40</v>
      </c>
      <c r="X48" s="126" t="str">
        <f>'Order Form'!Y58</f>
        <v/>
      </c>
      <c r="Y48" s="109" t="str">
        <f>'Order Form'!Z58</f>
        <v/>
      </c>
      <c r="Z48" s="109" t="str">
        <f>'Order Form'!AA58</f>
        <v/>
      </c>
      <c r="AA48" s="109" t="str">
        <f>'Order Form'!AB58</f>
        <v/>
      </c>
      <c r="AB48" s="109" t="str">
        <f>'Order Form'!AC58</f>
        <v/>
      </c>
      <c r="AC48" s="109" t="str">
        <f>'Order Form'!AD58</f>
        <v/>
      </c>
      <c r="AD48" s="109" t="str">
        <f>'Order Form'!AE58</f>
        <v/>
      </c>
      <c r="AE48" s="109" t="str">
        <f>'Order Form'!AJ58</f>
        <v/>
      </c>
      <c r="AF48" s="109" t="str">
        <f>'Order Form'!AK58</f>
        <v/>
      </c>
      <c r="AG48" s="109" t="str">
        <f>'Order Form'!AL58</f>
        <v/>
      </c>
      <c r="AH48" s="109" t="str">
        <f>'Order Form'!AM58</f>
        <v/>
      </c>
      <c r="AI48" s="109" t="str">
        <f>'Order Form'!AN58</f>
        <v/>
      </c>
      <c r="AJ48" s="109" t="str">
        <f>'Order Form'!AO58</f>
        <v/>
      </c>
      <c r="AK48" s="109" t="str">
        <f>'Order Form'!AP58</f>
        <v/>
      </c>
      <c r="AL48" s="109" t="str">
        <f>'Order Form'!AQ58</f>
        <v/>
      </c>
      <c r="AM48" s="109" t="str">
        <f>'Order Form'!AR58</f>
        <v/>
      </c>
      <c r="AN48" s="109"/>
      <c r="AO48" s="109" t="str">
        <f>IF($V48=0,"",'Order Form'!AF58*$V48*$CH48)</f>
        <v/>
      </c>
      <c r="AP48" s="109" t="str">
        <f>IF($V48=0,"",'Order Form'!AG58*$V48*$CH48)</f>
        <v/>
      </c>
      <c r="AQ48" s="109" t="str">
        <f>'Order Form'!AH58</f>
        <v/>
      </c>
      <c r="AR48" s="109" t="str">
        <f>'Order Form'!AI58</f>
        <v/>
      </c>
      <c r="AU48" s="109" t="str">
        <f>IF(V48=0,"",'Order Form'!AS58*V48*CI48)</f>
        <v/>
      </c>
      <c r="AV48" s="109" t="str">
        <f>IF(V48=0,"",'Order Form'!AT58*V48*CI48)</f>
        <v/>
      </c>
      <c r="AW48" s="109" t="str">
        <f>'Order Form'!AU58</f>
        <v/>
      </c>
      <c r="AX48" s="109" t="str">
        <f>'Order Form'!AV58</f>
        <v/>
      </c>
      <c r="AY48" s="109" t="str">
        <f>'Order Form'!AW58</f>
        <v/>
      </c>
      <c r="AZ48" s="109" t="str">
        <f>'Order Form'!AX58</f>
        <v/>
      </c>
      <c r="BA48" s="109" t="str">
        <f>'Order Form'!AY58</f>
        <v/>
      </c>
      <c r="BB48" s="109" t="str">
        <f>'Order Form'!AZ58</f>
        <v/>
      </c>
      <c r="BC48" s="109" t="str">
        <f>'Order Form'!BA58</f>
        <v/>
      </c>
      <c r="BD48" s="109" t="str">
        <f>'Order Form'!BB58</f>
        <v/>
      </c>
      <c r="BE48" s="109" t="str">
        <f>'Order Form'!BC58</f>
        <v/>
      </c>
      <c r="BF48" s="109" t="str">
        <f>'Order Form'!BD58</f>
        <v/>
      </c>
      <c r="BG48" s="109" t="str">
        <f>'Order Form'!BE58</f>
        <v/>
      </c>
      <c r="BH48" s="109" t="str">
        <f>'Order Form'!BF58</f>
        <v/>
      </c>
      <c r="BI48" s="109" t="str">
        <f>'Order Form'!BG58</f>
        <v/>
      </c>
      <c r="BJ48" s="109" t="str">
        <f>'Order Form'!BH58</f>
        <v/>
      </c>
      <c r="BK48" s="110" t="str">
        <f>'Order Form'!BI58</f>
        <v/>
      </c>
      <c r="BL48" s="110" t="str">
        <f>'Order Form'!BJ58</f>
        <v/>
      </c>
      <c r="BM48" s="110" t="str">
        <f>'Order Form'!BK58</f>
        <v/>
      </c>
      <c r="BN48" s="110" t="str">
        <f>'Order Form'!BL58</f>
        <v/>
      </c>
      <c r="BO48" s="109" t="str">
        <f>'Order Form'!BM58</f>
        <v/>
      </c>
      <c r="BP48" s="109" t="str">
        <f>'Order Form'!BN58</f>
        <v/>
      </c>
      <c r="BQ48" s="109" t="str">
        <f>'Order Form'!BO58</f>
        <v/>
      </c>
      <c r="BR48" s="109" t="str">
        <f>'Order Form'!BP58</f>
        <v/>
      </c>
      <c r="BS48" s="109" t="str">
        <f>'Order Form'!BQ58</f>
        <v/>
      </c>
      <c r="BT48" s="109" t="str">
        <f>'Order Form'!BR58</f>
        <v/>
      </c>
      <c r="BU48" s="109" t="str">
        <f>'Order Form'!BS58</f>
        <v/>
      </c>
      <c r="BV48" s="109" t="str">
        <f>'Order Form'!BT58</f>
        <v/>
      </c>
      <c r="BW48" s="109" t="str">
        <f>'Order Form'!BU58</f>
        <v/>
      </c>
      <c r="BX48" s="109" t="str">
        <f>'Order Form'!BV58</f>
        <v/>
      </c>
      <c r="BY48" s="109" t="str">
        <f>'Order Form'!BW58</f>
        <v/>
      </c>
      <c r="BZ48" s="109" t="str">
        <f>'Order Form'!BX58</f>
        <v/>
      </c>
      <c r="CA48" s="109" t="str">
        <f>'Order Form'!BY58</f>
        <v/>
      </c>
      <c r="CB48" s="109" t="str">
        <f>'Order Form'!BZ58</f>
        <v/>
      </c>
      <c r="CC48" s="109" t="str">
        <f>'Order Form'!CA58</f>
        <v/>
      </c>
      <c r="CD48" s="109" t="str">
        <f>'Order Form'!CB58</f>
        <v/>
      </c>
      <c r="CE48" s="109" t="str">
        <f>'Order Form'!CC58</f>
        <v/>
      </c>
      <c r="CF48" s="109" t="str">
        <f>IF($V48=0,"",'Order Form'!CD58*$V48*$CH48)</f>
        <v/>
      </c>
      <c r="CG48" s="109" t="str">
        <f>IF($V48=0,"",'Order Form'!CE58)</f>
        <v/>
      </c>
      <c r="CH48" s="109" t="str">
        <f>'Order Form'!CF58</f>
        <v/>
      </c>
      <c r="CI48" s="109" t="str">
        <f>'Order Form'!CG58</f>
        <v/>
      </c>
      <c r="CJ48" s="109" t="str">
        <f>'Order Form'!CH58</f>
        <v/>
      </c>
      <c r="CK48" s="109" t="str">
        <f>'Order Form'!CI58</f>
        <v/>
      </c>
    </row>
    <row r="49" spans="22:89" s="39" customFormat="1" x14ac:dyDescent="0.25">
      <c r="V49" s="39">
        <f>'Order Form'!B59</f>
        <v>0</v>
      </c>
      <c r="W49" s="9">
        <v>41</v>
      </c>
      <c r="X49" s="126" t="str">
        <f>'Order Form'!Y59</f>
        <v/>
      </c>
      <c r="Y49" s="109" t="str">
        <f>'Order Form'!Z59</f>
        <v/>
      </c>
      <c r="Z49" s="109" t="str">
        <f>'Order Form'!AA59</f>
        <v/>
      </c>
      <c r="AA49" s="109" t="str">
        <f>'Order Form'!AB59</f>
        <v/>
      </c>
      <c r="AB49" s="109" t="str">
        <f>'Order Form'!AC59</f>
        <v/>
      </c>
      <c r="AC49" s="109" t="str">
        <f>'Order Form'!AD59</f>
        <v/>
      </c>
      <c r="AD49" s="109" t="str">
        <f>'Order Form'!AE59</f>
        <v/>
      </c>
      <c r="AE49" s="109" t="str">
        <f>'Order Form'!AJ59</f>
        <v/>
      </c>
      <c r="AF49" s="109" t="str">
        <f>'Order Form'!AK59</f>
        <v/>
      </c>
      <c r="AG49" s="109" t="str">
        <f>'Order Form'!AL59</f>
        <v/>
      </c>
      <c r="AH49" s="109" t="str">
        <f>'Order Form'!AM59</f>
        <v/>
      </c>
      <c r="AI49" s="109" t="str">
        <f>'Order Form'!AN59</f>
        <v/>
      </c>
      <c r="AJ49" s="109" t="str">
        <f>'Order Form'!AO59</f>
        <v/>
      </c>
      <c r="AK49" s="109" t="str">
        <f>'Order Form'!AP59</f>
        <v/>
      </c>
      <c r="AL49" s="109" t="str">
        <f>'Order Form'!AQ59</f>
        <v/>
      </c>
      <c r="AM49" s="109" t="str">
        <f>'Order Form'!AR59</f>
        <v/>
      </c>
      <c r="AN49" s="109"/>
      <c r="AO49" s="109" t="str">
        <f>IF($V49=0,"",'Order Form'!AF59*$V49*$CH49)</f>
        <v/>
      </c>
      <c r="AP49" s="109" t="str">
        <f>IF($V49=0,"",'Order Form'!AG59*$V49*$CH49)</f>
        <v/>
      </c>
      <c r="AQ49" s="109" t="str">
        <f>'Order Form'!AH59</f>
        <v/>
      </c>
      <c r="AR49" s="109" t="str">
        <f>'Order Form'!AI59</f>
        <v/>
      </c>
      <c r="AU49" s="109" t="str">
        <f>IF(V49=0,"",'Order Form'!AS59*V49*CI49)</f>
        <v/>
      </c>
      <c r="AV49" s="109" t="str">
        <f>IF(V49=0,"",'Order Form'!AT59*V49*CI49)</f>
        <v/>
      </c>
      <c r="AW49" s="109" t="str">
        <f>'Order Form'!AU59</f>
        <v/>
      </c>
      <c r="AX49" s="109" t="str">
        <f>'Order Form'!AV59</f>
        <v/>
      </c>
      <c r="AY49" s="109" t="str">
        <f>'Order Form'!AW59</f>
        <v/>
      </c>
      <c r="AZ49" s="109" t="str">
        <f>'Order Form'!AX59</f>
        <v/>
      </c>
      <c r="BA49" s="109" t="str">
        <f>'Order Form'!AY59</f>
        <v/>
      </c>
      <c r="BB49" s="109" t="str">
        <f>'Order Form'!AZ59</f>
        <v/>
      </c>
      <c r="BC49" s="109" t="str">
        <f>'Order Form'!BA59</f>
        <v/>
      </c>
      <c r="BD49" s="109" t="str">
        <f>'Order Form'!BB59</f>
        <v/>
      </c>
      <c r="BE49" s="109" t="str">
        <f>'Order Form'!BC59</f>
        <v/>
      </c>
      <c r="BF49" s="109" t="str">
        <f>'Order Form'!BD59</f>
        <v/>
      </c>
      <c r="BG49" s="109" t="str">
        <f>'Order Form'!BE59</f>
        <v/>
      </c>
      <c r="BH49" s="109" t="str">
        <f>'Order Form'!BF59</f>
        <v/>
      </c>
      <c r="BI49" s="109" t="str">
        <f>'Order Form'!BG59</f>
        <v/>
      </c>
      <c r="BJ49" s="109" t="str">
        <f>'Order Form'!BH59</f>
        <v/>
      </c>
      <c r="BK49" s="110" t="str">
        <f>'Order Form'!BI59</f>
        <v/>
      </c>
      <c r="BL49" s="110" t="str">
        <f>'Order Form'!BJ59</f>
        <v/>
      </c>
      <c r="BM49" s="110" t="str">
        <f>'Order Form'!BK59</f>
        <v/>
      </c>
      <c r="BN49" s="110" t="str">
        <f>'Order Form'!BL59</f>
        <v/>
      </c>
      <c r="BO49" s="109" t="str">
        <f>'Order Form'!BM59</f>
        <v/>
      </c>
      <c r="BP49" s="109" t="str">
        <f>'Order Form'!BN59</f>
        <v/>
      </c>
      <c r="BQ49" s="109" t="str">
        <f>'Order Form'!BO59</f>
        <v/>
      </c>
      <c r="BR49" s="109" t="str">
        <f>'Order Form'!BP59</f>
        <v/>
      </c>
      <c r="BS49" s="109" t="str">
        <f>'Order Form'!BQ59</f>
        <v/>
      </c>
      <c r="BT49" s="109" t="str">
        <f>'Order Form'!BR59</f>
        <v/>
      </c>
      <c r="BU49" s="109" t="str">
        <f>'Order Form'!BS59</f>
        <v/>
      </c>
      <c r="BV49" s="109" t="str">
        <f>'Order Form'!BT59</f>
        <v/>
      </c>
      <c r="BW49" s="109" t="str">
        <f>'Order Form'!BU59</f>
        <v/>
      </c>
      <c r="BX49" s="109" t="str">
        <f>'Order Form'!BV59</f>
        <v/>
      </c>
      <c r="BY49" s="109" t="str">
        <f>'Order Form'!BW59</f>
        <v/>
      </c>
      <c r="BZ49" s="109" t="str">
        <f>'Order Form'!BX59</f>
        <v/>
      </c>
      <c r="CA49" s="109" t="str">
        <f>'Order Form'!BY59</f>
        <v/>
      </c>
      <c r="CB49" s="109" t="str">
        <f>'Order Form'!BZ59</f>
        <v/>
      </c>
      <c r="CC49" s="109" t="str">
        <f>'Order Form'!CA59</f>
        <v/>
      </c>
      <c r="CD49" s="109" t="str">
        <f>'Order Form'!CB59</f>
        <v/>
      </c>
      <c r="CE49" s="109" t="str">
        <f>'Order Form'!CC59</f>
        <v/>
      </c>
      <c r="CF49" s="109" t="str">
        <f>IF($V49=0,"",'Order Form'!CD59*$V49*$CH49)</f>
        <v/>
      </c>
      <c r="CG49" s="109" t="str">
        <f>IF($V49=0,"",'Order Form'!CE59)</f>
        <v/>
      </c>
      <c r="CH49" s="109" t="str">
        <f>'Order Form'!CF59</f>
        <v/>
      </c>
      <c r="CI49" s="109" t="str">
        <f>'Order Form'!CG59</f>
        <v/>
      </c>
      <c r="CJ49" s="109" t="str">
        <f>'Order Form'!CH59</f>
        <v/>
      </c>
      <c r="CK49" s="109" t="str">
        <f>'Order Form'!CI59</f>
        <v/>
      </c>
    </row>
    <row r="50" spans="22:89" s="39" customFormat="1" x14ac:dyDescent="0.25">
      <c r="V50" s="39">
        <f>'Order Form'!B60</f>
        <v>0</v>
      </c>
      <c r="W50" s="9">
        <v>42</v>
      </c>
      <c r="X50" s="126" t="str">
        <f>'Order Form'!Y60</f>
        <v/>
      </c>
      <c r="Y50" s="109" t="str">
        <f>'Order Form'!Z60</f>
        <v/>
      </c>
      <c r="Z50" s="109" t="str">
        <f>'Order Form'!AA60</f>
        <v/>
      </c>
      <c r="AA50" s="109" t="str">
        <f>'Order Form'!AB60</f>
        <v/>
      </c>
      <c r="AB50" s="109" t="str">
        <f>'Order Form'!AC60</f>
        <v/>
      </c>
      <c r="AC50" s="109" t="str">
        <f>'Order Form'!AD60</f>
        <v/>
      </c>
      <c r="AD50" s="109" t="str">
        <f>'Order Form'!AE60</f>
        <v/>
      </c>
      <c r="AE50" s="109" t="str">
        <f>'Order Form'!AJ60</f>
        <v/>
      </c>
      <c r="AF50" s="109" t="str">
        <f>'Order Form'!AK60</f>
        <v/>
      </c>
      <c r="AG50" s="109" t="str">
        <f>'Order Form'!AL60</f>
        <v/>
      </c>
      <c r="AH50" s="109" t="str">
        <f>'Order Form'!AM60</f>
        <v/>
      </c>
      <c r="AI50" s="109" t="str">
        <f>'Order Form'!AN60</f>
        <v/>
      </c>
      <c r="AJ50" s="109" t="str">
        <f>'Order Form'!AO60</f>
        <v/>
      </c>
      <c r="AK50" s="109" t="str">
        <f>'Order Form'!AP60</f>
        <v/>
      </c>
      <c r="AL50" s="109" t="str">
        <f>'Order Form'!AQ60</f>
        <v/>
      </c>
      <c r="AM50" s="109" t="str">
        <f>'Order Form'!AR60</f>
        <v/>
      </c>
      <c r="AN50" s="109"/>
      <c r="AO50" s="109" t="str">
        <f>IF($V50=0,"",'Order Form'!AF60*$V50*$CH50)</f>
        <v/>
      </c>
      <c r="AP50" s="109" t="str">
        <f>IF($V50=0,"",'Order Form'!AG60*$V50*$CH50)</f>
        <v/>
      </c>
      <c r="AQ50" s="109" t="str">
        <f>'Order Form'!AH60</f>
        <v/>
      </c>
      <c r="AR50" s="109" t="str">
        <f>'Order Form'!AI60</f>
        <v/>
      </c>
      <c r="AU50" s="109" t="str">
        <f>IF(V50=0,"",'Order Form'!AS60*V50*CI50)</f>
        <v/>
      </c>
      <c r="AV50" s="109" t="str">
        <f>IF(V50=0,"",'Order Form'!AT60*V50*CI50)</f>
        <v/>
      </c>
      <c r="AW50" s="109" t="str">
        <f>'Order Form'!AU60</f>
        <v/>
      </c>
      <c r="AX50" s="109" t="str">
        <f>'Order Form'!AV60</f>
        <v/>
      </c>
      <c r="AY50" s="109" t="str">
        <f>'Order Form'!AW60</f>
        <v/>
      </c>
      <c r="AZ50" s="109" t="str">
        <f>'Order Form'!AX60</f>
        <v/>
      </c>
      <c r="BA50" s="109" t="str">
        <f>'Order Form'!AY60</f>
        <v/>
      </c>
      <c r="BB50" s="109" t="str">
        <f>'Order Form'!AZ60</f>
        <v/>
      </c>
      <c r="BC50" s="109" t="str">
        <f>'Order Form'!BA60</f>
        <v/>
      </c>
      <c r="BD50" s="109" t="str">
        <f>'Order Form'!BB60</f>
        <v/>
      </c>
      <c r="BE50" s="109" t="str">
        <f>'Order Form'!BC60</f>
        <v/>
      </c>
      <c r="BF50" s="109" t="str">
        <f>'Order Form'!BD60</f>
        <v/>
      </c>
      <c r="BG50" s="109" t="str">
        <f>'Order Form'!BE60</f>
        <v/>
      </c>
      <c r="BH50" s="109" t="str">
        <f>'Order Form'!BF60</f>
        <v/>
      </c>
      <c r="BI50" s="109" t="str">
        <f>'Order Form'!BG60</f>
        <v/>
      </c>
      <c r="BJ50" s="109" t="str">
        <f>'Order Form'!BH60</f>
        <v/>
      </c>
      <c r="BK50" s="110" t="str">
        <f>'Order Form'!BI60</f>
        <v/>
      </c>
      <c r="BL50" s="110" t="str">
        <f>'Order Form'!BJ60</f>
        <v/>
      </c>
      <c r="BM50" s="110" t="str">
        <f>'Order Form'!BK60</f>
        <v/>
      </c>
      <c r="BN50" s="110" t="str">
        <f>'Order Form'!BL60</f>
        <v/>
      </c>
      <c r="BO50" s="109" t="str">
        <f>'Order Form'!BM60</f>
        <v/>
      </c>
      <c r="BP50" s="109" t="str">
        <f>'Order Form'!BN60</f>
        <v/>
      </c>
      <c r="BQ50" s="109" t="str">
        <f>'Order Form'!BO60</f>
        <v/>
      </c>
      <c r="BR50" s="109" t="str">
        <f>'Order Form'!BP60</f>
        <v/>
      </c>
      <c r="BS50" s="109" t="str">
        <f>'Order Form'!BQ60</f>
        <v/>
      </c>
      <c r="BT50" s="109" t="str">
        <f>'Order Form'!BR60</f>
        <v/>
      </c>
      <c r="BU50" s="109" t="str">
        <f>'Order Form'!BS60</f>
        <v/>
      </c>
      <c r="BV50" s="109" t="str">
        <f>'Order Form'!BT60</f>
        <v/>
      </c>
      <c r="BW50" s="109" t="str">
        <f>'Order Form'!BU60</f>
        <v/>
      </c>
      <c r="BX50" s="109" t="str">
        <f>'Order Form'!BV60</f>
        <v/>
      </c>
      <c r="BY50" s="109" t="str">
        <f>'Order Form'!BW60</f>
        <v/>
      </c>
      <c r="BZ50" s="109" t="str">
        <f>'Order Form'!BX60</f>
        <v/>
      </c>
      <c r="CA50" s="109" t="str">
        <f>'Order Form'!BY60</f>
        <v/>
      </c>
      <c r="CB50" s="109" t="str">
        <f>'Order Form'!BZ60</f>
        <v/>
      </c>
      <c r="CC50" s="109" t="str">
        <f>'Order Form'!CA60</f>
        <v/>
      </c>
      <c r="CD50" s="109" t="str">
        <f>'Order Form'!CB60</f>
        <v/>
      </c>
      <c r="CE50" s="109" t="str">
        <f>'Order Form'!CC60</f>
        <v/>
      </c>
      <c r="CF50" s="109" t="str">
        <f>IF($V50=0,"",'Order Form'!CD60*$V50*$CH50)</f>
        <v/>
      </c>
      <c r="CG50" s="109" t="str">
        <f>IF($V50=0,"",'Order Form'!CE60)</f>
        <v/>
      </c>
      <c r="CH50" s="109" t="str">
        <f>'Order Form'!CF60</f>
        <v/>
      </c>
      <c r="CI50" s="109" t="str">
        <f>'Order Form'!CG60</f>
        <v/>
      </c>
      <c r="CJ50" s="109" t="str">
        <f>'Order Form'!CH60</f>
        <v/>
      </c>
      <c r="CK50" s="109" t="str">
        <f>'Order Form'!CI60</f>
        <v/>
      </c>
    </row>
    <row r="51" spans="22:89" s="39" customFormat="1" x14ac:dyDescent="0.25">
      <c r="V51" s="39">
        <f>'Order Form'!B61</f>
        <v>0</v>
      </c>
      <c r="W51" s="9">
        <v>43</v>
      </c>
      <c r="X51" s="126" t="str">
        <f>'Order Form'!Y61</f>
        <v/>
      </c>
      <c r="Y51" s="109" t="str">
        <f>'Order Form'!Z61</f>
        <v/>
      </c>
      <c r="Z51" s="109" t="str">
        <f>'Order Form'!AA61</f>
        <v/>
      </c>
      <c r="AA51" s="109" t="str">
        <f>'Order Form'!AB61</f>
        <v/>
      </c>
      <c r="AB51" s="109" t="str">
        <f>'Order Form'!AC61</f>
        <v/>
      </c>
      <c r="AC51" s="109" t="str">
        <f>'Order Form'!AD61</f>
        <v/>
      </c>
      <c r="AD51" s="109" t="str">
        <f>'Order Form'!AE61</f>
        <v/>
      </c>
      <c r="AE51" s="109" t="str">
        <f>'Order Form'!AJ61</f>
        <v/>
      </c>
      <c r="AF51" s="109" t="str">
        <f>'Order Form'!AK61</f>
        <v/>
      </c>
      <c r="AG51" s="109" t="str">
        <f>'Order Form'!AL61</f>
        <v/>
      </c>
      <c r="AH51" s="109" t="str">
        <f>'Order Form'!AM61</f>
        <v/>
      </c>
      <c r="AI51" s="109" t="str">
        <f>'Order Form'!AN61</f>
        <v/>
      </c>
      <c r="AJ51" s="109" t="str">
        <f>'Order Form'!AO61</f>
        <v/>
      </c>
      <c r="AK51" s="109" t="str">
        <f>'Order Form'!AP61</f>
        <v/>
      </c>
      <c r="AL51" s="109" t="str">
        <f>'Order Form'!AQ61</f>
        <v/>
      </c>
      <c r="AM51" s="109" t="str">
        <f>'Order Form'!AR61</f>
        <v/>
      </c>
      <c r="AN51" s="109"/>
      <c r="AO51" s="109" t="str">
        <f>IF($V51=0,"",'Order Form'!AF61*$V51*$CH51)</f>
        <v/>
      </c>
      <c r="AP51" s="109" t="str">
        <f>IF($V51=0,"",'Order Form'!AG61*$V51*$CH51)</f>
        <v/>
      </c>
      <c r="AQ51" s="109" t="str">
        <f>'Order Form'!AH61</f>
        <v/>
      </c>
      <c r="AR51" s="109" t="str">
        <f>'Order Form'!AI61</f>
        <v/>
      </c>
      <c r="AU51" s="109" t="str">
        <f>IF(V51=0,"",'Order Form'!AS61*V51*CI51)</f>
        <v/>
      </c>
      <c r="AV51" s="109" t="str">
        <f>IF(V51=0,"",'Order Form'!AT61*V51*CI51)</f>
        <v/>
      </c>
      <c r="AW51" s="109" t="str">
        <f>'Order Form'!AU61</f>
        <v/>
      </c>
      <c r="AX51" s="109" t="str">
        <f>'Order Form'!AV61</f>
        <v/>
      </c>
      <c r="AY51" s="109" t="str">
        <f>'Order Form'!AW61</f>
        <v/>
      </c>
      <c r="AZ51" s="109" t="str">
        <f>'Order Form'!AX61</f>
        <v/>
      </c>
      <c r="BA51" s="109" t="str">
        <f>'Order Form'!AY61</f>
        <v/>
      </c>
      <c r="BB51" s="109" t="str">
        <f>'Order Form'!AZ61</f>
        <v/>
      </c>
      <c r="BC51" s="109" t="str">
        <f>'Order Form'!BA61</f>
        <v/>
      </c>
      <c r="BD51" s="109" t="str">
        <f>'Order Form'!BB61</f>
        <v/>
      </c>
      <c r="BE51" s="109" t="str">
        <f>'Order Form'!BC61</f>
        <v/>
      </c>
      <c r="BF51" s="109" t="str">
        <f>'Order Form'!BD61</f>
        <v/>
      </c>
      <c r="BG51" s="109" t="str">
        <f>'Order Form'!BE61</f>
        <v/>
      </c>
      <c r="BH51" s="109" t="str">
        <f>'Order Form'!BF61</f>
        <v/>
      </c>
      <c r="BI51" s="109" t="str">
        <f>'Order Form'!BG61</f>
        <v/>
      </c>
      <c r="BJ51" s="109" t="str">
        <f>'Order Form'!BH61</f>
        <v/>
      </c>
      <c r="BK51" s="110" t="str">
        <f>'Order Form'!BI61</f>
        <v/>
      </c>
      <c r="BL51" s="110" t="str">
        <f>'Order Form'!BJ61</f>
        <v/>
      </c>
      <c r="BM51" s="110" t="str">
        <f>'Order Form'!BK61</f>
        <v/>
      </c>
      <c r="BN51" s="110" t="str">
        <f>'Order Form'!BL61</f>
        <v/>
      </c>
      <c r="BO51" s="109" t="str">
        <f>'Order Form'!BM61</f>
        <v/>
      </c>
      <c r="BP51" s="109" t="str">
        <f>'Order Form'!BN61</f>
        <v/>
      </c>
      <c r="BQ51" s="109" t="str">
        <f>'Order Form'!BO61</f>
        <v/>
      </c>
      <c r="BR51" s="109" t="str">
        <f>'Order Form'!BP61</f>
        <v/>
      </c>
      <c r="BS51" s="109" t="str">
        <f>'Order Form'!BQ61</f>
        <v/>
      </c>
      <c r="BT51" s="109" t="str">
        <f>'Order Form'!BR61</f>
        <v/>
      </c>
      <c r="BU51" s="109" t="str">
        <f>'Order Form'!BS61</f>
        <v/>
      </c>
      <c r="BV51" s="109" t="str">
        <f>'Order Form'!BT61</f>
        <v/>
      </c>
      <c r="BW51" s="109" t="str">
        <f>'Order Form'!BU61</f>
        <v/>
      </c>
      <c r="BX51" s="109" t="str">
        <f>'Order Form'!BV61</f>
        <v/>
      </c>
      <c r="BY51" s="109" t="str">
        <f>'Order Form'!BW61</f>
        <v/>
      </c>
      <c r="BZ51" s="109" t="str">
        <f>'Order Form'!BX61</f>
        <v/>
      </c>
      <c r="CA51" s="109" t="str">
        <f>'Order Form'!BY61</f>
        <v/>
      </c>
      <c r="CB51" s="109" t="str">
        <f>'Order Form'!BZ61</f>
        <v/>
      </c>
      <c r="CC51" s="109" t="str">
        <f>'Order Form'!CA61</f>
        <v/>
      </c>
      <c r="CD51" s="109" t="str">
        <f>'Order Form'!CB61</f>
        <v/>
      </c>
      <c r="CE51" s="109" t="str">
        <f>'Order Form'!CC61</f>
        <v/>
      </c>
      <c r="CF51" s="109" t="str">
        <f>IF($V51=0,"",'Order Form'!CD61*$V51*$CH51)</f>
        <v/>
      </c>
      <c r="CG51" s="109" t="str">
        <f>IF($V51=0,"",'Order Form'!CE61)</f>
        <v/>
      </c>
      <c r="CH51" s="109" t="str">
        <f>'Order Form'!CF61</f>
        <v/>
      </c>
      <c r="CI51" s="109" t="str">
        <f>'Order Form'!CG61</f>
        <v/>
      </c>
      <c r="CJ51" s="109" t="str">
        <f>'Order Form'!CH61</f>
        <v/>
      </c>
      <c r="CK51" s="109" t="str">
        <f>'Order Form'!CI61</f>
        <v/>
      </c>
    </row>
    <row r="52" spans="22:89" s="39" customFormat="1" x14ac:dyDescent="0.25">
      <c r="V52" s="39">
        <f>'Order Form'!B62</f>
        <v>0</v>
      </c>
      <c r="W52" s="9">
        <v>44</v>
      </c>
      <c r="X52" s="126" t="str">
        <f>'Order Form'!Y62</f>
        <v/>
      </c>
      <c r="Y52" s="109" t="str">
        <f>'Order Form'!Z62</f>
        <v/>
      </c>
      <c r="Z52" s="109" t="str">
        <f>'Order Form'!AA62</f>
        <v/>
      </c>
      <c r="AA52" s="109" t="str">
        <f>'Order Form'!AB62</f>
        <v/>
      </c>
      <c r="AB52" s="109" t="str">
        <f>'Order Form'!AC62</f>
        <v/>
      </c>
      <c r="AC52" s="109" t="str">
        <f>'Order Form'!AD62</f>
        <v/>
      </c>
      <c r="AD52" s="109" t="str">
        <f>'Order Form'!AE62</f>
        <v/>
      </c>
      <c r="AE52" s="109" t="str">
        <f>'Order Form'!AJ62</f>
        <v/>
      </c>
      <c r="AF52" s="109" t="str">
        <f>'Order Form'!AK62</f>
        <v/>
      </c>
      <c r="AG52" s="109" t="str">
        <f>'Order Form'!AL62</f>
        <v/>
      </c>
      <c r="AH52" s="109" t="str">
        <f>'Order Form'!AM62</f>
        <v/>
      </c>
      <c r="AI52" s="109" t="str">
        <f>'Order Form'!AN62</f>
        <v/>
      </c>
      <c r="AJ52" s="109" t="str">
        <f>'Order Form'!AO62</f>
        <v/>
      </c>
      <c r="AK52" s="109" t="str">
        <f>'Order Form'!AP62</f>
        <v/>
      </c>
      <c r="AL52" s="109" t="str">
        <f>'Order Form'!AQ62</f>
        <v/>
      </c>
      <c r="AM52" s="109" t="str">
        <f>'Order Form'!AR62</f>
        <v/>
      </c>
      <c r="AN52" s="109"/>
      <c r="AO52" s="109" t="str">
        <f>IF($V52=0,"",'Order Form'!AF62*$V52*$CH52)</f>
        <v/>
      </c>
      <c r="AP52" s="109" t="str">
        <f>IF($V52=0,"",'Order Form'!AG62*$V52*$CH52)</f>
        <v/>
      </c>
      <c r="AQ52" s="109" t="str">
        <f>'Order Form'!AH62</f>
        <v/>
      </c>
      <c r="AR52" s="109" t="str">
        <f>'Order Form'!AI62</f>
        <v/>
      </c>
      <c r="AU52" s="109" t="str">
        <f>IF(V52=0,"",'Order Form'!AS62*V52*CI52)</f>
        <v/>
      </c>
      <c r="AV52" s="109" t="str">
        <f>IF(V52=0,"",'Order Form'!AT62*V52*CI52)</f>
        <v/>
      </c>
      <c r="AW52" s="109" t="str">
        <f>'Order Form'!AU62</f>
        <v/>
      </c>
      <c r="AX52" s="109" t="str">
        <f>'Order Form'!AV62</f>
        <v/>
      </c>
      <c r="AY52" s="109" t="str">
        <f>'Order Form'!AW62</f>
        <v/>
      </c>
      <c r="AZ52" s="109" t="str">
        <f>'Order Form'!AX62</f>
        <v/>
      </c>
      <c r="BA52" s="109" t="str">
        <f>'Order Form'!AY62</f>
        <v/>
      </c>
      <c r="BB52" s="109" t="str">
        <f>'Order Form'!AZ62</f>
        <v/>
      </c>
      <c r="BC52" s="109" t="str">
        <f>'Order Form'!BA62</f>
        <v/>
      </c>
      <c r="BD52" s="109" t="str">
        <f>'Order Form'!BB62</f>
        <v/>
      </c>
      <c r="BE52" s="109" t="str">
        <f>'Order Form'!BC62</f>
        <v/>
      </c>
      <c r="BF52" s="109" t="str">
        <f>'Order Form'!BD62</f>
        <v/>
      </c>
      <c r="BG52" s="109" t="str">
        <f>'Order Form'!BE62</f>
        <v/>
      </c>
      <c r="BH52" s="109" t="str">
        <f>'Order Form'!BF62</f>
        <v/>
      </c>
      <c r="BI52" s="109" t="str">
        <f>'Order Form'!BG62</f>
        <v/>
      </c>
      <c r="BJ52" s="109" t="str">
        <f>'Order Form'!BH62</f>
        <v/>
      </c>
      <c r="BK52" s="110" t="str">
        <f>'Order Form'!BI62</f>
        <v/>
      </c>
      <c r="BL52" s="110" t="str">
        <f>'Order Form'!BJ62</f>
        <v/>
      </c>
      <c r="BM52" s="110" t="str">
        <f>'Order Form'!BK62</f>
        <v/>
      </c>
      <c r="BN52" s="110" t="str">
        <f>'Order Form'!BL62</f>
        <v/>
      </c>
      <c r="BO52" s="109" t="str">
        <f>'Order Form'!BM62</f>
        <v/>
      </c>
      <c r="BP52" s="109" t="str">
        <f>'Order Form'!BN62</f>
        <v/>
      </c>
      <c r="BQ52" s="109" t="str">
        <f>'Order Form'!BO62</f>
        <v/>
      </c>
      <c r="BR52" s="109" t="str">
        <f>'Order Form'!BP62</f>
        <v/>
      </c>
      <c r="BS52" s="109" t="str">
        <f>'Order Form'!BQ62</f>
        <v/>
      </c>
      <c r="BT52" s="109" t="str">
        <f>'Order Form'!BR62</f>
        <v/>
      </c>
      <c r="BU52" s="109" t="str">
        <f>'Order Form'!BS62</f>
        <v/>
      </c>
      <c r="BV52" s="109" t="str">
        <f>'Order Form'!BT62</f>
        <v/>
      </c>
      <c r="BW52" s="109" t="str">
        <f>'Order Form'!BU62</f>
        <v/>
      </c>
      <c r="BX52" s="109" t="str">
        <f>'Order Form'!BV62</f>
        <v/>
      </c>
      <c r="BY52" s="109" t="str">
        <f>'Order Form'!BW62</f>
        <v/>
      </c>
      <c r="BZ52" s="109" t="str">
        <f>'Order Form'!BX62</f>
        <v/>
      </c>
      <c r="CA52" s="109" t="str">
        <f>'Order Form'!BY62</f>
        <v/>
      </c>
      <c r="CB52" s="109" t="str">
        <f>'Order Form'!BZ62</f>
        <v/>
      </c>
      <c r="CC52" s="109" t="str">
        <f>'Order Form'!CA62</f>
        <v/>
      </c>
      <c r="CD52" s="109" t="str">
        <f>'Order Form'!CB62</f>
        <v/>
      </c>
      <c r="CE52" s="109" t="str">
        <f>'Order Form'!CC62</f>
        <v/>
      </c>
      <c r="CF52" s="109" t="str">
        <f>IF($V52=0,"",'Order Form'!CD62*$V52*$CH52)</f>
        <v/>
      </c>
      <c r="CG52" s="109" t="str">
        <f>IF($V52=0,"",'Order Form'!CE62)</f>
        <v/>
      </c>
      <c r="CH52" s="109" t="str">
        <f>'Order Form'!CF62</f>
        <v/>
      </c>
      <c r="CI52" s="109" t="str">
        <f>'Order Form'!CG62</f>
        <v/>
      </c>
      <c r="CJ52" s="109" t="str">
        <f>'Order Form'!CH62</f>
        <v/>
      </c>
      <c r="CK52" s="109" t="str">
        <f>'Order Form'!CI62</f>
        <v/>
      </c>
    </row>
    <row r="53" spans="22:89" s="39" customFormat="1" x14ac:dyDescent="0.25">
      <c r="V53" s="39">
        <f>'Order Form'!B63</f>
        <v>0</v>
      </c>
      <c r="W53" s="9">
        <v>45</v>
      </c>
      <c r="X53" s="126" t="str">
        <f>'Order Form'!Y63</f>
        <v/>
      </c>
      <c r="Y53" s="109" t="str">
        <f>'Order Form'!Z63</f>
        <v/>
      </c>
      <c r="Z53" s="109" t="str">
        <f>'Order Form'!AA63</f>
        <v/>
      </c>
      <c r="AA53" s="109" t="str">
        <f>'Order Form'!AB63</f>
        <v/>
      </c>
      <c r="AB53" s="109" t="str">
        <f>'Order Form'!AC63</f>
        <v/>
      </c>
      <c r="AC53" s="109" t="str">
        <f>'Order Form'!AD63</f>
        <v/>
      </c>
      <c r="AD53" s="109" t="str">
        <f>'Order Form'!AE63</f>
        <v/>
      </c>
      <c r="AE53" s="109" t="str">
        <f>'Order Form'!AJ63</f>
        <v/>
      </c>
      <c r="AF53" s="109" t="str">
        <f>'Order Form'!AK63</f>
        <v/>
      </c>
      <c r="AG53" s="109" t="str">
        <f>'Order Form'!AL63</f>
        <v/>
      </c>
      <c r="AH53" s="109" t="str">
        <f>'Order Form'!AM63</f>
        <v/>
      </c>
      <c r="AI53" s="109" t="str">
        <f>'Order Form'!AN63</f>
        <v/>
      </c>
      <c r="AJ53" s="109" t="str">
        <f>'Order Form'!AO63</f>
        <v/>
      </c>
      <c r="AK53" s="109" t="str">
        <f>'Order Form'!AP63</f>
        <v/>
      </c>
      <c r="AL53" s="109" t="str">
        <f>'Order Form'!AQ63</f>
        <v/>
      </c>
      <c r="AM53" s="109" t="str">
        <f>'Order Form'!AR63</f>
        <v/>
      </c>
      <c r="AN53" s="109"/>
      <c r="AO53" s="109" t="str">
        <f>IF($V53=0,"",'Order Form'!AF63*$V53*$CH53)</f>
        <v/>
      </c>
      <c r="AP53" s="109" t="str">
        <f>IF($V53=0,"",'Order Form'!AG63*$V53*$CH53)</f>
        <v/>
      </c>
      <c r="AQ53" s="109" t="str">
        <f>'Order Form'!AH63</f>
        <v/>
      </c>
      <c r="AR53" s="109" t="str">
        <f>'Order Form'!AI63</f>
        <v/>
      </c>
      <c r="AU53" s="109" t="str">
        <f>IF(V53=0,"",'Order Form'!AS63*V53*CI53)</f>
        <v/>
      </c>
      <c r="AV53" s="109" t="str">
        <f>IF(V53=0,"",'Order Form'!AT63*V53*CI53)</f>
        <v/>
      </c>
      <c r="AW53" s="109" t="str">
        <f>'Order Form'!AU63</f>
        <v/>
      </c>
      <c r="AX53" s="109" t="str">
        <f>'Order Form'!AV63</f>
        <v/>
      </c>
      <c r="AY53" s="109" t="str">
        <f>'Order Form'!AW63</f>
        <v/>
      </c>
      <c r="AZ53" s="109" t="str">
        <f>'Order Form'!AX63</f>
        <v/>
      </c>
      <c r="BA53" s="109" t="str">
        <f>'Order Form'!AY63</f>
        <v/>
      </c>
      <c r="BB53" s="109" t="str">
        <f>'Order Form'!AZ63</f>
        <v/>
      </c>
      <c r="BC53" s="109" t="str">
        <f>'Order Form'!BA63</f>
        <v/>
      </c>
      <c r="BD53" s="109" t="str">
        <f>'Order Form'!BB63</f>
        <v/>
      </c>
      <c r="BE53" s="109" t="str">
        <f>'Order Form'!BC63</f>
        <v/>
      </c>
      <c r="BF53" s="109" t="str">
        <f>'Order Form'!BD63</f>
        <v/>
      </c>
      <c r="BG53" s="109" t="str">
        <f>'Order Form'!BE63</f>
        <v/>
      </c>
      <c r="BH53" s="109" t="str">
        <f>'Order Form'!BF63</f>
        <v/>
      </c>
      <c r="BI53" s="109" t="str">
        <f>'Order Form'!BG63</f>
        <v/>
      </c>
      <c r="BJ53" s="109" t="str">
        <f>'Order Form'!BH63</f>
        <v/>
      </c>
      <c r="BK53" s="110" t="str">
        <f>'Order Form'!BI63</f>
        <v/>
      </c>
      <c r="BL53" s="110" t="str">
        <f>'Order Form'!BJ63</f>
        <v/>
      </c>
      <c r="BM53" s="110" t="str">
        <f>'Order Form'!BK63</f>
        <v/>
      </c>
      <c r="BN53" s="110" t="str">
        <f>'Order Form'!BL63</f>
        <v/>
      </c>
      <c r="BO53" s="109" t="str">
        <f>'Order Form'!BM63</f>
        <v/>
      </c>
      <c r="BP53" s="109" t="str">
        <f>'Order Form'!BN63</f>
        <v/>
      </c>
      <c r="BQ53" s="109" t="str">
        <f>'Order Form'!BO63</f>
        <v/>
      </c>
      <c r="BR53" s="109" t="str">
        <f>'Order Form'!BP63</f>
        <v/>
      </c>
      <c r="BS53" s="109" t="str">
        <f>'Order Form'!BQ63</f>
        <v/>
      </c>
      <c r="BT53" s="109" t="str">
        <f>'Order Form'!BR63</f>
        <v/>
      </c>
      <c r="BU53" s="109" t="str">
        <f>'Order Form'!BS63</f>
        <v/>
      </c>
      <c r="BV53" s="109" t="str">
        <f>'Order Form'!BT63</f>
        <v/>
      </c>
      <c r="BW53" s="109" t="str">
        <f>'Order Form'!BU63</f>
        <v/>
      </c>
      <c r="BX53" s="109" t="str">
        <f>'Order Form'!BV63</f>
        <v/>
      </c>
      <c r="BY53" s="109" t="str">
        <f>'Order Form'!BW63</f>
        <v/>
      </c>
      <c r="BZ53" s="109" t="str">
        <f>'Order Form'!BX63</f>
        <v/>
      </c>
      <c r="CA53" s="109" t="str">
        <f>'Order Form'!BY63</f>
        <v/>
      </c>
      <c r="CB53" s="109" t="str">
        <f>'Order Form'!BZ63</f>
        <v/>
      </c>
      <c r="CC53" s="109" t="str">
        <f>'Order Form'!CA63</f>
        <v/>
      </c>
      <c r="CD53" s="109" t="str">
        <f>'Order Form'!CB63</f>
        <v/>
      </c>
      <c r="CE53" s="109" t="str">
        <f>'Order Form'!CC63</f>
        <v/>
      </c>
      <c r="CF53" s="109" t="str">
        <f>IF($V53=0,"",'Order Form'!CD63*$V53*$CH53)</f>
        <v/>
      </c>
      <c r="CG53" s="109" t="str">
        <f>IF($V53=0,"",'Order Form'!CE63)</f>
        <v/>
      </c>
      <c r="CH53" s="109" t="str">
        <f>'Order Form'!CF63</f>
        <v/>
      </c>
      <c r="CI53" s="109" t="str">
        <f>'Order Form'!CG63</f>
        <v/>
      </c>
      <c r="CJ53" s="109" t="str">
        <f>'Order Form'!CH63</f>
        <v/>
      </c>
      <c r="CK53" s="109" t="str">
        <f>'Order Form'!CI63</f>
        <v/>
      </c>
    </row>
    <row r="54" spans="22:89" s="39" customFormat="1" x14ac:dyDescent="0.25">
      <c r="V54" s="39">
        <f>'Order Form'!B64</f>
        <v>0</v>
      </c>
      <c r="W54" s="9">
        <v>46</v>
      </c>
      <c r="X54" s="126" t="str">
        <f>'Order Form'!Y64</f>
        <v/>
      </c>
      <c r="Y54" s="109" t="str">
        <f>'Order Form'!Z64</f>
        <v/>
      </c>
      <c r="Z54" s="109" t="str">
        <f>'Order Form'!AA64</f>
        <v/>
      </c>
      <c r="AA54" s="109" t="str">
        <f>'Order Form'!AB64</f>
        <v/>
      </c>
      <c r="AB54" s="109" t="str">
        <f>'Order Form'!AC64</f>
        <v/>
      </c>
      <c r="AC54" s="109" t="str">
        <f>'Order Form'!AD64</f>
        <v/>
      </c>
      <c r="AD54" s="109" t="str">
        <f>'Order Form'!AE64</f>
        <v/>
      </c>
      <c r="AE54" s="109" t="str">
        <f>'Order Form'!AJ64</f>
        <v/>
      </c>
      <c r="AF54" s="109" t="str">
        <f>'Order Form'!AK64</f>
        <v/>
      </c>
      <c r="AG54" s="109" t="str">
        <f>'Order Form'!AL64</f>
        <v/>
      </c>
      <c r="AH54" s="109" t="str">
        <f>'Order Form'!AM64</f>
        <v/>
      </c>
      <c r="AI54" s="109" t="str">
        <f>'Order Form'!AN64</f>
        <v/>
      </c>
      <c r="AJ54" s="109" t="str">
        <f>'Order Form'!AO64</f>
        <v/>
      </c>
      <c r="AK54" s="109" t="str">
        <f>'Order Form'!AP64</f>
        <v/>
      </c>
      <c r="AL54" s="109" t="str">
        <f>'Order Form'!AQ64</f>
        <v/>
      </c>
      <c r="AM54" s="109" t="str">
        <f>'Order Form'!AR64</f>
        <v/>
      </c>
      <c r="AN54" s="109"/>
      <c r="AO54" s="109" t="str">
        <f>IF($V54=0,"",'Order Form'!AF64*$V54*$CH54)</f>
        <v/>
      </c>
      <c r="AP54" s="109" t="str">
        <f>IF($V54=0,"",'Order Form'!AG64*$V54*$CH54)</f>
        <v/>
      </c>
      <c r="AQ54" s="109" t="str">
        <f>'Order Form'!AH64</f>
        <v/>
      </c>
      <c r="AR54" s="109" t="str">
        <f>'Order Form'!AI64</f>
        <v/>
      </c>
      <c r="AU54" s="109" t="str">
        <f>IF(V54=0,"",'Order Form'!AS64*V54*CI54)</f>
        <v/>
      </c>
      <c r="AV54" s="109" t="str">
        <f>IF(V54=0,"",'Order Form'!AT64*V54*CI54)</f>
        <v/>
      </c>
      <c r="AW54" s="109" t="str">
        <f>'Order Form'!AU64</f>
        <v/>
      </c>
      <c r="AX54" s="109" t="str">
        <f>'Order Form'!AV64</f>
        <v/>
      </c>
      <c r="AY54" s="109" t="str">
        <f>'Order Form'!AW64</f>
        <v/>
      </c>
      <c r="AZ54" s="109" t="str">
        <f>'Order Form'!AX64</f>
        <v/>
      </c>
      <c r="BA54" s="109" t="str">
        <f>'Order Form'!AY64</f>
        <v/>
      </c>
      <c r="BB54" s="109" t="str">
        <f>'Order Form'!AZ64</f>
        <v/>
      </c>
      <c r="BC54" s="109" t="str">
        <f>'Order Form'!BA64</f>
        <v/>
      </c>
      <c r="BD54" s="109" t="str">
        <f>'Order Form'!BB64</f>
        <v/>
      </c>
      <c r="BE54" s="109" t="str">
        <f>'Order Form'!BC64</f>
        <v/>
      </c>
      <c r="BF54" s="109" t="str">
        <f>'Order Form'!BD64</f>
        <v/>
      </c>
      <c r="BG54" s="109" t="str">
        <f>'Order Form'!BE64</f>
        <v/>
      </c>
      <c r="BH54" s="109" t="str">
        <f>'Order Form'!BF64</f>
        <v/>
      </c>
      <c r="BI54" s="109" t="str">
        <f>'Order Form'!BG64</f>
        <v/>
      </c>
      <c r="BJ54" s="109" t="str">
        <f>'Order Form'!BH64</f>
        <v/>
      </c>
      <c r="BK54" s="110" t="str">
        <f>'Order Form'!BI64</f>
        <v/>
      </c>
      <c r="BL54" s="110" t="str">
        <f>'Order Form'!BJ64</f>
        <v/>
      </c>
      <c r="BM54" s="110" t="str">
        <f>'Order Form'!BK64</f>
        <v/>
      </c>
      <c r="BN54" s="110" t="str">
        <f>'Order Form'!BL64</f>
        <v/>
      </c>
      <c r="BO54" s="109" t="str">
        <f>'Order Form'!BM64</f>
        <v/>
      </c>
      <c r="BP54" s="109" t="str">
        <f>'Order Form'!BN64</f>
        <v/>
      </c>
      <c r="BQ54" s="109" t="str">
        <f>'Order Form'!BO64</f>
        <v/>
      </c>
      <c r="BR54" s="109" t="str">
        <f>'Order Form'!BP64</f>
        <v/>
      </c>
      <c r="BS54" s="109" t="str">
        <f>'Order Form'!BQ64</f>
        <v/>
      </c>
      <c r="BT54" s="109" t="str">
        <f>'Order Form'!BR64</f>
        <v/>
      </c>
      <c r="BU54" s="109" t="str">
        <f>'Order Form'!BS64</f>
        <v/>
      </c>
      <c r="BV54" s="109" t="str">
        <f>'Order Form'!BT64</f>
        <v/>
      </c>
      <c r="BW54" s="109" t="str">
        <f>'Order Form'!BU64</f>
        <v/>
      </c>
      <c r="BX54" s="109" t="str">
        <f>'Order Form'!BV64</f>
        <v/>
      </c>
      <c r="BY54" s="109" t="str">
        <f>'Order Form'!BW64</f>
        <v/>
      </c>
      <c r="BZ54" s="109" t="str">
        <f>'Order Form'!BX64</f>
        <v/>
      </c>
      <c r="CA54" s="109" t="str">
        <f>'Order Form'!BY64</f>
        <v/>
      </c>
      <c r="CB54" s="109" t="str">
        <f>'Order Form'!BZ64</f>
        <v/>
      </c>
      <c r="CC54" s="109" t="str">
        <f>'Order Form'!CA64</f>
        <v/>
      </c>
      <c r="CD54" s="109" t="str">
        <f>'Order Form'!CB64</f>
        <v/>
      </c>
      <c r="CE54" s="109" t="str">
        <f>'Order Form'!CC64</f>
        <v/>
      </c>
      <c r="CF54" s="109" t="str">
        <f>IF($V54=0,"",'Order Form'!CD64*$V54*$CH54)</f>
        <v/>
      </c>
      <c r="CG54" s="109" t="str">
        <f>IF($V54=0,"",'Order Form'!CE64)</f>
        <v/>
      </c>
      <c r="CH54" s="109" t="str">
        <f>'Order Form'!CF64</f>
        <v/>
      </c>
      <c r="CI54" s="109" t="str">
        <f>'Order Form'!CG64</f>
        <v/>
      </c>
      <c r="CJ54" s="109" t="str">
        <f>'Order Form'!CH64</f>
        <v/>
      </c>
      <c r="CK54" s="109" t="str">
        <f>'Order Form'!CI64</f>
        <v/>
      </c>
    </row>
    <row r="55" spans="22:89" s="39" customFormat="1" x14ac:dyDescent="0.25">
      <c r="V55" s="39">
        <f>'Order Form'!B65</f>
        <v>0</v>
      </c>
      <c r="W55" s="9">
        <v>47</v>
      </c>
      <c r="X55" s="126" t="str">
        <f>'Order Form'!Y65</f>
        <v/>
      </c>
      <c r="Y55" s="109" t="str">
        <f>'Order Form'!Z65</f>
        <v/>
      </c>
      <c r="Z55" s="109" t="str">
        <f>'Order Form'!AA65</f>
        <v/>
      </c>
      <c r="AA55" s="109" t="str">
        <f>'Order Form'!AB65</f>
        <v/>
      </c>
      <c r="AB55" s="109" t="str">
        <f>'Order Form'!AC65</f>
        <v/>
      </c>
      <c r="AC55" s="109" t="str">
        <f>'Order Form'!AD65</f>
        <v/>
      </c>
      <c r="AD55" s="109" t="str">
        <f>'Order Form'!AE65</f>
        <v/>
      </c>
      <c r="AE55" s="109" t="str">
        <f>'Order Form'!AJ65</f>
        <v/>
      </c>
      <c r="AF55" s="109" t="str">
        <f>'Order Form'!AK65</f>
        <v/>
      </c>
      <c r="AG55" s="109" t="str">
        <f>'Order Form'!AL65</f>
        <v/>
      </c>
      <c r="AH55" s="109" t="str">
        <f>'Order Form'!AM65</f>
        <v/>
      </c>
      <c r="AI55" s="109" t="str">
        <f>'Order Form'!AN65</f>
        <v/>
      </c>
      <c r="AJ55" s="109" t="str">
        <f>'Order Form'!AO65</f>
        <v/>
      </c>
      <c r="AK55" s="109" t="str">
        <f>'Order Form'!AP65</f>
        <v/>
      </c>
      <c r="AL55" s="109" t="str">
        <f>'Order Form'!AQ65</f>
        <v/>
      </c>
      <c r="AM55" s="109" t="str">
        <f>'Order Form'!AR65</f>
        <v/>
      </c>
      <c r="AN55" s="109"/>
      <c r="AO55" s="109" t="str">
        <f>IF($V55=0,"",'Order Form'!AF65*$V55*$CH55)</f>
        <v/>
      </c>
      <c r="AP55" s="109" t="str">
        <f>IF($V55=0,"",'Order Form'!AG65*$V55*$CH55)</f>
        <v/>
      </c>
      <c r="AQ55" s="109" t="str">
        <f>'Order Form'!AH65</f>
        <v/>
      </c>
      <c r="AR55" s="109" t="str">
        <f>'Order Form'!AI65</f>
        <v/>
      </c>
      <c r="AU55" s="109" t="str">
        <f>IF(V55=0,"",'Order Form'!AS65*V55*CI55)</f>
        <v/>
      </c>
      <c r="AV55" s="109" t="str">
        <f>IF(V55=0,"",'Order Form'!AT65*V55*CI55)</f>
        <v/>
      </c>
      <c r="AW55" s="109" t="str">
        <f>'Order Form'!AU65</f>
        <v/>
      </c>
      <c r="AX55" s="109" t="str">
        <f>'Order Form'!AV65</f>
        <v/>
      </c>
      <c r="AY55" s="109" t="str">
        <f>'Order Form'!AW65</f>
        <v/>
      </c>
      <c r="AZ55" s="109" t="str">
        <f>'Order Form'!AX65</f>
        <v/>
      </c>
      <c r="BA55" s="109" t="str">
        <f>'Order Form'!AY65</f>
        <v/>
      </c>
      <c r="BB55" s="109" t="str">
        <f>'Order Form'!AZ65</f>
        <v/>
      </c>
      <c r="BC55" s="109" t="str">
        <f>'Order Form'!BA65</f>
        <v/>
      </c>
      <c r="BD55" s="109" t="str">
        <f>'Order Form'!BB65</f>
        <v/>
      </c>
      <c r="BE55" s="109" t="str">
        <f>'Order Form'!BC65</f>
        <v/>
      </c>
      <c r="BF55" s="109" t="str">
        <f>'Order Form'!BD65</f>
        <v/>
      </c>
      <c r="BG55" s="109" t="str">
        <f>'Order Form'!BE65</f>
        <v/>
      </c>
      <c r="BH55" s="109" t="str">
        <f>'Order Form'!BF65</f>
        <v/>
      </c>
      <c r="BI55" s="109" t="str">
        <f>'Order Form'!BG65</f>
        <v/>
      </c>
      <c r="BJ55" s="109" t="str">
        <f>'Order Form'!BH65</f>
        <v/>
      </c>
      <c r="BK55" s="110" t="str">
        <f>'Order Form'!BI65</f>
        <v/>
      </c>
      <c r="BL55" s="110" t="str">
        <f>'Order Form'!BJ65</f>
        <v/>
      </c>
      <c r="BM55" s="110" t="str">
        <f>'Order Form'!BK65</f>
        <v/>
      </c>
      <c r="BN55" s="110" t="str">
        <f>'Order Form'!BL65</f>
        <v/>
      </c>
      <c r="BO55" s="109" t="str">
        <f>'Order Form'!BM65</f>
        <v/>
      </c>
      <c r="BP55" s="109" t="str">
        <f>'Order Form'!BN65</f>
        <v/>
      </c>
      <c r="BQ55" s="109" t="str">
        <f>'Order Form'!BO65</f>
        <v/>
      </c>
      <c r="BR55" s="109" t="str">
        <f>'Order Form'!BP65</f>
        <v/>
      </c>
      <c r="BS55" s="109" t="str">
        <f>'Order Form'!BQ65</f>
        <v/>
      </c>
      <c r="BT55" s="109" t="str">
        <f>'Order Form'!BR65</f>
        <v/>
      </c>
      <c r="BU55" s="109" t="str">
        <f>'Order Form'!BS65</f>
        <v/>
      </c>
      <c r="BV55" s="109" t="str">
        <f>'Order Form'!BT65</f>
        <v/>
      </c>
      <c r="BW55" s="109" t="str">
        <f>'Order Form'!BU65</f>
        <v/>
      </c>
      <c r="BX55" s="109" t="str">
        <f>'Order Form'!BV65</f>
        <v/>
      </c>
      <c r="BY55" s="109" t="str">
        <f>'Order Form'!BW65</f>
        <v/>
      </c>
      <c r="BZ55" s="109" t="str">
        <f>'Order Form'!BX65</f>
        <v/>
      </c>
      <c r="CA55" s="109" t="str">
        <f>'Order Form'!BY65</f>
        <v/>
      </c>
      <c r="CB55" s="109" t="str">
        <f>'Order Form'!BZ65</f>
        <v/>
      </c>
      <c r="CC55" s="109" t="str">
        <f>'Order Form'!CA65</f>
        <v/>
      </c>
      <c r="CD55" s="109" t="str">
        <f>'Order Form'!CB65</f>
        <v/>
      </c>
      <c r="CE55" s="109" t="str">
        <f>'Order Form'!CC65</f>
        <v/>
      </c>
      <c r="CF55" s="109" t="str">
        <f>IF($V55=0,"",'Order Form'!CD65*$V55*$CH55)</f>
        <v/>
      </c>
      <c r="CG55" s="109" t="str">
        <f>IF($V55=0,"",'Order Form'!CE65)</f>
        <v/>
      </c>
      <c r="CH55" s="109" t="str">
        <f>'Order Form'!CF65</f>
        <v/>
      </c>
      <c r="CI55" s="109" t="str">
        <f>'Order Form'!CG65</f>
        <v/>
      </c>
      <c r="CJ55" s="109" t="str">
        <f>'Order Form'!CH65</f>
        <v/>
      </c>
      <c r="CK55" s="109" t="str">
        <f>'Order Form'!CI65</f>
        <v/>
      </c>
    </row>
    <row r="56" spans="22:89" s="39" customFormat="1" x14ac:dyDescent="0.25">
      <c r="V56" s="39">
        <f>'Order Form'!B66</f>
        <v>0</v>
      </c>
      <c r="W56" s="9">
        <v>48</v>
      </c>
      <c r="X56" s="126" t="str">
        <f>'Order Form'!Y66</f>
        <v/>
      </c>
      <c r="Y56" s="109" t="str">
        <f>'Order Form'!Z66</f>
        <v/>
      </c>
      <c r="Z56" s="109" t="str">
        <f>'Order Form'!AA66</f>
        <v/>
      </c>
      <c r="AA56" s="109" t="str">
        <f>'Order Form'!AB66</f>
        <v/>
      </c>
      <c r="AB56" s="109" t="str">
        <f>'Order Form'!AC66</f>
        <v/>
      </c>
      <c r="AC56" s="109" t="str">
        <f>'Order Form'!AD66</f>
        <v/>
      </c>
      <c r="AD56" s="109" t="str">
        <f>'Order Form'!AE66</f>
        <v/>
      </c>
      <c r="AE56" s="109" t="str">
        <f>'Order Form'!AJ66</f>
        <v/>
      </c>
      <c r="AF56" s="109" t="str">
        <f>'Order Form'!AK66</f>
        <v/>
      </c>
      <c r="AG56" s="109" t="str">
        <f>'Order Form'!AL66</f>
        <v/>
      </c>
      <c r="AH56" s="109" t="str">
        <f>'Order Form'!AM66</f>
        <v/>
      </c>
      <c r="AI56" s="109" t="str">
        <f>'Order Form'!AN66</f>
        <v/>
      </c>
      <c r="AJ56" s="109" t="str">
        <f>'Order Form'!AO66</f>
        <v/>
      </c>
      <c r="AK56" s="109" t="str">
        <f>'Order Form'!AP66</f>
        <v/>
      </c>
      <c r="AL56" s="109" t="str">
        <f>'Order Form'!AQ66</f>
        <v/>
      </c>
      <c r="AM56" s="109" t="str">
        <f>'Order Form'!AR66</f>
        <v/>
      </c>
      <c r="AN56" s="109"/>
      <c r="AO56" s="109" t="str">
        <f>IF($V56=0,"",'Order Form'!AF66*$V56*$CH56)</f>
        <v/>
      </c>
      <c r="AP56" s="109" t="str">
        <f>IF($V56=0,"",'Order Form'!AG66*$V56*$CH56)</f>
        <v/>
      </c>
      <c r="AQ56" s="109" t="str">
        <f>'Order Form'!AH66</f>
        <v/>
      </c>
      <c r="AR56" s="109" t="str">
        <f>'Order Form'!AI66</f>
        <v/>
      </c>
      <c r="AU56" s="109" t="str">
        <f>IF(V56=0,"",'Order Form'!AS66*V56*CI56)</f>
        <v/>
      </c>
      <c r="AV56" s="109" t="str">
        <f>IF(V56=0,"",'Order Form'!AT66*V56*CI56)</f>
        <v/>
      </c>
      <c r="AW56" s="109" t="str">
        <f>'Order Form'!AU66</f>
        <v/>
      </c>
      <c r="AX56" s="109" t="str">
        <f>'Order Form'!AV66</f>
        <v/>
      </c>
      <c r="AY56" s="109" t="str">
        <f>'Order Form'!AW66</f>
        <v/>
      </c>
      <c r="AZ56" s="109" t="str">
        <f>'Order Form'!AX66</f>
        <v/>
      </c>
      <c r="BA56" s="109" t="str">
        <f>'Order Form'!AY66</f>
        <v/>
      </c>
      <c r="BB56" s="109" t="str">
        <f>'Order Form'!AZ66</f>
        <v/>
      </c>
      <c r="BC56" s="109" t="str">
        <f>'Order Form'!BA66</f>
        <v/>
      </c>
      <c r="BD56" s="109" t="str">
        <f>'Order Form'!BB66</f>
        <v/>
      </c>
      <c r="BE56" s="109" t="str">
        <f>'Order Form'!BC66</f>
        <v/>
      </c>
      <c r="BF56" s="109" t="str">
        <f>'Order Form'!BD66</f>
        <v/>
      </c>
      <c r="BG56" s="109" t="str">
        <f>'Order Form'!BE66</f>
        <v/>
      </c>
      <c r="BH56" s="109" t="str">
        <f>'Order Form'!BF66</f>
        <v/>
      </c>
      <c r="BI56" s="109" t="str">
        <f>'Order Form'!BG66</f>
        <v/>
      </c>
      <c r="BJ56" s="109" t="str">
        <f>'Order Form'!BH66</f>
        <v/>
      </c>
      <c r="BK56" s="110" t="str">
        <f>'Order Form'!BI66</f>
        <v/>
      </c>
      <c r="BL56" s="110" t="str">
        <f>'Order Form'!BJ66</f>
        <v/>
      </c>
      <c r="BM56" s="110" t="str">
        <f>'Order Form'!BK66</f>
        <v/>
      </c>
      <c r="BN56" s="110" t="str">
        <f>'Order Form'!BL66</f>
        <v/>
      </c>
      <c r="BO56" s="109" t="str">
        <f>'Order Form'!BM66</f>
        <v/>
      </c>
      <c r="BP56" s="109" t="str">
        <f>'Order Form'!BN66</f>
        <v/>
      </c>
      <c r="BQ56" s="109" t="str">
        <f>'Order Form'!BO66</f>
        <v/>
      </c>
      <c r="BR56" s="109" t="str">
        <f>'Order Form'!BP66</f>
        <v/>
      </c>
      <c r="BS56" s="109" t="str">
        <f>'Order Form'!BQ66</f>
        <v/>
      </c>
      <c r="BT56" s="109" t="str">
        <f>'Order Form'!BR66</f>
        <v/>
      </c>
      <c r="BU56" s="109" t="str">
        <f>'Order Form'!BS66</f>
        <v/>
      </c>
      <c r="BV56" s="109" t="str">
        <f>'Order Form'!BT66</f>
        <v/>
      </c>
      <c r="BW56" s="109" t="str">
        <f>'Order Form'!BU66</f>
        <v/>
      </c>
      <c r="BX56" s="109" t="str">
        <f>'Order Form'!BV66</f>
        <v/>
      </c>
      <c r="BY56" s="109" t="str">
        <f>'Order Form'!BW66</f>
        <v/>
      </c>
      <c r="BZ56" s="109" t="str">
        <f>'Order Form'!BX66</f>
        <v/>
      </c>
      <c r="CA56" s="109" t="str">
        <f>'Order Form'!BY66</f>
        <v/>
      </c>
      <c r="CB56" s="109" t="str">
        <f>'Order Form'!BZ66</f>
        <v/>
      </c>
      <c r="CC56" s="109" t="str">
        <f>'Order Form'!CA66</f>
        <v/>
      </c>
      <c r="CD56" s="109" t="str">
        <f>'Order Form'!CB66</f>
        <v/>
      </c>
      <c r="CE56" s="109" t="str">
        <f>'Order Form'!CC66</f>
        <v/>
      </c>
      <c r="CF56" s="109" t="str">
        <f>IF($V56=0,"",'Order Form'!CD66*$V56*$CH56)</f>
        <v/>
      </c>
      <c r="CG56" s="109" t="str">
        <f>IF($V56=0,"",'Order Form'!CE66)</f>
        <v/>
      </c>
      <c r="CH56" s="109" t="str">
        <f>'Order Form'!CF66</f>
        <v/>
      </c>
      <c r="CI56" s="109" t="str">
        <f>'Order Form'!CG66</f>
        <v/>
      </c>
      <c r="CJ56" s="109" t="str">
        <f>'Order Form'!CH66</f>
        <v/>
      </c>
      <c r="CK56" s="109" t="str">
        <f>'Order Form'!CI66</f>
        <v/>
      </c>
    </row>
    <row r="57" spans="22:89" s="39" customFormat="1" x14ac:dyDescent="0.25">
      <c r="V57" s="39">
        <f>'Order Form'!B67</f>
        <v>0</v>
      </c>
      <c r="W57" s="9">
        <v>49</v>
      </c>
      <c r="X57" s="126" t="str">
        <f>'Order Form'!Y67</f>
        <v/>
      </c>
      <c r="Y57" s="109" t="str">
        <f>'Order Form'!Z67</f>
        <v/>
      </c>
      <c r="Z57" s="109" t="str">
        <f>'Order Form'!AA67</f>
        <v/>
      </c>
      <c r="AA57" s="109" t="str">
        <f>'Order Form'!AB67</f>
        <v/>
      </c>
      <c r="AB57" s="109" t="str">
        <f>'Order Form'!AC67</f>
        <v/>
      </c>
      <c r="AC57" s="109" t="str">
        <f>'Order Form'!AD67</f>
        <v/>
      </c>
      <c r="AD57" s="109" t="str">
        <f>'Order Form'!AE67</f>
        <v/>
      </c>
      <c r="AE57" s="109" t="str">
        <f>'Order Form'!AJ67</f>
        <v/>
      </c>
      <c r="AF57" s="109" t="str">
        <f>'Order Form'!AK67</f>
        <v/>
      </c>
      <c r="AG57" s="109" t="str">
        <f>'Order Form'!AL67</f>
        <v/>
      </c>
      <c r="AH57" s="109" t="str">
        <f>'Order Form'!AM67</f>
        <v/>
      </c>
      <c r="AI57" s="109" t="str">
        <f>'Order Form'!AN67</f>
        <v/>
      </c>
      <c r="AJ57" s="109" t="str">
        <f>'Order Form'!AO67</f>
        <v/>
      </c>
      <c r="AK57" s="109" t="str">
        <f>'Order Form'!AP67</f>
        <v/>
      </c>
      <c r="AL57" s="109" t="str">
        <f>'Order Form'!AQ67</f>
        <v/>
      </c>
      <c r="AM57" s="109" t="str">
        <f>'Order Form'!AR67</f>
        <v/>
      </c>
      <c r="AN57" s="109"/>
      <c r="AO57" s="109" t="str">
        <f>IF($V57=0,"",'Order Form'!AF67*$V57*$CH57)</f>
        <v/>
      </c>
      <c r="AP57" s="109" t="str">
        <f>IF($V57=0,"",'Order Form'!AG67*$V57*$CH57)</f>
        <v/>
      </c>
      <c r="AQ57" s="109" t="str">
        <f>'Order Form'!AH67</f>
        <v/>
      </c>
      <c r="AR57" s="109" t="str">
        <f>'Order Form'!AI67</f>
        <v/>
      </c>
      <c r="AU57" s="109" t="str">
        <f>IF(V57=0,"",'Order Form'!AS67*V57*CI57)</f>
        <v/>
      </c>
      <c r="AV57" s="109" t="str">
        <f>IF(V57=0,"",'Order Form'!AT67*V57*CI57)</f>
        <v/>
      </c>
      <c r="AW57" s="109" t="str">
        <f>'Order Form'!AU67</f>
        <v/>
      </c>
      <c r="AX57" s="109" t="str">
        <f>'Order Form'!AV67</f>
        <v/>
      </c>
      <c r="AY57" s="109" t="str">
        <f>'Order Form'!AW67</f>
        <v/>
      </c>
      <c r="AZ57" s="109" t="str">
        <f>'Order Form'!AX67</f>
        <v/>
      </c>
      <c r="BA57" s="109" t="str">
        <f>'Order Form'!AY67</f>
        <v/>
      </c>
      <c r="BB57" s="109" t="str">
        <f>'Order Form'!AZ67</f>
        <v/>
      </c>
      <c r="BC57" s="109" t="str">
        <f>'Order Form'!BA67</f>
        <v/>
      </c>
      <c r="BD57" s="109" t="str">
        <f>'Order Form'!BB67</f>
        <v/>
      </c>
      <c r="BE57" s="109" t="str">
        <f>'Order Form'!BC67</f>
        <v/>
      </c>
      <c r="BF57" s="109" t="str">
        <f>'Order Form'!BD67</f>
        <v/>
      </c>
      <c r="BG57" s="109" t="str">
        <f>'Order Form'!BE67</f>
        <v/>
      </c>
      <c r="BH57" s="109" t="str">
        <f>'Order Form'!BF67</f>
        <v/>
      </c>
      <c r="BI57" s="109" t="str">
        <f>'Order Form'!BG67</f>
        <v/>
      </c>
      <c r="BJ57" s="109" t="str">
        <f>'Order Form'!BH67</f>
        <v/>
      </c>
      <c r="BK57" s="110" t="str">
        <f>'Order Form'!BI67</f>
        <v/>
      </c>
      <c r="BL57" s="110" t="str">
        <f>'Order Form'!BJ67</f>
        <v/>
      </c>
      <c r="BM57" s="110" t="str">
        <f>'Order Form'!BK67</f>
        <v/>
      </c>
      <c r="BN57" s="110" t="str">
        <f>'Order Form'!BL67</f>
        <v/>
      </c>
      <c r="BO57" s="109" t="str">
        <f>'Order Form'!BM67</f>
        <v/>
      </c>
      <c r="BP57" s="109" t="str">
        <f>'Order Form'!BN67</f>
        <v/>
      </c>
      <c r="BQ57" s="109" t="str">
        <f>'Order Form'!BO67</f>
        <v/>
      </c>
      <c r="BR57" s="109" t="str">
        <f>'Order Form'!BP67</f>
        <v/>
      </c>
      <c r="BS57" s="109" t="str">
        <f>'Order Form'!BQ67</f>
        <v/>
      </c>
      <c r="BT57" s="109" t="str">
        <f>'Order Form'!BR67</f>
        <v/>
      </c>
      <c r="BU57" s="109" t="str">
        <f>'Order Form'!BS67</f>
        <v/>
      </c>
      <c r="BV57" s="109" t="str">
        <f>'Order Form'!BT67</f>
        <v/>
      </c>
      <c r="BW57" s="109" t="str">
        <f>'Order Form'!BU67</f>
        <v/>
      </c>
      <c r="BX57" s="109" t="str">
        <f>'Order Form'!BV67</f>
        <v/>
      </c>
      <c r="BY57" s="109" t="str">
        <f>'Order Form'!BW67</f>
        <v/>
      </c>
      <c r="BZ57" s="109" t="str">
        <f>'Order Form'!BX67</f>
        <v/>
      </c>
      <c r="CA57" s="109" t="str">
        <f>'Order Form'!BY67</f>
        <v/>
      </c>
      <c r="CB57" s="109" t="str">
        <f>'Order Form'!BZ67</f>
        <v/>
      </c>
      <c r="CC57" s="109" t="str">
        <f>'Order Form'!CA67</f>
        <v/>
      </c>
      <c r="CD57" s="109" t="str">
        <f>'Order Form'!CB67</f>
        <v/>
      </c>
      <c r="CE57" s="109" t="str">
        <f>'Order Form'!CC67</f>
        <v/>
      </c>
      <c r="CF57" s="109" t="str">
        <f>IF($V57=0,"",'Order Form'!CD67*$V57*$CH57)</f>
        <v/>
      </c>
      <c r="CG57" s="109" t="str">
        <f>IF($V57=0,"",'Order Form'!CE67)</f>
        <v/>
      </c>
      <c r="CH57" s="109" t="str">
        <f>'Order Form'!CF67</f>
        <v/>
      </c>
      <c r="CI57" s="109" t="str">
        <f>'Order Form'!CG67</f>
        <v/>
      </c>
      <c r="CJ57" s="109" t="str">
        <f>'Order Form'!CH67</f>
        <v/>
      </c>
      <c r="CK57" s="109" t="str">
        <f>'Order Form'!CI67</f>
        <v/>
      </c>
    </row>
    <row r="58" spans="22:89" s="39" customFormat="1" x14ac:dyDescent="0.25">
      <c r="V58" s="39">
        <f>'Order Form'!B68</f>
        <v>0</v>
      </c>
      <c r="W58" s="9">
        <v>50</v>
      </c>
      <c r="X58" s="126" t="str">
        <f>'Order Form'!Y68</f>
        <v/>
      </c>
      <c r="Y58" s="109" t="str">
        <f>'Order Form'!Z68</f>
        <v/>
      </c>
      <c r="Z58" s="109" t="str">
        <f>'Order Form'!AA68</f>
        <v/>
      </c>
      <c r="AA58" s="109" t="str">
        <f>'Order Form'!AB68</f>
        <v/>
      </c>
      <c r="AB58" s="109" t="str">
        <f>'Order Form'!AC68</f>
        <v/>
      </c>
      <c r="AC58" s="109" t="str">
        <f>'Order Form'!AD68</f>
        <v/>
      </c>
      <c r="AD58" s="109" t="str">
        <f>'Order Form'!AE68</f>
        <v/>
      </c>
      <c r="AE58" s="109" t="str">
        <f>'Order Form'!AJ68</f>
        <v/>
      </c>
      <c r="AF58" s="109" t="str">
        <f>'Order Form'!AK68</f>
        <v/>
      </c>
      <c r="AG58" s="109" t="str">
        <f>'Order Form'!AL68</f>
        <v/>
      </c>
      <c r="AH58" s="109" t="str">
        <f>'Order Form'!AM68</f>
        <v/>
      </c>
      <c r="AI58" s="109" t="str">
        <f>'Order Form'!AN68</f>
        <v/>
      </c>
      <c r="AJ58" s="109" t="str">
        <f>'Order Form'!AO68</f>
        <v/>
      </c>
      <c r="AK58" s="109" t="str">
        <f>'Order Form'!AP68</f>
        <v/>
      </c>
      <c r="AL58" s="109" t="str">
        <f>'Order Form'!AQ68</f>
        <v/>
      </c>
      <c r="AM58" s="109" t="str">
        <f>'Order Form'!AR68</f>
        <v/>
      </c>
      <c r="AN58" s="109"/>
      <c r="AO58" s="109" t="str">
        <f>IF($V58=0,"",'Order Form'!AF68*$V58*$CH58)</f>
        <v/>
      </c>
      <c r="AP58" s="109" t="str">
        <f>IF($V58=0,"",'Order Form'!AG68*$V58*$CH58)</f>
        <v/>
      </c>
      <c r="AQ58" s="109" t="str">
        <f>'Order Form'!AH68</f>
        <v/>
      </c>
      <c r="AR58" s="109" t="str">
        <f>'Order Form'!AI68</f>
        <v/>
      </c>
      <c r="AU58" s="109" t="str">
        <f>IF(V58=0,"",'Order Form'!AS68*V58*CI58)</f>
        <v/>
      </c>
      <c r="AV58" s="109" t="str">
        <f>IF(V58=0,"",'Order Form'!AT68*V58*CI58)</f>
        <v/>
      </c>
      <c r="AW58" s="109" t="str">
        <f>'Order Form'!AU68</f>
        <v/>
      </c>
      <c r="AX58" s="109" t="str">
        <f>'Order Form'!AV68</f>
        <v/>
      </c>
      <c r="AY58" s="109" t="str">
        <f>'Order Form'!AW68</f>
        <v/>
      </c>
      <c r="AZ58" s="109" t="str">
        <f>'Order Form'!AX68</f>
        <v/>
      </c>
      <c r="BA58" s="109" t="str">
        <f>'Order Form'!AY68</f>
        <v/>
      </c>
      <c r="BB58" s="109" t="str">
        <f>'Order Form'!AZ68</f>
        <v/>
      </c>
      <c r="BC58" s="109" t="str">
        <f>'Order Form'!BA68</f>
        <v/>
      </c>
      <c r="BD58" s="109" t="str">
        <f>'Order Form'!BB68</f>
        <v/>
      </c>
      <c r="BE58" s="109" t="str">
        <f>'Order Form'!BC68</f>
        <v/>
      </c>
      <c r="BF58" s="109" t="str">
        <f>'Order Form'!BD68</f>
        <v/>
      </c>
      <c r="BG58" s="109" t="str">
        <f>'Order Form'!BE68</f>
        <v/>
      </c>
      <c r="BH58" s="109" t="str">
        <f>'Order Form'!BF68</f>
        <v/>
      </c>
      <c r="BI58" s="109" t="str">
        <f>'Order Form'!BG68</f>
        <v/>
      </c>
      <c r="BJ58" s="109" t="str">
        <f>'Order Form'!BH68</f>
        <v/>
      </c>
      <c r="BK58" s="110" t="str">
        <f>'Order Form'!BI68</f>
        <v/>
      </c>
      <c r="BL58" s="110" t="str">
        <f>'Order Form'!BJ68</f>
        <v/>
      </c>
      <c r="BM58" s="110" t="str">
        <f>'Order Form'!BK68</f>
        <v/>
      </c>
      <c r="BN58" s="110" t="str">
        <f>'Order Form'!BL68</f>
        <v/>
      </c>
      <c r="BO58" s="109" t="str">
        <f>'Order Form'!BM68</f>
        <v/>
      </c>
      <c r="BP58" s="109" t="str">
        <f>'Order Form'!BN68</f>
        <v/>
      </c>
      <c r="BQ58" s="109" t="str">
        <f>'Order Form'!BO68</f>
        <v/>
      </c>
      <c r="BR58" s="109" t="str">
        <f>'Order Form'!BP68</f>
        <v/>
      </c>
      <c r="BS58" s="109" t="str">
        <f>'Order Form'!BQ68</f>
        <v/>
      </c>
      <c r="BT58" s="109" t="str">
        <f>'Order Form'!BR68</f>
        <v/>
      </c>
      <c r="BU58" s="109" t="str">
        <f>'Order Form'!BS68</f>
        <v/>
      </c>
      <c r="BV58" s="109" t="str">
        <f>'Order Form'!BT68</f>
        <v/>
      </c>
      <c r="BW58" s="109" t="str">
        <f>'Order Form'!BU68</f>
        <v/>
      </c>
      <c r="BX58" s="109" t="str">
        <f>'Order Form'!BV68</f>
        <v/>
      </c>
      <c r="BY58" s="109" t="str">
        <f>'Order Form'!BW68</f>
        <v/>
      </c>
      <c r="BZ58" s="109" t="str">
        <f>'Order Form'!BX68</f>
        <v/>
      </c>
      <c r="CA58" s="109" t="str">
        <f>'Order Form'!BY68</f>
        <v/>
      </c>
      <c r="CB58" s="109" t="str">
        <f>'Order Form'!BZ68</f>
        <v/>
      </c>
      <c r="CC58" s="109" t="str">
        <f>'Order Form'!CA68</f>
        <v/>
      </c>
      <c r="CD58" s="109" t="str">
        <f>'Order Form'!CB68</f>
        <v/>
      </c>
      <c r="CE58" s="109" t="str">
        <f>'Order Form'!CC68</f>
        <v/>
      </c>
      <c r="CF58" s="109" t="str">
        <f>IF($V58=0,"",'Order Form'!CD68*$V58*$CH58)</f>
        <v/>
      </c>
      <c r="CG58" s="109" t="str">
        <f>IF($V58=0,"",'Order Form'!CE68)</f>
        <v/>
      </c>
      <c r="CH58" s="109" t="str">
        <f>'Order Form'!CF68</f>
        <v/>
      </c>
      <c r="CI58" s="109" t="str">
        <f>'Order Form'!CG68</f>
        <v/>
      </c>
      <c r="CJ58" s="109" t="str">
        <f>'Order Form'!CH68</f>
        <v/>
      </c>
      <c r="CK58" s="109" t="str">
        <f>'Order Form'!CI68</f>
        <v/>
      </c>
    </row>
    <row r="59" spans="22:89" s="39" customFormat="1" x14ac:dyDescent="0.25">
      <c r="V59" s="39">
        <f>'Order Form'!B69</f>
        <v>0</v>
      </c>
      <c r="W59" s="9">
        <v>51</v>
      </c>
      <c r="X59" s="126" t="str">
        <f>'Order Form'!Y69</f>
        <v/>
      </c>
      <c r="Y59" s="109" t="str">
        <f>'Order Form'!Z69</f>
        <v/>
      </c>
      <c r="Z59" s="109" t="str">
        <f>'Order Form'!AA69</f>
        <v/>
      </c>
      <c r="AA59" s="109" t="str">
        <f>'Order Form'!AB69</f>
        <v/>
      </c>
      <c r="AB59" s="109" t="str">
        <f>'Order Form'!AC69</f>
        <v/>
      </c>
      <c r="AC59" s="109" t="str">
        <f>'Order Form'!AD69</f>
        <v/>
      </c>
      <c r="AD59" s="109" t="str">
        <f>'Order Form'!AE69</f>
        <v/>
      </c>
      <c r="AE59" s="109" t="str">
        <f>'Order Form'!AJ69</f>
        <v/>
      </c>
      <c r="AF59" s="109" t="str">
        <f>'Order Form'!AK69</f>
        <v/>
      </c>
      <c r="AG59" s="109" t="str">
        <f>'Order Form'!AL69</f>
        <v/>
      </c>
      <c r="AH59" s="109" t="str">
        <f>'Order Form'!AM69</f>
        <v/>
      </c>
      <c r="AI59" s="109" t="str">
        <f>'Order Form'!AN69</f>
        <v/>
      </c>
      <c r="AJ59" s="109" t="str">
        <f>'Order Form'!AO69</f>
        <v/>
      </c>
      <c r="AK59" s="109" t="str">
        <f>'Order Form'!AP69</f>
        <v/>
      </c>
      <c r="AL59" s="109" t="str">
        <f>'Order Form'!AQ69</f>
        <v/>
      </c>
      <c r="AM59" s="109" t="str">
        <f>'Order Form'!AR69</f>
        <v/>
      </c>
      <c r="AN59" s="109"/>
      <c r="AO59" s="109" t="str">
        <f>IF($V59=0,"",'Order Form'!AF69*$V59*$CH59)</f>
        <v/>
      </c>
      <c r="AP59" s="109" t="str">
        <f>IF($V59=0,"",'Order Form'!AG69*$V59*$CH59)</f>
        <v/>
      </c>
      <c r="AQ59" s="109" t="str">
        <f>'Order Form'!AH69</f>
        <v/>
      </c>
      <c r="AR59" s="109" t="str">
        <f>'Order Form'!AI69</f>
        <v/>
      </c>
      <c r="AU59" s="109" t="str">
        <f>IF(V59=0,"",'Order Form'!AS69*V59*CI59)</f>
        <v/>
      </c>
      <c r="AV59" s="109" t="str">
        <f>IF(V59=0,"",'Order Form'!AT69*V59*CI59)</f>
        <v/>
      </c>
      <c r="AW59" s="109" t="str">
        <f>'Order Form'!AU69</f>
        <v/>
      </c>
      <c r="AX59" s="109" t="str">
        <f>'Order Form'!AV69</f>
        <v/>
      </c>
      <c r="AY59" s="109" t="str">
        <f>'Order Form'!AW69</f>
        <v/>
      </c>
      <c r="AZ59" s="109" t="str">
        <f>'Order Form'!AX69</f>
        <v/>
      </c>
      <c r="BA59" s="109" t="str">
        <f>'Order Form'!AY69</f>
        <v/>
      </c>
      <c r="BB59" s="109" t="str">
        <f>'Order Form'!AZ69</f>
        <v/>
      </c>
      <c r="BC59" s="109" t="str">
        <f>'Order Form'!BA69</f>
        <v/>
      </c>
      <c r="BD59" s="109" t="str">
        <f>'Order Form'!BB69</f>
        <v/>
      </c>
      <c r="BE59" s="109" t="str">
        <f>'Order Form'!BC69</f>
        <v/>
      </c>
      <c r="BF59" s="109" t="str">
        <f>'Order Form'!BD69</f>
        <v/>
      </c>
      <c r="BG59" s="109" t="str">
        <f>'Order Form'!BE69</f>
        <v/>
      </c>
      <c r="BH59" s="109" t="str">
        <f>'Order Form'!BF69</f>
        <v/>
      </c>
      <c r="BI59" s="109" t="str">
        <f>'Order Form'!BG69</f>
        <v/>
      </c>
      <c r="BJ59" s="109" t="str">
        <f>'Order Form'!BH69</f>
        <v/>
      </c>
      <c r="BK59" s="110" t="str">
        <f>'Order Form'!BI69</f>
        <v/>
      </c>
      <c r="BL59" s="110" t="str">
        <f>'Order Form'!BJ69</f>
        <v/>
      </c>
      <c r="BM59" s="110" t="str">
        <f>'Order Form'!BK69</f>
        <v/>
      </c>
      <c r="BN59" s="110" t="str">
        <f>'Order Form'!BL69</f>
        <v/>
      </c>
      <c r="BO59" s="109" t="str">
        <f>'Order Form'!BM69</f>
        <v/>
      </c>
      <c r="BP59" s="109" t="str">
        <f>'Order Form'!BN69</f>
        <v/>
      </c>
      <c r="BQ59" s="109" t="str">
        <f>'Order Form'!BO69</f>
        <v/>
      </c>
      <c r="BR59" s="109" t="str">
        <f>'Order Form'!BP69</f>
        <v/>
      </c>
      <c r="BS59" s="109" t="str">
        <f>'Order Form'!BQ69</f>
        <v/>
      </c>
      <c r="BT59" s="109" t="str">
        <f>'Order Form'!BR69</f>
        <v/>
      </c>
      <c r="BU59" s="109" t="str">
        <f>'Order Form'!BS69</f>
        <v/>
      </c>
      <c r="BV59" s="109" t="str">
        <f>'Order Form'!BT69</f>
        <v/>
      </c>
      <c r="BW59" s="109" t="str">
        <f>'Order Form'!BU69</f>
        <v/>
      </c>
      <c r="BX59" s="109" t="str">
        <f>'Order Form'!BV69</f>
        <v/>
      </c>
      <c r="BY59" s="109" t="str">
        <f>'Order Form'!BW69</f>
        <v/>
      </c>
      <c r="BZ59" s="109" t="str">
        <f>'Order Form'!BX69</f>
        <v/>
      </c>
      <c r="CA59" s="109" t="str">
        <f>'Order Form'!BY69</f>
        <v/>
      </c>
      <c r="CB59" s="109" t="str">
        <f>'Order Form'!BZ69</f>
        <v/>
      </c>
      <c r="CC59" s="109" t="str">
        <f>'Order Form'!CA69</f>
        <v/>
      </c>
      <c r="CD59" s="109" t="str">
        <f>'Order Form'!CB69</f>
        <v/>
      </c>
      <c r="CE59" s="109" t="str">
        <f>'Order Form'!CC69</f>
        <v/>
      </c>
      <c r="CF59" s="109" t="str">
        <f>IF($V59=0,"",'Order Form'!CD69*$V59*$CH59)</f>
        <v/>
      </c>
      <c r="CG59" s="109" t="str">
        <f>IF($V59=0,"",'Order Form'!CE69)</f>
        <v/>
      </c>
      <c r="CH59" s="109" t="str">
        <f>'Order Form'!CF69</f>
        <v/>
      </c>
      <c r="CI59" s="109" t="str">
        <f>'Order Form'!CG69</f>
        <v/>
      </c>
      <c r="CJ59" s="109" t="str">
        <f>'Order Form'!CH69</f>
        <v/>
      </c>
      <c r="CK59" s="109" t="str">
        <f>'Order Form'!CI69</f>
        <v/>
      </c>
    </row>
    <row r="60" spans="22:89" s="39" customFormat="1" x14ac:dyDescent="0.25">
      <c r="V60" s="39">
        <f>'Order Form'!B70</f>
        <v>0</v>
      </c>
      <c r="W60" s="9">
        <v>52</v>
      </c>
      <c r="X60" s="126" t="str">
        <f>'Order Form'!Y70</f>
        <v/>
      </c>
      <c r="Y60" s="109" t="str">
        <f>'Order Form'!Z70</f>
        <v/>
      </c>
      <c r="Z60" s="109" t="str">
        <f>'Order Form'!AA70</f>
        <v/>
      </c>
      <c r="AA60" s="109" t="str">
        <f>'Order Form'!AB70</f>
        <v/>
      </c>
      <c r="AB60" s="109" t="str">
        <f>'Order Form'!AC70</f>
        <v/>
      </c>
      <c r="AC60" s="109" t="str">
        <f>'Order Form'!AD70</f>
        <v/>
      </c>
      <c r="AD60" s="109" t="str">
        <f>'Order Form'!AE70</f>
        <v/>
      </c>
      <c r="AE60" s="109" t="str">
        <f>'Order Form'!AJ70</f>
        <v/>
      </c>
      <c r="AF60" s="109" t="str">
        <f>'Order Form'!AK70</f>
        <v/>
      </c>
      <c r="AG60" s="109" t="str">
        <f>'Order Form'!AL70</f>
        <v/>
      </c>
      <c r="AH60" s="109" t="str">
        <f>'Order Form'!AM70</f>
        <v/>
      </c>
      <c r="AI60" s="109" t="str">
        <f>'Order Form'!AN70</f>
        <v/>
      </c>
      <c r="AJ60" s="109" t="str">
        <f>'Order Form'!AO70</f>
        <v/>
      </c>
      <c r="AK60" s="109" t="str">
        <f>'Order Form'!AP70</f>
        <v/>
      </c>
      <c r="AL60" s="109" t="str">
        <f>'Order Form'!AQ70</f>
        <v/>
      </c>
      <c r="AM60" s="109" t="str">
        <f>'Order Form'!AR70</f>
        <v/>
      </c>
      <c r="AN60" s="109"/>
      <c r="AO60" s="109" t="str">
        <f>IF($V60=0,"",'Order Form'!AF70*$V60*$CH60)</f>
        <v/>
      </c>
      <c r="AP60" s="109" t="str">
        <f>IF($V60=0,"",'Order Form'!AG70*$V60*$CH60)</f>
        <v/>
      </c>
      <c r="AQ60" s="109" t="str">
        <f>'Order Form'!AH70</f>
        <v/>
      </c>
      <c r="AR60" s="109" t="str">
        <f>'Order Form'!AI70</f>
        <v/>
      </c>
      <c r="AU60" s="109" t="str">
        <f>IF(V60=0,"",'Order Form'!AS70*V60*CI60)</f>
        <v/>
      </c>
      <c r="AV60" s="109" t="str">
        <f>IF(V60=0,"",'Order Form'!AT70*V60*CI60)</f>
        <v/>
      </c>
      <c r="AW60" s="109" t="str">
        <f>'Order Form'!AU70</f>
        <v/>
      </c>
      <c r="AX60" s="109" t="str">
        <f>'Order Form'!AV70</f>
        <v/>
      </c>
      <c r="AY60" s="109" t="str">
        <f>'Order Form'!AW70</f>
        <v/>
      </c>
      <c r="AZ60" s="109" t="str">
        <f>'Order Form'!AX70</f>
        <v/>
      </c>
      <c r="BA60" s="109" t="str">
        <f>'Order Form'!AY70</f>
        <v/>
      </c>
      <c r="BB60" s="109" t="str">
        <f>'Order Form'!AZ70</f>
        <v/>
      </c>
      <c r="BC60" s="109" t="str">
        <f>'Order Form'!BA70</f>
        <v/>
      </c>
      <c r="BD60" s="109" t="str">
        <f>'Order Form'!BB70</f>
        <v/>
      </c>
      <c r="BE60" s="109" t="str">
        <f>'Order Form'!BC70</f>
        <v/>
      </c>
      <c r="BF60" s="109" t="str">
        <f>'Order Form'!BD70</f>
        <v/>
      </c>
      <c r="BG60" s="109" t="str">
        <f>'Order Form'!BE70</f>
        <v/>
      </c>
      <c r="BH60" s="109" t="str">
        <f>'Order Form'!BF70</f>
        <v/>
      </c>
      <c r="BI60" s="109" t="str">
        <f>'Order Form'!BG70</f>
        <v/>
      </c>
      <c r="BJ60" s="109" t="str">
        <f>'Order Form'!BH70</f>
        <v/>
      </c>
      <c r="BK60" s="110" t="str">
        <f>'Order Form'!BI70</f>
        <v/>
      </c>
      <c r="BL60" s="110" t="str">
        <f>'Order Form'!BJ70</f>
        <v/>
      </c>
      <c r="BM60" s="110" t="str">
        <f>'Order Form'!BK70</f>
        <v/>
      </c>
      <c r="BN60" s="110" t="str">
        <f>'Order Form'!BL70</f>
        <v/>
      </c>
      <c r="BO60" s="109" t="str">
        <f>'Order Form'!BM70</f>
        <v/>
      </c>
      <c r="BP60" s="109" t="str">
        <f>'Order Form'!BN70</f>
        <v/>
      </c>
      <c r="BQ60" s="109" t="str">
        <f>'Order Form'!BO70</f>
        <v/>
      </c>
      <c r="BR60" s="109" t="str">
        <f>'Order Form'!BP70</f>
        <v/>
      </c>
      <c r="BS60" s="109" t="str">
        <f>'Order Form'!BQ70</f>
        <v/>
      </c>
      <c r="BT60" s="109" t="str">
        <f>'Order Form'!BR70</f>
        <v/>
      </c>
      <c r="BU60" s="109" t="str">
        <f>'Order Form'!BS70</f>
        <v/>
      </c>
      <c r="BV60" s="109" t="str">
        <f>'Order Form'!BT70</f>
        <v/>
      </c>
      <c r="BW60" s="109" t="str">
        <f>'Order Form'!BU70</f>
        <v/>
      </c>
      <c r="BX60" s="109" t="str">
        <f>'Order Form'!BV70</f>
        <v/>
      </c>
      <c r="BY60" s="109" t="str">
        <f>'Order Form'!BW70</f>
        <v/>
      </c>
      <c r="BZ60" s="109" t="str">
        <f>'Order Form'!BX70</f>
        <v/>
      </c>
      <c r="CA60" s="109" t="str">
        <f>'Order Form'!BY70</f>
        <v/>
      </c>
      <c r="CB60" s="109" t="str">
        <f>'Order Form'!BZ70</f>
        <v/>
      </c>
      <c r="CC60" s="109" t="str">
        <f>'Order Form'!CA70</f>
        <v/>
      </c>
      <c r="CD60" s="109" t="str">
        <f>'Order Form'!CB70</f>
        <v/>
      </c>
      <c r="CE60" s="109" t="str">
        <f>'Order Form'!CC70</f>
        <v/>
      </c>
      <c r="CF60" s="109" t="str">
        <f>IF($V60=0,"",'Order Form'!CD70*$V60*$CH60)</f>
        <v/>
      </c>
      <c r="CG60" s="109" t="str">
        <f>IF($V60=0,"",'Order Form'!CE70)</f>
        <v/>
      </c>
      <c r="CH60" s="109" t="str">
        <f>'Order Form'!CF70</f>
        <v/>
      </c>
      <c r="CI60" s="109" t="str">
        <f>'Order Form'!CG70</f>
        <v/>
      </c>
      <c r="CJ60" s="109" t="str">
        <f>'Order Form'!CH70</f>
        <v/>
      </c>
      <c r="CK60" s="109" t="str">
        <f>'Order Form'!CI70</f>
        <v/>
      </c>
    </row>
    <row r="61" spans="22:89" s="39" customFormat="1" x14ac:dyDescent="0.25">
      <c r="V61" s="39">
        <f>'Order Form'!B71</f>
        <v>0</v>
      </c>
      <c r="W61" s="9">
        <v>53</v>
      </c>
      <c r="X61" s="126" t="str">
        <f>'Order Form'!Y71</f>
        <v/>
      </c>
      <c r="Y61" s="109" t="str">
        <f>'Order Form'!Z71</f>
        <v/>
      </c>
      <c r="Z61" s="109" t="str">
        <f>'Order Form'!AA71</f>
        <v/>
      </c>
      <c r="AA61" s="109" t="str">
        <f>'Order Form'!AB71</f>
        <v/>
      </c>
      <c r="AB61" s="109" t="str">
        <f>'Order Form'!AC71</f>
        <v/>
      </c>
      <c r="AC61" s="109" t="str">
        <f>'Order Form'!AD71</f>
        <v/>
      </c>
      <c r="AD61" s="109" t="str">
        <f>'Order Form'!AE71</f>
        <v/>
      </c>
      <c r="AE61" s="109" t="str">
        <f>'Order Form'!AJ71</f>
        <v/>
      </c>
      <c r="AF61" s="109" t="str">
        <f>'Order Form'!AK71</f>
        <v/>
      </c>
      <c r="AG61" s="109" t="str">
        <f>'Order Form'!AL71</f>
        <v/>
      </c>
      <c r="AH61" s="109" t="str">
        <f>'Order Form'!AM71</f>
        <v/>
      </c>
      <c r="AI61" s="109" t="str">
        <f>'Order Form'!AN71</f>
        <v/>
      </c>
      <c r="AJ61" s="109" t="str">
        <f>'Order Form'!AO71</f>
        <v/>
      </c>
      <c r="AK61" s="109" t="str">
        <f>'Order Form'!AP71</f>
        <v/>
      </c>
      <c r="AL61" s="109" t="str">
        <f>'Order Form'!AQ71</f>
        <v/>
      </c>
      <c r="AM61" s="109" t="str">
        <f>'Order Form'!AR71</f>
        <v/>
      </c>
      <c r="AN61" s="109"/>
      <c r="AO61" s="109" t="str">
        <f>IF($V61=0,"",'Order Form'!AF71*$V61*$CH61)</f>
        <v/>
      </c>
      <c r="AP61" s="109" t="str">
        <f>IF($V61=0,"",'Order Form'!AG71*$V61*$CH61)</f>
        <v/>
      </c>
      <c r="AQ61" s="109" t="str">
        <f>'Order Form'!AH71</f>
        <v/>
      </c>
      <c r="AR61" s="109" t="str">
        <f>'Order Form'!AI71</f>
        <v/>
      </c>
      <c r="AU61" s="109" t="str">
        <f>IF(V61=0,"",'Order Form'!AS71*V61*CI61)</f>
        <v/>
      </c>
      <c r="AV61" s="109" t="str">
        <f>IF(V61=0,"",'Order Form'!AT71*V61*CI61)</f>
        <v/>
      </c>
      <c r="AW61" s="109" t="str">
        <f>'Order Form'!AU71</f>
        <v/>
      </c>
      <c r="AX61" s="109" t="str">
        <f>'Order Form'!AV71</f>
        <v/>
      </c>
      <c r="AY61" s="109" t="str">
        <f>'Order Form'!AW71</f>
        <v/>
      </c>
      <c r="AZ61" s="109" t="str">
        <f>'Order Form'!AX71</f>
        <v/>
      </c>
      <c r="BA61" s="109" t="str">
        <f>'Order Form'!AY71</f>
        <v/>
      </c>
      <c r="BB61" s="109" t="str">
        <f>'Order Form'!AZ71</f>
        <v/>
      </c>
      <c r="BC61" s="109" t="str">
        <f>'Order Form'!BA71</f>
        <v/>
      </c>
      <c r="BD61" s="109" t="str">
        <f>'Order Form'!BB71</f>
        <v/>
      </c>
      <c r="BE61" s="109" t="str">
        <f>'Order Form'!BC71</f>
        <v/>
      </c>
      <c r="BF61" s="109" t="str">
        <f>'Order Form'!BD71</f>
        <v/>
      </c>
      <c r="BG61" s="109" t="str">
        <f>'Order Form'!BE71</f>
        <v/>
      </c>
      <c r="BH61" s="109" t="str">
        <f>'Order Form'!BF71</f>
        <v/>
      </c>
      <c r="BI61" s="109" t="str">
        <f>'Order Form'!BG71</f>
        <v/>
      </c>
      <c r="BJ61" s="109" t="str">
        <f>'Order Form'!BH71</f>
        <v/>
      </c>
      <c r="BK61" s="110" t="str">
        <f>'Order Form'!BI71</f>
        <v/>
      </c>
      <c r="BL61" s="110" t="str">
        <f>'Order Form'!BJ71</f>
        <v/>
      </c>
      <c r="BM61" s="110" t="str">
        <f>'Order Form'!BK71</f>
        <v/>
      </c>
      <c r="BN61" s="110" t="str">
        <f>'Order Form'!BL71</f>
        <v/>
      </c>
      <c r="BO61" s="109" t="str">
        <f>'Order Form'!BM71</f>
        <v/>
      </c>
      <c r="BP61" s="109" t="str">
        <f>'Order Form'!BN71</f>
        <v/>
      </c>
      <c r="BQ61" s="109" t="str">
        <f>'Order Form'!BO71</f>
        <v/>
      </c>
      <c r="BR61" s="109" t="str">
        <f>'Order Form'!BP71</f>
        <v/>
      </c>
      <c r="BS61" s="109" t="str">
        <f>'Order Form'!BQ71</f>
        <v/>
      </c>
      <c r="BT61" s="109" t="str">
        <f>'Order Form'!BR71</f>
        <v/>
      </c>
      <c r="BU61" s="109" t="str">
        <f>'Order Form'!BS71</f>
        <v/>
      </c>
      <c r="BV61" s="109" t="str">
        <f>'Order Form'!BT71</f>
        <v/>
      </c>
      <c r="BW61" s="109" t="str">
        <f>'Order Form'!BU71</f>
        <v/>
      </c>
      <c r="BX61" s="109" t="str">
        <f>'Order Form'!BV71</f>
        <v/>
      </c>
      <c r="BY61" s="109" t="str">
        <f>'Order Form'!BW71</f>
        <v/>
      </c>
      <c r="BZ61" s="109" t="str">
        <f>'Order Form'!BX71</f>
        <v/>
      </c>
      <c r="CA61" s="109" t="str">
        <f>'Order Form'!BY71</f>
        <v/>
      </c>
      <c r="CB61" s="109" t="str">
        <f>'Order Form'!BZ71</f>
        <v/>
      </c>
      <c r="CC61" s="109" t="str">
        <f>'Order Form'!CA71</f>
        <v/>
      </c>
      <c r="CD61" s="109" t="str">
        <f>'Order Form'!CB71</f>
        <v/>
      </c>
      <c r="CE61" s="109" t="str">
        <f>'Order Form'!CC71</f>
        <v/>
      </c>
      <c r="CF61" s="109" t="str">
        <f>IF($V61=0,"",'Order Form'!CD71*$V61*$CH61)</f>
        <v/>
      </c>
      <c r="CG61" s="109" t="str">
        <f>IF($V61=0,"",'Order Form'!CE71)</f>
        <v/>
      </c>
      <c r="CH61" s="109" t="str">
        <f>'Order Form'!CF71</f>
        <v/>
      </c>
      <c r="CI61" s="109" t="str">
        <f>'Order Form'!CG71</f>
        <v/>
      </c>
      <c r="CJ61" s="109" t="str">
        <f>'Order Form'!CH71</f>
        <v/>
      </c>
      <c r="CK61" s="109" t="str">
        <f>'Order Form'!CI71</f>
        <v/>
      </c>
    </row>
    <row r="62" spans="22:89" s="39" customFormat="1" x14ac:dyDescent="0.25">
      <c r="V62" s="39">
        <f>'Order Form'!B72</f>
        <v>0</v>
      </c>
      <c r="W62" s="9">
        <v>54</v>
      </c>
      <c r="X62" s="126" t="str">
        <f>'Order Form'!Y72</f>
        <v/>
      </c>
      <c r="Y62" s="109" t="str">
        <f>'Order Form'!Z72</f>
        <v/>
      </c>
      <c r="Z62" s="109" t="str">
        <f>'Order Form'!AA72</f>
        <v/>
      </c>
      <c r="AA62" s="109" t="str">
        <f>'Order Form'!AB72</f>
        <v/>
      </c>
      <c r="AB62" s="109" t="str">
        <f>'Order Form'!AC72</f>
        <v/>
      </c>
      <c r="AC62" s="109" t="str">
        <f>'Order Form'!AD72</f>
        <v/>
      </c>
      <c r="AD62" s="109" t="str">
        <f>'Order Form'!AE72</f>
        <v/>
      </c>
      <c r="AE62" s="109" t="str">
        <f>'Order Form'!AJ72</f>
        <v/>
      </c>
      <c r="AF62" s="109" t="str">
        <f>'Order Form'!AK72</f>
        <v/>
      </c>
      <c r="AG62" s="109" t="str">
        <f>'Order Form'!AL72</f>
        <v/>
      </c>
      <c r="AH62" s="109" t="str">
        <f>'Order Form'!AM72</f>
        <v/>
      </c>
      <c r="AI62" s="109" t="str">
        <f>'Order Form'!AN72</f>
        <v/>
      </c>
      <c r="AJ62" s="109" t="str">
        <f>'Order Form'!AO72</f>
        <v/>
      </c>
      <c r="AK62" s="109" t="str">
        <f>'Order Form'!AP72</f>
        <v/>
      </c>
      <c r="AL62" s="109" t="str">
        <f>'Order Form'!AQ72</f>
        <v/>
      </c>
      <c r="AM62" s="109" t="str">
        <f>'Order Form'!AR72</f>
        <v/>
      </c>
      <c r="AN62" s="109"/>
      <c r="AO62" s="109" t="str">
        <f>IF($V62=0,"",'Order Form'!AF72*$V62*$CH62)</f>
        <v/>
      </c>
      <c r="AP62" s="109" t="str">
        <f>IF($V62=0,"",'Order Form'!AG72*$V62*$CH62)</f>
        <v/>
      </c>
      <c r="AQ62" s="109" t="str">
        <f>'Order Form'!AH72</f>
        <v/>
      </c>
      <c r="AR62" s="109" t="str">
        <f>'Order Form'!AI72</f>
        <v/>
      </c>
      <c r="AU62" s="109" t="str">
        <f>IF(V62=0,"",'Order Form'!AS72*V62*CI62)</f>
        <v/>
      </c>
      <c r="AV62" s="109" t="str">
        <f>IF(V62=0,"",'Order Form'!AT72*V62*CI62)</f>
        <v/>
      </c>
      <c r="AW62" s="109" t="str">
        <f>'Order Form'!AU72</f>
        <v/>
      </c>
      <c r="AX62" s="109" t="str">
        <f>'Order Form'!AV72</f>
        <v/>
      </c>
      <c r="AY62" s="109" t="str">
        <f>'Order Form'!AW72</f>
        <v/>
      </c>
      <c r="AZ62" s="109" t="str">
        <f>'Order Form'!AX72</f>
        <v/>
      </c>
      <c r="BA62" s="109" t="str">
        <f>'Order Form'!AY72</f>
        <v/>
      </c>
      <c r="BB62" s="109" t="str">
        <f>'Order Form'!AZ72</f>
        <v/>
      </c>
      <c r="BC62" s="109" t="str">
        <f>'Order Form'!BA72</f>
        <v/>
      </c>
      <c r="BD62" s="109" t="str">
        <f>'Order Form'!BB72</f>
        <v/>
      </c>
      <c r="BE62" s="109" t="str">
        <f>'Order Form'!BC72</f>
        <v/>
      </c>
      <c r="BF62" s="109" t="str">
        <f>'Order Form'!BD72</f>
        <v/>
      </c>
      <c r="BG62" s="109" t="str">
        <f>'Order Form'!BE72</f>
        <v/>
      </c>
      <c r="BH62" s="109" t="str">
        <f>'Order Form'!BF72</f>
        <v/>
      </c>
      <c r="BI62" s="109" t="str">
        <f>'Order Form'!BG72</f>
        <v/>
      </c>
      <c r="BJ62" s="109" t="str">
        <f>'Order Form'!BH72</f>
        <v/>
      </c>
      <c r="BK62" s="110" t="str">
        <f>'Order Form'!BI72</f>
        <v/>
      </c>
      <c r="BL62" s="110" t="str">
        <f>'Order Form'!BJ72</f>
        <v/>
      </c>
      <c r="BM62" s="110" t="str">
        <f>'Order Form'!BK72</f>
        <v/>
      </c>
      <c r="BN62" s="110" t="str">
        <f>'Order Form'!BL72</f>
        <v/>
      </c>
      <c r="BO62" s="109" t="str">
        <f>'Order Form'!BM72</f>
        <v/>
      </c>
      <c r="BP62" s="109" t="str">
        <f>'Order Form'!BN72</f>
        <v/>
      </c>
      <c r="BQ62" s="109" t="str">
        <f>'Order Form'!BO72</f>
        <v/>
      </c>
      <c r="BR62" s="109" t="str">
        <f>'Order Form'!BP72</f>
        <v/>
      </c>
      <c r="BS62" s="109" t="str">
        <f>'Order Form'!BQ72</f>
        <v/>
      </c>
      <c r="BT62" s="109" t="str">
        <f>'Order Form'!BR72</f>
        <v/>
      </c>
      <c r="BU62" s="109" t="str">
        <f>'Order Form'!BS72</f>
        <v/>
      </c>
      <c r="BV62" s="109" t="str">
        <f>'Order Form'!BT72</f>
        <v/>
      </c>
      <c r="BW62" s="109" t="str">
        <f>'Order Form'!BU72</f>
        <v/>
      </c>
      <c r="BX62" s="109" t="str">
        <f>'Order Form'!BV72</f>
        <v/>
      </c>
      <c r="BY62" s="109" t="str">
        <f>'Order Form'!BW72</f>
        <v/>
      </c>
      <c r="BZ62" s="109" t="str">
        <f>'Order Form'!BX72</f>
        <v/>
      </c>
      <c r="CA62" s="109" t="str">
        <f>'Order Form'!BY72</f>
        <v/>
      </c>
      <c r="CB62" s="109" t="str">
        <f>'Order Form'!BZ72</f>
        <v/>
      </c>
      <c r="CC62" s="109" t="str">
        <f>'Order Form'!CA72</f>
        <v/>
      </c>
      <c r="CD62" s="109" t="str">
        <f>'Order Form'!CB72</f>
        <v/>
      </c>
      <c r="CE62" s="109" t="str">
        <f>'Order Form'!CC72</f>
        <v/>
      </c>
      <c r="CF62" s="109" t="str">
        <f>IF($V62=0,"",'Order Form'!CD72*$V62*$CH62)</f>
        <v/>
      </c>
      <c r="CG62" s="109" t="str">
        <f>IF($V62=0,"",'Order Form'!CE72)</f>
        <v/>
      </c>
      <c r="CH62" s="109" t="str">
        <f>'Order Form'!CF72</f>
        <v/>
      </c>
      <c r="CI62" s="109" t="str">
        <f>'Order Form'!CG72</f>
        <v/>
      </c>
      <c r="CJ62" s="109" t="str">
        <f>'Order Form'!CH72</f>
        <v/>
      </c>
      <c r="CK62" s="109" t="str">
        <f>'Order Form'!CI72</f>
        <v/>
      </c>
    </row>
    <row r="63" spans="22:89" s="39" customFormat="1" x14ac:dyDescent="0.25">
      <c r="V63" s="39">
        <f>'Order Form'!B73</f>
        <v>0</v>
      </c>
      <c r="W63" s="9">
        <v>55</v>
      </c>
      <c r="X63" s="126" t="str">
        <f>'Order Form'!Y73</f>
        <v/>
      </c>
      <c r="Y63" s="109" t="str">
        <f>'Order Form'!Z73</f>
        <v/>
      </c>
      <c r="Z63" s="109" t="str">
        <f>'Order Form'!AA73</f>
        <v/>
      </c>
      <c r="AA63" s="109" t="str">
        <f>'Order Form'!AB73</f>
        <v/>
      </c>
      <c r="AB63" s="109" t="str">
        <f>'Order Form'!AC73</f>
        <v/>
      </c>
      <c r="AC63" s="109" t="str">
        <f>'Order Form'!AD73</f>
        <v/>
      </c>
      <c r="AD63" s="109" t="str">
        <f>'Order Form'!AE73</f>
        <v/>
      </c>
      <c r="AE63" s="109" t="str">
        <f>'Order Form'!AJ73</f>
        <v/>
      </c>
      <c r="AF63" s="109" t="str">
        <f>'Order Form'!AK73</f>
        <v/>
      </c>
      <c r="AG63" s="109" t="str">
        <f>'Order Form'!AL73</f>
        <v/>
      </c>
      <c r="AH63" s="109" t="str">
        <f>'Order Form'!AM73</f>
        <v/>
      </c>
      <c r="AI63" s="109" t="str">
        <f>'Order Form'!AN73</f>
        <v/>
      </c>
      <c r="AJ63" s="109" t="str">
        <f>'Order Form'!AO73</f>
        <v/>
      </c>
      <c r="AK63" s="109" t="str">
        <f>'Order Form'!AP73</f>
        <v/>
      </c>
      <c r="AL63" s="109" t="str">
        <f>'Order Form'!AQ73</f>
        <v/>
      </c>
      <c r="AM63" s="109" t="str">
        <f>'Order Form'!AR73</f>
        <v/>
      </c>
      <c r="AN63" s="109"/>
      <c r="AO63" s="109" t="str">
        <f>IF($V63=0,"",'Order Form'!AF73*$V63*$CH63)</f>
        <v/>
      </c>
      <c r="AP63" s="109" t="str">
        <f>IF($V63=0,"",'Order Form'!AG73*$V63*$CH63)</f>
        <v/>
      </c>
      <c r="AQ63" s="109" t="str">
        <f>'Order Form'!AH73</f>
        <v/>
      </c>
      <c r="AR63" s="109" t="str">
        <f>'Order Form'!AI73</f>
        <v/>
      </c>
      <c r="AU63" s="109" t="str">
        <f>IF(V63=0,"",'Order Form'!AS73*V63*CI63)</f>
        <v/>
      </c>
      <c r="AV63" s="109" t="str">
        <f>IF(V63=0,"",'Order Form'!AT73*V63*CI63)</f>
        <v/>
      </c>
      <c r="AW63" s="109" t="str">
        <f>'Order Form'!AU73</f>
        <v/>
      </c>
      <c r="AX63" s="109" t="str">
        <f>'Order Form'!AV73</f>
        <v/>
      </c>
      <c r="AY63" s="109" t="str">
        <f>'Order Form'!AW73</f>
        <v/>
      </c>
      <c r="AZ63" s="109" t="str">
        <f>'Order Form'!AX73</f>
        <v/>
      </c>
      <c r="BA63" s="109" t="str">
        <f>'Order Form'!AY73</f>
        <v/>
      </c>
      <c r="BB63" s="109" t="str">
        <f>'Order Form'!AZ73</f>
        <v/>
      </c>
      <c r="BC63" s="109" t="str">
        <f>'Order Form'!BA73</f>
        <v/>
      </c>
      <c r="BD63" s="109" t="str">
        <f>'Order Form'!BB73</f>
        <v/>
      </c>
      <c r="BE63" s="109" t="str">
        <f>'Order Form'!BC73</f>
        <v/>
      </c>
      <c r="BF63" s="109" t="str">
        <f>'Order Form'!BD73</f>
        <v/>
      </c>
      <c r="BG63" s="109" t="str">
        <f>'Order Form'!BE73</f>
        <v/>
      </c>
      <c r="BH63" s="109" t="str">
        <f>'Order Form'!BF73</f>
        <v/>
      </c>
      <c r="BI63" s="109" t="str">
        <f>'Order Form'!BG73</f>
        <v/>
      </c>
      <c r="BJ63" s="109" t="str">
        <f>'Order Form'!BH73</f>
        <v/>
      </c>
      <c r="BK63" s="110" t="str">
        <f>'Order Form'!BI73</f>
        <v/>
      </c>
      <c r="BL63" s="110" t="str">
        <f>'Order Form'!BJ73</f>
        <v/>
      </c>
      <c r="BM63" s="110" t="str">
        <f>'Order Form'!BK73</f>
        <v/>
      </c>
      <c r="BN63" s="110" t="str">
        <f>'Order Form'!BL73</f>
        <v/>
      </c>
      <c r="BO63" s="109" t="str">
        <f>'Order Form'!BM73</f>
        <v/>
      </c>
      <c r="BP63" s="109" t="str">
        <f>'Order Form'!BN73</f>
        <v/>
      </c>
      <c r="BQ63" s="109" t="str">
        <f>'Order Form'!BO73</f>
        <v/>
      </c>
      <c r="BR63" s="109" t="str">
        <f>'Order Form'!BP73</f>
        <v/>
      </c>
      <c r="BS63" s="109" t="str">
        <f>'Order Form'!BQ73</f>
        <v/>
      </c>
      <c r="BT63" s="109" t="str">
        <f>'Order Form'!BR73</f>
        <v/>
      </c>
      <c r="BU63" s="109" t="str">
        <f>'Order Form'!BS73</f>
        <v/>
      </c>
      <c r="BV63" s="109" t="str">
        <f>'Order Form'!BT73</f>
        <v/>
      </c>
      <c r="BW63" s="109" t="str">
        <f>'Order Form'!BU73</f>
        <v/>
      </c>
      <c r="BX63" s="109" t="str">
        <f>'Order Form'!BV73</f>
        <v/>
      </c>
      <c r="BY63" s="109" t="str">
        <f>'Order Form'!BW73</f>
        <v/>
      </c>
      <c r="BZ63" s="109" t="str">
        <f>'Order Form'!BX73</f>
        <v/>
      </c>
      <c r="CA63" s="109" t="str">
        <f>'Order Form'!BY73</f>
        <v/>
      </c>
      <c r="CB63" s="109" t="str">
        <f>'Order Form'!BZ73</f>
        <v/>
      </c>
      <c r="CC63" s="109" t="str">
        <f>'Order Form'!CA73</f>
        <v/>
      </c>
      <c r="CD63" s="109" t="str">
        <f>'Order Form'!CB73</f>
        <v/>
      </c>
      <c r="CE63" s="109" t="str">
        <f>'Order Form'!CC73</f>
        <v/>
      </c>
      <c r="CF63" s="109" t="str">
        <f>IF($V63=0,"",'Order Form'!CD73*$V63*$CH63)</f>
        <v/>
      </c>
      <c r="CG63" s="109" t="str">
        <f>IF($V63=0,"",'Order Form'!CE73)</f>
        <v/>
      </c>
      <c r="CH63" s="109" t="str">
        <f>'Order Form'!CF73</f>
        <v/>
      </c>
      <c r="CI63" s="109" t="str">
        <f>'Order Form'!CG73</f>
        <v/>
      </c>
      <c r="CJ63" s="109" t="str">
        <f>'Order Form'!CH73</f>
        <v/>
      </c>
      <c r="CK63" s="109" t="str">
        <f>'Order Form'!CI73</f>
        <v/>
      </c>
    </row>
    <row r="64" spans="22:89" s="39" customFormat="1" x14ac:dyDescent="0.25">
      <c r="V64" s="39">
        <f>'Order Form'!B74</f>
        <v>0</v>
      </c>
      <c r="W64" s="9">
        <v>56</v>
      </c>
      <c r="X64" s="126" t="str">
        <f>'Order Form'!Y74</f>
        <v/>
      </c>
      <c r="Y64" s="109" t="str">
        <f>'Order Form'!Z74</f>
        <v/>
      </c>
      <c r="Z64" s="109" t="str">
        <f>'Order Form'!AA74</f>
        <v/>
      </c>
      <c r="AA64" s="109" t="str">
        <f>'Order Form'!AB74</f>
        <v/>
      </c>
      <c r="AB64" s="109" t="str">
        <f>'Order Form'!AC74</f>
        <v/>
      </c>
      <c r="AC64" s="109" t="str">
        <f>'Order Form'!AD74</f>
        <v/>
      </c>
      <c r="AD64" s="109" t="str">
        <f>'Order Form'!AE74</f>
        <v/>
      </c>
      <c r="AE64" s="109" t="str">
        <f>'Order Form'!AJ74</f>
        <v/>
      </c>
      <c r="AF64" s="109" t="str">
        <f>'Order Form'!AK74</f>
        <v/>
      </c>
      <c r="AG64" s="109" t="str">
        <f>'Order Form'!AL74</f>
        <v/>
      </c>
      <c r="AH64" s="109" t="str">
        <f>'Order Form'!AM74</f>
        <v/>
      </c>
      <c r="AI64" s="109" t="str">
        <f>'Order Form'!AN74</f>
        <v/>
      </c>
      <c r="AJ64" s="109" t="str">
        <f>'Order Form'!AO74</f>
        <v/>
      </c>
      <c r="AK64" s="109" t="str">
        <f>'Order Form'!AP74</f>
        <v/>
      </c>
      <c r="AL64" s="109" t="str">
        <f>'Order Form'!AQ74</f>
        <v/>
      </c>
      <c r="AM64" s="109" t="str">
        <f>'Order Form'!AR74</f>
        <v/>
      </c>
      <c r="AN64" s="109"/>
      <c r="AO64" s="109" t="str">
        <f>IF($V64=0,"",'Order Form'!AF74*$V64*$CH64)</f>
        <v/>
      </c>
      <c r="AP64" s="109" t="str">
        <f>IF($V64=0,"",'Order Form'!AG74*$V64*$CH64)</f>
        <v/>
      </c>
      <c r="AQ64" s="109" t="str">
        <f>'Order Form'!AH74</f>
        <v/>
      </c>
      <c r="AR64" s="109" t="str">
        <f>'Order Form'!AI74</f>
        <v/>
      </c>
      <c r="AU64" s="109" t="str">
        <f>IF(V64=0,"",'Order Form'!AS74*V64*CI64)</f>
        <v/>
      </c>
      <c r="AV64" s="109" t="str">
        <f>IF(V64=0,"",'Order Form'!AT74*V64*CI64)</f>
        <v/>
      </c>
      <c r="AW64" s="109" t="str">
        <f>'Order Form'!AU74</f>
        <v/>
      </c>
      <c r="AX64" s="109" t="str">
        <f>'Order Form'!AV74</f>
        <v/>
      </c>
      <c r="AY64" s="109" t="str">
        <f>'Order Form'!AW74</f>
        <v/>
      </c>
      <c r="AZ64" s="109" t="str">
        <f>'Order Form'!AX74</f>
        <v/>
      </c>
      <c r="BA64" s="109" t="str">
        <f>'Order Form'!AY74</f>
        <v/>
      </c>
      <c r="BB64" s="109" t="str">
        <f>'Order Form'!AZ74</f>
        <v/>
      </c>
      <c r="BC64" s="109" t="str">
        <f>'Order Form'!BA74</f>
        <v/>
      </c>
      <c r="BD64" s="109" t="str">
        <f>'Order Form'!BB74</f>
        <v/>
      </c>
      <c r="BE64" s="109" t="str">
        <f>'Order Form'!BC74</f>
        <v/>
      </c>
      <c r="BF64" s="109" t="str">
        <f>'Order Form'!BD74</f>
        <v/>
      </c>
      <c r="BG64" s="109" t="str">
        <f>'Order Form'!BE74</f>
        <v/>
      </c>
      <c r="BH64" s="109" t="str">
        <f>'Order Form'!BF74</f>
        <v/>
      </c>
      <c r="BI64" s="109" t="str">
        <f>'Order Form'!BG74</f>
        <v/>
      </c>
      <c r="BJ64" s="109" t="str">
        <f>'Order Form'!BH74</f>
        <v/>
      </c>
      <c r="BK64" s="110" t="str">
        <f>'Order Form'!BI74</f>
        <v/>
      </c>
      <c r="BL64" s="110" t="str">
        <f>'Order Form'!BJ74</f>
        <v/>
      </c>
      <c r="BM64" s="110" t="str">
        <f>'Order Form'!BK74</f>
        <v/>
      </c>
      <c r="BN64" s="110" t="str">
        <f>'Order Form'!BL74</f>
        <v/>
      </c>
      <c r="BO64" s="109" t="str">
        <f>'Order Form'!BM74</f>
        <v/>
      </c>
      <c r="BP64" s="109" t="str">
        <f>'Order Form'!BN74</f>
        <v/>
      </c>
      <c r="BQ64" s="109" t="str">
        <f>'Order Form'!BO74</f>
        <v/>
      </c>
      <c r="BR64" s="109" t="str">
        <f>'Order Form'!BP74</f>
        <v/>
      </c>
      <c r="BS64" s="109" t="str">
        <f>'Order Form'!BQ74</f>
        <v/>
      </c>
      <c r="BT64" s="109" t="str">
        <f>'Order Form'!BR74</f>
        <v/>
      </c>
      <c r="BU64" s="109" t="str">
        <f>'Order Form'!BS74</f>
        <v/>
      </c>
      <c r="BV64" s="109" t="str">
        <f>'Order Form'!BT74</f>
        <v/>
      </c>
      <c r="BW64" s="109" t="str">
        <f>'Order Form'!BU74</f>
        <v/>
      </c>
      <c r="BX64" s="109" t="str">
        <f>'Order Form'!BV74</f>
        <v/>
      </c>
      <c r="BY64" s="109" t="str">
        <f>'Order Form'!BW74</f>
        <v/>
      </c>
      <c r="BZ64" s="109" t="str">
        <f>'Order Form'!BX74</f>
        <v/>
      </c>
      <c r="CA64" s="109" t="str">
        <f>'Order Form'!BY74</f>
        <v/>
      </c>
      <c r="CB64" s="109" t="str">
        <f>'Order Form'!BZ74</f>
        <v/>
      </c>
      <c r="CC64" s="109" t="str">
        <f>'Order Form'!CA74</f>
        <v/>
      </c>
      <c r="CD64" s="109" t="str">
        <f>'Order Form'!CB74</f>
        <v/>
      </c>
      <c r="CE64" s="109" t="str">
        <f>'Order Form'!CC74</f>
        <v/>
      </c>
      <c r="CF64" s="109" t="str">
        <f>IF($V64=0,"",'Order Form'!CD74*$V64*$CH64)</f>
        <v/>
      </c>
      <c r="CG64" s="109" t="str">
        <f>IF($V64=0,"",'Order Form'!CE74)</f>
        <v/>
      </c>
      <c r="CH64" s="109" t="str">
        <f>'Order Form'!CF74</f>
        <v/>
      </c>
      <c r="CI64" s="109" t="str">
        <f>'Order Form'!CG74</f>
        <v/>
      </c>
      <c r="CJ64" s="109" t="str">
        <f>'Order Form'!CH74</f>
        <v/>
      </c>
      <c r="CK64" s="109" t="str">
        <f>'Order Form'!CI74</f>
        <v/>
      </c>
    </row>
    <row r="65" spans="22:89" s="39" customFormat="1" x14ac:dyDescent="0.25">
      <c r="V65" s="39">
        <f>'Order Form'!B75</f>
        <v>0</v>
      </c>
      <c r="W65" s="9">
        <v>57</v>
      </c>
      <c r="X65" s="126" t="str">
        <f>'Order Form'!Y75</f>
        <v/>
      </c>
      <c r="Y65" s="109" t="str">
        <f>'Order Form'!Z75</f>
        <v/>
      </c>
      <c r="Z65" s="109" t="str">
        <f>'Order Form'!AA75</f>
        <v/>
      </c>
      <c r="AA65" s="109" t="str">
        <f>'Order Form'!AB75</f>
        <v/>
      </c>
      <c r="AB65" s="109" t="str">
        <f>'Order Form'!AC75</f>
        <v/>
      </c>
      <c r="AC65" s="109" t="str">
        <f>'Order Form'!AD75</f>
        <v/>
      </c>
      <c r="AD65" s="109" t="str">
        <f>'Order Form'!AE75</f>
        <v/>
      </c>
      <c r="AE65" s="109" t="str">
        <f>'Order Form'!AJ75</f>
        <v/>
      </c>
      <c r="AF65" s="109" t="str">
        <f>'Order Form'!AK75</f>
        <v/>
      </c>
      <c r="AG65" s="109" t="str">
        <f>'Order Form'!AL75</f>
        <v/>
      </c>
      <c r="AH65" s="109" t="str">
        <f>'Order Form'!AM75</f>
        <v/>
      </c>
      <c r="AI65" s="109" t="str">
        <f>'Order Form'!AN75</f>
        <v/>
      </c>
      <c r="AJ65" s="109" t="str">
        <f>'Order Form'!AO75</f>
        <v/>
      </c>
      <c r="AK65" s="109" t="str">
        <f>'Order Form'!AP75</f>
        <v/>
      </c>
      <c r="AL65" s="109" t="str">
        <f>'Order Form'!AQ75</f>
        <v/>
      </c>
      <c r="AM65" s="109" t="str">
        <f>'Order Form'!AR75</f>
        <v/>
      </c>
      <c r="AN65" s="109"/>
      <c r="AO65" s="109" t="str">
        <f>IF($V65=0,"",'Order Form'!AF75*$V65*$CH65)</f>
        <v/>
      </c>
      <c r="AP65" s="109" t="str">
        <f>IF($V65=0,"",'Order Form'!AG75*$V65*$CH65)</f>
        <v/>
      </c>
      <c r="AQ65" s="109" t="str">
        <f>'Order Form'!AH75</f>
        <v/>
      </c>
      <c r="AR65" s="109" t="str">
        <f>'Order Form'!AI75</f>
        <v/>
      </c>
      <c r="AU65" s="109" t="str">
        <f>IF(V65=0,"",'Order Form'!AS75*V65*CI65)</f>
        <v/>
      </c>
      <c r="AV65" s="109" t="str">
        <f>IF(V65=0,"",'Order Form'!AT75*V65*CI65)</f>
        <v/>
      </c>
      <c r="AW65" s="109" t="str">
        <f>'Order Form'!AU75</f>
        <v/>
      </c>
      <c r="AX65" s="109" t="str">
        <f>'Order Form'!AV75</f>
        <v/>
      </c>
      <c r="AY65" s="109" t="str">
        <f>'Order Form'!AW75</f>
        <v/>
      </c>
      <c r="AZ65" s="109" t="str">
        <f>'Order Form'!AX75</f>
        <v/>
      </c>
      <c r="BA65" s="109" t="str">
        <f>'Order Form'!AY75</f>
        <v/>
      </c>
      <c r="BB65" s="109" t="str">
        <f>'Order Form'!AZ75</f>
        <v/>
      </c>
      <c r="BC65" s="109" t="str">
        <f>'Order Form'!BA75</f>
        <v/>
      </c>
      <c r="BD65" s="109" t="str">
        <f>'Order Form'!BB75</f>
        <v/>
      </c>
      <c r="BE65" s="109" t="str">
        <f>'Order Form'!BC75</f>
        <v/>
      </c>
      <c r="BF65" s="109" t="str">
        <f>'Order Form'!BD75</f>
        <v/>
      </c>
      <c r="BG65" s="109" t="str">
        <f>'Order Form'!BE75</f>
        <v/>
      </c>
      <c r="BH65" s="109" t="str">
        <f>'Order Form'!BF75</f>
        <v/>
      </c>
      <c r="BI65" s="109" t="str">
        <f>'Order Form'!BG75</f>
        <v/>
      </c>
      <c r="BJ65" s="109" t="str">
        <f>'Order Form'!BH75</f>
        <v/>
      </c>
      <c r="BK65" s="110" t="str">
        <f>'Order Form'!BI75</f>
        <v/>
      </c>
      <c r="BL65" s="110" t="str">
        <f>'Order Form'!BJ75</f>
        <v/>
      </c>
      <c r="BM65" s="110" t="str">
        <f>'Order Form'!BK75</f>
        <v/>
      </c>
      <c r="BN65" s="110" t="str">
        <f>'Order Form'!BL75</f>
        <v/>
      </c>
      <c r="BO65" s="109" t="str">
        <f>'Order Form'!BM75</f>
        <v/>
      </c>
      <c r="BP65" s="109" t="str">
        <f>'Order Form'!BN75</f>
        <v/>
      </c>
      <c r="BQ65" s="109" t="str">
        <f>'Order Form'!BO75</f>
        <v/>
      </c>
      <c r="BR65" s="109" t="str">
        <f>'Order Form'!BP75</f>
        <v/>
      </c>
      <c r="BS65" s="109" t="str">
        <f>'Order Form'!BQ75</f>
        <v/>
      </c>
      <c r="BT65" s="109" t="str">
        <f>'Order Form'!BR75</f>
        <v/>
      </c>
      <c r="BU65" s="109" t="str">
        <f>'Order Form'!BS75</f>
        <v/>
      </c>
      <c r="BV65" s="109" t="str">
        <f>'Order Form'!BT75</f>
        <v/>
      </c>
      <c r="BW65" s="109" t="str">
        <f>'Order Form'!BU75</f>
        <v/>
      </c>
      <c r="BX65" s="109" t="str">
        <f>'Order Form'!BV75</f>
        <v/>
      </c>
      <c r="BY65" s="109" t="str">
        <f>'Order Form'!BW75</f>
        <v/>
      </c>
      <c r="BZ65" s="109" t="str">
        <f>'Order Form'!BX75</f>
        <v/>
      </c>
      <c r="CA65" s="109" t="str">
        <f>'Order Form'!BY75</f>
        <v/>
      </c>
      <c r="CB65" s="109" t="str">
        <f>'Order Form'!BZ75</f>
        <v/>
      </c>
      <c r="CC65" s="109" t="str">
        <f>'Order Form'!CA75</f>
        <v/>
      </c>
      <c r="CD65" s="109" t="str">
        <f>'Order Form'!CB75</f>
        <v/>
      </c>
      <c r="CE65" s="109" t="str">
        <f>'Order Form'!CC75</f>
        <v/>
      </c>
      <c r="CF65" s="109" t="str">
        <f>IF($V65=0,"",'Order Form'!CD75*$V65*$CH65)</f>
        <v/>
      </c>
      <c r="CG65" s="109" t="str">
        <f>IF($V65=0,"",'Order Form'!CE75)</f>
        <v/>
      </c>
      <c r="CH65" s="109" t="str">
        <f>'Order Form'!CF75</f>
        <v/>
      </c>
      <c r="CI65" s="109" t="str">
        <f>'Order Form'!CG75</f>
        <v/>
      </c>
      <c r="CJ65" s="109" t="str">
        <f>'Order Form'!CH75</f>
        <v/>
      </c>
      <c r="CK65" s="109" t="str">
        <f>'Order Form'!CI75</f>
        <v/>
      </c>
    </row>
    <row r="66" spans="22:89" s="39" customFormat="1" x14ac:dyDescent="0.25">
      <c r="V66" s="39">
        <f>'Order Form'!B76</f>
        <v>0</v>
      </c>
      <c r="W66" s="9">
        <v>58</v>
      </c>
      <c r="X66" s="126" t="str">
        <f>'Order Form'!Y76</f>
        <v/>
      </c>
      <c r="Y66" s="109" t="str">
        <f>'Order Form'!Z76</f>
        <v/>
      </c>
      <c r="Z66" s="109" t="str">
        <f>'Order Form'!AA76</f>
        <v/>
      </c>
      <c r="AA66" s="109" t="str">
        <f>'Order Form'!AB76</f>
        <v/>
      </c>
      <c r="AB66" s="109" t="str">
        <f>'Order Form'!AC76</f>
        <v/>
      </c>
      <c r="AC66" s="109" t="str">
        <f>'Order Form'!AD76</f>
        <v/>
      </c>
      <c r="AD66" s="109" t="str">
        <f>'Order Form'!AE76</f>
        <v/>
      </c>
      <c r="AE66" s="109" t="str">
        <f>'Order Form'!AJ76</f>
        <v/>
      </c>
      <c r="AF66" s="109" t="str">
        <f>'Order Form'!AK76</f>
        <v/>
      </c>
      <c r="AG66" s="109" t="str">
        <f>'Order Form'!AL76</f>
        <v/>
      </c>
      <c r="AH66" s="109" t="str">
        <f>'Order Form'!AM76</f>
        <v/>
      </c>
      <c r="AI66" s="109" t="str">
        <f>'Order Form'!AN76</f>
        <v/>
      </c>
      <c r="AJ66" s="109" t="str">
        <f>'Order Form'!AO76</f>
        <v/>
      </c>
      <c r="AK66" s="109" t="str">
        <f>'Order Form'!AP76</f>
        <v/>
      </c>
      <c r="AL66" s="109" t="str">
        <f>'Order Form'!AQ76</f>
        <v/>
      </c>
      <c r="AM66" s="109" t="str">
        <f>'Order Form'!AR76</f>
        <v/>
      </c>
      <c r="AN66" s="109"/>
      <c r="AO66" s="109" t="str">
        <f>IF($V66=0,"",'Order Form'!AF76*$V66*$CH66)</f>
        <v/>
      </c>
      <c r="AP66" s="109" t="str">
        <f>IF($V66=0,"",'Order Form'!AG76*$V66*$CH66)</f>
        <v/>
      </c>
      <c r="AQ66" s="109" t="str">
        <f>'Order Form'!AH76</f>
        <v/>
      </c>
      <c r="AR66" s="109" t="str">
        <f>'Order Form'!AI76</f>
        <v/>
      </c>
      <c r="AU66" s="109" t="str">
        <f>IF(V66=0,"",'Order Form'!AS76*V66*CI66)</f>
        <v/>
      </c>
      <c r="AV66" s="109" t="str">
        <f>IF(V66=0,"",'Order Form'!AT76*V66*CI66)</f>
        <v/>
      </c>
      <c r="AW66" s="109" t="str">
        <f>'Order Form'!AU76</f>
        <v/>
      </c>
      <c r="AX66" s="109" t="str">
        <f>'Order Form'!AV76</f>
        <v/>
      </c>
      <c r="AY66" s="109" t="str">
        <f>'Order Form'!AW76</f>
        <v/>
      </c>
      <c r="AZ66" s="109" t="str">
        <f>'Order Form'!AX76</f>
        <v/>
      </c>
      <c r="BA66" s="109" t="str">
        <f>'Order Form'!AY76</f>
        <v/>
      </c>
      <c r="BB66" s="109" t="str">
        <f>'Order Form'!AZ76</f>
        <v/>
      </c>
      <c r="BC66" s="109" t="str">
        <f>'Order Form'!BA76</f>
        <v/>
      </c>
      <c r="BD66" s="109" t="str">
        <f>'Order Form'!BB76</f>
        <v/>
      </c>
      <c r="BE66" s="109" t="str">
        <f>'Order Form'!BC76</f>
        <v/>
      </c>
      <c r="BF66" s="109" t="str">
        <f>'Order Form'!BD76</f>
        <v/>
      </c>
      <c r="BG66" s="109" t="str">
        <f>'Order Form'!BE76</f>
        <v/>
      </c>
      <c r="BH66" s="109" t="str">
        <f>'Order Form'!BF76</f>
        <v/>
      </c>
      <c r="BI66" s="109" t="str">
        <f>'Order Form'!BG76</f>
        <v/>
      </c>
      <c r="BJ66" s="109" t="str">
        <f>'Order Form'!BH76</f>
        <v/>
      </c>
      <c r="BK66" s="110" t="str">
        <f>'Order Form'!BI76</f>
        <v/>
      </c>
      <c r="BL66" s="110" t="str">
        <f>'Order Form'!BJ76</f>
        <v/>
      </c>
      <c r="BM66" s="110" t="str">
        <f>'Order Form'!BK76</f>
        <v/>
      </c>
      <c r="BN66" s="110" t="str">
        <f>'Order Form'!BL76</f>
        <v/>
      </c>
      <c r="BO66" s="109" t="str">
        <f>'Order Form'!BM76</f>
        <v/>
      </c>
      <c r="BP66" s="109" t="str">
        <f>'Order Form'!BN76</f>
        <v/>
      </c>
      <c r="BQ66" s="109" t="str">
        <f>'Order Form'!BO76</f>
        <v/>
      </c>
      <c r="BR66" s="109" t="str">
        <f>'Order Form'!BP76</f>
        <v/>
      </c>
      <c r="BS66" s="109" t="str">
        <f>'Order Form'!BQ76</f>
        <v/>
      </c>
      <c r="BT66" s="109" t="str">
        <f>'Order Form'!BR76</f>
        <v/>
      </c>
      <c r="BU66" s="109" t="str">
        <f>'Order Form'!BS76</f>
        <v/>
      </c>
      <c r="BV66" s="109" t="str">
        <f>'Order Form'!BT76</f>
        <v/>
      </c>
      <c r="BW66" s="109" t="str">
        <f>'Order Form'!BU76</f>
        <v/>
      </c>
      <c r="BX66" s="109" t="str">
        <f>'Order Form'!BV76</f>
        <v/>
      </c>
      <c r="BY66" s="109" t="str">
        <f>'Order Form'!BW76</f>
        <v/>
      </c>
      <c r="BZ66" s="109" t="str">
        <f>'Order Form'!BX76</f>
        <v/>
      </c>
      <c r="CA66" s="109" t="str">
        <f>'Order Form'!BY76</f>
        <v/>
      </c>
      <c r="CB66" s="109" t="str">
        <f>'Order Form'!BZ76</f>
        <v/>
      </c>
      <c r="CC66" s="109" t="str">
        <f>'Order Form'!CA76</f>
        <v/>
      </c>
      <c r="CD66" s="109" t="str">
        <f>'Order Form'!CB76</f>
        <v/>
      </c>
      <c r="CE66" s="109" t="str">
        <f>'Order Form'!CC76</f>
        <v/>
      </c>
      <c r="CF66" s="109" t="str">
        <f>IF($V66=0,"",'Order Form'!CD76*$V66*$CH66)</f>
        <v/>
      </c>
      <c r="CG66" s="109" t="str">
        <f>IF($V66=0,"",'Order Form'!CE76)</f>
        <v/>
      </c>
      <c r="CH66" s="109" t="str">
        <f>'Order Form'!CF76</f>
        <v/>
      </c>
      <c r="CI66" s="109" t="str">
        <f>'Order Form'!CG76</f>
        <v/>
      </c>
      <c r="CJ66" s="109" t="str">
        <f>'Order Form'!CH76</f>
        <v/>
      </c>
      <c r="CK66" s="109" t="str">
        <f>'Order Form'!CI76</f>
        <v/>
      </c>
    </row>
    <row r="67" spans="22:89" s="39" customFormat="1" x14ac:dyDescent="0.25">
      <c r="V67" s="39">
        <f>'Order Form'!B77</f>
        <v>0</v>
      </c>
      <c r="W67" s="9">
        <v>59</v>
      </c>
      <c r="X67" s="126" t="str">
        <f>'Order Form'!Y77</f>
        <v/>
      </c>
      <c r="Y67" s="109" t="str">
        <f>'Order Form'!Z77</f>
        <v/>
      </c>
      <c r="Z67" s="109" t="str">
        <f>'Order Form'!AA77</f>
        <v/>
      </c>
      <c r="AA67" s="109" t="str">
        <f>'Order Form'!AB77</f>
        <v/>
      </c>
      <c r="AB67" s="109" t="str">
        <f>'Order Form'!AC77</f>
        <v/>
      </c>
      <c r="AC67" s="109" t="str">
        <f>'Order Form'!AD77</f>
        <v/>
      </c>
      <c r="AD67" s="109" t="str">
        <f>'Order Form'!AE77</f>
        <v/>
      </c>
      <c r="AE67" s="109" t="str">
        <f>'Order Form'!AJ77</f>
        <v/>
      </c>
      <c r="AF67" s="109" t="str">
        <f>'Order Form'!AK77</f>
        <v/>
      </c>
      <c r="AG67" s="109" t="str">
        <f>'Order Form'!AL77</f>
        <v/>
      </c>
      <c r="AH67" s="109" t="str">
        <f>'Order Form'!AM77</f>
        <v/>
      </c>
      <c r="AI67" s="109" t="str">
        <f>'Order Form'!AN77</f>
        <v/>
      </c>
      <c r="AJ67" s="109" t="str">
        <f>'Order Form'!AO77</f>
        <v/>
      </c>
      <c r="AK67" s="109" t="str">
        <f>'Order Form'!AP77</f>
        <v/>
      </c>
      <c r="AL67" s="109" t="str">
        <f>'Order Form'!AQ77</f>
        <v/>
      </c>
      <c r="AM67" s="109" t="str">
        <f>'Order Form'!AR77</f>
        <v/>
      </c>
      <c r="AN67" s="109"/>
      <c r="AO67" s="109" t="str">
        <f>IF($V67=0,"",'Order Form'!AF77*$V67*$CH67)</f>
        <v/>
      </c>
      <c r="AP67" s="109" t="str">
        <f>IF($V67=0,"",'Order Form'!AG77*$V67*$CH67)</f>
        <v/>
      </c>
      <c r="AQ67" s="109" t="str">
        <f>'Order Form'!AH77</f>
        <v/>
      </c>
      <c r="AR67" s="109" t="str">
        <f>'Order Form'!AI77</f>
        <v/>
      </c>
      <c r="AU67" s="109" t="str">
        <f>IF(V67=0,"",'Order Form'!AS77*V67*CI67)</f>
        <v/>
      </c>
      <c r="AV67" s="109" t="str">
        <f>IF(V67=0,"",'Order Form'!AT77*V67*CI67)</f>
        <v/>
      </c>
      <c r="AW67" s="109" t="str">
        <f>'Order Form'!AU77</f>
        <v/>
      </c>
      <c r="AX67" s="109" t="str">
        <f>'Order Form'!AV77</f>
        <v/>
      </c>
      <c r="AY67" s="109" t="str">
        <f>'Order Form'!AW77</f>
        <v/>
      </c>
      <c r="AZ67" s="109" t="str">
        <f>'Order Form'!AX77</f>
        <v/>
      </c>
      <c r="BA67" s="109" t="str">
        <f>'Order Form'!AY77</f>
        <v/>
      </c>
      <c r="BB67" s="109" t="str">
        <f>'Order Form'!AZ77</f>
        <v/>
      </c>
      <c r="BC67" s="109" t="str">
        <f>'Order Form'!BA77</f>
        <v/>
      </c>
      <c r="BD67" s="109" t="str">
        <f>'Order Form'!BB77</f>
        <v/>
      </c>
      <c r="BE67" s="109" t="str">
        <f>'Order Form'!BC77</f>
        <v/>
      </c>
      <c r="BF67" s="109" t="str">
        <f>'Order Form'!BD77</f>
        <v/>
      </c>
      <c r="BG67" s="109" t="str">
        <f>'Order Form'!BE77</f>
        <v/>
      </c>
      <c r="BH67" s="109" t="str">
        <f>'Order Form'!BF77</f>
        <v/>
      </c>
      <c r="BI67" s="109" t="str">
        <f>'Order Form'!BG77</f>
        <v/>
      </c>
      <c r="BJ67" s="109" t="str">
        <f>'Order Form'!BH77</f>
        <v/>
      </c>
      <c r="BK67" s="110" t="str">
        <f>'Order Form'!BI77</f>
        <v/>
      </c>
      <c r="BL67" s="110" t="str">
        <f>'Order Form'!BJ77</f>
        <v/>
      </c>
      <c r="BM67" s="110" t="str">
        <f>'Order Form'!BK77</f>
        <v/>
      </c>
      <c r="BN67" s="110" t="str">
        <f>'Order Form'!BL77</f>
        <v/>
      </c>
      <c r="BO67" s="109" t="str">
        <f>'Order Form'!BM77</f>
        <v/>
      </c>
      <c r="BP67" s="109" t="str">
        <f>'Order Form'!BN77</f>
        <v/>
      </c>
      <c r="BQ67" s="109" t="str">
        <f>'Order Form'!BO77</f>
        <v/>
      </c>
      <c r="BR67" s="109" t="str">
        <f>'Order Form'!BP77</f>
        <v/>
      </c>
      <c r="BS67" s="109" t="str">
        <f>'Order Form'!BQ77</f>
        <v/>
      </c>
      <c r="BT67" s="109" t="str">
        <f>'Order Form'!BR77</f>
        <v/>
      </c>
      <c r="BU67" s="109" t="str">
        <f>'Order Form'!BS77</f>
        <v/>
      </c>
      <c r="BV67" s="109" t="str">
        <f>'Order Form'!BT77</f>
        <v/>
      </c>
      <c r="BW67" s="109" t="str">
        <f>'Order Form'!BU77</f>
        <v/>
      </c>
      <c r="BX67" s="109" t="str">
        <f>'Order Form'!BV77</f>
        <v/>
      </c>
      <c r="BY67" s="109" t="str">
        <f>'Order Form'!BW77</f>
        <v/>
      </c>
      <c r="BZ67" s="109" t="str">
        <f>'Order Form'!BX77</f>
        <v/>
      </c>
      <c r="CA67" s="109" t="str">
        <f>'Order Form'!BY77</f>
        <v/>
      </c>
      <c r="CB67" s="109" t="str">
        <f>'Order Form'!BZ77</f>
        <v/>
      </c>
      <c r="CC67" s="109" t="str">
        <f>'Order Form'!CA77</f>
        <v/>
      </c>
      <c r="CD67" s="109" t="str">
        <f>'Order Form'!CB77</f>
        <v/>
      </c>
      <c r="CE67" s="109" t="str">
        <f>'Order Form'!CC77</f>
        <v/>
      </c>
      <c r="CF67" s="109" t="str">
        <f>IF($V67=0,"",'Order Form'!CD77*$V67*$CH67)</f>
        <v/>
      </c>
      <c r="CG67" s="109" t="str">
        <f>IF($V67=0,"",'Order Form'!CE77)</f>
        <v/>
      </c>
      <c r="CH67" s="109" t="str">
        <f>'Order Form'!CF77</f>
        <v/>
      </c>
      <c r="CI67" s="109" t="str">
        <f>'Order Form'!CG77</f>
        <v/>
      </c>
      <c r="CJ67" s="109" t="str">
        <f>'Order Form'!CH77</f>
        <v/>
      </c>
      <c r="CK67" s="109" t="str">
        <f>'Order Form'!CI77</f>
        <v/>
      </c>
    </row>
    <row r="68" spans="22:89" s="39" customFormat="1" x14ac:dyDescent="0.25">
      <c r="V68" s="39">
        <f>'Order Form'!B78</f>
        <v>0</v>
      </c>
      <c r="W68" s="9">
        <v>60</v>
      </c>
      <c r="X68" s="126" t="str">
        <f>'Order Form'!Y78</f>
        <v/>
      </c>
      <c r="Y68" s="109" t="str">
        <f>'Order Form'!Z78</f>
        <v/>
      </c>
      <c r="Z68" s="109" t="str">
        <f>'Order Form'!AA78</f>
        <v/>
      </c>
      <c r="AA68" s="109" t="str">
        <f>'Order Form'!AB78</f>
        <v/>
      </c>
      <c r="AB68" s="109" t="str">
        <f>'Order Form'!AC78</f>
        <v/>
      </c>
      <c r="AC68" s="109" t="str">
        <f>'Order Form'!AD78</f>
        <v/>
      </c>
      <c r="AD68" s="109" t="str">
        <f>'Order Form'!AE78</f>
        <v/>
      </c>
      <c r="AE68" s="109" t="str">
        <f>'Order Form'!AJ78</f>
        <v/>
      </c>
      <c r="AF68" s="109" t="str">
        <f>'Order Form'!AK78</f>
        <v/>
      </c>
      <c r="AG68" s="109" t="str">
        <f>'Order Form'!AL78</f>
        <v/>
      </c>
      <c r="AH68" s="109" t="str">
        <f>'Order Form'!AM78</f>
        <v/>
      </c>
      <c r="AI68" s="109" t="str">
        <f>'Order Form'!AN78</f>
        <v/>
      </c>
      <c r="AJ68" s="109" t="str">
        <f>'Order Form'!AO78</f>
        <v/>
      </c>
      <c r="AK68" s="109" t="str">
        <f>'Order Form'!AP78</f>
        <v/>
      </c>
      <c r="AL68" s="109" t="str">
        <f>'Order Form'!AQ78</f>
        <v/>
      </c>
      <c r="AM68" s="109" t="str">
        <f>'Order Form'!AR78</f>
        <v/>
      </c>
      <c r="AN68" s="109"/>
      <c r="AO68" s="109" t="str">
        <f>IF($V68=0,"",'Order Form'!AF78*$V68*$CH68)</f>
        <v/>
      </c>
      <c r="AP68" s="109" t="str">
        <f>IF($V68=0,"",'Order Form'!AG78*$V68*$CH68)</f>
        <v/>
      </c>
      <c r="AQ68" s="109" t="str">
        <f>'Order Form'!AH78</f>
        <v/>
      </c>
      <c r="AR68" s="109" t="str">
        <f>'Order Form'!AI78</f>
        <v/>
      </c>
      <c r="AU68" s="109" t="str">
        <f>IF(V68=0,"",'Order Form'!AS78*V68*CI68)</f>
        <v/>
      </c>
      <c r="AV68" s="109" t="str">
        <f>IF(V68=0,"",'Order Form'!AT78*V68*CI68)</f>
        <v/>
      </c>
      <c r="AW68" s="109" t="str">
        <f>'Order Form'!AU78</f>
        <v/>
      </c>
      <c r="AX68" s="109" t="str">
        <f>'Order Form'!AV78</f>
        <v/>
      </c>
      <c r="AY68" s="109" t="str">
        <f>'Order Form'!AW78</f>
        <v/>
      </c>
      <c r="AZ68" s="109" t="str">
        <f>'Order Form'!AX78</f>
        <v/>
      </c>
      <c r="BA68" s="109" t="str">
        <f>'Order Form'!AY78</f>
        <v/>
      </c>
      <c r="BB68" s="109" t="str">
        <f>'Order Form'!AZ78</f>
        <v/>
      </c>
      <c r="BC68" s="109" t="str">
        <f>'Order Form'!BA78</f>
        <v/>
      </c>
      <c r="BD68" s="109" t="str">
        <f>'Order Form'!BB78</f>
        <v/>
      </c>
      <c r="BE68" s="109" t="str">
        <f>'Order Form'!BC78</f>
        <v/>
      </c>
      <c r="BF68" s="109" t="str">
        <f>'Order Form'!BD78</f>
        <v/>
      </c>
      <c r="BG68" s="109" t="str">
        <f>'Order Form'!BE78</f>
        <v/>
      </c>
      <c r="BH68" s="109" t="str">
        <f>'Order Form'!BF78</f>
        <v/>
      </c>
      <c r="BI68" s="109" t="str">
        <f>'Order Form'!BG78</f>
        <v/>
      </c>
      <c r="BJ68" s="109" t="str">
        <f>'Order Form'!BH78</f>
        <v/>
      </c>
      <c r="BK68" s="110" t="str">
        <f>'Order Form'!BI78</f>
        <v/>
      </c>
      <c r="BL68" s="110" t="str">
        <f>'Order Form'!BJ78</f>
        <v/>
      </c>
      <c r="BM68" s="110" t="str">
        <f>'Order Form'!BK78</f>
        <v/>
      </c>
      <c r="BN68" s="110" t="str">
        <f>'Order Form'!BL78</f>
        <v/>
      </c>
      <c r="BO68" s="109" t="str">
        <f>'Order Form'!BM78</f>
        <v/>
      </c>
      <c r="BP68" s="109" t="str">
        <f>'Order Form'!BN78</f>
        <v/>
      </c>
      <c r="BQ68" s="109" t="str">
        <f>'Order Form'!BO78</f>
        <v/>
      </c>
      <c r="BR68" s="109" t="str">
        <f>'Order Form'!BP78</f>
        <v/>
      </c>
      <c r="BS68" s="109" t="str">
        <f>'Order Form'!BQ78</f>
        <v/>
      </c>
      <c r="BT68" s="109" t="str">
        <f>'Order Form'!BR78</f>
        <v/>
      </c>
      <c r="BU68" s="109" t="str">
        <f>'Order Form'!BS78</f>
        <v/>
      </c>
      <c r="BV68" s="109" t="str">
        <f>'Order Form'!BT78</f>
        <v/>
      </c>
      <c r="BW68" s="109" t="str">
        <f>'Order Form'!BU78</f>
        <v/>
      </c>
      <c r="BX68" s="109" t="str">
        <f>'Order Form'!BV78</f>
        <v/>
      </c>
      <c r="BY68" s="109" t="str">
        <f>'Order Form'!BW78</f>
        <v/>
      </c>
      <c r="BZ68" s="109" t="str">
        <f>'Order Form'!BX78</f>
        <v/>
      </c>
      <c r="CA68" s="109" t="str">
        <f>'Order Form'!BY78</f>
        <v/>
      </c>
      <c r="CB68" s="109" t="str">
        <f>'Order Form'!BZ78</f>
        <v/>
      </c>
      <c r="CC68" s="109" t="str">
        <f>'Order Form'!CA78</f>
        <v/>
      </c>
      <c r="CD68" s="109" t="str">
        <f>'Order Form'!CB78</f>
        <v/>
      </c>
      <c r="CE68" s="109" t="str">
        <f>'Order Form'!CC78</f>
        <v/>
      </c>
      <c r="CF68" s="109" t="str">
        <f>IF($V68=0,"",'Order Form'!CD78*$V68*$CH68)</f>
        <v/>
      </c>
      <c r="CG68" s="109" t="str">
        <f>IF($V68=0,"",'Order Form'!CE78)</f>
        <v/>
      </c>
      <c r="CH68" s="109" t="str">
        <f>'Order Form'!CF78</f>
        <v/>
      </c>
      <c r="CI68" s="109" t="str">
        <f>'Order Form'!CG78</f>
        <v/>
      </c>
      <c r="CJ68" s="109" t="str">
        <f>'Order Form'!CH78</f>
        <v/>
      </c>
      <c r="CK68" s="109" t="str">
        <f>'Order Form'!CI78</f>
        <v/>
      </c>
    </row>
    <row r="69" spans="22:89" s="39" customFormat="1" x14ac:dyDescent="0.25">
      <c r="V69" s="39">
        <f>'Order Form'!B79</f>
        <v>0</v>
      </c>
      <c r="W69" s="9">
        <v>61</v>
      </c>
      <c r="X69" s="126" t="str">
        <f>'Order Form'!Y79</f>
        <v/>
      </c>
      <c r="Y69" s="109" t="str">
        <f>'Order Form'!Z79</f>
        <v/>
      </c>
      <c r="Z69" s="109" t="str">
        <f>'Order Form'!AA79</f>
        <v/>
      </c>
      <c r="AA69" s="109" t="str">
        <f>'Order Form'!AB79</f>
        <v/>
      </c>
      <c r="AB69" s="109" t="str">
        <f>'Order Form'!AC79</f>
        <v/>
      </c>
      <c r="AC69" s="109" t="str">
        <f>'Order Form'!AD79</f>
        <v/>
      </c>
      <c r="AD69" s="109" t="str">
        <f>'Order Form'!AE79</f>
        <v/>
      </c>
      <c r="AE69" s="109" t="str">
        <f>'Order Form'!AJ79</f>
        <v/>
      </c>
      <c r="AF69" s="109" t="str">
        <f>'Order Form'!AK79</f>
        <v/>
      </c>
      <c r="AG69" s="109" t="str">
        <f>'Order Form'!AL79</f>
        <v/>
      </c>
      <c r="AH69" s="109" t="str">
        <f>'Order Form'!AM79</f>
        <v/>
      </c>
      <c r="AI69" s="109" t="str">
        <f>'Order Form'!AN79</f>
        <v/>
      </c>
      <c r="AJ69" s="109" t="str">
        <f>'Order Form'!AO79</f>
        <v/>
      </c>
      <c r="AK69" s="109" t="str">
        <f>'Order Form'!AP79</f>
        <v/>
      </c>
      <c r="AL69" s="109" t="str">
        <f>'Order Form'!AQ79</f>
        <v/>
      </c>
      <c r="AM69" s="109" t="str">
        <f>'Order Form'!AR79</f>
        <v/>
      </c>
      <c r="AN69" s="109"/>
      <c r="AO69" s="109" t="str">
        <f>IF($V69=0,"",'Order Form'!AF79*$V69*$CH69)</f>
        <v/>
      </c>
      <c r="AP69" s="109" t="str">
        <f>IF($V69=0,"",'Order Form'!AG79*$V69*$CH69)</f>
        <v/>
      </c>
      <c r="AQ69" s="109" t="str">
        <f>'Order Form'!AH79</f>
        <v/>
      </c>
      <c r="AR69" s="109" t="str">
        <f>'Order Form'!AI79</f>
        <v/>
      </c>
      <c r="AU69" s="109" t="str">
        <f>IF(V69=0,"",'Order Form'!AS79*V69*CI69)</f>
        <v/>
      </c>
      <c r="AV69" s="109" t="str">
        <f>IF(V69=0,"",'Order Form'!AT79*V69*CI69)</f>
        <v/>
      </c>
      <c r="AW69" s="109" t="str">
        <f>'Order Form'!AU79</f>
        <v/>
      </c>
      <c r="AX69" s="109" t="str">
        <f>'Order Form'!AV79</f>
        <v/>
      </c>
      <c r="AY69" s="109" t="str">
        <f>'Order Form'!AW79</f>
        <v/>
      </c>
      <c r="AZ69" s="109" t="str">
        <f>'Order Form'!AX79</f>
        <v/>
      </c>
      <c r="BA69" s="109" t="str">
        <f>'Order Form'!AY79</f>
        <v/>
      </c>
      <c r="BB69" s="109" t="str">
        <f>'Order Form'!AZ79</f>
        <v/>
      </c>
      <c r="BC69" s="109" t="str">
        <f>'Order Form'!BA79</f>
        <v/>
      </c>
      <c r="BD69" s="109" t="str">
        <f>'Order Form'!BB79</f>
        <v/>
      </c>
      <c r="BE69" s="109" t="str">
        <f>'Order Form'!BC79</f>
        <v/>
      </c>
      <c r="BF69" s="109" t="str">
        <f>'Order Form'!BD79</f>
        <v/>
      </c>
      <c r="BG69" s="109" t="str">
        <f>'Order Form'!BE79</f>
        <v/>
      </c>
      <c r="BH69" s="109" t="str">
        <f>'Order Form'!BF79</f>
        <v/>
      </c>
      <c r="BI69" s="109" t="str">
        <f>'Order Form'!BG79</f>
        <v/>
      </c>
      <c r="BJ69" s="109" t="str">
        <f>'Order Form'!BH79</f>
        <v/>
      </c>
      <c r="BK69" s="110" t="str">
        <f>'Order Form'!BI79</f>
        <v/>
      </c>
      <c r="BL69" s="110" t="str">
        <f>'Order Form'!BJ79</f>
        <v/>
      </c>
      <c r="BM69" s="110" t="str">
        <f>'Order Form'!BK79</f>
        <v/>
      </c>
      <c r="BN69" s="110" t="str">
        <f>'Order Form'!BL79</f>
        <v/>
      </c>
      <c r="BO69" s="109" t="str">
        <f>'Order Form'!BM79</f>
        <v/>
      </c>
      <c r="BP69" s="109" t="str">
        <f>'Order Form'!BN79</f>
        <v/>
      </c>
      <c r="BQ69" s="109" t="str">
        <f>'Order Form'!BO79</f>
        <v/>
      </c>
      <c r="BR69" s="109" t="str">
        <f>'Order Form'!BP79</f>
        <v/>
      </c>
      <c r="BS69" s="109" t="str">
        <f>'Order Form'!BQ79</f>
        <v/>
      </c>
      <c r="BT69" s="109" t="str">
        <f>'Order Form'!BR79</f>
        <v/>
      </c>
      <c r="BU69" s="109" t="str">
        <f>'Order Form'!BS79</f>
        <v/>
      </c>
      <c r="BV69" s="109" t="str">
        <f>'Order Form'!BT79</f>
        <v/>
      </c>
      <c r="BW69" s="109" t="str">
        <f>'Order Form'!BU79</f>
        <v/>
      </c>
      <c r="BX69" s="109" t="str">
        <f>'Order Form'!BV79</f>
        <v/>
      </c>
      <c r="BY69" s="109" t="str">
        <f>'Order Form'!BW79</f>
        <v/>
      </c>
      <c r="BZ69" s="109" t="str">
        <f>'Order Form'!BX79</f>
        <v/>
      </c>
      <c r="CA69" s="109" t="str">
        <f>'Order Form'!BY79</f>
        <v/>
      </c>
      <c r="CB69" s="109" t="str">
        <f>'Order Form'!BZ79</f>
        <v/>
      </c>
      <c r="CC69" s="109" t="str">
        <f>'Order Form'!CA79</f>
        <v/>
      </c>
      <c r="CD69" s="109" t="str">
        <f>'Order Form'!CB79</f>
        <v/>
      </c>
      <c r="CE69" s="109" t="str">
        <f>'Order Form'!CC79</f>
        <v/>
      </c>
      <c r="CF69" s="109" t="str">
        <f>IF($V69=0,"",'Order Form'!CD79*$V69*$CH69)</f>
        <v/>
      </c>
      <c r="CG69" s="109" t="str">
        <f>IF($V69=0,"",'Order Form'!CE79)</f>
        <v/>
      </c>
      <c r="CH69" s="109" t="str">
        <f>'Order Form'!CF79</f>
        <v/>
      </c>
      <c r="CI69" s="109" t="str">
        <f>'Order Form'!CG79</f>
        <v/>
      </c>
      <c r="CJ69" s="109" t="str">
        <f>'Order Form'!CH79</f>
        <v/>
      </c>
      <c r="CK69" s="109" t="str">
        <f>'Order Form'!CI79</f>
        <v/>
      </c>
    </row>
    <row r="70" spans="22:89" s="39" customFormat="1" x14ac:dyDescent="0.25">
      <c r="V70" s="39">
        <f>'Order Form'!B80</f>
        <v>0</v>
      </c>
      <c r="W70" s="9">
        <v>62</v>
      </c>
      <c r="X70" s="126" t="str">
        <f>'Order Form'!Y80</f>
        <v/>
      </c>
      <c r="Y70" s="109" t="str">
        <f>'Order Form'!Z80</f>
        <v/>
      </c>
      <c r="Z70" s="109" t="str">
        <f>'Order Form'!AA80</f>
        <v/>
      </c>
      <c r="AA70" s="109" t="str">
        <f>'Order Form'!AB80</f>
        <v/>
      </c>
      <c r="AB70" s="109" t="str">
        <f>'Order Form'!AC80</f>
        <v/>
      </c>
      <c r="AC70" s="109" t="str">
        <f>'Order Form'!AD80</f>
        <v/>
      </c>
      <c r="AD70" s="109" t="str">
        <f>'Order Form'!AE80</f>
        <v/>
      </c>
      <c r="AE70" s="109" t="str">
        <f>'Order Form'!AJ80</f>
        <v/>
      </c>
      <c r="AF70" s="109" t="str">
        <f>'Order Form'!AK80</f>
        <v/>
      </c>
      <c r="AG70" s="109" t="str">
        <f>'Order Form'!AL80</f>
        <v/>
      </c>
      <c r="AH70" s="109" t="str">
        <f>'Order Form'!AM80</f>
        <v/>
      </c>
      <c r="AI70" s="109" t="str">
        <f>'Order Form'!AN80</f>
        <v/>
      </c>
      <c r="AJ70" s="109" t="str">
        <f>'Order Form'!AO80</f>
        <v/>
      </c>
      <c r="AK70" s="109" t="str">
        <f>'Order Form'!AP80</f>
        <v/>
      </c>
      <c r="AL70" s="109" t="str">
        <f>'Order Form'!AQ80</f>
        <v/>
      </c>
      <c r="AM70" s="109" t="str">
        <f>'Order Form'!AR80</f>
        <v/>
      </c>
      <c r="AN70" s="109"/>
      <c r="AO70" s="109" t="str">
        <f>IF($V70=0,"",'Order Form'!AF80*$V70*$CH70)</f>
        <v/>
      </c>
      <c r="AP70" s="109" t="str">
        <f>IF($V70=0,"",'Order Form'!AG80*$V70*$CH70)</f>
        <v/>
      </c>
      <c r="AQ70" s="109" t="str">
        <f>'Order Form'!AH80</f>
        <v/>
      </c>
      <c r="AR70" s="109" t="str">
        <f>'Order Form'!AI80</f>
        <v/>
      </c>
      <c r="AU70" s="109" t="str">
        <f>IF(V70=0,"",'Order Form'!AS80*V70*CI70)</f>
        <v/>
      </c>
      <c r="AV70" s="109" t="str">
        <f>IF(V70=0,"",'Order Form'!AT80*V70*CI70)</f>
        <v/>
      </c>
      <c r="AW70" s="109" t="str">
        <f>'Order Form'!AU80</f>
        <v/>
      </c>
      <c r="AX70" s="109" t="str">
        <f>'Order Form'!AV80</f>
        <v/>
      </c>
      <c r="AY70" s="109" t="str">
        <f>'Order Form'!AW80</f>
        <v/>
      </c>
      <c r="AZ70" s="109" t="str">
        <f>'Order Form'!AX80</f>
        <v/>
      </c>
      <c r="BA70" s="109" t="str">
        <f>'Order Form'!AY80</f>
        <v/>
      </c>
      <c r="BB70" s="109" t="str">
        <f>'Order Form'!AZ80</f>
        <v/>
      </c>
      <c r="BC70" s="109" t="str">
        <f>'Order Form'!BA80</f>
        <v/>
      </c>
      <c r="BD70" s="109" t="str">
        <f>'Order Form'!BB80</f>
        <v/>
      </c>
      <c r="BE70" s="109" t="str">
        <f>'Order Form'!BC80</f>
        <v/>
      </c>
      <c r="BF70" s="109" t="str">
        <f>'Order Form'!BD80</f>
        <v/>
      </c>
      <c r="BG70" s="109" t="str">
        <f>'Order Form'!BE80</f>
        <v/>
      </c>
      <c r="BH70" s="109" t="str">
        <f>'Order Form'!BF80</f>
        <v/>
      </c>
      <c r="BI70" s="109" t="str">
        <f>'Order Form'!BG80</f>
        <v/>
      </c>
      <c r="BJ70" s="109" t="str">
        <f>'Order Form'!BH80</f>
        <v/>
      </c>
      <c r="BK70" s="110" t="str">
        <f>'Order Form'!BI80</f>
        <v/>
      </c>
      <c r="BL70" s="110" t="str">
        <f>'Order Form'!BJ80</f>
        <v/>
      </c>
      <c r="BM70" s="110" t="str">
        <f>'Order Form'!BK80</f>
        <v/>
      </c>
      <c r="BN70" s="110" t="str">
        <f>'Order Form'!BL80</f>
        <v/>
      </c>
      <c r="BO70" s="109" t="str">
        <f>'Order Form'!BM80</f>
        <v/>
      </c>
      <c r="BP70" s="109" t="str">
        <f>'Order Form'!BN80</f>
        <v/>
      </c>
      <c r="BQ70" s="109" t="str">
        <f>'Order Form'!BO80</f>
        <v/>
      </c>
      <c r="BR70" s="109" t="str">
        <f>'Order Form'!BP80</f>
        <v/>
      </c>
      <c r="BS70" s="109" t="str">
        <f>'Order Form'!BQ80</f>
        <v/>
      </c>
      <c r="BT70" s="109" t="str">
        <f>'Order Form'!BR80</f>
        <v/>
      </c>
      <c r="BU70" s="109" t="str">
        <f>'Order Form'!BS80</f>
        <v/>
      </c>
      <c r="BV70" s="109" t="str">
        <f>'Order Form'!BT80</f>
        <v/>
      </c>
      <c r="BW70" s="109" t="str">
        <f>'Order Form'!BU80</f>
        <v/>
      </c>
      <c r="BX70" s="109" t="str">
        <f>'Order Form'!BV80</f>
        <v/>
      </c>
      <c r="BY70" s="109" t="str">
        <f>'Order Form'!BW80</f>
        <v/>
      </c>
      <c r="BZ70" s="109" t="str">
        <f>'Order Form'!BX80</f>
        <v/>
      </c>
      <c r="CA70" s="109" t="str">
        <f>'Order Form'!BY80</f>
        <v/>
      </c>
      <c r="CB70" s="109" t="str">
        <f>'Order Form'!BZ80</f>
        <v/>
      </c>
      <c r="CC70" s="109" t="str">
        <f>'Order Form'!CA80</f>
        <v/>
      </c>
      <c r="CD70" s="109" t="str">
        <f>'Order Form'!CB80</f>
        <v/>
      </c>
      <c r="CE70" s="109" t="str">
        <f>'Order Form'!CC80</f>
        <v/>
      </c>
      <c r="CF70" s="109" t="str">
        <f>IF($V70=0,"",'Order Form'!CD80*$V70*$CH70)</f>
        <v/>
      </c>
      <c r="CG70" s="109" t="str">
        <f>IF($V70=0,"",'Order Form'!CE80)</f>
        <v/>
      </c>
      <c r="CH70" s="109" t="str">
        <f>'Order Form'!CF80</f>
        <v/>
      </c>
      <c r="CI70" s="109" t="str">
        <f>'Order Form'!CG80</f>
        <v/>
      </c>
      <c r="CJ70" s="109" t="str">
        <f>'Order Form'!CH80</f>
        <v/>
      </c>
      <c r="CK70" s="109" t="str">
        <f>'Order Form'!CI80</f>
        <v/>
      </c>
    </row>
    <row r="71" spans="22:89" s="39" customFormat="1" x14ac:dyDescent="0.25">
      <c r="V71" s="39">
        <f>'Order Form'!B81</f>
        <v>0</v>
      </c>
      <c r="W71" s="9">
        <v>63</v>
      </c>
      <c r="X71" s="126" t="str">
        <f>'Order Form'!Y81</f>
        <v/>
      </c>
      <c r="Y71" s="109" t="str">
        <f>'Order Form'!Z81</f>
        <v/>
      </c>
      <c r="Z71" s="109" t="str">
        <f>'Order Form'!AA81</f>
        <v/>
      </c>
      <c r="AA71" s="109" t="str">
        <f>'Order Form'!AB81</f>
        <v/>
      </c>
      <c r="AB71" s="109" t="str">
        <f>'Order Form'!AC81</f>
        <v/>
      </c>
      <c r="AC71" s="109" t="str">
        <f>'Order Form'!AD81</f>
        <v/>
      </c>
      <c r="AD71" s="109" t="str">
        <f>'Order Form'!AE81</f>
        <v/>
      </c>
      <c r="AE71" s="109" t="str">
        <f>'Order Form'!AJ81</f>
        <v/>
      </c>
      <c r="AF71" s="109" t="str">
        <f>'Order Form'!AK81</f>
        <v/>
      </c>
      <c r="AG71" s="109" t="str">
        <f>'Order Form'!AL81</f>
        <v/>
      </c>
      <c r="AH71" s="109" t="str">
        <f>'Order Form'!AM81</f>
        <v/>
      </c>
      <c r="AI71" s="109" t="str">
        <f>'Order Form'!AN81</f>
        <v/>
      </c>
      <c r="AJ71" s="109" t="str">
        <f>'Order Form'!AO81</f>
        <v/>
      </c>
      <c r="AK71" s="109" t="str">
        <f>'Order Form'!AP81</f>
        <v/>
      </c>
      <c r="AL71" s="109" t="str">
        <f>'Order Form'!AQ81</f>
        <v/>
      </c>
      <c r="AM71" s="109" t="str">
        <f>'Order Form'!AR81</f>
        <v/>
      </c>
      <c r="AN71" s="109"/>
      <c r="AO71" s="109" t="str">
        <f>IF($V71=0,"",'Order Form'!AF81*$V71*$CH71)</f>
        <v/>
      </c>
      <c r="AP71" s="109" t="str">
        <f>IF($V71=0,"",'Order Form'!AG81*$V71*$CH71)</f>
        <v/>
      </c>
      <c r="AQ71" s="109" t="str">
        <f>'Order Form'!AH81</f>
        <v/>
      </c>
      <c r="AR71" s="109" t="str">
        <f>'Order Form'!AI81</f>
        <v/>
      </c>
      <c r="AU71" s="109" t="str">
        <f>IF(V71=0,"",'Order Form'!AS81*V71*CI71)</f>
        <v/>
      </c>
      <c r="AV71" s="109" t="str">
        <f>IF(V71=0,"",'Order Form'!AT81*V71*CI71)</f>
        <v/>
      </c>
      <c r="AW71" s="109" t="str">
        <f>'Order Form'!AU81</f>
        <v/>
      </c>
      <c r="AX71" s="109" t="str">
        <f>'Order Form'!AV81</f>
        <v/>
      </c>
      <c r="AY71" s="109" t="str">
        <f>'Order Form'!AW81</f>
        <v/>
      </c>
      <c r="AZ71" s="109" t="str">
        <f>'Order Form'!AX81</f>
        <v/>
      </c>
      <c r="BA71" s="109" t="str">
        <f>'Order Form'!AY81</f>
        <v/>
      </c>
      <c r="BB71" s="109" t="str">
        <f>'Order Form'!AZ81</f>
        <v/>
      </c>
      <c r="BC71" s="109" t="str">
        <f>'Order Form'!BA81</f>
        <v/>
      </c>
      <c r="BD71" s="109" t="str">
        <f>'Order Form'!BB81</f>
        <v/>
      </c>
      <c r="BE71" s="109" t="str">
        <f>'Order Form'!BC81</f>
        <v/>
      </c>
      <c r="BF71" s="109" t="str">
        <f>'Order Form'!BD81</f>
        <v/>
      </c>
      <c r="BG71" s="109" t="str">
        <f>'Order Form'!BE81</f>
        <v/>
      </c>
      <c r="BH71" s="109" t="str">
        <f>'Order Form'!BF81</f>
        <v/>
      </c>
      <c r="BI71" s="109" t="str">
        <f>'Order Form'!BG81</f>
        <v/>
      </c>
      <c r="BJ71" s="109" t="str">
        <f>'Order Form'!BH81</f>
        <v/>
      </c>
      <c r="BK71" s="110" t="str">
        <f>'Order Form'!BI81</f>
        <v/>
      </c>
      <c r="BL71" s="110" t="str">
        <f>'Order Form'!BJ81</f>
        <v/>
      </c>
      <c r="BM71" s="110" t="str">
        <f>'Order Form'!BK81</f>
        <v/>
      </c>
      <c r="BN71" s="110" t="str">
        <f>'Order Form'!BL81</f>
        <v/>
      </c>
      <c r="BO71" s="109" t="str">
        <f>'Order Form'!BM81</f>
        <v/>
      </c>
      <c r="BP71" s="109" t="str">
        <f>'Order Form'!BN81</f>
        <v/>
      </c>
      <c r="BQ71" s="109" t="str">
        <f>'Order Form'!BO81</f>
        <v/>
      </c>
      <c r="BR71" s="109" t="str">
        <f>'Order Form'!BP81</f>
        <v/>
      </c>
      <c r="BS71" s="109" t="str">
        <f>'Order Form'!BQ81</f>
        <v/>
      </c>
      <c r="BT71" s="109" t="str">
        <f>'Order Form'!BR81</f>
        <v/>
      </c>
      <c r="BU71" s="109" t="str">
        <f>'Order Form'!BS81</f>
        <v/>
      </c>
      <c r="BV71" s="109" t="str">
        <f>'Order Form'!BT81</f>
        <v/>
      </c>
      <c r="BW71" s="109" t="str">
        <f>'Order Form'!BU81</f>
        <v/>
      </c>
      <c r="BX71" s="109" t="str">
        <f>'Order Form'!BV81</f>
        <v/>
      </c>
      <c r="BY71" s="109" t="str">
        <f>'Order Form'!BW81</f>
        <v/>
      </c>
      <c r="BZ71" s="109" t="str">
        <f>'Order Form'!BX81</f>
        <v/>
      </c>
      <c r="CA71" s="109" t="str">
        <f>'Order Form'!BY81</f>
        <v/>
      </c>
      <c r="CB71" s="109" t="str">
        <f>'Order Form'!BZ81</f>
        <v/>
      </c>
      <c r="CC71" s="109" t="str">
        <f>'Order Form'!CA81</f>
        <v/>
      </c>
      <c r="CD71" s="109" t="str">
        <f>'Order Form'!CB81</f>
        <v/>
      </c>
      <c r="CE71" s="109" t="str">
        <f>'Order Form'!CC81</f>
        <v/>
      </c>
      <c r="CF71" s="109" t="str">
        <f>IF($V71=0,"",'Order Form'!CD81*$V71*$CH71)</f>
        <v/>
      </c>
      <c r="CG71" s="109" t="str">
        <f>IF($V71=0,"",'Order Form'!CE81)</f>
        <v/>
      </c>
      <c r="CH71" s="109" t="str">
        <f>'Order Form'!CF81</f>
        <v/>
      </c>
      <c r="CI71" s="109" t="str">
        <f>'Order Form'!CG81</f>
        <v/>
      </c>
      <c r="CJ71" s="109" t="str">
        <f>'Order Form'!CH81</f>
        <v/>
      </c>
      <c r="CK71" s="109" t="str">
        <f>'Order Form'!CI81</f>
        <v/>
      </c>
    </row>
    <row r="72" spans="22:89" s="39" customFormat="1" x14ac:dyDescent="0.25">
      <c r="V72" s="39">
        <f>'Order Form'!B82</f>
        <v>0</v>
      </c>
      <c r="W72" s="9">
        <v>64</v>
      </c>
      <c r="X72" s="126" t="str">
        <f>'Order Form'!Y82</f>
        <v/>
      </c>
      <c r="Y72" s="109" t="str">
        <f>'Order Form'!Z82</f>
        <v/>
      </c>
      <c r="Z72" s="109" t="str">
        <f>'Order Form'!AA82</f>
        <v/>
      </c>
      <c r="AA72" s="109" t="str">
        <f>'Order Form'!AB82</f>
        <v/>
      </c>
      <c r="AB72" s="109" t="str">
        <f>'Order Form'!AC82</f>
        <v/>
      </c>
      <c r="AC72" s="109" t="str">
        <f>'Order Form'!AD82</f>
        <v/>
      </c>
      <c r="AD72" s="109" t="str">
        <f>'Order Form'!AE82</f>
        <v/>
      </c>
      <c r="AE72" s="109" t="str">
        <f>'Order Form'!AJ82</f>
        <v/>
      </c>
      <c r="AF72" s="109" t="str">
        <f>'Order Form'!AK82</f>
        <v/>
      </c>
      <c r="AG72" s="109" t="str">
        <f>'Order Form'!AL82</f>
        <v/>
      </c>
      <c r="AH72" s="109" t="str">
        <f>'Order Form'!AM82</f>
        <v/>
      </c>
      <c r="AI72" s="109" t="str">
        <f>'Order Form'!AN82</f>
        <v/>
      </c>
      <c r="AJ72" s="109" t="str">
        <f>'Order Form'!AO82</f>
        <v/>
      </c>
      <c r="AK72" s="109" t="str">
        <f>'Order Form'!AP82</f>
        <v/>
      </c>
      <c r="AL72" s="109" t="str">
        <f>'Order Form'!AQ82</f>
        <v/>
      </c>
      <c r="AM72" s="109" t="str">
        <f>'Order Form'!AR82</f>
        <v/>
      </c>
      <c r="AN72" s="109"/>
      <c r="AO72" s="109" t="str">
        <f>IF($V72=0,"",'Order Form'!AF82*$V72*$CH72)</f>
        <v/>
      </c>
      <c r="AP72" s="109" t="str">
        <f>IF($V72=0,"",'Order Form'!AG82*$V72*$CH72)</f>
        <v/>
      </c>
      <c r="AQ72" s="109" t="str">
        <f>'Order Form'!AH82</f>
        <v/>
      </c>
      <c r="AR72" s="109" t="str">
        <f>'Order Form'!AI82</f>
        <v/>
      </c>
      <c r="AU72" s="109" t="str">
        <f>IF(V72=0,"",'Order Form'!AS82*V72*CI72)</f>
        <v/>
      </c>
      <c r="AV72" s="109" t="str">
        <f>IF(V72=0,"",'Order Form'!AT82*V72*CI72)</f>
        <v/>
      </c>
      <c r="AW72" s="109" t="str">
        <f>'Order Form'!AU82</f>
        <v/>
      </c>
      <c r="AX72" s="109" t="str">
        <f>'Order Form'!AV82</f>
        <v/>
      </c>
      <c r="AY72" s="109" t="str">
        <f>'Order Form'!AW82</f>
        <v/>
      </c>
      <c r="AZ72" s="109" t="str">
        <f>'Order Form'!AX82</f>
        <v/>
      </c>
      <c r="BA72" s="109" t="str">
        <f>'Order Form'!AY82</f>
        <v/>
      </c>
      <c r="BB72" s="109" t="str">
        <f>'Order Form'!AZ82</f>
        <v/>
      </c>
      <c r="BC72" s="109" t="str">
        <f>'Order Form'!BA82</f>
        <v/>
      </c>
      <c r="BD72" s="109" t="str">
        <f>'Order Form'!BB82</f>
        <v/>
      </c>
      <c r="BE72" s="109" t="str">
        <f>'Order Form'!BC82</f>
        <v/>
      </c>
      <c r="BF72" s="109" t="str">
        <f>'Order Form'!BD82</f>
        <v/>
      </c>
      <c r="BG72" s="109" t="str">
        <f>'Order Form'!BE82</f>
        <v/>
      </c>
      <c r="BH72" s="109" t="str">
        <f>'Order Form'!BF82</f>
        <v/>
      </c>
      <c r="BI72" s="109" t="str">
        <f>'Order Form'!BG82</f>
        <v/>
      </c>
      <c r="BJ72" s="109" t="str">
        <f>'Order Form'!BH82</f>
        <v/>
      </c>
      <c r="BK72" s="110" t="str">
        <f>'Order Form'!BI82</f>
        <v/>
      </c>
      <c r="BL72" s="110" t="str">
        <f>'Order Form'!BJ82</f>
        <v/>
      </c>
      <c r="BM72" s="110" t="str">
        <f>'Order Form'!BK82</f>
        <v/>
      </c>
      <c r="BN72" s="110" t="str">
        <f>'Order Form'!BL82</f>
        <v/>
      </c>
      <c r="BO72" s="109" t="str">
        <f>'Order Form'!BM82</f>
        <v/>
      </c>
      <c r="BP72" s="109" t="str">
        <f>'Order Form'!BN82</f>
        <v/>
      </c>
      <c r="BQ72" s="109" t="str">
        <f>'Order Form'!BO82</f>
        <v/>
      </c>
      <c r="BR72" s="109" t="str">
        <f>'Order Form'!BP82</f>
        <v/>
      </c>
      <c r="BS72" s="109" t="str">
        <f>'Order Form'!BQ82</f>
        <v/>
      </c>
      <c r="BT72" s="109" t="str">
        <f>'Order Form'!BR82</f>
        <v/>
      </c>
      <c r="BU72" s="109" t="str">
        <f>'Order Form'!BS82</f>
        <v/>
      </c>
      <c r="BV72" s="109" t="str">
        <f>'Order Form'!BT82</f>
        <v/>
      </c>
      <c r="BW72" s="109" t="str">
        <f>'Order Form'!BU82</f>
        <v/>
      </c>
      <c r="BX72" s="109" t="str">
        <f>'Order Form'!BV82</f>
        <v/>
      </c>
      <c r="BY72" s="109" t="str">
        <f>'Order Form'!BW82</f>
        <v/>
      </c>
      <c r="BZ72" s="109" t="str">
        <f>'Order Form'!BX82</f>
        <v/>
      </c>
      <c r="CA72" s="109" t="str">
        <f>'Order Form'!BY82</f>
        <v/>
      </c>
      <c r="CB72" s="109" t="str">
        <f>'Order Form'!BZ82</f>
        <v/>
      </c>
      <c r="CC72" s="109" t="str">
        <f>'Order Form'!CA82</f>
        <v/>
      </c>
      <c r="CD72" s="109" t="str">
        <f>'Order Form'!CB82</f>
        <v/>
      </c>
      <c r="CE72" s="109" t="str">
        <f>'Order Form'!CC82</f>
        <v/>
      </c>
      <c r="CF72" s="109" t="str">
        <f>IF($V72=0,"",'Order Form'!CD82*$V72*$CH72)</f>
        <v/>
      </c>
      <c r="CG72" s="109" t="str">
        <f>IF($V72=0,"",'Order Form'!CE82)</f>
        <v/>
      </c>
      <c r="CH72" s="109" t="str">
        <f>'Order Form'!CF82</f>
        <v/>
      </c>
      <c r="CI72" s="109" t="str">
        <f>'Order Form'!CG82</f>
        <v/>
      </c>
      <c r="CJ72" s="109" t="str">
        <f>'Order Form'!CH82</f>
        <v/>
      </c>
      <c r="CK72" s="109" t="str">
        <f>'Order Form'!CI82</f>
        <v/>
      </c>
    </row>
    <row r="73" spans="22:89" s="39" customFormat="1" x14ac:dyDescent="0.25">
      <c r="V73" s="39">
        <f>'Order Form'!B83</f>
        <v>0</v>
      </c>
      <c r="W73" s="9">
        <v>65</v>
      </c>
      <c r="X73" s="126" t="str">
        <f>'Order Form'!Y83</f>
        <v/>
      </c>
      <c r="Y73" s="109" t="str">
        <f>'Order Form'!Z83</f>
        <v/>
      </c>
      <c r="Z73" s="109" t="str">
        <f>'Order Form'!AA83</f>
        <v/>
      </c>
      <c r="AA73" s="109" t="str">
        <f>'Order Form'!AB83</f>
        <v/>
      </c>
      <c r="AB73" s="109" t="str">
        <f>'Order Form'!AC83</f>
        <v/>
      </c>
      <c r="AC73" s="109" t="str">
        <f>'Order Form'!AD83</f>
        <v/>
      </c>
      <c r="AD73" s="109" t="str">
        <f>'Order Form'!AE83</f>
        <v/>
      </c>
      <c r="AE73" s="109" t="str">
        <f>'Order Form'!AJ83</f>
        <v/>
      </c>
      <c r="AF73" s="109" t="str">
        <f>'Order Form'!AK83</f>
        <v/>
      </c>
      <c r="AG73" s="109" t="str">
        <f>'Order Form'!AL83</f>
        <v/>
      </c>
      <c r="AH73" s="109" t="str">
        <f>'Order Form'!AM83</f>
        <v/>
      </c>
      <c r="AI73" s="109" t="str">
        <f>'Order Form'!AN83</f>
        <v/>
      </c>
      <c r="AJ73" s="109" t="str">
        <f>'Order Form'!AO83</f>
        <v/>
      </c>
      <c r="AK73" s="109" t="str">
        <f>'Order Form'!AP83</f>
        <v/>
      </c>
      <c r="AL73" s="109" t="str">
        <f>'Order Form'!AQ83</f>
        <v/>
      </c>
      <c r="AM73" s="109" t="str">
        <f>'Order Form'!AR83</f>
        <v/>
      </c>
      <c r="AN73" s="109"/>
      <c r="AO73" s="109" t="str">
        <f>IF($V73=0,"",'Order Form'!AF83*$V73*$CH73)</f>
        <v/>
      </c>
      <c r="AP73" s="109" t="str">
        <f>IF($V73=0,"",'Order Form'!AG83*$V73*$CH73)</f>
        <v/>
      </c>
      <c r="AQ73" s="109" t="str">
        <f>'Order Form'!AH83</f>
        <v/>
      </c>
      <c r="AR73" s="109" t="str">
        <f>'Order Form'!AI83</f>
        <v/>
      </c>
      <c r="AU73" s="109" t="str">
        <f>IF(V73=0,"",'Order Form'!AS83*V73*CI73)</f>
        <v/>
      </c>
      <c r="AV73" s="109" t="str">
        <f>IF(V73=0,"",'Order Form'!AT83*V73*CI73)</f>
        <v/>
      </c>
      <c r="AW73" s="109" t="str">
        <f>'Order Form'!AU83</f>
        <v/>
      </c>
      <c r="AX73" s="109" t="str">
        <f>'Order Form'!AV83</f>
        <v/>
      </c>
      <c r="AY73" s="109" t="str">
        <f>'Order Form'!AW83</f>
        <v/>
      </c>
      <c r="AZ73" s="109" t="str">
        <f>'Order Form'!AX83</f>
        <v/>
      </c>
      <c r="BA73" s="109" t="str">
        <f>'Order Form'!AY83</f>
        <v/>
      </c>
      <c r="BB73" s="109" t="str">
        <f>'Order Form'!AZ83</f>
        <v/>
      </c>
      <c r="BC73" s="109" t="str">
        <f>'Order Form'!BA83</f>
        <v/>
      </c>
      <c r="BD73" s="109" t="str">
        <f>'Order Form'!BB83</f>
        <v/>
      </c>
      <c r="BE73" s="109" t="str">
        <f>'Order Form'!BC83</f>
        <v/>
      </c>
      <c r="BF73" s="109" t="str">
        <f>'Order Form'!BD83</f>
        <v/>
      </c>
      <c r="BG73" s="109" t="str">
        <f>'Order Form'!BE83</f>
        <v/>
      </c>
      <c r="BH73" s="109" t="str">
        <f>'Order Form'!BF83</f>
        <v/>
      </c>
      <c r="BI73" s="109" t="str">
        <f>'Order Form'!BG83</f>
        <v/>
      </c>
      <c r="BJ73" s="109" t="str">
        <f>'Order Form'!BH83</f>
        <v/>
      </c>
      <c r="BK73" s="110" t="str">
        <f>'Order Form'!BI83</f>
        <v/>
      </c>
      <c r="BL73" s="110" t="str">
        <f>'Order Form'!BJ83</f>
        <v/>
      </c>
      <c r="BM73" s="110" t="str">
        <f>'Order Form'!BK83</f>
        <v/>
      </c>
      <c r="BN73" s="110" t="str">
        <f>'Order Form'!BL83</f>
        <v/>
      </c>
      <c r="BO73" s="109" t="str">
        <f>'Order Form'!BM83</f>
        <v/>
      </c>
      <c r="BP73" s="109" t="str">
        <f>'Order Form'!BN83</f>
        <v/>
      </c>
      <c r="BQ73" s="109" t="str">
        <f>'Order Form'!BO83</f>
        <v/>
      </c>
      <c r="BR73" s="109" t="str">
        <f>'Order Form'!BP83</f>
        <v/>
      </c>
      <c r="BS73" s="109" t="str">
        <f>'Order Form'!BQ83</f>
        <v/>
      </c>
      <c r="BT73" s="109" t="str">
        <f>'Order Form'!BR83</f>
        <v/>
      </c>
      <c r="BU73" s="109" t="str">
        <f>'Order Form'!BS83</f>
        <v/>
      </c>
      <c r="BV73" s="109" t="str">
        <f>'Order Form'!BT83</f>
        <v/>
      </c>
      <c r="BW73" s="109" t="str">
        <f>'Order Form'!BU83</f>
        <v/>
      </c>
      <c r="BX73" s="109" t="str">
        <f>'Order Form'!BV83</f>
        <v/>
      </c>
      <c r="BY73" s="109" t="str">
        <f>'Order Form'!BW83</f>
        <v/>
      </c>
      <c r="BZ73" s="109" t="str">
        <f>'Order Form'!BX83</f>
        <v/>
      </c>
      <c r="CA73" s="109" t="str">
        <f>'Order Form'!BY83</f>
        <v/>
      </c>
      <c r="CB73" s="109" t="str">
        <f>'Order Form'!BZ83</f>
        <v/>
      </c>
      <c r="CC73" s="109" t="str">
        <f>'Order Form'!CA83</f>
        <v/>
      </c>
      <c r="CD73" s="109" t="str">
        <f>'Order Form'!CB83</f>
        <v/>
      </c>
      <c r="CE73" s="109" t="str">
        <f>'Order Form'!CC83</f>
        <v/>
      </c>
      <c r="CF73" s="109" t="str">
        <f>IF($V73=0,"",'Order Form'!CD83*$V73*$CH73)</f>
        <v/>
      </c>
      <c r="CG73" s="109" t="str">
        <f>IF($V73=0,"",'Order Form'!CE83)</f>
        <v/>
      </c>
      <c r="CH73" s="109" t="str">
        <f>'Order Form'!CF83</f>
        <v/>
      </c>
      <c r="CI73" s="109" t="str">
        <f>'Order Form'!CG83</f>
        <v/>
      </c>
      <c r="CJ73" s="109" t="str">
        <f>'Order Form'!CH83</f>
        <v/>
      </c>
      <c r="CK73" s="109" t="str">
        <f>'Order Form'!CI83</f>
        <v/>
      </c>
    </row>
    <row r="74" spans="22:89" s="39" customFormat="1" x14ac:dyDescent="0.25">
      <c r="V74" s="39">
        <f>'Order Form'!B84</f>
        <v>0</v>
      </c>
      <c r="W74" s="9">
        <v>66</v>
      </c>
      <c r="X74" s="126" t="str">
        <f>'Order Form'!Y84</f>
        <v/>
      </c>
      <c r="Y74" s="109" t="str">
        <f>'Order Form'!Z84</f>
        <v/>
      </c>
      <c r="Z74" s="109" t="str">
        <f>'Order Form'!AA84</f>
        <v/>
      </c>
      <c r="AA74" s="109" t="str">
        <f>'Order Form'!AB84</f>
        <v/>
      </c>
      <c r="AB74" s="109" t="str">
        <f>'Order Form'!AC84</f>
        <v/>
      </c>
      <c r="AC74" s="109" t="str">
        <f>'Order Form'!AD84</f>
        <v/>
      </c>
      <c r="AD74" s="109" t="str">
        <f>'Order Form'!AE84</f>
        <v/>
      </c>
      <c r="AE74" s="109" t="str">
        <f>'Order Form'!AJ84</f>
        <v/>
      </c>
      <c r="AF74" s="109" t="str">
        <f>'Order Form'!AK84</f>
        <v/>
      </c>
      <c r="AG74" s="109" t="str">
        <f>'Order Form'!AL84</f>
        <v/>
      </c>
      <c r="AH74" s="109" t="str">
        <f>'Order Form'!AM84</f>
        <v/>
      </c>
      <c r="AI74" s="109" t="str">
        <f>'Order Form'!AN84</f>
        <v/>
      </c>
      <c r="AJ74" s="109" t="str">
        <f>'Order Form'!AO84</f>
        <v/>
      </c>
      <c r="AK74" s="109" t="str">
        <f>'Order Form'!AP84</f>
        <v/>
      </c>
      <c r="AL74" s="109" t="str">
        <f>'Order Form'!AQ84</f>
        <v/>
      </c>
      <c r="AM74" s="109" t="str">
        <f>'Order Form'!AR84</f>
        <v/>
      </c>
      <c r="AN74" s="109"/>
      <c r="AO74" s="109" t="str">
        <f>IF($V74=0,"",'Order Form'!AF84*$V74*$CH74)</f>
        <v/>
      </c>
      <c r="AP74" s="109" t="str">
        <f>IF($V74=0,"",'Order Form'!AG84*$V74*$CH74)</f>
        <v/>
      </c>
      <c r="AQ74" s="109" t="str">
        <f>'Order Form'!AH84</f>
        <v/>
      </c>
      <c r="AR74" s="109" t="str">
        <f>'Order Form'!AI84</f>
        <v/>
      </c>
      <c r="AU74" s="109" t="str">
        <f>IF(V74=0,"",'Order Form'!AS84*V74*CI74)</f>
        <v/>
      </c>
      <c r="AV74" s="109" t="str">
        <f>IF(V74=0,"",'Order Form'!AT84*V74*CI74)</f>
        <v/>
      </c>
      <c r="AW74" s="109" t="str">
        <f>'Order Form'!AU84</f>
        <v/>
      </c>
      <c r="AX74" s="109" t="str">
        <f>'Order Form'!AV84</f>
        <v/>
      </c>
      <c r="AY74" s="109" t="str">
        <f>'Order Form'!AW84</f>
        <v/>
      </c>
      <c r="AZ74" s="109" t="str">
        <f>'Order Form'!AX84</f>
        <v/>
      </c>
      <c r="BA74" s="109" t="str">
        <f>'Order Form'!AY84</f>
        <v/>
      </c>
      <c r="BB74" s="109" t="str">
        <f>'Order Form'!AZ84</f>
        <v/>
      </c>
      <c r="BC74" s="109" t="str">
        <f>'Order Form'!BA84</f>
        <v/>
      </c>
      <c r="BD74" s="109" t="str">
        <f>'Order Form'!BB84</f>
        <v/>
      </c>
      <c r="BE74" s="109" t="str">
        <f>'Order Form'!BC84</f>
        <v/>
      </c>
      <c r="BF74" s="109" t="str">
        <f>'Order Form'!BD84</f>
        <v/>
      </c>
      <c r="BG74" s="109" t="str">
        <f>'Order Form'!BE84</f>
        <v/>
      </c>
      <c r="BH74" s="109" t="str">
        <f>'Order Form'!BF84</f>
        <v/>
      </c>
      <c r="BI74" s="109" t="str">
        <f>'Order Form'!BG84</f>
        <v/>
      </c>
      <c r="BJ74" s="109" t="str">
        <f>'Order Form'!BH84</f>
        <v/>
      </c>
      <c r="BK74" s="110" t="str">
        <f>'Order Form'!BI84</f>
        <v/>
      </c>
      <c r="BL74" s="110" t="str">
        <f>'Order Form'!BJ84</f>
        <v/>
      </c>
      <c r="BM74" s="110" t="str">
        <f>'Order Form'!BK84</f>
        <v/>
      </c>
      <c r="BN74" s="110" t="str">
        <f>'Order Form'!BL84</f>
        <v/>
      </c>
      <c r="BO74" s="109" t="str">
        <f>'Order Form'!BM84</f>
        <v/>
      </c>
      <c r="BP74" s="109" t="str">
        <f>'Order Form'!BN84</f>
        <v/>
      </c>
      <c r="BQ74" s="109" t="str">
        <f>'Order Form'!BO84</f>
        <v/>
      </c>
      <c r="BR74" s="109" t="str">
        <f>'Order Form'!BP84</f>
        <v/>
      </c>
      <c r="BS74" s="109" t="str">
        <f>'Order Form'!BQ84</f>
        <v/>
      </c>
      <c r="BT74" s="109" t="str">
        <f>'Order Form'!BR84</f>
        <v/>
      </c>
      <c r="BU74" s="109" t="str">
        <f>'Order Form'!BS84</f>
        <v/>
      </c>
      <c r="BV74" s="109" t="str">
        <f>'Order Form'!BT84</f>
        <v/>
      </c>
      <c r="BW74" s="109" t="str">
        <f>'Order Form'!BU84</f>
        <v/>
      </c>
      <c r="BX74" s="109" t="str">
        <f>'Order Form'!BV84</f>
        <v/>
      </c>
      <c r="BY74" s="109" t="str">
        <f>'Order Form'!BW84</f>
        <v/>
      </c>
      <c r="BZ74" s="109" t="str">
        <f>'Order Form'!BX84</f>
        <v/>
      </c>
      <c r="CA74" s="109" t="str">
        <f>'Order Form'!BY84</f>
        <v/>
      </c>
      <c r="CB74" s="109" t="str">
        <f>'Order Form'!BZ84</f>
        <v/>
      </c>
      <c r="CC74" s="109" t="str">
        <f>'Order Form'!CA84</f>
        <v/>
      </c>
      <c r="CD74" s="109" t="str">
        <f>'Order Form'!CB84</f>
        <v/>
      </c>
      <c r="CE74" s="109" t="str">
        <f>'Order Form'!CC84</f>
        <v/>
      </c>
      <c r="CF74" s="109" t="str">
        <f>IF($V74=0,"",'Order Form'!CD84*$V74*$CH74)</f>
        <v/>
      </c>
      <c r="CG74" s="109" t="str">
        <f>IF($V74=0,"",'Order Form'!CE84)</f>
        <v/>
      </c>
      <c r="CH74" s="109" t="str">
        <f>'Order Form'!CF84</f>
        <v/>
      </c>
      <c r="CI74" s="109" t="str">
        <f>'Order Form'!CG84</f>
        <v/>
      </c>
      <c r="CJ74" s="109" t="str">
        <f>'Order Form'!CH84</f>
        <v/>
      </c>
      <c r="CK74" s="109" t="str">
        <f>'Order Form'!CI84</f>
        <v/>
      </c>
    </row>
    <row r="75" spans="22:89" s="39" customFormat="1" x14ac:dyDescent="0.25">
      <c r="V75" s="39">
        <f>'Order Form'!B85</f>
        <v>0</v>
      </c>
      <c r="W75" s="9">
        <v>67</v>
      </c>
      <c r="X75" s="126" t="str">
        <f>'Order Form'!Y85</f>
        <v/>
      </c>
      <c r="Y75" s="109" t="str">
        <f>'Order Form'!Z85</f>
        <v/>
      </c>
      <c r="Z75" s="109" t="str">
        <f>'Order Form'!AA85</f>
        <v/>
      </c>
      <c r="AA75" s="109" t="str">
        <f>'Order Form'!AB85</f>
        <v/>
      </c>
      <c r="AB75" s="109" t="str">
        <f>'Order Form'!AC85</f>
        <v/>
      </c>
      <c r="AC75" s="109" t="str">
        <f>'Order Form'!AD85</f>
        <v/>
      </c>
      <c r="AD75" s="109" t="str">
        <f>'Order Form'!AE85</f>
        <v/>
      </c>
      <c r="AE75" s="109" t="str">
        <f>'Order Form'!AJ85</f>
        <v/>
      </c>
      <c r="AF75" s="109" t="str">
        <f>'Order Form'!AK85</f>
        <v/>
      </c>
      <c r="AG75" s="109" t="str">
        <f>'Order Form'!AL85</f>
        <v/>
      </c>
      <c r="AH75" s="109" t="str">
        <f>'Order Form'!AM85</f>
        <v/>
      </c>
      <c r="AI75" s="109" t="str">
        <f>'Order Form'!AN85</f>
        <v/>
      </c>
      <c r="AJ75" s="109" t="str">
        <f>'Order Form'!AO85</f>
        <v/>
      </c>
      <c r="AK75" s="109" t="str">
        <f>'Order Form'!AP85</f>
        <v/>
      </c>
      <c r="AL75" s="109" t="str">
        <f>'Order Form'!AQ85</f>
        <v/>
      </c>
      <c r="AM75" s="109" t="str">
        <f>'Order Form'!AR85</f>
        <v/>
      </c>
      <c r="AN75" s="109"/>
      <c r="AO75" s="109" t="str">
        <f>IF($V75=0,"",'Order Form'!AF85*$V75*$CH75)</f>
        <v/>
      </c>
      <c r="AP75" s="109" t="str">
        <f>IF($V75=0,"",'Order Form'!AG85*$V75*$CH75)</f>
        <v/>
      </c>
      <c r="AQ75" s="109" t="str">
        <f>'Order Form'!AH85</f>
        <v/>
      </c>
      <c r="AR75" s="109" t="str">
        <f>'Order Form'!AI85</f>
        <v/>
      </c>
      <c r="AU75" s="109" t="str">
        <f>IF(V75=0,"",'Order Form'!AS85*V75*CI75)</f>
        <v/>
      </c>
      <c r="AV75" s="109" t="str">
        <f>IF(V75=0,"",'Order Form'!AT85*V75*CI75)</f>
        <v/>
      </c>
      <c r="AW75" s="109" t="str">
        <f>'Order Form'!AU85</f>
        <v/>
      </c>
      <c r="AX75" s="109" t="str">
        <f>'Order Form'!AV85</f>
        <v/>
      </c>
      <c r="AY75" s="109" t="str">
        <f>'Order Form'!AW85</f>
        <v/>
      </c>
      <c r="AZ75" s="109" t="str">
        <f>'Order Form'!AX85</f>
        <v/>
      </c>
      <c r="BA75" s="109" t="str">
        <f>'Order Form'!AY85</f>
        <v/>
      </c>
      <c r="BB75" s="109" t="str">
        <f>'Order Form'!AZ85</f>
        <v/>
      </c>
      <c r="BC75" s="109" t="str">
        <f>'Order Form'!BA85</f>
        <v/>
      </c>
      <c r="BD75" s="109" t="str">
        <f>'Order Form'!BB85</f>
        <v/>
      </c>
      <c r="BE75" s="109" t="str">
        <f>'Order Form'!BC85</f>
        <v/>
      </c>
      <c r="BF75" s="109" t="str">
        <f>'Order Form'!BD85</f>
        <v/>
      </c>
      <c r="BG75" s="109" t="str">
        <f>'Order Form'!BE85</f>
        <v/>
      </c>
      <c r="BH75" s="109" t="str">
        <f>'Order Form'!BF85</f>
        <v/>
      </c>
      <c r="BI75" s="109" t="str">
        <f>'Order Form'!BG85</f>
        <v/>
      </c>
      <c r="BJ75" s="109" t="str">
        <f>'Order Form'!BH85</f>
        <v/>
      </c>
      <c r="BK75" s="110" t="str">
        <f>'Order Form'!BI85</f>
        <v/>
      </c>
      <c r="BL75" s="110" t="str">
        <f>'Order Form'!BJ85</f>
        <v/>
      </c>
      <c r="BM75" s="110" t="str">
        <f>'Order Form'!BK85</f>
        <v/>
      </c>
      <c r="BN75" s="110" t="str">
        <f>'Order Form'!BL85</f>
        <v/>
      </c>
      <c r="BO75" s="109" t="str">
        <f>'Order Form'!BM85</f>
        <v/>
      </c>
      <c r="BP75" s="109" t="str">
        <f>'Order Form'!BN85</f>
        <v/>
      </c>
      <c r="BQ75" s="109" t="str">
        <f>'Order Form'!BO85</f>
        <v/>
      </c>
      <c r="BR75" s="109" t="str">
        <f>'Order Form'!BP85</f>
        <v/>
      </c>
      <c r="BS75" s="109" t="str">
        <f>'Order Form'!BQ85</f>
        <v/>
      </c>
      <c r="BT75" s="109" t="str">
        <f>'Order Form'!BR85</f>
        <v/>
      </c>
      <c r="BU75" s="109" t="str">
        <f>'Order Form'!BS85</f>
        <v/>
      </c>
      <c r="BV75" s="109" t="str">
        <f>'Order Form'!BT85</f>
        <v/>
      </c>
      <c r="BW75" s="109" t="str">
        <f>'Order Form'!BU85</f>
        <v/>
      </c>
      <c r="BX75" s="109" t="str">
        <f>'Order Form'!BV85</f>
        <v/>
      </c>
      <c r="BY75" s="109" t="str">
        <f>'Order Form'!BW85</f>
        <v/>
      </c>
      <c r="BZ75" s="109" t="str">
        <f>'Order Form'!BX85</f>
        <v/>
      </c>
      <c r="CA75" s="109" t="str">
        <f>'Order Form'!BY85</f>
        <v/>
      </c>
      <c r="CB75" s="109" t="str">
        <f>'Order Form'!BZ85</f>
        <v/>
      </c>
      <c r="CC75" s="109" t="str">
        <f>'Order Form'!CA85</f>
        <v/>
      </c>
      <c r="CD75" s="109" t="str">
        <f>'Order Form'!CB85</f>
        <v/>
      </c>
      <c r="CE75" s="109" t="str">
        <f>'Order Form'!CC85</f>
        <v/>
      </c>
      <c r="CF75" s="109" t="str">
        <f>IF($V75=0,"",'Order Form'!CD85*$V75*$CH75)</f>
        <v/>
      </c>
      <c r="CG75" s="109" t="str">
        <f>IF($V75=0,"",'Order Form'!CE85)</f>
        <v/>
      </c>
      <c r="CH75" s="109" t="str">
        <f>'Order Form'!CF85</f>
        <v/>
      </c>
      <c r="CI75" s="109" t="str">
        <f>'Order Form'!CG85</f>
        <v/>
      </c>
      <c r="CJ75" s="109" t="str">
        <f>'Order Form'!CH85</f>
        <v/>
      </c>
      <c r="CK75" s="109" t="str">
        <f>'Order Form'!CI85</f>
        <v/>
      </c>
    </row>
    <row r="76" spans="22:89" s="39" customFormat="1" x14ac:dyDescent="0.25">
      <c r="V76" s="39">
        <f>'Order Form'!B86</f>
        <v>0</v>
      </c>
      <c r="W76" s="9">
        <v>68</v>
      </c>
      <c r="X76" s="126" t="str">
        <f>'Order Form'!Y86</f>
        <v/>
      </c>
      <c r="Y76" s="109" t="str">
        <f>'Order Form'!Z86</f>
        <v/>
      </c>
      <c r="Z76" s="109" t="str">
        <f>'Order Form'!AA86</f>
        <v/>
      </c>
      <c r="AA76" s="109" t="str">
        <f>'Order Form'!AB86</f>
        <v/>
      </c>
      <c r="AB76" s="109" t="str">
        <f>'Order Form'!AC86</f>
        <v/>
      </c>
      <c r="AC76" s="109" t="str">
        <f>'Order Form'!AD86</f>
        <v/>
      </c>
      <c r="AD76" s="109" t="str">
        <f>'Order Form'!AE86</f>
        <v/>
      </c>
      <c r="AE76" s="109" t="str">
        <f>'Order Form'!AJ86</f>
        <v/>
      </c>
      <c r="AF76" s="109" t="str">
        <f>'Order Form'!AK86</f>
        <v/>
      </c>
      <c r="AG76" s="109" t="str">
        <f>'Order Form'!AL86</f>
        <v/>
      </c>
      <c r="AH76" s="109" t="str">
        <f>'Order Form'!AM86</f>
        <v/>
      </c>
      <c r="AI76" s="109" t="str">
        <f>'Order Form'!AN86</f>
        <v/>
      </c>
      <c r="AJ76" s="109" t="str">
        <f>'Order Form'!AO86</f>
        <v/>
      </c>
      <c r="AK76" s="109" t="str">
        <f>'Order Form'!AP86</f>
        <v/>
      </c>
      <c r="AL76" s="109" t="str">
        <f>'Order Form'!AQ86</f>
        <v/>
      </c>
      <c r="AM76" s="109" t="str">
        <f>'Order Form'!AR86</f>
        <v/>
      </c>
      <c r="AN76" s="109"/>
      <c r="AO76" s="109" t="str">
        <f>IF($V76=0,"",'Order Form'!AF86*$V76*$CH76)</f>
        <v/>
      </c>
      <c r="AP76" s="109" t="str">
        <f>IF($V76=0,"",'Order Form'!AG86*$V76*$CH76)</f>
        <v/>
      </c>
      <c r="AQ76" s="109" t="str">
        <f>'Order Form'!AH86</f>
        <v/>
      </c>
      <c r="AR76" s="109" t="str">
        <f>'Order Form'!AI86</f>
        <v/>
      </c>
      <c r="AU76" s="109" t="str">
        <f>IF(V76=0,"",'Order Form'!AS86*V76*CI76)</f>
        <v/>
      </c>
      <c r="AV76" s="109" t="str">
        <f>IF(V76=0,"",'Order Form'!AT86*V76*CI76)</f>
        <v/>
      </c>
      <c r="AW76" s="109" t="str">
        <f>'Order Form'!AU86</f>
        <v/>
      </c>
      <c r="AX76" s="109" t="str">
        <f>'Order Form'!AV86</f>
        <v/>
      </c>
      <c r="AY76" s="109" t="str">
        <f>'Order Form'!AW86</f>
        <v/>
      </c>
      <c r="AZ76" s="109" t="str">
        <f>'Order Form'!AX86</f>
        <v/>
      </c>
      <c r="BA76" s="109" t="str">
        <f>'Order Form'!AY86</f>
        <v/>
      </c>
      <c r="BB76" s="109" t="str">
        <f>'Order Form'!AZ86</f>
        <v/>
      </c>
      <c r="BC76" s="109" t="str">
        <f>'Order Form'!BA86</f>
        <v/>
      </c>
      <c r="BD76" s="109" t="str">
        <f>'Order Form'!BB86</f>
        <v/>
      </c>
      <c r="BE76" s="109" t="str">
        <f>'Order Form'!BC86</f>
        <v/>
      </c>
      <c r="BF76" s="109" t="str">
        <f>'Order Form'!BD86</f>
        <v/>
      </c>
      <c r="BG76" s="109" t="str">
        <f>'Order Form'!BE86</f>
        <v/>
      </c>
      <c r="BH76" s="109" t="str">
        <f>'Order Form'!BF86</f>
        <v/>
      </c>
      <c r="BI76" s="109" t="str">
        <f>'Order Form'!BG86</f>
        <v/>
      </c>
      <c r="BJ76" s="109" t="str">
        <f>'Order Form'!BH86</f>
        <v/>
      </c>
      <c r="BK76" s="110" t="str">
        <f>'Order Form'!BI86</f>
        <v/>
      </c>
      <c r="BL76" s="110" t="str">
        <f>'Order Form'!BJ86</f>
        <v/>
      </c>
      <c r="BM76" s="110" t="str">
        <f>'Order Form'!BK86</f>
        <v/>
      </c>
      <c r="BN76" s="110" t="str">
        <f>'Order Form'!BL86</f>
        <v/>
      </c>
      <c r="BO76" s="109" t="str">
        <f>'Order Form'!BM86</f>
        <v/>
      </c>
      <c r="BP76" s="109" t="str">
        <f>'Order Form'!BN86</f>
        <v/>
      </c>
      <c r="BQ76" s="109" t="str">
        <f>'Order Form'!BO86</f>
        <v/>
      </c>
      <c r="BR76" s="109" t="str">
        <f>'Order Form'!BP86</f>
        <v/>
      </c>
      <c r="BS76" s="109" t="str">
        <f>'Order Form'!BQ86</f>
        <v/>
      </c>
      <c r="BT76" s="109" t="str">
        <f>'Order Form'!BR86</f>
        <v/>
      </c>
      <c r="BU76" s="109" t="str">
        <f>'Order Form'!BS86</f>
        <v/>
      </c>
      <c r="BV76" s="109" t="str">
        <f>'Order Form'!BT86</f>
        <v/>
      </c>
      <c r="BW76" s="109" t="str">
        <f>'Order Form'!BU86</f>
        <v/>
      </c>
      <c r="BX76" s="109" t="str">
        <f>'Order Form'!BV86</f>
        <v/>
      </c>
      <c r="BY76" s="109" t="str">
        <f>'Order Form'!BW86</f>
        <v/>
      </c>
      <c r="BZ76" s="109" t="str">
        <f>'Order Form'!BX86</f>
        <v/>
      </c>
      <c r="CA76" s="109" t="str">
        <f>'Order Form'!BY86</f>
        <v/>
      </c>
      <c r="CB76" s="109" t="str">
        <f>'Order Form'!BZ86</f>
        <v/>
      </c>
      <c r="CC76" s="109" t="str">
        <f>'Order Form'!CA86</f>
        <v/>
      </c>
      <c r="CD76" s="109" t="str">
        <f>'Order Form'!CB86</f>
        <v/>
      </c>
      <c r="CE76" s="109" t="str">
        <f>'Order Form'!CC86</f>
        <v/>
      </c>
      <c r="CF76" s="109" t="str">
        <f>IF($V76=0,"",'Order Form'!CD86*$V76*$CH76)</f>
        <v/>
      </c>
      <c r="CG76" s="109" t="str">
        <f>IF($V76=0,"",'Order Form'!CE86)</f>
        <v/>
      </c>
      <c r="CH76" s="109" t="str">
        <f>'Order Form'!CF86</f>
        <v/>
      </c>
      <c r="CI76" s="109" t="str">
        <f>'Order Form'!CG86</f>
        <v/>
      </c>
      <c r="CJ76" s="109" t="str">
        <f>'Order Form'!CH86</f>
        <v/>
      </c>
      <c r="CK76" s="109" t="str">
        <f>'Order Form'!CI86</f>
        <v/>
      </c>
    </row>
    <row r="77" spans="22:89" s="39" customFormat="1" x14ac:dyDescent="0.25">
      <c r="V77" s="39">
        <f>'Order Form'!B87</f>
        <v>0</v>
      </c>
      <c r="W77" s="9">
        <v>69</v>
      </c>
      <c r="X77" s="126" t="str">
        <f>'Order Form'!Y87</f>
        <v/>
      </c>
      <c r="Y77" s="109" t="str">
        <f>'Order Form'!Z87</f>
        <v/>
      </c>
      <c r="Z77" s="109" t="str">
        <f>'Order Form'!AA87</f>
        <v/>
      </c>
      <c r="AA77" s="109" t="str">
        <f>'Order Form'!AB87</f>
        <v/>
      </c>
      <c r="AB77" s="109" t="str">
        <f>'Order Form'!AC87</f>
        <v/>
      </c>
      <c r="AC77" s="109" t="str">
        <f>'Order Form'!AD87</f>
        <v/>
      </c>
      <c r="AD77" s="109" t="str">
        <f>'Order Form'!AE87</f>
        <v/>
      </c>
      <c r="AE77" s="109" t="str">
        <f>'Order Form'!AJ87</f>
        <v/>
      </c>
      <c r="AF77" s="109" t="str">
        <f>'Order Form'!AK87</f>
        <v/>
      </c>
      <c r="AG77" s="109" t="str">
        <f>'Order Form'!AL87</f>
        <v/>
      </c>
      <c r="AH77" s="109" t="str">
        <f>'Order Form'!AM87</f>
        <v/>
      </c>
      <c r="AI77" s="109" t="str">
        <f>'Order Form'!AN87</f>
        <v/>
      </c>
      <c r="AJ77" s="109" t="str">
        <f>'Order Form'!AO87</f>
        <v/>
      </c>
      <c r="AK77" s="109" t="str">
        <f>'Order Form'!AP87</f>
        <v/>
      </c>
      <c r="AL77" s="109" t="str">
        <f>'Order Form'!AQ87</f>
        <v/>
      </c>
      <c r="AM77" s="109" t="str">
        <f>'Order Form'!AR87</f>
        <v/>
      </c>
      <c r="AN77" s="109"/>
      <c r="AO77" s="109" t="str">
        <f>IF($V77=0,"",'Order Form'!AF87*$V77*$CH77)</f>
        <v/>
      </c>
      <c r="AP77" s="109" t="str">
        <f>IF($V77=0,"",'Order Form'!AG87*$V77*$CH77)</f>
        <v/>
      </c>
      <c r="AQ77" s="109" t="str">
        <f>'Order Form'!AH87</f>
        <v/>
      </c>
      <c r="AR77" s="109" t="str">
        <f>'Order Form'!AI87</f>
        <v/>
      </c>
      <c r="AU77" s="109" t="str">
        <f>IF(V77=0,"",'Order Form'!AS87*V77*CI77)</f>
        <v/>
      </c>
      <c r="AV77" s="109" t="str">
        <f>IF(V77=0,"",'Order Form'!AT87*V77*CI77)</f>
        <v/>
      </c>
      <c r="AW77" s="109" t="str">
        <f>'Order Form'!AU87</f>
        <v/>
      </c>
      <c r="AX77" s="109" t="str">
        <f>'Order Form'!AV87</f>
        <v/>
      </c>
      <c r="AY77" s="109" t="str">
        <f>'Order Form'!AW87</f>
        <v/>
      </c>
      <c r="AZ77" s="109" t="str">
        <f>'Order Form'!AX87</f>
        <v/>
      </c>
      <c r="BA77" s="109" t="str">
        <f>'Order Form'!AY87</f>
        <v/>
      </c>
      <c r="BB77" s="109" t="str">
        <f>'Order Form'!AZ87</f>
        <v/>
      </c>
      <c r="BC77" s="109" t="str">
        <f>'Order Form'!BA87</f>
        <v/>
      </c>
      <c r="BD77" s="109" t="str">
        <f>'Order Form'!BB87</f>
        <v/>
      </c>
      <c r="BE77" s="109" t="str">
        <f>'Order Form'!BC87</f>
        <v/>
      </c>
      <c r="BF77" s="109" t="str">
        <f>'Order Form'!BD87</f>
        <v/>
      </c>
      <c r="BG77" s="109" t="str">
        <f>'Order Form'!BE87</f>
        <v/>
      </c>
      <c r="BH77" s="109" t="str">
        <f>'Order Form'!BF87</f>
        <v/>
      </c>
      <c r="BI77" s="109" t="str">
        <f>'Order Form'!BG87</f>
        <v/>
      </c>
      <c r="BJ77" s="109" t="str">
        <f>'Order Form'!BH87</f>
        <v/>
      </c>
      <c r="BK77" s="110" t="str">
        <f>'Order Form'!BI87</f>
        <v/>
      </c>
      <c r="BL77" s="110" t="str">
        <f>'Order Form'!BJ87</f>
        <v/>
      </c>
      <c r="BM77" s="110" t="str">
        <f>'Order Form'!BK87</f>
        <v/>
      </c>
      <c r="BN77" s="110" t="str">
        <f>'Order Form'!BL87</f>
        <v/>
      </c>
      <c r="BO77" s="109" t="str">
        <f>'Order Form'!BM87</f>
        <v/>
      </c>
      <c r="BP77" s="109" t="str">
        <f>'Order Form'!BN87</f>
        <v/>
      </c>
      <c r="BQ77" s="109" t="str">
        <f>'Order Form'!BO87</f>
        <v/>
      </c>
      <c r="BR77" s="109" t="str">
        <f>'Order Form'!BP87</f>
        <v/>
      </c>
      <c r="BS77" s="109" t="str">
        <f>'Order Form'!BQ87</f>
        <v/>
      </c>
      <c r="BT77" s="109" t="str">
        <f>'Order Form'!BR87</f>
        <v/>
      </c>
      <c r="BU77" s="109" t="str">
        <f>'Order Form'!BS87</f>
        <v/>
      </c>
      <c r="BV77" s="109" t="str">
        <f>'Order Form'!BT87</f>
        <v/>
      </c>
      <c r="BW77" s="109" t="str">
        <f>'Order Form'!BU87</f>
        <v/>
      </c>
      <c r="BX77" s="109" t="str">
        <f>'Order Form'!BV87</f>
        <v/>
      </c>
      <c r="BY77" s="109" t="str">
        <f>'Order Form'!BW87</f>
        <v/>
      </c>
      <c r="BZ77" s="109" t="str">
        <f>'Order Form'!BX87</f>
        <v/>
      </c>
      <c r="CA77" s="109" t="str">
        <f>'Order Form'!BY87</f>
        <v/>
      </c>
      <c r="CB77" s="109" t="str">
        <f>'Order Form'!BZ87</f>
        <v/>
      </c>
      <c r="CC77" s="109" t="str">
        <f>'Order Form'!CA87</f>
        <v/>
      </c>
      <c r="CD77" s="109" t="str">
        <f>'Order Form'!CB87</f>
        <v/>
      </c>
      <c r="CE77" s="109" t="str">
        <f>'Order Form'!CC87</f>
        <v/>
      </c>
      <c r="CF77" s="109" t="str">
        <f>IF($V77=0,"",'Order Form'!CD87*$V77*$CH77)</f>
        <v/>
      </c>
      <c r="CG77" s="109" t="str">
        <f>IF($V77=0,"",'Order Form'!CE87)</f>
        <v/>
      </c>
      <c r="CH77" s="109" t="str">
        <f>'Order Form'!CF87</f>
        <v/>
      </c>
      <c r="CI77" s="109" t="str">
        <f>'Order Form'!CG87</f>
        <v/>
      </c>
      <c r="CJ77" s="109" t="str">
        <f>'Order Form'!CH87</f>
        <v/>
      </c>
      <c r="CK77" s="109" t="str">
        <f>'Order Form'!CI87</f>
        <v/>
      </c>
    </row>
    <row r="78" spans="22:89" s="39" customFormat="1" x14ac:dyDescent="0.25">
      <c r="V78" s="39">
        <f>'Order Form'!B88</f>
        <v>0</v>
      </c>
      <c r="W78" s="9">
        <v>70</v>
      </c>
      <c r="X78" s="126" t="str">
        <f>'Order Form'!Y88</f>
        <v/>
      </c>
      <c r="Y78" s="109" t="str">
        <f>'Order Form'!Z88</f>
        <v/>
      </c>
      <c r="Z78" s="109" t="str">
        <f>'Order Form'!AA88</f>
        <v/>
      </c>
      <c r="AA78" s="109" t="str">
        <f>'Order Form'!AB88</f>
        <v/>
      </c>
      <c r="AB78" s="109" t="str">
        <f>'Order Form'!AC88</f>
        <v/>
      </c>
      <c r="AC78" s="109" t="str">
        <f>'Order Form'!AD88</f>
        <v/>
      </c>
      <c r="AD78" s="109" t="str">
        <f>'Order Form'!AE88</f>
        <v/>
      </c>
      <c r="AE78" s="109" t="str">
        <f>'Order Form'!AJ88</f>
        <v/>
      </c>
      <c r="AF78" s="109" t="str">
        <f>'Order Form'!AK88</f>
        <v/>
      </c>
      <c r="AG78" s="109" t="str">
        <f>'Order Form'!AL88</f>
        <v/>
      </c>
      <c r="AH78" s="109" t="str">
        <f>'Order Form'!AM88</f>
        <v/>
      </c>
      <c r="AI78" s="109" t="str">
        <f>'Order Form'!AN88</f>
        <v/>
      </c>
      <c r="AJ78" s="109" t="str">
        <f>'Order Form'!AO88</f>
        <v/>
      </c>
      <c r="AK78" s="109" t="str">
        <f>'Order Form'!AP88</f>
        <v/>
      </c>
      <c r="AL78" s="109" t="str">
        <f>'Order Form'!AQ88</f>
        <v/>
      </c>
      <c r="AM78" s="109" t="str">
        <f>'Order Form'!AR88</f>
        <v/>
      </c>
      <c r="AN78" s="109"/>
      <c r="AO78" s="109" t="str">
        <f>IF($V78=0,"",'Order Form'!AF88*$V78*$CH78)</f>
        <v/>
      </c>
      <c r="AP78" s="109" t="str">
        <f>IF($V78=0,"",'Order Form'!AG88*$V78*$CH78)</f>
        <v/>
      </c>
      <c r="AQ78" s="109" t="str">
        <f>'Order Form'!AH88</f>
        <v/>
      </c>
      <c r="AR78" s="109" t="str">
        <f>'Order Form'!AI88</f>
        <v/>
      </c>
      <c r="AU78" s="109" t="str">
        <f>IF(V78=0,"",'Order Form'!AS88*V78*CI78)</f>
        <v/>
      </c>
      <c r="AV78" s="109" t="str">
        <f>IF(V78=0,"",'Order Form'!AT88*V78*CI78)</f>
        <v/>
      </c>
      <c r="AW78" s="109" t="str">
        <f>'Order Form'!AU88</f>
        <v/>
      </c>
      <c r="AX78" s="109" t="str">
        <f>'Order Form'!AV88</f>
        <v/>
      </c>
      <c r="AY78" s="109" t="str">
        <f>'Order Form'!AW88</f>
        <v/>
      </c>
      <c r="AZ78" s="109" t="str">
        <f>'Order Form'!AX88</f>
        <v/>
      </c>
      <c r="BA78" s="109" t="str">
        <f>'Order Form'!AY88</f>
        <v/>
      </c>
      <c r="BB78" s="109" t="str">
        <f>'Order Form'!AZ88</f>
        <v/>
      </c>
      <c r="BC78" s="109" t="str">
        <f>'Order Form'!BA88</f>
        <v/>
      </c>
      <c r="BD78" s="109" t="str">
        <f>'Order Form'!BB88</f>
        <v/>
      </c>
      <c r="BE78" s="109" t="str">
        <f>'Order Form'!BC88</f>
        <v/>
      </c>
      <c r="BF78" s="109" t="str">
        <f>'Order Form'!BD88</f>
        <v/>
      </c>
      <c r="BG78" s="109" t="str">
        <f>'Order Form'!BE88</f>
        <v/>
      </c>
      <c r="BH78" s="109" t="str">
        <f>'Order Form'!BF88</f>
        <v/>
      </c>
      <c r="BI78" s="109" t="str">
        <f>'Order Form'!BG88</f>
        <v/>
      </c>
      <c r="BJ78" s="109" t="str">
        <f>'Order Form'!BH88</f>
        <v/>
      </c>
      <c r="BK78" s="110" t="str">
        <f>'Order Form'!BI88</f>
        <v/>
      </c>
      <c r="BL78" s="110" t="str">
        <f>'Order Form'!BJ88</f>
        <v/>
      </c>
      <c r="BM78" s="110" t="str">
        <f>'Order Form'!BK88</f>
        <v/>
      </c>
      <c r="BN78" s="110" t="str">
        <f>'Order Form'!BL88</f>
        <v/>
      </c>
      <c r="BO78" s="109" t="str">
        <f>'Order Form'!BM88</f>
        <v/>
      </c>
      <c r="BP78" s="109" t="str">
        <f>'Order Form'!BN88</f>
        <v/>
      </c>
      <c r="BQ78" s="109" t="str">
        <f>'Order Form'!BO88</f>
        <v/>
      </c>
      <c r="BR78" s="109" t="str">
        <f>'Order Form'!BP88</f>
        <v/>
      </c>
      <c r="BS78" s="109" t="str">
        <f>'Order Form'!BQ88</f>
        <v/>
      </c>
      <c r="BT78" s="109" t="str">
        <f>'Order Form'!BR88</f>
        <v/>
      </c>
      <c r="BU78" s="109" t="str">
        <f>'Order Form'!BS88</f>
        <v/>
      </c>
      <c r="BV78" s="109" t="str">
        <f>'Order Form'!BT88</f>
        <v/>
      </c>
      <c r="BW78" s="109" t="str">
        <f>'Order Form'!BU88</f>
        <v/>
      </c>
      <c r="BX78" s="109" t="str">
        <f>'Order Form'!BV88</f>
        <v/>
      </c>
      <c r="BY78" s="109" t="str">
        <f>'Order Form'!BW88</f>
        <v/>
      </c>
      <c r="BZ78" s="109" t="str">
        <f>'Order Form'!BX88</f>
        <v/>
      </c>
      <c r="CA78" s="109" t="str">
        <f>'Order Form'!BY88</f>
        <v/>
      </c>
      <c r="CB78" s="109" t="str">
        <f>'Order Form'!BZ88</f>
        <v/>
      </c>
      <c r="CC78" s="109" t="str">
        <f>'Order Form'!CA88</f>
        <v/>
      </c>
      <c r="CD78" s="109" t="str">
        <f>'Order Form'!CB88</f>
        <v/>
      </c>
      <c r="CE78" s="109" t="str">
        <f>'Order Form'!CC88</f>
        <v/>
      </c>
      <c r="CF78" s="109" t="str">
        <f>IF($V78=0,"",'Order Form'!CD88*$V78*$CH78)</f>
        <v/>
      </c>
      <c r="CG78" s="109" t="str">
        <f>IF($V78=0,"",'Order Form'!CE88)</f>
        <v/>
      </c>
      <c r="CH78" s="109" t="str">
        <f>'Order Form'!CF88</f>
        <v/>
      </c>
      <c r="CI78" s="109" t="str">
        <f>'Order Form'!CG88</f>
        <v/>
      </c>
      <c r="CJ78" s="109" t="str">
        <f>'Order Form'!CH88</f>
        <v/>
      </c>
      <c r="CK78" s="109" t="str">
        <f>'Order Form'!CI88</f>
        <v/>
      </c>
    </row>
    <row r="79" spans="22:89" s="39" customFormat="1" x14ac:dyDescent="0.25">
      <c r="V79" s="39">
        <f>'Order Form'!B89</f>
        <v>0</v>
      </c>
      <c r="W79" s="9">
        <v>71</v>
      </c>
      <c r="X79" s="126" t="str">
        <f>'Order Form'!Y89</f>
        <v/>
      </c>
      <c r="Y79" s="109" t="str">
        <f>'Order Form'!Z89</f>
        <v/>
      </c>
      <c r="Z79" s="109" t="str">
        <f>'Order Form'!AA89</f>
        <v/>
      </c>
      <c r="AA79" s="109" t="str">
        <f>'Order Form'!AB89</f>
        <v/>
      </c>
      <c r="AB79" s="109" t="str">
        <f>'Order Form'!AC89</f>
        <v/>
      </c>
      <c r="AC79" s="109" t="str">
        <f>'Order Form'!AD89</f>
        <v/>
      </c>
      <c r="AD79" s="109" t="str">
        <f>'Order Form'!AE89</f>
        <v/>
      </c>
      <c r="AE79" s="109" t="str">
        <f>'Order Form'!AJ89</f>
        <v/>
      </c>
      <c r="AF79" s="109" t="str">
        <f>'Order Form'!AK89</f>
        <v/>
      </c>
      <c r="AG79" s="109" t="str">
        <f>'Order Form'!AL89</f>
        <v/>
      </c>
      <c r="AH79" s="109" t="str">
        <f>'Order Form'!AM89</f>
        <v/>
      </c>
      <c r="AI79" s="109" t="str">
        <f>'Order Form'!AN89</f>
        <v/>
      </c>
      <c r="AJ79" s="109" t="str">
        <f>'Order Form'!AO89</f>
        <v/>
      </c>
      <c r="AK79" s="109" t="str">
        <f>'Order Form'!AP89</f>
        <v/>
      </c>
      <c r="AL79" s="109" t="str">
        <f>'Order Form'!AQ89</f>
        <v/>
      </c>
      <c r="AM79" s="109" t="str">
        <f>'Order Form'!AR89</f>
        <v/>
      </c>
      <c r="AN79" s="109"/>
      <c r="AO79" s="109" t="str">
        <f>IF($V79=0,"",'Order Form'!AF89*$V79*$CH79)</f>
        <v/>
      </c>
      <c r="AP79" s="109" t="str">
        <f>IF($V79=0,"",'Order Form'!AG89*$V79*$CH79)</f>
        <v/>
      </c>
      <c r="AQ79" s="109" t="str">
        <f>'Order Form'!AH89</f>
        <v/>
      </c>
      <c r="AR79" s="109" t="str">
        <f>'Order Form'!AI89</f>
        <v/>
      </c>
      <c r="AU79" s="109" t="str">
        <f>IF(V79=0,"",'Order Form'!AS89*V79*CI79)</f>
        <v/>
      </c>
      <c r="AV79" s="109" t="str">
        <f>IF(V79=0,"",'Order Form'!AT89*V79*CI79)</f>
        <v/>
      </c>
      <c r="AW79" s="109" t="str">
        <f>'Order Form'!AU89</f>
        <v/>
      </c>
      <c r="AX79" s="109" t="str">
        <f>'Order Form'!AV89</f>
        <v/>
      </c>
      <c r="AY79" s="109" t="str">
        <f>'Order Form'!AW89</f>
        <v/>
      </c>
      <c r="AZ79" s="109" t="str">
        <f>'Order Form'!AX89</f>
        <v/>
      </c>
      <c r="BA79" s="109" t="str">
        <f>'Order Form'!AY89</f>
        <v/>
      </c>
      <c r="BB79" s="109" t="str">
        <f>'Order Form'!AZ89</f>
        <v/>
      </c>
      <c r="BC79" s="109" t="str">
        <f>'Order Form'!BA89</f>
        <v/>
      </c>
      <c r="BD79" s="109" t="str">
        <f>'Order Form'!BB89</f>
        <v/>
      </c>
      <c r="BE79" s="109" t="str">
        <f>'Order Form'!BC89</f>
        <v/>
      </c>
      <c r="BF79" s="109" t="str">
        <f>'Order Form'!BD89</f>
        <v/>
      </c>
      <c r="BG79" s="109" t="str">
        <f>'Order Form'!BE89</f>
        <v/>
      </c>
      <c r="BH79" s="109" t="str">
        <f>'Order Form'!BF89</f>
        <v/>
      </c>
      <c r="BI79" s="109" t="str">
        <f>'Order Form'!BG89</f>
        <v/>
      </c>
      <c r="BJ79" s="109" t="str">
        <f>'Order Form'!BH89</f>
        <v/>
      </c>
      <c r="BK79" s="110" t="str">
        <f>'Order Form'!BI89</f>
        <v/>
      </c>
      <c r="BL79" s="110" t="str">
        <f>'Order Form'!BJ89</f>
        <v/>
      </c>
      <c r="BM79" s="110" t="str">
        <f>'Order Form'!BK89</f>
        <v/>
      </c>
      <c r="BN79" s="110" t="str">
        <f>'Order Form'!BL89</f>
        <v/>
      </c>
      <c r="BO79" s="109" t="str">
        <f>'Order Form'!BM89</f>
        <v/>
      </c>
      <c r="BP79" s="109" t="str">
        <f>'Order Form'!BN89</f>
        <v/>
      </c>
      <c r="BQ79" s="109" t="str">
        <f>'Order Form'!BO89</f>
        <v/>
      </c>
      <c r="BR79" s="109" t="str">
        <f>'Order Form'!BP89</f>
        <v/>
      </c>
      <c r="BS79" s="109" t="str">
        <f>'Order Form'!BQ89</f>
        <v/>
      </c>
      <c r="BT79" s="109" t="str">
        <f>'Order Form'!BR89</f>
        <v/>
      </c>
      <c r="BU79" s="109" t="str">
        <f>'Order Form'!BS89</f>
        <v/>
      </c>
      <c r="BV79" s="109" t="str">
        <f>'Order Form'!BT89</f>
        <v/>
      </c>
      <c r="BW79" s="109" t="str">
        <f>'Order Form'!BU89</f>
        <v/>
      </c>
      <c r="BX79" s="109" t="str">
        <f>'Order Form'!BV89</f>
        <v/>
      </c>
      <c r="BY79" s="109" t="str">
        <f>'Order Form'!BW89</f>
        <v/>
      </c>
      <c r="BZ79" s="109" t="str">
        <f>'Order Form'!BX89</f>
        <v/>
      </c>
      <c r="CA79" s="109" t="str">
        <f>'Order Form'!BY89</f>
        <v/>
      </c>
      <c r="CB79" s="109" t="str">
        <f>'Order Form'!BZ89</f>
        <v/>
      </c>
      <c r="CC79" s="109" t="str">
        <f>'Order Form'!CA89</f>
        <v/>
      </c>
      <c r="CD79" s="109" t="str">
        <f>'Order Form'!CB89</f>
        <v/>
      </c>
      <c r="CE79" s="109" t="str">
        <f>'Order Form'!CC89</f>
        <v/>
      </c>
      <c r="CF79" s="109" t="str">
        <f>IF($V79=0,"",'Order Form'!CD89*$V79*$CH79)</f>
        <v/>
      </c>
      <c r="CG79" s="109" t="str">
        <f>IF($V79=0,"",'Order Form'!CE89)</f>
        <v/>
      </c>
      <c r="CH79" s="109" t="str">
        <f>'Order Form'!CF89</f>
        <v/>
      </c>
      <c r="CI79" s="109" t="str">
        <f>'Order Form'!CG89</f>
        <v/>
      </c>
      <c r="CJ79" s="109" t="str">
        <f>'Order Form'!CH89</f>
        <v/>
      </c>
      <c r="CK79" s="109" t="str">
        <f>'Order Form'!CI89</f>
        <v/>
      </c>
    </row>
    <row r="80" spans="22:89" s="39" customFormat="1" x14ac:dyDescent="0.25">
      <c r="V80" s="39">
        <f>'Order Form'!B90</f>
        <v>0</v>
      </c>
      <c r="W80" s="9">
        <v>72</v>
      </c>
      <c r="X80" s="126" t="str">
        <f>'Order Form'!Y90</f>
        <v/>
      </c>
      <c r="Y80" s="109" t="str">
        <f>'Order Form'!Z90</f>
        <v/>
      </c>
      <c r="Z80" s="109" t="str">
        <f>'Order Form'!AA90</f>
        <v/>
      </c>
      <c r="AA80" s="109" t="str">
        <f>'Order Form'!AB90</f>
        <v/>
      </c>
      <c r="AB80" s="109" t="str">
        <f>'Order Form'!AC90</f>
        <v/>
      </c>
      <c r="AC80" s="109" t="str">
        <f>'Order Form'!AD90</f>
        <v/>
      </c>
      <c r="AD80" s="109" t="str">
        <f>'Order Form'!AE90</f>
        <v/>
      </c>
      <c r="AE80" s="109" t="str">
        <f>'Order Form'!AJ90</f>
        <v/>
      </c>
      <c r="AF80" s="109" t="str">
        <f>'Order Form'!AK90</f>
        <v/>
      </c>
      <c r="AG80" s="109" t="str">
        <f>'Order Form'!AL90</f>
        <v/>
      </c>
      <c r="AH80" s="109" t="str">
        <f>'Order Form'!AM90</f>
        <v/>
      </c>
      <c r="AI80" s="109" t="str">
        <f>'Order Form'!AN90</f>
        <v/>
      </c>
      <c r="AJ80" s="109" t="str">
        <f>'Order Form'!AO90</f>
        <v/>
      </c>
      <c r="AK80" s="109" t="str">
        <f>'Order Form'!AP90</f>
        <v/>
      </c>
      <c r="AL80" s="109" t="str">
        <f>'Order Form'!AQ90</f>
        <v/>
      </c>
      <c r="AM80" s="109" t="str">
        <f>'Order Form'!AR90</f>
        <v/>
      </c>
      <c r="AN80" s="109"/>
      <c r="AO80" s="109" t="str">
        <f>IF($V80=0,"",'Order Form'!AF90*$V80*$CH80)</f>
        <v/>
      </c>
      <c r="AP80" s="109" t="str">
        <f>IF($V80=0,"",'Order Form'!AG90*$V80*$CH80)</f>
        <v/>
      </c>
      <c r="AQ80" s="109" t="str">
        <f>'Order Form'!AH90</f>
        <v/>
      </c>
      <c r="AR80" s="109" t="str">
        <f>'Order Form'!AI90</f>
        <v/>
      </c>
      <c r="AU80" s="109" t="str">
        <f>IF(V80=0,"",'Order Form'!AS90*V80*CI80)</f>
        <v/>
      </c>
      <c r="AV80" s="109" t="str">
        <f>IF(V80=0,"",'Order Form'!AT90*V80*CI80)</f>
        <v/>
      </c>
      <c r="AW80" s="109" t="str">
        <f>'Order Form'!AU90</f>
        <v/>
      </c>
      <c r="AX80" s="109" t="str">
        <f>'Order Form'!AV90</f>
        <v/>
      </c>
      <c r="AY80" s="109" t="str">
        <f>'Order Form'!AW90</f>
        <v/>
      </c>
      <c r="AZ80" s="109" t="str">
        <f>'Order Form'!AX90</f>
        <v/>
      </c>
      <c r="BA80" s="109" t="str">
        <f>'Order Form'!AY90</f>
        <v/>
      </c>
      <c r="BB80" s="109" t="str">
        <f>'Order Form'!AZ90</f>
        <v/>
      </c>
      <c r="BC80" s="109" t="str">
        <f>'Order Form'!BA90</f>
        <v/>
      </c>
      <c r="BD80" s="109" t="str">
        <f>'Order Form'!BB90</f>
        <v/>
      </c>
      <c r="BE80" s="109" t="str">
        <f>'Order Form'!BC90</f>
        <v/>
      </c>
      <c r="BF80" s="109" t="str">
        <f>'Order Form'!BD90</f>
        <v/>
      </c>
      <c r="BG80" s="109" t="str">
        <f>'Order Form'!BE90</f>
        <v/>
      </c>
      <c r="BH80" s="109" t="str">
        <f>'Order Form'!BF90</f>
        <v/>
      </c>
      <c r="BI80" s="109" t="str">
        <f>'Order Form'!BG90</f>
        <v/>
      </c>
      <c r="BJ80" s="109" t="str">
        <f>'Order Form'!BH90</f>
        <v/>
      </c>
      <c r="BK80" s="110" t="str">
        <f>'Order Form'!BI90</f>
        <v/>
      </c>
      <c r="BL80" s="110" t="str">
        <f>'Order Form'!BJ90</f>
        <v/>
      </c>
      <c r="BM80" s="110" t="str">
        <f>'Order Form'!BK90</f>
        <v/>
      </c>
      <c r="BN80" s="110" t="str">
        <f>'Order Form'!BL90</f>
        <v/>
      </c>
      <c r="BO80" s="109" t="str">
        <f>'Order Form'!BM90</f>
        <v/>
      </c>
      <c r="BP80" s="109" t="str">
        <f>'Order Form'!BN90</f>
        <v/>
      </c>
      <c r="BQ80" s="109" t="str">
        <f>'Order Form'!BO90</f>
        <v/>
      </c>
      <c r="BR80" s="109" t="str">
        <f>'Order Form'!BP90</f>
        <v/>
      </c>
      <c r="BS80" s="109" t="str">
        <f>'Order Form'!BQ90</f>
        <v/>
      </c>
      <c r="BT80" s="109" t="str">
        <f>'Order Form'!BR90</f>
        <v/>
      </c>
      <c r="BU80" s="109" t="str">
        <f>'Order Form'!BS90</f>
        <v/>
      </c>
      <c r="BV80" s="109" t="str">
        <f>'Order Form'!BT90</f>
        <v/>
      </c>
      <c r="BW80" s="109" t="str">
        <f>'Order Form'!BU90</f>
        <v/>
      </c>
      <c r="BX80" s="109" t="str">
        <f>'Order Form'!BV90</f>
        <v/>
      </c>
      <c r="BY80" s="109" t="str">
        <f>'Order Form'!BW90</f>
        <v/>
      </c>
      <c r="BZ80" s="109" t="str">
        <f>'Order Form'!BX90</f>
        <v/>
      </c>
      <c r="CA80" s="109" t="str">
        <f>'Order Form'!BY90</f>
        <v/>
      </c>
      <c r="CB80" s="109" t="str">
        <f>'Order Form'!BZ90</f>
        <v/>
      </c>
      <c r="CC80" s="109" t="str">
        <f>'Order Form'!CA90</f>
        <v/>
      </c>
      <c r="CD80" s="109" t="str">
        <f>'Order Form'!CB90</f>
        <v/>
      </c>
      <c r="CE80" s="109" t="str">
        <f>'Order Form'!CC90</f>
        <v/>
      </c>
      <c r="CF80" s="109" t="str">
        <f>IF($V80=0,"",'Order Form'!CD90*$V80*$CH80)</f>
        <v/>
      </c>
      <c r="CG80" s="109" t="str">
        <f>IF($V80=0,"",'Order Form'!CE90)</f>
        <v/>
      </c>
      <c r="CH80" s="109" t="str">
        <f>'Order Form'!CF90</f>
        <v/>
      </c>
      <c r="CI80" s="109" t="str">
        <f>'Order Form'!CG90</f>
        <v/>
      </c>
      <c r="CJ80" s="109" t="str">
        <f>'Order Form'!CH90</f>
        <v/>
      </c>
      <c r="CK80" s="109" t="str">
        <f>'Order Form'!CI90</f>
        <v/>
      </c>
    </row>
    <row r="81" spans="1:89" s="39" customFormat="1" x14ac:dyDescent="0.25">
      <c r="V81" s="39">
        <f>'Order Form'!B91</f>
        <v>0</v>
      </c>
      <c r="W81" s="9">
        <v>73</v>
      </c>
      <c r="X81" s="126" t="str">
        <f>'Order Form'!Y91</f>
        <v/>
      </c>
      <c r="Y81" s="109" t="str">
        <f>'Order Form'!Z91</f>
        <v/>
      </c>
      <c r="Z81" s="109" t="str">
        <f>'Order Form'!AA91</f>
        <v/>
      </c>
      <c r="AA81" s="109" t="str">
        <f>'Order Form'!AB91</f>
        <v/>
      </c>
      <c r="AB81" s="109" t="str">
        <f>'Order Form'!AC91</f>
        <v/>
      </c>
      <c r="AC81" s="109" t="str">
        <f>'Order Form'!AD91</f>
        <v/>
      </c>
      <c r="AD81" s="109" t="str">
        <f>'Order Form'!AE91</f>
        <v/>
      </c>
      <c r="AE81" s="109" t="str">
        <f>'Order Form'!AJ91</f>
        <v/>
      </c>
      <c r="AF81" s="109" t="str">
        <f>'Order Form'!AK91</f>
        <v/>
      </c>
      <c r="AG81" s="109" t="str">
        <f>'Order Form'!AL91</f>
        <v/>
      </c>
      <c r="AH81" s="109" t="str">
        <f>'Order Form'!AM91</f>
        <v/>
      </c>
      <c r="AI81" s="109" t="str">
        <f>'Order Form'!AN91</f>
        <v/>
      </c>
      <c r="AJ81" s="109" t="str">
        <f>'Order Form'!AO91</f>
        <v/>
      </c>
      <c r="AK81" s="109" t="str">
        <f>'Order Form'!AP91</f>
        <v/>
      </c>
      <c r="AL81" s="109" t="str">
        <f>'Order Form'!AQ91</f>
        <v/>
      </c>
      <c r="AM81" s="109" t="str">
        <f>'Order Form'!AR91</f>
        <v/>
      </c>
      <c r="AN81" s="109"/>
      <c r="AO81" s="109" t="str">
        <f>IF($V81=0,"",'Order Form'!AF91*$V81*$CH81)</f>
        <v/>
      </c>
      <c r="AP81" s="109" t="str">
        <f>IF($V81=0,"",'Order Form'!AG91*$V81*$CH81)</f>
        <v/>
      </c>
      <c r="AQ81" s="109" t="str">
        <f>'Order Form'!AH91</f>
        <v/>
      </c>
      <c r="AR81" s="109" t="str">
        <f>'Order Form'!AI91</f>
        <v/>
      </c>
      <c r="AU81" s="109" t="str">
        <f>IF(V81=0,"",'Order Form'!AS91*V81*CI81)</f>
        <v/>
      </c>
      <c r="AV81" s="109" t="str">
        <f>IF(V81=0,"",'Order Form'!AT91*V81*CI81)</f>
        <v/>
      </c>
      <c r="AW81" s="109" t="str">
        <f>'Order Form'!AU91</f>
        <v/>
      </c>
      <c r="AX81" s="109" t="str">
        <f>'Order Form'!AV91</f>
        <v/>
      </c>
      <c r="AY81" s="109" t="str">
        <f>'Order Form'!AW91</f>
        <v/>
      </c>
      <c r="AZ81" s="109" t="str">
        <f>'Order Form'!AX91</f>
        <v/>
      </c>
      <c r="BA81" s="109" t="str">
        <f>'Order Form'!AY91</f>
        <v/>
      </c>
      <c r="BB81" s="109" t="str">
        <f>'Order Form'!AZ91</f>
        <v/>
      </c>
      <c r="BC81" s="109" t="str">
        <f>'Order Form'!BA91</f>
        <v/>
      </c>
      <c r="BD81" s="109" t="str">
        <f>'Order Form'!BB91</f>
        <v/>
      </c>
      <c r="BE81" s="109" t="str">
        <f>'Order Form'!BC91</f>
        <v/>
      </c>
      <c r="BF81" s="109" t="str">
        <f>'Order Form'!BD91</f>
        <v/>
      </c>
      <c r="BG81" s="109" t="str">
        <f>'Order Form'!BE91</f>
        <v/>
      </c>
      <c r="BH81" s="109" t="str">
        <f>'Order Form'!BF91</f>
        <v/>
      </c>
      <c r="BI81" s="109" t="str">
        <f>'Order Form'!BG91</f>
        <v/>
      </c>
      <c r="BJ81" s="109" t="str">
        <f>'Order Form'!BH91</f>
        <v/>
      </c>
      <c r="BK81" s="110" t="str">
        <f>'Order Form'!BI91</f>
        <v/>
      </c>
      <c r="BL81" s="110" t="str">
        <f>'Order Form'!BJ91</f>
        <v/>
      </c>
      <c r="BM81" s="110" t="str">
        <f>'Order Form'!BK91</f>
        <v/>
      </c>
      <c r="BN81" s="110" t="str">
        <f>'Order Form'!BL91</f>
        <v/>
      </c>
      <c r="BO81" s="109" t="str">
        <f>'Order Form'!BM91</f>
        <v/>
      </c>
      <c r="BP81" s="109" t="str">
        <f>'Order Form'!BN91</f>
        <v/>
      </c>
      <c r="BQ81" s="109" t="str">
        <f>'Order Form'!BO91</f>
        <v/>
      </c>
      <c r="BR81" s="109" t="str">
        <f>'Order Form'!BP91</f>
        <v/>
      </c>
      <c r="BS81" s="109" t="str">
        <f>'Order Form'!BQ91</f>
        <v/>
      </c>
      <c r="BT81" s="109" t="str">
        <f>'Order Form'!BR91</f>
        <v/>
      </c>
      <c r="BU81" s="109" t="str">
        <f>'Order Form'!BS91</f>
        <v/>
      </c>
      <c r="BV81" s="109" t="str">
        <f>'Order Form'!BT91</f>
        <v/>
      </c>
      <c r="BW81" s="109" t="str">
        <f>'Order Form'!BU91</f>
        <v/>
      </c>
      <c r="BX81" s="109" t="str">
        <f>'Order Form'!BV91</f>
        <v/>
      </c>
      <c r="BY81" s="109" t="str">
        <f>'Order Form'!BW91</f>
        <v/>
      </c>
      <c r="BZ81" s="109" t="str">
        <f>'Order Form'!BX91</f>
        <v/>
      </c>
      <c r="CA81" s="109" t="str">
        <f>'Order Form'!BY91</f>
        <v/>
      </c>
      <c r="CB81" s="109" t="str">
        <f>'Order Form'!BZ91</f>
        <v/>
      </c>
      <c r="CC81" s="109" t="str">
        <f>'Order Form'!CA91</f>
        <v/>
      </c>
      <c r="CD81" s="109" t="str">
        <f>'Order Form'!CB91</f>
        <v/>
      </c>
      <c r="CE81" s="109" t="str">
        <f>'Order Form'!CC91</f>
        <v/>
      </c>
      <c r="CF81" s="109" t="str">
        <f>IF($V81=0,"",'Order Form'!CD91*$V81*$CH81)</f>
        <v/>
      </c>
      <c r="CG81" s="109" t="str">
        <f>IF($V81=0,"",'Order Form'!CE91)</f>
        <v/>
      </c>
      <c r="CH81" s="109" t="str">
        <f>'Order Form'!CF91</f>
        <v/>
      </c>
      <c r="CI81" s="109" t="str">
        <f>'Order Form'!CG91</f>
        <v/>
      </c>
      <c r="CJ81" s="109" t="str">
        <f>'Order Form'!CH91</f>
        <v/>
      </c>
      <c r="CK81" s="109" t="str">
        <f>'Order Form'!CI91</f>
        <v/>
      </c>
    </row>
    <row r="82" spans="1:89" s="39" customFormat="1" x14ac:dyDescent="0.25">
      <c r="V82" s="39">
        <f>'Order Form'!B92</f>
        <v>0</v>
      </c>
      <c r="W82" s="9">
        <v>74</v>
      </c>
      <c r="X82" s="126" t="str">
        <f>'Order Form'!Y92</f>
        <v/>
      </c>
      <c r="Y82" s="109" t="str">
        <f>'Order Form'!Z92</f>
        <v/>
      </c>
      <c r="Z82" s="109" t="str">
        <f>'Order Form'!AA92</f>
        <v/>
      </c>
      <c r="AA82" s="109" t="str">
        <f>'Order Form'!AB92</f>
        <v/>
      </c>
      <c r="AB82" s="109" t="str">
        <f>'Order Form'!AC92</f>
        <v/>
      </c>
      <c r="AC82" s="109" t="str">
        <f>'Order Form'!AD92</f>
        <v/>
      </c>
      <c r="AD82" s="109" t="str">
        <f>'Order Form'!AE92</f>
        <v/>
      </c>
      <c r="AE82" s="109" t="str">
        <f>'Order Form'!AJ92</f>
        <v/>
      </c>
      <c r="AF82" s="109" t="str">
        <f>'Order Form'!AK92</f>
        <v/>
      </c>
      <c r="AG82" s="109" t="str">
        <f>'Order Form'!AL92</f>
        <v/>
      </c>
      <c r="AH82" s="109" t="str">
        <f>'Order Form'!AM92</f>
        <v/>
      </c>
      <c r="AI82" s="109" t="str">
        <f>'Order Form'!AN92</f>
        <v/>
      </c>
      <c r="AJ82" s="109" t="str">
        <f>'Order Form'!AO92</f>
        <v/>
      </c>
      <c r="AK82" s="109" t="str">
        <f>'Order Form'!AP92</f>
        <v/>
      </c>
      <c r="AL82" s="109" t="str">
        <f>'Order Form'!AQ92</f>
        <v/>
      </c>
      <c r="AM82" s="109" t="str">
        <f>'Order Form'!AR92</f>
        <v/>
      </c>
      <c r="AN82" s="109"/>
      <c r="AO82" s="109" t="str">
        <f>IF($V82=0,"",'Order Form'!AF92*$V82*$CH82)</f>
        <v/>
      </c>
      <c r="AP82" s="109" t="str">
        <f>IF($V82=0,"",'Order Form'!AG92*$V82*$CH82)</f>
        <v/>
      </c>
      <c r="AQ82" s="109" t="str">
        <f>'Order Form'!AH92</f>
        <v/>
      </c>
      <c r="AR82" s="109" t="str">
        <f>'Order Form'!AI92</f>
        <v/>
      </c>
      <c r="AU82" s="109" t="str">
        <f>IF(V82=0,"",'Order Form'!AS92*V82*CI82)</f>
        <v/>
      </c>
      <c r="AV82" s="109" t="str">
        <f>IF(V82=0,"",'Order Form'!AT92*V82*CI82)</f>
        <v/>
      </c>
      <c r="AW82" s="109" t="str">
        <f>'Order Form'!AU92</f>
        <v/>
      </c>
      <c r="AX82" s="109" t="str">
        <f>'Order Form'!AV92</f>
        <v/>
      </c>
      <c r="AY82" s="109" t="str">
        <f>'Order Form'!AW92</f>
        <v/>
      </c>
      <c r="AZ82" s="109" t="str">
        <f>'Order Form'!AX92</f>
        <v/>
      </c>
      <c r="BA82" s="109" t="str">
        <f>'Order Form'!AY92</f>
        <v/>
      </c>
      <c r="BB82" s="109" t="str">
        <f>'Order Form'!AZ92</f>
        <v/>
      </c>
      <c r="BC82" s="109" t="str">
        <f>'Order Form'!BA92</f>
        <v/>
      </c>
      <c r="BD82" s="109" t="str">
        <f>'Order Form'!BB92</f>
        <v/>
      </c>
      <c r="BE82" s="109" t="str">
        <f>'Order Form'!BC92</f>
        <v/>
      </c>
      <c r="BF82" s="109" t="str">
        <f>'Order Form'!BD92</f>
        <v/>
      </c>
      <c r="BG82" s="109" t="str">
        <f>'Order Form'!BE92</f>
        <v/>
      </c>
      <c r="BH82" s="109" t="str">
        <f>'Order Form'!BF92</f>
        <v/>
      </c>
      <c r="BI82" s="109" t="str">
        <f>'Order Form'!BG92</f>
        <v/>
      </c>
      <c r="BJ82" s="109" t="str">
        <f>'Order Form'!BH92</f>
        <v/>
      </c>
      <c r="BK82" s="110" t="str">
        <f>'Order Form'!BI92</f>
        <v/>
      </c>
      <c r="BL82" s="110" t="str">
        <f>'Order Form'!BJ92</f>
        <v/>
      </c>
      <c r="BM82" s="110" t="str">
        <f>'Order Form'!BK92</f>
        <v/>
      </c>
      <c r="BN82" s="110" t="str">
        <f>'Order Form'!BL92</f>
        <v/>
      </c>
      <c r="BO82" s="109" t="str">
        <f>'Order Form'!BM92</f>
        <v/>
      </c>
      <c r="BP82" s="109" t="str">
        <f>'Order Form'!BN92</f>
        <v/>
      </c>
      <c r="BQ82" s="109" t="str">
        <f>'Order Form'!BO92</f>
        <v/>
      </c>
      <c r="BR82" s="109" t="str">
        <f>'Order Form'!BP92</f>
        <v/>
      </c>
      <c r="BS82" s="109" t="str">
        <f>'Order Form'!BQ92</f>
        <v/>
      </c>
      <c r="BT82" s="109" t="str">
        <f>'Order Form'!BR92</f>
        <v/>
      </c>
      <c r="BU82" s="109" t="str">
        <f>'Order Form'!BS92</f>
        <v/>
      </c>
      <c r="BV82" s="109" t="str">
        <f>'Order Form'!BT92</f>
        <v/>
      </c>
      <c r="BW82" s="109" t="str">
        <f>'Order Form'!BU92</f>
        <v/>
      </c>
      <c r="BX82" s="109" t="str">
        <f>'Order Form'!BV92</f>
        <v/>
      </c>
      <c r="BY82" s="109" t="str">
        <f>'Order Form'!BW92</f>
        <v/>
      </c>
      <c r="BZ82" s="109" t="str">
        <f>'Order Form'!BX92</f>
        <v/>
      </c>
      <c r="CA82" s="109" t="str">
        <f>'Order Form'!BY92</f>
        <v/>
      </c>
      <c r="CB82" s="109" t="str">
        <f>'Order Form'!BZ92</f>
        <v/>
      </c>
      <c r="CC82" s="109" t="str">
        <f>'Order Form'!CA92</f>
        <v/>
      </c>
      <c r="CD82" s="109" t="str">
        <f>'Order Form'!CB92</f>
        <v/>
      </c>
      <c r="CE82" s="109" t="str">
        <f>'Order Form'!CC92</f>
        <v/>
      </c>
      <c r="CF82" s="109" t="str">
        <f>IF($V82=0,"",'Order Form'!CD92*$V82*$CH82)</f>
        <v/>
      </c>
      <c r="CG82" s="109" t="str">
        <f>IF($V82=0,"",'Order Form'!CE92)</f>
        <v/>
      </c>
      <c r="CH82" s="109" t="str">
        <f>'Order Form'!CF92</f>
        <v/>
      </c>
      <c r="CI82" s="109" t="str">
        <f>'Order Form'!CG92</f>
        <v/>
      </c>
      <c r="CJ82" s="109" t="str">
        <f>'Order Form'!CH92</f>
        <v/>
      </c>
      <c r="CK82" s="109" t="str">
        <f>'Order Form'!CI92</f>
        <v/>
      </c>
    </row>
    <row r="83" spans="1:89" s="39" customFormat="1" x14ac:dyDescent="0.25">
      <c r="A83" s="36"/>
      <c r="V83" s="39">
        <f>'Order Form'!B93</f>
        <v>0</v>
      </c>
      <c r="W83" s="9">
        <v>75</v>
      </c>
      <c r="X83" s="126" t="str">
        <f>'Order Form'!Y93</f>
        <v/>
      </c>
      <c r="Y83" s="109" t="str">
        <f>'Order Form'!Z93</f>
        <v/>
      </c>
      <c r="Z83" s="109" t="str">
        <f>'Order Form'!AA93</f>
        <v/>
      </c>
      <c r="AA83" s="109" t="str">
        <f>'Order Form'!AB93</f>
        <v/>
      </c>
      <c r="AB83" s="109" t="str">
        <f>'Order Form'!AC93</f>
        <v/>
      </c>
      <c r="AC83" s="109" t="str">
        <f>'Order Form'!AD93</f>
        <v/>
      </c>
      <c r="AD83" s="109" t="str">
        <f>'Order Form'!AE93</f>
        <v/>
      </c>
      <c r="AE83" s="109" t="str">
        <f>'Order Form'!AJ93</f>
        <v/>
      </c>
      <c r="AF83" s="109" t="str">
        <f>'Order Form'!AK93</f>
        <v/>
      </c>
      <c r="AG83" s="109" t="str">
        <f>'Order Form'!AL93</f>
        <v/>
      </c>
      <c r="AH83" s="109" t="str">
        <f>'Order Form'!AM93</f>
        <v/>
      </c>
      <c r="AI83" s="109" t="str">
        <f>'Order Form'!AN93</f>
        <v/>
      </c>
      <c r="AJ83" s="109" t="str">
        <f>'Order Form'!AO93</f>
        <v/>
      </c>
      <c r="AK83" s="109" t="str">
        <f>'Order Form'!AP93</f>
        <v/>
      </c>
      <c r="AL83" s="109" t="str">
        <f>'Order Form'!AQ93</f>
        <v/>
      </c>
      <c r="AM83" s="109" t="str">
        <f>'Order Form'!AR93</f>
        <v/>
      </c>
      <c r="AN83" s="109"/>
      <c r="AO83" s="109" t="str">
        <f>IF($V83=0,"",'Order Form'!AF93*$V83*$CH83)</f>
        <v/>
      </c>
      <c r="AP83" s="109" t="str">
        <f>IF($V83=0,"",'Order Form'!AG93*$V83*$CH83)</f>
        <v/>
      </c>
      <c r="AQ83" s="109" t="str">
        <f>'Order Form'!AH93</f>
        <v/>
      </c>
      <c r="AR83" s="109" t="str">
        <f>'Order Form'!AI93</f>
        <v/>
      </c>
      <c r="AU83" s="109" t="str">
        <f>IF(V83=0,"",'Order Form'!AS93*V83*CI83)</f>
        <v/>
      </c>
      <c r="AV83" s="109" t="str">
        <f>IF(V83=0,"",'Order Form'!AT93*V83*CI83)</f>
        <v/>
      </c>
      <c r="AW83" s="109" t="str">
        <f>'Order Form'!AU93</f>
        <v/>
      </c>
      <c r="AX83" s="109" t="str">
        <f>'Order Form'!AV93</f>
        <v/>
      </c>
      <c r="AY83" s="109" t="str">
        <f>'Order Form'!AW93</f>
        <v/>
      </c>
      <c r="AZ83" s="109" t="str">
        <f>'Order Form'!AX93</f>
        <v/>
      </c>
      <c r="BA83" s="109" t="str">
        <f>'Order Form'!AY93</f>
        <v/>
      </c>
      <c r="BB83" s="109" t="str">
        <f>'Order Form'!AZ93</f>
        <v/>
      </c>
      <c r="BC83" s="109" t="str">
        <f>'Order Form'!BA93</f>
        <v/>
      </c>
      <c r="BD83" s="109" t="str">
        <f>'Order Form'!BB93</f>
        <v/>
      </c>
      <c r="BE83" s="109" t="str">
        <f>'Order Form'!BC93</f>
        <v/>
      </c>
      <c r="BF83" s="109" t="str">
        <f>'Order Form'!BD93</f>
        <v/>
      </c>
      <c r="BG83" s="109" t="str">
        <f>'Order Form'!BE93</f>
        <v/>
      </c>
      <c r="BH83" s="109" t="str">
        <f>'Order Form'!BF93</f>
        <v/>
      </c>
      <c r="BI83" s="109" t="str">
        <f>'Order Form'!BG93</f>
        <v/>
      </c>
      <c r="BJ83" s="109" t="str">
        <f>'Order Form'!BH93</f>
        <v/>
      </c>
      <c r="BK83" s="110" t="str">
        <f>'Order Form'!BI93</f>
        <v/>
      </c>
      <c r="BL83" s="110" t="str">
        <f>'Order Form'!BJ93</f>
        <v/>
      </c>
      <c r="BM83" s="110" t="str">
        <f>'Order Form'!BK93</f>
        <v/>
      </c>
      <c r="BN83" s="110" t="str">
        <f>'Order Form'!BL93</f>
        <v/>
      </c>
      <c r="BO83" s="109" t="str">
        <f>'Order Form'!BM93</f>
        <v/>
      </c>
      <c r="BP83" s="109" t="str">
        <f>'Order Form'!BN93</f>
        <v/>
      </c>
      <c r="BQ83" s="109" t="str">
        <f>'Order Form'!BO93</f>
        <v/>
      </c>
      <c r="BR83" s="109" t="str">
        <f>'Order Form'!BP93</f>
        <v/>
      </c>
      <c r="BS83" s="109" t="str">
        <f>'Order Form'!BQ93</f>
        <v/>
      </c>
      <c r="BT83" s="109" t="str">
        <f>'Order Form'!BR93</f>
        <v/>
      </c>
      <c r="BU83" s="109" t="str">
        <f>'Order Form'!BS93</f>
        <v/>
      </c>
      <c r="BV83" s="109" t="str">
        <f>'Order Form'!BT93</f>
        <v/>
      </c>
      <c r="BW83" s="109" t="str">
        <f>'Order Form'!BU93</f>
        <v/>
      </c>
      <c r="BX83" s="109" t="str">
        <f>'Order Form'!BV93</f>
        <v/>
      </c>
      <c r="BY83" s="109" t="str">
        <f>'Order Form'!BW93</f>
        <v/>
      </c>
      <c r="BZ83" s="109" t="str">
        <f>'Order Form'!BX93</f>
        <v/>
      </c>
      <c r="CA83" s="109" t="str">
        <f>'Order Form'!BY93</f>
        <v/>
      </c>
      <c r="CB83" s="109" t="str">
        <f>'Order Form'!BZ93</f>
        <v/>
      </c>
      <c r="CC83" s="109" t="str">
        <f>'Order Form'!CA93</f>
        <v/>
      </c>
      <c r="CD83" s="109" t="str">
        <f>'Order Form'!CB93</f>
        <v/>
      </c>
      <c r="CE83" s="109" t="str">
        <f>'Order Form'!CC93</f>
        <v/>
      </c>
      <c r="CF83" s="109" t="str">
        <f>IF($V83=0,"",'Order Form'!CD93*$V83*$CH83)</f>
        <v/>
      </c>
      <c r="CG83" s="109" t="str">
        <f>IF($V83=0,"",'Order Form'!CE93)</f>
        <v/>
      </c>
      <c r="CH83" s="109" t="str">
        <f>'Order Form'!CF93</f>
        <v/>
      </c>
      <c r="CI83" s="109" t="str">
        <f>'Order Form'!CG93</f>
        <v/>
      </c>
      <c r="CJ83" s="109" t="str">
        <f>'Order Form'!CH93</f>
        <v/>
      </c>
      <c r="CK83" s="109" t="str">
        <f>'Order Form'!CI93</f>
        <v/>
      </c>
    </row>
    <row r="84" spans="1:89" s="39" customFormat="1" x14ac:dyDescent="0.25">
      <c r="A84" s="36"/>
      <c r="V84" s="39">
        <f>'Order Form'!B94</f>
        <v>0</v>
      </c>
      <c r="W84" s="9">
        <v>76</v>
      </c>
      <c r="X84" s="126" t="str">
        <f>'Order Form'!Y94</f>
        <v/>
      </c>
      <c r="Y84" s="109" t="str">
        <f>'Order Form'!Z94</f>
        <v/>
      </c>
      <c r="Z84" s="109" t="str">
        <f>'Order Form'!AA94</f>
        <v/>
      </c>
      <c r="AA84" s="109" t="str">
        <f>'Order Form'!AB94</f>
        <v/>
      </c>
      <c r="AB84" s="109" t="str">
        <f>'Order Form'!AC94</f>
        <v/>
      </c>
      <c r="AC84" s="109" t="str">
        <f>'Order Form'!AD94</f>
        <v/>
      </c>
      <c r="AD84" s="109" t="str">
        <f>'Order Form'!AE94</f>
        <v/>
      </c>
      <c r="AE84" s="109" t="str">
        <f>'Order Form'!AJ94</f>
        <v/>
      </c>
      <c r="AF84" s="109" t="str">
        <f>'Order Form'!AK94</f>
        <v/>
      </c>
      <c r="AG84" s="109" t="str">
        <f>'Order Form'!AL94</f>
        <v/>
      </c>
      <c r="AH84" s="109" t="str">
        <f>'Order Form'!AM94</f>
        <v/>
      </c>
      <c r="AI84" s="109" t="str">
        <f>'Order Form'!AN94</f>
        <v/>
      </c>
      <c r="AJ84" s="109" t="str">
        <f>'Order Form'!AO94</f>
        <v/>
      </c>
      <c r="AK84" s="109" t="str">
        <f>'Order Form'!AP94</f>
        <v/>
      </c>
      <c r="AL84" s="109" t="str">
        <f>'Order Form'!AQ94</f>
        <v/>
      </c>
      <c r="AM84" s="109" t="str">
        <f>'Order Form'!AR94</f>
        <v/>
      </c>
      <c r="AN84" s="109"/>
      <c r="AO84" s="109" t="str">
        <f>IF($V84=0,"",'Order Form'!AF94*$V84*$CH84)</f>
        <v/>
      </c>
      <c r="AP84" s="109" t="str">
        <f>IF($V84=0,"",'Order Form'!AG94*$V84*$CH84)</f>
        <v/>
      </c>
      <c r="AQ84" s="109" t="str">
        <f>'Order Form'!AH94</f>
        <v/>
      </c>
      <c r="AR84" s="109" t="str">
        <f>'Order Form'!AI94</f>
        <v/>
      </c>
      <c r="AU84" s="109" t="str">
        <f>IF(V84=0,"",'Order Form'!AS94*V84*CI84)</f>
        <v/>
      </c>
      <c r="AV84" s="109" t="str">
        <f>IF(V84=0,"",'Order Form'!AT94*V84*CI84)</f>
        <v/>
      </c>
      <c r="AW84" s="109" t="str">
        <f>'Order Form'!AU94</f>
        <v/>
      </c>
      <c r="AX84" s="109" t="str">
        <f>'Order Form'!AV94</f>
        <v/>
      </c>
      <c r="AY84" s="109" t="str">
        <f>'Order Form'!AW94</f>
        <v/>
      </c>
      <c r="AZ84" s="109" t="str">
        <f>'Order Form'!AX94</f>
        <v/>
      </c>
      <c r="BA84" s="109" t="str">
        <f>'Order Form'!AY94</f>
        <v/>
      </c>
      <c r="BB84" s="109" t="str">
        <f>'Order Form'!AZ94</f>
        <v/>
      </c>
      <c r="BC84" s="109" t="str">
        <f>'Order Form'!BA94</f>
        <v/>
      </c>
      <c r="BD84" s="109" t="str">
        <f>'Order Form'!BB94</f>
        <v/>
      </c>
      <c r="BE84" s="109" t="str">
        <f>'Order Form'!BC94</f>
        <v/>
      </c>
      <c r="BF84" s="109" t="str">
        <f>'Order Form'!BD94</f>
        <v/>
      </c>
      <c r="BG84" s="109" t="str">
        <f>'Order Form'!BE94</f>
        <v/>
      </c>
      <c r="BH84" s="109" t="str">
        <f>'Order Form'!BF94</f>
        <v/>
      </c>
      <c r="BI84" s="109" t="str">
        <f>'Order Form'!BG94</f>
        <v/>
      </c>
      <c r="BJ84" s="109" t="str">
        <f>'Order Form'!BH94</f>
        <v/>
      </c>
      <c r="BK84" s="110" t="str">
        <f>'Order Form'!BI94</f>
        <v/>
      </c>
      <c r="BL84" s="110" t="str">
        <f>'Order Form'!BJ94</f>
        <v/>
      </c>
      <c r="BM84" s="110" t="str">
        <f>'Order Form'!BK94</f>
        <v/>
      </c>
      <c r="BN84" s="110" t="str">
        <f>'Order Form'!BL94</f>
        <v/>
      </c>
      <c r="BO84" s="109" t="str">
        <f>'Order Form'!BM94</f>
        <v/>
      </c>
      <c r="BP84" s="109" t="str">
        <f>'Order Form'!BN94</f>
        <v/>
      </c>
      <c r="BQ84" s="109" t="str">
        <f>'Order Form'!BO94</f>
        <v/>
      </c>
      <c r="BR84" s="109" t="str">
        <f>'Order Form'!BP94</f>
        <v/>
      </c>
      <c r="BS84" s="109" t="str">
        <f>'Order Form'!BQ94</f>
        <v/>
      </c>
      <c r="BT84" s="109" t="str">
        <f>'Order Form'!BR94</f>
        <v/>
      </c>
      <c r="BU84" s="109" t="str">
        <f>'Order Form'!BS94</f>
        <v/>
      </c>
      <c r="BV84" s="109" t="str">
        <f>'Order Form'!BT94</f>
        <v/>
      </c>
      <c r="BW84" s="109" t="str">
        <f>'Order Form'!BU94</f>
        <v/>
      </c>
      <c r="BX84" s="109" t="str">
        <f>'Order Form'!BV94</f>
        <v/>
      </c>
      <c r="BY84" s="109" t="str">
        <f>'Order Form'!BW94</f>
        <v/>
      </c>
      <c r="BZ84" s="109" t="str">
        <f>'Order Form'!BX94</f>
        <v/>
      </c>
      <c r="CA84" s="109" t="str">
        <f>'Order Form'!BY94</f>
        <v/>
      </c>
      <c r="CB84" s="109" t="str">
        <f>'Order Form'!BZ94</f>
        <v/>
      </c>
      <c r="CC84" s="109" t="str">
        <f>'Order Form'!CA94</f>
        <v/>
      </c>
      <c r="CD84" s="109" t="str">
        <f>'Order Form'!CB94</f>
        <v/>
      </c>
      <c r="CE84" s="109" t="str">
        <f>'Order Form'!CC94</f>
        <v/>
      </c>
      <c r="CF84" s="109" t="str">
        <f>IF($V84=0,"",'Order Form'!CD94*$V84*$CH84)</f>
        <v/>
      </c>
      <c r="CG84" s="109" t="str">
        <f>IF($V84=0,"",'Order Form'!CE94)</f>
        <v/>
      </c>
      <c r="CH84" s="109" t="str">
        <f>'Order Form'!CF94</f>
        <v/>
      </c>
      <c r="CI84" s="109" t="str">
        <f>'Order Form'!CG94</f>
        <v/>
      </c>
      <c r="CJ84" s="109" t="str">
        <f>'Order Form'!CH94</f>
        <v/>
      </c>
      <c r="CK84" s="109" t="str">
        <f>'Order Form'!CI94</f>
        <v/>
      </c>
    </row>
    <row r="85" spans="1:89" s="39" customFormat="1" x14ac:dyDescent="0.25">
      <c r="A85" s="36"/>
      <c r="V85" s="39">
        <f>'Order Form'!B95</f>
        <v>0</v>
      </c>
      <c r="W85" s="9">
        <v>77</v>
      </c>
      <c r="X85" s="126" t="str">
        <f>'Order Form'!Y95</f>
        <v/>
      </c>
      <c r="Y85" s="109" t="str">
        <f>'Order Form'!Z95</f>
        <v/>
      </c>
      <c r="Z85" s="109" t="str">
        <f>'Order Form'!AA95</f>
        <v/>
      </c>
      <c r="AA85" s="109" t="str">
        <f>'Order Form'!AB95</f>
        <v/>
      </c>
      <c r="AB85" s="109" t="str">
        <f>'Order Form'!AC95</f>
        <v/>
      </c>
      <c r="AC85" s="109" t="str">
        <f>'Order Form'!AD95</f>
        <v/>
      </c>
      <c r="AD85" s="109" t="str">
        <f>'Order Form'!AE95</f>
        <v/>
      </c>
      <c r="AE85" s="109" t="str">
        <f>'Order Form'!AJ95</f>
        <v/>
      </c>
      <c r="AF85" s="109" t="str">
        <f>'Order Form'!AK95</f>
        <v/>
      </c>
      <c r="AG85" s="109" t="str">
        <f>'Order Form'!AL95</f>
        <v/>
      </c>
      <c r="AH85" s="109" t="str">
        <f>'Order Form'!AM95</f>
        <v/>
      </c>
      <c r="AI85" s="109" t="str">
        <f>'Order Form'!AN95</f>
        <v/>
      </c>
      <c r="AJ85" s="109" t="str">
        <f>'Order Form'!AO95</f>
        <v/>
      </c>
      <c r="AK85" s="109" t="str">
        <f>'Order Form'!AP95</f>
        <v/>
      </c>
      <c r="AL85" s="109" t="str">
        <f>'Order Form'!AQ95</f>
        <v/>
      </c>
      <c r="AM85" s="109" t="str">
        <f>'Order Form'!AR95</f>
        <v/>
      </c>
      <c r="AN85" s="109"/>
      <c r="AO85" s="109" t="str">
        <f>IF($V85=0,"",'Order Form'!AF95*$V85*$CH85)</f>
        <v/>
      </c>
      <c r="AP85" s="109" t="str">
        <f>IF($V85=0,"",'Order Form'!AG95*$V85*$CH85)</f>
        <v/>
      </c>
      <c r="AQ85" s="109" t="str">
        <f>'Order Form'!AH95</f>
        <v/>
      </c>
      <c r="AR85" s="109" t="str">
        <f>'Order Form'!AI95</f>
        <v/>
      </c>
      <c r="AU85" s="109" t="str">
        <f>IF(V85=0,"",'Order Form'!AS95*V85*CI85)</f>
        <v/>
      </c>
      <c r="AV85" s="109" t="str">
        <f>IF(V85=0,"",'Order Form'!AT95*V85*CI85)</f>
        <v/>
      </c>
      <c r="AW85" s="109" t="str">
        <f>'Order Form'!AU95</f>
        <v/>
      </c>
      <c r="AX85" s="109" t="str">
        <f>'Order Form'!AV95</f>
        <v/>
      </c>
      <c r="AY85" s="109" t="str">
        <f>'Order Form'!AW95</f>
        <v/>
      </c>
      <c r="AZ85" s="109" t="str">
        <f>'Order Form'!AX95</f>
        <v/>
      </c>
      <c r="BA85" s="109" t="str">
        <f>'Order Form'!AY95</f>
        <v/>
      </c>
      <c r="BB85" s="109" t="str">
        <f>'Order Form'!AZ95</f>
        <v/>
      </c>
      <c r="BC85" s="109" t="str">
        <f>'Order Form'!BA95</f>
        <v/>
      </c>
      <c r="BD85" s="109" t="str">
        <f>'Order Form'!BB95</f>
        <v/>
      </c>
      <c r="BE85" s="109" t="str">
        <f>'Order Form'!BC95</f>
        <v/>
      </c>
      <c r="BF85" s="109" t="str">
        <f>'Order Form'!BD95</f>
        <v/>
      </c>
      <c r="BG85" s="109" t="str">
        <f>'Order Form'!BE95</f>
        <v/>
      </c>
      <c r="BH85" s="109" t="str">
        <f>'Order Form'!BF95</f>
        <v/>
      </c>
      <c r="BI85" s="109" t="str">
        <f>'Order Form'!BG95</f>
        <v/>
      </c>
      <c r="BJ85" s="109" t="str">
        <f>'Order Form'!BH95</f>
        <v/>
      </c>
      <c r="BK85" s="110" t="str">
        <f>'Order Form'!BI95</f>
        <v/>
      </c>
      <c r="BL85" s="110" t="str">
        <f>'Order Form'!BJ95</f>
        <v/>
      </c>
      <c r="BM85" s="110" t="str">
        <f>'Order Form'!BK95</f>
        <v/>
      </c>
      <c r="BN85" s="110" t="str">
        <f>'Order Form'!BL95</f>
        <v/>
      </c>
      <c r="BO85" s="109" t="str">
        <f>'Order Form'!BM95</f>
        <v/>
      </c>
      <c r="BP85" s="109" t="str">
        <f>'Order Form'!BN95</f>
        <v/>
      </c>
      <c r="BQ85" s="109" t="str">
        <f>'Order Form'!BO95</f>
        <v/>
      </c>
      <c r="BR85" s="109" t="str">
        <f>'Order Form'!BP95</f>
        <v/>
      </c>
      <c r="BS85" s="109" t="str">
        <f>'Order Form'!BQ95</f>
        <v/>
      </c>
      <c r="BT85" s="109" t="str">
        <f>'Order Form'!BR95</f>
        <v/>
      </c>
      <c r="BU85" s="109" t="str">
        <f>'Order Form'!BS95</f>
        <v/>
      </c>
      <c r="BV85" s="109" t="str">
        <f>'Order Form'!BT95</f>
        <v/>
      </c>
      <c r="BW85" s="109" t="str">
        <f>'Order Form'!BU95</f>
        <v/>
      </c>
      <c r="BX85" s="109" t="str">
        <f>'Order Form'!BV95</f>
        <v/>
      </c>
      <c r="BY85" s="109" t="str">
        <f>'Order Form'!BW95</f>
        <v/>
      </c>
      <c r="BZ85" s="109" t="str">
        <f>'Order Form'!BX95</f>
        <v/>
      </c>
      <c r="CA85" s="109" t="str">
        <f>'Order Form'!BY95</f>
        <v/>
      </c>
      <c r="CB85" s="109" t="str">
        <f>'Order Form'!BZ95</f>
        <v/>
      </c>
      <c r="CC85" s="109" t="str">
        <f>'Order Form'!CA95</f>
        <v/>
      </c>
      <c r="CD85" s="109" t="str">
        <f>'Order Form'!CB95</f>
        <v/>
      </c>
      <c r="CE85" s="109" t="str">
        <f>'Order Form'!CC95</f>
        <v/>
      </c>
      <c r="CF85" s="109" t="str">
        <f>IF($V85=0,"",'Order Form'!CD95*$V85*$CH85)</f>
        <v/>
      </c>
      <c r="CG85" s="109" t="str">
        <f>IF($V85=0,"",'Order Form'!CE95)</f>
        <v/>
      </c>
      <c r="CH85" s="109" t="str">
        <f>'Order Form'!CF95</f>
        <v/>
      </c>
      <c r="CI85" s="109" t="str">
        <f>'Order Form'!CG95</f>
        <v/>
      </c>
      <c r="CJ85" s="109" t="str">
        <f>'Order Form'!CH95</f>
        <v/>
      </c>
      <c r="CK85" s="109" t="str">
        <f>'Order Form'!CI95</f>
        <v/>
      </c>
    </row>
    <row r="86" spans="1:89" s="39" customFormat="1" x14ac:dyDescent="0.25">
      <c r="A86" s="36"/>
      <c r="V86" s="39">
        <f>'Order Form'!B96</f>
        <v>0</v>
      </c>
      <c r="W86" s="9">
        <v>78</v>
      </c>
      <c r="X86" s="126" t="str">
        <f>'Order Form'!Y96</f>
        <v/>
      </c>
      <c r="Y86" s="109" t="str">
        <f>'Order Form'!Z96</f>
        <v/>
      </c>
      <c r="Z86" s="109" t="str">
        <f>'Order Form'!AA96</f>
        <v/>
      </c>
      <c r="AA86" s="109" t="str">
        <f>'Order Form'!AB96</f>
        <v/>
      </c>
      <c r="AB86" s="109" t="str">
        <f>'Order Form'!AC96</f>
        <v/>
      </c>
      <c r="AC86" s="109" t="str">
        <f>'Order Form'!AD96</f>
        <v/>
      </c>
      <c r="AD86" s="109" t="str">
        <f>'Order Form'!AE96</f>
        <v/>
      </c>
      <c r="AE86" s="109" t="str">
        <f>'Order Form'!AJ96</f>
        <v/>
      </c>
      <c r="AF86" s="109" t="str">
        <f>'Order Form'!AK96</f>
        <v/>
      </c>
      <c r="AG86" s="109" t="str">
        <f>'Order Form'!AL96</f>
        <v/>
      </c>
      <c r="AH86" s="109" t="str">
        <f>'Order Form'!AM96</f>
        <v/>
      </c>
      <c r="AI86" s="109" t="str">
        <f>'Order Form'!AN96</f>
        <v/>
      </c>
      <c r="AJ86" s="109" t="str">
        <f>'Order Form'!AO96</f>
        <v/>
      </c>
      <c r="AK86" s="109" t="str">
        <f>'Order Form'!AP96</f>
        <v/>
      </c>
      <c r="AL86" s="109" t="str">
        <f>'Order Form'!AQ96</f>
        <v/>
      </c>
      <c r="AM86" s="109" t="str">
        <f>'Order Form'!AR96</f>
        <v/>
      </c>
      <c r="AN86" s="109"/>
      <c r="AO86" s="109" t="str">
        <f>IF($V86=0,"",'Order Form'!AF96*$V86*$CH86)</f>
        <v/>
      </c>
      <c r="AP86" s="109" t="str">
        <f>IF($V86=0,"",'Order Form'!AG96*$V86*$CH86)</f>
        <v/>
      </c>
      <c r="AQ86" s="109" t="str">
        <f>'Order Form'!AH96</f>
        <v/>
      </c>
      <c r="AR86" s="109" t="str">
        <f>'Order Form'!AI96</f>
        <v/>
      </c>
      <c r="AU86" s="109" t="str">
        <f>IF(V86=0,"",'Order Form'!AS96*V86*CI86)</f>
        <v/>
      </c>
      <c r="AV86" s="109" t="str">
        <f>IF(V86=0,"",'Order Form'!AT96*V86*CI86)</f>
        <v/>
      </c>
      <c r="AW86" s="109" t="str">
        <f>'Order Form'!AU96</f>
        <v/>
      </c>
      <c r="AX86" s="109" t="str">
        <f>'Order Form'!AV96</f>
        <v/>
      </c>
      <c r="AY86" s="109" t="str">
        <f>'Order Form'!AW96</f>
        <v/>
      </c>
      <c r="AZ86" s="109" t="str">
        <f>'Order Form'!AX96</f>
        <v/>
      </c>
      <c r="BA86" s="109" t="str">
        <f>'Order Form'!AY96</f>
        <v/>
      </c>
      <c r="BB86" s="109" t="str">
        <f>'Order Form'!AZ96</f>
        <v/>
      </c>
      <c r="BC86" s="109" t="str">
        <f>'Order Form'!BA96</f>
        <v/>
      </c>
      <c r="BD86" s="109" t="str">
        <f>'Order Form'!BB96</f>
        <v/>
      </c>
      <c r="BE86" s="109" t="str">
        <f>'Order Form'!BC96</f>
        <v/>
      </c>
      <c r="BF86" s="109" t="str">
        <f>'Order Form'!BD96</f>
        <v/>
      </c>
      <c r="BG86" s="109" t="str">
        <f>'Order Form'!BE96</f>
        <v/>
      </c>
      <c r="BH86" s="109" t="str">
        <f>'Order Form'!BF96</f>
        <v/>
      </c>
      <c r="BI86" s="109" t="str">
        <f>'Order Form'!BG96</f>
        <v/>
      </c>
      <c r="BJ86" s="109" t="str">
        <f>'Order Form'!BH96</f>
        <v/>
      </c>
      <c r="BK86" s="110" t="str">
        <f>'Order Form'!BI96</f>
        <v/>
      </c>
      <c r="BL86" s="110" t="str">
        <f>'Order Form'!BJ96</f>
        <v/>
      </c>
      <c r="BM86" s="110" t="str">
        <f>'Order Form'!BK96</f>
        <v/>
      </c>
      <c r="BN86" s="110" t="str">
        <f>'Order Form'!BL96</f>
        <v/>
      </c>
      <c r="BO86" s="109" t="str">
        <f>'Order Form'!BM96</f>
        <v/>
      </c>
      <c r="BP86" s="109" t="str">
        <f>'Order Form'!BN96</f>
        <v/>
      </c>
      <c r="BQ86" s="109" t="str">
        <f>'Order Form'!BO96</f>
        <v/>
      </c>
      <c r="BR86" s="109" t="str">
        <f>'Order Form'!BP96</f>
        <v/>
      </c>
      <c r="BS86" s="109" t="str">
        <f>'Order Form'!BQ96</f>
        <v/>
      </c>
      <c r="BT86" s="109" t="str">
        <f>'Order Form'!BR96</f>
        <v/>
      </c>
      <c r="BU86" s="109" t="str">
        <f>'Order Form'!BS96</f>
        <v/>
      </c>
      <c r="BV86" s="109" t="str">
        <f>'Order Form'!BT96</f>
        <v/>
      </c>
      <c r="BW86" s="109" t="str">
        <f>'Order Form'!BU96</f>
        <v/>
      </c>
      <c r="BX86" s="109" t="str">
        <f>'Order Form'!BV96</f>
        <v/>
      </c>
      <c r="BY86" s="109" t="str">
        <f>'Order Form'!BW96</f>
        <v/>
      </c>
      <c r="BZ86" s="109" t="str">
        <f>'Order Form'!BX96</f>
        <v/>
      </c>
      <c r="CA86" s="109" t="str">
        <f>'Order Form'!BY96</f>
        <v/>
      </c>
      <c r="CB86" s="109" t="str">
        <f>'Order Form'!BZ96</f>
        <v/>
      </c>
      <c r="CC86" s="109" t="str">
        <f>'Order Form'!CA96</f>
        <v/>
      </c>
      <c r="CD86" s="109" t="str">
        <f>'Order Form'!CB96</f>
        <v/>
      </c>
      <c r="CE86" s="109" t="str">
        <f>'Order Form'!CC96</f>
        <v/>
      </c>
      <c r="CF86" s="109" t="str">
        <f>IF($V86=0,"",'Order Form'!CD96*$V86*$CH86)</f>
        <v/>
      </c>
      <c r="CG86" s="109" t="str">
        <f>IF($V86=0,"",'Order Form'!CE96)</f>
        <v/>
      </c>
      <c r="CH86" s="109" t="str">
        <f>'Order Form'!CF96</f>
        <v/>
      </c>
      <c r="CI86" s="109" t="str">
        <f>'Order Form'!CG96</f>
        <v/>
      </c>
      <c r="CJ86" s="109" t="str">
        <f>'Order Form'!CH96</f>
        <v/>
      </c>
      <c r="CK86" s="109" t="str">
        <f>'Order Form'!CI96</f>
        <v/>
      </c>
    </row>
    <row r="87" spans="1:89" x14ac:dyDescent="0.25">
      <c r="M87" s="39"/>
      <c r="N87" s="39"/>
      <c r="O87" s="39"/>
      <c r="P87" s="39"/>
      <c r="Q87" s="39"/>
      <c r="R87" s="39"/>
      <c r="S87" s="39"/>
      <c r="V87" s="39">
        <f>'Order Form'!B97</f>
        <v>0</v>
      </c>
      <c r="W87" s="9">
        <v>79</v>
      </c>
      <c r="X87" s="126" t="str">
        <f>'Order Form'!Y97</f>
        <v/>
      </c>
      <c r="Y87" s="109" t="str">
        <f>'Order Form'!Z97</f>
        <v/>
      </c>
      <c r="Z87" s="109" t="str">
        <f>'Order Form'!AA97</f>
        <v/>
      </c>
      <c r="AA87" s="109" t="str">
        <f>'Order Form'!AB97</f>
        <v/>
      </c>
      <c r="AB87" s="109" t="str">
        <f>'Order Form'!AC97</f>
        <v/>
      </c>
      <c r="AC87" s="109" t="str">
        <f>'Order Form'!AD97</f>
        <v/>
      </c>
      <c r="AD87" s="109" t="str">
        <f>'Order Form'!AE97</f>
        <v/>
      </c>
      <c r="AE87" s="109" t="str">
        <f>'Order Form'!AJ97</f>
        <v/>
      </c>
      <c r="AF87" s="109" t="str">
        <f>'Order Form'!AK97</f>
        <v/>
      </c>
      <c r="AG87" s="109" t="str">
        <f>'Order Form'!AL97</f>
        <v/>
      </c>
      <c r="AH87" s="109" t="str">
        <f>'Order Form'!AM97</f>
        <v/>
      </c>
      <c r="AI87" s="109" t="str">
        <f>'Order Form'!AN97</f>
        <v/>
      </c>
      <c r="AJ87" s="109" t="str">
        <f>'Order Form'!AO97</f>
        <v/>
      </c>
      <c r="AK87" s="109" t="str">
        <f>'Order Form'!AP97</f>
        <v/>
      </c>
      <c r="AL87" s="109" t="str">
        <f>'Order Form'!AQ97</f>
        <v/>
      </c>
      <c r="AM87" s="109" t="str">
        <f>'Order Form'!AR97</f>
        <v/>
      </c>
      <c r="AN87" s="109"/>
      <c r="AO87" s="109" t="str">
        <f>IF($V87=0,"",'Order Form'!AF97*$V87*$CH87)</f>
        <v/>
      </c>
      <c r="AP87" s="109" t="str">
        <f>IF($V87=0,"",'Order Form'!AG97*$V87*$CH87)</f>
        <v/>
      </c>
      <c r="AQ87" s="109" t="str">
        <f>'Order Form'!AH97</f>
        <v/>
      </c>
      <c r="AR87" s="109" t="str">
        <f>'Order Form'!AI97</f>
        <v/>
      </c>
      <c r="AS87" s="39"/>
      <c r="AT87" s="39"/>
      <c r="AU87" s="109" t="str">
        <f>IF(V87=0,"",'Order Form'!AS97*V87*CI87)</f>
        <v/>
      </c>
      <c r="AV87" s="109" t="str">
        <f>IF(V87=0,"",'Order Form'!AT97*V87*CI87)</f>
        <v/>
      </c>
      <c r="AW87" s="109" t="str">
        <f>'Order Form'!AU97</f>
        <v/>
      </c>
      <c r="AX87" s="109" t="str">
        <f>'Order Form'!AV97</f>
        <v/>
      </c>
      <c r="AY87" s="109" t="str">
        <f>'Order Form'!AW97</f>
        <v/>
      </c>
      <c r="AZ87" s="109" t="str">
        <f>'Order Form'!AX97</f>
        <v/>
      </c>
      <c r="BA87" s="109" t="str">
        <f>'Order Form'!AY97</f>
        <v/>
      </c>
      <c r="BB87" s="109" t="str">
        <f>'Order Form'!AZ97</f>
        <v/>
      </c>
      <c r="BC87" s="109" t="str">
        <f>'Order Form'!BA97</f>
        <v/>
      </c>
      <c r="BD87" s="109" t="str">
        <f>'Order Form'!BB97</f>
        <v/>
      </c>
      <c r="BE87" s="109" t="str">
        <f>'Order Form'!BC97</f>
        <v/>
      </c>
      <c r="BF87" s="109" t="str">
        <f>'Order Form'!BD97</f>
        <v/>
      </c>
      <c r="BG87" s="109" t="str">
        <f>'Order Form'!BE97</f>
        <v/>
      </c>
      <c r="BH87" s="109" t="str">
        <f>'Order Form'!BF97</f>
        <v/>
      </c>
      <c r="BI87" s="109" t="str">
        <f>'Order Form'!BG97</f>
        <v/>
      </c>
      <c r="BJ87" s="109" t="str">
        <f>'Order Form'!BH97</f>
        <v/>
      </c>
      <c r="BK87" s="110" t="str">
        <f>'Order Form'!BI97</f>
        <v/>
      </c>
      <c r="BL87" s="110" t="str">
        <f>'Order Form'!BJ97</f>
        <v/>
      </c>
      <c r="BM87" s="110" t="str">
        <f>'Order Form'!BK97</f>
        <v/>
      </c>
      <c r="BN87" s="110" t="str">
        <f>'Order Form'!BL97</f>
        <v/>
      </c>
      <c r="BO87" s="109" t="str">
        <f>'Order Form'!BM97</f>
        <v/>
      </c>
      <c r="BP87" s="109" t="str">
        <f>'Order Form'!BN97</f>
        <v/>
      </c>
      <c r="BQ87" s="109" t="str">
        <f>'Order Form'!BO97</f>
        <v/>
      </c>
      <c r="BR87" s="109" t="str">
        <f>'Order Form'!BP97</f>
        <v/>
      </c>
      <c r="BS87" s="109" t="str">
        <f>'Order Form'!BQ97</f>
        <v/>
      </c>
      <c r="BT87" s="109" t="str">
        <f>'Order Form'!BR97</f>
        <v/>
      </c>
      <c r="BU87" s="109" t="str">
        <f>'Order Form'!BS97</f>
        <v/>
      </c>
      <c r="BV87" s="109" t="str">
        <f>'Order Form'!BT97</f>
        <v/>
      </c>
      <c r="BW87" s="109" t="str">
        <f>'Order Form'!BU97</f>
        <v/>
      </c>
      <c r="BX87" s="109" t="str">
        <f>'Order Form'!BV97</f>
        <v/>
      </c>
      <c r="BY87" s="109" t="str">
        <f>'Order Form'!BW97</f>
        <v/>
      </c>
      <c r="BZ87" s="109" t="str">
        <f>'Order Form'!BX97</f>
        <v/>
      </c>
      <c r="CA87" s="109" t="str">
        <f>'Order Form'!BY97</f>
        <v/>
      </c>
      <c r="CB87" s="109" t="str">
        <f>'Order Form'!BZ97</f>
        <v/>
      </c>
      <c r="CC87" s="109" t="str">
        <f>'Order Form'!CA97</f>
        <v/>
      </c>
      <c r="CD87" s="109" t="str">
        <f>'Order Form'!CB97</f>
        <v/>
      </c>
      <c r="CE87" s="109" t="str">
        <f>'Order Form'!CC97</f>
        <v/>
      </c>
      <c r="CF87" s="109" t="str">
        <f>IF($V87=0,"",'Order Form'!CD97*$V87*$CH87)</f>
        <v/>
      </c>
      <c r="CG87" s="109" t="str">
        <f>IF($V87=0,"",'Order Form'!CE97)</f>
        <v/>
      </c>
      <c r="CH87" s="109" t="str">
        <f>'Order Form'!CF97</f>
        <v/>
      </c>
      <c r="CI87" s="109" t="str">
        <f>'Order Form'!CG97</f>
        <v/>
      </c>
      <c r="CJ87" s="109" t="str">
        <f>'Order Form'!CH97</f>
        <v/>
      </c>
      <c r="CK87" s="109" t="str">
        <f>'Order Form'!CI97</f>
        <v/>
      </c>
    </row>
    <row r="88" spans="1:89" x14ac:dyDescent="0.25">
      <c r="M88" s="39"/>
      <c r="N88" s="39"/>
      <c r="O88" s="39"/>
      <c r="P88" s="39"/>
      <c r="Q88" s="39"/>
      <c r="R88" s="39"/>
      <c r="S88" s="39"/>
      <c r="V88" s="39">
        <f>'Order Form'!B98</f>
        <v>0</v>
      </c>
      <c r="W88" s="9">
        <v>80</v>
      </c>
      <c r="X88" s="126" t="str">
        <f>'Order Form'!Y98</f>
        <v/>
      </c>
      <c r="Y88" s="109" t="str">
        <f>'Order Form'!Z98</f>
        <v/>
      </c>
      <c r="Z88" s="109" t="str">
        <f>'Order Form'!AA98</f>
        <v/>
      </c>
      <c r="AA88" s="109" t="str">
        <f>'Order Form'!AB98</f>
        <v/>
      </c>
      <c r="AB88" s="109" t="str">
        <f>'Order Form'!AC98</f>
        <v/>
      </c>
      <c r="AC88" s="109" t="str">
        <f>'Order Form'!AD98</f>
        <v/>
      </c>
      <c r="AD88" s="109" t="str">
        <f>'Order Form'!AE98</f>
        <v/>
      </c>
      <c r="AE88" s="109" t="str">
        <f>'Order Form'!AJ98</f>
        <v/>
      </c>
      <c r="AF88" s="109" t="str">
        <f>'Order Form'!AK98</f>
        <v/>
      </c>
      <c r="AG88" s="109" t="str">
        <f>'Order Form'!AL98</f>
        <v/>
      </c>
      <c r="AH88" s="109" t="str">
        <f>'Order Form'!AM98</f>
        <v/>
      </c>
      <c r="AI88" s="109" t="str">
        <f>'Order Form'!AN98</f>
        <v/>
      </c>
      <c r="AJ88" s="109" t="str">
        <f>'Order Form'!AO98</f>
        <v/>
      </c>
      <c r="AK88" s="109" t="str">
        <f>'Order Form'!AP98</f>
        <v/>
      </c>
      <c r="AL88" s="109" t="str">
        <f>'Order Form'!AQ98</f>
        <v/>
      </c>
      <c r="AM88" s="109" t="str">
        <f>'Order Form'!AR98</f>
        <v/>
      </c>
      <c r="AN88" s="109"/>
      <c r="AO88" s="109" t="str">
        <f>IF($V88=0,"",'Order Form'!AF98*$V88*$CH88)</f>
        <v/>
      </c>
      <c r="AP88" s="109" t="str">
        <f>IF($V88=0,"",'Order Form'!AG98*$V88*$CH88)</f>
        <v/>
      </c>
      <c r="AQ88" s="109" t="str">
        <f>'Order Form'!AH98</f>
        <v/>
      </c>
      <c r="AR88" s="109" t="str">
        <f>'Order Form'!AI98</f>
        <v/>
      </c>
      <c r="AS88" s="39"/>
      <c r="AT88" s="39"/>
      <c r="AU88" s="109" t="str">
        <f>IF(V88=0,"",'Order Form'!AS98*V88*CI88)</f>
        <v/>
      </c>
      <c r="AV88" s="109" t="str">
        <f>IF(V88=0,"",'Order Form'!AT98*V88*CI88)</f>
        <v/>
      </c>
      <c r="AW88" s="109" t="str">
        <f>'Order Form'!AU98</f>
        <v/>
      </c>
      <c r="AX88" s="109" t="str">
        <f>'Order Form'!AV98</f>
        <v/>
      </c>
      <c r="AY88" s="109" t="str">
        <f>'Order Form'!AW98</f>
        <v/>
      </c>
      <c r="AZ88" s="109" t="str">
        <f>'Order Form'!AX98</f>
        <v/>
      </c>
      <c r="BA88" s="109" t="str">
        <f>'Order Form'!AY98</f>
        <v/>
      </c>
      <c r="BB88" s="109" t="str">
        <f>'Order Form'!AZ98</f>
        <v/>
      </c>
      <c r="BC88" s="109" t="str">
        <f>'Order Form'!BA98</f>
        <v/>
      </c>
      <c r="BD88" s="109" t="str">
        <f>'Order Form'!BB98</f>
        <v/>
      </c>
      <c r="BE88" s="109" t="str">
        <f>'Order Form'!BC98</f>
        <v/>
      </c>
      <c r="BF88" s="109" t="str">
        <f>'Order Form'!BD98</f>
        <v/>
      </c>
      <c r="BG88" s="109" t="str">
        <f>'Order Form'!BE98</f>
        <v/>
      </c>
      <c r="BH88" s="109" t="str">
        <f>'Order Form'!BF98</f>
        <v/>
      </c>
      <c r="BI88" s="109" t="str">
        <f>'Order Form'!BG98</f>
        <v/>
      </c>
      <c r="BJ88" s="109" t="str">
        <f>'Order Form'!BH98</f>
        <v/>
      </c>
      <c r="BK88" s="110" t="str">
        <f>'Order Form'!BI98</f>
        <v/>
      </c>
      <c r="BL88" s="110" t="str">
        <f>'Order Form'!BJ98</f>
        <v/>
      </c>
      <c r="BM88" s="110" t="str">
        <f>'Order Form'!BK98</f>
        <v/>
      </c>
      <c r="BN88" s="110" t="str">
        <f>'Order Form'!BL98</f>
        <v/>
      </c>
      <c r="BO88" s="109" t="str">
        <f>'Order Form'!BM98</f>
        <v/>
      </c>
      <c r="BP88" s="109" t="str">
        <f>'Order Form'!BN98</f>
        <v/>
      </c>
      <c r="BQ88" s="109" t="str">
        <f>'Order Form'!BO98</f>
        <v/>
      </c>
      <c r="BR88" s="109" t="str">
        <f>'Order Form'!BP98</f>
        <v/>
      </c>
      <c r="BS88" s="109" t="str">
        <f>'Order Form'!BQ98</f>
        <v/>
      </c>
      <c r="BT88" s="109" t="str">
        <f>'Order Form'!BR98</f>
        <v/>
      </c>
      <c r="BU88" s="109" t="str">
        <f>'Order Form'!BS98</f>
        <v/>
      </c>
      <c r="BV88" s="109" t="str">
        <f>'Order Form'!BT98</f>
        <v/>
      </c>
      <c r="BW88" s="109" t="str">
        <f>'Order Form'!BU98</f>
        <v/>
      </c>
      <c r="BX88" s="109" t="str">
        <f>'Order Form'!BV98</f>
        <v/>
      </c>
      <c r="BY88" s="109" t="str">
        <f>'Order Form'!BW98</f>
        <v/>
      </c>
      <c r="BZ88" s="109" t="str">
        <f>'Order Form'!BX98</f>
        <v/>
      </c>
      <c r="CA88" s="109" t="str">
        <f>'Order Form'!BY98</f>
        <v/>
      </c>
      <c r="CB88" s="109" t="str">
        <f>'Order Form'!BZ98</f>
        <v/>
      </c>
      <c r="CC88" s="109" t="str">
        <f>'Order Form'!CA98</f>
        <v/>
      </c>
      <c r="CD88" s="109" t="str">
        <f>'Order Form'!CB98</f>
        <v/>
      </c>
      <c r="CE88" s="109" t="str">
        <f>'Order Form'!CC98</f>
        <v/>
      </c>
      <c r="CF88" s="109" t="str">
        <f>IF($V88=0,"",'Order Form'!CD98*$V88*$CH88)</f>
        <v/>
      </c>
      <c r="CG88" s="109" t="str">
        <f>IF($V88=0,"",'Order Form'!CE98)</f>
        <v/>
      </c>
      <c r="CH88" s="109" t="str">
        <f>'Order Form'!CF98</f>
        <v/>
      </c>
      <c r="CI88" s="109" t="str">
        <f>'Order Form'!CG98</f>
        <v/>
      </c>
      <c r="CJ88" s="109" t="str">
        <f>'Order Form'!CH98</f>
        <v/>
      </c>
      <c r="CK88" s="109" t="str">
        <f>'Order Form'!CI98</f>
        <v/>
      </c>
    </row>
    <row r="89" spans="1:89" x14ac:dyDescent="0.25">
      <c r="M89" s="39"/>
      <c r="N89" s="39"/>
      <c r="O89" s="39"/>
      <c r="P89" s="39"/>
      <c r="Q89" s="39"/>
      <c r="R89" s="39"/>
      <c r="S89" s="39"/>
      <c r="V89" s="39">
        <f>'Order Form'!B99</f>
        <v>0</v>
      </c>
      <c r="W89" s="9">
        <v>81</v>
      </c>
      <c r="X89" s="126" t="str">
        <f>'Order Form'!Y99</f>
        <v/>
      </c>
      <c r="Y89" s="109" t="str">
        <f>'Order Form'!Z99</f>
        <v/>
      </c>
      <c r="Z89" s="109" t="str">
        <f>'Order Form'!AA99</f>
        <v/>
      </c>
      <c r="AA89" s="109" t="str">
        <f>'Order Form'!AB99</f>
        <v/>
      </c>
      <c r="AB89" s="109" t="str">
        <f>'Order Form'!AC99</f>
        <v/>
      </c>
      <c r="AC89" s="109" t="str">
        <f>'Order Form'!AD99</f>
        <v/>
      </c>
      <c r="AD89" s="109" t="str">
        <f>'Order Form'!AE99</f>
        <v/>
      </c>
      <c r="AE89" s="109" t="str">
        <f>'Order Form'!AJ99</f>
        <v/>
      </c>
      <c r="AF89" s="109" t="str">
        <f>'Order Form'!AK99</f>
        <v/>
      </c>
      <c r="AG89" s="109" t="str">
        <f>'Order Form'!AL99</f>
        <v/>
      </c>
      <c r="AH89" s="109" t="str">
        <f>'Order Form'!AM99</f>
        <v/>
      </c>
      <c r="AI89" s="109" t="str">
        <f>'Order Form'!AN99</f>
        <v/>
      </c>
      <c r="AJ89" s="109" t="str">
        <f>'Order Form'!AO99</f>
        <v/>
      </c>
      <c r="AK89" s="109" t="str">
        <f>'Order Form'!AP99</f>
        <v/>
      </c>
      <c r="AL89" s="109" t="str">
        <f>'Order Form'!AQ99</f>
        <v/>
      </c>
      <c r="AM89" s="109" t="str">
        <f>'Order Form'!AR99</f>
        <v/>
      </c>
      <c r="AN89" s="109"/>
      <c r="AO89" s="109" t="str">
        <f>IF($V89=0,"",'Order Form'!AF99*$V89*$CH89)</f>
        <v/>
      </c>
      <c r="AP89" s="109" t="str">
        <f>IF($V89=0,"",'Order Form'!AG99*$V89*$CH89)</f>
        <v/>
      </c>
      <c r="AQ89" s="109" t="str">
        <f>'Order Form'!AH99</f>
        <v/>
      </c>
      <c r="AR89" s="109" t="str">
        <f>'Order Form'!AI99</f>
        <v/>
      </c>
      <c r="AS89" s="39"/>
      <c r="AT89" s="39"/>
      <c r="AU89" s="109" t="str">
        <f>IF(V89=0,"",'Order Form'!AS99*V89*CI89)</f>
        <v/>
      </c>
      <c r="AV89" s="109" t="str">
        <f>IF(V89=0,"",'Order Form'!AT99*V89*CI89)</f>
        <v/>
      </c>
      <c r="AW89" s="109" t="str">
        <f>'Order Form'!AU99</f>
        <v/>
      </c>
      <c r="AX89" s="109" t="str">
        <f>'Order Form'!AV99</f>
        <v/>
      </c>
      <c r="AY89" s="109" t="str">
        <f>'Order Form'!AW99</f>
        <v/>
      </c>
      <c r="AZ89" s="109" t="str">
        <f>'Order Form'!AX99</f>
        <v/>
      </c>
      <c r="BA89" s="109" t="str">
        <f>'Order Form'!AY99</f>
        <v/>
      </c>
      <c r="BB89" s="109" t="str">
        <f>'Order Form'!AZ99</f>
        <v/>
      </c>
      <c r="BC89" s="109" t="str">
        <f>'Order Form'!BA99</f>
        <v/>
      </c>
      <c r="BD89" s="109" t="str">
        <f>'Order Form'!BB99</f>
        <v/>
      </c>
      <c r="BE89" s="109" t="str">
        <f>'Order Form'!BC99</f>
        <v/>
      </c>
      <c r="BF89" s="109" t="str">
        <f>'Order Form'!BD99</f>
        <v/>
      </c>
      <c r="BG89" s="109" t="str">
        <f>'Order Form'!BE99</f>
        <v/>
      </c>
      <c r="BH89" s="109" t="str">
        <f>'Order Form'!BF99</f>
        <v/>
      </c>
      <c r="BI89" s="109" t="str">
        <f>'Order Form'!BG99</f>
        <v/>
      </c>
      <c r="BJ89" s="109" t="str">
        <f>'Order Form'!BH99</f>
        <v/>
      </c>
      <c r="BK89" s="110" t="str">
        <f>'Order Form'!BI99</f>
        <v/>
      </c>
      <c r="BL89" s="110" t="str">
        <f>'Order Form'!BJ99</f>
        <v/>
      </c>
      <c r="BM89" s="110" t="str">
        <f>'Order Form'!BK99</f>
        <v/>
      </c>
      <c r="BN89" s="110" t="str">
        <f>'Order Form'!BL99</f>
        <v/>
      </c>
      <c r="BO89" s="109" t="str">
        <f>'Order Form'!BM99</f>
        <v/>
      </c>
      <c r="BP89" s="109" t="str">
        <f>'Order Form'!BN99</f>
        <v/>
      </c>
      <c r="BQ89" s="109" t="str">
        <f>'Order Form'!BO99</f>
        <v/>
      </c>
      <c r="BR89" s="109" t="str">
        <f>'Order Form'!BP99</f>
        <v/>
      </c>
      <c r="BS89" s="109" t="str">
        <f>'Order Form'!BQ99</f>
        <v/>
      </c>
      <c r="BT89" s="109" t="str">
        <f>'Order Form'!BR99</f>
        <v/>
      </c>
      <c r="BU89" s="109" t="str">
        <f>'Order Form'!BS99</f>
        <v/>
      </c>
      <c r="BV89" s="109" t="str">
        <f>'Order Form'!BT99</f>
        <v/>
      </c>
      <c r="BW89" s="109" t="str">
        <f>'Order Form'!BU99</f>
        <v/>
      </c>
      <c r="BX89" s="109" t="str">
        <f>'Order Form'!BV99</f>
        <v/>
      </c>
      <c r="BY89" s="109" t="str">
        <f>'Order Form'!BW99</f>
        <v/>
      </c>
      <c r="BZ89" s="109" t="str">
        <f>'Order Form'!BX99</f>
        <v/>
      </c>
      <c r="CA89" s="109" t="str">
        <f>'Order Form'!BY99</f>
        <v/>
      </c>
      <c r="CB89" s="109" t="str">
        <f>'Order Form'!BZ99</f>
        <v/>
      </c>
      <c r="CC89" s="109" t="str">
        <f>'Order Form'!CA99</f>
        <v/>
      </c>
      <c r="CD89" s="109" t="str">
        <f>'Order Form'!CB99</f>
        <v/>
      </c>
      <c r="CE89" s="109" t="str">
        <f>'Order Form'!CC99</f>
        <v/>
      </c>
      <c r="CF89" s="109" t="str">
        <f>IF($V89=0,"",'Order Form'!CD99*$V89*$CH89)</f>
        <v/>
      </c>
      <c r="CG89" s="109" t="str">
        <f>IF($V89=0,"",'Order Form'!CE99)</f>
        <v/>
      </c>
      <c r="CH89" s="109" t="str">
        <f>'Order Form'!CF99</f>
        <v/>
      </c>
      <c r="CI89" s="109" t="str">
        <f>'Order Form'!CG99</f>
        <v/>
      </c>
      <c r="CJ89" s="109" t="str">
        <f>'Order Form'!CH99</f>
        <v/>
      </c>
      <c r="CK89" s="109" t="str">
        <f>'Order Form'!CI99</f>
        <v/>
      </c>
    </row>
    <row r="90" spans="1:89" x14ac:dyDescent="0.25">
      <c r="M90" s="39"/>
      <c r="N90" s="39"/>
      <c r="O90" s="39"/>
      <c r="P90" s="39"/>
      <c r="Q90" s="39"/>
      <c r="R90" s="39"/>
      <c r="S90" s="39"/>
      <c r="V90" s="39">
        <f>'Order Form'!B100</f>
        <v>0</v>
      </c>
      <c r="W90" s="9">
        <v>82</v>
      </c>
      <c r="X90" s="126" t="str">
        <f>'Order Form'!Y100</f>
        <v/>
      </c>
      <c r="Y90" s="109" t="str">
        <f>'Order Form'!Z100</f>
        <v/>
      </c>
      <c r="Z90" s="109" t="str">
        <f>'Order Form'!AA100</f>
        <v/>
      </c>
      <c r="AA90" s="109" t="str">
        <f>'Order Form'!AB100</f>
        <v/>
      </c>
      <c r="AB90" s="109" t="str">
        <f>'Order Form'!AC100</f>
        <v/>
      </c>
      <c r="AC90" s="109" t="str">
        <f>'Order Form'!AD100</f>
        <v/>
      </c>
      <c r="AD90" s="109" t="str">
        <f>'Order Form'!AE100</f>
        <v/>
      </c>
      <c r="AE90" s="109" t="str">
        <f>'Order Form'!AJ100</f>
        <v/>
      </c>
      <c r="AF90" s="109" t="str">
        <f>'Order Form'!AK100</f>
        <v/>
      </c>
      <c r="AG90" s="109" t="str">
        <f>'Order Form'!AL100</f>
        <v/>
      </c>
      <c r="AH90" s="109" t="str">
        <f>'Order Form'!AM100</f>
        <v/>
      </c>
      <c r="AI90" s="109" t="str">
        <f>'Order Form'!AN100</f>
        <v/>
      </c>
      <c r="AJ90" s="109" t="str">
        <f>'Order Form'!AO100</f>
        <v/>
      </c>
      <c r="AK90" s="109" t="str">
        <f>'Order Form'!AP100</f>
        <v/>
      </c>
      <c r="AL90" s="109" t="str">
        <f>'Order Form'!AQ100</f>
        <v/>
      </c>
      <c r="AM90" s="109" t="str">
        <f>'Order Form'!AR100</f>
        <v/>
      </c>
      <c r="AN90" s="109"/>
      <c r="AO90" s="109" t="str">
        <f>IF($V90=0,"",'Order Form'!AF100*$V90*$CH90)</f>
        <v/>
      </c>
      <c r="AP90" s="109" t="str">
        <f>IF($V90=0,"",'Order Form'!AG100*$V90*$CH90)</f>
        <v/>
      </c>
      <c r="AQ90" s="109" t="str">
        <f>'Order Form'!AH100</f>
        <v/>
      </c>
      <c r="AR90" s="109" t="str">
        <f>'Order Form'!AI100</f>
        <v/>
      </c>
      <c r="AS90" s="39"/>
      <c r="AT90" s="39"/>
      <c r="AU90" s="109" t="str">
        <f>IF(V90=0,"",'Order Form'!AS100*V90*CI90)</f>
        <v/>
      </c>
      <c r="AV90" s="109" t="str">
        <f>IF(V90=0,"",'Order Form'!AT100*V90*CI90)</f>
        <v/>
      </c>
      <c r="AW90" s="109" t="str">
        <f>'Order Form'!AU100</f>
        <v/>
      </c>
      <c r="AX90" s="109" t="str">
        <f>'Order Form'!AV100</f>
        <v/>
      </c>
      <c r="AY90" s="109" t="str">
        <f>'Order Form'!AW100</f>
        <v/>
      </c>
      <c r="AZ90" s="109" t="str">
        <f>'Order Form'!AX100</f>
        <v/>
      </c>
      <c r="BA90" s="109" t="str">
        <f>'Order Form'!AY100</f>
        <v/>
      </c>
      <c r="BB90" s="109" t="str">
        <f>'Order Form'!AZ100</f>
        <v/>
      </c>
      <c r="BC90" s="109" t="str">
        <f>'Order Form'!BA100</f>
        <v/>
      </c>
      <c r="BD90" s="109" t="str">
        <f>'Order Form'!BB100</f>
        <v/>
      </c>
      <c r="BE90" s="109" t="str">
        <f>'Order Form'!BC100</f>
        <v/>
      </c>
      <c r="BF90" s="109" t="str">
        <f>'Order Form'!BD100</f>
        <v/>
      </c>
      <c r="BG90" s="109" t="str">
        <f>'Order Form'!BE100</f>
        <v/>
      </c>
      <c r="BH90" s="109" t="str">
        <f>'Order Form'!BF100</f>
        <v/>
      </c>
      <c r="BI90" s="109" t="str">
        <f>'Order Form'!BG100</f>
        <v/>
      </c>
      <c r="BJ90" s="109" t="str">
        <f>'Order Form'!BH100</f>
        <v/>
      </c>
      <c r="BK90" s="110" t="str">
        <f>'Order Form'!BI100</f>
        <v/>
      </c>
      <c r="BL90" s="110" t="str">
        <f>'Order Form'!BJ100</f>
        <v/>
      </c>
      <c r="BM90" s="110" t="str">
        <f>'Order Form'!BK100</f>
        <v/>
      </c>
      <c r="BN90" s="110" t="str">
        <f>'Order Form'!BL100</f>
        <v/>
      </c>
      <c r="BO90" s="109" t="str">
        <f>'Order Form'!BM100</f>
        <v/>
      </c>
      <c r="BP90" s="109" t="str">
        <f>'Order Form'!BN100</f>
        <v/>
      </c>
      <c r="BQ90" s="109" t="str">
        <f>'Order Form'!BO100</f>
        <v/>
      </c>
      <c r="BR90" s="109" t="str">
        <f>'Order Form'!BP100</f>
        <v/>
      </c>
      <c r="BS90" s="109" t="str">
        <f>'Order Form'!BQ100</f>
        <v/>
      </c>
      <c r="BT90" s="109" t="str">
        <f>'Order Form'!BR100</f>
        <v/>
      </c>
      <c r="BU90" s="109" t="str">
        <f>'Order Form'!BS100</f>
        <v/>
      </c>
      <c r="BV90" s="109" t="str">
        <f>'Order Form'!BT100</f>
        <v/>
      </c>
      <c r="BW90" s="109" t="str">
        <f>'Order Form'!BU100</f>
        <v/>
      </c>
      <c r="BX90" s="109" t="str">
        <f>'Order Form'!BV100</f>
        <v/>
      </c>
      <c r="BY90" s="109" t="str">
        <f>'Order Form'!BW100</f>
        <v/>
      </c>
      <c r="BZ90" s="109" t="str">
        <f>'Order Form'!BX100</f>
        <v/>
      </c>
      <c r="CA90" s="109" t="str">
        <f>'Order Form'!BY100</f>
        <v/>
      </c>
      <c r="CB90" s="109" t="str">
        <f>'Order Form'!BZ100</f>
        <v/>
      </c>
      <c r="CC90" s="109" t="str">
        <f>'Order Form'!CA100</f>
        <v/>
      </c>
      <c r="CD90" s="109" t="str">
        <f>'Order Form'!CB100</f>
        <v/>
      </c>
      <c r="CE90" s="109" t="str">
        <f>'Order Form'!CC100</f>
        <v/>
      </c>
      <c r="CF90" s="109" t="str">
        <f>IF($V90=0,"",'Order Form'!CD100*$V90*$CH90)</f>
        <v/>
      </c>
      <c r="CG90" s="109" t="str">
        <f>IF($V90=0,"",'Order Form'!CE100)</f>
        <v/>
      </c>
      <c r="CH90" s="109" t="str">
        <f>'Order Form'!CF100</f>
        <v/>
      </c>
      <c r="CI90" s="109" t="str">
        <f>'Order Form'!CG100</f>
        <v/>
      </c>
      <c r="CJ90" s="109" t="str">
        <f>'Order Form'!CH100</f>
        <v/>
      </c>
      <c r="CK90" s="109" t="str">
        <f>'Order Form'!CI100</f>
        <v/>
      </c>
    </row>
    <row r="91" spans="1:89" x14ac:dyDescent="0.25">
      <c r="V91" s="39">
        <f>'Order Form'!B101</f>
        <v>0</v>
      </c>
      <c r="W91" s="9">
        <v>83</v>
      </c>
      <c r="X91" s="126" t="str">
        <f>'Order Form'!Y101</f>
        <v/>
      </c>
      <c r="Y91" s="109" t="str">
        <f>'Order Form'!Z101</f>
        <v/>
      </c>
      <c r="Z91" s="109" t="str">
        <f>'Order Form'!AA101</f>
        <v/>
      </c>
      <c r="AA91" s="109" t="str">
        <f>'Order Form'!AB101</f>
        <v/>
      </c>
      <c r="AB91" s="109" t="str">
        <f>'Order Form'!AC101</f>
        <v/>
      </c>
      <c r="AC91" s="109" t="str">
        <f>'Order Form'!AD101</f>
        <v/>
      </c>
      <c r="AD91" s="109" t="str">
        <f>'Order Form'!AE101</f>
        <v/>
      </c>
      <c r="AE91" s="109" t="str">
        <f>'Order Form'!AJ101</f>
        <v/>
      </c>
      <c r="AF91" s="109" t="str">
        <f>'Order Form'!AK101</f>
        <v/>
      </c>
      <c r="AG91" s="109" t="str">
        <f>'Order Form'!AL101</f>
        <v/>
      </c>
      <c r="AH91" s="109" t="str">
        <f>'Order Form'!AM101</f>
        <v/>
      </c>
      <c r="AI91" s="109" t="str">
        <f>'Order Form'!AN101</f>
        <v/>
      </c>
      <c r="AJ91" s="109" t="str">
        <f>'Order Form'!AO101</f>
        <v/>
      </c>
      <c r="AK91" s="109" t="str">
        <f>'Order Form'!AP101</f>
        <v/>
      </c>
      <c r="AL91" s="109" t="str">
        <f>'Order Form'!AQ101</f>
        <v/>
      </c>
      <c r="AM91" s="109" t="str">
        <f>'Order Form'!AR101</f>
        <v/>
      </c>
      <c r="AN91" s="109"/>
      <c r="AO91" s="109" t="str">
        <f>IF($V91=0,"",'Order Form'!AF101*$V91*$CH91)</f>
        <v/>
      </c>
      <c r="AP91" s="109" t="str">
        <f>IF($V91=0,"",'Order Form'!AG101*$V91*$CH91)</f>
        <v/>
      </c>
      <c r="AQ91" s="109" t="str">
        <f>'Order Form'!AH101</f>
        <v/>
      </c>
      <c r="AR91" s="109" t="str">
        <f>'Order Form'!AI101</f>
        <v/>
      </c>
      <c r="AS91" s="39"/>
      <c r="AT91" s="39"/>
      <c r="AU91" s="109" t="str">
        <f>IF(V91=0,"",'Order Form'!AS101*V91*CI91)</f>
        <v/>
      </c>
      <c r="AV91" s="109" t="str">
        <f>IF(V91=0,"",'Order Form'!AT101*V91*CI91)</f>
        <v/>
      </c>
      <c r="AW91" s="109" t="str">
        <f>'Order Form'!AU101</f>
        <v/>
      </c>
      <c r="AX91" s="109" t="str">
        <f>'Order Form'!AV101</f>
        <v/>
      </c>
      <c r="AY91" s="109" t="str">
        <f>'Order Form'!AW101</f>
        <v/>
      </c>
      <c r="AZ91" s="109" t="str">
        <f>'Order Form'!AX101</f>
        <v/>
      </c>
      <c r="BA91" s="109" t="str">
        <f>'Order Form'!AY101</f>
        <v/>
      </c>
      <c r="BB91" s="109" t="str">
        <f>'Order Form'!AZ101</f>
        <v/>
      </c>
      <c r="BC91" s="109" t="str">
        <f>'Order Form'!BA101</f>
        <v/>
      </c>
      <c r="BD91" s="109" t="str">
        <f>'Order Form'!BB101</f>
        <v/>
      </c>
      <c r="BE91" s="109" t="str">
        <f>'Order Form'!BC101</f>
        <v/>
      </c>
      <c r="BF91" s="109" t="str">
        <f>'Order Form'!BD101</f>
        <v/>
      </c>
      <c r="BG91" s="109" t="str">
        <f>'Order Form'!BE101</f>
        <v/>
      </c>
      <c r="BH91" s="109" t="str">
        <f>'Order Form'!BF101</f>
        <v/>
      </c>
      <c r="BI91" s="109" t="str">
        <f>'Order Form'!BG101</f>
        <v/>
      </c>
      <c r="BJ91" s="109" t="str">
        <f>'Order Form'!BH101</f>
        <v/>
      </c>
      <c r="BK91" s="110" t="str">
        <f>'Order Form'!BI101</f>
        <v/>
      </c>
      <c r="BL91" s="110" t="str">
        <f>'Order Form'!BJ101</f>
        <v/>
      </c>
      <c r="BM91" s="110" t="str">
        <f>'Order Form'!BK101</f>
        <v/>
      </c>
      <c r="BN91" s="110" t="str">
        <f>'Order Form'!BL101</f>
        <v/>
      </c>
      <c r="BO91" s="109" t="str">
        <f>'Order Form'!BM101</f>
        <v/>
      </c>
      <c r="BP91" s="109" t="str">
        <f>'Order Form'!BN101</f>
        <v/>
      </c>
      <c r="BQ91" s="109" t="str">
        <f>'Order Form'!BO101</f>
        <v/>
      </c>
      <c r="BR91" s="109" t="str">
        <f>'Order Form'!BP101</f>
        <v/>
      </c>
      <c r="BS91" s="109" t="str">
        <f>'Order Form'!BQ101</f>
        <v/>
      </c>
      <c r="BT91" s="109" t="str">
        <f>'Order Form'!BR101</f>
        <v/>
      </c>
      <c r="BU91" s="109" t="str">
        <f>'Order Form'!BS101</f>
        <v/>
      </c>
      <c r="BV91" s="109" t="str">
        <f>'Order Form'!BT101</f>
        <v/>
      </c>
      <c r="BW91" s="109" t="str">
        <f>'Order Form'!BU101</f>
        <v/>
      </c>
      <c r="BX91" s="109" t="str">
        <f>'Order Form'!BV101</f>
        <v/>
      </c>
      <c r="BY91" s="109" t="str">
        <f>'Order Form'!BW101</f>
        <v/>
      </c>
      <c r="BZ91" s="109" t="str">
        <f>'Order Form'!BX101</f>
        <v/>
      </c>
      <c r="CA91" s="109" t="str">
        <f>'Order Form'!BY101</f>
        <v/>
      </c>
      <c r="CB91" s="109" t="str">
        <f>'Order Form'!BZ101</f>
        <v/>
      </c>
      <c r="CC91" s="109" t="str">
        <f>'Order Form'!CA101</f>
        <v/>
      </c>
      <c r="CD91" s="109" t="str">
        <f>'Order Form'!CB101</f>
        <v/>
      </c>
      <c r="CE91" s="109" t="str">
        <f>'Order Form'!CC101</f>
        <v/>
      </c>
      <c r="CF91" s="109" t="str">
        <f>IF($V91=0,"",'Order Form'!CD101*$V91*$CH91)</f>
        <v/>
      </c>
      <c r="CG91" s="109" t="str">
        <f>IF($V91=0,"",'Order Form'!CE101)</f>
        <v/>
      </c>
      <c r="CH91" s="109" t="str">
        <f>'Order Form'!CF101</f>
        <v/>
      </c>
      <c r="CI91" s="109" t="str">
        <f>'Order Form'!CG101</f>
        <v/>
      </c>
      <c r="CJ91" s="109" t="str">
        <f>'Order Form'!CH101</f>
        <v/>
      </c>
      <c r="CK91" s="109" t="str">
        <f>'Order Form'!CI101</f>
        <v/>
      </c>
    </row>
    <row r="92" spans="1:89" x14ac:dyDescent="0.25">
      <c r="V92" s="39">
        <f>'Order Form'!B102</f>
        <v>0</v>
      </c>
      <c r="W92" s="9">
        <v>84</v>
      </c>
      <c r="X92" s="126" t="str">
        <f>'Order Form'!Y102</f>
        <v/>
      </c>
      <c r="Y92" s="109" t="str">
        <f>'Order Form'!Z102</f>
        <v/>
      </c>
      <c r="Z92" s="109" t="str">
        <f>'Order Form'!AA102</f>
        <v/>
      </c>
      <c r="AA92" s="109" t="str">
        <f>'Order Form'!AB102</f>
        <v/>
      </c>
      <c r="AB92" s="109" t="str">
        <f>'Order Form'!AC102</f>
        <v/>
      </c>
      <c r="AC92" s="109" t="str">
        <f>'Order Form'!AD102</f>
        <v/>
      </c>
      <c r="AD92" s="109" t="str">
        <f>'Order Form'!AE102</f>
        <v/>
      </c>
      <c r="AE92" s="109" t="str">
        <f>'Order Form'!AJ102</f>
        <v/>
      </c>
      <c r="AF92" s="109" t="str">
        <f>'Order Form'!AK102</f>
        <v/>
      </c>
      <c r="AG92" s="109" t="str">
        <f>'Order Form'!AL102</f>
        <v/>
      </c>
      <c r="AH92" s="109" t="str">
        <f>'Order Form'!AM102</f>
        <v/>
      </c>
      <c r="AI92" s="109" t="str">
        <f>'Order Form'!AN102</f>
        <v/>
      </c>
      <c r="AJ92" s="109" t="str">
        <f>'Order Form'!AO102</f>
        <v/>
      </c>
      <c r="AK92" s="109" t="str">
        <f>'Order Form'!AP102</f>
        <v/>
      </c>
      <c r="AL92" s="109" t="str">
        <f>'Order Form'!AQ102</f>
        <v/>
      </c>
      <c r="AM92" s="109" t="str">
        <f>'Order Form'!AR102</f>
        <v/>
      </c>
      <c r="AN92" s="109"/>
      <c r="AO92" s="109" t="str">
        <f>IF($V92=0,"",'Order Form'!AF102*$V92*$CH92)</f>
        <v/>
      </c>
      <c r="AP92" s="109" t="str">
        <f>IF($V92=0,"",'Order Form'!AG102*$V92*$CH92)</f>
        <v/>
      </c>
      <c r="AQ92" s="109" t="str">
        <f>'Order Form'!AH102</f>
        <v/>
      </c>
      <c r="AR92" s="109" t="str">
        <f>'Order Form'!AI102</f>
        <v/>
      </c>
      <c r="AS92" s="39"/>
      <c r="AT92" s="39"/>
      <c r="AU92" s="109" t="str">
        <f>IF(V92=0,"",'Order Form'!AS102*V92*CI92)</f>
        <v/>
      </c>
      <c r="AV92" s="109" t="str">
        <f>IF(V92=0,"",'Order Form'!AT102*V92*CI92)</f>
        <v/>
      </c>
      <c r="AW92" s="109" t="str">
        <f>'Order Form'!AU102</f>
        <v/>
      </c>
      <c r="AX92" s="109" t="str">
        <f>'Order Form'!AV102</f>
        <v/>
      </c>
      <c r="AY92" s="109" t="str">
        <f>'Order Form'!AW102</f>
        <v/>
      </c>
      <c r="AZ92" s="109" t="str">
        <f>'Order Form'!AX102</f>
        <v/>
      </c>
      <c r="BA92" s="109" t="str">
        <f>'Order Form'!AY102</f>
        <v/>
      </c>
      <c r="BB92" s="109" t="str">
        <f>'Order Form'!AZ102</f>
        <v/>
      </c>
      <c r="BC92" s="109" t="str">
        <f>'Order Form'!BA102</f>
        <v/>
      </c>
      <c r="BD92" s="109" t="str">
        <f>'Order Form'!BB102</f>
        <v/>
      </c>
      <c r="BE92" s="109" t="str">
        <f>'Order Form'!BC102</f>
        <v/>
      </c>
      <c r="BF92" s="109" t="str">
        <f>'Order Form'!BD102</f>
        <v/>
      </c>
      <c r="BG92" s="109" t="str">
        <f>'Order Form'!BE102</f>
        <v/>
      </c>
      <c r="BH92" s="109" t="str">
        <f>'Order Form'!BF102</f>
        <v/>
      </c>
      <c r="BI92" s="109" t="str">
        <f>'Order Form'!BG102</f>
        <v/>
      </c>
      <c r="BJ92" s="109" t="str">
        <f>'Order Form'!BH102</f>
        <v/>
      </c>
      <c r="BK92" s="110" t="str">
        <f>'Order Form'!BI102</f>
        <v/>
      </c>
      <c r="BL92" s="110" t="str">
        <f>'Order Form'!BJ102</f>
        <v/>
      </c>
      <c r="BM92" s="110" t="str">
        <f>'Order Form'!BK102</f>
        <v/>
      </c>
      <c r="BN92" s="110" t="str">
        <f>'Order Form'!BL102</f>
        <v/>
      </c>
      <c r="BO92" s="109" t="str">
        <f>'Order Form'!BM102</f>
        <v/>
      </c>
      <c r="BP92" s="109" t="str">
        <f>'Order Form'!BN102</f>
        <v/>
      </c>
      <c r="BQ92" s="109" t="str">
        <f>'Order Form'!BO102</f>
        <v/>
      </c>
      <c r="BR92" s="109" t="str">
        <f>'Order Form'!BP102</f>
        <v/>
      </c>
      <c r="BS92" s="109" t="str">
        <f>'Order Form'!BQ102</f>
        <v/>
      </c>
      <c r="BT92" s="109" t="str">
        <f>'Order Form'!BR102</f>
        <v/>
      </c>
      <c r="BU92" s="109" t="str">
        <f>'Order Form'!BS102</f>
        <v/>
      </c>
      <c r="BV92" s="109" t="str">
        <f>'Order Form'!BT102</f>
        <v/>
      </c>
      <c r="BW92" s="109" t="str">
        <f>'Order Form'!BU102</f>
        <v/>
      </c>
      <c r="BX92" s="109" t="str">
        <f>'Order Form'!BV102</f>
        <v/>
      </c>
      <c r="BY92" s="109" t="str">
        <f>'Order Form'!BW102</f>
        <v/>
      </c>
      <c r="BZ92" s="109" t="str">
        <f>'Order Form'!BX102</f>
        <v/>
      </c>
      <c r="CA92" s="109" t="str">
        <f>'Order Form'!BY102</f>
        <v/>
      </c>
      <c r="CB92" s="109" t="str">
        <f>'Order Form'!BZ102</f>
        <v/>
      </c>
      <c r="CC92" s="109" t="str">
        <f>'Order Form'!CA102</f>
        <v/>
      </c>
      <c r="CD92" s="109" t="str">
        <f>'Order Form'!CB102</f>
        <v/>
      </c>
      <c r="CE92" s="109" t="str">
        <f>'Order Form'!CC102</f>
        <v/>
      </c>
      <c r="CF92" s="109" t="str">
        <f>IF($V92=0,"",'Order Form'!CD102*$V92*$CH92)</f>
        <v/>
      </c>
      <c r="CG92" s="109" t="str">
        <f>IF($V92=0,"",'Order Form'!CE102)</f>
        <v/>
      </c>
      <c r="CH92" s="109" t="str">
        <f>'Order Form'!CF102</f>
        <v/>
      </c>
      <c r="CI92" s="109" t="str">
        <f>'Order Form'!CG102</f>
        <v/>
      </c>
      <c r="CJ92" s="109" t="str">
        <f>'Order Form'!CH102</f>
        <v/>
      </c>
      <c r="CK92" s="109" t="str">
        <f>'Order Form'!CI102</f>
        <v/>
      </c>
    </row>
    <row r="93" spans="1:89" x14ac:dyDescent="0.25">
      <c r="V93" s="39">
        <f>'Order Form'!B103</f>
        <v>0</v>
      </c>
      <c r="W93" s="9">
        <v>85</v>
      </c>
      <c r="X93" s="126" t="str">
        <f>'Order Form'!Y103</f>
        <v/>
      </c>
      <c r="Y93" s="109" t="str">
        <f>'Order Form'!Z103</f>
        <v/>
      </c>
      <c r="Z93" s="109" t="str">
        <f>'Order Form'!AA103</f>
        <v/>
      </c>
      <c r="AA93" s="109" t="str">
        <f>'Order Form'!AB103</f>
        <v/>
      </c>
      <c r="AB93" s="109" t="str">
        <f>'Order Form'!AC103</f>
        <v/>
      </c>
      <c r="AC93" s="109" t="str">
        <f>'Order Form'!AD103</f>
        <v/>
      </c>
      <c r="AD93" s="109" t="str">
        <f>'Order Form'!AE103</f>
        <v/>
      </c>
      <c r="AE93" s="109" t="str">
        <f>'Order Form'!AJ103</f>
        <v/>
      </c>
      <c r="AF93" s="109" t="str">
        <f>'Order Form'!AK103</f>
        <v/>
      </c>
      <c r="AG93" s="109" t="str">
        <f>'Order Form'!AL103</f>
        <v/>
      </c>
      <c r="AH93" s="109" t="str">
        <f>'Order Form'!AM103</f>
        <v/>
      </c>
      <c r="AI93" s="109" t="str">
        <f>'Order Form'!AN103</f>
        <v/>
      </c>
      <c r="AJ93" s="109" t="str">
        <f>'Order Form'!AO103</f>
        <v/>
      </c>
      <c r="AK93" s="109" t="str">
        <f>'Order Form'!AP103</f>
        <v/>
      </c>
      <c r="AL93" s="109" t="str">
        <f>'Order Form'!AQ103</f>
        <v/>
      </c>
      <c r="AM93" s="109" t="str">
        <f>'Order Form'!AR103</f>
        <v/>
      </c>
      <c r="AN93" s="109"/>
      <c r="AO93" s="109" t="str">
        <f>IF($V93=0,"",'Order Form'!AF103*$V93*$CH93)</f>
        <v/>
      </c>
      <c r="AP93" s="109" t="str">
        <f>IF($V93=0,"",'Order Form'!AG103*$V93*$CH93)</f>
        <v/>
      </c>
      <c r="AQ93" s="109" t="str">
        <f>'Order Form'!AH103</f>
        <v/>
      </c>
      <c r="AR93" s="109" t="str">
        <f>'Order Form'!AI103</f>
        <v/>
      </c>
      <c r="AS93" s="39"/>
      <c r="AT93" s="39"/>
      <c r="AU93" s="109" t="str">
        <f>IF(V93=0,"",'Order Form'!AS103*V93*CI93)</f>
        <v/>
      </c>
      <c r="AV93" s="109" t="str">
        <f>IF(V93=0,"",'Order Form'!AT103*V93*CI93)</f>
        <v/>
      </c>
      <c r="AW93" s="109" t="str">
        <f>'Order Form'!AU103</f>
        <v/>
      </c>
      <c r="AX93" s="109" t="str">
        <f>'Order Form'!AV103</f>
        <v/>
      </c>
      <c r="AY93" s="109" t="str">
        <f>'Order Form'!AW103</f>
        <v/>
      </c>
      <c r="AZ93" s="109" t="str">
        <f>'Order Form'!AX103</f>
        <v/>
      </c>
      <c r="BA93" s="109" t="str">
        <f>'Order Form'!AY103</f>
        <v/>
      </c>
      <c r="BB93" s="109" t="str">
        <f>'Order Form'!AZ103</f>
        <v/>
      </c>
      <c r="BC93" s="109" t="str">
        <f>'Order Form'!BA103</f>
        <v/>
      </c>
      <c r="BD93" s="109" t="str">
        <f>'Order Form'!BB103</f>
        <v/>
      </c>
      <c r="BE93" s="109" t="str">
        <f>'Order Form'!BC103</f>
        <v/>
      </c>
      <c r="BF93" s="109" t="str">
        <f>'Order Form'!BD103</f>
        <v/>
      </c>
      <c r="BG93" s="109" t="str">
        <f>'Order Form'!BE103</f>
        <v/>
      </c>
      <c r="BH93" s="109" t="str">
        <f>'Order Form'!BF103</f>
        <v/>
      </c>
      <c r="BI93" s="109" t="str">
        <f>'Order Form'!BG103</f>
        <v/>
      </c>
      <c r="BJ93" s="109" t="str">
        <f>'Order Form'!BH103</f>
        <v/>
      </c>
      <c r="BK93" s="110" t="str">
        <f>'Order Form'!BI103</f>
        <v/>
      </c>
      <c r="BL93" s="110" t="str">
        <f>'Order Form'!BJ103</f>
        <v/>
      </c>
      <c r="BM93" s="110" t="str">
        <f>'Order Form'!BK103</f>
        <v/>
      </c>
      <c r="BN93" s="110" t="str">
        <f>'Order Form'!BL103</f>
        <v/>
      </c>
      <c r="BO93" s="109" t="str">
        <f>'Order Form'!BM103</f>
        <v/>
      </c>
      <c r="BP93" s="109" t="str">
        <f>'Order Form'!BN103</f>
        <v/>
      </c>
      <c r="BQ93" s="109" t="str">
        <f>'Order Form'!BO103</f>
        <v/>
      </c>
      <c r="BR93" s="109" t="str">
        <f>'Order Form'!BP103</f>
        <v/>
      </c>
      <c r="BS93" s="109" t="str">
        <f>'Order Form'!BQ103</f>
        <v/>
      </c>
      <c r="BT93" s="109" t="str">
        <f>'Order Form'!BR103</f>
        <v/>
      </c>
      <c r="BU93" s="109" t="str">
        <f>'Order Form'!BS103</f>
        <v/>
      </c>
      <c r="BV93" s="109" t="str">
        <f>'Order Form'!BT103</f>
        <v/>
      </c>
      <c r="BW93" s="109" t="str">
        <f>'Order Form'!BU103</f>
        <v/>
      </c>
      <c r="BX93" s="109" t="str">
        <f>'Order Form'!BV103</f>
        <v/>
      </c>
      <c r="BY93" s="109" t="str">
        <f>'Order Form'!BW103</f>
        <v/>
      </c>
      <c r="BZ93" s="109" t="str">
        <f>'Order Form'!BX103</f>
        <v/>
      </c>
      <c r="CA93" s="109" t="str">
        <f>'Order Form'!BY103</f>
        <v/>
      </c>
      <c r="CB93" s="109" t="str">
        <f>'Order Form'!BZ103</f>
        <v/>
      </c>
      <c r="CC93" s="109" t="str">
        <f>'Order Form'!CA103</f>
        <v/>
      </c>
      <c r="CD93" s="109" t="str">
        <f>'Order Form'!CB103</f>
        <v/>
      </c>
      <c r="CE93" s="109" t="str">
        <f>'Order Form'!CC103</f>
        <v/>
      </c>
      <c r="CF93" s="109" t="str">
        <f>IF($V93=0,"",'Order Form'!CD103*$V93*$CH93)</f>
        <v/>
      </c>
      <c r="CG93" s="109" t="str">
        <f>IF($V93=0,"",'Order Form'!CE103)</f>
        <v/>
      </c>
      <c r="CH93" s="109" t="str">
        <f>'Order Form'!CF103</f>
        <v/>
      </c>
      <c r="CI93" s="109" t="str">
        <f>'Order Form'!CG103</f>
        <v/>
      </c>
      <c r="CJ93" s="109" t="str">
        <f>'Order Form'!CH103</f>
        <v/>
      </c>
      <c r="CK93" s="109" t="str">
        <f>'Order Form'!CI103</f>
        <v/>
      </c>
    </row>
    <row r="94" spans="1:89" x14ac:dyDescent="0.25">
      <c r="V94" s="39">
        <f>'Order Form'!B104</f>
        <v>0</v>
      </c>
      <c r="W94" s="9">
        <v>86</v>
      </c>
      <c r="X94" s="126" t="str">
        <f>'Order Form'!Y104</f>
        <v/>
      </c>
      <c r="Y94" s="109" t="str">
        <f>'Order Form'!Z104</f>
        <v/>
      </c>
      <c r="Z94" s="109" t="str">
        <f>'Order Form'!AA104</f>
        <v/>
      </c>
      <c r="AA94" s="109" t="str">
        <f>'Order Form'!AB104</f>
        <v/>
      </c>
      <c r="AB94" s="109" t="str">
        <f>'Order Form'!AC104</f>
        <v/>
      </c>
      <c r="AC94" s="109" t="str">
        <f>'Order Form'!AD104</f>
        <v/>
      </c>
      <c r="AD94" s="109" t="str">
        <f>'Order Form'!AE104</f>
        <v/>
      </c>
      <c r="AE94" s="109" t="str">
        <f>'Order Form'!AJ104</f>
        <v/>
      </c>
      <c r="AF94" s="109" t="str">
        <f>'Order Form'!AK104</f>
        <v/>
      </c>
      <c r="AG94" s="109" t="str">
        <f>'Order Form'!AL104</f>
        <v/>
      </c>
      <c r="AH94" s="109" t="str">
        <f>'Order Form'!AM104</f>
        <v/>
      </c>
      <c r="AI94" s="109" t="str">
        <f>'Order Form'!AN104</f>
        <v/>
      </c>
      <c r="AJ94" s="109" t="str">
        <f>'Order Form'!AO104</f>
        <v/>
      </c>
      <c r="AK94" s="109" t="str">
        <f>'Order Form'!AP104</f>
        <v/>
      </c>
      <c r="AL94" s="109" t="str">
        <f>'Order Form'!AQ104</f>
        <v/>
      </c>
      <c r="AM94" s="109" t="str">
        <f>'Order Form'!AR104</f>
        <v/>
      </c>
      <c r="AN94" s="109"/>
      <c r="AO94" s="109" t="str">
        <f>IF($V94=0,"",'Order Form'!AF104*$V94*$CH94)</f>
        <v/>
      </c>
      <c r="AP94" s="109" t="str">
        <f>IF($V94=0,"",'Order Form'!AG104*$V94*$CH94)</f>
        <v/>
      </c>
      <c r="AQ94" s="109" t="str">
        <f>'Order Form'!AH104</f>
        <v/>
      </c>
      <c r="AR94" s="109" t="str">
        <f>'Order Form'!AI104</f>
        <v/>
      </c>
      <c r="AS94" s="39"/>
      <c r="AT94" s="39"/>
      <c r="AU94" s="109" t="str">
        <f>IF(V94=0,"",'Order Form'!AS104*V94*CI94)</f>
        <v/>
      </c>
      <c r="AV94" s="109" t="str">
        <f>IF(V94=0,"",'Order Form'!AT104*V94*CI94)</f>
        <v/>
      </c>
      <c r="AW94" s="109" t="str">
        <f>'Order Form'!AU104</f>
        <v/>
      </c>
      <c r="AX94" s="109" t="str">
        <f>'Order Form'!AV104</f>
        <v/>
      </c>
      <c r="AY94" s="109" t="str">
        <f>'Order Form'!AW104</f>
        <v/>
      </c>
      <c r="AZ94" s="109" t="str">
        <f>'Order Form'!AX104</f>
        <v/>
      </c>
      <c r="BA94" s="109" t="str">
        <f>'Order Form'!AY104</f>
        <v/>
      </c>
      <c r="BB94" s="109" t="str">
        <f>'Order Form'!AZ104</f>
        <v/>
      </c>
      <c r="BC94" s="109" t="str">
        <f>'Order Form'!BA104</f>
        <v/>
      </c>
      <c r="BD94" s="109" t="str">
        <f>'Order Form'!BB104</f>
        <v/>
      </c>
      <c r="BE94" s="109" t="str">
        <f>'Order Form'!BC104</f>
        <v/>
      </c>
      <c r="BF94" s="109" t="str">
        <f>'Order Form'!BD104</f>
        <v/>
      </c>
      <c r="BG94" s="109" t="str">
        <f>'Order Form'!BE104</f>
        <v/>
      </c>
      <c r="BH94" s="109" t="str">
        <f>'Order Form'!BF104</f>
        <v/>
      </c>
      <c r="BI94" s="109" t="str">
        <f>'Order Form'!BG104</f>
        <v/>
      </c>
      <c r="BJ94" s="109" t="str">
        <f>'Order Form'!BH104</f>
        <v/>
      </c>
      <c r="BK94" s="110" t="str">
        <f>'Order Form'!BI104</f>
        <v/>
      </c>
      <c r="BL94" s="110" t="str">
        <f>'Order Form'!BJ104</f>
        <v/>
      </c>
      <c r="BM94" s="110" t="str">
        <f>'Order Form'!BK104</f>
        <v/>
      </c>
      <c r="BN94" s="110" t="str">
        <f>'Order Form'!BL104</f>
        <v/>
      </c>
      <c r="BO94" s="109" t="str">
        <f>'Order Form'!BM104</f>
        <v/>
      </c>
      <c r="BP94" s="109" t="str">
        <f>'Order Form'!BN104</f>
        <v/>
      </c>
      <c r="BQ94" s="109" t="str">
        <f>'Order Form'!BO104</f>
        <v/>
      </c>
      <c r="BR94" s="109" t="str">
        <f>'Order Form'!BP104</f>
        <v/>
      </c>
      <c r="BS94" s="109" t="str">
        <f>'Order Form'!BQ104</f>
        <v/>
      </c>
      <c r="BT94" s="109" t="str">
        <f>'Order Form'!BR104</f>
        <v/>
      </c>
      <c r="BU94" s="109" t="str">
        <f>'Order Form'!BS104</f>
        <v/>
      </c>
      <c r="BV94" s="109" t="str">
        <f>'Order Form'!BT104</f>
        <v/>
      </c>
      <c r="BW94" s="109" t="str">
        <f>'Order Form'!BU104</f>
        <v/>
      </c>
      <c r="BX94" s="109" t="str">
        <f>'Order Form'!BV104</f>
        <v/>
      </c>
      <c r="BY94" s="109" t="str">
        <f>'Order Form'!BW104</f>
        <v/>
      </c>
      <c r="BZ94" s="109" t="str">
        <f>'Order Form'!BX104</f>
        <v/>
      </c>
      <c r="CA94" s="109" t="str">
        <f>'Order Form'!BY104</f>
        <v/>
      </c>
      <c r="CB94" s="109" t="str">
        <f>'Order Form'!BZ104</f>
        <v/>
      </c>
      <c r="CC94" s="109" t="str">
        <f>'Order Form'!CA104</f>
        <v/>
      </c>
      <c r="CD94" s="109" t="str">
        <f>'Order Form'!CB104</f>
        <v/>
      </c>
      <c r="CE94" s="109" t="str">
        <f>'Order Form'!CC104</f>
        <v/>
      </c>
      <c r="CF94" s="109" t="str">
        <f>IF($V94=0,"",'Order Form'!CD104*$V94*$CH94)</f>
        <v/>
      </c>
      <c r="CG94" s="109" t="str">
        <f>IF($V94=0,"",'Order Form'!CE104)</f>
        <v/>
      </c>
      <c r="CH94" s="109" t="str">
        <f>'Order Form'!CF104</f>
        <v/>
      </c>
      <c r="CI94" s="109" t="str">
        <f>'Order Form'!CG104</f>
        <v/>
      </c>
      <c r="CJ94" s="109" t="str">
        <f>'Order Form'!CH104</f>
        <v/>
      </c>
      <c r="CK94" s="109" t="str">
        <f>'Order Form'!CI104</f>
        <v/>
      </c>
    </row>
    <row r="95" spans="1:89" x14ac:dyDescent="0.25">
      <c r="V95" s="39">
        <f>'Order Form'!B105</f>
        <v>0</v>
      </c>
      <c r="W95" s="9">
        <v>87</v>
      </c>
      <c r="X95" s="126" t="str">
        <f>'Order Form'!Y105</f>
        <v/>
      </c>
      <c r="Y95" s="109" t="str">
        <f>'Order Form'!Z105</f>
        <v/>
      </c>
      <c r="Z95" s="109" t="str">
        <f>'Order Form'!AA105</f>
        <v/>
      </c>
      <c r="AA95" s="109" t="str">
        <f>'Order Form'!AB105</f>
        <v/>
      </c>
      <c r="AB95" s="109" t="str">
        <f>'Order Form'!AC105</f>
        <v/>
      </c>
      <c r="AC95" s="109" t="str">
        <f>'Order Form'!AD105</f>
        <v/>
      </c>
      <c r="AD95" s="109" t="str">
        <f>'Order Form'!AE105</f>
        <v/>
      </c>
      <c r="AE95" s="109" t="str">
        <f>'Order Form'!AJ105</f>
        <v/>
      </c>
      <c r="AF95" s="109" t="str">
        <f>'Order Form'!AK105</f>
        <v/>
      </c>
      <c r="AG95" s="109" t="str">
        <f>'Order Form'!AL105</f>
        <v/>
      </c>
      <c r="AH95" s="109" t="str">
        <f>'Order Form'!AM105</f>
        <v/>
      </c>
      <c r="AI95" s="109" t="str">
        <f>'Order Form'!AN105</f>
        <v/>
      </c>
      <c r="AJ95" s="109" t="str">
        <f>'Order Form'!AO105</f>
        <v/>
      </c>
      <c r="AK95" s="109" t="str">
        <f>'Order Form'!AP105</f>
        <v/>
      </c>
      <c r="AL95" s="109" t="str">
        <f>'Order Form'!AQ105</f>
        <v/>
      </c>
      <c r="AM95" s="109" t="str">
        <f>'Order Form'!AR105</f>
        <v/>
      </c>
      <c r="AN95" s="109"/>
      <c r="AO95" s="109" t="str">
        <f>IF($V95=0,"",'Order Form'!AF105*$V95*$CH95)</f>
        <v/>
      </c>
      <c r="AP95" s="109" t="str">
        <f>IF($V95=0,"",'Order Form'!AG105*$V95*$CH95)</f>
        <v/>
      </c>
      <c r="AQ95" s="109" t="str">
        <f>'Order Form'!AH105</f>
        <v/>
      </c>
      <c r="AR95" s="109" t="str">
        <f>'Order Form'!AI105</f>
        <v/>
      </c>
      <c r="AS95" s="39"/>
      <c r="AT95" s="39"/>
      <c r="AU95" s="109" t="str">
        <f>IF(V95=0,"",'Order Form'!AS105*V95*CI95)</f>
        <v/>
      </c>
      <c r="AV95" s="109" t="str">
        <f>IF(V95=0,"",'Order Form'!AT105*V95*CI95)</f>
        <v/>
      </c>
      <c r="AW95" s="109" t="str">
        <f>'Order Form'!AU105</f>
        <v/>
      </c>
      <c r="AX95" s="109" t="str">
        <f>'Order Form'!AV105</f>
        <v/>
      </c>
      <c r="AY95" s="109" t="str">
        <f>'Order Form'!AW105</f>
        <v/>
      </c>
      <c r="AZ95" s="109" t="str">
        <f>'Order Form'!AX105</f>
        <v/>
      </c>
      <c r="BA95" s="109" t="str">
        <f>'Order Form'!AY105</f>
        <v/>
      </c>
      <c r="BB95" s="109" t="str">
        <f>'Order Form'!AZ105</f>
        <v/>
      </c>
      <c r="BC95" s="109" t="str">
        <f>'Order Form'!BA105</f>
        <v/>
      </c>
      <c r="BD95" s="109" t="str">
        <f>'Order Form'!BB105</f>
        <v/>
      </c>
      <c r="BE95" s="109" t="str">
        <f>'Order Form'!BC105</f>
        <v/>
      </c>
      <c r="BF95" s="109" t="str">
        <f>'Order Form'!BD105</f>
        <v/>
      </c>
      <c r="BG95" s="109" t="str">
        <f>'Order Form'!BE105</f>
        <v/>
      </c>
      <c r="BH95" s="109" t="str">
        <f>'Order Form'!BF105</f>
        <v/>
      </c>
      <c r="BI95" s="109" t="str">
        <f>'Order Form'!BG105</f>
        <v/>
      </c>
      <c r="BJ95" s="109" t="str">
        <f>'Order Form'!BH105</f>
        <v/>
      </c>
      <c r="BK95" s="110" t="str">
        <f>'Order Form'!BI105</f>
        <v/>
      </c>
      <c r="BL95" s="110" t="str">
        <f>'Order Form'!BJ105</f>
        <v/>
      </c>
      <c r="BM95" s="110" t="str">
        <f>'Order Form'!BK105</f>
        <v/>
      </c>
      <c r="BN95" s="110" t="str">
        <f>'Order Form'!BL105</f>
        <v/>
      </c>
      <c r="BO95" s="109" t="str">
        <f>'Order Form'!BM105</f>
        <v/>
      </c>
      <c r="BP95" s="109" t="str">
        <f>'Order Form'!BN105</f>
        <v/>
      </c>
      <c r="BQ95" s="109" t="str">
        <f>'Order Form'!BO105</f>
        <v/>
      </c>
      <c r="BR95" s="109" t="str">
        <f>'Order Form'!BP105</f>
        <v/>
      </c>
      <c r="BS95" s="109" t="str">
        <f>'Order Form'!BQ105</f>
        <v/>
      </c>
      <c r="BT95" s="109" t="str">
        <f>'Order Form'!BR105</f>
        <v/>
      </c>
      <c r="BU95" s="109" t="str">
        <f>'Order Form'!BS105</f>
        <v/>
      </c>
      <c r="BV95" s="109" t="str">
        <f>'Order Form'!BT105</f>
        <v/>
      </c>
      <c r="BW95" s="109" t="str">
        <f>'Order Form'!BU105</f>
        <v/>
      </c>
      <c r="BX95" s="109" t="str">
        <f>'Order Form'!BV105</f>
        <v/>
      </c>
      <c r="BY95" s="109" t="str">
        <f>'Order Form'!BW105</f>
        <v/>
      </c>
      <c r="BZ95" s="109" t="str">
        <f>'Order Form'!BX105</f>
        <v/>
      </c>
      <c r="CA95" s="109" t="str">
        <f>'Order Form'!BY105</f>
        <v/>
      </c>
      <c r="CB95" s="109" t="str">
        <f>'Order Form'!BZ105</f>
        <v/>
      </c>
      <c r="CC95" s="109" t="str">
        <f>'Order Form'!CA105</f>
        <v/>
      </c>
      <c r="CD95" s="109" t="str">
        <f>'Order Form'!CB105</f>
        <v/>
      </c>
      <c r="CE95" s="109" t="str">
        <f>'Order Form'!CC105</f>
        <v/>
      </c>
      <c r="CF95" s="109" t="str">
        <f>IF($V95=0,"",'Order Form'!CD105*$V95*$CH95)</f>
        <v/>
      </c>
      <c r="CG95" s="109" t="str">
        <f>IF($V95=0,"",'Order Form'!CE105)</f>
        <v/>
      </c>
      <c r="CH95" s="109" t="str">
        <f>'Order Form'!CF105</f>
        <v/>
      </c>
      <c r="CI95" s="109" t="str">
        <f>'Order Form'!CG105</f>
        <v/>
      </c>
      <c r="CJ95" s="109" t="str">
        <f>'Order Form'!CH105</f>
        <v/>
      </c>
      <c r="CK95" s="109" t="str">
        <f>'Order Form'!CI105</f>
        <v/>
      </c>
    </row>
    <row r="96" spans="1:89" x14ac:dyDescent="0.25">
      <c r="V96" s="39">
        <f>'Order Form'!B106</f>
        <v>0</v>
      </c>
      <c r="W96" s="9">
        <v>88</v>
      </c>
      <c r="X96" s="126" t="str">
        <f>'Order Form'!Y106</f>
        <v/>
      </c>
      <c r="Y96" s="109" t="str">
        <f>'Order Form'!Z106</f>
        <v/>
      </c>
      <c r="Z96" s="109" t="str">
        <f>'Order Form'!AA106</f>
        <v/>
      </c>
      <c r="AA96" s="109" t="str">
        <f>'Order Form'!AB106</f>
        <v/>
      </c>
      <c r="AB96" s="109" t="str">
        <f>'Order Form'!AC106</f>
        <v/>
      </c>
      <c r="AC96" s="109" t="str">
        <f>'Order Form'!AD106</f>
        <v/>
      </c>
      <c r="AD96" s="109" t="str">
        <f>'Order Form'!AE106</f>
        <v/>
      </c>
      <c r="AE96" s="109" t="str">
        <f>'Order Form'!AJ106</f>
        <v/>
      </c>
      <c r="AF96" s="109" t="str">
        <f>'Order Form'!AK106</f>
        <v/>
      </c>
      <c r="AG96" s="109" t="str">
        <f>'Order Form'!AL106</f>
        <v/>
      </c>
      <c r="AH96" s="109" t="str">
        <f>'Order Form'!AM106</f>
        <v/>
      </c>
      <c r="AI96" s="109" t="str">
        <f>'Order Form'!AN106</f>
        <v/>
      </c>
      <c r="AJ96" s="109" t="str">
        <f>'Order Form'!AO106</f>
        <v/>
      </c>
      <c r="AK96" s="109" t="str">
        <f>'Order Form'!AP106</f>
        <v/>
      </c>
      <c r="AL96" s="109" t="str">
        <f>'Order Form'!AQ106</f>
        <v/>
      </c>
      <c r="AM96" s="109" t="str">
        <f>'Order Form'!AR106</f>
        <v/>
      </c>
      <c r="AN96" s="109"/>
      <c r="AO96" s="109" t="str">
        <f>IF($V96=0,"",'Order Form'!AF106*$V96*$CH96)</f>
        <v/>
      </c>
      <c r="AP96" s="109" t="str">
        <f>IF($V96=0,"",'Order Form'!AG106*$V96*$CH96)</f>
        <v/>
      </c>
      <c r="AQ96" s="109" t="str">
        <f>'Order Form'!AH106</f>
        <v/>
      </c>
      <c r="AR96" s="109" t="str">
        <f>'Order Form'!AI106</f>
        <v/>
      </c>
      <c r="AS96" s="39"/>
      <c r="AT96" s="39"/>
      <c r="AU96" s="109" t="str">
        <f>IF(V96=0,"",'Order Form'!AS106*V96*CI96)</f>
        <v/>
      </c>
      <c r="AV96" s="109" t="str">
        <f>IF(V96=0,"",'Order Form'!AT106*V96*CI96)</f>
        <v/>
      </c>
      <c r="AW96" s="109" t="str">
        <f>'Order Form'!AU106</f>
        <v/>
      </c>
      <c r="AX96" s="109" t="str">
        <f>'Order Form'!AV106</f>
        <v/>
      </c>
      <c r="AY96" s="109" t="str">
        <f>'Order Form'!AW106</f>
        <v/>
      </c>
      <c r="AZ96" s="109" t="str">
        <f>'Order Form'!AX106</f>
        <v/>
      </c>
      <c r="BA96" s="109" t="str">
        <f>'Order Form'!AY106</f>
        <v/>
      </c>
      <c r="BB96" s="109" t="str">
        <f>'Order Form'!AZ106</f>
        <v/>
      </c>
      <c r="BC96" s="109" t="str">
        <f>'Order Form'!BA106</f>
        <v/>
      </c>
      <c r="BD96" s="109" t="str">
        <f>'Order Form'!BB106</f>
        <v/>
      </c>
      <c r="BE96" s="109" t="str">
        <f>'Order Form'!BC106</f>
        <v/>
      </c>
      <c r="BF96" s="109" t="str">
        <f>'Order Form'!BD106</f>
        <v/>
      </c>
      <c r="BG96" s="109" t="str">
        <f>'Order Form'!BE106</f>
        <v/>
      </c>
      <c r="BH96" s="109" t="str">
        <f>'Order Form'!BF106</f>
        <v/>
      </c>
      <c r="BI96" s="109" t="str">
        <f>'Order Form'!BG106</f>
        <v/>
      </c>
      <c r="BJ96" s="109" t="str">
        <f>'Order Form'!BH106</f>
        <v/>
      </c>
      <c r="BK96" s="110" t="str">
        <f>'Order Form'!BI106</f>
        <v/>
      </c>
      <c r="BL96" s="110" t="str">
        <f>'Order Form'!BJ106</f>
        <v/>
      </c>
      <c r="BM96" s="110" t="str">
        <f>'Order Form'!BK106</f>
        <v/>
      </c>
      <c r="BN96" s="110" t="str">
        <f>'Order Form'!BL106</f>
        <v/>
      </c>
      <c r="BO96" s="109" t="str">
        <f>'Order Form'!BM106</f>
        <v/>
      </c>
      <c r="BP96" s="109" t="str">
        <f>'Order Form'!BN106</f>
        <v/>
      </c>
      <c r="BQ96" s="109" t="str">
        <f>'Order Form'!BO106</f>
        <v/>
      </c>
      <c r="BR96" s="109" t="str">
        <f>'Order Form'!BP106</f>
        <v/>
      </c>
      <c r="BS96" s="109" t="str">
        <f>'Order Form'!BQ106</f>
        <v/>
      </c>
      <c r="BT96" s="109" t="str">
        <f>'Order Form'!BR106</f>
        <v/>
      </c>
      <c r="BU96" s="109" t="str">
        <f>'Order Form'!BS106</f>
        <v/>
      </c>
      <c r="BV96" s="109" t="str">
        <f>'Order Form'!BT106</f>
        <v/>
      </c>
      <c r="BW96" s="109" t="str">
        <f>'Order Form'!BU106</f>
        <v/>
      </c>
      <c r="BX96" s="109" t="str">
        <f>'Order Form'!BV106</f>
        <v/>
      </c>
      <c r="BY96" s="109" t="str">
        <f>'Order Form'!BW106</f>
        <v/>
      </c>
      <c r="BZ96" s="109" t="str">
        <f>'Order Form'!BX106</f>
        <v/>
      </c>
      <c r="CA96" s="109" t="str">
        <f>'Order Form'!BY106</f>
        <v/>
      </c>
      <c r="CB96" s="109" t="str">
        <f>'Order Form'!BZ106</f>
        <v/>
      </c>
      <c r="CC96" s="109" t="str">
        <f>'Order Form'!CA106</f>
        <v/>
      </c>
      <c r="CD96" s="109" t="str">
        <f>'Order Form'!CB106</f>
        <v/>
      </c>
      <c r="CE96" s="109" t="str">
        <f>'Order Form'!CC106</f>
        <v/>
      </c>
      <c r="CF96" s="109" t="str">
        <f>IF($V96=0,"",'Order Form'!CD106*$V96*$CH96)</f>
        <v/>
      </c>
      <c r="CG96" s="109" t="str">
        <f>IF($V96=0,"",'Order Form'!CE106)</f>
        <v/>
      </c>
      <c r="CH96" s="109" t="str">
        <f>'Order Form'!CF106</f>
        <v/>
      </c>
      <c r="CI96" s="109" t="str">
        <f>'Order Form'!CG106</f>
        <v/>
      </c>
      <c r="CJ96" s="109" t="str">
        <f>'Order Form'!CH106</f>
        <v/>
      </c>
      <c r="CK96" s="109" t="str">
        <f>'Order Form'!CI106</f>
        <v/>
      </c>
    </row>
    <row r="97" spans="22:89" x14ac:dyDescent="0.25">
      <c r="V97" s="39">
        <f>'Order Form'!B107</f>
        <v>0</v>
      </c>
      <c r="W97" s="9">
        <v>89</v>
      </c>
      <c r="X97" s="126" t="str">
        <f>'Order Form'!Y107</f>
        <v/>
      </c>
      <c r="Y97" s="109" t="str">
        <f>'Order Form'!Z107</f>
        <v/>
      </c>
      <c r="Z97" s="109" t="str">
        <f>'Order Form'!AA107</f>
        <v/>
      </c>
      <c r="AA97" s="109" t="str">
        <f>'Order Form'!AB107</f>
        <v/>
      </c>
      <c r="AB97" s="109" t="str">
        <f>'Order Form'!AC107</f>
        <v/>
      </c>
      <c r="AC97" s="109" t="str">
        <f>'Order Form'!AD107</f>
        <v/>
      </c>
      <c r="AD97" s="109" t="str">
        <f>'Order Form'!AE107</f>
        <v/>
      </c>
      <c r="AE97" s="109" t="str">
        <f>'Order Form'!AJ107</f>
        <v/>
      </c>
      <c r="AF97" s="109" t="str">
        <f>'Order Form'!AK107</f>
        <v/>
      </c>
      <c r="AG97" s="109" t="str">
        <f>'Order Form'!AL107</f>
        <v/>
      </c>
      <c r="AH97" s="109" t="str">
        <f>'Order Form'!AM107</f>
        <v/>
      </c>
      <c r="AI97" s="109" t="str">
        <f>'Order Form'!AN107</f>
        <v/>
      </c>
      <c r="AJ97" s="109" t="str">
        <f>'Order Form'!AO107</f>
        <v/>
      </c>
      <c r="AK97" s="109" t="str">
        <f>'Order Form'!AP107</f>
        <v/>
      </c>
      <c r="AL97" s="109" t="str">
        <f>'Order Form'!AQ107</f>
        <v/>
      </c>
      <c r="AM97" s="109" t="str">
        <f>'Order Form'!AR107</f>
        <v/>
      </c>
      <c r="AN97" s="109"/>
      <c r="AO97" s="109" t="str">
        <f>IF($V97=0,"",'Order Form'!AF107*$V97*$CH97)</f>
        <v/>
      </c>
      <c r="AP97" s="109" t="str">
        <f>IF($V97=0,"",'Order Form'!AG107*$V97*$CH97)</f>
        <v/>
      </c>
      <c r="AQ97" s="109" t="str">
        <f>'Order Form'!AH107</f>
        <v/>
      </c>
      <c r="AR97" s="109" t="str">
        <f>'Order Form'!AI107</f>
        <v/>
      </c>
      <c r="AS97" s="39"/>
      <c r="AT97" s="39"/>
      <c r="AU97" s="109" t="str">
        <f>IF(V97=0,"",'Order Form'!AS107*V97*CI97)</f>
        <v/>
      </c>
      <c r="AV97" s="109" t="str">
        <f>IF(V97=0,"",'Order Form'!AT107*V97*CI97)</f>
        <v/>
      </c>
      <c r="AW97" s="109" t="str">
        <f>'Order Form'!AU107</f>
        <v/>
      </c>
      <c r="AX97" s="109" t="str">
        <f>'Order Form'!AV107</f>
        <v/>
      </c>
      <c r="AY97" s="109" t="str">
        <f>'Order Form'!AW107</f>
        <v/>
      </c>
      <c r="AZ97" s="109" t="str">
        <f>'Order Form'!AX107</f>
        <v/>
      </c>
      <c r="BA97" s="109" t="str">
        <f>'Order Form'!AY107</f>
        <v/>
      </c>
      <c r="BB97" s="109" t="str">
        <f>'Order Form'!AZ107</f>
        <v/>
      </c>
      <c r="BC97" s="109" t="str">
        <f>'Order Form'!BA107</f>
        <v/>
      </c>
      <c r="BD97" s="109" t="str">
        <f>'Order Form'!BB107</f>
        <v/>
      </c>
      <c r="BE97" s="109" t="str">
        <f>'Order Form'!BC107</f>
        <v/>
      </c>
      <c r="BF97" s="109" t="str">
        <f>'Order Form'!BD107</f>
        <v/>
      </c>
      <c r="BG97" s="109" t="str">
        <f>'Order Form'!BE107</f>
        <v/>
      </c>
      <c r="BH97" s="109" t="str">
        <f>'Order Form'!BF107</f>
        <v/>
      </c>
      <c r="BI97" s="109" t="str">
        <f>'Order Form'!BG107</f>
        <v/>
      </c>
      <c r="BJ97" s="109" t="str">
        <f>'Order Form'!BH107</f>
        <v/>
      </c>
      <c r="BK97" s="110" t="str">
        <f>'Order Form'!BI107</f>
        <v/>
      </c>
      <c r="BL97" s="110" t="str">
        <f>'Order Form'!BJ107</f>
        <v/>
      </c>
      <c r="BM97" s="110" t="str">
        <f>'Order Form'!BK107</f>
        <v/>
      </c>
      <c r="BN97" s="110" t="str">
        <f>'Order Form'!BL107</f>
        <v/>
      </c>
      <c r="BO97" s="109" t="str">
        <f>'Order Form'!BM107</f>
        <v/>
      </c>
      <c r="BP97" s="109" t="str">
        <f>'Order Form'!BN107</f>
        <v/>
      </c>
      <c r="BQ97" s="109" t="str">
        <f>'Order Form'!BO107</f>
        <v/>
      </c>
      <c r="BR97" s="109" t="str">
        <f>'Order Form'!BP107</f>
        <v/>
      </c>
      <c r="BS97" s="109" t="str">
        <f>'Order Form'!BQ107</f>
        <v/>
      </c>
      <c r="BT97" s="109" t="str">
        <f>'Order Form'!BR107</f>
        <v/>
      </c>
      <c r="BU97" s="109" t="str">
        <f>'Order Form'!BS107</f>
        <v/>
      </c>
      <c r="BV97" s="109" t="str">
        <f>'Order Form'!BT107</f>
        <v/>
      </c>
      <c r="BW97" s="109" t="str">
        <f>'Order Form'!BU107</f>
        <v/>
      </c>
      <c r="BX97" s="109" t="str">
        <f>'Order Form'!BV107</f>
        <v/>
      </c>
      <c r="BY97" s="109" t="str">
        <f>'Order Form'!BW107</f>
        <v/>
      </c>
      <c r="BZ97" s="109" t="str">
        <f>'Order Form'!BX107</f>
        <v/>
      </c>
      <c r="CA97" s="109" t="str">
        <f>'Order Form'!BY107</f>
        <v/>
      </c>
      <c r="CB97" s="109" t="str">
        <f>'Order Form'!BZ107</f>
        <v/>
      </c>
      <c r="CC97" s="109" t="str">
        <f>'Order Form'!CA107</f>
        <v/>
      </c>
      <c r="CD97" s="109" t="str">
        <f>'Order Form'!CB107</f>
        <v/>
      </c>
      <c r="CE97" s="109" t="str">
        <f>'Order Form'!CC107</f>
        <v/>
      </c>
      <c r="CF97" s="109" t="str">
        <f>IF($V97=0,"",'Order Form'!CD107*$V97*$CH97)</f>
        <v/>
      </c>
      <c r="CG97" s="109" t="str">
        <f>IF($V97=0,"",'Order Form'!CE107)</f>
        <v/>
      </c>
      <c r="CH97" s="109" t="str">
        <f>'Order Form'!CF107</f>
        <v/>
      </c>
      <c r="CI97" s="109" t="str">
        <f>'Order Form'!CG107</f>
        <v/>
      </c>
      <c r="CJ97" s="109" t="str">
        <f>'Order Form'!CH107</f>
        <v/>
      </c>
      <c r="CK97" s="109" t="str">
        <f>'Order Form'!CI107</f>
        <v/>
      </c>
    </row>
    <row r="98" spans="22:89" x14ac:dyDescent="0.25">
      <c r="V98" s="39">
        <f>'Order Form'!B108</f>
        <v>0</v>
      </c>
      <c r="W98" s="9">
        <v>90</v>
      </c>
      <c r="X98" s="126" t="str">
        <f>'Order Form'!Y108</f>
        <v/>
      </c>
      <c r="Y98" s="109" t="str">
        <f>'Order Form'!Z108</f>
        <v/>
      </c>
      <c r="Z98" s="109" t="str">
        <f>'Order Form'!AA108</f>
        <v/>
      </c>
      <c r="AA98" s="109" t="str">
        <f>'Order Form'!AB108</f>
        <v/>
      </c>
      <c r="AB98" s="109" t="str">
        <f>'Order Form'!AC108</f>
        <v/>
      </c>
      <c r="AC98" s="109" t="str">
        <f>'Order Form'!AD108</f>
        <v/>
      </c>
      <c r="AD98" s="109" t="str">
        <f>'Order Form'!AE108</f>
        <v/>
      </c>
      <c r="AE98" s="109" t="str">
        <f>'Order Form'!AJ108</f>
        <v/>
      </c>
      <c r="AF98" s="109" t="str">
        <f>'Order Form'!AK108</f>
        <v/>
      </c>
      <c r="AG98" s="109" t="str">
        <f>'Order Form'!AL108</f>
        <v/>
      </c>
      <c r="AH98" s="109" t="str">
        <f>'Order Form'!AM108</f>
        <v/>
      </c>
      <c r="AI98" s="109" t="str">
        <f>'Order Form'!AN108</f>
        <v/>
      </c>
      <c r="AJ98" s="109" t="str">
        <f>'Order Form'!AO108</f>
        <v/>
      </c>
      <c r="AK98" s="109" t="str">
        <f>'Order Form'!AP108</f>
        <v/>
      </c>
      <c r="AL98" s="109" t="str">
        <f>'Order Form'!AQ108</f>
        <v/>
      </c>
      <c r="AM98" s="109" t="str">
        <f>'Order Form'!AR108</f>
        <v/>
      </c>
      <c r="AN98" s="109"/>
      <c r="AO98" s="109" t="str">
        <f>IF($V98=0,"",'Order Form'!AF108*$V98*$CH98)</f>
        <v/>
      </c>
      <c r="AP98" s="109" t="str">
        <f>IF($V98=0,"",'Order Form'!AG108*$V98*$CH98)</f>
        <v/>
      </c>
      <c r="AQ98" s="109" t="str">
        <f>'Order Form'!AH108</f>
        <v/>
      </c>
      <c r="AR98" s="109" t="str">
        <f>'Order Form'!AI108</f>
        <v/>
      </c>
      <c r="AS98" s="39"/>
      <c r="AT98" s="39"/>
      <c r="AU98" s="109" t="str">
        <f>IF(V98=0,"",'Order Form'!AS108*V98*CI98)</f>
        <v/>
      </c>
      <c r="AV98" s="109" t="str">
        <f>IF(V98=0,"",'Order Form'!AT108*V98*CI98)</f>
        <v/>
      </c>
      <c r="AW98" s="109" t="str">
        <f>'Order Form'!AU108</f>
        <v/>
      </c>
      <c r="AX98" s="109" t="str">
        <f>'Order Form'!AV108</f>
        <v/>
      </c>
      <c r="AY98" s="109" t="str">
        <f>'Order Form'!AW108</f>
        <v/>
      </c>
      <c r="AZ98" s="109" t="str">
        <f>'Order Form'!AX108</f>
        <v/>
      </c>
      <c r="BA98" s="109" t="str">
        <f>'Order Form'!AY108</f>
        <v/>
      </c>
      <c r="BB98" s="109" t="str">
        <f>'Order Form'!AZ108</f>
        <v/>
      </c>
      <c r="BC98" s="109" t="str">
        <f>'Order Form'!BA108</f>
        <v/>
      </c>
      <c r="BD98" s="109" t="str">
        <f>'Order Form'!BB108</f>
        <v/>
      </c>
      <c r="BE98" s="109" t="str">
        <f>'Order Form'!BC108</f>
        <v/>
      </c>
      <c r="BF98" s="109" t="str">
        <f>'Order Form'!BD108</f>
        <v/>
      </c>
      <c r="BG98" s="109" t="str">
        <f>'Order Form'!BE108</f>
        <v/>
      </c>
      <c r="BH98" s="109" t="str">
        <f>'Order Form'!BF108</f>
        <v/>
      </c>
      <c r="BI98" s="109" t="str">
        <f>'Order Form'!BG108</f>
        <v/>
      </c>
      <c r="BJ98" s="109" t="str">
        <f>'Order Form'!BH108</f>
        <v/>
      </c>
      <c r="BK98" s="110" t="str">
        <f>'Order Form'!BI108</f>
        <v/>
      </c>
      <c r="BL98" s="110" t="str">
        <f>'Order Form'!BJ108</f>
        <v/>
      </c>
      <c r="BM98" s="110" t="str">
        <f>'Order Form'!BK108</f>
        <v/>
      </c>
      <c r="BN98" s="110" t="str">
        <f>'Order Form'!BL108</f>
        <v/>
      </c>
      <c r="BO98" s="109" t="str">
        <f>'Order Form'!BM108</f>
        <v/>
      </c>
      <c r="BP98" s="109" t="str">
        <f>'Order Form'!BN108</f>
        <v/>
      </c>
      <c r="BQ98" s="109" t="str">
        <f>'Order Form'!BO108</f>
        <v/>
      </c>
      <c r="BR98" s="109" t="str">
        <f>'Order Form'!BP108</f>
        <v/>
      </c>
      <c r="BS98" s="109" t="str">
        <f>'Order Form'!BQ108</f>
        <v/>
      </c>
      <c r="BT98" s="109" t="str">
        <f>'Order Form'!BR108</f>
        <v/>
      </c>
      <c r="BU98" s="109" t="str">
        <f>'Order Form'!BS108</f>
        <v/>
      </c>
      <c r="BV98" s="109" t="str">
        <f>'Order Form'!BT108</f>
        <v/>
      </c>
      <c r="BW98" s="109" t="str">
        <f>'Order Form'!BU108</f>
        <v/>
      </c>
      <c r="BX98" s="109" t="str">
        <f>'Order Form'!BV108</f>
        <v/>
      </c>
      <c r="BY98" s="109" t="str">
        <f>'Order Form'!BW108</f>
        <v/>
      </c>
      <c r="BZ98" s="109" t="str">
        <f>'Order Form'!BX108</f>
        <v/>
      </c>
      <c r="CA98" s="109" t="str">
        <f>'Order Form'!BY108</f>
        <v/>
      </c>
      <c r="CB98" s="109" t="str">
        <f>'Order Form'!BZ108</f>
        <v/>
      </c>
      <c r="CC98" s="109" t="str">
        <f>'Order Form'!CA108</f>
        <v/>
      </c>
      <c r="CD98" s="109" t="str">
        <f>'Order Form'!CB108</f>
        <v/>
      </c>
      <c r="CE98" s="109" t="str">
        <f>'Order Form'!CC108</f>
        <v/>
      </c>
      <c r="CF98" s="109" t="str">
        <f>IF($V98=0,"",'Order Form'!CD108*$V98*$CH98)</f>
        <v/>
      </c>
      <c r="CG98" s="109" t="str">
        <f>IF($V98=0,"",'Order Form'!CE108)</f>
        <v/>
      </c>
      <c r="CH98" s="109" t="str">
        <f>'Order Form'!CF108</f>
        <v/>
      </c>
      <c r="CI98" s="109" t="str">
        <f>'Order Form'!CG108</f>
        <v/>
      </c>
      <c r="CJ98" s="109" t="str">
        <f>'Order Form'!CH108</f>
        <v/>
      </c>
      <c r="CK98" s="109" t="str">
        <f>'Order Form'!CI108</f>
        <v/>
      </c>
    </row>
    <row r="99" spans="22:89" x14ac:dyDescent="0.25">
      <c r="V99" s="39">
        <f>'Order Form'!B109</f>
        <v>0</v>
      </c>
      <c r="W99" s="9">
        <v>91</v>
      </c>
      <c r="X99" s="126" t="str">
        <f>'Order Form'!Y109</f>
        <v/>
      </c>
      <c r="Y99" s="109" t="str">
        <f>'Order Form'!Z109</f>
        <v/>
      </c>
      <c r="Z99" s="109" t="str">
        <f>'Order Form'!AA109</f>
        <v/>
      </c>
      <c r="AA99" s="109" t="str">
        <f>'Order Form'!AB109</f>
        <v/>
      </c>
      <c r="AB99" s="109" t="str">
        <f>'Order Form'!AC109</f>
        <v/>
      </c>
      <c r="AC99" s="109" t="str">
        <f>'Order Form'!AD109</f>
        <v/>
      </c>
      <c r="AD99" s="109" t="str">
        <f>'Order Form'!AE109</f>
        <v/>
      </c>
      <c r="AE99" s="109" t="str">
        <f>'Order Form'!AJ109</f>
        <v/>
      </c>
      <c r="AF99" s="109" t="str">
        <f>'Order Form'!AK109</f>
        <v/>
      </c>
      <c r="AG99" s="109" t="str">
        <f>'Order Form'!AL109</f>
        <v/>
      </c>
      <c r="AH99" s="109" t="str">
        <f>'Order Form'!AM109</f>
        <v/>
      </c>
      <c r="AI99" s="109" t="str">
        <f>'Order Form'!AN109</f>
        <v/>
      </c>
      <c r="AJ99" s="109" t="str">
        <f>'Order Form'!AO109</f>
        <v/>
      </c>
      <c r="AK99" s="109" t="str">
        <f>'Order Form'!AP109</f>
        <v/>
      </c>
      <c r="AL99" s="109" t="str">
        <f>'Order Form'!AQ109</f>
        <v/>
      </c>
      <c r="AM99" s="109" t="str">
        <f>'Order Form'!AR109</f>
        <v/>
      </c>
      <c r="AN99" s="109"/>
      <c r="AO99" s="109" t="str">
        <f>IF($V99=0,"",'Order Form'!AF109*$V99*$CH99)</f>
        <v/>
      </c>
      <c r="AP99" s="109" t="str">
        <f>IF($V99=0,"",'Order Form'!AG109*$V99*$CH99)</f>
        <v/>
      </c>
      <c r="AQ99" s="109" t="str">
        <f>'Order Form'!AH109</f>
        <v/>
      </c>
      <c r="AR99" s="109" t="str">
        <f>'Order Form'!AI109</f>
        <v/>
      </c>
      <c r="AS99" s="39"/>
      <c r="AT99" s="39"/>
      <c r="AU99" s="109" t="str">
        <f>IF(V99=0,"",'Order Form'!AS109*V99*CI99)</f>
        <v/>
      </c>
      <c r="AV99" s="109" t="str">
        <f>IF(V99=0,"",'Order Form'!AT109*V99*CI99)</f>
        <v/>
      </c>
      <c r="AW99" s="109" t="str">
        <f>'Order Form'!AU109</f>
        <v/>
      </c>
      <c r="AX99" s="109" t="str">
        <f>'Order Form'!AV109</f>
        <v/>
      </c>
      <c r="AY99" s="109" t="str">
        <f>'Order Form'!AW109</f>
        <v/>
      </c>
      <c r="AZ99" s="109" t="str">
        <f>'Order Form'!AX109</f>
        <v/>
      </c>
      <c r="BA99" s="109" t="str">
        <f>'Order Form'!AY109</f>
        <v/>
      </c>
      <c r="BB99" s="109" t="str">
        <f>'Order Form'!AZ109</f>
        <v/>
      </c>
      <c r="BC99" s="109" t="str">
        <f>'Order Form'!BA109</f>
        <v/>
      </c>
      <c r="BD99" s="109" t="str">
        <f>'Order Form'!BB109</f>
        <v/>
      </c>
      <c r="BE99" s="109" t="str">
        <f>'Order Form'!BC109</f>
        <v/>
      </c>
      <c r="BF99" s="109" t="str">
        <f>'Order Form'!BD109</f>
        <v/>
      </c>
      <c r="BG99" s="109" t="str">
        <f>'Order Form'!BE109</f>
        <v/>
      </c>
      <c r="BH99" s="109" t="str">
        <f>'Order Form'!BF109</f>
        <v/>
      </c>
      <c r="BI99" s="109" t="str">
        <f>'Order Form'!BG109</f>
        <v/>
      </c>
      <c r="BJ99" s="109" t="str">
        <f>'Order Form'!BH109</f>
        <v/>
      </c>
      <c r="BK99" s="110" t="str">
        <f>'Order Form'!BI109</f>
        <v/>
      </c>
      <c r="BL99" s="110" t="str">
        <f>'Order Form'!BJ109</f>
        <v/>
      </c>
      <c r="BM99" s="110" t="str">
        <f>'Order Form'!BK109</f>
        <v/>
      </c>
      <c r="BN99" s="110" t="str">
        <f>'Order Form'!BL109</f>
        <v/>
      </c>
      <c r="BO99" s="109" t="str">
        <f>'Order Form'!BM109</f>
        <v/>
      </c>
      <c r="BP99" s="109" t="str">
        <f>'Order Form'!BN109</f>
        <v/>
      </c>
      <c r="BQ99" s="109" t="str">
        <f>'Order Form'!BO109</f>
        <v/>
      </c>
      <c r="BR99" s="109" t="str">
        <f>'Order Form'!BP109</f>
        <v/>
      </c>
      <c r="BS99" s="109" t="str">
        <f>'Order Form'!BQ109</f>
        <v/>
      </c>
      <c r="BT99" s="109" t="str">
        <f>'Order Form'!BR109</f>
        <v/>
      </c>
      <c r="BU99" s="109" t="str">
        <f>'Order Form'!BS109</f>
        <v/>
      </c>
      <c r="BV99" s="109" t="str">
        <f>'Order Form'!BT109</f>
        <v/>
      </c>
      <c r="BW99" s="109" t="str">
        <f>'Order Form'!BU109</f>
        <v/>
      </c>
      <c r="BX99" s="109" t="str">
        <f>'Order Form'!BV109</f>
        <v/>
      </c>
      <c r="BY99" s="109" t="str">
        <f>'Order Form'!BW109</f>
        <v/>
      </c>
      <c r="BZ99" s="109" t="str">
        <f>'Order Form'!BX109</f>
        <v/>
      </c>
      <c r="CA99" s="109" t="str">
        <f>'Order Form'!BY109</f>
        <v/>
      </c>
      <c r="CB99" s="109" t="str">
        <f>'Order Form'!BZ109</f>
        <v/>
      </c>
      <c r="CC99" s="109" t="str">
        <f>'Order Form'!CA109</f>
        <v/>
      </c>
      <c r="CD99" s="109" t="str">
        <f>'Order Form'!CB109</f>
        <v/>
      </c>
      <c r="CE99" s="109" t="str">
        <f>'Order Form'!CC109</f>
        <v/>
      </c>
      <c r="CF99" s="109" t="str">
        <f>IF($V99=0,"",'Order Form'!CD109*$V99*$CH99)</f>
        <v/>
      </c>
      <c r="CG99" s="109" t="str">
        <f>IF($V99=0,"",'Order Form'!CE109)</f>
        <v/>
      </c>
      <c r="CH99" s="109" t="str">
        <f>'Order Form'!CF109</f>
        <v/>
      </c>
      <c r="CI99" s="109" t="str">
        <f>'Order Form'!CG109</f>
        <v/>
      </c>
      <c r="CJ99" s="109" t="str">
        <f>'Order Form'!CH109</f>
        <v/>
      </c>
      <c r="CK99" s="109" t="str">
        <f>'Order Form'!CI109</f>
        <v/>
      </c>
    </row>
    <row r="100" spans="22:89" x14ac:dyDescent="0.25">
      <c r="V100" s="39">
        <f>'Order Form'!B110</f>
        <v>0</v>
      </c>
      <c r="W100" s="9">
        <v>92</v>
      </c>
      <c r="X100" s="126" t="str">
        <f>'Order Form'!Y110</f>
        <v/>
      </c>
      <c r="Y100" s="109" t="str">
        <f>'Order Form'!Z110</f>
        <v/>
      </c>
      <c r="Z100" s="109" t="str">
        <f>'Order Form'!AA110</f>
        <v/>
      </c>
      <c r="AA100" s="109" t="str">
        <f>'Order Form'!AB110</f>
        <v/>
      </c>
      <c r="AB100" s="109" t="str">
        <f>'Order Form'!AC110</f>
        <v/>
      </c>
      <c r="AC100" s="109" t="str">
        <f>'Order Form'!AD110</f>
        <v/>
      </c>
      <c r="AD100" s="109" t="str">
        <f>'Order Form'!AE110</f>
        <v/>
      </c>
      <c r="AE100" s="109" t="str">
        <f>'Order Form'!AJ110</f>
        <v/>
      </c>
      <c r="AF100" s="109" t="str">
        <f>'Order Form'!AK110</f>
        <v/>
      </c>
      <c r="AG100" s="109" t="str">
        <f>'Order Form'!AL110</f>
        <v/>
      </c>
      <c r="AH100" s="109" t="str">
        <f>'Order Form'!AM110</f>
        <v/>
      </c>
      <c r="AI100" s="109" t="str">
        <f>'Order Form'!AN110</f>
        <v/>
      </c>
      <c r="AJ100" s="109" t="str">
        <f>'Order Form'!AO110</f>
        <v/>
      </c>
      <c r="AK100" s="109" t="str">
        <f>'Order Form'!AP110</f>
        <v/>
      </c>
      <c r="AL100" s="109" t="str">
        <f>'Order Form'!AQ110</f>
        <v/>
      </c>
      <c r="AM100" s="109" t="str">
        <f>'Order Form'!AR110</f>
        <v/>
      </c>
      <c r="AN100" s="109"/>
      <c r="AO100" s="109" t="str">
        <f>IF($V100=0,"",'Order Form'!AF110*$V100*$CH100)</f>
        <v/>
      </c>
      <c r="AP100" s="109" t="str">
        <f>IF($V100=0,"",'Order Form'!AG110*$V100*$CH100)</f>
        <v/>
      </c>
      <c r="AQ100" s="109" t="str">
        <f>'Order Form'!AH110</f>
        <v/>
      </c>
      <c r="AR100" s="109" t="str">
        <f>'Order Form'!AI110</f>
        <v/>
      </c>
      <c r="AS100" s="39"/>
      <c r="AT100" s="39"/>
      <c r="AU100" s="109" t="str">
        <f>IF(V100=0,"",'Order Form'!AS110*V100*CI100)</f>
        <v/>
      </c>
      <c r="AV100" s="109" t="str">
        <f>IF(V100=0,"",'Order Form'!AT110*V100*CI100)</f>
        <v/>
      </c>
      <c r="AW100" s="109" t="str">
        <f>'Order Form'!AU110</f>
        <v/>
      </c>
      <c r="AX100" s="109" t="str">
        <f>'Order Form'!AV110</f>
        <v/>
      </c>
      <c r="AY100" s="109" t="str">
        <f>'Order Form'!AW110</f>
        <v/>
      </c>
      <c r="AZ100" s="109" t="str">
        <f>'Order Form'!AX110</f>
        <v/>
      </c>
      <c r="BA100" s="109" t="str">
        <f>'Order Form'!AY110</f>
        <v/>
      </c>
      <c r="BB100" s="109" t="str">
        <f>'Order Form'!AZ110</f>
        <v/>
      </c>
      <c r="BC100" s="109" t="str">
        <f>'Order Form'!BA110</f>
        <v/>
      </c>
      <c r="BD100" s="109" t="str">
        <f>'Order Form'!BB110</f>
        <v/>
      </c>
      <c r="BE100" s="109" t="str">
        <f>'Order Form'!BC110</f>
        <v/>
      </c>
      <c r="BF100" s="109" t="str">
        <f>'Order Form'!BD110</f>
        <v/>
      </c>
      <c r="BG100" s="109" t="str">
        <f>'Order Form'!BE110</f>
        <v/>
      </c>
      <c r="BH100" s="109" t="str">
        <f>'Order Form'!BF110</f>
        <v/>
      </c>
      <c r="BI100" s="109" t="str">
        <f>'Order Form'!BG110</f>
        <v/>
      </c>
      <c r="BJ100" s="109" t="str">
        <f>'Order Form'!BH110</f>
        <v/>
      </c>
      <c r="BK100" s="110" t="str">
        <f>'Order Form'!BI110</f>
        <v/>
      </c>
      <c r="BL100" s="110" t="str">
        <f>'Order Form'!BJ110</f>
        <v/>
      </c>
      <c r="BM100" s="110" t="str">
        <f>'Order Form'!BK110</f>
        <v/>
      </c>
      <c r="BN100" s="110" t="str">
        <f>'Order Form'!BL110</f>
        <v/>
      </c>
      <c r="BO100" s="109" t="str">
        <f>'Order Form'!BM110</f>
        <v/>
      </c>
      <c r="BP100" s="109" t="str">
        <f>'Order Form'!BN110</f>
        <v/>
      </c>
      <c r="BQ100" s="109" t="str">
        <f>'Order Form'!BO110</f>
        <v/>
      </c>
      <c r="BR100" s="109" t="str">
        <f>'Order Form'!BP110</f>
        <v/>
      </c>
      <c r="BS100" s="109" t="str">
        <f>'Order Form'!BQ110</f>
        <v/>
      </c>
      <c r="BT100" s="109" t="str">
        <f>'Order Form'!BR110</f>
        <v/>
      </c>
      <c r="BU100" s="109" t="str">
        <f>'Order Form'!BS110</f>
        <v/>
      </c>
      <c r="BV100" s="109" t="str">
        <f>'Order Form'!BT110</f>
        <v/>
      </c>
      <c r="BW100" s="109" t="str">
        <f>'Order Form'!BU110</f>
        <v/>
      </c>
      <c r="BX100" s="109" t="str">
        <f>'Order Form'!BV110</f>
        <v/>
      </c>
      <c r="BY100" s="109" t="str">
        <f>'Order Form'!BW110</f>
        <v/>
      </c>
      <c r="BZ100" s="109" t="str">
        <f>'Order Form'!BX110</f>
        <v/>
      </c>
      <c r="CA100" s="109" t="str">
        <f>'Order Form'!BY110</f>
        <v/>
      </c>
      <c r="CB100" s="109" t="str">
        <f>'Order Form'!BZ110</f>
        <v/>
      </c>
      <c r="CC100" s="109" t="str">
        <f>'Order Form'!CA110</f>
        <v/>
      </c>
      <c r="CD100" s="109" t="str">
        <f>'Order Form'!CB110</f>
        <v/>
      </c>
      <c r="CE100" s="109" t="str">
        <f>'Order Form'!CC110</f>
        <v/>
      </c>
      <c r="CF100" s="109" t="str">
        <f>IF($V100=0,"",'Order Form'!CD110*$V100*$CH100)</f>
        <v/>
      </c>
      <c r="CG100" s="109" t="str">
        <f>IF($V100=0,"",'Order Form'!CE110)</f>
        <v/>
      </c>
      <c r="CH100" s="109" t="str">
        <f>'Order Form'!CF110</f>
        <v/>
      </c>
      <c r="CI100" s="109" t="str">
        <f>'Order Form'!CG110</f>
        <v/>
      </c>
      <c r="CJ100" s="109" t="str">
        <f>'Order Form'!CH110</f>
        <v/>
      </c>
      <c r="CK100" s="109" t="str">
        <f>'Order Form'!CI110</f>
        <v/>
      </c>
    </row>
    <row r="101" spans="22:89" x14ac:dyDescent="0.25">
      <c r="V101" s="39">
        <f>'Order Form'!B111</f>
        <v>0</v>
      </c>
      <c r="W101" s="9">
        <v>93</v>
      </c>
      <c r="X101" s="126" t="str">
        <f>'Order Form'!Y111</f>
        <v/>
      </c>
      <c r="Y101" s="109" t="str">
        <f>'Order Form'!Z111</f>
        <v/>
      </c>
      <c r="Z101" s="109" t="str">
        <f>'Order Form'!AA111</f>
        <v/>
      </c>
      <c r="AA101" s="109" t="str">
        <f>'Order Form'!AB111</f>
        <v/>
      </c>
      <c r="AB101" s="109" t="str">
        <f>'Order Form'!AC111</f>
        <v/>
      </c>
      <c r="AC101" s="109" t="str">
        <f>'Order Form'!AD111</f>
        <v/>
      </c>
      <c r="AD101" s="109" t="str">
        <f>'Order Form'!AE111</f>
        <v/>
      </c>
      <c r="AE101" s="109" t="str">
        <f>'Order Form'!AJ111</f>
        <v/>
      </c>
      <c r="AF101" s="109" t="str">
        <f>'Order Form'!AK111</f>
        <v/>
      </c>
      <c r="AG101" s="109" t="str">
        <f>'Order Form'!AL111</f>
        <v/>
      </c>
      <c r="AH101" s="109" t="str">
        <f>'Order Form'!AM111</f>
        <v/>
      </c>
      <c r="AI101" s="109" t="str">
        <f>'Order Form'!AN111</f>
        <v/>
      </c>
      <c r="AJ101" s="109" t="str">
        <f>'Order Form'!AO111</f>
        <v/>
      </c>
      <c r="AK101" s="109" t="str">
        <f>'Order Form'!AP111</f>
        <v/>
      </c>
      <c r="AL101" s="109" t="str">
        <f>'Order Form'!AQ111</f>
        <v/>
      </c>
      <c r="AM101" s="109" t="str">
        <f>'Order Form'!AR111</f>
        <v/>
      </c>
      <c r="AN101" s="109"/>
      <c r="AO101" s="109" t="str">
        <f>IF($V101=0,"",'Order Form'!AF111*$V101*$CH101)</f>
        <v/>
      </c>
      <c r="AP101" s="109" t="str">
        <f>IF($V101=0,"",'Order Form'!AG111*$V101*$CH101)</f>
        <v/>
      </c>
      <c r="AQ101" s="109" t="str">
        <f>'Order Form'!AH111</f>
        <v/>
      </c>
      <c r="AR101" s="109" t="str">
        <f>'Order Form'!AI111</f>
        <v/>
      </c>
      <c r="AS101" s="39"/>
      <c r="AT101" s="39"/>
      <c r="AU101" s="109" t="str">
        <f>IF(V101=0,"",'Order Form'!AS111*V101*CI101)</f>
        <v/>
      </c>
      <c r="AV101" s="109" t="str">
        <f>IF(V101=0,"",'Order Form'!AT111*V101*CI101)</f>
        <v/>
      </c>
      <c r="AW101" s="109" t="str">
        <f>'Order Form'!AU111</f>
        <v/>
      </c>
      <c r="AX101" s="109" t="str">
        <f>'Order Form'!AV111</f>
        <v/>
      </c>
      <c r="AY101" s="109" t="str">
        <f>'Order Form'!AW111</f>
        <v/>
      </c>
      <c r="AZ101" s="109" t="str">
        <f>'Order Form'!AX111</f>
        <v/>
      </c>
      <c r="BA101" s="109" t="str">
        <f>'Order Form'!AY111</f>
        <v/>
      </c>
      <c r="BB101" s="109" t="str">
        <f>'Order Form'!AZ111</f>
        <v/>
      </c>
      <c r="BC101" s="109" t="str">
        <f>'Order Form'!BA111</f>
        <v/>
      </c>
      <c r="BD101" s="109" t="str">
        <f>'Order Form'!BB111</f>
        <v/>
      </c>
      <c r="BE101" s="109" t="str">
        <f>'Order Form'!BC111</f>
        <v/>
      </c>
      <c r="BF101" s="109" t="str">
        <f>'Order Form'!BD111</f>
        <v/>
      </c>
      <c r="BG101" s="109" t="str">
        <f>'Order Form'!BE111</f>
        <v/>
      </c>
      <c r="BH101" s="109" t="str">
        <f>'Order Form'!BF111</f>
        <v/>
      </c>
      <c r="BI101" s="109" t="str">
        <f>'Order Form'!BG111</f>
        <v/>
      </c>
      <c r="BJ101" s="109" t="str">
        <f>'Order Form'!BH111</f>
        <v/>
      </c>
      <c r="BK101" s="110" t="str">
        <f>'Order Form'!BI111</f>
        <v/>
      </c>
      <c r="BL101" s="110" t="str">
        <f>'Order Form'!BJ111</f>
        <v/>
      </c>
      <c r="BM101" s="110" t="str">
        <f>'Order Form'!BK111</f>
        <v/>
      </c>
      <c r="BN101" s="110" t="str">
        <f>'Order Form'!BL111</f>
        <v/>
      </c>
      <c r="BO101" s="109" t="str">
        <f>'Order Form'!BM111</f>
        <v/>
      </c>
      <c r="BP101" s="109" t="str">
        <f>'Order Form'!BN111</f>
        <v/>
      </c>
      <c r="BQ101" s="109" t="str">
        <f>'Order Form'!BO111</f>
        <v/>
      </c>
      <c r="BR101" s="109" t="str">
        <f>'Order Form'!BP111</f>
        <v/>
      </c>
      <c r="BS101" s="109" t="str">
        <f>'Order Form'!BQ111</f>
        <v/>
      </c>
      <c r="BT101" s="109" t="str">
        <f>'Order Form'!BR111</f>
        <v/>
      </c>
      <c r="BU101" s="109" t="str">
        <f>'Order Form'!BS111</f>
        <v/>
      </c>
      <c r="BV101" s="109" t="str">
        <f>'Order Form'!BT111</f>
        <v/>
      </c>
      <c r="BW101" s="109" t="str">
        <f>'Order Form'!BU111</f>
        <v/>
      </c>
      <c r="BX101" s="109" t="str">
        <f>'Order Form'!BV111</f>
        <v/>
      </c>
      <c r="BY101" s="109" t="str">
        <f>'Order Form'!BW111</f>
        <v/>
      </c>
      <c r="BZ101" s="109" t="str">
        <f>'Order Form'!BX111</f>
        <v/>
      </c>
      <c r="CA101" s="109" t="str">
        <f>'Order Form'!BY111</f>
        <v/>
      </c>
      <c r="CB101" s="109" t="str">
        <f>'Order Form'!BZ111</f>
        <v/>
      </c>
      <c r="CC101" s="109" t="str">
        <f>'Order Form'!CA111</f>
        <v/>
      </c>
      <c r="CD101" s="109" t="str">
        <f>'Order Form'!CB111</f>
        <v/>
      </c>
      <c r="CE101" s="109" t="str">
        <f>'Order Form'!CC111</f>
        <v/>
      </c>
      <c r="CF101" s="109" t="str">
        <f>IF($V101=0,"",'Order Form'!CD111*$V101*$CH101)</f>
        <v/>
      </c>
      <c r="CG101" s="109" t="str">
        <f>IF($V101=0,"",'Order Form'!CE111)</f>
        <v/>
      </c>
      <c r="CH101" s="109" t="str">
        <f>'Order Form'!CF111</f>
        <v/>
      </c>
      <c r="CI101" s="109" t="str">
        <f>'Order Form'!CG111</f>
        <v/>
      </c>
      <c r="CJ101" s="109" t="str">
        <f>'Order Form'!CH111</f>
        <v/>
      </c>
      <c r="CK101" s="109" t="str">
        <f>'Order Form'!CI111</f>
        <v/>
      </c>
    </row>
    <row r="102" spans="22:89" x14ac:dyDescent="0.25">
      <c r="V102" s="39">
        <f>'Order Form'!B112</f>
        <v>0</v>
      </c>
      <c r="W102" s="9">
        <v>94</v>
      </c>
      <c r="X102" s="126" t="str">
        <f>'Order Form'!Y112</f>
        <v/>
      </c>
      <c r="Y102" s="109" t="str">
        <f>'Order Form'!Z112</f>
        <v/>
      </c>
      <c r="Z102" s="109" t="str">
        <f>'Order Form'!AA112</f>
        <v/>
      </c>
      <c r="AA102" s="109" t="str">
        <f>'Order Form'!AB112</f>
        <v/>
      </c>
      <c r="AB102" s="109" t="str">
        <f>'Order Form'!AC112</f>
        <v/>
      </c>
      <c r="AC102" s="109" t="str">
        <f>'Order Form'!AD112</f>
        <v/>
      </c>
      <c r="AD102" s="109" t="str">
        <f>'Order Form'!AE112</f>
        <v/>
      </c>
      <c r="AE102" s="109" t="str">
        <f>'Order Form'!AJ112</f>
        <v/>
      </c>
      <c r="AF102" s="109" t="str">
        <f>'Order Form'!AK112</f>
        <v/>
      </c>
      <c r="AG102" s="109" t="str">
        <f>'Order Form'!AL112</f>
        <v/>
      </c>
      <c r="AH102" s="109" t="str">
        <f>'Order Form'!AM112</f>
        <v/>
      </c>
      <c r="AI102" s="109" t="str">
        <f>'Order Form'!AN112</f>
        <v/>
      </c>
      <c r="AJ102" s="109" t="str">
        <f>'Order Form'!AO112</f>
        <v/>
      </c>
      <c r="AK102" s="109" t="str">
        <f>'Order Form'!AP112</f>
        <v/>
      </c>
      <c r="AL102" s="109" t="str">
        <f>'Order Form'!AQ112</f>
        <v/>
      </c>
      <c r="AM102" s="109" t="str">
        <f>'Order Form'!AR112</f>
        <v/>
      </c>
      <c r="AN102" s="109"/>
      <c r="AO102" s="109" t="str">
        <f>IF($V102=0,"",'Order Form'!AF112*$V102*$CH102)</f>
        <v/>
      </c>
      <c r="AP102" s="109" t="str">
        <f>IF($V102=0,"",'Order Form'!AG112*$V102*$CH102)</f>
        <v/>
      </c>
      <c r="AQ102" s="109" t="str">
        <f>'Order Form'!AH112</f>
        <v/>
      </c>
      <c r="AR102" s="109" t="str">
        <f>'Order Form'!AI112</f>
        <v/>
      </c>
      <c r="AS102" s="39"/>
      <c r="AT102" s="39"/>
      <c r="AU102" s="109" t="str">
        <f>IF(V102=0,"",'Order Form'!AS112*V102*CI102)</f>
        <v/>
      </c>
      <c r="AV102" s="109" t="str">
        <f>IF(V102=0,"",'Order Form'!AT112*V102*CI102)</f>
        <v/>
      </c>
      <c r="AW102" s="109" t="str">
        <f>'Order Form'!AU112</f>
        <v/>
      </c>
      <c r="AX102" s="109" t="str">
        <f>'Order Form'!AV112</f>
        <v/>
      </c>
      <c r="AY102" s="109" t="str">
        <f>'Order Form'!AW112</f>
        <v/>
      </c>
      <c r="AZ102" s="109" t="str">
        <f>'Order Form'!AX112</f>
        <v/>
      </c>
      <c r="BA102" s="109" t="str">
        <f>'Order Form'!AY112</f>
        <v/>
      </c>
      <c r="BB102" s="109" t="str">
        <f>'Order Form'!AZ112</f>
        <v/>
      </c>
      <c r="BC102" s="109" t="str">
        <f>'Order Form'!BA112</f>
        <v/>
      </c>
      <c r="BD102" s="109" t="str">
        <f>'Order Form'!BB112</f>
        <v/>
      </c>
      <c r="BE102" s="109" t="str">
        <f>'Order Form'!BC112</f>
        <v/>
      </c>
      <c r="BF102" s="109" t="str">
        <f>'Order Form'!BD112</f>
        <v/>
      </c>
      <c r="BG102" s="109" t="str">
        <f>'Order Form'!BE112</f>
        <v/>
      </c>
      <c r="BH102" s="109" t="str">
        <f>'Order Form'!BF112</f>
        <v/>
      </c>
      <c r="BI102" s="109" t="str">
        <f>'Order Form'!BG112</f>
        <v/>
      </c>
      <c r="BJ102" s="109" t="str">
        <f>'Order Form'!BH112</f>
        <v/>
      </c>
      <c r="BK102" s="110" t="str">
        <f>'Order Form'!BI112</f>
        <v/>
      </c>
      <c r="BL102" s="110" t="str">
        <f>'Order Form'!BJ112</f>
        <v/>
      </c>
      <c r="BM102" s="110" t="str">
        <f>'Order Form'!BK112</f>
        <v/>
      </c>
      <c r="BN102" s="110" t="str">
        <f>'Order Form'!BL112</f>
        <v/>
      </c>
      <c r="BO102" s="109" t="str">
        <f>'Order Form'!BM112</f>
        <v/>
      </c>
      <c r="BP102" s="109" t="str">
        <f>'Order Form'!BN112</f>
        <v/>
      </c>
      <c r="BQ102" s="109" t="str">
        <f>'Order Form'!BO112</f>
        <v/>
      </c>
      <c r="BR102" s="109" t="str">
        <f>'Order Form'!BP112</f>
        <v/>
      </c>
      <c r="BS102" s="109" t="str">
        <f>'Order Form'!BQ112</f>
        <v/>
      </c>
      <c r="BT102" s="109" t="str">
        <f>'Order Form'!BR112</f>
        <v/>
      </c>
      <c r="BU102" s="109" t="str">
        <f>'Order Form'!BS112</f>
        <v/>
      </c>
      <c r="BV102" s="109" t="str">
        <f>'Order Form'!BT112</f>
        <v/>
      </c>
      <c r="BW102" s="109" t="str">
        <f>'Order Form'!BU112</f>
        <v/>
      </c>
      <c r="BX102" s="109" t="str">
        <f>'Order Form'!BV112</f>
        <v/>
      </c>
      <c r="BY102" s="109" t="str">
        <f>'Order Form'!BW112</f>
        <v/>
      </c>
      <c r="BZ102" s="109" t="str">
        <f>'Order Form'!BX112</f>
        <v/>
      </c>
      <c r="CA102" s="109" t="str">
        <f>'Order Form'!BY112</f>
        <v/>
      </c>
      <c r="CB102" s="109" t="str">
        <f>'Order Form'!BZ112</f>
        <v/>
      </c>
      <c r="CC102" s="109" t="str">
        <f>'Order Form'!CA112</f>
        <v/>
      </c>
      <c r="CD102" s="109" t="str">
        <f>'Order Form'!CB112</f>
        <v/>
      </c>
      <c r="CE102" s="109" t="str">
        <f>'Order Form'!CC112</f>
        <v/>
      </c>
      <c r="CF102" s="109" t="str">
        <f>IF($V102=0,"",'Order Form'!CD112*$V102*$CH102)</f>
        <v/>
      </c>
      <c r="CG102" s="109" t="str">
        <f>IF($V102=0,"",'Order Form'!CE112)</f>
        <v/>
      </c>
      <c r="CH102" s="109" t="str">
        <f>'Order Form'!CF112</f>
        <v/>
      </c>
      <c r="CI102" s="109" t="str">
        <f>'Order Form'!CG112</f>
        <v/>
      </c>
      <c r="CJ102" s="109" t="str">
        <f>'Order Form'!CH112</f>
        <v/>
      </c>
      <c r="CK102" s="109" t="str">
        <f>'Order Form'!CI112</f>
        <v/>
      </c>
    </row>
    <row r="103" spans="22:89" x14ac:dyDescent="0.25">
      <c r="V103" s="39">
        <f>'Order Form'!B113</f>
        <v>0</v>
      </c>
      <c r="W103" s="9">
        <v>95</v>
      </c>
      <c r="X103" s="126" t="str">
        <f>'Order Form'!Y113</f>
        <v/>
      </c>
      <c r="Y103" s="109" t="str">
        <f>'Order Form'!Z113</f>
        <v/>
      </c>
      <c r="Z103" s="109" t="str">
        <f>'Order Form'!AA113</f>
        <v/>
      </c>
      <c r="AA103" s="109" t="str">
        <f>'Order Form'!AB113</f>
        <v/>
      </c>
      <c r="AB103" s="109" t="str">
        <f>'Order Form'!AC113</f>
        <v/>
      </c>
      <c r="AC103" s="109" t="str">
        <f>'Order Form'!AD113</f>
        <v/>
      </c>
      <c r="AD103" s="109" t="str">
        <f>'Order Form'!AE113</f>
        <v/>
      </c>
      <c r="AE103" s="109" t="str">
        <f>'Order Form'!AJ113</f>
        <v/>
      </c>
      <c r="AF103" s="109" t="str">
        <f>'Order Form'!AK113</f>
        <v/>
      </c>
      <c r="AG103" s="109" t="str">
        <f>'Order Form'!AL113</f>
        <v/>
      </c>
      <c r="AH103" s="109" t="str">
        <f>'Order Form'!AM113</f>
        <v/>
      </c>
      <c r="AI103" s="109" t="str">
        <f>'Order Form'!AN113</f>
        <v/>
      </c>
      <c r="AJ103" s="109" t="str">
        <f>'Order Form'!AO113</f>
        <v/>
      </c>
      <c r="AK103" s="109" t="str">
        <f>'Order Form'!AP113</f>
        <v/>
      </c>
      <c r="AL103" s="109" t="str">
        <f>'Order Form'!AQ113</f>
        <v/>
      </c>
      <c r="AM103" s="109" t="str">
        <f>'Order Form'!AR113</f>
        <v/>
      </c>
      <c r="AN103" s="109"/>
      <c r="AO103" s="109" t="str">
        <f>IF($V103=0,"",'Order Form'!AF113*$V103*$CH103)</f>
        <v/>
      </c>
      <c r="AP103" s="109" t="str">
        <f>IF($V103=0,"",'Order Form'!AG113*$V103*$CH103)</f>
        <v/>
      </c>
      <c r="AQ103" s="109" t="str">
        <f>'Order Form'!AH113</f>
        <v/>
      </c>
      <c r="AR103" s="109" t="str">
        <f>'Order Form'!AI113</f>
        <v/>
      </c>
      <c r="AS103" s="39"/>
      <c r="AT103" s="39"/>
      <c r="AU103" s="109" t="str">
        <f>IF(V103=0,"",'Order Form'!AS113*V103*CI103)</f>
        <v/>
      </c>
      <c r="AV103" s="109" t="str">
        <f>IF(V103=0,"",'Order Form'!AT113*V103*CI103)</f>
        <v/>
      </c>
      <c r="AW103" s="109" t="str">
        <f>'Order Form'!AU113</f>
        <v/>
      </c>
      <c r="AX103" s="109" t="str">
        <f>'Order Form'!AV113</f>
        <v/>
      </c>
      <c r="AY103" s="109" t="str">
        <f>'Order Form'!AW113</f>
        <v/>
      </c>
      <c r="AZ103" s="109" t="str">
        <f>'Order Form'!AX113</f>
        <v/>
      </c>
      <c r="BA103" s="109" t="str">
        <f>'Order Form'!AY113</f>
        <v/>
      </c>
      <c r="BB103" s="109" t="str">
        <f>'Order Form'!AZ113</f>
        <v/>
      </c>
      <c r="BC103" s="109" t="str">
        <f>'Order Form'!BA113</f>
        <v/>
      </c>
      <c r="BD103" s="109" t="str">
        <f>'Order Form'!BB113</f>
        <v/>
      </c>
      <c r="BE103" s="109" t="str">
        <f>'Order Form'!BC113</f>
        <v/>
      </c>
      <c r="BF103" s="109" t="str">
        <f>'Order Form'!BD113</f>
        <v/>
      </c>
      <c r="BG103" s="109" t="str">
        <f>'Order Form'!BE113</f>
        <v/>
      </c>
      <c r="BH103" s="109" t="str">
        <f>'Order Form'!BF113</f>
        <v/>
      </c>
      <c r="BI103" s="109" t="str">
        <f>'Order Form'!BG113</f>
        <v/>
      </c>
      <c r="BJ103" s="109" t="str">
        <f>'Order Form'!BH113</f>
        <v/>
      </c>
      <c r="BK103" s="110" t="str">
        <f>'Order Form'!BI113</f>
        <v/>
      </c>
      <c r="BL103" s="110" t="str">
        <f>'Order Form'!BJ113</f>
        <v/>
      </c>
      <c r="BM103" s="110" t="str">
        <f>'Order Form'!BK113</f>
        <v/>
      </c>
      <c r="BN103" s="110" t="str">
        <f>'Order Form'!BL113</f>
        <v/>
      </c>
      <c r="BO103" s="109" t="str">
        <f>'Order Form'!BM113</f>
        <v/>
      </c>
      <c r="BP103" s="109" t="str">
        <f>'Order Form'!BN113</f>
        <v/>
      </c>
      <c r="BQ103" s="109" t="str">
        <f>'Order Form'!BO113</f>
        <v/>
      </c>
      <c r="BR103" s="109" t="str">
        <f>'Order Form'!BP113</f>
        <v/>
      </c>
      <c r="BS103" s="109" t="str">
        <f>'Order Form'!BQ113</f>
        <v/>
      </c>
      <c r="BT103" s="109" t="str">
        <f>'Order Form'!BR113</f>
        <v/>
      </c>
      <c r="BU103" s="109" t="str">
        <f>'Order Form'!BS113</f>
        <v/>
      </c>
      <c r="BV103" s="109" t="str">
        <f>'Order Form'!BT113</f>
        <v/>
      </c>
      <c r="BW103" s="109" t="str">
        <f>'Order Form'!BU113</f>
        <v/>
      </c>
      <c r="BX103" s="109" t="str">
        <f>'Order Form'!BV113</f>
        <v/>
      </c>
      <c r="BY103" s="109" t="str">
        <f>'Order Form'!BW113</f>
        <v/>
      </c>
      <c r="BZ103" s="109" t="str">
        <f>'Order Form'!BX113</f>
        <v/>
      </c>
      <c r="CA103" s="109" t="str">
        <f>'Order Form'!BY113</f>
        <v/>
      </c>
      <c r="CB103" s="109" t="str">
        <f>'Order Form'!BZ113</f>
        <v/>
      </c>
      <c r="CC103" s="109" t="str">
        <f>'Order Form'!CA113</f>
        <v/>
      </c>
      <c r="CD103" s="109" t="str">
        <f>'Order Form'!CB113</f>
        <v/>
      </c>
      <c r="CE103" s="109" t="str">
        <f>'Order Form'!CC113</f>
        <v/>
      </c>
      <c r="CF103" s="109" t="str">
        <f>IF($V103=0,"",'Order Form'!CD113*$V103*$CH103)</f>
        <v/>
      </c>
      <c r="CG103" s="109" t="str">
        <f>IF($V103=0,"",'Order Form'!CE113)</f>
        <v/>
      </c>
      <c r="CH103" s="109" t="str">
        <f>'Order Form'!CF113</f>
        <v/>
      </c>
      <c r="CI103" s="109" t="str">
        <f>'Order Form'!CG113</f>
        <v/>
      </c>
      <c r="CJ103" s="109" t="str">
        <f>'Order Form'!CH113</f>
        <v/>
      </c>
      <c r="CK103" s="109" t="str">
        <f>'Order Form'!CI113</f>
        <v/>
      </c>
    </row>
    <row r="104" spans="22:89" x14ac:dyDescent="0.25">
      <c r="V104" s="39">
        <f>'Order Form'!B114</f>
        <v>0</v>
      </c>
      <c r="W104" s="9">
        <v>96</v>
      </c>
      <c r="X104" s="126" t="str">
        <f>'Order Form'!Y114</f>
        <v/>
      </c>
      <c r="Y104" s="109" t="str">
        <f>'Order Form'!Z114</f>
        <v/>
      </c>
      <c r="Z104" s="109" t="str">
        <f>'Order Form'!AA114</f>
        <v/>
      </c>
      <c r="AA104" s="109" t="str">
        <f>'Order Form'!AB114</f>
        <v/>
      </c>
      <c r="AB104" s="109" t="str">
        <f>'Order Form'!AC114</f>
        <v/>
      </c>
      <c r="AC104" s="109" t="str">
        <f>'Order Form'!AD114</f>
        <v/>
      </c>
      <c r="AD104" s="109" t="str">
        <f>'Order Form'!AE114</f>
        <v/>
      </c>
      <c r="AE104" s="109" t="str">
        <f>'Order Form'!AJ114</f>
        <v/>
      </c>
      <c r="AF104" s="109" t="str">
        <f>'Order Form'!AK114</f>
        <v/>
      </c>
      <c r="AG104" s="109" t="str">
        <f>'Order Form'!AL114</f>
        <v/>
      </c>
      <c r="AH104" s="109" t="str">
        <f>'Order Form'!AM114</f>
        <v/>
      </c>
      <c r="AI104" s="109" t="str">
        <f>'Order Form'!AN114</f>
        <v/>
      </c>
      <c r="AJ104" s="109" t="str">
        <f>'Order Form'!AO114</f>
        <v/>
      </c>
      <c r="AK104" s="109" t="str">
        <f>'Order Form'!AP114</f>
        <v/>
      </c>
      <c r="AL104" s="109" t="str">
        <f>'Order Form'!AQ114</f>
        <v/>
      </c>
      <c r="AM104" s="109" t="str">
        <f>'Order Form'!AR114</f>
        <v/>
      </c>
      <c r="AN104" s="109"/>
      <c r="AO104" s="109" t="str">
        <f>IF($V104=0,"",'Order Form'!AF114*$V104*$CH104)</f>
        <v/>
      </c>
      <c r="AP104" s="109" t="str">
        <f>IF($V104=0,"",'Order Form'!AG114*$V104*$CH104)</f>
        <v/>
      </c>
      <c r="AQ104" s="109" t="str">
        <f>'Order Form'!AH114</f>
        <v/>
      </c>
      <c r="AR104" s="109" t="str">
        <f>'Order Form'!AI114</f>
        <v/>
      </c>
      <c r="AS104" s="39"/>
      <c r="AT104" s="39"/>
      <c r="AU104" s="109" t="str">
        <f>IF(V104=0,"",'Order Form'!AS114*V104*CI104)</f>
        <v/>
      </c>
      <c r="AV104" s="109" t="str">
        <f>IF(V104=0,"",'Order Form'!AT114*V104*CI104)</f>
        <v/>
      </c>
      <c r="AW104" s="109" t="str">
        <f>'Order Form'!AU114</f>
        <v/>
      </c>
      <c r="AX104" s="109" t="str">
        <f>'Order Form'!AV114</f>
        <v/>
      </c>
      <c r="AY104" s="109" t="str">
        <f>'Order Form'!AW114</f>
        <v/>
      </c>
      <c r="AZ104" s="109" t="str">
        <f>'Order Form'!AX114</f>
        <v/>
      </c>
      <c r="BA104" s="109" t="str">
        <f>'Order Form'!AY114</f>
        <v/>
      </c>
      <c r="BB104" s="109" t="str">
        <f>'Order Form'!AZ114</f>
        <v/>
      </c>
      <c r="BC104" s="109" t="str">
        <f>'Order Form'!BA114</f>
        <v/>
      </c>
      <c r="BD104" s="109" t="str">
        <f>'Order Form'!BB114</f>
        <v/>
      </c>
      <c r="BE104" s="109" t="str">
        <f>'Order Form'!BC114</f>
        <v/>
      </c>
      <c r="BF104" s="109" t="str">
        <f>'Order Form'!BD114</f>
        <v/>
      </c>
      <c r="BG104" s="109" t="str">
        <f>'Order Form'!BE114</f>
        <v/>
      </c>
      <c r="BH104" s="109" t="str">
        <f>'Order Form'!BF114</f>
        <v/>
      </c>
      <c r="BI104" s="109" t="str">
        <f>'Order Form'!BG114</f>
        <v/>
      </c>
      <c r="BJ104" s="109" t="str">
        <f>'Order Form'!BH114</f>
        <v/>
      </c>
      <c r="BK104" s="110" t="str">
        <f>'Order Form'!BI114</f>
        <v/>
      </c>
      <c r="BL104" s="110" t="str">
        <f>'Order Form'!BJ114</f>
        <v/>
      </c>
      <c r="BM104" s="110" t="str">
        <f>'Order Form'!BK114</f>
        <v/>
      </c>
      <c r="BN104" s="110" t="str">
        <f>'Order Form'!BL114</f>
        <v/>
      </c>
      <c r="BO104" s="109" t="str">
        <f>'Order Form'!BM114</f>
        <v/>
      </c>
      <c r="BP104" s="109" t="str">
        <f>'Order Form'!BN114</f>
        <v/>
      </c>
      <c r="BQ104" s="109" t="str">
        <f>'Order Form'!BO114</f>
        <v/>
      </c>
      <c r="BR104" s="109" t="str">
        <f>'Order Form'!BP114</f>
        <v/>
      </c>
      <c r="BS104" s="109" t="str">
        <f>'Order Form'!BQ114</f>
        <v/>
      </c>
      <c r="BT104" s="109" t="str">
        <f>'Order Form'!BR114</f>
        <v/>
      </c>
      <c r="BU104" s="109" t="str">
        <f>'Order Form'!BS114</f>
        <v/>
      </c>
      <c r="BV104" s="109" t="str">
        <f>'Order Form'!BT114</f>
        <v/>
      </c>
      <c r="BW104" s="109" t="str">
        <f>'Order Form'!BU114</f>
        <v/>
      </c>
      <c r="BX104" s="109" t="str">
        <f>'Order Form'!BV114</f>
        <v/>
      </c>
      <c r="BY104" s="109" t="str">
        <f>'Order Form'!BW114</f>
        <v/>
      </c>
      <c r="BZ104" s="109" t="str">
        <f>'Order Form'!BX114</f>
        <v/>
      </c>
      <c r="CA104" s="109" t="str">
        <f>'Order Form'!BY114</f>
        <v/>
      </c>
      <c r="CB104" s="109" t="str">
        <f>'Order Form'!BZ114</f>
        <v/>
      </c>
      <c r="CC104" s="109" t="str">
        <f>'Order Form'!CA114</f>
        <v/>
      </c>
      <c r="CD104" s="109" t="str">
        <f>'Order Form'!CB114</f>
        <v/>
      </c>
      <c r="CE104" s="109" t="str">
        <f>'Order Form'!CC114</f>
        <v/>
      </c>
      <c r="CF104" s="109" t="str">
        <f>IF($V104=0,"",'Order Form'!CD114*$V104*$CH104)</f>
        <v/>
      </c>
      <c r="CG104" s="109" t="str">
        <f>IF($V104=0,"",'Order Form'!CE114)</f>
        <v/>
      </c>
      <c r="CH104" s="109" t="str">
        <f>'Order Form'!CF114</f>
        <v/>
      </c>
      <c r="CI104" s="109" t="str">
        <f>'Order Form'!CG114</f>
        <v/>
      </c>
      <c r="CJ104" s="109" t="str">
        <f>'Order Form'!CH114</f>
        <v/>
      </c>
      <c r="CK104" s="109" t="str">
        <f>'Order Form'!CI114</f>
        <v/>
      </c>
    </row>
    <row r="105" spans="22:89" x14ac:dyDescent="0.25">
      <c r="V105" s="39">
        <f>'Order Form'!B115</f>
        <v>0</v>
      </c>
      <c r="W105" s="9">
        <v>97</v>
      </c>
      <c r="X105" s="126" t="str">
        <f>'Order Form'!Y115</f>
        <v/>
      </c>
      <c r="Y105" s="109" t="str">
        <f>'Order Form'!Z115</f>
        <v/>
      </c>
      <c r="Z105" s="109" t="str">
        <f>'Order Form'!AA115</f>
        <v/>
      </c>
      <c r="AA105" s="109" t="str">
        <f>'Order Form'!AB115</f>
        <v/>
      </c>
      <c r="AB105" s="109" t="str">
        <f>'Order Form'!AC115</f>
        <v/>
      </c>
      <c r="AC105" s="109" t="str">
        <f>'Order Form'!AD115</f>
        <v/>
      </c>
      <c r="AD105" s="109" t="str">
        <f>'Order Form'!AE115</f>
        <v/>
      </c>
      <c r="AE105" s="109" t="str">
        <f>'Order Form'!AJ115</f>
        <v/>
      </c>
      <c r="AF105" s="109" t="str">
        <f>'Order Form'!AK115</f>
        <v/>
      </c>
      <c r="AG105" s="109" t="str">
        <f>'Order Form'!AL115</f>
        <v/>
      </c>
      <c r="AH105" s="109" t="str">
        <f>'Order Form'!AM115</f>
        <v/>
      </c>
      <c r="AI105" s="109" t="str">
        <f>'Order Form'!AN115</f>
        <v/>
      </c>
      <c r="AJ105" s="109" t="str">
        <f>'Order Form'!AO115</f>
        <v/>
      </c>
      <c r="AK105" s="109" t="str">
        <f>'Order Form'!AP115</f>
        <v/>
      </c>
      <c r="AL105" s="109" t="str">
        <f>'Order Form'!AQ115</f>
        <v/>
      </c>
      <c r="AM105" s="109" t="str">
        <f>'Order Form'!AR115</f>
        <v/>
      </c>
      <c r="AN105" s="109"/>
      <c r="AO105" s="109" t="str">
        <f>IF($V105=0,"",'Order Form'!AF115*$V105*$CH105)</f>
        <v/>
      </c>
      <c r="AP105" s="109" t="str">
        <f>IF($V105=0,"",'Order Form'!AG115*$V105*$CH105)</f>
        <v/>
      </c>
      <c r="AQ105" s="109" t="str">
        <f>'Order Form'!AH115</f>
        <v/>
      </c>
      <c r="AR105" s="109" t="str">
        <f>'Order Form'!AI115</f>
        <v/>
      </c>
      <c r="AS105" s="39"/>
      <c r="AT105" s="39"/>
      <c r="AU105" s="109" t="str">
        <f>IF(V105=0,"",'Order Form'!AS115*V105*CI105)</f>
        <v/>
      </c>
      <c r="AV105" s="109" t="str">
        <f>IF(V105=0,"",'Order Form'!AT115*V105*CI105)</f>
        <v/>
      </c>
      <c r="AW105" s="109" t="str">
        <f>'Order Form'!AU115</f>
        <v/>
      </c>
      <c r="AX105" s="109" t="str">
        <f>'Order Form'!AV115</f>
        <v/>
      </c>
      <c r="AY105" s="109" t="str">
        <f>'Order Form'!AW115</f>
        <v/>
      </c>
      <c r="AZ105" s="109" t="str">
        <f>'Order Form'!AX115</f>
        <v/>
      </c>
      <c r="BA105" s="109" t="str">
        <f>'Order Form'!AY115</f>
        <v/>
      </c>
      <c r="BB105" s="109" t="str">
        <f>'Order Form'!AZ115</f>
        <v/>
      </c>
      <c r="BC105" s="109" t="str">
        <f>'Order Form'!BA115</f>
        <v/>
      </c>
      <c r="BD105" s="109" t="str">
        <f>'Order Form'!BB115</f>
        <v/>
      </c>
      <c r="BE105" s="109" t="str">
        <f>'Order Form'!BC115</f>
        <v/>
      </c>
      <c r="BF105" s="109" t="str">
        <f>'Order Form'!BD115</f>
        <v/>
      </c>
      <c r="BG105" s="109" t="str">
        <f>'Order Form'!BE115</f>
        <v/>
      </c>
      <c r="BH105" s="109" t="str">
        <f>'Order Form'!BF115</f>
        <v/>
      </c>
      <c r="BI105" s="109" t="str">
        <f>'Order Form'!BG115</f>
        <v/>
      </c>
      <c r="BJ105" s="109" t="str">
        <f>'Order Form'!BH115</f>
        <v/>
      </c>
      <c r="BK105" s="110" t="str">
        <f>'Order Form'!BI115</f>
        <v/>
      </c>
      <c r="BL105" s="110" t="str">
        <f>'Order Form'!BJ115</f>
        <v/>
      </c>
      <c r="BM105" s="110" t="str">
        <f>'Order Form'!BK115</f>
        <v/>
      </c>
      <c r="BN105" s="110" t="str">
        <f>'Order Form'!BL115</f>
        <v/>
      </c>
      <c r="BO105" s="109" t="str">
        <f>'Order Form'!BM115</f>
        <v/>
      </c>
      <c r="BP105" s="109" t="str">
        <f>'Order Form'!BN115</f>
        <v/>
      </c>
      <c r="BQ105" s="109" t="str">
        <f>'Order Form'!BO115</f>
        <v/>
      </c>
      <c r="BR105" s="109" t="str">
        <f>'Order Form'!BP115</f>
        <v/>
      </c>
      <c r="BS105" s="109" t="str">
        <f>'Order Form'!BQ115</f>
        <v/>
      </c>
      <c r="BT105" s="109" t="str">
        <f>'Order Form'!BR115</f>
        <v/>
      </c>
      <c r="BU105" s="109" t="str">
        <f>'Order Form'!BS115</f>
        <v/>
      </c>
      <c r="BV105" s="109" t="str">
        <f>'Order Form'!BT115</f>
        <v/>
      </c>
      <c r="BW105" s="109" t="str">
        <f>'Order Form'!BU115</f>
        <v/>
      </c>
      <c r="BX105" s="109" t="str">
        <f>'Order Form'!BV115</f>
        <v/>
      </c>
      <c r="BY105" s="109" t="str">
        <f>'Order Form'!BW115</f>
        <v/>
      </c>
      <c r="BZ105" s="109" t="str">
        <f>'Order Form'!BX115</f>
        <v/>
      </c>
      <c r="CA105" s="109" t="str">
        <f>'Order Form'!BY115</f>
        <v/>
      </c>
      <c r="CB105" s="109" t="str">
        <f>'Order Form'!BZ115</f>
        <v/>
      </c>
      <c r="CC105" s="109" t="str">
        <f>'Order Form'!CA115</f>
        <v/>
      </c>
      <c r="CD105" s="109" t="str">
        <f>'Order Form'!CB115</f>
        <v/>
      </c>
      <c r="CE105" s="109" t="str">
        <f>'Order Form'!CC115</f>
        <v/>
      </c>
      <c r="CF105" s="109" t="str">
        <f>IF($V105=0,"",'Order Form'!CD115*$V105*$CH105)</f>
        <v/>
      </c>
      <c r="CG105" s="109" t="str">
        <f>IF($V105=0,"",'Order Form'!CE115)</f>
        <v/>
      </c>
      <c r="CH105" s="109" t="str">
        <f>'Order Form'!CF115</f>
        <v/>
      </c>
      <c r="CI105" s="109" t="str">
        <f>'Order Form'!CG115</f>
        <v/>
      </c>
      <c r="CJ105" s="109" t="str">
        <f>'Order Form'!CH115</f>
        <v/>
      </c>
      <c r="CK105" s="109" t="str">
        <f>'Order Form'!CI115</f>
        <v/>
      </c>
    </row>
    <row r="106" spans="22:89" x14ac:dyDescent="0.25">
      <c r="V106" s="39">
        <f>'Order Form'!B116</f>
        <v>0</v>
      </c>
      <c r="W106" s="9">
        <v>98</v>
      </c>
      <c r="X106" s="126" t="str">
        <f>'Order Form'!Y116</f>
        <v/>
      </c>
      <c r="Y106" s="109" t="str">
        <f>'Order Form'!Z116</f>
        <v/>
      </c>
      <c r="Z106" s="109" t="str">
        <f>'Order Form'!AA116</f>
        <v/>
      </c>
      <c r="AA106" s="109" t="str">
        <f>'Order Form'!AB116</f>
        <v/>
      </c>
      <c r="AB106" s="109" t="str">
        <f>'Order Form'!AC116</f>
        <v/>
      </c>
      <c r="AC106" s="109" t="str">
        <f>'Order Form'!AD116</f>
        <v/>
      </c>
      <c r="AD106" s="109" t="str">
        <f>'Order Form'!AE116</f>
        <v/>
      </c>
      <c r="AE106" s="109" t="str">
        <f>'Order Form'!AJ116</f>
        <v/>
      </c>
      <c r="AF106" s="109" t="str">
        <f>'Order Form'!AK116</f>
        <v/>
      </c>
      <c r="AG106" s="109" t="str">
        <f>'Order Form'!AL116</f>
        <v/>
      </c>
      <c r="AH106" s="109" t="str">
        <f>'Order Form'!AM116</f>
        <v/>
      </c>
      <c r="AI106" s="109" t="str">
        <f>'Order Form'!AN116</f>
        <v/>
      </c>
      <c r="AJ106" s="109" t="str">
        <f>'Order Form'!AO116</f>
        <v/>
      </c>
      <c r="AK106" s="109" t="str">
        <f>'Order Form'!AP116</f>
        <v/>
      </c>
      <c r="AL106" s="109" t="str">
        <f>'Order Form'!AQ116</f>
        <v/>
      </c>
      <c r="AM106" s="109" t="str">
        <f>'Order Form'!AR116</f>
        <v/>
      </c>
      <c r="AN106" s="109"/>
      <c r="AO106" s="109" t="str">
        <f>IF($V106=0,"",'Order Form'!AF116*$V106*$CH106)</f>
        <v/>
      </c>
      <c r="AP106" s="109" t="str">
        <f>IF($V106=0,"",'Order Form'!AG116*$V106*$CH106)</f>
        <v/>
      </c>
      <c r="AQ106" s="109" t="str">
        <f>'Order Form'!AH116</f>
        <v/>
      </c>
      <c r="AR106" s="109" t="str">
        <f>'Order Form'!AI116</f>
        <v/>
      </c>
      <c r="AS106" s="39"/>
      <c r="AT106" s="39"/>
      <c r="AU106" s="109" t="str">
        <f>IF(V106=0,"",'Order Form'!AS116*V106*CI106)</f>
        <v/>
      </c>
      <c r="AV106" s="109" t="str">
        <f>IF(V106=0,"",'Order Form'!AT116*V106*CI106)</f>
        <v/>
      </c>
      <c r="AW106" s="109" t="str">
        <f>'Order Form'!AU116</f>
        <v/>
      </c>
      <c r="AX106" s="109" t="str">
        <f>'Order Form'!AV116</f>
        <v/>
      </c>
      <c r="AY106" s="109" t="str">
        <f>'Order Form'!AW116</f>
        <v/>
      </c>
      <c r="AZ106" s="109" t="str">
        <f>'Order Form'!AX116</f>
        <v/>
      </c>
      <c r="BA106" s="109" t="str">
        <f>'Order Form'!AY116</f>
        <v/>
      </c>
      <c r="BB106" s="109" t="str">
        <f>'Order Form'!AZ116</f>
        <v/>
      </c>
      <c r="BC106" s="109" t="str">
        <f>'Order Form'!BA116</f>
        <v/>
      </c>
      <c r="BD106" s="109" t="str">
        <f>'Order Form'!BB116</f>
        <v/>
      </c>
      <c r="BE106" s="109" t="str">
        <f>'Order Form'!BC116</f>
        <v/>
      </c>
      <c r="BF106" s="109" t="str">
        <f>'Order Form'!BD116</f>
        <v/>
      </c>
      <c r="BG106" s="109" t="str">
        <f>'Order Form'!BE116</f>
        <v/>
      </c>
      <c r="BH106" s="109" t="str">
        <f>'Order Form'!BF116</f>
        <v/>
      </c>
      <c r="BI106" s="109" t="str">
        <f>'Order Form'!BG116</f>
        <v/>
      </c>
      <c r="BJ106" s="109" t="str">
        <f>'Order Form'!BH116</f>
        <v/>
      </c>
      <c r="BK106" s="110" t="str">
        <f>'Order Form'!BI116</f>
        <v/>
      </c>
      <c r="BL106" s="110" t="str">
        <f>'Order Form'!BJ116</f>
        <v/>
      </c>
      <c r="BM106" s="110" t="str">
        <f>'Order Form'!BK116</f>
        <v/>
      </c>
      <c r="BN106" s="110" t="str">
        <f>'Order Form'!BL116</f>
        <v/>
      </c>
      <c r="BO106" s="109" t="str">
        <f>'Order Form'!BM116</f>
        <v/>
      </c>
      <c r="BP106" s="109" t="str">
        <f>'Order Form'!BN116</f>
        <v/>
      </c>
      <c r="BQ106" s="109" t="str">
        <f>'Order Form'!BO116</f>
        <v/>
      </c>
      <c r="BR106" s="109" t="str">
        <f>'Order Form'!BP116</f>
        <v/>
      </c>
      <c r="BS106" s="109" t="str">
        <f>'Order Form'!BQ116</f>
        <v/>
      </c>
      <c r="BT106" s="109" t="str">
        <f>'Order Form'!BR116</f>
        <v/>
      </c>
      <c r="BU106" s="109" t="str">
        <f>'Order Form'!BS116</f>
        <v/>
      </c>
      <c r="BV106" s="109" t="str">
        <f>'Order Form'!BT116</f>
        <v/>
      </c>
      <c r="BW106" s="109" t="str">
        <f>'Order Form'!BU116</f>
        <v/>
      </c>
      <c r="BX106" s="109" t="str">
        <f>'Order Form'!BV116</f>
        <v/>
      </c>
      <c r="BY106" s="109" t="str">
        <f>'Order Form'!BW116</f>
        <v/>
      </c>
      <c r="BZ106" s="109" t="str">
        <f>'Order Form'!BX116</f>
        <v/>
      </c>
      <c r="CA106" s="109" t="str">
        <f>'Order Form'!BY116</f>
        <v/>
      </c>
      <c r="CB106" s="109" t="str">
        <f>'Order Form'!BZ116</f>
        <v/>
      </c>
      <c r="CC106" s="109" t="str">
        <f>'Order Form'!CA116</f>
        <v/>
      </c>
      <c r="CD106" s="109" t="str">
        <f>'Order Form'!CB116</f>
        <v/>
      </c>
      <c r="CE106" s="109" t="str">
        <f>'Order Form'!CC116</f>
        <v/>
      </c>
      <c r="CF106" s="109" t="str">
        <f>IF($V106=0,"",'Order Form'!CD116*$V106*$CH106)</f>
        <v/>
      </c>
      <c r="CG106" s="109" t="str">
        <f>IF($V106=0,"",'Order Form'!CE116)</f>
        <v/>
      </c>
      <c r="CH106" s="109" t="str">
        <f>'Order Form'!CF116</f>
        <v/>
      </c>
      <c r="CI106" s="109" t="str">
        <f>'Order Form'!CG116</f>
        <v/>
      </c>
      <c r="CJ106" s="109" t="str">
        <f>'Order Form'!CH116</f>
        <v/>
      </c>
      <c r="CK106" s="109" t="str">
        <f>'Order Form'!CI116</f>
        <v/>
      </c>
    </row>
    <row r="107" spans="22:89" x14ac:dyDescent="0.25">
      <c r="V107" s="39">
        <f>'Order Form'!B117</f>
        <v>0</v>
      </c>
      <c r="W107" s="9">
        <v>99</v>
      </c>
      <c r="X107" s="126" t="str">
        <f>'Order Form'!Y117</f>
        <v/>
      </c>
      <c r="Y107" s="109" t="str">
        <f>'Order Form'!Z117</f>
        <v/>
      </c>
      <c r="Z107" s="109" t="str">
        <f>'Order Form'!AA117</f>
        <v/>
      </c>
      <c r="AA107" s="109" t="str">
        <f>'Order Form'!AB117</f>
        <v/>
      </c>
      <c r="AB107" s="109" t="str">
        <f>'Order Form'!AC117</f>
        <v/>
      </c>
      <c r="AC107" s="109" t="str">
        <f>'Order Form'!AD117</f>
        <v/>
      </c>
      <c r="AD107" s="109" t="str">
        <f>'Order Form'!AE117</f>
        <v/>
      </c>
      <c r="AE107" s="109" t="str">
        <f>'Order Form'!AJ117</f>
        <v/>
      </c>
      <c r="AF107" s="109" t="str">
        <f>'Order Form'!AK117</f>
        <v/>
      </c>
      <c r="AG107" s="109" t="str">
        <f>'Order Form'!AL117</f>
        <v/>
      </c>
      <c r="AH107" s="109" t="str">
        <f>'Order Form'!AM117</f>
        <v/>
      </c>
      <c r="AI107" s="109" t="str">
        <f>'Order Form'!AN117</f>
        <v/>
      </c>
      <c r="AJ107" s="109" t="str">
        <f>'Order Form'!AO117</f>
        <v/>
      </c>
      <c r="AK107" s="109" t="str">
        <f>'Order Form'!AP117</f>
        <v/>
      </c>
      <c r="AL107" s="109" t="str">
        <f>'Order Form'!AQ117</f>
        <v/>
      </c>
      <c r="AM107" s="109" t="str">
        <f>'Order Form'!AR117</f>
        <v/>
      </c>
      <c r="AN107" s="109"/>
      <c r="AO107" s="109" t="str">
        <f>IF($V107=0,"",'Order Form'!AF117*$V107*$CH107)</f>
        <v/>
      </c>
      <c r="AP107" s="109" t="str">
        <f>IF($V107=0,"",'Order Form'!AG117*$V107*$CH107)</f>
        <v/>
      </c>
      <c r="AQ107" s="109" t="str">
        <f>'Order Form'!AH117</f>
        <v/>
      </c>
      <c r="AR107" s="109" t="str">
        <f>'Order Form'!AI117</f>
        <v/>
      </c>
      <c r="AS107" s="39"/>
      <c r="AT107" s="39"/>
      <c r="AU107" s="109" t="str">
        <f>IF(V107=0,"",'Order Form'!AS117*V107*CI107)</f>
        <v/>
      </c>
      <c r="AV107" s="109" t="str">
        <f>IF(V107=0,"",'Order Form'!AT117*V107*CI107)</f>
        <v/>
      </c>
      <c r="AW107" s="109" t="str">
        <f>'Order Form'!AU117</f>
        <v/>
      </c>
      <c r="AX107" s="109" t="str">
        <f>'Order Form'!AV117</f>
        <v/>
      </c>
      <c r="AY107" s="109" t="str">
        <f>'Order Form'!AW117</f>
        <v/>
      </c>
      <c r="AZ107" s="109" t="str">
        <f>'Order Form'!AX117</f>
        <v/>
      </c>
      <c r="BA107" s="109" t="str">
        <f>'Order Form'!AY117</f>
        <v/>
      </c>
      <c r="BB107" s="109" t="str">
        <f>'Order Form'!AZ117</f>
        <v/>
      </c>
      <c r="BC107" s="109" t="str">
        <f>'Order Form'!BA117</f>
        <v/>
      </c>
      <c r="BD107" s="109" t="str">
        <f>'Order Form'!BB117</f>
        <v/>
      </c>
      <c r="BE107" s="109" t="str">
        <f>'Order Form'!BC117</f>
        <v/>
      </c>
      <c r="BF107" s="109" t="str">
        <f>'Order Form'!BD117</f>
        <v/>
      </c>
      <c r="BG107" s="109" t="str">
        <f>'Order Form'!BE117</f>
        <v/>
      </c>
      <c r="BH107" s="109" t="str">
        <f>'Order Form'!BF117</f>
        <v/>
      </c>
      <c r="BI107" s="109" t="str">
        <f>'Order Form'!BG117</f>
        <v/>
      </c>
      <c r="BJ107" s="109" t="str">
        <f>'Order Form'!BH117</f>
        <v/>
      </c>
      <c r="BK107" s="110" t="str">
        <f>'Order Form'!BI117</f>
        <v/>
      </c>
      <c r="BL107" s="110" t="str">
        <f>'Order Form'!BJ117</f>
        <v/>
      </c>
      <c r="BM107" s="110" t="str">
        <f>'Order Form'!BK117</f>
        <v/>
      </c>
      <c r="BN107" s="110" t="str">
        <f>'Order Form'!BL117</f>
        <v/>
      </c>
      <c r="BO107" s="109" t="str">
        <f>'Order Form'!BM117</f>
        <v/>
      </c>
      <c r="BP107" s="109" t="str">
        <f>'Order Form'!BN117</f>
        <v/>
      </c>
      <c r="BQ107" s="109" t="str">
        <f>'Order Form'!BO117</f>
        <v/>
      </c>
      <c r="BR107" s="109" t="str">
        <f>'Order Form'!BP117</f>
        <v/>
      </c>
      <c r="BS107" s="109" t="str">
        <f>'Order Form'!BQ117</f>
        <v/>
      </c>
      <c r="BT107" s="109" t="str">
        <f>'Order Form'!BR117</f>
        <v/>
      </c>
      <c r="BU107" s="109" t="str">
        <f>'Order Form'!BS117</f>
        <v/>
      </c>
      <c r="BV107" s="109" t="str">
        <f>'Order Form'!BT117</f>
        <v/>
      </c>
      <c r="BW107" s="109" t="str">
        <f>'Order Form'!BU117</f>
        <v/>
      </c>
      <c r="BX107" s="109" t="str">
        <f>'Order Form'!BV117</f>
        <v/>
      </c>
      <c r="BY107" s="109" t="str">
        <f>'Order Form'!BW117</f>
        <v/>
      </c>
      <c r="BZ107" s="109" t="str">
        <f>'Order Form'!BX117</f>
        <v/>
      </c>
      <c r="CA107" s="109" t="str">
        <f>'Order Form'!BY117</f>
        <v/>
      </c>
      <c r="CB107" s="109" t="str">
        <f>'Order Form'!BZ117</f>
        <v/>
      </c>
      <c r="CC107" s="109" t="str">
        <f>'Order Form'!CA117</f>
        <v/>
      </c>
      <c r="CD107" s="109" t="str">
        <f>'Order Form'!CB117</f>
        <v/>
      </c>
      <c r="CE107" s="109" t="str">
        <f>'Order Form'!CC117</f>
        <v/>
      </c>
      <c r="CF107" s="109" t="str">
        <f>IF($V107=0,"",'Order Form'!CD117*$V107*$CH107)</f>
        <v/>
      </c>
      <c r="CG107" s="109" t="str">
        <f>IF($V107=0,"",'Order Form'!CE117)</f>
        <v/>
      </c>
      <c r="CH107" s="109" t="str">
        <f>'Order Form'!CF117</f>
        <v/>
      </c>
      <c r="CI107" s="109" t="str">
        <f>'Order Form'!CG117</f>
        <v/>
      </c>
      <c r="CJ107" s="109" t="str">
        <f>'Order Form'!CH117</f>
        <v/>
      </c>
      <c r="CK107" s="109" t="str">
        <f>'Order Form'!CI117</f>
        <v/>
      </c>
    </row>
    <row r="1148" spans="45:46" x14ac:dyDescent="0.25">
      <c r="AS1148" s="36"/>
      <c r="AT1148" s="36"/>
    </row>
    <row r="1149" spans="45:46" x14ac:dyDescent="0.25">
      <c r="AS1149" s="36"/>
      <c r="AT1149" s="36"/>
    </row>
    <row r="1150" spans="45:46" x14ac:dyDescent="0.25">
      <c r="AS1150" s="36"/>
      <c r="AT1150" s="36"/>
    </row>
    <row r="1151" spans="45:46" x14ac:dyDescent="0.25">
      <c r="AS1151" s="36"/>
      <c r="AT1151" s="36"/>
    </row>
    <row r="1152" spans="45:46" x14ac:dyDescent="0.25">
      <c r="AS1152" s="36"/>
      <c r="AT1152" s="36"/>
    </row>
    <row r="1153" spans="45:46" x14ac:dyDescent="0.25">
      <c r="AS1153" s="36"/>
      <c r="AT1153" s="36"/>
    </row>
    <row r="1154" spans="45:46" x14ac:dyDescent="0.25">
      <c r="AS1154" s="36"/>
      <c r="AT1154" s="36"/>
    </row>
    <row r="1155" spans="45:46" x14ac:dyDescent="0.25">
      <c r="AS1155" s="36"/>
      <c r="AT1155" s="36"/>
    </row>
    <row r="1156" spans="45:46" x14ac:dyDescent="0.25">
      <c r="AS1156" s="36"/>
      <c r="AT1156" s="36"/>
    </row>
    <row r="1157" spans="45:46" x14ac:dyDescent="0.25">
      <c r="AS1157" s="36"/>
      <c r="AT1157" s="36"/>
    </row>
    <row r="1158" spans="45:46" x14ac:dyDescent="0.25">
      <c r="AS1158" s="36"/>
      <c r="AT1158" s="36"/>
    </row>
    <row r="1159" spans="45:46" x14ac:dyDescent="0.25">
      <c r="AS1159" s="36"/>
      <c r="AT1159" s="36"/>
    </row>
    <row r="1160" spans="45:46" x14ac:dyDescent="0.25">
      <c r="AS1160" s="36"/>
      <c r="AT1160" s="36"/>
    </row>
    <row r="1161" spans="45:46" x14ac:dyDescent="0.25">
      <c r="AS1161" s="36"/>
      <c r="AT1161" s="36"/>
    </row>
    <row r="1162" spans="45:46" x14ac:dyDescent="0.25">
      <c r="AS1162" s="36"/>
      <c r="AT1162" s="36"/>
    </row>
    <row r="1163" spans="45:46" x14ac:dyDescent="0.25">
      <c r="AS1163" s="36"/>
      <c r="AT1163" s="36"/>
    </row>
    <row r="1164" spans="45:46" x14ac:dyDescent="0.25">
      <c r="AS1164" s="36"/>
      <c r="AT1164" s="36"/>
    </row>
    <row r="1165" spans="45:46" x14ac:dyDescent="0.25">
      <c r="AS1165" s="36"/>
      <c r="AT1165" s="36"/>
    </row>
    <row r="1166" spans="45:46" x14ac:dyDescent="0.25">
      <c r="AS1166" s="36"/>
      <c r="AT1166" s="36"/>
    </row>
    <row r="1167" spans="45:46" x14ac:dyDescent="0.25">
      <c r="AS1167" s="36"/>
      <c r="AT1167" s="36"/>
    </row>
    <row r="1168" spans="45:46" x14ac:dyDescent="0.25">
      <c r="AS1168" s="36"/>
      <c r="AT1168" s="36"/>
    </row>
    <row r="1169" spans="45:46" x14ac:dyDescent="0.25">
      <c r="AS1169" s="36"/>
      <c r="AT1169" s="36"/>
    </row>
    <row r="1170" spans="45:46" x14ac:dyDescent="0.25">
      <c r="AS1170" s="36"/>
      <c r="AT1170" s="36"/>
    </row>
    <row r="1171" spans="45:46" x14ac:dyDescent="0.25">
      <c r="AS1171" s="36"/>
      <c r="AT1171" s="36"/>
    </row>
    <row r="1172" spans="45:46" x14ac:dyDescent="0.25">
      <c r="AS1172" s="36"/>
      <c r="AT1172" s="36"/>
    </row>
    <row r="1173" spans="45:46" x14ac:dyDescent="0.25">
      <c r="AS1173" s="36"/>
      <c r="AT1173" s="36"/>
    </row>
    <row r="1174" spans="45:46" x14ac:dyDescent="0.25">
      <c r="AS1174" s="36"/>
      <c r="AT1174" s="36"/>
    </row>
    <row r="1175" spans="45:46" x14ac:dyDescent="0.25">
      <c r="AS1175" s="36"/>
      <c r="AT1175" s="36"/>
    </row>
    <row r="1176" spans="45:46" x14ac:dyDescent="0.25">
      <c r="AS1176" s="36"/>
      <c r="AT1176" s="36"/>
    </row>
    <row r="1177" spans="45:46" x14ac:dyDescent="0.25">
      <c r="AS1177" s="36"/>
      <c r="AT1177" s="36"/>
    </row>
    <row r="1178" spans="45:46" x14ac:dyDescent="0.25">
      <c r="AS1178" s="36"/>
      <c r="AT1178" s="36"/>
    </row>
    <row r="1179" spans="45:46" x14ac:dyDescent="0.25">
      <c r="AS1179" s="36"/>
      <c r="AT1179" s="36"/>
    </row>
    <row r="1180" spans="45:46" x14ac:dyDescent="0.25">
      <c r="AS1180" s="36"/>
      <c r="AT1180" s="36"/>
    </row>
    <row r="1181" spans="45:46" x14ac:dyDescent="0.25">
      <c r="AS1181" s="36"/>
      <c r="AT1181" s="36"/>
    </row>
    <row r="1182" spans="45:46" x14ac:dyDescent="0.25">
      <c r="AS1182" s="36"/>
      <c r="AT1182" s="36"/>
    </row>
    <row r="1183" spans="45:46" x14ac:dyDescent="0.25">
      <c r="AS1183" s="36"/>
      <c r="AT1183" s="36"/>
    </row>
    <row r="1184" spans="45:46" x14ac:dyDescent="0.25">
      <c r="AS1184" s="36"/>
      <c r="AT1184" s="36"/>
    </row>
    <row r="1185" spans="45:46" x14ac:dyDescent="0.25">
      <c r="AS1185" s="36"/>
      <c r="AT1185" s="36"/>
    </row>
    <row r="1186" spans="45:46" x14ac:dyDescent="0.25">
      <c r="AS1186" s="36"/>
      <c r="AT1186" s="36"/>
    </row>
    <row r="1187" spans="45:46" x14ac:dyDescent="0.25">
      <c r="AS1187" s="36"/>
      <c r="AT1187" s="36"/>
    </row>
    <row r="1188" spans="45:46" x14ac:dyDescent="0.25">
      <c r="AS1188" s="36"/>
      <c r="AT1188" s="36"/>
    </row>
    <row r="1189" spans="45:46" x14ac:dyDescent="0.25">
      <c r="AS1189" s="36"/>
      <c r="AT1189" s="36"/>
    </row>
    <row r="1190" spans="45:46" x14ac:dyDescent="0.25">
      <c r="AS1190" s="36"/>
      <c r="AT1190" s="36"/>
    </row>
  </sheetData>
  <sheetProtection selectLockedCells="1" selectUnlockedCells="1"/>
  <mergeCells count="26">
    <mergeCell ref="E36:I36"/>
    <mergeCell ref="E35:I35"/>
    <mergeCell ref="E10:I10"/>
    <mergeCell ref="E8:I8"/>
    <mergeCell ref="E12:I12"/>
    <mergeCell ref="E15:I15"/>
    <mergeCell ref="E11:I11"/>
    <mergeCell ref="E22:I22"/>
    <mergeCell ref="E13:I13"/>
    <mergeCell ref="E16:I16"/>
    <mergeCell ref="E19:I19"/>
    <mergeCell ref="E21:I21"/>
    <mergeCell ref="E30:I30"/>
    <mergeCell ref="E24:I24"/>
    <mergeCell ref="E25:I25"/>
    <mergeCell ref="E26:I26"/>
    <mergeCell ref="E27:I27"/>
    <mergeCell ref="B2:I2"/>
    <mergeCell ref="E33:I33"/>
    <mergeCell ref="E32:I32"/>
    <mergeCell ref="E17:I17"/>
    <mergeCell ref="E29:I29"/>
    <mergeCell ref="C3:D3"/>
    <mergeCell ref="E20:I20"/>
    <mergeCell ref="I7:K7"/>
    <mergeCell ref="B7:H7"/>
  </mergeCells>
  <conditionalFormatting sqref="B10:L13 B15:L17 B19:L22 B29:L30 B32:L33 B35:L36">
    <cfRule type="expression" dxfId="23" priority="2" stopIfTrue="1">
      <formula>$J10=$L$4</formula>
    </cfRule>
  </conditionalFormatting>
  <conditionalFormatting sqref="B24:L27">
    <cfRule type="expression" dxfId="22" priority="1" stopIfTrue="1">
      <formula>$J24=$L$4</formula>
    </cfRule>
  </conditionalFormatting>
  <printOptions horizontalCentered="1"/>
  <pageMargins left="0.25" right="0.25" top="0.25" bottom="0.5" header="0.25" footer="0.25"/>
  <pageSetup scale="59" pageOrder="overThenDown" orientation="portrait" r:id="rId1"/>
  <headerFooter alignWithMargins="0">
    <oddFooter>&amp;L&amp;8 2015 List Price Book Effective 12/2015 &amp;R&amp;8Cabinet section,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42:A43"/>
  <sheetViews>
    <sheetView showGridLines="0" view="pageBreakPreview" zoomScale="175" zoomScaleNormal="115" zoomScaleSheetLayoutView="175" workbookViewId="0">
      <selection activeCell="A28" sqref="A28"/>
    </sheetView>
  </sheetViews>
  <sheetFormatPr defaultColWidth="9.28515625" defaultRowHeight="12.75" x14ac:dyDescent="0.2"/>
  <cols>
    <col min="1" max="5" width="19.140625" style="2" customWidth="1"/>
    <col min="6" max="6" width="16.7109375" style="2" customWidth="1"/>
    <col min="7" max="7" width="4.7109375" style="2" customWidth="1"/>
    <col min="8" max="10" width="9.28515625" style="2"/>
    <col min="11" max="11" width="10.28515625" style="2" customWidth="1"/>
    <col min="12" max="15" width="9.28515625" style="2"/>
    <col min="16" max="16" width="10" style="2" customWidth="1"/>
    <col min="17" max="16384" width="9.28515625" style="2"/>
  </cols>
  <sheetData>
    <row r="42" ht="22.15" customHeight="1" x14ac:dyDescent="0.2"/>
    <row r="43" ht="13.9" customHeight="1" x14ac:dyDescent="0.2"/>
  </sheetData>
  <sheetProtection algorithmName="SHA-512" hashValue="oeaPt/GEBsPnSAjHAeArIwJIcaf6ljtsyVXblW3HDj3lN75DhK1t98kI6rc5brP76f3iK5sI5NlbZVbw9EjeOQ==" saltValue="ou1Izn6GuJf2QnILj+XZog==" spinCount="100000" sheet="1" objects="1" scenarios="1" selectLockedCells="1" selectUnlockedCells="1"/>
  <phoneticPr fontId="0" type="noConversion"/>
  <printOptions horizontalCentered="1"/>
  <pageMargins left="0.25" right="0.25" top="0.75" bottom="0.75" header="0.3" footer="0.3"/>
  <pageSetup scale="87" orientation="portrait" r:id="rId1"/>
  <headerFooter alignWithMargins="0">
    <oddFooter>&amp;L12/2015</oddFooter>
  </headerFooter>
  <rowBreaks count="3" manualBreakCount="3">
    <brk id="67" max="16383" man="1"/>
    <brk id="887" max="16383" man="1"/>
    <brk id="108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3" tint="0.39997558519241921"/>
  </sheetPr>
  <dimension ref="A1:CP117"/>
  <sheetViews>
    <sheetView showGridLines="0" tabSelected="1" topLeftCell="B1" zoomScale="130" zoomScaleNormal="130" zoomScaleSheetLayoutView="100" workbookViewId="0">
      <selection activeCell="B18" sqref="B18"/>
    </sheetView>
  </sheetViews>
  <sheetFormatPr defaultColWidth="7.28515625" defaultRowHeight="12.75" x14ac:dyDescent="0.2"/>
  <cols>
    <col min="1" max="1" width="2.5703125" style="9" customWidth="1"/>
    <col min="2" max="2" width="7.7109375" style="10" customWidth="1"/>
    <col min="3" max="3" width="10.28515625" style="9" customWidth="1"/>
    <col min="4" max="4" width="7.140625" style="10" customWidth="1"/>
    <col min="5" max="6" width="6.42578125" style="10" customWidth="1"/>
    <col min="7" max="7" width="6.7109375" style="10" customWidth="1"/>
    <col min="8" max="8" width="7.140625" style="10" customWidth="1"/>
    <col min="9" max="9" width="30" style="9" customWidth="1"/>
    <col min="10" max="10" width="14.42578125" style="9" customWidth="1"/>
    <col min="11" max="11" width="13.85546875" style="9" customWidth="1"/>
    <col min="12" max="12" width="14" style="9" customWidth="1"/>
    <col min="13" max="13" width="14.7109375" style="9" customWidth="1"/>
    <col min="14" max="14" width="13.140625" style="9" customWidth="1"/>
    <col min="15" max="15" width="13.28515625" style="9" customWidth="1"/>
    <col min="16" max="16" width="15" style="9" customWidth="1"/>
    <col min="17" max="18" width="7.140625" style="9" customWidth="1"/>
    <col min="19" max="19" width="8.28515625" style="9" customWidth="1"/>
    <col min="20" max="20" width="2.28515625" style="9" customWidth="1"/>
    <col min="21" max="24" width="8.28515625" style="9" hidden="1" customWidth="1"/>
    <col min="25" max="26" width="7" style="9" hidden="1" customWidth="1"/>
    <col min="27" max="28" width="8.28515625" style="9" hidden="1" customWidth="1"/>
    <col min="29" max="32" width="7" style="9" hidden="1" customWidth="1"/>
    <col min="33" max="33" width="8.28515625" style="9" hidden="1" customWidth="1"/>
    <col min="34" max="38" width="7" style="9" hidden="1" customWidth="1"/>
    <col min="39" max="39" width="7.5703125" style="9" hidden="1" customWidth="1"/>
    <col min="40" max="48" width="7" style="9" hidden="1" customWidth="1"/>
    <col min="49" max="50" width="7" style="99" hidden="1" customWidth="1"/>
    <col min="51" max="53" width="7" style="9" hidden="1" customWidth="1"/>
    <col min="54" max="54" width="9.5703125" style="9" hidden="1" customWidth="1"/>
    <col min="55" max="56" width="7" style="9" hidden="1" customWidth="1"/>
    <col min="57" max="57" width="8.5703125" style="9" hidden="1" customWidth="1"/>
    <col min="58" max="60" width="7" style="9" hidden="1" customWidth="1"/>
    <col min="61" max="61" width="10" style="9" hidden="1" customWidth="1"/>
    <col min="62" max="71" width="7" style="9" hidden="1" customWidth="1"/>
    <col min="72" max="72" width="7" style="10" hidden="1" customWidth="1"/>
    <col min="73" max="83" width="7" style="9" hidden="1" customWidth="1"/>
    <col min="84" max="84" width="8.7109375" style="9" hidden="1" customWidth="1"/>
    <col min="85" max="85" width="12.28515625" style="9" hidden="1" customWidth="1"/>
    <col min="86" max="86" width="8.7109375" style="9" hidden="1" customWidth="1"/>
    <col min="87" max="87" width="8.28515625" style="9" hidden="1" customWidth="1"/>
    <col min="88" max="95" width="7.28515625" style="9" customWidth="1"/>
    <col min="96" max="16384" width="7.28515625" style="9"/>
  </cols>
  <sheetData>
    <row r="1" spans="1:94" ht="31.9" customHeight="1" thickBot="1" x14ac:dyDescent="0.25">
      <c r="A1" s="154"/>
      <c r="B1" s="150" t="str">
        <f>D3&amp;" Form"</f>
        <v xml:space="preserve"> Form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51"/>
      <c r="O1" s="148"/>
      <c r="P1" s="148"/>
      <c r="Q1" s="148"/>
      <c r="R1" s="148"/>
      <c r="S1" s="148"/>
      <c r="T1" s="154"/>
      <c r="AW1" s="9"/>
      <c r="AX1" s="9"/>
    </row>
    <row r="2" spans="1:94" s="80" customFormat="1" ht="17.45" customHeight="1" thickBot="1" x14ac:dyDescent="0.3">
      <c r="A2" s="155"/>
      <c r="B2" s="473" t="s">
        <v>4624</v>
      </c>
      <c r="C2" s="493"/>
      <c r="D2" s="493"/>
      <c r="E2" s="474"/>
      <c r="F2" s="474"/>
      <c r="G2" s="474"/>
      <c r="H2" s="474"/>
      <c r="I2" s="489" t="s">
        <v>4621</v>
      </c>
      <c r="J2" s="490"/>
      <c r="K2" s="483" t="s">
        <v>4633</v>
      </c>
      <c r="L2" s="484"/>
      <c r="M2" s="484"/>
      <c r="N2" s="473" t="s">
        <v>4634</v>
      </c>
      <c r="O2" s="474"/>
      <c r="P2" s="474"/>
      <c r="Q2" s="474"/>
      <c r="R2" s="475"/>
      <c r="S2" s="148"/>
      <c r="T2" s="155"/>
      <c r="U2" s="502"/>
      <c r="V2" s="502"/>
      <c r="AA2" s="80" t="s">
        <v>4044</v>
      </c>
      <c r="AB2" s="80" t="s">
        <v>1555</v>
      </c>
      <c r="AG2" s="89" t="s">
        <v>4056</v>
      </c>
      <c r="AH2" s="89" t="s">
        <v>4033</v>
      </c>
    </row>
    <row r="3" spans="1:94" s="80" customFormat="1" ht="17.45" customHeight="1" thickBot="1" x14ac:dyDescent="0.35">
      <c r="A3" s="155"/>
      <c r="B3" s="465" t="s">
        <v>4625</v>
      </c>
      <c r="C3" s="466"/>
      <c r="D3" s="467"/>
      <c r="E3" s="467"/>
      <c r="F3" s="467"/>
      <c r="G3" s="467"/>
      <c r="H3" s="467"/>
      <c r="I3" s="491"/>
      <c r="J3" s="492"/>
      <c r="K3" s="149" t="s">
        <v>1583</v>
      </c>
      <c r="L3" s="485"/>
      <c r="M3" s="470"/>
      <c r="N3" s="471" t="s">
        <v>1526</v>
      </c>
      <c r="O3" s="472"/>
      <c r="P3" s="486" t="s">
        <v>1527</v>
      </c>
      <c r="Q3" s="487"/>
      <c r="R3" s="488"/>
      <c r="S3" s="148"/>
      <c r="T3" s="155"/>
      <c r="V3" s="128"/>
      <c r="W3" s="90"/>
      <c r="X3" s="90"/>
      <c r="Y3" s="91" t="s">
        <v>4045</v>
      </c>
      <c r="Z3" s="89" t="e">
        <f ca="1">VLOOKUP(I5,INDIRECT($BG$8),4,FALSE)</f>
        <v>#N/A</v>
      </c>
      <c r="AA3" s="92" t="e">
        <f ca="1">VLOOKUP($Z$3,$Z$4:$AB$11,2,FALSE)</f>
        <v>#N/A</v>
      </c>
      <c r="AB3" s="92" t="e">
        <f ca="1">VLOOKUP($Z$3,$Z$4:$AB$11,3,FALSE)</f>
        <v>#N/A</v>
      </c>
      <c r="AD3" s="90"/>
      <c r="AE3" s="90"/>
      <c r="AF3" s="93" t="s">
        <v>4037</v>
      </c>
      <c r="AG3" s="71" t="e">
        <f ca="1">VLOOKUP($I3,INDIRECT($BG$6),2,FALSE)</f>
        <v>#N/A</v>
      </c>
      <c r="AH3" s="71" t="e">
        <f ca="1">VLOOKUP($I3,INDIRECT($BG$6),4,FALSE)</f>
        <v>#N/A</v>
      </c>
      <c r="AJ3" s="90"/>
      <c r="AK3" s="90"/>
      <c r="AL3" s="91" t="s">
        <v>4619</v>
      </c>
      <c r="AM3" s="13" t="e">
        <f>IF(OR(D3="Sales Order",AND(D3="Parts Order",D4="")=TRUE)=TRUE,1,VLOOKUP(D4,tbl_ReasonCodes,2,FALSE))</f>
        <v>#N/A</v>
      </c>
      <c r="AN3" s="94"/>
      <c r="AO3" s="94"/>
      <c r="AP3" s="94"/>
      <c r="AR3" s="90"/>
      <c r="AS3" s="90"/>
      <c r="AT3" s="91" t="s">
        <v>4479</v>
      </c>
      <c r="AU3" s="128" t="str">
        <f>IFERROR(IF(I3="","Please Select a Doorstyle","You have selected a Doorstyle with "&amp;AM9&amp;" species"),"This Doorstyle is for Warranty Only")</f>
        <v>Please Select a Doorstyle</v>
      </c>
      <c r="AV3" s="9"/>
      <c r="BB3" s="90"/>
      <c r="BC3" s="90"/>
      <c r="BD3" s="91" t="s">
        <v>4636</v>
      </c>
      <c r="BE3" s="128" t="e">
        <f>AM3=0</f>
        <v>#N/A</v>
      </c>
    </row>
    <row r="4" spans="1:94" s="80" customFormat="1" ht="16.5" x14ac:dyDescent="0.3">
      <c r="A4" s="155"/>
      <c r="B4" s="465" t="s">
        <v>4618</v>
      </c>
      <c r="C4" s="466"/>
      <c r="D4" s="494"/>
      <c r="E4" s="495"/>
      <c r="F4" s="495"/>
      <c r="G4" s="495"/>
      <c r="H4" s="496"/>
      <c r="I4" s="489" t="s">
        <v>1544</v>
      </c>
      <c r="J4" s="490"/>
      <c r="K4" s="149" t="s">
        <v>1176</v>
      </c>
      <c r="L4" s="485"/>
      <c r="M4" s="470"/>
      <c r="N4" s="144" t="s">
        <v>1531</v>
      </c>
      <c r="O4" s="152"/>
      <c r="P4" s="478" t="s">
        <v>1532</v>
      </c>
      <c r="Q4" s="479"/>
      <c r="R4" s="480"/>
      <c r="S4" s="148"/>
      <c r="T4" s="155"/>
      <c r="V4" s="9"/>
      <c r="X4" s="14"/>
      <c r="Y4" s="97" t="s">
        <v>3996</v>
      </c>
      <c r="Z4" s="10" t="s">
        <v>3989</v>
      </c>
      <c r="AA4" s="10" t="s">
        <v>4002</v>
      </c>
      <c r="AB4" s="10" t="s">
        <v>4002</v>
      </c>
      <c r="AG4" s="89"/>
      <c r="AH4" s="89"/>
      <c r="AR4" s="9"/>
      <c r="AS4" s="9"/>
      <c r="AT4" s="9"/>
      <c r="AU4" s="9"/>
      <c r="AV4" s="9"/>
      <c r="AX4" s="96"/>
      <c r="AY4" s="96"/>
      <c r="BT4" s="89"/>
    </row>
    <row r="5" spans="1:94" s="80" customFormat="1" ht="17.25" thickBot="1" x14ac:dyDescent="0.35">
      <c r="A5" s="155"/>
      <c r="B5" s="465" t="s">
        <v>4620</v>
      </c>
      <c r="C5" s="466"/>
      <c r="D5" s="510"/>
      <c r="E5" s="510"/>
      <c r="F5" s="510"/>
      <c r="G5" s="510"/>
      <c r="H5" s="510"/>
      <c r="I5" s="476"/>
      <c r="J5" s="477"/>
      <c r="K5" s="149" t="s">
        <v>1177</v>
      </c>
      <c r="L5" s="485"/>
      <c r="M5" s="470"/>
      <c r="N5" s="144" t="s">
        <v>4632</v>
      </c>
      <c r="O5" s="152"/>
      <c r="P5" s="478" t="s">
        <v>1571</v>
      </c>
      <c r="Q5" s="479"/>
      <c r="R5" s="480"/>
      <c r="S5" s="148"/>
      <c r="T5" s="155"/>
      <c r="V5" s="128"/>
      <c r="X5" s="14"/>
      <c r="Y5" s="97" t="s">
        <v>3997</v>
      </c>
      <c r="Z5" s="10" t="s">
        <v>3992</v>
      </c>
      <c r="AA5" s="10">
        <v>21</v>
      </c>
      <c r="AB5" s="10" t="s">
        <v>4002</v>
      </c>
      <c r="AD5" s="90"/>
      <c r="AE5" s="90"/>
      <c r="AF5" s="93" t="s">
        <v>4054</v>
      </c>
      <c r="AG5" s="71" t="e">
        <f ca="1">VLOOKUP(I5,INDIRECT($BG$8),3,FALSE)</f>
        <v>#N/A</v>
      </c>
      <c r="AH5" s="89"/>
      <c r="AJ5" s="90"/>
      <c r="AK5" s="90"/>
      <c r="AL5" s="91" t="s">
        <v>4082</v>
      </c>
      <c r="AM5" s="94" t="str">
        <f>I3&amp;I5</f>
        <v/>
      </c>
      <c r="AR5" s="90"/>
      <c r="AS5" s="90"/>
      <c r="AT5" s="91" t="s">
        <v>4478</v>
      </c>
      <c r="AU5" s="128" t="str">
        <f>IF(I5="","Please select a species appropriate finish",IF(LEFT(AG3,2)="xx","No-Door can use any finish available","The DSF combination you selected is "&amp;LOWER($AM$7)))</f>
        <v>Please select a species appropriate finish</v>
      </c>
      <c r="AV5" s="9"/>
      <c r="AX5" s="96"/>
      <c r="AY5" s="96"/>
      <c r="BE5" s="89" t="s">
        <v>4640</v>
      </c>
      <c r="BF5" s="89"/>
      <c r="BG5" s="89" t="s">
        <v>4639</v>
      </c>
      <c r="BT5" s="89"/>
    </row>
    <row r="6" spans="1:94" s="80" customFormat="1" ht="17.25" thickBot="1" x14ac:dyDescent="0.35">
      <c r="A6" s="155"/>
      <c r="B6" s="465" t="s">
        <v>1175</v>
      </c>
      <c r="C6" s="466"/>
      <c r="D6" s="507"/>
      <c r="E6" s="507"/>
      <c r="F6" s="507"/>
      <c r="G6" s="507"/>
      <c r="H6" s="507"/>
      <c r="I6" s="489" t="s">
        <v>4049</v>
      </c>
      <c r="J6" s="490"/>
      <c r="K6" s="149" t="s">
        <v>4616</v>
      </c>
      <c r="L6" s="485"/>
      <c r="M6" s="470"/>
      <c r="N6" s="144"/>
      <c r="O6" s="152"/>
      <c r="R6" s="98"/>
      <c r="S6" s="148"/>
      <c r="T6" s="154"/>
      <c r="V6" s="128"/>
      <c r="W6" s="9"/>
      <c r="X6" s="9"/>
      <c r="Y6" s="97" t="s">
        <v>3998</v>
      </c>
      <c r="Z6" s="10" t="s">
        <v>3990</v>
      </c>
      <c r="AA6" s="10">
        <v>22</v>
      </c>
      <c r="AB6" s="10">
        <v>23</v>
      </c>
      <c r="AC6" s="9"/>
      <c r="AD6" s="9"/>
      <c r="AE6" s="9"/>
      <c r="AF6" s="9"/>
      <c r="AG6" s="9"/>
      <c r="AH6" s="9"/>
      <c r="AI6" s="9"/>
      <c r="AM6" s="94"/>
      <c r="AN6" s="9"/>
      <c r="AO6" s="9"/>
      <c r="AP6" s="9"/>
      <c r="AR6" s="9"/>
      <c r="AS6" s="9"/>
      <c r="AT6" s="9"/>
      <c r="AU6" s="9"/>
      <c r="AV6" s="9"/>
      <c r="AX6" s="96"/>
      <c r="AY6" s="96"/>
      <c r="BB6" s="90"/>
      <c r="BC6" s="90"/>
      <c r="BD6" s="91" t="s">
        <v>4641</v>
      </c>
      <c r="BE6" s="128" t="e">
        <f>IF($BE$3=FALSE,"list_DoorStyles","list_OldDoorStyles")</f>
        <v>#N/A</v>
      </c>
      <c r="BF6" s="128"/>
      <c r="BG6" s="128" t="e">
        <f>IF($BE$3=FALSE,"tbl_DoorStyles","tbl_OldDoorStyles")</f>
        <v>#N/A</v>
      </c>
      <c r="BT6" s="89"/>
    </row>
    <row r="7" spans="1:94" ht="17.25" thickBot="1" x14ac:dyDescent="0.35">
      <c r="A7" s="154"/>
      <c r="B7" s="465" t="s">
        <v>1174</v>
      </c>
      <c r="C7" s="466"/>
      <c r="D7" s="506"/>
      <c r="E7" s="508"/>
      <c r="F7" s="508"/>
      <c r="G7" s="508"/>
      <c r="H7" s="509"/>
      <c r="I7" s="495" t="s">
        <v>4067</v>
      </c>
      <c r="J7" s="505"/>
      <c r="K7" s="149" t="s">
        <v>1582</v>
      </c>
      <c r="L7" s="482"/>
      <c r="M7" s="470"/>
      <c r="N7" s="173"/>
      <c r="P7" s="471" t="s">
        <v>4049</v>
      </c>
      <c r="Q7" s="481"/>
      <c r="R7" s="472"/>
      <c r="S7" s="148"/>
      <c r="T7" s="154"/>
      <c r="Y7" s="97" t="s">
        <v>3999</v>
      </c>
      <c r="Z7" s="10" t="s">
        <v>3991</v>
      </c>
      <c r="AA7" s="10">
        <v>22</v>
      </c>
      <c r="AB7" s="10">
        <v>24</v>
      </c>
      <c r="AD7" s="90"/>
      <c r="AE7" s="90"/>
      <c r="AF7" s="93" t="s">
        <v>4055</v>
      </c>
      <c r="AG7" s="71" t="str">
        <f>IF(I7="","CLR",VLOOKUP($I7,tbl_GlassGrade,2,FALSE))</f>
        <v>CLR</v>
      </c>
      <c r="AH7" s="71" t="str">
        <f>IF(I7="","NA",VLOOKUP($I7,tbl_GlassGrade,3,FALSE))</f>
        <v>NA</v>
      </c>
      <c r="AJ7" s="90"/>
      <c r="AK7" s="90"/>
      <c r="AL7" s="91" t="s">
        <v>4083</v>
      </c>
      <c r="AM7" s="94" t="e">
        <f ca="1">(VLOOKUP(AM5,INDIRECT($BG$10),2,FALSE))</f>
        <v>#N/A</v>
      </c>
      <c r="AR7" s="90"/>
      <c r="AS7" s="90"/>
      <c r="AT7" s="91" t="s">
        <v>4477</v>
      </c>
      <c r="AU7" s="128" t="e">
        <f ca="1">IF($I$9="","Please select a Material Specification",IF(AND($I$9&lt;&gt;$AG$11,$AG$11&lt;&gt;"choose")=TRUE,"You must pick "&amp;$AG$11&amp;" for a Material Spec",IF(AND($AG$11="Choose",$I$9="RTF")=TRUE,"Please Choose Veneer or Faux for Material Specifiation","You have choosen a valid Material Specification")))</f>
        <v>#N/A</v>
      </c>
      <c r="AW7" s="9"/>
      <c r="AY7" s="99"/>
      <c r="BB7" s="80"/>
      <c r="BC7" s="80"/>
      <c r="BD7" s="80"/>
      <c r="BE7" s="128"/>
      <c r="BF7" s="128"/>
      <c r="BG7" s="128"/>
      <c r="BH7" s="128"/>
      <c r="BI7" s="128"/>
    </row>
    <row r="8" spans="1:94" ht="16.5" x14ac:dyDescent="0.3">
      <c r="A8" s="154"/>
      <c r="B8" s="465" t="s">
        <v>1545</v>
      </c>
      <c r="C8" s="466"/>
      <c r="D8" s="467"/>
      <c r="E8" s="467"/>
      <c r="F8" s="467"/>
      <c r="G8" s="467"/>
      <c r="H8" s="467"/>
      <c r="I8" s="88"/>
      <c r="J8" s="88"/>
      <c r="K8" s="149" t="s">
        <v>4617</v>
      </c>
      <c r="L8" s="482"/>
      <c r="M8" s="470"/>
      <c r="N8" s="471" t="s">
        <v>1530</v>
      </c>
      <c r="O8" s="472"/>
      <c r="P8" s="144" t="s">
        <v>4398</v>
      </c>
      <c r="Q8" s="146"/>
      <c r="R8" s="147"/>
      <c r="S8" s="148"/>
      <c r="T8" s="154"/>
      <c r="Y8" s="97" t="s">
        <v>4046</v>
      </c>
      <c r="Z8" s="10" t="s">
        <v>4047</v>
      </c>
      <c r="AA8" s="10">
        <v>22</v>
      </c>
      <c r="AB8" s="10">
        <v>25</v>
      </c>
      <c r="BB8" s="90"/>
      <c r="BC8" s="90"/>
      <c r="BD8" s="91" t="s">
        <v>4637</v>
      </c>
      <c r="BE8" s="128" t="e">
        <f ca="1">IF(AG3="ALS","list_ALS",IF($BE$3=FALSE,"list_Finishes","list_OldFinishes"))</f>
        <v>#N/A</v>
      </c>
      <c r="BF8" s="128"/>
      <c r="BG8" s="128" t="e">
        <f ca="1">IF(AG3="ALS","tbl_ALS",IF($BE$3=FALSE,"tbl_Finishes","tbl_OldFinishes"))</f>
        <v>#N/A</v>
      </c>
      <c r="BH8" s="128"/>
      <c r="BI8" s="128"/>
    </row>
    <row r="9" spans="1:94" ht="16.5" x14ac:dyDescent="0.3">
      <c r="A9" s="154"/>
      <c r="B9" s="465" t="s">
        <v>4622</v>
      </c>
      <c r="C9" s="466"/>
      <c r="D9" s="467"/>
      <c r="E9" s="467"/>
      <c r="F9" s="467"/>
      <c r="G9" s="467"/>
      <c r="H9" s="506"/>
      <c r="I9" s="503" t="e">
        <f ca="1">INDIRECT(VLOOKUP(val_Finish,tbl_Finishes,2,FALSE))</f>
        <v>#N/A</v>
      </c>
      <c r="J9" s="504"/>
      <c r="K9" s="413" t="s">
        <v>4677</v>
      </c>
      <c r="L9" s="469"/>
      <c r="M9" s="470"/>
      <c r="N9" s="144" t="s">
        <v>3995</v>
      </c>
      <c r="O9" s="152"/>
      <c r="P9" s="144"/>
      <c r="Q9" s="146"/>
      <c r="R9" s="147"/>
      <c r="S9" s="148"/>
      <c r="T9" s="154"/>
      <c r="Y9" s="97" t="s">
        <v>5615</v>
      </c>
      <c r="Z9" s="10" t="s">
        <v>5596</v>
      </c>
      <c r="AA9" s="10">
        <v>58</v>
      </c>
      <c r="AB9" s="10">
        <v>59</v>
      </c>
      <c r="AD9" s="90"/>
      <c r="AE9" s="90"/>
      <c r="AF9" s="93" t="s">
        <v>4396</v>
      </c>
      <c r="AG9" s="71" t="e">
        <f ca="1">OR(AG5=12,AG5=13,AG5=14)</f>
        <v>#N/A</v>
      </c>
      <c r="AJ9" s="90"/>
      <c r="AK9" s="90"/>
      <c r="AL9" s="91" t="s">
        <v>4482</v>
      </c>
      <c r="AM9" s="94" t="e">
        <f ca="1">VLOOKUP($I$3,INDIRECT($BG$6),3,FALSE)</f>
        <v>#N/A</v>
      </c>
      <c r="AR9" s="90"/>
      <c r="AS9" s="90"/>
      <c r="AT9" s="91" t="s">
        <v>4484</v>
      </c>
      <c r="AU9" s="128" t="str">
        <f>IF(SUM(CA18:CB117)&gt;0,"There is at least one Glass Door Cabinet on order","No Glass Cabs on order")</f>
        <v>No Glass Cabs on order</v>
      </c>
      <c r="AX9" s="10"/>
      <c r="BE9" s="128"/>
      <c r="BF9" s="128"/>
      <c r="BG9" s="128"/>
      <c r="BH9" s="128"/>
      <c r="BI9" s="128"/>
    </row>
    <row r="10" spans="1:94" ht="18" x14ac:dyDescent="0.3">
      <c r="A10" s="154"/>
      <c r="B10" s="465" t="s">
        <v>1173</v>
      </c>
      <c r="C10" s="466"/>
      <c r="D10" s="467"/>
      <c r="E10" s="467"/>
      <c r="F10" s="467"/>
      <c r="G10" s="467"/>
      <c r="H10" s="467"/>
      <c r="I10" s="193" t="str">
        <f>IFERROR(AU5,"DSF combination is INVALD")</f>
        <v>Please select a species appropriate finish</v>
      </c>
      <c r="J10" s="194"/>
      <c r="K10" s="168"/>
      <c r="L10" s="195" t="s">
        <v>3296</v>
      </c>
      <c r="M10" s="230">
        <f>S16</f>
        <v>0</v>
      </c>
      <c r="N10" s="144"/>
      <c r="O10" s="152"/>
      <c r="P10" s="144"/>
      <c r="Q10" s="146"/>
      <c r="R10" s="147"/>
      <c r="S10" s="148"/>
      <c r="T10" s="154"/>
      <c r="Y10" s="97" t="s">
        <v>4000</v>
      </c>
      <c r="Z10" s="10" t="s">
        <v>3993</v>
      </c>
      <c r="AA10" s="10">
        <v>8</v>
      </c>
      <c r="AB10" s="10">
        <v>10</v>
      </c>
      <c r="AD10" s="90"/>
      <c r="AE10" s="90"/>
      <c r="AF10" s="93" t="s">
        <v>4399</v>
      </c>
      <c r="AG10" s="71" t="e">
        <f ca="1">OR(Z3="WG0",Z3="NON",Z3="WG1",Z3="WG2")</f>
        <v>#N/A</v>
      </c>
      <c r="BB10" s="90"/>
      <c r="BC10" s="90"/>
      <c r="BD10" s="91" t="s">
        <v>4638</v>
      </c>
      <c r="BE10" s="128" t="e">
        <f>IF($BE$3=FALSE,"list_DSF","list_OldDSF")</f>
        <v>#N/A</v>
      </c>
      <c r="BF10" s="128"/>
      <c r="BG10" s="128" t="e">
        <f>IF($BE$3=FALSE,"tbl_DSF","tbl_OldDSF")</f>
        <v>#N/A</v>
      </c>
      <c r="BH10" s="128"/>
      <c r="BI10" s="128"/>
    </row>
    <row r="11" spans="1:94" ht="16.149999999999999" customHeight="1" x14ac:dyDescent="0.3">
      <c r="A11" s="154"/>
      <c r="B11" s="465" t="s">
        <v>4623</v>
      </c>
      <c r="C11" s="466"/>
      <c r="D11" s="467"/>
      <c r="E11" s="467"/>
      <c r="F11" s="467"/>
      <c r="G11" s="467"/>
      <c r="H11" s="467"/>
      <c r="I11" s="193" t="str">
        <f>AU9</f>
        <v>No Glass Cabs on order</v>
      </c>
      <c r="J11" s="194"/>
      <c r="K11" s="168"/>
      <c r="L11" s="195" t="s">
        <v>1552</v>
      </c>
      <c r="M11" s="196">
        <f>L9</f>
        <v>0</v>
      </c>
      <c r="N11" s="144"/>
      <c r="O11" s="152"/>
      <c r="P11" s="144"/>
      <c r="Q11" s="146"/>
      <c r="R11" s="147"/>
      <c r="S11" s="88"/>
      <c r="T11" s="154"/>
      <c r="Y11" s="97" t="s">
        <v>4001</v>
      </c>
      <c r="Z11" s="10" t="s">
        <v>3994</v>
      </c>
      <c r="AA11" s="10">
        <v>9</v>
      </c>
      <c r="AB11" s="10">
        <v>11</v>
      </c>
      <c r="AD11" s="90"/>
      <c r="AE11" s="90"/>
      <c r="AF11" s="93" t="s">
        <v>4088</v>
      </c>
      <c r="AG11" s="71" t="e">
        <f ca="1">IF(AG9=TRUE,"Faux",IF(AG10=TRUE,"RTF","Choose"))</f>
        <v>#N/A</v>
      </c>
      <c r="AJ11" s="501" t="s">
        <v>4675</v>
      </c>
      <c r="AK11" s="487"/>
      <c r="AL11" s="487"/>
      <c r="AM11" s="94">
        <f>list_VeneerAccMultiplier</f>
        <v>3.5</v>
      </c>
      <c r="CJ11" s="305"/>
      <c r="CK11" s="305"/>
      <c r="CL11" s="305"/>
      <c r="CM11" s="305"/>
      <c r="CN11" s="305"/>
      <c r="CO11" s="305"/>
      <c r="CP11" s="305"/>
    </row>
    <row r="12" spans="1:94" ht="18.75" thickBot="1" x14ac:dyDescent="0.35">
      <c r="A12" s="154"/>
      <c r="B12" s="465" t="s">
        <v>1546</v>
      </c>
      <c r="C12" s="466"/>
      <c r="D12" s="468">
        <v>1</v>
      </c>
      <c r="E12" s="468"/>
      <c r="F12" s="468"/>
      <c r="G12" s="468"/>
      <c r="H12" s="468"/>
      <c r="I12" s="88"/>
      <c r="J12" s="88"/>
      <c r="K12" s="168"/>
      <c r="L12" s="195" t="s">
        <v>4630</v>
      </c>
      <c r="M12" s="196">
        <f>P15</f>
        <v>0</v>
      </c>
      <c r="N12" s="112"/>
      <c r="O12" s="86"/>
      <c r="P12" s="145"/>
      <c r="Q12" s="158"/>
      <c r="R12" s="159"/>
      <c r="S12" s="88"/>
      <c r="T12" s="154"/>
      <c r="X12" s="94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0"/>
      <c r="BC12" s="90"/>
      <c r="BD12" s="91" t="s">
        <v>5532</v>
      </c>
      <c r="BE12" s="128" t="e">
        <f>VLOOKUP(I5,tbl_Finishes,2,FALSE)</f>
        <v>#N/A</v>
      </c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</row>
    <row r="13" spans="1:94" ht="18" x14ac:dyDescent="0.3">
      <c r="A13" s="154"/>
      <c r="B13" s="465" t="s">
        <v>4734</v>
      </c>
      <c r="C13" s="466"/>
      <c r="D13" s="467"/>
      <c r="E13" s="467"/>
      <c r="F13" s="467"/>
      <c r="G13" s="467"/>
      <c r="H13" s="467"/>
      <c r="I13" s="497" t="s">
        <v>5942</v>
      </c>
      <c r="J13" s="498"/>
      <c r="K13" s="168"/>
      <c r="L13" s="197" t="s">
        <v>4631</v>
      </c>
      <c r="M13" s="196">
        <f>M12+M11</f>
        <v>0</v>
      </c>
      <c r="N13" s="87"/>
      <c r="O13" s="88"/>
      <c r="P13" s="88"/>
      <c r="Q13" s="88"/>
      <c r="R13" s="88"/>
      <c r="S13" s="88"/>
      <c r="T13" s="154"/>
      <c r="X13" s="94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</row>
    <row r="14" spans="1:94" s="85" customFormat="1" ht="18" customHeight="1" thickBot="1" x14ac:dyDescent="0.45">
      <c r="A14" s="156"/>
      <c r="B14" s="499" t="s">
        <v>5943</v>
      </c>
      <c r="C14" s="500"/>
      <c r="D14" s="500"/>
      <c r="E14" s="500"/>
      <c r="F14" s="500"/>
      <c r="G14" s="500"/>
      <c r="H14" s="500"/>
      <c r="I14" s="500"/>
      <c r="J14" s="500"/>
      <c r="K14" s="500"/>
      <c r="L14" s="500"/>
      <c r="M14" s="500"/>
      <c r="N14" s="500"/>
      <c r="O14" s="500"/>
      <c r="P14" s="500"/>
      <c r="Q14" s="88"/>
      <c r="R14" s="232" t="s">
        <v>4678</v>
      </c>
      <c r="S14" s="153" t="s">
        <v>6230</v>
      </c>
      <c r="T14" s="156"/>
      <c r="X14" s="72" t="s">
        <v>4086</v>
      </c>
      <c r="Y14" s="57">
        <v>1</v>
      </c>
      <c r="Z14" s="57">
        <v>2</v>
      </c>
      <c r="AA14" s="57">
        <v>3</v>
      </c>
      <c r="AB14" s="57">
        <v>4</v>
      </c>
      <c r="AC14" s="57">
        <v>5</v>
      </c>
      <c r="AD14" s="57">
        <v>6</v>
      </c>
      <c r="AE14" s="57">
        <v>7</v>
      </c>
      <c r="AF14" s="57">
        <v>8</v>
      </c>
      <c r="AG14" s="57">
        <v>9</v>
      </c>
      <c r="AH14" s="57">
        <v>10</v>
      </c>
      <c r="AI14" s="57">
        <v>11</v>
      </c>
      <c r="AJ14" s="57">
        <v>12</v>
      </c>
      <c r="AK14" s="57">
        <v>13</v>
      </c>
      <c r="AL14" s="57">
        <v>14</v>
      </c>
      <c r="AM14" s="57">
        <v>15</v>
      </c>
      <c r="AN14" s="57">
        <v>16</v>
      </c>
      <c r="AO14" s="57">
        <v>17</v>
      </c>
      <c r="AP14" s="57">
        <v>18</v>
      </c>
      <c r="AQ14" s="57">
        <v>19</v>
      </c>
      <c r="AR14" s="57">
        <v>20</v>
      </c>
      <c r="AS14" s="57">
        <v>21</v>
      </c>
      <c r="AT14" s="57">
        <v>22</v>
      </c>
      <c r="AU14" s="57">
        <v>23</v>
      </c>
      <c r="AV14" s="57">
        <v>24</v>
      </c>
      <c r="AW14" s="57">
        <v>25</v>
      </c>
      <c r="AX14" s="57">
        <v>26</v>
      </c>
      <c r="AY14" s="57">
        <v>27</v>
      </c>
      <c r="AZ14" s="57">
        <v>28</v>
      </c>
      <c r="BA14" s="57">
        <v>29</v>
      </c>
      <c r="BB14" s="57">
        <v>30</v>
      </c>
      <c r="BC14" s="57">
        <v>31</v>
      </c>
      <c r="BD14" s="57">
        <v>32</v>
      </c>
      <c r="BE14" s="57">
        <v>33</v>
      </c>
      <c r="BF14" s="57">
        <v>34</v>
      </c>
      <c r="BG14" s="57">
        <v>35</v>
      </c>
      <c r="BH14" s="57">
        <v>36</v>
      </c>
      <c r="BI14" s="57">
        <v>37</v>
      </c>
      <c r="BJ14" s="57">
        <v>38</v>
      </c>
      <c r="BK14" s="57">
        <v>39</v>
      </c>
      <c r="BL14" s="57">
        <v>40</v>
      </c>
      <c r="BM14" s="57">
        <v>41</v>
      </c>
      <c r="BN14" s="57">
        <v>42</v>
      </c>
      <c r="BO14" s="57">
        <v>43</v>
      </c>
      <c r="BP14" s="57">
        <v>44</v>
      </c>
      <c r="BQ14" s="57">
        <v>45</v>
      </c>
      <c r="BR14" s="57">
        <v>46</v>
      </c>
      <c r="BS14" s="57">
        <v>47</v>
      </c>
      <c r="BT14" s="57">
        <v>48</v>
      </c>
      <c r="BU14" s="57">
        <v>49</v>
      </c>
      <c r="BV14" s="57">
        <v>50</v>
      </c>
      <c r="BW14" s="57">
        <v>51</v>
      </c>
      <c r="BX14" s="57">
        <v>52</v>
      </c>
      <c r="BY14" s="57">
        <v>53</v>
      </c>
      <c r="BZ14" s="57">
        <v>54</v>
      </c>
      <c r="CA14" s="57">
        <v>55</v>
      </c>
      <c r="CB14" s="57">
        <v>56</v>
      </c>
      <c r="CC14" s="57">
        <v>57</v>
      </c>
      <c r="CD14" s="57">
        <v>58</v>
      </c>
      <c r="CE14" s="57">
        <v>59</v>
      </c>
    </row>
    <row r="15" spans="1:94" s="85" customFormat="1" ht="18" customHeight="1" x14ac:dyDescent="0.2">
      <c r="A15" s="156"/>
      <c r="B15" s="224"/>
      <c r="C15" s="225"/>
      <c r="D15" s="226"/>
      <c r="E15" s="226"/>
      <c r="F15" s="226"/>
      <c r="G15" s="226"/>
      <c r="H15" s="226"/>
      <c r="I15" s="227" t="s">
        <v>1127</v>
      </c>
      <c r="J15" s="272">
        <f t="shared" ref="J15:O15" ca="1" si="0">+J16*$D$12</f>
        <v>0</v>
      </c>
      <c r="K15" s="272">
        <f t="shared" ca="1" si="0"/>
        <v>0</v>
      </c>
      <c r="L15" s="272">
        <f t="shared" ca="1" si="0"/>
        <v>0</v>
      </c>
      <c r="M15" s="272">
        <f t="shared" ca="1" si="0"/>
        <v>0</v>
      </c>
      <c r="N15" s="272">
        <f t="shared" ca="1" si="0"/>
        <v>0</v>
      </c>
      <c r="O15" s="272">
        <f t="shared" si="0"/>
        <v>0</v>
      </c>
      <c r="P15" s="273">
        <f>SUM(V18:V117)</f>
        <v>0</v>
      </c>
      <c r="Q15" s="228"/>
      <c r="R15" s="231"/>
      <c r="S15" s="229"/>
      <c r="T15" s="156"/>
      <c r="X15" s="72" t="s">
        <v>4085</v>
      </c>
      <c r="Y15" s="57">
        <v>3</v>
      </c>
      <c r="Z15" s="57">
        <v>4</v>
      </c>
      <c r="AA15" s="57">
        <v>5</v>
      </c>
      <c r="AB15" s="57">
        <v>6</v>
      </c>
      <c r="AC15" s="57">
        <v>7</v>
      </c>
      <c r="AD15" s="57">
        <v>8</v>
      </c>
      <c r="AE15" s="57">
        <v>9</v>
      </c>
      <c r="AF15" s="57">
        <v>10</v>
      </c>
      <c r="AG15" s="57">
        <v>11</v>
      </c>
      <c r="AH15" s="57">
        <v>12</v>
      </c>
      <c r="AI15" s="57">
        <v>13</v>
      </c>
      <c r="AJ15" s="57">
        <v>14</v>
      </c>
      <c r="AK15" s="57">
        <v>15</v>
      </c>
      <c r="AL15" s="57">
        <v>16</v>
      </c>
      <c r="AM15" s="57">
        <v>17</v>
      </c>
      <c r="AN15" s="57">
        <v>18</v>
      </c>
      <c r="AO15" s="57">
        <v>19</v>
      </c>
      <c r="AP15" s="57">
        <v>20</v>
      </c>
      <c r="AQ15" s="57">
        <v>21</v>
      </c>
      <c r="AR15" s="57">
        <v>22</v>
      </c>
      <c r="AS15" s="57">
        <v>23</v>
      </c>
      <c r="AT15" s="57">
        <v>24</v>
      </c>
      <c r="AU15" s="57">
        <v>25</v>
      </c>
      <c r="AV15" s="57">
        <v>26</v>
      </c>
      <c r="AW15" s="57">
        <v>27</v>
      </c>
      <c r="AX15" s="57">
        <v>28</v>
      </c>
      <c r="AY15" s="57">
        <v>29</v>
      </c>
      <c r="AZ15" s="57">
        <v>30</v>
      </c>
      <c r="BA15" s="57">
        <v>31</v>
      </c>
      <c r="BB15" s="57">
        <v>32</v>
      </c>
      <c r="BC15" s="57">
        <v>33</v>
      </c>
      <c r="BD15" s="57">
        <v>34</v>
      </c>
      <c r="BE15" s="57">
        <v>35</v>
      </c>
      <c r="BF15" s="57">
        <v>36</v>
      </c>
      <c r="BG15" s="57">
        <v>37</v>
      </c>
      <c r="BH15" s="57">
        <v>38</v>
      </c>
      <c r="BI15" s="57">
        <v>39</v>
      </c>
      <c r="BJ15" s="57">
        <v>40</v>
      </c>
      <c r="BK15" s="57">
        <v>41</v>
      </c>
      <c r="BL15" s="57">
        <v>42</v>
      </c>
      <c r="BM15" s="57">
        <v>43</v>
      </c>
      <c r="BN15" s="57">
        <v>44</v>
      </c>
      <c r="BO15" s="57">
        <v>45</v>
      </c>
      <c r="BP15" s="57">
        <v>46</v>
      </c>
      <c r="BQ15" s="57">
        <v>47</v>
      </c>
      <c r="BR15" s="57">
        <v>48</v>
      </c>
      <c r="BS15" s="57">
        <v>49</v>
      </c>
      <c r="BT15" s="57">
        <v>50</v>
      </c>
      <c r="BU15" s="57">
        <v>51</v>
      </c>
      <c r="BV15" s="57">
        <v>52</v>
      </c>
      <c r="BW15" s="57">
        <v>53</v>
      </c>
      <c r="BX15" s="57">
        <v>54</v>
      </c>
      <c r="BY15" s="57">
        <v>55</v>
      </c>
      <c r="BZ15" s="57">
        <v>56</v>
      </c>
      <c r="CA15" s="57">
        <v>57</v>
      </c>
      <c r="CB15" s="57">
        <v>58</v>
      </c>
      <c r="CC15" s="57">
        <v>59</v>
      </c>
      <c r="CD15" s="57">
        <v>62</v>
      </c>
      <c r="CE15" s="57">
        <v>63</v>
      </c>
    </row>
    <row r="16" spans="1:94" ht="13.5" thickBot="1" x14ac:dyDescent="0.25">
      <c r="A16" s="154"/>
      <c r="B16" s="274"/>
      <c r="I16" s="57" t="s">
        <v>1128</v>
      </c>
      <c r="J16" s="272">
        <f t="shared" ref="J16:R16" ca="1" si="1">SUM(J18:J117)</f>
        <v>0</v>
      </c>
      <c r="K16" s="272">
        <f t="shared" ca="1" si="1"/>
        <v>0</v>
      </c>
      <c r="L16" s="272">
        <f t="shared" ca="1" si="1"/>
        <v>0</v>
      </c>
      <c r="M16" s="272">
        <f t="shared" ca="1" si="1"/>
        <v>0</v>
      </c>
      <c r="N16" s="272">
        <f t="shared" ca="1" si="1"/>
        <v>0</v>
      </c>
      <c r="O16" s="272">
        <f t="shared" si="1"/>
        <v>0</v>
      </c>
      <c r="P16" s="273">
        <f t="shared" si="1"/>
        <v>0</v>
      </c>
      <c r="Q16" s="275">
        <f t="shared" si="1"/>
        <v>0</v>
      </c>
      <c r="R16" s="275">
        <f t="shared" si="1"/>
        <v>0</v>
      </c>
      <c r="S16" s="276">
        <f>ROUNDUP(SUM(S18:S117),2)</f>
        <v>0</v>
      </c>
      <c r="T16" s="154"/>
      <c r="Y16" s="100" t="s">
        <v>1119</v>
      </c>
      <c r="Z16" s="101"/>
      <c r="AA16" s="101"/>
      <c r="AB16" s="101"/>
      <c r="AC16" s="101"/>
      <c r="AD16" s="101"/>
      <c r="AE16" s="101"/>
      <c r="AF16" s="102" t="s">
        <v>4003</v>
      </c>
      <c r="AG16" s="103"/>
      <c r="AH16" s="103"/>
      <c r="AI16" s="104"/>
      <c r="AJ16" s="105" t="s">
        <v>1120</v>
      </c>
      <c r="AK16" s="105"/>
      <c r="AL16" s="105"/>
      <c r="AM16" s="100" t="s">
        <v>1121</v>
      </c>
      <c r="AN16" s="101"/>
      <c r="AO16" s="101"/>
      <c r="AP16" s="106"/>
      <c r="AQ16" s="101"/>
      <c r="AR16" s="101"/>
      <c r="AS16" s="102" t="s">
        <v>4004</v>
      </c>
      <c r="AT16" s="103"/>
      <c r="AU16" s="103"/>
      <c r="AV16" s="103"/>
      <c r="AW16" s="104"/>
      <c r="AX16" s="107" t="s">
        <v>1122</v>
      </c>
      <c r="AY16" s="105"/>
      <c r="AZ16" s="105"/>
      <c r="BA16" s="115"/>
      <c r="BB16" s="107" t="s">
        <v>1123</v>
      </c>
      <c r="BC16" s="107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310"/>
      <c r="CE16" s="310"/>
    </row>
    <row r="17" spans="1:87" s="108" customFormat="1" ht="67.900000000000006" customHeight="1" thickBot="1" x14ac:dyDescent="0.25">
      <c r="A17" s="157"/>
      <c r="B17" s="334" t="s">
        <v>1125</v>
      </c>
      <c r="C17" s="335" t="s">
        <v>1126</v>
      </c>
      <c r="D17" s="335" t="s">
        <v>2</v>
      </c>
      <c r="E17" s="335" t="s">
        <v>4057</v>
      </c>
      <c r="F17" s="335" t="s">
        <v>4078</v>
      </c>
      <c r="G17" s="335" t="s">
        <v>1526</v>
      </c>
      <c r="H17" s="335" t="s">
        <v>1527</v>
      </c>
      <c r="I17" s="277" t="s">
        <v>970</v>
      </c>
      <c r="J17" s="277" t="s">
        <v>1534</v>
      </c>
      <c r="K17" s="277" t="s">
        <v>4397</v>
      </c>
      <c r="L17" s="277" t="s">
        <v>5859</v>
      </c>
      <c r="M17" s="277" t="s">
        <v>4613</v>
      </c>
      <c r="N17" s="277" t="s">
        <v>4614</v>
      </c>
      <c r="O17" s="277" t="s">
        <v>4615</v>
      </c>
      <c r="P17" s="277" t="s">
        <v>1538</v>
      </c>
      <c r="Q17" s="277" t="s">
        <v>1539</v>
      </c>
      <c r="R17" s="277" t="s">
        <v>1540</v>
      </c>
      <c r="S17" s="278" t="s">
        <v>3295</v>
      </c>
      <c r="T17" s="157"/>
      <c r="V17" s="219" t="s">
        <v>4673</v>
      </c>
      <c r="X17" s="108" t="s">
        <v>4033</v>
      </c>
      <c r="Y17" s="125" t="s">
        <v>1578</v>
      </c>
      <c r="Z17" s="116" t="s">
        <v>1209</v>
      </c>
      <c r="AA17" s="116" t="s">
        <v>1210</v>
      </c>
      <c r="AB17" s="116" t="s">
        <v>1211</v>
      </c>
      <c r="AC17" s="116" t="s">
        <v>1212</v>
      </c>
      <c r="AD17" s="116" t="s">
        <v>1673</v>
      </c>
      <c r="AE17" s="116" t="s">
        <v>3236</v>
      </c>
      <c r="AF17" s="116" t="s">
        <v>4009</v>
      </c>
      <c r="AG17" s="116" t="s">
        <v>4010</v>
      </c>
      <c r="AH17" s="116" t="s">
        <v>4011</v>
      </c>
      <c r="AI17" s="116" t="s">
        <v>4012</v>
      </c>
      <c r="AJ17" s="116" t="s">
        <v>4013</v>
      </c>
      <c r="AK17" s="116" t="s">
        <v>4014</v>
      </c>
      <c r="AL17" s="116" t="s">
        <v>4015</v>
      </c>
      <c r="AM17" s="116" t="s">
        <v>4016</v>
      </c>
      <c r="AN17" s="116" t="s">
        <v>4017</v>
      </c>
      <c r="AO17" s="116" t="s">
        <v>4018</v>
      </c>
      <c r="AP17" s="116" t="s">
        <v>4929</v>
      </c>
      <c r="AQ17" s="116" t="s">
        <v>4019</v>
      </c>
      <c r="AR17" s="116" t="s">
        <v>4930</v>
      </c>
      <c r="AS17" s="116" t="s">
        <v>4020</v>
      </c>
      <c r="AT17" s="116" t="s">
        <v>4021</v>
      </c>
      <c r="AU17" s="116" t="s">
        <v>4022</v>
      </c>
      <c r="AV17" s="116" t="s">
        <v>4023</v>
      </c>
      <c r="AW17" s="116" t="s">
        <v>4024</v>
      </c>
      <c r="AX17" s="116" t="s">
        <v>4025</v>
      </c>
      <c r="AY17" s="116" t="s">
        <v>4026</v>
      </c>
      <c r="AZ17" s="116" t="s">
        <v>4027</v>
      </c>
      <c r="BA17" s="412" t="s">
        <v>4028</v>
      </c>
      <c r="BB17" s="117" t="s">
        <v>4395</v>
      </c>
      <c r="BC17" s="117" t="s">
        <v>1519</v>
      </c>
      <c r="BD17" s="117" t="s">
        <v>1159</v>
      </c>
      <c r="BE17" s="117" t="s">
        <v>1160</v>
      </c>
      <c r="BF17" s="116" t="s">
        <v>1161</v>
      </c>
      <c r="BG17" s="117" t="s">
        <v>1162</v>
      </c>
      <c r="BH17" s="117" t="s">
        <v>1163</v>
      </c>
      <c r="BI17" s="117" t="s">
        <v>821</v>
      </c>
      <c r="BJ17" s="116" t="s">
        <v>4029</v>
      </c>
      <c r="BK17" s="116" t="s">
        <v>1164</v>
      </c>
      <c r="BL17" s="117" t="s">
        <v>1165</v>
      </c>
      <c r="BM17" s="116" t="s">
        <v>1166</v>
      </c>
      <c r="BN17" s="116" t="s">
        <v>1167</v>
      </c>
      <c r="BO17" s="116" t="s">
        <v>1168</v>
      </c>
      <c r="BP17" s="116" t="s">
        <v>1169</v>
      </c>
      <c r="BQ17" s="116" t="s">
        <v>4030</v>
      </c>
      <c r="BR17" s="116" t="s">
        <v>1170</v>
      </c>
      <c r="BS17" s="118" t="s">
        <v>3296</v>
      </c>
      <c r="BT17" s="118" t="s">
        <v>1171</v>
      </c>
      <c r="BU17" s="116" t="s">
        <v>4031</v>
      </c>
      <c r="BV17" s="119" t="s">
        <v>4032</v>
      </c>
      <c r="BW17" s="119" t="s">
        <v>3605</v>
      </c>
      <c r="BX17" s="119" t="s">
        <v>3606</v>
      </c>
      <c r="BY17" s="119" t="s">
        <v>3607</v>
      </c>
      <c r="BZ17" s="119" t="s">
        <v>3608</v>
      </c>
      <c r="CA17" s="119" t="s">
        <v>3609</v>
      </c>
      <c r="CB17" s="119" t="s">
        <v>3610</v>
      </c>
      <c r="CC17" s="119" t="s">
        <v>3611</v>
      </c>
      <c r="CD17" s="119" t="s">
        <v>5590</v>
      </c>
      <c r="CE17" s="119" t="s">
        <v>5589</v>
      </c>
      <c r="CF17" s="120" t="s">
        <v>4034</v>
      </c>
      <c r="CG17" s="120" t="s">
        <v>4048</v>
      </c>
      <c r="CH17" s="121" t="s">
        <v>4676</v>
      </c>
      <c r="CI17" s="121" t="s">
        <v>4058</v>
      </c>
    </row>
    <row r="18" spans="1:87" x14ac:dyDescent="0.2">
      <c r="A18" s="260"/>
      <c r="B18" s="267"/>
      <c r="C18" s="266"/>
      <c r="D18" s="267"/>
      <c r="E18" s="267"/>
      <c r="F18" s="267"/>
      <c r="G18" s="267"/>
      <c r="H18" s="267"/>
      <c r="I18" s="261" t="str">
        <f t="shared" ref="I18:I49" si="2">IF($C18=0,"",+VLOOKUP($C18,ListPrice,2,FALSE))</f>
        <v/>
      </c>
      <c r="J18" s="262">
        <f t="shared" ref="J18:J49" ca="1" si="3">IFERROR(IF(OR(B18="",C18="",I$3="",I$5="",I$9="")=TRUE,0,ROUNDUP((INDEX(PriceLookup,X18,$AH$3))*IF(CH18=TRUE,$AM$11,1),0))*$AM$3*$B18,0)</f>
        <v>0</v>
      </c>
      <c r="K18" s="262">
        <f t="shared" ref="K18:K49" ca="1" si="4">IFERROR(IF(OR(B18="",C18="",I$5="",Z$3="NON",CC18=0,$I$9="FAUX",$I$9="",$AG$9=TRUE,J18=0)=TRUE,0,(INDEX(PriceLookup,X18,$AA$3))*CF18*B18)*AM$3,0)</f>
        <v>0</v>
      </c>
      <c r="L18" s="262">
        <f t="shared" ref="L18:L49" ca="1" si="5">IFERROR(IF(OR(B18="",C18="",I$5="",I$3="",AB$3="NA",AG$3="ALS",J18=0,CI18=TRUE)=TRUE,0,ROUNDUP(INDEX(PriceLookup,X18,$AB$3)*IF(LEFT(AG$11,1)="R",1,J18/B18), 0)*B18)*AM$3,0)</f>
        <v>0</v>
      </c>
      <c r="M18" s="262">
        <f t="shared" ref="M18:M49" ca="1" si="6">IFERROR(IF(OR(B18="",C18="",G18="",G18="STD",CG18=0,J18=0)=TRUE,0,(B18*IF(G18="DT",AX18,IF(G18="FS",AY18))))*AM$3,0)</f>
        <v>0</v>
      </c>
      <c r="N18" s="262">
        <f t="shared" ref="N18:N49" ca="1" si="7">IFERROR(IF(OR($B18="",$C18="",H18&lt;&gt;"SC",J18=0)=TRUE,0,AZ18*B18)*AM$3,0)</f>
        <v>0</v>
      </c>
      <c r="O18" s="262">
        <f t="shared" ref="O18:O49" si="8">IFERROR(IF(OR($B18="",$C18="",I$7="",I$7="Clear")=TRUE,0,INDEX(PriceLookup,X18,$AH$7)*BN18)*AM$3*B18,0)</f>
        <v>0</v>
      </c>
      <c r="P18" s="262" t="str">
        <f t="shared" ref="P18:P49" si="9">IF(C18=0," ",SUM(J18:O18))</f>
        <v xml:space="preserve"> </v>
      </c>
      <c r="Q18" s="263" t="str">
        <f t="shared" ref="Q18:Q49" si="10">IF(B18="","",B18*BI18)</f>
        <v/>
      </c>
      <c r="R18" s="263" t="str">
        <f t="shared" ref="R18:R49" si="11">IF(B18="","",B18*BJ18)</f>
        <v/>
      </c>
      <c r="S18" s="264">
        <f t="shared" ref="S18:S49" si="12">IFERROR(IF(OR(B18=0,$AM$3=0,BS18=0)=TRUE,0,(B18*BS18*$AM$3)),0)</f>
        <v>0</v>
      </c>
      <c r="T18" s="218"/>
      <c r="V18" s="220" t="str">
        <f t="shared" ref="V18:V49" si="13">IF(B18="","",ROUND((P18*$D$12),2))</f>
        <v/>
      </c>
      <c r="X18" s="9">
        <v>1</v>
      </c>
      <c r="Y18" s="126" t="str">
        <f t="shared" ref="Y18:AH27" si="14">IF($C18="","",VLOOKUP($C18,ListPrice,Y$15,FALSE))</f>
        <v/>
      </c>
      <c r="Z18" s="109" t="str">
        <f t="shared" si="14"/>
        <v/>
      </c>
      <c r="AA18" s="109" t="str">
        <f t="shared" si="14"/>
        <v/>
      </c>
      <c r="AB18" s="109" t="str">
        <f t="shared" si="14"/>
        <v/>
      </c>
      <c r="AC18" s="109" t="str">
        <f t="shared" si="14"/>
        <v/>
      </c>
      <c r="AD18" s="109" t="str">
        <f t="shared" si="14"/>
        <v/>
      </c>
      <c r="AE18" s="109" t="str">
        <f t="shared" si="14"/>
        <v/>
      </c>
      <c r="AF18" s="109" t="str">
        <f t="shared" si="14"/>
        <v/>
      </c>
      <c r="AG18" s="109" t="str">
        <f t="shared" si="14"/>
        <v/>
      </c>
      <c r="AH18" s="109" t="str">
        <f t="shared" si="14"/>
        <v/>
      </c>
      <c r="AI18" s="109" t="str">
        <f t="shared" ref="AI18:AR27" si="15">IF($C18="","",VLOOKUP($C18,ListPrice,AI$15,FALSE))</f>
        <v/>
      </c>
      <c r="AJ18" s="109" t="str">
        <f t="shared" si="15"/>
        <v/>
      </c>
      <c r="AK18" s="109" t="str">
        <f t="shared" si="15"/>
        <v/>
      </c>
      <c r="AL18" s="109" t="str">
        <f t="shared" si="15"/>
        <v/>
      </c>
      <c r="AM18" s="109" t="str">
        <f t="shared" si="15"/>
        <v/>
      </c>
      <c r="AN18" s="109" t="str">
        <f t="shared" si="15"/>
        <v/>
      </c>
      <c r="AO18" s="109" t="str">
        <f t="shared" si="15"/>
        <v/>
      </c>
      <c r="AP18" s="109" t="str">
        <f t="shared" si="15"/>
        <v/>
      </c>
      <c r="AQ18" s="109" t="str">
        <f t="shared" si="15"/>
        <v/>
      </c>
      <c r="AR18" s="109" t="str">
        <f t="shared" si="15"/>
        <v/>
      </c>
      <c r="AS18" s="109" t="str">
        <f t="shared" ref="AS18:BB27" si="16">IF($C18="","",VLOOKUP($C18,ListPrice,AS$15,FALSE))</f>
        <v/>
      </c>
      <c r="AT18" s="109" t="str">
        <f t="shared" si="16"/>
        <v/>
      </c>
      <c r="AU18" s="109" t="str">
        <f t="shared" si="16"/>
        <v/>
      </c>
      <c r="AV18" s="109" t="str">
        <f t="shared" si="16"/>
        <v/>
      </c>
      <c r="AW18" s="109" t="str">
        <f t="shared" si="16"/>
        <v/>
      </c>
      <c r="AX18" s="109" t="str">
        <f t="shared" si="16"/>
        <v/>
      </c>
      <c r="AY18" s="109" t="str">
        <f t="shared" si="16"/>
        <v/>
      </c>
      <c r="AZ18" s="109" t="str">
        <f t="shared" si="16"/>
        <v/>
      </c>
      <c r="BA18" s="109" t="str">
        <f t="shared" si="16"/>
        <v/>
      </c>
      <c r="BB18" s="109" t="str">
        <f t="shared" si="16"/>
        <v/>
      </c>
      <c r="BC18" s="109" t="str">
        <f t="shared" ref="BC18:BL27" si="17">IF($C18="","",VLOOKUP($C18,ListPrice,BC$15,FALSE))</f>
        <v/>
      </c>
      <c r="BD18" s="109" t="str">
        <f t="shared" si="17"/>
        <v/>
      </c>
      <c r="BE18" s="109" t="str">
        <f t="shared" si="17"/>
        <v/>
      </c>
      <c r="BF18" s="109" t="str">
        <f t="shared" si="17"/>
        <v/>
      </c>
      <c r="BG18" s="109" t="str">
        <f t="shared" si="17"/>
        <v/>
      </c>
      <c r="BH18" s="109" t="str">
        <f t="shared" si="17"/>
        <v/>
      </c>
      <c r="BI18" s="110" t="str">
        <f t="shared" si="17"/>
        <v/>
      </c>
      <c r="BJ18" s="110" t="str">
        <f t="shared" si="17"/>
        <v/>
      </c>
      <c r="BK18" s="110" t="str">
        <f t="shared" si="17"/>
        <v/>
      </c>
      <c r="BL18" s="110" t="str">
        <f t="shared" si="17"/>
        <v/>
      </c>
      <c r="BM18" s="109" t="str">
        <f t="shared" ref="BM18:BV27" si="18">IF($C18="","",VLOOKUP($C18,ListPrice,BM$15,FALSE))</f>
        <v/>
      </c>
      <c r="BN18" s="109" t="str">
        <f t="shared" si="18"/>
        <v/>
      </c>
      <c r="BO18" s="109" t="str">
        <f t="shared" si="18"/>
        <v/>
      </c>
      <c r="BP18" s="109" t="str">
        <f t="shared" si="18"/>
        <v/>
      </c>
      <c r="BQ18" s="109" t="str">
        <f t="shared" si="18"/>
        <v/>
      </c>
      <c r="BR18" s="109" t="str">
        <f t="shared" si="18"/>
        <v/>
      </c>
      <c r="BS18" s="109" t="str">
        <f t="shared" si="18"/>
        <v/>
      </c>
      <c r="BT18" s="109" t="str">
        <f t="shared" si="18"/>
        <v/>
      </c>
      <c r="BU18" s="109" t="str">
        <f t="shared" si="18"/>
        <v/>
      </c>
      <c r="BV18" s="109" t="str">
        <f t="shared" si="18"/>
        <v/>
      </c>
      <c r="BW18" s="109" t="str">
        <f t="shared" ref="BW18:CE27" si="19">IF($C18="","",VLOOKUP($C18,ListPrice,BW$15,FALSE))</f>
        <v/>
      </c>
      <c r="BX18" s="109" t="str">
        <f t="shared" si="19"/>
        <v/>
      </c>
      <c r="BY18" s="109" t="str">
        <f t="shared" si="19"/>
        <v/>
      </c>
      <c r="BZ18" s="109" t="str">
        <f t="shared" si="19"/>
        <v/>
      </c>
      <c r="CA18" s="109" t="str">
        <f t="shared" si="19"/>
        <v/>
      </c>
      <c r="CB18" s="109" t="str">
        <f t="shared" si="19"/>
        <v/>
      </c>
      <c r="CC18" s="109" t="str">
        <f t="shared" si="19"/>
        <v/>
      </c>
      <c r="CD18" s="109" t="str">
        <f t="shared" si="19"/>
        <v/>
      </c>
      <c r="CE18" s="109" t="str">
        <f t="shared" si="19"/>
        <v/>
      </c>
      <c r="CF18" s="109" t="str">
        <f t="shared" ref="CF18:CF49" si="20">IF(OR(B18="",C18="")=TRUE,"",COUNTIF(E18:F18,"M"))</f>
        <v/>
      </c>
      <c r="CG18" s="109" t="str">
        <f>IF(OR(B18="",C18="")=TRUE,"``",SUM(BO18:BP18))</f>
        <v>``</v>
      </c>
      <c r="CH18" s="122" t="str">
        <f t="shared" ref="CH18:CH49" si="21">IF(OR(B18="",C18="")=TRUE,"",(AND($I$9="Veneer",CC18=1,BC18="Access")))</f>
        <v/>
      </c>
      <c r="CI18" s="122" t="str">
        <f t="shared" ref="CI18:CI49" si="22">IF(OR(B18="",C18="")=TRUE,"",(AND($I$9="Faux",CC18=1,OR(BC18="Access",BC18="Parts"))))</f>
        <v/>
      </c>
    </row>
    <row r="19" spans="1:87" x14ac:dyDescent="0.2">
      <c r="A19" s="265"/>
      <c r="B19" s="267"/>
      <c r="C19" s="266"/>
      <c r="D19" s="267"/>
      <c r="E19" s="267"/>
      <c r="F19" s="267"/>
      <c r="G19" s="267"/>
      <c r="H19" s="267"/>
      <c r="I19" s="189" t="str">
        <f t="shared" si="2"/>
        <v/>
      </c>
      <c r="J19" s="186">
        <f t="shared" ca="1" si="3"/>
        <v>0</v>
      </c>
      <c r="K19" s="186">
        <f t="shared" ca="1" si="4"/>
        <v>0</v>
      </c>
      <c r="L19" s="186">
        <f t="shared" ca="1" si="5"/>
        <v>0</v>
      </c>
      <c r="M19" s="186">
        <f t="shared" ca="1" si="6"/>
        <v>0</v>
      </c>
      <c r="N19" s="186">
        <f t="shared" ca="1" si="7"/>
        <v>0</v>
      </c>
      <c r="O19" s="186">
        <f t="shared" si="8"/>
        <v>0</v>
      </c>
      <c r="P19" s="190" t="str">
        <f t="shared" si="9"/>
        <v xml:space="preserve"> </v>
      </c>
      <c r="Q19" s="187" t="str">
        <f t="shared" si="10"/>
        <v/>
      </c>
      <c r="R19" s="187" t="str">
        <f t="shared" si="11"/>
        <v/>
      </c>
      <c r="S19" s="188">
        <f t="shared" si="12"/>
        <v>0</v>
      </c>
      <c r="T19" s="154"/>
      <c r="V19" s="220" t="str">
        <f t="shared" si="13"/>
        <v/>
      </c>
      <c r="X19" s="9">
        <v>2</v>
      </c>
      <c r="Y19" s="126" t="str">
        <f t="shared" si="14"/>
        <v/>
      </c>
      <c r="Z19" s="109" t="str">
        <f t="shared" si="14"/>
        <v/>
      </c>
      <c r="AA19" s="109" t="str">
        <f t="shared" si="14"/>
        <v/>
      </c>
      <c r="AB19" s="109" t="str">
        <f t="shared" si="14"/>
        <v/>
      </c>
      <c r="AC19" s="109" t="str">
        <f t="shared" si="14"/>
        <v/>
      </c>
      <c r="AD19" s="109" t="str">
        <f t="shared" si="14"/>
        <v/>
      </c>
      <c r="AE19" s="109" t="str">
        <f t="shared" si="14"/>
        <v/>
      </c>
      <c r="AF19" s="109" t="str">
        <f t="shared" si="14"/>
        <v/>
      </c>
      <c r="AG19" s="109" t="str">
        <f t="shared" si="14"/>
        <v/>
      </c>
      <c r="AH19" s="109" t="str">
        <f t="shared" si="14"/>
        <v/>
      </c>
      <c r="AI19" s="109" t="str">
        <f t="shared" si="15"/>
        <v/>
      </c>
      <c r="AJ19" s="109" t="str">
        <f t="shared" si="15"/>
        <v/>
      </c>
      <c r="AK19" s="109" t="str">
        <f t="shared" si="15"/>
        <v/>
      </c>
      <c r="AL19" s="109" t="str">
        <f t="shared" si="15"/>
        <v/>
      </c>
      <c r="AM19" s="109" t="str">
        <f t="shared" si="15"/>
        <v/>
      </c>
      <c r="AN19" s="109" t="str">
        <f t="shared" si="15"/>
        <v/>
      </c>
      <c r="AO19" s="109" t="str">
        <f t="shared" si="15"/>
        <v/>
      </c>
      <c r="AP19" s="109" t="str">
        <f t="shared" si="15"/>
        <v/>
      </c>
      <c r="AQ19" s="109" t="str">
        <f t="shared" si="15"/>
        <v/>
      </c>
      <c r="AR19" s="109" t="str">
        <f t="shared" si="15"/>
        <v/>
      </c>
      <c r="AS19" s="109" t="str">
        <f t="shared" si="16"/>
        <v/>
      </c>
      <c r="AT19" s="109" t="str">
        <f t="shared" si="16"/>
        <v/>
      </c>
      <c r="AU19" s="109" t="str">
        <f t="shared" si="16"/>
        <v/>
      </c>
      <c r="AV19" s="109" t="str">
        <f t="shared" si="16"/>
        <v/>
      </c>
      <c r="AW19" s="109" t="str">
        <f t="shared" si="16"/>
        <v/>
      </c>
      <c r="AX19" s="109" t="str">
        <f t="shared" si="16"/>
        <v/>
      </c>
      <c r="AY19" s="109" t="str">
        <f t="shared" si="16"/>
        <v/>
      </c>
      <c r="AZ19" s="109" t="str">
        <f t="shared" si="16"/>
        <v/>
      </c>
      <c r="BA19" s="109" t="str">
        <f t="shared" si="16"/>
        <v/>
      </c>
      <c r="BB19" s="109" t="str">
        <f t="shared" si="16"/>
        <v/>
      </c>
      <c r="BC19" s="109" t="str">
        <f t="shared" si="17"/>
        <v/>
      </c>
      <c r="BD19" s="109" t="str">
        <f t="shared" si="17"/>
        <v/>
      </c>
      <c r="BE19" s="109" t="str">
        <f t="shared" si="17"/>
        <v/>
      </c>
      <c r="BF19" s="109" t="str">
        <f t="shared" si="17"/>
        <v/>
      </c>
      <c r="BG19" s="109" t="str">
        <f t="shared" si="17"/>
        <v/>
      </c>
      <c r="BH19" s="109" t="str">
        <f t="shared" si="17"/>
        <v/>
      </c>
      <c r="BI19" s="110" t="str">
        <f t="shared" si="17"/>
        <v/>
      </c>
      <c r="BJ19" s="110" t="str">
        <f t="shared" si="17"/>
        <v/>
      </c>
      <c r="BK19" s="110" t="str">
        <f t="shared" si="17"/>
        <v/>
      </c>
      <c r="BL19" s="110" t="str">
        <f t="shared" si="17"/>
        <v/>
      </c>
      <c r="BM19" s="109" t="str">
        <f t="shared" si="18"/>
        <v/>
      </c>
      <c r="BN19" s="109" t="str">
        <f t="shared" si="18"/>
        <v/>
      </c>
      <c r="BO19" s="109" t="str">
        <f t="shared" si="18"/>
        <v/>
      </c>
      <c r="BP19" s="109" t="str">
        <f t="shared" si="18"/>
        <v/>
      </c>
      <c r="BQ19" s="109" t="str">
        <f t="shared" si="18"/>
        <v/>
      </c>
      <c r="BR19" s="109" t="str">
        <f t="shared" si="18"/>
        <v/>
      </c>
      <c r="BS19" s="109" t="str">
        <f t="shared" si="18"/>
        <v/>
      </c>
      <c r="BT19" s="109" t="str">
        <f t="shared" si="18"/>
        <v/>
      </c>
      <c r="BU19" s="109" t="str">
        <f t="shared" si="18"/>
        <v/>
      </c>
      <c r="BV19" s="109" t="str">
        <f t="shared" si="18"/>
        <v/>
      </c>
      <c r="BW19" s="109" t="str">
        <f t="shared" si="19"/>
        <v/>
      </c>
      <c r="BX19" s="109" t="str">
        <f t="shared" si="19"/>
        <v/>
      </c>
      <c r="BY19" s="109" t="str">
        <f t="shared" si="19"/>
        <v/>
      </c>
      <c r="BZ19" s="109" t="str">
        <f t="shared" si="19"/>
        <v/>
      </c>
      <c r="CA19" s="109" t="str">
        <f t="shared" si="19"/>
        <v/>
      </c>
      <c r="CB19" s="109" t="str">
        <f t="shared" si="19"/>
        <v/>
      </c>
      <c r="CC19" s="109" t="str">
        <f t="shared" si="19"/>
        <v/>
      </c>
      <c r="CD19" s="109" t="str">
        <f t="shared" si="19"/>
        <v/>
      </c>
      <c r="CE19" s="109" t="str">
        <f t="shared" si="19"/>
        <v/>
      </c>
      <c r="CF19" s="109" t="str">
        <f t="shared" si="20"/>
        <v/>
      </c>
      <c r="CG19" s="109" t="str">
        <f t="shared" ref="CG19:CG50" si="23">IF(OR(B19="",C19="")=TRUE,"",SUM(BO19:BP19))</f>
        <v/>
      </c>
      <c r="CH19" s="122" t="str">
        <f t="shared" si="21"/>
        <v/>
      </c>
      <c r="CI19" s="122" t="str">
        <f t="shared" si="22"/>
        <v/>
      </c>
    </row>
    <row r="20" spans="1:87" x14ac:dyDescent="0.2">
      <c r="A20" s="265"/>
      <c r="B20" s="267"/>
      <c r="C20" s="266"/>
      <c r="D20" s="267"/>
      <c r="E20" s="267"/>
      <c r="F20" s="267"/>
      <c r="G20" s="267"/>
      <c r="H20" s="267"/>
      <c r="I20" s="189" t="str">
        <f t="shared" si="2"/>
        <v/>
      </c>
      <c r="J20" s="186">
        <f t="shared" ca="1" si="3"/>
        <v>0</v>
      </c>
      <c r="K20" s="186">
        <f t="shared" ca="1" si="4"/>
        <v>0</v>
      </c>
      <c r="L20" s="186">
        <f t="shared" ca="1" si="5"/>
        <v>0</v>
      </c>
      <c r="M20" s="186">
        <f t="shared" ca="1" si="6"/>
        <v>0</v>
      </c>
      <c r="N20" s="186">
        <f t="shared" ca="1" si="7"/>
        <v>0</v>
      </c>
      <c r="O20" s="186">
        <f t="shared" si="8"/>
        <v>0</v>
      </c>
      <c r="P20" s="190" t="str">
        <f t="shared" si="9"/>
        <v xml:space="preserve"> </v>
      </c>
      <c r="Q20" s="187" t="str">
        <f t="shared" si="10"/>
        <v/>
      </c>
      <c r="R20" s="187" t="str">
        <f t="shared" si="11"/>
        <v/>
      </c>
      <c r="S20" s="188">
        <f t="shared" si="12"/>
        <v>0</v>
      </c>
      <c r="T20" s="154"/>
      <c r="V20" s="220" t="str">
        <f t="shared" si="13"/>
        <v/>
      </c>
      <c r="X20" s="9">
        <v>3</v>
      </c>
      <c r="Y20" s="126" t="str">
        <f t="shared" si="14"/>
        <v/>
      </c>
      <c r="Z20" s="109" t="str">
        <f t="shared" si="14"/>
        <v/>
      </c>
      <c r="AA20" s="109" t="str">
        <f t="shared" si="14"/>
        <v/>
      </c>
      <c r="AB20" s="109" t="str">
        <f t="shared" si="14"/>
        <v/>
      </c>
      <c r="AC20" s="109" t="str">
        <f t="shared" si="14"/>
        <v/>
      </c>
      <c r="AD20" s="109" t="str">
        <f t="shared" si="14"/>
        <v/>
      </c>
      <c r="AE20" s="109" t="str">
        <f t="shared" si="14"/>
        <v/>
      </c>
      <c r="AF20" s="109" t="str">
        <f t="shared" si="14"/>
        <v/>
      </c>
      <c r="AG20" s="109" t="str">
        <f t="shared" si="14"/>
        <v/>
      </c>
      <c r="AH20" s="109" t="str">
        <f t="shared" si="14"/>
        <v/>
      </c>
      <c r="AI20" s="109" t="str">
        <f t="shared" si="15"/>
        <v/>
      </c>
      <c r="AJ20" s="109" t="str">
        <f t="shared" si="15"/>
        <v/>
      </c>
      <c r="AK20" s="109" t="str">
        <f t="shared" si="15"/>
        <v/>
      </c>
      <c r="AL20" s="109" t="str">
        <f t="shared" si="15"/>
        <v/>
      </c>
      <c r="AM20" s="109" t="str">
        <f t="shared" si="15"/>
        <v/>
      </c>
      <c r="AN20" s="109" t="str">
        <f t="shared" si="15"/>
        <v/>
      </c>
      <c r="AO20" s="109" t="str">
        <f t="shared" si="15"/>
        <v/>
      </c>
      <c r="AP20" s="109" t="str">
        <f t="shared" si="15"/>
        <v/>
      </c>
      <c r="AQ20" s="109" t="str">
        <f t="shared" si="15"/>
        <v/>
      </c>
      <c r="AR20" s="109" t="str">
        <f t="shared" si="15"/>
        <v/>
      </c>
      <c r="AS20" s="109" t="str">
        <f t="shared" si="16"/>
        <v/>
      </c>
      <c r="AT20" s="109" t="str">
        <f t="shared" si="16"/>
        <v/>
      </c>
      <c r="AU20" s="109" t="str">
        <f t="shared" si="16"/>
        <v/>
      </c>
      <c r="AV20" s="109" t="str">
        <f t="shared" si="16"/>
        <v/>
      </c>
      <c r="AW20" s="109" t="str">
        <f t="shared" si="16"/>
        <v/>
      </c>
      <c r="AX20" s="109" t="str">
        <f t="shared" si="16"/>
        <v/>
      </c>
      <c r="AY20" s="109" t="str">
        <f t="shared" si="16"/>
        <v/>
      </c>
      <c r="AZ20" s="109" t="str">
        <f t="shared" si="16"/>
        <v/>
      </c>
      <c r="BA20" s="109" t="str">
        <f t="shared" si="16"/>
        <v/>
      </c>
      <c r="BB20" s="109" t="str">
        <f t="shared" si="16"/>
        <v/>
      </c>
      <c r="BC20" s="109" t="str">
        <f t="shared" si="17"/>
        <v/>
      </c>
      <c r="BD20" s="109" t="str">
        <f t="shared" si="17"/>
        <v/>
      </c>
      <c r="BE20" s="109" t="str">
        <f t="shared" si="17"/>
        <v/>
      </c>
      <c r="BF20" s="109" t="str">
        <f t="shared" si="17"/>
        <v/>
      </c>
      <c r="BG20" s="109" t="str">
        <f t="shared" si="17"/>
        <v/>
      </c>
      <c r="BH20" s="109" t="str">
        <f t="shared" si="17"/>
        <v/>
      </c>
      <c r="BI20" s="110" t="str">
        <f t="shared" si="17"/>
        <v/>
      </c>
      <c r="BJ20" s="110" t="str">
        <f t="shared" si="17"/>
        <v/>
      </c>
      <c r="BK20" s="110" t="str">
        <f t="shared" si="17"/>
        <v/>
      </c>
      <c r="BL20" s="110" t="str">
        <f t="shared" si="17"/>
        <v/>
      </c>
      <c r="BM20" s="109" t="str">
        <f t="shared" si="18"/>
        <v/>
      </c>
      <c r="BN20" s="109" t="str">
        <f t="shared" si="18"/>
        <v/>
      </c>
      <c r="BO20" s="109" t="str">
        <f t="shared" si="18"/>
        <v/>
      </c>
      <c r="BP20" s="109" t="str">
        <f t="shared" si="18"/>
        <v/>
      </c>
      <c r="BQ20" s="109" t="str">
        <f t="shared" si="18"/>
        <v/>
      </c>
      <c r="BR20" s="109" t="str">
        <f t="shared" si="18"/>
        <v/>
      </c>
      <c r="BS20" s="109" t="str">
        <f t="shared" si="18"/>
        <v/>
      </c>
      <c r="BT20" s="109" t="str">
        <f t="shared" si="18"/>
        <v/>
      </c>
      <c r="BU20" s="109" t="str">
        <f t="shared" si="18"/>
        <v/>
      </c>
      <c r="BV20" s="109" t="str">
        <f t="shared" si="18"/>
        <v/>
      </c>
      <c r="BW20" s="109" t="str">
        <f t="shared" si="19"/>
        <v/>
      </c>
      <c r="BX20" s="109" t="str">
        <f t="shared" si="19"/>
        <v/>
      </c>
      <c r="BY20" s="109" t="str">
        <f t="shared" si="19"/>
        <v/>
      </c>
      <c r="BZ20" s="109" t="str">
        <f t="shared" si="19"/>
        <v/>
      </c>
      <c r="CA20" s="109" t="str">
        <f t="shared" si="19"/>
        <v/>
      </c>
      <c r="CB20" s="109" t="str">
        <f t="shared" si="19"/>
        <v/>
      </c>
      <c r="CC20" s="109" t="str">
        <f t="shared" si="19"/>
        <v/>
      </c>
      <c r="CD20" s="109" t="str">
        <f t="shared" si="19"/>
        <v/>
      </c>
      <c r="CE20" s="109" t="str">
        <f t="shared" si="19"/>
        <v/>
      </c>
      <c r="CF20" s="109" t="str">
        <f t="shared" si="20"/>
        <v/>
      </c>
      <c r="CG20" s="109" t="str">
        <f t="shared" si="23"/>
        <v/>
      </c>
      <c r="CH20" s="122" t="str">
        <f t="shared" si="21"/>
        <v/>
      </c>
      <c r="CI20" s="122" t="str">
        <f t="shared" si="22"/>
        <v/>
      </c>
    </row>
    <row r="21" spans="1:87" ht="15.6" customHeight="1" x14ac:dyDescent="0.2">
      <c r="A21" s="265"/>
      <c r="B21" s="267"/>
      <c r="C21" s="266"/>
      <c r="D21" s="267"/>
      <c r="E21" s="267"/>
      <c r="F21" s="267"/>
      <c r="G21" s="267"/>
      <c r="H21" s="267"/>
      <c r="I21" s="189" t="str">
        <f t="shared" si="2"/>
        <v/>
      </c>
      <c r="J21" s="186">
        <f t="shared" ca="1" si="3"/>
        <v>0</v>
      </c>
      <c r="K21" s="186">
        <f t="shared" ca="1" si="4"/>
        <v>0</v>
      </c>
      <c r="L21" s="186">
        <f t="shared" ca="1" si="5"/>
        <v>0</v>
      </c>
      <c r="M21" s="186">
        <f t="shared" ca="1" si="6"/>
        <v>0</v>
      </c>
      <c r="N21" s="186">
        <f t="shared" ca="1" si="7"/>
        <v>0</v>
      </c>
      <c r="O21" s="186">
        <f t="shared" si="8"/>
        <v>0</v>
      </c>
      <c r="P21" s="190" t="str">
        <f t="shared" si="9"/>
        <v xml:space="preserve"> </v>
      </c>
      <c r="Q21" s="187" t="str">
        <f t="shared" si="10"/>
        <v/>
      </c>
      <c r="R21" s="187" t="str">
        <f t="shared" si="11"/>
        <v/>
      </c>
      <c r="S21" s="188">
        <f t="shared" si="12"/>
        <v>0</v>
      </c>
      <c r="T21" s="154"/>
      <c r="V21" s="220" t="str">
        <f t="shared" si="13"/>
        <v/>
      </c>
      <c r="X21" s="9">
        <v>4</v>
      </c>
      <c r="Y21" s="126" t="str">
        <f t="shared" si="14"/>
        <v/>
      </c>
      <c r="Z21" s="109" t="str">
        <f t="shared" si="14"/>
        <v/>
      </c>
      <c r="AA21" s="109" t="str">
        <f t="shared" si="14"/>
        <v/>
      </c>
      <c r="AB21" s="109" t="str">
        <f t="shared" si="14"/>
        <v/>
      </c>
      <c r="AC21" s="109" t="str">
        <f t="shared" si="14"/>
        <v/>
      </c>
      <c r="AD21" s="109" t="str">
        <f t="shared" si="14"/>
        <v/>
      </c>
      <c r="AE21" s="109" t="str">
        <f t="shared" si="14"/>
        <v/>
      </c>
      <c r="AF21" s="109" t="str">
        <f t="shared" si="14"/>
        <v/>
      </c>
      <c r="AG21" s="109" t="str">
        <f t="shared" si="14"/>
        <v/>
      </c>
      <c r="AH21" s="109" t="str">
        <f t="shared" si="14"/>
        <v/>
      </c>
      <c r="AI21" s="109" t="str">
        <f t="shared" si="15"/>
        <v/>
      </c>
      <c r="AJ21" s="109" t="str">
        <f t="shared" si="15"/>
        <v/>
      </c>
      <c r="AK21" s="109" t="str">
        <f t="shared" si="15"/>
        <v/>
      </c>
      <c r="AL21" s="109" t="str">
        <f t="shared" si="15"/>
        <v/>
      </c>
      <c r="AM21" s="109" t="str">
        <f t="shared" si="15"/>
        <v/>
      </c>
      <c r="AN21" s="109" t="str">
        <f t="shared" si="15"/>
        <v/>
      </c>
      <c r="AO21" s="109" t="str">
        <f t="shared" si="15"/>
        <v/>
      </c>
      <c r="AP21" s="109" t="str">
        <f t="shared" si="15"/>
        <v/>
      </c>
      <c r="AQ21" s="109" t="str">
        <f t="shared" si="15"/>
        <v/>
      </c>
      <c r="AR21" s="109" t="str">
        <f t="shared" si="15"/>
        <v/>
      </c>
      <c r="AS21" s="109" t="str">
        <f t="shared" si="16"/>
        <v/>
      </c>
      <c r="AT21" s="109" t="str">
        <f t="shared" si="16"/>
        <v/>
      </c>
      <c r="AU21" s="109" t="str">
        <f t="shared" si="16"/>
        <v/>
      </c>
      <c r="AV21" s="109" t="str">
        <f t="shared" si="16"/>
        <v/>
      </c>
      <c r="AW21" s="109" t="str">
        <f t="shared" si="16"/>
        <v/>
      </c>
      <c r="AX21" s="109" t="str">
        <f t="shared" si="16"/>
        <v/>
      </c>
      <c r="AY21" s="109" t="str">
        <f t="shared" si="16"/>
        <v/>
      </c>
      <c r="AZ21" s="109" t="str">
        <f t="shared" si="16"/>
        <v/>
      </c>
      <c r="BA21" s="109" t="str">
        <f t="shared" si="16"/>
        <v/>
      </c>
      <c r="BB21" s="109" t="str">
        <f t="shared" si="16"/>
        <v/>
      </c>
      <c r="BC21" s="109" t="str">
        <f t="shared" si="17"/>
        <v/>
      </c>
      <c r="BD21" s="109" t="str">
        <f t="shared" si="17"/>
        <v/>
      </c>
      <c r="BE21" s="109" t="str">
        <f t="shared" si="17"/>
        <v/>
      </c>
      <c r="BF21" s="109" t="str">
        <f t="shared" si="17"/>
        <v/>
      </c>
      <c r="BG21" s="109" t="str">
        <f t="shared" si="17"/>
        <v/>
      </c>
      <c r="BH21" s="109" t="str">
        <f t="shared" si="17"/>
        <v/>
      </c>
      <c r="BI21" s="110" t="str">
        <f t="shared" si="17"/>
        <v/>
      </c>
      <c r="BJ21" s="110" t="str">
        <f t="shared" si="17"/>
        <v/>
      </c>
      <c r="BK21" s="110" t="str">
        <f t="shared" si="17"/>
        <v/>
      </c>
      <c r="BL21" s="110" t="str">
        <f t="shared" si="17"/>
        <v/>
      </c>
      <c r="BM21" s="109" t="str">
        <f t="shared" si="18"/>
        <v/>
      </c>
      <c r="BN21" s="109" t="str">
        <f t="shared" si="18"/>
        <v/>
      </c>
      <c r="BO21" s="109" t="str">
        <f t="shared" si="18"/>
        <v/>
      </c>
      <c r="BP21" s="109" t="str">
        <f t="shared" si="18"/>
        <v/>
      </c>
      <c r="BQ21" s="109" t="str">
        <f t="shared" si="18"/>
        <v/>
      </c>
      <c r="BR21" s="109" t="str">
        <f t="shared" si="18"/>
        <v/>
      </c>
      <c r="BS21" s="109" t="str">
        <f t="shared" si="18"/>
        <v/>
      </c>
      <c r="BT21" s="109" t="str">
        <f t="shared" si="18"/>
        <v/>
      </c>
      <c r="BU21" s="109" t="str">
        <f t="shared" si="18"/>
        <v/>
      </c>
      <c r="BV21" s="109" t="str">
        <f t="shared" si="18"/>
        <v/>
      </c>
      <c r="BW21" s="109" t="str">
        <f t="shared" si="19"/>
        <v/>
      </c>
      <c r="BX21" s="109" t="str">
        <f t="shared" si="19"/>
        <v/>
      </c>
      <c r="BY21" s="109" t="str">
        <f t="shared" si="19"/>
        <v/>
      </c>
      <c r="BZ21" s="109" t="str">
        <f t="shared" si="19"/>
        <v/>
      </c>
      <c r="CA21" s="109" t="str">
        <f t="shared" si="19"/>
        <v/>
      </c>
      <c r="CB21" s="109" t="str">
        <f t="shared" si="19"/>
        <v/>
      </c>
      <c r="CC21" s="109" t="str">
        <f t="shared" si="19"/>
        <v/>
      </c>
      <c r="CD21" s="109" t="str">
        <f t="shared" si="19"/>
        <v/>
      </c>
      <c r="CE21" s="109" t="str">
        <f t="shared" si="19"/>
        <v/>
      </c>
      <c r="CF21" s="109" t="str">
        <f t="shared" si="20"/>
        <v/>
      </c>
      <c r="CG21" s="109" t="str">
        <f t="shared" si="23"/>
        <v/>
      </c>
      <c r="CH21" s="122" t="str">
        <f t="shared" si="21"/>
        <v/>
      </c>
      <c r="CI21" s="122" t="str">
        <f t="shared" si="22"/>
        <v/>
      </c>
    </row>
    <row r="22" spans="1:87" x14ac:dyDescent="0.2">
      <c r="A22" s="265"/>
      <c r="B22" s="267"/>
      <c r="C22" s="266"/>
      <c r="D22" s="267"/>
      <c r="E22" s="267"/>
      <c r="F22" s="267"/>
      <c r="G22" s="267"/>
      <c r="H22" s="267"/>
      <c r="I22" s="189" t="str">
        <f t="shared" si="2"/>
        <v/>
      </c>
      <c r="J22" s="186">
        <f t="shared" ca="1" si="3"/>
        <v>0</v>
      </c>
      <c r="K22" s="186">
        <f t="shared" ca="1" si="4"/>
        <v>0</v>
      </c>
      <c r="L22" s="186">
        <f t="shared" ca="1" si="5"/>
        <v>0</v>
      </c>
      <c r="M22" s="186">
        <f t="shared" ca="1" si="6"/>
        <v>0</v>
      </c>
      <c r="N22" s="186">
        <f t="shared" ca="1" si="7"/>
        <v>0</v>
      </c>
      <c r="O22" s="186">
        <f t="shared" si="8"/>
        <v>0</v>
      </c>
      <c r="P22" s="190" t="str">
        <f t="shared" si="9"/>
        <v xml:space="preserve"> </v>
      </c>
      <c r="Q22" s="187" t="str">
        <f t="shared" si="10"/>
        <v/>
      </c>
      <c r="R22" s="187" t="str">
        <f t="shared" si="11"/>
        <v/>
      </c>
      <c r="S22" s="188">
        <f t="shared" si="12"/>
        <v>0</v>
      </c>
      <c r="T22" s="154"/>
      <c r="V22" s="220" t="str">
        <f t="shared" si="13"/>
        <v/>
      </c>
      <c r="X22" s="9">
        <v>5</v>
      </c>
      <c r="Y22" s="126" t="str">
        <f t="shared" si="14"/>
        <v/>
      </c>
      <c r="Z22" s="109" t="str">
        <f t="shared" si="14"/>
        <v/>
      </c>
      <c r="AA22" s="109" t="str">
        <f t="shared" si="14"/>
        <v/>
      </c>
      <c r="AB22" s="109" t="str">
        <f t="shared" si="14"/>
        <v/>
      </c>
      <c r="AC22" s="109" t="str">
        <f t="shared" si="14"/>
        <v/>
      </c>
      <c r="AD22" s="109" t="str">
        <f t="shared" si="14"/>
        <v/>
      </c>
      <c r="AE22" s="109" t="str">
        <f t="shared" si="14"/>
        <v/>
      </c>
      <c r="AF22" s="109" t="str">
        <f t="shared" si="14"/>
        <v/>
      </c>
      <c r="AG22" s="109" t="str">
        <f t="shared" si="14"/>
        <v/>
      </c>
      <c r="AH22" s="109" t="str">
        <f t="shared" si="14"/>
        <v/>
      </c>
      <c r="AI22" s="109" t="str">
        <f t="shared" si="15"/>
        <v/>
      </c>
      <c r="AJ22" s="109" t="str">
        <f t="shared" si="15"/>
        <v/>
      </c>
      <c r="AK22" s="109" t="str">
        <f t="shared" si="15"/>
        <v/>
      </c>
      <c r="AL22" s="109" t="str">
        <f t="shared" si="15"/>
        <v/>
      </c>
      <c r="AM22" s="109" t="str">
        <f t="shared" si="15"/>
        <v/>
      </c>
      <c r="AN22" s="109" t="str">
        <f t="shared" si="15"/>
        <v/>
      </c>
      <c r="AO22" s="109" t="str">
        <f t="shared" si="15"/>
        <v/>
      </c>
      <c r="AP22" s="109" t="str">
        <f t="shared" si="15"/>
        <v/>
      </c>
      <c r="AQ22" s="109" t="str">
        <f t="shared" si="15"/>
        <v/>
      </c>
      <c r="AR22" s="109" t="str">
        <f t="shared" si="15"/>
        <v/>
      </c>
      <c r="AS22" s="109" t="str">
        <f t="shared" si="16"/>
        <v/>
      </c>
      <c r="AT22" s="109" t="str">
        <f t="shared" si="16"/>
        <v/>
      </c>
      <c r="AU22" s="109" t="str">
        <f t="shared" si="16"/>
        <v/>
      </c>
      <c r="AV22" s="109" t="str">
        <f t="shared" si="16"/>
        <v/>
      </c>
      <c r="AW22" s="109" t="str">
        <f t="shared" si="16"/>
        <v/>
      </c>
      <c r="AX22" s="109" t="str">
        <f t="shared" si="16"/>
        <v/>
      </c>
      <c r="AY22" s="109" t="str">
        <f t="shared" si="16"/>
        <v/>
      </c>
      <c r="AZ22" s="109" t="str">
        <f t="shared" si="16"/>
        <v/>
      </c>
      <c r="BA22" s="109" t="str">
        <f t="shared" si="16"/>
        <v/>
      </c>
      <c r="BB22" s="109" t="str">
        <f t="shared" si="16"/>
        <v/>
      </c>
      <c r="BC22" s="109" t="str">
        <f t="shared" si="17"/>
        <v/>
      </c>
      <c r="BD22" s="109" t="str">
        <f t="shared" si="17"/>
        <v/>
      </c>
      <c r="BE22" s="109" t="str">
        <f t="shared" si="17"/>
        <v/>
      </c>
      <c r="BF22" s="109" t="str">
        <f t="shared" si="17"/>
        <v/>
      </c>
      <c r="BG22" s="109" t="str">
        <f t="shared" si="17"/>
        <v/>
      </c>
      <c r="BH22" s="109" t="str">
        <f t="shared" si="17"/>
        <v/>
      </c>
      <c r="BI22" s="110" t="str">
        <f t="shared" si="17"/>
        <v/>
      </c>
      <c r="BJ22" s="110" t="str">
        <f t="shared" si="17"/>
        <v/>
      </c>
      <c r="BK22" s="110" t="str">
        <f t="shared" si="17"/>
        <v/>
      </c>
      <c r="BL22" s="110" t="str">
        <f t="shared" si="17"/>
        <v/>
      </c>
      <c r="BM22" s="109" t="str">
        <f t="shared" si="18"/>
        <v/>
      </c>
      <c r="BN22" s="109" t="str">
        <f t="shared" si="18"/>
        <v/>
      </c>
      <c r="BO22" s="109" t="str">
        <f t="shared" si="18"/>
        <v/>
      </c>
      <c r="BP22" s="109" t="str">
        <f t="shared" si="18"/>
        <v/>
      </c>
      <c r="BQ22" s="109" t="str">
        <f t="shared" si="18"/>
        <v/>
      </c>
      <c r="BR22" s="109" t="str">
        <f t="shared" si="18"/>
        <v/>
      </c>
      <c r="BS22" s="109" t="str">
        <f t="shared" si="18"/>
        <v/>
      </c>
      <c r="BT22" s="109" t="str">
        <f t="shared" si="18"/>
        <v/>
      </c>
      <c r="BU22" s="109" t="str">
        <f t="shared" si="18"/>
        <v/>
      </c>
      <c r="BV22" s="109" t="str">
        <f t="shared" si="18"/>
        <v/>
      </c>
      <c r="BW22" s="109" t="str">
        <f t="shared" si="19"/>
        <v/>
      </c>
      <c r="BX22" s="109" t="str">
        <f t="shared" si="19"/>
        <v/>
      </c>
      <c r="BY22" s="109" t="str">
        <f t="shared" si="19"/>
        <v/>
      </c>
      <c r="BZ22" s="109" t="str">
        <f t="shared" si="19"/>
        <v/>
      </c>
      <c r="CA22" s="109" t="str">
        <f t="shared" si="19"/>
        <v/>
      </c>
      <c r="CB22" s="109" t="str">
        <f t="shared" si="19"/>
        <v/>
      </c>
      <c r="CC22" s="109" t="str">
        <f t="shared" si="19"/>
        <v/>
      </c>
      <c r="CD22" s="109" t="str">
        <f t="shared" si="19"/>
        <v/>
      </c>
      <c r="CE22" s="109" t="str">
        <f t="shared" si="19"/>
        <v/>
      </c>
      <c r="CF22" s="109" t="str">
        <f t="shared" si="20"/>
        <v/>
      </c>
      <c r="CG22" s="109" t="str">
        <f t="shared" si="23"/>
        <v/>
      </c>
      <c r="CH22" s="122" t="str">
        <f t="shared" si="21"/>
        <v/>
      </c>
      <c r="CI22" s="122" t="str">
        <f t="shared" si="22"/>
        <v/>
      </c>
    </row>
    <row r="23" spans="1:87" x14ac:dyDescent="0.2">
      <c r="A23" s="265"/>
      <c r="B23" s="267"/>
      <c r="C23" s="266"/>
      <c r="D23" s="267"/>
      <c r="E23" s="267"/>
      <c r="F23" s="267"/>
      <c r="G23" s="267"/>
      <c r="H23" s="267"/>
      <c r="I23" s="189" t="str">
        <f t="shared" si="2"/>
        <v/>
      </c>
      <c r="J23" s="186">
        <f t="shared" ca="1" si="3"/>
        <v>0</v>
      </c>
      <c r="K23" s="186">
        <f t="shared" ca="1" si="4"/>
        <v>0</v>
      </c>
      <c r="L23" s="186">
        <f t="shared" ca="1" si="5"/>
        <v>0</v>
      </c>
      <c r="M23" s="186">
        <f t="shared" ca="1" si="6"/>
        <v>0</v>
      </c>
      <c r="N23" s="186">
        <f t="shared" ca="1" si="7"/>
        <v>0</v>
      </c>
      <c r="O23" s="186">
        <f t="shared" si="8"/>
        <v>0</v>
      </c>
      <c r="P23" s="190" t="str">
        <f t="shared" si="9"/>
        <v xml:space="preserve"> </v>
      </c>
      <c r="Q23" s="187" t="str">
        <f t="shared" si="10"/>
        <v/>
      </c>
      <c r="R23" s="187" t="str">
        <f t="shared" si="11"/>
        <v/>
      </c>
      <c r="S23" s="188">
        <f t="shared" si="12"/>
        <v>0</v>
      </c>
      <c r="T23" s="154"/>
      <c r="V23" s="220" t="str">
        <f t="shared" si="13"/>
        <v/>
      </c>
      <c r="X23" s="9">
        <v>6</v>
      </c>
      <c r="Y23" s="126" t="str">
        <f t="shared" si="14"/>
        <v/>
      </c>
      <c r="Z23" s="109" t="str">
        <f t="shared" si="14"/>
        <v/>
      </c>
      <c r="AA23" s="109" t="str">
        <f t="shared" si="14"/>
        <v/>
      </c>
      <c r="AB23" s="109" t="str">
        <f t="shared" si="14"/>
        <v/>
      </c>
      <c r="AC23" s="109" t="str">
        <f t="shared" si="14"/>
        <v/>
      </c>
      <c r="AD23" s="109" t="str">
        <f t="shared" si="14"/>
        <v/>
      </c>
      <c r="AE23" s="109" t="str">
        <f t="shared" si="14"/>
        <v/>
      </c>
      <c r="AF23" s="109" t="str">
        <f t="shared" si="14"/>
        <v/>
      </c>
      <c r="AG23" s="109" t="str">
        <f t="shared" si="14"/>
        <v/>
      </c>
      <c r="AH23" s="109" t="str">
        <f t="shared" si="14"/>
        <v/>
      </c>
      <c r="AI23" s="109" t="str">
        <f t="shared" si="15"/>
        <v/>
      </c>
      <c r="AJ23" s="109" t="str">
        <f t="shared" si="15"/>
        <v/>
      </c>
      <c r="AK23" s="109" t="str">
        <f t="shared" si="15"/>
        <v/>
      </c>
      <c r="AL23" s="109" t="str">
        <f t="shared" si="15"/>
        <v/>
      </c>
      <c r="AM23" s="109" t="str">
        <f t="shared" si="15"/>
        <v/>
      </c>
      <c r="AN23" s="109" t="str">
        <f t="shared" si="15"/>
        <v/>
      </c>
      <c r="AO23" s="109" t="str">
        <f t="shared" si="15"/>
        <v/>
      </c>
      <c r="AP23" s="109" t="str">
        <f t="shared" si="15"/>
        <v/>
      </c>
      <c r="AQ23" s="109" t="str">
        <f t="shared" si="15"/>
        <v/>
      </c>
      <c r="AR23" s="109" t="str">
        <f t="shared" si="15"/>
        <v/>
      </c>
      <c r="AS23" s="109" t="str">
        <f t="shared" si="16"/>
        <v/>
      </c>
      <c r="AT23" s="109" t="str">
        <f t="shared" si="16"/>
        <v/>
      </c>
      <c r="AU23" s="109" t="str">
        <f t="shared" si="16"/>
        <v/>
      </c>
      <c r="AV23" s="109" t="str">
        <f t="shared" si="16"/>
        <v/>
      </c>
      <c r="AW23" s="109" t="str">
        <f t="shared" si="16"/>
        <v/>
      </c>
      <c r="AX23" s="109" t="str">
        <f t="shared" si="16"/>
        <v/>
      </c>
      <c r="AY23" s="109" t="str">
        <f t="shared" si="16"/>
        <v/>
      </c>
      <c r="AZ23" s="109" t="str">
        <f t="shared" si="16"/>
        <v/>
      </c>
      <c r="BA23" s="109" t="str">
        <f t="shared" si="16"/>
        <v/>
      </c>
      <c r="BB23" s="109" t="str">
        <f t="shared" si="16"/>
        <v/>
      </c>
      <c r="BC23" s="109" t="str">
        <f t="shared" si="17"/>
        <v/>
      </c>
      <c r="BD23" s="109" t="str">
        <f t="shared" si="17"/>
        <v/>
      </c>
      <c r="BE23" s="109" t="str">
        <f t="shared" si="17"/>
        <v/>
      </c>
      <c r="BF23" s="109" t="str">
        <f t="shared" si="17"/>
        <v/>
      </c>
      <c r="BG23" s="109" t="str">
        <f t="shared" si="17"/>
        <v/>
      </c>
      <c r="BH23" s="109" t="str">
        <f t="shared" si="17"/>
        <v/>
      </c>
      <c r="BI23" s="110" t="str">
        <f t="shared" si="17"/>
        <v/>
      </c>
      <c r="BJ23" s="110" t="str">
        <f t="shared" si="17"/>
        <v/>
      </c>
      <c r="BK23" s="110" t="str">
        <f t="shared" si="17"/>
        <v/>
      </c>
      <c r="BL23" s="110" t="str">
        <f t="shared" si="17"/>
        <v/>
      </c>
      <c r="BM23" s="109" t="str">
        <f t="shared" si="18"/>
        <v/>
      </c>
      <c r="BN23" s="109" t="str">
        <f t="shared" si="18"/>
        <v/>
      </c>
      <c r="BO23" s="109" t="str">
        <f t="shared" si="18"/>
        <v/>
      </c>
      <c r="BP23" s="109" t="str">
        <f t="shared" si="18"/>
        <v/>
      </c>
      <c r="BQ23" s="109" t="str">
        <f t="shared" si="18"/>
        <v/>
      </c>
      <c r="BR23" s="109" t="str">
        <f t="shared" si="18"/>
        <v/>
      </c>
      <c r="BS23" s="109" t="str">
        <f t="shared" si="18"/>
        <v/>
      </c>
      <c r="BT23" s="109" t="str">
        <f t="shared" si="18"/>
        <v/>
      </c>
      <c r="BU23" s="109" t="str">
        <f t="shared" si="18"/>
        <v/>
      </c>
      <c r="BV23" s="109" t="str">
        <f t="shared" si="18"/>
        <v/>
      </c>
      <c r="BW23" s="109" t="str">
        <f t="shared" si="19"/>
        <v/>
      </c>
      <c r="BX23" s="109" t="str">
        <f t="shared" si="19"/>
        <v/>
      </c>
      <c r="BY23" s="109" t="str">
        <f t="shared" si="19"/>
        <v/>
      </c>
      <c r="BZ23" s="109" t="str">
        <f t="shared" si="19"/>
        <v/>
      </c>
      <c r="CA23" s="109" t="str">
        <f t="shared" si="19"/>
        <v/>
      </c>
      <c r="CB23" s="109" t="str">
        <f t="shared" si="19"/>
        <v/>
      </c>
      <c r="CC23" s="109" t="str">
        <f t="shared" si="19"/>
        <v/>
      </c>
      <c r="CD23" s="109" t="str">
        <f t="shared" si="19"/>
        <v/>
      </c>
      <c r="CE23" s="109" t="str">
        <f t="shared" si="19"/>
        <v/>
      </c>
      <c r="CF23" s="109" t="str">
        <f t="shared" si="20"/>
        <v/>
      </c>
      <c r="CG23" s="109" t="str">
        <f t="shared" si="23"/>
        <v/>
      </c>
      <c r="CH23" s="122" t="str">
        <f t="shared" si="21"/>
        <v/>
      </c>
      <c r="CI23" s="122" t="str">
        <f t="shared" si="22"/>
        <v/>
      </c>
    </row>
    <row r="24" spans="1:87" x14ac:dyDescent="0.2">
      <c r="A24" s="265"/>
      <c r="B24" s="267"/>
      <c r="C24" s="266"/>
      <c r="D24" s="267"/>
      <c r="E24" s="267"/>
      <c r="F24" s="267"/>
      <c r="G24" s="267"/>
      <c r="H24" s="267"/>
      <c r="I24" s="189" t="str">
        <f t="shared" si="2"/>
        <v/>
      </c>
      <c r="J24" s="186">
        <f t="shared" ca="1" si="3"/>
        <v>0</v>
      </c>
      <c r="K24" s="186">
        <f t="shared" ca="1" si="4"/>
        <v>0</v>
      </c>
      <c r="L24" s="186">
        <f t="shared" ca="1" si="5"/>
        <v>0</v>
      </c>
      <c r="M24" s="186">
        <f t="shared" ca="1" si="6"/>
        <v>0</v>
      </c>
      <c r="N24" s="186">
        <f t="shared" ca="1" si="7"/>
        <v>0</v>
      </c>
      <c r="O24" s="186">
        <f t="shared" si="8"/>
        <v>0</v>
      </c>
      <c r="P24" s="190" t="str">
        <f t="shared" si="9"/>
        <v xml:space="preserve"> </v>
      </c>
      <c r="Q24" s="187" t="str">
        <f t="shared" si="10"/>
        <v/>
      </c>
      <c r="R24" s="187" t="str">
        <f t="shared" si="11"/>
        <v/>
      </c>
      <c r="S24" s="188">
        <f t="shared" si="12"/>
        <v>0</v>
      </c>
      <c r="T24" s="154"/>
      <c r="V24" s="220" t="str">
        <f t="shared" si="13"/>
        <v/>
      </c>
      <c r="X24" s="9">
        <v>7</v>
      </c>
      <c r="Y24" s="126" t="str">
        <f t="shared" si="14"/>
        <v/>
      </c>
      <c r="Z24" s="109" t="str">
        <f t="shared" si="14"/>
        <v/>
      </c>
      <c r="AA24" s="109" t="str">
        <f t="shared" si="14"/>
        <v/>
      </c>
      <c r="AB24" s="109" t="str">
        <f t="shared" si="14"/>
        <v/>
      </c>
      <c r="AC24" s="109" t="str">
        <f t="shared" si="14"/>
        <v/>
      </c>
      <c r="AD24" s="109" t="str">
        <f t="shared" si="14"/>
        <v/>
      </c>
      <c r="AE24" s="109" t="str">
        <f t="shared" si="14"/>
        <v/>
      </c>
      <c r="AF24" s="109" t="str">
        <f t="shared" si="14"/>
        <v/>
      </c>
      <c r="AG24" s="109" t="str">
        <f t="shared" si="14"/>
        <v/>
      </c>
      <c r="AH24" s="109" t="str">
        <f t="shared" si="14"/>
        <v/>
      </c>
      <c r="AI24" s="109" t="str">
        <f t="shared" si="15"/>
        <v/>
      </c>
      <c r="AJ24" s="109" t="str">
        <f t="shared" si="15"/>
        <v/>
      </c>
      <c r="AK24" s="109" t="str">
        <f t="shared" si="15"/>
        <v/>
      </c>
      <c r="AL24" s="109" t="str">
        <f t="shared" si="15"/>
        <v/>
      </c>
      <c r="AM24" s="109" t="str">
        <f t="shared" si="15"/>
        <v/>
      </c>
      <c r="AN24" s="109" t="str">
        <f t="shared" si="15"/>
        <v/>
      </c>
      <c r="AO24" s="109" t="str">
        <f t="shared" si="15"/>
        <v/>
      </c>
      <c r="AP24" s="109" t="str">
        <f t="shared" si="15"/>
        <v/>
      </c>
      <c r="AQ24" s="109" t="str">
        <f t="shared" si="15"/>
        <v/>
      </c>
      <c r="AR24" s="109" t="str">
        <f t="shared" si="15"/>
        <v/>
      </c>
      <c r="AS24" s="109" t="str">
        <f t="shared" si="16"/>
        <v/>
      </c>
      <c r="AT24" s="109" t="str">
        <f t="shared" si="16"/>
        <v/>
      </c>
      <c r="AU24" s="109" t="str">
        <f t="shared" si="16"/>
        <v/>
      </c>
      <c r="AV24" s="109" t="str">
        <f t="shared" si="16"/>
        <v/>
      </c>
      <c r="AW24" s="109" t="str">
        <f t="shared" si="16"/>
        <v/>
      </c>
      <c r="AX24" s="109" t="str">
        <f t="shared" si="16"/>
        <v/>
      </c>
      <c r="AY24" s="109" t="str">
        <f t="shared" si="16"/>
        <v/>
      </c>
      <c r="AZ24" s="109" t="str">
        <f t="shared" si="16"/>
        <v/>
      </c>
      <c r="BA24" s="109" t="str">
        <f t="shared" si="16"/>
        <v/>
      </c>
      <c r="BB24" s="109" t="str">
        <f t="shared" si="16"/>
        <v/>
      </c>
      <c r="BC24" s="109" t="str">
        <f t="shared" si="17"/>
        <v/>
      </c>
      <c r="BD24" s="109" t="str">
        <f t="shared" si="17"/>
        <v/>
      </c>
      <c r="BE24" s="109" t="str">
        <f t="shared" si="17"/>
        <v/>
      </c>
      <c r="BF24" s="109" t="str">
        <f t="shared" si="17"/>
        <v/>
      </c>
      <c r="BG24" s="109" t="str">
        <f t="shared" si="17"/>
        <v/>
      </c>
      <c r="BH24" s="109" t="str">
        <f t="shared" si="17"/>
        <v/>
      </c>
      <c r="BI24" s="110" t="str">
        <f t="shared" si="17"/>
        <v/>
      </c>
      <c r="BJ24" s="110" t="str">
        <f t="shared" si="17"/>
        <v/>
      </c>
      <c r="BK24" s="110" t="str">
        <f t="shared" si="17"/>
        <v/>
      </c>
      <c r="BL24" s="110" t="str">
        <f t="shared" si="17"/>
        <v/>
      </c>
      <c r="BM24" s="109" t="str">
        <f t="shared" si="18"/>
        <v/>
      </c>
      <c r="BN24" s="109" t="str">
        <f t="shared" si="18"/>
        <v/>
      </c>
      <c r="BO24" s="109" t="str">
        <f t="shared" si="18"/>
        <v/>
      </c>
      <c r="BP24" s="109" t="str">
        <f t="shared" si="18"/>
        <v/>
      </c>
      <c r="BQ24" s="109" t="str">
        <f t="shared" si="18"/>
        <v/>
      </c>
      <c r="BR24" s="109" t="str">
        <f t="shared" si="18"/>
        <v/>
      </c>
      <c r="BS24" s="109" t="str">
        <f t="shared" si="18"/>
        <v/>
      </c>
      <c r="BT24" s="109" t="str">
        <f t="shared" si="18"/>
        <v/>
      </c>
      <c r="BU24" s="109" t="str">
        <f t="shared" si="18"/>
        <v/>
      </c>
      <c r="BV24" s="109" t="str">
        <f t="shared" si="18"/>
        <v/>
      </c>
      <c r="BW24" s="109" t="str">
        <f t="shared" si="19"/>
        <v/>
      </c>
      <c r="BX24" s="109" t="str">
        <f t="shared" si="19"/>
        <v/>
      </c>
      <c r="BY24" s="109" t="str">
        <f t="shared" si="19"/>
        <v/>
      </c>
      <c r="BZ24" s="109" t="str">
        <f t="shared" si="19"/>
        <v/>
      </c>
      <c r="CA24" s="109" t="str">
        <f t="shared" si="19"/>
        <v/>
      </c>
      <c r="CB24" s="109" t="str">
        <f t="shared" si="19"/>
        <v/>
      </c>
      <c r="CC24" s="109" t="str">
        <f t="shared" si="19"/>
        <v/>
      </c>
      <c r="CD24" s="109" t="str">
        <f t="shared" si="19"/>
        <v/>
      </c>
      <c r="CE24" s="109" t="str">
        <f t="shared" si="19"/>
        <v/>
      </c>
      <c r="CF24" s="109" t="str">
        <f t="shared" si="20"/>
        <v/>
      </c>
      <c r="CG24" s="109" t="str">
        <f t="shared" si="23"/>
        <v/>
      </c>
      <c r="CH24" s="122" t="str">
        <f t="shared" si="21"/>
        <v/>
      </c>
      <c r="CI24" s="122" t="str">
        <f t="shared" si="22"/>
        <v/>
      </c>
    </row>
    <row r="25" spans="1:87" x14ac:dyDescent="0.2">
      <c r="A25" s="265"/>
      <c r="B25" s="267"/>
      <c r="C25" s="266"/>
      <c r="D25" s="267"/>
      <c r="E25" s="267"/>
      <c r="F25" s="267"/>
      <c r="G25" s="267"/>
      <c r="H25" s="267"/>
      <c r="I25" s="189" t="str">
        <f t="shared" si="2"/>
        <v/>
      </c>
      <c r="J25" s="186">
        <f t="shared" ca="1" si="3"/>
        <v>0</v>
      </c>
      <c r="K25" s="186">
        <f t="shared" ca="1" si="4"/>
        <v>0</v>
      </c>
      <c r="L25" s="186">
        <f t="shared" ca="1" si="5"/>
        <v>0</v>
      </c>
      <c r="M25" s="186">
        <f t="shared" ca="1" si="6"/>
        <v>0</v>
      </c>
      <c r="N25" s="186">
        <f t="shared" ca="1" si="7"/>
        <v>0</v>
      </c>
      <c r="O25" s="186">
        <f t="shared" si="8"/>
        <v>0</v>
      </c>
      <c r="P25" s="190" t="str">
        <f t="shared" si="9"/>
        <v xml:space="preserve"> </v>
      </c>
      <c r="Q25" s="187" t="str">
        <f t="shared" si="10"/>
        <v/>
      </c>
      <c r="R25" s="187" t="str">
        <f t="shared" si="11"/>
        <v/>
      </c>
      <c r="S25" s="188">
        <f t="shared" si="12"/>
        <v>0</v>
      </c>
      <c r="T25" s="154"/>
      <c r="V25" s="220" t="str">
        <f t="shared" si="13"/>
        <v/>
      </c>
      <c r="X25" s="9">
        <v>8</v>
      </c>
      <c r="Y25" s="126" t="str">
        <f t="shared" si="14"/>
        <v/>
      </c>
      <c r="Z25" s="109" t="str">
        <f t="shared" si="14"/>
        <v/>
      </c>
      <c r="AA25" s="109" t="str">
        <f t="shared" si="14"/>
        <v/>
      </c>
      <c r="AB25" s="109" t="str">
        <f t="shared" si="14"/>
        <v/>
      </c>
      <c r="AC25" s="109" t="str">
        <f t="shared" si="14"/>
        <v/>
      </c>
      <c r="AD25" s="109" t="str">
        <f t="shared" si="14"/>
        <v/>
      </c>
      <c r="AE25" s="109" t="str">
        <f t="shared" si="14"/>
        <v/>
      </c>
      <c r="AF25" s="109" t="str">
        <f t="shared" si="14"/>
        <v/>
      </c>
      <c r="AG25" s="109" t="str">
        <f t="shared" si="14"/>
        <v/>
      </c>
      <c r="AH25" s="109" t="str">
        <f t="shared" si="14"/>
        <v/>
      </c>
      <c r="AI25" s="109" t="str">
        <f t="shared" si="15"/>
        <v/>
      </c>
      <c r="AJ25" s="109" t="str">
        <f t="shared" si="15"/>
        <v/>
      </c>
      <c r="AK25" s="109" t="str">
        <f t="shared" si="15"/>
        <v/>
      </c>
      <c r="AL25" s="109" t="str">
        <f t="shared" si="15"/>
        <v/>
      </c>
      <c r="AM25" s="109" t="str">
        <f t="shared" si="15"/>
        <v/>
      </c>
      <c r="AN25" s="109" t="str">
        <f t="shared" si="15"/>
        <v/>
      </c>
      <c r="AO25" s="109" t="str">
        <f t="shared" si="15"/>
        <v/>
      </c>
      <c r="AP25" s="109" t="str">
        <f t="shared" si="15"/>
        <v/>
      </c>
      <c r="AQ25" s="109" t="str">
        <f t="shared" si="15"/>
        <v/>
      </c>
      <c r="AR25" s="109" t="str">
        <f t="shared" si="15"/>
        <v/>
      </c>
      <c r="AS25" s="109" t="str">
        <f t="shared" si="16"/>
        <v/>
      </c>
      <c r="AT25" s="109" t="str">
        <f t="shared" si="16"/>
        <v/>
      </c>
      <c r="AU25" s="109" t="str">
        <f t="shared" si="16"/>
        <v/>
      </c>
      <c r="AV25" s="109" t="str">
        <f t="shared" si="16"/>
        <v/>
      </c>
      <c r="AW25" s="109" t="str">
        <f t="shared" si="16"/>
        <v/>
      </c>
      <c r="AX25" s="109" t="str">
        <f t="shared" si="16"/>
        <v/>
      </c>
      <c r="AY25" s="109" t="str">
        <f t="shared" si="16"/>
        <v/>
      </c>
      <c r="AZ25" s="109" t="str">
        <f t="shared" si="16"/>
        <v/>
      </c>
      <c r="BA25" s="109" t="str">
        <f t="shared" si="16"/>
        <v/>
      </c>
      <c r="BB25" s="109" t="str">
        <f t="shared" si="16"/>
        <v/>
      </c>
      <c r="BC25" s="109" t="str">
        <f t="shared" si="17"/>
        <v/>
      </c>
      <c r="BD25" s="109" t="str">
        <f t="shared" si="17"/>
        <v/>
      </c>
      <c r="BE25" s="109" t="str">
        <f t="shared" si="17"/>
        <v/>
      </c>
      <c r="BF25" s="109" t="str">
        <f t="shared" si="17"/>
        <v/>
      </c>
      <c r="BG25" s="109" t="str">
        <f t="shared" si="17"/>
        <v/>
      </c>
      <c r="BH25" s="109" t="str">
        <f t="shared" si="17"/>
        <v/>
      </c>
      <c r="BI25" s="110" t="str">
        <f t="shared" si="17"/>
        <v/>
      </c>
      <c r="BJ25" s="110" t="str">
        <f t="shared" si="17"/>
        <v/>
      </c>
      <c r="BK25" s="110" t="str">
        <f t="shared" si="17"/>
        <v/>
      </c>
      <c r="BL25" s="110" t="str">
        <f t="shared" si="17"/>
        <v/>
      </c>
      <c r="BM25" s="109" t="str">
        <f t="shared" si="18"/>
        <v/>
      </c>
      <c r="BN25" s="109" t="str">
        <f t="shared" si="18"/>
        <v/>
      </c>
      <c r="BO25" s="109" t="str">
        <f t="shared" si="18"/>
        <v/>
      </c>
      <c r="BP25" s="109" t="str">
        <f t="shared" si="18"/>
        <v/>
      </c>
      <c r="BQ25" s="109" t="str">
        <f t="shared" si="18"/>
        <v/>
      </c>
      <c r="BR25" s="109" t="str">
        <f t="shared" si="18"/>
        <v/>
      </c>
      <c r="BS25" s="109" t="str">
        <f t="shared" si="18"/>
        <v/>
      </c>
      <c r="BT25" s="109" t="str">
        <f t="shared" si="18"/>
        <v/>
      </c>
      <c r="BU25" s="109" t="str">
        <f t="shared" si="18"/>
        <v/>
      </c>
      <c r="BV25" s="109" t="str">
        <f t="shared" si="18"/>
        <v/>
      </c>
      <c r="BW25" s="109" t="str">
        <f t="shared" si="19"/>
        <v/>
      </c>
      <c r="BX25" s="109" t="str">
        <f t="shared" si="19"/>
        <v/>
      </c>
      <c r="BY25" s="109" t="str">
        <f t="shared" si="19"/>
        <v/>
      </c>
      <c r="BZ25" s="109" t="str">
        <f t="shared" si="19"/>
        <v/>
      </c>
      <c r="CA25" s="109" t="str">
        <f t="shared" si="19"/>
        <v/>
      </c>
      <c r="CB25" s="109" t="str">
        <f t="shared" si="19"/>
        <v/>
      </c>
      <c r="CC25" s="109" t="str">
        <f t="shared" si="19"/>
        <v/>
      </c>
      <c r="CD25" s="109" t="str">
        <f t="shared" si="19"/>
        <v/>
      </c>
      <c r="CE25" s="109" t="str">
        <f t="shared" si="19"/>
        <v/>
      </c>
      <c r="CF25" s="109" t="str">
        <f t="shared" si="20"/>
        <v/>
      </c>
      <c r="CG25" s="109" t="str">
        <f t="shared" si="23"/>
        <v/>
      </c>
      <c r="CH25" s="122" t="str">
        <f t="shared" si="21"/>
        <v/>
      </c>
      <c r="CI25" s="122" t="str">
        <f t="shared" si="22"/>
        <v/>
      </c>
    </row>
    <row r="26" spans="1:87" x14ac:dyDescent="0.2">
      <c r="A26" s="265"/>
      <c r="B26" s="267"/>
      <c r="C26" s="266"/>
      <c r="D26" s="267"/>
      <c r="E26" s="267"/>
      <c r="F26" s="267"/>
      <c r="G26" s="267"/>
      <c r="H26" s="267"/>
      <c r="I26" s="189" t="str">
        <f t="shared" si="2"/>
        <v/>
      </c>
      <c r="J26" s="186">
        <f t="shared" ca="1" si="3"/>
        <v>0</v>
      </c>
      <c r="K26" s="186">
        <f t="shared" ca="1" si="4"/>
        <v>0</v>
      </c>
      <c r="L26" s="186">
        <f t="shared" ca="1" si="5"/>
        <v>0</v>
      </c>
      <c r="M26" s="186">
        <f t="shared" ca="1" si="6"/>
        <v>0</v>
      </c>
      <c r="N26" s="186">
        <f t="shared" ca="1" si="7"/>
        <v>0</v>
      </c>
      <c r="O26" s="186">
        <f t="shared" si="8"/>
        <v>0</v>
      </c>
      <c r="P26" s="190" t="str">
        <f t="shared" si="9"/>
        <v xml:space="preserve"> </v>
      </c>
      <c r="Q26" s="187" t="str">
        <f t="shared" si="10"/>
        <v/>
      </c>
      <c r="R26" s="187" t="str">
        <f t="shared" si="11"/>
        <v/>
      </c>
      <c r="S26" s="188">
        <f t="shared" si="12"/>
        <v>0</v>
      </c>
      <c r="T26" s="154"/>
      <c r="V26" s="220" t="str">
        <f t="shared" si="13"/>
        <v/>
      </c>
      <c r="X26" s="9">
        <v>9</v>
      </c>
      <c r="Y26" s="126" t="str">
        <f t="shared" si="14"/>
        <v/>
      </c>
      <c r="Z26" s="109" t="str">
        <f t="shared" si="14"/>
        <v/>
      </c>
      <c r="AA26" s="109" t="str">
        <f t="shared" si="14"/>
        <v/>
      </c>
      <c r="AB26" s="109" t="str">
        <f t="shared" si="14"/>
        <v/>
      </c>
      <c r="AC26" s="109" t="str">
        <f t="shared" si="14"/>
        <v/>
      </c>
      <c r="AD26" s="109" t="str">
        <f t="shared" si="14"/>
        <v/>
      </c>
      <c r="AE26" s="109" t="str">
        <f t="shared" si="14"/>
        <v/>
      </c>
      <c r="AF26" s="109" t="str">
        <f t="shared" si="14"/>
        <v/>
      </c>
      <c r="AG26" s="109" t="str">
        <f t="shared" si="14"/>
        <v/>
      </c>
      <c r="AH26" s="109" t="str">
        <f t="shared" si="14"/>
        <v/>
      </c>
      <c r="AI26" s="109" t="str">
        <f t="shared" si="15"/>
        <v/>
      </c>
      <c r="AJ26" s="109" t="str">
        <f t="shared" si="15"/>
        <v/>
      </c>
      <c r="AK26" s="109" t="str">
        <f t="shared" si="15"/>
        <v/>
      </c>
      <c r="AL26" s="109" t="str">
        <f t="shared" si="15"/>
        <v/>
      </c>
      <c r="AM26" s="109" t="str">
        <f t="shared" si="15"/>
        <v/>
      </c>
      <c r="AN26" s="109" t="str">
        <f t="shared" si="15"/>
        <v/>
      </c>
      <c r="AO26" s="109" t="str">
        <f t="shared" si="15"/>
        <v/>
      </c>
      <c r="AP26" s="109" t="str">
        <f t="shared" si="15"/>
        <v/>
      </c>
      <c r="AQ26" s="109" t="str">
        <f t="shared" si="15"/>
        <v/>
      </c>
      <c r="AR26" s="109" t="str">
        <f t="shared" si="15"/>
        <v/>
      </c>
      <c r="AS26" s="109" t="str">
        <f t="shared" si="16"/>
        <v/>
      </c>
      <c r="AT26" s="109" t="str">
        <f t="shared" si="16"/>
        <v/>
      </c>
      <c r="AU26" s="109" t="str">
        <f t="shared" si="16"/>
        <v/>
      </c>
      <c r="AV26" s="109" t="str">
        <f t="shared" si="16"/>
        <v/>
      </c>
      <c r="AW26" s="109" t="str">
        <f t="shared" si="16"/>
        <v/>
      </c>
      <c r="AX26" s="109" t="str">
        <f t="shared" si="16"/>
        <v/>
      </c>
      <c r="AY26" s="109" t="str">
        <f t="shared" si="16"/>
        <v/>
      </c>
      <c r="AZ26" s="109" t="str">
        <f t="shared" si="16"/>
        <v/>
      </c>
      <c r="BA26" s="109" t="str">
        <f t="shared" si="16"/>
        <v/>
      </c>
      <c r="BB26" s="109" t="str">
        <f t="shared" si="16"/>
        <v/>
      </c>
      <c r="BC26" s="109" t="str">
        <f t="shared" si="17"/>
        <v/>
      </c>
      <c r="BD26" s="109" t="str">
        <f t="shared" si="17"/>
        <v/>
      </c>
      <c r="BE26" s="109" t="str">
        <f t="shared" si="17"/>
        <v/>
      </c>
      <c r="BF26" s="109" t="str">
        <f t="shared" si="17"/>
        <v/>
      </c>
      <c r="BG26" s="109" t="str">
        <f t="shared" si="17"/>
        <v/>
      </c>
      <c r="BH26" s="109" t="str">
        <f t="shared" si="17"/>
        <v/>
      </c>
      <c r="BI26" s="110" t="str">
        <f t="shared" si="17"/>
        <v/>
      </c>
      <c r="BJ26" s="110" t="str">
        <f t="shared" si="17"/>
        <v/>
      </c>
      <c r="BK26" s="110" t="str">
        <f t="shared" si="17"/>
        <v/>
      </c>
      <c r="BL26" s="110" t="str">
        <f t="shared" si="17"/>
        <v/>
      </c>
      <c r="BM26" s="109" t="str">
        <f t="shared" si="18"/>
        <v/>
      </c>
      <c r="BN26" s="109" t="str">
        <f t="shared" si="18"/>
        <v/>
      </c>
      <c r="BO26" s="109" t="str">
        <f t="shared" si="18"/>
        <v/>
      </c>
      <c r="BP26" s="109" t="str">
        <f t="shared" si="18"/>
        <v/>
      </c>
      <c r="BQ26" s="109" t="str">
        <f t="shared" si="18"/>
        <v/>
      </c>
      <c r="BR26" s="109" t="str">
        <f t="shared" si="18"/>
        <v/>
      </c>
      <c r="BS26" s="109" t="str">
        <f t="shared" si="18"/>
        <v/>
      </c>
      <c r="BT26" s="109" t="str">
        <f t="shared" si="18"/>
        <v/>
      </c>
      <c r="BU26" s="109" t="str">
        <f t="shared" si="18"/>
        <v/>
      </c>
      <c r="BV26" s="109" t="str">
        <f t="shared" si="18"/>
        <v/>
      </c>
      <c r="BW26" s="109" t="str">
        <f t="shared" si="19"/>
        <v/>
      </c>
      <c r="BX26" s="109" t="str">
        <f t="shared" si="19"/>
        <v/>
      </c>
      <c r="BY26" s="109" t="str">
        <f t="shared" si="19"/>
        <v/>
      </c>
      <c r="BZ26" s="109" t="str">
        <f t="shared" si="19"/>
        <v/>
      </c>
      <c r="CA26" s="109" t="str">
        <f t="shared" si="19"/>
        <v/>
      </c>
      <c r="CB26" s="109" t="str">
        <f t="shared" si="19"/>
        <v/>
      </c>
      <c r="CC26" s="109" t="str">
        <f t="shared" si="19"/>
        <v/>
      </c>
      <c r="CD26" s="109" t="str">
        <f t="shared" si="19"/>
        <v/>
      </c>
      <c r="CE26" s="109" t="str">
        <f t="shared" si="19"/>
        <v/>
      </c>
      <c r="CF26" s="109" t="str">
        <f t="shared" si="20"/>
        <v/>
      </c>
      <c r="CG26" s="109" t="str">
        <f t="shared" si="23"/>
        <v/>
      </c>
      <c r="CH26" s="122" t="str">
        <f t="shared" si="21"/>
        <v/>
      </c>
      <c r="CI26" s="122" t="str">
        <f t="shared" si="22"/>
        <v/>
      </c>
    </row>
    <row r="27" spans="1:87" x14ac:dyDescent="0.2">
      <c r="A27" s="265"/>
      <c r="B27" s="267"/>
      <c r="C27" s="266"/>
      <c r="D27" s="267"/>
      <c r="E27" s="267"/>
      <c r="F27" s="267"/>
      <c r="G27" s="267"/>
      <c r="H27" s="267"/>
      <c r="I27" s="189" t="str">
        <f t="shared" si="2"/>
        <v/>
      </c>
      <c r="J27" s="186">
        <f t="shared" ca="1" si="3"/>
        <v>0</v>
      </c>
      <c r="K27" s="186">
        <f t="shared" ca="1" si="4"/>
        <v>0</v>
      </c>
      <c r="L27" s="186">
        <f t="shared" ca="1" si="5"/>
        <v>0</v>
      </c>
      <c r="M27" s="186">
        <f t="shared" ca="1" si="6"/>
        <v>0</v>
      </c>
      <c r="N27" s="186">
        <f t="shared" ca="1" si="7"/>
        <v>0</v>
      </c>
      <c r="O27" s="186">
        <f t="shared" si="8"/>
        <v>0</v>
      </c>
      <c r="P27" s="190" t="str">
        <f t="shared" si="9"/>
        <v xml:space="preserve"> </v>
      </c>
      <c r="Q27" s="187" t="str">
        <f t="shared" si="10"/>
        <v/>
      </c>
      <c r="R27" s="187" t="str">
        <f t="shared" si="11"/>
        <v/>
      </c>
      <c r="S27" s="188">
        <f t="shared" si="12"/>
        <v>0</v>
      </c>
      <c r="T27" s="154"/>
      <c r="V27" s="220" t="str">
        <f t="shared" si="13"/>
        <v/>
      </c>
      <c r="X27" s="9">
        <v>10</v>
      </c>
      <c r="Y27" s="126" t="str">
        <f t="shared" si="14"/>
        <v/>
      </c>
      <c r="Z27" s="109" t="str">
        <f t="shared" si="14"/>
        <v/>
      </c>
      <c r="AA27" s="109" t="str">
        <f t="shared" si="14"/>
        <v/>
      </c>
      <c r="AB27" s="109" t="str">
        <f t="shared" si="14"/>
        <v/>
      </c>
      <c r="AC27" s="109" t="str">
        <f t="shared" si="14"/>
        <v/>
      </c>
      <c r="AD27" s="109" t="str">
        <f t="shared" si="14"/>
        <v/>
      </c>
      <c r="AE27" s="109" t="str">
        <f t="shared" si="14"/>
        <v/>
      </c>
      <c r="AF27" s="109" t="str">
        <f t="shared" si="14"/>
        <v/>
      </c>
      <c r="AG27" s="109" t="str">
        <f t="shared" si="14"/>
        <v/>
      </c>
      <c r="AH27" s="109" t="str">
        <f t="shared" si="14"/>
        <v/>
      </c>
      <c r="AI27" s="109" t="str">
        <f t="shared" si="15"/>
        <v/>
      </c>
      <c r="AJ27" s="109" t="str">
        <f t="shared" si="15"/>
        <v/>
      </c>
      <c r="AK27" s="109" t="str">
        <f t="shared" si="15"/>
        <v/>
      </c>
      <c r="AL27" s="109" t="str">
        <f t="shared" si="15"/>
        <v/>
      </c>
      <c r="AM27" s="109" t="str">
        <f t="shared" si="15"/>
        <v/>
      </c>
      <c r="AN27" s="109" t="str">
        <f t="shared" si="15"/>
        <v/>
      </c>
      <c r="AO27" s="109" t="str">
        <f t="shared" si="15"/>
        <v/>
      </c>
      <c r="AP27" s="109" t="str">
        <f t="shared" si="15"/>
        <v/>
      </c>
      <c r="AQ27" s="109" t="str">
        <f t="shared" si="15"/>
        <v/>
      </c>
      <c r="AR27" s="109" t="str">
        <f t="shared" si="15"/>
        <v/>
      </c>
      <c r="AS27" s="109" t="str">
        <f t="shared" si="16"/>
        <v/>
      </c>
      <c r="AT27" s="109" t="str">
        <f t="shared" si="16"/>
        <v/>
      </c>
      <c r="AU27" s="109" t="str">
        <f t="shared" si="16"/>
        <v/>
      </c>
      <c r="AV27" s="109" t="str">
        <f t="shared" si="16"/>
        <v/>
      </c>
      <c r="AW27" s="109" t="str">
        <f t="shared" si="16"/>
        <v/>
      </c>
      <c r="AX27" s="109" t="str">
        <f t="shared" si="16"/>
        <v/>
      </c>
      <c r="AY27" s="109" t="str">
        <f t="shared" si="16"/>
        <v/>
      </c>
      <c r="AZ27" s="109" t="str">
        <f t="shared" si="16"/>
        <v/>
      </c>
      <c r="BA27" s="109" t="str">
        <f t="shared" si="16"/>
        <v/>
      </c>
      <c r="BB27" s="109" t="str">
        <f t="shared" si="16"/>
        <v/>
      </c>
      <c r="BC27" s="109" t="str">
        <f t="shared" si="17"/>
        <v/>
      </c>
      <c r="BD27" s="109" t="str">
        <f t="shared" si="17"/>
        <v/>
      </c>
      <c r="BE27" s="109" t="str">
        <f t="shared" si="17"/>
        <v/>
      </c>
      <c r="BF27" s="109" t="str">
        <f t="shared" si="17"/>
        <v/>
      </c>
      <c r="BG27" s="109" t="str">
        <f t="shared" si="17"/>
        <v/>
      </c>
      <c r="BH27" s="109" t="str">
        <f t="shared" si="17"/>
        <v/>
      </c>
      <c r="BI27" s="110" t="str">
        <f t="shared" si="17"/>
        <v/>
      </c>
      <c r="BJ27" s="110" t="str">
        <f t="shared" si="17"/>
        <v/>
      </c>
      <c r="BK27" s="110" t="str">
        <f t="shared" si="17"/>
        <v/>
      </c>
      <c r="BL27" s="110" t="str">
        <f t="shared" si="17"/>
        <v/>
      </c>
      <c r="BM27" s="109" t="str">
        <f t="shared" si="18"/>
        <v/>
      </c>
      <c r="BN27" s="109" t="str">
        <f t="shared" si="18"/>
        <v/>
      </c>
      <c r="BO27" s="109" t="str">
        <f t="shared" si="18"/>
        <v/>
      </c>
      <c r="BP27" s="109" t="str">
        <f t="shared" si="18"/>
        <v/>
      </c>
      <c r="BQ27" s="109" t="str">
        <f t="shared" si="18"/>
        <v/>
      </c>
      <c r="BR27" s="109" t="str">
        <f t="shared" si="18"/>
        <v/>
      </c>
      <c r="BS27" s="109" t="str">
        <f t="shared" si="18"/>
        <v/>
      </c>
      <c r="BT27" s="109" t="str">
        <f t="shared" si="18"/>
        <v/>
      </c>
      <c r="BU27" s="109" t="str">
        <f t="shared" si="18"/>
        <v/>
      </c>
      <c r="BV27" s="109" t="str">
        <f t="shared" si="18"/>
        <v/>
      </c>
      <c r="BW27" s="109" t="str">
        <f t="shared" si="19"/>
        <v/>
      </c>
      <c r="BX27" s="109" t="str">
        <f t="shared" si="19"/>
        <v/>
      </c>
      <c r="BY27" s="109" t="str">
        <f t="shared" si="19"/>
        <v/>
      </c>
      <c r="BZ27" s="109" t="str">
        <f t="shared" si="19"/>
        <v/>
      </c>
      <c r="CA27" s="109" t="str">
        <f t="shared" si="19"/>
        <v/>
      </c>
      <c r="CB27" s="109" t="str">
        <f t="shared" si="19"/>
        <v/>
      </c>
      <c r="CC27" s="109" t="str">
        <f t="shared" si="19"/>
        <v/>
      </c>
      <c r="CD27" s="109" t="str">
        <f t="shared" si="19"/>
        <v/>
      </c>
      <c r="CE27" s="109" t="str">
        <f t="shared" si="19"/>
        <v/>
      </c>
      <c r="CF27" s="109" t="str">
        <f t="shared" si="20"/>
        <v/>
      </c>
      <c r="CG27" s="109" t="str">
        <f t="shared" si="23"/>
        <v/>
      </c>
      <c r="CH27" s="122" t="str">
        <f t="shared" si="21"/>
        <v/>
      </c>
      <c r="CI27" s="122" t="str">
        <f t="shared" si="22"/>
        <v/>
      </c>
    </row>
    <row r="28" spans="1:87" x14ac:dyDescent="0.2">
      <c r="A28" s="265"/>
      <c r="B28" s="267"/>
      <c r="C28" s="266"/>
      <c r="D28" s="267"/>
      <c r="E28" s="267"/>
      <c r="F28" s="267"/>
      <c r="G28" s="267"/>
      <c r="H28" s="267"/>
      <c r="I28" s="189" t="str">
        <f t="shared" si="2"/>
        <v/>
      </c>
      <c r="J28" s="186">
        <f t="shared" ca="1" si="3"/>
        <v>0</v>
      </c>
      <c r="K28" s="186">
        <f t="shared" ca="1" si="4"/>
        <v>0</v>
      </c>
      <c r="L28" s="186">
        <f t="shared" ca="1" si="5"/>
        <v>0</v>
      </c>
      <c r="M28" s="186">
        <f t="shared" ca="1" si="6"/>
        <v>0</v>
      </c>
      <c r="N28" s="186">
        <f t="shared" ca="1" si="7"/>
        <v>0</v>
      </c>
      <c r="O28" s="186">
        <f t="shared" si="8"/>
        <v>0</v>
      </c>
      <c r="P28" s="190" t="str">
        <f t="shared" si="9"/>
        <v xml:space="preserve"> </v>
      </c>
      <c r="Q28" s="187" t="str">
        <f t="shared" si="10"/>
        <v/>
      </c>
      <c r="R28" s="187" t="str">
        <f t="shared" si="11"/>
        <v/>
      </c>
      <c r="S28" s="188">
        <f t="shared" si="12"/>
        <v>0</v>
      </c>
      <c r="T28" s="154"/>
      <c r="V28" s="220" t="str">
        <f t="shared" si="13"/>
        <v/>
      </c>
      <c r="X28" s="9">
        <v>11</v>
      </c>
      <c r="Y28" s="126" t="str">
        <f t="shared" ref="Y28:AH37" si="24">IF($C28="","",VLOOKUP($C28,ListPrice,Y$15,FALSE))</f>
        <v/>
      </c>
      <c r="Z28" s="109" t="str">
        <f t="shared" si="24"/>
        <v/>
      </c>
      <c r="AA28" s="109" t="str">
        <f t="shared" si="24"/>
        <v/>
      </c>
      <c r="AB28" s="109" t="str">
        <f t="shared" si="24"/>
        <v/>
      </c>
      <c r="AC28" s="109" t="str">
        <f t="shared" si="24"/>
        <v/>
      </c>
      <c r="AD28" s="109" t="str">
        <f t="shared" si="24"/>
        <v/>
      </c>
      <c r="AE28" s="109" t="str">
        <f t="shared" si="24"/>
        <v/>
      </c>
      <c r="AF28" s="109" t="str">
        <f t="shared" si="24"/>
        <v/>
      </c>
      <c r="AG28" s="109" t="str">
        <f t="shared" si="24"/>
        <v/>
      </c>
      <c r="AH28" s="109" t="str">
        <f t="shared" si="24"/>
        <v/>
      </c>
      <c r="AI28" s="109" t="str">
        <f t="shared" ref="AI28:AR37" si="25">IF($C28="","",VLOOKUP($C28,ListPrice,AI$15,FALSE))</f>
        <v/>
      </c>
      <c r="AJ28" s="109" t="str">
        <f t="shared" si="25"/>
        <v/>
      </c>
      <c r="AK28" s="109" t="str">
        <f t="shared" si="25"/>
        <v/>
      </c>
      <c r="AL28" s="109" t="str">
        <f t="shared" si="25"/>
        <v/>
      </c>
      <c r="AM28" s="109" t="str">
        <f t="shared" si="25"/>
        <v/>
      </c>
      <c r="AN28" s="109" t="str">
        <f t="shared" si="25"/>
        <v/>
      </c>
      <c r="AO28" s="109" t="str">
        <f t="shared" si="25"/>
        <v/>
      </c>
      <c r="AP28" s="109" t="str">
        <f t="shared" si="25"/>
        <v/>
      </c>
      <c r="AQ28" s="109" t="str">
        <f t="shared" si="25"/>
        <v/>
      </c>
      <c r="AR28" s="109" t="str">
        <f t="shared" si="25"/>
        <v/>
      </c>
      <c r="AS28" s="109" t="str">
        <f t="shared" ref="AS28:BB37" si="26">IF($C28="","",VLOOKUP($C28,ListPrice,AS$15,FALSE))</f>
        <v/>
      </c>
      <c r="AT28" s="109" t="str">
        <f t="shared" si="26"/>
        <v/>
      </c>
      <c r="AU28" s="109" t="str">
        <f t="shared" si="26"/>
        <v/>
      </c>
      <c r="AV28" s="109" t="str">
        <f t="shared" si="26"/>
        <v/>
      </c>
      <c r="AW28" s="109" t="str">
        <f t="shared" si="26"/>
        <v/>
      </c>
      <c r="AX28" s="109" t="str">
        <f t="shared" si="26"/>
        <v/>
      </c>
      <c r="AY28" s="109" t="str">
        <f t="shared" si="26"/>
        <v/>
      </c>
      <c r="AZ28" s="109" t="str">
        <f t="shared" si="26"/>
        <v/>
      </c>
      <c r="BA28" s="109" t="str">
        <f t="shared" si="26"/>
        <v/>
      </c>
      <c r="BB28" s="109" t="str">
        <f t="shared" si="26"/>
        <v/>
      </c>
      <c r="BC28" s="109" t="str">
        <f t="shared" ref="BC28:BL37" si="27">IF($C28="","",VLOOKUP($C28,ListPrice,BC$15,FALSE))</f>
        <v/>
      </c>
      <c r="BD28" s="109" t="str">
        <f t="shared" si="27"/>
        <v/>
      </c>
      <c r="BE28" s="109" t="str">
        <f t="shared" si="27"/>
        <v/>
      </c>
      <c r="BF28" s="109" t="str">
        <f t="shared" si="27"/>
        <v/>
      </c>
      <c r="BG28" s="109" t="str">
        <f t="shared" si="27"/>
        <v/>
      </c>
      <c r="BH28" s="109" t="str">
        <f t="shared" si="27"/>
        <v/>
      </c>
      <c r="BI28" s="110" t="str">
        <f t="shared" si="27"/>
        <v/>
      </c>
      <c r="BJ28" s="110" t="str">
        <f t="shared" si="27"/>
        <v/>
      </c>
      <c r="BK28" s="110" t="str">
        <f t="shared" si="27"/>
        <v/>
      </c>
      <c r="BL28" s="110" t="str">
        <f t="shared" si="27"/>
        <v/>
      </c>
      <c r="BM28" s="109" t="str">
        <f t="shared" ref="BM28:BV37" si="28">IF($C28="","",VLOOKUP($C28,ListPrice,BM$15,FALSE))</f>
        <v/>
      </c>
      <c r="BN28" s="109" t="str">
        <f t="shared" si="28"/>
        <v/>
      </c>
      <c r="BO28" s="109" t="str">
        <f t="shared" si="28"/>
        <v/>
      </c>
      <c r="BP28" s="109" t="str">
        <f t="shared" si="28"/>
        <v/>
      </c>
      <c r="BQ28" s="109" t="str">
        <f t="shared" si="28"/>
        <v/>
      </c>
      <c r="BR28" s="109" t="str">
        <f t="shared" si="28"/>
        <v/>
      </c>
      <c r="BS28" s="109" t="str">
        <f t="shared" si="28"/>
        <v/>
      </c>
      <c r="BT28" s="109" t="str">
        <f t="shared" si="28"/>
        <v/>
      </c>
      <c r="BU28" s="109" t="str">
        <f t="shared" si="28"/>
        <v/>
      </c>
      <c r="BV28" s="109" t="str">
        <f t="shared" si="28"/>
        <v/>
      </c>
      <c r="BW28" s="109" t="str">
        <f t="shared" ref="BW28:CE37" si="29">IF($C28="","",VLOOKUP($C28,ListPrice,BW$15,FALSE))</f>
        <v/>
      </c>
      <c r="BX28" s="109" t="str">
        <f t="shared" si="29"/>
        <v/>
      </c>
      <c r="BY28" s="109" t="str">
        <f t="shared" si="29"/>
        <v/>
      </c>
      <c r="BZ28" s="109" t="str">
        <f t="shared" si="29"/>
        <v/>
      </c>
      <c r="CA28" s="109" t="str">
        <f t="shared" si="29"/>
        <v/>
      </c>
      <c r="CB28" s="109" t="str">
        <f t="shared" si="29"/>
        <v/>
      </c>
      <c r="CC28" s="109" t="str">
        <f t="shared" si="29"/>
        <v/>
      </c>
      <c r="CD28" s="109" t="str">
        <f t="shared" si="29"/>
        <v/>
      </c>
      <c r="CE28" s="109" t="str">
        <f t="shared" si="29"/>
        <v/>
      </c>
      <c r="CF28" s="109" t="str">
        <f t="shared" si="20"/>
        <v/>
      </c>
      <c r="CG28" s="109" t="str">
        <f t="shared" si="23"/>
        <v/>
      </c>
      <c r="CH28" s="122" t="str">
        <f t="shared" si="21"/>
        <v/>
      </c>
      <c r="CI28" s="122" t="str">
        <f t="shared" si="22"/>
        <v/>
      </c>
    </row>
    <row r="29" spans="1:87" x14ac:dyDescent="0.2">
      <c r="A29" s="265"/>
      <c r="B29" s="267"/>
      <c r="C29" s="266"/>
      <c r="D29" s="267"/>
      <c r="E29" s="267"/>
      <c r="F29" s="267"/>
      <c r="G29" s="267"/>
      <c r="H29" s="267"/>
      <c r="I29" s="189" t="str">
        <f t="shared" si="2"/>
        <v/>
      </c>
      <c r="J29" s="186">
        <f t="shared" ca="1" si="3"/>
        <v>0</v>
      </c>
      <c r="K29" s="186">
        <f t="shared" ca="1" si="4"/>
        <v>0</v>
      </c>
      <c r="L29" s="186">
        <f t="shared" ca="1" si="5"/>
        <v>0</v>
      </c>
      <c r="M29" s="186">
        <f t="shared" ca="1" si="6"/>
        <v>0</v>
      </c>
      <c r="N29" s="186">
        <f t="shared" ca="1" si="7"/>
        <v>0</v>
      </c>
      <c r="O29" s="186">
        <f t="shared" si="8"/>
        <v>0</v>
      </c>
      <c r="P29" s="190" t="str">
        <f t="shared" si="9"/>
        <v xml:space="preserve"> </v>
      </c>
      <c r="Q29" s="187" t="str">
        <f t="shared" si="10"/>
        <v/>
      </c>
      <c r="R29" s="187" t="str">
        <f t="shared" si="11"/>
        <v/>
      </c>
      <c r="S29" s="188">
        <f t="shared" si="12"/>
        <v>0</v>
      </c>
      <c r="T29" s="154"/>
      <c r="V29" s="220" t="str">
        <f t="shared" si="13"/>
        <v/>
      </c>
      <c r="X29" s="9">
        <v>12</v>
      </c>
      <c r="Y29" s="126" t="str">
        <f t="shared" si="24"/>
        <v/>
      </c>
      <c r="Z29" s="109" t="str">
        <f t="shared" si="24"/>
        <v/>
      </c>
      <c r="AA29" s="109" t="str">
        <f t="shared" si="24"/>
        <v/>
      </c>
      <c r="AB29" s="109" t="str">
        <f t="shared" si="24"/>
        <v/>
      </c>
      <c r="AC29" s="109" t="str">
        <f t="shared" si="24"/>
        <v/>
      </c>
      <c r="AD29" s="109" t="str">
        <f t="shared" si="24"/>
        <v/>
      </c>
      <c r="AE29" s="109" t="str">
        <f t="shared" si="24"/>
        <v/>
      </c>
      <c r="AF29" s="109" t="str">
        <f t="shared" si="24"/>
        <v/>
      </c>
      <c r="AG29" s="109" t="str">
        <f t="shared" si="24"/>
        <v/>
      </c>
      <c r="AH29" s="109" t="str">
        <f t="shared" si="24"/>
        <v/>
      </c>
      <c r="AI29" s="109" t="str">
        <f t="shared" si="25"/>
        <v/>
      </c>
      <c r="AJ29" s="109" t="str">
        <f t="shared" si="25"/>
        <v/>
      </c>
      <c r="AK29" s="109" t="str">
        <f t="shared" si="25"/>
        <v/>
      </c>
      <c r="AL29" s="109" t="str">
        <f t="shared" si="25"/>
        <v/>
      </c>
      <c r="AM29" s="109" t="str">
        <f t="shared" si="25"/>
        <v/>
      </c>
      <c r="AN29" s="109" t="str">
        <f t="shared" si="25"/>
        <v/>
      </c>
      <c r="AO29" s="109" t="str">
        <f t="shared" si="25"/>
        <v/>
      </c>
      <c r="AP29" s="109" t="str">
        <f t="shared" si="25"/>
        <v/>
      </c>
      <c r="AQ29" s="109" t="str">
        <f t="shared" si="25"/>
        <v/>
      </c>
      <c r="AR29" s="109" t="str">
        <f t="shared" si="25"/>
        <v/>
      </c>
      <c r="AS29" s="109" t="str">
        <f t="shared" si="26"/>
        <v/>
      </c>
      <c r="AT29" s="109" t="str">
        <f t="shared" si="26"/>
        <v/>
      </c>
      <c r="AU29" s="109" t="str">
        <f t="shared" si="26"/>
        <v/>
      </c>
      <c r="AV29" s="109" t="str">
        <f t="shared" si="26"/>
        <v/>
      </c>
      <c r="AW29" s="109" t="str">
        <f t="shared" si="26"/>
        <v/>
      </c>
      <c r="AX29" s="109" t="str">
        <f t="shared" si="26"/>
        <v/>
      </c>
      <c r="AY29" s="109" t="str">
        <f t="shared" si="26"/>
        <v/>
      </c>
      <c r="AZ29" s="109" t="str">
        <f t="shared" si="26"/>
        <v/>
      </c>
      <c r="BA29" s="109" t="str">
        <f t="shared" si="26"/>
        <v/>
      </c>
      <c r="BB29" s="109" t="str">
        <f t="shared" si="26"/>
        <v/>
      </c>
      <c r="BC29" s="109" t="str">
        <f t="shared" si="27"/>
        <v/>
      </c>
      <c r="BD29" s="109" t="str">
        <f t="shared" si="27"/>
        <v/>
      </c>
      <c r="BE29" s="109" t="str">
        <f t="shared" si="27"/>
        <v/>
      </c>
      <c r="BF29" s="109" t="str">
        <f t="shared" si="27"/>
        <v/>
      </c>
      <c r="BG29" s="109" t="str">
        <f t="shared" si="27"/>
        <v/>
      </c>
      <c r="BH29" s="109" t="str">
        <f t="shared" si="27"/>
        <v/>
      </c>
      <c r="BI29" s="110" t="str">
        <f t="shared" si="27"/>
        <v/>
      </c>
      <c r="BJ29" s="110" t="str">
        <f t="shared" si="27"/>
        <v/>
      </c>
      <c r="BK29" s="110" t="str">
        <f t="shared" si="27"/>
        <v/>
      </c>
      <c r="BL29" s="110" t="str">
        <f t="shared" si="27"/>
        <v/>
      </c>
      <c r="BM29" s="109" t="str">
        <f t="shared" si="28"/>
        <v/>
      </c>
      <c r="BN29" s="109" t="str">
        <f t="shared" si="28"/>
        <v/>
      </c>
      <c r="BO29" s="109" t="str">
        <f t="shared" si="28"/>
        <v/>
      </c>
      <c r="BP29" s="109" t="str">
        <f t="shared" si="28"/>
        <v/>
      </c>
      <c r="BQ29" s="109" t="str">
        <f t="shared" si="28"/>
        <v/>
      </c>
      <c r="BR29" s="109" t="str">
        <f t="shared" si="28"/>
        <v/>
      </c>
      <c r="BS29" s="109" t="str">
        <f t="shared" si="28"/>
        <v/>
      </c>
      <c r="BT29" s="109" t="str">
        <f t="shared" si="28"/>
        <v/>
      </c>
      <c r="BU29" s="109" t="str">
        <f t="shared" si="28"/>
        <v/>
      </c>
      <c r="BV29" s="109" t="str">
        <f t="shared" si="28"/>
        <v/>
      </c>
      <c r="BW29" s="109" t="str">
        <f t="shared" si="29"/>
        <v/>
      </c>
      <c r="BX29" s="109" t="str">
        <f t="shared" si="29"/>
        <v/>
      </c>
      <c r="BY29" s="109" t="str">
        <f t="shared" si="29"/>
        <v/>
      </c>
      <c r="BZ29" s="109" t="str">
        <f t="shared" si="29"/>
        <v/>
      </c>
      <c r="CA29" s="109" t="str">
        <f t="shared" si="29"/>
        <v/>
      </c>
      <c r="CB29" s="109" t="str">
        <f t="shared" si="29"/>
        <v/>
      </c>
      <c r="CC29" s="109" t="str">
        <f t="shared" si="29"/>
        <v/>
      </c>
      <c r="CD29" s="109" t="str">
        <f t="shared" si="29"/>
        <v/>
      </c>
      <c r="CE29" s="109" t="str">
        <f t="shared" si="29"/>
        <v/>
      </c>
      <c r="CF29" s="109" t="str">
        <f t="shared" si="20"/>
        <v/>
      </c>
      <c r="CG29" s="109" t="str">
        <f t="shared" si="23"/>
        <v/>
      </c>
      <c r="CH29" s="122" t="str">
        <f t="shared" si="21"/>
        <v/>
      </c>
      <c r="CI29" s="122" t="str">
        <f t="shared" si="22"/>
        <v/>
      </c>
    </row>
    <row r="30" spans="1:87" x14ac:dyDescent="0.2">
      <c r="A30" s="265"/>
      <c r="B30" s="267"/>
      <c r="C30" s="266"/>
      <c r="D30" s="267"/>
      <c r="E30" s="267"/>
      <c r="F30" s="267"/>
      <c r="G30" s="267"/>
      <c r="H30" s="267"/>
      <c r="I30" s="189" t="str">
        <f t="shared" si="2"/>
        <v/>
      </c>
      <c r="J30" s="186">
        <f t="shared" ca="1" si="3"/>
        <v>0</v>
      </c>
      <c r="K30" s="186">
        <f t="shared" ca="1" si="4"/>
        <v>0</v>
      </c>
      <c r="L30" s="186">
        <f t="shared" ca="1" si="5"/>
        <v>0</v>
      </c>
      <c r="M30" s="186">
        <f t="shared" ca="1" si="6"/>
        <v>0</v>
      </c>
      <c r="N30" s="186">
        <f t="shared" ca="1" si="7"/>
        <v>0</v>
      </c>
      <c r="O30" s="186">
        <f t="shared" si="8"/>
        <v>0</v>
      </c>
      <c r="P30" s="190" t="str">
        <f t="shared" si="9"/>
        <v xml:space="preserve"> </v>
      </c>
      <c r="Q30" s="187" t="str">
        <f t="shared" si="10"/>
        <v/>
      </c>
      <c r="R30" s="187" t="str">
        <f t="shared" si="11"/>
        <v/>
      </c>
      <c r="S30" s="188">
        <f t="shared" si="12"/>
        <v>0</v>
      </c>
      <c r="T30" s="154"/>
      <c r="V30" s="220" t="str">
        <f t="shared" si="13"/>
        <v/>
      </c>
      <c r="X30" s="9">
        <v>13</v>
      </c>
      <c r="Y30" s="126" t="str">
        <f t="shared" si="24"/>
        <v/>
      </c>
      <c r="Z30" s="109" t="str">
        <f t="shared" si="24"/>
        <v/>
      </c>
      <c r="AA30" s="109" t="str">
        <f t="shared" si="24"/>
        <v/>
      </c>
      <c r="AB30" s="109" t="str">
        <f t="shared" si="24"/>
        <v/>
      </c>
      <c r="AC30" s="109" t="str">
        <f t="shared" si="24"/>
        <v/>
      </c>
      <c r="AD30" s="109" t="str">
        <f t="shared" si="24"/>
        <v/>
      </c>
      <c r="AE30" s="109" t="str">
        <f t="shared" si="24"/>
        <v/>
      </c>
      <c r="AF30" s="109" t="str">
        <f t="shared" si="24"/>
        <v/>
      </c>
      <c r="AG30" s="109" t="str">
        <f t="shared" si="24"/>
        <v/>
      </c>
      <c r="AH30" s="109" t="str">
        <f t="shared" si="24"/>
        <v/>
      </c>
      <c r="AI30" s="109" t="str">
        <f t="shared" si="25"/>
        <v/>
      </c>
      <c r="AJ30" s="109" t="str">
        <f t="shared" si="25"/>
        <v/>
      </c>
      <c r="AK30" s="109" t="str">
        <f t="shared" si="25"/>
        <v/>
      </c>
      <c r="AL30" s="109" t="str">
        <f t="shared" si="25"/>
        <v/>
      </c>
      <c r="AM30" s="109" t="str">
        <f t="shared" si="25"/>
        <v/>
      </c>
      <c r="AN30" s="109" t="str">
        <f t="shared" si="25"/>
        <v/>
      </c>
      <c r="AO30" s="109" t="str">
        <f t="shared" si="25"/>
        <v/>
      </c>
      <c r="AP30" s="109" t="str">
        <f t="shared" si="25"/>
        <v/>
      </c>
      <c r="AQ30" s="109" t="str">
        <f t="shared" si="25"/>
        <v/>
      </c>
      <c r="AR30" s="109" t="str">
        <f t="shared" si="25"/>
        <v/>
      </c>
      <c r="AS30" s="109" t="str">
        <f t="shared" si="26"/>
        <v/>
      </c>
      <c r="AT30" s="109" t="str">
        <f t="shared" si="26"/>
        <v/>
      </c>
      <c r="AU30" s="109" t="str">
        <f t="shared" si="26"/>
        <v/>
      </c>
      <c r="AV30" s="109" t="str">
        <f t="shared" si="26"/>
        <v/>
      </c>
      <c r="AW30" s="109" t="str">
        <f t="shared" si="26"/>
        <v/>
      </c>
      <c r="AX30" s="109" t="str">
        <f t="shared" si="26"/>
        <v/>
      </c>
      <c r="AY30" s="109" t="str">
        <f t="shared" si="26"/>
        <v/>
      </c>
      <c r="AZ30" s="109" t="str">
        <f t="shared" si="26"/>
        <v/>
      </c>
      <c r="BA30" s="109" t="str">
        <f t="shared" si="26"/>
        <v/>
      </c>
      <c r="BB30" s="109" t="str">
        <f t="shared" si="26"/>
        <v/>
      </c>
      <c r="BC30" s="109" t="str">
        <f t="shared" si="27"/>
        <v/>
      </c>
      <c r="BD30" s="109" t="str">
        <f t="shared" si="27"/>
        <v/>
      </c>
      <c r="BE30" s="109" t="str">
        <f t="shared" si="27"/>
        <v/>
      </c>
      <c r="BF30" s="109" t="str">
        <f t="shared" si="27"/>
        <v/>
      </c>
      <c r="BG30" s="109" t="str">
        <f t="shared" si="27"/>
        <v/>
      </c>
      <c r="BH30" s="109" t="str">
        <f t="shared" si="27"/>
        <v/>
      </c>
      <c r="BI30" s="110" t="str">
        <f t="shared" si="27"/>
        <v/>
      </c>
      <c r="BJ30" s="110" t="str">
        <f t="shared" si="27"/>
        <v/>
      </c>
      <c r="BK30" s="110" t="str">
        <f t="shared" si="27"/>
        <v/>
      </c>
      <c r="BL30" s="110" t="str">
        <f t="shared" si="27"/>
        <v/>
      </c>
      <c r="BM30" s="109" t="str">
        <f t="shared" si="28"/>
        <v/>
      </c>
      <c r="BN30" s="109" t="str">
        <f t="shared" si="28"/>
        <v/>
      </c>
      <c r="BO30" s="109" t="str">
        <f t="shared" si="28"/>
        <v/>
      </c>
      <c r="BP30" s="109" t="str">
        <f t="shared" si="28"/>
        <v/>
      </c>
      <c r="BQ30" s="109" t="str">
        <f t="shared" si="28"/>
        <v/>
      </c>
      <c r="BR30" s="109" t="str">
        <f t="shared" si="28"/>
        <v/>
      </c>
      <c r="BS30" s="109" t="str">
        <f t="shared" si="28"/>
        <v/>
      </c>
      <c r="BT30" s="109" t="str">
        <f t="shared" si="28"/>
        <v/>
      </c>
      <c r="BU30" s="109" t="str">
        <f t="shared" si="28"/>
        <v/>
      </c>
      <c r="BV30" s="109" t="str">
        <f t="shared" si="28"/>
        <v/>
      </c>
      <c r="BW30" s="109" t="str">
        <f t="shared" si="29"/>
        <v/>
      </c>
      <c r="BX30" s="109" t="str">
        <f t="shared" si="29"/>
        <v/>
      </c>
      <c r="BY30" s="109" t="str">
        <f t="shared" si="29"/>
        <v/>
      </c>
      <c r="BZ30" s="109" t="str">
        <f t="shared" si="29"/>
        <v/>
      </c>
      <c r="CA30" s="109" t="str">
        <f t="shared" si="29"/>
        <v/>
      </c>
      <c r="CB30" s="109" t="str">
        <f t="shared" si="29"/>
        <v/>
      </c>
      <c r="CC30" s="109" t="str">
        <f t="shared" si="29"/>
        <v/>
      </c>
      <c r="CD30" s="109" t="str">
        <f t="shared" si="29"/>
        <v/>
      </c>
      <c r="CE30" s="109" t="str">
        <f t="shared" si="29"/>
        <v/>
      </c>
      <c r="CF30" s="109" t="str">
        <f t="shared" si="20"/>
        <v/>
      </c>
      <c r="CG30" s="109" t="str">
        <f t="shared" si="23"/>
        <v/>
      </c>
      <c r="CH30" s="122" t="str">
        <f t="shared" si="21"/>
        <v/>
      </c>
      <c r="CI30" s="122" t="str">
        <f t="shared" si="22"/>
        <v/>
      </c>
    </row>
    <row r="31" spans="1:87" x14ac:dyDescent="0.2">
      <c r="A31" s="265"/>
      <c r="B31" s="267"/>
      <c r="C31" s="266"/>
      <c r="D31" s="267"/>
      <c r="E31" s="267"/>
      <c r="F31" s="267"/>
      <c r="G31" s="267"/>
      <c r="H31" s="267"/>
      <c r="I31" s="189" t="str">
        <f t="shared" si="2"/>
        <v/>
      </c>
      <c r="J31" s="186">
        <f t="shared" ca="1" si="3"/>
        <v>0</v>
      </c>
      <c r="K31" s="186">
        <f t="shared" ca="1" si="4"/>
        <v>0</v>
      </c>
      <c r="L31" s="186">
        <f t="shared" ca="1" si="5"/>
        <v>0</v>
      </c>
      <c r="M31" s="186">
        <f t="shared" ca="1" si="6"/>
        <v>0</v>
      </c>
      <c r="N31" s="186">
        <f t="shared" ca="1" si="7"/>
        <v>0</v>
      </c>
      <c r="O31" s="186">
        <f t="shared" si="8"/>
        <v>0</v>
      </c>
      <c r="P31" s="190" t="str">
        <f t="shared" si="9"/>
        <v xml:space="preserve"> </v>
      </c>
      <c r="Q31" s="187" t="str">
        <f t="shared" si="10"/>
        <v/>
      </c>
      <c r="R31" s="187" t="str">
        <f t="shared" si="11"/>
        <v/>
      </c>
      <c r="S31" s="188">
        <f t="shared" si="12"/>
        <v>0</v>
      </c>
      <c r="T31" s="154"/>
      <c r="V31" s="220" t="str">
        <f t="shared" si="13"/>
        <v/>
      </c>
      <c r="X31" s="9">
        <v>14</v>
      </c>
      <c r="Y31" s="126" t="str">
        <f t="shared" si="24"/>
        <v/>
      </c>
      <c r="Z31" s="109" t="str">
        <f t="shared" si="24"/>
        <v/>
      </c>
      <c r="AA31" s="109" t="str">
        <f t="shared" si="24"/>
        <v/>
      </c>
      <c r="AB31" s="109" t="str">
        <f t="shared" si="24"/>
        <v/>
      </c>
      <c r="AC31" s="109" t="str">
        <f t="shared" si="24"/>
        <v/>
      </c>
      <c r="AD31" s="109" t="str">
        <f t="shared" si="24"/>
        <v/>
      </c>
      <c r="AE31" s="109" t="str">
        <f t="shared" si="24"/>
        <v/>
      </c>
      <c r="AF31" s="109" t="str">
        <f t="shared" si="24"/>
        <v/>
      </c>
      <c r="AG31" s="109" t="str">
        <f t="shared" si="24"/>
        <v/>
      </c>
      <c r="AH31" s="109" t="str">
        <f t="shared" si="24"/>
        <v/>
      </c>
      <c r="AI31" s="109" t="str">
        <f t="shared" si="25"/>
        <v/>
      </c>
      <c r="AJ31" s="109" t="str">
        <f t="shared" si="25"/>
        <v/>
      </c>
      <c r="AK31" s="109" t="str">
        <f t="shared" si="25"/>
        <v/>
      </c>
      <c r="AL31" s="109" t="str">
        <f t="shared" si="25"/>
        <v/>
      </c>
      <c r="AM31" s="109" t="str">
        <f t="shared" si="25"/>
        <v/>
      </c>
      <c r="AN31" s="109" t="str">
        <f t="shared" si="25"/>
        <v/>
      </c>
      <c r="AO31" s="109" t="str">
        <f t="shared" si="25"/>
        <v/>
      </c>
      <c r="AP31" s="109" t="str">
        <f t="shared" si="25"/>
        <v/>
      </c>
      <c r="AQ31" s="109" t="str">
        <f t="shared" si="25"/>
        <v/>
      </c>
      <c r="AR31" s="109" t="str">
        <f t="shared" si="25"/>
        <v/>
      </c>
      <c r="AS31" s="109" t="str">
        <f t="shared" si="26"/>
        <v/>
      </c>
      <c r="AT31" s="109" t="str">
        <f t="shared" si="26"/>
        <v/>
      </c>
      <c r="AU31" s="109" t="str">
        <f t="shared" si="26"/>
        <v/>
      </c>
      <c r="AV31" s="109" t="str">
        <f t="shared" si="26"/>
        <v/>
      </c>
      <c r="AW31" s="109" t="str">
        <f t="shared" si="26"/>
        <v/>
      </c>
      <c r="AX31" s="109" t="str">
        <f t="shared" si="26"/>
        <v/>
      </c>
      <c r="AY31" s="109" t="str">
        <f t="shared" si="26"/>
        <v/>
      </c>
      <c r="AZ31" s="109" t="str">
        <f t="shared" si="26"/>
        <v/>
      </c>
      <c r="BA31" s="109" t="str">
        <f t="shared" si="26"/>
        <v/>
      </c>
      <c r="BB31" s="109" t="str">
        <f t="shared" si="26"/>
        <v/>
      </c>
      <c r="BC31" s="109" t="str">
        <f t="shared" si="27"/>
        <v/>
      </c>
      <c r="BD31" s="109" t="str">
        <f t="shared" si="27"/>
        <v/>
      </c>
      <c r="BE31" s="109" t="str">
        <f t="shared" si="27"/>
        <v/>
      </c>
      <c r="BF31" s="109" t="str">
        <f t="shared" si="27"/>
        <v/>
      </c>
      <c r="BG31" s="109" t="str">
        <f t="shared" si="27"/>
        <v/>
      </c>
      <c r="BH31" s="109" t="str">
        <f t="shared" si="27"/>
        <v/>
      </c>
      <c r="BI31" s="110" t="str">
        <f t="shared" si="27"/>
        <v/>
      </c>
      <c r="BJ31" s="110" t="str">
        <f t="shared" si="27"/>
        <v/>
      </c>
      <c r="BK31" s="110" t="str">
        <f t="shared" si="27"/>
        <v/>
      </c>
      <c r="BL31" s="110" t="str">
        <f t="shared" si="27"/>
        <v/>
      </c>
      <c r="BM31" s="109" t="str">
        <f t="shared" si="28"/>
        <v/>
      </c>
      <c r="BN31" s="109" t="str">
        <f t="shared" si="28"/>
        <v/>
      </c>
      <c r="BO31" s="109" t="str">
        <f t="shared" si="28"/>
        <v/>
      </c>
      <c r="BP31" s="109" t="str">
        <f t="shared" si="28"/>
        <v/>
      </c>
      <c r="BQ31" s="109" t="str">
        <f t="shared" si="28"/>
        <v/>
      </c>
      <c r="BR31" s="109" t="str">
        <f t="shared" si="28"/>
        <v/>
      </c>
      <c r="BS31" s="109" t="str">
        <f t="shared" si="28"/>
        <v/>
      </c>
      <c r="BT31" s="109" t="str">
        <f t="shared" si="28"/>
        <v/>
      </c>
      <c r="BU31" s="109" t="str">
        <f t="shared" si="28"/>
        <v/>
      </c>
      <c r="BV31" s="109" t="str">
        <f t="shared" si="28"/>
        <v/>
      </c>
      <c r="BW31" s="109" t="str">
        <f t="shared" si="29"/>
        <v/>
      </c>
      <c r="BX31" s="109" t="str">
        <f t="shared" si="29"/>
        <v/>
      </c>
      <c r="BY31" s="109" t="str">
        <f t="shared" si="29"/>
        <v/>
      </c>
      <c r="BZ31" s="109" t="str">
        <f t="shared" si="29"/>
        <v/>
      </c>
      <c r="CA31" s="109" t="str">
        <f t="shared" si="29"/>
        <v/>
      </c>
      <c r="CB31" s="109" t="str">
        <f t="shared" si="29"/>
        <v/>
      </c>
      <c r="CC31" s="109" t="str">
        <f t="shared" si="29"/>
        <v/>
      </c>
      <c r="CD31" s="109" t="str">
        <f t="shared" si="29"/>
        <v/>
      </c>
      <c r="CE31" s="109" t="str">
        <f t="shared" si="29"/>
        <v/>
      </c>
      <c r="CF31" s="109" t="str">
        <f t="shared" si="20"/>
        <v/>
      </c>
      <c r="CG31" s="109" t="str">
        <f t="shared" si="23"/>
        <v/>
      </c>
      <c r="CH31" s="122" t="str">
        <f t="shared" si="21"/>
        <v/>
      </c>
      <c r="CI31" s="122" t="str">
        <f t="shared" si="22"/>
        <v/>
      </c>
    </row>
    <row r="32" spans="1:87" x14ac:dyDescent="0.2">
      <c r="A32" s="265"/>
      <c r="B32" s="267"/>
      <c r="C32" s="266"/>
      <c r="D32" s="267"/>
      <c r="E32" s="267"/>
      <c r="F32" s="267"/>
      <c r="G32" s="267"/>
      <c r="H32" s="267"/>
      <c r="I32" s="189" t="str">
        <f t="shared" si="2"/>
        <v/>
      </c>
      <c r="J32" s="186">
        <f t="shared" ca="1" si="3"/>
        <v>0</v>
      </c>
      <c r="K32" s="186">
        <f t="shared" ca="1" si="4"/>
        <v>0</v>
      </c>
      <c r="L32" s="186">
        <f t="shared" ca="1" si="5"/>
        <v>0</v>
      </c>
      <c r="M32" s="186">
        <f t="shared" ca="1" si="6"/>
        <v>0</v>
      </c>
      <c r="N32" s="186">
        <f t="shared" ca="1" si="7"/>
        <v>0</v>
      </c>
      <c r="O32" s="186">
        <f t="shared" si="8"/>
        <v>0</v>
      </c>
      <c r="P32" s="190" t="str">
        <f t="shared" si="9"/>
        <v xml:space="preserve"> </v>
      </c>
      <c r="Q32" s="187" t="str">
        <f t="shared" si="10"/>
        <v/>
      </c>
      <c r="R32" s="187" t="str">
        <f t="shared" si="11"/>
        <v/>
      </c>
      <c r="S32" s="188">
        <f t="shared" si="12"/>
        <v>0</v>
      </c>
      <c r="T32" s="154"/>
      <c r="V32" s="220" t="str">
        <f t="shared" si="13"/>
        <v/>
      </c>
      <c r="X32" s="9">
        <v>15</v>
      </c>
      <c r="Y32" s="126" t="str">
        <f t="shared" si="24"/>
        <v/>
      </c>
      <c r="Z32" s="109" t="str">
        <f t="shared" si="24"/>
        <v/>
      </c>
      <c r="AA32" s="109" t="str">
        <f t="shared" si="24"/>
        <v/>
      </c>
      <c r="AB32" s="109" t="str">
        <f t="shared" si="24"/>
        <v/>
      </c>
      <c r="AC32" s="109" t="str">
        <f t="shared" si="24"/>
        <v/>
      </c>
      <c r="AD32" s="109" t="str">
        <f t="shared" si="24"/>
        <v/>
      </c>
      <c r="AE32" s="109" t="str">
        <f t="shared" si="24"/>
        <v/>
      </c>
      <c r="AF32" s="109" t="str">
        <f t="shared" si="24"/>
        <v/>
      </c>
      <c r="AG32" s="109" t="str">
        <f t="shared" si="24"/>
        <v/>
      </c>
      <c r="AH32" s="109" t="str">
        <f t="shared" si="24"/>
        <v/>
      </c>
      <c r="AI32" s="109" t="str">
        <f t="shared" si="25"/>
        <v/>
      </c>
      <c r="AJ32" s="109" t="str">
        <f t="shared" si="25"/>
        <v/>
      </c>
      <c r="AK32" s="109" t="str">
        <f t="shared" si="25"/>
        <v/>
      </c>
      <c r="AL32" s="109" t="str">
        <f t="shared" si="25"/>
        <v/>
      </c>
      <c r="AM32" s="109" t="str">
        <f t="shared" si="25"/>
        <v/>
      </c>
      <c r="AN32" s="109" t="str">
        <f t="shared" si="25"/>
        <v/>
      </c>
      <c r="AO32" s="109" t="str">
        <f t="shared" si="25"/>
        <v/>
      </c>
      <c r="AP32" s="109" t="str">
        <f t="shared" si="25"/>
        <v/>
      </c>
      <c r="AQ32" s="109" t="str">
        <f t="shared" si="25"/>
        <v/>
      </c>
      <c r="AR32" s="109" t="str">
        <f t="shared" si="25"/>
        <v/>
      </c>
      <c r="AS32" s="109" t="str">
        <f t="shared" si="26"/>
        <v/>
      </c>
      <c r="AT32" s="109" t="str">
        <f t="shared" si="26"/>
        <v/>
      </c>
      <c r="AU32" s="109" t="str">
        <f t="shared" si="26"/>
        <v/>
      </c>
      <c r="AV32" s="109" t="str">
        <f t="shared" si="26"/>
        <v/>
      </c>
      <c r="AW32" s="109" t="str">
        <f t="shared" si="26"/>
        <v/>
      </c>
      <c r="AX32" s="109" t="str">
        <f t="shared" si="26"/>
        <v/>
      </c>
      <c r="AY32" s="109" t="str">
        <f t="shared" si="26"/>
        <v/>
      </c>
      <c r="AZ32" s="109" t="str">
        <f t="shared" si="26"/>
        <v/>
      </c>
      <c r="BA32" s="109" t="str">
        <f t="shared" si="26"/>
        <v/>
      </c>
      <c r="BB32" s="109" t="str">
        <f t="shared" si="26"/>
        <v/>
      </c>
      <c r="BC32" s="109" t="str">
        <f t="shared" si="27"/>
        <v/>
      </c>
      <c r="BD32" s="109" t="str">
        <f t="shared" si="27"/>
        <v/>
      </c>
      <c r="BE32" s="109" t="str">
        <f t="shared" si="27"/>
        <v/>
      </c>
      <c r="BF32" s="109" t="str">
        <f t="shared" si="27"/>
        <v/>
      </c>
      <c r="BG32" s="109" t="str">
        <f t="shared" si="27"/>
        <v/>
      </c>
      <c r="BH32" s="109" t="str">
        <f t="shared" si="27"/>
        <v/>
      </c>
      <c r="BI32" s="110" t="str">
        <f t="shared" si="27"/>
        <v/>
      </c>
      <c r="BJ32" s="110" t="str">
        <f t="shared" si="27"/>
        <v/>
      </c>
      <c r="BK32" s="110" t="str">
        <f t="shared" si="27"/>
        <v/>
      </c>
      <c r="BL32" s="110" t="str">
        <f t="shared" si="27"/>
        <v/>
      </c>
      <c r="BM32" s="109" t="str">
        <f t="shared" si="28"/>
        <v/>
      </c>
      <c r="BN32" s="109" t="str">
        <f t="shared" si="28"/>
        <v/>
      </c>
      <c r="BO32" s="109" t="str">
        <f t="shared" si="28"/>
        <v/>
      </c>
      <c r="BP32" s="109" t="str">
        <f t="shared" si="28"/>
        <v/>
      </c>
      <c r="BQ32" s="109" t="str">
        <f t="shared" si="28"/>
        <v/>
      </c>
      <c r="BR32" s="109" t="str">
        <f t="shared" si="28"/>
        <v/>
      </c>
      <c r="BS32" s="109" t="str">
        <f t="shared" si="28"/>
        <v/>
      </c>
      <c r="BT32" s="109" t="str">
        <f t="shared" si="28"/>
        <v/>
      </c>
      <c r="BU32" s="109" t="str">
        <f t="shared" si="28"/>
        <v/>
      </c>
      <c r="BV32" s="109" t="str">
        <f t="shared" si="28"/>
        <v/>
      </c>
      <c r="BW32" s="109" t="str">
        <f t="shared" si="29"/>
        <v/>
      </c>
      <c r="BX32" s="109" t="str">
        <f t="shared" si="29"/>
        <v/>
      </c>
      <c r="BY32" s="109" t="str">
        <f t="shared" si="29"/>
        <v/>
      </c>
      <c r="BZ32" s="109" t="str">
        <f t="shared" si="29"/>
        <v/>
      </c>
      <c r="CA32" s="109" t="str">
        <f t="shared" si="29"/>
        <v/>
      </c>
      <c r="CB32" s="109" t="str">
        <f t="shared" si="29"/>
        <v/>
      </c>
      <c r="CC32" s="109" t="str">
        <f t="shared" si="29"/>
        <v/>
      </c>
      <c r="CD32" s="109" t="str">
        <f t="shared" si="29"/>
        <v/>
      </c>
      <c r="CE32" s="109" t="str">
        <f t="shared" si="29"/>
        <v/>
      </c>
      <c r="CF32" s="109" t="str">
        <f t="shared" si="20"/>
        <v/>
      </c>
      <c r="CG32" s="109" t="str">
        <f t="shared" si="23"/>
        <v/>
      </c>
      <c r="CH32" s="122" t="str">
        <f t="shared" si="21"/>
        <v/>
      </c>
      <c r="CI32" s="122" t="str">
        <f t="shared" si="22"/>
        <v/>
      </c>
    </row>
    <row r="33" spans="1:87" x14ac:dyDescent="0.2">
      <c r="A33" s="265"/>
      <c r="B33" s="267"/>
      <c r="C33" s="266"/>
      <c r="D33" s="267"/>
      <c r="E33" s="267"/>
      <c r="F33" s="267"/>
      <c r="G33" s="267"/>
      <c r="H33" s="267"/>
      <c r="I33" s="189" t="str">
        <f t="shared" si="2"/>
        <v/>
      </c>
      <c r="J33" s="186">
        <f t="shared" ca="1" si="3"/>
        <v>0</v>
      </c>
      <c r="K33" s="186">
        <f t="shared" ca="1" si="4"/>
        <v>0</v>
      </c>
      <c r="L33" s="186">
        <f t="shared" ca="1" si="5"/>
        <v>0</v>
      </c>
      <c r="M33" s="186">
        <f t="shared" ca="1" si="6"/>
        <v>0</v>
      </c>
      <c r="N33" s="186">
        <f t="shared" ca="1" si="7"/>
        <v>0</v>
      </c>
      <c r="O33" s="186">
        <f t="shared" si="8"/>
        <v>0</v>
      </c>
      <c r="P33" s="190" t="str">
        <f t="shared" si="9"/>
        <v xml:space="preserve"> </v>
      </c>
      <c r="Q33" s="187" t="str">
        <f t="shared" si="10"/>
        <v/>
      </c>
      <c r="R33" s="187" t="str">
        <f t="shared" si="11"/>
        <v/>
      </c>
      <c r="S33" s="188">
        <f t="shared" si="12"/>
        <v>0</v>
      </c>
      <c r="T33" s="154"/>
      <c r="V33" s="220" t="str">
        <f t="shared" si="13"/>
        <v/>
      </c>
      <c r="X33" s="9">
        <v>16</v>
      </c>
      <c r="Y33" s="126" t="str">
        <f t="shared" si="24"/>
        <v/>
      </c>
      <c r="Z33" s="109" t="str">
        <f t="shared" si="24"/>
        <v/>
      </c>
      <c r="AA33" s="109" t="str">
        <f t="shared" si="24"/>
        <v/>
      </c>
      <c r="AB33" s="109" t="str">
        <f t="shared" si="24"/>
        <v/>
      </c>
      <c r="AC33" s="109" t="str">
        <f t="shared" si="24"/>
        <v/>
      </c>
      <c r="AD33" s="109" t="str">
        <f t="shared" si="24"/>
        <v/>
      </c>
      <c r="AE33" s="109" t="str">
        <f t="shared" si="24"/>
        <v/>
      </c>
      <c r="AF33" s="109" t="str">
        <f t="shared" si="24"/>
        <v/>
      </c>
      <c r="AG33" s="109" t="str">
        <f t="shared" si="24"/>
        <v/>
      </c>
      <c r="AH33" s="109" t="str">
        <f t="shared" si="24"/>
        <v/>
      </c>
      <c r="AI33" s="109" t="str">
        <f t="shared" si="25"/>
        <v/>
      </c>
      <c r="AJ33" s="109" t="str">
        <f t="shared" si="25"/>
        <v/>
      </c>
      <c r="AK33" s="109" t="str">
        <f t="shared" si="25"/>
        <v/>
      </c>
      <c r="AL33" s="109" t="str">
        <f t="shared" si="25"/>
        <v/>
      </c>
      <c r="AM33" s="109" t="str">
        <f t="shared" si="25"/>
        <v/>
      </c>
      <c r="AN33" s="109" t="str">
        <f t="shared" si="25"/>
        <v/>
      </c>
      <c r="AO33" s="109" t="str">
        <f t="shared" si="25"/>
        <v/>
      </c>
      <c r="AP33" s="109" t="str">
        <f t="shared" si="25"/>
        <v/>
      </c>
      <c r="AQ33" s="109" t="str">
        <f t="shared" si="25"/>
        <v/>
      </c>
      <c r="AR33" s="109" t="str">
        <f t="shared" si="25"/>
        <v/>
      </c>
      <c r="AS33" s="109" t="str">
        <f t="shared" si="26"/>
        <v/>
      </c>
      <c r="AT33" s="109" t="str">
        <f t="shared" si="26"/>
        <v/>
      </c>
      <c r="AU33" s="109" t="str">
        <f t="shared" si="26"/>
        <v/>
      </c>
      <c r="AV33" s="109" t="str">
        <f t="shared" si="26"/>
        <v/>
      </c>
      <c r="AW33" s="109" t="str">
        <f t="shared" si="26"/>
        <v/>
      </c>
      <c r="AX33" s="109" t="str">
        <f t="shared" si="26"/>
        <v/>
      </c>
      <c r="AY33" s="109" t="str">
        <f t="shared" si="26"/>
        <v/>
      </c>
      <c r="AZ33" s="109" t="str">
        <f t="shared" si="26"/>
        <v/>
      </c>
      <c r="BA33" s="109" t="str">
        <f t="shared" si="26"/>
        <v/>
      </c>
      <c r="BB33" s="109" t="str">
        <f t="shared" si="26"/>
        <v/>
      </c>
      <c r="BC33" s="109" t="str">
        <f t="shared" si="27"/>
        <v/>
      </c>
      <c r="BD33" s="109" t="str">
        <f t="shared" si="27"/>
        <v/>
      </c>
      <c r="BE33" s="109" t="str">
        <f t="shared" si="27"/>
        <v/>
      </c>
      <c r="BF33" s="109" t="str">
        <f t="shared" si="27"/>
        <v/>
      </c>
      <c r="BG33" s="109" t="str">
        <f t="shared" si="27"/>
        <v/>
      </c>
      <c r="BH33" s="109" t="str">
        <f t="shared" si="27"/>
        <v/>
      </c>
      <c r="BI33" s="110" t="str">
        <f t="shared" si="27"/>
        <v/>
      </c>
      <c r="BJ33" s="110" t="str">
        <f t="shared" si="27"/>
        <v/>
      </c>
      <c r="BK33" s="110" t="str">
        <f t="shared" si="27"/>
        <v/>
      </c>
      <c r="BL33" s="110" t="str">
        <f t="shared" si="27"/>
        <v/>
      </c>
      <c r="BM33" s="109" t="str">
        <f t="shared" si="28"/>
        <v/>
      </c>
      <c r="BN33" s="109" t="str">
        <f t="shared" si="28"/>
        <v/>
      </c>
      <c r="BO33" s="109" t="str">
        <f t="shared" si="28"/>
        <v/>
      </c>
      <c r="BP33" s="109" t="str">
        <f t="shared" si="28"/>
        <v/>
      </c>
      <c r="BQ33" s="109" t="str">
        <f t="shared" si="28"/>
        <v/>
      </c>
      <c r="BR33" s="109" t="str">
        <f t="shared" si="28"/>
        <v/>
      </c>
      <c r="BS33" s="109" t="str">
        <f t="shared" si="28"/>
        <v/>
      </c>
      <c r="BT33" s="109" t="str">
        <f t="shared" si="28"/>
        <v/>
      </c>
      <c r="BU33" s="109" t="str">
        <f t="shared" si="28"/>
        <v/>
      </c>
      <c r="BV33" s="109" t="str">
        <f t="shared" si="28"/>
        <v/>
      </c>
      <c r="BW33" s="109" t="str">
        <f t="shared" si="29"/>
        <v/>
      </c>
      <c r="BX33" s="109" t="str">
        <f t="shared" si="29"/>
        <v/>
      </c>
      <c r="BY33" s="109" t="str">
        <f t="shared" si="29"/>
        <v/>
      </c>
      <c r="BZ33" s="109" t="str">
        <f t="shared" si="29"/>
        <v/>
      </c>
      <c r="CA33" s="109" t="str">
        <f t="shared" si="29"/>
        <v/>
      </c>
      <c r="CB33" s="109" t="str">
        <f t="shared" si="29"/>
        <v/>
      </c>
      <c r="CC33" s="109" t="str">
        <f t="shared" si="29"/>
        <v/>
      </c>
      <c r="CD33" s="109" t="str">
        <f t="shared" si="29"/>
        <v/>
      </c>
      <c r="CE33" s="109" t="str">
        <f t="shared" si="29"/>
        <v/>
      </c>
      <c r="CF33" s="109" t="str">
        <f t="shared" si="20"/>
        <v/>
      </c>
      <c r="CG33" s="109" t="str">
        <f t="shared" si="23"/>
        <v/>
      </c>
      <c r="CH33" s="122" t="str">
        <f t="shared" si="21"/>
        <v/>
      </c>
      <c r="CI33" s="122" t="str">
        <f t="shared" si="22"/>
        <v/>
      </c>
    </row>
    <row r="34" spans="1:87" x14ac:dyDescent="0.2">
      <c r="A34" s="265"/>
      <c r="B34" s="267"/>
      <c r="C34" s="266"/>
      <c r="D34" s="267"/>
      <c r="E34" s="267"/>
      <c r="F34" s="267"/>
      <c r="G34" s="267"/>
      <c r="H34" s="267"/>
      <c r="I34" s="189" t="str">
        <f t="shared" si="2"/>
        <v/>
      </c>
      <c r="J34" s="186">
        <f t="shared" ca="1" si="3"/>
        <v>0</v>
      </c>
      <c r="K34" s="186">
        <f t="shared" ca="1" si="4"/>
        <v>0</v>
      </c>
      <c r="L34" s="186">
        <f t="shared" ca="1" si="5"/>
        <v>0</v>
      </c>
      <c r="M34" s="186">
        <f t="shared" ca="1" si="6"/>
        <v>0</v>
      </c>
      <c r="N34" s="186">
        <f t="shared" ca="1" si="7"/>
        <v>0</v>
      </c>
      <c r="O34" s="186">
        <f t="shared" si="8"/>
        <v>0</v>
      </c>
      <c r="P34" s="190" t="str">
        <f t="shared" si="9"/>
        <v xml:space="preserve"> </v>
      </c>
      <c r="Q34" s="187" t="str">
        <f t="shared" si="10"/>
        <v/>
      </c>
      <c r="R34" s="187" t="str">
        <f t="shared" si="11"/>
        <v/>
      </c>
      <c r="S34" s="188">
        <f t="shared" si="12"/>
        <v>0</v>
      </c>
      <c r="T34" s="154"/>
      <c r="V34" s="220" t="str">
        <f t="shared" si="13"/>
        <v/>
      </c>
      <c r="X34" s="9">
        <v>17</v>
      </c>
      <c r="Y34" s="126" t="str">
        <f t="shared" si="24"/>
        <v/>
      </c>
      <c r="Z34" s="109" t="str">
        <f t="shared" si="24"/>
        <v/>
      </c>
      <c r="AA34" s="109" t="str">
        <f t="shared" si="24"/>
        <v/>
      </c>
      <c r="AB34" s="109" t="str">
        <f t="shared" si="24"/>
        <v/>
      </c>
      <c r="AC34" s="109" t="str">
        <f t="shared" si="24"/>
        <v/>
      </c>
      <c r="AD34" s="109" t="str">
        <f t="shared" si="24"/>
        <v/>
      </c>
      <c r="AE34" s="109" t="str">
        <f t="shared" si="24"/>
        <v/>
      </c>
      <c r="AF34" s="109" t="str">
        <f t="shared" si="24"/>
        <v/>
      </c>
      <c r="AG34" s="109" t="str">
        <f t="shared" si="24"/>
        <v/>
      </c>
      <c r="AH34" s="109" t="str">
        <f t="shared" si="24"/>
        <v/>
      </c>
      <c r="AI34" s="109" t="str">
        <f t="shared" si="25"/>
        <v/>
      </c>
      <c r="AJ34" s="109" t="str">
        <f t="shared" si="25"/>
        <v/>
      </c>
      <c r="AK34" s="109" t="str">
        <f t="shared" si="25"/>
        <v/>
      </c>
      <c r="AL34" s="109" t="str">
        <f t="shared" si="25"/>
        <v/>
      </c>
      <c r="AM34" s="109" t="str">
        <f t="shared" si="25"/>
        <v/>
      </c>
      <c r="AN34" s="109" t="str">
        <f t="shared" si="25"/>
        <v/>
      </c>
      <c r="AO34" s="109" t="str">
        <f t="shared" si="25"/>
        <v/>
      </c>
      <c r="AP34" s="109" t="str">
        <f t="shared" si="25"/>
        <v/>
      </c>
      <c r="AQ34" s="109" t="str">
        <f t="shared" si="25"/>
        <v/>
      </c>
      <c r="AR34" s="109" t="str">
        <f t="shared" si="25"/>
        <v/>
      </c>
      <c r="AS34" s="109" t="str">
        <f t="shared" si="26"/>
        <v/>
      </c>
      <c r="AT34" s="109" t="str">
        <f t="shared" si="26"/>
        <v/>
      </c>
      <c r="AU34" s="109" t="str">
        <f t="shared" si="26"/>
        <v/>
      </c>
      <c r="AV34" s="109" t="str">
        <f t="shared" si="26"/>
        <v/>
      </c>
      <c r="AW34" s="109" t="str">
        <f t="shared" si="26"/>
        <v/>
      </c>
      <c r="AX34" s="109" t="str">
        <f t="shared" si="26"/>
        <v/>
      </c>
      <c r="AY34" s="109" t="str">
        <f t="shared" si="26"/>
        <v/>
      </c>
      <c r="AZ34" s="109" t="str">
        <f t="shared" si="26"/>
        <v/>
      </c>
      <c r="BA34" s="109" t="str">
        <f t="shared" si="26"/>
        <v/>
      </c>
      <c r="BB34" s="109" t="str">
        <f t="shared" si="26"/>
        <v/>
      </c>
      <c r="BC34" s="109" t="str">
        <f t="shared" si="27"/>
        <v/>
      </c>
      <c r="BD34" s="109" t="str">
        <f t="shared" si="27"/>
        <v/>
      </c>
      <c r="BE34" s="109" t="str">
        <f t="shared" si="27"/>
        <v/>
      </c>
      <c r="BF34" s="109" t="str">
        <f t="shared" si="27"/>
        <v/>
      </c>
      <c r="BG34" s="109" t="str">
        <f t="shared" si="27"/>
        <v/>
      </c>
      <c r="BH34" s="109" t="str">
        <f t="shared" si="27"/>
        <v/>
      </c>
      <c r="BI34" s="110" t="str">
        <f t="shared" si="27"/>
        <v/>
      </c>
      <c r="BJ34" s="110" t="str">
        <f t="shared" si="27"/>
        <v/>
      </c>
      <c r="BK34" s="110" t="str">
        <f t="shared" si="27"/>
        <v/>
      </c>
      <c r="BL34" s="110" t="str">
        <f t="shared" si="27"/>
        <v/>
      </c>
      <c r="BM34" s="109" t="str">
        <f t="shared" si="28"/>
        <v/>
      </c>
      <c r="BN34" s="109" t="str">
        <f t="shared" si="28"/>
        <v/>
      </c>
      <c r="BO34" s="109" t="str">
        <f t="shared" si="28"/>
        <v/>
      </c>
      <c r="BP34" s="109" t="str">
        <f t="shared" si="28"/>
        <v/>
      </c>
      <c r="BQ34" s="109" t="str">
        <f t="shared" si="28"/>
        <v/>
      </c>
      <c r="BR34" s="109" t="str">
        <f t="shared" si="28"/>
        <v/>
      </c>
      <c r="BS34" s="109" t="str">
        <f t="shared" si="28"/>
        <v/>
      </c>
      <c r="BT34" s="109" t="str">
        <f t="shared" si="28"/>
        <v/>
      </c>
      <c r="BU34" s="109" t="str">
        <f t="shared" si="28"/>
        <v/>
      </c>
      <c r="BV34" s="109" t="str">
        <f t="shared" si="28"/>
        <v/>
      </c>
      <c r="BW34" s="109" t="str">
        <f t="shared" si="29"/>
        <v/>
      </c>
      <c r="BX34" s="109" t="str">
        <f t="shared" si="29"/>
        <v/>
      </c>
      <c r="BY34" s="109" t="str">
        <f t="shared" si="29"/>
        <v/>
      </c>
      <c r="BZ34" s="109" t="str">
        <f t="shared" si="29"/>
        <v/>
      </c>
      <c r="CA34" s="109" t="str">
        <f t="shared" si="29"/>
        <v/>
      </c>
      <c r="CB34" s="109" t="str">
        <f t="shared" si="29"/>
        <v/>
      </c>
      <c r="CC34" s="109" t="str">
        <f t="shared" si="29"/>
        <v/>
      </c>
      <c r="CD34" s="109" t="str">
        <f t="shared" si="29"/>
        <v/>
      </c>
      <c r="CE34" s="109" t="str">
        <f t="shared" si="29"/>
        <v/>
      </c>
      <c r="CF34" s="109" t="str">
        <f t="shared" si="20"/>
        <v/>
      </c>
      <c r="CG34" s="109" t="str">
        <f t="shared" si="23"/>
        <v/>
      </c>
      <c r="CH34" s="122" t="str">
        <f t="shared" si="21"/>
        <v/>
      </c>
      <c r="CI34" s="122" t="str">
        <f t="shared" si="22"/>
        <v/>
      </c>
    </row>
    <row r="35" spans="1:87" x14ac:dyDescent="0.2">
      <c r="A35" s="265"/>
      <c r="B35" s="267"/>
      <c r="C35" s="266"/>
      <c r="D35" s="267"/>
      <c r="E35" s="267"/>
      <c r="F35" s="267"/>
      <c r="G35" s="267"/>
      <c r="H35" s="267"/>
      <c r="I35" s="189" t="str">
        <f t="shared" si="2"/>
        <v/>
      </c>
      <c r="J35" s="186">
        <f t="shared" ca="1" si="3"/>
        <v>0</v>
      </c>
      <c r="K35" s="186">
        <f t="shared" ca="1" si="4"/>
        <v>0</v>
      </c>
      <c r="L35" s="186">
        <f t="shared" ca="1" si="5"/>
        <v>0</v>
      </c>
      <c r="M35" s="186">
        <f t="shared" ca="1" si="6"/>
        <v>0</v>
      </c>
      <c r="N35" s="186">
        <f t="shared" ca="1" si="7"/>
        <v>0</v>
      </c>
      <c r="O35" s="186">
        <f t="shared" si="8"/>
        <v>0</v>
      </c>
      <c r="P35" s="190" t="str">
        <f t="shared" si="9"/>
        <v xml:space="preserve"> </v>
      </c>
      <c r="Q35" s="187" t="str">
        <f t="shared" si="10"/>
        <v/>
      </c>
      <c r="R35" s="187" t="str">
        <f t="shared" si="11"/>
        <v/>
      </c>
      <c r="S35" s="188">
        <f t="shared" si="12"/>
        <v>0</v>
      </c>
      <c r="T35" s="154"/>
      <c r="V35" s="220" t="str">
        <f t="shared" si="13"/>
        <v/>
      </c>
      <c r="X35" s="9">
        <v>18</v>
      </c>
      <c r="Y35" s="126" t="str">
        <f t="shared" si="24"/>
        <v/>
      </c>
      <c r="Z35" s="109" t="str">
        <f t="shared" si="24"/>
        <v/>
      </c>
      <c r="AA35" s="109" t="str">
        <f t="shared" si="24"/>
        <v/>
      </c>
      <c r="AB35" s="109" t="str">
        <f t="shared" si="24"/>
        <v/>
      </c>
      <c r="AC35" s="109" t="str">
        <f t="shared" si="24"/>
        <v/>
      </c>
      <c r="AD35" s="109" t="str">
        <f t="shared" si="24"/>
        <v/>
      </c>
      <c r="AE35" s="109" t="str">
        <f t="shared" si="24"/>
        <v/>
      </c>
      <c r="AF35" s="109" t="str">
        <f t="shared" si="24"/>
        <v/>
      </c>
      <c r="AG35" s="109" t="str">
        <f t="shared" si="24"/>
        <v/>
      </c>
      <c r="AH35" s="109" t="str">
        <f t="shared" si="24"/>
        <v/>
      </c>
      <c r="AI35" s="109" t="str">
        <f t="shared" si="25"/>
        <v/>
      </c>
      <c r="AJ35" s="109" t="str">
        <f t="shared" si="25"/>
        <v/>
      </c>
      <c r="AK35" s="109" t="str">
        <f t="shared" si="25"/>
        <v/>
      </c>
      <c r="AL35" s="109" t="str">
        <f t="shared" si="25"/>
        <v/>
      </c>
      <c r="AM35" s="109" t="str">
        <f t="shared" si="25"/>
        <v/>
      </c>
      <c r="AN35" s="109" t="str">
        <f t="shared" si="25"/>
        <v/>
      </c>
      <c r="AO35" s="109" t="str">
        <f t="shared" si="25"/>
        <v/>
      </c>
      <c r="AP35" s="109" t="str">
        <f t="shared" si="25"/>
        <v/>
      </c>
      <c r="AQ35" s="109" t="str">
        <f t="shared" si="25"/>
        <v/>
      </c>
      <c r="AR35" s="109" t="str">
        <f t="shared" si="25"/>
        <v/>
      </c>
      <c r="AS35" s="109" t="str">
        <f t="shared" si="26"/>
        <v/>
      </c>
      <c r="AT35" s="109" t="str">
        <f t="shared" si="26"/>
        <v/>
      </c>
      <c r="AU35" s="109" t="str">
        <f t="shared" si="26"/>
        <v/>
      </c>
      <c r="AV35" s="109" t="str">
        <f t="shared" si="26"/>
        <v/>
      </c>
      <c r="AW35" s="109" t="str">
        <f t="shared" si="26"/>
        <v/>
      </c>
      <c r="AX35" s="109" t="str">
        <f t="shared" si="26"/>
        <v/>
      </c>
      <c r="AY35" s="109" t="str">
        <f t="shared" si="26"/>
        <v/>
      </c>
      <c r="AZ35" s="109" t="str">
        <f t="shared" si="26"/>
        <v/>
      </c>
      <c r="BA35" s="109" t="str">
        <f t="shared" si="26"/>
        <v/>
      </c>
      <c r="BB35" s="109" t="str">
        <f t="shared" si="26"/>
        <v/>
      </c>
      <c r="BC35" s="109" t="str">
        <f t="shared" si="27"/>
        <v/>
      </c>
      <c r="BD35" s="109" t="str">
        <f t="shared" si="27"/>
        <v/>
      </c>
      <c r="BE35" s="109" t="str">
        <f t="shared" si="27"/>
        <v/>
      </c>
      <c r="BF35" s="109" t="str">
        <f t="shared" si="27"/>
        <v/>
      </c>
      <c r="BG35" s="109" t="str">
        <f t="shared" si="27"/>
        <v/>
      </c>
      <c r="BH35" s="109" t="str">
        <f t="shared" si="27"/>
        <v/>
      </c>
      <c r="BI35" s="110" t="str">
        <f t="shared" si="27"/>
        <v/>
      </c>
      <c r="BJ35" s="110" t="str">
        <f t="shared" si="27"/>
        <v/>
      </c>
      <c r="BK35" s="110" t="str">
        <f t="shared" si="27"/>
        <v/>
      </c>
      <c r="BL35" s="110" t="str">
        <f t="shared" si="27"/>
        <v/>
      </c>
      <c r="BM35" s="109" t="str">
        <f t="shared" si="28"/>
        <v/>
      </c>
      <c r="BN35" s="109" t="str">
        <f t="shared" si="28"/>
        <v/>
      </c>
      <c r="BO35" s="109" t="str">
        <f t="shared" si="28"/>
        <v/>
      </c>
      <c r="BP35" s="109" t="str">
        <f t="shared" si="28"/>
        <v/>
      </c>
      <c r="BQ35" s="109" t="str">
        <f t="shared" si="28"/>
        <v/>
      </c>
      <c r="BR35" s="109" t="str">
        <f t="shared" si="28"/>
        <v/>
      </c>
      <c r="BS35" s="109" t="str">
        <f t="shared" si="28"/>
        <v/>
      </c>
      <c r="BT35" s="109" t="str">
        <f t="shared" si="28"/>
        <v/>
      </c>
      <c r="BU35" s="109" t="str">
        <f t="shared" si="28"/>
        <v/>
      </c>
      <c r="BV35" s="109" t="str">
        <f t="shared" si="28"/>
        <v/>
      </c>
      <c r="BW35" s="109" t="str">
        <f t="shared" si="29"/>
        <v/>
      </c>
      <c r="BX35" s="109" t="str">
        <f t="shared" si="29"/>
        <v/>
      </c>
      <c r="BY35" s="109" t="str">
        <f t="shared" si="29"/>
        <v/>
      </c>
      <c r="BZ35" s="109" t="str">
        <f t="shared" si="29"/>
        <v/>
      </c>
      <c r="CA35" s="109" t="str">
        <f t="shared" si="29"/>
        <v/>
      </c>
      <c r="CB35" s="109" t="str">
        <f t="shared" si="29"/>
        <v/>
      </c>
      <c r="CC35" s="109" t="str">
        <f t="shared" si="29"/>
        <v/>
      </c>
      <c r="CD35" s="109" t="str">
        <f t="shared" si="29"/>
        <v/>
      </c>
      <c r="CE35" s="109" t="str">
        <f t="shared" si="29"/>
        <v/>
      </c>
      <c r="CF35" s="109" t="str">
        <f t="shared" si="20"/>
        <v/>
      </c>
      <c r="CG35" s="109" t="str">
        <f t="shared" si="23"/>
        <v/>
      </c>
      <c r="CH35" s="122" t="str">
        <f t="shared" si="21"/>
        <v/>
      </c>
      <c r="CI35" s="122" t="str">
        <f t="shared" si="22"/>
        <v/>
      </c>
    </row>
    <row r="36" spans="1:87" x14ac:dyDescent="0.2">
      <c r="A36" s="265"/>
      <c r="B36" s="267"/>
      <c r="C36" s="266"/>
      <c r="D36" s="267"/>
      <c r="E36" s="267"/>
      <c r="F36" s="267"/>
      <c r="G36" s="267"/>
      <c r="H36" s="267"/>
      <c r="I36" s="189" t="str">
        <f t="shared" si="2"/>
        <v/>
      </c>
      <c r="J36" s="186">
        <f t="shared" ca="1" si="3"/>
        <v>0</v>
      </c>
      <c r="K36" s="186">
        <f t="shared" ca="1" si="4"/>
        <v>0</v>
      </c>
      <c r="L36" s="186">
        <f t="shared" ca="1" si="5"/>
        <v>0</v>
      </c>
      <c r="M36" s="186">
        <f t="shared" ca="1" si="6"/>
        <v>0</v>
      </c>
      <c r="N36" s="186">
        <f t="shared" ca="1" si="7"/>
        <v>0</v>
      </c>
      <c r="O36" s="186">
        <f t="shared" si="8"/>
        <v>0</v>
      </c>
      <c r="P36" s="190" t="str">
        <f t="shared" si="9"/>
        <v xml:space="preserve"> </v>
      </c>
      <c r="Q36" s="187" t="str">
        <f t="shared" si="10"/>
        <v/>
      </c>
      <c r="R36" s="187" t="str">
        <f t="shared" si="11"/>
        <v/>
      </c>
      <c r="S36" s="188">
        <f t="shared" si="12"/>
        <v>0</v>
      </c>
      <c r="T36" s="154"/>
      <c r="V36" s="220" t="str">
        <f t="shared" si="13"/>
        <v/>
      </c>
      <c r="X36" s="9">
        <v>19</v>
      </c>
      <c r="Y36" s="126" t="str">
        <f t="shared" si="24"/>
        <v/>
      </c>
      <c r="Z36" s="109" t="str">
        <f t="shared" si="24"/>
        <v/>
      </c>
      <c r="AA36" s="109" t="str">
        <f t="shared" si="24"/>
        <v/>
      </c>
      <c r="AB36" s="109" t="str">
        <f t="shared" si="24"/>
        <v/>
      </c>
      <c r="AC36" s="109" t="str">
        <f t="shared" si="24"/>
        <v/>
      </c>
      <c r="AD36" s="109" t="str">
        <f t="shared" si="24"/>
        <v/>
      </c>
      <c r="AE36" s="109" t="str">
        <f t="shared" si="24"/>
        <v/>
      </c>
      <c r="AF36" s="109" t="str">
        <f t="shared" si="24"/>
        <v/>
      </c>
      <c r="AG36" s="109" t="str">
        <f t="shared" si="24"/>
        <v/>
      </c>
      <c r="AH36" s="109" t="str">
        <f t="shared" si="24"/>
        <v/>
      </c>
      <c r="AI36" s="109" t="str">
        <f t="shared" si="25"/>
        <v/>
      </c>
      <c r="AJ36" s="109" t="str">
        <f t="shared" si="25"/>
        <v/>
      </c>
      <c r="AK36" s="109" t="str">
        <f t="shared" si="25"/>
        <v/>
      </c>
      <c r="AL36" s="109" t="str">
        <f t="shared" si="25"/>
        <v/>
      </c>
      <c r="AM36" s="109" t="str">
        <f t="shared" si="25"/>
        <v/>
      </c>
      <c r="AN36" s="109" t="str">
        <f t="shared" si="25"/>
        <v/>
      </c>
      <c r="AO36" s="109" t="str">
        <f t="shared" si="25"/>
        <v/>
      </c>
      <c r="AP36" s="109" t="str">
        <f t="shared" si="25"/>
        <v/>
      </c>
      <c r="AQ36" s="109" t="str">
        <f t="shared" si="25"/>
        <v/>
      </c>
      <c r="AR36" s="109" t="str">
        <f t="shared" si="25"/>
        <v/>
      </c>
      <c r="AS36" s="109" t="str">
        <f t="shared" si="26"/>
        <v/>
      </c>
      <c r="AT36" s="109" t="str">
        <f t="shared" si="26"/>
        <v/>
      </c>
      <c r="AU36" s="109" t="str">
        <f t="shared" si="26"/>
        <v/>
      </c>
      <c r="AV36" s="109" t="str">
        <f t="shared" si="26"/>
        <v/>
      </c>
      <c r="AW36" s="109" t="str">
        <f t="shared" si="26"/>
        <v/>
      </c>
      <c r="AX36" s="109" t="str">
        <f t="shared" si="26"/>
        <v/>
      </c>
      <c r="AY36" s="109" t="str">
        <f t="shared" si="26"/>
        <v/>
      </c>
      <c r="AZ36" s="109" t="str">
        <f t="shared" si="26"/>
        <v/>
      </c>
      <c r="BA36" s="109" t="str">
        <f t="shared" si="26"/>
        <v/>
      </c>
      <c r="BB36" s="109" t="str">
        <f t="shared" si="26"/>
        <v/>
      </c>
      <c r="BC36" s="109" t="str">
        <f t="shared" si="27"/>
        <v/>
      </c>
      <c r="BD36" s="109" t="str">
        <f t="shared" si="27"/>
        <v/>
      </c>
      <c r="BE36" s="109" t="str">
        <f t="shared" si="27"/>
        <v/>
      </c>
      <c r="BF36" s="109" t="str">
        <f t="shared" si="27"/>
        <v/>
      </c>
      <c r="BG36" s="109" t="str">
        <f t="shared" si="27"/>
        <v/>
      </c>
      <c r="BH36" s="109" t="str">
        <f t="shared" si="27"/>
        <v/>
      </c>
      <c r="BI36" s="110" t="str">
        <f t="shared" si="27"/>
        <v/>
      </c>
      <c r="BJ36" s="110" t="str">
        <f t="shared" si="27"/>
        <v/>
      </c>
      <c r="BK36" s="110" t="str">
        <f t="shared" si="27"/>
        <v/>
      </c>
      <c r="BL36" s="110" t="str">
        <f t="shared" si="27"/>
        <v/>
      </c>
      <c r="BM36" s="109" t="str">
        <f t="shared" si="28"/>
        <v/>
      </c>
      <c r="BN36" s="109" t="str">
        <f t="shared" si="28"/>
        <v/>
      </c>
      <c r="BO36" s="109" t="str">
        <f t="shared" si="28"/>
        <v/>
      </c>
      <c r="BP36" s="109" t="str">
        <f t="shared" si="28"/>
        <v/>
      </c>
      <c r="BQ36" s="109" t="str">
        <f t="shared" si="28"/>
        <v/>
      </c>
      <c r="BR36" s="109" t="str">
        <f t="shared" si="28"/>
        <v/>
      </c>
      <c r="BS36" s="109" t="str">
        <f t="shared" si="28"/>
        <v/>
      </c>
      <c r="BT36" s="109" t="str">
        <f t="shared" si="28"/>
        <v/>
      </c>
      <c r="BU36" s="109" t="str">
        <f t="shared" si="28"/>
        <v/>
      </c>
      <c r="BV36" s="109" t="str">
        <f t="shared" si="28"/>
        <v/>
      </c>
      <c r="BW36" s="109" t="str">
        <f t="shared" si="29"/>
        <v/>
      </c>
      <c r="BX36" s="109" t="str">
        <f t="shared" si="29"/>
        <v/>
      </c>
      <c r="BY36" s="109" t="str">
        <f t="shared" si="29"/>
        <v/>
      </c>
      <c r="BZ36" s="109" t="str">
        <f t="shared" si="29"/>
        <v/>
      </c>
      <c r="CA36" s="109" t="str">
        <f t="shared" si="29"/>
        <v/>
      </c>
      <c r="CB36" s="109" t="str">
        <f t="shared" si="29"/>
        <v/>
      </c>
      <c r="CC36" s="109" t="str">
        <f t="shared" si="29"/>
        <v/>
      </c>
      <c r="CD36" s="109" t="str">
        <f t="shared" si="29"/>
        <v/>
      </c>
      <c r="CE36" s="109" t="str">
        <f t="shared" si="29"/>
        <v/>
      </c>
      <c r="CF36" s="109" t="str">
        <f t="shared" si="20"/>
        <v/>
      </c>
      <c r="CG36" s="109" t="str">
        <f t="shared" si="23"/>
        <v/>
      </c>
      <c r="CH36" s="122" t="str">
        <f t="shared" si="21"/>
        <v/>
      </c>
      <c r="CI36" s="122" t="str">
        <f t="shared" si="22"/>
        <v/>
      </c>
    </row>
    <row r="37" spans="1:87" x14ac:dyDescent="0.2">
      <c r="A37" s="265"/>
      <c r="B37" s="267"/>
      <c r="C37" s="266"/>
      <c r="D37" s="267"/>
      <c r="E37" s="267"/>
      <c r="F37" s="267"/>
      <c r="G37" s="267"/>
      <c r="H37" s="267"/>
      <c r="I37" s="189" t="str">
        <f t="shared" si="2"/>
        <v/>
      </c>
      <c r="J37" s="186">
        <f t="shared" ca="1" si="3"/>
        <v>0</v>
      </c>
      <c r="K37" s="186">
        <f t="shared" ca="1" si="4"/>
        <v>0</v>
      </c>
      <c r="L37" s="186">
        <f t="shared" ca="1" si="5"/>
        <v>0</v>
      </c>
      <c r="M37" s="186">
        <f t="shared" ca="1" si="6"/>
        <v>0</v>
      </c>
      <c r="N37" s="186">
        <f t="shared" ca="1" si="7"/>
        <v>0</v>
      </c>
      <c r="O37" s="186">
        <f t="shared" si="8"/>
        <v>0</v>
      </c>
      <c r="P37" s="190" t="str">
        <f t="shared" si="9"/>
        <v xml:space="preserve"> </v>
      </c>
      <c r="Q37" s="187" t="str">
        <f t="shared" si="10"/>
        <v/>
      </c>
      <c r="R37" s="187" t="str">
        <f t="shared" si="11"/>
        <v/>
      </c>
      <c r="S37" s="188">
        <f t="shared" si="12"/>
        <v>0</v>
      </c>
      <c r="T37" s="154"/>
      <c r="V37" s="220" t="str">
        <f t="shared" si="13"/>
        <v/>
      </c>
      <c r="X37" s="9">
        <v>20</v>
      </c>
      <c r="Y37" s="126" t="str">
        <f t="shared" si="24"/>
        <v/>
      </c>
      <c r="Z37" s="109" t="str">
        <f t="shared" si="24"/>
        <v/>
      </c>
      <c r="AA37" s="109" t="str">
        <f t="shared" si="24"/>
        <v/>
      </c>
      <c r="AB37" s="109" t="str">
        <f t="shared" si="24"/>
        <v/>
      </c>
      <c r="AC37" s="109" t="str">
        <f t="shared" si="24"/>
        <v/>
      </c>
      <c r="AD37" s="109" t="str">
        <f t="shared" si="24"/>
        <v/>
      </c>
      <c r="AE37" s="109" t="str">
        <f t="shared" si="24"/>
        <v/>
      </c>
      <c r="AF37" s="109" t="str">
        <f t="shared" si="24"/>
        <v/>
      </c>
      <c r="AG37" s="109" t="str">
        <f t="shared" si="24"/>
        <v/>
      </c>
      <c r="AH37" s="109" t="str">
        <f t="shared" si="24"/>
        <v/>
      </c>
      <c r="AI37" s="109" t="str">
        <f t="shared" si="25"/>
        <v/>
      </c>
      <c r="AJ37" s="109" t="str">
        <f t="shared" si="25"/>
        <v/>
      </c>
      <c r="AK37" s="109" t="str">
        <f t="shared" si="25"/>
        <v/>
      </c>
      <c r="AL37" s="109" t="str">
        <f t="shared" si="25"/>
        <v/>
      </c>
      <c r="AM37" s="109" t="str">
        <f t="shared" si="25"/>
        <v/>
      </c>
      <c r="AN37" s="109" t="str">
        <f t="shared" si="25"/>
        <v/>
      </c>
      <c r="AO37" s="109" t="str">
        <f t="shared" si="25"/>
        <v/>
      </c>
      <c r="AP37" s="109" t="str">
        <f t="shared" si="25"/>
        <v/>
      </c>
      <c r="AQ37" s="109" t="str">
        <f t="shared" si="25"/>
        <v/>
      </c>
      <c r="AR37" s="109" t="str">
        <f t="shared" si="25"/>
        <v/>
      </c>
      <c r="AS37" s="109" t="str">
        <f t="shared" si="26"/>
        <v/>
      </c>
      <c r="AT37" s="109" t="str">
        <f t="shared" si="26"/>
        <v/>
      </c>
      <c r="AU37" s="109" t="str">
        <f t="shared" si="26"/>
        <v/>
      </c>
      <c r="AV37" s="109" t="str">
        <f t="shared" si="26"/>
        <v/>
      </c>
      <c r="AW37" s="109" t="str">
        <f t="shared" si="26"/>
        <v/>
      </c>
      <c r="AX37" s="109" t="str">
        <f t="shared" si="26"/>
        <v/>
      </c>
      <c r="AY37" s="109" t="str">
        <f t="shared" si="26"/>
        <v/>
      </c>
      <c r="AZ37" s="109" t="str">
        <f t="shared" si="26"/>
        <v/>
      </c>
      <c r="BA37" s="109" t="str">
        <f t="shared" si="26"/>
        <v/>
      </c>
      <c r="BB37" s="109" t="str">
        <f t="shared" si="26"/>
        <v/>
      </c>
      <c r="BC37" s="109" t="str">
        <f t="shared" si="27"/>
        <v/>
      </c>
      <c r="BD37" s="109" t="str">
        <f t="shared" si="27"/>
        <v/>
      </c>
      <c r="BE37" s="109" t="str">
        <f t="shared" si="27"/>
        <v/>
      </c>
      <c r="BF37" s="109" t="str">
        <f t="shared" si="27"/>
        <v/>
      </c>
      <c r="BG37" s="109" t="str">
        <f t="shared" si="27"/>
        <v/>
      </c>
      <c r="BH37" s="109" t="str">
        <f t="shared" si="27"/>
        <v/>
      </c>
      <c r="BI37" s="110" t="str">
        <f t="shared" si="27"/>
        <v/>
      </c>
      <c r="BJ37" s="110" t="str">
        <f t="shared" si="27"/>
        <v/>
      </c>
      <c r="BK37" s="110" t="str">
        <f t="shared" si="27"/>
        <v/>
      </c>
      <c r="BL37" s="110" t="str">
        <f t="shared" si="27"/>
        <v/>
      </c>
      <c r="BM37" s="109" t="str">
        <f t="shared" si="28"/>
        <v/>
      </c>
      <c r="BN37" s="109" t="str">
        <f t="shared" si="28"/>
        <v/>
      </c>
      <c r="BO37" s="109" t="str">
        <f t="shared" si="28"/>
        <v/>
      </c>
      <c r="BP37" s="109" t="str">
        <f t="shared" si="28"/>
        <v/>
      </c>
      <c r="BQ37" s="109" t="str">
        <f t="shared" si="28"/>
        <v/>
      </c>
      <c r="BR37" s="109" t="str">
        <f t="shared" si="28"/>
        <v/>
      </c>
      <c r="BS37" s="109" t="str">
        <f t="shared" si="28"/>
        <v/>
      </c>
      <c r="BT37" s="109" t="str">
        <f t="shared" si="28"/>
        <v/>
      </c>
      <c r="BU37" s="109" t="str">
        <f t="shared" si="28"/>
        <v/>
      </c>
      <c r="BV37" s="109" t="str">
        <f t="shared" si="28"/>
        <v/>
      </c>
      <c r="BW37" s="109" t="str">
        <f t="shared" si="29"/>
        <v/>
      </c>
      <c r="BX37" s="109" t="str">
        <f t="shared" si="29"/>
        <v/>
      </c>
      <c r="BY37" s="109" t="str">
        <f t="shared" si="29"/>
        <v/>
      </c>
      <c r="BZ37" s="109" t="str">
        <f t="shared" si="29"/>
        <v/>
      </c>
      <c r="CA37" s="109" t="str">
        <f t="shared" si="29"/>
        <v/>
      </c>
      <c r="CB37" s="109" t="str">
        <f t="shared" si="29"/>
        <v/>
      </c>
      <c r="CC37" s="109" t="str">
        <f t="shared" si="29"/>
        <v/>
      </c>
      <c r="CD37" s="109" t="str">
        <f t="shared" si="29"/>
        <v/>
      </c>
      <c r="CE37" s="109" t="str">
        <f t="shared" si="29"/>
        <v/>
      </c>
      <c r="CF37" s="109" t="str">
        <f t="shared" si="20"/>
        <v/>
      </c>
      <c r="CG37" s="109" t="str">
        <f t="shared" si="23"/>
        <v/>
      </c>
      <c r="CH37" s="122" t="str">
        <f t="shared" si="21"/>
        <v/>
      </c>
      <c r="CI37" s="122" t="str">
        <f t="shared" si="22"/>
        <v/>
      </c>
    </row>
    <row r="38" spans="1:87" x14ac:dyDescent="0.2">
      <c r="A38" s="265"/>
      <c r="B38" s="267"/>
      <c r="C38" s="266"/>
      <c r="D38" s="267"/>
      <c r="E38" s="267"/>
      <c r="F38" s="267"/>
      <c r="G38" s="267"/>
      <c r="H38" s="267"/>
      <c r="I38" s="189" t="str">
        <f t="shared" si="2"/>
        <v/>
      </c>
      <c r="J38" s="186">
        <f t="shared" ca="1" si="3"/>
        <v>0</v>
      </c>
      <c r="K38" s="186">
        <f t="shared" ca="1" si="4"/>
        <v>0</v>
      </c>
      <c r="L38" s="186">
        <f t="shared" ca="1" si="5"/>
        <v>0</v>
      </c>
      <c r="M38" s="186">
        <f t="shared" ca="1" si="6"/>
        <v>0</v>
      </c>
      <c r="N38" s="186">
        <f t="shared" ca="1" si="7"/>
        <v>0</v>
      </c>
      <c r="O38" s="186">
        <f t="shared" si="8"/>
        <v>0</v>
      </c>
      <c r="P38" s="190" t="str">
        <f t="shared" si="9"/>
        <v xml:space="preserve"> </v>
      </c>
      <c r="Q38" s="187" t="str">
        <f t="shared" si="10"/>
        <v/>
      </c>
      <c r="R38" s="187" t="str">
        <f t="shared" si="11"/>
        <v/>
      </c>
      <c r="S38" s="188">
        <f t="shared" si="12"/>
        <v>0</v>
      </c>
      <c r="T38" s="154"/>
      <c r="V38" s="220" t="str">
        <f t="shared" si="13"/>
        <v/>
      </c>
      <c r="X38" s="9">
        <v>21</v>
      </c>
      <c r="Y38" s="126" t="str">
        <f t="shared" ref="Y38:AH47" si="30">IF($C38="","",VLOOKUP($C38,ListPrice,Y$15,FALSE))</f>
        <v/>
      </c>
      <c r="Z38" s="109" t="str">
        <f t="shared" si="30"/>
        <v/>
      </c>
      <c r="AA38" s="109" t="str">
        <f t="shared" si="30"/>
        <v/>
      </c>
      <c r="AB38" s="109" t="str">
        <f t="shared" si="30"/>
        <v/>
      </c>
      <c r="AC38" s="109" t="str">
        <f t="shared" si="30"/>
        <v/>
      </c>
      <c r="AD38" s="109" t="str">
        <f t="shared" si="30"/>
        <v/>
      </c>
      <c r="AE38" s="109" t="str">
        <f t="shared" si="30"/>
        <v/>
      </c>
      <c r="AF38" s="109" t="str">
        <f t="shared" si="30"/>
        <v/>
      </c>
      <c r="AG38" s="109" t="str">
        <f t="shared" si="30"/>
        <v/>
      </c>
      <c r="AH38" s="109" t="str">
        <f t="shared" si="30"/>
        <v/>
      </c>
      <c r="AI38" s="109" t="str">
        <f t="shared" ref="AI38:AR47" si="31">IF($C38="","",VLOOKUP($C38,ListPrice,AI$15,FALSE))</f>
        <v/>
      </c>
      <c r="AJ38" s="109" t="str">
        <f t="shared" si="31"/>
        <v/>
      </c>
      <c r="AK38" s="109" t="str">
        <f t="shared" si="31"/>
        <v/>
      </c>
      <c r="AL38" s="109" t="str">
        <f t="shared" si="31"/>
        <v/>
      </c>
      <c r="AM38" s="109" t="str">
        <f t="shared" si="31"/>
        <v/>
      </c>
      <c r="AN38" s="109" t="str">
        <f t="shared" si="31"/>
        <v/>
      </c>
      <c r="AO38" s="109" t="str">
        <f t="shared" si="31"/>
        <v/>
      </c>
      <c r="AP38" s="109" t="str">
        <f t="shared" si="31"/>
        <v/>
      </c>
      <c r="AQ38" s="109" t="str">
        <f t="shared" si="31"/>
        <v/>
      </c>
      <c r="AR38" s="109" t="str">
        <f t="shared" si="31"/>
        <v/>
      </c>
      <c r="AS38" s="109" t="str">
        <f t="shared" ref="AS38:BB47" si="32">IF($C38="","",VLOOKUP($C38,ListPrice,AS$15,FALSE))</f>
        <v/>
      </c>
      <c r="AT38" s="109" t="str">
        <f t="shared" si="32"/>
        <v/>
      </c>
      <c r="AU38" s="109" t="str">
        <f t="shared" si="32"/>
        <v/>
      </c>
      <c r="AV38" s="109" t="str">
        <f t="shared" si="32"/>
        <v/>
      </c>
      <c r="AW38" s="109" t="str">
        <f t="shared" si="32"/>
        <v/>
      </c>
      <c r="AX38" s="109" t="str">
        <f t="shared" si="32"/>
        <v/>
      </c>
      <c r="AY38" s="109" t="str">
        <f t="shared" si="32"/>
        <v/>
      </c>
      <c r="AZ38" s="109" t="str">
        <f t="shared" si="32"/>
        <v/>
      </c>
      <c r="BA38" s="109" t="str">
        <f t="shared" si="32"/>
        <v/>
      </c>
      <c r="BB38" s="109" t="str">
        <f t="shared" si="32"/>
        <v/>
      </c>
      <c r="BC38" s="109" t="str">
        <f t="shared" ref="BC38:BL47" si="33">IF($C38="","",VLOOKUP($C38,ListPrice,BC$15,FALSE))</f>
        <v/>
      </c>
      <c r="BD38" s="109" t="str">
        <f t="shared" si="33"/>
        <v/>
      </c>
      <c r="BE38" s="109" t="str">
        <f t="shared" si="33"/>
        <v/>
      </c>
      <c r="BF38" s="109" t="str">
        <f t="shared" si="33"/>
        <v/>
      </c>
      <c r="BG38" s="109" t="str">
        <f t="shared" si="33"/>
        <v/>
      </c>
      <c r="BH38" s="109" t="str">
        <f t="shared" si="33"/>
        <v/>
      </c>
      <c r="BI38" s="110" t="str">
        <f t="shared" si="33"/>
        <v/>
      </c>
      <c r="BJ38" s="110" t="str">
        <f t="shared" si="33"/>
        <v/>
      </c>
      <c r="BK38" s="110" t="str">
        <f t="shared" si="33"/>
        <v/>
      </c>
      <c r="BL38" s="110" t="str">
        <f t="shared" si="33"/>
        <v/>
      </c>
      <c r="BM38" s="109" t="str">
        <f t="shared" ref="BM38:BV47" si="34">IF($C38="","",VLOOKUP($C38,ListPrice,BM$15,FALSE))</f>
        <v/>
      </c>
      <c r="BN38" s="109" t="str">
        <f t="shared" si="34"/>
        <v/>
      </c>
      <c r="BO38" s="109" t="str">
        <f t="shared" si="34"/>
        <v/>
      </c>
      <c r="BP38" s="109" t="str">
        <f t="shared" si="34"/>
        <v/>
      </c>
      <c r="BQ38" s="109" t="str">
        <f t="shared" si="34"/>
        <v/>
      </c>
      <c r="BR38" s="109" t="str">
        <f t="shared" si="34"/>
        <v/>
      </c>
      <c r="BS38" s="109" t="str">
        <f t="shared" si="34"/>
        <v/>
      </c>
      <c r="BT38" s="109" t="str">
        <f t="shared" si="34"/>
        <v/>
      </c>
      <c r="BU38" s="109" t="str">
        <f t="shared" si="34"/>
        <v/>
      </c>
      <c r="BV38" s="109" t="str">
        <f t="shared" si="34"/>
        <v/>
      </c>
      <c r="BW38" s="109" t="str">
        <f t="shared" ref="BW38:CE47" si="35">IF($C38="","",VLOOKUP($C38,ListPrice,BW$15,FALSE))</f>
        <v/>
      </c>
      <c r="BX38" s="109" t="str">
        <f t="shared" si="35"/>
        <v/>
      </c>
      <c r="BY38" s="109" t="str">
        <f t="shared" si="35"/>
        <v/>
      </c>
      <c r="BZ38" s="109" t="str">
        <f t="shared" si="35"/>
        <v/>
      </c>
      <c r="CA38" s="109" t="str">
        <f t="shared" si="35"/>
        <v/>
      </c>
      <c r="CB38" s="109" t="str">
        <f t="shared" si="35"/>
        <v/>
      </c>
      <c r="CC38" s="109" t="str">
        <f t="shared" si="35"/>
        <v/>
      </c>
      <c r="CD38" s="109" t="str">
        <f t="shared" si="35"/>
        <v/>
      </c>
      <c r="CE38" s="109" t="str">
        <f t="shared" si="35"/>
        <v/>
      </c>
      <c r="CF38" s="109" t="str">
        <f t="shared" si="20"/>
        <v/>
      </c>
      <c r="CG38" s="109" t="str">
        <f t="shared" si="23"/>
        <v/>
      </c>
      <c r="CH38" s="122" t="str">
        <f t="shared" si="21"/>
        <v/>
      </c>
      <c r="CI38" s="122" t="str">
        <f t="shared" si="22"/>
        <v/>
      </c>
    </row>
    <row r="39" spans="1:87" x14ac:dyDescent="0.2">
      <c r="A39" s="265"/>
      <c r="B39" s="267"/>
      <c r="C39" s="266"/>
      <c r="D39" s="267"/>
      <c r="E39" s="267"/>
      <c r="F39" s="267"/>
      <c r="G39" s="267"/>
      <c r="H39" s="267"/>
      <c r="I39" s="189" t="str">
        <f t="shared" si="2"/>
        <v/>
      </c>
      <c r="J39" s="186">
        <f t="shared" ca="1" si="3"/>
        <v>0</v>
      </c>
      <c r="K39" s="186">
        <f t="shared" ca="1" si="4"/>
        <v>0</v>
      </c>
      <c r="L39" s="186">
        <f t="shared" ca="1" si="5"/>
        <v>0</v>
      </c>
      <c r="M39" s="186">
        <f t="shared" ca="1" si="6"/>
        <v>0</v>
      </c>
      <c r="N39" s="186">
        <f t="shared" ca="1" si="7"/>
        <v>0</v>
      </c>
      <c r="O39" s="186">
        <f t="shared" si="8"/>
        <v>0</v>
      </c>
      <c r="P39" s="190" t="str">
        <f t="shared" si="9"/>
        <v xml:space="preserve"> </v>
      </c>
      <c r="Q39" s="187" t="str">
        <f t="shared" si="10"/>
        <v/>
      </c>
      <c r="R39" s="187" t="str">
        <f t="shared" si="11"/>
        <v/>
      </c>
      <c r="S39" s="188">
        <f t="shared" si="12"/>
        <v>0</v>
      </c>
      <c r="T39" s="154"/>
      <c r="V39" s="220" t="str">
        <f t="shared" si="13"/>
        <v/>
      </c>
      <c r="X39" s="9">
        <v>22</v>
      </c>
      <c r="Y39" s="126" t="str">
        <f t="shared" si="30"/>
        <v/>
      </c>
      <c r="Z39" s="109" t="str">
        <f t="shared" si="30"/>
        <v/>
      </c>
      <c r="AA39" s="109" t="str">
        <f t="shared" si="30"/>
        <v/>
      </c>
      <c r="AB39" s="109" t="str">
        <f t="shared" si="30"/>
        <v/>
      </c>
      <c r="AC39" s="109" t="str">
        <f t="shared" si="30"/>
        <v/>
      </c>
      <c r="AD39" s="109" t="str">
        <f t="shared" si="30"/>
        <v/>
      </c>
      <c r="AE39" s="109" t="str">
        <f t="shared" si="30"/>
        <v/>
      </c>
      <c r="AF39" s="109" t="str">
        <f t="shared" si="30"/>
        <v/>
      </c>
      <c r="AG39" s="109" t="str">
        <f t="shared" si="30"/>
        <v/>
      </c>
      <c r="AH39" s="109" t="str">
        <f t="shared" si="30"/>
        <v/>
      </c>
      <c r="AI39" s="109" t="str">
        <f t="shared" si="31"/>
        <v/>
      </c>
      <c r="AJ39" s="109" t="str">
        <f t="shared" si="31"/>
        <v/>
      </c>
      <c r="AK39" s="109" t="str">
        <f t="shared" si="31"/>
        <v/>
      </c>
      <c r="AL39" s="109" t="str">
        <f t="shared" si="31"/>
        <v/>
      </c>
      <c r="AM39" s="109" t="str">
        <f t="shared" si="31"/>
        <v/>
      </c>
      <c r="AN39" s="109" t="str">
        <f t="shared" si="31"/>
        <v/>
      </c>
      <c r="AO39" s="109" t="str">
        <f t="shared" si="31"/>
        <v/>
      </c>
      <c r="AP39" s="109" t="str">
        <f t="shared" si="31"/>
        <v/>
      </c>
      <c r="AQ39" s="109" t="str">
        <f t="shared" si="31"/>
        <v/>
      </c>
      <c r="AR39" s="109" t="str">
        <f t="shared" si="31"/>
        <v/>
      </c>
      <c r="AS39" s="109" t="str">
        <f t="shared" si="32"/>
        <v/>
      </c>
      <c r="AT39" s="109" t="str">
        <f t="shared" si="32"/>
        <v/>
      </c>
      <c r="AU39" s="109" t="str">
        <f t="shared" si="32"/>
        <v/>
      </c>
      <c r="AV39" s="109" t="str">
        <f t="shared" si="32"/>
        <v/>
      </c>
      <c r="AW39" s="109" t="str">
        <f t="shared" si="32"/>
        <v/>
      </c>
      <c r="AX39" s="109" t="str">
        <f t="shared" si="32"/>
        <v/>
      </c>
      <c r="AY39" s="109" t="str">
        <f t="shared" si="32"/>
        <v/>
      </c>
      <c r="AZ39" s="109" t="str">
        <f t="shared" si="32"/>
        <v/>
      </c>
      <c r="BA39" s="109" t="str">
        <f t="shared" si="32"/>
        <v/>
      </c>
      <c r="BB39" s="109" t="str">
        <f t="shared" si="32"/>
        <v/>
      </c>
      <c r="BC39" s="109" t="str">
        <f t="shared" si="33"/>
        <v/>
      </c>
      <c r="BD39" s="109" t="str">
        <f t="shared" si="33"/>
        <v/>
      </c>
      <c r="BE39" s="109" t="str">
        <f t="shared" si="33"/>
        <v/>
      </c>
      <c r="BF39" s="109" t="str">
        <f t="shared" si="33"/>
        <v/>
      </c>
      <c r="BG39" s="109" t="str">
        <f t="shared" si="33"/>
        <v/>
      </c>
      <c r="BH39" s="109" t="str">
        <f t="shared" si="33"/>
        <v/>
      </c>
      <c r="BI39" s="110" t="str">
        <f t="shared" si="33"/>
        <v/>
      </c>
      <c r="BJ39" s="110" t="str">
        <f t="shared" si="33"/>
        <v/>
      </c>
      <c r="BK39" s="110" t="str">
        <f t="shared" si="33"/>
        <v/>
      </c>
      <c r="BL39" s="110" t="str">
        <f t="shared" si="33"/>
        <v/>
      </c>
      <c r="BM39" s="109" t="str">
        <f t="shared" si="34"/>
        <v/>
      </c>
      <c r="BN39" s="109" t="str">
        <f t="shared" si="34"/>
        <v/>
      </c>
      <c r="BO39" s="109" t="str">
        <f t="shared" si="34"/>
        <v/>
      </c>
      <c r="BP39" s="109" t="str">
        <f t="shared" si="34"/>
        <v/>
      </c>
      <c r="BQ39" s="109" t="str">
        <f t="shared" si="34"/>
        <v/>
      </c>
      <c r="BR39" s="109" t="str">
        <f t="shared" si="34"/>
        <v/>
      </c>
      <c r="BS39" s="109" t="str">
        <f t="shared" si="34"/>
        <v/>
      </c>
      <c r="BT39" s="109" t="str">
        <f t="shared" si="34"/>
        <v/>
      </c>
      <c r="BU39" s="109" t="str">
        <f t="shared" si="34"/>
        <v/>
      </c>
      <c r="BV39" s="109" t="str">
        <f t="shared" si="34"/>
        <v/>
      </c>
      <c r="BW39" s="109" t="str">
        <f t="shared" si="35"/>
        <v/>
      </c>
      <c r="BX39" s="109" t="str">
        <f t="shared" si="35"/>
        <v/>
      </c>
      <c r="BY39" s="109" t="str">
        <f t="shared" si="35"/>
        <v/>
      </c>
      <c r="BZ39" s="109" t="str">
        <f t="shared" si="35"/>
        <v/>
      </c>
      <c r="CA39" s="109" t="str">
        <f t="shared" si="35"/>
        <v/>
      </c>
      <c r="CB39" s="109" t="str">
        <f t="shared" si="35"/>
        <v/>
      </c>
      <c r="CC39" s="109" t="str">
        <f t="shared" si="35"/>
        <v/>
      </c>
      <c r="CD39" s="109" t="str">
        <f t="shared" si="35"/>
        <v/>
      </c>
      <c r="CE39" s="109" t="str">
        <f t="shared" si="35"/>
        <v/>
      </c>
      <c r="CF39" s="109" t="str">
        <f t="shared" si="20"/>
        <v/>
      </c>
      <c r="CG39" s="109" t="str">
        <f t="shared" si="23"/>
        <v/>
      </c>
      <c r="CH39" s="122" t="str">
        <f t="shared" si="21"/>
        <v/>
      </c>
      <c r="CI39" s="122" t="str">
        <f t="shared" si="22"/>
        <v/>
      </c>
    </row>
    <row r="40" spans="1:87" x14ac:dyDescent="0.2">
      <c r="A40" s="265"/>
      <c r="B40" s="267"/>
      <c r="C40" s="266"/>
      <c r="D40" s="267"/>
      <c r="E40" s="267"/>
      <c r="F40" s="267"/>
      <c r="G40" s="267"/>
      <c r="H40" s="267"/>
      <c r="I40" s="189" t="str">
        <f t="shared" si="2"/>
        <v/>
      </c>
      <c r="J40" s="186">
        <f t="shared" ca="1" si="3"/>
        <v>0</v>
      </c>
      <c r="K40" s="186">
        <f t="shared" ca="1" si="4"/>
        <v>0</v>
      </c>
      <c r="L40" s="186">
        <f t="shared" ca="1" si="5"/>
        <v>0</v>
      </c>
      <c r="M40" s="186">
        <f t="shared" ca="1" si="6"/>
        <v>0</v>
      </c>
      <c r="N40" s="186">
        <f t="shared" ca="1" si="7"/>
        <v>0</v>
      </c>
      <c r="O40" s="186">
        <f t="shared" si="8"/>
        <v>0</v>
      </c>
      <c r="P40" s="190" t="str">
        <f t="shared" si="9"/>
        <v xml:space="preserve"> </v>
      </c>
      <c r="Q40" s="187" t="str">
        <f t="shared" si="10"/>
        <v/>
      </c>
      <c r="R40" s="187" t="str">
        <f t="shared" si="11"/>
        <v/>
      </c>
      <c r="S40" s="188">
        <f t="shared" si="12"/>
        <v>0</v>
      </c>
      <c r="T40" s="154"/>
      <c r="V40" s="220" t="str">
        <f t="shared" si="13"/>
        <v/>
      </c>
      <c r="X40" s="9">
        <v>23</v>
      </c>
      <c r="Y40" s="126" t="str">
        <f t="shared" si="30"/>
        <v/>
      </c>
      <c r="Z40" s="109" t="str">
        <f t="shared" si="30"/>
        <v/>
      </c>
      <c r="AA40" s="109" t="str">
        <f t="shared" si="30"/>
        <v/>
      </c>
      <c r="AB40" s="109" t="str">
        <f t="shared" si="30"/>
        <v/>
      </c>
      <c r="AC40" s="109" t="str">
        <f t="shared" si="30"/>
        <v/>
      </c>
      <c r="AD40" s="109" t="str">
        <f t="shared" si="30"/>
        <v/>
      </c>
      <c r="AE40" s="109" t="str">
        <f t="shared" si="30"/>
        <v/>
      </c>
      <c r="AF40" s="109" t="str">
        <f t="shared" si="30"/>
        <v/>
      </c>
      <c r="AG40" s="109" t="str">
        <f t="shared" si="30"/>
        <v/>
      </c>
      <c r="AH40" s="109" t="str">
        <f t="shared" si="30"/>
        <v/>
      </c>
      <c r="AI40" s="109" t="str">
        <f t="shared" si="31"/>
        <v/>
      </c>
      <c r="AJ40" s="109" t="str">
        <f t="shared" si="31"/>
        <v/>
      </c>
      <c r="AK40" s="109" t="str">
        <f t="shared" si="31"/>
        <v/>
      </c>
      <c r="AL40" s="109" t="str">
        <f t="shared" si="31"/>
        <v/>
      </c>
      <c r="AM40" s="109" t="str">
        <f t="shared" si="31"/>
        <v/>
      </c>
      <c r="AN40" s="109" t="str">
        <f t="shared" si="31"/>
        <v/>
      </c>
      <c r="AO40" s="109" t="str">
        <f t="shared" si="31"/>
        <v/>
      </c>
      <c r="AP40" s="109" t="str">
        <f t="shared" si="31"/>
        <v/>
      </c>
      <c r="AQ40" s="109" t="str">
        <f t="shared" si="31"/>
        <v/>
      </c>
      <c r="AR40" s="109" t="str">
        <f t="shared" si="31"/>
        <v/>
      </c>
      <c r="AS40" s="109" t="str">
        <f t="shared" si="32"/>
        <v/>
      </c>
      <c r="AT40" s="109" t="str">
        <f t="shared" si="32"/>
        <v/>
      </c>
      <c r="AU40" s="109" t="str">
        <f t="shared" si="32"/>
        <v/>
      </c>
      <c r="AV40" s="109" t="str">
        <f t="shared" si="32"/>
        <v/>
      </c>
      <c r="AW40" s="109" t="str">
        <f t="shared" si="32"/>
        <v/>
      </c>
      <c r="AX40" s="109" t="str">
        <f t="shared" si="32"/>
        <v/>
      </c>
      <c r="AY40" s="109" t="str">
        <f t="shared" si="32"/>
        <v/>
      </c>
      <c r="AZ40" s="109" t="str">
        <f t="shared" si="32"/>
        <v/>
      </c>
      <c r="BA40" s="109" t="str">
        <f t="shared" si="32"/>
        <v/>
      </c>
      <c r="BB40" s="109" t="str">
        <f t="shared" si="32"/>
        <v/>
      </c>
      <c r="BC40" s="109" t="str">
        <f t="shared" si="33"/>
        <v/>
      </c>
      <c r="BD40" s="109" t="str">
        <f t="shared" si="33"/>
        <v/>
      </c>
      <c r="BE40" s="109" t="str">
        <f t="shared" si="33"/>
        <v/>
      </c>
      <c r="BF40" s="109" t="str">
        <f t="shared" si="33"/>
        <v/>
      </c>
      <c r="BG40" s="109" t="str">
        <f t="shared" si="33"/>
        <v/>
      </c>
      <c r="BH40" s="109" t="str">
        <f t="shared" si="33"/>
        <v/>
      </c>
      <c r="BI40" s="110" t="str">
        <f t="shared" si="33"/>
        <v/>
      </c>
      <c r="BJ40" s="110" t="str">
        <f t="shared" si="33"/>
        <v/>
      </c>
      <c r="BK40" s="110" t="str">
        <f t="shared" si="33"/>
        <v/>
      </c>
      <c r="BL40" s="110" t="str">
        <f t="shared" si="33"/>
        <v/>
      </c>
      <c r="BM40" s="109" t="str">
        <f t="shared" si="34"/>
        <v/>
      </c>
      <c r="BN40" s="109" t="str">
        <f t="shared" si="34"/>
        <v/>
      </c>
      <c r="BO40" s="109" t="str">
        <f t="shared" si="34"/>
        <v/>
      </c>
      <c r="BP40" s="109" t="str">
        <f t="shared" si="34"/>
        <v/>
      </c>
      <c r="BQ40" s="109" t="str">
        <f t="shared" si="34"/>
        <v/>
      </c>
      <c r="BR40" s="109" t="str">
        <f t="shared" si="34"/>
        <v/>
      </c>
      <c r="BS40" s="109" t="str">
        <f t="shared" si="34"/>
        <v/>
      </c>
      <c r="BT40" s="109" t="str">
        <f t="shared" si="34"/>
        <v/>
      </c>
      <c r="BU40" s="109" t="str">
        <f t="shared" si="34"/>
        <v/>
      </c>
      <c r="BV40" s="109" t="str">
        <f t="shared" si="34"/>
        <v/>
      </c>
      <c r="BW40" s="109" t="str">
        <f t="shared" si="35"/>
        <v/>
      </c>
      <c r="BX40" s="109" t="str">
        <f t="shared" si="35"/>
        <v/>
      </c>
      <c r="BY40" s="109" t="str">
        <f t="shared" si="35"/>
        <v/>
      </c>
      <c r="BZ40" s="109" t="str">
        <f t="shared" si="35"/>
        <v/>
      </c>
      <c r="CA40" s="109" t="str">
        <f t="shared" si="35"/>
        <v/>
      </c>
      <c r="CB40" s="109" t="str">
        <f t="shared" si="35"/>
        <v/>
      </c>
      <c r="CC40" s="109" t="str">
        <f t="shared" si="35"/>
        <v/>
      </c>
      <c r="CD40" s="109" t="str">
        <f t="shared" si="35"/>
        <v/>
      </c>
      <c r="CE40" s="109" t="str">
        <f t="shared" si="35"/>
        <v/>
      </c>
      <c r="CF40" s="109" t="str">
        <f t="shared" si="20"/>
        <v/>
      </c>
      <c r="CG40" s="109" t="str">
        <f t="shared" si="23"/>
        <v/>
      </c>
      <c r="CH40" s="122" t="str">
        <f t="shared" si="21"/>
        <v/>
      </c>
      <c r="CI40" s="122" t="str">
        <f t="shared" si="22"/>
        <v/>
      </c>
    </row>
    <row r="41" spans="1:87" x14ac:dyDescent="0.2">
      <c r="A41" s="265"/>
      <c r="B41" s="267"/>
      <c r="C41" s="266"/>
      <c r="D41" s="267"/>
      <c r="E41" s="267"/>
      <c r="F41" s="267"/>
      <c r="G41" s="267"/>
      <c r="H41" s="267"/>
      <c r="I41" s="189" t="str">
        <f t="shared" si="2"/>
        <v/>
      </c>
      <c r="J41" s="186">
        <f t="shared" ca="1" si="3"/>
        <v>0</v>
      </c>
      <c r="K41" s="186">
        <f t="shared" ca="1" si="4"/>
        <v>0</v>
      </c>
      <c r="L41" s="186">
        <f t="shared" ca="1" si="5"/>
        <v>0</v>
      </c>
      <c r="M41" s="186">
        <f t="shared" ca="1" si="6"/>
        <v>0</v>
      </c>
      <c r="N41" s="186">
        <f t="shared" ca="1" si="7"/>
        <v>0</v>
      </c>
      <c r="O41" s="186">
        <f t="shared" si="8"/>
        <v>0</v>
      </c>
      <c r="P41" s="190" t="str">
        <f t="shared" si="9"/>
        <v xml:space="preserve"> </v>
      </c>
      <c r="Q41" s="187" t="str">
        <f t="shared" si="10"/>
        <v/>
      </c>
      <c r="R41" s="187" t="str">
        <f t="shared" si="11"/>
        <v/>
      </c>
      <c r="S41" s="188">
        <f t="shared" si="12"/>
        <v>0</v>
      </c>
      <c r="T41" s="154"/>
      <c r="V41" s="220" t="str">
        <f t="shared" si="13"/>
        <v/>
      </c>
      <c r="X41" s="9">
        <v>24</v>
      </c>
      <c r="Y41" s="126" t="str">
        <f t="shared" si="30"/>
        <v/>
      </c>
      <c r="Z41" s="109" t="str">
        <f t="shared" si="30"/>
        <v/>
      </c>
      <c r="AA41" s="109" t="str">
        <f t="shared" si="30"/>
        <v/>
      </c>
      <c r="AB41" s="109" t="str">
        <f t="shared" si="30"/>
        <v/>
      </c>
      <c r="AC41" s="109" t="str">
        <f t="shared" si="30"/>
        <v/>
      </c>
      <c r="AD41" s="109" t="str">
        <f t="shared" si="30"/>
        <v/>
      </c>
      <c r="AE41" s="109" t="str">
        <f t="shared" si="30"/>
        <v/>
      </c>
      <c r="AF41" s="109" t="str">
        <f t="shared" si="30"/>
        <v/>
      </c>
      <c r="AG41" s="109" t="str">
        <f t="shared" si="30"/>
        <v/>
      </c>
      <c r="AH41" s="109" t="str">
        <f t="shared" si="30"/>
        <v/>
      </c>
      <c r="AI41" s="109" t="str">
        <f t="shared" si="31"/>
        <v/>
      </c>
      <c r="AJ41" s="109" t="str">
        <f t="shared" si="31"/>
        <v/>
      </c>
      <c r="AK41" s="109" t="str">
        <f t="shared" si="31"/>
        <v/>
      </c>
      <c r="AL41" s="109" t="str">
        <f t="shared" si="31"/>
        <v/>
      </c>
      <c r="AM41" s="109" t="str">
        <f t="shared" si="31"/>
        <v/>
      </c>
      <c r="AN41" s="109" t="str">
        <f t="shared" si="31"/>
        <v/>
      </c>
      <c r="AO41" s="109" t="str">
        <f t="shared" si="31"/>
        <v/>
      </c>
      <c r="AP41" s="109" t="str">
        <f t="shared" si="31"/>
        <v/>
      </c>
      <c r="AQ41" s="109" t="str">
        <f t="shared" si="31"/>
        <v/>
      </c>
      <c r="AR41" s="109" t="str">
        <f t="shared" si="31"/>
        <v/>
      </c>
      <c r="AS41" s="109" t="str">
        <f t="shared" si="32"/>
        <v/>
      </c>
      <c r="AT41" s="109" t="str">
        <f t="shared" si="32"/>
        <v/>
      </c>
      <c r="AU41" s="109" t="str">
        <f t="shared" si="32"/>
        <v/>
      </c>
      <c r="AV41" s="109" t="str">
        <f t="shared" si="32"/>
        <v/>
      </c>
      <c r="AW41" s="109" t="str">
        <f t="shared" si="32"/>
        <v/>
      </c>
      <c r="AX41" s="109" t="str">
        <f t="shared" si="32"/>
        <v/>
      </c>
      <c r="AY41" s="109" t="str">
        <f t="shared" si="32"/>
        <v/>
      </c>
      <c r="AZ41" s="109" t="str">
        <f t="shared" si="32"/>
        <v/>
      </c>
      <c r="BA41" s="109" t="str">
        <f t="shared" si="32"/>
        <v/>
      </c>
      <c r="BB41" s="109" t="str">
        <f t="shared" si="32"/>
        <v/>
      </c>
      <c r="BC41" s="109" t="str">
        <f t="shared" si="33"/>
        <v/>
      </c>
      <c r="BD41" s="109" t="str">
        <f t="shared" si="33"/>
        <v/>
      </c>
      <c r="BE41" s="109" t="str">
        <f t="shared" si="33"/>
        <v/>
      </c>
      <c r="BF41" s="109" t="str">
        <f t="shared" si="33"/>
        <v/>
      </c>
      <c r="BG41" s="109" t="str">
        <f t="shared" si="33"/>
        <v/>
      </c>
      <c r="BH41" s="109" t="str">
        <f t="shared" si="33"/>
        <v/>
      </c>
      <c r="BI41" s="110" t="str">
        <f t="shared" si="33"/>
        <v/>
      </c>
      <c r="BJ41" s="110" t="str">
        <f t="shared" si="33"/>
        <v/>
      </c>
      <c r="BK41" s="110" t="str">
        <f t="shared" si="33"/>
        <v/>
      </c>
      <c r="BL41" s="110" t="str">
        <f t="shared" si="33"/>
        <v/>
      </c>
      <c r="BM41" s="109" t="str">
        <f t="shared" si="34"/>
        <v/>
      </c>
      <c r="BN41" s="109" t="str">
        <f t="shared" si="34"/>
        <v/>
      </c>
      <c r="BO41" s="109" t="str">
        <f t="shared" si="34"/>
        <v/>
      </c>
      <c r="BP41" s="109" t="str">
        <f t="shared" si="34"/>
        <v/>
      </c>
      <c r="BQ41" s="109" t="str">
        <f t="shared" si="34"/>
        <v/>
      </c>
      <c r="BR41" s="109" t="str">
        <f t="shared" si="34"/>
        <v/>
      </c>
      <c r="BS41" s="109" t="str">
        <f t="shared" si="34"/>
        <v/>
      </c>
      <c r="BT41" s="109" t="str">
        <f t="shared" si="34"/>
        <v/>
      </c>
      <c r="BU41" s="109" t="str">
        <f t="shared" si="34"/>
        <v/>
      </c>
      <c r="BV41" s="109" t="str">
        <f t="shared" si="34"/>
        <v/>
      </c>
      <c r="BW41" s="109" t="str">
        <f t="shared" si="35"/>
        <v/>
      </c>
      <c r="BX41" s="109" t="str">
        <f t="shared" si="35"/>
        <v/>
      </c>
      <c r="BY41" s="109" t="str">
        <f t="shared" si="35"/>
        <v/>
      </c>
      <c r="BZ41" s="109" t="str">
        <f t="shared" si="35"/>
        <v/>
      </c>
      <c r="CA41" s="109" t="str">
        <f t="shared" si="35"/>
        <v/>
      </c>
      <c r="CB41" s="109" t="str">
        <f t="shared" si="35"/>
        <v/>
      </c>
      <c r="CC41" s="109" t="str">
        <f t="shared" si="35"/>
        <v/>
      </c>
      <c r="CD41" s="109" t="str">
        <f t="shared" si="35"/>
        <v/>
      </c>
      <c r="CE41" s="109" t="str">
        <f t="shared" si="35"/>
        <v/>
      </c>
      <c r="CF41" s="109" t="str">
        <f t="shared" si="20"/>
        <v/>
      </c>
      <c r="CG41" s="109" t="str">
        <f t="shared" si="23"/>
        <v/>
      </c>
      <c r="CH41" s="122" t="str">
        <f t="shared" si="21"/>
        <v/>
      </c>
      <c r="CI41" s="122" t="str">
        <f t="shared" si="22"/>
        <v/>
      </c>
    </row>
    <row r="42" spans="1:87" x14ac:dyDescent="0.2">
      <c r="A42" s="265"/>
      <c r="B42" s="267"/>
      <c r="C42" s="266"/>
      <c r="D42" s="267"/>
      <c r="E42" s="267"/>
      <c r="F42" s="267"/>
      <c r="G42" s="267"/>
      <c r="H42" s="267"/>
      <c r="I42" s="189" t="str">
        <f t="shared" si="2"/>
        <v/>
      </c>
      <c r="J42" s="186">
        <f t="shared" ca="1" si="3"/>
        <v>0</v>
      </c>
      <c r="K42" s="186">
        <f t="shared" ca="1" si="4"/>
        <v>0</v>
      </c>
      <c r="L42" s="186">
        <f t="shared" ca="1" si="5"/>
        <v>0</v>
      </c>
      <c r="M42" s="186">
        <f t="shared" ca="1" si="6"/>
        <v>0</v>
      </c>
      <c r="N42" s="186">
        <f t="shared" ca="1" si="7"/>
        <v>0</v>
      </c>
      <c r="O42" s="186">
        <f t="shared" si="8"/>
        <v>0</v>
      </c>
      <c r="P42" s="190" t="str">
        <f t="shared" si="9"/>
        <v xml:space="preserve"> </v>
      </c>
      <c r="Q42" s="187" t="str">
        <f t="shared" si="10"/>
        <v/>
      </c>
      <c r="R42" s="187" t="str">
        <f t="shared" si="11"/>
        <v/>
      </c>
      <c r="S42" s="188">
        <f t="shared" si="12"/>
        <v>0</v>
      </c>
      <c r="T42" s="154"/>
      <c r="V42" s="220" t="str">
        <f t="shared" si="13"/>
        <v/>
      </c>
      <c r="X42" s="9">
        <v>25</v>
      </c>
      <c r="Y42" s="126" t="str">
        <f t="shared" si="30"/>
        <v/>
      </c>
      <c r="Z42" s="109" t="str">
        <f t="shared" si="30"/>
        <v/>
      </c>
      <c r="AA42" s="109" t="str">
        <f t="shared" si="30"/>
        <v/>
      </c>
      <c r="AB42" s="109" t="str">
        <f t="shared" si="30"/>
        <v/>
      </c>
      <c r="AC42" s="109" t="str">
        <f t="shared" si="30"/>
        <v/>
      </c>
      <c r="AD42" s="109" t="str">
        <f t="shared" si="30"/>
        <v/>
      </c>
      <c r="AE42" s="109" t="str">
        <f t="shared" si="30"/>
        <v/>
      </c>
      <c r="AF42" s="109" t="str">
        <f t="shared" si="30"/>
        <v/>
      </c>
      <c r="AG42" s="109" t="str">
        <f t="shared" si="30"/>
        <v/>
      </c>
      <c r="AH42" s="109" t="str">
        <f t="shared" si="30"/>
        <v/>
      </c>
      <c r="AI42" s="109" t="str">
        <f t="shared" si="31"/>
        <v/>
      </c>
      <c r="AJ42" s="109" t="str">
        <f t="shared" si="31"/>
        <v/>
      </c>
      <c r="AK42" s="109" t="str">
        <f t="shared" si="31"/>
        <v/>
      </c>
      <c r="AL42" s="109" t="str">
        <f t="shared" si="31"/>
        <v/>
      </c>
      <c r="AM42" s="109" t="str">
        <f t="shared" si="31"/>
        <v/>
      </c>
      <c r="AN42" s="109" t="str">
        <f t="shared" si="31"/>
        <v/>
      </c>
      <c r="AO42" s="109" t="str">
        <f t="shared" si="31"/>
        <v/>
      </c>
      <c r="AP42" s="109" t="str">
        <f t="shared" si="31"/>
        <v/>
      </c>
      <c r="AQ42" s="109" t="str">
        <f t="shared" si="31"/>
        <v/>
      </c>
      <c r="AR42" s="109" t="str">
        <f t="shared" si="31"/>
        <v/>
      </c>
      <c r="AS42" s="109" t="str">
        <f t="shared" si="32"/>
        <v/>
      </c>
      <c r="AT42" s="109" t="str">
        <f t="shared" si="32"/>
        <v/>
      </c>
      <c r="AU42" s="109" t="str">
        <f t="shared" si="32"/>
        <v/>
      </c>
      <c r="AV42" s="109" t="str">
        <f t="shared" si="32"/>
        <v/>
      </c>
      <c r="AW42" s="109" t="str">
        <f t="shared" si="32"/>
        <v/>
      </c>
      <c r="AX42" s="109" t="str">
        <f t="shared" si="32"/>
        <v/>
      </c>
      <c r="AY42" s="109" t="str">
        <f t="shared" si="32"/>
        <v/>
      </c>
      <c r="AZ42" s="109" t="str">
        <f t="shared" si="32"/>
        <v/>
      </c>
      <c r="BA42" s="109" t="str">
        <f t="shared" si="32"/>
        <v/>
      </c>
      <c r="BB42" s="109" t="str">
        <f t="shared" si="32"/>
        <v/>
      </c>
      <c r="BC42" s="109" t="str">
        <f t="shared" si="33"/>
        <v/>
      </c>
      <c r="BD42" s="109" t="str">
        <f t="shared" si="33"/>
        <v/>
      </c>
      <c r="BE42" s="109" t="str">
        <f t="shared" si="33"/>
        <v/>
      </c>
      <c r="BF42" s="109" t="str">
        <f t="shared" si="33"/>
        <v/>
      </c>
      <c r="BG42" s="109" t="str">
        <f t="shared" si="33"/>
        <v/>
      </c>
      <c r="BH42" s="109" t="str">
        <f t="shared" si="33"/>
        <v/>
      </c>
      <c r="BI42" s="110" t="str">
        <f t="shared" si="33"/>
        <v/>
      </c>
      <c r="BJ42" s="110" t="str">
        <f t="shared" si="33"/>
        <v/>
      </c>
      <c r="BK42" s="110" t="str">
        <f t="shared" si="33"/>
        <v/>
      </c>
      <c r="BL42" s="110" t="str">
        <f t="shared" si="33"/>
        <v/>
      </c>
      <c r="BM42" s="109" t="str">
        <f t="shared" si="34"/>
        <v/>
      </c>
      <c r="BN42" s="109" t="str">
        <f t="shared" si="34"/>
        <v/>
      </c>
      <c r="BO42" s="109" t="str">
        <f t="shared" si="34"/>
        <v/>
      </c>
      <c r="BP42" s="109" t="str">
        <f t="shared" si="34"/>
        <v/>
      </c>
      <c r="BQ42" s="109" t="str">
        <f t="shared" si="34"/>
        <v/>
      </c>
      <c r="BR42" s="109" t="str">
        <f t="shared" si="34"/>
        <v/>
      </c>
      <c r="BS42" s="109" t="str">
        <f t="shared" si="34"/>
        <v/>
      </c>
      <c r="BT42" s="109" t="str">
        <f t="shared" si="34"/>
        <v/>
      </c>
      <c r="BU42" s="109" t="str">
        <f t="shared" si="34"/>
        <v/>
      </c>
      <c r="BV42" s="109" t="str">
        <f t="shared" si="34"/>
        <v/>
      </c>
      <c r="BW42" s="109" t="str">
        <f t="shared" si="35"/>
        <v/>
      </c>
      <c r="BX42" s="109" t="str">
        <f t="shared" si="35"/>
        <v/>
      </c>
      <c r="BY42" s="109" t="str">
        <f t="shared" si="35"/>
        <v/>
      </c>
      <c r="BZ42" s="109" t="str">
        <f t="shared" si="35"/>
        <v/>
      </c>
      <c r="CA42" s="109" t="str">
        <f t="shared" si="35"/>
        <v/>
      </c>
      <c r="CB42" s="109" t="str">
        <f t="shared" si="35"/>
        <v/>
      </c>
      <c r="CC42" s="109" t="str">
        <f t="shared" si="35"/>
        <v/>
      </c>
      <c r="CD42" s="109" t="str">
        <f t="shared" si="35"/>
        <v/>
      </c>
      <c r="CE42" s="109" t="str">
        <f t="shared" si="35"/>
        <v/>
      </c>
      <c r="CF42" s="109" t="str">
        <f t="shared" si="20"/>
        <v/>
      </c>
      <c r="CG42" s="109" t="str">
        <f t="shared" si="23"/>
        <v/>
      </c>
      <c r="CH42" s="122" t="str">
        <f t="shared" si="21"/>
        <v/>
      </c>
      <c r="CI42" s="122" t="str">
        <f t="shared" si="22"/>
        <v/>
      </c>
    </row>
    <row r="43" spans="1:87" x14ac:dyDescent="0.2">
      <c r="A43" s="265"/>
      <c r="B43" s="267"/>
      <c r="C43" s="266"/>
      <c r="D43" s="267"/>
      <c r="E43" s="267"/>
      <c r="F43" s="267"/>
      <c r="G43" s="267"/>
      <c r="H43" s="267"/>
      <c r="I43" s="189" t="str">
        <f t="shared" si="2"/>
        <v/>
      </c>
      <c r="J43" s="186">
        <f t="shared" ca="1" si="3"/>
        <v>0</v>
      </c>
      <c r="K43" s="186">
        <f t="shared" ca="1" si="4"/>
        <v>0</v>
      </c>
      <c r="L43" s="186">
        <f t="shared" ca="1" si="5"/>
        <v>0</v>
      </c>
      <c r="M43" s="186">
        <f t="shared" ca="1" si="6"/>
        <v>0</v>
      </c>
      <c r="N43" s="186">
        <f t="shared" ca="1" si="7"/>
        <v>0</v>
      </c>
      <c r="O43" s="186">
        <f t="shared" si="8"/>
        <v>0</v>
      </c>
      <c r="P43" s="190" t="str">
        <f t="shared" si="9"/>
        <v xml:space="preserve"> </v>
      </c>
      <c r="Q43" s="187" t="str">
        <f t="shared" si="10"/>
        <v/>
      </c>
      <c r="R43" s="187" t="str">
        <f t="shared" si="11"/>
        <v/>
      </c>
      <c r="S43" s="188">
        <f t="shared" si="12"/>
        <v>0</v>
      </c>
      <c r="T43" s="154"/>
      <c r="V43" s="220" t="str">
        <f t="shared" si="13"/>
        <v/>
      </c>
      <c r="X43" s="9">
        <v>26</v>
      </c>
      <c r="Y43" s="126" t="str">
        <f t="shared" si="30"/>
        <v/>
      </c>
      <c r="Z43" s="109" t="str">
        <f t="shared" si="30"/>
        <v/>
      </c>
      <c r="AA43" s="109" t="str">
        <f t="shared" si="30"/>
        <v/>
      </c>
      <c r="AB43" s="109" t="str">
        <f t="shared" si="30"/>
        <v/>
      </c>
      <c r="AC43" s="109" t="str">
        <f t="shared" si="30"/>
        <v/>
      </c>
      <c r="AD43" s="109" t="str">
        <f t="shared" si="30"/>
        <v/>
      </c>
      <c r="AE43" s="109" t="str">
        <f t="shared" si="30"/>
        <v/>
      </c>
      <c r="AF43" s="109" t="str">
        <f t="shared" si="30"/>
        <v/>
      </c>
      <c r="AG43" s="109" t="str">
        <f t="shared" si="30"/>
        <v/>
      </c>
      <c r="AH43" s="109" t="str">
        <f t="shared" si="30"/>
        <v/>
      </c>
      <c r="AI43" s="109" t="str">
        <f t="shared" si="31"/>
        <v/>
      </c>
      <c r="AJ43" s="109" t="str">
        <f t="shared" si="31"/>
        <v/>
      </c>
      <c r="AK43" s="109" t="str">
        <f t="shared" si="31"/>
        <v/>
      </c>
      <c r="AL43" s="109" t="str">
        <f t="shared" si="31"/>
        <v/>
      </c>
      <c r="AM43" s="109" t="str">
        <f t="shared" si="31"/>
        <v/>
      </c>
      <c r="AN43" s="109" t="str">
        <f t="shared" si="31"/>
        <v/>
      </c>
      <c r="AO43" s="109" t="str">
        <f t="shared" si="31"/>
        <v/>
      </c>
      <c r="AP43" s="109" t="str">
        <f t="shared" si="31"/>
        <v/>
      </c>
      <c r="AQ43" s="109" t="str">
        <f t="shared" si="31"/>
        <v/>
      </c>
      <c r="AR43" s="109" t="str">
        <f t="shared" si="31"/>
        <v/>
      </c>
      <c r="AS43" s="109" t="str">
        <f t="shared" si="32"/>
        <v/>
      </c>
      <c r="AT43" s="109" t="str">
        <f t="shared" si="32"/>
        <v/>
      </c>
      <c r="AU43" s="109" t="str">
        <f t="shared" si="32"/>
        <v/>
      </c>
      <c r="AV43" s="109" t="str">
        <f t="shared" si="32"/>
        <v/>
      </c>
      <c r="AW43" s="109" t="str">
        <f t="shared" si="32"/>
        <v/>
      </c>
      <c r="AX43" s="109" t="str">
        <f t="shared" si="32"/>
        <v/>
      </c>
      <c r="AY43" s="109" t="str">
        <f t="shared" si="32"/>
        <v/>
      </c>
      <c r="AZ43" s="109" t="str">
        <f t="shared" si="32"/>
        <v/>
      </c>
      <c r="BA43" s="109" t="str">
        <f t="shared" si="32"/>
        <v/>
      </c>
      <c r="BB43" s="109" t="str">
        <f t="shared" si="32"/>
        <v/>
      </c>
      <c r="BC43" s="109" t="str">
        <f t="shared" si="33"/>
        <v/>
      </c>
      <c r="BD43" s="109" t="str">
        <f t="shared" si="33"/>
        <v/>
      </c>
      <c r="BE43" s="109" t="str">
        <f t="shared" si="33"/>
        <v/>
      </c>
      <c r="BF43" s="109" t="str">
        <f t="shared" si="33"/>
        <v/>
      </c>
      <c r="BG43" s="109" t="str">
        <f t="shared" si="33"/>
        <v/>
      </c>
      <c r="BH43" s="109" t="str">
        <f t="shared" si="33"/>
        <v/>
      </c>
      <c r="BI43" s="110" t="str">
        <f t="shared" si="33"/>
        <v/>
      </c>
      <c r="BJ43" s="110" t="str">
        <f t="shared" si="33"/>
        <v/>
      </c>
      <c r="BK43" s="110" t="str">
        <f t="shared" si="33"/>
        <v/>
      </c>
      <c r="BL43" s="110" t="str">
        <f t="shared" si="33"/>
        <v/>
      </c>
      <c r="BM43" s="109" t="str">
        <f t="shared" si="34"/>
        <v/>
      </c>
      <c r="BN43" s="109" t="str">
        <f t="shared" si="34"/>
        <v/>
      </c>
      <c r="BO43" s="109" t="str">
        <f t="shared" si="34"/>
        <v/>
      </c>
      <c r="BP43" s="109" t="str">
        <f t="shared" si="34"/>
        <v/>
      </c>
      <c r="BQ43" s="109" t="str">
        <f t="shared" si="34"/>
        <v/>
      </c>
      <c r="BR43" s="109" t="str">
        <f t="shared" si="34"/>
        <v/>
      </c>
      <c r="BS43" s="109" t="str">
        <f t="shared" si="34"/>
        <v/>
      </c>
      <c r="BT43" s="109" t="str">
        <f t="shared" si="34"/>
        <v/>
      </c>
      <c r="BU43" s="109" t="str">
        <f t="shared" si="34"/>
        <v/>
      </c>
      <c r="BV43" s="109" t="str">
        <f t="shared" si="34"/>
        <v/>
      </c>
      <c r="BW43" s="109" t="str">
        <f t="shared" si="35"/>
        <v/>
      </c>
      <c r="BX43" s="109" t="str">
        <f t="shared" si="35"/>
        <v/>
      </c>
      <c r="BY43" s="109" t="str">
        <f t="shared" si="35"/>
        <v/>
      </c>
      <c r="BZ43" s="109" t="str">
        <f t="shared" si="35"/>
        <v/>
      </c>
      <c r="CA43" s="109" t="str">
        <f t="shared" si="35"/>
        <v/>
      </c>
      <c r="CB43" s="109" t="str">
        <f t="shared" si="35"/>
        <v/>
      </c>
      <c r="CC43" s="109" t="str">
        <f t="shared" si="35"/>
        <v/>
      </c>
      <c r="CD43" s="109" t="str">
        <f t="shared" si="35"/>
        <v/>
      </c>
      <c r="CE43" s="109" t="str">
        <f t="shared" si="35"/>
        <v/>
      </c>
      <c r="CF43" s="109" t="str">
        <f t="shared" si="20"/>
        <v/>
      </c>
      <c r="CG43" s="109" t="str">
        <f t="shared" si="23"/>
        <v/>
      </c>
      <c r="CH43" s="122" t="str">
        <f t="shared" si="21"/>
        <v/>
      </c>
      <c r="CI43" s="122" t="str">
        <f t="shared" si="22"/>
        <v/>
      </c>
    </row>
    <row r="44" spans="1:87" x14ac:dyDescent="0.2">
      <c r="A44" s="265"/>
      <c r="B44" s="267"/>
      <c r="C44" s="266"/>
      <c r="D44" s="267"/>
      <c r="E44" s="267"/>
      <c r="F44" s="267"/>
      <c r="G44" s="267"/>
      <c r="H44" s="267"/>
      <c r="I44" s="189" t="str">
        <f t="shared" si="2"/>
        <v/>
      </c>
      <c r="J44" s="186">
        <f t="shared" ca="1" si="3"/>
        <v>0</v>
      </c>
      <c r="K44" s="186">
        <f t="shared" ca="1" si="4"/>
        <v>0</v>
      </c>
      <c r="L44" s="186">
        <f t="shared" ca="1" si="5"/>
        <v>0</v>
      </c>
      <c r="M44" s="186">
        <f t="shared" ca="1" si="6"/>
        <v>0</v>
      </c>
      <c r="N44" s="186">
        <f t="shared" ca="1" si="7"/>
        <v>0</v>
      </c>
      <c r="O44" s="186">
        <f t="shared" si="8"/>
        <v>0</v>
      </c>
      <c r="P44" s="190" t="str">
        <f t="shared" si="9"/>
        <v xml:space="preserve"> </v>
      </c>
      <c r="Q44" s="187" t="str">
        <f t="shared" si="10"/>
        <v/>
      </c>
      <c r="R44" s="187" t="str">
        <f t="shared" si="11"/>
        <v/>
      </c>
      <c r="S44" s="188">
        <f t="shared" si="12"/>
        <v>0</v>
      </c>
      <c r="T44" s="154"/>
      <c r="V44" s="220" t="str">
        <f t="shared" si="13"/>
        <v/>
      </c>
      <c r="X44" s="9">
        <v>27</v>
      </c>
      <c r="Y44" s="126" t="str">
        <f t="shared" si="30"/>
        <v/>
      </c>
      <c r="Z44" s="109" t="str">
        <f t="shared" si="30"/>
        <v/>
      </c>
      <c r="AA44" s="109" t="str">
        <f t="shared" si="30"/>
        <v/>
      </c>
      <c r="AB44" s="109" t="str">
        <f t="shared" si="30"/>
        <v/>
      </c>
      <c r="AC44" s="109" t="str">
        <f t="shared" si="30"/>
        <v/>
      </c>
      <c r="AD44" s="109" t="str">
        <f t="shared" si="30"/>
        <v/>
      </c>
      <c r="AE44" s="109" t="str">
        <f t="shared" si="30"/>
        <v/>
      </c>
      <c r="AF44" s="109" t="str">
        <f t="shared" si="30"/>
        <v/>
      </c>
      <c r="AG44" s="109" t="str">
        <f t="shared" si="30"/>
        <v/>
      </c>
      <c r="AH44" s="109" t="str">
        <f t="shared" si="30"/>
        <v/>
      </c>
      <c r="AI44" s="109" t="str">
        <f t="shared" si="31"/>
        <v/>
      </c>
      <c r="AJ44" s="109" t="str">
        <f t="shared" si="31"/>
        <v/>
      </c>
      <c r="AK44" s="109" t="str">
        <f t="shared" si="31"/>
        <v/>
      </c>
      <c r="AL44" s="109" t="str">
        <f t="shared" si="31"/>
        <v/>
      </c>
      <c r="AM44" s="109" t="str">
        <f t="shared" si="31"/>
        <v/>
      </c>
      <c r="AN44" s="109" t="str">
        <f t="shared" si="31"/>
        <v/>
      </c>
      <c r="AO44" s="109" t="str">
        <f t="shared" si="31"/>
        <v/>
      </c>
      <c r="AP44" s="109" t="str">
        <f t="shared" si="31"/>
        <v/>
      </c>
      <c r="AQ44" s="109" t="str">
        <f t="shared" si="31"/>
        <v/>
      </c>
      <c r="AR44" s="109" t="str">
        <f t="shared" si="31"/>
        <v/>
      </c>
      <c r="AS44" s="109" t="str">
        <f t="shared" si="32"/>
        <v/>
      </c>
      <c r="AT44" s="109" t="str">
        <f t="shared" si="32"/>
        <v/>
      </c>
      <c r="AU44" s="109" t="str">
        <f t="shared" si="32"/>
        <v/>
      </c>
      <c r="AV44" s="109" t="str">
        <f t="shared" si="32"/>
        <v/>
      </c>
      <c r="AW44" s="109" t="str">
        <f t="shared" si="32"/>
        <v/>
      </c>
      <c r="AX44" s="109" t="str">
        <f t="shared" si="32"/>
        <v/>
      </c>
      <c r="AY44" s="109" t="str">
        <f t="shared" si="32"/>
        <v/>
      </c>
      <c r="AZ44" s="109" t="str">
        <f t="shared" si="32"/>
        <v/>
      </c>
      <c r="BA44" s="109" t="str">
        <f t="shared" si="32"/>
        <v/>
      </c>
      <c r="BB44" s="109" t="str">
        <f t="shared" si="32"/>
        <v/>
      </c>
      <c r="BC44" s="109" t="str">
        <f t="shared" si="33"/>
        <v/>
      </c>
      <c r="BD44" s="109" t="str">
        <f t="shared" si="33"/>
        <v/>
      </c>
      <c r="BE44" s="109" t="str">
        <f t="shared" si="33"/>
        <v/>
      </c>
      <c r="BF44" s="109" t="str">
        <f t="shared" si="33"/>
        <v/>
      </c>
      <c r="BG44" s="109" t="str">
        <f t="shared" si="33"/>
        <v/>
      </c>
      <c r="BH44" s="109" t="str">
        <f t="shared" si="33"/>
        <v/>
      </c>
      <c r="BI44" s="110" t="str">
        <f t="shared" si="33"/>
        <v/>
      </c>
      <c r="BJ44" s="110" t="str">
        <f t="shared" si="33"/>
        <v/>
      </c>
      <c r="BK44" s="110" t="str">
        <f t="shared" si="33"/>
        <v/>
      </c>
      <c r="BL44" s="110" t="str">
        <f t="shared" si="33"/>
        <v/>
      </c>
      <c r="BM44" s="109" t="str">
        <f t="shared" si="34"/>
        <v/>
      </c>
      <c r="BN44" s="109" t="str">
        <f t="shared" si="34"/>
        <v/>
      </c>
      <c r="BO44" s="109" t="str">
        <f t="shared" si="34"/>
        <v/>
      </c>
      <c r="BP44" s="109" t="str">
        <f t="shared" si="34"/>
        <v/>
      </c>
      <c r="BQ44" s="109" t="str">
        <f t="shared" si="34"/>
        <v/>
      </c>
      <c r="BR44" s="109" t="str">
        <f t="shared" si="34"/>
        <v/>
      </c>
      <c r="BS44" s="109" t="str">
        <f t="shared" si="34"/>
        <v/>
      </c>
      <c r="BT44" s="109" t="str">
        <f t="shared" si="34"/>
        <v/>
      </c>
      <c r="BU44" s="109" t="str">
        <f t="shared" si="34"/>
        <v/>
      </c>
      <c r="BV44" s="109" t="str">
        <f t="shared" si="34"/>
        <v/>
      </c>
      <c r="BW44" s="109" t="str">
        <f t="shared" si="35"/>
        <v/>
      </c>
      <c r="BX44" s="109" t="str">
        <f t="shared" si="35"/>
        <v/>
      </c>
      <c r="BY44" s="109" t="str">
        <f t="shared" si="35"/>
        <v/>
      </c>
      <c r="BZ44" s="109" t="str">
        <f t="shared" si="35"/>
        <v/>
      </c>
      <c r="CA44" s="109" t="str">
        <f t="shared" si="35"/>
        <v/>
      </c>
      <c r="CB44" s="109" t="str">
        <f t="shared" si="35"/>
        <v/>
      </c>
      <c r="CC44" s="109" t="str">
        <f t="shared" si="35"/>
        <v/>
      </c>
      <c r="CD44" s="109" t="str">
        <f t="shared" si="35"/>
        <v/>
      </c>
      <c r="CE44" s="109" t="str">
        <f t="shared" si="35"/>
        <v/>
      </c>
      <c r="CF44" s="109" t="str">
        <f t="shared" si="20"/>
        <v/>
      </c>
      <c r="CG44" s="109" t="str">
        <f t="shared" si="23"/>
        <v/>
      </c>
      <c r="CH44" s="122" t="str">
        <f t="shared" si="21"/>
        <v/>
      </c>
      <c r="CI44" s="122" t="str">
        <f t="shared" si="22"/>
        <v/>
      </c>
    </row>
    <row r="45" spans="1:87" x14ac:dyDescent="0.2">
      <c r="A45" s="265"/>
      <c r="B45" s="267"/>
      <c r="C45" s="266"/>
      <c r="D45" s="267"/>
      <c r="E45" s="267"/>
      <c r="F45" s="267"/>
      <c r="G45" s="267"/>
      <c r="H45" s="267"/>
      <c r="I45" s="189" t="str">
        <f t="shared" si="2"/>
        <v/>
      </c>
      <c r="J45" s="186">
        <f t="shared" ca="1" si="3"/>
        <v>0</v>
      </c>
      <c r="K45" s="186">
        <f t="shared" ca="1" si="4"/>
        <v>0</v>
      </c>
      <c r="L45" s="186">
        <f t="shared" ca="1" si="5"/>
        <v>0</v>
      </c>
      <c r="M45" s="186">
        <f t="shared" ca="1" si="6"/>
        <v>0</v>
      </c>
      <c r="N45" s="186">
        <f t="shared" ca="1" si="7"/>
        <v>0</v>
      </c>
      <c r="O45" s="186">
        <f t="shared" si="8"/>
        <v>0</v>
      </c>
      <c r="P45" s="190" t="str">
        <f t="shared" si="9"/>
        <v xml:space="preserve"> </v>
      </c>
      <c r="Q45" s="187" t="str">
        <f t="shared" si="10"/>
        <v/>
      </c>
      <c r="R45" s="187" t="str">
        <f t="shared" si="11"/>
        <v/>
      </c>
      <c r="S45" s="188">
        <f t="shared" si="12"/>
        <v>0</v>
      </c>
      <c r="T45" s="154"/>
      <c r="V45" s="220" t="str">
        <f t="shared" si="13"/>
        <v/>
      </c>
      <c r="X45" s="9">
        <v>28</v>
      </c>
      <c r="Y45" s="126" t="str">
        <f t="shared" si="30"/>
        <v/>
      </c>
      <c r="Z45" s="109" t="str">
        <f t="shared" si="30"/>
        <v/>
      </c>
      <c r="AA45" s="109" t="str">
        <f t="shared" si="30"/>
        <v/>
      </c>
      <c r="AB45" s="109" t="str">
        <f t="shared" si="30"/>
        <v/>
      </c>
      <c r="AC45" s="109" t="str">
        <f t="shared" si="30"/>
        <v/>
      </c>
      <c r="AD45" s="109" t="str">
        <f t="shared" si="30"/>
        <v/>
      </c>
      <c r="AE45" s="109" t="str">
        <f t="shared" si="30"/>
        <v/>
      </c>
      <c r="AF45" s="109" t="str">
        <f t="shared" si="30"/>
        <v/>
      </c>
      <c r="AG45" s="109" t="str">
        <f t="shared" si="30"/>
        <v/>
      </c>
      <c r="AH45" s="109" t="str">
        <f t="shared" si="30"/>
        <v/>
      </c>
      <c r="AI45" s="109" t="str">
        <f t="shared" si="31"/>
        <v/>
      </c>
      <c r="AJ45" s="109" t="str">
        <f t="shared" si="31"/>
        <v/>
      </c>
      <c r="AK45" s="109" t="str">
        <f t="shared" si="31"/>
        <v/>
      </c>
      <c r="AL45" s="109" t="str">
        <f t="shared" si="31"/>
        <v/>
      </c>
      <c r="AM45" s="109" t="str">
        <f t="shared" si="31"/>
        <v/>
      </c>
      <c r="AN45" s="109" t="str">
        <f t="shared" si="31"/>
        <v/>
      </c>
      <c r="AO45" s="109" t="str">
        <f t="shared" si="31"/>
        <v/>
      </c>
      <c r="AP45" s="109" t="str">
        <f t="shared" si="31"/>
        <v/>
      </c>
      <c r="AQ45" s="109" t="str">
        <f t="shared" si="31"/>
        <v/>
      </c>
      <c r="AR45" s="109" t="str">
        <f t="shared" si="31"/>
        <v/>
      </c>
      <c r="AS45" s="109" t="str">
        <f t="shared" si="32"/>
        <v/>
      </c>
      <c r="AT45" s="109" t="str">
        <f t="shared" si="32"/>
        <v/>
      </c>
      <c r="AU45" s="109" t="str">
        <f t="shared" si="32"/>
        <v/>
      </c>
      <c r="AV45" s="109" t="str">
        <f t="shared" si="32"/>
        <v/>
      </c>
      <c r="AW45" s="109" t="str">
        <f t="shared" si="32"/>
        <v/>
      </c>
      <c r="AX45" s="109" t="str">
        <f t="shared" si="32"/>
        <v/>
      </c>
      <c r="AY45" s="109" t="str">
        <f t="shared" si="32"/>
        <v/>
      </c>
      <c r="AZ45" s="109" t="str">
        <f t="shared" si="32"/>
        <v/>
      </c>
      <c r="BA45" s="109" t="str">
        <f t="shared" si="32"/>
        <v/>
      </c>
      <c r="BB45" s="109" t="str">
        <f t="shared" si="32"/>
        <v/>
      </c>
      <c r="BC45" s="109" t="str">
        <f t="shared" si="33"/>
        <v/>
      </c>
      <c r="BD45" s="109" t="str">
        <f t="shared" si="33"/>
        <v/>
      </c>
      <c r="BE45" s="109" t="str">
        <f t="shared" si="33"/>
        <v/>
      </c>
      <c r="BF45" s="109" t="str">
        <f t="shared" si="33"/>
        <v/>
      </c>
      <c r="BG45" s="109" t="str">
        <f t="shared" si="33"/>
        <v/>
      </c>
      <c r="BH45" s="109" t="str">
        <f t="shared" si="33"/>
        <v/>
      </c>
      <c r="BI45" s="110" t="str">
        <f t="shared" si="33"/>
        <v/>
      </c>
      <c r="BJ45" s="110" t="str">
        <f t="shared" si="33"/>
        <v/>
      </c>
      <c r="BK45" s="110" t="str">
        <f t="shared" si="33"/>
        <v/>
      </c>
      <c r="BL45" s="110" t="str">
        <f t="shared" si="33"/>
        <v/>
      </c>
      <c r="BM45" s="109" t="str">
        <f t="shared" si="34"/>
        <v/>
      </c>
      <c r="BN45" s="109" t="str">
        <f t="shared" si="34"/>
        <v/>
      </c>
      <c r="BO45" s="109" t="str">
        <f t="shared" si="34"/>
        <v/>
      </c>
      <c r="BP45" s="109" t="str">
        <f t="shared" si="34"/>
        <v/>
      </c>
      <c r="BQ45" s="109" t="str">
        <f t="shared" si="34"/>
        <v/>
      </c>
      <c r="BR45" s="109" t="str">
        <f t="shared" si="34"/>
        <v/>
      </c>
      <c r="BS45" s="109" t="str">
        <f t="shared" si="34"/>
        <v/>
      </c>
      <c r="BT45" s="109" t="str">
        <f t="shared" si="34"/>
        <v/>
      </c>
      <c r="BU45" s="109" t="str">
        <f t="shared" si="34"/>
        <v/>
      </c>
      <c r="BV45" s="109" t="str">
        <f t="shared" si="34"/>
        <v/>
      </c>
      <c r="BW45" s="109" t="str">
        <f t="shared" si="35"/>
        <v/>
      </c>
      <c r="BX45" s="109" t="str">
        <f t="shared" si="35"/>
        <v/>
      </c>
      <c r="BY45" s="109" t="str">
        <f t="shared" si="35"/>
        <v/>
      </c>
      <c r="BZ45" s="109" t="str">
        <f t="shared" si="35"/>
        <v/>
      </c>
      <c r="CA45" s="109" t="str">
        <f t="shared" si="35"/>
        <v/>
      </c>
      <c r="CB45" s="109" t="str">
        <f t="shared" si="35"/>
        <v/>
      </c>
      <c r="CC45" s="109" t="str">
        <f t="shared" si="35"/>
        <v/>
      </c>
      <c r="CD45" s="109" t="str">
        <f t="shared" si="35"/>
        <v/>
      </c>
      <c r="CE45" s="109" t="str">
        <f t="shared" si="35"/>
        <v/>
      </c>
      <c r="CF45" s="109" t="str">
        <f t="shared" si="20"/>
        <v/>
      </c>
      <c r="CG45" s="109" t="str">
        <f t="shared" si="23"/>
        <v/>
      </c>
      <c r="CH45" s="122" t="str">
        <f t="shared" si="21"/>
        <v/>
      </c>
      <c r="CI45" s="122" t="str">
        <f t="shared" si="22"/>
        <v/>
      </c>
    </row>
    <row r="46" spans="1:87" x14ac:dyDescent="0.2">
      <c r="A46" s="265"/>
      <c r="B46" s="267"/>
      <c r="C46" s="266"/>
      <c r="D46" s="267"/>
      <c r="E46" s="267"/>
      <c r="F46" s="267"/>
      <c r="G46" s="267"/>
      <c r="H46" s="267"/>
      <c r="I46" s="189" t="str">
        <f t="shared" si="2"/>
        <v/>
      </c>
      <c r="J46" s="186">
        <f t="shared" ca="1" si="3"/>
        <v>0</v>
      </c>
      <c r="K46" s="186">
        <f t="shared" ca="1" si="4"/>
        <v>0</v>
      </c>
      <c r="L46" s="186">
        <f t="shared" ca="1" si="5"/>
        <v>0</v>
      </c>
      <c r="M46" s="186">
        <f t="shared" ca="1" si="6"/>
        <v>0</v>
      </c>
      <c r="N46" s="186">
        <f t="shared" ca="1" si="7"/>
        <v>0</v>
      </c>
      <c r="O46" s="186">
        <f t="shared" si="8"/>
        <v>0</v>
      </c>
      <c r="P46" s="190" t="str">
        <f t="shared" si="9"/>
        <v xml:space="preserve"> </v>
      </c>
      <c r="Q46" s="187" t="str">
        <f t="shared" si="10"/>
        <v/>
      </c>
      <c r="R46" s="187" t="str">
        <f t="shared" si="11"/>
        <v/>
      </c>
      <c r="S46" s="188">
        <f t="shared" si="12"/>
        <v>0</v>
      </c>
      <c r="T46" s="154"/>
      <c r="V46" s="220" t="str">
        <f t="shared" si="13"/>
        <v/>
      </c>
      <c r="X46" s="9">
        <v>29</v>
      </c>
      <c r="Y46" s="126" t="str">
        <f t="shared" si="30"/>
        <v/>
      </c>
      <c r="Z46" s="109" t="str">
        <f t="shared" si="30"/>
        <v/>
      </c>
      <c r="AA46" s="109" t="str">
        <f t="shared" si="30"/>
        <v/>
      </c>
      <c r="AB46" s="109" t="str">
        <f t="shared" si="30"/>
        <v/>
      </c>
      <c r="AC46" s="109" t="str">
        <f t="shared" si="30"/>
        <v/>
      </c>
      <c r="AD46" s="109" t="str">
        <f t="shared" si="30"/>
        <v/>
      </c>
      <c r="AE46" s="109" t="str">
        <f t="shared" si="30"/>
        <v/>
      </c>
      <c r="AF46" s="109" t="str">
        <f t="shared" si="30"/>
        <v/>
      </c>
      <c r="AG46" s="109" t="str">
        <f t="shared" si="30"/>
        <v/>
      </c>
      <c r="AH46" s="109" t="str">
        <f t="shared" si="30"/>
        <v/>
      </c>
      <c r="AI46" s="109" t="str">
        <f t="shared" si="31"/>
        <v/>
      </c>
      <c r="AJ46" s="109" t="str">
        <f t="shared" si="31"/>
        <v/>
      </c>
      <c r="AK46" s="109" t="str">
        <f t="shared" si="31"/>
        <v/>
      </c>
      <c r="AL46" s="109" t="str">
        <f t="shared" si="31"/>
        <v/>
      </c>
      <c r="AM46" s="109" t="str">
        <f t="shared" si="31"/>
        <v/>
      </c>
      <c r="AN46" s="109" t="str">
        <f t="shared" si="31"/>
        <v/>
      </c>
      <c r="AO46" s="109" t="str">
        <f t="shared" si="31"/>
        <v/>
      </c>
      <c r="AP46" s="109" t="str">
        <f t="shared" si="31"/>
        <v/>
      </c>
      <c r="AQ46" s="109" t="str">
        <f t="shared" si="31"/>
        <v/>
      </c>
      <c r="AR46" s="109" t="str">
        <f t="shared" si="31"/>
        <v/>
      </c>
      <c r="AS46" s="109" t="str">
        <f t="shared" si="32"/>
        <v/>
      </c>
      <c r="AT46" s="109" t="str">
        <f t="shared" si="32"/>
        <v/>
      </c>
      <c r="AU46" s="109" t="str">
        <f t="shared" si="32"/>
        <v/>
      </c>
      <c r="AV46" s="109" t="str">
        <f t="shared" si="32"/>
        <v/>
      </c>
      <c r="AW46" s="109" t="str">
        <f t="shared" si="32"/>
        <v/>
      </c>
      <c r="AX46" s="109" t="str">
        <f t="shared" si="32"/>
        <v/>
      </c>
      <c r="AY46" s="109" t="str">
        <f t="shared" si="32"/>
        <v/>
      </c>
      <c r="AZ46" s="109" t="str">
        <f t="shared" si="32"/>
        <v/>
      </c>
      <c r="BA46" s="109" t="str">
        <f t="shared" si="32"/>
        <v/>
      </c>
      <c r="BB46" s="109" t="str">
        <f t="shared" si="32"/>
        <v/>
      </c>
      <c r="BC46" s="109" t="str">
        <f t="shared" si="33"/>
        <v/>
      </c>
      <c r="BD46" s="109" t="str">
        <f t="shared" si="33"/>
        <v/>
      </c>
      <c r="BE46" s="109" t="str">
        <f t="shared" si="33"/>
        <v/>
      </c>
      <c r="BF46" s="109" t="str">
        <f t="shared" si="33"/>
        <v/>
      </c>
      <c r="BG46" s="109" t="str">
        <f t="shared" si="33"/>
        <v/>
      </c>
      <c r="BH46" s="109" t="str">
        <f t="shared" si="33"/>
        <v/>
      </c>
      <c r="BI46" s="110" t="str">
        <f t="shared" si="33"/>
        <v/>
      </c>
      <c r="BJ46" s="110" t="str">
        <f t="shared" si="33"/>
        <v/>
      </c>
      <c r="BK46" s="110" t="str">
        <f t="shared" si="33"/>
        <v/>
      </c>
      <c r="BL46" s="110" t="str">
        <f t="shared" si="33"/>
        <v/>
      </c>
      <c r="BM46" s="109" t="str">
        <f t="shared" si="34"/>
        <v/>
      </c>
      <c r="BN46" s="109" t="str">
        <f t="shared" si="34"/>
        <v/>
      </c>
      <c r="BO46" s="109" t="str">
        <f t="shared" si="34"/>
        <v/>
      </c>
      <c r="BP46" s="109" t="str">
        <f t="shared" si="34"/>
        <v/>
      </c>
      <c r="BQ46" s="109" t="str">
        <f t="shared" si="34"/>
        <v/>
      </c>
      <c r="BR46" s="109" t="str">
        <f t="shared" si="34"/>
        <v/>
      </c>
      <c r="BS46" s="109" t="str">
        <f t="shared" si="34"/>
        <v/>
      </c>
      <c r="BT46" s="109" t="str">
        <f t="shared" si="34"/>
        <v/>
      </c>
      <c r="BU46" s="109" t="str">
        <f t="shared" si="34"/>
        <v/>
      </c>
      <c r="BV46" s="109" t="str">
        <f t="shared" si="34"/>
        <v/>
      </c>
      <c r="BW46" s="109" t="str">
        <f t="shared" si="35"/>
        <v/>
      </c>
      <c r="BX46" s="109" t="str">
        <f t="shared" si="35"/>
        <v/>
      </c>
      <c r="BY46" s="109" t="str">
        <f t="shared" si="35"/>
        <v/>
      </c>
      <c r="BZ46" s="109" t="str">
        <f t="shared" si="35"/>
        <v/>
      </c>
      <c r="CA46" s="109" t="str">
        <f t="shared" si="35"/>
        <v/>
      </c>
      <c r="CB46" s="109" t="str">
        <f t="shared" si="35"/>
        <v/>
      </c>
      <c r="CC46" s="109" t="str">
        <f t="shared" si="35"/>
        <v/>
      </c>
      <c r="CD46" s="109" t="str">
        <f t="shared" si="35"/>
        <v/>
      </c>
      <c r="CE46" s="109" t="str">
        <f t="shared" si="35"/>
        <v/>
      </c>
      <c r="CF46" s="109" t="str">
        <f t="shared" si="20"/>
        <v/>
      </c>
      <c r="CG46" s="109" t="str">
        <f t="shared" si="23"/>
        <v/>
      </c>
      <c r="CH46" s="122" t="str">
        <f t="shared" si="21"/>
        <v/>
      </c>
      <c r="CI46" s="122" t="str">
        <f t="shared" si="22"/>
        <v/>
      </c>
    </row>
    <row r="47" spans="1:87" x14ac:dyDescent="0.2">
      <c r="A47" s="265"/>
      <c r="B47" s="267"/>
      <c r="C47" s="266"/>
      <c r="D47" s="267"/>
      <c r="E47" s="267"/>
      <c r="F47" s="267"/>
      <c r="G47" s="267"/>
      <c r="H47" s="267"/>
      <c r="I47" s="189" t="str">
        <f t="shared" si="2"/>
        <v/>
      </c>
      <c r="J47" s="186">
        <f t="shared" ca="1" si="3"/>
        <v>0</v>
      </c>
      <c r="K47" s="186">
        <f t="shared" ca="1" si="4"/>
        <v>0</v>
      </c>
      <c r="L47" s="186">
        <f t="shared" ca="1" si="5"/>
        <v>0</v>
      </c>
      <c r="M47" s="186">
        <f t="shared" ca="1" si="6"/>
        <v>0</v>
      </c>
      <c r="N47" s="186">
        <f t="shared" ca="1" si="7"/>
        <v>0</v>
      </c>
      <c r="O47" s="186">
        <f t="shared" si="8"/>
        <v>0</v>
      </c>
      <c r="P47" s="190" t="str">
        <f t="shared" si="9"/>
        <v xml:space="preserve"> </v>
      </c>
      <c r="Q47" s="187" t="str">
        <f t="shared" si="10"/>
        <v/>
      </c>
      <c r="R47" s="187" t="str">
        <f t="shared" si="11"/>
        <v/>
      </c>
      <c r="S47" s="188">
        <f t="shared" si="12"/>
        <v>0</v>
      </c>
      <c r="T47" s="154"/>
      <c r="V47" s="220" t="str">
        <f t="shared" si="13"/>
        <v/>
      </c>
      <c r="X47" s="9">
        <v>30</v>
      </c>
      <c r="Y47" s="126" t="str">
        <f t="shared" si="30"/>
        <v/>
      </c>
      <c r="Z47" s="109" t="str">
        <f t="shared" si="30"/>
        <v/>
      </c>
      <c r="AA47" s="109" t="str">
        <f t="shared" si="30"/>
        <v/>
      </c>
      <c r="AB47" s="109" t="str">
        <f t="shared" si="30"/>
        <v/>
      </c>
      <c r="AC47" s="109" t="str">
        <f t="shared" si="30"/>
        <v/>
      </c>
      <c r="AD47" s="109" t="str">
        <f t="shared" si="30"/>
        <v/>
      </c>
      <c r="AE47" s="109" t="str">
        <f t="shared" si="30"/>
        <v/>
      </c>
      <c r="AF47" s="109" t="str">
        <f t="shared" si="30"/>
        <v/>
      </c>
      <c r="AG47" s="109" t="str">
        <f t="shared" si="30"/>
        <v/>
      </c>
      <c r="AH47" s="109" t="str">
        <f t="shared" si="30"/>
        <v/>
      </c>
      <c r="AI47" s="109" t="str">
        <f t="shared" si="31"/>
        <v/>
      </c>
      <c r="AJ47" s="109" t="str">
        <f t="shared" si="31"/>
        <v/>
      </c>
      <c r="AK47" s="109" t="str">
        <f t="shared" si="31"/>
        <v/>
      </c>
      <c r="AL47" s="109" t="str">
        <f t="shared" si="31"/>
        <v/>
      </c>
      <c r="AM47" s="109" t="str">
        <f t="shared" si="31"/>
        <v/>
      </c>
      <c r="AN47" s="109" t="str">
        <f t="shared" si="31"/>
        <v/>
      </c>
      <c r="AO47" s="109" t="str">
        <f t="shared" si="31"/>
        <v/>
      </c>
      <c r="AP47" s="109" t="str">
        <f t="shared" si="31"/>
        <v/>
      </c>
      <c r="AQ47" s="109" t="str">
        <f t="shared" si="31"/>
        <v/>
      </c>
      <c r="AR47" s="109" t="str">
        <f t="shared" si="31"/>
        <v/>
      </c>
      <c r="AS47" s="109" t="str">
        <f t="shared" si="32"/>
        <v/>
      </c>
      <c r="AT47" s="109" t="str">
        <f t="shared" si="32"/>
        <v/>
      </c>
      <c r="AU47" s="109" t="str">
        <f t="shared" si="32"/>
        <v/>
      </c>
      <c r="AV47" s="109" t="str">
        <f t="shared" si="32"/>
        <v/>
      </c>
      <c r="AW47" s="109" t="str">
        <f t="shared" si="32"/>
        <v/>
      </c>
      <c r="AX47" s="109" t="str">
        <f t="shared" si="32"/>
        <v/>
      </c>
      <c r="AY47" s="109" t="str">
        <f t="shared" si="32"/>
        <v/>
      </c>
      <c r="AZ47" s="109" t="str">
        <f t="shared" si="32"/>
        <v/>
      </c>
      <c r="BA47" s="109" t="str">
        <f t="shared" si="32"/>
        <v/>
      </c>
      <c r="BB47" s="109" t="str">
        <f t="shared" si="32"/>
        <v/>
      </c>
      <c r="BC47" s="109" t="str">
        <f t="shared" si="33"/>
        <v/>
      </c>
      <c r="BD47" s="109" t="str">
        <f t="shared" si="33"/>
        <v/>
      </c>
      <c r="BE47" s="109" t="str">
        <f t="shared" si="33"/>
        <v/>
      </c>
      <c r="BF47" s="109" t="str">
        <f t="shared" si="33"/>
        <v/>
      </c>
      <c r="BG47" s="109" t="str">
        <f t="shared" si="33"/>
        <v/>
      </c>
      <c r="BH47" s="109" t="str">
        <f t="shared" si="33"/>
        <v/>
      </c>
      <c r="BI47" s="110" t="str">
        <f t="shared" si="33"/>
        <v/>
      </c>
      <c r="BJ47" s="110" t="str">
        <f t="shared" si="33"/>
        <v/>
      </c>
      <c r="BK47" s="110" t="str">
        <f t="shared" si="33"/>
        <v/>
      </c>
      <c r="BL47" s="110" t="str">
        <f t="shared" si="33"/>
        <v/>
      </c>
      <c r="BM47" s="109" t="str">
        <f t="shared" si="34"/>
        <v/>
      </c>
      <c r="BN47" s="109" t="str">
        <f t="shared" si="34"/>
        <v/>
      </c>
      <c r="BO47" s="109" t="str">
        <f t="shared" si="34"/>
        <v/>
      </c>
      <c r="BP47" s="109" t="str">
        <f t="shared" si="34"/>
        <v/>
      </c>
      <c r="BQ47" s="109" t="str">
        <f t="shared" si="34"/>
        <v/>
      </c>
      <c r="BR47" s="109" t="str">
        <f t="shared" si="34"/>
        <v/>
      </c>
      <c r="BS47" s="109" t="str">
        <f t="shared" si="34"/>
        <v/>
      </c>
      <c r="BT47" s="109" t="str">
        <f t="shared" si="34"/>
        <v/>
      </c>
      <c r="BU47" s="109" t="str">
        <f t="shared" si="34"/>
        <v/>
      </c>
      <c r="BV47" s="109" t="str">
        <f t="shared" si="34"/>
        <v/>
      </c>
      <c r="BW47" s="109" t="str">
        <f t="shared" si="35"/>
        <v/>
      </c>
      <c r="BX47" s="109" t="str">
        <f t="shared" si="35"/>
        <v/>
      </c>
      <c r="BY47" s="109" t="str">
        <f t="shared" si="35"/>
        <v/>
      </c>
      <c r="BZ47" s="109" t="str">
        <f t="shared" si="35"/>
        <v/>
      </c>
      <c r="CA47" s="109" t="str">
        <f t="shared" si="35"/>
        <v/>
      </c>
      <c r="CB47" s="109" t="str">
        <f t="shared" si="35"/>
        <v/>
      </c>
      <c r="CC47" s="109" t="str">
        <f t="shared" si="35"/>
        <v/>
      </c>
      <c r="CD47" s="109" t="str">
        <f t="shared" si="35"/>
        <v/>
      </c>
      <c r="CE47" s="109" t="str">
        <f t="shared" si="35"/>
        <v/>
      </c>
      <c r="CF47" s="109" t="str">
        <f t="shared" si="20"/>
        <v/>
      </c>
      <c r="CG47" s="109" t="str">
        <f t="shared" si="23"/>
        <v/>
      </c>
      <c r="CH47" s="122" t="str">
        <f t="shared" si="21"/>
        <v/>
      </c>
      <c r="CI47" s="122" t="str">
        <f t="shared" si="22"/>
        <v/>
      </c>
    </row>
    <row r="48" spans="1:87" x14ac:dyDescent="0.2">
      <c r="A48" s="265"/>
      <c r="B48" s="267"/>
      <c r="C48" s="266"/>
      <c r="D48" s="267"/>
      <c r="E48" s="267"/>
      <c r="F48" s="267"/>
      <c r="G48" s="267"/>
      <c r="H48" s="267"/>
      <c r="I48" s="189" t="str">
        <f t="shared" si="2"/>
        <v/>
      </c>
      <c r="J48" s="186">
        <f t="shared" ca="1" si="3"/>
        <v>0</v>
      </c>
      <c r="K48" s="186">
        <f t="shared" ca="1" si="4"/>
        <v>0</v>
      </c>
      <c r="L48" s="186">
        <f t="shared" ca="1" si="5"/>
        <v>0</v>
      </c>
      <c r="M48" s="186">
        <f t="shared" ca="1" si="6"/>
        <v>0</v>
      </c>
      <c r="N48" s="186">
        <f t="shared" ca="1" si="7"/>
        <v>0</v>
      </c>
      <c r="O48" s="186">
        <f t="shared" si="8"/>
        <v>0</v>
      </c>
      <c r="P48" s="190" t="str">
        <f t="shared" si="9"/>
        <v xml:space="preserve"> </v>
      </c>
      <c r="Q48" s="187" t="str">
        <f t="shared" si="10"/>
        <v/>
      </c>
      <c r="R48" s="187" t="str">
        <f t="shared" si="11"/>
        <v/>
      </c>
      <c r="S48" s="188">
        <f t="shared" si="12"/>
        <v>0</v>
      </c>
      <c r="T48" s="154"/>
      <c r="V48" s="220" t="str">
        <f t="shared" si="13"/>
        <v/>
      </c>
      <c r="X48" s="9">
        <v>31</v>
      </c>
      <c r="Y48" s="126" t="str">
        <f t="shared" ref="Y48:AH57" si="36">IF($C48="","",VLOOKUP($C48,ListPrice,Y$15,FALSE))</f>
        <v/>
      </c>
      <c r="Z48" s="109" t="str">
        <f t="shared" si="36"/>
        <v/>
      </c>
      <c r="AA48" s="109" t="str">
        <f t="shared" si="36"/>
        <v/>
      </c>
      <c r="AB48" s="109" t="str">
        <f t="shared" si="36"/>
        <v/>
      </c>
      <c r="AC48" s="109" t="str">
        <f t="shared" si="36"/>
        <v/>
      </c>
      <c r="AD48" s="109" t="str">
        <f t="shared" si="36"/>
        <v/>
      </c>
      <c r="AE48" s="109" t="str">
        <f t="shared" si="36"/>
        <v/>
      </c>
      <c r="AF48" s="109" t="str">
        <f t="shared" si="36"/>
        <v/>
      </c>
      <c r="AG48" s="109" t="str">
        <f t="shared" si="36"/>
        <v/>
      </c>
      <c r="AH48" s="109" t="str">
        <f t="shared" si="36"/>
        <v/>
      </c>
      <c r="AI48" s="109" t="str">
        <f t="shared" ref="AI48:AR57" si="37">IF($C48="","",VLOOKUP($C48,ListPrice,AI$15,FALSE))</f>
        <v/>
      </c>
      <c r="AJ48" s="109" t="str">
        <f t="shared" si="37"/>
        <v/>
      </c>
      <c r="AK48" s="109" t="str">
        <f t="shared" si="37"/>
        <v/>
      </c>
      <c r="AL48" s="109" t="str">
        <f t="shared" si="37"/>
        <v/>
      </c>
      <c r="AM48" s="109" t="str">
        <f t="shared" si="37"/>
        <v/>
      </c>
      <c r="AN48" s="109" t="str">
        <f t="shared" si="37"/>
        <v/>
      </c>
      <c r="AO48" s="109" t="str">
        <f t="shared" si="37"/>
        <v/>
      </c>
      <c r="AP48" s="109" t="str">
        <f t="shared" si="37"/>
        <v/>
      </c>
      <c r="AQ48" s="109" t="str">
        <f t="shared" si="37"/>
        <v/>
      </c>
      <c r="AR48" s="109" t="str">
        <f t="shared" si="37"/>
        <v/>
      </c>
      <c r="AS48" s="109" t="str">
        <f t="shared" ref="AS48:BB57" si="38">IF($C48="","",VLOOKUP($C48,ListPrice,AS$15,FALSE))</f>
        <v/>
      </c>
      <c r="AT48" s="109" t="str">
        <f t="shared" si="38"/>
        <v/>
      </c>
      <c r="AU48" s="109" t="str">
        <f t="shared" si="38"/>
        <v/>
      </c>
      <c r="AV48" s="109" t="str">
        <f t="shared" si="38"/>
        <v/>
      </c>
      <c r="AW48" s="109" t="str">
        <f t="shared" si="38"/>
        <v/>
      </c>
      <c r="AX48" s="109" t="str">
        <f t="shared" si="38"/>
        <v/>
      </c>
      <c r="AY48" s="109" t="str">
        <f t="shared" si="38"/>
        <v/>
      </c>
      <c r="AZ48" s="109" t="str">
        <f t="shared" si="38"/>
        <v/>
      </c>
      <c r="BA48" s="109" t="str">
        <f t="shared" si="38"/>
        <v/>
      </c>
      <c r="BB48" s="109" t="str">
        <f t="shared" si="38"/>
        <v/>
      </c>
      <c r="BC48" s="109" t="str">
        <f t="shared" ref="BC48:BL57" si="39">IF($C48="","",VLOOKUP($C48,ListPrice,BC$15,FALSE))</f>
        <v/>
      </c>
      <c r="BD48" s="109" t="str">
        <f t="shared" si="39"/>
        <v/>
      </c>
      <c r="BE48" s="109" t="str">
        <f t="shared" si="39"/>
        <v/>
      </c>
      <c r="BF48" s="109" t="str">
        <f t="shared" si="39"/>
        <v/>
      </c>
      <c r="BG48" s="109" t="str">
        <f t="shared" si="39"/>
        <v/>
      </c>
      <c r="BH48" s="109" t="str">
        <f t="shared" si="39"/>
        <v/>
      </c>
      <c r="BI48" s="110" t="str">
        <f t="shared" si="39"/>
        <v/>
      </c>
      <c r="BJ48" s="110" t="str">
        <f t="shared" si="39"/>
        <v/>
      </c>
      <c r="BK48" s="110" t="str">
        <f t="shared" si="39"/>
        <v/>
      </c>
      <c r="BL48" s="110" t="str">
        <f t="shared" si="39"/>
        <v/>
      </c>
      <c r="BM48" s="109" t="str">
        <f t="shared" ref="BM48:BV57" si="40">IF($C48="","",VLOOKUP($C48,ListPrice,BM$15,FALSE))</f>
        <v/>
      </c>
      <c r="BN48" s="109" t="str">
        <f t="shared" si="40"/>
        <v/>
      </c>
      <c r="BO48" s="109" t="str">
        <f t="shared" si="40"/>
        <v/>
      </c>
      <c r="BP48" s="109" t="str">
        <f t="shared" si="40"/>
        <v/>
      </c>
      <c r="BQ48" s="109" t="str">
        <f t="shared" si="40"/>
        <v/>
      </c>
      <c r="BR48" s="109" t="str">
        <f t="shared" si="40"/>
        <v/>
      </c>
      <c r="BS48" s="109" t="str">
        <f t="shared" si="40"/>
        <v/>
      </c>
      <c r="BT48" s="109" t="str">
        <f t="shared" si="40"/>
        <v/>
      </c>
      <c r="BU48" s="109" t="str">
        <f t="shared" si="40"/>
        <v/>
      </c>
      <c r="BV48" s="109" t="str">
        <f t="shared" si="40"/>
        <v/>
      </c>
      <c r="BW48" s="109" t="str">
        <f t="shared" ref="BW48:CE57" si="41">IF($C48="","",VLOOKUP($C48,ListPrice,BW$15,FALSE))</f>
        <v/>
      </c>
      <c r="BX48" s="109" t="str">
        <f t="shared" si="41"/>
        <v/>
      </c>
      <c r="BY48" s="109" t="str">
        <f t="shared" si="41"/>
        <v/>
      </c>
      <c r="BZ48" s="109" t="str">
        <f t="shared" si="41"/>
        <v/>
      </c>
      <c r="CA48" s="109" t="str">
        <f t="shared" si="41"/>
        <v/>
      </c>
      <c r="CB48" s="109" t="str">
        <f t="shared" si="41"/>
        <v/>
      </c>
      <c r="CC48" s="109" t="str">
        <f t="shared" si="41"/>
        <v/>
      </c>
      <c r="CD48" s="109" t="str">
        <f t="shared" si="41"/>
        <v/>
      </c>
      <c r="CE48" s="109" t="str">
        <f t="shared" si="41"/>
        <v/>
      </c>
      <c r="CF48" s="109" t="str">
        <f t="shared" si="20"/>
        <v/>
      </c>
      <c r="CG48" s="109" t="str">
        <f t="shared" si="23"/>
        <v/>
      </c>
      <c r="CH48" s="122" t="str">
        <f t="shared" si="21"/>
        <v/>
      </c>
      <c r="CI48" s="122" t="str">
        <f t="shared" si="22"/>
        <v/>
      </c>
    </row>
    <row r="49" spans="1:87" x14ac:dyDescent="0.2">
      <c r="A49" s="265"/>
      <c r="B49" s="267"/>
      <c r="C49" s="266"/>
      <c r="D49" s="267"/>
      <c r="E49" s="267"/>
      <c r="F49" s="267"/>
      <c r="G49" s="267"/>
      <c r="H49" s="267"/>
      <c r="I49" s="189" t="str">
        <f t="shared" si="2"/>
        <v/>
      </c>
      <c r="J49" s="186">
        <f t="shared" ca="1" si="3"/>
        <v>0</v>
      </c>
      <c r="K49" s="186">
        <f t="shared" ca="1" si="4"/>
        <v>0</v>
      </c>
      <c r="L49" s="186">
        <f t="shared" ca="1" si="5"/>
        <v>0</v>
      </c>
      <c r="M49" s="186">
        <f t="shared" ca="1" si="6"/>
        <v>0</v>
      </c>
      <c r="N49" s="186">
        <f t="shared" ca="1" si="7"/>
        <v>0</v>
      </c>
      <c r="O49" s="186">
        <f t="shared" si="8"/>
        <v>0</v>
      </c>
      <c r="P49" s="190" t="str">
        <f t="shared" si="9"/>
        <v xml:space="preserve"> </v>
      </c>
      <c r="Q49" s="187" t="str">
        <f t="shared" si="10"/>
        <v/>
      </c>
      <c r="R49" s="187" t="str">
        <f t="shared" si="11"/>
        <v/>
      </c>
      <c r="S49" s="188">
        <f t="shared" si="12"/>
        <v>0</v>
      </c>
      <c r="T49" s="154"/>
      <c r="V49" s="220" t="str">
        <f t="shared" si="13"/>
        <v/>
      </c>
      <c r="X49" s="9">
        <v>32</v>
      </c>
      <c r="Y49" s="126" t="str">
        <f t="shared" si="36"/>
        <v/>
      </c>
      <c r="Z49" s="109" t="str">
        <f t="shared" si="36"/>
        <v/>
      </c>
      <c r="AA49" s="109" t="str">
        <f t="shared" si="36"/>
        <v/>
      </c>
      <c r="AB49" s="109" t="str">
        <f t="shared" si="36"/>
        <v/>
      </c>
      <c r="AC49" s="109" t="str">
        <f t="shared" si="36"/>
        <v/>
      </c>
      <c r="AD49" s="109" t="str">
        <f t="shared" si="36"/>
        <v/>
      </c>
      <c r="AE49" s="109" t="str">
        <f t="shared" si="36"/>
        <v/>
      </c>
      <c r="AF49" s="109" t="str">
        <f t="shared" si="36"/>
        <v/>
      </c>
      <c r="AG49" s="109" t="str">
        <f t="shared" si="36"/>
        <v/>
      </c>
      <c r="AH49" s="109" t="str">
        <f t="shared" si="36"/>
        <v/>
      </c>
      <c r="AI49" s="109" t="str">
        <f t="shared" si="37"/>
        <v/>
      </c>
      <c r="AJ49" s="109" t="str">
        <f t="shared" si="37"/>
        <v/>
      </c>
      <c r="AK49" s="109" t="str">
        <f t="shared" si="37"/>
        <v/>
      </c>
      <c r="AL49" s="109" t="str">
        <f t="shared" si="37"/>
        <v/>
      </c>
      <c r="AM49" s="109" t="str">
        <f t="shared" si="37"/>
        <v/>
      </c>
      <c r="AN49" s="109" t="str">
        <f t="shared" si="37"/>
        <v/>
      </c>
      <c r="AO49" s="109" t="str">
        <f t="shared" si="37"/>
        <v/>
      </c>
      <c r="AP49" s="109" t="str">
        <f t="shared" si="37"/>
        <v/>
      </c>
      <c r="AQ49" s="109" t="str">
        <f t="shared" si="37"/>
        <v/>
      </c>
      <c r="AR49" s="109" t="str">
        <f t="shared" si="37"/>
        <v/>
      </c>
      <c r="AS49" s="109" t="str">
        <f t="shared" si="38"/>
        <v/>
      </c>
      <c r="AT49" s="109" t="str">
        <f t="shared" si="38"/>
        <v/>
      </c>
      <c r="AU49" s="109" t="str">
        <f t="shared" si="38"/>
        <v/>
      </c>
      <c r="AV49" s="109" t="str">
        <f t="shared" si="38"/>
        <v/>
      </c>
      <c r="AW49" s="109" t="str">
        <f t="shared" si="38"/>
        <v/>
      </c>
      <c r="AX49" s="109" t="str">
        <f t="shared" si="38"/>
        <v/>
      </c>
      <c r="AY49" s="109" t="str">
        <f t="shared" si="38"/>
        <v/>
      </c>
      <c r="AZ49" s="109" t="str">
        <f t="shared" si="38"/>
        <v/>
      </c>
      <c r="BA49" s="109" t="str">
        <f t="shared" si="38"/>
        <v/>
      </c>
      <c r="BB49" s="109" t="str">
        <f t="shared" si="38"/>
        <v/>
      </c>
      <c r="BC49" s="109" t="str">
        <f t="shared" si="39"/>
        <v/>
      </c>
      <c r="BD49" s="109" t="str">
        <f t="shared" si="39"/>
        <v/>
      </c>
      <c r="BE49" s="109" t="str">
        <f t="shared" si="39"/>
        <v/>
      </c>
      <c r="BF49" s="109" t="str">
        <f t="shared" si="39"/>
        <v/>
      </c>
      <c r="BG49" s="109" t="str">
        <f t="shared" si="39"/>
        <v/>
      </c>
      <c r="BH49" s="109" t="str">
        <f t="shared" si="39"/>
        <v/>
      </c>
      <c r="BI49" s="110" t="str">
        <f t="shared" si="39"/>
        <v/>
      </c>
      <c r="BJ49" s="110" t="str">
        <f t="shared" si="39"/>
        <v/>
      </c>
      <c r="BK49" s="110" t="str">
        <f t="shared" si="39"/>
        <v/>
      </c>
      <c r="BL49" s="110" t="str">
        <f t="shared" si="39"/>
        <v/>
      </c>
      <c r="BM49" s="109" t="str">
        <f t="shared" si="40"/>
        <v/>
      </c>
      <c r="BN49" s="109" t="str">
        <f t="shared" si="40"/>
        <v/>
      </c>
      <c r="BO49" s="109" t="str">
        <f t="shared" si="40"/>
        <v/>
      </c>
      <c r="BP49" s="109" t="str">
        <f t="shared" si="40"/>
        <v/>
      </c>
      <c r="BQ49" s="109" t="str">
        <f t="shared" si="40"/>
        <v/>
      </c>
      <c r="BR49" s="109" t="str">
        <f t="shared" si="40"/>
        <v/>
      </c>
      <c r="BS49" s="109" t="str">
        <f t="shared" si="40"/>
        <v/>
      </c>
      <c r="BT49" s="109" t="str">
        <f t="shared" si="40"/>
        <v/>
      </c>
      <c r="BU49" s="109" t="str">
        <f t="shared" si="40"/>
        <v/>
      </c>
      <c r="BV49" s="109" t="str">
        <f t="shared" si="40"/>
        <v/>
      </c>
      <c r="BW49" s="109" t="str">
        <f t="shared" si="41"/>
        <v/>
      </c>
      <c r="BX49" s="109" t="str">
        <f t="shared" si="41"/>
        <v/>
      </c>
      <c r="BY49" s="109" t="str">
        <f t="shared" si="41"/>
        <v/>
      </c>
      <c r="BZ49" s="109" t="str">
        <f t="shared" si="41"/>
        <v/>
      </c>
      <c r="CA49" s="109" t="str">
        <f t="shared" si="41"/>
        <v/>
      </c>
      <c r="CB49" s="109" t="str">
        <f t="shared" si="41"/>
        <v/>
      </c>
      <c r="CC49" s="109" t="str">
        <f t="shared" si="41"/>
        <v/>
      </c>
      <c r="CD49" s="109" t="str">
        <f t="shared" si="41"/>
        <v/>
      </c>
      <c r="CE49" s="109" t="str">
        <f t="shared" si="41"/>
        <v/>
      </c>
      <c r="CF49" s="109" t="str">
        <f t="shared" si="20"/>
        <v/>
      </c>
      <c r="CG49" s="109" t="str">
        <f t="shared" si="23"/>
        <v/>
      </c>
      <c r="CH49" s="122" t="str">
        <f t="shared" si="21"/>
        <v/>
      </c>
      <c r="CI49" s="122" t="str">
        <f t="shared" si="22"/>
        <v/>
      </c>
    </row>
    <row r="50" spans="1:87" x14ac:dyDescent="0.2">
      <c r="A50" s="265"/>
      <c r="B50" s="267"/>
      <c r="C50" s="266"/>
      <c r="D50" s="267"/>
      <c r="E50" s="267"/>
      <c r="F50" s="267"/>
      <c r="G50" s="267"/>
      <c r="H50" s="267"/>
      <c r="I50" s="189" t="str">
        <f t="shared" ref="I50:I81" si="42">IF($C50=0,"",+VLOOKUP($C50,ListPrice,2,FALSE))</f>
        <v/>
      </c>
      <c r="J50" s="186">
        <f t="shared" ref="J50:J81" ca="1" si="43">IFERROR(IF(OR(B50="",C50="",I$3="",I$5="",I$9="")=TRUE,0,ROUNDUP((INDEX(PriceLookup,X50,$AH$3))*IF(CH50=TRUE,$AM$11,1),0))*$AM$3*$B50,0)</f>
        <v>0</v>
      </c>
      <c r="K50" s="186">
        <f t="shared" ref="K50:K81" ca="1" si="44">IFERROR(IF(OR(B50="",C50="",I$5="",Z$3="NON",CC50=0,$I$9="FAUX",$I$9="",$AG$9=TRUE,J50=0)=TRUE,0,(INDEX(PriceLookup,X50,$AA$3))*CF50*B50)*AM$3,0)</f>
        <v>0</v>
      </c>
      <c r="L50" s="186">
        <f t="shared" ref="L50:L81" ca="1" si="45">IFERROR(IF(OR(B50="",C50="",I$5="",I$3="",AB$3="NA",AG$3="ALS",J50=0,CI50=TRUE)=TRUE,0,ROUNDUP(INDEX(PriceLookup,X50,$AB$3)*IF(LEFT(AG$11,1)="R",1,J50/B50), 0)*B50)*AM$3,0)</f>
        <v>0</v>
      </c>
      <c r="M50" s="186">
        <f t="shared" ref="M50:M81" ca="1" si="46">IFERROR(IF(OR(B50="",C50="",G50="",G50="STD",CG50=0,J50=0)=TRUE,0,(B50*IF(G50="DT",AX50,IF(G50="FS",AY50))))*AM$3,0)</f>
        <v>0</v>
      </c>
      <c r="N50" s="186">
        <f t="shared" ref="N50:N81" ca="1" si="47">IFERROR(IF(OR($B50="",$C50="",H50&lt;&gt;"SC",J50=0)=TRUE,0,AZ50*B50)*AM$3,0)</f>
        <v>0</v>
      </c>
      <c r="O50" s="186">
        <f t="shared" ref="O50:O81" si="48">IFERROR(IF(OR($B50="",$C50="",I$7="",I$7="Clear")=TRUE,0,INDEX(PriceLookup,X50,$AH$7)*BN50)*AM$3*B50,0)</f>
        <v>0</v>
      </c>
      <c r="P50" s="190" t="str">
        <f t="shared" ref="P50:P81" si="49">IF(C50=0," ",SUM(J50:O50))</f>
        <v xml:space="preserve"> </v>
      </c>
      <c r="Q50" s="187" t="str">
        <f t="shared" ref="Q50:Q81" si="50">IF(B50="","",B50*BI50)</f>
        <v/>
      </c>
      <c r="R50" s="187" t="str">
        <f t="shared" ref="R50:R81" si="51">IF(B50="","",B50*BJ50)</f>
        <v/>
      </c>
      <c r="S50" s="188">
        <f t="shared" ref="S50:S81" si="52">IFERROR(IF(OR(B50=0,$AM$3=0,BS50=0)=TRUE,0,(B50*BS50*$AM$3)),0)</f>
        <v>0</v>
      </c>
      <c r="T50" s="154"/>
      <c r="V50" s="220" t="str">
        <f t="shared" ref="V50:V81" si="53">IF(B50="","",ROUND((P50*$D$12),2))</f>
        <v/>
      </c>
      <c r="X50" s="9">
        <v>33</v>
      </c>
      <c r="Y50" s="126" t="str">
        <f t="shared" si="36"/>
        <v/>
      </c>
      <c r="Z50" s="109" t="str">
        <f t="shared" si="36"/>
        <v/>
      </c>
      <c r="AA50" s="109" t="str">
        <f t="shared" si="36"/>
        <v/>
      </c>
      <c r="AB50" s="109" t="str">
        <f t="shared" si="36"/>
        <v/>
      </c>
      <c r="AC50" s="109" t="str">
        <f t="shared" si="36"/>
        <v/>
      </c>
      <c r="AD50" s="109" t="str">
        <f t="shared" si="36"/>
        <v/>
      </c>
      <c r="AE50" s="109" t="str">
        <f t="shared" si="36"/>
        <v/>
      </c>
      <c r="AF50" s="109" t="str">
        <f t="shared" si="36"/>
        <v/>
      </c>
      <c r="AG50" s="109" t="str">
        <f t="shared" si="36"/>
        <v/>
      </c>
      <c r="AH50" s="109" t="str">
        <f t="shared" si="36"/>
        <v/>
      </c>
      <c r="AI50" s="109" t="str">
        <f t="shared" si="37"/>
        <v/>
      </c>
      <c r="AJ50" s="109" t="str">
        <f t="shared" si="37"/>
        <v/>
      </c>
      <c r="AK50" s="109" t="str">
        <f t="shared" si="37"/>
        <v/>
      </c>
      <c r="AL50" s="109" t="str">
        <f t="shared" si="37"/>
        <v/>
      </c>
      <c r="AM50" s="109" t="str">
        <f t="shared" si="37"/>
        <v/>
      </c>
      <c r="AN50" s="109" t="str">
        <f t="shared" si="37"/>
        <v/>
      </c>
      <c r="AO50" s="109" t="str">
        <f t="shared" si="37"/>
        <v/>
      </c>
      <c r="AP50" s="109" t="str">
        <f t="shared" si="37"/>
        <v/>
      </c>
      <c r="AQ50" s="109" t="str">
        <f t="shared" si="37"/>
        <v/>
      </c>
      <c r="AR50" s="109" t="str">
        <f t="shared" si="37"/>
        <v/>
      </c>
      <c r="AS50" s="109" t="str">
        <f t="shared" si="38"/>
        <v/>
      </c>
      <c r="AT50" s="109" t="str">
        <f t="shared" si="38"/>
        <v/>
      </c>
      <c r="AU50" s="109" t="str">
        <f t="shared" si="38"/>
        <v/>
      </c>
      <c r="AV50" s="109" t="str">
        <f t="shared" si="38"/>
        <v/>
      </c>
      <c r="AW50" s="109" t="str">
        <f t="shared" si="38"/>
        <v/>
      </c>
      <c r="AX50" s="109" t="str">
        <f t="shared" si="38"/>
        <v/>
      </c>
      <c r="AY50" s="109" t="str">
        <f t="shared" si="38"/>
        <v/>
      </c>
      <c r="AZ50" s="109" t="str">
        <f t="shared" si="38"/>
        <v/>
      </c>
      <c r="BA50" s="109" t="str">
        <f t="shared" si="38"/>
        <v/>
      </c>
      <c r="BB50" s="109" t="str">
        <f t="shared" si="38"/>
        <v/>
      </c>
      <c r="BC50" s="109" t="str">
        <f t="shared" si="39"/>
        <v/>
      </c>
      <c r="BD50" s="109" t="str">
        <f t="shared" si="39"/>
        <v/>
      </c>
      <c r="BE50" s="109" t="str">
        <f t="shared" si="39"/>
        <v/>
      </c>
      <c r="BF50" s="109" t="str">
        <f t="shared" si="39"/>
        <v/>
      </c>
      <c r="BG50" s="109" t="str">
        <f t="shared" si="39"/>
        <v/>
      </c>
      <c r="BH50" s="109" t="str">
        <f t="shared" si="39"/>
        <v/>
      </c>
      <c r="BI50" s="110" t="str">
        <f t="shared" si="39"/>
        <v/>
      </c>
      <c r="BJ50" s="110" t="str">
        <f t="shared" si="39"/>
        <v/>
      </c>
      <c r="BK50" s="110" t="str">
        <f t="shared" si="39"/>
        <v/>
      </c>
      <c r="BL50" s="110" t="str">
        <f t="shared" si="39"/>
        <v/>
      </c>
      <c r="BM50" s="109" t="str">
        <f t="shared" si="40"/>
        <v/>
      </c>
      <c r="BN50" s="109" t="str">
        <f t="shared" si="40"/>
        <v/>
      </c>
      <c r="BO50" s="109" t="str">
        <f t="shared" si="40"/>
        <v/>
      </c>
      <c r="BP50" s="109" t="str">
        <f t="shared" si="40"/>
        <v/>
      </c>
      <c r="BQ50" s="109" t="str">
        <f t="shared" si="40"/>
        <v/>
      </c>
      <c r="BR50" s="109" t="str">
        <f t="shared" si="40"/>
        <v/>
      </c>
      <c r="BS50" s="109" t="str">
        <f t="shared" si="40"/>
        <v/>
      </c>
      <c r="BT50" s="109" t="str">
        <f t="shared" si="40"/>
        <v/>
      </c>
      <c r="BU50" s="109" t="str">
        <f t="shared" si="40"/>
        <v/>
      </c>
      <c r="BV50" s="109" t="str">
        <f t="shared" si="40"/>
        <v/>
      </c>
      <c r="BW50" s="109" t="str">
        <f t="shared" si="41"/>
        <v/>
      </c>
      <c r="BX50" s="109" t="str">
        <f t="shared" si="41"/>
        <v/>
      </c>
      <c r="BY50" s="109" t="str">
        <f t="shared" si="41"/>
        <v/>
      </c>
      <c r="BZ50" s="109" t="str">
        <f t="shared" si="41"/>
        <v/>
      </c>
      <c r="CA50" s="109" t="str">
        <f t="shared" si="41"/>
        <v/>
      </c>
      <c r="CB50" s="109" t="str">
        <f t="shared" si="41"/>
        <v/>
      </c>
      <c r="CC50" s="109" t="str">
        <f t="shared" si="41"/>
        <v/>
      </c>
      <c r="CD50" s="109" t="str">
        <f t="shared" si="41"/>
        <v/>
      </c>
      <c r="CE50" s="109" t="str">
        <f t="shared" si="41"/>
        <v/>
      </c>
      <c r="CF50" s="109" t="str">
        <f t="shared" ref="CF50:CF81" si="54">IF(OR(B50="",C50="")=TRUE,"",COUNTIF(E50:F50,"M"))</f>
        <v/>
      </c>
      <c r="CG50" s="109" t="str">
        <f t="shared" si="23"/>
        <v/>
      </c>
      <c r="CH50" s="122" t="str">
        <f t="shared" ref="CH50:CH81" si="55">IF(OR(B50="",C50="")=TRUE,"",(AND($I$9="Veneer",CC50=1,BC50="Access")))</f>
        <v/>
      </c>
      <c r="CI50" s="122" t="str">
        <f t="shared" ref="CI50:CI81" si="56">IF(OR(B50="",C50="")=TRUE,"",(AND($I$9="Faux",CC50=1,OR(BC50="Access",BC50="Parts"))))</f>
        <v/>
      </c>
    </row>
    <row r="51" spans="1:87" x14ac:dyDescent="0.2">
      <c r="A51" s="265"/>
      <c r="B51" s="267"/>
      <c r="C51" s="266"/>
      <c r="D51" s="267"/>
      <c r="E51" s="267"/>
      <c r="F51" s="267"/>
      <c r="G51" s="267"/>
      <c r="H51" s="267"/>
      <c r="I51" s="189" t="str">
        <f t="shared" si="42"/>
        <v/>
      </c>
      <c r="J51" s="186">
        <f t="shared" ca="1" si="43"/>
        <v>0</v>
      </c>
      <c r="K51" s="186">
        <f t="shared" ca="1" si="44"/>
        <v>0</v>
      </c>
      <c r="L51" s="186">
        <f t="shared" ca="1" si="45"/>
        <v>0</v>
      </c>
      <c r="M51" s="186">
        <f t="shared" ca="1" si="46"/>
        <v>0</v>
      </c>
      <c r="N51" s="186">
        <f t="shared" ca="1" si="47"/>
        <v>0</v>
      </c>
      <c r="O51" s="186">
        <f t="shared" si="48"/>
        <v>0</v>
      </c>
      <c r="P51" s="190" t="str">
        <f t="shared" si="49"/>
        <v xml:space="preserve"> </v>
      </c>
      <c r="Q51" s="187" t="str">
        <f t="shared" si="50"/>
        <v/>
      </c>
      <c r="R51" s="187" t="str">
        <f t="shared" si="51"/>
        <v/>
      </c>
      <c r="S51" s="188">
        <f t="shared" si="52"/>
        <v>0</v>
      </c>
      <c r="T51" s="154"/>
      <c r="V51" s="220" t="str">
        <f t="shared" si="53"/>
        <v/>
      </c>
      <c r="X51" s="9">
        <v>34</v>
      </c>
      <c r="Y51" s="126" t="str">
        <f t="shared" si="36"/>
        <v/>
      </c>
      <c r="Z51" s="109" t="str">
        <f t="shared" si="36"/>
        <v/>
      </c>
      <c r="AA51" s="109" t="str">
        <f t="shared" si="36"/>
        <v/>
      </c>
      <c r="AB51" s="109" t="str">
        <f t="shared" si="36"/>
        <v/>
      </c>
      <c r="AC51" s="109" t="str">
        <f t="shared" si="36"/>
        <v/>
      </c>
      <c r="AD51" s="109" t="str">
        <f t="shared" si="36"/>
        <v/>
      </c>
      <c r="AE51" s="109" t="str">
        <f t="shared" si="36"/>
        <v/>
      </c>
      <c r="AF51" s="109" t="str">
        <f t="shared" si="36"/>
        <v/>
      </c>
      <c r="AG51" s="109" t="str">
        <f t="shared" si="36"/>
        <v/>
      </c>
      <c r="AH51" s="109" t="str">
        <f t="shared" si="36"/>
        <v/>
      </c>
      <c r="AI51" s="109" t="str">
        <f t="shared" si="37"/>
        <v/>
      </c>
      <c r="AJ51" s="109" t="str">
        <f t="shared" si="37"/>
        <v/>
      </c>
      <c r="AK51" s="109" t="str">
        <f t="shared" si="37"/>
        <v/>
      </c>
      <c r="AL51" s="109" t="str">
        <f t="shared" si="37"/>
        <v/>
      </c>
      <c r="AM51" s="109" t="str">
        <f t="shared" si="37"/>
        <v/>
      </c>
      <c r="AN51" s="109" t="str">
        <f t="shared" si="37"/>
        <v/>
      </c>
      <c r="AO51" s="109" t="str">
        <f t="shared" si="37"/>
        <v/>
      </c>
      <c r="AP51" s="109" t="str">
        <f t="shared" si="37"/>
        <v/>
      </c>
      <c r="AQ51" s="109" t="str">
        <f t="shared" si="37"/>
        <v/>
      </c>
      <c r="AR51" s="109" t="str">
        <f t="shared" si="37"/>
        <v/>
      </c>
      <c r="AS51" s="109" t="str">
        <f t="shared" si="38"/>
        <v/>
      </c>
      <c r="AT51" s="109" t="str">
        <f t="shared" si="38"/>
        <v/>
      </c>
      <c r="AU51" s="109" t="str">
        <f t="shared" si="38"/>
        <v/>
      </c>
      <c r="AV51" s="109" t="str">
        <f t="shared" si="38"/>
        <v/>
      </c>
      <c r="AW51" s="109" t="str">
        <f t="shared" si="38"/>
        <v/>
      </c>
      <c r="AX51" s="109" t="str">
        <f t="shared" si="38"/>
        <v/>
      </c>
      <c r="AY51" s="109" t="str">
        <f t="shared" si="38"/>
        <v/>
      </c>
      <c r="AZ51" s="109" t="str">
        <f t="shared" si="38"/>
        <v/>
      </c>
      <c r="BA51" s="109" t="str">
        <f t="shared" si="38"/>
        <v/>
      </c>
      <c r="BB51" s="109" t="str">
        <f t="shared" si="38"/>
        <v/>
      </c>
      <c r="BC51" s="109" t="str">
        <f t="shared" si="39"/>
        <v/>
      </c>
      <c r="BD51" s="109" t="str">
        <f t="shared" si="39"/>
        <v/>
      </c>
      <c r="BE51" s="109" t="str">
        <f t="shared" si="39"/>
        <v/>
      </c>
      <c r="BF51" s="109" t="str">
        <f t="shared" si="39"/>
        <v/>
      </c>
      <c r="BG51" s="109" t="str">
        <f t="shared" si="39"/>
        <v/>
      </c>
      <c r="BH51" s="109" t="str">
        <f t="shared" si="39"/>
        <v/>
      </c>
      <c r="BI51" s="110" t="str">
        <f t="shared" si="39"/>
        <v/>
      </c>
      <c r="BJ51" s="110" t="str">
        <f t="shared" si="39"/>
        <v/>
      </c>
      <c r="BK51" s="110" t="str">
        <f t="shared" si="39"/>
        <v/>
      </c>
      <c r="BL51" s="110" t="str">
        <f t="shared" si="39"/>
        <v/>
      </c>
      <c r="BM51" s="109" t="str">
        <f t="shared" si="40"/>
        <v/>
      </c>
      <c r="BN51" s="109" t="str">
        <f t="shared" si="40"/>
        <v/>
      </c>
      <c r="BO51" s="109" t="str">
        <f t="shared" si="40"/>
        <v/>
      </c>
      <c r="BP51" s="109" t="str">
        <f t="shared" si="40"/>
        <v/>
      </c>
      <c r="BQ51" s="109" t="str">
        <f t="shared" si="40"/>
        <v/>
      </c>
      <c r="BR51" s="109" t="str">
        <f t="shared" si="40"/>
        <v/>
      </c>
      <c r="BS51" s="109" t="str">
        <f t="shared" si="40"/>
        <v/>
      </c>
      <c r="BT51" s="109" t="str">
        <f t="shared" si="40"/>
        <v/>
      </c>
      <c r="BU51" s="109" t="str">
        <f t="shared" si="40"/>
        <v/>
      </c>
      <c r="BV51" s="109" t="str">
        <f t="shared" si="40"/>
        <v/>
      </c>
      <c r="BW51" s="109" t="str">
        <f t="shared" si="41"/>
        <v/>
      </c>
      <c r="BX51" s="109" t="str">
        <f t="shared" si="41"/>
        <v/>
      </c>
      <c r="BY51" s="109" t="str">
        <f t="shared" si="41"/>
        <v/>
      </c>
      <c r="BZ51" s="109" t="str">
        <f t="shared" si="41"/>
        <v/>
      </c>
      <c r="CA51" s="109" t="str">
        <f t="shared" si="41"/>
        <v/>
      </c>
      <c r="CB51" s="109" t="str">
        <f t="shared" si="41"/>
        <v/>
      </c>
      <c r="CC51" s="109" t="str">
        <f t="shared" si="41"/>
        <v/>
      </c>
      <c r="CD51" s="109" t="str">
        <f t="shared" si="41"/>
        <v/>
      </c>
      <c r="CE51" s="109" t="str">
        <f t="shared" si="41"/>
        <v/>
      </c>
      <c r="CF51" s="109" t="str">
        <f t="shared" si="54"/>
        <v/>
      </c>
      <c r="CG51" s="109" t="str">
        <f t="shared" ref="CG51:CG82" si="57">IF(OR(B51="",C51="")=TRUE,"",SUM(BO51:BP51))</f>
        <v/>
      </c>
      <c r="CH51" s="122" t="str">
        <f t="shared" si="55"/>
        <v/>
      </c>
      <c r="CI51" s="122" t="str">
        <f t="shared" si="56"/>
        <v/>
      </c>
    </row>
    <row r="52" spans="1:87" x14ac:dyDescent="0.2">
      <c r="A52" s="265"/>
      <c r="B52" s="267"/>
      <c r="C52" s="266"/>
      <c r="D52" s="267"/>
      <c r="E52" s="267"/>
      <c r="F52" s="267"/>
      <c r="G52" s="267"/>
      <c r="H52" s="267"/>
      <c r="I52" s="189" t="str">
        <f t="shared" si="42"/>
        <v/>
      </c>
      <c r="J52" s="186">
        <f t="shared" ca="1" si="43"/>
        <v>0</v>
      </c>
      <c r="K52" s="186">
        <f t="shared" ca="1" si="44"/>
        <v>0</v>
      </c>
      <c r="L52" s="186">
        <f t="shared" ca="1" si="45"/>
        <v>0</v>
      </c>
      <c r="M52" s="186">
        <f t="shared" ca="1" si="46"/>
        <v>0</v>
      </c>
      <c r="N52" s="186">
        <f t="shared" ca="1" si="47"/>
        <v>0</v>
      </c>
      <c r="O52" s="186">
        <f t="shared" si="48"/>
        <v>0</v>
      </c>
      <c r="P52" s="190" t="str">
        <f t="shared" si="49"/>
        <v xml:space="preserve"> </v>
      </c>
      <c r="Q52" s="187" t="str">
        <f t="shared" si="50"/>
        <v/>
      </c>
      <c r="R52" s="187" t="str">
        <f t="shared" si="51"/>
        <v/>
      </c>
      <c r="S52" s="188">
        <f t="shared" si="52"/>
        <v>0</v>
      </c>
      <c r="T52" s="154"/>
      <c r="V52" s="220" t="str">
        <f t="shared" si="53"/>
        <v/>
      </c>
      <c r="X52" s="9">
        <v>35</v>
      </c>
      <c r="Y52" s="126" t="str">
        <f t="shared" si="36"/>
        <v/>
      </c>
      <c r="Z52" s="109" t="str">
        <f t="shared" si="36"/>
        <v/>
      </c>
      <c r="AA52" s="109" t="str">
        <f t="shared" si="36"/>
        <v/>
      </c>
      <c r="AB52" s="109" t="str">
        <f t="shared" si="36"/>
        <v/>
      </c>
      <c r="AC52" s="109" t="str">
        <f t="shared" si="36"/>
        <v/>
      </c>
      <c r="AD52" s="109" t="str">
        <f t="shared" si="36"/>
        <v/>
      </c>
      <c r="AE52" s="109" t="str">
        <f t="shared" si="36"/>
        <v/>
      </c>
      <c r="AF52" s="109" t="str">
        <f t="shared" si="36"/>
        <v/>
      </c>
      <c r="AG52" s="109" t="str">
        <f t="shared" si="36"/>
        <v/>
      </c>
      <c r="AH52" s="109" t="str">
        <f t="shared" si="36"/>
        <v/>
      </c>
      <c r="AI52" s="109" t="str">
        <f t="shared" si="37"/>
        <v/>
      </c>
      <c r="AJ52" s="109" t="str">
        <f t="shared" si="37"/>
        <v/>
      </c>
      <c r="AK52" s="109" t="str">
        <f t="shared" si="37"/>
        <v/>
      </c>
      <c r="AL52" s="109" t="str">
        <f t="shared" si="37"/>
        <v/>
      </c>
      <c r="AM52" s="109" t="str">
        <f t="shared" si="37"/>
        <v/>
      </c>
      <c r="AN52" s="109" t="str">
        <f t="shared" si="37"/>
        <v/>
      </c>
      <c r="AO52" s="109" t="str">
        <f t="shared" si="37"/>
        <v/>
      </c>
      <c r="AP52" s="109" t="str">
        <f t="shared" si="37"/>
        <v/>
      </c>
      <c r="AQ52" s="109" t="str">
        <f t="shared" si="37"/>
        <v/>
      </c>
      <c r="AR52" s="109" t="str">
        <f t="shared" si="37"/>
        <v/>
      </c>
      <c r="AS52" s="109" t="str">
        <f t="shared" si="38"/>
        <v/>
      </c>
      <c r="AT52" s="109" t="str">
        <f t="shared" si="38"/>
        <v/>
      </c>
      <c r="AU52" s="109" t="str">
        <f t="shared" si="38"/>
        <v/>
      </c>
      <c r="AV52" s="109" t="str">
        <f t="shared" si="38"/>
        <v/>
      </c>
      <c r="AW52" s="109" t="str">
        <f t="shared" si="38"/>
        <v/>
      </c>
      <c r="AX52" s="109" t="str">
        <f t="shared" si="38"/>
        <v/>
      </c>
      <c r="AY52" s="109" t="str">
        <f t="shared" si="38"/>
        <v/>
      </c>
      <c r="AZ52" s="109" t="str">
        <f t="shared" si="38"/>
        <v/>
      </c>
      <c r="BA52" s="109" t="str">
        <f t="shared" si="38"/>
        <v/>
      </c>
      <c r="BB52" s="109" t="str">
        <f t="shared" si="38"/>
        <v/>
      </c>
      <c r="BC52" s="109" t="str">
        <f t="shared" si="39"/>
        <v/>
      </c>
      <c r="BD52" s="109" t="str">
        <f t="shared" si="39"/>
        <v/>
      </c>
      <c r="BE52" s="109" t="str">
        <f t="shared" si="39"/>
        <v/>
      </c>
      <c r="BF52" s="109" t="str">
        <f t="shared" si="39"/>
        <v/>
      </c>
      <c r="BG52" s="109" t="str">
        <f t="shared" si="39"/>
        <v/>
      </c>
      <c r="BH52" s="109" t="str">
        <f t="shared" si="39"/>
        <v/>
      </c>
      <c r="BI52" s="110" t="str">
        <f t="shared" si="39"/>
        <v/>
      </c>
      <c r="BJ52" s="110" t="str">
        <f t="shared" si="39"/>
        <v/>
      </c>
      <c r="BK52" s="110" t="str">
        <f t="shared" si="39"/>
        <v/>
      </c>
      <c r="BL52" s="110" t="str">
        <f t="shared" si="39"/>
        <v/>
      </c>
      <c r="BM52" s="109" t="str">
        <f t="shared" si="40"/>
        <v/>
      </c>
      <c r="BN52" s="109" t="str">
        <f t="shared" si="40"/>
        <v/>
      </c>
      <c r="BO52" s="109" t="str">
        <f t="shared" si="40"/>
        <v/>
      </c>
      <c r="BP52" s="109" t="str">
        <f t="shared" si="40"/>
        <v/>
      </c>
      <c r="BQ52" s="109" t="str">
        <f t="shared" si="40"/>
        <v/>
      </c>
      <c r="BR52" s="109" t="str">
        <f t="shared" si="40"/>
        <v/>
      </c>
      <c r="BS52" s="109" t="str">
        <f t="shared" si="40"/>
        <v/>
      </c>
      <c r="BT52" s="109" t="str">
        <f t="shared" si="40"/>
        <v/>
      </c>
      <c r="BU52" s="109" t="str">
        <f t="shared" si="40"/>
        <v/>
      </c>
      <c r="BV52" s="109" t="str">
        <f t="shared" si="40"/>
        <v/>
      </c>
      <c r="BW52" s="109" t="str">
        <f t="shared" si="41"/>
        <v/>
      </c>
      <c r="BX52" s="109" t="str">
        <f t="shared" si="41"/>
        <v/>
      </c>
      <c r="BY52" s="109" t="str">
        <f t="shared" si="41"/>
        <v/>
      </c>
      <c r="BZ52" s="109" t="str">
        <f t="shared" si="41"/>
        <v/>
      </c>
      <c r="CA52" s="109" t="str">
        <f t="shared" si="41"/>
        <v/>
      </c>
      <c r="CB52" s="109" t="str">
        <f t="shared" si="41"/>
        <v/>
      </c>
      <c r="CC52" s="109" t="str">
        <f t="shared" si="41"/>
        <v/>
      </c>
      <c r="CD52" s="109" t="str">
        <f t="shared" si="41"/>
        <v/>
      </c>
      <c r="CE52" s="109" t="str">
        <f t="shared" si="41"/>
        <v/>
      </c>
      <c r="CF52" s="109" t="str">
        <f t="shared" si="54"/>
        <v/>
      </c>
      <c r="CG52" s="109" t="str">
        <f t="shared" si="57"/>
        <v/>
      </c>
      <c r="CH52" s="122" t="str">
        <f t="shared" si="55"/>
        <v/>
      </c>
      <c r="CI52" s="122" t="str">
        <f t="shared" si="56"/>
        <v/>
      </c>
    </row>
    <row r="53" spans="1:87" x14ac:dyDescent="0.2">
      <c r="A53" s="265"/>
      <c r="B53" s="267"/>
      <c r="C53" s="266"/>
      <c r="D53" s="267"/>
      <c r="E53" s="267"/>
      <c r="F53" s="267"/>
      <c r="G53" s="267"/>
      <c r="H53" s="267"/>
      <c r="I53" s="189" t="str">
        <f t="shared" si="42"/>
        <v/>
      </c>
      <c r="J53" s="186">
        <f t="shared" ca="1" si="43"/>
        <v>0</v>
      </c>
      <c r="K53" s="186">
        <f t="shared" ca="1" si="44"/>
        <v>0</v>
      </c>
      <c r="L53" s="186">
        <f t="shared" ca="1" si="45"/>
        <v>0</v>
      </c>
      <c r="M53" s="186">
        <f t="shared" ca="1" si="46"/>
        <v>0</v>
      </c>
      <c r="N53" s="186">
        <f t="shared" ca="1" si="47"/>
        <v>0</v>
      </c>
      <c r="O53" s="186">
        <f t="shared" si="48"/>
        <v>0</v>
      </c>
      <c r="P53" s="190" t="str">
        <f t="shared" si="49"/>
        <v xml:space="preserve"> </v>
      </c>
      <c r="Q53" s="187" t="str">
        <f t="shared" si="50"/>
        <v/>
      </c>
      <c r="R53" s="187" t="str">
        <f t="shared" si="51"/>
        <v/>
      </c>
      <c r="S53" s="188">
        <f t="shared" si="52"/>
        <v>0</v>
      </c>
      <c r="T53" s="154"/>
      <c r="V53" s="220" t="str">
        <f t="shared" si="53"/>
        <v/>
      </c>
      <c r="X53" s="9">
        <v>36</v>
      </c>
      <c r="Y53" s="126" t="str">
        <f t="shared" si="36"/>
        <v/>
      </c>
      <c r="Z53" s="109" t="str">
        <f t="shared" si="36"/>
        <v/>
      </c>
      <c r="AA53" s="109" t="str">
        <f t="shared" si="36"/>
        <v/>
      </c>
      <c r="AB53" s="109" t="str">
        <f t="shared" si="36"/>
        <v/>
      </c>
      <c r="AC53" s="109" t="str">
        <f t="shared" si="36"/>
        <v/>
      </c>
      <c r="AD53" s="109" t="str">
        <f t="shared" si="36"/>
        <v/>
      </c>
      <c r="AE53" s="109" t="str">
        <f t="shared" si="36"/>
        <v/>
      </c>
      <c r="AF53" s="109" t="str">
        <f t="shared" si="36"/>
        <v/>
      </c>
      <c r="AG53" s="109" t="str">
        <f t="shared" si="36"/>
        <v/>
      </c>
      <c r="AH53" s="109" t="str">
        <f t="shared" si="36"/>
        <v/>
      </c>
      <c r="AI53" s="109" t="str">
        <f t="shared" si="37"/>
        <v/>
      </c>
      <c r="AJ53" s="109" t="str">
        <f t="shared" si="37"/>
        <v/>
      </c>
      <c r="AK53" s="109" t="str">
        <f t="shared" si="37"/>
        <v/>
      </c>
      <c r="AL53" s="109" t="str">
        <f t="shared" si="37"/>
        <v/>
      </c>
      <c r="AM53" s="109" t="str">
        <f t="shared" si="37"/>
        <v/>
      </c>
      <c r="AN53" s="109" t="str">
        <f t="shared" si="37"/>
        <v/>
      </c>
      <c r="AO53" s="109" t="str">
        <f t="shared" si="37"/>
        <v/>
      </c>
      <c r="AP53" s="109" t="str">
        <f t="shared" si="37"/>
        <v/>
      </c>
      <c r="AQ53" s="109" t="str">
        <f t="shared" si="37"/>
        <v/>
      </c>
      <c r="AR53" s="109" t="str">
        <f t="shared" si="37"/>
        <v/>
      </c>
      <c r="AS53" s="109" t="str">
        <f t="shared" si="38"/>
        <v/>
      </c>
      <c r="AT53" s="109" t="str">
        <f t="shared" si="38"/>
        <v/>
      </c>
      <c r="AU53" s="109" t="str">
        <f t="shared" si="38"/>
        <v/>
      </c>
      <c r="AV53" s="109" t="str">
        <f t="shared" si="38"/>
        <v/>
      </c>
      <c r="AW53" s="109" t="str">
        <f t="shared" si="38"/>
        <v/>
      </c>
      <c r="AX53" s="109" t="str">
        <f t="shared" si="38"/>
        <v/>
      </c>
      <c r="AY53" s="109" t="str">
        <f t="shared" si="38"/>
        <v/>
      </c>
      <c r="AZ53" s="109" t="str">
        <f t="shared" si="38"/>
        <v/>
      </c>
      <c r="BA53" s="109" t="str">
        <f t="shared" si="38"/>
        <v/>
      </c>
      <c r="BB53" s="109" t="str">
        <f t="shared" si="38"/>
        <v/>
      </c>
      <c r="BC53" s="109" t="str">
        <f t="shared" si="39"/>
        <v/>
      </c>
      <c r="BD53" s="109" t="str">
        <f t="shared" si="39"/>
        <v/>
      </c>
      <c r="BE53" s="109" t="str">
        <f t="shared" si="39"/>
        <v/>
      </c>
      <c r="BF53" s="109" t="str">
        <f t="shared" si="39"/>
        <v/>
      </c>
      <c r="BG53" s="109" t="str">
        <f t="shared" si="39"/>
        <v/>
      </c>
      <c r="BH53" s="109" t="str">
        <f t="shared" si="39"/>
        <v/>
      </c>
      <c r="BI53" s="110" t="str">
        <f t="shared" si="39"/>
        <v/>
      </c>
      <c r="BJ53" s="110" t="str">
        <f t="shared" si="39"/>
        <v/>
      </c>
      <c r="BK53" s="110" t="str">
        <f t="shared" si="39"/>
        <v/>
      </c>
      <c r="BL53" s="110" t="str">
        <f t="shared" si="39"/>
        <v/>
      </c>
      <c r="BM53" s="109" t="str">
        <f t="shared" si="40"/>
        <v/>
      </c>
      <c r="BN53" s="109" t="str">
        <f t="shared" si="40"/>
        <v/>
      </c>
      <c r="BO53" s="109" t="str">
        <f t="shared" si="40"/>
        <v/>
      </c>
      <c r="BP53" s="109" t="str">
        <f t="shared" si="40"/>
        <v/>
      </c>
      <c r="BQ53" s="109" t="str">
        <f t="shared" si="40"/>
        <v/>
      </c>
      <c r="BR53" s="109" t="str">
        <f t="shared" si="40"/>
        <v/>
      </c>
      <c r="BS53" s="109" t="str">
        <f t="shared" si="40"/>
        <v/>
      </c>
      <c r="BT53" s="109" t="str">
        <f t="shared" si="40"/>
        <v/>
      </c>
      <c r="BU53" s="109" t="str">
        <f t="shared" si="40"/>
        <v/>
      </c>
      <c r="BV53" s="109" t="str">
        <f t="shared" si="40"/>
        <v/>
      </c>
      <c r="BW53" s="109" t="str">
        <f t="shared" si="41"/>
        <v/>
      </c>
      <c r="BX53" s="109" t="str">
        <f t="shared" si="41"/>
        <v/>
      </c>
      <c r="BY53" s="109" t="str">
        <f t="shared" si="41"/>
        <v/>
      </c>
      <c r="BZ53" s="109" t="str">
        <f t="shared" si="41"/>
        <v/>
      </c>
      <c r="CA53" s="109" t="str">
        <f t="shared" si="41"/>
        <v/>
      </c>
      <c r="CB53" s="109" t="str">
        <f t="shared" si="41"/>
        <v/>
      </c>
      <c r="CC53" s="109" t="str">
        <f t="shared" si="41"/>
        <v/>
      </c>
      <c r="CD53" s="109" t="str">
        <f t="shared" si="41"/>
        <v/>
      </c>
      <c r="CE53" s="109" t="str">
        <f t="shared" si="41"/>
        <v/>
      </c>
      <c r="CF53" s="109" t="str">
        <f t="shared" si="54"/>
        <v/>
      </c>
      <c r="CG53" s="109" t="str">
        <f t="shared" si="57"/>
        <v/>
      </c>
      <c r="CH53" s="122" t="str">
        <f t="shared" si="55"/>
        <v/>
      </c>
      <c r="CI53" s="122" t="str">
        <f t="shared" si="56"/>
        <v/>
      </c>
    </row>
    <row r="54" spans="1:87" x14ac:dyDescent="0.2">
      <c r="A54" s="265"/>
      <c r="B54" s="267"/>
      <c r="C54" s="266"/>
      <c r="D54" s="267"/>
      <c r="E54" s="267"/>
      <c r="F54" s="267"/>
      <c r="G54" s="267"/>
      <c r="H54" s="267"/>
      <c r="I54" s="189" t="str">
        <f t="shared" si="42"/>
        <v/>
      </c>
      <c r="J54" s="186">
        <f t="shared" ca="1" si="43"/>
        <v>0</v>
      </c>
      <c r="K54" s="186">
        <f t="shared" ca="1" si="44"/>
        <v>0</v>
      </c>
      <c r="L54" s="186">
        <f t="shared" ca="1" si="45"/>
        <v>0</v>
      </c>
      <c r="M54" s="186">
        <f t="shared" ca="1" si="46"/>
        <v>0</v>
      </c>
      <c r="N54" s="186">
        <f t="shared" ca="1" si="47"/>
        <v>0</v>
      </c>
      <c r="O54" s="186">
        <f t="shared" si="48"/>
        <v>0</v>
      </c>
      <c r="P54" s="190" t="str">
        <f t="shared" si="49"/>
        <v xml:space="preserve"> </v>
      </c>
      <c r="Q54" s="187" t="str">
        <f t="shared" si="50"/>
        <v/>
      </c>
      <c r="R54" s="187" t="str">
        <f t="shared" si="51"/>
        <v/>
      </c>
      <c r="S54" s="188">
        <f t="shared" si="52"/>
        <v>0</v>
      </c>
      <c r="T54" s="154"/>
      <c r="V54" s="220" t="str">
        <f t="shared" si="53"/>
        <v/>
      </c>
      <c r="X54" s="9">
        <v>37</v>
      </c>
      <c r="Y54" s="126" t="str">
        <f t="shared" si="36"/>
        <v/>
      </c>
      <c r="Z54" s="109" t="str">
        <f t="shared" si="36"/>
        <v/>
      </c>
      <c r="AA54" s="109" t="str">
        <f t="shared" si="36"/>
        <v/>
      </c>
      <c r="AB54" s="109" t="str">
        <f t="shared" si="36"/>
        <v/>
      </c>
      <c r="AC54" s="109" t="str">
        <f t="shared" si="36"/>
        <v/>
      </c>
      <c r="AD54" s="109" t="str">
        <f t="shared" si="36"/>
        <v/>
      </c>
      <c r="AE54" s="109" t="str">
        <f t="shared" si="36"/>
        <v/>
      </c>
      <c r="AF54" s="109" t="str">
        <f t="shared" si="36"/>
        <v/>
      </c>
      <c r="AG54" s="109" t="str">
        <f t="shared" si="36"/>
        <v/>
      </c>
      <c r="AH54" s="109" t="str">
        <f t="shared" si="36"/>
        <v/>
      </c>
      <c r="AI54" s="109" t="str">
        <f t="shared" si="37"/>
        <v/>
      </c>
      <c r="AJ54" s="109" t="str">
        <f t="shared" si="37"/>
        <v/>
      </c>
      <c r="AK54" s="109" t="str">
        <f t="shared" si="37"/>
        <v/>
      </c>
      <c r="AL54" s="109" t="str">
        <f t="shared" si="37"/>
        <v/>
      </c>
      <c r="AM54" s="109" t="str">
        <f t="shared" si="37"/>
        <v/>
      </c>
      <c r="AN54" s="109" t="str">
        <f t="shared" si="37"/>
        <v/>
      </c>
      <c r="AO54" s="109" t="str">
        <f t="shared" si="37"/>
        <v/>
      </c>
      <c r="AP54" s="109" t="str">
        <f t="shared" si="37"/>
        <v/>
      </c>
      <c r="AQ54" s="109" t="str">
        <f t="shared" si="37"/>
        <v/>
      </c>
      <c r="AR54" s="109" t="str">
        <f t="shared" si="37"/>
        <v/>
      </c>
      <c r="AS54" s="109" t="str">
        <f t="shared" si="38"/>
        <v/>
      </c>
      <c r="AT54" s="109" t="str">
        <f t="shared" si="38"/>
        <v/>
      </c>
      <c r="AU54" s="109" t="str">
        <f t="shared" si="38"/>
        <v/>
      </c>
      <c r="AV54" s="109" t="str">
        <f t="shared" si="38"/>
        <v/>
      </c>
      <c r="AW54" s="109" t="str">
        <f t="shared" si="38"/>
        <v/>
      </c>
      <c r="AX54" s="109" t="str">
        <f t="shared" si="38"/>
        <v/>
      </c>
      <c r="AY54" s="109" t="str">
        <f t="shared" si="38"/>
        <v/>
      </c>
      <c r="AZ54" s="109" t="str">
        <f t="shared" si="38"/>
        <v/>
      </c>
      <c r="BA54" s="109" t="str">
        <f t="shared" si="38"/>
        <v/>
      </c>
      <c r="BB54" s="109" t="str">
        <f t="shared" si="38"/>
        <v/>
      </c>
      <c r="BC54" s="109" t="str">
        <f t="shared" si="39"/>
        <v/>
      </c>
      <c r="BD54" s="109" t="str">
        <f t="shared" si="39"/>
        <v/>
      </c>
      <c r="BE54" s="109" t="str">
        <f t="shared" si="39"/>
        <v/>
      </c>
      <c r="BF54" s="109" t="str">
        <f t="shared" si="39"/>
        <v/>
      </c>
      <c r="BG54" s="109" t="str">
        <f t="shared" si="39"/>
        <v/>
      </c>
      <c r="BH54" s="109" t="str">
        <f t="shared" si="39"/>
        <v/>
      </c>
      <c r="BI54" s="110" t="str">
        <f t="shared" si="39"/>
        <v/>
      </c>
      <c r="BJ54" s="110" t="str">
        <f t="shared" si="39"/>
        <v/>
      </c>
      <c r="BK54" s="110" t="str">
        <f t="shared" si="39"/>
        <v/>
      </c>
      <c r="BL54" s="110" t="str">
        <f t="shared" si="39"/>
        <v/>
      </c>
      <c r="BM54" s="109" t="str">
        <f t="shared" si="40"/>
        <v/>
      </c>
      <c r="BN54" s="109" t="str">
        <f t="shared" si="40"/>
        <v/>
      </c>
      <c r="BO54" s="109" t="str">
        <f t="shared" si="40"/>
        <v/>
      </c>
      <c r="BP54" s="109" t="str">
        <f t="shared" si="40"/>
        <v/>
      </c>
      <c r="BQ54" s="109" t="str">
        <f t="shared" si="40"/>
        <v/>
      </c>
      <c r="BR54" s="109" t="str">
        <f t="shared" si="40"/>
        <v/>
      </c>
      <c r="BS54" s="109" t="str">
        <f t="shared" si="40"/>
        <v/>
      </c>
      <c r="BT54" s="109" t="str">
        <f t="shared" si="40"/>
        <v/>
      </c>
      <c r="BU54" s="109" t="str">
        <f t="shared" si="40"/>
        <v/>
      </c>
      <c r="BV54" s="109" t="str">
        <f t="shared" si="40"/>
        <v/>
      </c>
      <c r="BW54" s="109" t="str">
        <f t="shared" si="41"/>
        <v/>
      </c>
      <c r="BX54" s="109" t="str">
        <f t="shared" si="41"/>
        <v/>
      </c>
      <c r="BY54" s="109" t="str">
        <f t="shared" si="41"/>
        <v/>
      </c>
      <c r="BZ54" s="109" t="str">
        <f t="shared" si="41"/>
        <v/>
      </c>
      <c r="CA54" s="109" t="str">
        <f t="shared" si="41"/>
        <v/>
      </c>
      <c r="CB54" s="109" t="str">
        <f t="shared" si="41"/>
        <v/>
      </c>
      <c r="CC54" s="109" t="str">
        <f t="shared" si="41"/>
        <v/>
      </c>
      <c r="CD54" s="109" t="str">
        <f t="shared" si="41"/>
        <v/>
      </c>
      <c r="CE54" s="109" t="str">
        <f t="shared" si="41"/>
        <v/>
      </c>
      <c r="CF54" s="109" t="str">
        <f t="shared" si="54"/>
        <v/>
      </c>
      <c r="CG54" s="109" t="str">
        <f t="shared" si="57"/>
        <v/>
      </c>
      <c r="CH54" s="122" t="str">
        <f t="shared" si="55"/>
        <v/>
      </c>
      <c r="CI54" s="122" t="str">
        <f t="shared" si="56"/>
        <v/>
      </c>
    </row>
    <row r="55" spans="1:87" x14ac:dyDescent="0.2">
      <c r="A55" s="265"/>
      <c r="B55" s="267"/>
      <c r="C55" s="266"/>
      <c r="D55" s="267"/>
      <c r="E55" s="267"/>
      <c r="F55" s="267"/>
      <c r="G55" s="267"/>
      <c r="H55" s="267"/>
      <c r="I55" s="189" t="str">
        <f t="shared" si="42"/>
        <v/>
      </c>
      <c r="J55" s="186">
        <f t="shared" ca="1" si="43"/>
        <v>0</v>
      </c>
      <c r="K55" s="186">
        <f t="shared" ca="1" si="44"/>
        <v>0</v>
      </c>
      <c r="L55" s="186">
        <f t="shared" ca="1" si="45"/>
        <v>0</v>
      </c>
      <c r="M55" s="186">
        <f t="shared" ca="1" si="46"/>
        <v>0</v>
      </c>
      <c r="N55" s="186">
        <f t="shared" ca="1" si="47"/>
        <v>0</v>
      </c>
      <c r="O55" s="186">
        <f t="shared" si="48"/>
        <v>0</v>
      </c>
      <c r="P55" s="190" t="str">
        <f t="shared" si="49"/>
        <v xml:space="preserve"> </v>
      </c>
      <c r="Q55" s="187" t="str">
        <f t="shared" si="50"/>
        <v/>
      </c>
      <c r="R55" s="187" t="str">
        <f t="shared" si="51"/>
        <v/>
      </c>
      <c r="S55" s="188">
        <f t="shared" si="52"/>
        <v>0</v>
      </c>
      <c r="T55" s="154"/>
      <c r="V55" s="220" t="str">
        <f t="shared" si="53"/>
        <v/>
      </c>
      <c r="X55" s="9">
        <v>38</v>
      </c>
      <c r="Y55" s="126" t="str">
        <f t="shared" si="36"/>
        <v/>
      </c>
      <c r="Z55" s="109" t="str">
        <f t="shared" si="36"/>
        <v/>
      </c>
      <c r="AA55" s="109" t="str">
        <f t="shared" si="36"/>
        <v/>
      </c>
      <c r="AB55" s="109" t="str">
        <f t="shared" si="36"/>
        <v/>
      </c>
      <c r="AC55" s="109" t="str">
        <f t="shared" si="36"/>
        <v/>
      </c>
      <c r="AD55" s="109" t="str">
        <f t="shared" si="36"/>
        <v/>
      </c>
      <c r="AE55" s="109" t="str">
        <f t="shared" si="36"/>
        <v/>
      </c>
      <c r="AF55" s="109" t="str">
        <f t="shared" si="36"/>
        <v/>
      </c>
      <c r="AG55" s="109" t="str">
        <f t="shared" si="36"/>
        <v/>
      </c>
      <c r="AH55" s="109" t="str">
        <f t="shared" si="36"/>
        <v/>
      </c>
      <c r="AI55" s="109" t="str">
        <f t="shared" si="37"/>
        <v/>
      </c>
      <c r="AJ55" s="109" t="str">
        <f t="shared" si="37"/>
        <v/>
      </c>
      <c r="AK55" s="109" t="str">
        <f t="shared" si="37"/>
        <v/>
      </c>
      <c r="AL55" s="109" t="str">
        <f t="shared" si="37"/>
        <v/>
      </c>
      <c r="AM55" s="109" t="str">
        <f t="shared" si="37"/>
        <v/>
      </c>
      <c r="AN55" s="109" t="str">
        <f t="shared" si="37"/>
        <v/>
      </c>
      <c r="AO55" s="109" t="str">
        <f t="shared" si="37"/>
        <v/>
      </c>
      <c r="AP55" s="109" t="str">
        <f t="shared" si="37"/>
        <v/>
      </c>
      <c r="AQ55" s="109" t="str">
        <f t="shared" si="37"/>
        <v/>
      </c>
      <c r="AR55" s="109" t="str">
        <f t="shared" si="37"/>
        <v/>
      </c>
      <c r="AS55" s="109" t="str">
        <f t="shared" si="38"/>
        <v/>
      </c>
      <c r="AT55" s="109" t="str">
        <f t="shared" si="38"/>
        <v/>
      </c>
      <c r="AU55" s="109" t="str">
        <f t="shared" si="38"/>
        <v/>
      </c>
      <c r="AV55" s="109" t="str">
        <f t="shared" si="38"/>
        <v/>
      </c>
      <c r="AW55" s="109" t="str">
        <f t="shared" si="38"/>
        <v/>
      </c>
      <c r="AX55" s="109" t="str">
        <f t="shared" si="38"/>
        <v/>
      </c>
      <c r="AY55" s="109" t="str">
        <f t="shared" si="38"/>
        <v/>
      </c>
      <c r="AZ55" s="109" t="str">
        <f t="shared" si="38"/>
        <v/>
      </c>
      <c r="BA55" s="109" t="str">
        <f t="shared" si="38"/>
        <v/>
      </c>
      <c r="BB55" s="109" t="str">
        <f t="shared" si="38"/>
        <v/>
      </c>
      <c r="BC55" s="109" t="str">
        <f t="shared" si="39"/>
        <v/>
      </c>
      <c r="BD55" s="109" t="str">
        <f t="shared" si="39"/>
        <v/>
      </c>
      <c r="BE55" s="109" t="str">
        <f t="shared" si="39"/>
        <v/>
      </c>
      <c r="BF55" s="109" t="str">
        <f t="shared" si="39"/>
        <v/>
      </c>
      <c r="BG55" s="109" t="str">
        <f t="shared" si="39"/>
        <v/>
      </c>
      <c r="BH55" s="109" t="str">
        <f t="shared" si="39"/>
        <v/>
      </c>
      <c r="BI55" s="110" t="str">
        <f t="shared" si="39"/>
        <v/>
      </c>
      <c r="BJ55" s="110" t="str">
        <f t="shared" si="39"/>
        <v/>
      </c>
      <c r="BK55" s="110" t="str">
        <f t="shared" si="39"/>
        <v/>
      </c>
      <c r="BL55" s="110" t="str">
        <f t="shared" si="39"/>
        <v/>
      </c>
      <c r="BM55" s="109" t="str">
        <f t="shared" si="40"/>
        <v/>
      </c>
      <c r="BN55" s="109" t="str">
        <f t="shared" si="40"/>
        <v/>
      </c>
      <c r="BO55" s="109" t="str">
        <f t="shared" si="40"/>
        <v/>
      </c>
      <c r="BP55" s="109" t="str">
        <f t="shared" si="40"/>
        <v/>
      </c>
      <c r="BQ55" s="109" t="str">
        <f t="shared" si="40"/>
        <v/>
      </c>
      <c r="BR55" s="109" t="str">
        <f t="shared" si="40"/>
        <v/>
      </c>
      <c r="BS55" s="109" t="str">
        <f t="shared" si="40"/>
        <v/>
      </c>
      <c r="BT55" s="109" t="str">
        <f t="shared" si="40"/>
        <v/>
      </c>
      <c r="BU55" s="109" t="str">
        <f t="shared" si="40"/>
        <v/>
      </c>
      <c r="BV55" s="109" t="str">
        <f t="shared" si="40"/>
        <v/>
      </c>
      <c r="BW55" s="109" t="str">
        <f t="shared" si="41"/>
        <v/>
      </c>
      <c r="BX55" s="109" t="str">
        <f t="shared" si="41"/>
        <v/>
      </c>
      <c r="BY55" s="109" t="str">
        <f t="shared" si="41"/>
        <v/>
      </c>
      <c r="BZ55" s="109" t="str">
        <f t="shared" si="41"/>
        <v/>
      </c>
      <c r="CA55" s="109" t="str">
        <f t="shared" si="41"/>
        <v/>
      </c>
      <c r="CB55" s="109" t="str">
        <f t="shared" si="41"/>
        <v/>
      </c>
      <c r="CC55" s="109" t="str">
        <f t="shared" si="41"/>
        <v/>
      </c>
      <c r="CD55" s="109" t="str">
        <f t="shared" si="41"/>
        <v/>
      </c>
      <c r="CE55" s="109" t="str">
        <f t="shared" si="41"/>
        <v/>
      </c>
      <c r="CF55" s="109" t="str">
        <f t="shared" si="54"/>
        <v/>
      </c>
      <c r="CG55" s="109" t="str">
        <f t="shared" si="57"/>
        <v/>
      </c>
      <c r="CH55" s="122" t="str">
        <f t="shared" si="55"/>
        <v/>
      </c>
      <c r="CI55" s="122" t="str">
        <f t="shared" si="56"/>
        <v/>
      </c>
    </row>
    <row r="56" spans="1:87" x14ac:dyDescent="0.2">
      <c r="A56" s="265"/>
      <c r="B56" s="267"/>
      <c r="C56" s="266"/>
      <c r="D56" s="267"/>
      <c r="E56" s="267"/>
      <c r="F56" s="267"/>
      <c r="G56" s="267"/>
      <c r="H56" s="267"/>
      <c r="I56" s="189" t="str">
        <f t="shared" si="42"/>
        <v/>
      </c>
      <c r="J56" s="186">
        <f t="shared" ca="1" si="43"/>
        <v>0</v>
      </c>
      <c r="K56" s="186">
        <f t="shared" ca="1" si="44"/>
        <v>0</v>
      </c>
      <c r="L56" s="186">
        <f t="shared" ca="1" si="45"/>
        <v>0</v>
      </c>
      <c r="M56" s="186">
        <f t="shared" ca="1" si="46"/>
        <v>0</v>
      </c>
      <c r="N56" s="186">
        <f t="shared" ca="1" si="47"/>
        <v>0</v>
      </c>
      <c r="O56" s="186">
        <f t="shared" si="48"/>
        <v>0</v>
      </c>
      <c r="P56" s="190" t="str">
        <f t="shared" si="49"/>
        <v xml:space="preserve"> </v>
      </c>
      <c r="Q56" s="187" t="str">
        <f t="shared" si="50"/>
        <v/>
      </c>
      <c r="R56" s="187" t="str">
        <f t="shared" si="51"/>
        <v/>
      </c>
      <c r="S56" s="188">
        <f t="shared" si="52"/>
        <v>0</v>
      </c>
      <c r="T56" s="154"/>
      <c r="V56" s="220" t="str">
        <f t="shared" si="53"/>
        <v/>
      </c>
      <c r="X56" s="9">
        <v>39</v>
      </c>
      <c r="Y56" s="126" t="str">
        <f t="shared" si="36"/>
        <v/>
      </c>
      <c r="Z56" s="109" t="str">
        <f t="shared" si="36"/>
        <v/>
      </c>
      <c r="AA56" s="109" t="str">
        <f t="shared" si="36"/>
        <v/>
      </c>
      <c r="AB56" s="109" t="str">
        <f t="shared" si="36"/>
        <v/>
      </c>
      <c r="AC56" s="109" t="str">
        <f t="shared" si="36"/>
        <v/>
      </c>
      <c r="AD56" s="109" t="str">
        <f t="shared" si="36"/>
        <v/>
      </c>
      <c r="AE56" s="109" t="str">
        <f t="shared" si="36"/>
        <v/>
      </c>
      <c r="AF56" s="109" t="str">
        <f t="shared" si="36"/>
        <v/>
      </c>
      <c r="AG56" s="109" t="str">
        <f t="shared" si="36"/>
        <v/>
      </c>
      <c r="AH56" s="109" t="str">
        <f t="shared" si="36"/>
        <v/>
      </c>
      <c r="AI56" s="109" t="str">
        <f t="shared" si="37"/>
        <v/>
      </c>
      <c r="AJ56" s="109" t="str">
        <f t="shared" si="37"/>
        <v/>
      </c>
      <c r="AK56" s="109" t="str">
        <f t="shared" si="37"/>
        <v/>
      </c>
      <c r="AL56" s="109" t="str">
        <f t="shared" si="37"/>
        <v/>
      </c>
      <c r="AM56" s="109" t="str">
        <f t="shared" si="37"/>
        <v/>
      </c>
      <c r="AN56" s="109" t="str">
        <f t="shared" si="37"/>
        <v/>
      </c>
      <c r="AO56" s="109" t="str">
        <f t="shared" si="37"/>
        <v/>
      </c>
      <c r="AP56" s="109" t="str">
        <f t="shared" si="37"/>
        <v/>
      </c>
      <c r="AQ56" s="109" t="str">
        <f t="shared" si="37"/>
        <v/>
      </c>
      <c r="AR56" s="109" t="str">
        <f t="shared" si="37"/>
        <v/>
      </c>
      <c r="AS56" s="109" t="str">
        <f t="shared" si="38"/>
        <v/>
      </c>
      <c r="AT56" s="109" t="str">
        <f t="shared" si="38"/>
        <v/>
      </c>
      <c r="AU56" s="109" t="str">
        <f t="shared" si="38"/>
        <v/>
      </c>
      <c r="AV56" s="109" t="str">
        <f t="shared" si="38"/>
        <v/>
      </c>
      <c r="AW56" s="109" t="str">
        <f t="shared" si="38"/>
        <v/>
      </c>
      <c r="AX56" s="109" t="str">
        <f t="shared" si="38"/>
        <v/>
      </c>
      <c r="AY56" s="109" t="str">
        <f t="shared" si="38"/>
        <v/>
      </c>
      <c r="AZ56" s="109" t="str">
        <f t="shared" si="38"/>
        <v/>
      </c>
      <c r="BA56" s="109" t="str">
        <f t="shared" si="38"/>
        <v/>
      </c>
      <c r="BB56" s="109" t="str">
        <f t="shared" si="38"/>
        <v/>
      </c>
      <c r="BC56" s="109" t="str">
        <f t="shared" si="39"/>
        <v/>
      </c>
      <c r="BD56" s="109" t="str">
        <f t="shared" si="39"/>
        <v/>
      </c>
      <c r="BE56" s="109" t="str">
        <f t="shared" si="39"/>
        <v/>
      </c>
      <c r="BF56" s="109" t="str">
        <f t="shared" si="39"/>
        <v/>
      </c>
      <c r="BG56" s="109" t="str">
        <f t="shared" si="39"/>
        <v/>
      </c>
      <c r="BH56" s="109" t="str">
        <f t="shared" si="39"/>
        <v/>
      </c>
      <c r="BI56" s="110" t="str">
        <f t="shared" si="39"/>
        <v/>
      </c>
      <c r="BJ56" s="110" t="str">
        <f t="shared" si="39"/>
        <v/>
      </c>
      <c r="BK56" s="110" t="str">
        <f t="shared" si="39"/>
        <v/>
      </c>
      <c r="BL56" s="110" t="str">
        <f t="shared" si="39"/>
        <v/>
      </c>
      <c r="BM56" s="109" t="str">
        <f t="shared" si="40"/>
        <v/>
      </c>
      <c r="BN56" s="109" t="str">
        <f t="shared" si="40"/>
        <v/>
      </c>
      <c r="BO56" s="109" t="str">
        <f t="shared" si="40"/>
        <v/>
      </c>
      <c r="BP56" s="109" t="str">
        <f t="shared" si="40"/>
        <v/>
      </c>
      <c r="BQ56" s="109" t="str">
        <f t="shared" si="40"/>
        <v/>
      </c>
      <c r="BR56" s="109" t="str">
        <f t="shared" si="40"/>
        <v/>
      </c>
      <c r="BS56" s="109" t="str">
        <f t="shared" si="40"/>
        <v/>
      </c>
      <c r="BT56" s="109" t="str">
        <f t="shared" si="40"/>
        <v/>
      </c>
      <c r="BU56" s="109" t="str">
        <f t="shared" si="40"/>
        <v/>
      </c>
      <c r="BV56" s="109" t="str">
        <f t="shared" si="40"/>
        <v/>
      </c>
      <c r="BW56" s="109" t="str">
        <f t="shared" si="41"/>
        <v/>
      </c>
      <c r="BX56" s="109" t="str">
        <f t="shared" si="41"/>
        <v/>
      </c>
      <c r="BY56" s="109" t="str">
        <f t="shared" si="41"/>
        <v/>
      </c>
      <c r="BZ56" s="109" t="str">
        <f t="shared" si="41"/>
        <v/>
      </c>
      <c r="CA56" s="109" t="str">
        <f t="shared" si="41"/>
        <v/>
      </c>
      <c r="CB56" s="109" t="str">
        <f t="shared" si="41"/>
        <v/>
      </c>
      <c r="CC56" s="109" t="str">
        <f t="shared" si="41"/>
        <v/>
      </c>
      <c r="CD56" s="109" t="str">
        <f t="shared" si="41"/>
        <v/>
      </c>
      <c r="CE56" s="109" t="str">
        <f t="shared" si="41"/>
        <v/>
      </c>
      <c r="CF56" s="109" t="str">
        <f t="shared" si="54"/>
        <v/>
      </c>
      <c r="CG56" s="109" t="str">
        <f t="shared" si="57"/>
        <v/>
      </c>
      <c r="CH56" s="122" t="str">
        <f t="shared" si="55"/>
        <v/>
      </c>
      <c r="CI56" s="122" t="str">
        <f t="shared" si="56"/>
        <v/>
      </c>
    </row>
    <row r="57" spans="1:87" x14ac:dyDescent="0.2">
      <c r="A57" s="265"/>
      <c r="B57" s="267"/>
      <c r="C57" s="266"/>
      <c r="D57" s="267"/>
      <c r="E57" s="267"/>
      <c r="F57" s="267"/>
      <c r="G57" s="267"/>
      <c r="H57" s="267"/>
      <c r="I57" s="189" t="str">
        <f t="shared" si="42"/>
        <v/>
      </c>
      <c r="J57" s="186">
        <f t="shared" ca="1" si="43"/>
        <v>0</v>
      </c>
      <c r="K57" s="186">
        <f t="shared" ca="1" si="44"/>
        <v>0</v>
      </c>
      <c r="L57" s="186">
        <f t="shared" ca="1" si="45"/>
        <v>0</v>
      </c>
      <c r="M57" s="186">
        <f t="shared" ca="1" si="46"/>
        <v>0</v>
      </c>
      <c r="N57" s="186">
        <f t="shared" ca="1" si="47"/>
        <v>0</v>
      </c>
      <c r="O57" s="186">
        <f t="shared" si="48"/>
        <v>0</v>
      </c>
      <c r="P57" s="190" t="str">
        <f t="shared" si="49"/>
        <v xml:space="preserve"> </v>
      </c>
      <c r="Q57" s="187" t="str">
        <f t="shared" si="50"/>
        <v/>
      </c>
      <c r="R57" s="187" t="str">
        <f t="shared" si="51"/>
        <v/>
      </c>
      <c r="S57" s="188">
        <f t="shared" si="52"/>
        <v>0</v>
      </c>
      <c r="T57" s="154"/>
      <c r="V57" s="220" t="str">
        <f t="shared" si="53"/>
        <v/>
      </c>
      <c r="X57" s="9">
        <v>40</v>
      </c>
      <c r="Y57" s="126" t="str">
        <f t="shared" si="36"/>
        <v/>
      </c>
      <c r="Z57" s="109" t="str">
        <f t="shared" si="36"/>
        <v/>
      </c>
      <c r="AA57" s="109" t="str">
        <f t="shared" si="36"/>
        <v/>
      </c>
      <c r="AB57" s="109" t="str">
        <f t="shared" si="36"/>
        <v/>
      </c>
      <c r="AC57" s="109" t="str">
        <f t="shared" si="36"/>
        <v/>
      </c>
      <c r="AD57" s="109" t="str">
        <f t="shared" si="36"/>
        <v/>
      </c>
      <c r="AE57" s="109" t="str">
        <f t="shared" si="36"/>
        <v/>
      </c>
      <c r="AF57" s="109" t="str">
        <f t="shared" si="36"/>
        <v/>
      </c>
      <c r="AG57" s="109" t="str">
        <f t="shared" si="36"/>
        <v/>
      </c>
      <c r="AH57" s="109" t="str">
        <f t="shared" si="36"/>
        <v/>
      </c>
      <c r="AI57" s="109" t="str">
        <f t="shared" si="37"/>
        <v/>
      </c>
      <c r="AJ57" s="109" t="str">
        <f t="shared" si="37"/>
        <v/>
      </c>
      <c r="AK57" s="109" t="str">
        <f t="shared" si="37"/>
        <v/>
      </c>
      <c r="AL57" s="109" t="str">
        <f t="shared" si="37"/>
        <v/>
      </c>
      <c r="AM57" s="109" t="str">
        <f t="shared" si="37"/>
        <v/>
      </c>
      <c r="AN57" s="109" t="str">
        <f t="shared" si="37"/>
        <v/>
      </c>
      <c r="AO57" s="109" t="str">
        <f t="shared" si="37"/>
        <v/>
      </c>
      <c r="AP57" s="109" t="str">
        <f t="shared" si="37"/>
        <v/>
      </c>
      <c r="AQ57" s="109" t="str">
        <f t="shared" si="37"/>
        <v/>
      </c>
      <c r="AR57" s="109" t="str">
        <f t="shared" si="37"/>
        <v/>
      </c>
      <c r="AS57" s="109" t="str">
        <f t="shared" si="38"/>
        <v/>
      </c>
      <c r="AT57" s="109" t="str">
        <f t="shared" si="38"/>
        <v/>
      </c>
      <c r="AU57" s="109" t="str">
        <f t="shared" si="38"/>
        <v/>
      </c>
      <c r="AV57" s="109" t="str">
        <f t="shared" si="38"/>
        <v/>
      </c>
      <c r="AW57" s="109" t="str">
        <f t="shared" si="38"/>
        <v/>
      </c>
      <c r="AX57" s="109" t="str">
        <f t="shared" si="38"/>
        <v/>
      </c>
      <c r="AY57" s="109" t="str">
        <f t="shared" si="38"/>
        <v/>
      </c>
      <c r="AZ57" s="109" t="str">
        <f t="shared" si="38"/>
        <v/>
      </c>
      <c r="BA57" s="109" t="str">
        <f t="shared" si="38"/>
        <v/>
      </c>
      <c r="BB57" s="109" t="str">
        <f t="shared" si="38"/>
        <v/>
      </c>
      <c r="BC57" s="109" t="str">
        <f t="shared" si="39"/>
        <v/>
      </c>
      <c r="BD57" s="109" t="str">
        <f t="shared" si="39"/>
        <v/>
      </c>
      <c r="BE57" s="109" t="str">
        <f t="shared" si="39"/>
        <v/>
      </c>
      <c r="BF57" s="109" t="str">
        <f t="shared" si="39"/>
        <v/>
      </c>
      <c r="BG57" s="109" t="str">
        <f t="shared" si="39"/>
        <v/>
      </c>
      <c r="BH57" s="109" t="str">
        <f t="shared" si="39"/>
        <v/>
      </c>
      <c r="BI57" s="110" t="str">
        <f t="shared" si="39"/>
        <v/>
      </c>
      <c r="BJ57" s="110" t="str">
        <f t="shared" si="39"/>
        <v/>
      </c>
      <c r="BK57" s="110" t="str">
        <f t="shared" si="39"/>
        <v/>
      </c>
      <c r="BL57" s="110" t="str">
        <f t="shared" si="39"/>
        <v/>
      </c>
      <c r="BM57" s="109" t="str">
        <f t="shared" si="40"/>
        <v/>
      </c>
      <c r="BN57" s="109" t="str">
        <f t="shared" si="40"/>
        <v/>
      </c>
      <c r="BO57" s="109" t="str">
        <f t="shared" si="40"/>
        <v/>
      </c>
      <c r="BP57" s="109" t="str">
        <f t="shared" si="40"/>
        <v/>
      </c>
      <c r="BQ57" s="109" t="str">
        <f t="shared" si="40"/>
        <v/>
      </c>
      <c r="BR57" s="109" t="str">
        <f t="shared" si="40"/>
        <v/>
      </c>
      <c r="BS57" s="109" t="str">
        <f t="shared" si="40"/>
        <v/>
      </c>
      <c r="BT57" s="109" t="str">
        <f t="shared" si="40"/>
        <v/>
      </c>
      <c r="BU57" s="109" t="str">
        <f t="shared" si="40"/>
        <v/>
      </c>
      <c r="BV57" s="109" t="str">
        <f t="shared" si="40"/>
        <v/>
      </c>
      <c r="BW57" s="109" t="str">
        <f t="shared" si="41"/>
        <v/>
      </c>
      <c r="BX57" s="109" t="str">
        <f t="shared" si="41"/>
        <v/>
      </c>
      <c r="BY57" s="109" t="str">
        <f t="shared" si="41"/>
        <v/>
      </c>
      <c r="BZ57" s="109" t="str">
        <f t="shared" si="41"/>
        <v/>
      </c>
      <c r="CA57" s="109" t="str">
        <f t="shared" si="41"/>
        <v/>
      </c>
      <c r="CB57" s="109" t="str">
        <f t="shared" si="41"/>
        <v/>
      </c>
      <c r="CC57" s="109" t="str">
        <f t="shared" si="41"/>
        <v/>
      </c>
      <c r="CD57" s="109" t="str">
        <f t="shared" si="41"/>
        <v/>
      </c>
      <c r="CE57" s="109" t="str">
        <f t="shared" si="41"/>
        <v/>
      </c>
      <c r="CF57" s="109" t="str">
        <f t="shared" si="54"/>
        <v/>
      </c>
      <c r="CG57" s="109" t="str">
        <f t="shared" si="57"/>
        <v/>
      </c>
      <c r="CH57" s="122" t="str">
        <f t="shared" si="55"/>
        <v/>
      </c>
      <c r="CI57" s="122" t="str">
        <f t="shared" si="56"/>
        <v/>
      </c>
    </row>
    <row r="58" spans="1:87" x14ac:dyDescent="0.2">
      <c r="A58" s="265"/>
      <c r="B58" s="267"/>
      <c r="C58" s="266"/>
      <c r="D58" s="267"/>
      <c r="E58" s="267"/>
      <c r="F58" s="267"/>
      <c r="G58" s="267"/>
      <c r="H58" s="267"/>
      <c r="I58" s="189" t="str">
        <f t="shared" si="42"/>
        <v/>
      </c>
      <c r="J58" s="186">
        <f t="shared" ca="1" si="43"/>
        <v>0</v>
      </c>
      <c r="K58" s="186">
        <f t="shared" ca="1" si="44"/>
        <v>0</v>
      </c>
      <c r="L58" s="186">
        <f t="shared" ca="1" si="45"/>
        <v>0</v>
      </c>
      <c r="M58" s="186">
        <f t="shared" ca="1" si="46"/>
        <v>0</v>
      </c>
      <c r="N58" s="186">
        <f t="shared" ca="1" si="47"/>
        <v>0</v>
      </c>
      <c r="O58" s="186">
        <f t="shared" si="48"/>
        <v>0</v>
      </c>
      <c r="P58" s="190" t="str">
        <f t="shared" si="49"/>
        <v xml:space="preserve"> </v>
      </c>
      <c r="Q58" s="187" t="str">
        <f t="shared" si="50"/>
        <v/>
      </c>
      <c r="R58" s="187" t="str">
        <f t="shared" si="51"/>
        <v/>
      </c>
      <c r="S58" s="188">
        <f t="shared" si="52"/>
        <v>0</v>
      </c>
      <c r="T58" s="154"/>
      <c r="V58" s="220" t="str">
        <f t="shared" si="53"/>
        <v/>
      </c>
      <c r="X58" s="9">
        <v>41</v>
      </c>
      <c r="Y58" s="126" t="str">
        <f t="shared" ref="Y58:AH67" si="58">IF($C58="","",VLOOKUP($C58,ListPrice,Y$15,FALSE))</f>
        <v/>
      </c>
      <c r="Z58" s="109" t="str">
        <f t="shared" si="58"/>
        <v/>
      </c>
      <c r="AA58" s="109" t="str">
        <f t="shared" si="58"/>
        <v/>
      </c>
      <c r="AB58" s="109" t="str">
        <f t="shared" si="58"/>
        <v/>
      </c>
      <c r="AC58" s="109" t="str">
        <f t="shared" si="58"/>
        <v/>
      </c>
      <c r="AD58" s="109" t="str">
        <f t="shared" si="58"/>
        <v/>
      </c>
      <c r="AE58" s="109" t="str">
        <f t="shared" si="58"/>
        <v/>
      </c>
      <c r="AF58" s="109" t="str">
        <f t="shared" si="58"/>
        <v/>
      </c>
      <c r="AG58" s="109" t="str">
        <f t="shared" si="58"/>
        <v/>
      </c>
      <c r="AH58" s="109" t="str">
        <f t="shared" si="58"/>
        <v/>
      </c>
      <c r="AI58" s="109" t="str">
        <f t="shared" ref="AI58:AR67" si="59">IF($C58="","",VLOOKUP($C58,ListPrice,AI$15,FALSE))</f>
        <v/>
      </c>
      <c r="AJ58" s="109" t="str">
        <f t="shared" si="59"/>
        <v/>
      </c>
      <c r="AK58" s="109" t="str">
        <f t="shared" si="59"/>
        <v/>
      </c>
      <c r="AL58" s="109" t="str">
        <f t="shared" si="59"/>
        <v/>
      </c>
      <c r="AM58" s="109" t="str">
        <f t="shared" si="59"/>
        <v/>
      </c>
      <c r="AN58" s="109" t="str">
        <f t="shared" si="59"/>
        <v/>
      </c>
      <c r="AO58" s="109" t="str">
        <f t="shared" si="59"/>
        <v/>
      </c>
      <c r="AP58" s="109" t="str">
        <f t="shared" si="59"/>
        <v/>
      </c>
      <c r="AQ58" s="109" t="str">
        <f t="shared" si="59"/>
        <v/>
      </c>
      <c r="AR58" s="109" t="str">
        <f t="shared" si="59"/>
        <v/>
      </c>
      <c r="AS58" s="109" t="str">
        <f t="shared" ref="AS58:BB67" si="60">IF($C58="","",VLOOKUP($C58,ListPrice,AS$15,FALSE))</f>
        <v/>
      </c>
      <c r="AT58" s="109" t="str">
        <f t="shared" si="60"/>
        <v/>
      </c>
      <c r="AU58" s="109" t="str">
        <f t="shared" si="60"/>
        <v/>
      </c>
      <c r="AV58" s="109" t="str">
        <f t="shared" si="60"/>
        <v/>
      </c>
      <c r="AW58" s="109" t="str">
        <f t="shared" si="60"/>
        <v/>
      </c>
      <c r="AX58" s="109" t="str">
        <f t="shared" si="60"/>
        <v/>
      </c>
      <c r="AY58" s="109" t="str">
        <f t="shared" si="60"/>
        <v/>
      </c>
      <c r="AZ58" s="109" t="str">
        <f t="shared" si="60"/>
        <v/>
      </c>
      <c r="BA58" s="109" t="str">
        <f t="shared" si="60"/>
        <v/>
      </c>
      <c r="BB58" s="109" t="str">
        <f t="shared" si="60"/>
        <v/>
      </c>
      <c r="BC58" s="109" t="str">
        <f t="shared" ref="BC58:BL67" si="61">IF($C58="","",VLOOKUP($C58,ListPrice,BC$15,FALSE))</f>
        <v/>
      </c>
      <c r="BD58" s="109" t="str">
        <f t="shared" si="61"/>
        <v/>
      </c>
      <c r="BE58" s="109" t="str">
        <f t="shared" si="61"/>
        <v/>
      </c>
      <c r="BF58" s="109" t="str">
        <f t="shared" si="61"/>
        <v/>
      </c>
      <c r="BG58" s="109" t="str">
        <f t="shared" si="61"/>
        <v/>
      </c>
      <c r="BH58" s="109" t="str">
        <f t="shared" si="61"/>
        <v/>
      </c>
      <c r="BI58" s="110" t="str">
        <f t="shared" si="61"/>
        <v/>
      </c>
      <c r="BJ58" s="110" t="str">
        <f t="shared" si="61"/>
        <v/>
      </c>
      <c r="BK58" s="110" t="str">
        <f t="shared" si="61"/>
        <v/>
      </c>
      <c r="BL58" s="110" t="str">
        <f t="shared" si="61"/>
        <v/>
      </c>
      <c r="BM58" s="109" t="str">
        <f t="shared" ref="BM58:BV67" si="62">IF($C58="","",VLOOKUP($C58,ListPrice,BM$15,FALSE))</f>
        <v/>
      </c>
      <c r="BN58" s="109" t="str">
        <f t="shared" si="62"/>
        <v/>
      </c>
      <c r="BO58" s="109" t="str">
        <f t="shared" si="62"/>
        <v/>
      </c>
      <c r="BP58" s="109" t="str">
        <f t="shared" si="62"/>
        <v/>
      </c>
      <c r="BQ58" s="109" t="str">
        <f t="shared" si="62"/>
        <v/>
      </c>
      <c r="BR58" s="109" t="str">
        <f t="shared" si="62"/>
        <v/>
      </c>
      <c r="BS58" s="109" t="str">
        <f t="shared" si="62"/>
        <v/>
      </c>
      <c r="BT58" s="109" t="str">
        <f t="shared" si="62"/>
        <v/>
      </c>
      <c r="BU58" s="109" t="str">
        <f t="shared" si="62"/>
        <v/>
      </c>
      <c r="BV58" s="109" t="str">
        <f t="shared" si="62"/>
        <v/>
      </c>
      <c r="BW58" s="109" t="str">
        <f t="shared" ref="BW58:CE67" si="63">IF($C58="","",VLOOKUP($C58,ListPrice,BW$15,FALSE))</f>
        <v/>
      </c>
      <c r="BX58" s="109" t="str">
        <f t="shared" si="63"/>
        <v/>
      </c>
      <c r="BY58" s="109" t="str">
        <f t="shared" si="63"/>
        <v/>
      </c>
      <c r="BZ58" s="109" t="str">
        <f t="shared" si="63"/>
        <v/>
      </c>
      <c r="CA58" s="109" t="str">
        <f t="shared" si="63"/>
        <v/>
      </c>
      <c r="CB58" s="109" t="str">
        <f t="shared" si="63"/>
        <v/>
      </c>
      <c r="CC58" s="109" t="str">
        <f t="shared" si="63"/>
        <v/>
      </c>
      <c r="CD58" s="109" t="str">
        <f t="shared" si="63"/>
        <v/>
      </c>
      <c r="CE58" s="109" t="str">
        <f t="shared" si="63"/>
        <v/>
      </c>
      <c r="CF58" s="109" t="str">
        <f t="shared" si="54"/>
        <v/>
      </c>
      <c r="CG58" s="109" t="str">
        <f t="shared" si="57"/>
        <v/>
      </c>
      <c r="CH58" s="122" t="str">
        <f t="shared" si="55"/>
        <v/>
      </c>
      <c r="CI58" s="122" t="str">
        <f t="shared" si="56"/>
        <v/>
      </c>
    </row>
    <row r="59" spans="1:87" x14ac:dyDescent="0.2">
      <c r="A59" s="265"/>
      <c r="B59" s="267"/>
      <c r="C59" s="266"/>
      <c r="D59" s="267"/>
      <c r="E59" s="267"/>
      <c r="F59" s="267"/>
      <c r="G59" s="267"/>
      <c r="H59" s="267"/>
      <c r="I59" s="189" t="str">
        <f t="shared" si="42"/>
        <v/>
      </c>
      <c r="J59" s="186">
        <f t="shared" ca="1" si="43"/>
        <v>0</v>
      </c>
      <c r="K59" s="186">
        <f t="shared" ca="1" si="44"/>
        <v>0</v>
      </c>
      <c r="L59" s="186">
        <f t="shared" ca="1" si="45"/>
        <v>0</v>
      </c>
      <c r="M59" s="186">
        <f t="shared" ca="1" si="46"/>
        <v>0</v>
      </c>
      <c r="N59" s="186">
        <f t="shared" ca="1" si="47"/>
        <v>0</v>
      </c>
      <c r="O59" s="186">
        <f t="shared" si="48"/>
        <v>0</v>
      </c>
      <c r="P59" s="190" t="str">
        <f t="shared" si="49"/>
        <v xml:space="preserve"> </v>
      </c>
      <c r="Q59" s="187" t="str">
        <f t="shared" si="50"/>
        <v/>
      </c>
      <c r="R59" s="187" t="str">
        <f t="shared" si="51"/>
        <v/>
      </c>
      <c r="S59" s="188">
        <f t="shared" si="52"/>
        <v>0</v>
      </c>
      <c r="T59" s="154"/>
      <c r="V59" s="220" t="str">
        <f t="shared" si="53"/>
        <v/>
      </c>
      <c r="X59" s="9">
        <v>42</v>
      </c>
      <c r="Y59" s="126" t="str">
        <f t="shared" si="58"/>
        <v/>
      </c>
      <c r="Z59" s="109" t="str">
        <f t="shared" si="58"/>
        <v/>
      </c>
      <c r="AA59" s="109" t="str">
        <f t="shared" si="58"/>
        <v/>
      </c>
      <c r="AB59" s="109" t="str">
        <f t="shared" si="58"/>
        <v/>
      </c>
      <c r="AC59" s="109" t="str">
        <f t="shared" si="58"/>
        <v/>
      </c>
      <c r="AD59" s="109" t="str">
        <f t="shared" si="58"/>
        <v/>
      </c>
      <c r="AE59" s="109" t="str">
        <f t="shared" si="58"/>
        <v/>
      </c>
      <c r="AF59" s="109" t="str">
        <f t="shared" si="58"/>
        <v/>
      </c>
      <c r="AG59" s="109" t="str">
        <f t="shared" si="58"/>
        <v/>
      </c>
      <c r="AH59" s="109" t="str">
        <f t="shared" si="58"/>
        <v/>
      </c>
      <c r="AI59" s="109" t="str">
        <f t="shared" si="59"/>
        <v/>
      </c>
      <c r="AJ59" s="109" t="str">
        <f t="shared" si="59"/>
        <v/>
      </c>
      <c r="AK59" s="109" t="str">
        <f t="shared" si="59"/>
        <v/>
      </c>
      <c r="AL59" s="109" t="str">
        <f t="shared" si="59"/>
        <v/>
      </c>
      <c r="AM59" s="109" t="str">
        <f t="shared" si="59"/>
        <v/>
      </c>
      <c r="AN59" s="109" t="str">
        <f t="shared" si="59"/>
        <v/>
      </c>
      <c r="AO59" s="109" t="str">
        <f t="shared" si="59"/>
        <v/>
      </c>
      <c r="AP59" s="109" t="str">
        <f t="shared" si="59"/>
        <v/>
      </c>
      <c r="AQ59" s="109" t="str">
        <f t="shared" si="59"/>
        <v/>
      </c>
      <c r="AR59" s="109" t="str">
        <f t="shared" si="59"/>
        <v/>
      </c>
      <c r="AS59" s="109" t="str">
        <f t="shared" si="60"/>
        <v/>
      </c>
      <c r="AT59" s="109" t="str">
        <f t="shared" si="60"/>
        <v/>
      </c>
      <c r="AU59" s="109" t="str">
        <f t="shared" si="60"/>
        <v/>
      </c>
      <c r="AV59" s="109" t="str">
        <f t="shared" si="60"/>
        <v/>
      </c>
      <c r="AW59" s="109" t="str">
        <f t="shared" si="60"/>
        <v/>
      </c>
      <c r="AX59" s="109" t="str">
        <f t="shared" si="60"/>
        <v/>
      </c>
      <c r="AY59" s="109" t="str">
        <f t="shared" si="60"/>
        <v/>
      </c>
      <c r="AZ59" s="109" t="str">
        <f t="shared" si="60"/>
        <v/>
      </c>
      <c r="BA59" s="109" t="str">
        <f t="shared" si="60"/>
        <v/>
      </c>
      <c r="BB59" s="109" t="str">
        <f t="shared" si="60"/>
        <v/>
      </c>
      <c r="BC59" s="109" t="str">
        <f t="shared" si="61"/>
        <v/>
      </c>
      <c r="BD59" s="109" t="str">
        <f t="shared" si="61"/>
        <v/>
      </c>
      <c r="BE59" s="109" t="str">
        <f t="shared" si="61"/>
        <v/>
      </c>
      <c r="BF59" s="109" t="str">
        <f t="shared" si="61"/>
        <v/>
      </c>
      <c r="BG59" s="109" t="str">
        <f t="shared" si="61"/>
        <v/>
      </c>
      <c r="BH59" s="109" t="str">
        <f t="shared" si="61"/>
        <v/>
      </c>
      <c r="BI59" s="110" t="str">
        <f t="shared" si="61"/>
        <v/>
      </c>
      <c r="BJ59" s="110" t="str">
        <f t="shared" si="61"/>
        <v/>
      </c>
      <c r="BK59" s="110" t="str">
        <f t="shared" si="61"/>
        <v/>
      </c>
      <c r="BL59" s="110" t="str">
        <f t="shared" si="61"/>
        <v/>
      </c>
      <c r="BM59" s="109" t="str">
        <f t="shared" si="62"/>
        <v/>
      </c>
      <c r="BN59" s="109" t="str">
        <f t="shared" si="62"/>
        <v/>
      </c>
      <c r="BO59" s="109" t="str">
        <f t="shared" si="62"/>
        <v/>
      </c>
      <c r="BP59" s="109" t="str">
        <f t="shared" si="62"/>
        <v/>
      </c>
      <c r="BQ59" s="109" t="str">
        <f t="shared" si="62"/>
        <v/>
      </c>
      <c r="BR59" s="109" t="str">
        <f t="shared" si="62"/>
        <v/>
      </c>
      <c r="BS59" s="109" t="str">
        <f t="shared" si="62"/>
        <v/>
      </c>
      <c r="BT59" s="109" t="str">
        <f t="shared" si="62"/>
        <v/>
      </c>
      <c r="BU59" s="109" t="str">
        <f t="shared" si="62"/>
        <v/>
      </c>
      <c r="BV59" s="109" t="str">
        <f t="shared" si="62"/>
        <v/>
      </c>
      <c r="BW59" s="109" t="str">
        <f t="shared" si="63"/>
        <v/>
      </c>
      <c r="BX59" s="109" t="str">
        <f t="shared" si="63"/>
        <v/>
      </c>
      <c r="BY59" s="109" t="str">
        <f t="shared" si="63"/>
        <v/>
      </c>
      <c r="BZ59" s="109" t="str">
        <f t="shared" si="63"/>
        <v/>
      </c>
      <c r="CA59" s="109" t="str">
        <f t="shared" si="63"/>
        <v/>
      </c>
      <c r="CB59" s="109" t="str">
        <f t="shared" si="63"/>
        <v/>
      </c>
      <c r="CC59" s="109" t="str">
        <f t="shared" si="63"/>
        <v/>
      </c>
      <c r="CD59" s="109" t="str">
        <f t="shared" si="63"/>
        <v/>
      </c>
      <c r="CE59" s="109" t="str">
        <f t="shared" si="63"/>
        <v/>
      </c>
      <c r="CF59" s="109" t="str">
        <f t="shared" si="54"/>
        <v/>
      </c>
      <c r="CG59" s="109" t="str">
        <f t="shared" si="57"/>
        <v/>
      </c>
      <c r="CH59" s="122" t="str">
        <f t="shared" si="55"/>
        <v/>
      </c>
      <c r="CI59" s="122" t="str">
        <f t="shared" si="56"/>
        <v/>
      </c>
    </row>
    <row r="60" spans="1:87" x14ac:dyDescent="0.2">
      <c r="A60" s="265"/>
      <c r="B60" s="267"/>
      <c r="C60" s="266"/>
      <c r="D60" s="267"/>
      <c r="E60" s="267"/>
      <c r="F60" s="267"/>
      <c r="G60" s="267"/>
      <c r="H60" s="267"/>
      <c r="I60" s="189" t="str">
        <f t="shared" si="42"/>
        <v/>
      </c>
      <c r="J60" s="186">
        <f t="shared" ca="1" si="43"/>
        <v>0</v>
      </c>
      <c r="K60" s="186">
        <f t="shared" ca="1" si="44"/>
        <v>0</v>
      </c>
      <c r="L60" s="186">
        <f t="shared" ca="1" si="45"/>
        <v>0</v>
      </c>
      <c r="M60" s="186">
        <f t="shared" ca="1" si="46"/>
        <v>0</v>
      </c>
      <c r="N60" s="186">
        <f t="shared" ca="1" si="47"/>
        <v>0</v>
      </c>
      <c r="O60" s="186">
        <f t="shared" si="48"/>
        <v>0</v>
      </c>
      <c r="P60" s="190" t="str">
        <f t="shared" si="49"/>
        <v xml:space="preserve"> </v>
      </c>
      <c r="Q60" s="187" t="str">
        <f t="shared" si="50"/>
        <v/>
      </c>
      <c r="R60" s="187" t="str">
        <f t="shared" si="51"/>
        <v/>
      </c>
      <c r="S60" s="188">
        <f t="shared" si="52"/>
        <v>0</v>
      </c>
      <c r="T60" s="154"/>
      <c r="V60" s="220" t="str">
        <f t="shared" si="53"/>
        <v/>
      </c>
      <c r="X60" s="9">
        <v>43</v>
      </c>
      <c r="Y60" s="126" t="str">
        <f t="shared" si="58"/>
        <v/>
      </c>
      <c r="Z60" s="109" t="str">
        <f t="shared" si="58"/>
        <v/>
      </c>
      <c r="AA60" s="109" t="str">
        <f t="shared" si="58"/>
        <v/>
      </c>
      <c r="AB60" s="109" t="str">
        <f t="shared" si="58"/>
        <v/>
      </c>
      <c r="AC60" s="109" t="str">
        <f t="shared" si="58"/>
        <v/>
      </c>
      <c r="AD60" s="109" t="str">
        <f t="shared" si="58"/>
        <v/>
      </c>
      <c r="AE60" s="109" t="str">
        <f t="shared" si="58"/>
        <v/>
      </c>
      <c r="AF60" s="109" t="str">
        <f t="shared" si="58"/>
        <v/>
      </c>
      <c r="AG60" s="109" t="str">
        <f t="shared" si="58"/>
        <v/>
      </c>
      <c r="AH60" s="109" t="str">
        <f t="shared" si="58"/>
        <v/>
      </c>
      <c r="AI60" s="109" t="str">
        <f t="shared" si="59"/>
        <v/>
      </c>
      <c r="AJ60" s="109" t="str">
        <f t="shared" si="59"/>
        <v/>
      </c>
      <c r="AK60" s="109" t="str">
        <f t="shared" si="59"/>
        <v/>
      </c>
      <c r="AL60" s="109" t="str">
        <f t="shared" si="59"/>
        <v/>
      </c>
      <c r="AM60" s="109" t="str">
        <f t="shared" si="59"/>
        <v/>
      </c>
      <c r="AN60" s="109" t="str">
        <f t="shared" si="59"/>
        <v/>
      </c>
      <c r="AO60" s="109" t="str">
        <f t="shared" si="59"/>
        <v/>
      </c>
      <c r="AP60" s="109" t="str">
        <f t="shared" si="59"/>
        <v/>
      </c>
      <c r="AQ60" s="109" t="str">
        <f t="shared" si="59"/>
        <v/>
      </c>
      <c r="AR60" s="109" t="str">
        <f t="shared" si="59"/>
        <v/>
      </c>
      <c r="AS60" s="109" t="str">
        <f t="shared" si="60"/>
        <v/>
      </c>
      <c r="AT60" s="109" t="str">
        <f t="shared" si="60"/>
        <v/>
      </c>
      <c r="AU60" s="109" t="str">
        <f t="shared" si="60"/>
        <v/>
      </c>
      <c r="AV60" s="109" t="str">
        <f t="shared" si="60"/>
        <v/>
      </c>
      <c r="AW60" s="109" t="str">
        <f t="shared" si="60"/>
        <v/>
      </c>
      <c r="AX60" s="109" t="str">
        <f t="shared" si="60"/>
        <v/>
      </c>
      <c r="AY60" s="109" t="str">
        <f t="shared" si="60"/>
        <v/>
      </c>
      <c r="AZ60" s="109" t="str">
        <f t="shared" si="60"/>
        <v/>
      </c>
      <c r="BA60" s="109" t="str">
        <f t="shared" si="60"/>
        <v/>
      </c>
      <c r="BB60" s="109" t="str">
        <f t="shared" si="60"/>
        <v/>
      </c>
      <c r="BC60" s="109" t="str">
        <f t="shared" si="61"/>
        <v/>
      </c>
      <c r="BD60" s="109" t="str">
        <f t="shared" si="61"/>
        <v/>
      </c>
      <c r="BE60" s="109" t="str">
        <f t="shared" si="61"/>
        <v/>
      </c>
      <c r="BF60" s="109" t="str">
        <f t="shared" si="61"/>
        <v/>
      </c>
      <c r="BG60" s="109" t="str">
        <f t="shared" si="61"/>
        <v/>
      </c>
      <c r="BH60" s="109" t="str">
        <f t="shared" si="61"/>
        <v/>
      </c>
      <c r="BI60" s="110" t="str">
        <f t="shared" si="61"/>
        <v/>
      </c>
      <c r="BJ60" s="110" t="str">
        <f t="shared" si="61"/>
        <v/>
      </c>
      <c r="BK60" s="110" t="str">
        <f t="shared" si="61"/>
        <v/>
      </c>
      <c r="BL60" s="110" t="str">
        <f t="shared" si="61"/>
        <v/>
      </c>
      <c r="BM60" s="109" t="str">
        <f t="shared" si="62"/>
        <v/>
      </c>
      <c r="BN60" s="109" t="str">
        <f t="shared" si="62"/>
        <v/>
      </c>
      <c r="BO60" s="109" t="str">
        <f t="shared" si="62"/>
        <v/>
      </c>
      <c r="BP60" s="109" t="str">
        <f t="shared" si="62"/>
        <v/>
      </c>
      <c r="BQ60" s="109" t="str">
        <f t="shared" si="62"/>
        <v/>
      </c>
      <c r="BR60" s="109" t="str">
        <f t="shared" si="62"/>
        <v/>
      </c>
      <c r="BS60" s="109" t="str">
        <f t="shared" si="62"/>
        <v/>
      </c>
      <c r="BT60" s="109" t="str">
        <f t="shared" si="62"/>
        <v/>
      </c>
      <c r="BU60" s="109" t="str">
        <f t="shared" si="62"/>
        <v/>
      </c>
      <c r="BV60" s="109" t="str">
        <f t="shared" si="62"/>
        <v/>
      </c>
      <c r="BW60" s="109" t="str">
        <f t="shared" si="63"/>
        <v/>
      </c>
      <c r="BX60" s="109" t="str">
        <f t="shared" si="63"/>
        <v/>
      </c>
      <c r="BY60" s="109" t="str">
        <f t="shared" si="63"/>
        <v/>
      </c>
      <c r="BZ60" s="109" t="str">
        <f t="shared" si="63"/>
        <v/>
      </c>
      <c r="CA60" s="109" t="str">
        <f t="shared" si="63"/>
        <v/>
      </c>
      <c r="CB60" s="109" t="str">
        <f t="shared" si="63"/>
        <v/>
      </c>
      <c r="CC60" s="109" t="str">
        <f t="shared" si="63"/>
        <v/>
      </c>
      <c r="CD60" s="109" t="str">
        <f t="shared" si="63"/>
        <v/>
      </c>
      <c r="CE60" s="109" t="str">
        <f t="shared" si="63"/>
        <v/>
      </c>
      <c r="CF60" s="109" t="str">
        <f t="shared" si="54"/>
        <v/>
      </c>
      <c r="CG60" s="109" t="str">
        <f t="shared" si="57"/>
        <v/>
      </c>
      <c r="CH60" s="122" t="str">
        <f t="shared" si="55"/>
        <v/>
      </c>
      <c r="CI60" s="122" t="str">
        <f t="shared" si="56"/>
        <v/>
      </c>
    </row>
    <row r="61" spans="1:87" x14ac:dyDescent="0.2">
      <c r="A61" s="265"/>
      <c r="B61" s="267"/>
      <c r="C61" s="266"/>
      <c r="D61" s="267"/>
      <c r="E61" s="267"/>
      <c r="F61" s="267"/>
      <c r="G61" s="267"/>
      <c r="H61" s="267"/>
      <c r="I61" s="189" t="str">
        <f t="shared" si="42"/>
        <v/>
      </c>
      <c r="J61" s="186">
        <f t="shared" ca="1" si="43"/>
        <v>0</v>
      </c>
      <c r="K61" s="186">
        <f t="shared" ca="1" si="44"/>
        <v>0</v>
      </c>
      <c r="L61" s="186">
        <f t="shared" ca="1" si="45"/>
        <v>0</v>
      </c>
      <c r="M61" s="186">
        <f t="shared" ca="1" si="46"/>
        <v>0</v>
      </c>
      <c r="N61" s="186">
        <f t="shared" ca="1" si="47"/>
        <v>0</v>
      </c>
      <c r="O61" s="186">
        <f t="shared" si="48"/>
        <v>0</v>
      </c>
      <c r="P61" s="190" t="str">
        <f t="shared" si="49"/>
        <v xml:space="preserve"> </v>
      </c>
      <c r="Q61" s="187" t="str">
        <f t="shared" si="50"/>
        <v/>
      </c>
      <c r="R61" s="187" t="str">
        <f t="shared" si="51"/>
        <v/>
      </c>
      <c r="S61" s="188">
        <f t="shared" si="52"/>
        <v>0</v>
      </c>
      <c r="T61" s="154"/>
      <c r="V61" s="220" t="str">
        <f t="shared" si="53"/>
        <v/>
      </c>
      <c r="X61" s="9">
        <v>44</v>
      </c>
      <c r="Y61" s="126" t="str">
        <f t="shared" si="58"/>
        <v/>
      </c>
      <c r="Z61" s="109" t="str">
        <f t="shared" si="58"/>
        <v/>
      </c>
      <c r="AA61" s="109" t="str">
        <f t="shared" si="58"/>
        <v/>
      </c>
      <c r="AB61" s="109" t="str">
        <f t="shared" si="58"/>
        <v/>
      </c>
      <c r="AC61" s="109" t="str">
        <f t="shared" si="58"/>
        <v/>
      </c>
      <c r="AD61" s="109" t="str">
        <f t="shared" si="58"/>
        <v/>
      </c>
      <c r="AE61" s="109" t="str">
        <f t="shared" si="58"/>
        <v/>
      </c>
      <c r="AF61" s="109" t="str">
        <f t="shared" si="58"/>
        <v/>
      </c>
      <c r="AG61" s="109" t="str">
        <f t="shared" si="58"/>
        <v/>
      </c>
      <c r="AH61" s="109" t="str">
        <f t="shared" si="58"/>
        <v/>
      </c>
      <c r="AI61" s="109" t="str">
        <f t="shared" si="59"/>
        <v/>
      </c>
      <c r="AJ61" s="109" t="str">
        <f t="shared" si="59"/>
        <v/>
      </c>
      <c r="AK61" s="109" t="str">
        <f t="shared" si="59"/>
        <v/>
      </c>
      <c r="AL61" s="109" t="str">
        <f t="shared" si="59"/>
        <v/>
      </c>
      <c r="AM61" s="109" t="str">
        <f t="shared" si="59"/>
        <v/>
      </c>
      <c r="AN61" s="109" t="str">
        <f t="shared" si="59"/>
        <v/>
      </c>
      <c r="AO61" s="109" t="str">
        <f t="shared" si="59"/>
        <v/>
      </c>
      <c r="AP61" s="109" t="str">
        <f t="shared" si="59"/>
        <v/>
      </c>
      <c r="AQ61" s="109" t="str">
        <f t="shared" si="59"/>
        <v/>
      </c>
      <c r="AR61" s="109" t="str">
        <f t="shared" si="59"/>
        <v/>
      </c>
      <c r="AS61" s="109" t="str">
        <f t="shared" si="60"/>
        <v/>
      </c>
      <c r="AT61" s="109" t="str">
        <f t="shared" si="60"/>
        <v/>
      </c>
      <c r="AU61" s="109" t="str">
        <f t="shared" si="60"/>
        <v/>
      </c>
      <c r="AV61" s="109" t="str">
        <f t="shared" si="60"/>
        <v/>
      </c>
      <c r="AW61" s="109" t="str">
        <f t="shared" si="60"/>
        <v/>
      </c>
      <c r="AX61" s="109" t="str">
        <f t="shared" si="60"/>
        <v/>
      </c>
      <c r="AY61" s="109" t="str">
        <f t="shared" si="60"/>
        <v/>
      </c>
      <c r="AZ61" s="109" t="str">
        <f t="shared" si="60"/>
        <v/>
      </c>
      <c r="BA61" s="109" t="str">
        <f t="shared" si="60"/>
        <v/>
      </c>
      <c r="BB61" s="109" t="str">
        <f t="shared" si="60"/>
        <v/>
      </c>
      <c r="BC61" s="109" t="str">
        <f t="shared" si="61"/>
        <v/>
      </c>
      <c r="BD61" s="109" t="str">
        <f t="shared" si="61"/>
        <v/>
      </c>
      <c r="BE61" s="109" t="str">
        <f t="shared" si="61"/>
        <v/>
      </c>
      <c r="BF61" s="109" t="str">
        <f t="shared" si="61"/>
        <v/>
      </c>
      <c r="BG61" s="109" t="str">
        <f t="shared" si="61"/>
        <v/>
      </c>
      <c r="BH61" s="109" t="str">
        <f t="shared" si="61"/>
        <v/>
      </c>
      <c r="BI61" s="110" t="str">
        <f t="shared" si="61"/>
        <v/>
      </c>
      <c r="BJ61" s="110" t="str">
        <f t="shared" si="61"/>
        <v/>
      </c>
      <c r="BK61" s="110" t="str">
        <f t="shared" si="61"/>
        <v/>
      </c>
      <c r="BL61" s="110" t="str">
        <f t="shared" si="61"/>
        <v/>
      </c>
      <c r="BM61" s="109" t="str">
        <f t="shared" si="62"/>
        <v/>
      </c>
      <c r="BN61" s="109" t="str">
        <f t="shared" si="62"/>
        <v/>
      </c>
      <c r="BO61" s="109" t="str">
        <f t="shared" si="62"/>
        <v/>
      </c>
      <c r="BP61" s="109" t="str">
        <f t="shared" si="62"/>
        <v/>
      </c>
      <c r="BQ61" s="109" t="str">
        <f t="shared" si="62"/>
        <v/>
      </c>
      <c r="BR61" s="109" t="str">
        <f t="shared" si="62"/>
        <v/>
      </c>
      <c r="BS61" s="109" t="str">
        <f t="shared" si="62"/>
        <v/>
      </c>
      <c r="BT61" s="109" t="str">
        <f t="shared" si="62"/>
        <v/>
      </c>
      <c r="BU61" s="109" t="str">
        <f t="shared" si="62"/>
        <v/>
      </c>
      <c r="BV61" s="109" t="str">
        <f t="shared" si="62"/>
        <v/>
      </c>
      <c r="BW61" s="109" t="str">
        <f t="shared" si="63"/>
        <v/>
      </c>
      <c r="BX61" s="109" t="str">
        <f t="shared" si="63"/>
        <v/>
      </c>
      <c r="BY61" s="109" t="str">
        <f t="shared" si="63"/>
        <v/>
      </c>
      <c r="BZ61" s="109" t="str">
        <f t="shared" si="63"/>
        <v/>
      </c>
      <c r="CA61" s="109" t="str">
        <f t="shared" si="63"/>
        <v/>
      </c>
      <c r="CB61" s="109" t="str">
        <f t="shared" si="63"/>
        <v/>
      </c>
      <c r="CC61" s="109" t="str">
        <f t="shared" si="63"/>
        <v/>
      </c>
      <c r="CD61" s="109" t="str">
        <f t="shared" si="63"/>
        <v/>
      </c>
      <c r="CE61" s="109" t="str">
        <f t="shared" si="63"/>
        <v/>
      </c>
      <c r="CF61" s="109" t="str">
        <f t="shared" si="54"/>
        <v/>
      </c>
      <c r="CG61" s="109" t="str">
        <f t="shared" si="57"/>
        <v/>
      </c>
      <c r="CH61" s="122" t="str">
        <f t="shared" si="55"/>
        <v/>
      </c>
      <c r="CI61" s="122" t="str">
        <f t="shared" si="56"/>
        <v/>
      </c>
    </row>
    <row r="62" spans="1:87" x14ac:dyDescent="0.2">
      <c r="A62" s="265"/>
      <c r="B62" s="267"/>
      <c r="C62" s="266"/>
      <c r="D62" s="267"/>
      <c r="E62" s="267"/>
      <c r="F62" s="267"/>
      <c r="G62" s="267"/>
      <c r="H62" s="267"/>
      <c r="I62" s="189" t="str">
        <f t="shared" si="42"/>
        <v/>
      </c>
      <c r="J62" s="186">
        <f t="shared" ca="1" si="43"/>
        <v>0</v>
      </c>
      <c r="K62" s="186">
        <f t="shared" ca="1" si="44"/>
        <v>0</v>
      </c>
      <c r="L62" s="186">
        <f t="shared" ca="1" si="45"/>
        <v>0</v>
      </c>
      <c r="M62" s="186">
        <f t="shared" ca="1" si="46"/>
        <v>0</v>
      </c>
      <c r="N62" s="186">
        <f t="shared" ca="1" si="47"/>
        <v>0</v>
      </c>
      <c r="O62" s="186">
        <f t="shared" si="48"/>
        <v>0</v>
      </c>
      <c r="P62" s="190" t="str">
        <f t="shared" si="49"/>
        <v xml:space="preserve"> </v>
      </c>
      <c r="Q62" s="187" t="str">
        <f t="shared" si="50"/>
        <v/>
      </c>
      <c r="R62" s="187" t="str">
        <f t="shared" si="51"/>
        <v/>
      </c>
      <c r="S62" s="188">
        <f t="shared" si="52"/>
        <v>0</v>
      </c>
      <c r="T62" s="154"/>
      <c r="V62" s="220" t="str">
        <f t="shared" si="53"/>
        <v/>
      </c>
      <c r="X62" s="9">
        <v>45</v>
      </c>
      <c r="Y62" s="126" t="str">
        <f t="shared" si="58"/>
        <v/>
      </c>
      <c r="Z62" s="109" t="str">
        <f t="shared" si="58"/>
        <v/>
      </c>
      <c r="AA62" s="109" t="str">
        <f t="shared" si="58"/>
        <v/>
      </c>
      <c r="AB62" s="109" t="str">
        <f t="shared" si="58"/>
        <v/>
      </c>
      <c r="AC62" s="109" t="str">
        <f t="shared" si="58"/>
        <v/>
      </c>
      <c r="AD62" s="109" t="str">
        <f t="shared" si="58"/>
        <v/>
      </c>
      <c r="AE62" s="109" t="str">
        <f t="shared" si="58"/>
        <v/>
      </c>
      <c r="AF62" s="109" t="str">
        <f t="shared" si="58"/>
        <v/>
      </c>
      <c r="AG62" s="109" t="str">
        <f t="shared" si="58"/>
        <v/>
      </c>
      <c r="AH62" s="109" t="str">
        <f t="shared" si="58"/>
        <v/>
      </c>
      <c r="AI62" s="109" t="str">
        <f t="shared" si="59"/>
        <v/>
      </c>
      <c r="AJ62" s="109" t="str">
        <f t="shared" si="59"/>
        <v/>
      </c>
      <c r="AK62" s="109" t="str">
        <f t="shared" si="59"/>
        <v/>
      </c>
      <c r="AL62" s="109" t="str">
        <f t="shared" si="59"/>
        <v/>
      </c>
      <c r="AM62" s="109" t="str">
        <f t="shared" si="59"/>
        <v/>
      </c>
      <c r="AN62" s="109" t="str">
        <f t="shared" si="59"/>
        <v/>
      </c>
      <c r="AO62" s="109" t="str">
        <f t="shared" si="59"/>
        <v/>
      </c>
      <c r="AP62" s="109" t="str">
        <f t="shared" si="59"/>
        <v/>
      </c>
      <c r="AQ62" s="109" t="str">
        <f t="shared" si="59"/>
        <v/>
      </c>
      <c r="AR62" s="109" t="str">
        <f t="shared" si="59"/>
        <v/>
      </c>
      <c r="AS62" s="109" t="str">
        <f t="shared" si="60"/>
        <v/>
      </c>
      <c r="AT62" s="109" t="str">
        <f t="shared" si="60"/>
        <v/>
      </c>
      <c r="AU62" s="109" t="str">
        <f t="shared" si="60"/>
        <v/>
      </c>
      <c r="AV62" s="109" t="str">
        <f t="shared" si="60"/>
        <v/>
      </c>
      <c r="AW62" s="109" t="str">
        <f t="shared" si="60"/>
        <v/>
      </c>
      <c r="AX62" s="109" t="str">
        <f t="shared" si="60"/>
        <v/>
      </c>
      <c r="AY62" s="109" t="str">
        <f t="shared" si="60"/>
        <v/>
      </c>
      <c r="AZ62" s="109" t="str">
        <f t="shared" si="60"/>
        <v/>
      </c>
      <c r="BA62" s="109" t="str">
        <f t="shared" si="60"/>
        <v/>
      </c>
      <c r="BB62" s="109" t="str">
        <f t="shared" si="60"/>
        <v/>
      </c>
      <c r="BC62" s="109" t="str">
        <f t="shared" si="61"/>
        <v/>
      </c>
      <c r="BD62" s="109" t="str">
        <f t="shared" si="61"/>
        <v/>
      </c>
      <c r="BE62" s="109" t="str">
        <f t="shared" si="61"/>
        <v/>
      </c>
      <c r="BF62" s="109" t="str">
        <f t="shared" si="61"/>
        <v/>
      </c>
      <c r="BG62" s="109" t="str">
        <f t="shared" si="61"/>
        <v/>
      </c>
      <c r="BH62" s="109" t="str">
        <f t="shared" si="61"/>
        <v/>
      </c>
      <c r="BI62" s="110" t="str">
        <f t="shared" si="61"/>
        <v/>
      </c>
      <c r="BJ62" s="110" t="str">
        <f t="shared" si="61"/>
        <v/>
      </c>
      <c r="BK62" s="110" t="str">
        <f t="shared" si="61"/>
        <v/>
      </c>
      <c r="BL62" s="110" t="str">
        <f t="shared" si="61"/>
        <v/>
      </c>
      <c r="BM62" s="109" t="str">
        <f t="shared" si="62"/>
        <v/>
      </c>
      <c r="BN62" s="109" t="str">
        <f t="shared" si="62"/>
        <v/>
      </c>
      <c r="BO62" s="109" t="str">
        <f t="shared" si="62"/>
        <v/>
      </c>
      <c r="BP62" s="109" t="str">
        <f t="shared" si="62"/>
        <v/>
      </c>
      <c r="BQ62" s="109" t="str">
        <f t="shared" si="62"/>
        <v/>
      </c>
      <c r="BR62" s="109" t="str">
        <f t="shared" si="62"/>
        <v/>
      </c>
      <c r="BS62" s="109" t="str">
        <f t="shared" si="62"/>
        <v/>
      </c>
      <c r="BT62" s="109" t="str">
        <f t="shared" si="62"/>
        <v/>
      </c>
      <c r="BU62" s="109" t="str">
        <f t="shared" si="62"/>
        <v/>
      </c>
      <c r="BV62" s="109" t="str">
        <f t="shared" si="62"/>
        <v/>
      </c>
      <c r="BW62" s="109" t="str">
        <f t="shared" si="63"/>
        <v/>
      </c>
      <c r="BX62" s="109" t="str">
        <f t="shared" si="63"/>
        <v/>
      </c>
      <c r="BY62" s="109" t="str">
        <f t="shared" si="63"/>
        <v/>
      </c>
      <c r="BZ62" s="109" t="str">
        <f t="shared" si="63"/>
        <v/>
      </c>
      <c r="CA62" s="109" t="str">
        <f t="shared" si="63"/>
        <v/>
      </c>
      <c r="CB62" s="109" t="str">
        <f t="shared" si="63"/>
        <v/>
      </c>
      <c r="CC62" s="109" t="str">
        <f t="shared" si="63"/>
        <v/>
      </c>
      <c r="CD62" s="109" t="str">
        <f t="shared" si="63"/>
        <v/>
      </c>
      <c r="CE62" s="109" t="str">
        <f t="shared" si="63"/>
        <v/>
      </c>
      <c r="CF62" s="109" t="str">
        <f t="shared" si="54"/>
        <v/>
      </c>
      <c r="CG62" s="109" t="str">
        <f t="shared" si="57"/>
        <v/>
      </c>
      <c r="CH62" s="122" t="str">
        <f t="shared" si="55"/>
        <v/>
      </c>
      <c r="CI62" s="122" t="str">
        <f t="shared" si="56"/>
        <v/>
      </c>
    </row>
    <row r="63" spans="1:87" x14ac:dyDescent="0.2">
      <c r="A63" s="265"/>
      <c r="B63" s="267"/>
      <c r="C63" s="266"/>
      <c r="D63" s="267"/>
      <c r="E63" s="267"/>
      <c r="F63" s="267"/>
      <c r="G63" s="267"/>
      <c r="H63" s="267"/>
      <c r="I63" s="189" t="str">
        <f t="shared" si="42"/>
        <v/>
      </c>
      <c r="J63" s="186">
        <f t="shared" ca="1" si="43"/>
        <v>0</v>
      </c>
      <c r="K63" s="186">
        <f t="shared" ca="1" si="44"/>
        <v>0</v>
      </c>
      <c r="L63" s="186">
        <f t="shared" ca="1" si="45"/>
        <v>0</v>
      </c>
      <c r="M63" s="186">
        <f t="shared" ca="1" si="46"/>
        <v>0</v>
      </c>
      <c r="N63" s="186">
        <f t="shared" ca="1" si="47"/>
        <v>0</v>
      </c>
      <c r="O63" s="186">
        <f t="shared" si="48"/>
        <v>0</v>
      </c>
      <c r="P63" s="190" t="str">
        <f t="shared" si="49"/>
        <v xml:space="preserve"> </v>
      </c>
      <c r="Q63" s="187" t="str">
        <f t="shared" si="50"/>
        <v/>
      </c>
      <c r="R63" s="187" t="str">
        <f t="shared" si="51"/>
        <v/>
      </c>
      <c r="S63" s="188">
        <f t="shared" si="52"/>
        <v>0</v>
      </c>
      <c r="T63" s="154"/>
      <c r="V63" s="220" t="str">
        <f t="shared" si="53"/>
        <v/>
      </c>
      <c r="X63" s="9">
        <v>46</v>
      </c>
      <c r="Y63" s="126" t="str">
        <f t="shared" si="58"/>
        <v/>
      </c>
      <c r="Z63" s="109" t="str">
        <f t="shared" si="58"/>
        <v/>
      </c>
      <c r="AA63" s="109" t="str">
        <f t="shared" si="58"/>
        <v/>
      </c>
      <c r="AB63" s="109" t="str">
        <f t="shared" si="58"/>
        <v/>
      </c>
      <c r="AC63" s="109" t="str">
        <f t="shared" si="58"/>
        <v/>
      </c>
      <c r="AD63" s="109" t="str">
        <f t="shared" si="58"/>
        <v/>
      </c>
      <c r="AE63" s="109" t="str">
        <f t="shared" si="58"/>
        <v/>
      </c>
      <c r="AF63" s="109" t="str">
        <f t="shared" si="58"/>
        <v/>
      </c>
      <c r="AG63" s="109" t="str">
        <f t="shared" si="58"/>
        <v/>
      </c>
      <c r="AH63" s="109" t="str">
        <f t="shared" si="58"/>
        <v/>
      </c>
      <c r="AI63" s="109" t="str">
        <f t="shared" si="59"/>
        <v/>
      </c>
      <c r="AJ63" s="109" t="str">
        <f t="shared" si="59"/>
        <v/>
      </c>
      <c r="AK63" s="109" t="str">
        <f t="shared" si="59"/>
        <v/>
      </c>
      <c r="AL63" s="109" t="str">
        <f t="shared" si="59"/>
        <v/>
      </c>
      <c r="AM63" s="109" t="str">
        <f t="shared" si="59"/>
        <v/>
      </c>
      <c r="AN63" s="109" t="str">
        <f t="shared" si="59"/>
        <v/>
      </c>
      <c r="AO63" s="109" t="str">
        <f t="shared" si="59"/>
        <v/>
      </c>
      <c r="AP63" s="109" t="str">
        <f t="shared" si="59"/>
        <v/>
      </c>
      <c r="AQ63" s="109" t="str">
        <f t="shared" si="59"/>
        <v/>
      </c>
      <c r="AR63" s="109" t="str">
        <f t="shared" si="59"/>
        <v/>
      </c>
      <c r="AS63" s="109" t="str">
        <f t="shared" si="60"/>
        <v/>
      </c>
      <c r="AT63" s="109" t="str">
        <f t="shared" si="60"/>
        <v/>
      </c>
      <c r="AU63" s="109" t="str">
        <f t="shared" si="60"/>
        <v/>
      </c>
      <c r="AV63" s="109" t="str">
        <f t="shared" si="60"/>
        <v/>
      </c>
      <c r="AW63" s="109" t="str">
        <f t="shared" si="60"/>
        <v/>
      </c>
      <c r="AX63" s="109" t="str">
        <f t="shared" si="60"/>
        <v/>
      </c>
      <c r="AY63" s="109" t="str">
        <f t="shared" si="60"/>
        <v/>
      </c>
      <c r="AZ63" s="109" t="str">
        <f t="shared" si="60"/>
        <v/>
      </c>
      <c r="BA63" s="109" t="str">
        <f t="shared" si="60"/>
        <v/>
      </c>
      <c r="BB63" s="109" t="str">
        <f t="shared" si="60"/>
        <v/>
      </c>
      <c r="BC63" s="109" t="str">
        <f t="shared" si="61"/>
        <v/>
      </c>
      <c r="BD63" s="109" t="str">
        <f t="shared" si="61"/>
        <v/>
      </c>
      <c r="BE63" s="109" t="str">
        <f t="shared" si="61"/>
        <v/>
      </c>
      <c r="BF63" s="109" t="str">
        <f t="shared" si="61"/>
        <v/>
      </c>
      <c r="BG63" s="109" t="str">
        <f t="shared" si="61"/>
        <v/>
      </c>
      <c r="BH63" s="109" t="str">
        <f t="shared" si="61"/>
        <v/>
      </c>
      <c r="BI63" s="110" t="str">
        <f t="shared" si="61"/>
        <v/>
      </c>
      <c r="BJ63" s="110" t="str">
        <f t="shared" si="61"/>
        <v/>
      </c>
      <c r="BK63" s="110" t="str">
        <f t="shared" si="61"/>
        <v/>
      </c>
      <c r="BL63" s="110" t="str">
        <f t="shared" si="61"/>
        <v/>
      </c>
      <c r="BM63" s="109" t="str">
        <f t="shared" si="62"/>
        <v/>
      </c>
      <c r="BN63" s="109" t="str">
        <f t="shared" si="62"/>
        <v/>
      </c>
      <c r="BO63" s="109" t="str">
        <f t="shared" si="62"/>
        <v/>
      </c>
      <c r="BP63" s="109" t="str">
        <f t="shared" si="62"/>
        <v/>
      </c>
      <c r="BQ63" s="109" t="str">
        <f t="shared" si="62"/>
        <v/>
      </c>
      <c r="BR63" s="109" t="str">
        <f t="shared" si="62"/>
        <v/>
      </c>
      <c r="BS63" s="109" t="str">
        <f t="shared" si="62"/>
        <v/>
      </c>
      <c r="BT63" s="109" t="str">
        <f t="shared" si="62"/>
        <v/>
      </c>
      <c r="BU63" s="109" t="str">
        <f t="shared" si="62"/>
        <v/>
      </c>
      <c r="BV63" s="109" t="str">
        <f t="shared" si="62"/>
        <v/>
      </c>
      <c r="BW63" s="109" t="str">
        <f t="shared" si="63"/>
        <v/>
      </c>
      <c r="BX63" s="109" t="str">
        <f t="shared" si="63"/>
        <v/>
      </c>
      <c r="BY63" s="109" t="str">
        <f t="shared" si="63"/>
        <v/>
      </c>
      <c r="BZ63" s="109" t="str">
        <f t="shared" si="63"/>
        <v/>
      </c>
      <c r="CA63" s="109" t="str">
        <f t="shared" si="63"/>
        <v/>
      </c>
      <c r="CB63" s="109" t="str">
        <f t="shared" si="63"/>
        <v/>
      </c>
      <c r="CC63" s="109" t="str">
        <f t="shared" si="63"/>
        <v/>
      </c>
      <c r="CD63" s="109" t="str">
        <f t="shared" si="63"/>
        <v/>
      </c>
      <c r="CE63" s="109" t="str">
        <f t="shared" si="63"/>
        <v/>
      </c>
      <c r="CF63" s="109" t="str">
        <f t="shared" si="54"/>
        <v/>
      </c>
      <c r="CG63" s="109" t="str">
        <f t="shared" si="57"/>
        <v/>
      </c>
      <c r="CH63" s="122" t="str">
        <f t="shared" si="55"/>
        <v/>
      </c>
      <c r="CI63" s="122" t="str">
        <f t="shared" si="56"/>
        <v/>
      </c>
    </row>
    <row r="64" spans="1:87" x14ac:dyDescent="0.2">
      <c r="A64" s="265"/>
      <c r="B64" s="267"/>
      <c r="C64" s="266"/>
      <c r="D64" s="267"/>
      <c r="E64" s="267"/>
      <c r="F64" s="267"/>
      <c r="G64" s="267"/>
      <c r="H64" s="267"/>
      <c r="I64" s="189" t="str">
        <f t="shared" si="42"/>
        <v/>
      </c>
      <c r="J64" s="186">
        <f t="shared" ca="1" si="43"/>
        <v>0</v>
      </c>
      <c r="K64" s="186">
        <f t="shared" ca="1" si="44"/>
        <v>0</v>
      </c>
      <c r="L64" s="186">
        <f t="shared" ca="1" si="45"/>
        <v>0</v>
      </c>
      <c r="M64" s="186">
        <f t="shared" ca="1" si="46"/>
        <v>0</v>
      </c>
      <c r="N64" s="186">
        <f t="shared" ca="1" si="47"/>
        <v>0</v>
      </c>
      <c r="O64" s="186">
        <f t="shared" si="48"/>
        <v>0</v>
      </c>
      <c r="P64" s="190" t="str">
        <f t="shared" si="49"/>
        <v xml:space="preserve"> </v>
      </c>
      <c r="Q64" s="187" t="str">
        <f t="shared" si="50"/>
        <v/>
      </c>
      <c r="R64" s="187" t="str">
        <f t="shared" si="51"/>
        <v/>
      </c>
      <c r="S64" s="188">
        <f t="shared" si="52"/>
        <v>0</v>
      </c>
      <c r="T64" s="154"/>
      <c r="V64" s="220" t="str">
        <f t="shared" si="53"/>
        <v/>
      </c>
      <c r="X64" s="9">
        <v>47</v>
      </c>
      <c r="Y64" s="126" t="str">
        <f t="shared" si="58"/>
        <v/>
      </c>
      <c r="Z64" s="109" t="str">
        <f t="shared" si="58"/>
        <v/>
      </c>
      <c r="AA64" s="109" t="str">
        <f t="shared" si="58"/>
        <v/>
      </c>
      <c r="AB64" s="109" t="str">
        <f t="shared" si="58"/>
        <v/>
      </c>
      <c r="AC64" s="109" t="str">
        <f t="shared" si="58"/>
        <v/>
      </c>
      <c r="AD64" s="109" t="str">
        <f t="shared" si="58"/>
        <v/>
      </c>
      <c r="AE64" s="109" t="str">
        <f t="shared" si="58"/>
        <v/>
      </c>
      <c r="AF64" s="109" t="str">
        <f t="shared" si="58"/>
        <v/>
      </c>
      <c r="AG64" s="109" t="str">
        <f t="shared" si="58"/>
        <v/>
      </c>
      <c r="AH64" s="109" t="str">
        <f t="shared" si="58"/>
        <v/>
      </c>
      <c r="AI64" s="109" t="str">
        <f t="shared" si="59"/>
        <v/>
      </c>
      <c r="AJ64" s="109" t="str">
        <f t="shared" si="59"/>
        <v/>
      </c>
      <c r="AK64" s="109" t="str">
        <f t="shared" si="59"/>
        <v/>
      </c>
      <c r="AL64" s="109" t="str">
        <f t="shared" si="59"/>
        <v/>
      </c>
      <c r="AM64" s="109" t="str">
        <f t="shared" si="59"/>
        <v/>
      </c>
      <c r="AN64" s="109" t="str">
        <f t="shared" si="59"/>
        <v/>
      </c>
      <c r="AO64" s="109" t="str">
        <f t="shared" si="59"/>
        <v/>
      </c>
      <c r="AP64" s="109" t="str">
        <f t="shared" si="59"/>
        <v/>
      </c>
      <c r="AQ64" s="109" t="str">
        <f t="shared" si="59"/>
        <v/>
      </c>
      <c r="AR64" s="109" t="str">
        <f t="shared" si="59"/>
        <v/>
      </c>
      <c r="AS64" s="109" t="str">
        <f t="shared" si="60"/>
        <v/>
      </c>
      <c r="AT64" s="109" t="str">
        <f t="shared" si="60"/>
        <v/>
      </c>
      <c r="AU64" s="109" t="str">
        <f t="shared" si="60"/>
        <v/>
      </c>
      <c r="AV64" s="109" t="str">
        <f t="shared" si="60"/>
        <v/>
      </c>
      <c r="AW64" s="109" t="str">
        <f t="shared" si="60"/>
        <v/>
      </c>
      <c r="AX64" s="109" t="str">
        <f t="shared" si="60"/>
        <v/>
      </c>
      <c r="AY64" s="109" t="str">
        <f t="shared" si="60"/>
        <v/>
      </c>
      <c r="AZ64" s="109" t="str">
        <f t="shared" si="60"/>
        <v/>
      </c>
      <c r="BA64" s="109" t="str">
        <f t="shared" si="60"/>
        <v/>
      </c>
      <c r="BB64" s="109" t="str">
        <f t="shared" si="60"/>
        <v/>
      </c>
      <c r="BC64" s="109" t="str">
        <f t="shared" si="61"/>
        <v/>
      </c>
      <c r="BD64" s="109" t="str">
        <f t="shared" si="61"/>
        <v/>
      </c>
      <c r="BE64" s="109" t="str">
        <f t="shared" si="61"/>
        <v/>
      </c>
      <c r="BF64" s="109" t="str">
        <f t="shared" si="61"/>
        <v/>
      </c>
      <c r="BG64" s="109" t="str">
        <f t="shared" si="61"/>
        <v/>
      </c>
      <c r="BH64" s="109" t="str">
        <f t="shared" si="61"/>
        <v/>
      </c>
      <c r="BI64" s="110" t="str">
        <f t="shared" si="61"/>
        <v/>
      </c>
      <c r="BJ64" s="110" t="str">
        <f t="shared" si="61"/>
        <v/>
      </c>
      <c r="BK64" s="110" t="str">
        <f t="shared" si="61"/>
        <v/>
      </c>
      <c r="BL64" s="110" t="str">
        <f t="shared" si="61"/>
        <v/>
      </c>
      <c r="BM64" s="109" t="str">
        <f t="shared" si="62"/>
        <v/>
      </c>
      <c r="BN64" s="109" t="str">
        <f t="shared" si="62"/>
        <v/>
      </c>
      <c r="BO64" s="109" t="str">
        <f t="shared" si="62"/>
        <v/>
      </c>
      <c r="BP64" s="109" t="str">
        <f t="shared" si="62"/>
        <v/>
      </c>
      <c r="BQ64" s="109" t="str">
        <f t="shared" si="62"/>
        <v/>
      </c>
      <c r="BR64" s="109" t="str">
        <f t="shared" si="62"/>
        <v/>
      </c>
      <c r="BS64" s="109" t="str">
        <f t="shared" si="62"/>
        <v/>
      </c>
      <c r="BT64" s="109" t="str">
        <f t="shared" si="62"/>
        <v/>
      </c>
      <c r="BU64" s="109" t="str">
        <f t="shared" si="62"/>
        <v/>
      </c>
      <c r="BV64" s="109" t="str">
        <f t="shared" si="62"/>
        <v/>
      </c>
      <c r="BW64" s="109" t="str">
        <f t="shared" si="63"/>
        <v/>
      </c>
      <c r="BX64" s="109" t="str">
        <f t="shared" si="63"/>
        <v/>
      </c>
      <c r="BY64" s="109" t="str">
        <f t="shared" si="63"/>
        <v/>
      </c>
      <c r="BZ64" s="109" t="str">
        <f t="shared" si="63"/>
        <v/>
      </c>
      <c r="CA64" s="109" t="str">
        <f t="shared" si="63"/>
        <v/>
      </c>
      <c r="CB64" s="109" t="str">
        <f t="shared" si="63"/>
        <v/>
      </c>
      <c r="CC64" s="109" t="str">
        <f t="shared" si="63"/>
        <v/>
      </c>
      <c r="CD64" s="109" t="str">
        <f t="shared" si="63"/>
        <v/>
      </c>
      <c r="CE64" s="109" t="str">
        <f t="shared" si="63"/>
        <v/>
      </c>
      <c r="CF64" s="109" t="str">
        <f t="shared" si="54"/>
        <v/>
      </c>
      <c r="CG64" s="109" t="str">
        <f t="shared" si="57"/>
        <v/>
      </c>
      <c r="CH64" s="122" t="str">
        <f t="shared" si="55"/>
        <v/>
      </c>
      <c r="CI64" s="122" t="str">
        <f t="shared" si="56"/>
        <v/>
      </c>
    </row>
    <row r="65" spans="1:87" x14ac:dyDescent="0.2">
      <c r="A65" s="265"/>
      <c r="B65" s="267"/>
      <c r="C65" s="266"/>
      <c r="D65" s="267"/>
      <c r="E65" s="267"/>
      <c r="F65" s="267"/>
      <c r="G65" s="267"/>
      <c r="H65" s="267"/>
      <c r="I65" s="189" t="str">
        <f t="shared" si="42"/>
        <v/>
      </c>
      <c r="J65" s="186">
        <f t="shared" ca="1" si="43"/>
        <v>0</v>
      </c>
      <c r="K65" s="186">
        <f t="shared" ca="1" si="44"/>
        <v>0</v>
      </c>
      <c r="L65" s="186">
        <f t="shared" ca="1" si="45"/>
        <v>0</v>
      </c>
      <c r="M65" s="186">
        <f t="shared" ca="1" si="46"/>
        <v>0</v>
      </c>
      <c r="N65" s="186">
        <f t="shared" ca="1" si="47"/>
        <v>0</v>
      </c>
      <c r="O65" s="186">
        <f t="shared" si="48"/>
        <v>0</v>
      </c>
      <c r="P65" s="190" t="str">
        <f t="shared" si="49"/>
        <v xml:space="preserve"> </v>
      </c>
      <c r="Q65" s="187" t="str">
        <f t="shared" si="50"/>
        <v/>
      </c>
      <c r="R65" s="187" t="str">
        <f t="shared" si="51"/>
        <v/>
      </c>
      <c r="S65" s="188">
        <f t="shared" si="52"/>
        <v>0</v>
      </c>
      <c r="T65" s="154"/>
      <c r="V65" s="220" t="str">
        <f t="shared" si="53"/>
        <v/>
      </c>
      <c r="X65" s="9">
        <v>48</v>
      </c>
      <c r="Y65" s="126" t="str">
        <f t="shared" si="58"/>
        <v/>
      </c>
      <c r="Z65" s="109" t="str">
        <f t="shared" si="58"/>
        <v/>
      </c>
      <c r="AA65" s="109" t="str">
        <f t="shared" si="58"/>
        <v/>
      </c>
      <c r="AB65" s="109" t="str">
        <f t="shared" si="58"/>
        <v/>
      </c>
      <c r="AC65" s="109" t="str">
        <f t="shared" si="58"/>
        <v/>
      </c>
      <c r="AD65" s="109" t="str">
        <f t="shared" si="58"/>
        <v/>
      </c>
      <c r="AE65" s="109" t="str">
        <f t="shared" si="58"/>
        <v/>
      </c>
      <c r="AF65" s="109" t="str">
        <f t="shared" si="58"/>
        <v/>
      </c>
      <c r="AG65" s="109" t="str">
        <f t="shared" si="58"/>
        <v/>
      </c>
      <c r="AH65" s="109" t="str">
        <f t="shared" si="58"/>
        <v/>
      </c>
      <c r="AI65" s="109" t="str">
        <f t="shared" si="59"/>
        <v/>
      </c>
      <c r="AJ65" s="109" t="str">
        <f t="shared" si="59"/>
        <v/>
      </c>
      <c r="AK65" s="109" t="str">
        <f t="shared" si="59"/>
        <v/>
      </c>
      <c r="AL65" s="109" t="str">
        <f t="shared" si="59"/>
        <v/>
      </c>
      <c r="AM65" s="109" t="str">
        <f t="shared" si="59"/>
        <v/>
      </c>
      <c r="AN65" s="109" t="str">
        <f t="shared" si="59"/>
        <v/>
      </c>
      <c r="AO65" s="109" t="str">
        <f t="shared" si="59"/>
        <v/>
      </c>
      <c r="AP65" s="109" t="str">
        <f t="shared" si="59"/>
        <v/>
      </c>
      <c r="AQ65" s="109" t="str">
        <f t="shared" si="59"/>
        <v/>
      </c>
      <c r="AR65" s="109" t="str">
        <f t="shared" si="59"/>
        <v/>
      </c>
      <c r="AS65" s="109" t="str">
        <f t="shared" si="60"/>
        <v/>
      </c>
      <c r="AT65" s="109" t="str">
        <f t="shared" si="60"/>
        <v/>
      </c>
      <c r="AU65" s="109" t="str">
        <f t="shared" si="60"/>
        <v/>
      </c>
      <c r="AV65" s="109" t="str">
        <f t="shared" si="60"/>
        <v/>
      </c>
      <c r="AW65" s="109" t="str">
        <f t="shared" si="60"/>
        <v/>
      </c>
      <c r="AX65" s="109" t="str">
        <f t="shared" si="60"/>
        <v/>
      </c>
      <c r="AY65" s="109" t="str">
        <f t="shared" si="60"/>
        <v/>
      </c>
      <c r="AZ65" s="109" t="str">
        <f t="shared" si="60"/>
        <v/>
      </c>
      <c r="BA65" s="109" t="str">
        <f t="shared" si="60"/>
        <v/>
      </c>
      <c r="BB65" s="109" t="str">
        <f t="shared" si="60"/>
        <v/>
      </c>
      <c r="BC65" s="109" t="str">
        <f t="shared" si="61"/>
        <v/>
      </c>
      <c r="BD65" s="109" t="str">
        <f t="shared" si="61"/>
        <v/>
      </c>
      <c r="BE65" s="109" t="str">
        <f t="shared" si="61"/>
        <v/>
      </c>
      <c r="BF65" s="109" t="str">
        <f t="shared" si="61"/>
        <v/>
      </c>
      <c r="BG65" s="109" t="str">
        <f t="shared" si="61"/>
        <v/>
      </c>
      <c r="BH65" s="109" t="str">
        <f t="shared" si="61"/>
        <v/>
      </c>
      <c r="BI65" s="110" t="str">
        <f t="shared" si="61"/>
        <v/>
      </c>
      <c r="BJ65" s="110" t="str">
        <f t="shared" si="61"/>
        <v/>
      </c>
      <c r="BK65" s="110" t="str">
        <f t="shared" si="61"/>
        <v/>
      </c>
      <c r="BL65" s="110" t="str">
        <f t="shared" si="61"/>
        <v/>
      </c>
      <c r="BM65" s="109" t="str">
        <f t="shared" si="62"/>
        <v/>
      </c>
      <c r="BN65" s="109" t="str">
        <f t="shared" si="62"/>
        <v/>
      </c>
      <c r="BO65" s="109" t="str">
        <f t="shared" si="62"/>
        <v/>
      </c>
      <c r="BP65" s="109" t="str">
        <f t="shared" si="62"/>
        <v/>
      </c>
      <c r="BQ65" s="109" t="str">
        <f t="shared" si="62"/>
        <v/>
      </c>
      <c r="BR65" s="109" t="str">
        <f t="shared" si="62"/>
        <v/>
      </c>
      <c r="BS65" s="109" t="str">
        <f t="shared" si="62"/>
        <v/>
      </c>
      <c r="BT65" s="109" t="str">
        <f t="shared" si="62"/>
        <v/>
      </c>
      <c r="BU65" s="109" t="str">
        <f t="shared" si="62"/>
        <v/>
      </c>
      <c r="BV65" s="109" t="str">
        <f t="shared" si="62"/>
        <v/>
      </c>
      <c r="BW65" s="109" t="str">
        <f t="shared" si="63"/>
        <v/>
      </c>
      <c r="BX65" s="109" t="str">
        <f t="shared" si="63"/>
        <v/>
      </c>
      <c r="BY65" s="109" t="str">
        <f t="shared" si="63"/>
        <v/>
      </c>
      <c r="BZ65" s="109" t="str">
        <f t="shared" si="63"/>
        <v/>
      </c>
      <c r="CA65" s="109" t="str">
        <f t="shared" si="63"/>
        <v/>
      </c>
      <c r="CB65" s="109" t="str">
        <f t="shared" si="63"/>
        <v/>
      </c>
      <c r="CC65" s="109" t="str">
        <f t="shared" si="63"/>
        <v/>
      </c>
      <c r="CD65" s="109" t="str">
        <f t="shared" si="63"/>
        <v/>
      </c>
      <c r="CE65" s="109" t="str">
        <f t="shared" si="63"/>
        <v/>
      </c>
      <c r="CF65" s="109" t="str">
        <f t="shared" si="54"/>
        <v/>
      </c>
      <c r="CG65" s="109" t="str">
        <f t="shared" si="57"/>
        <v/>
      </c>
      <c r="CH65" s="122" t="str">
        <f t="shared" si="55"/>
        <v/>
      </c>
      <c r="CI65" s="122" t="str">
        <f t="shared" si="56"/>
        <v/>
      </c>
    </row>
    <row r="66" spans="1:87" x14ac:dyDescent="0.2">
      <c r="A66" s="265"/>
      <c r="B66" s="267"/>
      <c r="C66" s="266"/>
      <c r="D66" s="267"/>
      <c r="E66" s="267"/>
      <c r="F66" s="267"/>
      <c r="G66" s="267"/>
      <c r="H66" s="267"/>
      <c r="I66" s="189" t="str">
        <f t="shared" si="42"/>
        <v/>
      </c>
      <c r="J66" s="186">
        <f t="shared" ca="1" si="43"/>
        <v>0</v>
      </c>
      <c r="K66" s="186">
        <f t="shared" ca="1" si="44"/>
        <v>0</v>
      </c>
      <c r="L66" s="186">
        <f t="shared" ca="1" si="45"/>
        <v>0</v>
      </c>
      <c r="M66" s="186">
        <f t="shared" ca="1" si="46"/>
        <v>0</v>
      </c>
      <c r="N66" s="186">
        <f t="shared" ca="1" si="47"/>
        <v>0</v>
      </c>
      <c r="O66" s="186">
        <f t="shared" si="48"/>
        <v>0</v>
      </c>
      <c r="P66" s="190" t="str">
        <f t="shared" si="49"/>
        <v xml:space="preserve"> </v>
      </c>
      <c r="Q66" s="187" t="str">
        <f t="shared" si="50"/>
        <v/>
      </c>
      <c r="R66" s="187" t="str">
        <f t="shared" si="51"/>
        <v/>
      </c>
      <c r="S66" s="188">
        <f t="shared" si="52"/>
        <v>0</v>
      </c>
      <c r="T66" s="154"/>
      <c r="V66" s="220" t="str">
        <f t="shared" si="53"/>
        <v/>
      </c>
      <c r="X66" s="9">
        <v>49</v>
      </c>
      <c r="Y66" s="126" t="str">
        <f t="shared" si="58"/>
        <v/>
      </c>
      <c r="Z66" s="109" t="str">
        <f t="shared" si="58"/>
        <v/>
      </c>
      <c r="AA66" s="109" t="str">
        <f t="shared" si="58"/>
        <v/>
      </c>
      <c r="AB66" s="109" t="str">
        <f t="shared" si="58"/>
        <v/>
      </c>
      <c r="AC66" s="109" t="str">
        <f t="shared" si="58"/>
        <v/>
      </c>
      <c r="AD66" s="109" t="str">
        <f t="shared" si="58"/>
        <v/>
      </c>
      <c r="AE66" s="109" t="str">
        <f t="shared" si="58"/>
        <v/>
      </c>
      <c r="AF66" s="109" t="str">
        <f t="shared" si="58"/>
        <v/>
      </c>
      <c r="AG66" s="109" t="str">
        <f t="shared" si="58"/>
        <v/>
      </c>
      <c r="AH66" s="109" t="str">
        <f t="shared" si="58"/>
        <v/>
      </c>
      <c r="AI66" s="109" t="str">
        <f t="shared" si="59"/>
        <v/>
      </c>
      <c r="AJ66" s="109" t="str">
        <f t="shared" si="59"/>
        <v/>
      </c>
      <c r="AK66" s="109" t="str">
        <f t="shared" si="59"/>
        <v/>
      </c>
      <c r="AL66" s="109" t="str">
        <f t="shared" si="59"/>
        <v/>
      </c>
      <c r="AM66" s="109" t="str">
        <f t="shared" si="59"/>
        <v/>
      </c>
      <c r="AN66" s="109" t="str">
        <f t="shared" si="59"/>
        <v/>
      </c>
      <c r="AO66" s="109" t="str">
        <f t="shared" si="59"/>
        <v/>
      </c>
      <c r="AP66" s="109" t="str">
        <f t="shared" si="59"/>
        <v/>
      </c>
      <c r="AQ66" s="109" t="str">
        <f t="shared" si="59"/>
        <v/>
      </c>
      <c r="AR66" s="109" t="str">
        <f t="shared" si="59"/>
        <v/>
      </c>
      <c r="AS66" s="109" t="str">
        <f t="shared" si="60"/>
        <v/>
      </c>
      <c r="AT66" s="109" t="str">
        <f t="shared" si="60"/>
        <v/>
      </c>
      <c r="AU66" s="109" t="str">
        <f t="shared" si="60"/>
        <v/>
      </c>
      <c r="AV66" s="109" t="str">
        <f t="shared" si="60"/>
        <v/>
      </c>
      <c r="AW66" s="109" t="str">
        <f t="shared" si="60"/>
        <v/>
      </c>
      <c r="AX66" s="109" t="str">
        <f t="shared" si="60"/>
        <v/>
      </c>
      <c r="AY66" s="109" t="str">
        <f t="shared" si="60"/>
        <v/>
      </c>
      <c r="AZ66" s="109" t="str">
        <f t="shared" si="60"/>
        <v/>
      </c>
      <c r="BA66" s="109" t="str">
        <f t="shared" si="60"/>
        <v/>
      </c>
      <c r="BB66" s="109" t="str">
        <f t="shared" si="60"/>
        <v/>
      </c>
      <c r="BC66" s="109" t="str">
        <f t="shared" si="61"/>
        <v/>
      </c>
      <c r="BD66" s="109" t="str">
        <f t="shared" si="61"/>
        <v/>
      </c>
      <c r="BE66" s="109" t="str">
        <f t="shared" si="61"/>
        <v/>
      </c>
      <c r="BF66" s="109" t="str">
        <f t="shared" si="61"/>
        <v/>
      </c>
      <c r="BG66" s="109" t="str">
        <f t="shared" si="61"/>
        <v/>
      </c>
      <c r="BH66" s="109" t="str">
        <f t="shared" si="61"/>
        <v/>
      </c>
      <c r="BI66" s="110" t="str">
        <f t="shared" si="61"/>
        <v/>
      </c>
      <c r="BJ66" s="110" t="str">
        <f t="shared" si="61"/>
        <v/>
      </c>
      <c r="BK66" s="110" t="str">
        <f t="shared" si="61"/>
        <v/>
      </c>
      <c r="BL66" s="110" t="str">
        <f t="shared" si="61"/>
        <v/>
      </c>
      <c r="BM66" s="109" t="str">
        <f t="shared" si="62"/>
        <v/>
      </c>
      <c r="BN66" s="109" t="str">
        <f t="shared" si="62"/>
        <v/>
      </c>
      <c r="BO66" s="109" t="str">
        <f t="shared" si="62"/>
        <v/>
      </c>
      <c r="BP66" s="109" t="str">
        <f t="shared" si="62"/>
        <v/>
      </c>
      <c r="BQ66" s="109" t="str">
        <f t="shared" si="62"/>
        <v/>
      </c>
      <c r="BR66" s="109" t="str">
        <f t="shared" si="62"/>
        <v/>
      </c>
      <c r="BS66" s="109" t="str">
        <f t="shared" si="62"/>
        <v/>
      </c>
      <c r="BT66" s="109" t="str">
        <f t="shared" si="62"/>
        <v/>
      </c>
      <c r="BU66" s="109" t="str">
        <f t="shared" si="62"/>
        <v/>
      </c>
      <c r="BV66" s="109" t="str">
        <f t="shared" si="62"/>
        <v/>
      </c>
      <c r="BW66" s="109" t="str">
        <f t="shared" si="63"/>
        <v/>
      </c>
      <c r="BX66" s="109" t="str">
        <f t="shared" si="63"/>
        <v/>
      </c>
      <c r="BY66" s="109" t="str">
        <f t="shared" si="63"/>
        <v/>
      </c>
      <c r="BZ66" s="109" t="str">
        <f t="shared" si="63"/>
        <v/>
      </c>
      <c r="CA66" s="109" t="str">
        <f t="shared" si="63"/>
        <v/>
      </c>
      <c r="CB66" s="109" t="str">
        <f t="shared" si="63"/>
        <v/>
      </c>
      <c r="CC66" s="109" t="str">
        <f t="shared" si="63"/>
        <v/>
      </c>
      <c r="CD66" s="109" t="str">
        <f t="shared" si="63"/>
        <v/>
      </c>
      <c r="CE66" s="109" t="str">
        <f t="shared" si="63"/>
        <v/>
      </c>
      <c r="CF66" s="109" t="str">
        <f t="shared" si="54"/>
        <v/>
      </c>
      <c r="CG66" s="109" t="str">
        <f t="shared" si="57"/>
        <v/>
      </c>
      <c r="CH66" s="122" t="str">
        <f t="shared" si="55"/>
        <v/>
      </c>
      <c r="CI66" s="122" t="str">
        <f t="shared" si="56"/>
        <v/>
      </c>
    </row>
    <row r="67" spans="1:87" x14ac:dyDescent="0.2">
      <c r="A67" s="265"/>
      <c r="B67" s="267"/>
      <c r="C67" s="266"/>
      <c r="D67" s="267"/>
      <c r="E67" s="267"/>
      <c r="F67" s="267"/>
      <c r="G67" s="267"/>
      <c r="H67" s="267"/>
      <c r="I67" s="189" t="str">
        <f t="shared" si="42"/>
        <v/>
      </c>
      <c r="J67" s="186">
        <f t="shared" ca="1" si="43"/>
        <v>0</v>
      </c>
      <c r="K67" s="186">
        <f t="shared" ca="1" si="44"/>
        <v>0</v>
      </c>
      <c r="L67" s="186">
        <f t="shared" ca="1" si="45"/>
        <v>0</v>
      </c>
      <c r="M67" s="186">
        <f t="shared" ca="1" si="46"/>
        <v>0</v>
      </c>
      <c r="N67" s="186">
        <f t="shared" ca="1" si="47"/>
        <v>0</v>
      </c>
      <c r="O67" s="186">
        <f t="shared" si="48"/>
        <v>0</v>
      </c>
      <c r="P67" s="190" t="str">
        <f t="shared" si="49"/>
        <v xml:space="preserve"> </v>
      </c>
      <c r="Q67" s="187" t="str">
        <f t="shared" si="50"/>
        <v/>
      </c>
      <c r="R67" s="187" t="str">
        <f t="shared" si="51"/>
        <v/>
      </c>
      <c r="S67" s="188">
        <f t="shared" si="52"/>
        <v>0</v>
      </c>
      <c r="T67" s="154"/>
      <c r="V67" s="220" t="str">
        <f t="shared" si="53"/>
        <v/>
      </c>
      <c r="X67" s="9">
        <v>50</v>
      </c>
      <c r="Y67" s="126" t="str">
        <f t="shared" si="58"/>
        <v/>
      </c>
      <c r="Z67" s="109" t="str">
        <f t="shared" si="58"/>
        <v/>
      </c>
      <c r="AA67" s="109" t="str">
        <f t="shared" si="58"/>
        <v/>
      </c>
      <c r="AB67" s="109" t="str">
        <f t="shared" si="58"/>
        <v/>
      </c>
      <c r="AC67" s="109" t="str">
        <f t="shared" si="58"/>
        <v/>
      </c>
      <c r="AD67" s="109" t="str">
        <f t="shared" si="58"/>
        <v/>
      </c>
      <c r="AE67" s="109" t="str">
        <f t="shared" si="58"/>
        <v/>
      </c>
      <c r="AF67" s="109" t="str">
        <f t="shared" si="58"/>
        <v/>
      </c>
      <c r="AG67" s="109" t="str">
        <f t="shared" si="58"/>
        <v/>
      </c>
      <c r="AH67" s="109" t="str">
        <f t="shared" si="58"/>
        <v/>
      </c>
      <c r="AI67" s="109" t="str">
        <f t="shared" si="59"/>
        <v/>
      </c>
      <c r="AJ67" s="109" t="str">
        <f t="shared" si="59"/>
        <v/>
      </c>
      <c r="AK67" s="109" t="str">
        <f t="shared" si="59"/>
        <v/>
      </c>
      <c r="AL67" s="109" t="str">
        <f t="shared" si="59"/>
        <v/>
      </c>
      <c r="AM67" s="109" t="str">
        <f t="shared" si="59"/>
        <v/>
      </c>
      <c r="AN67" s="109" t="str">
        <f t="shared" si="59"/>
        <v/>
      </c>
      <c r="AO67" s="109" t="str">
        <f t="shared" si="59"/>
        <v/>
      </c>
      <c r="AP67" s="109" t="str">
        <f t="shared" si="59"/>
        <v/>
      </c>
      <c r="AQ67" s="109" t="str">
        <f t="shared" si="59"/>
        <v/>
      </c>
      <c r="AR67" s="109" t="str">
        <f t="shared" si="59"/>
        <v/>
      </c>
      <c r="AS67" s="109" t="str">
        <f t="shared" si="60"/>
        <v/>
      </c>
      <c r="AT67" s="109" t="str">
        <f t="shared" si="60"/>
        <v/>
      </c>
      <c r="AU67" s="109" t="str">
        <f t="shared" si="60"/>
        <v/>
      </c>
      <c r="AV67" s="109" t="str">
        <f t="shared" si="60"/>
        <v/>
      </c>
      <c r="AW67" s="109" t="str">
        <f t="shared" si="60"/>
        <v/>
      </c>
      <c r="AX67" s="109" t="str">
        <f t="shared" si="60"/>
        <v/>
      </c>
      <c r="AY67" s="109" t="str">
        <f t="shared" si="60"/>
        <v/>
      </c>
      <c r="AZ67" s="109" t="str">
        <f t="shared" si="60"/>
        <v/>
      </c>
      <c r="BA67" s="109" t="str">
        <f t="shared" si="60"/>
        <v/>
      </c>
      <c r="BB67" s="109" t="str">
        <f t="shared" si="60"/>
        <v/>
      </c>
      <c r="BC67" s="109" t="str">
        <f t="shared" si="61"/>
        <v/>
      </c>
      <c r="BD67" s="109" t="str">
        <f t="shared" si="61"/>
        <v/>
      </c>
      <c r="BE67" s="109" t="str">
        <f t="shared" si="61"/>
        <v/>
      </c>
      <c r="BF67" s="109" t="str">
        <f t="shared" si="61"/>
        <v/>
      </c>
      <c r="BG67" s="109" t="str">
        <f t="shared" si="61"/>
        <v/>
      </c>
      <c r="BH67" s="109" t="str">
        <f t="shared" si="61"/>
        <v/>
      </c>
      <c r="BI67" s="110" t="str">
        <f t="shared" si="61"/>
        <v/>
      </c>
      <c r="BJ67" s="110" t="str">
        <f t="shared" si="61"/>
        <v/>
      </c>
      <c r="BK67" s="110" t="str">
        <f t="shared" si="61"/>
        <v/>
      </c>
      <c r="BL67" s="110" t="str">
        <f t="shared" si="61"/>
        <v/>
      </c>
      <c r="BM67" s="109" t="str">
        <f t="shared" si="62"/>
        <v/>
      </c>
      <c r="BN67" s="109" t="str">
        <f t="shared" si="62"/>
        <v/>
      </c>
      <c r="BO67" s="109" t="str">
        <f t="shared" si="62"/>
        <v/>
      </c>
      <c r="BP67" s="109" t="str">
        <f t="shared" si="62"/>
        <v/>
      </c>
      <c r="BQ67" s="109" t="str">
        <f t="shared" si="62"/>
        <v/>
      </c>
      <c r="BR67" s="109" t="str">
        <f t="shared" si="62"/>
        <v/>
      </c>
      <c r="BS67" s="109" t="str">
        <f t="shared" si="62"/>
        <v/>
      </c>
      <c r="BT67" s="109" t="str">
        <f t="shared" si="62"/>
        <v/>
      </c>
      <c r="BU67" s="109" t="str">
        <f t="shared" si="62"/>
        <v/>
      </c>
      <c r="BV67" s="109" t="str">
        <f t="shared" si="62"/>
        <v/>
      </c>
      <c r="BW67" s="109" t="str">
        <f t="shared" si="63"/>
        <v/>
      </c>
      <c r="BX67" s="109" t="str">
        <f t="shared" si="63"/>
        <v/>
      </c>
      <c r="BY67" s="109" t="str">
        <f t="shared" si="63"/>
        <v/>
      </c>
      <c r="BZ67" s="109" t="str">
        <f t="shared" si="63"/>
        <v/>
      </c>
      <c r="CA67" s="109" t="str">
        <f t="shared" si="63"/>
        <v/>
      </c>
      <c r="CB67" s="109" t="str">
        <f t="shared" si="63"/>
        <v/>
      </c>
      <c r="CC67" s="109" t="str">
        <f t="shared" si="63"/>
        <v/>
      </c>
      <c r="CD67" s="109" t="str">
        <f t="shared" si="63"/>
        <v/>
      </c>
      <c r="CE67" s="109" t="str">
        <f t="shared" si="63"/>
        <v/>
      </c>
      <c r="CF67" s="109" t="str">
        <f t="shared" si="54"/>
        <v/>
      </c>
      <c r="CG67" s="109" t="str">
        <f t="shared" si="57"/>
        <v/>
      </c>
      <c r="CH67" s="122" t="str">
        <f t="shared" si="55"/>
        <v/>
      </c>
      <c r="CI67" s="122" t="str">
        <f t="shared" si="56"/>
        <v/>
      </c>
    </row>
    <row r="68" spans="1:87" x14ac:dyDescent="0.2">
      <c r="A68" s="265"/>
      <c r="B68" s="267"/>
      <c r="C68" s="266"/>
      <c r="D68" s="267"/>
      <c r="E68" s="267"/>
      <c r="F68" s="267"/>
      <c r="G68" s="267"/>
      <c r="H68" s="267"/>
      <c r="I68" s="189" t="str">
        <f t="shared" si="42"/>
        <v/>
      </c>
      <c r="J68" s="186">
        <f t="shared" ca="1" si="43"/>
        <v>0</v>
      </c>
      <c r="K68" s="186">
        <f t="shared" ca="1" si="44"/>
        <v>0</v>
      </c>
      <c r="L68" s="186">
        <f t="shared" ca="1" si="45"/>
        <v>0</v>
      </c>
      <c r="M68" s="186">
        <f t="shared" ca="1" si="46"/>
        <v>0</v>
      </c>
      <c r="N68" s="186">
        <f t="shared" ca="1" si="47"/>
        <v>0</v>
      </c>
      <c r="O68" s="186">
        <f t="shared" si="48"/>
        <v>0</v>
      </c>
      <c r="P68" s="190" t="str">
        <f t="shared" si="49"/>
        <v xml:space="preserve"> </v>
      </c>
      <c r="Q68" s="187" t="str">
        <f t="shared" si="50"/>
        <v/>
      </c>
      <c r="R68" s="187" t="str">
        <f t="shared" si="51"/>
        <v/>
      </c>
      <c r="S68" s="188">
        <f t="shared" si="52"/>
        <v>0</v>
      </c>
      <c r="T68" s="154"/>
      <c r="V68" s="220" t="str">
        <f t="shared" si="53"/>
        <v/>
      </c>
      <c r="X68" s="9">
        <v>51</v>
      </c>
      <c r="Y68" s="126" t="str">
        <f t="shared" ref="Y68:AH77" si="64">IF($C68="","",VLOOKUP($C68,ListPrice,Y$15,FALSE))</f>
        <v/>
      </c>
      <c r="Z68" s="109" t="str">
        <f t="shared" si="64"/>
        <v/>
      </c>
      <c r="AA68" s="109" t="str">
        <f t="shared" si="64"/>
        <v/>
      </c>
      <c r="AB68" s="109" t="str">
        <f t="shared" si="64"/>
        <v/>
      </c>
      <c r="AC68" s="109" t="str">
        <f t="shared" si="64"/>
        <v/>
      </c>
      <c r="AD68" s="109" t="str">
        <f t="shared" si="64"/>
        <v/>
      </c>
      <c r="AE68" s="109" t="str">
        <f t="shared" si="64"/>
        <v/>
      </c>
      <c r="AF68" s="109" t="str">
        <f t="shared" si="64"/>
        <v/>
      </c>
      <c r="AG68" s="109" t="str">
        <f t="shared" si="64"/>
        <v/>
      </c>
      <c r="AH68" s="109" t="str">
        <f t="shared" si="64"/>
        <v/>
      </c>
      <c r="AI68" s="109" t="str">
        <f t="shared" ref="AI68:AR77" si="65">IF($C68="","",VLOOKUP($C68,ListPrice,AI$15,FALSE))</f>
        <v/>
      </c>
      <c r="AJ68" s="109" t="str">
        <f t="shared" si="65"/>
        <v/>
      </c>
      <c r="AK68" s="109" t="str">
        <f t="shared" si="65"/>
        <v/>
      </c>
      <c r="AL68" s="109" t="str">
        <f t="shared" si="65"/>
        <v/>
      </c>
      <c r="AM68" s="109" t="str">
        <f t="shared" si="65"/>
        <v/>
      </c>
      <c r="AN68" s="109" t="str">
        <f t="shared" si="65"/>
        <v/>
      </c>
      <c r="AO68" s="109" t="str">
        <f t="shared" si="65"/>
        <v/>
      </c>
      <c r="AP68" s="109" t="str">
        <f t="shared" si="65"/>
        <v/>
      </c>
      <c r="AQ68" s="109" t="str">
        <f t="shared" si="65"/>
        <v/>
      </c>
      <c r="AR68" s="109" t="str">
        <f t="shared" si="65"/>
        <v/>
      </c>
      <c r="AS68" s="109" t="str">
        <f t="shared" ref="AS68:BB77" si="66">IF($C68="","",VLOOKUP($C68,ListPrice,AS$15,FALSE))</f>
        <v/>
      </c>
      <c r="AT68" s="109" t="str">
        <f t="shared" si="66"/>
        <v/>
      </c>
      <c r="AU68" s="109" t="str">
        <f t="shared" si="66"/>
        <v/>
      </c>
      <c r="AV68" s="109" t="str">
        <f t="shared" si="66"/>
        <v/>
      </c>
      <c r="AW68" s="109" t="str">
        <f t="shared" si="66"/>
        <v/>
      </c>
      <c r="AX68" s="109" t="str">
        <f t="shared" si="66"/>
        <v/>
      </c>
      <c r="AY68" s="109" t="str">
        <f t="shared" si="66"/>
        <v/>
      </c>
      <c r="AZ68" s="109" t="str">
        <f t="shared" si="66"/>
        <v/>
      </c>
      <c r="BA68" s="109" t="str">
        <f t="shared" si="66"/>
        <v/>
      </c>
      <c r="BB68" s="109" t="str">
        <f t="shared" si="66"/>
        <v/>
      </c>
      <c r="BC68" s="109" t="str">
        <f t="shared" ref="BC68:BL77" si="67">IF($C68="","",VLOOKUP($C68,ListPrice,BC$15,FALSE))</f>
        <v/>
      </c>
      <c r="BD68" s="109" t="str">
        <f t="shared" si="67"/>
        <v/>
      </c>
      <c r="BE68" s="109" t="str">
        <f t="shared" si="67"/>
        <v/>
      </c>
      <c r="BF68" s="109" t="str">
        <f t="shared" si="67"/>
        <v/>
      </c>
      <c r="BG68" s="109" t="str">
        <f t="shared" si="67"/>
        <v/>
      </c>
      <c r="BH68" s="109" t="str">
        <f t="shared" si="67"/>
        <v/>
      </c>
      <c r="BI68" s="110" t="str">
        <f t="shared" si="67"/>
        <v/>
      </c>
      <c r="BJ68" s="110" t="str">
        <f t="shared" si="67"/>
        <v/>
      </c>
      <c r="BK68" s="110" t="str">
        <f t="shared" si="67"/>
        <v/>
      </c>
      <c r="BL68" s="110" t="str">
        <f t="shared" si="67"/>
        <v/>
      </c>
      <c r="BM68" s="109" t="str">
        <f t="shared" ref="BM68:BV77" si="68">IF($C68="","",VLOOKUP($C68,ListPrice,BM$15,FALSE))</f>
        <v/>
      </c>
      <c r="BN68" s="109" t="str">
        <f t="shared" si="68"/>
        <v/>
      </c>
      <c r="BO68" s="109" t="str">
        <f t="shared" si="68"/>
        <v/>
      </c>
      <c r="BP68" s="109" t="str">
        <f t="shared" si="68"/>
        <v/>
      </c>
      <c r="BQ68" s="109" t="str">
        <f t="shared" si="68"/>
        <v/>
      </c>
      <c r="BR68" s="109" t="str">
        <f t="shared" si="68"/>
        <v/>
      </c>
      <c r="BS68" s="109" t="str">
        <f t="shared" si="68"/>
        <v/>
      </c>
      <c r="BT68" s="109" t="str">
        <f t="shared" si="68"/>
        <v/>
      </c>
      <c r="BU68" s="109" t="str">
        <f t="shared" si="68"/>
        <v/>
      </c>
      <c r="BV68" s="109" t="str">
        <f t="shared" si="68"/>
        <v/>
      </c>
      <c r="BW68" s="109" t="str">
        <f t="shared" ref="BW68:CE77" si="69">IF($C68="","",VLOOKUP($C68,ListPrice,BW$15,FALSE))</f>
        <v/>
      </c>
      <c r="BX68" s="109" t="str">
        <f t="shared" si="69"/>
        <v/>
      </c>
      <c r="BY68" s="109" t="str">
        <f t="shared" si="69"/>
        <v/>
      </c>
      <c r="BZ68" s="109" t="str">
        <f t="shared" si="69"/>
        <v/>
      </c>
      <c r="CA68" s="109" t="str">
        <f t="shared" si="69"/>
        <v/>
      </c>
      <c r="CB68" s="109" t="str">
        <f t="shared" si="69"/>
        <v/>
      </c>
      <c r="CC68" s="109" t="str">
        <f t="shared" si="69"/>
        <v/>
      </c>
      <c r="CD68" s="109" t="str">
        <f t="shared" si="69"/>
        <v/>
      </c>
      <c r="CE68" s="109" t="str">
        <f t="shared" si="69"/>
        <v/>
      </c>
      <c r="CF68" s="109" t="str">
        <f t="shared" si="54"/>
        <v/>
      </c>
      <c r="CG68" s="109" t="str">
        <f t="shared" si="57"/>
        <v/>
      </c>
      <c r="CH68" s="122" t="str">
        <f t="shared" si="55"/>
        <v/>
      </c>
      <c r="CI68" s="122" t="str">
        <f t="shared" si="56"/>
        <v/>
      </c>
    </row>
    <row r="69" spans="1:87" x14ac:dyDescent="0.2">
      <c r="A69" s="265"/>
      <c r="B69" s="267"/>
      <c r="C69" s="266"/>
      <c r="D69" s="267"/>
      <c r="E69" s="267"/>
      <c r="F69" s="267"/>
      <c r="G69" s="267"/>
      <c r="H69" s="267"/>
      <c r="I69" s="189" t="str">
        <f t="shared" si="42"/>
        <v/>
      </c>
      <c r="J69" s="186">
        <f t="shared" ca="1" si="43"/>
        <v>0</v>
      </c>
      <c r="K69" s="186">
        <f t="shared" ca="1" si="44"/>
        <v>0</v>
      </c>
      <c r="L69" s="186">
        <f t="shared" ca="1" si="45"/>
        <v>0</v>
      </c>
      <c r="M69" s="186">
        <f t="shared" ca="1" si="46"/>
        <v>0</v>
      </c>
      <c r="N69" s="186">
        <f t="shared" ca="1" si="47"/>
        <v>0</v>
      </c>
      <c r="O69" s="186">
        <f t="shared" si="48"/>
        <v>0</v>
      </c>
      <c r="P69" s="190" t="str">
        <f t="shared" si="49"/>
        <v xml:space="preserve"> </v>
      </c>
      <c r="Q69" s="187" t="str">
        <f t="shared" si="50"/>
        <v/>
      </c>
      <c r="R69" s="187" t="str">
        <f t="shared" si="51"/>
        <v/>
      </c>
      <c r="S69" s="188">
        <f t="shared" si="52"/>
        <v>0</v>
      </c>
      <c r="T69" s="154"/>
      <c r="V69" s="220" t="str">
        <f t="shared" si="53"/>
        <v/>
      </c>
      <c r="X69" s="9">
        <v>52</v>
      </c>
      <c r="Y69" s="126" t="str">
        <f t="shared" si="64"/>
        <v/>
      </c>
      <c r="Z69" s="109" t="str">
        <f t="shared" si="64"/>
        <v/>
      </c>
      <c r="AA69" s="109" t="str">
        <f t="shared" si="64"/>
        <v/>
      </c>
      <c r="AB69" s="109" t="str">
        <f t="shared" si="64"/>
        <v/>
      </c>
      <c r="AC69" s="109" t="str">
        <f t="shared" si="64"/>
        <v/>
      </c>
      <c r="AD69" s="109" t="str">
        <f t="shared" si="64"/>
        <v/>
      </c>
      <c r="AE69" s="109" t="str">
        <f t="shared" si="64"/>
        <v/>
      </c>
      <c r="AF69" s="109" t="str">
        <f t="shared" si="64"/>
        <v/>
      </c>
      <c r="AG69" s="109" t="str">
        <f t="shared" si="64"/>
        <v/>
      </c>
      <c r="AH69" s="109" t="str">
        <f t="shared" si="64"/>
        <v/>
      </c>
      <c r="AI69" s="109" t="str">
        <f t="shared" si="65"/>
        <v/>
      </c>
      <c r="AJ69" s="109" t="str">
        <f t="shared" si="65"/>
        <v/>
      </c>
      <c r="AK69" s="109" t="str">
        <f t="shared" si="65"/>
        <v/>
      </c>
      <c r="AL69" s="109" t="str">
        <f t="shared" si="65"/>
        <v/>
      </c>
      <c r="AM69" s="109" t="str">
        <f t="shared" si="65"/>
        <v/>
      </c>
      <c r="AN69" s="109" t="str">
        <f t="shared" si="65"/>
        <v/>
      </c>
      <c r="AO69" s="109" t="str">
        <f t="shared" si="65"/>
        <v/>
      </c>
      <c r="AP69" s="109" t="str">
        <f t="shared" si="65"/>
        <v/>
      </c>
      <c r="AQ69" s="109" t="str">
        <f t="shared" si="65"/>
        <v/>
      </c>
      <c r="AR69" s="109" t="str">
        <f t="shared" si="65"/>
        <v/>
      </c>
      <c r="AS69" s="109" t="str">
        <f t="shared" si="66"/>
        <v/>
      </c>
      <c r="AT69" s="109" t="str">
        <f t="shared" si="66"/>
        <v/>
      </c>
      <c r="AU69" s="109" t="str">
        <f t="shared" si="66"/>
        <v/>
      </c>
      <c r="AV69" s="109" t="str">
        <f t="shared" si="66"/>
        <v/>
      </c>
      <c r="AW69" s="109" t="str">
        <f t="shared" si="66"/>
        <v/>
      </c>
      <c r="AX69" s="109" t="str">
        <f t="shared" si="66"/>
        <v/>
      </c>
      <c r="AY69" s="109" t="str">
        <f t="shared" si="66"/>
        <v/>
      </c>
      <c r="AZ69" s="109" t="str">
        <f t="shared" si="66"/>
        <v/>
      </c>
      <c r="BA69" s="109" t="str">
        <f t="shared" si="66"/>
        <v/>
      </c>
      <c r="BB69" s="109" t="str">
        <f t="shared" si="66"/>
        <v/>
      </c>
      <c r="BC69" s="109" t="str">
        <f t="shared" si="67"/>
        <v/>
      </c>
      <c r="BD69" s="109" t="str">
        <f t="shared" si="67"/>
        <v/>
      </c>
      <c r="BE69" s="109" t="str">
        <f t="shared" si="67"/>
        <v/>
      </c>
      <c r="BF69" s="109" t="str">
        <f t="shared" si="67"/>
        <v/>
      </c>
      <c r="BG69" s="109" t="str">
        <f t="shared" si="67"/>
        <v/>
      </c>
      <c r="BH69" s="109" t="str">
        <f t="shared" si="67"/>
        <v/>
      </c>
      <c r="BI69" s="110" t="str">
        <f t="shared" si="67"/>
        <v/>
      </c>
      <c r="BJ69" s="110" t="str">
        <f t="shared" si="67"/>
        <v/>
      </c>
      <c r="BK69" s="110" t="str">
        <f t="shared" si="67"/>
        <v/>
      </c>
      <c r="BL69" s="110" t="str">
        <f t="shared" si="67"/>
        <v/>
      </c>
      <c r="BM69" s="109" t="str">
        <f t="shared" si="68"/>
        <v/>
      </c>
      <c r="BN69" s="109" t="str">
        <f t="shared" si="68"/>
        <v/>
      </c>
      <c r="BO69" s="109" t="str">
        <f t="shared" si="68"/>
        <v/>
      </c>
      <c r="BP69" s="109" t="str">
        <f t="shared" si="68"/>
        <v/>
      </c>
      <c r="BQ69" s="109" t="str">
        <f t="shared" si="68"/>
        <v/>
      </c>
      <c r="BR69" s="109" t="str">
        <f t="shared" si="68"/>
        <v/>
      </c>
      <c r="BS69" s="109" t="str">
        <f t="shared" si="68"/>
        <v/>
      </c>
      <c r="BT69" s="109" t="str">
        <f t="shared" si="68"/>
        <v/>
      </c>
      <c r="BU69" s="109" t="str">
        <f t="shared" si="68"/>
        <v/>
      </c>
      <c r="BV69" s="109" t="str">
        <f t="shared" si="68"/>
        <v/>
      </c>
      <c r="BW69" s="109" t="str">
        <f t="shared" si="69"/>
        <v/>
      </c>
      <c r="BX69" s="109" t="str">
        <f t="shared" si="69"/>
        <v/>
      </c>
      <c r="BY69" s="109" t="str">
        <f t="shared" si="69"/>
        <v/>
      </c>
      <c r="BZ69" s="109" t="str">
        <f t="shared" si="69"/>
        <v/>
      </c>
      <c r="CA69" s="109" t="str">
        <f t="shared" si="69"/>
        <v/>
      </c>
      <c r="CB69" s="109" t="str">
        <f t="shared" si="69"/>
        <v/>
      </c>
      <c r="CC69" s="109" t="str">
        <f t="shared" si="69"/>
        <v/>
      </c>
      <c r="CD69" s="109" t="str">
        <f t="shared" si="69"/>
        <v/>
      </c>
      <c r="CE69" s="109" t="str">
        <f t="shared" si="69"/>
        <v/>
      </c>
      <c r="CF69" s="109" t="str">
        <f t="shared" si="54"/>
        <v/>
      </c>
      <c r="CG69" s="109" t="str">
        <f t="shared" si="57"/>
        <v/>
      </c>
      <c r="CH69" s="122" t="str">
        <f t="shared" si="55"/>
        <v/>
      </c>
      <c r="CI69" s="122" t="str">
        <f t="shared" si="56"/>
        <v/>
      </c>
    </row>
    <row r="70" spans="1:87" x14ac:dyDescent="0.2">
      <c r="A70" s="265"/>
      <c r="B70" s="267"/>
      <c r="C70" s="266"/>
      <c r="D70" s="267"/>
      <c r="E70" s="267"/>
      <c r="F70" s="267"/>
      <c r="G70" s="267"/>
      <c r="H70" s="267"/>
      <c r="I70" s="189" t="str">
        <f t="shared" si="42"/>
        <v/>
      </c>
      <c r="J70" s="186">
        <f t="shared" ca="1" si="43"/>
        <v>0</v>
      </c>
      <c r="K70" s="186">
        <f t="shared" ca="1" si="44"/>
        <v>0</v>
      </c>
      <c r="L70" s="186">
        <f t="shared" ca="1" si="45"/>
        <v>0</v>
      </c>
      <c r="M70" s="186">
        <f t="shared" ca="1" si="46"/>
        <v>0</v>
      </c>
      <c r="N70" s="186">
        <f t="shared" ca="1" si="47"/>
        <v>0</v>
      </c>
      <c r="O70" s="186">
        <f t="shared" si="48"/>
        <v>0</v>
      </c>
      <c r="P70" s="190" t="str">
        <f t="shared" si="49"/>
        <v xml:space="preserve"> </v>
      </c>
      <c r="Q70" s="187" t="str">
        <f t="shared" si="50"/>
        <v/>
      </c>
      <c r="R70" s="187" t="str">
        <f t="shared" si="51"/>
        <v/>
      </c>
      <c r="S70" s="188">
        <f t="shared" si="52"/>
        <v>0</v>
      </c>
      <c r="T70" s="154"/>
      <c r="V70" s="220" t="str">
        <f t="shared" si="53"/>
        <v/>
      </c>
      <c r="X70" s="9">
        <v>53</v>
      </c>
      <c r="Y70" s="126" t="str">
        <f t="shared" si="64"/>
        <v/>
      </c>
      <c r="Z70" s="109" t="str">
        <f t="shared" si="64"/>
        <v/>
      </c>
      <c r="AA70" s="109" t="str">
        <f t="shared" si="64"/>
        <v/>
      </c>
      <c r="AB70" s="109" t="str">
        <f t="shared" si="64"/>
        <v/>
      </c>
      <c r="AC70" s="109" t="str">
        <f t="shared" si="64"/>
        <v/>
      </c>
      <c r="AD70" s="109" t="str">
        <f t="shared" si="64"/>
        <v/>
      </c>
      <c r="AE70" s="109" t="str">
        <f t="shared" si="64"/>
        <v/>
      </c>
      <c r="AF70" s="109" t="str">
        <f t="shared" si="64"/>
        <v/>
      </c>
      <c r="AG70" s="109" t="str">
        <f t="shared" si="64"/>
        <v/>
      </c>
      <c r="AH70" s="109" t="str">
        <f t="shared" si="64"/>
        <v/>
      </c>
      <c r="AI70" s="109" t="str">
        <f t="shared" si="65"/>
        <v/>
      </c>
      <c r="AJ70" s="109" t="str">
        <f t="shared" si="65"/>
        <v/>
      </c>
      <c r="AK70" s="109" t="str">
        <f t="shared" si="65"/>
        <v/>
      </c>
      <c r="AL70" s="109" t="str">
        <f t="shared" si="65"/>
        <v/>
      </c>
      <c r="AM70" s="109" t="str">
        <f t="shared" si="65"/>
        <v/>
      </c>
      <c r="AN70" s="109" t="str">
        <f t="shared" si="65"/>
        <v/>
      </c>
      <c r="AO70" s="109" t="str">
        <f t="shared" si="65"/>
        <v/>
      </c>
      <c r="AP70" s="109" t="str">
        <f t="shared" si="65"/>
        <v/>
      </c>
      <c r="AQ70" s="109" t="str">
        <f t="shared" si="65"/>
        <v/>
      </c>
      <c r="AR70" s="109" t="str">
        <f t="shared" si="65"/>
        <v/>
      </c>
      <c r="AS70" s="109" t="str">
        <f t="shared" si="66"/>
        <v/>
      </c>
      <c r="AT70" s="109" t="str">
        <f t="shared" si="66"/>
        <v/>
      </c>
      <c r="AU70" s="109" t="str">
        <f t="shared" si="66"/>
        <v/>
      </c>
      <c r="AV70" s="109" t="str">
        <f t="shared" si="66"/>
        <v/>
      </c>
      <c r="AW70" s="109" t="str">
        <f t="shared" si="66"/>
        <v/>
      </c>
      <c r="AX70" s="109" t="str">
        <f t="shared" si="66"/>
        <v/>
      </c>
      <c r="AY70" s="109" t="str">
        <f t="shared" si="66"/>
        <v/>
      </c>
      <c r="AZ70" s="109" t="str">
        <f t="shared" si="66"/>
        <v/>
      </c>
      <c r="BA70" s="109" t="str">
        <f t="shared" si="66"/>
        <v/>
      </c>
      <c r="BB70" s="109" t="str">
        <f t="shared" si="66"/>
        <v/>
      </c>
      <c r="BC70" s="109" t="str">
        <f t="shared" si="67"/>
        <v/>
      </c>
      <c r="BD70" s="109" t="str">
        <f t="shared" si="67"/>
        <v/>
      </c>
      <c r="BE70" s="109" t="str">
        <f t="shared" si="67"/>
        <v/>
      </c>
      <c r="BF70" s="109" t="str">
        <f t="shared" si="67"/>
        <v/>
      </c>
      <c r="BG70" s="109" t="str">
        <f t="shared" si="67"/>
        <v/>
      </c>
      <c r="BH70" s="109" t="str">
        <f t="shared" si="67"/>
        <v/>
      </c>
      <c r="BI70" s="110" t="str">
        <f t="shared" si="67"/>
        <v/>
      </c>
      <c r="BJ70" s="110" t="str">
        <f t="shared" si="67"/>
        <v/>
      </c>
      <c r="BK70" s="110" t="str">
        <f t="shared" si="67"/>
        <v/>
      </c>
      <c r="BL70" s="110" t="str">
        <f t="shared" si="67"/>
        <v/>
      </c>
      <c r="BM70" s="109" t="str">
        <f t="shared" si="68"/>
        <v/>
      </c>
      <c r="BN70" s="109" t="str">
        <f t="shared" si="68"/>
        <v/>
      </c>
      <c r="BO70" s="109" t="str">
        <f t="shared" si="68"/>
        <v/>
      </c>
      <c r="BP70" s="109" t="str">
        <f t="shared" si="68"/>
        <v/>
      </c>
      <c r="BQ70" s="109" t="str">
        <f t="shared" si="68"/>
        <v/>
      </c>
      <c r="BR70" s="109" t="str">
        <f t="shared" si="68"/>
        <v/>
      </c>
      <c r="BS70" s="109" t="str">
        <f t="shared" si="68"/>
        <v/>
      </c>
      <c r="BT70" s="109" t="str">
        <f t="shared" si="68"/>
        <v/>
      </c>
      <c r="BU70" s="109" t="str">
        <f t="shared" si="68"/>
        <v/>
      </c>
      <c r="BV70" s="109" t="str">
        <f t="shared" si="68"/>
        <v/>
      </c>
      <c r="BW70" s="109" t="str">
        <f t="shared" si="69"/>
        <v/>
      </c>
      <c r="BX70" s="109" t="str">
        <f t="shared" si="69"/>
        <v/>
      </c>
      <c r="BY70" s="109" t="str">
        <f t="shared" si="69"/>
        <v/>
      </c>
      <c r="BZ70" s="109" t="str">
        <f t="shared" si="69"/>
        <v/>
      </c>
      <c r="CA70" s="109" t="str">
        <f t="shared" si="69"/>
        <v/>
      </c>
      <c r="CB70" s="109" t="str">
        <f t="shared" si="69"/>
        <v/>
      </c>
      <c r="CC70" s="109" t="str">
        <f t="shared" si="69"/>
        <v/>
      </c>
      <c r="CD70" s="109" t="str">
        <f t="shared" si="69"/>
        <v/>
      </c>
      <c r="CE70" s="109" t="str">
        <f t="shared" si="69"/>
        <v/>
      </c>
      <c r="CF70" s="109" t="str">
        <f t="shared" si="54"/>
        <v/>
      </c>
      <c r="CG70" s="109" t="str">
        <f t="shared" si="57"/>
        <v/>
      </c>
      <c r="CH70" s="122" t="str">
        <f t="shared" si="55"/>
        <v/>
      </c>
      <c r="CI70" s="122" t="str">
        <f t="shared" si="56"/>
        <v/>
      </c>
    </row>
    <row r="71" spans="1:87" x14ac:dyDescent="0.2">
      <c r="A71" s="265"/>
      <c r="B71" s="267"/>
      <c r="C71" s="266"/>
      <c r="D71" s="267"/>
      <c r="E71" s="267"/>
      <c r="F71" s="267"/>
      <c r="G71" s="267"/>
      <c r="H71" s="267"/>
      <c r="I71" s="189" t="str">
        <f t="shared" si="42"/>
        <v/>
      </c>
      <c r="J71" s="186">
        <f t="shared" ca="1" si="43"/>
        <v>0</v>
      </c>
      <c r="K71" s="186">
        <f t="shared" ca="1" si="44"/>
        <v>0</v>
      </c>
      <c r="L71" s="186">
        <f t="shared" ca="1" si="45"/>
        <v>0</v>
      </c>
      <c r="M71" s="186">
        <f t="shared" ca="1" si="46"/>
        <v>0</v>
      </c>
      <c r="N71" s="186">
        <f t="shared" ca="1" si="47"/>
        <v>0</v>
      </c>
      <c r="O71" s="186">
        <f t="shared" si="48"/>
        <v>0</v>
      </c>
      <c r="P71" s="190" t="str">
        <f t="shared" si="49"/>
        <v xml:space="preserve"> </v>
      </c>
      <c r="Q71" s="187" t="str">
        <f t="shared" si="50"/>
        <v/>
      </c>
      <c r="R71" s="187" t="str">
        <f t="shared" si="51"/>
        <v/>
      </c>
      <c r="S71" s="188">
        <f t="shared" si="52"/>
        <v>0</v>
      </c>
      <c r="T71" s="154"/>
      <c r="V71" s="220" t="str">
        <f t="shared" si="53"/>
        <v/>
      </c>
      <c r="X71" s="9">
        <v>54</v>
      </c>
      <c r="Y71" s="126" t="str">
        <f t="shared" si="64"/>
        <v/>
      </c>
      <c r="Z71" s="109" t="str">
        <f t="shared" si="64"/>
        <v/>
      </c>
      <c r="AA71" s="109" t="str">
        <f t="shared" si="64"/>
        <v/>
      </c>
      <c r="AB71" s="109" t="str">
        <f t="shared" si="64"/>
        <v/>
      </c>
      <c r="AC71" s="109" t="str">
        <f t="shared" si="64"/>
        <v/>
      </c>
      <c r="AD71" s="109" t="str">
        <f t="shared" si="64"/>
        <v/>
      </c>
      <c r="AE71" s="109" t="str">
        <f t="shared" si="64"/>
        <v/>
      </c>
      <c r="AF71" s="109" t="str">
        <f t="shared" si="64"/>
        <v/>
      </c>
      <c r="AG71" s="109" t="str">
        <f t="shared" si="64"/>
        <v/>
      </c>
      <c r="AH71" s="109" t="str">
        <f t="shared" si="64"/>
        <v/>
      </c>
      <c r="AI71" s="109" t="str">
        <f t="shared" si="65"/>
        <v/>
      </c>
      <c r="AJ71" s="109" t="str">
        <f t="shared" si="65"/>
        <v/>
      </c>
      <c r="AK71" s="109" t="str">
        <f t="shared" si="65"/>
        <v/>
      </c>
      <c r="AL71" s="109" t="str">
        <f t="shared" si="65"/>
        <v/>
      </c>
      <c r="AM71" s="109" t="str">
        <f t="shared" si="65"/>
        <v/>
      </c>
      <c r="AN71" s="109" t="str">
        <f t="shared" si="65"/>
        <v/>
      </c>
      <c r="AO71" s="109" t="str">
        <f t="shared" si="65"/>
        <v/>
      </c>
      <c r="AP71" s="109" t="str">
        <f t="shared" si="65"/>
        <v/>
      </c>
      <c r="AQ71" s="109" t="str">
        <f t="shared" si="65"/>
        <v/>
      </c>
      <c r="AR71" s="109" t="str">
        <f t="shared" si="65"/>
        <v/>
      </c>
      <c r="AS71" s="109" t="str">
        <f t="shared" si="66"/>
        <v/>
      </c>
      <c r="AT71" s="109" t="str">
        <f t="shared" si="66"/>
        <v/>
      </c>
      <c r="AU71" s="109" t="str">
        <f t="shared" si="66"/>
        <v/>
      </c>
      <c r="AV71" s="109" t="str">
        <f t="shared" si="66"/>
        <v/>
      </c>
      <c r="AW71" s="109" t="str">
        <f t="shared" si="66"/>
        <v/>
      </c>
      <c r="AX71" s="109" t="str">
        <f t="shared" si="66"/>
        <v/>
      </c>
      <c r="AY71" s="109" t="str">
        <f t="shared" si="66"/>
        <v/>
      </c>
      <c r="AZ71" s="109" t="str">
        <f t="shared" si="66"/>
        <v/>
      </c>
      <c r="BA71" s="109" t="str">
        <f t="shared" si="66"/>
        <v/>
      </c>
      <c r="BB71" s="109" t="str">
        <f t="shared" si="66"/>
        <v/>
      </c>
      <c r="BC71" s="109" t="str">
        <f t="shared" si="67"/>
        <v/>
      </c>
      <c r="BD71" s="109" t="str">
        <f t="shared" si="67"/>
        <v/>
      </c>
      <c r="BE71" s="109" t="str">
        <f t="shared" si="67"/>
        <v/>
      </c>
      <c r="BF71" s="109" t="str">
        <f t="shared" si="67"/>
        <v/>
      </c>
      <c r="BG71" s="109" t="str">
        <f t="shared" si="67"/>
        <v/>
      </c>
      <c r="BH71" s="109" t="str">
        <f t="shared" si="67"/>
        <v/>
      </c>
      <c r="BI71" s="110" t="str">
        <f t="shared" si="67"/>
        <v/>
      </c>
      <c r="BJ71" s="110" t="str">
        <f t="shared" si="67"/>
        <v/>
      </c>
      <c r="BK71" s="110" t="str">
        <f t="shared" si="67"/>
        <v/>
      </c>
      <c r="BL71" s="110" t="str">
        <f t="shared" si="67"/>
        <v/>
      </c>
      <c r="BM71" s="109" t="str">
        <f t="shared" si="68"/>
        <v/>
      </c>
      <c r="BN71" s="109" t="str">
        <f t="shared" si="68"/>
        <v/>
      </c>
      <c r="BO71" s="109" t="str">
        <f t="shared" si="68"/>
        <v/>
      </c>
      <c r="BP71" s="109" t="str">
        <f t="shared" si="68"/>
        <v/>
      </c>
      <c r="BQ71" s="109" t="str">
        <f t="shared" si="68"/>
        <v/>
      </c>
      <c r="BR71" s="109" t="str">
        <f t="shared" si="68"/>
        <v/>
      </c>
      <c r="BS71" s="109" t="str">
        <f t="shared" si="68"/>
        <v/>
      </c>
      <c r="BT71" s="109" t="str">
        <f t="shared" si="68"/>
        <v/>
      </c>
      <c r="BU71" s="109" t="str">
        <f t="shared" si="68"/>
        <v/>
      </c>
      <c r="BV71" s="109" t="str">
        <f t="shared" si="68"/>
        <v/>
      </c>
      <c r="BW71" s="109" t="str">
        <f t="shared" si="69"/>
        <v/>
      </c>
      <c r="BX71" s="109" t="str">
        <f t="shared" si="69"/>
        <v/>
      </c>
      <c r="BY71" s="109" t="str">
        <f t="shared" si="69"/>
        <v/>
      </c>
      <c r="BZ71" s="109" t="str">
        <f t="shared" si="69"/>
        <v/>
      </c>
      <c r="CA71" s="109" t="str">
        <f t="shared" si="69"/>
        <v/>
      </c>
      <c r="CB71" s="109" t="str">
        <f t="shared" si="69"/>
        <v/>
      </c>
      <c r="CC71" s="109" t="str">
        <f t="shared" si="69"/>
        <v/>
      </c>
      <c r="CD71" s="109" t="str">
        <f t="shared" si="69"/>
        <v/>
      </c>
      <c r="CE71" s="109" t="str">
        <f t="shared" si="69"/>
        <v/>
      </c>
      <c r="CF71" s="109" t="str">
        <f t="shared" si="54"/>
        <v/>
      </c>
      <c r="CG71" s="109" t="str">
        <f t="shared" si="57"/>
        <v/>
      </c>
      <c r="CH71" s="122" t="str">
        <f t="shared" si="55"/>
        <v/>
      </c>
      <c r="CI71" s="122" t="str">
        <f t="shared" si="56"/>
        <v/>
      </c>
    </row>
    <row r="72" spans="1:87" x14ac:dyDescent="0.2">
      <c r="A72" s="265"/>
      <c r="B72" s="267"/>
      <c r="C72" s="266"/>
      <c r="D72" s="267"/>
      <c r="E72" s="267"/>
      <c r="F72" s="267"/>
      <c r="G72" s="267"/>
      <c r="H72" s="267"/>
      <c r="I72" s="189" t="str">
        <f t="shared" si="42"/>
        <v/>
      </c>
      <c r="J72" s="186">
        <f t="shared" ca="1" si="43"/>
        <v>0</v>
      </c>
      <c r="K72" s="186">
        <f t="shared" ca="1" si="44"/>
        <v>0</v>
      </c>
      <c r="L72" s="186">
        <f t="shared" ca="1" si="45"/>
        <v>0</v>
      </c>
      <c r="M72" s="186">
        <f t="shared" ca="1" si="46"/>
        <v>0</v>
      </c>
      <c r="N72" s="186">
        <f t="shared" ca="1" si="47"/>
        <v>0</v>
      </c>
      <c r="O72" s="186">
        <f t="shared" si="48"/>
        <v>0</v>
      </c>
      <c r="P72" s="190" t="str">
        <f t="shared" si="49"/>
        <v xml:space="preserve"> </v>
      </c>
      <c r="Q72" s="187" t="str">
        <f t="shared" si="50"/>
        <v/>
      </c>
      <c r="R72" s="187" t="str">
        <f t="shared" si="51"/>
        <v/>
      </c>
      <c r="S72" s="188">
        <f t="shared" si="52"/>
        <v>0</v>
      </c>
      <c r="T72" s="154"/>
      <c r="V72" s="220" t="str">
        <f t="shared" si="53"/>
        <v/>
      </c>
      <c r="X72" s="9">
        <v>55</v>
      </c>
      <c r="Y72" s="126" t="str">
        <f t="shared" si="64"/>
        <v/>
      </c>
      <c r="Z72" s="109" t="str">
        <f t="shared" si="64"/>
        <v/>
      </c>
      <c r="AA72" s="109" t="str">
        <f t="shared" si="64"/>
        <v/>
      </c>
      <c r="AB72" s="109" t="str">
        <f t="shared" si="64"/>
        <v/>
      </c>
      <c r="AC72" s="109" t="str">
        <f t="shared" si="64"/>
        <v/>
      </c>
      <c r="AD72" s="109" t="str">
        <f t="shared" si="64"/>
        <v/>
      </c>
      <c r="AE72" s="109" t="str">
        <f t="shared" si="64"/>
        <v/>
      </c>
      <c r="AF72" s="109" t="str">
        <f t="shared" si="64"/>
        <v/>
      </c>
      <c r="AG72" s="109" t="str">
        <f t="shared" si="64"/>
        <v/>
      </c>
      <c r="AH72" s="109" t="str">
        <f t="shared" si="64"/>
        <v/>
      </c>
      <c r="AI72" s="109" t="str">
        <f t="shared" si="65"/>
        <v/>
      </c>
      <c r="AJ72" s="109" t="str">
        <f t="shared" si="65"/>
        <v/>
      </c>
      <c r="AK72" s="109" t="str">
        <f t="shared" si="65"/>
        <v/>
      </c>
      <c r="AL72" s="109" t="str">
        <f t="shared" si="65"/>
        <v/>
      </c>
      <c r="AM72" s="109" t="str">
        <f t="shared" si="65"/>
        <v/>
      </c>
      <c r="AN72" s="109" t="str">
        <f t="shared" si="65"/>
        <v/>
      </c>
      <c r="AO72" s="109" t="str">
        <f t="shared" si="65"/>
        <v/>
      </c>
      <c r="AP72" s="109" t="str">
        <f t="shared" si="65"/>
        <v/>
      </c>
      <c r="AQ72" s="109" t="str">
        <f t="shared" si="65"/>
        <v/>
      </c>
      <c r="AR72" s="109" t="str">
        <f t="shared" si="65"/>
        <v/>
      </c>
      <c r="AS72" s="109" t="str">
        <f t="shared" si="66"/>
        <v/>
      </c>
      <c r="AT72" s="109" t="str">
        <f t="shared" si="66"/>
        <v/>
      </c>
      <c r="AU72" s="109" t="str">
        <f t="shared" si="66"/>
        <v/>
      </c>
      <c r="AV72" s="109" t="str">
        <f t="shared" si="66"/>
        <v/>
      </c>
      <c r="AW72" s="109" t="str">
        <f t="shared" si="66"/>
        <v/>
      </c>
      <c r="AX72" s="109" t="str">
        <f t="shared" si="66"/>
        <v/>
      </c>
      <c r="AY72" s="109" t="str">
        <f t="shared" si="66"/>
        <v/>
      </c>
      <c r="AZ72" s="109" t="str">
        <f t="shared" si="66"/>
        <v/>
      </c>
      <c r="BA72" s="109" t="str">
        <f t="shared" si="66"/>
        <v/>
      </c>
      <c r="BB72" s="109" t="str">
        <f t="shared" si="66"/>
        <v/>
      </c>
      <c r="BC72" s="109" t="str">
        <f t="shared" si="67"/>
        <v/>
      </c>
      <c r="BD72" s="109" t="str">
        <f t="shared" si="67"/>
        <v/>
      </c>
      <c r="BE72" s="109" t="str">
        <f t="shared" si="67"/>
        <v/>
      </c>
      <c r="BF72" s="109" t="str">
        <f t="shared" si="67"/>
        <v/>
      </c>
      <c r="BG72" s="109" t="str">
        <f t="shared" si="67"/>
        <v/>
      </c>
      <c r="BH72" s="109" t="str">
        <f t="shared" si="67"/>
        <v/>
      </c>
      <c r="BI72" s="110" t="str">
        <f t="shared" si="67"/>
        <v/>
      </c>
      <c r="BJ72" s="110" t="str">
        <f t="shared" si="67"/>
        <v/>
      </c>
      <c r="BK72" s="110" t="str">
        <f t="shared" si="67"/>
        <v/>
      </c>
      <c r="BL72" s="110" t="str">
        <f t="shared" si="67"/>
        <v/>
      </c>
      <c r="BM72" s="109" t="str">
        <f t="shared" si="68"/>
        <v/>
      </c>
      <c r="BN72" s="109" t="str">
        <f t="shared" si="68"/>
        <v/>
      </c>
      <c r="BO72" s="109" t="str">
        <f t="shared" si="68"/>
        <v/>
      </c>
      <c r="BP72" s="109" t="str">
        <f t="shared" si="68"/>
        <v/>
      </c>
      <c r="BQ72" s="109" t="str">
        <f t="shared" si="68"/>
        <v/>
      </c>
      <c r="BR72" s="109" t="str">
        <f t="shared" si="68"/>
        <v/>
      </c>
      <c r="BS72" s="109" t="str">
        <f t="shared" si="68"/>
        <v/>
      </c>
      <c r="BT72" s="109" t="str">
        <f t="shared" si="68"/>
        <v/>
      </c>
      <c r="BU72" s="109" t="str">
        <f t="shared" si="68"/>
        <v/>
      </c>
      <c r="BV72" s="109" t="str">
        <f t="shared" si="68"/>
        <v/>
      </c>
      <c r="BW72" s="109" t="str">
        <f t="shared" si="69"/>
        <v/>
      </c>
      <c r="BX72" s="109" t="str">
        <f t="shared" si="69"/>
        <v/>
      </c>
      <c r="BY72" s="109" t="str">
        <f t="shared" si="69"/>
        <v/>
      </c>
      <c r="BZ72" s="109" t="str">
        <f t="shared" si="69"/>
        <v/>
      </c>
      <c r="CA72" s="109" t="str">
        <f t="shared" si="69"/>
        <v/>
      </c>
      <c r="CB72" s="109" t="str">
        <f t="shared" si="69"/>
        <v/>
      </c>
      <c r="CC72" s="109" t="str">
        <f t="shared" si="69"/>
        <v/>
      </c>
      <c r="CD72" s="109" t="str">
        <f t="shared" si="69"/>
        <v/>
      </c>
      <c r="CE72" s="109" t="str">
        <f t="shared" si="69"/>
        <v/>
      </c>
      <c r="CF72" s="109" t="str">
        <f t="shared" si="54"/>
        <v/>
      </c>
      <c r="CG72" s="109" t="str">
        <f t="shared" si="57"/>
        <v/>
      </c>
      <c r="CH72" s="122" t="str">
        <f t="shared" si="55"/>
        <v/>
      </c>
      <c r="CI72" s="122" t="str">
        <f t="shared" si="56"/>
        <v/>
      </c>
    </row>
    <row r="73" spans="1:87" x14ac:dyDescent="0.2">
      <c r="A73" s="265"/>
      <c r="B73" s="267"/>
      <c r="C73" s="266"/>
      <c r="D73" s="267"/>
      <c r="E73" s="267"/>
      <c r="F73" s="267"/>
      <c r="G73" s="267"/>
      <c r="H73" s="267"/>
      <c r="I73" s="189" t="str">
        <f t="shared" si="42"/>
        <v/>
      </c>
      <c r="J73" s="186">
        <f t="shared" ca="1" si="43"/>
        <v>0</v>
      </c>
      <c r="K73" s="186">
        <f t="shared" ca="1" si="44"/>
        <v>0</v>
      </c>
      <c r="L73" s="186">
        <f t="shared" ca="1" si="45"/>
        <v>0</v>
      </c>
      <c r="M73" s="186">
        <f t="shared" ca="1" si="46"/>
        <v>0</v>
      </c>
      <c r="N73" s="186">
        <f t="shared" ca="1" si="47"/>
        <v>0</v>
      </c>
      <c r="O73" s="186">
        <f t="shared" si="48"/>
        <v>0</v>
      </c>
      <c r="P73" s="190" t="str">
        <f t="shared" si="49"/>
        <v xml:space="preserve"> </v>
      </c>
      <c r="Q73" s="187" t="str">
        <f t="shared" si="50"/>
        <v/>
      </c>
      <c r="R73" s="187" t="str">
        <f t="shared" si="51"/>
        <v/>
      </c>
      <c r="S73" s="188">
        <f t="shared" si="52"/>
        <v>0</v>
      </c>
      <c r="T73" s="154"/>
      <c r="V73" s="220" t="str">
        <f t="shared" si="53"/>
        <v/>
      </c>
      <c r="X73" s="9">
        <v>56</v>
      </c>
      <c r="Y73" s="126" t="str">
        <f t="shared" si="64"/>
        <v/>
      </c>
      <c r="Z73" s="109" t="str">
        <f t="shared" si="64"/>
        <v/>
      </c>
      <c r="AA73" s="109" t="str">
        <f t="shared" si="64"/>
        <v/>
      </c>
      <c r="AB73" s="109" t="str">
        <f t="shared" si="64"/>
        <v/>
      </c>
      <c r="AC73" s="109" t="str">
        <f t="shared" si="64"/>
        <v/>
      </c>
      <c r="AD73" s="109" t="str">
        <f t="shared" si="64"/>
        <v/>
      </c>
      <c r="AE73" s="109" t="str">
        <f t="shared" si="64"/>
        <v/>
      </c>
      <c r="AF73" s="109" t="str">
        <f t="shared" si="64"/>
        <v/>
      </c>
      <c r="AG73" s="109" t="str">
        <f t="shared" si="64"/>
        <v/>
      </c>
      <c r="AH73" s="109" t="str">
        <f t="shared" si="64"/>
        <v/>
      </c>
      <c r="AI73" s="109" t="str">
        <f t="shared" si="65"/>
        <v/>
      </c>
      <c r="AJ73" s="109" t="str">
        <f t="shared" si="65"/>
        <v/>
      </c>
      <c r="AK73" s="109" t="str">
        <f t="shared" si="65"/>
        <v/>
      </c>
      <c r="AL73" s="109" t="str">
        <f t="shared" si="65"/>
        <v/>
      </c>
      <c r="AM73" s="109" t="str">
        <f t="shared" si="65"/>
        <v/>
      </c>
      <c r="AN73" s="109" t="str">
        <f t="shared" si="65"/>
        <v/>
      </c>
      <c r="AO73" s="109" t="str">
        <f t="shared" si="65"/>
        <v/>
      </c>
      <c r="AP73" s="109" t="str">
        <f t="shared" si="65"/>
        <v/>
      </c>
      <c r="AQ73" s="109" t="str">
        <f t="shared" si="65"/>
        <v/>
      </c>
      <c r="AR73" s="109" t="str">
        <f t="shared" si="65"/>
        <v/>
      </c>
      <c r="AS73" s="109" t="str">
        <f t="shared" si="66"/>
        <v/>
      </c>
      <c r="AT73" s="109" t="str">
        <f t="shared" si="66"/>
        <v/>
      </c>
      <c r="AU73" s="109" t="str">
        <f t="shared" si="66"/>
        <v/>
      </c>
      <c r="AV73" s="109" t="str">
        <f t="shared" si="66"/>
        <v/>
      </c>
      <c r="AW73" s="109" t="str">
        <f t="shared" si="66"/>
        <v/>
      </c>
      <c r="AX73" s="109" t="str">
        <f t="shared" si="66"/>
        <v/>
      </c>
      <c r="AY73" s="109" t="str">
        <f t="shared" si="66"/>
        <v/>
      </c>
      <c r="AZ73" s="109" t="str">
        <f t="shared" si="66"/>
        <v/>
      </c>
      <c r="BA73" s="109" t="str">
        <f t="shared" si="66"/>
        <v/>
      </c>
      <c r="BB73" s="109" t="str">
        <f t="shared" si="66"/>
        <v/>
      </c>
      <c r="BC73" s="109" t="str">
        <f t="shared" si="67"/>
        <v/>
      </c>
      <c r="BD73" s="109" t="str">
        <f t="shared" si="67"/>
        <v/>
      </c>
      <c r="BE73" s="109" t="str">
        <f t="shared" si="67"/>
        <v/>
      </c>
      <c r="BF73" s="109" t="str">
        <f t="shared" si="67"/>
        <v/>
      </c>
      <c r="BG73" s="109" t="str">
        <f t="shared" si="67"/>
        <v/>
      </c>
      <c r="BH73" s="109" t="str">
        <f t="shared" si="67"/>
        <v/>
      </c>
      <c r="BI73" s="110" t="str">
        <f t="shared" si="67"/>
        <v/>
      </c>
      <c r="BJ73" s="110" t="str">
        <f t="shared" si="67"/>
        <v/>
      </c>
      <c r="BK73" s="110" t="str">
        <f t="shared" si="67"/>
        <v/>
      </c>
      <c r="BL73" s="110" t="str">
        <f t="shared" si="67"/>
        <v/>
      </c>
      <c r="BM73" s="109" t="str">
        <f t="shared" si="68"/>
        <v/>
      </c>
      <c r="BN73" s="109" t="str">
        <f t="shared" si="68"/>
        <v/>
      </c>
      <c r="BO73" s="109" t="str">
        <f t="shared" si="68"/>
        <v/>
      </c>
      <c r="BP73" s="109" t="str">
        <f t="shared" si="68"/>
        <v/>
      </c>
      <c r="BQ73" s="109" t="str">
        <f t="shared" si="68"/>
        <v/>
      </c>
      <c r="BR73" s="109" t="str">
        <f t="shared" si="68"/>
        <v/>
      </c>
      <c r="BS73" s="109" t="str">
        <f t="shared" si="68"/>
        <v/>
      </c>
      <c r="BT73" s="109" t="str">
        <f t="shared" si="68"/>
        <v/>
      </c>
      <c r="BU73" s="109" t="str">
        <f t="shared" si="68"/>
        <v/>
      </c>
      <c r="BV73" s="109" t="str">
        <f t="shared" si="68"/>
        <v/>
      </c>
      <c r="BW73" s="109" t="str">
        <f t="shared" si="69"/>
        <v/>
      </c>
      <c r="BX73" s="109" t="str">
        <f t="shared" si="69"/>
        <v/>
      </c>
      <c r="BY73" s="109" t="str">
        <f t="shared" si="69"/>
        <v/>
      </c>
      <c r="BZ73" s="109" t="str">
        <f t="shared" si="69"/>
        <v/>
      </c>
      <c r="CA73" s="109" t="str">
        <f t="shared" si="69"/>
        <v/>
      </c>
      <c r="CB73" s="109" t="str">
        <f t="shared" si="69"/>
        <v/>
      </c>
      <c r="CC73" s="109" t="str">
        <f t="shared" si="69"/>
        <v/>
      </c>
      <c r="CD73" s="109" t="str">
        <f t="shared" si="69"/>
        <v/>
      </c>
      <c r="CE73" s="109" t="str">
        <f t="shared" si="69"/>
        <v/>
      </c>
      <c r="CF73" s="109" t="str">
        <f t="shared" si="54"/>
        <v/>
      </c>
      <c r="CG73" s="109" t="str">
        <f t="shared" si="57"/>
        <v/>
      </c>
      <c r="CH73" s="122" t="str">
        <f t="shared" si="55"/>
        <v/>
      </c>
      <c r="CI73" s="122" t="str">
        <f t="shared" si="56"/>
        <v/>
      </c>
    </row>
    <row r="74" spans="1:87" x14ac:dyDescent="0.2">
      <c r="A74" s="265"/>
      <c r="B74" s="267"/>
      <c r="C74" s="266"/>
      <c r="D74" s="267"/>
      <c r="E74" s="267"/>
      <c r="F74" s="267"/>
      <c r="G74" s="267"/>
      <c r="H74" s="267"/>
      <c r="I74" s="189" t="str">
        <f t="shared" si="42"/>
        <v/>
      </c>
      <c r="J74" s="186">
        <f t="shared" ca="1" si="43"/>
        <v>0</v>
      </c>
      <c r="K74" s="186">
        <f t="shared" ca="1" si="44"/>
        <v>0</v>
      </c>
      <c r="L74" s="186">
        <f t="shared" ca="1" si="45"/>
        <v>0</v>
      </c>
      <c r="M74" s="186">
        <f t="shared" ca="1" si="46"/>
        <v>0</v>
      </c>
      <c r="N74" s="186">
        <f t="shared" ca="1" si="47"/>
        <v>0</v>
      </c>
      <c r="O74" s="186">
        <f t="shared" si="48"/>
        <v>0</v>
      </c>
      <c r="P74" s="190" t="str">
        <f t="shared" si="49"/>
        <v xml:space="preserve"> </v>
      </c>
      <c r="Q74" s="187" t="str">
        <f t="shared" si="50"/>
        <v/>
      </c>
      <c r="R74" s="187" t="str">
        <f t="shared" si="51"/>
        <v/>
      </c>
      <c r="S74" s="188">
        <f t="shared" si="52"/>
        <v>0</v>
      </c>
      <c r="T74" s="154"/>
      <c r="V74" s="220" t="str">
        <f t="shared" si="53"/>
        <v/>
      </c>
      <c r="X74" s="9">
        <v>57</v>
      </c>
      <c r="Y74" s="126" t="str">
        <f t="shared" si="64"/>
        <v/>
      </c>
      <c r="Z74" s="109" t="str">
        <f t="shared" si="64"/>
        <v/>
      </c>
      <c r="AA74" s="109" t="str">
        <f t="shared" si="64"/>
        <v/>
      </c>
      <c r="AB74" s="109" t="str">
        <f t="shared" si="64"/>
        <v/>
      </c>
      <c r="AC74" s="109" t="str">
        <f t="shared" si="64"/>
        <v/>
      </c>
      <c r="AD74" s="109" t="str">
        <f t="shared" si="64"/>
        <v/>
      </c>
      <c r="AE74" s="109" t="str">
        <f t="shared" si="64"/>
        <v/>
      </c>
      <c r="AF74" s="109" t="str">
        <f t="shared" si="64"/>
        <v/>
      </c>
      <c r="AG74" s="109" t="str">
        <f t="shared" si="64"/>
        <v/>
      </c>
      <c r="AH74" s="109" t="str">
        <f t="shared" si="64"/>
        <v/>
      </c>
      <c r="AI74" s="109" t="str">
        <f t="shared" si="65"/>
        <v/>
      </c>
      <c r="AJ74" s="109" t="str">
        <f t="shared" si="65"/>
        <v/>
      </c>
      <c r="AK74" s="109" t="str">
        <f t="shared" si="65"/>
        <v/>
      </c>
      <c r="AL74" s="109" t="str">
        <f t="shared" si="65"/>
        <v/>
      </c>
      <c r="AM74" s="109" t="str">
        <f t="shared" si="65"/>
        <v/>
      </c>
      <c r="AN74" s="109" t="str">
        <f t="shared" si="65"/>
        <v/>
      </c>
      <c r="AO74" s="109" t="str">
        <f t="shared" si="65"/>
        <v/>
      </c>
      <c r="AP74" s="109" t="str">
        <f t="shared" si="65"/>
        <v/>
      </c>
      <c r="AQ74" s="109" t="str">
        <f t="shared" si="65"/>
        <v/>
      </c>
      <c r="AR74" s="109" t="str">
        <f t="shared" si="65"/>
        <v/>
      </c>
      <c r="AS74" s="109" t="str">
        <f t="shared" si="66"/>
        <v/>
      </c>
      <c r="AT74" s="109" t="str">
        <f t="shared" si="66"/>
        <v/>
      </c>
      <c r="AU74" s="109" t="str">
        <f t="shared" si="66"/>
        <v/>
      </c>
      <c r="AV74" s="109" t="str">
        <f t="shared" si="66"/>
        <v/>
      </c>
      <c r="AW74" s="109" t="str">
        <f t="shared" si="66"/>
        <v/>
      </c>
      <c r="AX74" s="109" t="str">
        <f t="shared" si="66"/>
        <v/>
      </c>
      <c r="AY74" s="109" t="str">
        <f t="shared" si="66"/>
        <v/>
      </c>
      <c r="AZ74" s="109" t="str">
        <f t="shared" si="66"/>
        <v/>
      </c>
      <c r="BA74" s="109" t="str">
        <f t="shared" si="66"/>
        <v/>
      </c>
      <c r="BB74" s="109" t="str">
        <f t="shared" si="66"/>
        <v/>
      </c>
      <c r="BC74" s="109" t="str">
        <f t="shared" si="67"/>
        <v/>
      </c>
      <c r="BD74" s="109" t="str">
        <f t="shared" si="67"/>
        <v/>
      </c>
      <c r="BE74" s="109" t="str">
        <f t="shared" si="67"/>
        <v/>
      </c>
      <c r="BF74" s="109" t="str">
        <f t="shared" si="67"/>
        <v/>
      </c>
      <c r="BG74" s="109" t="str">
        <f t="shared" si="67"/>
        <v/>
      </c>
      <c r="BH74" s="109" t="str">
        <f t="shared" si="67"/>
        <v/>
      </c>
      <c r="BI74" s="110" t="str">
        <f t="shared" si="67"/>
        <v/>
      </c>
      <c r="BJ74" s="110" t="str">
        <f t="shared" si="67"/>
        <v/>
      </c>
      <c r="BK74" s="110" t="str">
        <f t="shared" si="67"/>
        <v/>
      </c>
      <c r="BL74" s="110" t="str">
        <f t="shared" si="67"/>
        <v/>
      </c>
      <c r="BM74" s="109" t="str">
        <f t="shared" si="68"/>
        <v/>
      </c>
      <c r="BN74" s="109" t="str">
        <f t="shared" si="68"/>
        <v/>
      </c>
      <c r="BO74" s="109" t="str">
        <f t="shared" si="68"/>
        <v/>
      </c>
      <c r="BP74" s="109" t="str">
        <f t="shared" si="68"/>
        <v/>
      </c>
      <c r="BQ74" s="109" t="str">
        <f t="shared" si="68"/>
        <v/>
      </c>
      <c r="BR74" s="109" t="str">
        <f t="shared" si="68"/>
        <v/>
      </c>
      <c r="BS74" s="109" t="str">
        <f t="shared" si="68"/>
        <v/>
      </c>
      <c r="BT74" s="109" t="str">
        <f t="shared" si="68"/>
        <v/>
      </c>
      <c r="BU74" s="109" t="str">
        <f t="shared" si="68"/>
        <v/>
      </c>
      <c r="BV74" s="109" t="str">
        <f t="shared" si="68"/>
        <v/>
      </c>
      <c r="BW74" s="109" t="str">
        <f t="shared" si="69"/>
        <v/>
      </c>
      <c r="BX74" s="109" t="str">
        <f t="shared" si="69"/>
        <v/>
      </c>
      <c r="BY74" s="109" t="str">
        <f t="shared" si="69"/>
        <v/>
      </c>
      <c r="BZ74" s="109" t="str">
        <f t="shared" si="69"/>
        <v/>
      </c>
      <c r="CA74" s="109" t="str">
        <f t="shared" si="69"/>
        <v/>
      </c>
      <c r="CB74" s="109" t="str">
        <f t="shared" si="69"/>
        <v/>
      </c>
      <c r="CC74" s="109" t="str">
        <f t="shared" si="69"/>
        <v/>
      </c>
      <c r="CD74" s="109" t="str">
        <f t="shared" si="69"/>
        <v/>
      </c>
      <c r="CE74" s="109" t="str">
        <f t="shared" si="69"/>
        <v/>
      </c>
      <c r="CF74" s="109" t="str">
        <f t="shared" si="54"/>
        <v/>
      </c>
      <c r="CG74" s="109" t="str">
        <f t="shared" si="57"/>
        <v/>
      </c>
      <c r="CH74" s="122" t="str">
        <f t="shared" si="55"/>
        <v/>
      </c>
      <c r="CI74" s="122" t="str">
        <f t="shared" si="56"/>
        <v/>
      </c>
    </row>
    <row r="75" spans="1:87" x14ac:dyDescent="0.2">
      <c r="A75" s="265"/>
      <c r="B75" s="267"/>
      <c r="C75" s="266"/>
      <c r="D75" s="267"/>
      <c r="E75" s="267"/>
      <c r="F75" s="267"/>
      <c r="G75" s="267"/>
      <c r="H75" s="267"/>
      <c r="I75" s="189" t="str">
        <f t="shared" si="42"/>
        <v/>
      </c>
      <c r="J75" s="186">
        <f t="shared" ca="1" si="43"/>
        <v>0</v>
      </c>
      <c r="K75" s="186">
        <f t="shared" ca="1" si="44"/>
        <v>0</v>
      </c>
      <c r="L75" s="186">
        <f t="shared" ca="1" si="45"/>
        <v>0</v>
      </c>
      <c r="M75" s="186">
        <f t="shared" ca="1" si="46"/>
        <v>0</v>
      </c>
      <c r="N75" s="186">
        <f t="shared" ca="1" si="47"/>
        <v>0</v>
      </c>
      <c r="O75" s="186">
        <f t="shared" si="48"/>
        <v>0</v>
      </c>
      <c r="P75" s="190" t="str">
        <f t="shared" si="49"/>
        <v xml:space="preserve"> </v>
      </c>
      <c r="Q75" s="187" t="str">
        <f t="shared" si="50"/>
        <v/>
      </c>
      <c r="R75" s="187" t="str">
        <f t="shared" si="51"/>
        <v/>
      </c>
      <c r="S75" s="188">
        <f t="shared" si="52"/>
        <v>0</v>
      </c>
      <c r="T75" s="154"/>
      <c r="V75" s="220" t="str">
        <f t="shared" si="53"/>
        <v/>
      </c>
      <c r="X75" s="9">
        <v>58</v>
      </c>
      <c r="Y75" s="126" t="str">
        <f t="shared" si="64"/>
        <v/>
      </c>
      <c r="Z75" s="109" t="str">
        <f t="shared" si="64"/>
        <v/>
      </c>
      <c r="AA75" s="109" t="str">
        <f t="shared" si="64"/>
        <v/>
      </c>
      <c r="AB75" s="109" t="str">
        <f t="shared" si="64"/>
        <v/>
      </c>
      <c r="AC75" s="109" t="str">
        <f t="shared" si="64"/>
        <v/>
      </c>
      <c r="AD75" s="109" t="str">
        <f t="shared" si="64"/>
        <v/>
      </c>
      <c r="AE75" s="109" t="str">
        <f t="shared" si="64"/>
        <v/>
      </c>
      <c r="AF75" s="109" t="str">
        <f t="shared" si="64"/>
        <v/>
      </c>
      <c r="AG75" s="109" t="str">
        <f t="shared" si="64"/>
        <v/>
      </c>
      <c r="AH75" s="109" t="str">
        <f t="shared" si="64"/>
        <v/>
      </c>
      <c r="AI75" s="109" t="str">
        <f t="shared" si="65"/>
        <v/>
      </c>
      <c r="AJ75" s="109" t="str">
        <f t="shared" si="65"/>
        <v/>
      </c>
      <c r="AK75" s="109" t="str">
        <f t="shared" si="65"/>
        <v/>
      </c>
      <c r="AL75" s="109" t="str">
        <f t="shared" si="65"/>
        <v/>
      </c>
      <c r="AM75" s="109" t="str">
        <f t="shared" si="65"/>
        <v/>
      </c>
      <c r="AN75" s="109" t="str">
        <f t="shared" si="65"/>
        <v/>
      </c>
      <c r="AO75" s="109" t="str">
        <f t="shared" si="65"/>
        <v/>
      </c>
      <c r="AP75" s="109" t="str">
        <f t="shared" si="65"/>
        <v/>
      </c>
      <c r="AQ75" s="109" t="str">
        <f t="shared" si="65"/>
        <v/>
      </c>
      <c r="AR75" s="109" t="str">
        <f t="shared" si="65"/>
        <v/>
      </c>
      <c r="AS75" s="109" t="str">
        <f t="shared" si="66"/>
        <v/>
      </c>
      <c r="AT75" s="109" t="str">
        <f t="shared" si="66"/>
        <v/>
      </c>
      <c r="AU75" s="109" t="str">
        <f t="shared" si="66"/>
        <v/>
      </c>
      <c r="AV75" s="109" t="str">
        <f t="shared" si="66"/>
        <v/>
      </c>
      <c r="AW75" s="109" t="str">
        <f t="shared" si="66"/>
        <v/>
      </c>
      <c r="AX75" s="109" t="str">
        <f t="shared" si="66"/>
        <v/>
      </c>
      <c r="AY75" s="109" t="str">
        <f t="shared" si="66"/>
        <v/>
      </c>
      <c r="AZ75" s="109" t="str">
        <f t="shared" si="66"/>
        <v/>
      </c>
      <c r="BA75" s="109" t="str">
        <f t="shared" si="66"/>
        <v/>
      </c>
      <c r="BB75" s="109" t="str">
        <f t="shared" si="66"/>
        <v/>
      </c>
      <c r="BC75" s="109" t="str">
        <f t="shared" si="67"/>
        <v/>
      </c>
      <c r="BD75" s="109" t="str">
        <f t="shared" si="67"/>
        <v/>
      </c>
      <c r="BE75" s="109" t="str">
        <f t="shared" si="67"/>
        <v/>
      </c>
      <c r="BF75" s="109" t="str">
        <f t="shared" si="67"/>
        <v/>
      </c>
      <c r="BG75" s="109" t="str">
        <f t="shared" si="67"/>
        <v/>
      </c>
      <c r="BH75" s="109" t="str">
        <f t="shared" si="67"/>
        <v/>
      </c>
      <c r="BI75" s="110" t="str">
        <f t="shared" si="67"/>
        <v/>
      </c>
      <c r="BJ75" s="110" t="str">
        <f t="shared" si="67"/>
        <v/>
      </c>
      <c r="BK75" s="110" t="str">
        <f t="shared" si="67"/>
        <v/>
      </c>
      <c r="BL75" s="110" t="str">
        <f t="shared" si="67"/>
        <v/>
      </c>
      <c r="BM75" s="109" t="str">
        <f t="shared" si="68"/>
        <v/>
      </c>
      <c r="BN75" s="109" t="str">
        <f t="shared" si="68"/>
        <v/>
      </c>
      <c r="BO75" s="109" t="str">
        <f t="shared" si="68"/>
        <v/>
      </c>
      <c r="BP75" s="109" t="str">
        <f t="shared" si="68"/>
        <v/>
      </c>
      <c r="BQ75" s="109" t="str">
        <f t="shared" si="68"/>
        <v/>
      </c>
      <c r="BR75" s="109" t="str">
        <f t="shared" si="68"/>
        <v/>
      </c>
      <c r="BS75" s="109" t="str">
        <f t="shared" si="68"/>
        <v/>
      </c>
      <c r="BT75" s="109" t="str">
        <f t="shared" si="68"/>
        <v/>
      </c>
      <c r="BU75" s="109" t="str">
        <f t="shared" si="68"/>
        <v/>
      </c>
      <c r="BV75" s="109" t="str">
        <f t="shared" si="68"/>
        <v/>
      </c>
      <c r="BW75" s="109" t="str">
        <f t="shared" si="69"/>
        <v/>
      </c>
      <c r="BX75" s="109" t="str">
        <f t="shared" si="69"/>
        <v/>
      </c>
      <c r="BY75" s="109" t="str">
        <f t="shared" si="69"/>
        <v/>
      </c>
      <c r="BZ75" s="109" t="str">
        <f t="shared" si="69"/>
        <v/>
      </c>
      <c r="CA75" s="109" t="str">
        <f t="shared" si="69"/>
        <v/>
      </c>
      <c r="CB75" s="109" t="str">
        <f t="shared" si="69"/>
        <v/>
      </c>
      <c r="CC75" s="109" t="str">
        <f t="shared" si="69"/>
        <v/>
      </c>
      <c r="CD75" s="109" t="str">
        <f t="shared" si="69"/>
        <v/>
      </c>
      <c r="CE75" s="109" t="str">
        <f t="shared" si="69"/>
        <v/>
      </c>
      <c r="CF75" s="109" t="str">
        <f t="shared" si="54"/>
        <v/>
      </c>
      <c r="CG75" s="109" t="str">
        <f t="shared" si="57"/>
        <v/>
      </c>
      <c r="CH75" s="122" t="str">
        <f t="shared" si="55"/>
        <v/>
      </c>
      <c r="CI75" s="122" t="str">
        <f t="shared" si="56"/>
        <v/>
      </c>
    </row>
    <row r="76" spans="1:87" x14ac:dyDescent="0.2">
      <c r="A76" s="265"/>
      <c r="B76" s="267"/>
      <c r="C76" s="266"/>
      <c r="D76" s="267"/>
      <c r="E76" s="267"/>
      <c r="F76" s="267"/>
      <c r="G76" s="267"/>
      <c r="H76" s="267"/>
      <c r="I76" s="189" t="str">
        <f t="shared" si="42"/>
        <v/>
      </c>
      <c r="J76" s="186">
        <f t="shared" ca="1" si="43"/>
        <v>0</v>
      </c>
      <c r="K76" s="186">
        <f t="shared" ca="1" si="44"/>
        <v>0</v>
      </c>
      <c r="L76" s="186">
        <f t="shared" ca="1" si="45"/>
        <v>0</v>
      </c>
      <c r="M76" s="186">
        <f t="shared" ca="1" si="46"/>
        <v>0</v>
      </c>
      <c r="N76" s="186">
        <f t="shared" ca="1" si="47"/>
        <v>0</v>
      </c>
      <c r="O76" s="186">
        <f t="shared" si="48"/>
        <v>0</v>
      </c>
      <c r="P76" s="190" t="str">
        <f t="shared" si="49"/>
        <v xml:space="preserve"> </v>
      </c>
      <c r="Q76" s="187" t="str">
        <f t="shared" si="50"/>
        <v/>
      </c>
      <c r="R76" s="187" t="str">
        <f t="shared" si="51"/>
        <v/>
      </c>
      <c r="S76" s="188">
        <f t="shared" si="52"/>
        <v>0</v>
      </c>
      <c r="T76" s="154"/>
      <c r="V76" s="220" t="str">
        <f t="shared" si="53"/>
        <v/>
      </c>
      <c r="X76" s="9">
        <v>59</v>
      </c>
      <c r="Y76" s="126" t="str">
        <f t="shared" si="64"/>
        <v/>
      </c>
      <c r="Z76" s="109" t="str">
        <f t="shared" si="64"/>
        <v/>
      </c>
      <c r="AA76" s="109" t="str">
        <f t="shared" si="64"/>
        <v/>
      </c>
      <c r="AB76" s="109" t="str">
        <f t="shared" si="64"/>
        <v/>
      </c>
      <c r="AC76" s="109" t="str">
        <f t="shared" si="64"/>
        <v/>
      </c>
      <c r="AD76" s="109" t="str">
        <f t="shared" si="64"/>
        <v/>
      </c>
      <c r="AE76" s="109" t="str">
        <f t="shared" si="64"/>
        <v/>
      </c>
      <c r="AF76" s="109" t="str">
        <f t="shared" si="64"/>
        <v/>
      </c>
      <c r="AG76" s="109" t="str">
        <f t="shared" si="64"/>
        <v/>
      </c>
      <c r="AH76" s="109" t="str">
        <f t="shared" si="64"/>
        <v/>
      </c>
      <c r="AI76" s="109" t="str">
        <f t="shared" si="65"/>
        <v/>
      </c>
      <c r="AJ76" s="109" t="str">
        <f t="shared" si="65"/>
        <v/>
      </c>
      <c r="AK76" s="109" t="str">
        <f t="shared" si="65"/>
        <v/>
      </c>
      <c r="AL76" s="109" t="str">
        <f t="shared" si="65"/>
        <v/>
      </c>
      <c r="AM76" s="109" t="str">
        <f t="shared" si="65"/>
        <v/>
      </c>
      <c r="AN76" s="109" t="str">
        <f t="shared" si="65"/>
        <v/>
      </c>
      <c r="AO76" s="109" t="str">
        <f t="shared" si="65"/>
        <v/>
      </c>
      <c r="AP76" s="109" t="str">
        <f t="shared" si="65"/>
        <v/>
      </c>
      <c r="AQ76" s="109" t="str">
        <f t="shared" si="65"/>
        <v/>
      </c>
      <c r="AR76" s="109" t="str">
        <f t="shared" si="65"/>
        <v/>
      </c>
      <c r="AS76" s="109" t="str">
        <f t="shared" si="66"/>
        <v/>
      </c>
      <c r="AT76" s="109" t="str">
        <f t="shared" si="66"/>
        <v/>
      </c>
      <c r="AU76" s="109" t="str">
        <f t="shared" si="66"/>
        <v/>
      </c>
      <c r="AV76" s="109" t="str">
        <f t="shared" si="66"/>
        <v/>
      </c>
      <c r="AW76" s="109" t="str">
        <f t="shared" si="66"/>
        <v/>
      </c>
      <c r="AX76" s="109" t="str">
        <f t="shared" si="66"/>
        <v/>
      </c>
      <c r="AY76" s="109" t="str">
        <f t="shared" si="66"/>
        <v/>
      </c>
      <c r="AZ76" s="109" t="str">
        <f t="shared" si="66"/>
        <v/>
      </c>
      <c r="BA76" s="109" t="str">
        <f t="shared" si="66"/>
        <v/>
      </c>
      <c r="BB76" s="109" t="str">
        <f t="shared" si="66"/>
        <v/>
      </c>
      <c r="BC76" s="109" t="str">
        <f t="shared" si="67"/>
        <v/>
      </c>
      <c r="BD76" s="109" t="str">
        <f t="shared" si="67"/>
        <v/>
      </c>
      <c r="BE76" s="109" t="str">
        <f t="shared" si="67"/>
        <v/>
      </c>
      <c r="BF76" s="109" t="str">
        <f t="shared" si="67"/>
        <v/>
      </c>
      <c r="BG76" s="109" t="str">
        <f t="shared" si="67"/>
        <v/>
      </c>
      <c r="BH76" s="109" t="str">
        <f t="shared" si="67"/>
        <v/>
      </c>
      <c r="BI76" s="110" t="str">
        <f t="shared" si="67"/>
        <v/>
      </c>
      <c r="BJ76" s="110" t="str">
        <f t="shared" si="67"/>
        <v/>
      </c>
      <c r="BK76" s="110" t="str">
        <f t="shared" si="67"/>
        <v/>
      </c>
      <c r="BL76" s="110" t="str">
        <f t="shared" si="67"/>
        <v/>
      </c>
      <c r="BM76" s="109" t="str">
        <f t="shared" si="68"/>
        <v/>
      </c>
      <c r="BN76" s="109" t="str">
        <f t="shared" si="68"/>
        <v/>
      </c>
      <c r="BO76" s="109" t="str">
        <f t="shared" si="68"/>
        <v/>
      </c>
      <c r="BP76" s="109" t="str">
        <f t="shared" si="68"/>
        <v/>
      </c>
      <c r="BQ76" s="109" t="str">
        <f t="shared" si="68"/>
        <v/>
      </c>
      <c r="BR76" s="109" t="str">
        <f t="shared" si="68"/>
        <v/>
      </c>
      <c r="BS76" s="109" t="str">
        <f t="shared" si="68"/>
        <v/>
      </c>
      <c r="BT76" s="109" t="str">
        <f t="shared" si="68"/>
        <v/>
      </c>
      <c r="BU76" s="109" t="str">
        <f t="shared" si="68"/>
        <v/>
      </c>
      <c r="BV76" s="109" t="str">
        <f t="shared" si="68"/>
        <v/>
      </c>
      <c r="BW76" s="109" t="str">
        <f t="shared" si="69"/>
        <v/>
      </c>
      <c r="BX76" s="109" t="str">
        <f t="shared" si="69"/>
        <v/>
      </c>
      <c r="BY76" s="109" t="str">
        <f t="shared" si="69"/>
        <v/>
      </c>
      <c r="BZ76" s="109" t="str">
        <f t="shared" si="69"/>
        <v/>
      </c>
      <c r="CA76" s="109" t="str">
        <f t="shared" si="69"/>
        <v/>
      </c>
      <c r="CB76" s="109" t="str">
        <f t="shared" si="69"/>
        <v/>
      </c>
      <c r="CC76" s="109" t="str">
        <f t="shared" si="69"/>
        <v/>
      </c>
      <c r="CD76" s="109" t="str">
        <f t="shared" si="69"/>
        <v/>
      </c>
      <c r="CE76" s="109" t="str">
        <f t="shared" si="69"/>
        <v/>
      </c>
      <c r="CF76" s="109" t="str">
        <f t="shared" si="54"/>
        <v/>
      </c>
      <c r="CG76" s="109" t="str">
        <f t="shared" si="57"/>
        <v/>
      </c>
      <c r="CH76" s="122" t="str">
        <f t="shared" si="55"/>
        <v/>
      </c>
      <c r="CI76" s="122" t="str">
        <f t="shared" si="56"/>
        <v/>
      </c>
    </row>
    <row r="77" spans="1:87" x14ac:dyDescent="0.2">
      <c r="A77" s="265"/>
      <c r="B77" s="267"/>
      <c r="C77" s="266"/>
      <c r="D77" s="267"/>
      <c r="E77" s="267"/>
      <c r="F77" s="267"/>
      <c r="G77" s="267"/>
      <c r="H77" s="267"/>
      <c r="I77" s="189" t="str">
        <f t="shared" si="42"/>
        <v/>
      </c>
      <c r="J77" s="186">
        <f t="shared" ca="1" si="43"/>
        <v>0</v>
      </c>
      <c r="K77" s="186">
        <f t="shared" ca="1" si="44"/>
        <v>0</v>
      </c>
      <c r="L77" s="186">
        <f t="shared" ca="1" si="45"/>
        <v>0</v>
      </c>
      <c r="M77" s="186">
        <f t="shared" ca="1" si="46"/>
        <v>0</v>
      </c>
      <c r="N77" s="186">
        <f t="shared" ca="1" si="47"/>
        <v>0</v>
      </c>
      <c r="O77" s="186">
        <f t="shared" si="48"/>
        <v>0</v>
      </c>
      <c r="P77" s="190" t="str">
        <f t="shared" si="49"/>
        <v xml:space="preserve"> </v>
      </c>
      <c r="Q77" s="187" t="str">
        <f t="shared" si="50"/>
        <v/>
      </c>
      <c r="R77" s="187" t="str">
        <f t="shared" si="51"/>
        <v/>
      </c>
      <c r="S77" s="188">
        <f t="shared" si="52"/>
        <v>0</v>
      </c>
      <c r="T77" s="154"/>
      <c r="V77" s="220" t="str">
        <f t="shared" si="53"/>
        <v/>
      </c>
      <c r="X77" s="9">
        <v>60</v>
      </c>
      <c r="Y77" s="126" t="str">
        <f t="shared" si="64"/>
        <v/>
      </c>
      <c r="Z77" s="109" t="str">
        <f t="shared" si="64"/>
        <v/>
      </c>
      <c r="AA77" s="109" t="str">
        <f t="shared" si="64"/>
        <v/>
      </c>
      <c r="AB77" s="109" t="str">
        <f t="shared" si="64"/>
        <v/>
      </c>
      <c r="AC77" s="109" t="str">
        <f t="shared" si="64"/>
        <v/>
      </c>
      <c r="AD77" s="109" t="str">
        <f t="shared" si="64"/>
        <v/>
      </c>
      <c r="AE77" s="109" t="str">
        <f t="shared" si="64"/>
        <v/>
      </c>
      <c r="AF77" s="109" t="str">
        <f t="shared" si="64"/>
        <v/>
      </c>
      <c r="AG77" s="109" t="str">
        <f t="shared" si="64"/>
        <v/>
      </c>
      <c r="AH77" s="109" t="str">
        <f t="shared" si="64"/>
        <v/>
      </c>
      <c r="AI77" s="109" t="str">
        <f t="shared" si="65"/>
        <v/>
      </c>
      <c r="AJ77" s="109" t="str">
        <f t="shared" si="65"/>
        <v/>
      </c>
      <c r="AK77" s="109" t="str">
        <f t="shared" si="65"/>
        <v/>
      </c>
      <c r="AL77" s="109" t="str">
        <f t="shared" si="65"/>
        <v/>
      </c>
      <c r="AM77" s="109" t="str">
        <f t="shared" si="65"/>
        <v/>
      </c>
      <c r="AN77" s="109" t="str">
        <f t="shared" si="65"/>
        <v/>
      </c>
      <c r="AO77" s="109" t="str">
        <f t="shared" si="65"/>
        <v/>
      </c>
      <c r="AP77" s="109" t="str">
        <f t="shared" si="65"/>
        <v/>
      </c>
      <c r="AQ77" s="109" t="str">
        <f t="shared" si="65"/>
        <v/>
      </c>
      <c r="AR77" s="109" t="str">
        <f t="shared" si="65"/>
        <v/>
      </c>
      <c r="AS77" s="109" t="str">
        <f t="shared" si="66"/>
        <v/>
      </c>
      <c r="AT77" s="109" t="str">
        <f t="shared" si="66"/>
        <v/>
      </c>
      <c r="AU77" s="109" t="str">
        <f t="shared" si="66"/>
        <v/>
      </c>
      <c r="AV77" s="109" t="str">
        <f t="shared" si="66"/>
        <v/>
      </c>
      <c r="AW77" s="109" t="str">
        <f t="shared" si="66"/>
        <v/>
      </c>
      <c r="AX77" s="109" t="str">
        <f t="shared" si="66"/>
        <v/>
      </c>
      <c r="AY77" s="109" t="str">
        <f t="shared" si="66"/>
        <v/>
      </c>
      <c r="AZ77" s="109" t="str">
        <f t="shared" si="66"/>
        <v/>
      </c>
      <c r="BA77" s="109" t="str">
        <f t="shared" si="66"/>
        <v/>
      </c>
      <c r="BB77" s="109" t="str">
        <f t="shared" si="66"/>
        <v/>
      </c>
      <c r="BC77" s="109" t="str">
        <f t="shared" si="67"/>
        <v/>
      </c>
      <c r="BD77" s="109" t="str">
        <f t="shared" si="67"/>
        <v/>
      </c>
      <c r="BE77" s="109" t="str">
        <f t="shared" si="67"/>
        <v/>
      </c>
      <c r="BF77" s="109" t="str">
        <f t="shared" si="67"/>
        <v/>
      </c>
      <c r="BG77" s="109" t="str">
        <f t="shared" si="67"/>
        <v/>
      </c>
      <c r="BH77" s="109" t="str">
        <f t="shared" si="67"/>
        <v/>
      </c>
      <c r="BI77" s="110" t="str">
        <f t="shared" si="67"/>
        <v/>
      </c>
      <c r="BJ77" s="110" t="str">
        <f t="shared" si="67"/>
        <v/>
      </c>
      <c r="BK77" s="110" t="str">
        <f t="shared" si="67"/>
        <v/>
      </c>
      <c r="BL77" s="110" t="str">
        <f t="shared" si="67"/>
        <v/>
      </c>
      <c r="BM77" s="109" t="str">
        <f t="shared" si="68"/>
        <v/>
      </c>
      <c r="BN77" s="109" t="str">
        <f t="shared" si="68"/>
        <v/>
      </c>
      <c r="BO77" s="109" t="str">
        <f t="shared" si="68"/>
        <v/>
      </c>
      <c r="BP77" s="109" t="str">
        <f t="shared" si="68"/>
        <v/>
      </c>
      <c r="BQ77" s="109" t="str">
        <f t="shared" si="68"/>
        <v/>
      </c>
      <c r="BR77" s="109" t="str">
        <f t="shared" si="68"/>
        <v/>
      </c>
      <c r="BS77" s="109" t="str">
        <f t="shared" si="68"/>
        <v/>
      </c>
      <c r="BT77" s="109" t="str">
        <f t="shared" si="68"/>
        <v/>
      </c>
      <c r="BU77" s="109" t="str">
        <f t="shared" si="68"/>
        <v/>
      </c>
      <c r="BV77" s="109" t="str">
        <f t="shared" si="68"/>
        <v/>
      </c>
      <c r="BW77" s="109" t="str">
        <f t="shared" si="69"/>
        <v/>
      </c>
      <c r="BX77" s="109" t="str">
        <f t="shared" si="69"/>
        <v/>
      </c>
      <c r="BY77" s="109" t="str">
        <f t="shared" si="69"/>
        <v/>
      </c>
      <c r="BZ77" s="109" t="str">
        <f t="shared" si="69"/>
        <v/>
      </c>
      <c r="CA77" s="109" t="str">
        <f t="shared" si="69"/>
        <v/>
      </c>
      <c r="CB77" s="109" t="str">
        <f t="shared" si="69"/>
        <v/>
      </c>
      <c r="CC77" s="109" t="str">
        <f t="shared" si="69"/>
        <v/>
      </c>
      <c r="CD77" s="109" t="str">
        <f t="shared" si="69"/>
        <v/>
      </c>
      <c r="CE77" s="109" t="str">
        <f t="shared" si="69"/>
        <v/>
      </c>
      <c r="CF77" s="109" t="str">
        <f t="shared" si="54"/>
        <v/>
      </c>
      <c r="CG77" s="109" t="str">
        <f t="shared" si="57"/>
        <v/>
      </c>
      <c r="CH77" s="122" t="str">
        <f t="shared" si="55"/>
        <v/>
      </c>
      <c r="CI77" s="122" t="str">
        <f t="shared" si="56"/>
        <v/>
      </c>
    </row>
    <row r="78" spans="1:87" x14ac:dyDescent="0.2">
      <c r="A78" s="265"/>
      <c r="B78" s="267"/>
      <c r="C78" s="266"/>
      <c r="D78" s="267"/>
      <c r="E78" s="267"/>
      <c r="F78" s="267"/>
      <c r="G78" s="267"/>
      <c r="H78" s="267"/>
      <c r="I78" s="189" t="str">
        <f t="shared" si="42"/>
        <v/>
      </c>
      <c r="J78" s="186">
        <f t="shared" ca="1" si="43"/>
        <v>0</v>
      </c>
      <c r="K78" s="186">
        <f t="shared" ca="1" si="44"/>
        <v>0</v>
      </c>
      <c r="L78" s="186">
        <f t="shared" ca="1" si="45"/>
        <v>0</v>
      </c>
      <c r="M78" s="186">
        <f t="shared" ca="1" si="46"/>
        <v>0</v>
      </c>
      <c r="N78" s="186">
        <f t="shared" ca="1" si="47"/>
        <v>0</v>
      </c>
      <c r="O78" s="186">
        <f t="shared" si="48"/>
        <v>0</v>
      </c>
      <c r="P78" s="190" t="str">
        <f t="shared" si="49"/>
        <v xml:space="preserve"> </v>
      </c>
      <c r="Q78" s="187" t="str">
        <f t="shared" si="50"/>
        <v/>
      </c>
      <c r="R78" s="187" t="str">
        <f t="shared" si="51"/>
        <v/>
      </c>
      <c r="S78" s="188">
        <f t="shared" si="52"/>
        <v>0</v>
      </c>
      <c r="T78" s="154"/>
      <c r="V78" s="220" t="str">
        <f t="shared" si="53"/>
        <v/>
      </c>
      <c r="X78" s="9">
        <v>61</v>
      </c>
      <c r="Y78" s="126" t="str">
        <f t="shared" ref="Y78:AH87" si="70">IF($C78="","",VLOOKUP($C78,ListPrice,Y$15,FALSE))</f>
        <v/>
      </c>
      <c r="Z78" s="109" t="str">
        <f t="shared" si="70"/>
        <v/>
      </c>
      <c r="AA78" s="109" t="str">
        <f t="shared" si="70"/>
        <v/>
      </c>
      <c r="AB78" s="109" t="str">
        <f t="shared" si="70"/>
        <v/>
      </c>
      <c r="AC78" s="109" t="str">
        <f t="shared" si="70"/>
        <v/>
      </c>
      <c r="AD78" s="109" t="str">
        <f t="shared" si="70"/>
        <v/>
      </c>
      <c r="AE78" s="109" t="str">
        <f t="shared" si="70"/>
        <v/>
      </c>
      <c r="AF78" s="109" t="str">
        <f t="shared" si="70"/>
        <v/>
      </c>
      <c r="AG78" s="109" t="str">
        <f t="shared" si="70"/>
        <v/>
      </c>
      <c r="AH78" s="109" t="str">
        <f t="shared" si="70"/>
        <v/>
      </c>
      <c r="AI78" s="109" t="str">
        <f t="shared" ref="AI78:AR87" si="71">IF($C78="","",VLOOKUP($C78,ListPrice,AI$15,FALSE))</f>
        <v/>
      </c>
      <c r="AJ78" s="109" t="str">
        <f t="shared" si="71"/>
        <v/>
      </c>
      <c r="AK78" s="109" t="str">
        <f t="shared" si="71"/>
        <v/>
      </c>
      <c r="AL78" s="109" t="str">
        <f t="shared" si="71"/>
        <v/>
      </c>
      <c r="AM78" s="109" t="str">
        <f t="shared" si="71"/>
        <v/>
      </c>
      <c r="AN78" s="109" t="str">
        <f t="shared" si="71"/>
        <v/>
      </c>
      <c r="AO78" s="109" t="str">
        <f t="shared" si="71"/>
        <v/>
      </c>
      <c r="AP78" s="109" t="str">
        <f t="shared" si="71"/>
        <v/>
      </c>
      <c r="AQ78" s="109" t="str">
        <f t="shared" si="71"/>
        <v/>
      </c>
      <c r="AR78" s="109" t="str">
        <f t="shared" si="71"/>
        <v/>
      </c>
      <c r="AS78" s="109" t="str">
        <f t="shared" ref="AS78:BB87" si="72">IF($C78="","",VLOOKUP($C78,ListPrice,AS$15,FALSE))</f>
        <v/>
      </c>
      <c r="AT78" s="109" t="str">
        <f t="shared" si="72"/>
        <v/>
      </c>
      <c r="AU78" s="109" t="str">
        <f t="shared" si="72"/>
        <v/>
      </c>
      <c r="AV78" s="109" t="str">
        <f t="shared" si="72"/>
        <v/>
      </c>
      <c r="AW78" s="109" t="str">
        <f t="shared" si="72"/>
        <v/>
      </c>
      <c r="AX78" s="109" t="str">
        <f t="shared" si="72"/>
        <v/>
      </c>
      <c r="AY78" s="109" t="str">
        <f t="shared" si="72"/>
        <v/>
      </c>
      <c r="AZ78" s="109" t="str">
        <f t="shared" si="72"/>
        <v/>
      </c>
      <c r="BA78" s="109" t="str">
        <f t="shared" si="72"/>
        <v/>
      </c>
      <c r="BB78" s="109" t="str">
        <f t="shared" si="72"/>
        <v/>
      </c>
      <c r="BC78" s="109" t="str">
        <f t="shared" ref="BC78:BL87" si="73">IF($C78="","",VLOOKUP($C78,ListPrice,BC$15,FALSE))</f>
        <v/>
      </c>
      <c r="BD78" s="109" t="str">
        <f t="shared" si="73"/>
        <v/>
      </c>
      <c r="BE78" s="109" t="str">
        <f t="shared" si="73"/>
        <v/>
      </c>
      <c r="BF78" s="109" t="str">
        <f t="shared" si="73"/>
        <v/>
      </c>
      <c r="BG78" s="109" t="str">
        <f t="shared" si="73"/>
        <v/>
      </c>
      <c r="BH78" s="109" t="str">
        <f t="shared" si="73"/>
        <v/>
      </c>
      <c r="BI78" s="110" t="str">
        <f t="shared" si="73"/>
        <v/>
      </c>
      <c r="BJ78" s="110" t="str">
        <f t="shared" si="73"/>
        <v/>
      </c>
      <c r="BK78" s="110" t="str">
        <f t="shared" si="73"/>
        <v/>
      </c>
      <c r="BL78" s="110" t="str">
        <f t="shared" si="73"/>
        <v/>
      </c>
      <c r="BM78" s="109" t="str">
        <f t="shared" ref="BM78:BV87" si="74">IF($C78="","",VLOOKUP($C78,ListPrice,BM$15,FALSE))</f>
        <v/>
      </c>
      <c r="BN78" s="109" t="str">
        <f t="shared" si="74"/>
        <v/>
      </c>
      <c r="BO78" s="109" t="str">
        <f t="shared" si="74"/>
        <v/>
      </c>
      <c r="BP78" s="109" t="str">
        <f t="shared" si="74"/>
        <v/>
      </c>
      <c r="BQ78" s="109" t="str">
        <f t="shared" si="74"/>
        <v/>
      </c>
      <c r="BR78" s="109" t="str">
        <f t="shared" si="74"/>
        <v/>
      </c>
      <c r="BS78" s="109" t="str">
        <f t="shared" si="74"/>
        <v/>
      </c>
      <c r="BT78" s="109" t="str">
        <f t="shared" si="74"/>
        <v/>
      </c>
      <c r="BU78" s="109" t="str">
        <f t="shared" si="74"/>
        <v/>
      </c>
      <c r="BV78" s="109" t="str">
        <f t="shared" si="74"/>
        <v/>
      </c>
      <c r="BW78" s="109" t="str">
        <f t="shared" ref="BW78:CE87" si="75">IF($C78="","",VLOOKUP($C78,ListPrice,BW$15,FALSE))</f>
        <v/>
      </c>
      <c r="BX78" s="109" t="str">
        <f t="shared" si="75"/>
        <v/>
      </c>
      <c r="BY78" s="109" t="str">
        <f t="shared" si="75"/>
        <v/>
      </c>
      <c r="BZ78" s="109" t="str">
        <f t="shared" si="75"/>
        <v/>
      </c>
      <c r="CA78" s="109" t="str">
        <f t="shared" si="75"/>
        <v/>
      </c>
      <c r="CB78" s="109" t="str">
        <f t="shared" si="75"/>
        <v/>
      </c>
      <c r="CC78" s="109" t="str">
        <f t="shared" si="75"/>
        <v/>
      </c>
      <c r="CD78" s="109" t="str">
        <f t="shared" si="75"/>
        <v/>
      </c>
      <c r="CE78" s="109" t="str">
        <f t="shared" si="75"/>
        <v/>
      </c>
      <c r="CF78" s="109" t="str">
        <f t="shared" si="54"/>
        <v/>
      </c>
      <c r="CG78" s="109" t="str">
        <f t="shared" si="57"/>
        <v/>
      </c>
      <c r="CH78" s="122" t="str">
        <f t="shared" si="55"/>
        <v/>
      </c>
      <c r="CI78" s="122" t="str">
        <f t="shared" si="56"/>
        <v/>
      </c>
    </row>
    <row r="79" spans="1:87" x14ac:dyDescent="0.2">
      <c r="A79" s="265"/>
      <c r="B79" s="267"/>
      <c r="C79" s="266"/>
      <c r="D79" s="267"/>
      <c r="E79" s="267"/>
      <c r="F79" s="267"/>
      <c r="G79" s="267"/>
      <c r="H79" s="267"/>
      <c r="I79" s="189" t="str">
        <f t="shared" si="42"/>
        <v/>
      </c>
      <c r="J79" s="186">
        <f t="shared" ca="1" si="43"/>
        <v>0</v>
      </c>
      <c r="K79" s="186">
        <f t="shared" ca="1" si="44"/>
        <v>0</v>
      </c>
      <c r="L79" s="186">
        <f t="shared" ca="1" si="45"/>
        <v>0</v>
      </c>
      <c r="M79" s="186">
        <f t="shared" ca="1" si="46"/>
        <v>0</v>
      </c>
      <c r="N79" s="186">
        <f t="shared" ca="1" si="47"/>
        <v>0</v>
      </c>
      <c r="O79" s="186">
        <f t="shared" si="48"/>
        <v>0</v>
      </c>
      <c r="P79" s="190" t="str">
        <f t="shared" si="49"/>
        <v xml:space="preserve"> </v>
      </c>
      <c r="Q79" s="187" t="str">
        <f t="shared" si="50"/>
        <v/>
      </c>
      <c r="R79" s="187" t="str">
        <f t="shared" si="51"/>
        <v/>
      </c>
      <c r="S79" s="188">
        <f t="shared" si="52"/>
        <v>0</v>
      </c>
      <c r="T79" s="154"/>
      <c r="V79" s="220" t="str">
        <f t="shared" si="53"/>
        <v/>
      </c>
      <c r="X79" s="9">
        <v>62</v>
      </c>
      <c r="Y79" s="126" t="str">
        <f t="shared" si="70"/>
        <v/>
      </c>
      <c r="Z79" s="109" t="str">
        <f t="shared" si="70"/>
        <v/>
      </c>
      <c r="AA79" s="109" t="str">
        <f t="shared" si="70"/>
        <v/>
      </c>
      <c r="AB79" s="109" t="str">
        <f t="shared" si="70"/>
        <v/>
      </c>
      <c r="AC79" s="109" t="str">
        <f t="shared" si="70"/>
        <v/>
      </c>
      <c r="AD79" s="109" t="str">
        <f t="shared" si="70"/>
        <v/>
      </c>
      <c r="AE79" s="109" t="str">
        <f t="shared" si="70"/>
        <v/>
      </c>
      <c r="AF79" s="109" t="str">
        <f t="shared" si="70"/>
        <v/>
      </c>
      <c r="AG79" s="109" t="str">
        <f t="shared" si="70"/>
        <v/>
      </c>
      <c r="AH79" s="109" t="str">
        <f t="shared" si="70"/>
        <v/>
      </c>
      <c r="AI79" s="109" t="str">
        <f t="shared" si="71"/>
        <v/>
      </c>
      <c r="AJ79" s="109" t="str">
        <f t="shared" si="71"/>
        <v/>
      </c>
      <c r="AK79" s="109" t="str">
        <f t="shared" si="71"/>
        <v/>
      </c>
      <c r="AL79" s="109" t="str">
        <f t="shared" si="71"/>
        <v/>
      </c>
      <c r="AM79" s="109" t="str">
        <f t="shared" si="71"/>
        <v/>
      </c>
      <c r="AN79" s="109" t="str">
        <f t="shared" si="71"/>
        <v/>
      </c>
      <c r="AO79" s="109" t="str">
        <f t="shared" si="71"/>
        <v/>
      </c>
      <c r="AP79" s="109" t="str">
        <f t="shared" si="71"/>
        <v/>
      </c>
      <c r="AQ79" s="109" t="str">
        <f t="shared" si="71"/>
        <v/>
      </c>
      <c r="AR79" s="109" t="str">
        <f t="shared" si="71"/>
        <v/>
      </c>
      <c r="AS79" s="109" t="str">
        <f t="shared" si="72"/>
        <v/>
      </c>
      <c r="AT79" s="109" t="str">
        <f t="shared" si="72"/>
        <v/>
      </c>
      <c r="AU79" s="109" t="str">
        <f t="shared" si="72"/>
        <v/>
      </c>
      <c r="AV79" s="109" t="str">
        <f t="shared" si="72"/>
        <v/>
      </c>
      <c r="AW79" s="109" t="str">
        <f t="shared" si="72"/>
        <v/>
      </c>
      <c r="AX79" s="109" t="str">
        <f t="shared" si="72"/>
        <v/>
      </c>
      <c r="AY79" s="109" t="str">
        <f t="shared" si="72"/>
        <v/>
      </c>
      <c r="AZ79" s="109" t="str">
        <f t="shared" si="72"/>
        <v/>
      </c>
      <c r="BA79" s="109" t="str">
        <f t="shared" si="72"/>
        <v/>
      </c>
      <c r="BB79" s="109" t="str">
        <f t="shared" si="72"/>
        <v/>
      </c>
      <c r="BC79" s="109" t="str">
        <f t="shared" si="73"/>
        <v/>
      </c>
      <c r="BD79" s="109" t="str">
        <f t="shared" si="73"/>
        <v/>
      </c>
      <c r="BE79" s="109" t="str">
        <f t="shared" si="73"/>
        <v/>
      </c>
      <c r="BF79" s="109" t="str">
        <f t="shared" si="73"/>
        <v/>
      </c>
      <c r="BG79" s="109" t="str">
        <f t="shared" si="73"/>
        <v/>
      </c>
      <c r="BH79" s="109" t="str">
        <f t="shared" si="73"/>
        <v/>
      </c>
      <c r="BI79" s="110" t="str">
        <f t="shared" si="73"/>
        <v/>
      </c>
      <c r="BJ79" s="110" t="str">
        <f t="shared" si="73"/>
        <v/>
      </c>
      <c r="BK79" s="110" t="str">
        <f t="shared" si="73"/>
        <v/>
      </c>
      <c r="BL79" s="110" t="str">
        <f t="shared" si="73"/>
        <v/>
      </c>
      <c r="BM79" s="109" t="str">
        <f t="shared" si="74"/>
        <v/>
      </c>
      <c r="BN79" s="109" t="str">
        <f t="shared" si="74"/>
        <v/>
      </c>
      <c r="BO79" s="109" t="str">
        <f t="shared" si="74"/>
        <v/>
      </c>
      <c r="BP79" s="109" t="str">
        <f t="shared" si="74"/>
        <v/>
      </c>
      <c r="BQ79" s="109" t="str">
        <f t="shared" si="74"/>
        <v/>
      </c>
      <c r="BR79" s="109" t="str">
        <f t="shared" si="74"/>
        <v/>
      </c>
      <c r="BS79" s="109" t="str">
        <f t="shared" si="74"/>
        <v/>
      </c>
      <c r="BT79" s="109" t="str">
        <f t="shared" si="74"/>
        <v/>
      </c>
      <c r="BU79" s="109" t="str">
        <f t="shared" si="74"/>
        <v/>
      </c>
      <c r="BV79" s="109" t="str">
        <f t="shared" si="74"/>
        <v/>
      </c>
      <c r="BW79" s="109" t="str">
        <f t="shared" si="75"/>
        <v/>
      </c>
      <c r="BX79" s="109" t="str">
        <f t="shared" si="75"/>
        <v/>
      </c>
      <c r="BY79" s="109" t="str">
        <f t="shared" si="75"/>
        <v/>
      </c>
      <c r="BZ79" s="109" t="str">
        <f t="shared" si="75"/>
        <v/>
      </c>
      <c r="CA79" s="109" t="str">
        <f t="shared" si="75"/>
        <v/>
      </c>
      <c r="CB79" s="109" t="str">
        <f t="shared" si="75"/>
        <v/>
      </c>
      <c r="CC79" s="109" t="str">
        <f t="shared" si="75"/>
        <v/>
      </c>
      <c r="CD79" s="109" t="str">
        <f t="shared" si="75"/>
        <v/>
      </c>
      <c r="CE79" s="109" t="str">
        <f t="shared" si="75"/>
        <v/>
      </c>
      <c r="CF79" s="109" t="str">
        <f t="shared" si="54"/>
        <v/>
      </c>
      <c r="CG79" s="109" t="str">
        <f t="shared" si="57"/>
        <v/>
      </c>
      <c r="CH79" s="122" t="str">
        <f t="shared" si="55"/>
        <v/>
      </c>
      <c r="CI79" s="122" t="str">
        <f t="shared" si="56"/>
        <v/>
      </c>
    </row>
    <row r="80" spans="1:87" x14ac:dyDescent="0.2">
      <c r="A80" s="265"/>
      <c r="B80" s="267"/>
      <c r="C80" s="266"/>
      <c r="D80" s="267"/>
      <c r="E80" s="267"/>
      <c r="F80" s="267"/>
      <c r="G80" s="267"/>
      <c r="H80" s="267"/>
      <c r="I80" s="189" t="str">
        <f t="shared" si="42"/>
        <v/>
      </c>
      <c r="J80" s="186">
        <f t="shared" ca="1" si="43"/>
        <v>0</v>
      </c>
      <c r="K80" s="186">
        <f t="shared" ca="1" si="44"/>
        <v>0</v>
      </c>
      <c r="L80" s="186">
        <f t="shared" ca="1" si="45"/>
        <v>0</v>
      </c>
      <c r="M80" s="186">
        <f t="shared" ca="1" si="46"/>
        <v>0</v>
      </c>
      <c r="N80" s="186">
        <f t="shared" ca="1" si="47"/>
        <v>0</v>
      </c>
      <c r="O80" s="186">
        <f t="shared" si="48"/>
        <v>0</v>
      </c>
      <c r="P80" s="190" t="str">
        <f t="shared" si="49"/>
        <v xml:space="preserve"> </v>
      </c>
      <c r="Q80" s="187" t="str">
        <f t="shared" si="50"/>
        <v/>
      </c>
      <c r="R80" s="187" t="str">
        <f t="shared" si="51"/>
        <v/>
      </c>
      <c r="S80" s="188">
        <f t="shared" si="52"/>
        <v>0</v>
      </c>
      <c r="T80" s="154"/>
      <c r="V80" s="220" t="str">
        <f t="shared" si="53"/>
        <v/>
      </c>
      <c r="X80" s="9">
        <v>63</v>
      </c>
      <c r="Y80" s="126" t="str">
        <f t="shared" si="70"/>
        <v/>
      </c>
      <c r="Z80" s="109" t="str">
        <f t="shared" si="70"/>
        <v/>
      </c>
      <c r="AA80" s="109" t="str">
        <f t="shared" si="70"/>
        <v/>
      </c>
      <c r="AB80" s="109" t="str">
        <f t="shared" si="70"/>
        <v/>
      </c>
      <c r="AC80" s="109" t="str">
        <f t="shared" si="70"/>
        <v/>
      </c>
      <c r="AD80" s="109" t="str">
        <f t="shared" si="70"/>
        <v/>
      </c>
      <c r="AE80" s="109" t="str">
        <f t="shared" si="70"/>
        <v/>
      </c>
      <c r="AF80" s="109" t="str">
        <f t="shared" si="70"/>
        <v/>
      </c>
      <c r="AG80" s="109" t="str">
        <f t="shared" si="70"/>
        <v/>
      </c>
      <c r="AH80" s="109" t="str">
        <f t="shared" si="70"/>
        <v/>
      </c>
      <c r="AI80" s="109" t="str">
        <f t="shared" si="71"/>
        <v/>
      </c>
      <c r="AJ80" s="109" t="str">
        <f t="shared" si="71"/>
        <v/>
      </c>
      <c r="AK80" s="109" t="str">
        <f t="shared" si="71"/>
        <v/>
      </c>
      <c r="AL80" s="109" t="str">
        <f t="shared" si="71"/>
        <v/>
      </c>
      <c r="AM80" s="109" t="str">
        <f t="shared" si="71"/>
        <v/>
      </c>
      <c r="AN80" s="109" t="str">
        <f t="shared" si="71"/>
        <v/>
      </c>
      <c r="AO80" s="109" t="str">
        <f t="shared" si="71"/>
        <v/>
      </c>
      <c r="AP80" s="109" t="str">
        <f t="shared" si="71"/>
        <v/>
      </c>
      <c r="AQ80" s="109" t="str">
        <f t="shared" si="71"/>
        <v/>
      </c>
      <c r="AR80" s="109" t="str">
        <f t="shared" si="71"/>
        <v/>
      </c>
      <c r="AS80" s="109" t="str">
        <f t="shared" si="72"/>
        <v/>
      </c>
      <c r="AT80" s="109" t="str">
        <f t="shared" si="72"/>
        <v/>
      </c>
      <c r="AU80" s="109" t="str">
        <f t="shared" si="72"/>
        <v/>
      </c>
      <c r="AV80" s="109" t="str">
        <f t="shared" si="72"/>
        <v/>
      </c>
      <c r="AW80" s="109" t="str">
        <f t="shared" si="72"/>
        <v/>
      </c>
      <c r="AX80" s="109" t="str">
        <f t="shared" si="72"/>
        <v/>
      </c>
      <c r="AY80" s="109" t="str">
        <f t="shared" si="72"/>
        <v/>
      </c>
      <c r="AZ80" s="109" t="str">
        <f t="shared" si="72"/>
        <v/>
      </c>
      <c r="BA80" s="109" t="str">
        <f t="shared" si="72"/>
        <v/>
      </c>
      <c r="BB80" s="109" t="str">
        <f t="shared" si="72"/>
        <v/>
      </c>
      <c r="BC80" s="109" t="str">
        <f t="shared" si="73"/>
        <v/>
      </c>
      <c r="BD80" s="109" t="str">
        <f t="shared" si="73"/>
        <v/>
      </c>
      <c r="BE80" s="109" t="str">
        <f t="shared" si="73"/>
        <v/>
      </c>
      <c r="BF80" s="109" t="str">
        <f t="shared" si="73"/>
        <v/>
      </c>
      <c r="BG80" s="109" t="str">
        <f t="shared" si="73"/>
        <v/>
      </c>
      <c r="BH80" s="109" t="str">
        <f t="shared" si="73"/>
        <v/>
      </c>
      <c r="BI80" s="110" t="str">
        <f t="shared" si="73"/>
        <v/>
      </c>
      <c r="BJ80" s="110" t="str">
        <f t="shared" si="73"/>
        <v/>
      </c>
      <c r="BK80" s="110" t="str">
        <f t="shared" si="73"/>
        <v/>
      </c>
      <c r="BL80" s="110" t="str">
        <f t="shared" si="73"/>
        <v/>
      </c>
      <c r="BM80" s="109" t="str">
        <f t="shared" si="74"/>
        <v/>
      </c>
      <c r="BN80" s="109" t="str">
        <f t="shared" si="74"/>
        <v/>
      </c>
      <c r="BO80" s="109" t="str">
        <f t="shared" si="74"/>
        <v/>
      </c>
      <c r="BP80" s="109" t="str">
        <f t="shared" si="74"/>
        <v/>
      </c>
      <c r="BQ80" s="109" t="str">
        <f t="shared" si="74"/>
        <v/>
      </c>
      <c r="BR80" s="109" t="str">
        <f t="shared" si="74"/>
        <v/>
      </c>
      <c r="BS80" s="109" t="str">
        <f t="shared" si="74"/>
        <v/>
      </c>
      <c r="BT80" s="109" t="str">
        <f t="shared" si="74"/>
        <v/>
      </c>
      <c r="BU80" s="109" t="str">
        <f t="shared" si="74"/>
        <v/>
      </c>
      <c r="BV80" s="109" t="str">
        <f t="shared" si="74"/>
        <v/>
      </c>
      <c r="BW80" s="109" t="str">
        <f t="shared" si="75"/>
        <v/>
      </c>
      <c r="BX80" s="109" t="str">
        <f t="shared" si="75"/>
        <v/>
      </c>
      <c r="BY80" s="109" t="str">
        <f t="shared" si="75"/>
        <v/>
      </c>
      <c r="BZ80" s="109" t="str">
        <f t="shared" si="75"/>
        <v/>
      </c>
      <c r="CA80" s="109" t="str">
        <f t="shared" si="75"/>
        <v/>
      </c>
      <c r="CB80" s="109" t="str">
        <f t="shared" si="75"/>
        <v/>
      </c>
      <c r="CC80" s="109" t="str">
        <f t="shared" si="75"/>
        <v/>
      </c>
      <c r="CD80" s="109" t="str">
        <f t="shared" si="75"/>
        <v/>
      </c>
      <c r="CE80" s="109" t="str">
        <f t="shared" si="75"/>
        <v/>
      </c>
      <c r="CF80" s="109" t="str">
        <f t="shared" si="54"/>
        <v/>
      </c>
      <c r="CG80" s="109" t="str">
        <f t="shared" si="57"/>
        <v/>
      </c>
      <c r="CH80" s="122" t="str">
        <f t="shared" si="55"/>
        <v/>
      </c>
      <c r="CI80" s="122" t="str">
        <f t="shared" si="56"/>
        <v/>
      </c>
    </row>
    <row r="81" spans="1:87" x14ac:dyDescent="0.2">
      <c r="A81" s="265"/>
      <c r="B81" s="267"/>
      <c r="C81" s="266"/>
      <c r="D81" s="267"/>
      <c r="E81" s="267"/>
      <c r="F81" s="267"/>
      <c r="G81" s="267"/>
      <c r="H81" s="267"/>
      <c r="I81" s="189" t="str">
        <f t="shared" si="42"/>
        <v/>
      </c>
      <c r="J81" s="186">
        <f t="shared" ca="1" si="43"/>
        <v>0</v>
      </c>
      <c r="K81" s="186">
        <f t="shared" ca="1" si="44"/>
        <v>0</v>
      </c>
      <c r="L81" s="186">
        <f t="shared" ca="1" si="45"/>
        <v>0</v>
      </c>
      <c r="M81" s="186">
        <f t="shared" ca="1" si="46"/>
        <v>0</v>
      </c>
      <c r="N81" s="186">
        <f t="shared" ca="1" si="47"/>
        <v>0</v>
      </c>
      <c r="O81" s="186">
        <f t="shared" si="48"/>
        <v>0</v>
      </c>
      <c r="P81" s="190" t="str">
        <f t="shared" si="49"/>
        <v xml:space="preserve"> </v>
      </c>
      <c r="Q81" s="187" t="str">
        <f t="shared" si="50"/>
        <v/>
      </c>
      <c r="R81" s="187" t="str">
        <f t="shared" si="51"/>
        <v/>
      </c>
      <c r="S81" s="188">
        <f t="shared" si="52"/>
        <v>0</v>
      </c>
      <c r="T81" s="154"/>
      <c r="V81" s="220" t="str">
        <f t="shared" si="53"/>
        <v/>
      </c>
      <c r="X81" s="9">
        <v>64</v>
      </c>
      <c r="Y81" s="126" t="str">
        <f t="shared" si="70"/>
        <v/>
      </c>
      <c r="Z81" s="109" t="str">
        <f t="shared" si="70"/>
        <v/>
      </c>
      <c r="AA81" s="109" t="str">
        <f t="shared" si="70"/>
        <v/>
      </c>
      <c r="AB81" s="109" t="str">
        <f t="shared" si="70"/>
        <v/>
      </c>
      <c r="AC81" s="109" t="str">
        <f t="shared" si="70"/>
        <v/>
      </c>
      <c r="AD81" s="109" t="str">
        <f t="shared" si="70"/>
        <v/>
      </c>
      <c r="AE81" s="109" t="str">
        <f t="shared" si="70"/>
        <v/>
      </c>
      <c r="AF81" s="109" t="str">
        <f t="shared" si="70"/>
        <v/>
      </c>
      <c r="AG81" s="109" t="str">
        <f t="shared" si="70"/>
        <v/>
      </c>
      <c r="AH81" s="109" t="str">
        <f t="shared" si="70"/>
        <v/>
      </c>
      <c r="AI81" s="109" t="str">
        <f t="shared" si="71"/>
        <v/>
      </c>
      <c r="AJ81" s="109" t="str">
        <f t="shared" si="71"/>
        <v/>
      </c>
      <c r="AK81" s="109" t="str">
        <f t="shared" si="71"/>
        <v/>
      </c>
      <c r="AL81" s="109" t="str">
        <f t="shared" si="71"/>
        <v/>
      </c>
      <c r="AM81" s="109" t="str">
        <f t="shared" si="71"/>
        <v/>
      </c>
      <c r="AN81" s="109" t="str">
        <f t="shared" si="71"/>
        <v/>
      </c>
      <c r="AO81" s="109" t="str">
        <f t="shared" si="71"/>
        <v/>
      </c>
      <c r="AP81" s="109" t="str">
        <f t="shared" si="71"/>
        <v/>
      </c>
      <c r="AQ81" s="109" t="str">
        <f t="shared" si="71"/>
        <v/>
      </c>
      <c r="AR81" s="109" t="str">
        <f t="shared" si="71"/>
        <v/>
      </c>
      <c r="AS81" s="109" t="str">
        <f t="shared" si="72"/>
        <v/>
      </c>
      <c r="AT81" s="109" t="str">
        <f t="shared" si="72"/>
        <v/>
      </c>
      <c r="AU81" s="109" t="str">
        <f t="shared" si="72"/>
        <v/>
      </c>
      <c r="AV81" s="109" t="str">
        <f t="shared" si="72"/>
        <v/>
      </c>
      <c r="AW81" s="109" t="str">
        <f t="shared" si="72"/>
        <v/>
      </c>
      <c r="AX81" s="109" t="str">
        <f t="shared" si="72"/>
        <v/>
      </c>
      <c r="AY81" s="109" t="str">
        <f t="shared" si="72"/>
        <v/>
      </c>
      <c r="AZ81" s="109" t="str">
        <f t="shared" si="72"/>
        <v/>
      </c>
      <c r="BA81" s="109" t="str">
        <f t="shared" si="72"/>
        <v/>
      </c>
      <c r="BB81" s="109" t="str">
        <f t="shared" si="72"/>
        <v/>
      </c>
      <c r="BC81" s="109" t="str">
        <f t="shared" si="73"/>
        <v/>
      </c>
      <c r="BD81" s="109" t="str">
        <f t="shared" si="73"/>
        <v/>
      </c>
      <c r="BE81" s="109" t="str">
        <f t="shared" si="73"/>
        <v/>
      </c>
      <c r="BF81" s="109" t="str">
        <f t="shared" si="73"/>
        <v/>
      </c>
      <c r="BG81" s="109" t="str">
        <f t="shared" si="73"/>
        <v/>
      </c>
      <c r="BH81" s="109" t="str">
        <f t="shared" si="73"/>
        <v/>
      </c>
      <c r="BI81" s="110" t="str">
        <f t="shared" si="73"/>
        <v/>
      </c>
      <c r="BJ81" s="110" t="str">
        <f t="shared" si="73"/>
        <v/>
      </c>
      <c r="BK81" s="110" t="str">
        <f t="shared" si="73"/>
        <v/>
      </c>
      <c r="BL81" s="110" t="str">
        <f t="shared" si="73"/>
        <v/>
      </c>
      <c r="BM81" s="109" t="str">
        <f t="shared" si="74"/>
        <v/>
      </c>
      <c r="BN81" s="109" t="str">
        <f t="shared" si="74"/>
        <v/>
      </c>
      <c r="BO81" s="109" t="str">
        <f t="shared" si="74"/>
        <v/>
      </c>
      <c r="BP81" s="109" t="str">
        <f t="shared" si="74"/>
        <v/>
      </c>
      <c r="BQ81" s="109" t="str">
        <f t="shared" si="74"/>
        <v/>
      </c>
      <c r="BR81" s="109" t="str">
        <f t="shared" si="74"/>
        <v/>
      </c>
      <c r="BS81" s="109" t="str">
        <f t="shared" si="74"/>
        <v/>
      </c>
      <c r="BT81" s="109" t="str">
        <f t="shared" si="74"/>
        <v/>
      </c>
      <c r="BU81" s="109" t="str">
        <f t="shared" si="74"/>
        <v/>
      </c>
      <c r="BV81" s="109" t="str">
        <f t="shared" si="74"/>
        <v/>
      </c>
      <c r="BW81" s="109" t="str">
        <f t="shared" si="75"/>
        <v/>
      </c>
      <c r="BX81" s="109" t="str">
        <f t="shared" si="75"/>
        <v/>
      </c>
      <c r="BY81" s="109" t="str">
        <f t="shared" si="75"/>
        <v/>
      </c>
      <c r="BZ81" s="109" t="str">
        <f t="shared" si="75"/>
        <v/>
      </c>
      <c r="CA81" s="109" t="str">
        <f t="shared" si="75"/>
        <v/>
      </c>
      <c r="CB81" s="109" t="str">
        <f t="shared" si="75"/>
        <v/>
      </c>
      <c r="CC81" s="109" t="str">
        <f t="shared" si="75"/>
        <v/>
      </c>
      <c r="CD81" s="109" t="str">
        <f t="shared" si="75"/>
        <v/>
      </c>
      <c r="CE81" s="109" t="str">
        <f t="shared" si="75"/>
        <v/>
      </c>
      <c r="CF81" s="109" t="str">
        <f t="shared" si="54"/>
        <v/>
      </c>
      <c r="CG81" s="109" t="str">
        <f t="shared" si="57"/>
        <v/>
      </c>
      <c r="CH81" s="122" t="str">
        <f t="shared" si="55"/>
        <v/>
      </c>
      <c r="CI81" s="122" t="str">
        <f t="shared" si="56"/>
        <v/>
      </c>
    </row>
    <row r="82" spans="1:87" x14ac:dyDescent="0.2">
      <c r="A82" s="265"/>
      <c r="B82" s="267"/>
      <c r="C82" s="266"/>
      <c r="D82" s="267"/>
      <c r="E82" s="267"/>
      <c r="F82" s="267"/>
      <c r="G82" s="267"/>
      <c r="H82" s="267"/>
      <c r="I82" s="189" t="str">
        <f t="shared" ref="I82:I117" si="76">IF($C82=0,"",+VLOOKUP($C82,ListPrice,2,FALSE))</f>
        <v/>
      </c>
      <c r="J82" s="186">
        <f t="shared" ref="J82:J113" ca="1" si="77">IFERROR(IF(OR(B82="",C82="",I$3="",I$5="",I$9="")=TRUE,0,ROUNDUP((INDEX(PriceLookup,X82,$AH$3))*IF(CH82=TRUE,$AM$11,1),0))*$AM$3*$B82,0)</f>
        <v>0</v>
      </c>
      <c r="K82" s="186">
        <f t="shared" ref="K82:K113" ca="1" si="78">IFERROR(IF(OR(B82="",C82="",I$5="",Z$3="NON",CC82=0,$I$9="FAUX",$I$9="",$AG$9=TRUE,J82=0)=TRUE,0,(INDEX(PriceLookup,X82,$AA$3))*CF82*B82)*AM$3,0)</f>
        <v>0</v>
      </c>
      <c r="L82" s="186">
        <f t="shared" ref="L82:L117" ca="1" si="79">IFERROR(IF(OR(B82="",C82="",I$5="",I$3="",AB$3="NA",AG$3="ALS",J82=0,CI82=TRUE)=TRUE,0,ROUNDUP(INDEX(PriceLookup,X82,$AB$3)*IF(LEFT(AG$11,1)="R",1,J82/B82), 0)*B82)*AM$3,0)</f>
        <v>0</v>
      </c>
      <c r="M82" s="186">
        <f t="shared" ref="M82:M117" ca="1" si="80">IFERROR(IF(OR(B82="",C82="",G82="",G82="STD",CG82=0,J82=0)=TRUE,0,(B82*IF(G82="DT",AX82,IF(G82="FS",AY82))))*AM$3,0)</f>
        <v>0</v>
      </c>
      <c r="N82" s="186">
        <f t="shared" ref="N82:N117" ca="1" si="81">IFERROR(IF(OR($B82="",$C82="",H82&lt;&gt;"SC",J82=0)=TRUE,0,AZ82*B82)*AM$3,0)</f>
        <v>0</v>
      </c>
      <c r="O82" s="186">
        <f t="shared" ref="O82:O117" si="82">IFERROR(IF(OR($B82="",$C82="",I$7="",I$7="Clear")=TRUE,0,INDEX(PriceLookup,X82,$AH$7)*BN82)*AM$3*B82,0)</f>
        <v>0</v>
      </c>
      <c r="P82" s="190" t="str">
        <f t="shared" ref="P82:P113" si="83">IF(C82=0," ",SUM(J82:O82))</f>
        <v xml:space="preserve"> </v>
      </c>
      <c r="Q82" s="187" t="str">
        <f t="shared" ref="Q82:Q117" si="84">IF(B82="","",B82*BI82)</f>
        <v/>
      </c>
      <c r="R82" s="187" t="str">
        <f t="shared" ref="R82:R117" si="85">IF(B82="","",B82*BJ82)</f>
        <v/>
      </c>
      <c r="S82" s="188">
        <f t="shared" ref="S82:S117" si="86">IFERROR(IF(OR(B82=0,$AM$3=0,BS82=0)=TRUE,0,(B82*BS82*$AM$3)),0)</f>
        <v>0</v>
      </c>
      <c r="T82" s="154"/>
      <c r="V82" s="220" t="str">
        <f t="shared" ref="V82:V117" si="87">IF(B82="","",ROUND((P82*$D$12),2))</f>
        <v/>
      </c>
      <c r="X82" s="9">
        <v>65</v>
      </c>
      <c r="Y82" s="126" t="str">
        <f t="shared" si="70"/>
        <v/>
      </c>
      <c r="Z82" s="109" t="str">
        <f t="shared" si="70"/>
        <v/>
      </c>
      <c r="AA82" s="109" t="str">
        <f t="shared" si="70"/>
        <v/>
      </c>
      <c r="AB82" s="109" t="str">
        <f t="shared" si="70"/>
        <v/>
      </c>
      <c r="AC82" s="109" t="str">
        <f t="shared" si="70"/>
        <v/>
      </c>
      <c r="AD82" s="109" t="str">
        <f t="shared" si="70"/>
        <v/>
      </c>
      <c r="AE82" s="109" t="str">
        <f t="shared" si="70"/>
        <v/>
      </c>
      <c r="AF82" s="109" t="str">
        <f t="shared" si="70"/>
        <v/>
      </c>
      <c r="AG82" s="109" t="str">
        <f t="shared" si="70"/>
        <v/>
      </c>
      <c r="AH82" s="109" t="str">
        <f t="shared" si="70"/>
        <v/>
      </c>
      <c r="AI82" s="109" t="str">
        <f t="shared" si="71"/>
        <v/>
      </c>
      <c r="AJ82" s="109" t="str">
        <f t="shared" si="71"/>
        <v/>
      </c>
      <c r="AK82" s="109" t="str">
        <f t="shared" si="71"/>
        <v/>
      </c>
      <c r="AL82" s="109" t="str">
        <f t="shared" si="71"/>
        <v/>
      </c>
      <c r="AM82" s="109" t="str">
        <f t="shared" si="71"/>
        <v/>
      </c>
      <c r="AN82" s="109" t="str">
        <f t="shared" si="71"/>
        <v/>
      </c>
      <c r="AO82" s="109" t="str">
        <f t="shared" si="71"/>
        <v/>
      </c>
      <c r="AP82" s="109" t="str">
        <f t="shared" si="71"/>
        <v/>
      </c>
      <c r="AQ82" s="109" t="str">
        <f t="shared" si="71"/>
        <v/>
      </c>
      <c r="AR82" s="109" t="str">
        <f t="shared" si="71"/>
        <v/>
      </c>
      <c r="AS82" s="109" t="str">
        <f t="shared" si="72"/>
        <v/>
      </c>
      <c r="AT82" s="109" t="str">
        <f t="shared" si="72"/>
        <v/>
      </c>
      <c r="AU82" s="109" t="str">
        <f t="shared" si="72"/>
        <v/>
      </c>
      <c r="AV82" s="109" t="str">
        <f t="shared" si="72"/>
        <v/>
      </c>
      <c r="AW82" s="109" t="str">
        <f t="shared" si="72"/>
        <v/>
      </c>
      <c r="AX82" s="109" t="str">
        <f t="shared" si="72"/>
        <v/>
      </c>
      <c r="AY82" s="109" t="str">
        <f t="shared" si="72"/>
        <v/>
      </c>
      <c r="AZ82" s="109" t="str">
        <f t="shared" si="72"/>
        <v/>
      </c>
      <c r="BA82" s="109" t="str">
        <f t="shared" si="72"/>
        <v/>
      </c>
      <c r="BB82" s="109" t="str">
        <f t="shared" si="72"/>
        <v/>
      </c>
      <c r="BC82" s="109" t="str">
        <f t="shared" si="73"/>
        <v/>
      </c>
      <c r="BD82" s="109" t="str">
        <f t="shared" si="73"/>
        <v/>
      </c>
      <c r="BE82" s="109" t="str">
        <f t="shared" si="73"/>
        <v/>
      </c>
      <c r="BF82" s="109" t="str">
        <f t="shared" si="73"/>
        <v/>
      </c>
      <c r="BG82" s="109" t="str">
        <f t="shared" si="73"/>
        <v/>
      </c>
      <c r="BH82" s="109" t="str">
        <f t="shared" si="73"/>
        <v/>
      </c>
      <c r="BI82" s="110" t="str">
        <f t="shared" si="73"/>
        <v/>
      </c>
      <c r="BJ82" s="110" t="str">
        <f t="shared" si="73"/>
        <v/>
      </c>
      <c r="BK82" s="110" t="str">
        <f t="shared" si="73"/>
        <v/>
      </c>
      <c r="BL82" s="110" t="str">
        <f t="shared" si="73"/>
        <v/>
      </c>
      <c r="BM82" s="109" t="str">
        <f t="shared" si="74"/>
        <v/>
      </c>
      <c r="BN82" s="109" t="str">
        <f t="shared" si="74"/>
        <v/>
      </c>
      <c r="BO82" s="109" t="str">
        <f t="shared" si="74"/>
        <v/>
      </c>
      <c r="BP82" s="109" t="str">
        <f t="shared" si="74"/>
        <v/>
      </c>
      <c r="BQ82" s="109" t="str">
        <f t="shared" si="74"/>
        <v/>
      </c>
      <c r="BR82" s="109" t="str">
        <f t="shared" si="74"/>
        <v/>
      </c>
      <c r="BS82" s="109" t="str">
        <f t="shared" si="74"/>
        <v/>
      </c>
      <c r="BT82" s="109" t="str">
        <f t="shared" si="74"/>
        <v/>
      </c>
      <c r="BU82" s="109" t="str">
        <f t="shared" si="74"/>
        <v/>
      </c>
      <c r="BV82" s="109" t="str">
        <f t="shared" si="74"/>
        <v/>
      </c>
      <c r="BW82" s="109" t="str">
        <f t="shared" si="75"/>
        <v/>
      </c>
      <c r="BX82" s="109" t="str">
        <f t="shared" si="75"/>
        <v/>
      </c>
      <c r="BY82" s="109" t="str">
        <f t="shared" si="75"/>
        <v/>
      </c>
      <c r="BZ82" s="109" t="str">
        <f t="shared" si="75"/>
        <v/>
      </c>
      <c r="CA82" s="109" t="str">
        <f t="shared" si="75"/>
        <v/>
      </c>
      <c r="CB82" s="109" t="str">
        <f t="shared" si="75"/>
        <v/>
      </c>
      <c r="CC82" s="109" t="str">
        <f t="shared" si="75"/>
        <v/>
      </c>
      <c r="CD82" s="109" t="str">
        <f t="shared" si="75"/>
        <v/>
      </c>
      <c r="CE82" s="109" t="str">
        <f t="shared" si="75"/>
        <v/>
      </c>
      <c r="CF82" s="109" t="str">
        <f t="shared" ref="CF82:CF117" si="88">IF(OR(B82="",C82="")=TRUE,"",COUNTIF(E82:F82,"M"))</f>
        <v/>
      </c>
      <c r="CG82" s="109" t="str">
        <f t="shared" si="57"/>
        <v/>
      </c>
      <c r="CH82" s="122" t="str">
        <f t="shared" ref="CH82:CH117" si="89">IF(OR(B82="",C82="")=TRUE,"",(AND($I$9="Veneer",CC82=1,BC82="Access")))</f>
        <v/>
      </c>
      <c r="CI82" s="122" t="str">
        <f t="shared" ref="CI82:CI117" si="90">IF(OR(B82="",C82="")=TRUE,"",(AND($I$9="Faux",CC82=1,OR(BC82="Access",BC82="Parts"))))</f>
        <v/>
      </c>
    </row>
    <row r="83" spans="1:87" x14ac:dyDescent="0.2">
      <c r="A83" s="265"/>
      <c r="B83" s="267"/>
      <c r="C83" s="266"/>
      <c r="D83" s="267"/>
      <c r="E83" s="267"/>
      <c r="F83" s="267"/>
      <c r="G83" s="267"/>
      <c r="H83" s="267"/>
      <c r="I83" s="189" t="str">
        <f t="shared" si="76"/>
        <v/>
      </c>
      <c r="J83" s="186">
        <f t="shared" ca="1" si="77"/>
        <v>0</v>
      </c>
      <c r="K83" s="186">
        <f t="shared" ca="1" si="78"/>
        <v>0</v>
      </c>
      <c r="L83" s="186">
        <f t="shared" ca="1" si="79"/>
        <v>0</v>
      </c>
      <c r="M83" s="186">
        <f t="shared" ca="1" si="80"/>
        <v>0</v>
      </c>
      <c r="N83" s="186">
        <f t="shared" ca="1" si="81"/>
        <v>0</v>
      </c>
      <c r="O83" s="186">
        <f t="shared" si="82"/>
        <v>0</v>
      </c>
      <c r="P83" s="190" t="str">
        <f t="shared" si="83"/>
        <v xml:space="preserve"> </v>
      </c>
      <c r="Q83" s="187" t="str">
        <f t="shared" si="84"/>
        <v/>
      </c>
      <c r="R83" s="187" t="str">
        <f t="shared" si="85"/>
        <v/>
      </c>
      <c r="S83" s="188">
        <f t="shared" si="86"/>
        <v>0</v>
      </c>
      <c r="T83" s="154"/>
      <c r="V83" s="220" t="str">
        <f t="shared" si="87"/>
        <v/>
      </c>
      <c r="X83" s="9">
        <v>66</v>
      </c>
      <c r="Y83" s="126" t="str">
        <f t="shared" si="70"/>
        <v/>
      </c>
      <c r="Z83" s="109" t="str">
        <f t="shared" si="70"/>
        <v/>
      </c>
      <c r="AA83" s="109" t="str">
        <f t="shared" si="70"/>
        <v/>
      </c>
      <c r="AB83" s="109" t="str">
        <f t="shared" si="70"/>
        <v/>
      </c>
      <c r="AC83" s="109" t="str">
        <f t="shared" si="70"/>
        <v/>
      </c>
      <c r="AD83" s="109" t="str">
        <f t="shared" si="70"/>
        <v/>
      </c>
      <c r="AE83" s="109" t="str">
        <f t="shared" si="70"/>
        <v/>
      </c>
      <c r="AF83" s="109" t="str">
        <f t="shared" si="70"/>
        <v/>
      </c>
      <c r="AG83" s="109" t="str">
        <f t="shared" si="70"/>
        <v/>
      </c>
      <c r="AH83" s="109" t="str">
        <f t="shared" si="70"/>
        <v/>
      </c>
      <c r="AI83" s="109" t="str">
        <f t="shared" si="71"/>
        <v/>
      </c>
      <c r="AJ83" s="109" t="str">
        <f t="shared" si="71"/>
        <v/>
      </c>
      <c r="AK83" s="109" t="str">
        <f t="shared" si="71"/>
        <v/>
      </c>
      <c r="AL83" s="109" t="str">
        <f t="shared" si="71"/>
        <v/>
      </c>
      <c r="AM83" s="109" t="str">
        <f t="shared" si="71"/>
        <v/>
      </c>
      <c r="AN83" s="109" t="str">
        <f t="shared" si="71"/>
        <v/>
      </c>
      <c r="AO83" s="109" t="str">
        <f t="shared" si="71"/>
        <v/>
      </c>
      <c r="AP83" s="109" t="str">
        <f t="shared" si="71"/>
        <v/>
      </c>
      <c r="AQ83" s="109" t="str">
        <f t="shared" si="71"/>
        <v/>
      </c>
      <c r="AR83" s="109" t="str">
        <f t="shared" si="71"/>
        <v/>
      </c>
      <c r="AS83" s="109" t="str">
        <f t="shared" si="72"/>
        <v/>
      </c>
      <c r="AT83" s="109" t="str">
        <f t="shared" si="72"/>
        <v/>
      </c>
      <c r="AU83" s="109" t="str">
        <f t="shared" si="72"/>
        <v/>
      </c>
      <c r="AV83" s="109" t="str">
        <f t="shared" si="72"/>
        <v/>
      </c>
      <c r="AW83" s="109" t="str">
        <f t="shared" si="72"/>
        <v/>
      </c>
      <c r="AX83" s="109" t="str">
        <f t="shared" si="72"/>
        <v/>
      </c>
      <c r="AY83" s="109" t="str">
        <f t="shared" si="72"/>
        <v/>
      </c>
      <c r="AZ83" s="109" t="str">
        <f t="shared" si="72"/>
        <v/>
      </c>
      <c r="BA83" s="109" t="str">
        <f t="shared" si="72"/>
        <v/>
      </c>
      <c r="BB83" s="109" t="str">
        <f t="shared" si="72"/>
        <v/>
      </c>
      <c r="BC83" s="109" t="str">
        <f t="shared" si="73"/>
        <v/>
      </c>
      <c r="BD83" s="109" t="str">
        <f t="shared" si="73"/>
        <v/>
      </c>
      <c r="BE83" s="109" t="str">
        <f t="shared" si="73"/>
        <v/>
      </c>
      <c r="BF83" s="109" t="str">
        <f t="shared" si="73"/>
        <v/>
      </c>
      <c r="BG83" s="109" t="str">
        <f t="shared" si="73"/>
        <v/>
      </c>
      <c r="BH83" s="109" t="str">
        <f t="shared" si="73"/>
        <v/>
      </c>
      <c r="BI83" s="110" t="str">
        <f t="shared" si="73"/>
        <v/>
      </c>
      <c r="BJ83" s="110" t="str">
        <f t="shared" si="73"/>
        <v/>
      </c>
      <c r="BK83" s="110" t="str">
        <f t="shared" si="73"/>
        <v/>
      </c>
      <c r="BL83" s="110" t="str">
        <f t="shared" si="73"/>
        <v/>
      </c>
      <c r="BM83" s="109" t="str">
        <f t="shared" si="74"/>
        <v/>
      </c>
      <c r="BN83" s="109" t="str">
        <f t="shared" si="74"/>
        <v/>
      </c>
      <c r="BO83" s="109" t="str">
        <f t="shared" si="74"/>
        <v/>
      </c>
      <c r="BP83" s="109" t="str">
        <f t="shared" si="74"/>
        <v/>
      </c>
      <c r="BQ83" s="109" t="str">
        <f t="shared" si="74"/>
        <v/>
      </c>
      <c r="BR83" s="109" t="str">
        <f t="shared" si="74"/>
        <v/>
      </c>
      <c r="BS83" s="109" t="str">
        <f t="shared" si="74"/>
        <v/>
      </c>
      <c r="BT83" s="109" t="str">
        <f t="shared" si="74"/>
        <v/>
      </c>
      <c r="BU83" s="109" t="str">
        <f t="shared" si="74"/>
        <v/>
      </c>
      <c r="BV83" s="109" t="str">
        <f t="shared" si="74"/>
        <v/>
      </c>
      <c r="BW83" s="109" t="str">
        <f t="shared" si="75"/>
        <v/>
      </c>
      <c r="BX83" s="109" t="str">
        <f t="shared" si="75"/>
        <v/>
      </c>
      <c r="BY83" s="109" t="str">
        <f t="shared" si="75"/>
        <v/>
      </c>
      <c r="BZ83" s="109" t="str">
        <f t="shared" si="75"/>
        <v/>
      </c>
      <c r="CA83" s="109" t="str">
        <f t="shared" si="75"/>
        <v/>
      </c>
      <c r="CB83" s="109" t="str">
        <f t="shared" si="75"/>
        <v/>
      </c>
      <c r="CC83" s="109" t="str">
        <f t="shared" si="75"/>
        <v/>
      </c>
      <c r="CD83" s="109" t="str">
        <f t="shared" si="75"/>
        <v/>
      </c>
      <c r="CE83" s="109" t="str">
        <f t="shared" si="75"/>
        <v/>
      </c>
      <c r="CF83" s="109" t="str">
        <f t="shared" si="88"/>
        <v/>
      </c>
      <c r="CG83" s="109" t="str">
        <f t="shared" ref="CG83:CG117" si="91">IF(OR(B83="",C83="")=TRUE,"",SUM(BO83:BP83))</f>
        <v/>
      </c>
      <c r="CH83" s="122" t="str">
        <f t="shared" si="89"/>
        <v/>
      </c>
      <c r="CI83" s="122" t="str">
        <f t="shared" si="90"/>
        <v/>
      </c>
    </row>
    <row r="84" spans="1:87" x14ac:dyDescent="0.2">
      <c r="A84" s="265"/>
      <c r="B84" s="267"/>
      <c r="C84" s="266"/>
      <c r="D84" s="267"/>
      <c r="E84" s="267"/>
      <c r="F84" s="267"/>
      <c r="G84" s="267"/>
      <c r="H84" s="267"/>
      <c r="I84" s="189" t="str">
        <f t="shared" si="76"/>
        <v/>
      </c>
      <c r="J84" s="186">
        <f t="shared" ca="1" si="77"/>
        <v>0</v>
      </c>
      <c r="K84" s="186">
        <f t="shared" ca="1" si="78"/>
        <v>0</v>
      </c>
      <c r="L84" s="186">
        <f t="shared" ca="1" si="79"/>
        <v>0</v>
      </c>
      <c r="M84" s="186">
        <f t="shared" ca="1" si="80"/>
        <v>0</v>
      </c>
      <c r="N84" s="186">
        <f t="shared" ca="1" si="81"/>
        <v>0</v>
      </c>
      <c r="O84" s="186">
        <f t="shared" si="82"/>
        <v>0</v>
      </c>
      <c r="P84" s="190" t="str">
        <f t="shared" si="83"/>
        <v xml:space="preserve"> </v>
      </c>
      <c r="Q84" s="187" t="str">
        <f t="shared" si="84"/>
        <v/>
      </c>
      <c r="R84" s="187" t="str">
        <f t="shared" si="85"/>
        <v/>
      </c>
      <c r="S84" s="188">
        <f t="shared" si="86"/>
        <v>0</v>
      </c>
      <c r="T84" s="154"/>
      <c r="V84" s="220" t="str">
        <f t="shared" si="87"/>
        <v/>
      </c>
      <c r="X84" s="9">
        <v>67</v>
      </c>
      <c r="Y84" s="126" t="str">
        <f t="shared" si="70"/>
        <v/>
      </c>
      <c r="Z84" s="109" t="str">
        <f t="shared" si="70"/>
        <v/>
      </c>
      <c r="AA84" s="109" t="str">
        <f t="shared" si="70"/>
        <v/>
      </c>
      <c r="AB84" s="109" t="str">
        <f t="shared" si="70"/>
        <v/>
      </c>
      <c r="AC84" s="109" t="str">
        <f t="shared" si="70"/>
        <v/>
      </c>
      <c r="AD84" s="109" t="str">
        <f t="shared" si="70"/>
        <v/>
      </c>
      <c r="AE84" s="109" t="str">
        <f t="shared" si="70"/>
        <v/>
      </c>
      <c r="AF84" s="109" t="str">
        <f t="shared" si="70"/>
        <v/>
      </c>
      <c r="AG84" s="109" t="str">
        <f t="shared" si="70"/>
        <v/>
      </c>
      <c r="AH84" s="109" t="str">
        <f t="shared" si="70"/>
        <v/>
      </c>
      <c r="AI84" s="109" t="str">
        <f t="shared" si="71"/>
        <v/>
      </c>
      <c r="AJ84" s="109" t="str">
        <f t="shared" si="71"/>
        <v/>
      </c>
      <c r="AK84" s="109" t="str">
        <f t="shared" si="71"/>
        <v/>
      </c>
      <c r="AL84" s="109" t="str">
        <f t="shared" si="71"/>
        <v/>
      </c>
      <c r="AM84" s="109" t="str">
        <f t="shared" si="71"/>
        <v/>
      </c>
      <c r="AN84" s="109" t="str">
        <f t="shared" si="71"/>
        <v/>
      </c>
      <c r="AO84" s="109" t="str">
        <f t="shared" si="71"/>
        <v/>
      </c>
      <c r="AP84" s="109" t="str">
        <f t="shared" si="71"/>
        <v/>
      </c>
      <c r="AQ84" s="109" t="str">
        <f t="shared" si="71"/>
        <v/>
      </c>
      <c r="AR84" s="109" t="str">
        <f t="shared" si="71"/>
        <v/>
      </c>
      <c r="AS84" s="109" t="str">
        <f t="shared" si="72"/>
        <v/>
      </c>
      <c r="AT84" s="109" t="str">
        <f t="shared" si="72"/>
        <v/>
      </c>
      <c r="AU84" s="109" t="str">
        <f t="shared" si="72"/>
        <v/>
      </c>
      <c r="AV84" s="109" t="str">
        <f t="shared" si="72"/>
        <v/>
      </c>
      <c r="AW84" s="109" t="str">
        <f t="shared" si="72"/>
        <v/>
      </c>
      <c r="AX84" s="109" t="str">
        <f t="shared" si="72"/>
        <v/>
      </c>
      <c r="AY84" s="109" t="str">
        <f t="shared" si="72"/>
        <v/>
      </c>
      <c r="AZ84" s="109" t="str">
        <f t="shared" si="72"/>
        <v/>
      </c>
      <c r="BA84" s="109" t="str">
        <f t="shared" si="72"/>
        <v/>
      </c>
      <c r="BB84" s="109" t="str">
        <f t="shared" si="72"/>
        <v/>
      </c>
      <c r="BC84" s="109" t="str">
        <f t="shared" si="73"/>
        <v/>
      </c>
      <c r="BD84" s="109" t="str">
        <f t="shared" si="73"/>
        <v/>
      </c>
      <c r="BE84" s="109" t="str">
        <f t="shared" si="73"/>
        <v/>
      </c>
      <c r="BF84" s="109" t="str">
        <f t="shared" si="73"/>
        <v/>
      </c>
      <c r="BG84" s="109" t="str">
        <f t="shared" si="73"/>
        <v/>
      </c>
      <c r="BH84" s="109" t="str">
        <f t="shared" si="73"/>
        <v/>
      </c>
      <c r="BI84" s="110" t="str">
        <f t="shared" si="73"/>
        <v/>
      </c>
      <c r="BJ84" s="110" t="str">
        <f t="shared" si="73"/>
        <v/>
      </c>
      <c r="BK84" s="110" t="str">
        <f t="shared" si="73"/>
        <v/>
      </c>
      <c r="BL84" s="110" t="str">
        <f t="shared" si="73"/>
        <v/>
      </c>
      <c r="BM84" s="109" t="str">
        <f t="shared" si="74"/>
        <v/>
      </c>
      <c r="BN84" s="109" t="str">
        <f t="shared" si="74"/>
        <v/>
      </c>
      <c r="BO84" s="109" t="str">
        <f t="shared" si="74"/>
        <v/>
      </c>
      <c r="BP84" s="109" t="str">
        <f t="shared" si="74"/>
        <v/>
      </c>
      <c r="BQ84" s="109" t="str">
        <f t="shared" si="74"/>
        <v/>
      </c>
      <c r="BR84" s="109" t="str">
        <f t="shared" si="74"/>
        <v/>
      </c>
      <c r="BS84" s="109" t="str">
        <f t="shared" si="74"/>
        <v/>
      </c>
      <c r="BT84" s="109" t="str">
        <f t="shared" si="74"/>
        <v/>
      </c>
      <c r="BU84" s="109" t="str">
        <f t="shared" si="74"/>
        <v/>
      </c>
      <c r="BV84" s="109" t="str">
        <f t="shared" si="74"/>
        <v/>
      </c>
      <c r="BW84" s="109" t="str">
        <f t="shared" si="75"/>
        <v/>
      </c>
      <c r="BX84" s="109" t="str">
        <f t="shared" si="75"/>
        <v/>
      </c>
      <c r="BY84" s="109" t="str">
        <f t="shared" si="75"/>
        <v/>
      </c>
      <c r="BZ84" s="109" t="str">
        <f t="shared" si="75"/>
        <v/>
      </c>
      <c r="CA84" s="109" t="str">
        <f t="shared" si="75"/>
        <v/>
      </c>
      <c r="CB84" s="109" t="str">
        <f t="shared" si="75"/>
        <v/>
      </c>
      <c r="CC84" s="109" t="str">
        <f t="shared" si="75"/>
        <v/>
      </c>
      <c r="CD84" s="109" t="str">
        <f t="shared" si="75"/>
        <v/>
      </c>
      <c r="CE84" s="109" t="str">
        <f t="shared" si="75"/>
        <v/>
      </c>
      <c r="CF84" s="109" t="str">
        <f t="shared" si="88"/>
        <v/>
      </c>
      <c r="CG84" s="109" t="str">
        <f t="shared" si="91"/>
        <v/>
      </c>
      <c r="CH84" s="122" t="str">
        <f t="shared" si="89"/>
        <v/>
      </c>
      <c r="CI84" s="122" t="str">
        <f t="shared" si="90"/>
        <v/>
      </c>
    </row>
    <row r="85" spans="1:87" x14ac:dyDescent="0.2">
      <c r="A85" s="265"/>
      <c r="B85" s="267"/>
      <c r="C85" s="266"/>
      <c r="D85" s="267"/>
      <c r="E85" s="267"/>
      <c r="F85" s="267"/>
      <c r="G85" s="267"/>
      <c r="H85" s="267"/>
      <c r="I85" s="189" t="str">
        <f t="shared" si="76"/>
        <v/>
      </c>
      <c r="J85" s="186">
        <f t="shared" ca="1" si="77"/>
        <v>0</v>
      </c>
      <c r="K85" s="186">
        <f t="shared" ca="1" si="78"/>
        <v>0</v>
      </c>
      <c r="L85" s="186">
        <f t="shared" ca="1" si="79"/>
        <v>0</v>
      </c>
      <c r="M85" s="186">
        <f t="shared" ca="1" si="80"/>
        <v>0</v>
      </c>
      <c r="N85" s="186">
        <f t="shared" ca="1" si="81"/>
        <v>0</v>
      </c>
      <c r="O85" s="186">
        <f t="shared" si="82"/>
        <v>0</v>
      </c>
      <c r="P85" s="190" t="str">
        <f t="shared" si="83"/>
        <v xml:space="preserve"> </v>
      </c>
      <c r="Q85" s="187" t="str">
        <f t="shared" si="84"/>
        <v/>
      </c>
      <c r="R85" s="187" t="str">
        <f t="shared" si="85"/>
        <v/>
      </c>
      <c r="S85" s="188">
        <f t="shared" si="86"/>
        <v>0</v>
      </c>
      <c r="T85" s="154"/>
      <c r="V85" s="220" t="str">
        <f t="shared" si="87"/>
        <v/>
      </c>
      <c r="X85" s="9">
        <v>68</v>
      </c>
      <c r="Y85" s="126" t="str">
        <f t="shared" si="70"/>
        <v/>
      </c>
      <c r="Z85" s="109" t="str">
        <f t="shared" si="70"/>
        <v/>
      </c>
      <c r="AA85" s="109" t="str">
        <f t="shared" si="70"/>
        <v/>
      </c>
      <c r="AB85" s="109" t="str">
        <f t="shared" si="70"/>
        <v/>
      </c>
      <c r="AC85" s="109" t="str">
        <f t="shared" si="70"/>
        <v/>
      </c>
      <c r="AD85" s="109" t="str">
        <f t="shared" si="70"/>
        <v/>
      </c>
      <c r="AE85" s="109" t="str">
        <f t="shared" si="70"/>
        <v/>
      </c>
      <c r="AF85" s="109" t="str">
        <f t="shared" si="70"/>
        <v/>
      </c>
      <c r="AG85" s="109" t="str">
        <f t="shared" si="70"/>
        <v/>
      </c>
      <c r="AH85" s="109" t="str">
        <f t="shared" si="70"/>
        <v/>
      </c>
      <c r="AI85" s="109" t="str">
        <f t="shared" si="71"/>
        <v/>
      </c>
      <c r="AJ85" s="109" t="str">
        <f t="shared" si="71"/>
        <v/>
      </c>
      <c r="AK85" s="109" t="str">
        <f t="shared" si="71"/>
        <v/>
      </c>
      <c r="AL85" s="109" t="str">
        <f t="shared" si="71"/>
        <v/>
      </c>
      <c r="AM85" s="109" t="str">
        <f t="shared" si="71"/>
        <v/>
      </c>
      <c r="AN85" s="109" t="str">
        <f t="shared" si="71"/>
        <v/>
      </c>
      <c r="AO85" s="109" t="str">
        <f t="shared" si="71"/>
        <v/>
      </c>
      <c r="AP85" s="109" t="str">
        <f t="shared" si="71"/>
        <v/>
      </c>
      <c r="AQ85" s="109" t="str">
        <f t="shared" si="71"/>
        <v/>
      </c>
      <c r="AR85" s="109" t="str">
        <f t="shared" si="71"/>
        <v/>
      </c>
      <c r="AS85" s="109" t="str">
        <f t="shared" si="72"/>
        <v/>
      </c>
      <c r="AT85" s="109" t="str">
        <f t="shared" si="72"/>
        <v/>
      </c>
      <c r="AU85" s="109" t="str">
        <f t="shared" si="72"/>
        <v/>
      </c>
      <c r="AV85" s="109" t="str">
        <f t="shared" si="72"/>
        <v/>
      </c>
      <c r="AW85" s="109" t="str">
        <f t="shared" si="72"/>
        <v/>
      </c>
      <c r="AX85" s="109" t="str">
        <f t="shared" si="72"/>
        <v/>
      </c>
      <c r="AY85" s="109" t="str">
        <f t="shared" si="72"/>
        <v/>
      </c>
      <c r="AZ85" s="109" t="str">
        <f t="shared" si="72"/>
        <v/>
      </c>
      <c r="BA85" s="109" t="str">
        <f t="shared" si="72"/>
        <v/>
      </c>
      <c r="BB85" s="109" t="str">
        <f t="shared" si="72"/>
        <v/>
      </c>
      <c r="BC85" s="109" t="str">
        <f t="shared" si="73"/>
        <v/>
      </c>
      <c r="BD85" s="109" t="str">
        <f t="shared" si="73"/>
        <v/>
      </c>
      <c r="BE85" s="109" t="str">
        <f t="shared" si="73"/>
        <v/>
      </c>
      <c r="BF85" s="109" t="str">
        <f t="shared" si="73"/>
        <v/>
      </c>
      <c r="BG85" s="109" t="str">
        <f t="shared" si="73"/>
        <v/>
      </c>
      <c r="BH85" s="109" t="str">
        <f t="shared" si="73"/>
        <v/>
      </c>
      <c r="BI85" s="110" t="str">
        <f t="shared" si="73"/>
        <v/>
      </c>
      <c r="BJ85" s="110" t="str">
        <f t="shared" si="73"/>
        <v/>
      </c>
      <c r="BK85" s="110" t="str">
        <f t="shared" si="73"/>
        <v/>
      </c>
      <c r="BL85" s="110" t="str">
        <f t="shared" si="73"/>
        <v/>
      </c>
      <c r="BM85" s="109" t="str">
        <f t="shared" si="74"/>
        <v/>
      </c>
      <c r="BN85" s="109" t="str">
        <f t="shared" si="74"/>
        <v/>
      </c>
      <c r="BO85" s="109" t="str">
        <f t="shared" si="74"/>
        <v/>
      </c>
      <c r="BP85" s="109" t="str">
        <f t="shared" si="74"/>
        <v/>
      </c>
      <c r="BQ85" s="109" t="str">
        <f t="shared" si="74"/>
        <v/>
      </c>
      <c r="BR85" s="109" t="str">
        <f t="shared" si="74"/>
        <v/>
      </c>
      <c r="BS85" s="109" t="str">
        <f t="shared" si="74"/>
        <v/>
      </c>
      <c r="BT85" s="109" t="str">
        <f t="shared" si="74"/>
        <v/>
      </c>
      <c r="BU85" s="109" t="str">
        <f t="shared" si="74"/>
        <v/>
      </c>
      <c r="BV85" s="109" t="str">
        <f t="shared" si="74"/>
        <v/>
      </c>
      <c r="BW85" s="109" t="str">
        <f t="shared" si="75"/>
        <v/>
      </c>
      <c r="BX85" s="109" t="str">
        <f t="shared" si="75"/>
        <v/>
      </c>
      <c r="BY85" s="109" t="str">
        <f t="shared" si="75"/>
        <v/>
      </c>
      <c r="BZ85" s="109" t="str">
        <f t="shared" si="75"/>
        <v/>
      </c>
      <c r="CA85" s="109" t="str">
        <f t="shared" si="75"/>
        <v/>
      </c>
      <c r="CB85" s="109" t="str">
        <f t="shared" si="75"/>
        <v/>
      </c>
      <c r="CC85" s="109" t="str">
        <f t="shared" si="75"/>
        <v/>
      </c>
      <c r="CD85" s="109" t="str">
        <f t="shared" si="75"/>
        <v/>
      </c>
      <c r="CE85" s="109" t="str">
        <f t="shared" si="75"/>
        <v/>
      </c>
      <c r="CF85" s="109" t="str">
        <f t="shared" si="88"/>
        <v/>
      </c>
      <c r="CG85" s="109" t="str">
        <f t="shared" si="91"/>
        <v/>
      </c>
      <c r="CH85" s="122" t="str">
        <f t="shared" si="89"/>
        <v/>
      </c>
      <c r="CI85" s="122" t="str">
        <f t="shared" si="90"/>
        <v/>
      </c>
    </row>
    <row r="86" spans="1:87" x14ac:dyDescent="0.2">
      <c r="A86" s="265"/>
      <c r="B86" s="267"/>
      <c r="C86" s="266"/>
      <c r="D86" s="267"/>
      <c r="E86" s="267"/>
      <c r="F86" s="267"/>
      <c r="G86" s="267"/>
      <c r="H86" s="267"/>
      <c r="I86" s="189" t="str">
        <f t="shared" si="76"/>
        <v/>
      </c>
      <c r="J86" s="186">
        <f t="shared" ca="1" si="77"/>
        <v>0</v>
      </c>
      <c r="K86" s="186">
        <f t="shared" ca="1" si="78"/>
        <v>0</v>
      </c>
      <c r="L86" s="186">
        <f t="shared" ca="1" si="79"/>
        <v>0</v>
      </c>
      <c r="M86" s="186">
        <f t="shared" ca="1" si="80"/>
        <v>0</v>
      </c>
      <c r="N86" s="186">
        <f t="shared" ca="1" si="81"/>
        <v>0</v>
      </c>
      <c r="O86" s="186">
        <f t="shared" si="82"/>
        <v>0</v>
      </c>
      <c r="P86" s="190" t="str">
        <f t="shared" si="83"/>
        <v xml:space="preserve"> </v>
      </c>
      <c r="Q86" s="187" t="str">
        <f t="shared" si="84"/>
        <v/>
      </c>
      <c r="R86" s="187" t="str">
        <f t="shared" si="85"/>
        <v/>
      </c>
      <c r="S86" s="188">
        <f t="shared" si="86"/>
        <v>0</v>
      </c>
      <c r="T86" s="154"/>
      <c r="V86" s="220" t="str">
        <f t="shared" si="87"/>
        <v/>
      </c>
      <c r="X86" s="9">
        <v>69</v>
      </c>
      <c r="Y86" s="126" t="str">
        <f t="shared" si="70"/>
        <v/>
      </c>
      <c r="Z86" s="109" t="str">
        <f t="shared" si="70"/>
        <v/>
      </c>
      <c r="AA86" s="109" t="str">
        <f t="shared" si="70"/>
        <v/>
      </c>
      <c r="AB86" s="109" t="str">
        <f t="shared" si="70"/>
        <v/>
      </c>
      <c r="AC86" s="109" t="str">
        <f t="shared" si="70"/>
        <v/>
      </c>
      <c r="AD86" s="109" t="str">
        <f t="shared" si="70"/>
        <v/>
      </c>
      <c r="AE86" s="109" t="str">
        <f t="shared" si="70"/>
        <v/>
      </c>
      <c r="AF86" s="109" t="str">
        <f t="shared" si="70"/>
        <v/>
      </c>
      <c r="AG86" s="109" t="str">
        <f t="shared" si="70"/>
        <v/>
      </c>
      <c r="AH86" s="109" t="str">
        <f t="shared" si="70"/>
        <v/>
      </c>
      <c r="AI86" s="109" t="str">
        <f t="shared" si="71"/>
        <v/>
      </c>
      <c r="AJ86" s="109" t="str">
        <f t="shared" si="71"/>
        <v/>
      </c>
      <c r="AK86" s="109" t="str">
        <f t="shared" si="71"/>
        <v/>
      </c>
      <c r="AL86" s="109" t="str">
        <f t="shared" si="71"/>
        <v/>
      </c>
      <c r="AM86" s="109" t="str">
        <f t="shared" si="71"/>
        <v/>
      </c>
      <c r="AN86" s="109" t="str">
        <f t="shared" si="71"/>
        <v/>
      </c>
      <c r="AO86" s="109" t="str">
        <f t="shared" si="71"/>
        <v/>
      </c>
      <c r="AP86" s="109" t="str">
        <f t="shared" si="71"/>
        <v/>
      </c>
      <c r="AQ86" s="109" t="str">
        <f t="shared" si="71"/>
        <v/>
      </c>
      <c r="AR86" s="109" t="str">
        <f t="shared" si="71"/>
        <v/>
      </c>
      <c r="AS86" s="109" t="str">
        <f t="shared" si="72"/>
        <v/>
      </c>
      <c r="AT86" s="109" t="str">
        <f t="shared" si="72"/>
        <v/>
      </c>
      <c r="AU86" s="109" t="str">
        <f t="shared" si="72"/>
        <v/>
      </c>
      <c r="AV86" s="109" t="str">
        <f t="shared" si="72"/>
        <v/>
      </c>
      <c r="AW86" s="109" t="str">
        <f t="shared" si="72"/>
        <v/>
      </c>
      <c r="AX86" s="109" t="str">
        <f t="shared" si="72"/>
        <v/>
      </c>
      <c r="AY86" s="109" t="str">
        <f t="shared" si="72"/>
        <v/>
      </c>
      <c r="AZ86" s="109" t="str">
        <f t="shared" si="72"/>
        <v/>
      </c>
      <c r="BA86" s="109" t="str">
        <f t="shared" si="72"/>
        <v/>
      </c>
      <c r="BB86" s="109" t="str">
        <f t="shared" si="72"/>
        <v/>
      </c>
      <c r="BC86" s="109" t="str">
        <f t="shared" si="73"/>
        <v/>
      </c>
      <c r="BD86" s="109" t="str">
        <f t="shared" si="73"/>
        <v/>
      </c>
      <c r="BE86" s="109" t="str">
        <f t="shared" si="73"/>
        <v/>
      </c>
      <c r="BF86" s="109" t="str">
        <f t="shared" si="73"/>
        <v/>
      </c>
      <c r="BG86" s="109" t="str">
        <f t="shared" si="73"/>
        <v/>
      </c>
      <c r="BH86" s="109" t="str">
        <f t="shared" si="73"/>
        <v/>
      </c>
      <c r="BI86" s="110" t="str">
        <f t="shared" si="73"/>
        <v/>
      </c>
      <c r="BJ86" s="110" t="str">
        <f t="shared" si="73"/>
        <v/>
      </c>
      <c r="BK86" s="110" t="str">
        <f t="shared" si="73"/>
        <v/>
      </c>
      <c r="BL86" s="110" t="str">
        <f t="shared" si="73"/>
        <v/>
      </c>
      <c r="BM86" s="109" t="str">
        <f t="shared" si="74"/>
        <v/>
      </c>
      <c r="BN86" s="109" t="str">
        <f t="shared" si="74"/>
        <v/>
      </c>
      <c r="BO86" s="109" t="str">
        <f t="shared" si="74"/>
        <v/>
      </c>
      <c r="BP86" s="109" t="str">
        <f t="shared" si="74"/>
        <v/>
      </c>
      <c r="BQ86" s="109" t="str">
        <f t="shared" si="74"/>
        <v/>
      </c>
      <c r="BR86" s="109" t="str">
        <f t="shared" si="74"/>
        <v/>
      </c>
      <c r="BS86" s="109" t="str">
        <f t="shared" si="74"/>
        <v/>
      </c>
      <c r="BT86" s="109" t="str">
        <f t="shared" si="74"/>
        <v/>
      </c>
      <c r="BU86" s="109" t="str">
        <f t="shared" si="74"/>
        <v/>
      </c>
      <c r="BV86" s="109" t="str">
        <f t="shared" si="74"/>
        <v/>
      </c>
      <c r="BW86" s="109" t="str">
        <f t="shared" si="75"/>
        <v/>
      </c>
      <c r="BX86" s="109" t="str">
        <f t="shared" si="75"/>
        <v/>
      </c>
      <c r="BY86" s="109" t="str">
        <f t="shared" si="75"/>
        <v/>
      </c>
      <c r="BZ86" s="109" t="str">
        <f t="shared" si="75"/>
        <v/>
      </c>
      <c r="CA86" s="109" t="str">
        <f t="shared" si="75"/>
        <v/>
      </c>
      <c r="CB86" s="109" t="str">
        <f t="shared" si="75"/>
        <v/>
      </c>
      <c r="CC86" s="109" t="str">
        <f t="shared" si="75"/>
        <v/>
      </c>
      <c r="CD86" s="109" t="str">
        <f t="shared" si="75"/>
        <v/>
      </c>
      <c r="CE86" s="109" t="str">
        <f t="shared" si="75"/>
        <v/>
      </c>
      <c r="CF86" s="109" t="str">
        <f t="shared" si="88"/>
        <v/>
      </c>
      <c r="CG86" s="109" t="str">
        <f t="shared" si="91"/>
        <v/>
      </c>
      <c r="CH86" s="122" t="str">
        <f t="shared" si="89"/>
        <v/>
      </c>
      <c r="CI86" s="122" t="str">
        <f t="shared" si="90"/>
        <v/>
      </c>
    </row>
    <row r="87" spans="1:87" x14ac:dyDescent="0.2">
      <c r="A87" s="265"/>
      <c r="B87" s="267"/>
      <c r="C87" s="266"/>
      <c r="D87" s="267"/>
      <c r="E87" s="267"/>
      <c r="F87" s="267"/>
      <c r="G87" s="267"/>
      <c r="H87" s="267"/>
      <c r="I87" s="189" t="str">
        <f t="shared" si="76"/>
        <v/>
      </c>
      <c r="J87" s="186">
        <f t="shared" ca="1" si="77"/>
        <v>0</v>
      </c>
      <c r="K87" s="186">
        <f t="shared" ca="1" si="78"/>
        <v>0</v>
      </c>
      <c r="L87" s="186">
        <f t="shared" ca="1" si="79"/>
        <v>0</v>
      </c>
      <c r="M87" s="186">
        <f t="shared" ca="1" si="80"/>
        <v>0</v>
      </c>
      <c r="N87" s="186">
        <f t="shared" ca="1" si="81"/>
        <v>0</v>
      </c>
      <c r="O87" s="186">
        <f t="shared" si="82"/>
        <v>0</v>
      </c>
      <c r="P87" s="190" t="str">
        <f t="shared" si="83"/>
        <v xml:space="preserve"> </v>
      </c>
      <c r="Q87" s="187" t="str">
        <f t="shared" si="84"/>
        <v/>
      </c>
      <c r="R87" s="187" t="str">
        <f t="shared" si="85"/>
        <v/>
      </c>
      <c r="S87" s="188">
        <f t="shared" si="86"/>
        <v>0</v>
      </c>
      <c r="T87" s="154"/>
      <c r="V87" s="220" t="str">
        <f t="shared" si="87"/>
        <v/>
      </c>
      <c r="X87" s="9">
        <v>70</v>
      </c>
      <c r="Y87" s="126" t="str">
        <f t="shared" si="70"/>
        <v/>
      </c>
      <c r="Z87" s="109" t="str">
        <f t="shared" si="70"/>
        <v/>
      </c>
      <c r="AA87" s="109" t="str">
        <f t="shared" si="70"/>
        <v/>
      </c>
      <c r="AB87" s="109" t="str">
        <f t="shared" si="70"/>
        <v/>
      </c>
      <c r="AC87" s="109" t="str">
        <f t="shared" si="70"/>
        <v/>
      </c>
      <c r="AD87" s="109" t="str">
        <f t="shared" si="70"/>
        <v/>
      </c>
      <c r="AE87" s="109" t="str">
        <f t="shared" si="70"/>
        <v/>
      </c>
      <c r="AF87" s="109" t="str">
        <f t="shared" si="70"/>
        <v/>
      </c>
      <c r="AG87" s="109" t="str">
        <f t="shared" si="70"/>
        <v/>
      </c>
      <c r="AH87" s="109" t="str">
        <f t="shared" si="70"/>
        <v/>
      </c>
      <c r="AI87" s="109" t="str">
        <f t="shared" si="71"/>
        <v/>
      </c>
      <c r="AJ87" s="109" t="str">
        <f t="shared" si="71"/>
        <v/>
      </c>
      <c r="AK87" s="109" t="str">
        <f t="shared" si="71"/>
        <v/>
      </c>
      <c r="AL87" s="109" t="str">
        <f t="shared" si="71"/>
        <v/>
      </c>
      <c r="AM87" s="109" t="str">
        <f t="shared" si="71"/>
        <v/>
      </c>
      <c r="AN87" s="109" t="str">
        <f t="shared" si="71"/>
        <v/>
      </c>
      <c r="AO87" s="109" t="str">
        <f t="shared" si="71"/>
        <v/>
      </c>
      <c r="AP87" s="109" t="str">
        <f t="shared" si="71"/>
        <v/>
      </c>
      <c r="AQ87" s="109" t="str">
        <f t="shared" si="71"/>
        <v/>
      </c>
      <c r="AR87" s="109" t="str">
        <f t="shared" si="71"/>
        <v/>
      </c>
      <c r="AS87" s="109" t="str">
        <f t="shared" si="72"/>
        <v/>
      </c>
      <c r="AT87" s="109" t="str">
        <f t="shared" si="72"/>
        <v/>
      </c>
      <c r="AU87" s="109" t="str">
        <f t="shared" si="72"/>
        <v/>
      </c>
      <c r="AV87" s="109" t="str">
        <f t="shared" si="72"/>
        <v/>
      </c>
      <c r="AW87" s="109" t="str">
        <f t="shared" si="72"/>
        <v/>
      </c>
      <c r="AX87" s="109" t="str">
        <f t="shared" si="72"/>
        <v/>
      </c>
      <c r="AY87" s="109" t="str">
        <f t="shared" si="72"/>
        <v/>
      </c>
      <c r="AZ87" s="109" t="str">
        <f t="shared" si="72"/>
        <v/>
      </c>
      <c r="BA87" s="109" t="str">
        <f t="shared" si="72"/>
        <v/>
      </c>
      <c r="BB87" s="109" t="str">
        <f t="shared" si="72"/>
        <v/>
      </c>
      <c r="BC87" s="109" t="str">
        <f t="shared" si="73"/>
        <v/>
      </c>
      <c r="BD87" s="109" t="str">
        <f t="shared" si="73"/>
        <v/>
      </c>
      <c r="BE87" s="109" t="str">
        <f t="shared" si="73"/>
        <v/>
      </c>
      <c r="BF87" s="109" t="str">
        <f t="shared" si="73"/>
        <v/>
      </c>
      <c r="BG87" s="109" t="str">
        <f t="shared" si="73"/>
        <v/>
      </c>
      <c r="BH87" s="109" t="str">
        <f t="shared" si="73"/>
        <v/>
      </c>
      <c r="BI87" s="110" t="str">
        <f t="shared" si="73"/>
        <v/>
      </c>
      <c r="BJ87" s="110" t="str">
        <f t="shared" si="73"/>
        <v/>
      </c>
      <c r="BK87" s="110" t="str">
        <f t="shared" si="73"/>
        <v/>
      </c>
      <c r="BL87" s="110" t="str">
        <f t="shared" si="73"/>
        <v/>
      </c>
      <c r="BM87" s="109" t="str">
        <f t="shared" si="74"/>
        <v/>
      </c>
      <c r="BN87" s="109" t="str">
        <f t="shared" si="74"/>
        <v/>
      </c>
      <c r="BO87" s="109" t="str">
        <f t="shared" si="74"/>
        <v/>
      </c>
      <c r="BP87" s="109" t="str">
        <f t="shared" si="74"/>
        <v/>
      </c>
      <c r="BQ87" s="109" t="str">
        <f t="shared" si="74"/>
        <v/>
      </c>
      <c r="BR87" s="109" t="str">
        <f t="shared" si="74"/>
        <v/>
      </c>
      <c r="BS87" s="109" t="str">
        <f t="shared" si="74"/>
        <v/>
      </c>
      <c r="BT87" s="109" t="str">
        <f t="shared" si="74"/>
        <v/>
      </c>
      <c r="BU87" s="109" t="str">
        <f t="shared" si="74"/>
        <v/>
      </c>
      <c r="BV87" s="109" t="str">
        <f t="shared" si="74"/>
        <v/>
      </c>
      <c r="BW87" s="109" t="str">
        <f t="shared" si="75"/>
        <v/>
      </c>
      <c r="BX87" s="109" t="str">
        <f t="shared" si="75"/>
        <v/>
      </c>
      <c r="BY87" s="109" t="str">
        <f t="shared" si="75"/>
        <v/>
      </c>
      <c r="BZ87" s="109" t="str">
        <f t="shared" si="75"/>
        <v/>
      </c>
      <c r="CA87" s="109" t="str">
        <f t="shared" si="75"/>
        <v/>
      </c>
      <c r="CB87" s="109" t="str">
        <f t="shared" si="75"/>
        <v/>
      </c>
      <c r="CC87" s="109" t="str">
        <f t="shared" si="75"/>
        <v/>
      </c>
      <c r="CD87" s="109" t="str">
        <f t="shared" si="75"/>
        <v/>
      </c>
      <c r="CE87" s="109" t="str">
        <f t="shared" si="75"/>
        <v/>
      </c>
      <c r="CF87" s="109" t="str">
        <f t="shared" si="88"/>
        <v/>
      </c>
      <c r="CG87" s="109" t="str">
        <f t="shared" si="91"/>
        <v/>
      </c>
      <c r="CH87" s="122" t="str">
        <f t="shared" si="89"/>
        <v/>
      </c>
      <c r="CI87" s="122" t="str">
        <f t="shared" si="90"/>
        <v/>
      </c>
    </row>
    <row r="88" spans="1:87" x14ac:dyDescent="0.2">
      <c r="A88" s="265"/>
      <c r="B88" s="267"/>
      <c r="C88" s="266"/>
      <c r="D88" s="267"/>
      <c r="E88" s="267"/>
      <c r="F88" s="267"/>
      <c r="G88" s="267"/>
      <c r="H88" s="267"/>
      <c r="I88" s="189" t="str">
        <f t="shared" si="76"/>
        <v/>
      </c>
      <c r="J88" s="186">
        <f t="shared" ca="1" si="77"/>
        <v>0</v>
      </c>
      <c r="K88" s="186">
        <f t="shared" ca="1" si="78"/>
        <v>0</v>
      </c>
      <c r="L88" s="186">
        <f t="shared" ca="1" si="79"/>
        <v>0</v>
      </c>
      <c r="M88" s="186">
        <f t="shared" ca="1" si="80"/>
        <v>0</v>
      </c>
      <c r="N88" s="186">
        <f t="shared" ca="1" si="81"/>
        <v>0</v>
      </c>
      <c r="O88" s="186">
        <f t="shared" si="82"/>
        <v>0</v>
      </c>
      <c r="P88" s="190" t="str">
        <f t="shared" si="83"/>
        <v xml:space="preserve"> </v>
      </c>
      <c r="Q88" s="187" t="str">
        <f t="shared" si="84"/>
        <v/>
      </c>
      <c r="R88" s="187" t="str">
        <f t="shared" si="85"/>
        <v/>
      </c>
      <c r="S88" s="188">
        <f t="shared" si="86"/>
        <v>0</v>
      </c>
      <c r="T88" s="154"/>
      <c r="V88" s="220" t="str">
        <f t="shared" si="87"/>
        <v/>
      </c>
      <c r="X88" s="9">
        <v>71</v>
      </c>
      <c r="Y88" s="126" t="str">
        <f t="shared" ref="Y88:AH97" si="92">IF($C88="","",VLOOKUP($C88,ListPrice,Y$15,FALSE))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
        <f t="shared" si="92"/>
        <v/>
      </c>
      <c r="AC88" s="109" t="str">
        <f t="shared" si="92"/>
        <v/>
      </c>
      <c r="AD88" s="109" t="str">
        <f t="shared" si="92"/>
        <v/>
      </c>
      <c r="AE88" s="109" t="str">
        <f t="shared" si="92"/>
        <v/>
      </c>
      <c r="AF88" s="109" t="str">
        <f t="shared" si="92"/>
        <v/>
      </c>
      <c r="AG88" s="109" t="str">
        <f t="shared" si="92"/>
        <v/>
      </c>
      <c r="AH88" s="109" t="str">
        <f t="shared" si="92"/>
        <v/>
      </c>
      <c r="AI88" s="109" t="str">
        <f t="shared" ref="AI88:AR97" si="93">IF($C88="","",VLOOKUP($C88,ListPrice,AI$15,FALSE))</f>
        <v/>
      </c>
      <c r="AJ88" s="109" t="str">
        <f t="shared" si="93"/>
        <v/>
      </c>
      <c r="AK88" s="109" t="str">
        <f t="shared" si="93"/>
        <v/>
      </c>
      <c r="AL88" s="109" t="str">
        <f t="shared" si="93"/>
        <v/>
      </c>
      <c r="AM88" s="109" t="str">
        <f t="shared" si="93"/>
        <v/>
      </c>
      <c r="AN88" s="109" t="str">
        <f t="shared" si="93"/>
        <v/>
      </c>
      <c r="AO88" s="109" t="str">
        <f t="shared" si="93"/>
        <v/>
      </c>
      <c r="AP88" s="109" t="str">
        <f t="shared" si="93"/>
        <v/>
      </c>
      <c r="AQ88" s="109" t="str">
        <f t="shared" si="93"/>
        <v/>
      </c>
      <c r="AR88" s="109" t="str">
        <f t="shared" si="93"/>
        <v/>
      </c>
      <c r="AS88" s="109" t="str">
        <f t="shared" ref="AS88:BB97" si="94">IF($C88="","",VLOOKUP($C88,ListPrice,AS$15,FALSE))</f>
        <v/>
      </c>
      <c r="AT88" s="109" t="str">
        <f t="shared" si="94"/>
        <v/>
      </c>
      <c r="AU88" s="109" t="str">
        <f t="shared" si="94"/>
        <v/>
      </c>
      <c r="AV88" s="109" t="str">
        <f t="shared" si="94"/>
        <v/>
      </c>
      <c r="AW88" s="109" t="str">
        <f t="shared" si="94"/>
        <v/>
      </c>
      <c r="AX88" s="109" t="str">
        <f t="shared" si="94"/>
        <v/>
      </c>
      <c r="AY88" s="109" t="str">
        <f t="shared" si="94"/>
        <v/>
      </c>
      <c r="AZ88" s="109" t="str">
        <f t="shared" si="94"/>
        <v/>
      </c>
      <c r="BA88" s="109" t="str">
        <f t="shared" si="94"/>
        <v/>
      </c>
      <c r="BB88" s="109" t="str">
        <f t="shared" si="94"/>
        <v/>
      </c>
      <c r="BC88" s="109" t="str">
        <f t="shared" ref="BC88:BL97" si="95">IF($C88="","",VLOOKUP($C88,ListPrice,BC$15,FALSE))</f>
        <v/>
      </c>
      <c r="BD88" s="109" t="str">
        <f t="shared" si="95"/>
        <v/>
      </c>
      <c r="BE88" s="109" t="str">
        <f t="shared" si="95"/>
        <v/>
      </c>
      <c r="BF88" s="109" t="str">
        <f t="shared" si="95"/>
        <v/>
      </c>
      <c r="BG88" s="109" t="str">
        <f t="shared" si="95"/>
        <v/>
      </c>
      <c r="BH88" s="109" t="str">
        <f t="shared" si="95"/>
        <v/>
      </c>
      <c r="BI88" s="110" t="str">
        <f t="shared" si="95"/>
        <v/>
      </c>
      <c r="BJ88" s="110" t="str">
        <f t="shared" si="95"/>
        <v/>
      </c>
      <c r="BK88" s="110" t="str">
        <f t="shared" si="95"/>
        <v/>
      </c>
      <c r="BL88" s="110" t="str">
        <f t="shared" si="95"/>
        <v/>
      </c>
      <c r="BM88" s="109" t="str">
        <f t="shared" ref="BM88:BV97" si="96">IF($C88="","",VLOOKUP($C88,ListPrice,BM$15,FALSE))</f>
        <v/>
      </c>
      <c r="BN88" s="109" t="str">
        <f t="shared" si="96"/>
        <v/>
      </c>
      <c r="BO88" s="109" t="str">
        <f t="shared" si="96"/>
        <v/>
      </c>
      <c r="BP88" s="109" t="str">
        <f t="shared" si="96"/>
        <v/>
      </c>
      <c r="BQ88" s="109" t="str">
        <f t="shared" si="96"/>
        <v/>
      </c>
      <c r="BR88" s="109" t="str">
        <f t="shared" si="96"/>
        <v/>
      </c>
      <c r="BS88" s="109" t="str">
        <f t="shared" si="96"/>
        <v/>
      </c>
      <c r="BT88" s="109" t="str">
        <f t="shared" si="96"/>
        <v/>
      </c>
      <c r="BU88" s="109" t="str">
        <f t="shared" si="96"/>
        <v/>
      </c>
      <c r="BV88" s="109" t="str">
        <f t="shared" si="96"/>
        <v/>
      </c>
      <c r="BW88" s="109" t="str">
        <f t="shared" ref="BW88:CE97" si="97">IF($C88="","",VLOOKUP($C88,ListPrice,BW$15,FALSE))</f>
        <v/>
      </c>
      <c r="BX88" s="109" t="str">
        <f t="shared" si="97"/>
        <v/>
      </c>
      <c r="BY88" s="109" t="str">
        <f t="shared" si="97"/>
        <v/>
      </c>
      <c r="BZ88" s="109" t="str">
        <f t="shared" si="97"/>
        <v/>
      </c>
      <c r="CA88" s="109" t="str">
        <f t="shared" si="97"/>
        <v/>
      </c>
      <c r="CB88" s="109" t="str">
        <f t="shared" si="97"/>
        <v/>
      </c>
      <c r="CC88" s="109" t="str">
        <f t="shared" si="97"/>
        <v/>
      </c>
      <c r="CD88" s="109" t="str">
        <f t="shared" si="97"/>
        <v/>
      </c>
      <c r="CE88" s="109" t="str">
        <f t="shared" si="97"/>
        <v/>
      </c>
      <c r="CF88" s="109" t="str">
        <f t="shared" si="88"/>
        <v/>
      </c>
      <c r="CG88" s="109" t="str">
        <f t="shared" si="91"/>
        <v/>
      </c>
      <c r="CH88" s="122" t="str">
        <f t="shared" si="89"/>
        <v/>
      </c>
      <c r="CI88" s="122" t="str">
        <f t="shared" si="90"/>
        <v/>
      </c>
    </row>
    <row r="89" spans="1:87" x14ac:dyDescent="0.2">
      <c r="A89" s="265"/>
      <c r="B89" s="267"/>
      <c r="C89" s="266"/>
      <c r="D89" s="267"/>
      <c r="E89" s="267"/>
      <c r="F89" s="267"/>
      <c r="G89" s="267"/>
      <c r="H89" s="267"/>
      <c r="I89" s="189" t="str">
        <f t="shared" si="76"/>
        <v/>
      </c>
      <c r="J89" s="186">
        <f t="shared" ca="1" si="77"/>
        <v>0</v>
      </c>
      <c r="K89" s="186">
        <f t="shared" ca="1" si="78"/>
        <v>0</v>
      </c>
      <c r="L89" s="186">
        <f t="shared" ca="1" si="79"/>
        <v>0</v>
      </c>
      <c r="M89" s="186">
        <f t="shared" ca="1" si="80"/>
        <v>0</v>
      </c>
      <c r="N89" s="186">
        <f t="shared" ca="1" si="81"/>
        <v>0</v>
      </c>
      <c r="O89" s="186">
        <f t="shared" si="82"/>
        <v>0</v>
      </c>
      <c r="P89" s="190" t="str">
        <f t="shared" si="83"/>
        <v xml:space="preserve"> </v>
      </c>
      <c r="Q89" s="187" t="str">
        <f t="shared" si="84"/>
        <v/>
      </c>
      <c r="R89" s="187" t="str">
        <f t="shared" si="85"/>
        <v/>
      </c>
      <c r="S89" s="188">
        <f t="shared" si="86"/>
        <v>0</v>
      </c>
      <c r="T89" s="154"/>
      <c r="V89" s="220" t="str">
        <f t="shared" si="87"/>
        <v/>
      </c>
      <c r="X89" s="9">
        <v>72</v>
      </c>
      <c r="Y89" s="126" t="str">
        <f t="shared" si="92"/>
        <v/>
      </c>
      <c r="Z89" s="109" t="str">
        <f t="shared" si="92"/>
        <v/>
      </c>
      <c r="AA89" s="109" t="str">
        <f t="shared" si="92"/>
        <v/>
      </c>
      <c r="AB89" s="109" t="str">
        <f t="shared" si="92"/>
        <v/>
      </c>
      <c r="AC89" s="109" t="str">
        <f t="shared" si="92"/>
        <v/>
      </c>
      <c r="AD89" s="109" t="str">
        <f t="shared" si="92"/>
        <v/>
      </c>
      <c r="AE89" s="109" t="str">
        <f t="shared" si="92"/>
        <v/>
      </c>
      <c r="AF89" s="109" t="str">
        <f t="shared" si="92"/>
        <v/>
      </c>
      <c r="AG89" s="109" t="str">
        <f t="shared" si="92"/>
        <v/>
      </c>
      <c r="AH89" s="109" t="str">
        <f t="shared" si="92"/>
        <v/>
      </c>
      <c r="AI89" s="109" t="str">
        <f t="shared" si="93"/>
        <v/>
      </c>
      <c r="AJ89" s="109" t="str">
        <f t="shared" si="93"/>
        <v/>
      </c>
      <c r="AK89" s="109" t="str">
        <f t="shared" si="93"/>
        <v/>
      </c>
      <c r="AL89" s="109" t="str">
        <f t="shared" si="93"/>
        <v/>
      </c>
      <c r="AM89" s="109" t="str">
        <f t="shared" si="93"/>
        <v/>
      </c>
      <c r="AN89" s="109" t="str">
        <f t="shared" si="93"/>
        <v/>
      </c>
      <c r="AO89" s="109" t="str">
        <f t="shared" si="93"/>
        <v/>
      </c>
      <c r="AP89" s="109" t="str">
        <f t="shared" si="93"/>
        <v/>
      </c>
      <c r="AQ89" s="109" t="str">
        <f t="shared" si="93"/>
        <v/>
      </c>
      <c r="AR89" s="109" t="str">
        <f t="shared" si="93"/>
        <v/>
      </c>
      <c r="AS89" s="109" t="str">
        <f t="shared" si="94"/>
        <v/>
      </c>
      <c r="AT89" s="109" t="str">
        <f t="shared" si="94"/>
        <v/>
      </c>
      <c r="AU89" s="109" t="str">
        <f t="shared" si="94"/>
        <v/>
      </c>
      <c r="AV89" s="109" t="str">
        <f t="shared" si="94"/>
        <v/>
      </c>
      <c r="AW89" s="109" t="str">
        <f t="shared" si="94"/>
        <v/>
      </c>
      <c r="AX89" s="109" t="str">
        <f t="shared" si="94"/>
        <v/>
      </c>
      <c r="AY89" s="109" t="str">
        <f t="shared" si="94"/>
        <v/>
      </c>
      <c r="AZ89" s="109" t="str">
        <f t="shared" si="94"/>
        <v/>
      </c>
      <c r="BA89" s="109" t="str">
        <f t="shared" si="94"/>
        <v/>
      </c>
      <c r="BB89" s="109" t="str">
        <f t="shared" si="94"/>
        <v/>
      </c>
      <c r="BC89" s="109" t="str">
        <f t="shared" si="95"/>
        <v/>
      </c>
      <c r="BD89" s="109" t="str">
        <f t="shared" si="95"/>
        <v/>
      </c>
      <c r="BE89" s="109" t="str">
        <f t="shared" si="95"/>
        <v/>
      </c>
      <c r="BF89" s="109" t="str">
        <f t="shared" si="95"/>
        <v/>
      </c>
      <c r="BG89" s="109" t="str">
        <f t="shared" si="95"/>
        <v/>
      </c>
      <c r="BH89" s="109" t="str">
        <f t="shared" si="95"/>
        <v/>
      </c>
      <c r="BI89" s="110" t="str">
        <f t="shared" si="95"/>
        <v/>
      </c>
      <c r="BJ89" s="110" t="str">
        <f t="shared" si="95"/>
        <v/>
      </c>
      <c r="BK89" s="110" t="str">
        <f t="shared" si="95"/>
        <v/>
      </c>
      <c r="BL89" s="110" t="str">
        <f t="shared" si="95"/>
        <v/>
      </c>
      <c r="BM89" s="109" t="str">
        <f t="shared" si="96"/>
        <v/>
      </c>
      <c r="BN89" s="109" t="str">
        <f t="shared" si="96"/>
        <v/>
      </c>
      <c r="BO89" s="109" t="str">
        <f t="shared" si="96"/>
        <v/>
      </c>
      <c r="BP89" s="109" t="str">
        <f t="shared" si="96"/>
        <v/>
      </c>
      <c r="BQ89" s="109" t="str">
        <f t="shared" si="96"/>
        <v/>
      </c>
      <c r="BR89" s="109" t="str">
        <f t="shared" si="96"/>
        <v/>
      </c>
      <c r="BS89" s="109" t="str">
        <f t="shared" si="96"/>
        <v/>
      </c>
      <c r="BT89" s="109" t="str">
        <f t="shared" si="96"/>
        <v/>
      </c>
      <c r="BU89" s="109" t="str">
        <f t="shared" si="96"/>
        <v/>
      </c>
      <c r="BV89" s="109" t="str">
        <f t="shared" si="96"/>
        <v/>
      </c>
      <c r="BW89" s="109" t="str">
        <f t="shared" si="97"/>
        <v/>
      </c>
      <c r="BX89" s="109" t="str">
        <f t="shared" si="97"/>
        <v/>
      </c>
      <c r="BY89" s="109" t="str">
        <f t="shared" si="97"/>
        <v/>
      </c>
      <c r="BZ89" s="109" t="str">
        <f t="shared" si="97"/>
        <v/>
      </c>
      <c r="CA89" s="109" t="str">
        <f t="shared" si="97"/>
        <v/>
      </c>
      <c r="CB89" s="109" t="str">
        <f t="shared" si="97"/>
        <v/>
      </c>
      <c r="CC89" s="109" t="str">
        <f t="shared" si="97"/>
        <v/>
      </c>
      <c r="CD89" s="109" t="str">
        <f t="shared" si="97"/>
        <v/>
      </c>
      <c r="CE89" s="109" t="str">
        <f t="shared" si="97"/>
        <v/>
      </c>
      <c r="CF89" s="109" t="str">
        <f t="shared" si="88"/>
        <v/>
      </c>
      <c r="CG89" s="109" t="str">
        <f t="shared" si="91"/>
        <v/>
      </c>
      <c r="CH89" s="122" t="str">
        <f t="shared" si="89"/>
        <v/>
      </c>
      <c r="CI89" s="122" t="str">
        <f t="shared" si="90"/>
        <v/>
      </c>
    </row>
    <row r="90" spans="1:87" x14ac:dyDescent="0.2">
      <c r="A90" s="265"/>
      <c r="B90" s="267"/>
      <c r="C90" s="266"/>
      <c r="D90" s="267"/>
      <c r="E90" s="267"/>
      <c r="F90" s="267"/>
      <c r="G90" s="267"/>
      <c r="H90" s="267"/>
      <c r="I90" s="189" t="str">
        <f t="shared" si="76"/>
        <v/>
      </c>
      <c r="J90" s="186">
        <f t="shared" ca="1" si="77"/>
        <v>0</v>
      </c>
      <c r="K90" s="186">
        <f t="shared" ca="1" si="78"/>
        <v>0</v>
      </c>
      <c r="L90" s="186">
        <f t="shared" ca="1" si="79"/>
        <v>0</v>
      </c>
      <c r="M90" s="186">
        <f t="shared" ca="1" si="80"/>
        <v>0</v>
      </c>
      <c r="N90" s="186">
        <f t="shared" ca="1" si="81"/>
        <v>0</v>
      </c>
      <c r="O90" s="186">
        <f t="shared" si="82"/>
        <v>0</v>
      </c>
      <c r="P90" s="190" t="str">
        <f t="shared" si="83"/>
        <v xml:space="preserve"> </v>
      </c>
      <c r="Q90" s="187" t="str">
        <f t="shared" si="84"/>
        <v/>
      </c>
      <c r="R90" s="187" t="str">
        <f t="shared" si="85"/>
        <v/>
      </c>
      <c r="S90" s="188">
        <f t="shared" si="86"/>
        <v>0</v>
      </c>
      <c r="T90" s="154"/>
      <c r="V90" s="220" t="str">
        <f t="shared" si="87"/>
        <v/>
      </c>
      <c r="X90" s="9">
        <v>73</v>
      </c>
      <c r="Y90" s="126" t="str">
        <f t="shared" si="92"/>
        <v/>
      </c>
      <c r="Z90" s="109" t="str">
        <f t="shared" si="92"/>
        <v/>
      </c>
      <c r="AA90" s="109" t="str">
        <f t="shared" si="92"/>
        <v/>
      </c>
      <c r="AB90" s="109" t="str">
        <f t="shared" si="92"/>
        <v/>
      </c>
      <c r="AC90" s="109" t="str">
        <f t="shared" si="92"/>
        <v/>
      </c>
      <c r="AD90" s="109" t="str">
        <f t="shared" si="92"/>
        <v/>
      </c>
      <c r="AE90" s="109" t="str">
        <f t="shared" si="92"/>
        <v/>
      </c>
      <c r="AF90" s="109" t="str">
        <f t="shared" si="92"/>
        <v/>
      </c>
      <c r="AG90" s="109" t="str">
        <f t="shared" si="92"/>
        <v/>
      </c>
      <c r="AH90" s="109" t="str">
        <f t="shared" si="92"/>
        <v/>
      </c>
      <c r="AI90" s="109" t="str">
        <f t="shared" si="93"/>
        <v/>
      </c>
      <c r="AJ90" s="109" t="str">
        <f t="shared" si="93"/>
        <v/>
      </c>
      <c r="AK90" s="109" t="str">
        <f t="shared" si="93"/>
        <v/>
      </c>
      <c r="AL90" s="109" t="str">
        <f t="shared" si="93"/>
        <v/>
      </c>
      <c r="AM90" s="109" t="str">
        <f t="shared" si="93"/>
        <v/>
      </c>
      <c r="AN90" s="109" t="str">
        <f t="shared" si="93"/>
        <v/>
      </c>
      <c r="AO90" s="109" t="str">
        <f t="shared" si="93"/>
        <v/>
      </c>
      <c r="AP90" s="109" t="str">
        <f t="shared" si="93"/>
        <v/>
      </c>
      <c r="AQ90" s="109" t="str">
        <f t="shared" si="93"/>
        <v/>
      </c>
      <c r="AR90" s="109" t="str">
        <f t="shared" si="93"/>
        <v/>
      </c>
      <c r="AS90" s="109" t="str">
        <f t="shared" si="94"/>
        <v/>
      </c>
      <c r="AT90" s="109" t="str">
        <f t="shared" si="94"/>
        <v/>
      </c>
      <c r="AU90" s="109" t="str">
        <f t="shared" si="94"/>
        <v/>
      </c>
      <c r="AV90" s="109" t="str">
        <f t="shared" si="94"/>
        <v/>
      </c>
      <c r="AW90" s="109" t="str">
        <f t="shared" si="94"/>
        <v/>
      </c>
      <c r="AX90" s="109" t="str">
        <f t="shared" si="94"/>
        <v/>
      </c>
      <c r="AY90" s="109" t="str">
        <f t="shared" si="94"/>
        <v/>
      </c>
      <c r="AZ90" s="109" t="str">
        <f t="shared" si="94"/>
        <v/>
      </c>
      <c r="BA90" s="109" t="str">
        <f t="shared" si="94"/>
        <v/>
      </c>
      <c r="BB90" s="109" t="str">
        <f t="shared" si="94"/>
        <v/>
      </c>
      <c r="BC90" s="109" t="str">
        <f t="shared" si="95"/>
        <v/>
      </c>
      <c r="BD90" s="109" t="str">
        <f t="shared" si="95"/>
        <v/>
      </c>
      <c r="BE90" s="109" t="str">
        <f t="shared" si="95"/>
        <v/>
      </c>
      <c r="BF90" s="109" t="str">
        <f t="shared" si="95"/>
        <v/>
      </c>
      <c r="BG90" s="109" t="str">
        <f t="shared" si="95"/>
        <v/>
      </c>
      <c r="BH90" s="109" t="str">
        <f t="shared" si="95"/>
        <v/>
      </c>
      <c r="BI90" s="110" t="str">
        <f t="shared" si="95"/>
        <v/>
      </c>
      <c r="BJ90" s="110" t="str">
        <f t="shared" si="95"/>
        <v/>
      </c>
      <c r="BK90" s="110" t="str">
        <f t="shared" si="95"/>
        <v/>
      </c>
      <c r="BL90" s="110" t="str">
        <f t="shared" si="95"/>
        <v/>
      </c>
      <c r="BM90" s="109" t="str">
        <f t="shared" si="96"/>
        <v/>
      </c>
      <c r="BN90" s="109" t="str">
        <f t="shared" si="96"/>
        <v/>
      </c>
      <c r="BO90" s="109" t="str">
        <f t="shared" si="96"/>
        <v/>
      </c>
      <c r="BP90" s="109" t="str">
        <f t="shared" si="96"/>
        <v/>
      </c>
      <c r="BQ90" s="109" t="str">
        <f t="shared" si="96"/>
        <v/>
      </c>
      <c r="BR90" s="109" t="str">
        <f t="shared" si="96"/>
        <v/>
      </c>
      <c r="BS90" s="109" t="str">
        <f t="shared" si="96"/>
        <v/>
      </c>
      <c r="BT90" s="109" t="str">
        <f t="shared" si="96"/>
        <v/>
      </c>
      <c r="BU90" s="109" t="str">
        <f t="shared" si="96"/>
        <v/>
      </c>
      <c r="BV90" s="109" t="str">
        <f t="shared" si="96"/>
        <v/>
      </c>
      <c r="BW90" s="109" t="str">
        <f t="shared" si="97"/>
        <v/>
      </c>
      <c r="BX90" s="109" t="str">
        <f t="shared" si="97"/>
        <v/>
      </c>
      <c r="BY90" s="109" t="str">
        <f t="shared" si="97"/>
        <v/>
      </c>
      <c r="BZ90" s="109" t="str">
        <f t="shared" si="97"/>
        <v/>
      </c>
      <c r="CA90" s="109" t="str">
        <f t="shared" si="97"/>
        <v/>
      </c>
      <c r="CB90" s="109" t="str">
        <f t="shared" si="97"/>
        <v/>
      </c>
      <c r="CC90" s="109" t="str">
        <f t="shared" si="97"/>
        <v/>
      </c>
      <c r="CD90" s="109" t="str">
        <f t="shared" si="97"/>
        <v/>
      </c>
      <c r="CE90" s="109" t="str">
        <f t="shared" si="97"/>
        <v/>
      </c>
      <c r="CF90" s="109" t="str">
        <f t="shared" si="88"/>
        <v/>
      </c>
      <c r="CG90" s="109" t="str">
        <f t="shared" si="91"/>
        <v/>
      </c>
      <c r="CH90" s="122" t="str">
        <f t="shared" si="89"/>
        <v/>
      </c>
      <c r="CI90" s="122" t="str">
        <f t="shared" si="90"/>
        <v/>
      </c>
    </row>
    <row r="91" spans="1:87" x14ac:dyDescent="0.2">
      <c r="A91" s="265"/>
      <c r="B91" s="267"/>
      <c r="C91" s="266"/>
      <c r="D91" s="267"/>
      <c r="E91" s="267"/>
      <c r="F91" s="267"/>
      <c r="G91" s="267"/>
      <c r="H91" s="267"/>
      <c r="I91" s="189" t="str">
        <f t="shared" si="76"/>
        <v/>
      </c>
      <c r="J91" s="186">
        <f t="shared" ca="1" si="77"/>
        <v>0</v>
      </c>
      <c r="K91" s="186">
        <f t="shared" ca="1" si="78"/>
        <v>0</v>
      </c>
      <c r="L91" s="186">
        <f t="shared" ca="1" si="79"/>
        <v>0</v>
      </c>
      <c r="M91" s="186">
        <f t="shared" ca="1" si="80"/>
        <v>0</v>
      </c>
      <c r="N91" s="186">
        <f t="shared" ca="1" si="81"/>
        <v>0</v>
      </c>
      <c r="O91" s="186">
        <f t="shared" si="82"/>
        <v>0</v>
      </c>
      <c r="P91" s="190" t="str">
        <f t="shared" si="83"/>
        <v xml:space="preserve"> </v>
      </c>
      <c r="Q91" s="187" t="str">
        <f t="shared" si="84"/>
        <v/>
      </c>
      <c r="R91" s="187" t="str">
        <f t="shared" si="85"/>
        <v/>
      </c>
      <c r="S91" s="188">
        <f t="shared" si="86"/>
        <v>0</v>
      </c>
      <c r="T91" s="154"/>
      <c r="V91" s="220" t="str">
        <f t="shared" si="87"/>
        <v/>
      </c>
      <c r="X91" s="9">
        <v>74</v>
      </c>
      <c r="Y91" s="126" t="str">
        <f t="shared" si="92"/>
        <v/>
      </c>
      <c r="Z91" s="109" t="str">
        <f t="shared" si="92"/>
        <v/>
      </c>
      <c r="AA91" s="109" t="str">
        <f t="shared" si="92"/>
        <v/>
      </c>
      <c r="AB91" s="109" t="str">
        <f t="shared" si="92"/>
        <v/>
      </c>
      <c r="AC91" s="109" t="str">
        <f t="shared" si="92"/>
        <v/>
      </c>
      <c r="AD91" s="109" t="str">
        <f t="shared" si="92"/>
        <v/>
      </c>
      <c r="AE91" s="109" t="str">
        <f t="shared" si="92"/>
        <v/>
      </c>
      <c r="AF91" s="109" t="str">
        <f t="shared" si="92"/>
        <v/>
      </c>
      <c r="AG91" s="109" t="str">
        <f t="shared" si="92"/>
        <v/>
      </c>
      <c r="AH91" s="109" t="str">
        <f t="shared" si="92"/>
        <v/>
      </c>
      <c r="AI91" s="109" t="str">
        <f t="shared" si="93"/>
        <v/>
      </c>
      <c r="AJ91" s="109" t="str">
        <f t="shared" si="93"/>
        <v/>
      </c>
      <c r="AK91" s="109" t="str">
        <f t="shared" si="93"/>
        <v/>
      </c>
      <c r="AL91" s="109" t="str">
        <f t="shared" si="93"/>
        <v/>
      </c>
      <c r="AM91" s="109" t="str">
        <f t="shared" si="93"/>
        <v/>
      </c>
      <c r="AN91" s="109" t="str">
        <f t="shared" si="93"/>
        <v/>
      </c>
      <c r="AO91" s="109" t="str">
        <f t="shared" si="93"/>
        <v/>
      </c>
      <c r="AP91" s="109" t="str">
        <f t="shared" si="93"/>
        <v/>
      </c>
      <c r="AQ91" s="109" t="str">
        <f t="shared" si="93"/>
        <v/>
      </c>
      <c r="AR91" s="109" t="str">
        <f t="shared" si="93"/>
        <v/>
      </c>
      <c r="AS91" s="109" t="str">
        <f t="shared" si="94"/>
        <v/>
      </c>
      <c r="AT91" s="109" t="str">
        <f t="shared" si="94"/>
        <v/>
      </c>
      <c r="AU91" s="109" t="str">
        <f t="shared" si="94"/>
        <v/>
      </c>
      <c r="AV91" s="109" t="str">
        <f t="shared" si="94"/>
        <v/>
      </c>
      <c r="AW91" s="109" t="str">
        <f t="shared" si="94"/>
        <v/>
      </c>
      <c r="AX91" s="109" t="str">
        <f t="shared" si="94"/>
        <v/>
      </c>
      <c r="AY91" s="109" t="str">
        <f t="shared" si="94"/>
        <v/>
      </c>
      <c r="AZ91" s="109" t="str">
        <f t="shared" si="94"/>
        <v/>
      </c>
      <c r="BA91" s="109" t="str">
        <f t="shared" si="94"/>
        <v/>
      </c>
      <c r="BB91" s="109" t="str">
        <f t="shared" si="94"/>
        <v/>
      </c>
      <c r="BC91" s="109" t="str">
        <f t="shared" si="95"/>
        <v/>
      </c>
      <c r="BD91" s="109" t="str">
        <f t="shared" si="95"/>
        <v/>
      </c>
      <c r="BE91" s="109" t="str">
        <f t="shared" si="95"/>
        <v/>
      </c>
      <c r="BF91" s="109" t="str">
        <f t="shared" si="95"/>
        <v/>
      </c>
      <c r="BG91" s="109" t="str">
        <f t="shared" si="95"/>
        <v/>
      </c>
      <c r="BH91" s="109" t="str">
        <f t="shared" si="95"/>
        <v/>
      </c>
      <c r="BI91" s="110" t="str">
        <f t="shared" si="95"/>
        <v/>
      </c>
      <c r="BJ91" s="110" t="str">
        <f t="shared" si="95"/>
        <v/>
      </c>
      <c r="BK91" s="110" t="str">
        <f t="shared" si="95"/>
        <v/>
      </c>
      <c r="BL91" s="110" t="str">
        <f t="shared" si="95"/>
        <v/>
      </c>
      <c r="BM91" s="109" t="str">
        <f t="shared" si="96"/>
        <v/>
      </c>
      <c r="BN91" s="109" t="str">
        <f t="shared" si="96"/>
        <v/>
      </c>
      <c r="BO91" s="109" t="str">
        <f t="shared" si="96"/>
        <v/>
      </c>
      <c r="BP91" s="109" t="str">
        <f t="shared" si="96"/>
        <v/>
      </c>
      <c r="BQ91" s="109" t="str">
        <f t="shared" si="96"/>
        <v/>
      </c>
      <c r="BR91" s="109" t="str">
        <f t="shared" si="96"/>
        <v/>
      </c>
      <c r="BS91" s="109" t="str">
        <f t="shared" si="96"/>
        <v/>
      </c>
      <c r="BT91" s="109" t="str">
        <f t="shared" si="96"/>
        <v/>
      </c>
      <c r="BU91" s="109" t="str">
        <f t="shared" si="96"/>
        <v/>
      </c>
      <c r="BV91" s="109" t="str">
        <f t="shared" si="96"/>
        <v/>
      </c>
      <c r="BW91" s="109" t="str">
        <f t="shared" si="97"/>
        <v/>
      </c>
      <c r="BX91" s="109" t="str">
        <f t="shared" si="97"/>
        <v/>
      </c>
      <c r="BY91" s="109" t="str">
        <f t="shared" si="97"/>
        <v/>
      </c>
      <c r="BZ91" s="109" t="str">
        <f t="shared" si="97"/>
        <v/>
      </c>
      <c r="CA91" s="109" t="str">
        <f t="shared" si="97"/>
        <v/>
      </c>
      <c r="CB91" s="109" t="str">
        <f t="shared" si="97"/>
        <v/>
      </c>
      <c r="CC91" s="109" t="str">
        <f t="shared" si="97"/>
        <v/>
      </c>
      <c r="CD91" s="109" t="str">
        <f t="shared" si="97"/>
        <v/>
      </c>
      <c r="CE91" s="109" t="str">
        <f t="shared" si="97"/>
        <v/>
      </c>
      <c r="CF91" s="109" t="str">
        <f t="shared" si="88"/>
        <v/>
      </c>
      <c r="CG91" s="109" t="str">
        <f t="shared" si="91"/>
        <v/>
      </c>
      <c r="CH91" s="122" t="str">
        <f t="shared" si="89"/>
        <v/>
      </c>
      <c r="CI91" s="122" t="str">
        <f t="shared" si="90"/>
        <v/>
      </c>
    </row>
    <row r="92" spans="1:87" x14ac:dyDescent="0.2">
      <c r="A92" s="265"/>
      <c r="B92" s="267"/>
      <c r="C92" s="266"/>
      <c r="D92" s="267"/>
      <c r="E92" s="267"/>
      <c r="F92" s="267"/>
      <c r="G92" s="267"/>
      <c r="H92" s="267"/>
      <c r="I92" s="189" t="str">
        <f t="shared" si="76"/>
        <v/>
      </c>
      <c r="J92" s="186">
        <f t="shared" ca="1" si="77"/>
        <v>0</v>
      </c>
      <c r="K92" s="186">
        <f t="shared" ca="1" si="78"/>
        <v>0</v>
      </c>
      <c r="L92" s="186">
        <f t="shared" ca="1" si="79"/>
        <v>0</v>
      </c>
      <c r="M92" s="186">
        <f t="shared" ca="1" si="80"/>
        <v>0</v>
      </c>
      <c r="N92" s="186">
        <f t="shared" ca="1" si="81"/>
        <v>0</v>
      </c>
      <c r="O92" s="186">
        <f t="shared" si="82"/>
        <v>0</v>
      </c>
      <c r="P92" s="190" t="str">
        <f t="shared" si="83"/>
        <v xml:space="preserve"> </v>
      </c>
      <c r="Q92" s="187" t="str">
        <f t="shared" si="84"/>
        <v/>
      </c>
      <c r="R92" s="187" t="str">
        <f t="shared" si="85"/>
        <v/>
      </c>
      <c r="S92" s="188">
        <f t="shared" si="86"/>
        <v>0</v>
      </c>
      <c r="T92" s="154"/>
      <c r="V92" s="220" t="str">
        <f t="shared" si="87"/>
        <v/>
      </c>
      <c r="X92" s="9">
        <v>75</v>
      </c>
      <c r="Y92" s="126" t="str">
        <f t="shared" si="92"/>
        <v/>
      </c>
      <c r="Z92" s="109" t="str">
        <f t="shared" si="92"/>
        <v/>
      </c>
      <c r="AA92" s="109" t="str">
        <f t="shared" si="92"/>
        <v/>
      </c>
      <c r="AB92" s="109" t="str">
        <f t="shared" si="92"/>
        <v/>
      </c>
      <c r="AC92" s="109" t="str">
        <f t="shared" si="92"/>
        <v/>
      </c>
      <c r="AD92" s="109" t="str">
        <f t="shared" si="92"/>
        <v/>
      </c>
      <c r="AE92" s="109" t="str">
        <f t="shared" si="92"/>
        <v/>
      </c>
      <c r="AF92" s="109" t="str">
        <f t="shared" si="92"/>
        <v/>
      </c>
      <c r="AG92" s="109" t="str">
        <f t="shared" si="92"/>
        <v/>
      </c>
      <c r="AH92" s="109" t="str">
        <f t="shared" si="92"/>
        <v/>
      </c>
      <c r="AI92" s="109" t="str">
        <f t="shared" si="93"/>
        <v/>
      </c>
      <c r="AJ92" s="109" t="str">
        <f t="shared" si="93"/>
        <v/>
      </c>
      <c r="AK92" s="109" t="str">
        <f t="shared" si="93"/>
        <v/>
      </c>
      <c r="AL92" s="109" t="str">
        <f t="shared" si="93"/>
        <v/>
      </c>
      <c r="AM92" s="109" t="str">
        <f t="shared" si="93"/>
        <v/>
      </c>
      <c r="AN92" s="109" t="str">
        <f t="shared" si="93"/>
        <v/>
      </c>
      <c r="AO92" s="109" t="str">
        <f t="shared" si="93"/>
        <v/>
      </c>
      <c r="AP92" s="109" t="str">
        <f t="shared" si="93"/>
        <v/>
      </c>
      <c r="AQ92" s="109" t="str">
        <f t="shared" si="93"/>
        <v/>
      </c>
      <c r="AR92" s="109" t="str">
        <f t="shared" si="93"/>
        <v/>
      </c>
      <c r="AS92" s="109" t="str">
        <f t="shared" si="94"/>
        <v/>
      </c>
      <c r="AT92" s="109" t="str">
        <f t="shared" si="94"/>
        <v/>
      </c>
      <c r="AU92" s="109" t="str">
        <f t="shared" si="94"/>
        <v/>
      </c>
      <c r="AV92" s="109" t="str">
        <f t="shared" si="94"/>
        <v/>
      </c>
      <c r="AW92" s="109" t="str">
        <f t="shared" si="94"/>
        <v/>
      </c>
      <c r="AX92" s="109" t="str">
        <f t="shared" si="94"/>
        <v/>
      </c>
      <c r="AY92" s="109" t="str">
        <f t="shared" si="94"/>
        <v/>
      </c>
      <c r="AZ92" s="109" t="str">
        <f t="shared" si="94"/>
        <v/>
      </c>
      <c r="BA92" s="109" t="str">
        <f t="shared" si="94"/>
        <v/>
      </c>
      <c r="BB92" s="109" t="str">
        <f t="shared" si="94"/>
        <v/>
      </c>
      <c r="BC92" s="109" t="str">
        <f t="shared" si="95"/>
        <v/>
      </c>
      <c r="BD92" s="109" t="str">
        <f t="shared" si="95"/>
        <v/>
      </c>
      <c r="BE92" s="109" t="str">
        <f t="shared" si="95"/>
        <v/>
      </c>
      <c r="BF92" s="109" t="str">
        <f t="shared" si="95"/>
        <v/>
      </c>
      <c r="BG92" s="109" t="str">
        <f t="shared" si="95"/>
        <v/>
      </c>
      <c r="BH92" s="109" t="str">
        <f t="shared" si="95"/>
        <v/>
      </c>
      <c r="BI92" s="110" t="str">
        <f t="shared" si="95"/>
        <v/>
      </c>
      <c r="BJ92" s="110" t="str">
        <f t="shared" si="95"/>
        <v/>
      </c>
      <c r="BK92" s="110" t="str">
        <f t="shared" si="95"/>
        <v/>
      </c>
      <c r="BL92" s="110" t="str">
        <f t="shared" si="95"/>
        <v/>
      </c>
      <c r="BM92" s="109" t="str">
        <f t="shared" si="96"/>
        <v/>
      </c>
      <c r="BN92" s="109" t="str">
        <f t="shared" si="96"/>
        <v/>
      </c>
      <c r="BO92" s="109" t="str">
        <f t="shared" si="96"/>
        <v/>
      </c>
      <c r="BP92" s="109" t="str">
        <f t="shared" si="96"/>
        <v/>
      </c>
      <c r="BQ92" s="109" t="str">
        <f t="shared" si="96"/>
        <v/>
      </c>
      <c r="BR92" s="109" t="str">
        <f t="shared" si="96"/>
        <v/>
      </c>
      <c r="BS92" s="109" t="str">
        <f t="shared" si="96"/>
        <v/>
      </c>
      <c r="BT92" s="109" t="str">
        <f t="shared" si="96"/>
        <v/>
      </c>
      <c r="BU92" s="109" t="str">
        <f t="shared" si="96"/>
        <v/>
      </c>
      <c r="BV92" s="109" t="str">
        <f t="shared" si="96"/>
        <v/>
      </c>
      <c r="BW92" s="109" t="str">
        <f t="shared" si="97"/>
        <v/>
      </c>
      <c r="BX92" s="109" t="str">
        <f t="shared" si="97"/>
        <v/>
      </c>
      <c r="BY92" s="109" t="str">
        <f t="shared" si="97"/>
        <v/>
      </c>
      <c r="BZ92" s="109" t="str">
        <f t="shared" si="97"/>
        <v/>
      </c>
      <c r="CA92" s="109" t="str">
        <f t="shared" si="97"/>
        <v/>
      </c>
      <c r="CB92" s="109" t="str">
        <f t="shared" si="97"/>
        <v/>
      </c>
      <c r="CC92" s="109" t="str">
        <f t="shared" si="97"/>
        <v/>
      </c>
      <c r="CD92" s="109" t="str">
        <f t="shared" si="97"/>
        <v/>
      </c>
      <c r="CE92" s="109" t="str">
        <f t="shared" si="97"/>
        <v/>
      </c>
      <c r="CF92" s="109" t="str">
        <f t="shared" si="88"/>
        <v/>
      </c>
      <c r="CG92" s="109" t="str">
        <f t="shared" si="91"/>
        <v/>
      </c>
      <c r="CH92" s="122" t="str">
        <f t="shared" si="89"/>
        <v/>
      </c>
      <c r="CI92" s="122" t="str">
        <f t="shared" si="90"/>
        <v/>
      </c>
    </row>
    <row r="93" spans="1:87" x14ac:dyDescent="0.2">
      <c r="A93" s="265"/>
      <c r="B93" s="267"/>
      <c r="C93" s="266"/>
      <c r="D93" s="267"/>
      <c r="E93" s="267"/>
      <c r="F93" s="267"/>
      <c r="G93" s="267"/>
      <c r="H93" s="267"/>
      <c r="I93" s="189" t="str">
        <f t="shared" si="76"/>
        <v/>
      </c>
      <c r="J93" s="186">
        <f t="shared" ca="1" si="77"/>
        <v>0</v>
      </c>
      <c r="K93" s="186">
        <f t="shared" ca="1" si="78"/>
        <v>0</v>
      </c>
      <c r="L93" s="186">
        <f t="shared" ca="1" si="79"/>
        <v>0</v>
      </c>
      <c r="M93" s="186">
        <f t="shared" ca="1" si="80"/>
        <v>0</v>
      </c>
      <c r="N93" s="186">
        <f t="shared" ca="1" si="81"/>
        <v>0</v>
      </c>
      <c r="O93" s="186">
        <f t="shared" si="82"/>
        <v>0</v>
      </c>
      <c r="P93" s="190" t="str">
        <f t="shared" si="83"/>
        <v xml:space="preserve"> </v>
      </c>
      <c r="Q93" s="187" t="str">
        <f t="shared" si="84"/>
        <v/>
      </c>
      <c r="R93" s="187" t="str">
        <f t="shared" si="85"/>
        <v/>
      </c>
      <c r="S93" s="188">
        <f t="shared" si="86"/>
        <v>0</v>
      </c>
      <c r="T93" s="154"/>
      <c r="V93" s="220" t="str">
        <f t="shared" si="87"/>
        <v/>
      </c>
      <c r="X93" s="9">
        <v>76</v>
      </c>
      <c r="Y93" s="126" t="str">
        <f t="shared" si="92"/>
        <v/>
      </c>
      <c r="Z93" s="109" t="str">
        <f t="shared" si="92"/>
        <v/>
      </c>
      <c r="AA93" s="109" t="str">
        <f t="shared" si="92"/>
        <v/>
      </c>
      <c r="AB93" s="109" t="str">
        <f t="shared" si="92"/>
        <v/>
      </c>
      <c r="AC93" s="109" t="str">
        <f t="shared" si="92"/>
        <v/>
      </c>
      <c r="AD93" s="109" t="str">
        <f t="shared" si="92"/>
        <v/>
      </c>
      <c r="AE93" s="109" t="str">
        <f t="shared" si="92"/>
        <v/>
      </c>
      <c r="AF93" s="109" t="str">
        <f t="shared" si="92"/>
        <v/>
      </c>
      <c r="AG93" s="109" t="str">
        <f t="shared" si="92"/>
        <v/>
      </c>
      <c r="AH93" s="109" t="str">
        <f t="shared" si="92"/>
        <v/>
      </c>
      <c r="AI93" s="109" t="str">
        <f t="shared" si="93"/>
        <v/>
      </c>
      <c r="AJ93" s="109" t="str">
        <f t="shared" si="93"/>
        <v/>
      </c>
      <c r="AK93" s="109" t="str">
        <f t="shared" si="93"/>
        <v/>
      </c>
      <c r="AL93" s="109" t="str">
        <f t="shared" si="93"/>
        <v/>
      </c>
      <c r="AM93" s="109" t="str">
        <f t="shared" si="93"/>
        <v/>
      </c>
      <c r="AN93" s="109" t="str">
        <f t="shared" si="93"/>
        <v/>
      </c>
      <c r="AO93" s="109" t="str">
        <f t="shared" si="93"/>
        <v/>
      </c>
      <c r="AP93" s="109" t="str">
        <f t="shared" si="93"/>
        <v/>
      </c>
      <c r="AQ93" s="109" t="str">
        <f t="shared" si="93"/>
        <v/>
      </c>
      <c r="AR93" s="109" t="str">
        <f t="shared" si="93"/>
        <v/>
      </c>
      <c r="AS93" s="109" t="str">
        <f t="shared" si="94"/>
        <v/>
      </c>
      <c r="AT93" s="109" t="str">
        <f t="shared" si="94"/>
        <v/>
      </c>
      <c r="AU93" s="109" t="str">
        <f t="shared" si="94"/>
        <v/>
      </c>
      <c r="AV93" s="109" t="str">
        <f t="shared" si="94"/>
        <v/>
      </c>
      <c r="AW93" s="109" t="str">
        <f t="shared" si="94"/>
        <v/>
      </c>
      <c r="AX93" s="109" t="str">
        <f t="shared" si="94"/>
        <v/>
      </c>
      <c r="AY93" s="109" t="str">
        <f t="shared" si="94"/>
        <v/>
      </c>
      <c r="AZ93" s="109" t="str">
        <f t="shared" si="94"/>
        <v/>
      </c>
      <c r="BA93" s="109" t="str">
        <f t="shared" si="94"/>
        <v/>
      </c>
      <c r="BB93" s="109" t="str">
        <f t="shared" si="94"/>
        <v/>
      </c>
      <c r="BC93" s="109" t="str">
        <f t="shared" si="95"/>
        <v/>
      </c>
      <c r="BD93" s="109" t="str">
        <f t="shared" si="95"/>
        <v/>
      </c>
      <c r="BE93" s="109" t="str">
        <f t="shared" si="95"/>
        <v/>
      </c>
      <c r="BF93" s="109" t="str">
        <f t="shared" si="95"/>
        <v/>
      </c>
      <c r="BG93" s="109" t="str">
        <f t="shared" si="95"/>
        <v/>
      </c>
      <c r="BH93" s="109" t="str">
        <f t="shared" si="95"/>
        <v/>
      </c>
      <c r="BI93" s="110" t="str">
        <f t="shared" si="95"/>
        <v/>
      </c>
      <c r="BJ93" s="110" t="str">
        <f t="shared" si="95"/>
        <v/>
      </c>
      <c r="BK93" s="110" t="str">
        <f t="shared" si="95"/>
        <v/>
      </c>
      <c r="BL93" s="110" t="str">
        <f t="shared" si="95"/>
        <v/>
      </c>
      <c r="BM93" s="109" t="str">
        <f t="shared" si="96"/>
        <v/>
      </c>
      <c r="BN93" s="109" t="str">
        <f t="shared" si="96"/>
        <v/>
      </c>
      <c r="BO93" s="109" t="str">
        <f t="shared" si="96"/>
        <v/>
      </c>
      <c r="BP93" s="109" t="str">
        <f t="shared" si="96"/>
        <v/>
      </c>
      <c r="BQ93" s="109" t="str">
        <f t="shared" si="96"/>
        <v/>
      </c>
      <c r="BR93" s="109" t="str">
        <f t="shared" si="96"/>
        <v/>
      </c>
      <c r="BS93" s="109" t="str">
        <f t="shared" si="96"/>
        <v/>
      </c>
      <c r="BT93" s="109" t="str">
        <f t="shared" si="96"/>
        <v/>
      </c>
      <c r="BU93" s="109" t="str">
        <f t="shared" si="96"/>
        <v/>
      </c>
      <c r="BV93" s="109" t="str">
        <f t="shared" si="96"/>
        <v/>
      </c>
      <c r="BW93" s="109" t="str">
        <f t="shared" si="97"/>
        <v/>
      </c>
      <c r="BX93" s="109" t="str">
        <f t="shared" si="97"/>
        <v/>
      </c>
      <c r="BY93" s="109" t="str">
        <f t="shared" si="97"/>
        <v/>
      </c>
      <c r="BZ93" s="109" t="str">
        <f t="shared" si="97"/>
        <v/>
      </c>
      <c r="CA93" s="109" t="str">
        <f t="shared" si="97"/>
        <v/>
      </c>
      <c r="CB93" s="109" t="str">
        <f t="shared" si="97"/>
        <v/>
      </c>
      <c r="CC93" s="109" t="str">
        <f t="shared" si="97"/>
        <v/>
      </c>
      <c r="CD93" s="109" t="str">
        <f t="shared" si="97"/>
        <v/>
      </c>
      <c r="CE93" s="109" t="str">
        <f t="shared" si="97"/>
        <v/>
      </c>
      <c r="CF93" s="109" t="str">
        <f t="shared" si="88"/>
        <v/>
      </c>
      <c r="CG93" s="109" t="str">
        <f t="shared" si="91"/>
        <v/>
      </c>
      <c r="CH93" s="122" t="str">
        <f t="shared" si="89"/>
        <v/>
      </c>
      <c r="CI93" s="122" t="str">
        <f t="shared" si="90"/>
        <v/>
      </c>
    </row>
    <row r="94" spans="1:87" x14ac:dyDescent="0.2">
      <c r="A94" s="265"/>
      <c r="B94" s="267"/>
      <c r="C94" s="266"/>
      <c r="D94" s="267"/>
      <c r="E94" s="267"/>
      <c r="F94" s="267"/>
      <c r="G94" s="267"/>
      <c r="H94" s="267"/>
      <c r="I94" s="189" t="str">
        <f t="shared" si="76"/>
        <v/>
      </c>
      <c r="J94" s="186">
        <f t="shared" ca="1" si="77"/>
        <v>0</v>
      </c>
      <c r="K94" s="186">
        <f t="shared" ca="1" si="78"/>
        <v>0</v>
      </c>
      <c r="L94" s="186">
        <f t="shared" ca="1" si="79"/>
        <v>0</v>
      </c>
      <c r="M94" s="186">
        <f t="shared" ca="1" si="80"/>
        <v>0</v>
      </c>
      <c r="N94" s="186">
        <f t="shared" ca="1" si="81"/>
        <v>0</v>
      </c>
      <c r="O94" s="186">
        <f t="shared" si="82"/>
        <v>0</v>
      </c>
      <c r="P94" s="190" t="str">
        <f t="shared" si="83"/>
        <v xml:space="preserve"> </v>
      </c>
      <c r="Q94" s="187" t="str">
        <f t="shared" si="84"/>
        <v/>
      </c>
      <c r="R94" s="187" t="str">
        <f t="shared" si="85"/>
        <v/>
      </c>
      <c r="S94" s="188">
        <f t="shared" si="86"/>
        <v>0</v>
      </c>
      <c r="T94" s="154"/>
      <c r="V94" s="220" t="str">
        <f t="shared" si="87"/>
        <v/>
      </c>
      <c r="X94" s="9">
        <v>77</v>
      </c>
      <c r="Y94" s="126" t="str">
        <f t="shared" si="92"/>
        <v/>
      </c>
      <c r="Z94" s="109" t="str">
        <f t="shared" si="92"/>
        <v/>
      </c>
      <c r="AA94" s="109" t="str">
        <f t="shared" si="92"/>
        <v/>
      </c>
      <c r="AB94" s="109" t="str">
        <f t="shared" si="92"/>
        <v/>
      </c>
      <c r="AC94" s="109" t="str">
        <f t="shared" si="92"/>
        <v/>
      </c>
      <c r="AD94" s="109" t="str">
        <f t="shared" si="92"/>
        <v/>
      </c>
      <c r="AE94" s="109" t="str">
        <f t="shared" si="92"/>
        <v/>
      </c>
      <c r="AF94" s="109" t="str">
        <f t="shared" si="92"/>
        <v/>
      </c>
      <c r="AG94" s="109" t="str">
        <f t="shared" si="92"/>
        <v/>
      </c>
      <c r="AH94" s="109" t="str">
        <f t="shared" si="92"/>
        <v/>
      </c>
      <c r="AI94" s="109" t="str">
        <f t="shared" si="93"/>
        <v/>
      </c>
      <c r="AJ94" s="109" t="str">
        <f t="shared" si="93"/>
        <v/>
      </c>
      <c r="AK94" s="109" t="str">
        <f t="shared" si="93"/>
        <v/>
      </c>
      <c r="AL94" s="109" t="str">
        <f t="shared" si="93"/>
        <v/>
      </c>
      <c r="AM94" s="109" t="str">
        <f t="shared" si="93"/>
        <v/>
      </c>
      <c r="AN94" s="109" t="str">
        <f t="shared" si="93"/>
        <v/>
      </c>
      <c r="AO94" s="109" t="str">
        <f t="shared" si="93"/>
        <v/>
      </c>
      <c r="AP94" s="109" t="str">
        <f t="shared" si="93"/>
        <v/>
      </c>
      <c r="AQ94" s="109" t="str">
        <f t="shared" si="93"/>
        <v/>
      </c>
      <c r="AR94" s="109" t="str">
        <f t="shared" si="93"/>
        <v/>
      </c>
      <c r="AS94" s="109" t="str">
        <f t="shared" si="94"/>
        <v/>
      </c>
      <c r="AT94" s="109" t="str">
        <f t="shared" si="94"/>
        <v/>
      </c>
      <c r="AU94" s="109" t="str">
        <f t="shared" si="94"/>
        <v/>
      </c>
      <c r="AV94" s="109" t="str">
        <f t="shared" si="94"/>
        <v/>
      </c>
      <c r="AW94" s="109" t="str">
        <f t="shared" si="94"/>
        <v/>
      </c>
      <c r="AX94" s="109" t="str">
        <f t="shared" si="94"/>
        <v/>
      </c>
      <c r="AY94" s="109" t="str">
        <f t="shared" si="94"/>
        <v/>
      </c>
      <c r="AZ94" s="109" t="str">
        <f t="shared" si="94"/>
        <v/>
      </c>
      <c r="BA94" s="109" t="str">
        <f t="shared" si="94"/>
        <v/>
      </c>
      <c r="BB94" s="109" t="str">
        <f t="shared" si="94"/>
        <v/>
      </c>
      <c r="BC94" s="109" t="str">
        <f t="shared" si="95"/>
        <v/>
      </c>
      <c r="BD94" s="109" t="str">
        <f t="shared" si="95"/>
        <v/>
      </c>
      <c r="BE94" s="109" t="str">
        <f t="shared" si="95"/>
        <v/>
      </c>
      <c r="BF94" s="109" t="str">
        <f t="shared" si="95"/>
        <v/>
      </c>
      <c r="BG94" s="109" t="str">
        <f t="shared" si="95"/>
        <v/>
      </c>
      <c r="BH94" s="109" t="str">
        <f t="shared" si="95"/>
        <v/>
      </c>
      <c r="BI94" s="110" t="str">
        <f t="shared" si="95"/>
        <v/>
      </c>
      <c r="BJ94" s="110" t="str">
        <f t="shared" si="95"/>
        <v/>
      </c>
      <c r="BK94" s="110" t="str">
        <f t="shared" si="95"/>
        <v/>
      </c>
      <c r="BL94" s="110" t="str">
        <f t="shared" si="95"/>
        <v/>
      </c>
      <c r="BM94" s="109" t="str">
        <f t="shared" si="96"/>
        <v/>
      </c>
      <c r="BN94" s="109" t="str">
        <f t="shared" si="96"/>
        <v/>
      </c>
      <c r="BO94" s="109" t="str">
        <f t="shared" si="96"/>
        <v/>
      </c>
      <c r="BP94" s="109" t="str">
        <f t="shared" si="96"/>
        <v/>
      </c>
      <c r="BQ94" s="109" t="str">
        <f t="shared" si="96"/>
        <v/>
      </c>
      <c r="BR94" s="109" t="str">
        <f t="shared" si="96"/>
        <v/>
      </c>
      <c r="BS94" s="109" t="str">
        <f t="shared" si="96"/>
        <v/>
      </c>
      <c r="BT94" s="109" t="str">
        <f t="shared" si="96"/>
        <v/>
      </c>
      <c r="BU94" s="109" t="str">
        <f t="shared" si="96"/>
        <v/>
      </c>
      <c r="BV94" s="109" t="str">
        <f t="shared" si="96"/>
        <v/>
      </c>
      <c r="BW94" s="109" t="str">
        <f t="shared" si="97"/>
        <v/>
      </c>
      <c r="BX94" s="109" t="str">
        <f t="shared" si="97"/>
        <v/>
      </c>
      <c r="BY94" s="109" t="str">
        <f t="shared" si="97"/>
        <v/>
      </c>
      <c r="BZ94" s="109" t="str">
        <f t="shared" si="97"/>
        <v/>
      </c>
      <c r="CA94" s="109" t="str">
        <f t="shared" si="97"/>
        <v/>
      </c>
      <c r="CB94" s="109" t="str">
        <f t="shared" si="97"/>
        <v/>
      </c>
      <c r="CC94" s="109" t="str">
        <f t="shared" si="97"/>
        <v/>
      </c>
      <c r="CD94" s="109" t="str">
        <f t="shared" si="97"/>
        <v/>
      </c>
      <c r="CE94" s="109" t="str">
        <f t="shared" si="97"/>
        <v/>
      </c>
      <c r="CF94" s="109" t="str">
        <f t="shared" si="88"/>
        <v/>
      </c>
      <c r="CG94" s="109" t="str">
        <f t="shared" si="91"/>
        <v/>
      </c>
      <c r="CH94" s="122" t="str">
        <f t="shared" si="89"/>
        <v/>
      </c>
      <c r="CI94" s="122" t="str">
        <f t="shared" si="90"/>
        <v/>
      </c>
    </row>
    <row r="95" spans="1:87" x14ac:dyDescent="0.2">
      <c r="A95" s="265"/>
      <c r="B95" s="267"/>
      <c r="C95" s="266"/>
      <c r="D95" s="267"/>
      <c r="E95" s="267"/>
      <c r="F95" s="267"/>
      <c r="G95" s="267"/>
      <c r="H95" s="267"/>
      <c r="I95" s="189" t="str">
        <f t="shared" si="76"/>
        <v/>
      </c>
      <c r="J95" s="186">
        <f t="shared" ca="1" si="77"/>
        <v>0</v>
      </c>
      <c r="K95" s="186">
        <f t="shared" ca="1" si="78"/>
        <v>0</v>
      </c>
      <c r="L95" s="186">
        <f t="shared" ca="1" si="79"/>
        <v>0</v>
      </c>
      <c r="M95" s="186">
        <f t="shared" ca="1" si="80"/>
        <v>0</v>
      </c>
      <c r="N95" s="186">
        <f t="shared" ca="1" si="81"/>
        <v>0</v>
      </c>
      <c r="O95" s="186">
        <f t="shared" si="82"/>
        <v>0</v>
      </c>
      <c r="P95" s="190" t="str">
        <f t="shared" si="83"/>
        <v xml:space="preserve"> </v>
      </c>
      <c r="Q95" s="187" t="str">
        <f t="shared" si="84"/>
        <v/>
      </c>
      <c r="R95" s="187" t="str">
        <f t="shared" si="85"/>
        <v/>
      </c>
      <c r="S95" s="188">
        <f t="shared" si="86"/>
        <v>0</v>
      </c>
      <c r="T95" s="154"/>
      <c r="V95" s="220" t="str">
        <f t="shared" si="87"/>
        <v/>
      </c>
      <c r="X95" s="9">
        <v>78</v>
      </c>
      <c r="Y95" s="126" t="str">
        <f t="shared" si="92"/>
        <v/>
      </c>
      <c r="Z95" s="109" t="str">
        <f t="shared" si="92"/>
        <v/>
      </c>
      <c r="AA95" s="109" t="str">
        <f t="shared" si="92"/>
        <v/>
      </c>
      <c r="AB95" s="109" t="str">
        <f t="shared" si="92"/>
        <v/>
      </c>
      <c r="AC95" s="109" t="str">
        <f t="shared" si="92"/>
        <v/>
      </c>
      <c r="AD95" s="109" t="str">
        <f t="shared" si="92"/>
        <v/>
      </c>
      <c r="AE95" s="109" t="str">
        <f t="shared" si="92"/>
        <v/>
      </c>
      <c r="AF95" s="109" t="str">
        <f t="shared" si="92"/>
        <v/>
      </c>
      <c r="AG95" s="109" t="str">
        <f t="shared" si="92"/>
        <v/>
      </c>
      <c r="AH95" s="109" t="str">
        <f t="shared" si="92"/>
        <v/>
      </c>
      <c r="AI95" s="109" t="str">
        <f t="shared" si="93"/>
        <v/>
      </c>
      <c r="AJ95" s="109" t="str">
        <f t="shared" si="93"/>
        <v/>
      </c>
      <c r="AK95" s="109" t="str">
        <f t="shared" si="93"/>
        <v/>
      </c>
      <c r="AL95" s="109" t="str">
        <f t="shared" si="93"/>
        <v/>
      </c>
      <c r="AM95" s="109" t="str">
        <f t="shared" si="93"/>
        <v/>
      </c>
      <c r="AN95" s="109" t="str">
        <f t="shared" si="93"/>
        <v/>
      </c>
      <c r="AO95" s="109" t="str">
        <f t="shared" si="93"/>
        <v/>
      </c>
      <c r="AP95" s="109" t="str">
        <f t="shared" si="93"/>
        <v/>
      </c>
      <c r="AQ95" s="109" t="str">
        <f t="shared" si="93"/>
        <v/>
      </c>
      <c r="AR95" s="109" t="str">
        <f t="shared" si="93"/>
        <v/>
      </c>
      <c r="AS95" s="109" t="str">
        <f t="shared" si="94"/>
        <v/>
      </c>
      <c r="AT95" s="109" t="str">
        <f t="shared" si="94"/>
        <v/>
      </c>
      <c r="AU95" s="109" t="str">
        <f t="shared" si="94"/>
        <v/>
      </c>
      <c r="AV95" s="109" t="str">
        <f t="shared" si="94"/>
        <v/>
      </c>
      <c r="AW95" s="109" t="str">
        <f t="shared" si="94"/>
        <v/>
      </c>
      <c r="AX95" s="109" t="str">
        <f t="shared" si="94"/>
        <v/>
      </c>
      <c r="AY95" s="109" t="str">
        <f t="shared" si="94"/>
        <v/>
      </c>
      <c r="AZ95" s="109" t="str">
        <f t="shared" si="94"/>
        <v/>
      </c>
      <c r="BA95" s="109" t="str">
        <f t="shared" si="94"/>
        <v/>
      </c>
      <c r="BB95" s="109" t="str">
        <f t="shared" si="94"/>
        <v/>
      </c>
      <c r="BC95" s="109" t="str">
        <f t="shared" si="95"/>
        <v/>
      </c>
      <c r="BD95" s="109" t="str">
        <f t="shared" si="95"/>
        <v/>
      </c>
      <c r="BE95" s="109" t="str">
        <f t="shared" si="95"/>
        <v/>
      </c>
      <c r="BF95" s="109" t="str">
        <f t="shared" si="95"/>
        <v/>
      </c>
      <c r="BG95" s="109" t="str">
        <f t="shared" si="95"/>
        <v/>
      </c>
      <c r="BH95" s="109" t="str">
        <f t="shared" si="95"/>
        <v/>
      </c>
      <c r="BI95" s="110" t="str">
        <f t="shared" si="95"/>
        <v/>
      </c>
      <c r="BJ95" s="110" t="str">
        <f t="shared" si="95"/>
        <v/>
      </c>
      <c r="BK95" s="110" t="str">
        <f t="shared" si="95"/>
        <v/>
      </c>
      <c r="BL95" s="110" t="str">
        <f t="shared" si="95"/>
        <v/>
      </c>
      <c r="BM95" s="109" t="str">
        <f t="shared" si="96"/>
        <v/>
      </c>
      <c r="BN95" s="109" t="str">
        <f t="shared" si="96"/>
        <v/>
      </c>
      <c r="BO95" s="109" t="str">
        <f t="shared" si="96"/>
        <v/>
      </c>
      <c r="BP95" s="109" t="str">
        <f t="shared" si="96"/>
        <v/>
      </c>
      <c r="BQ95" s="109" t="str">
        <f t="shared" si="96"/>
        <v/>
      </c>
      <c r="BR95" s="109" t="str">
        <f t="shared" si="96"/>
        <v/>
      </c>
      <c r="BS95" s="109" t="str">
        <f t="shared" si="96"/>
        <v/>
      </c>
      <c r="BT95" s="109" t="str">
        <f t="shared" si="96"/>
        <v/>
      </c>
      <c r="BU95" s="109" t="str">
        <f t="shared" si="96"/>
        <v/>
      </c>
      <c r="BV95" s="109" t="str">
        <f t="shared" si="96"/>
        <v/>
      </c>
      <c r="BW95" s="109" t="str">
        <f t="shared" si="97"/>
        <v/>
      </c>
      <c r="BX95" s="109" t="str">
        <f t="shared" si="97"/>
        <v/>
      </c>
      <c r="BY95" s="109" t="str">
        <f t="shared" si="97"/>
        <v/>
      </c>
      <c r="BZ95" s="109" t="str">
        <f t="shared" si="97"/>
        <v/>
      </c>
      <c r="CA95" s="109" t="str">
        <f t="shared" si="97"/>
        <v/>
      </c>
      <c r="CB95" s="109" t="str">
        <f t="shared" si="97"/>
        <v/>
      </c>
      <c r="CC95" s="109" t="str">
        <f t="shared" si="97"/>
        <v/>
      </c>
      <c r="CD95" s="109" t="str">
        <f t="shared" si="97"/>
        <v/>
      </c>
      <c r="CE95" s="109" t="str">
        <f t="shared" si="97"/>
        <v/>
      </c>
      <c r="CF95" s="109" t="str">
        <f t="shared" si="88"/>
        <v/>
      </c>
      <c r="CG95" s="109" t="str">
        <f t="shared" si="91"/>
        <v/>
      </c>
      <c r="CH95" s="122" t="str">
        <f t="shared" si="89"/>
        <v/>
      </c>
      <c r="CI95" s="122" t="str">
        <f t="shared" si="90"/>
        <v/>
      </c>
    </row>
    <row r="96" spans="1:87" x14ac:dyDescent="0.2">
      <c r="A96" s="265"/>
      <c r="B96" s="267"/>
      <c r="C96" s="266"/>
      <c r="D96" s="267"/>
      <c r="E96" s="267"/>
      <c r="F96" s="267"/>
      <c r="G96" s="267"/>
      <c r="H96" s="267"/>
      <c r="I96" s="189" t="str">
        <f t="shared" si="76"/>
        <v/>
      </c>
      <c r="J96" s="186">
        <f t="shared" ca="1" si="77"/>
        <v>0</v>
      </c>
      <c r="K96" s="186">
        <f t="shared" ca="1" si="78"/>
        <v>0</v>
      </c>
      <c r="L96" s="186">
        <f t="shared" ca="1" si="79"/>
        <v>0</v>
      </c>
      <c r="M96" s="186">
        <f t="shared" ca="1" si="80"/>
        <v>0</v>
      </c>
      <c r="N96" s="186">
        <f t="shared" ca="1" si="81"/>
        <v>0</v>
      </c>
      <c r="O96" s="186">
        <f t="shared" si="82"/>
        <v>0</v>
      </c>
      <c r="P96" s="190" t="str">
        <f t="shared" si="83"/>
        <v xml:space="preserve"> </v>
      </c>
      <c r="Q96" s="187" t="str">
        <f t="shared" si="84"/>
        <v/>
      </c>
      <c r="R96" s="187" t="str">
        <f t="shared" si="85"/>
        <v/>
      </c>
      <c r="S96" s="188">
        <f t="shared" si="86"/>
        <v>0</v>
      </c>
      <c r="T96" s="154"/>
      <c r="V96" s="220" t="str">
        <f t="shared" si="87"/>
        <v/>
      </c>
      <c r="X96" s="9">
        <v>79</v>
      </c>
      <c r="Y96" s="126" t="str">
        <f t="shared" si="92"/>
        <v/>
      </c>
      <c r="Z96" s="109" t="str">
        <f t="shared" si="92"/>
        <v/>
      </c>
      <c r="AA96" s="109" t="str">
        <f t="shared" si="92"/>
        <v/>
      </c>
      <c r="AB96" s="109" t="str">
        <f t="shared" si="92"/>
        <v/>
      </c>
      <c r="AC96" s="109" t="str">
        <f t="shared" si="92"/>
        <v/>
      </c>
      <c r="AD96" s="109" t="str">
        <f t="shared" si="92"/>
        <v/>
      </c>
      <c r="AE96" s="109" t="str">
        <f t="shared" si="92"/>
        <v/>
      </c>
      <c r="AF96" s="109" t="str">
        <f t="shared" si="92"/>
        <v/>
      </c>
      <c r="AG96" s="109" t="str">
        <f t="shared" si="92"/>
        <v/>
      </c>
      <c r="AH96" s="109" t="str">
        <f t="shared" si="92"/>
        <v/>
      </c>
      <c r="AI96" s="109" t="str">
        <f t="shared" si="93"/>
        <v/>
      </c>
      <c r="AJ96" s="109" t="str">
        <f t="shared" si="93"/>
        <v/>
      </c>
      <c r="AK96" s="109" t="str">
        <f t="shared" si="93"/>
        <v/>
      </c>
      <c r="AL96" s="109" t="str">
        <f t="shared" si="93"/>
        <v/>
      </c>
      <c r="AM96" s="109" t="str">
        <f t="shared" si="93"/>
        <v/>
      </c>
      <c r="AN96" s="109" t="str">
        <f t="shared" si="93"/>
        <v/>
      </c>
      <c r="AO96" s="109" t="str">
        <f t="shared" si="93"/>
        <v/>
      </c>
      <c r="AP96" s="109" t="str">
        <f t="shared" si="93"/>
        <v/>
      </c>
      <c r="AQ96" s="109" t="str">
        <f t="shared" si="93"/>
        <v/>
      </c>
      <c r="AR96" s="109" t="str">
        <f t="shared" si="93"/>
        <v/>
      </c>
      <c r="AS96" s="109" t="str">
        <f t="shared" si="94"/>
        <v/>
      </c>
      <c r="AT96" s="109" t="str">
        <f t="shared" si="94"/>
        <v/>
      </c>
      <c r="AU96" s="109" t="str">
        <f t="shared" si="94"/>
        <v/>
      </c>
      <c r="AV96" s="109" t="str">
        <f t="shared" si="94"/>
        <v/>
      </c>
      <c r="AW96" s="109" t="str">
        <f t="shared" si="94"/>
        <v/>
      </c>
      <c r="AX96" s="109" t="str">
        <f t="shared" si="94"/>
        <v/>
      </c>
      <c r="AY96" s="109" t="str">
        <f t="shared" si="94"/>
        <v/>
      </c>
      <c r="AZ96" s="109" t="str">
        <f t="shared" si="94"/>
        <v/>
      </c>
      <c r="BA96" s="109" t="str">
        <f t="shared" si="94"/>
        <v/>
      </c>
      <c r="BB96" s="109" t="str">
        <f t="shared" si="94"/>
        <v/>
      </c>
      <c r="BC96" s="109" t="str">
        <f t="shared" si="95"/>
        <v/>
      </c>
      <c r="BD96" s="109" t="str">
        <f t="shared" si="95"/>
        <v/>
      </c>
      <c r="BE96" s="109" t="str">
        <f t="shared" si="95"/>
        <v/>
      </c>
      <c r="BF96" s="109" t="str">
        <f t="shared" si="95"/>
        <v/>
      </c>
      <c r="BG96" s="109" t="str">
        <f t="shared" si="95"/>
        <v/>
      </c>
      <c r="BH96" s="109" t="str">
        <f t="shared" si="95"/>
        <v/>
      </c>
      <c r="BI96" s="110" t="str">
        <f t="shared" si="95"/>
        <v/>
      </c>
      <c r="BJ96" s="110" t="str">
        <f t="shared" si="95"/>
        <v/>
      </c>
      <c r="BK96" s="110" t="str">
        <f t="shared" si="95"/>
        <v/>
      </c>
      <c r="BL96" s="110" t="str">
        <f t="shared" si="95"/>
        <v/>
      </c>
      <c r="BM96" s="109" t="str">
        <f t="shared" si="96"/>
        <v/>
      </c>
      <c r="BN96" s="109" t="str">
        <f t="shared" si="96"/>
        <v/>
      </c>
      <c r="BO96" s="109" t="str">
        <f t="shared" si="96"/>
        <v/>
      </c>
      <c r="BP96" s="109" t="str">
        <f t="shared" si="96"/>
        <v/>
      </c>
      <c r="BQ96" s="109" t="str">
        <f t="shared" si="96"/>
        <v/>
      </c>
      <c r="BR96" s="109" t="str">
        <f t="shared" si="96"/>
        <v/>
      </c>
      <c r="BS96" s="109" t="str">
        <f t="shared" si="96"/>
        <v/>
      </c>
      <c r="BT96" s="109" t="str">
        <f t="shared" si="96"/>
        <v/>
      </c>
      <c r="BU96" s="109" t="str">
        <f t="shared" si="96"/>
        <v/>
      </c>
      <c r="BV96" s="109" t="str">
        <f t="shared" si="96"/>
        <v/>
      </c>
      <c r="BW96" s="109" t="str">
        <f t="shared" si="97"/>
        <v/>
      </c>
      <c r="BX96" s="109" t="str">
        <f t="shared" si="97"/>
        <v/>
      </c>
      <c r="BY96" s="109" t="str">
        <f t="shared" si="97"/>
        <v/>
      </c>
      <c r="BZ96" s="109" t="str">
        <f t="shared" si="97"/>
        <v/>
      </c>
      <c r="CA96" s="109" t="str">
        <f t="shared" si="97"/>
        <v/>
      </c>
      <c r="CB96" s="109" t="str">
        <f t="shared" si="97"/>
        <v/>
      </c>
      <c r="CC96" s="109" t="str">
        <f t="shared" si="97"/>
        <v/>
      </c>
      <c r="CD96" s="109" t="str">
        <f t="shared" si="97"/>
        <v/>
      </c>
      <c r="CE96" s="109" t="str">
        <f t="shared" si="97"/>
        <v/>
      </c>
      <c r="CF96" s="109" t="str">
        <f t="shared" si="88"/>
        <v/>
      </c>
      <c r="CG96" s="109" t="str">
        <f t="shared" si="91"/>
        <v/>
      </c>
      <c r="CH96" s="122" t="str">
        <f t="shared" si="89"/>
        <v/>
      </c>
      <c r="CI96" s="122" t="str">
        <f t="shared" si="90"/>
        <v/>
      </c>
    </row>
    <row r="97" spans="1:87" x14ac:dyDescent="0.2">
      <c r="A97" s="265"/>
      <c r="B97" s="267"/>
      <c r="C97" s="266"/>
      <c r="D97" s="267"/>
      <c r="E97" s="267"/>
      <c r="F97" s="267"/>
      <c r="G97" s="267"/>
      <c r="H97" s="267"/>
      <c r="I97" s="189" t="str">
        <f t="shared" si="76"/>
        <v/>
      </c>
      <c r="J97" s="186">
        <f t="shared" ca="1" si="77"/>
        <v>0</v>
      </c>
      <c r="K97" s="186">
        <f t="shared" ca="1" si="78"/>
        <v>0</v>
      </c>
      <c r="L97" s="186">
        <f t="shared" ca="1" si="79"/>
        <v>0</v>
      </c>
      <c r="M97" s="186">
        <f t="shared" ca="1" si="80"/>
        <v>0</v>
      </c>
      <c r="N97" s="186">
        <f t="shared" ca="1" si="81"/>
        <v>0</v>
      </c>
      <c r="O97" s="186">
        <f t="shared" si="82"/>
        <v>0</v>
      </c>
      <c r="P97" s="190" t="str">
        <f t="shared" si="83"/>
        <v xml:space="preserve"> </v>
      </c>
      <c r="Q97" s="187" t="str">
        <f t="shared" si="84"/>
        <v/>
      </c>
      <c r="R97" s="187" t="str">
        <f t="shared" si="85"/>
        <v/>
      </c>
      <c r="S97" s="188">
        <f t="shared" si="86"/>
        <v>0</v>
      </c>
      <c r="T97" s="154"/>
      <c r="V97" s="220" t="str">
        <f t="shared" si="87"/>
        <v/>
      </c>
      <c r="X97" s="9">
        <v>80</v>
      </c>
      <c r="Y97" s="126" t="str">
        <f t="shared" si="92"/>
        <v/>
      </c>
      <c r="Z97" s="109" t="str">
        <f t="shared" si="92"/>
        <v/>
      </c>
      <c r="AA97" s="109" t="str">
        <f t="shared" si="92"/>
        <v/>
      </c>
      <c r="AB97" s="109" t="str">
        <f t="shared" si="92"/>
        <v/>
      </c>
      <c r="AC97" s="109" t="str">
        <f t="shared" si="92"/>
        <v/>
      </c>
      <c r="AD97" s="109" t="str">
        <f t="shared" si="92"/>
        <v/>
      </c>
      <c r="AE97" s="109" t="str">
        <f t="shared" si="92"/>
        <v/>
      </c>
      <c r="AF97" s="109" t="str">
        <f t="shared" si="92"/>
        <v/>
      </c>
      <c r="AG97" s="109" t="str">
        <f t="shared" si="92"/>
        <v/>
      </c>
      <c r="AH97" s="109" t="str">
        <f t="shared" si="92"/>
        <v/>
      </c>
      <c r="AI97" s="109" t="str">
        <f t="shared" si="93"/>
        <v/>
      </c>
      <c r="AJ97" s="109" t="str">
        <f t="shared" si="93"/>
        <v/>
      </c>
      <c r="AK97" s="109" t="str">
        <f t="shared" si="93"/>
        <v/>
      </c>
      <c r="AL97" s="109" t="str">
        <f t="shared" si="93"/>
        <v/>
      </c>
      <c r="AM97" s="109" t="str">
        <f t="shared" si="93"/>
        <v/>
      </c>
      <c r="AN97" s="109" t="str">
        <f t="shared" si="93"/>
        <v/>
      </c>
      <c r="AO97" s="109" t="str">
        <f t="shared" si="93"/>
        <v/>
      </c>
      <c r="AP97" s="109" t="str">
        <f t="shared" si="93"/>
        <v/>
      </c>
      <c r="AQ97" s="109" t="str">
        <f t="shared" si="93"/>
        <v/>
      </c>
      <c r="AR97" s="109" t="str">
        <f t="shared" si="93"/>
        <v/>
      </c>
      <c r="AS97" s="109" t="str">
        <f t="shared" si="94"/>
        <v/>
      </c>
      <c r="AT97" s="109" t="str">
        <f t="shared" si="94"/>
        <v/>
      </c>
      <c r="AU97" s="109" t="str">
        <f t="shared" si="94"/>
        <v/>
      </c>
      <c r="AV97" s="109" t="str">
        <f t="shared" si="94"/>
        <v/>
      </c>
      <c r="AW97" s="109" t="str">
        <f t="shared" si="94"/>
        <v/>
      </c>
      <c r="AX97" s="109" t="str">
        <f t="shared" si="94"/>
        <v/>
      </c>
      <c r="AY97" s="109" t="str">
        <f t="shared" si="94"/>
        <v/>
      </c>
      <c r="AZ97" s="109" t="str">
        <f t="shared" si="94"/>
        <v/>
      </c>
      <c r="BA97" s="109" t="str">
        <f t="shared" si="94"/>
        <v/>
      </c>
      <c r="BB97" s="109" t="str">
        <f t="shared" si="94"/>
        <v/>
      </c>
      <c r="BC97" s="109" t="str">
        <f t="shared" si="95"/>
        <v/>
      </c>
      <c r="BD97" s="109" t="str">
        <f t="shared" si="95"/>
        <v/>
      </c>
      <c r="BE97" s="109" t="str">
        <f t="shared" si="95"/>
        <v/>
      </c>
      <c r="BF97" s="109" t="str">
        <f t="shared" si="95"/>
        <v/>
      </c>
      <c r="BG97" s="109" t="str">
        <f t="shared" si="95"/>
        <v/>
      </c>
      <c r="BH97" s="109" t="str">
        <f t="shared" si="95"/>
        <v/>
      </c>
      <c r="BI97" s="110" t="str">
        <f t="shared" si="95"/>
        <v/>
      </c>
      <c r="BJ97" s="110" t="str">
        <f t="shared" si="95"/>
        <v/>
      </c>
      <c r="BK97" s="110" t="str">
        <f t="shared" si="95"/>
        <v/>
      </c>
      <c r="BL97" s="110" t="str">
        <f t="shared" si="95"/>
        <v/>
      </c>
      <c r="BM97" s="109" t="str">
        <f t="shared" si="96"/>
        <v/>
      </c>
      <c r="BN97" s="109" t="str">
        <f t="shared" si="96"/>
        <v/>
      </c>
      <c r="BO97" s="109" t="str">
        <f t="shared" si="96"/>
        <v/>
      </c>
      <c r="BP97" s="109" t="str">
        <f t="shared" si="96"/>
        <v/>
      </c>
      <c r="BQ97" s="109" t="str">
        <f t="shared" si="96"/>
        <v/>
      </c>
      <c r="BR97" s="109" t="str">
        <f t="shared" si="96"/>
        <v/>
      </c>
      <c r="BS97" s="109" t="str">
        <f t="shared" si="96"/>
        <v/>
      </c>
      <c r="BT97" s="109" t="str">
        <f t="shared" si="96"/>
        <v/>
      </c>
      <c r="BU97" s="109" t="str">
        <f t="shared" si="96"/>
        <v/>
      </c>
      <c r="BV97" s="109" t="str">
        <f t="shared" si="96"/>
        <v/>
      </c>
      <c r="BW97" s="109" t="str">
        <f t="shared" si="97"/>
        <v/>
      </c>
      <c r="BX97" s="109" t="str">
        <f t="shared" si="97"/>
        <v/>
      </c>
      <c r="BY97" s="109" t="str">
        <f t="shared" si="97"/>
        <v/>
      </c>
      <c r="BZ97" s="109" t="str">
        <f t="shared" si="97"/>
        <v/>
      </c>
      <c r="CA97" s="109" t="str">
        <f t="shared" si="97"/>
        <v/>
      </c>
      <c r="CB97" s="109" t="str">
        <f t="shared" si="97"/>
        <v/>
      </c>
      <c r="CC97" s="109" t="str">
        <f t="shared" si="97"/>
        <v/>
      </c>
      <c r="CD97" s="109" t="str">
        <f t="shared" si="97"/>
        <v/>
      </c>
      <c r="CE97" s="109" t="str">
        <f t="shared" si="97"/>
        <v/>
      </c>
      <c r="CF97" s="109" t="str">
        <f t="shared" si="88"/>
        <v/>
      </c>
      <c r="CG97" s="109" t="str">
        <f t="shared" si="91"/>
        <v/>
      </c>
      <c r="CH97" s="122" t="str">
        <f t="shared" si="89"/>
        <v/>
      </c>
      <c r="CI97" s="122" t="str">
        <f t="shared" si="90"/>
        <v/>
      </c>
    </row>
    <row r="98" spans="1:87" x14ac:dyDescent="0.2">
      <c r="A98" s="265"/>
      <c r="B98" s="267"/>
      <c r="C98" s="266"/>
      <c r="D98" s="267"/>
      <c r="E98" s="267"/>
      <c r="F98" s="267"/>
      <c r="G98" s="267"/>
      <c r="H98" s="267"/>
      <c r="I98" s="189" t="str">
        <f t="shared" si="76"/>
        <v/>
      </c>
      <c r="J98" s="186">
        <f t="shared" ca="1" si="77"/>
        <v>0</v>
      </c>
      <c r="K98" s="186">
        <f t="shared" ca="1" si="78"/>
        <v>0</v>
      </c>
      <c r="L98" s="186">
        <f t="shared" ca="1" si="79"/>
        <v>0</v>
      </c>
      <c r="M98" s="186">
        <f t="shared" ca="1" si="80"/>
        <v>0</v>
      </c>
      <c r="N98" s="186">
        <f t="shared" ca="1" si="81"/>
        <v>0</v>
      </c>
      <c r="O98" s="186">
        <f t="shared" si="82"/>
        <v>0</v>
      </c>
      <c r="P98" s="190" t="str">
        <f t="shared" si="83"/>
        <v xml:space="preserve"> </v>
      </c>
      <c r="Q98" s="187" t="str">
        <f t="shared" si="84"/>
        <v/>
      </c>
      <c r="R98" s="187" t="str">
        <f t="shared" si="85"/>
        <v/>
      </c>
      <c r="S98" s="188">
        <f t="shared" si="86"/>
        <v>0</v>
      </c>
      <c r="T98" s="154"/>
      <c r="V98" s="220" t="str">
        <f t="shared" si="87"/>
        <v/>
      </c>
      <c r="X98" s="9">
        <v>81</v>
      </c>
      <c r="Y98" s="126" t="str">
        <f t="shared" ref="Y98:AH107" si="98">IF($C98="","",VLOOKUP($C98,ListPrice,Y$15,FALSE))</f>
        <v/>
      </c>
      <c r="Z98" s="109" t="str">
        <f t="shared" si="98"/>
        <v/>
      </c>
      <c r="AA98" s="109" t="str">
        <f t="shared" si="98"/>
        <v/>
      </c>
      <c r="AB98" s="109" t="str">
        <f t="shared" si="98"/>
        <v/>
      </c>
      <c r="AC98" s="109" t="str">
        <f t="shared" si="98"/>
        <v/>
      </c>
      <c r="AD98" s="109" t="str">
        <f t="shared" si="98"/>
        <v/>
      </c>
      <c r="AE98" s="109" t="str">
        <f t="shared" si="98"/>
        <v/>
      </c>
      <c r="AF98" s="109" t="str">
        <f t="shared" si="98"/>
        <v/>
      </c>
      <c r="AG98" s="109" t="str">
        <f t="shared" si="98"/>
        <v/>
      </c>
      <c r="AH98" s="109" t="str">
        <f t="shared" si="98"/>
        <v/>
      </c>
      <c r="AI98" s="109" t="str">
        <f t="shared" ref="AI98:AR107" si="99">IF($C98="","",VLOOKUP($C98,ListPrice,AI$15,FALSE))</f>
        <v/>
      </c>
      <c r="AJ98" s="109" t="str">
        <f t="shared" si="99"/>
        <v/>
      </c>
      <c r="AK98" s="109" t="str">
        <f t="shared" si="99"/>
        <v/>
      </c>
      <c r="AL98" s="109" t="str">
        <f t="shared" si="99"/>
        <v/>
      </c>
      <c r="AM98" s="109" t="str">
        <f t="shared" si="99"/>
        <v/>
      </c>
      <c r="AN98" s="109" t="str">
        <f t="shared" si="99"/>
        <v/>
      </c>
      <c r="AO98" s="109" t="str">
        <f t="shared" si="99"/>
        <v/>
      </c>
      <c r="AP98" s="109" t="str">
        <f t="shared" si="99"/>
        <v/>
      </c>
      <c r="AQ98" s="109" t="str">
        <f t="shared" si="99"/>
        <v/>
      </c>
      <c r="AR98" s="109" t="str">
        <f t="shared" si="99"/>
        <v/>
      </c>
      <c r="AS98" s="109" t="str">
        <f t="shared" ref="AS98:BB107" si="100">IF($C98="","",VLOOKUP($C98,ListPrice,AS$15,FALSE))</f>
        <v/>
      </c>
      <c r="AT98" s="109" t="str">
        <f t="shared" si="100"/>
        <v/>
      </c>
      <c r="AU98" s="109" t="str">
        <f t="shared" si="100"/>
        <v/>
      </c>
      <c r="AV98" s="109" t="str">
        <f t="shared" si="100"/>
        <v/>
      </c>
      <c r="AW98" s="109" t="str">
        <f t="shared" si="100"/>
        <v/>
      </c>
      <c r="AX98" s="109" t="str">
        <f t="shared" si="100"/>
        <v/>
      </c>
      <c r="AY98" s="109" t="str">
        <f t="shared" si="100"/>
        <v/>
      </c>
      <c r="AZ98" s="109" t="str">
        <f t="shared" si="100"/>
        <v/>
      </c>
      <c r="BA98" s="109" t="str">
        <f t="shared" si="100"/>
        <v/>
      </c>
      <c r="BB98" s="109" t="str">
        <f t="shared" si="100"/>
        <v/>
      </c>
      <c r="BC98" s="109" t="str">
        <f t="shared" ref="BC98:BL107" si="101">IF($C98="","",VLOOKUP($C98,ListPrice,BC$15,FALSE))</f>
        <v/>
      </c>
      <c r="BD98" s="109" t="str">
        <f t="shared" si="101"/>
        <v/>
      </c>
      <c r="BE98" s="109" t="str">
        <f t="shared" si="101"/>
        <v/>
      </c>
      <c r="BF98" s="109" t="str">
        <f t="shared" si="101"/>
        <v/>
      </c>
      <c r="BG98" s="109" t="str">
        <f t="shared" si="101"/>
        <v/>
      </c>
      <c r="BH98" s="109" t="str">
        <f t="shared" si="101"/>
        <v/>
      </c>
      <c r="BI98" s="110" t="str">
        <f t="shared" si="101"/>
        <v/>
      </c>
      <c r="BJ98" s="110" t="str">
        <f t="shared" si="101"/>
        <v/>
      </c>
      <c r="BK98" s="110" t="str">
        <f t="shared" si="101"/>
        <v/>
      </c>
      <c r="BL98" s="110" t="str">
        <f t="shared" si="101"/>
        <v/>
      </c>
      <c r="BM98" s="109" t="str">
        <f t="shared" ref="BM98:BV107" si="102">IF($C98="","",VLOOKUP($C98,ListPrice,BM$15,FALSE))</f>
        <v/>
      </c>
      <c r="BN98" s="109" t="str">
        <f t="shared" si="102"/>
        <v/>
      </c>
      <c r="BO98" s="109" t="str">
        <f t="shared" si="102"/>
        <v/>
      </c>
      <c r="BP98" s="109" t="str">
        <f t="shared" si="102"/>
        <v/>
      </c>
      <c r="BQ98" s="109" t="str">
        <f t="shared" si="102"/>
        <v/>
      </c>
      <c r="BR98" s="109" t="str">
        <f t="shared" si="102"/>
        <v/>
      </c>
      <c r="BS98" s="109" t="str">
        <f t="shared" si="102"/>
        <v/>
      </c>
      <c r="BT98" s="109" t="str">
        <f t="shared" si="102"/>
        <v/>
      </c>
      <c r="BU98" s="109" t="str">
        <f t="shared" si="102"/>
        <v/>
      </c>
      <c r="BV98" s="109" t="str">
        <f t="shared" si="102"/>
        <v/>
      </c>
      <c r="BW98" s="109" t="str">
        <f t="shared" ref="BW98:CE107" si="103">IF($C98="","",VLOOKUP($C98,ListPrice,BW$15,FALSE))</f>
        <v/>
      </c>
      <c r="BX98" s="109" t="str">
        <f t="shared" si="103"/>
        <v/>
      </c>
      <c r="BY98" s="109" t="str">
        <f t="shared" si="103"/>
        <v/>
      </c>
      <c r="BZ98" s="109" t="str">
        <f t="shared" si="103"/>
        <v/>
      </c>
      <c r="CA98" s="109" t="str">
        <f t="shared" si="103"/>
        <v/>
      </c>
      <c r="CB98" s="109" t="str">
        <f t="shared" si="103"/>
        <v/>
      </c>
      <c r="CC98" s="109" t="str">
        <f t="shared" si="103"/>
        <v/>
      </c>
      <c r="CD98" s="109" t="str">
        <f t="shared" si="103"/>
        <v/>
      </c>
      <c r="CE98" s="109" t="str">
        <f t="shared" si="103"/>
        <v/>
      </c>
      <c r="CF98" s="109" t="str">
        <f t="shared" si="88"/>
        <v/>
      </c>
      <c r="CG98" s="109" t="str">
        <f t="shared" si="91"/>
        <v/>
      </c>
      <c r="CH98" s="122" t="str">
        <f t="shared" si="89"/>
        <v/>
      </c>
      <c r="CI98" s="122" t="str">
        <f t="shared" si="90"/>
        <v/>
      </c>
    </row>
    <row r="99" spans="1:87" x14ac:dyDescent="0.2">
      <c r="A99" s="265"/>
      <c r="B99" s="267"/>
      <c r="C99" s="266"/>
      <c r="D99" s="267"/>
      <c r="E99" s="267"/>
      <c r="F99" s="267"/>
      <c r="G99" s="267"/>
      <c r="H99" s="267"/>
      <c r="I99" s="189" t="str">
        <f t="shared" si="76"/>
        <v/>
      </c>
      <c r="J99" s="186">
        <f t="shared" ca="1" si="77"/>
        <v>0</v>
      </c>
      <c r="K99" s="186">
        <f t="shared" ca="1" si="78"/>
        <v>0</v>
      </c>
      <c r="L99" s="186">
        <f t="shared" ca="1" si="79"/>
        <v>0</v>
      </c>
      <c r="M99" s="186">
        <f t="shared" ca="1" si="80"/>
        <v>0</v>
      </c>
      <c r="N99" s="186">
        <f t="shared" ca="1" si="81"/>
        <v>0</v>
      </c>
      <c r="O99" s="186">
        <f t="shared" si="82"/>
        <v>0</v>
      </c>
      <c r="P99" s="190" t="str">
        <f t="shared" si="83"/>
        <v xml:space="preserve"> </v>
      </c>
      <c r="Q99" s="187" t="str">
        <f t="shared" si="84"/>
        <v/>
      </c>
      <c r="R99" s="187" t="str">
        <f t="shared" si="85"/>
        <v/>
      </c>
      <c r="S99" s="188">
        <f t="shared" si="86"/>
        <v>0</v>
      </c>
      <c r="T99" s="154"/>
      <c r="V99" s="220" t="str">
        <f t="shared" si="87"/>
        <v/>
      </c>
      <c r="X99" s="9">
        <v>82</v>
      </c>
      <c r="Y99" s="126" t="str">
        <f t="shared" si="98"/>
        <v/>
      </c>
      <c r="Z99" s="109" t="str">
        <f t="shared" si="98"/>
        <v/>
      </c>
      <c r="AA99" s="109" t="str">
        <f t="shared" si="98"/>
        <v/>
      </c>
      <c r="AB99" s="109" t="str">
        <f t="shared" si="98"/>
        <v/>
      </c>
      <c r="AC99" s="109" t="str">
        <f t="shared" si="98"/>
        <v/>
      </c>
      <c r="AD99" s="109" t="str">
        <f t="shared" si="98"/>
        <v/>
      </c>
      <c r="AE99" s="109" t="str">
        <f t="shared" si="98"/>
        <v/>
      </c>
      <c r="AF99" s="109" t="str">
        <f t="shared" si="98"/>
        <v/>
      </c>
      <c r="AG99" s="109" t="str">
        <f t="shared" si="98"/>
        <v/>
      </c>
      <c r="AH99" s="109" t="str">
        <f t="shared" si="98"/>
        <v/>
      </c>
      <c r="AI99" s="109" t="str">
        <f t="shared" si="99"/>
        <v/>
      </c>
      <c r="AJ99" s="109" t="str">
        <f t="shared" si="99"/>
        <v/>
      </c>
      <c r="AK99" s="109" t="str">
        <f t="shared" si="99"/>
        <v/>
      </c>
      <c r="AL99" s="109" t="str">
        <f t="shared" si="99"/>
        <v/>
      </c>
      <c r="AM99" s="109" t="str">
        <f t="shared" si="99"/>
        <v/>
      </c>
      <c r="AN99" s="109" t="str">
        <f t="shared" si="99"/>
        <v/>
      </c>
      <c r="AO99" s="109" t="str">
        <f t="shared" si="99"/>
        <v/>
      </c>
      <c r="AP99" s="109" t="str">
        <f t="shared" si="99"/>
        <v/>
      </c>
      <c r="AQ99" s="109" t="str">
        <f t="shared" si="99"/>
        <v/>
      </c>
      <c r="AR99" s="109" t="str">
        <f t="shared" si="99"/>
        <v/>
      </c>
      <c r="AS99" s="109" t="str">
        <f t="shared" si="100"/>
        <v/>
      </c>
      <c r="AT99" s="109" t="str">
        <f t="shared" si="100"/>
        <v/>
      </c>
      <c r="AU99" s="109" t="str">
        <f t="shared" si="100"/>
        <v/>
      </c>
      <c r="AV99" s="109" t="str">
        <f t="shared" si="100"/>
        <v/>
      </c>
      <c r="AW99" s="109" t="str">
        <f t="shared" si="100"/>
        <v/>
      </c>
      <c r="AX99" s="109" t="str">
        <f t="shared" si="100"/>
        <v/>
      </c>
      <c r="AY99" s="109" t="str">
        <f t="shared" si="100"/>
        <v/>
      </c>
      <c r="AZ99" s="109" t="str">
        <f t="shared" si="100"/>
        <v/>
      </c>
      <c r="BA99" s="109" t="str">
        <f t="shared" si="100"/>
        <v/>
      </c>
      <c r="BB99" s="109" t="str">
        <f t="shared" si="100"/>
        <v/>
      </c>
      <c r="BC99" s="109" t="str">
        <f t="shared" si="101"/>
        <v/>
      </c>
      <c r="BD99" s="109" t="str">
        <f t="shared" si="101"/>
        <v/>
      </c>
      <c r="BE99" s="109" t="str">
        <f t="shared" si="101"/>
        <v/>
      </c>
      <c r="BF99" s="109" t="str">
        <f t="shared" si="101"/>
        <v/>
      </c>
      <c r="BG99" s="109" t="str">
        <f t="shared" si="101"/>
        <v/>
      </c>
      <c r="BH99" s="109" t="str">
        <f t="shared" si="101"/>
        <v/>
      </c>
      <c r="BI99" s="110" t="str">
        <f t="shared" si="101"/>
        <v/>
      </c>
      <c r="BJ99" s="110" t="str">
        <f t="shared" si="101"/>
        <v/>
      </c>
      <c r="BK99" s="110" t="str">
        <f t="shared" si="101"/>
        <v/>
      </c>
      <c r="BL99" s="110" t="str">
        <f t="shared" si="101"/>
        <v/>
      </c>
      <c r="BM99" s="109" t="str">
        <f t="shared" si="102"/>
        <v/>
      </c>
      <c r="BN99" s="109" t="str">
        <f t="shared" si="102"/>
        <v/>
      </c>
      <c r="BO99" s="109" t="str">
        <f t="shared" si="102"/>
        <v/>
      </c>
      <c r="BP99" s="109" t="str">
        <f t="shared" si="102"/>
        <v/>
      </c>
      <c r="BQ99" s="109" t="str">
        <f t="shared" si="102"/>
        <v/>
      </c>
      <c r="BR99" s="109" t="str">
        <f t="shared" si="102"/>
        <v/>
      </c>
      <c r="BS99" s="109" t="str">
        <f t="shared" si="102"/>
        <v/>
      </c>
      <c r="BT99" s="109" t="str">
        <f t="shared" si="102"/>
        <v/>
      </c>
      <c r="BU99" s="109" t="str">
        <f t="shared" si="102"/>
        <v/>
      </c>
      <c r="BV99" s="109" t="str">
        <f t="shared" si="102"/>
        <v/>
      </c>
      <c r="BW99" s="109" t="str">
        <f t="shared" si="103"/>
        <v/>
      </c>
      <c r="BX99" s="109" t="str">
        <f t="shared" si="103"/>
        <v/>
      </c>
      <c r="BY99" s="109" t="str">
        <f t="shared" si="103"/>
        <v/>
      </c>
      <c r="BZ99" s="109" t="str">
        <f t="shared" si="103"/>
        <v/>
      </c>
      <c r="CA99" s="109" t="str">
        <f t="shared" si="103"/>
        <v/>
      </c>
      <c r="CB99" s="109" t="str">
        <f t="shared" si="103"/>
        <v/>
      </c>
      <c r="CC99" s="109" t="str">
        <f t="shared" si="103"/>
        <v/>
      </c>
      <c r="CD99" s="109" t="str">
        <f t="shared" si="103"/>
        <v/>
      </c>
      <c r="CE99" s="109" t="str">
        <f t="shared" si="103"/>
        <v/>
      </c>
      <c r="CF99" s="109" t="str">
        <f t="shared" si="88"/>
        <v/>
      </c>
      <c r="CG99" s="109" t="str">
        <f t="shared" si="91"/>
        <v/>
      </c>
      <c r="CH99" s="122" t="str">
        <f t="shared" si="89"/>
        <v/>
      </c>
      <c r="CI99" s="122" t="str">
        <f t="shared" si="90"/>
        <v/>
      </c>
    </row>
    <row r="100" spans="1:87" x14ac:dyDescent="0.2">
      <c r="A100" s="265"/>
      <c r="B100" s="267"/>
      <c r="C100" s="266"/>
      <c r="D100" s="267"/>
      <c r="E100" s="267"/>
      <c r="F100" s="267"/>
      <c r="G100" s="267"/>
      <c r="H100" s="267"/>
      <c r="I100" s="189" t="str">
        <f t="shared" si="76"/>
        <v/>
      </c>
      <c r="J100" s="186">
        <f t="shared" ca="1" si="77"/>
        <v>0</v>
      </c>
      <c r="K100" s="186">
        <f t="shared" ca="1" si="78"/>
        <v>0</v>
      </c>
      <c r="L100" s="186">
        <f t="shared" ca="1" si="79"/>
        <v>0</v>
      </c>
      <c r="M100" s="186">
        <f t="shared" ca="1" si="80"/>
        <v>0</v>
      </c>
      <c r="N100" s="186">
        <f t="shared" ca="1" si="81"/>
        <v>0</v>
      </c>
      <c r="O100" s="186">
        <f t="shared" si="82"/>
        <v>0</v>
      </c>
      <c r="P100" s="190" t="str">
        <f t="shared" si="83"/>
        <v xml:space="preserve"> </v>
      </c>
      <c r="Q100" s="187" t="str">
        <f t="shared" si="84"/>
        <v/>
      </c>
      <c r="R100" s="187" t="str">
        <f t="shared" si="85"/>
        <v/>
      </c>
      <c r="S100" s="188">
        <f t="shared" si="86"/>
        <v>0</v>
      </c>
      <c r="T100" s="154"/>
      <c r="V100" s="220" t="str">
        <f t="shared" si="87"/>
        <v/>
      </c>
      <c r="X100" s="9">
        <v>83</v>
      </c>
      <c r="Y100" s="126" t="str">
        <f t="shared" si="98"/>
        <v/>
      </c>
      <c r="Z100" s="109" t="str">
        <f t="shared" si="98"/>
        <v/>
      </c>
      <c r="AA100" s="109" t="str">
        <f t="shared" si="98"/>
        <v/>
      </c>
      <c r="AB100" s="109" t="str">
        <f t="shared" si="98"/>
        <v/>
      </c>
      <c r="AC100" s="109" t="str">
        <f t="shared" si="98"/>
        <v/>
      </c>
      <c r="AD100" s="109" t="str">
        <f t="shared" si="98"/>
        <v/>
      </c>
      <c r="AE100" s="109" t="str">
        <f t="shared" si="98"/>
        <v/>
      </c>
      <c r="AF100" s="109" t="str">
        <f t="shared" si="98"/>
        <v/>
      </c>
      <c r="AG100" s="109" t="str">
        <f t="shared" si="98"/>
        <v/>
      </c>
      <c r="AH100" s="109" t="str">
        <f t="shared" si="98"/>
        <v/>
      </c>
      <c r="AI100" s="109" t="str">
        <f t="shared" si="99"/>
        <v/>
      </c>
      <c r="AJ100" s="109" t="str">
        <f t="shared" si="99"/>
        <v/>
      </c>
      <c r="AK100" s="109" t="str">
        <f t="shared" si="99"/>
        <v/>
      </c>
      <c r="AL100" s="109" t="str">
        <f t="shared" si="99"/>
        <v/>
      </c>
      <c r="AM100" s="109" t="str">
        <f t="shared" si="99"/>
        <v/>
      </c>
      <c r="AN100" s="109" t="str">
        <f t="shared" si="99"/>
        <v/>
      </c>
      <c r="AO100" s="109" t="str">
        <f t="shared" si="99"/>
        <v/>
      </c>
      <c r="AP100" s="109" t="str">
        <f t="shared" si="99"/>
        <v/>
      </c>
      <c r="AQ100" s="109" t="str">
        <f t="shared" si="99"/>
        <v/>
      </c>
      <c r="AR100" s="109" t="str">
        <f t="shared" si="99"/>
        <v/>
      </c>
      <c r="AS100" s="109" t="str">
        <f t="shared" si="100"/>
        <v/>
      </c>
      <c r="AT100" s="109" t="str">
        <f t="shared" si="100"/>
        <v/>
      </c>
      <c r="AU100" s="109" t="str">
        <f t="shared" si="100"/>
        <v/>
      </c>
      <c r="AV100" s="109" t="str">
        <f t="shared" si="100"/>
        <v/>
      </c>
      <c r="AW100" s="109" t="str">
        <f t="shared" si="100"/>
        <v/>
      </c>
      <c r="AX100" s="109" t="str">
        <f t="shared" si="100"/>
        <v/>
      </c>
      <c r="AY100" s="109" t="str">
        <f t="shared" si="100"/>
        <v/>
      </c>
      <c r="AZ100" s="109" t="str">
        <f t="shared" si="100"/>
        <v/>
      </c>
      <c r="BA100" s="109" t="str">
        <f t="shared" si="100"/>
        <v/>
      </c>
      <c r="BB100" s="109" t="str">
        <f t="shared" si="100"/>
        <v/>
      </c>
      <c r="BC100" s="109" t="str">
        <f t="shared" si="101"/>
        <v/>
      </c>
      <c r="BD100" s="109" t="str">
        <f t="shared" si="101"/>
        <v/>
      </c>
      <c r="BE100" s="109" t="str">
        <f t="shared" si="101"/>
        <v/>
      </c>
      <c r="BF100" s="109" t="str">
        <f t="shared" si="101"/>
        <v/>
      </c>
      <c r="BG100" s="109" t="str">
        <f t="shared" si="101"/>
        <v/>
      </c>
      <c r="BH100" s="109" t="str">
        <f t="shared" si="101"/>
        <v/>
      </c>
      <c r="BI100" s="110" t="str">
        <f t="shared" si="101"/>
        <v/>
      </c>
      <c r="BJ100" s="110" t="str">
        <f t="shared" si="101"/>
        <v/>
      </c>
      <c r="BK100" s="110" t="str">
        <f t="shared" si="101"/>
        <v/>
      </c>
      <c r="BL100" s="110" t="str">
        <f t="shared" si="101"/>
        <v/>
      </c>
      <c r="BM100" s="109" t="str">
        <f t="shared" si="102"/>
        <v/>
      </c>
      <c r="BN100" s="109" t="str">
        <f t="shared" si="102"/>
        <v/>
      </c>
      <c r="BO100" s="109" t="str">
        <f t="shared" si="102"/>
        <v/>
      </c>
      <c r="BP100" s="109" t="str">
        <f t="shared" si="102"/>
        <v/>
      </c>
      <c r="BQ100" s="109" t="str">
        <f t="shared" si="102"/>
        <v/>
      </c>
      <c r="BR100" s="109" t="str">
        <f t="shared" si="102"/>
        <v/>
      </c>
      <c r="BS100" s="109" t="str">
        <f t="shared" si="102"/>
        <v/>
      </c>
      <c r="BT100" s="109" t="str">
        <f t="shared" si="102"/>
        <v/>
      </c>
      <c r="BU100" s="109" t="str">
        <f t="shared" si="102"/>
        <v/>
      </c>
      <c r="BV100" s="109" t="str">
        <f t="shared" si="102"/>
        <v/>
      </c>
      <c r="BW100" s="109" t="str">
        <f t="shared" si="103"/>
        <v/>
      </c>
      <c r="BX100" s="109" t="str">
        <f t="shared" si="103"/>
        <v/>
      </c>
      <c r="BY100" s="109" t="str">
        <f t="shared" si="103"/>
        <v/>
      </c>
      <c r="BZ100" s="109" t="str">
        <f t="shared" si="103"/>
        <v/>
      </c>
      <c r="CA100" s="109" t="str">
        <f t="shared" si="103"/>
        <v/>
      </c>
      <c r="CB100" s="109" t="str">
        <f t="shared" si="103"/>
        <v/>
      </c>
      <c r="CC100" s="109" t="str">
        <f t="shared" si="103"/>
        <v/>
      </c>
      <c r="CD100" s="109" t="str">
        <f t="shared" si="103"/>
        <v/>
      </c>
      <c r="CE100" s="109" t="str">
        <f t="shared" si="103"/>
        <v/>
      </c>
      <c r="CF100" s="109" t="str">
        <f t="shared" si="88"/>
        <v/>
      </c>
      <c r="CG100" s="109" t="str">
        <f t="shared" si="91"/>
        <v/>
      </c>
      <c r="CH100" s="122" t="str">
        <f t="shared" si="89"/>
        <v/>
      </c>
      <c r="CI100" s="122" t="str">
        <f t="shared" si="90"/>
        <v/>
      </c>
    </row>
    <row r="101" spans="1:87" x14ac:dyDescent="0.2">
      <c r="A101" s="265"/>
      <c r="B101" s="267"/>
      <c r="C101" s="266"/>
      <c r="D101" s="267"/>
      <c r="E101" s="267"/>
      <c r="F101" s="267"/>
      <c r="G101" s="267"/>
      <c r="H101" s="267"/>
      <c r="I101" s="189" t="str">
        <f t="shared" si="76"/>
        <v/>
      </c>
      <c r="J101" s="186">
        <f t="shared" ca="1" si="77"/>
        <v>0</v>
      </c>
      <c r="K101" s="186">
        <f t="shared" ca="1" si="78"/>
        <v>0</v>
      </c>
      <c r="L101" s="186">
        <f t="shared" ca="1" si="79"/>
        <v>0</v>
      </c>
      <c r="M101" s="186">
        <f t="shared" ca="1" si="80"/>
        <v>0</v>
      </c>
      <c r="N101" s="186">
        <f t="shared" ca="1" si="81"/>
        <v>0</v>
      </c>
      <c r="O101" s="186">
        <f t="shared" si="82"/>
        <v>0</v>
      </c>
      <c r="P101" s="190" t="str">
        <f t="shared" si="83"/>
        <v xml:space="preserve"> </v>
      </c>
      <c r="Q101" s="187" t="str">
        <f t="shared" si="84"/>
        <v/>
      </c>
      <c r="R101" s="187" t="str">
        <f t="shared" si="85"/>
        <v/>
      </c>
      <c r="S101" s="188">
        <f t="shared" si="86"/>
        <v>0</v>
      </c>
      <c r="T101" s="154"/>
      <c r="V101" s="220" t="str">
        <f t="shared" si="87"/>
        <v/>
      </c>
      <c r="X101" s="9">
        <v>84</v>
      </c>
      <c r="Y101" s="126" t="str">
        <f t="shared" si="98"/>
        <v/>
      </c>
      <c r="Z101" s="109" t="str">
        <f t="shared" si="98"/>
        <v/>
      </c>
      <c r="AA101" s="109" t="str">
        <f t="shared" si="98"/>
        <v/>
      </c>
      <c r="AB101" s="109" t="str">
        <f t="shared" si="98"/>
        <v/>
      </c>
      <c r="AC101" s="109" t="str">
        <f t="shared" si="98"/>
        <v/>
      </c>
      <c r="AD101" s="109" t="str">
        <f t="shared" si="98"/>
        <v/>
      </c>
      <c r="AE101" s="109" t="str">
        <f t="shared" si="98"/>
        <v/>
      </c>
      <c r="AF101" s="109" t="str">
        <f t="shared" si="98"/>
        <v/>
      </c>
      <c r="AG101" s="109" t="str">
        <f t="shared" si="98"/>
        <v/>
      </c>
      <c r="AH101" s="109" t="str">
        <f t="shared" si="98"/>
        <v/>
      </c>
      <c r="AI101" s="109" t="str">
        <f t="shared" si="99"/>
        <v/>
      </c>
      <c r="AJ101" s="109" t="str">
        <f t="shared" si="99"/>
        <v/>
      </c>
      <c r="AK101" s="109" t="str">
        <f t="shared" si="99"/>
        <v/>
      </c>
      <c r="AL101" s="109" t="str">
        <f t="shared" si="99"/>
        <v/>
      </c>
      <c r="AM101" s="109" t="str">
        <f t="shared" si="99"/>
        <v/>
      </c>
      <c r="AN101" s="109" t="str">
        <f t="shared" si="99"/>
        <v/>
      </c>
      <c r="AO101" s="109" t="str">
        <f t="shared" si="99"/>
        <v/>
      </c>
      <c r="AP101" s="109" t="str">
        <f t="shared" si="99"/>
        <v/>
      </c>
      <c r="AQ101" s="109" t="str">
        <f t="shared" si="99"/>
        <v/>
      </c>
      <c r="AR101" s="109" t="str">
        <f t="shared" si="99"/>
        <v/>
      </c>
      <c r="AS101" s="109" t="str">
        <f t="shared" si="100"/>
        <v/>
      </c>
      <c r="AT101" s="109" t="str">
        <f t="shared" si="100"/>
        <v/>
      </c>
      <c r="AU101" s="109" t="str">
        <f t="shared" si="100"/>
        <v/>
      </c>
      <c r="AV101" s="109" t="str">
        <f t="shared" si="100"/>
        <v/>
      </c>
      <c r="AW101" s="109" t="str">
        <f t="shared" si="100"/>
        <v/>
      </c>
      <c r="AX101" s="109" t="str">
        <f t="shared" si="100"/>
        <v/>
      </c>
      <c r="AY101" s="109" t="str">
        <f t="shared" si="100"/>
        <v/>
      </c>
      <c r="AZ101" s="109" t="str">
        <f t="shared" si="100"/>
        <v/>
      </c>
      <c r="BA101" s="109" t="str">
        <f t="shared" si="100"/>
        <v/>
      </c>
      <c r="BB101" s="109" t="str">
        <f t="shared" si="100"/>
        <v/>
      </c>
      <c r="BC101" s="109" t="str">
        <f t="shared" si="101"/>
        <v/>
      </c>
      <c r="BD101" s="109" t="str">
        <f t="shared" si="101"/>
        <v/>
      </c>
      <c r="BE101" s="109" t="str">
        <f t="shared" si="101"/>
        <v/>
      </c>
      <c r="BF101" s="109" t="str">
        <f t="shared" si="101"/>
        <v/>
      </c>
      <c r="BG101" s="109" t="str">
        <f t="shared" si="101"/>
        <v/>
      </c>
      <c r="BH101" s="109" t="str">
        <f t="shared" si="101"/>
        <v/>
      </c>
      <c r="BI101" s="110" t="str">
        <f t="shared" si="101"/>
        <v/>
      </c>
      <c r="BJ101" s="110" t="str">
        <f t="shared" si="101"/>
        <v/>
      </c>
      <c r="BK101" s="110" t="str">
        <f t="shared" si="101"/>
        <v/>
      </c>
      <c r="BL101" s="110" t="str">
        <f t="shared" si="101"/>
        <v/>
      </c>
      <c r="BM101" s="109" t="str">
        <f t="shared" si="102"/>
        <v/>
      </c>
      <c r="BN101" s="109" t="str">
        <f t="shared" si="102"/>
        <v/>
      </c>
      <c r="BO101" s="109" t="str">
        <f t="shared" si="102"/>
        <v/>
      </c>
      <c r="BP101" s="109" t="str">
        <f t="shared" si="102"/>
        <v/>
      </c>
      <c r="BQ101" s="109" t="str">
        <f t="shared" si="102"/>
        <v/>
      </c>
      <c r="BR101" s="109" t="str">
        <f t="shared" si="102"/>
        <v/>
      </c>
      <c r="BS101" s="109" t="str">
        <f t="shared" si="102"/>
        <v/>
      </c>
      <c r="BT101" s="109" t="str">
        <f t="shared" si="102"/>
        <v/>
      </c>
      <c r="BU101" s="109" t="str">
        <f t="shared" si="102"/>
        <v/>
      </c>
      <c r="BV101" s="109" t="str">
        <f t="shared" si="102"/>
        <v/>
      </c>
      <c r="BW101" s="109" t="str">
        <f t="shared" si="103"/>
        <v/>
      </c>
      <c r="BX101" s="109" t="str">
        <f t="shared" si="103"/>
        <v/>
      </c>
      <c r="BY101" s="109" t="str">
        <f t="shared" si="103"/>
        <v/>
      </c>
      <c r="BZ101" s="109" t="str">
        <f t="shared" si="103"/>
        <v/>
      </c>
      <c r="CA101" s="109" t="str">
        <f t="shared" si="103"/>
        <v/>
      </c>
      <c r="CB101" s="109" t="str">
        <f t="shared" si="103"/>
        <v/>
      </c>
      <c r="CC101" s="109" t="str">
        <f t="shared" si="103"/>
        <v/>
      </c>
      <c r="CD101" s="109" t="str">
        <f t="shared" si="103"/>
        <v/>
      </c>
      <c r="CE101" s="109" t="str">
        <f t="shared" si="103"/>
        <v/>
      </c>
      <c r="CF101" s="109" t="str">
        <f t="shared" si="88"/>
        <v/>
      </c>
      <c r="CG101" s="109" t="str">
        <f t="shared" si="91"/>
        <v/>
      </c>
      <c r="CH101" s="122" t="str">
        <f t="shared" si="89"/>
        <v/>
      </c>
      <c r="CI101" s="122" t="str">
        <f t="shared" si="90"/>
        <v/>
      </c>
    </row>
    <row r="102" spans="1:87" x14ac:dyDescent="0.2">
      <c r="A102" s="265"/>
      <c r="B102" s="267"/>
      <c r="C102" s="266"/>
      <c r="D102" s="267"/>
      <c r="E102" s="267"/>
      <c r="F102" s="267"/>
      <c r="G102" s="267"/>
      <c r="H102" s="267"/>
      <c r="I102" s="189" t="str">
        <f t="shared" si="76"/>
        <v/>
      </c>
      <c r="J102" s="186">
        <f t="shared" ca="1" si="77"/>
        <v>0</v>
      </c>
      <c r="K102" s="186">
        <f t="shared" ca="1" si="78"/>
        <v>0</v>
      </c>
      <c r="L102" s="186">
        <f t="shared" ca="1" si="79"/>
        <v>0</v>
      </c>
      <c r="M102" s="186">
        <f t="shared" ca="1" si="80"/>
        <v>0</v>
      </c>
      <c r="N102" s="186">
        <f t="shared" ca="1" si="81"/>
        <v>0</v>
      </c>
      <c r="O102" s="186">
        <f t="shared" si="82"/>
        <v>0</v>
      </c>
      <c r="P102" s="190" t="str">
        <f t="shared" si="83"/>
        <v xml:space="preserve"> </v>
      </c>
      <c r="Q102" s="187" t="str">
        <f t="shared" si="84"/>
        <v/>
      </c>
      <c r="R102" s="187" t="str">
        <f t="shared" si="85"/>
        <v/>
      </c>
      <c r="S102" s="188">
        <f t="shared" si="86"/>
        <v>0</v>
      </c>
      <c r="T102" s="154"/>
      <c r="V102" s="220" t="str">
        <f t="shared" si="87"/>
        <v/>
      </c>
      <c r="X102" s="9">
        <v>85</v>
      </c>
      <c r="Y102" s="126" t="str">
        <f t="shared" si="98"/>
        <v/>
      </c>
      <c r="Z102" s="109" t="str">
        <f t="shared" si="98"/>
        <v/>
      </c>
      <c r="AA102" s="109" t="str">
        <f t="shared" si="98"/>
        <v/>
      </c>
      <c r="AB102" s="109" t="str">
        <f t="shared" si="98"/>
        <v/>
      </c>
      <c r="AC102" s="109" t="str">
        <f t="shared" si="98"/>
        <v/>
      </c>
      <c r="AD102" s="109" t="str">
        <f t="shared" si="98"/>
        <v/>
      </c>
      <c r="AE102" s="109" t="str">
        <f t="shared" si="98"/>
        <v/>
      </c>
      <c r="AF102" s="109" t="str">
        <f t="shared" si="98"/>
        <v/>
      </c>
      <c r="AG102" s="109" t="str">
        <f t="shared" si="98"/>
        <v/>
      </c>
      <c r="AH102" s="109" t="str">
        <f t="shared" si="98"/>
        <v/>
      </c>
      <c r="AI102" s="109" t="str">
        <f t="shared" si="99"/>
        <v/>
      </c>
      <c r="AJ102" s="109" t="str">
        <f t="shared" si="99"/>
        <v/>
      </c>
      <c r="AK102" s="109" t="str">
        <f t="shared" si="99"/>
        <v/>
      </c>
      <c r="AL102" s="109" t="str">
        <f t="shared" si="99"/>
        <v/>
      </c>
      <c r="AM102" s="109" t="str">
        <f t="shared" si="99"/>
        <v/>
      </c>
      <c r="AN102" s="109" t="str">
        <f t="shared" si="99"/>
        <v/>
      </c>
      <c r="AO102" s="109" t="str">
        <f t="shared" si="99"/>
        <v/>
      </c>
      <c r="AP102" s="109" t="str">
        <f t="shared" si="99"/>
        <v/>
      </c>
      <c r="AQ102" s="109" t="str">
        <f t="shared" si="99"/>
        <v/>
      </c>
      <c r="AR102" s="109" t="str">
        <f t="shared" si="99"/>
        <v/>
      </c>
      <c r="AS102" s="109" t="str">
        <f t="shared" si="100"/>
        <v/>
      </c>
      <c r="AT102" s="109" t="str">
        <f t="shared" si="100"/>
        <v/>
      </c>
      <c r="AU102" s="109" t="str">
        <f t="shared" si="100"/>
        <v/>
      </c>
      <c r="AV102" s="109" t="str">
        <f t="shared" si="100"/>
        <v/>
      </c>
      <c r="AW102" s="109" t="str">
        <f t="shared" si="100"/>
        <v/>
      </c>
      <c r="AX102" s="109" t="str">
        <f t="shared" si="100"/>
        <v/>
      </c>
      <c r="AY102" s="109" t="str">
        <f t="shared" si="100"/>
        <v/>
      </c>
      <c r="AZ102" s="109" t="str">
        <f t="shared" si="100"/>
        <v/>
      </c>
      <c r="BA102" s="109" t="str">
        <f t="shared" si="100"/>
        <v/>
      </c>
      <c r="BB102" s="109" t="str">
        <f t="shared" si="100"/>
        <v/>
      </c>
      <c r="BC102" s="109" t="str">
        <f t="shared" si="101"/>
        <v/>
      </c>
      <c r="BD102" s="109" t="str">
        <f t="shared" si="101"/>
        <v/>
      </c>
      <c r="BE102" s="109" t="str">
        <f t="shared" si="101"/>
        <v/>
      </c>
      <c r="BF102" s="109" t="str">
        <f t="shared" si="101"/>
        <v/>
      </c>
      <c r="BG102" s="109" t="str">
        <f t="shared" si="101"/>
        <v/>
      </c>
      <c r="BH102" s="109" t="str">
        <f t="shared" si="101"/>
        <v/>
      </c>
      <c r="BI102" s="110" t="str">
        <f t="shared" si="101"/>
        <v/>
      </c>
      <c r="BJ102" s="110" t="str">
        <f t="shared" si="101"/>
        <v/>
      </c>
      <c r="BK102" s="110" t="str">
        <f t="shared" si="101"/>
        <v/>
      </c>
      <c r="BL102" s="110" t="str">
        <f t="shared" si="101"/>
        <v/>
      </c>
      <c r="BM102" s="109" t="str">
        <f t="shared" si="102"/>
        <v/>
      </c>
      <c r="BN102" s="109" t="str">
        <f t="shared" si="102"/>
        <v/>
      </c>
      <c r="BO102" s="109" t="str">
        <f t="shared" si="102"/>
        <v/>
      </c>
      <c r="BP102" s="109" t="str">
        <f t="shared" si="102"/>
        <v/>
      </c>
      <c r="BQ102" s="109" t="str">
        <f t="shared" si="102"/>
        <v/>
      </c>
      <c r="BR102" s="109" t="str">
        <f t="shared" si="102"/>
        <v/>
      </c>
      <c r="BS102" s="109" t="str">
        <f t="shared" si="102"/>
        <v/>
      </c>
      <c r="BT102" s="109" t="str">
        <f t="shared" si="102"/>
        <v/>
      </c>
      <c r="BU102" s="109" t="str">
        <f t="shared" si="102"/>
        <v/>
      </c>
      <c r="BV102" s="109" t="str">
        <f t="shared" si="102"/>
        <v/>
      </c>
      <c r="BW102" s="109" t="str">
        <f t="shared" si="103"/>
        <v/>
      </c>
      <c r="BX102" s="109" t="str">
        <f t="shared" si="103"/>
        <v/>
      </c>
      <c r="BY102" s="109" t="str">
        <f t="shared" si="103"/>
        <v/>
      </c>
      <c r="BZ102" s="109" t="str">
        <f t="shared" si="103"/>
        <v/>
      </c>
      <c r="CA102" s="109" t="str">
        <f t="shared" si="103"/>
        <v/>
      </c>
      <c r="CB102" s="109" t="str">
        <f t="shared" si="103"/>
        <v/>
      </c>
      <c r="CC102" s="109" t="str">
        <f t="shared" si="103"/>
        <v/>
      </c>
      <c r="CD102" s="109" t="str">
        <f t="shared" si="103"/>
        <v/>
      </c>
      <c r="CE102" s="109" t="str">
        <f t="shared" si="103"/>
        <v/>
      </c>
      <c r="CF102" s="109" t="str">
        <f t="shared" si="88"/>
        <v/>
      </c>
      <c r="CG102" s="109" t="str">
        <f t="shared" si="91"/>
        <v/>
      </c>
      <c r="CH102" s="122" t="str">
        <f t="shared" si="89"/>
        <v/>
      </c>
      <c r="CI102" s="122" t="str">
        <f t="shared" si="90"/>
        <v/>
      </c>
    </row>
    <row r="103" spans="1:87" x14ac:dyDescent="0.2">
      <c r="A103" s="265"/>
      <c r="B103" s="267"/>
      <c r="C103" s="266"/>
      <c r="D103" s="267"/>
      <c r="E103" s="267"/>
      <c r="F103" s="267"/>
      <c r="G103" s="267"/>
      <c r="H103" s="267"/>
      <c r="I103" s="189" t="str">
        <f t="shared" si="76"/>
        <v/>
      </c>
      <c r="J103" s="186">
        <f t="shared" ca="1" si="77"/>
        <v>0</v>
      </c>
      <c r="K103" s="186">
        <f t="shared" ca="1" si="78"/>
        <v>0</v>
      </c>
      <c r="L103" s="186">
        <f t="shared" ca="1" si="79"/>
        <v>0</v>
      </c>
      <c r="M103" s="186">
        <f t="shared" ca="1" si="80"/>
        <v>0</v>
      </c>
      <c r="N103" s="186">
        <f t="shared" ca="1" si="81"/>
        <v>0</v>
      </c>
      <c r="O103" s="186">
        <f t="shared" si="82"/>
        <v>0</v>
      </c>
      <c r="P103" s="190" t="str">
        <f t="shared" si="83"/>
        <v xml:space="preserve"> </v>
      </c>
      <c r="Q103" s="187" t="str">
        <f t="shared" si="84"/>
        <v/>
      </c>
      <c r="R103" s="187" t="str">
        <f t="shared" si="85"/>
        <v/>
      </c>
      <c r="S103" s="188">
        <f t="shared" si="86"/>
        <v>0</v>
      </c>
      <c r="T103" s="154"/>
      <c r="V103" s="220" t="str">
        <f t="shared" si="87"/>
        <v/>
      </c>
      <c r="X103" s="9">
        <v>86</v>
      </c>
      <c r="Y103" s="126" t="str">
        <f t="shared" si="98"/>
        <v/>
      </c>
      <c r="Z103" s="109" t="str">
        <f t="shared" si="98"/>
        <v/>
      </c>
      <c r="AA103" s="109" t="str">
        <f t="shared" si="98"/>
        <v/>
      </c>
      <c r="AB103" s="109" t="str">
        <f t="shared" si="98"/>
        <v/>
      </c>
      <c r="AC103" s="109" t="str">
        <f t="shared" si="98"/>
        <v/>
      </c>
      <c r="AD103" s="109" t="str">
        <f t="shared" si="98"/>
        <v/>
      </c>
      <c r="AE103" s="109" t="str">
        <f t="shared" si="98"/>
        <v/>
      </c>
      <c r="AF103" s="109" t="str">
        <f t="shared" si="98"/>
        <v/>
      </c>
      <c r="AG103" s="109" t="str">
        <f t="shared" si="98"/>
        <v/>
      </c>
      <c r="AH103" s="109" t="str">
        <f t="shared" si="98"/>
        <v/>
      </c>
      <c r="AI103" s="109" t="str">
        <f t="shared" si="99"/>
        <v/>
      </c>
      <c r="AJ103" s="109" t="str">
        <f t="shared" si="99"/>
        <v/>
      </c>
      <c r="AK103" s="109" t="str">
        <f t="shared" si="99"/>
        <v/>
      </c>
      <c r="AL103" s="109" t="str">
        <f t="shared" si="99"/>
        <v/>
      </c>
      <c r="AM103" s="109" t="str">
        <f t="shared" si="99"/>
        <v/>
      </c>
      <c r="AN103" s="109" t="str">
        <f t="shared" si="99"/>
        <v/>
      </c>
      <c r="AO103" s="109" t="str">
        <f t="shared" si="99"/>
        <v/>
      </c>
      <c r="AP103" s="109" t="str">
        <f t="shared" si="99"/>
        <v/>
      </c>
      <c r="AQ103" s="109" t="str">
        <f t="shared" si="99"/>
        <v/>
      </c>
      <c r="AR103" s="109" t="str">
        <f t="shared" si="99"/>
        <v/>
      </c>
      <c r="AS103" s="109" t="str">
        <f t="shared" si="100"/>
        <v/>
      </c>
      <c r="AT103" s="109" t="str">
        <f t="shared" si="100"/>
        <v/>
      </c>
      <c r="AU103" s="109" t="str">
        <f t="shared" si="100"/>
        <v/>
      </c>
      <c r="AV103" s="109" t="str">
        <f t="shared" si="100"/>
        <v/>
      </c>
      <c r="AW103" s="109" t="str">
        <f t="shared" si="100"/>
        <v/>
      </c>
      <c r="AX103" s="109" t="str">
        <f t="shared" si="100"/>
        <v/>
      </c>
      <c r="AY103" s="109" t="str">
        <f t="shared" si="100"/>
        <v/>
      </c>
      <c r="AZ103" s="109" t="str">
        <f t="shared" si="100"/>
        <v/>
      </c>
      <c r="BA103" s="109" t="str">
        <f t="shared" si="100"/>
        <v/>
      </c>
      <c r="BB103" s="109" t="str">
        <f t="shared" si="100"/>
        <v/>
      </c>
      <c r="BC103" s="109" t="str">
        <f t="shared" si="101"/>
        <v/>
      </c>
      <c r="BD103" s="109" t="str">
        <f t="shared" si="101"/>
        <v/>
      </c>
      <c r="BE103" s="109" t="str">
        <f t="shared" si="101"/>
        <v/>
      </c>
      <c r="BF103" s="109" t="str">
        <f t="shared" si="101"/>
        <v/>
      </c>
      <c r="BG103" s="109" t="str">
        <f t="shared" si="101"/>
        <v/>
      </c>
      <c r="BH103" s="109" t="str">
        <f t="shared" si="101"/>
        <v/>
      </c>
      <c r="BI103" s="110" t="str">
        <f t="shared" si="101"/>
        <v/>
      </c>
      <c r="BJ103" s="110" t="str">
        <f t="shared" si="101"/>
        <v/>
      </c>
      <c r="BK103" s="110" t="str">
        <f t="shared" si="101"/>
        <v/>
      </c>
      <c r="BL103" s="110" t="str">
        <f t="shared" si="101"/>
        <v/>
      </c>
      <c r="BM103" s="109" t="str">
        <f t="shared" si="102"/>
        <v/>
      </c>
      <c r="BN103" s="109" t="str">
        <f t="shared" si="102"/>
        <v/>
      </c>
      <c r="BO103" s="109" t="str">
        <f t="shared" si="102"/>
        <v/>
      </c>
      <c r="BP103" s="109" t="str">
        <f t="shared" si="102"/>
        <v/>
      </c>
      <c r="BQ103" s="109" t="str">
        <f t="shared" si="102"/>
        <v/>
      </c>
      <c r="BR103" s="109" t="str">
        <f t="shared" si="102"/>
        <v/>
      </c>
      <c r="BS103" s="109" t="str">
        <f t="shared" si="102"/>
        <v/>
      </c>
      <c r="BT103" s="109" t="str">
        <f t="shared" si="102"/>
        <v/>
      </c>
      <c r="BU103" s="109" t="str">
        <f t="shared" si="102"/>
        <v/>
      </c>
      <c r="BV103" s="109" t="str">
        <f t="shared" si="102"/>
        <v/>
      </c>
      <c r="BW103" s="109" t="str">
        <f t="shared" si="103"/>
        <v/>
      </c>
      <c r="BX103" s="109" t="str">
        <f t="shared" si="103"/>
        <v/>
      </c>
      <c r="BY103" s="109" t="str">
        <f t="shared" si="103"/>
        <v/>
      </c>
      <c r="BZ103" s="109" t="str">
        <f t="shared" si="103"/>
        <v/>
      </c>
      <c r="CA103" s="109" t="str">
        <f t="shared" si="103"/>
        <v/>
      </c>
      <c r="CB103" s="109" t="str">
        <f t="shared" si="103"/>
        <v/>
      </c>
      <c r="CC103" s="109" t="str">
        <f t="shared" si="103"/>
        <v/>
      </c>
      <c r="CD103" s="109" t="str">
        <f t="shared" si="103"/>
        <v/>
      </c>
      <c r="CE103" s="109" t="str">
        <f t="shared" si="103"/>
        <v/>
      </c>
      <c r="CF103" s="109" t="str">
        <f t="shared" si="88"/>
        <v/>
      </c>
      <c r="CG103" s="109" t="str">
        <f t="shared" si="91"/>
        <v/>
      </c>
      <c r="CH103" s="122" t="str">
        <f t="shared" si="89"/>
        <v/>
      </c>
      <c r="CI103" s="122" t="str">
        <f t="shared" si="90"/>
        <v/>
      </c>
    </row>
    <row r="104" spans="1:87" x14ac:dyDescent="0.2">
      <c r="A104" s="265"/>
      <c r="B104" s="267"/>
      <c r="C104" s="266"/>
      <c r="D104" s="267"/>
      <c r="E104" s="267"/>
      <c r="F104" s="267"/>
      <c r="G104" s="267"/>
      <c r="H104" s="267"/>
      <c r="I104" s="189" t="str">
        <f t="shared" si="76"/>
        <v/>
      </c>
      <c r="J104" s="186">
        <f t="shared" ca="1" si="77"/>
        <v>0</v>
      </c>
      <c r="K104" s="186">
        <f t="shared" ca="1" si="78"/>
        <v>0</v>
      </c>
      <c r="L104" s="186">
        <f t="shared" ca="1" si="79"/>
        <v>0</v>
      </c>
      <c r="M104" s="186">
        <f t="shared" ca="1" si="80"/>
        <v>0</v>
      </c>
      <c r="N104" s="186">
        <f t="shared" ca="1" si="81"/>
        <v>0</v>
      </c>
      <c r="O104" s="186">
        <f t="shared" si="82"/>
        <v>0</v>
      </c>
      <c r="P104" s="190" t="str">
        <f t="shared" si="83"/>
        <v xml:space="preserve"> </v>
      </c>
      <c r="Q104" s="187" t="str">
        <f t="shared" si="84"/>
        <v/>
      </c>
      <c r="R104" s="187" t="str">
        <f t="shared" si="85"/>
        <v/>
      </c>
      <c r="S104" s="188">
        <f t="shared" si="86"/>
        <v>0</v>
      </c>
      <c r="T104" s="154"/>
      <c r="V104" s="220" t="str">
        <f t="shared" si="87"/>
        <v/>
      </c>
      <c r="X104" s="9">
        <v>87</v>
      </c>
      <c r="Y104" s="126" t="str">
        <f t="shared" si="98"/>
        <v/>
      </c>
      <c r="Z104" s="109" t="str">
        <f t="shared" si="98"/>
        <v/>
      </c>
      <c r="AA104" s="109" t="str">
        <f t="shared" si="98"/>
        <v/>
      </c>
      <c r="AB104" s="109" t="str">
        <f t="shared" si="98"/>
        <v/>
      </c>
      <c r="AC104" s="109" t="str">
        <f t="shared" si="98"/>
        <v/>
      </c>
      <c r="AD104" s="109" t="str">
        <f t="shared" si="98"/>
        <v/>
      </c>
      <c r="AE104" s="109" t="str">
        <f t="shared" si="98"/>
        <v/>
      </c>
      <c r="AF104" s="109" t="str">
        <f t="shared" si="98"/>
        <v/>
      </c>
      <c r="AG104" s="109" t="str">
        <f t="shared" si="98"/>
        <v/>
      </c>
      <c r="AH104" s="109" t="str">
        <f t="shared" si="98"/>
        <v/>
      </c>
      <c r="AI104" s="109" t="str">
        <f t="shared" si="99"/>
        <v/>
      </c>
      <c r="AJ104" s="109" t="str">
        <f t="shared" si="99"/>
        <v/>
      </c>
      <c r="AK104" s="109" t="str">
        <f t="shared" si="99"/>
        <v/>
      </c>
      <c r="AL104" s="109" t="str">
        <f t="shared" si="99"/>
        <v/>
      </c>
      <c r="AM104" s="109" t="str">
        <f t="shared" si="99"/>
        <v/>
      </c>
      <c r="AN104" s="109" t="str">
        <f t="shared" si="99"/>
        <v/>
      </c>
      <c r="AO104" s="109" t="str">
        <f t="shared" si="99"/>
        <v/>
      </c>
      <c r="AP104" s="109" t="str">
        <f t="shared" si="99"/>
        <v/>
      </c>
      <c r="AQ104" s="109" t="str">
        <f t="shared" si="99"/>
        <v/>
      </c>
      <c r="AR104" s="109" t="str">
        <f t="shared" si="99"/>
        <v/>
      </c>
      <c r="AS104" s="109" t="str">
        <f t="shared" si="100"/>
        <v/>
      </c>
      <c r="AT104" s="109" t="str">
        <f t="shared" si="100"/>
        <v/>
      </c>
      <c r="AU104" s="109" t="str">
        <f t="shared" si="100"/>
        <v/>
      </c>
      <c r="AV104" s="109" t="str">
        <f t="shared" si="100"/>
        <v/>
      </c>
      <c r="AW104" s="109" t="str">
        <f t="shared" si="100"/>
        <v/>
      </c>
      <c r="AX104" s="109" t="str">
        <f t="shared" si="100"/>
        <v/>
      </c>
      <c r="AY104" s="109" t="str">
        <f t="shared" si="100"/>
        <v/>
      </c>
      <c r="AZ104" s="109" t="str">
        <f t="shared" si="100"/>
        <v/>
      </c>
      <c r="BA104" s="109" t="str">
        <f t="shared" si="100"/>
        <v/>
      </c>
      <c r="BB104" s="109" t="str">
        <f t="shared" si="100"/>
        <v/>
      </c>
      <c r="BC104" s="109" t="str">
        <f t="shared" si="101"/>
        <v/>
      </c>
      <c r="BD104" s="109" t="str">
        <f t="shared" si="101"/>
        <v/>
      </c>
      <c r="BE104" s="109" t="str">
        <f t="shared" si="101"/>
        <v/>
      </c>
      <c r="BF104" s="109" t="str">
        <f t="shared" si="101"/>
        <v/>
      </c>
      <c r="BG104" s="109" t="str">
        <f t="shared" si="101"/>
        <v/>
      </c>
      <c r="BH104" s="109" t="str">
        <f t="shared" si="101"/>
        <v/>
      </c>
      <c r="BI104" s="110" t="str">
        <f t="shared" si="101"/>
        <v/>
      </c>
      <c r="BJ104" s="110" t="str">
        <f t="shared" si="101"/>
        <v/>
      </c>
      <c r="BK104" s="110" t="str">
        <f t="shared" si="101"/>
        <v/>
      </c>
      <c r="BL104" s="110" t="str">
        <f t="shared" si="101"/>
        <v/>
      </c>
      <c r="BM104" s="109" t="str">
        <f t="shared" si="102"/>
        <v/>
      </c>
      <c r="BN104" s="109" t="str">
        <f t="shared" si="102"/>
        <v/>
      </c>
      <c r="BO104" s="109" t="str">
        <f t="shared" si="102"/>
        <v/>
      </c>
      <c r="BP104" s="109" t="str">
        <f t="shared" si="102"/>
        <v/>
      </c>
      <c r="BQ104" s="109" t="str">
        <f t="shared" si="102"/>
        <v/>
      </c>
      <c r="BR104" s="109" t="str">
        <f t="shared" si="102"/>
        <v/>
      </c>
      <c r="BS104" s="109" t="str">
        <f t="shared" si="102"/>
        <v/>
      </c>
      <c r="BT104" s="109" t="str">
        <f t="shared" si="102"/>
        <v/>
      </c>
      <c r="BU104" s="109" t="str">
        <f t="shared" si="102"/>
        <v/>
      </c>
      <c r="BV104" s="109" t="str">
        <f t="shared" si="102"/>
        <v/>
      </c>
      <c r="BW104" s="109" t="str">
        <f t="shared" si="103"/>
        <v/>
      </c>
      <c r="BX104" s="109" t="str">
        <f t="shared" si="103"/>
        <v/>
      </c>
      <c r="BY104" s="109" t="str">
        <f t="shared" si="103"/>
        <v/>
      </c>
      <c r="BZ104" s="109" t="str">
        <f t="shared" si="103"/>
        <v/>
      </c>
      <c r="CA104" s="109" t="str">
        <f t="shared" si="103"/>
        <v/>
      </c>
      <c r="CB104" s="109" t="str">
        <f t="shared" si="103"/>
        <v/>
      </c>
      <c r="CC104" s="109" t="str">
        <f t="shared" si="103"/>
        <v/>
      </c>
      <c r="CD104" s="109" t="str">
        <f t="shared" si="103"/>
        <v/>
      </c>
      <c r="CE104" s="109" t="str">
        <f t="shared" si="103"/>
        <v/>
      </c>
      <c r="CF104" s="109" t="str">
        <f t="shared" si="88"/>
        <v/>
      </c>
      <c r="CG104" s="109" t="str">
        <f t="shared" si="91"/>
        <v/>
      </c>
      <c r="CH104" s="122" t="str">
        <f t="shared" si="89"/>
        <v/>
      </c>
      <c r="CI104" s="122" t="str">
        <f t="shared" si="90"/>
        <v/>
      </c>
    </row>
    <row r="105" spans="1:87" x14ac:dyDescent="0.2">
      <c r="A105" s="265"/>
      <c r="B105" s="267"/>
      <c r="C105" s="266"/>
      <c r="D105" s="267"/>
      <c r="E105" s="267"/>
      <c r="F105" s="267"/>
      <c r="G105" s="267"/>
      <c r="H105" s="267"/>
      <c r="I105" s="189" t="str">
        <f t="shared" si="76"/>
        <v/>
      </c>
      <c r="J105" s="186">
        <f t="shared" ca="1" si="77"/>
        <v>0</v>
      </c>
      <c r="K105" s="186">
        <f t="shared" ca="1" si="78"/>
        <v>0</v>
      </c>
      <c r="L105" s="186">
        <f t="shared" ca="1" si="79"/>
        <v>0</v>
      </c>
      <c r="M105" s="186">
        <f t="shared" ca="1" si="80"/>
        <v>0</v>
      </c>
      <c r="N105" s="186">
        <f t="shared" ca="1" si="81"/>
        <v>0</v>
      </c>
      <c r="O105" s="186">
        <f t="shared" si="82"/>
        <v>0</v>
      </c>
      <c r="P105" s="190" t="str">
        <f t="shared" si="83"/>
        <v xml:space="preserve"> </v>
      </c>
      <c r="Q105" s="187" t="str">
        <f t="shared" si="84"/>
        <v/>
      </c>
      <c r="R105" s="187" t="str">
        <f t="shared" si="85"/>
        <v/>
      </c>
      <c r="S105" s="188">
        <f t="shared" si="86"/>
        <v>0</v>
      </c>
      <c r="T105" s="154"/>
      <c r="V105" s="220" t="str">
        <f t="shared" si="87"/>
        <v/>
      </c>
      <c r="X105" s="9">
        <v>88</v>
      </c>
      <c r="Y105" s="126" t="str">
        <f t="shared" si="98"/>
        <v/>
      </c>
      <c r="Z105" s="109" t="str">
        <f t="shared" si="98"/>
        <v/>
      </c>
      <c r="AA105" s="109" t="str">
        <f t="shared" si="98"/>
        <v/>
      </c>
      <c r="AB105" s="109" t="str">
        <f t="shared" si="98"/>
        <v/>
      </c>
      <c r="AC105" s="109" t="str">
        <f t="shared" si="98"/>
        <v/>
      </c>
      <c r="AD105" s="109" t="str">
        <f t="shared" si="98"/>
        <v/>
      </c>
      <c r="AE105" s="109" t="str">
        <f t="shared" si="98"/>
        <v/>
      </c>
      <c r="AF105" s="109" t="str">
        <f t="shared" si="98"/>
        <v/>
      </c>
      <c r="AG105" s="109" t="str">
        <f t="shared" si="98"/>
        <v/>
      </c>
      <c r="AH105" s="109" t="str">
        <f t="shared" si="98"/>
        <v/>
      </c>
      <c r="AI105" s="109" t="str">
        <f t="shared" si="99"/>
        <v/>
      </c>
      <c r="AJ105" s="109" t="str">
        <f t="shared" si="99"/>
        <v/>
      </c>
      <c r="AK105" s="109" t="str">
        <f t="shared" si="99"/>
        <v/>
      </c>
      <c r="AL105" s="109" t="str">
        <f t="shared" si="99"/>
        <v/>
      </c>
      <c r="AM105" s="109" t="str">
        <f t="shared" si="99"/>
        <v/>
      </c>
      <c r="AN105" s="109" t="str">
        <f t="shared" si="99"/>
        <v/>
      </c>
      <c r="AO105" s="109" t="str">
        <f t="shared" si="99"/>
        <v/>
      </c>
      <c r="AP105" s="109" t="str">
        <f t="shared" si="99"/>
        <v/>
      </c>
      <c r="AQ105" s="109" t="str">
        <f t="shared" si="99"/>
        <v/>
      </c>
      <c r="AR105" s="109" t="str">
        <f t="shared" si="99"/>
        <v/>
      </c>
      <c r="AS105" s="109" t="str">
        <f t="shared" si="100"/>
        <v/>
      </c>
      <c r="AT105" s="109" t="str">
        <f t="shared" si="100"/>
        <v/>
      </c>
      <c r="AU105" s="109" t="str">
        <f t="shared" si="100"/>
        <v/>
      </c>
      <c r="AV105" s="109" t="str">
        <f t="shared" si="100"/>
        <v/>
      </c>
      <c r="AW105" s="109" t="str">
        <f t="shared" si="100"/>
        <v/>
      </c>
      <c r="AX105" s="109" t="str">
        <f t="shared" si="100"/>
        <v/>
      </c>
      <c r="AY105" s="109" t="str">
        <f t="shared" si="100"/>
        <v/>
      </c>
      <c r="AZ105" s="109" t="str">
        <f t="shared" si="100"/>
        <v/>
      </c>
      <c r="BA105" s="109" t="str">
        <f t="shared" si="100"/>
        <v/>
      </c>
      <c r="BB105" s="109" t="str">
        <f t="shared" si="100"/>
        <v/>
      </c>
      <c r="BC105" s="109" t="str">
        <f t="shared" si="101"/>
        <v/>
      </c>
      <c r="BD105" s="109" t="str">
        <f t="shared" si="101"/>
        <v/>
      </c>
      <c r="BE105" s="109" t="str">
        <f t="shared" si="101"/>
        <v/>
      </c>
      <c r="BF105" s="109" t="str">
        <f t="shared" si="101"/>
        <v/>
      </c>
      <c r="BG105" s="109" t="str">
        <f t="shared" si="101"/>
        <v/>
      </c>
      <c r="BH105" s="109" t="str">
        <f t="shared" si="101"/>
        <v/>
      </c>
      <c r="BI105" s="110" t="str">
        <f t="shared" si="101"/>
        <v/>
      </c>
      <c r="BJ105" s="110" t="str">
        <f t="shared" si="101"/>
        <v/>
      </c>
      <c r="BK105" s="110" t="str">
        <f t="shared" si="101"/>
        <v/>
      </c>
      <c r="BL105" s="110" t="str">
        <f t="shared" si="101"/>
        <v/>
      </c>
      <c r="BM105" s="109" t="str">
        <f t="shared" si="102"/>
        <v/>
      </c>
      <c r="BN105" s="109" t="str">
        <f t="shared" si="102"/>
        <v/>
      </c>
      <c r="BO105" s="109" t="str">
        <f t="shared" si="102"/>
        <v/>
      </c>
      <c r="BP105" s="109" t="str">
        <f t="shared" si="102"/>
        <v/>
      </c>
      <c r="BQ105" s="109" t="str">
        <f t="shared" si="102"/>
        <v/>
      </c>
      <c r="BR105" s="109" t="str">
        <f t="shared" si="102"/>
        <v/>
      </c>
      <c r="BS105" s="109" t="str">
        <f t="shared" si="102"/>
        <v/>
      </c>
      <c r="BT105" s="109" t="str">
        <f t="shared" si="102"/>
        <v/>
      </c>
      <c r="BU105" s="109" t="str">
        <f t="shared" si="102"/>
        <v/>
      </c>
      <c r="BV105" s="109" t="str">
        <f t="shared" si="102"/>
        <v/>
      </c>
      <c r="BW105" s="109" t="str">
        <f t="shared" si="103"/>
        <v/>
      </c>
      <c r="BX105" s="109" t="str">
        <f t="shared" si="103"/>
        <v/>
      </c>
      <c r="BY105" s="109" t="str">
        <f t="shared" si="103"/>
        <v/>
      </c>
      <c r="BZ105" s="109" t="str">
        <f t="shared" si="103"/>
        <v/>
      </c>
      <c r="CA105" s="109" t="str">
        <f t="shared" si="103"/>
        <v/>
      </c>
      <c r="CB105" s="109" t="str">
        <f t="shared" si="103"/>
        <v/>
      </c>
      <c r="CC105" s="109" t="str">
        <f t="shared" si="103"/>
        <v/>
      </c>
      <c r="CD105" s="109" t="str">
        <f t="shared" si="103"/>
        <v/>
      </c>
      <c r="CE105" s="109" t="str">
        <f t="shared" si="103"/>
        <v/>
      </c>
      <c r="CF105" s="109" t="str">
        <f t="shared" si="88"/>
        <v/>
      </c>
      <c r="CG105" s="109" t="str">
        <f t="shared" si="91"/>
        <v/>
      </c>
      <c r="CH105" s="122" t="str">
        <f t="shared" si="89"/>
        <v/>
      </c>
      <c r="CI105" s="122" t="str">
        <f t="shared" si="90"/>
        <v/>
      </c>
    </row>
    <row r="106" spans="1:87" x14ac:dyDescent="0.2">
      <c r="A106" s="265"/>
      <c r="B106" s="267"/>
      <c r="C106" s="266"/>
      <c r="D106" s="267"/>
      <c r="E106" s="267"/>
      <c r="F106" s="267"/>
      <c r="G106" s="267"/>
      <c r="H106" s="267"/>
      <c r="I106" s="189" t="str">
        <f t="shared" si="76"/>
        <v/>
      </c>
      <c r="J106" s="186">
        <f t="shared" ca="1" si="77"/>
        <v>0</v>
      </c>
      <c r="K106" s="186">
        <f t="shared" ca="1" si="78"/>
        <v>0</v>
      </c>
      <c r="L106" s="186">
        <f t="shared" ca="1" si="79"/>
        <v>0</v>
      </c>
      <c r="M106" s="186">
        <f t="shared" ca="1" si="80"/>
        <v>0</v>
      </c>
      <c r="N106" s="186">
        <f t="shared" ca="1" si="81"/>
        <v>0</v>
      </c>
      <c r="O106" s="186">
        <f t="shared" si="82"/>
        <v>0</v>
      </c>
      <c r="P106" s="190" t="str">
        <f t="shared" si="83"/>
        <v xml:space="preserve"> </v>
      </c>
      <c r="Q106" s="187" t="str">
        <f t="shared" si="84"/>
        <v/>
      </c>
      <c r="R106" s="187" t="str">
        <f t="shared" si="85"/>
        <v/>
      </c>
      <c r="S106" s="188">
        <f t="shared" si="86"/>
        <v>0</v>
      </c>
      <c r="T106" s="154"/>
      <c r="V106" s="220" t="str">
        <f t="shared" si="87"/>
        <v/>
      </c>
      <c r="X106" s="9">
        <v>89</v>
      </c>
      <c r="Y106" s="126" t="str">
        <f t="shared" si="98"/>
        <v/>
      </c>
      <c r="Z106" s="109" t="str">
        <f t="shared" si="98"/>
        <v/>
      </c>
      <c r="AA106" s="109" t="str">
        <f t="shared" si="98"/>
        <v/>
      </c>
      <c r="AB106" s="109" t="str">
        <f t="shared" si="98"/>
        <v/>
      </c>
      <c r="AC106" s="109" t="str">
        <f t="shared" si="98"/>
        <v/>
      </c>
      <c r="AD106" s="109" t="str">
        <f t="shared" si="98"/>
        <v/>
      </c>
      <c r="AE106" s="109" t="str">
        <f t="shared" si="98"/>
        <v/>
      </c>
      <c r="AF106" s="109" t="str">
        <f t="shared" si="98"/>
        <v/>
      </c>
      <c r="AG106" s="109" t="str">
        <f t="shared" si="98"/>
        <v/>
      </c>
      <c r="AH106" s="109" t="str">
        <f t="shared" si="98"/>
        <v/>
      </c>
      <c r="AI106" s="109" t="str">
        <f t="shared" si="99"/>
        <v/>
      </c>
      <c r="AJ106" s="109" t="str">
        <f t="shared" si="99"/>
        <v/>
      </c>
      <c r="AK106" s="109" t="str">
        <f t="shared" si="99"/>
        <v/>
      </c>
      <c r="AL106" s="109" t="str">
        <f t="shared" si="99"/>
        <v/>
      </c>
      <c r="AM106" s="109" t="str">
        <f t="shared" si="99"/>
        <v/>
      </c>
      <c r="AN106" s="109" t="str">
        <f t="shared" si="99"/>
        <v/>
      </c>
      <c r="AO106" s="109" t="str">
        <f t="shared" si="99"/>
        <v/>
      </c>
      <c r="AP106" s="109" t="str">
        <f t="shared" si="99"/>
        <v/>
      </c>
      <c r="AQ106" s="109" t="str">
        <f t="shared" si="99"/>
        <v/>
      </c>
      <c r="AR106" s="109" t="str">
        <f t="shared" si="99"/>
        <v/>
      </c>
      <c r="AS106" s="109" t="str">
        <f t="shared" si="100"/>
        <v/>
      </c>
      <c r="AT106" s="109" t="str">
        <f t="shared" si="100"/>
        <v/>
      </c>
      <c r="AU106" s="109" t="str">
        <f t="shared" si="100"/>
        <v/>
      </c>
      <c r="AV106" s="109" t="str">
        <f t="shared" si="100"/>
        <v/>
      </c>
      <c r="AW106" s="109" t="str">
        <f t="shared" si="100"/>
        <v/>
      </c>
      <c r="AX106" s="109" t="str">
        <f t="shared" si="100"/>
        <v/>
      </c>
      <c r="AY106" s="109" t="str">
        <f t="shared" si="100"/>
        <v/>
      </c>
      <c r="AZ106" s="109" t="str">
        <f t="shared" si="100"/>
        <v/>
      </c>
      <c r="BA106" s="109" t="str">
        <f t="shared" si="100"/>
        <v/>
      </c>
      <c r="BB106" s="109" t="str">
        <f t="shared" si="100"/>
        <v/>
      </c>
      <c r="BC106" s="109" t="str">
        <f t="shared" si="101"/>
        <v/>
      </c>
      <c r="BD106" s="109" t="str">
        <f t="shared" si="101"/>
        <v/>
      </c>
      <c r="BE106" s="109" t="str">
        <f t="shared" si="101"/>
        <v/>
      </c>
      <c r="BF106" s="109" t="str">
        <f t="shared" si="101"/>
        <v/>
      </c>
      <c r="BG106" s="109" t="str">
        <f t="shared" si="101"/>
        <v/>
      </c>
      <c r="BH106" s="109" t="str">
        <f t="shared" si="101"/>
        <v/>
      </c>
      <c r="BI106" s="110" t="str">
        <f t="shared" si="101"/>
        <v/>
      </c>
      <c r="BJ106" s="110" t="str">
        <f t="shared" si="101"/>
        <v/>
      </c>
      <c r="BK106" s="110" t="str">
        <f t="shared" si="101"/>
        <v/>
      </c>
      <c r="BL106" s="110" t="str">
        <f t="shared" si="101"/>
        <v/>
      </c>
      <c r="BM106" s="109" t="str">
        <f t="shared" si="102"/>
        <v/>
      </c>
      <c r="BN106" s="109" t="str">
        <f t="shared" si="102"/>
        <v/>
      </c>
      <c r="BO106" s="109" t="str">
        <f t="shared" si="102"/>
        <v/>
      </c>
      <c r="BP106" s="109" t="str">
        <f t="shared" si="102"/>
        <v/>
      </c>
      <c r="BQ106" s="109" t="str">
        <f t="shared" si="102"/>
        <v/>
      </c>
      <c r="BR106" s="109" t="str">
        <f t="shared" si="102"/>
        <v/>
      </c>
      <c r="BS106" s="109" t="str">
        <f t="shared" si="102"/>
        <v/>
      </c>
      <c r="BT106" s="109" t="str">
        <f t="shared" si="102"/>
        <v/>
      </c>
      <c r="BU106" s="109" t="str">
        <f t="shared" si="102"/>
        <v/>
      </c>
      <c r="BV106" s="109" t="str">
        <f t="shared" si="102"/>
        <v/>
      </c>
      <c r="BW106" s="109" t="str">
        <f t="shared" si="103"/>
        <v/>
      </c>
      <c r="BX106" s="109" t="str">
        <f t="shared" si="103"/>
        <v/>
      </c>
      <c r="BY106" s="109" t="str">
        <f t="shared" si="103"/>
        <v/>
      </c>
      <c r="BZ106" s="109" t="str">
        <f t="shared" si="103"/>
        <v/>
      </c>
      <c r="CA106" s="109" t="str">
        <f t="shared" si="103"/>
        <v/>
      </c>
      <c r="CB106" s="109" t="str">
        <f t="shared" si="103"/>
        <v/>
      </c>
      <c r="CC106" s="109" t="str">
        <f t="shared" si="103"/>
        <v/>
      </c>
      <c r="CD106" s="109" t="str">
        <f t="shared" si="103"/>
        <v/>
      </c>
      <c r="CE106" s="109" t="str">
        <f t="shared" si="103"/>
        <v/>
      </c>
      <c r="CF106" s="109" t="str">
        <f t="shared" si="88"/>
        <v/>
      </c>
      <c r="CG106" s="109" t="str">
        <f t="shared" si="91"/>
        <v/>
      </c>
      <c r="CH106" s="122" t="str">
        <f t="shared" si="89"/>
        <v/>
      </c>
      <c r="CI106" s="122" t="str">
        <f t="shared" si="90"/>
        <v/>
      </c>
    </row>
    <row r="107" spans="1:87" x14ac:dyDescent="0.2">
      <c r="A107" s="265"/>
      <c r="B107" s="267"/>
      <c r="C107" s="266"/>
      <c r="D107" s="267"/>
      <c r="E107" s="267"/>
      <c r="F107" s="267"/>
      <c r="G107" s="267"/>
      <c r="H107" s="267"/>
      <c r="I107" s="189" t="str">
        <f t="shared" si="76"/>
        <v/>
      </c>
      <c r="J107" s="186">
        <f t="shared" ca="1" si="77"/>
        <v>0</v>
      </c>
      <c r="K107" s="186">
        <f t="shared" ca="1" si="78"/>
        <v>0</v>
      </c>
      <c r="L107" s="186">
        <f t="shared" ca="1" si="79"/>
        <v>0</v>
      </c>
      <c r="M107" s="186">
        <f t="shared" ca="1" si="80"/>
        <v>0</v>
      </c>
      <c r="N107" s="186">
        <f t="shared" ca="1" si="81"/>
        <v>0</v>
      </c>
      <c r="O107" s="186">
        <f t="shared" si="82"/>
        <v>0</v>
      </c>
      <c r="P107" s="190" t="str">
        <f t="shared" si="83"/>
        <v xml:space="preserve"> </v>
      </c>
      <c r="Q107" s="187" t="str">
        <f t="shared" si="84"/>
        <v/>
      </c>
      <c r="R107" s="187" t="str">
        <f t="shared" si="85"/>
        <v/>
      </c>
      <c r="S107" s="188">
        <f t="shared" si="86"/>
        <v>0</v>
      </c>
      <c r="T107" s="154"/>
      <c r="V107" s="220" t="str">
        <f t="shared" si="87"/>
        <v/>
      </c>
      <c r="X107" s="9">
        <v>90</v>
      </c>
      <c r="Y107" s="126" t="str">
        <f t="shared" si="98"/>
        <v/>
      </c>
      <c r="Z107" s="109" t="str">
        <f t="shared" si="98"/>
        <v/>
      </c>
      <c r="AA107" s="109" t="str">
        <f t="shared" si="98"/>
        <v/>
      </c>
      <c r="AB107" s="109" t="str">
        <f t="shared" si="98"/>
        <v/>
      </c>
      <c r="AC107" s="109" t="str">
        <f t="shared" si="98"/>
        <v/>
      </c>
      <c r="AD107" s="109" t="str">
        <f t="shared" si="98"/>
        <v/>
      </c>
      <c r="AE107" s="109" t="str">
        <f t="shared" si="98"/>
        <v/>
      </c>
      <c r="AF107" s="109" t="str">
        <f t="shared" si="98"/>
        <v/>
      </c>
      <c r="AG107" s="109" t="str">
        <f t="shared" si="98"/>
        <v/>
      </c>
      <c r="AH107" s="109" t="str">
        <f t="shared" si="98"/>
        <v/>
      </c>
      <c r="AI107" s="109" t="str">
        <f t="shared" si="99"/>
        <v/>
      </c>
      <c r="AJ107" s="109" t="str">
        <f t="shared" si="99"/>
        <v/>
      </c>
      <c r="AK107" s="109" t="str">
        <f t="shared" si="99"/>
        <v/>
      </c>
      <c r="AL107" s="109" t="str">
        <f t="shared" si="99"/>
        <v/>
      </c>
      <c r="AM107" s="109" t="str">
        <f t="shared" si="99"/>
        <v/>
      </c>
      <c r="AN107" s="109" t="str">
        <f t="shared" si="99"/>
        <v/>
      </c>
      <c r="AO107" s="109" t="str">
        <f t="shared" si="99"/>
        <v/>
      </c>
      <c r="AP107" s="109" t="str">
        <f t="shared" si="99"/>
        <v/>
      </c>
      <c r="AQ107" s="109" t="str">
        <f t="shared" si="99"/>
        <v/>
      </c>
      <c r="AR107" s="109" t="str">
        <f t="shared" si="99"/>
        <v/>
      </c>
      <c r="AS107" s="109" t="str">
        <f t="shared" si="100"/>
        <v/>
      </c>
      <c r="AT107" s="109" t="str">
        <f t="shared" si="100"/>
        <v/>
      </c>
      <c r="AU107" s="109" t="str">
        <f t="shared" si="100"/>
        <v/>
      </c>
      <c r="AV107" s="109" t="str">
        <f t="shared" si="100"/>
        <v/>
      </c>
      <c r="AW107" s="109" t="str">
        <f t="shared" si="100"/>
        <v/>
      </c>
      <c r="AX107" s="109" t="str">
        <f t="shared" si="100"/>
        <v/>
      </c>
      <c r="AY107" s="109" t="str">
        <f t="shared" si="100"/>
        <v/>
      </c>
      <c r="AZ107" s="109" t="str">
        <f t="shared" si="100"/>
        <v/>
      </c>
      <c r="BA107" s="109" t="str">
        <f t="shared" si="100"/>
        <v/>
      </c>
      <c r="BB107" s="109" t="str">
        <f t="shared" si="100"/>
        <v/>
      </c>
      <c r="BC107" s="109" t="str">
        <f t="shared" si="101"/>
        <v/>
      </c>
      <c r="BD107" s="109" t="str">
        <f t="shared" si="101"/>
        <v/>
      </c>
      <c r="BE107" s="109" t="str">
        <f t="shared" si="101"/>
        <v/>
      </c>
      <c r="BF107" s="109" t="str">
        <f t="shared" si="101"/>
        <v/>
      </c>
      <c r="BG107" s="109" t="str">
        <f t="shared" si="101"/>
        <v/>
      </c>
      <c r="BH107" s="109" t="str">
        <f t="shared" si="101"/>
        <v/>
      </c>
      <c r="BI107" s="110" t="str">
        <f t="shared" si="101"/>
        <v/>
      </c>
      <c r="BJ107" s="110" t="str">
        <f t="shared" si="101"/>
        <v/>
      </c>
      <c r="BK107" s="110" t="str">
        <f t="shared" si="101"/>
        <v/>
      </c>
      <c r="BL107" s="110" t="str">
        <f t="shared" si="101"/>
        <v/>
      </c>
      <c r="BM107" s="109" t="str">
        <f t="shared" si="102"/>
        <v/>
      </c>
      <c r="BN107" s="109" t="str">
        <f t="shared" si="102"/>
        <v/>
      </c>
      <c r="BO107" s="109" t="str">
        <f t="shared" si="102"/>
        <v/>
      </c>
      <c r="BP107" s="109" t="str">
        <f t="shared" si="102"/>
        <v/>
      </c>
      <c r="BQ107" s="109" t="str">
        <f t="shared" si="102"/>
        <v/>
      </c>
      <c r="BR107" s="109" t="str">
        <f t="shared" si="102"/>
        <v/>
      </c>
      <c r="BS107" s="109" t="str">
        <f t="shared" si="102"/>
        <v/>
      </c>
      <c r="BT107" s="109" t="str">
        <f t="shared" si="102"/>
        <v/>
      </c>
      <c r="BU107" s="109" t="str">
        <f t="shared" si="102"/>
        <v/>
      </c>
      <c r="BV107" s="109" t="str">
        <f t="shared" si="102"/>
        <v/>
      </c>
      <c r="BW107" s="109" t="str">
        <f t="shared" si="103"/>
        <v/>
      </c>
      <c r="BX107" s="109" t="str">
        <f t="shared" si="103"/>
        <v/>
      </c>
      <c r="BY107" s="109" t="str">
        <f t="shared" si="103"/>
        <v/>
      </c>
      <c r="BZ107" s="109" t="str">
        <f t="shared" si="103"/>
        <v/>
      </c>
      <c r="CA107" s="109" t="str">
        <f t="shared" si="103"/>
        <v/>
      </c>
      <c r="CB107" s="109" t="str">
        <f t="shared" si="103"/>
        <v/>
      </c>
      <c r="CC107" s="109" t="str">
        <f t="shared" si="103"/>
        <v/>
      </c>
      <c r="CD107" s="109" t="str">
        <f t="shared" si="103"/>
        <v/>
      </c>
      <c r="CE107" s="109" t="str">
        <f t="shared" si="103"/>
        <v/>
      </c>
      <c r="CF107" s="109" t="str">
        <f t="shared" si="88"/>
        <v/>
      </c>
      <c r="CG107" s="109" t="str">
        <f t="shared" si="91"/>
        <v/>
      </c>
      <c r="CH107" s="122" t="str">
        <f t="shared" si="89"/>
        <v/>
      </c>
      <c r="CI107" s="122" t="str">
        <f t="shared" si="90"/>
        <v/>
      </c>
    </row>
    <row r="108" spans="1:87" x14ac:dyDescent="0.2">
      <c r="A108" s="265"/>
      <c r="B108" s="267"/>
      <c r="C108" s="266"/>
      <c r="D108" s="267"/>
      <c r="E108" s="267"/>
      <c r="F108" s="267"/>
      <c r="G108" s="267"/>
      <c r="H108" s="267"/>
      <c r="I108" s="189" t="str">
        <f t="shared" si="76"/>
        <v/>
      </c>
      <c r="J108" s="186">
        <f t="shared" ca="1" si="77"/>
        <v>0</v>
      </c>
      <c r="K108" s="186">
        <f t="shared" ca="1" si="78"/>
        <v>0</v>
      </c>
      <c r="L108" s="186">
        <f t="shared" ca="1" si="79"/>
        <v>0</v>
      </c>
      <c r="M108" s="186">
        <f t="shared" ca="1" si="80"/>
        <v>0</v>
      </c>
      <c r="N108" s="186">
        <f t="shared" ca="1" si="81"/>
        <v>0</v>
      </c>
      <c r="O108" s="186">
        <f t="shared" si="82"/>
        <v>0</v>
      </c>
      <c r="P108" s="190" t="str">
        <f t="shared" si="83"/>
        <v xml:space="preserve"> </v>
      </c>
      <c r="Q108" s="187" t="str">
        <f t="shared" si="84"/>
        <v/>
      </c>
      <c r="R108" s="187" t="str">
        <f t="shared" si="85"/>
        <v/>
      </c>
      <c r="S108" s="188">
        <f t="shared" si="86"/>
        <v>0</v>
      </c>
      <c r="T108" s="154"/>
      <c r="V108" s="220" t="str">
        <f t="shared" si="87"/>
        <v/>
      </c>
      <c r="X108" s="9">
        <v>91</v>
      </c>
      <c r="Y108" s="126" t="str">
        <f t="shared" ref="Y108:AH117" si="104">IF($C108="","",VLOOKUP($C108,ListPrice,Y$15,FALSE))</f>
        <v/>
      </c>
      <c r="Z108" s="109" t="str">
        <f t="shared" si="104"/>
        <v/>
      </c>
      <c r="AA108" s="109" t="str">
        <f t="shared" si="104"/>
        <v/>
      </c>
      <c r="AB108" s="109" t="str">
        <f t="shared" si="104"/>
        <v/>
      </c>
      <c r="AC108" s="109" t="str">
        <f t="shared" si="104"/>
        <v/>
      </c>
      <c r="AD108" s="109" t="str">
        <f t="shared" si="104"/>
        <v/>
      </c>
      <c r="AE108" s="109" t="str">
        <f t="shared" si="104"/>
        <v/>
      </c>
      <c r="AF108" s="109" t="str">
        <f t="shared" si="104"/>
        <v/>
      </c>
      <c r="AG108" s="109" t="str">
        <f t="shared" si="104"/>
        <v/>
      </c>
      <c r="AH108" s="109" t="str">
        <f t="shared" si="104"/>
        <v/>
      </c>
      <c r="AI108" s="109" t="str">
        <f t="shared" ref="AI108:AR117" si="105">IF($C108="","",VLOOKUP($C108,ListPrice,AI$15,FALSE))</f>
        <v/>
      </c>
      <c r="AJ108" s="109" t="str">
        <f t="shared" si="105"/>
        <v/>
      </c>
      <c r="AK108" s="109" t="str">
        <f t="shared" si="105"/>
        <v/>
      </c>
      <c r="AL108" s="109" t="str">
        <f t="shared" si="105"/>
        <v/>
      </c>
      <c r="AM108" s="109" t="str">
        <f t="shared" si="105"/>
        <v/>
      </c>
      <c r="AN108" s="109" t="str">
        <f t="shared" si="105"/>
        <v/>
      </c>
      <c r="AO108" s="109" t="str">
        <f t="shared" si="105"/>
        <v/>
      </c>
      <c r="AP108" s="109" t="str">
        <f t="shared" si="105"/>
        <v/>
      </c>
      <c r="AQ108" s="109" t="str">
        <f t="shared" si="105"/>
        <v/>
      </c>
      <c r="AR108" s="109" t="str">
        <f t="shared" si="105"/>
        <v/>
      </c>
      <c r="AS108" s="109" t="str">
        <f t="shared" ref="AS108:BB117" si="106">IF($C108="","",VLOOKUP($C108,ListPrice,AS$15,FALSE))</f>
        <v/>
      </c>
      <c r="AT108" s="109" t="str">
        <f t="shared" si="106"/>
        <v/>
      </c>
      <c r="AU108" s="109" t="str">
        <f t="shared" si="106"/>
        <v/>
      </c>
      <c r="AV108" s="109" t="str">
        <f t="shared" si="106"/>
        <v/>
      </c>
      <c r="AW108" s="109" t="str">
        <f t="shared" si="106"/>
        <v/>
      </c>
      <c r="AX108" s="109" t="str">
        <f t="shared" si="106"/>
        <v/>
      </c>
      <c r="AY108" s="109" t="str">
        <f t="shared" si="106"/>
        <v/>
      </c>
      <c r="AZ108" s="109" t="str">
        <f t="shared" si="106"/>
        <v/>
      </c>
      <c r="BA108" s="109" t="str">
        <f t="shared" si="106"/>
        <v/>
      </c>
      <c r="BB108" s="109" t="str">
        <f t="shared" si="106"/>
        <v/>
      </c>
      <c r="BC108" s="109" t="str">
        <f t="shared" ref="BC108:BL117" si="107">IF($C108="","",VLOOKUP($C108,ListPrice,BC$15,FALSE))</f>
        <v/>
      </c>
      <c r="BD108" s="109" t="str">
        <f t="shared" si="107"/>
        <v/>
      </c>
      <c r="BE108" s="109" t="str">
        <f t="shared" si="107"/>
        <v/>
      </c>
      <c r="BF108" s="109" t="str">
        <f t="shared" si="107"/>
        <v/>
      </c>
      <c r="BG108" s="109" t="str">
        <f t="shared" si="107"/>
        <v/>
      </c>
      <c r="BH108" s="109" t="str">
        <f t="shared" si="107"/>
        <v/>
      </c>
      <c r="BI108" s="110" t="str">
        <f t="shared" si="107"/>
        <v/>
      </c>
      <c r="BJ108" s="110" t="str">
        <f t="shared" si="107"/>
        <v/>
      </c>
      <c r="BK108" s="110" t="str">
        <f t="shared" si="107"/>
        <v/>
      </c>
      <c r="BL108" s="110" t="str">
        <f t="shared" si="107"/>
        <v/>
      </c>
      <c r="BM108" s="109" t="str">
        <f t="shared" ref="BM108:BV117" si="108">IF($C108="","",VLOOKUP($C108,ListPrice,BM$15,FALSE))</f>
        <v/>
      </c>
      <c r="BN108" s="109" t="str">
        <f t="shared" si="108"/>
        <v/>
      </c>
      <c r="BO108" s="109" t="str">
        <f t="shared" si="108"/>
        <v/>
      </c>
      <c r="BP108" s="109" t="str">
        <f t="shared" si="108"/>
        <v/>
      </c>
      <c r="BQ108" s="109" t="str">
        <f t="shared" si="108"/>
        <v/>
      </c>
      <c r="BR108" s="109" t="str">
        <f t="shared" si="108"/>
        <v/>
      </c>
      <c r="BS108" s="109" t="str">
        <f t="shared" si="108"/>
        <v/>
      </c>
      <c r="BT108" s="109" t="str">
        <f t="shared" si="108"/>
        <v/>
      </c>
      <c r="BU108" s="109" t="str">
        <f t="shared" si="108"/>
        <v/>
      </c>
      <c r="BV108" s="109" t="str">
        <f t="shared" si="108"/>
        <v/>
      </c>
      <c r="BW108" s="109" t="str">
        <f t="shared" ref="BW108:CE117" si="109">IF($C108="","",VLOOKUP($C108,ListPrice,BW$15,FALSE))</f>
        <v/>
      </c>
      <c r="BX108" s="109" t="str">
        <f t="shared" si="109"/>
        <v/>
      </c>
      <c r="BY108" s="109" t="str">
        <f t="shared" si="109"/>
        <v/>
      </c>
      <c r="BZ108" s="109" t="str">
        <f t="shared" si="109"/>
        <v/>
      </c>
      <c r="CA108" s="109" t="str">
        <f t="shared" si="109"/>
        <v/>
      </c>
      <c r="CB108" s="109" t="str">
        <f t="shared" si="109"/>
        <v/>
      </c>
      <c r="CC108" s="109" t="str">
        <f t="shared" si="109"/>
        <v/>
      </c>
      <c r="CD108" s="109" t="str">
        <f t="shared" si="109"/>
        <v/>
      </c>
      <c r="CE108" s="109" t="str">
        <f t="shared" si="109"/>
        <v/>
      </c>
      <c r="CF108" s="109" t="str">
        <f t="shared" si="88"/>
        <v/>
      </c>
      <c r="CG108" s="109" t="str">
        <f t="shared" si="91"/>
        <v/>
      </c>
      <c r="CH108" s="122" t="str">
        <f t="shared" si="89"/>
        <v/>
      </c>
      <c r="CI108" s="122" t="str">
        <f t="shared" si="90"/>
        <v/>
      </c>
    </row>
    <row r="109" spans="1:87" x14ac:dyDescent="0.2">
      <c r="A109" s="265"/>
      <c r="B109" s="267"/>
      <c r="C109" s="266"/>
      <c r="D109" s="267"/>
      <c r="E109" s="267"/>
      <c r="F109" s="267"/>
      <c r="G109" s="267"/>
      <c r="H109" s="267"/>
      <c r="I109" s="189" t="str">
        <f t="shared" si="76"/>
        <v/>
      </c>
      <c r="J109" s="186">
        <f t="shared" ca="1" si="77"/>
        <v>0</v>
      </c>
      <c r="K109" s="186">
        <f t="shared" ca="1" si="78"/>
        <v>0</v>
      </c>
      <c r="L109" s="186">
        <f t="shared" ca="1" si="79"/>
        <v>0</v>
      </c>
      <c r="M109" s="186">
        <f t="shared" ca="1" si="80"/>
        <v>0</v>
      </c>
      <c r="N109" s="186">
        <f t="shared" ca="1" si="81"/>
        <v>0</v>
      </c>
      <c r="O109" s="186">
        <f t="shared" si="82"/>
        <v>0</v>
      </c>
      <c r="P109" s="190" t="str">
        <f t="shared" si="83"/>
        <v xml:space="preserve"> </v>
      </c>
      <c r="Q109" s="187" t="str">
        <f t="shared" si="84"/>
        <v/>
      </c>
      <c r="R109" s="187" t="str">
        <f t="shared" si="85"/>
        <v/>
      </c>
      <c r="S109" s="188">
        <f t="shared" si="86"/>
        <v>0</v>
      </c>
      <c r="T109" s="154"/>
      <c r="V109" s="220" t="str">
        <f t="shared" si="87"/>
        <v/>
      </c>
      <c r="X109" s="9">
        <v>92</v>
      </c>
      <c r="Y109" s="126" t="str">
        <f t="shared" si="104"/>
        <v/>
      </c>
      <c r="Z109" s="109" t="str">
        <f t="shared" si="104"/>
        <v/>
      </c>
      <c r="AA109" s="109" t="str">
        <f t="shared" si="104"/>
        <v/>
      </c>
      <c r="AB109" s="109" t="str">
        <f t="shared" si="104"/>
        <v/>
      </c>
      <c r="AC109" s="109" t="str">
        <f t="shared" si="104"/>
        <v/>
      </c>
      <c r="AD109" s="109" t="str">
        <f t="shared" si="104"/>
        <v/>
      </c>
      <c r="AE109" s="109" t="str">
        <f t="shared" si="104"/>
        <v/>
      </c>
      <c r="AF109" s="109" t="str">
        <f t="shared" si="104"/>
        <v/>
      </c>
      <c r="AG109" s="109" t="str">
        <f t="shared" si="104"/>
        <v/>
      </c>
      <c r="AH109" s="109" t="str">
        <f t="shared" si="104"/>
        <v/>
      </c>
      <c r="AI109" s="109" t="str">
        <f t="shared" si="105"/>
        <v/>
      </c>
      <c r="AJ109" s="109" t="str">
        <f t="shared" si="105"/>
        <v/>
      </c>
      <c r="AK109" s="109" t="str">
        <f t="shared" si="105"/>
        <v/>
      </c>
      <c r="AL109" s="109" t="str">
        <f t="shared" si="105"/>
        <v/>
      </c>
      <c r="AM109" s="109" t="str">
        <f t="shared" si="105"/>
        <v/>
      </c>
      <c r="AN109" s="109" t="str">
        <f t="shared" si="105"/>
        <v/>
      </c>
      <c r="AO109" s="109" t="str">
        <f t="shared" si="105"/>
        <v/>
      </c>
      <c r="AP109" s="109" t="str">
        <f t="shared" si="105"/>
        <v/>
      </c>
      <c r="AQ109" s="109" t="str">
        <f t="shared" si="105"/>
        <v/>
      </c>
      <c r="AR109" s="109" t="str">
        <f t="shared" si="105"/>
        <v/>
      </c>
      <c r="AS109" s="109" t="str">
        <f t="shared" si="106"/>
        <v/>
      </c>
      <c r="AT109" s="109" t="str">
        <f t="shared" si="106"/>
        <v/>
      </c>
      <c r="AU109" s="109" t="str">
        <f t="shared" si="106"/>
        <v/>
      </c>
      <c r="AV109" s="109" t="str">
        <f t="shared" si="106"/>
        <v/>
      </c>
      <c r="AW109" s="109" t="str">
        <f t="shared" si="106"/>
        <v/>
      </c>
      <c r="AX109" s="109" t="str">
        <f t="shared" si="106"/>
        <v/>
      </c>
      <c r="AY109" s="109" t="str">
        <f t="shared" si="106"/>
        <v/>
      </c>
      <c r="AZ109" s="109" t="str">
        <f t="shared" si="106"/>
        <v/>
      </c>
      <c r="BA109" s="109" t="str">
        <f t="shared" si="106"/>
        <v/>
      </c>
      <c r="BB109" s="109" t="str">
        <f t="shared" si="106"/>
        <v/>
      </c>
      <c r="BC109" s="109" t="str">
        <f t="shared" si="107"/>
        <v/>
      </c>
      <c r="BD109" s="109" t="str">
        <f t="shared" si="107"/>
        <v/>
      </c>
      <c r="BE109" s="109" t="str">
        <f t="shared" si="107"/>
        <v/>
      </c>
      <c r="BF109" s="109" t="str">
        <f t="shared" si="107"/>
        <v/>
      </c>
      <c r="BG109" s="109" t="str">
        <f t="shared" si="107"/>
        <v/>
      </c>
      <c r="BH109" s="109" t="str">
        <f t="shared" si="107"/>
        <v/>
      </c>
      <c r="BI109" s="110" t="str">
        <f t="shared" si="107"/>
        <v/>
      </c>
      <c r="BJ109" s="110" t="str">
        <f t="shared" si="107"/>
        <v/>
      </c>
      <c r="BK109" s="110" t="str">
        <f t="shared" si="107"/>
        <v/>
      </c>
      <c r="BL109" s="110" t="str">
        <f t="shared" si="107"/>
        <v/>
      </c>
      <c r="BM109" s="109" t="str">
        <f t="shared" si="108"/>
        <v/>
      </c>
      <c r="BN109" s="109" t="str">
        <f t="shared" si="108"/>
        <v/>
      </c>
      <c r="BO109" s="109" t="str">
        <f t="shared" si="108"/>
        <v/>
      </c>
      <c r="BP109" s="109" t="str">
        <f t="shared" si="108"/>
        <v/>
      </c>
      <c r="BQ109" s="109" t="str">
        <f t="shared" si="108"/>
        <v/>
      </c>
      <c r="BR109" s="109" t="str">
        <f t="shared" si="108"/>
        <v/>
      </c>
      <c r="BS109" s="109" t="str">
        <f t="shared" si="108"/>
        <v/>
      </c>
      <c r="BT109" s="109" t="str">
        <f t="shared" si="108"/>
        <v/>
      </c>
      <c r="BU109" s="109" t="str">
        <f t="shared" si="108"/>
        <v/>
      </c>
      <c r="BV109" s="109" t="str">
        <f t="shared" si="108"/>
        <v/>
      </c>
      <c r="BW109" s="109" t="str">
        <f t="shared" si="109"/>
        <v/>
      </c>
      <c r="BX109" s="109" t="str">
        <f t="shared" si="109"/>
        <v/>
      </c>
      <c r="BY109" s="109" t="str">
        <f t="shared" si="109"/>
        <v/>
      </c>
      <c r="BZ109" s="109" t="str">
        <f t="shared" si="109"/>
        <v/>
      </c>
      <c r="CA109" s="109" t="str">
        <f t="shared" si="109"/>
        <v/>
      </c>
      <c r="CB109" s="109" t="str">
        <f t="shared" si="109"/>
        <v/>
      </c>
      <c r="CC109" s="109" t="str">
        <f t="shared" si="109"/>
        <v/>
      </c>
      <c r="CD109" s="109" t="str">
        <f t="shared" si="109"/>
        <v/>
      </c>
      <c r="CE109" s="109" t="str">
        <f t="shared" si="109"/>
        <v/>
      </c>
      <c r="CF109" s="109" t="str">
        <f t="shared" si="88"/>
        <v/>
      </c>
      <c r="CG109" s="109" t="str">
        <f t="shared" si="91"/>
        <v/>
      </c>
      <c r="CH109" s="122" t="str">
        <f t="shared" si="89"/>
        <v/>
      </c>
      <c r="CI109" s="122" t="str">
        <f t="shared" si="90"/>
        <v/>
      </c>
    </row>
    <row r="110" spans="1:87" x14ac:dyDescent="0.2">
      <c r="A110" s="265"/>
      <c r="B110" s="267"/>
      <c r="C110" s="266"/>
      <c r="D110" s="267"/>
      <c r="E110" s="267"/>
      <c r="F110" s="267"/>
      <c r="G110" s="267"/>
      <c r="H110" s="267"/>
      <c r="I110" s="189" t="str">
        <f t="shared" si="76"/>
        <v/>
      </c>
      <c r="J110" s="186">
        <f t="shared" ca="1" si="77"/>
        <v>0</v>
      </c>
      <c r="K110" s="186">
        <f t="shared" ca="1" si="78"/>
        <v>0</v>
      </c>
      <c r="L110" s="186">
        <f t="shared" ca="1" si="79"/>
        <v>0</v>
      </c>
      <c r="M110" s="186">
        <f t="shared" ca="1" si="80"/>
        <v>0</v>
      </c>
      <c r="N110" s="186">
        <f t="shared" ca="1" si="81"/>
        <v>0</v>
      </c>
      <c r="O110" s="186">
        <f t="shared" si="82"/>
        <v>0</v>
      </c>
      <c r="P110" s="190" t="str">
        <f t="shared" si="83"/>
        <v xml:space="preserve"> </v>
      </c>
      <c r="Q110" s="187" t="str">
        <f t="shared" si="84"/>
        <v/>
      </c>
      <c r="R110" s="187" t="str">
        <f t="shared" si="85"/>
        <v/>
      </c>
      <c r="S110" s="188">
        <f t="shared" si="86"/>
        <v>0</v>
      </c>
      <c r="T110" s="154"/>
      <c r="V110" s="220" t="str">
        <f t="shared" si="87"/>
        <v/>
      </c>
      <c r="X110" s="9">
        <v>93</v>
      </c>
      <c r="Y110" s="126" t="str">
        <f t="shared" si="104"/>
        <v/>
      </c>
      <c r="Z110" s="109" t="str">
        <f t="shared" si="104"/>
        <v/>
      </c>
      <c r="AA110" s="109" t="str">
        <f t="shared" si="104"/>
        <v/>
      </c>
      <c r="AB110" s="109" t="str">
        <f t="shared" si="104"/>
        <v/>
      </c>
      <c r="AC110" s="109" t="str">
        <f t="shared" si="104"/>
        <v/>
      </c>
      <c r="AD110" s="109" t="str">
        <f t="shared" si="104"/>
        <v/>
      </c>
      <c r="AE110" s="109" t="str">
        <f t="shared" si="104"/>
        <v/>
      </c>
      <c r="AF110" s="109" t="str">
        <f t="shared" si="104"/>
        <v/>
      </c>
      <c r="AG110" s="109" t="str">
        <f t="shared" si="104"/>
        <v/>
      </c>
      <c r="AH110" s="109" t="str">
        <f t="shared" si="104"/>
        <v/>
      </c>
      <c r="AI110" s="109" t="str">
        <f t="shared" si="105"/>
        <v/>
      </c>
      <c r="AJ110" s="109" t="str">
        <f t="shared" si="105"/>
        <v/>
      </c>
      <c r="AK110" s="109" t="str">
        <f t="shared" si="105"/>
        <v/>
      </c>
      <c r="AL110" s="109" t="str">
        <f t="shared" si="105"/>
        <v/>
      </c>
      <c r="AM110" s="109" t="str">
        <f t="shared" si="105"/>
        <v/>
      </c>
      <c r="AN110" s="109" t="str">
        <f t="shared" si="105"/>
        <v/>
      </c>
      <c r="AO110" s="109" t="str">
        <f t="shared" si="105"/>
        <v/>
      </c>
      <c r="AP110" s="109" t="str">
        <f t="shared" si="105"/>
        <v/>
      </c>
      <c r="AQ110" s="109" t="str">
        <f t="shared" si="105"/>
        <v/>
      </c>
      <c r="AR110" s="109" t="str">
        <f t="shared" si="105"/>
        <v/>
      </c>
      <c r="AS110" s="109" t="str">
        <f t="shared" si="106"/>
        <v/>
      </c>
      <c r="AT110" s="109" t="str">
        <f t="shared" si="106"/>
        <v/>
      </c>
      <c r="AU110" s="109" t="str">
        <f t="shared" si="106"/>
        <v/>
      </c>
      <c r="AV110" s="109" t="str">
        <f t="shared" si="106"/>
        <v/>
      </c>
      <c r="AW110" s="109" t="str">
        <f t="shared" si="106"/>
        <v/>
      </c>
      <c r="AX110" s="109" t="str">
        <f t="shared" si="106"/>
        <v/>
      </c>
      <c r="AY110" s="109" t="str">
        <f t="shared" si="106"/>
        <v/>
      </c>
      <c r="AZ110" s="109" t="str">
        <f t="shared" si="106"/>
        <v/>
      </c>
      <c r="BA110" s="109" t="str">
        <f t="shared" si="106"/>
        <v/>
      </c>
      <c r="BB110" s="109" t="str">
        <f t="shared" si="106"/>
        <v/>
      </c>
      <c r="BC110" s="109" t="str">
        <f t="shared" si="107"/>
        <v/>
      </c>
      <c r="BD110" s="109" t="str">
        <f t="shared" si="107"/>
        <v/>
      </c>
      <c r="BE110" s="109" t="str">
        <f t="shared" si="107"/>
        <v/>
      </c>
      <c r="BF110" s="109" t="str">
        <f t="shared" si="107"/>
        <v/>
      </c>
      <c r="BG110" s="109" t="str">
        <f t="shared" si="107"/>
        <v/>
      </c>
      <c r="BH110" s="109" t="str">
        <f t="shared" si="107"/>
        <v/>
      </c>
      <c r="BI110" s="110" t="str">
        <f t="shared" si="107"/>
        <v/>
      </c>
      <c r="BJ110" s="110" t="str">
        <f t="shared" si="107"/>
        <v/>
      </c>
      <c r="BK110" s="110" t="str">
        <f t="shared" si="107"/>
        <v/>
      </c>
      <c r="BL110" s="110" t="str">
        <f t="shared" si="107"/>
        <v/>
      </c>
      <c r="BM110" s="109" t="str">
        <f t="shared" si="108"/>
        <v/>
      </c>
      <c r="BN110" s="109" t="str">
        <f t="shared" si="108"/>
        <v/>
      </c>
      <c r="BO110" s="109" t="str">
        <f t="shared" si="108"/>
        <v/>
      </c>
      <c r="BP110" s="109" t="str">
        <f t="shared" si="108"/>
        <v/>
      </c>
      <c r="BQ110" s="109" t="str">
        <f t="shared" si="108"/>
        <v/>
      </c>
      <c r="BR110" s="109" t="str">
        <f t="shared" si="108"/>
        <v/>
      </c>
      <c r="BS110" s="109" t="str">
        <f t="shared" si="108"/>
        <v/>
      </c>
      <c r="BT110" s="109" t="str">
        <f t="shared" si="108"/>
        <v/>
      </c>
      <c r="BU110" s="109" t="str">
        <f t="shared" si="108"/>
        <v/>
      </c>
      <c r="BV110" s="109" t="str">
        <f t="shared" si="108"/>
        <v/>
      </c>
      <c r="BW110" s="109" t="str">
        <f t="shared" si="109"/>
        <v/>
      </c>
      <c r="BX110" s="109" t="str">
        <f t="shared" si="109"/>
        <v/>
      </c>
      <c r="BY110" s="109" t="str">
        <f t="shared" si="109"/>
        <v/>
      </c>
      <c r="BZ110" s="109" t="str">
        <f t="shared" si="109"/>
        <v/>
      </c>
      <c r="CA110" s="109" t="str">
        <f t="shared" si="109"/>
        <v/>
      </c>
      <c r="CB110" s="109" t="str">
        <f t="shared" si="109"/>
        <v/>
      </c>
      <c r="CC110" s="109" t="str">
        <f t="shared" si="109"/>
        <v/>
      </c>
      <c r="CD110" s="109" t="str">
        <f t="shared" si="109"/>
        <v/>
      </c>
      <c r="CE110" s="109" t="str">
        <f t="shared" si="109"/>
        <v/>
      </c>
      <c r="CF110" s="109" t="str">
        <f t="shared" si="88"/>
        <v/>
      </c>
      <c r="CG110" s="109" t="str">
        <f t="shared" si="91"/>
        <v/>
      </c>
      <c r="CH110" s="122" t="str">
        <f t="shared" si="89"/>
        <v/>
      </c>
      <c r="CI110" s="122" t="str">
        <f t="shared" si="90"/>
        <v/>
      </c>
    </row>
    <row r="111" spans="1:87" x14ac:dyDescent="0.2">
      <c r="A111" s="265"/>
      <c r="B111" s="267"/>
      <c r="C111" s="266"/>
      <c r="D111" s="267"/>
      <c r="E111" s="267"/>
      <c r="F111" s="267"/>
      <c r="G111" s="267"/>
      <c r="H111" s="267"/>
      <c r="I111" s="189" t="str">
        <f t="shared" si="76"/>
        <v/>
      </c>
      <c r="J111" s="186">
        <f t="shared" ca="1" si="77"/>
        <v>0</v>
      </c>
      <c r="K111" s="186">
        <f t="shared" ca="1" si="78"/>
        <v>0</v>
      </c>
      <c r="L111" s="186">
        <f t="shared" ca="1" si="79"/>
        <v>0</v>
      </c>
      <c r="M111" s="186">
        <f t="shared" ca="1" si="80"/>
        <v>0</v>
      </c>
      <c r="N111" s="186">
        <f t="shared" ca="1" si="81"/>
        <v>0</v>
      </c>
      <c r="O111" s="186">
        <f t="shared" si="82"/>
        <v>0</v>
      </c>
      <c r="P111" s="190" t="str">
        <f t="shared" si="83"/>
        <v xml:space="preserve"> </v>
      </c>
      <c r="Q111" s="187" t="str">
        <f t="shared" si="84"/>
        <v/>
      </c>
      <c r="R111" s="187" t="str">
        <f t="shared" si="85"/>
        <v/>
      </c>
      <c r="S111" s="188">
        <f t="shared" si="86"/>
        <v>0</v>
      </c>
      <c r="T111" s="154"/>
      <c r="V111" s="220" t="str">
        <f t="shared" si="87"/>
        <v/>
      </c>
      <c r="X111" s="9">
        <v>94</v>
      </c>
      <c r="Y111" s="126" t="str">
        <f t="shared" si="104"/>
        <v/>
      </c>
      <c r="Z111" s="109" t="str">
        <f t="shared" si="104"/>
        <v/>
      </c>
      <c r="AA111" s="109" t="str">
        <f t="shared" si="104"/>
        <v/>
      </c>
      <c r="AB111" s="109" t="str">
        <f t="shared" si="104"/>
        <v/>
      </c>
      <c r="AC111" s="109" t="str">
        <f t="shared" si="104"/>
        <v/>
      </c>
      <c r="AD111" s="109" t="str">
        <f t="shared" si="104"/>
        <v/>
      </c>
      <c r="AE111" s="109" t="str">
        <f t="shared" si="104"/>
        <v/>
      </c>
      <c r="AF111" s="109" t="str">
        <f t="shared" si="104"/>
        <v/>
      </c>
      <c r="AG111" s="109" t="str">
        <f t="shared" si="104"/>
        <v/>
      </c>
      <c r="AH111" s="109" t="str">
        <f t="shared" si="104"/>
        <v/>
      </c>
      <c r="AI111" s="109" t="str">
        <f t="shared" si="105"/>
        <v/>
      </c>
      <c r="AJ111" s="109" t="str">
        <f t="shared" si="105"/>
        <v/>
      </c>
      <c r="AK111" s="109" t="str">
        <f t="shared" si="105"/>
        <v/>
      </c>
      <c r="AL111" s="109" t="str">
        <f t="shared" si="105"/>
        <v/>
      </c>
      <c r="AM111" s="109" t="str">
        <f t="shared" si="105"/>
        <v/>
      </c>
      <c r="AN111" s="109" t="str">
        <f t="shared" si="105"/>
        <v/>
      </c>
      <c r="AO111" s="109" t="str">
        <f t="shared" si="105"/>
        <v/>
      </c>
      <c r="AP111" s="109" t="str">
        <f t="shared" si="105"/>
        <v/>
      </c>
      <c r="AQ111" s="109" t="str">
        <f t="shared" si="105"/>
        <v/>
      </c>
      <c r="AR111" s="109" t="str">
        <f t="shared" si="105"/>
        <v/>
      </c>
      <c r="AS111" s="109" t="str">
        <f t="shared" si="106"/>
        <v/>
      </c>
      <c r="AT111" s="109" t="str">
        <f t="shared" si="106"/>
        <v/>
      </c>
      <c r="AU111" s="109" t="str">
        <f t="shared" si="106"/>
        <v/>
      </c>
      <c r="AV111" s="109" t="str">
        <f t="shared" si="106"/>
        <v/>
      </c>
      <c r="AW111" s="109" t="str">
        <f t="shared" si="106"/>
        <v/>
      </c>
      <c r="AX111" s="109" t="str">
        <f t="shared" si="106"/>
        <v/>
      </c>
      <c r="AY111" s="109" t="str">
        <f t="shared" si="106"/>
        <v/>
      </c>
      <c r="AZ111" s="109" t="str">
        <f t="shared" si="106"/>
        <v/>
      </c>
      <c r="BA111" s="109" t="str">
        <f t="shared" si="106"/>
        <v/>
      </c>
      <c r="BB111" s="109" t="str">
        <f t="shared" si="106"/>
        <v/>
      </c>
      <c r="BC111" s="109" t="str">
        <f t="shared" si="107"/>
        <v/>
      </c>
      <c r="BD111" s="109" t="str">
        <f t="shared" si="107"/>
        <v/>
      </c>
      <c r="BE111" s="109" t="str">
        <f t="shared" si="107"/>
        <v/>
      </c>
      <c r="BF111" s="109" t="str">
        <f t="shared" si="107"/>
        <v/>
      </c>
      <c r="BG111" s="109" t="str">
        <f t="shared" si="107"/>
        <v/>
      </c>
      <c r="BH111" s="109" t="str">
        <f t="shared" si="107"/>
        <v/>
      </c>
      <c r="BI111" s="110" t="str">
        <f t="shared" si="107"/>
        <v/>
      </c>
      <c r="BJ111" s="110" t="str">
        <f t="shared" si="107"/>
        <v/>
      </c>
      <c r="BK111" s="110" t="str">
        <f t="shared" si="107"/>
        <v/>
      </c>
      <c r="BL111" s="110" t="str">
        <f t="shared" si="107"/>
        <v/>
      </c>
      <c r="BM111" s="109" t="str">
        <f t="shared" si="108"/>
        <v/>
      </c>
      <c r="BN111" s="109" t="str">
        <f t="shared" si="108"/>
        <v/>
      </c>
      <c r="BO111" s="109" t="str">
        <f t="shared" si="108"/>
        <v/>
      </c>
      <c r="BP111" s="109" t="str">
        <f t="shared" si="108"/>
        <v/>
      </c>
      <c r="BQ111" s="109" t="str">
        <f t="shared" si="108"/>
        <v/>
      </c>
      <c r="BR111" s="109" t="str">
        <f t="shared" si="108"/>
        <v/>
      </c>
      <c r="BS111" s="109" t="str">
        <f t="shared" si="108"/>
        <v/>
      </c>
      <c r="BT111" s="109" t="str">
        <f t="shared" si="108"/>
        <v/>
      </c>
      <c r="BU111" s="109" t="str">
        <f t="shared" si="108"/>
        <v/>
      </c>
      <c r="BV111" s="109" t="str">
        <f t="shared" si="108"/>
        <v/>
      </c>
      <c r="BW111" s="109" t="str">
        <f t="shared" si="109"/>
        <v/>
      </c>
      <c r="BX111" s="109" t="str">
        <f t="shared" si="109"/>
        <v/>
      </c>
      <c r="BY111" s="109" t="str">
        <f t="shared" si="109"/>
        <v/>
      </c>
      <c r="BZ111" s="109" t="str">
        <f t="shared" si="109"/>
        <v/>
      </c>
      <c r="CA111" s="109" t="str">
        <f t="shared" si="109"/>
        <v/>
      </c>
      <c r="CB111" s="109" t="str">
        <f t="shared" si="109"/>
        <v/>
      </c>
      <c r="CC111" s="109" t="str">
        <f t="shared" si="109"/>
        <v/>
      </c>
      <c r="CD111" s="109" t="str">
        <f t="shared" si="109"/>
        <v/>
      </c>
      <c r="CE111" s="109" t="str">
        <f t="shared" si="109"/>
        <v/>
      </c>
      <c r="CF111" s="109" t="str">
        <f t="shared" si="88"/>
        <v/>
      </c>
      <c r="CG111" s="109" t="str">
        <f t="shared" si="91"/>
        <v/>
      </c>
      <c r="CH111" s="122" t="str">
        <f t="shared" si="89"/>
        <v/>
      </c>
      <c r="CI111" s="122" t="str">
        <f t="shared" si="90"/>
        <v/>
      </c>
    </row>
    <row r="112" spans="1:87" x14ac:dyDescent="0.2">
      <c r="A112" s="265"/>
      <c r="B112" s="267"/>
      <c r="C112" s="266"/>
      <c r="D112" s="267"/>
      <c r="E112" s="267"/>
      <c r="F112" s="267"/>
      <c r="G112" s="267"/>
      <c r="H112" s="267"/>
      <c r="I112" s="189" t="str">
        <f t="shared" si="76"/>
        <v/>
      </c>
      <c r="J112" s="186">
        <f t="shared" ca="1" si="77"/>
        <v>0</v>
      </c>
      <c r="K112" s="186">
        <f t="shared" ca="1" si="78"/>
        <v>0</v>
      </c>
      <c r="L112" s="186">
        <f t="shared" ca="1" si="79"/>
        <v>0</v>
      </c>
      <c r="M112" s="186">
        <f t="shared" ca="1" si="80"/>
        <v>0</v>
      </c>
      <c r="N112" s="186">
        <f t="shared" ca="1" si="81"/>
        <v>0</v>
      </c>
      <c r="O112" s="186">
        <f t="shared" si="82"/>
        <v>0</v>
      </c>
      <c r="P112" s="190" t="str">
        <f t="shared" si="83"/>
        <v xml:space="preserve"> </v>
      </c>
      <c r="Q112" s="187" t="str">
        <f t="shared" si="84"/>
        <v/>
      </c>
      <c r="R112" s="187" t="str">
        <f t="shared" si="85"/>
        <v/>
      </c>
      <c r="S112" s="188">
        <f t="shared" si="86"/>
        <v>0</v>
      </c>
      <c r="T112" s="154"/>
      <c r="V112" s="220" t="str">
        <f t="shared" si="87"/>
        <v/>
      </c>
      <c r="X112" s="9">
        <v>95</v>
      </c>
      <c r="Y112" s="126" t="str">
        <f t="shared" si="104"/>
        <v/>
      </c>
      <c r="Z112" s="109" t="str">
        <f t="shared" si="104"/>
        <v/>
      </c>
      <c r="AA112" s="109" t="str">
        <f t="shared" si="104"/>
        <v/>
      </c>
      <c r="AB112" s="109" t="str">
        <f t="shared" si="104"/>
        <v/>
      </c>
      <c r="AC112" s="109" t="str">
        <f t="shared" si="104"/>
        <v/>
      </c>
      <c r="AD112" s="109" t="str">
        <f t="shared" si="104"/>
        <v/>
      </c>
      <c r="AE112" s="109" t="str">
        <f t="shared" si="104"/>
        <v/>
      </c>
      <c r="AF112" s="109" t="str">
        <f t="shared" si="104"/>
        <v/>
      </c>
      <c r="AG112" s="109" t="str">
        <f t="shared" si="104"/>
        <v/>
      </c>
      <c r="AH112" s="109" t="str">
        <f t="shared" si="104"/>
        <v/>
      </c>
      <c r="AI112" s="109" t="str">
        <f t="shared" si="105"/>
        <v/>
      </c>
      <c r="AJ112" s="109" t="str">
        <f t="shared" si="105"/>
        <v/>
      </c>
      <c r="AK112" s="109" t="str">
        <f t="shared" si="105"/>
        <v/>
      </c>
      <c r="AL112" s="109" t="str">
        <f t="shared" si="105"/>
        <v/>
      </c>
      <c r="AM112" s="109" t="str">
        <f t="shared" si="105"/>
        <v/>
      </c>
      <c r="AN112" s="109" t="str">
        <f t="shared" si="105"/>
        <v/>
      </c>
      <c r="AO112" s="109" t="str">
        <f t="shared" si="105"/>
        <v/>
      </c>
      <c r="AP112" s="109" t="str">
        <f t="shared" si="105"/>
        <v/>
      </c>
      <c r="AQ112" s="109" t="str">
        <f t="shared" si="105"/>
        <v/>
      </c>
      <c r="AR112" s="109" t="str">
        <f t="shared" si="105"/>
        <v/>
      </c>
      <c r="AS112" s="109" t="str">
        <f t="shared" si="106"/>
        <v/>
      </c>
      <c r="AT112" s="109" t="str">
        <f t="shared" si="106"/>
        <v/>
      </c>
      <c r="AU112" s="109" t="str">
        <f t="shared" si="106"/>
        <v/>
      </c>
      <c r="AV112" s="109" t="str">
        <f t="shared" si="106"/>
        <v/>
      </c>
      <c r="AW112" s="109" t="str">
        <f t="shared" si="106"/>
        <v/>
      </c>
      <c r="AX112" s="109" t="str">
        <f t="shared" si="106"/>
        <v/>
      </c>
      <c r="AY112" s="109" t="str">
        <f t="shared" si="106"/>
        <v/>
      </c>
      <c r="AZ112" s="109" t="str">
        <f t="shared" si="106"/>
        <v/>
      </c>
      <c r="BA112" s="109" t="str">
        <f t="shared" si="106"/>
        <v/>
      </c>
      <c r="BB112" s="109" t="str">
        <f t="shared" si="106"/>
        <v/>
      </c>
      <c r="BC112" s="109" t="str">
        <f t="shared" si="107"/>
        <v/>
      </c>
      <c r="BD112" s="109" t="str">
        <f t="shared" si="107"/>
        <v/>
      </c>
      <c r="BE112" s="109" t="str">
        <f t="shared" si="107"/>
        <v/>
      </c>
      <c r="BF112" s="109" t="str">
        <f t="shared" si="107"/>
        <v/>
      </c>
      <c r="BG112" s="109" t="str">
        <f t="shared" si="107"/>
        <v/>
      </c>
      <c r="BH112" s="109" t="str">
        <f t="shared" si="107"/>
        <v/>
      </c>
      <c r="BI112" s="110" t="str">
        <f t="shared" si="107"/>
        <v/>
      </c>
      <c r="BJ112" s="110" t="str">
        <f t="shared" si="107"/>
        <v/>
      </c>
      <c r="BK112" s="110" t="str">
        <f t="shared" si="107"/>
        <v/>
      </c>
      <c r="BL112" s="110" t="str">
        <f t="shared" si="107"/>
        <v/>
      </c>
      <c r="BM112" s="109" t="str">
        <f t="shared" si="108"/>
        <v/>
      </c>
      <c r="BN112" s="109" t="str">
        <f t="shared" si="108"/>
        <v/>
      </c>
      <c r="BO112" s="109" t="str">
        <f t="shared" si="108"/>
        <v/>
      </c>
      <c r="BP112" s="109" t="str">
        <f t="shared" si="108"/>
        <v/>
      </c>
      <c r="BQ112" s="109" t="str">
        <f t="shared" si="108"/>
        <v/>
      </c>
      <c r="BR112" s="109" t="str">
        <f t="shared" si="108"/>
        <v/>
      </c>
      <c r="BS112" s="109" t="str">
        <f t="shared" si="108"/>
        <v/>
      </c>
      <c r="BT112" s="109" t="str">
        <f t="shared" si="108"/>
        <v/>
      </c>
      <c r="BU112" s="109" t="str">
        <f t="shared" si="108"/>
        <v/>
      </c>
      <c r="BV112" s="109" t="str">
        <f t="shared" si="108"/>
        <v/>
      </c>
      <c r="BW112" s="109" t="str">
        <f t="shared" si="109"/>
        <v/>
      </c>
      <c r="BX112" s="109" t="str">
        <f t="shared" si="109"/>
        <v/>
      </c>
      <c r="BY112" s="109" t="str">
        <f t="shared" si="109"/>
        <v/>
      </c>
      <c r="BZ112" s="109" t="str">
        <f t="shared" si="109"/>
        <v/>
      </c>
      <c r="CA112" s="109" t="str">
        <f t="shared" si="109"/>
        <v/>
      </c>
      <c r="CB112" s="109" t="str">
        <f t="shared" si="109"/>
        <v/>
      </c>
      <c r="CC112" s="109" t="str">
        <f t="shared" si="109"/>
        <v/>
      </c>
      <c r="CD112" s="109" t="str">
        <f t="shared" si="109"/>
        <v/>
      </c>
      <c r="CE112" s="109" t="str">
        <f t="shared" si="109"/>
        <v/>
      </c>
      <c r="CF112" s="109" t="str">
        <f t="shared" si="88"/>
        <v/>
      </c>
      <c r="CG112" s="109" t="str">
        <f t="shared" si="91"/>
        <v/>
      </c>
      <c r="CH112" s="122" t="str">
        <f t="shared" si="89"/>
        <v/>
      </c>
      <c r="CI112" s="122" t="str">
        <f t="shared" si="90"/>
        <v/>
      </c>
    </row>
    <row r="113" spans="1:87" x14ac:dyDescent="0.2">
      <c r="A113" s="265"/>
      <c r="B113" s="267"/>
      <c r="C113" s="266"/>
      <c r="D113" s="267"/>
      <c r="E113" s="267"/>
      <c r="F113" s="267"/>
      <c r="G113" s="267"/>
      <c r="H113" s="267"/>
      <c r="I113" s="189" t="str">
        <f t="shared" si="76"/>
        <v/>
      </c>
      <c r="J113" s="186">
        <f t="shared" ca="1" si="77"/>
        <v>0</v>
      </c>
      <c r="K113" s="186">
        <f t="shared" ca="1" si="78"/>
        <v>0</v>
      </c>
      <c r="L113" s="186">
        <f t="shared" ca="1" si="79"/>
        <v>0</v>
      </c>
      <c r="M113" s="186">
        <f t="shared" ca="1" si="80"/>
        <v>0</v>
      </c>
      <c r="N113" s="186">
        <f t="shared" ca="1" si="81"/>
        <v>0</v>
      </c>
      <c r="O113" s="186">
        <f t="shared" si="82"/>
        <v>0</v>
      </c>
      <c r="P113" s="190" t="str">
        <f t="shared" si="83"/>
        <v xml:space="preserve"> </v>
      </c>
      <c r="Q113" s="187" t="str">
        <f t="shared" si="84"/>
        <v/>
      </c>
      <c r="R113" s="187" t="str">
        <f t="shared" si="85"/>
        <v/>
      </c>
      <c r="S113" s="188">
        <f t="shared" si="86"/>
        <v>0</v>
      </c>
      <c r="T113" s="154"/>
      <c r="V113" s="220" t="str">
        <f t="shared" si="87"/>
        <v/>
      </c>
      <c r="X113" s="9">
        <v>96</v>
      </c>
      <c r="Y113" s="126" t="str">
        <f t="shared" si="104"/>
        <v/>
      </c>
      <c r="Z113" s="109" t="str">
        <f t="shared" si="104"/>
        <v/>
      </c>
      <c r="AA113" s="109" t="str">
        <f t="shared" si="104"/>
        <v/>
      </c>
      <c r="AB113" s="109" t="str">
        <f t="shared" si="104"/>
        <v/>
      </c>
      <c r="AC113" s="109" t="str">
        <f t="shared" si="104"/>
        <v/>
      </c>
      <c r="AD113" s="109" t="str">
        <f t="shared" si="104"/>
        <v/>
      </c>
      <c r="AE113" s="109" t="str">
        <f t="shared" si="104"/>
        <v/>
      </c>
      <c r="AF113" s="109" t="str">
        <f t="shared" si="104"/>
        <v/>
      </c>
      <c r="AG113" s="109" t="str">
        <f t="shared" si="104"/>
        <v/>
      </c>
      <c r="AH113" s="109" t="str">
        <f t="shared" si="104"/>
        <v/>
      </c>
      <c r="AI113" s="109" t="str">
        <f t="shared" si="105"/>
        <v/>
      </c>
      <c r="AJ113" s="109" t="str">
        <f t="shared" si="105"/>
        <v/>
      </c>
      <c r="AK113" s="109" t="str">
        <f t="shared" si="105"/>
        <v/>
      </c>
      <c r="AL113" s="109" t="str">
        <f t="shared" si="105"/>
        <v/>
      </c>
      <c r="AM113" s="109" t="str">
        <f t="shared" si="105"/>
        <v/>
      </c>
      <c r="AN113" s="109" t="str">
        <f t="shared" si="105"/>
        <v/>
      </c>
      <c r="AO113" s="109" t="str">
        <f t="shared" si="105"/>
        <v/>
      </c>
      <c r="AP113" s="109" t="str">
        <f t="shared" si="105"/>
        <v/>
      </c>
      <c r="AQ113" s="109" t="str">
        <f t="shared" si="105"/>
        <v/>
      </c>
      <c r="AR113" s="109" t="str">
        <f t="shared" si="105"/>
        <v/>
      </c>
      <c r="AS113" s="109" t="str">
        <f t="shared" si="106"/>
        <v/>
      </c>
      <c r="AT113" s="109" t="str">
        <f t="shared" si="106"/>
        <v/>
      </c>
      <c r="AU113" s="109" t="str">
        <f t="shared" si="106"/>
        <v/>
      </c>
      <c r="AV113" s="109" t="str">
        <f t="shared" si="106"/>
        <v/>
      </c>
      <c r="AW113" s="109" t="str">
        <f t="shared" si="106"/>
        <v/>
      </c>
      <c r="AX113" s="109" t="str">
        <f t="shared" si="106"/>
        <v/>
      </c>
      <c r="AY113" s="109" t="str">
        <f t="shared" si="106"/>
        <v/>
      </c>
      <c r="AZ113" s="109" t="str">
        <f t="shared" si="106"/>
        <v/>
      </c>
      <c r="BA113" s="109" t="str">
        <f t="shared" si="106"/>
        <v/>
      </c>
      <c r="BB113" s="109" t="str">
        <f t="shared" si="106"/>
        <v/>
      </c>
      <c r="BC113" s="109" t="str">
        <f t="shared" si="107"/>
        <v/>
      </c>
      <c r="BD113" s="109" t="str">
        <f t="shared" si="107"/>
        <v/>
      </c>
      <c r="BE113" s="109" t="str">
        <f t="shared" si="107"/>
        <v/>
      </c>
      <c r="BF113" s="109" t="str">
        <f t="shared" si="107"/>
        <v/>
      </c>
      <c r="BG113" s="109" t="str">
        <f t="shared" si="107"/>
        <v/>
      </c>
      <c r="BH113" s="109" t="str">
        <f t="shared" si="107"/>
        <v/>
      </c>
      <c r="BI113" s="110" t="str">
        <f t="shared" si="107"/>
        <v/>
      </c>
      <c r="BJ113" s="110" t="str">
        <f t="shared" si="107"/>
        <v/>
      </c>
      <c r="BK113" s="110" t="str">
        <f t="shared" si="107"/>
        <v/>
      </c>
      <c r="BL113" s="110" t="str">
        <f t="shared" si="107"/>
        <v/>
      </c>
      <c r="BM113" s="109" t="str">
        <f t="shared" si="108"/>
        <v/>
      </c>
      <c r="BN113" s="109" t="str">
        <f t="shared" si="108"/>
        <v/>
      </c>
      <c r="BO113" s="109" t="str">
        <f t="shared" si="108"/>
        <v/>
      </c>
      <c r="BP113" s="109" t="str">
        <f t="shared" si="108"/>
        <v/>
      </c>
      <c r="BQ113" s="109" t="str">
        <f t="shared" si="108"/>
        <v/>
      </c>
      <c r="BR113" s="109" t="str">
        <f t="shared" si="108"/>
        <v/>
      </c>
      <c r="BS113" s="109" t="str">
        <f t="shared" si="108"/>
        <v/>
      </c>
      <c r="BT113" s="109" t="str">
        <f t="shared" si="108"/>
        <v/>
      </c>
      <c r="BU113" s="109" t="str">
        <f t="shared" si="108"/>
        <v/>
      </c>
      <c r="BV113" s="109" t="str">
        <f t="shared" si="108"/>
        <v/>
      </c>
      <c r="BW113" s="109" t="str">
        <f t="shared" si="109"/>
        <v/>
      </c>
      <c r="BX113" s="109" t="str">
        <f t="shared" si="109"/>
        <v/>
      </c>
      <c r="BY113" s="109" t="str">
        <f t="shared" si="109"/>
        <v/>
      </c>
      <c r="BZ113" s="109" t="str">
        <f t="shared" si="109"/>
        <v/>
      </c>
      <c r="CA113" s="109" t="str">
        <f t="shared" si="109"/>
        <v/>
      </c>
      <c r="CB113" s="109" t="str">
        <f t="shared" si="109"/>
        <v/>
      </c>
      <c r="CC113" s="109" t="str">
        <f t="shared" si="109"/>
        <v/>
      </c>
      <c r="CD113" s="109" t="str">
        <f t="shared" si="109"/>
        <v/>
      </c>
      <c r="CE113" s="109" t="str">
        <f t="shared" si="109"/>
        <v/>
      </c>
      <c r="CF113" s="109" t="str">
        <f t="shared" si="88"/>
        <v/>
      </c>
      <c r="CG113" s="109" t="str">
        <f t="shared" si="91"/>
        <v/>
      </c>
      <c r="CH113" s="122" t="str">
        <f t="shared" si="89"/>
        <v/>
      </c>
      <c r="CI113" s="122" t="str">
        <f t="shared" si="90"/>
        <v/>
      </c>
    </row>
    <row r="114" spans="1:87" x14ac:dyDescent="0.2">
      <c r="A114" s="265"/>
      <c r="B114" s="267"/>
      <c r="C114" s="266"/>
      <c r="D114" s="267"/>
      <c r="E114" s="267"/>
      <c r="F114" s="267"/>
      <c r="G114" s="267"/>
      <c r="H114" s="267"/>
      <c r="I114" s="189" t="str">
        <f t="shared" si="76"/>
        <v/>
      </c>
      <c r="J114" s="186">
        <f t="shared" ref="J114:J117" ca="1" si="110">IFERROR(IF(OR(B114="",C114="",I$3="",I$5="",I$9="")=TRUE,0,ROUNDUP((INDEX(PriceLookup,X114,$AH$3))*IF(CH114=TRUE,$AM$11,1),0))*$AM$3*$B114,0)</f>
        <v>0</v>
      </c>
      <c r="K114" s="186">
        <f t="shared" ref="K114:K117" ca="1" si="111">IFERROR(IF(OR(B114="",C114="",I$5="",Z$3="NON",CC114=0,$I$9="FAUX",$I$9="",$AG$9=TRUE,J114=0)=TRUE,0,(INDEX(PriceLookup,X114,$AA$3))*CF114*B114)*AM$3,0)</f>
        <v>0</v>
      </c>
      <c r="L114" s="186">
        <f t="shared" ca="1" si="79"/>
        <v>0</v>
      </c>
      <c r="M114" s="186">
        <f t="shared" ca="1" si="80"/>
        <v>0</v>
      </c>
      <c r="N114" s="186">
        <f t="shared" ca="1" si="81"/>
        <v>0</v>
      </c>
      <c r="O114" s="186">
        <f t="shared" si="82"/>
        <v>0</v>
      </c>
      <c r="P114" s="190" t="str">
        <f t="shared" ref="P114:P117" si="112">IF(C114=0," ",SUM(J114:O114))</f>
        <v xml:space="preserve"> </v>
      </c>
      <c r="Q114" s="187" t="str">
        <f t="shared" si="84"/>
        <v/>
      </c>
      <c r="R114" s="187" t="str">
        <f t="shared" si="85"/>
        <v/>
      </c>
      <c r="S114" s="188">
        <f t="shared" si="86"/>
        <v>0</v>
      </c>
      <c r="T114" s="154"/>
      <c r="V114" s="220" t="str">
        <f t="shared" si="87"/>
        <v/>
      </c>
      <c r="X114" s="9">
        <v>97</v>
      </c>
      <c r="Y114" s="126" t="str">
        <f t="shared" si="104"/>
        <v/>
      </c>
      <c r="Z114" s="109" t="str">
        <f t="shared" si="104"/>
        <v/>
      </c>
      <c r="AA114" s="109" t="str">
        <f t="shared" si="104"/>
        <v/>
      </c>
      <c r="AB114" s="109" t="str">
        <f t="shared" si="104"/>
        <v/>
      </c>
      <c r="AC114" s="109" t="str">
        <f t="shared" si="104"/>
        <v/>
      </c>
      <c r="AD114" s="109" t="str">
        <f t="shared" si="104"/>
        <v/>
      </c>
      <c r="AE114" s="109" t="str">
        <f t="shared" si="104"/>
        <v/>
      </c>
      <c r="AF114" s="109" t="str">
        <f t="shared" si="104"/>
        <v/>
      </c>
      <c r="AG114" s="109" t="str">
        <f t="shared" si="104"/>
        <v/>
      </c>
      <c r="AH114" s="109" t="str">
        <f t="shared" si="104"/>
        <v/>
      </c>
      <c r="AI114" s="109" t="str">
        <f t="shared" si="105"/>
        <v/>
      </c>
      <c r="AJ114" s="109" t="str">
        <f t="shared" si="105"/>
        <v/>
      </c>
      <c r="AK114" s="109" t="str">
        <f t="shared" si="105"/>
        <v/>
      </c>
      <c r="AL114" s="109" t="str">
        <f t="shared" si="105"/>
        <v/>
      </c>
      <c r="AM114" s="109" t="str">
        <f t="shared" si="105"/>
        <v/>
      </c>
      <c r="AN114" s="109" t="str">
        <f t="shared" si="105"/>
        <v/>
      </c>
      <c r="AO114" s="109" t="str">
        <f t="shared" si="105"/>
        <v/>
      </c>
      <c r="AP114" s="109" t="str">
        <f t="shared" si="105"/>
        <v/>
      </c>
      <c r="AQ114" s="109" t="str">
        <f t="shared" si="105"/>
        <v/>
      </c>
      <c r="AR114" s="109" t="str">
        <f t="shared" si="105"/>
        <v/>
      </c>
      <c r="AS114" s="109" t="str">
        <f t="shared" si="106"/>
        <v/>
      </c>
      <c r="AT114" s="109" t="str">
        <f t="shared" si="106"/>
        <v/>
      </c>
      <c r="AU114" s="109" t="str">
        <f t="shared" si="106"/>
        <v/>
      </c>
      <c r="AV114" s="109" t="str">
        <f t="shared" si="106"/>
        <v/>
      </c>
      <c r="AW114" s="109" t="str">
        <f t="shared" si="106"/>
        <v/>
      </c>
      <c r="AX114" s="109" t="str">
        <f t="shared" si="106"/>
        <v/>
      </c>
      <c r="AY114" s="109" t="str">
        <f t="shared" si="106"/>
        <v/>
      </c>
      <c r="AZ114" s="109" t="str">
        <f t="shared" si="106"/>
        <v/>
      </c>
      <c r="BA114" s="109" t="str">
        <f t="shared" si="106"/>
        <v/>
      </c>
      <c r="BB114" s="109" t="str">
        <f t="shared" si="106"/>
        <v/>
      </c>
      <c r="BC114" s="109" t="str">
        <f t="shared" si="107"/>
        <v/>
      </c>
      <c r="BD114" s="109" t="str">
        <f t="shared" si="107"/>
        <v/>
      </c>
      <c r="BE114" s="109" t="str">
        <f t="shared" si="107"/>
        <v/>
      </c>
      <c r="BF114" s="109" t="str">
        <f t="shared" si="107"/>
        <v/>
      </c>
      <c r="BG114" s="109" t="str">
        <f t="shared" si="107"/>
        <v/>
      </c>
      <c r="BH114" s="109" t="str">
        <f t="shared" si="107"/>
        <v/>
      </c>
      <c r="BI114" s="110" t="str">
        <f t="shared" si="107"/>
        <v/>
      </c>
      <c r="BJ114" s="110" t="str">
        <f t="shared" si="107"/>
        <v/>
      </c>
      <c r="BK114" s="110" t="str">
        <f t="shared" si="107"/>
        <v/>
      </c>
      <c r="BL114" s="110" t="str">
        <f t="shared" si="107"/>
        <v/>
      </c>
      <c r="BM114" s="109" t="str">
        <f t="shared" si="108"/>
        <v/>
      </c>
      <c r="BN114" s="109" t="str">
        <f t="shared" si="108"/>
        <v/>
      </c>
      <c r="BO114" s="109" t="str">
        <f t="shared" si="108"/>
        <v/>
      </c>
      <c r="BP114" s="109" t="str">
        <f t="shared" si="108"/>
        <v/>
      </c>
      <c r="BQ114" s="109" t="str">
        <f t="shared" si="108"/>
        <v/>
      </c>
      <c r="BR114" s="109" t="str">
        <f t="shared" si="108"/>
        <v/>
      </c>
      <c r="BS114" s="109" t="str">
        <f t="shared" si="108"/>
        <v/>
      </c>
      <c r="BT114" s="109" t="str">
        <f t="shared" si="108"/>
        <v/>
      </c>
      <c r="BU114" s="109" t="str">
        <f t="shared" si="108"/>
        <v/>
      </c>
      <c r="BV114" s="109" t="str">
        <f t="shared" si="108"/>
        <v/>
      </c>
      <c r="BW114" s="109" t="str">
        <f t="shared" si="109"/>
        <v/>
      </c>
      <c r="BX114" s="109" t="str">
        <f t="shared" si="109"/>
        <v/>
      </c>
      <c r="BY114" s="109" t="str">
        <f t="shared" si="109"/>
        <v/>
      </c>
      <c r="BZ114" s="109" t="str">
        <f t="shared" si="109"/>
        <v/>
      </c>
      <c r="CA114" s="109" t="str">
        <f t="shared" si="109"/>
        <v/>
      </c>
      <c r="CB114" s="109" t="str">
        <f t="shared" si="109"/>
        <v/>
      </c>
      <c r="CC114" s="109" t="str">
        <f t="shared" si="109"/>
        <v/>
      </c>
      <c r="CD114" s="109" t="str">
        <f t="shared" si="109"/>
        <v/>
      </c>
      <c r="CE114" s="109" t="str">
        <f t="shared" si="109"/>
        <v/>
      </c>
      <c r="CF114" s="109" t="str">
        <f t="shared" si="88"/>
        <v/>
      </c>
      <c r="CG114" s="109" t="str">
        <f t="shared" si="91"/>
        <v/>
      </c>
      <c r="CH114" s="122" t="str">
        <f t="shared" si="89"/>
        <v/>
      </c>
      <c r="CI114" s="122" t="str">
        <f t="shared" si="90"/>
        <v/>
      </c>
    </row>
    <row r="115" spans="1:87" x14ac:dyDescent="0.2">
      <c r="A115" s="265"/>
      <c r="B115" s="267"/>
      <c r="C115" s="266"/>
      <c r="D115" s="267"/>
      <c r="E115" s="267"/>
      <c r="F115" s="267"/>
      <c r="G115" s="267"/>
      <c r="H115" s="267"/>
      <c r="I115" s="189" t="str">
        <f t="shared" si="76"/>
        <v/>
      </c>
      <c r="J115" s="186">
        <f t="shared" ca="1" si="110"/>
        <v>0</v>
      </c>
      <c r="K115" s="186">
        <f t="shared" ca="1" si="111"/>
        <v>0</v>
      </c>
      <c r="L115" s="186">
        <f t="shared" ca="1" si="79"/>
        <v>0</v>
      </c>
      <c r="M115" s="186">
        <f t="shared" ca="1" si="80"/>
        <v>0</v>
      </c>
      <c r="N115" s="186">
        <f t="shared" ca="1" si="81"/>
        <v>0</v>
      </c>
      <c r="O115" s="186">
        <f t="shared" si="82"/>
        <v>0</v>
      </c>
      <c r="P115" s="190" t="str">
        <f t="shared" si="112"/>
        <v xml:space="preserve"> </v>
      </c>
      <c r="Q115" s="187" t="str">
        <f t="shared" si="84"/>
        <v/>
      </c>
      <c r="R115" s="187" t="str">
        <f t="shared" si="85"/>
        <v/>
      </c>
      <c r="S115" s="188">
        <f t="shared" si="86"/>
        <v>0</v>
      </c>
      <c r="T115" s="154"/>
      <c r="V115" s="220" t="str">
        <f t="shared" si="87"/>
        <v/>
      </c>
      <c r="X115" s="9">
        <v>98</v>
      </c>
      <c r="Y115" s="126" t="str">
        <f t="shared" si="104"/>
        <v/>
      </c>
      <c r="Z115" s="109" t="str">
        <f t="shared" si="104"/>
        <v/>
      </c>
      <c r="AA115" s="109" t="str">
        <f t="shared" si="104"/>
        <v/>
      </c>
      <c r="AB115" s="109" t="str">
        <f t="shared" si="104"/>
        <v/>
      </c>
      <c r="AC115" s="109" t="str">
        <f t="shared" si="104"/>
        <v/>
      </c>
      <c r="AD115" s="109" t="str">
        <f t="shared" si="104"/>
        <v/>
      </c>
      <c r="AE115" s="109" t="str">
        <f t="shared" si="104"/>
        <v/>
      </c>
      <c r="AF115" s="109" t="str">
        <f t="shared" si="104"/>
        <v/>
      </c>
      <c r="AG115" s="109" t="str">
        <f t="shared" si="104"/>
        <v/>
      </c>
      <c r="AH115" s="109" t="str">
        <f t="shared" si="104"/>
        <v/>
      </c>
      <c r="AI115" s="109" t="str">
        <f t="shared" si="105"/>
        <v/>
      </c>
      <c r="AJ115" s="109" t="str">
        <f t="shared" si="105"/>
        <v/>
      </c>
      <c r="AK115" s="109" t="str">
        <f t="shared" si="105"/>
        <v/>
      </c>
      <c r="AL115" s="109" t="str">
        <f t="shared" si="105"/>
        <v/>
      </c>
      <c r="AM115" s="109" t="str">
        <f t="shared" si="105"/>
        <v/>
      </c>
      <c r="AN115" s="109" t="str">
        <f t="shared" si="105"/>
        <v/>
      </c>
      <c r="AO115" s="109" t="str">
        <f t="shared" si="105"/>
        <v/>
      </c>
      <c r="AP115" s="109" t="str">
        <f t="shared" si="105"/>
        <v/>
      </c>
      <c r="AQ115" s="109" t="str">
        <f t="shared" si="105"/>
        <v/>
      </c>
      <c r="AR115" s="109" t="str">
        <f t="shared" si="105"/>
        <v/>
      </c>
      <c r="AS115" s="109" t="str">
        <f t="shared" si="106"/>
        <v/>
      </c>
      <c r="AT115" s="109" t="str">
        <f t="shared" si="106"/>
        <v/>
      </c>
      <c r="AU115" s="109" t="str">
        <f t="shared" si="106"/>
        <v/>
      </c>
      <c r="AV115" s="109" t="str">
        <f t="shared" si="106"/>
        <v/>
      </c>
      <c r="AW115" s="109" t="str">
        <f t="shared" si="106"/>
        <v/>
      </c>
      <c r="AX115" s="109" t="str">
        <f t="shared" si="106"/>
        <v/>
      </c>
      <c r="AY115" s="109" t="str">
        <f t="shared" si="106"/>
        <v/>
      </c>
      <c r="AZ115" s="109" t="str">
        <f t="shared" si="106"/>
        <v/>
      </c>
      <c r="BA115" s="109" t="str">
        <f t="shared" si="106"/>
        <v/>
      </c>
      <c r="BB115" s="109" t="str">
        <f t="shared" si="106"/>
        <v/>
      </c>
      <c r="BC115" s="109" t="str">
        <f t="shared" si="107"/>
        <v/>
      </c>
      <c r="BD115" s="109" t="str">
        <f t="shared" si="107"/>
        <v/>
      </c>
      <c r="BE115" s="109" t="str">
        <f t="shared" si="107"/>
        <v/>
      </c>
      <c r="BF115" s="109" t="str">
        <f t="shared" si="107"/>
        <v/>
      </c>
      <c r="BG115" s="109" t="str">
        <f t="shared" si="107"/>
        <v/>
      </c>
      <c r="BH115" s="109" t="str">
        <f t="shared" si="107"/>
        <v/>
      </c>
      <c r="BI115" s="110" t="str">
        <f t="shared" si="107"/>
        <v/>
      </c>
      <c r="BJ115" s="110" t="str">
        <f t="shared" si="107"/>
        <v/>
      </c>
      <c r="BK115" s="110" t="str">
        <f t="shared" si="107"/>
        <v/>
      </c>
      <c r="BL115" s="110" t="str">
        <f t="shared" si="107"/>
        <v/>
      </c>
      <c r="BM115" s="109" t="str">
        <f t="shared" si="108"/>
        <v/>
      </c>
      <c r="BN115" s="109" t="str">
        <f t="shared" si="108"/>
        <v/>
      </c>
      <c r="BO115" s="109" t="str">
        <f t="shared" si="108"/>
        <v/>
      </c>
      <c r="BP115" s="109" t="str">
        <f t="shared" si="108"/>
        <v/>
      </c>
      <c r="BQ115" s="109" t="str">
        <f t="shared" si="108"/>
        <v/>
      </c>
      <c r="BR115" s="109" t="str">
        <f t="shared" si="108"/>
        <v/>
      </c>
      <c r="BS115" s="109" t="str">
        <f t="shared" si="108"/>
        <v/>
      </c>
      <c r="BT115" s="109" t="str">
        <f t="shared" si="108"/>
        <v/>
      </c>
      <c r="BU115" s="109" t="str">
        <f t="shared" si="108"/>
        <v/>
      </c>
      <c r="BV115" s="109" t="str">
        <f t="shared" si="108"/>
        <v/>
      </c>
      <c r="BW115" s="109" t="str">
        <f t="shared" si="109"/>
        <v/>
      </c>
      <c r="BX115" s="109" t="str">
        <f t="shared" si="109"/>
        <v/>
      </c>
      <c r="BY115" s="109" t="str">
        <f t="shared" si="109"/>
        <v/>
      </c>
      <c r="BZ115" s="109" t="str">
        <f t="shared" si="109"/>
        <v/>
      </c>
      <c r="CA115" s="109" t="str">
        <f t="shared" si="109"/>
        <v/>
      </c>
      <c r="CB115" s="109" t="str">
        <f t="shared" si="109"/>
        <v/>
      </c>
      <c r="CC115" s="109" t="str">
        <f t="shared" si="109"/>
        <v/>
      </c>
      <c r="CD115" s="109" t="str">
        <f t="shared" si="109"/>
        <v/>
      </c>
      <c r="CE115" s="109" t="str">
        <f t="shared" si="109"/>
        <v/>
      </c>
      <c r="CF115" s="109" t="str">
        <f t="shared" si="88"/>
        <v/>
      </c>
      <c r="CG115" s="109" t="str">
        <f t="shared" si="91"/>
        <v/>
      </c>
      <c r="CH115" s="122" t="str">
        <f t="shared" si="89"/>
        <v/>
      </c>
      <c r="CI115" s="122" t="str">
        <f t="shared" si="90"/>
        <v/>
      </c>
    </row>
    <row r="116" spans="1:87" x14ac:dyDescent="0.2">
      <c r="A116" s="265"/>
      <c r="B116" s="267"/>
      <c r="C116" s="266"/>
      <c r="D116" s="267"/>
      <c r="E116" s="267"/>
      <c r="F116" s="267"/>
      <c r="G116" s="267"/>
      <c r="H116" s="267"/>
      <c r="I116" s="189" t="str">
        <f t="shared" si="76"/>
        <v/>
      </c>
      <c r="J116" s="186">
        <f t="shared" ca="1" si="110"/>
        <v>0</v>
      </c>
      <c r="K116" s="186">
        <f t="shared" ca="1" si="111"/>
        <v>0</v>
      </c>
      <c r="L116" s="186">
        <f t="shared" ca="1" si="79"/>
        <v>0</v>
      </c>
      <c r="M116" s="186">
        <f t="shared" ca="1" si="80"/>
        <v>0</v>
      </c>
      <c r="N116" s="186">
        <f t="shared" ca="1" si="81"/>
        <v>0</v>
      </c>
      <c r="O116" s="186">
        <f t="shared" si="82"/>
        <v>0</v>
      </c>
      <c r="P116" s="190" t="str">
        <f t="shared" si="112"/>
        <v xml:space="preserve"> </v>
      </c>
      <c r="Q116" s="187" t="str">
        <f t="shared" si="84"/>
        <v/>
      </c>
      <c r="R116" s="187" t="str">
        <f t="shared" si="85"/>
        <v/>
      </c>
      <c r="S116" s="188">
        <f t="shared" si="86"/>
        <v>0</v>
      </c>
      <c r="T116" s="154"/>
      <c r="V116" s="220" t="str">
        <f t="shared" si="87"/>
        <v/>
      </c>
      <c r="X116" s="9">
        <v>99</v>
      </c>
      <c r="Y116" s="126" t="str">
        <f t="shared" si="104"/>
        <v/>
      </c>
      <c r="Z116" s="109" t="str">
        <f t="shared" si="104"/>
        <v/>
      </c>
      <c r="AA116" s="109" t="str">
        <f t="shared" si="104"/>
        <v/>
      </c>
      <c r="AB116" s="109" t="str">
        <f t="shared" si="104"/>
        <v/>
      </c>
      <c r="AC116" s="109" t="str">
        <f t="shared" si="104"/>
        <v/>
      </c>
      <c r="AD116" s="109" t="str">
        <f t="shared" si="104"/>
        <v/>
      </c>
      <c r="AE116" s="109" t="str">
        <f t="shared" si="104"/>
        <v/>
      </c>
      <c r="AF116" s="109" t="str">
        <f t="shared" si="104"/>
        <v/>
      </c>
      <c r="AG116" s="109" t="str">
        <f t="shared" si="104"/>
        <v/>
      </c>
      <c r="AH116" s="109" t="str">
        <f t="shared" si="104"/>
        <v/>
      </c>
      <c r="AI116" s="109" t="str">
        <f t="shared" si="105"/>
        <v/>
      </c>
      <c r="AJ116" s="109" t="str">
        <f t="shared" si="105"/>
        <v/>
      </c>
      <c r="AK116" s="109" t="str">
        <f t="shared" si="105"/>
        <v/>
      </c>
      <c r="AL116" s="109" t="str">
        <f t="shared" si="105"/>
        <v/>
      </c>
      <c r="AM116" s="109" t="str">
        <f t="shared" si="105"/>
        <v/>
      </c>
      <c r="AN116" s="109" t="str">
        <f t="shared" si="105"/>
        <v/>
      </c>
      <c r="AO116" s="109" t="str">
        <f t="shared" si="105"/>
        <v/>
      </c>
      <c r="AP116" s="109" t="str">
        <f t="shared" si="105"/>
        <v/>
      </c>
      <c r="AQ116" s="109" t="str">
        <f t="shared" si="105"/>
        <v/>
      </c>
      <c r="AR116" s="109" t="str">
        <f t="shared" si="105"/>
        <v/>
      </c>
      <c r="AS116" s="109" t="str">
        <f t="shared" si="106"/>
        <v/>
      </c>
      <c r="AT116" s="109" t="str">
        <f t="shared" si="106"/>
        <v/>
      </c>
      <c r="AU116" s="109" t="str">
        <f t="shared" si="106"/>
        <v/>
      </c>
      <c r="AV116" s="109" t="str">
        <f t="shared" si="106"/>
        <v/>
      </c>
      <c r="AW116" s="109" t="str">
        <f t="shared" si="106"/>
        <v/>
      </c>
      <c r="AX116" s="109" t="str">
        <f t="shared" si="106"/>
        <v/>
      </c>
      <c r="AY116" s="109" t="str">
        <f t="shared" si="106"/>
        <v/>
      </c>
      <c r="AZ116" s="109" t="str">
        <f t="shared" si="106"/>
        <v/>
      </c>
      <c r="BA116" s="109" t="str">
        <f t="shared" si="106"/>
        <v/>
      </c>
      <c r="BB116" s="109" t="str">
        <f t="shared" si="106"/>
        <v/>
      </c>
      <c r="BC116" s="109" t="str">
        <f t="shared" si="107"/>
        <v/>
      </c>
      <c r="BD116" s="109" t="str">
        <f t="shared" si="107"/>
        <v/>
      </c>
      <c r="BE116" s="109" t="str">
        <f t="shared" si="107"/>
        <v/>
      </c>
      <c r="BF116" s="109" t="str">
        <f t="shared" si="107"/>
        <v/>
      </c>
      <c r="BG116" s="109" t="str">
        <f t="shared" si="107"/>
        <v/>
      </c>
      <c r="BH116" s="109" t="str">
        <f t="shared" si="107"/>
        <v/>
      </c>
      <c r="BI116" s="110" t="str">
        <f t="shared" si="107"/>
        <v/>
      </c>
      <c r="BJ116" s="110" t="str">
        <f t="shared" si="107"/>
        <v/>
      </c>
      <c r="BK116" s="110" t="str">
        <f t="shared" si="107"/>
        <v/>
      </c>
      <c r="BL116" s="110" t="str">
        <f t="shared" si="107"/>
        <v/>
      </c>
      <c r="BM116" s="109" t="str">
        <f t="shared" si="108"/>
        <v/>
      </c>
      <c r="BN116" s="109" t="str">
        <f t="shared" si="108"/>
        <v/>
      </c>
      <c r="BO116" s="109" t="str">
        <f t="shared" si="108"/>
        <v/>
      </c>
      <c r="BP116" s="109" t="str">
        <f t="shared" si="108"/>
        <v/>
      </c>
      <c r="BQ116" s="109" t="str">
        <f t="shared" si="108"/>
        <v/>
      </c>
      <c r="BR116" s="109" t="str">
        <f t="shared" si="108"/>
        <v/>
      </c>
      <c r="BS116" s="109" t="str">
        <f t="shared" si="108"/>
        <v/>
      </c>
      <c r="BT116" s="109" t="str">
        <f t="shared" si="108"/>
        <v/>
      </c>
      <c r="BU116" s="109" t="str">
        <f t="shared" si="108"/>
        <v/>
      </c>
      <c r="BV116" s="109" t="str">
        <f t="shared" si="108"/>
        <v/>
      </c>
      <c r="BW116" s="109" t="str">
        <f t="shared" si="109"/>
        <v/>
      </c>
      <c r="BX116" s="109" t="str">
        <f t="shared" si="109"/>
        <v/>
      </c>
      <c r="BY116" s="109" t="str">
        <f t="shared" si="109"/>
        <v/>
      </c>
      <c r="BZ116" s="109" t="str">
        <f t="shared" si="109"/>
        <v/>
      </c>
      <c r="CA116" s="109" t="str">
        <f t="shared" si="109"/>
        <v/>
      </c>
      <c r="CB116" s="109" t="str">
        <f t="shared" si="109"/>
        <v/>
      </c>
      <c r="CC116" s="109" t="str">
        <f t="shared" si="109"/>
        <v/>
      </c>
      <c r="CD116" s="109" t="str">
        <f t="shared" si="109"/>
        <v/>
      </c>
      <c r="CE116" s="109" t="str">
        <f t="shared" si="109"/>
        <v/>
      </c>
      <c r="CF116" s="109" t="str">
        <f t="shared" si="88"/>
        <v/>
      </c>
      <c r="CG116" s="109" t="str">
        <f t="shared" si="91"/>
        <v/>
      </c>
      <c r="CH116" s="122" t="str">
        <f t="shared" si="89"/>
        <v/>
      </c>
      <c r="CI116" s="122" t="str">
        <f t="shared" si="90"/>
        <v/>
      </c>
    </row>
    <row r="117" spans="1:87" ht="13.5" thickBot="1" x14ac:dyDescent="0.25">
      <c r="A117" s="268"/>
      <c r="B117" s="267"/>
      <c r="C117" s="266"/>
      <c r="D117" s="267"/>
      <c r="E117" s="267"/>
      <c r="F117" s="267"/>
      <c r="G117" s="267"/>
      <c r="H117" s="267"/>
      <c r="I117" s="191" t="str">
        <f t="shared" si="76"/>
        <v/>
      </c>
      <c r="J117" s="269">
        <f t="shared" ca="1" si="110"/>
        <v>0</v>
      </c>
      <c r="K117" s="269">
        <f t="shared" ca="1" si="111"/>
        <v>0</v>
      </c>
      <c r="L117" s="186">
        <f t="shared" ca="1" si="79"/>
        <v>0</v>
      </c>
      <c r="M117" s="269">
        <f t="shared" ca="1" si="80"/>
        <v>0</v>
      </c>
      <c r="N117" s="269">
        <f t="shared" ca="1" si="81"/>
        <v>0</v>
      </c>
      <c r="O117" s="269">
        <f t="shared" si="82"/>
        <v>0</v>
      </c>
      <c r="P117" s="192" t="str">
        <f t="shared" si="112"/>
        <v xml:space="preserve"> </v>
      </c>
      <c r="Q117" s="270" t="str">
        <f t="shared" si="84"/>
        <v/>
      </c>
      <c r="R117" s="270" t="str">
        <f t="shared" si="85"/>
        <v/>
      </c>
      <c r="S117" s="271">
        <f t="shared" si="86"/>
        <v>0</v>
      </c>
      <c r="T117" s="154"/>
      <c r="V117" s="220" t="str">
        <f t="shared" si="87"/>
        <v/>
      </c>
      <c r="X117" s="9">
        <v>100</v>
      </c>
      <c r="Y117" s="127" t="str">
        <f t="shared" si="104"/>
        <v/>
      </c>
      <c r="Z117" s="123" t="str">
        <f t="shared" si="104"/>
        <v/>
      </c>
      <c r="AA117" s="123" t="str">
        <f t="shared" si="104"/>
        <v/>
      </c>
      <c r="AB117" s="123" t="str">
        <f t="shared" si="104"/>
        <v/>
      </c>
      <c r="AC117" s="123" t="str">
        <f t="shared" si="104"/>
        <v/>
      </c>
      <c r="AD117" s="123" t="str">
        <f t="shared" si="104"/>
        <v/>
      </c>
      <c r="AE117" s="123" t="str">
        <f t="shared" si="104"/>
        <v/>
      </c>
      <c r="AF117" s="123" t="str">
        <f t="shared" si="104"/>
        <v/>
      </c>
      <c r="AG117" s="123" t="str">
        <f t="shared" si="104"/>
        <v/>
      </c>
      <c r="AH117" s="123" t="str">
        <f t="shared" si="104"/>
        <v/>
      </c>
      <c r="AI117" s="123" t="str">
        <f t="shared" si="105"/>
        <v/>
      </c>
      <c r="AJ117" s="123" t="str">
        <f t="shared" si="105"/>
        <v/>
      </c>
      <c r="AK117" s="123" t="str">
        <f t="shared" si="105"/>
        <v/>
      </c>
      <c r="AL117" s="123" t="str">
        <f t="shared" si="105"/>
        <v/>
      </c>
      <c r="AM117" s="123" t="str">
        <f t="shared" si="105"/>
        <v/>
      </c>
      <c r="AN117" s="123" t="str">
        <f t="shared" si="105"/>
        <v/>
      </c>
      <c r="AO117" s="123" t="str">
        <f t="shared" si="105"/>
        <v/>
      </c>
      <c r="AP117" s="123" t="str">
        <f t="shared" si="105"/>
        <v/>
      </c>
      <c r="AQ117" s="123" t="str">
        <f t="shared" si="105"/>
        <v/>
      </c>
      <c r="AR117" s="123" t="str">
        <f t="shared" si="105"/>
        <v/>
      </c>
      <c r="AS117" s="123" t="str">
        <f t="shared" si="106"/>
        <v/>
      </c>
      <c r="AT117" s="123" t="str">
        <f t="shared" si="106"/>
        <v/>
      </c>
      <c r="AU117" s="123" t="str">
        <f t="shared" si="106"/>
        <v/>
      </c>
      <c r="AV117" s="123" t="str">
        <f t="shared" si="106"/>
        <v/>
      </c>
      <c r="AW117" s="123" t="str">
        <f t="shared" si="106"/>
        <v/>
      </c>
      <c r="AX117" s="123" t="str">
        <f t="shared" si="106"/>
        <v/>
      </c>
      <c r="AY117" s="123" t="str">
        <f t="shared" si="106"/>
        <v/>
      </c>
      <c r="AZ117" s="123" t="str">
        <f t="shared" si="106"/>
        <v/>
      </c>
      <c r="BA117" s="123" t="str">
        <f t="shared" si="106"/>
        <v/>
      </c>
      <c r="BB117" s="123" t="str">
        <f t="shared" si="106"/>
        <v/>
      </c>
      <c r="BC117" s="123" t="str">
        <f t="shared" si="107"/>
        <v/>
      </c>
      <c r="BD117" s="123" t="str">
        <f t="shared" si="107"/>
        <v/>
      </c>
      <c r="BE117" s="123" t="str">
        <f t="shared" si="107"/>
        <v/>
      </c>
      <c r="BF117" s="123" t="str">
        <f t="shared" si="107"/>
        <v/>
      </c>
      <c r="BG117" s="123" t="str">
        <f t="shared" si="107"/>
        <v/>
      </c>
      <c r="BH117" s="123" t="str">
        <f t="shared" si="107"/>
        <v/>
      </c>
      <c r="BI117" s="124" t="str">
        <f t="shared" si="107"/>
        <v/>
      </c>
      <c r="BJ117" s="124" t="str">
        <f t="shared" si="107"/>
        <v/>
      </c>
      <c r="BK117" s="124" t="str">
        <f t="shared" si="107"/>
        <v/>
      </c>
      <c r="BL117" s="124" t="str">
        <f t="shared" si="107"/>
        <v/>
      </c>
      <c r="BM117" s="123" t="str">
        <f t="shared" si="108"/>
        <v/>
      </c>
      <c r="BN117" s="123" t="str">
        <f t="shared" si="108"/>
        <v/>
      </c>
      <c r="BO117" s="123" t="str">
        <f t="shared" si="108"/>
        <v/>
      </c>
      <c r="BP117" s="123" t="str">
        <f t="shared" si="108"/>
        <v/>
      </c>
      <c r="BQ117" s="123" t="str">
        <f t="shared" si="108"/>
        <v/>
      </c>
      <c r="BR117" s="123" t="str">
        <f t="shared" si="108"/>
        <v/>
      </c>
      <c r="BS117" s="123" t="str">
        <f t="shared" si="108"/>
        <v/>
      </c>
      <c r="BT117" s="123" t="str">
        <f t="shared" si="108"/>
        <v/>
      </c>
      <c r="BU117" s="123" t="str">
        <f t="shared" si="108"/>
        <v/>
      </c>
      <c r="BV117" s="123" t="str">
        <f t="shared" si="108"/>
        <v/>
      </c>
      <c r="BW117" s="123" t="str">
        <f t="shared" si="109"/>
        <v/>
      </c>
      <c r="BX117" s="123" t="str">
        <f t="shared" si="109"/>
        <v/>
      </c>
      <c r="BY117" s="123" t="str">
        <f t="shared" si="109"/>
        <v/>
      </c>
      <c r="BZ117" s="123" t="str">
        <f t="shared" si="109"/>
        <v/>
      </c>
      <c r="CA117" s="123" t="str">
        <f t="shared" si="109"/>
        <v/>
      </c>
      <c r="CB117" s="123" t="str">
        <f t="shared" si="109"/>
        <v/>
      </c>
      <c r="CC117" s="123" t="str">
        <f t="shared" si="109"/>
        <v/>
      </c>
      <c r="CD117" s="109" t="str">
        <f t="shared" si="109"/>
        <v/>
      </c>
      <c r="CE117" s="109" t="str">
        <f t="shared" si="109"/>
        <v/>
      </c>
      <c r="CF117" s="109" t="str">
        <f t="shared" si="88"/>
        <v/>
      </c>
      <c r="CG117" s="123" t="str">
        <f t="shared" si="91"/>
        <v/>
      </c>
      <c r="CH117" s="122" t="str">
        <f t="shared" si="89"/>
        <v/>
      </c>
      <c r="CI117" s="122" t="str">
        <f t="shared" si="90"/>
        <v/>
      </c>
    </row>
  </sheetData>
  <sheetProtection algorithmName="SHA-512" hashValue="k5zDdtnQgMKAFH37TY/MAt6rKbA9fJgDJOpC1I6zn4Hl96H1buMaBaW+tQgreKmeYv9i8IDEAbW//amfqmNIPQ==" saltValue="TXnnQ3dwkE5WzvpMb1SLdw==" spinCount="100000" sheet="1" selectLockedCells="1"/>
  <mergeCells count="49">
    <mergeCell ref="I13:J13"/>
    <mergeCell ref="B14:P14"/>
    <mergeCell ref="AJ11:AL11"/>
    <mergeCell ref="B9:C9"/>
    <mergeCell ref="U2:V2"/>
    <mergeCell ref="I9:J9"/>
    <mergeCell ref="B11:C11"/>
    <mergeCell ref="I7:J7"/>
    <mergeCell ref="I6:J6"/>
    <mergeCell ref="B6:C6"/>
    <mergeCell ref="B5:C5"/>
    <mergeCell ref="D8:H8"/>
    <mergeCell ref="D9:H9"/>
    <mergeCell ref="D6:H6"/>
    <mergeCell ref="D7:H7"/>
    <mergeCell ref="D5:H5"/>
    <mergeCell ref="I3:J3"/>
    <mergeCell ref="I4:J4"/>
    <mergeCell ref="B2:H2"/>
    <mergeCell ref="B3:C3"/>
    <mergeCell ref="D3:H3"/>
    <mergeCell ref="B4:C4"/>
    <mergeCell ref="D4:H4"/>
    <mergeCell ref="N8:O8"/>
    <mergeCell ref="N2:R2"/>
    <mergeCell ref="I5:J5"/>
    <mergeCell ref="P5:R5"/>
    <mergeCell ref="P7:R7"/>
    <mergeCell ref="L7:M7"/>
    <mergeCell ref="L8:M8"/>
    <mergeCell ref="K2:M2"/>
    <mergeCell ref="L3:M3"/>
    <mergeCell ref="L4:M4"/>
    <mergeCell ref="L5:M5"/>
    <mergeCell ref="L6:M6"/>
    <mergeCell ref="P3:R3"/>
    <mergeCell ref="P4:R4"/>
    <mergeCell ref="N3:O3"/>
    <mergeCell ref="I2:J2"/>
    <mergeCell ref="L9:M9"/>
    <mergeCell ref="B10:C10"/>
    <mergeCell ref="D10:H10"/>
    <mergeCell ref="B7:C7"/>
    <mergeCell ref="B8:C8"/>
    <mergeCell ref="B13:C13"/>
    <mergeCell ref="D13:H13"/>
    <mergeCell ref="B12:C12"/>
    <mergeCell ref="D11:H11"/>
    <mergeCell ref="D12:H12"/>
  </mergeCells>
  <conditionalFormatting sqref="B14">
    <cfRule type="expression" dxfId="21" priority="1">
      <formula>$AG$3="ALS"</formula>
    </cfRule>
  </conditionalFormatting>
  <conditionalFormatting sqref="C18:C117">
    <cfRule type="expression" dxfId="20" priority="2">
      <formula>isnull(BA18)</formula>
    </cfRule>
    <cfRule type="expression" dxfId="19" priority="3">
      <formula>AND(BA18=0,$AG$3="ALS")</formula>
    </cfRule>
  </conditionalFormatting>
  <conditionalFormatting sqref="D18:D117">
    <cfRule type="expression" dxfId="18" priority="26">
      <formula>D18&lt;&gt;""</formula>
    </cfRule>
    <cfRule type="expression" dxfId="17" priority="27">
      <formula>AND(BB18&gt;0,BB18&lt;&gt;"")</formula>
    </cfRule>
  </conditionalFormatting>
  <conditionalFormatting sqref="D4:H4">
    <cfRule type="expression" dxfId="16" priority="42">
      <formula>AND($D$4="",$D$3="Parts Order")</formula>
    </cfRule>
    <cfRule type="expression" dxfId="15" priority="43">
      <formula>$D$3="Sales Order"</formula>
    </cfRule>
  </conditionalFormatting>
  <conditionalFormatting sqref="E18:E117">
    <cfRule type="expression" dxfId="14" priority="25">
      <formula>AND(OR(LEFT(C18,3)="TRE",LEFT(C18,3)="BDE"),OR(E18="",E18="A",E18="N"))</formula>
    </cfRule>
  </conditionalFormatting>
  <conditionalFormatting sqref="I3 I5">
    <cfRule type="expression" dxfId="13" priority="146">
      <formula>+$I$10="DSF combination is INVALD"</formula>
    </cfRule>
  </conditionalFormatting>
  <conditionalFormatting sqref="I6:J7">
    <cfRule type="expression" dxfId="12" priority="37">
      <formula>SUM($CA$18:$CB$117)=0</formula>
    </cfRule>
  </conditionalFormatting>
  <conditionalFormatting sqref="I7:J7">
    <cfRule type="expression" dxfId="11" priority="175">
      <formula>$I$7&lt;&gt;""</formula>
    </cfRule>
    <cfRule type="expression" dxfId="10" priority="176">
      <formula>$AU$9="There is at least one Glass Door Cabinet on order"</formula>
    </cfRule>
  </conditionalFormatting>
  <conditionalFormatting sqref="U3">
    <cfRule type="expression" dxfId="9" priority="14">
      <formula>"$I$3='ALS  Tripoli Aluminum Door'"</formula>
    </cfRule>
  </conditionalFormatting>
  <dataValidations count="12">
    <dataValidation type="list" allowBlank="1" showInputMessage="1" showErrorMessage="1" sqref="D18:D117" xr:uid="{00000000-0002-0000-0200-000000000000}">
      <formula1>list_Hinging</formula1>
    </dataValidation>
    <dataValidation type="list" allowBlank="1" showInputMessage="1" showErrorMessage="1" sqref="E18:F117" xr:uid="{00000000-0002-0000-0200-000001000000}">
      <formula1>list_EndType</formula1>
    </dataValidation>
    <dataValidation type="list" allowBlank="1" showInputMessage="1" showErrorMessage="1" sqref="I7" xr:uid="{00000000-0002-0000-0200-000002000000}">
      <formula1>list_GlassGrade</formula1>
    </dataValidation>
    <dataValidation type="list" allowBlank="1" showInputMessage="1" showErrorMessage="1" sqref="G18:G117" xr:uid="{00000000-0002-0000-0200-000003000000}">
      <formula1>list_DrawerGrade</formula1>
    </dataValidation>
    <dataValidation type="list" allowBlank="1" showInputMessage="1" showErrorMessage="1" sqref="H18:H117" xr:uid="{00000000-0002-0000-0200-000004000000}">
      <formula1>list_HingeGrade</formula1>
    </dataValidation>
    <dataValidation type="list" allowBlank="1" showInputMessage="1" showErrorMessage="1" sqref="C18:C117" xr:uid="{00000000-0002-0000-0200-000005000000}">
      <formula1>list_Models</formula1>
    </dataValidation>
    <dataValidation type="list" allowBlank="1" showInputMessage="1" showErrorMessage="1" sqref="L8" xr:uid="{00000000-0002-0000-0200-000006000000}">
      <formula1>list_ShipMethod</formula1>
    </dataValidation>
    <dataValidation type="list" allowBlank="1" showInputMessage="1" showErrorMessage="1" sqref="D3:H3" xr:uid="{00000000-0002-0000-0200-000007000000}">
      <formula1>List_OrderType</formula1>
    </dataValidation>
    <dataValidation type="list" allowBlank="1" showInputMessage="1" showErrorMessage="1" sqref="D4:H4" xr:uid="{00000000-0002-0000-0200-000008000000}">
      <formula1>list_ReasonCodes</formula1>
    </dataValidation>
    <dataValidation type="list" allowBlank="1" showInputMessage="1" showErrorMessage="1" sqref="I3:J3" xr:uid="{00000000-0002-0000-0200-000009000000}">
      <formula1>INDIRECT($BE$6)</formula1>
    </dataValidation>
    <dataValidation type="list" allowBlank="1" showInputMessage="1" showErrorMessage="1" sqref="I5:J5" xr:uid="{00000000-0002-0000-0200-00000A000000}">
      <formula1>INDIRECT($BE$8)</formula1>
    </dataValidation>
    <dataValidation type="list" allowBlank="1" showInputMessage="1" showErrorMessage="1" sqref="D13:H13" xr:uid="{00000000-0002-0000-0200-00000B000000}">
      <formula1>"Yes, No"</formula1>
    </dataValidation>
  </dataValidations>
  <printOptions horizontalCentered="1"/>
  <pageMargins left="0.25" right="0.25" top="0.25" bottom="0.5" header="0.25" footer="0.25"/>
  <pageSetup scale="68" fitToWidth="2" fitToHeight="4" pageOrder="overThenDown" orientation="landscape" r:id="rId1"/>
  <headerFooter alignWithMargins="0">
    <oddFooter>&amp;L&amp;8 2015 List Price Book Effective 12/2015 &amp;R&amp;8Cabinet section, Page &amp;P of &amp;N</oddFooter>
  </headerFooter>
  <ignoredErrors>
    <ignoredError sqref="P18:R18" evalError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O49"/>
  <sheetViews>
    <sheetView view="pageBreakPreview" zoomScaleNormal="100" zoomScaleSheetLayoutView="100" workbookViewId="0">
      <selection activeCell="A20" sqref="A20:XFD20"/>
    </sheetView>
  </sheetViews>
  <sheetFormatPr defaultColWidth="8.85546875" defaultRowHeight="12.75" x14ac:dyDescent="0.2"/>
  <cols>
    <col min="1" max="15" width="8.85546875" style="178"/>
    <col min="16" max="16384" width="8.85546875" style="179"/>
  </cols>
  <sheetData>
    <row r="1" spans="1:15" ht="35.25" x14ac:dyDescent="0.5">
      <c r="A1" s="180" t="s">
        <v>4670</v>
      </c>
      <c r="B1" s="181"/>
      <c r="C1" s="181"/>
      <c r="D1" s="181"/>
      <c r="E1" s="181"/>
      <c r="F1" s="181"/>
      <c r="G1" s="180"/>
      <c r="H1" s="181"/>
      <c r="I1" s="181"/>
      <c r="J1" s="181"/>
      <c r="K1" s="181"/>
      <c r="L1" s="181"/>
      <c r="M1" s="181"/>
      <c r="N1" s="181"/>
      <c r="O1" s="181"/>
    </row>
    <row r="2" spans="1:15" ht="18.75" x14ac:dyDescent="0.2">
      <c r="A2" s="182" t="s">
        <v>4671</v>
      </c>
      <c r="B2" s="183"/>
      <c r="C2" s="183"/>
      <c r="D2" s="183"/>
      <c r="E2" s="183"/>
      <c r="F2" s="183"/>
      <c r="G2" s="182"/>
      <c r="H2" s="183"/>
      <c r="I2" s="183"/>
      <c r="J2" s="183"/>
      <c r="K2" s="183"/>
      <c r="L2" s="183"/>
      <c r="M2" s="183"/>
      <c r="N2" s="183"/>
      <c r="O2" s="183"/>
    </row>
    <row r="3" spans="1:15" ht="28.15" customHeight="1" x14ac:dyDescent="0.2">
      <c r="A3" s="182" t="s">
        <v>4672</v>
      </c>
      <c r="B3" s="184"/>
      <c r="C3" s="184"/>
      <c r="D3" s="184"/>
      <c r="E3" s="184"/>
      <c r="F3" s="184"/>
      <c r="G3" s="182"/>
      <c r="H3" s="184"/>
      <c r="I3" s="184"/>
      <c r="J3" s="184"/>
      <c r="K3" s="184"/>
      <c r="L3" s="184"/>
      <c r="M3" s="183"/>
      <c r="N3" s="183"/>
      <c r="O3" s="183"/>
    </row>
    <row r="4" spans="1:15" ht="33.6" customHeight="1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</row>
    <row r="5" spans="1:15" ht="33.6" customHeight="1" x14ac:dyDescent="0.2">
      <c r="A5" s="179"/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15" ht="33.6" customHeight="1" x14ac:dyDescent="0.2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</row>
    <row r="7" spans="1:15" ht="33.6" customHeight="1" x14ac:dyDescent="0.2">
      <c r="A7" s="179"/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</row>
    <row r="8" spans="1:15" ht="33.6" customHeight="1" x14ac:dyDescent="0.2">
      <c r="A8" s="17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</row>
    <row r="9" spans="1:15" ht="33.6" customHeight="1" x14ac:dyDescent="0.2">
      <c r="A9" s="179"/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</row>
    <row r="10" spans="1:15" ht="33.6" customHeight="1" x14ac:dyDescent="0.2">
      <c r="A10" s="179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</row>
    <row r="11" spans="1:15" ht="33.6" customHeight="1" x14ac:dyDescent="0.2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</row>
    <row r="12" spans="1:15" ht="33.6" customHeight="1" x14ac:dyDescent="0.2">
      <c r="A12" s="179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</row>
    <row r="13" spans="1:15" ht="33.6" customHeight="1" x14ac:dyDescent="0.2">
      <c r="A13" s="179"/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</row>
    <row r="14" spans="1:15" ht="33.6" customHeight="1" x14ac:dyDescent="0.2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</row>
    <row r="15" spans="1:15" ht="33.6" customHeight="1" x14ac:dyDescent="0.2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</row>
    <row r="16" spans="1:15" ht="33.6" customHeight="1" x14ac:dyDescent="0.2">
      <c r="A16" s="179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</row>
    <row r="17" spans="1:15" ht="33.6" customHeight="1" x14ac:dyDescent="0.2">
      <c r="A17" s="179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</row>
    <row r="18" spans="1:15" ht="33.6" customHeight="1" x14ac:dyDescent="0.2">
      <c r="A18" s="179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</row>
    <row r="19" spans="1:15" ht="33.6" customHeight="1" x14ac:dyDescent="0.2">
      <c r="A19" s="179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</row>
    <row r="20" spans="1:15" ht="33" customHeight="1" x14ac:dyDescent="0.2">
      <c r="A20" s="179"/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</row>
    <row r="21" spans="1:15" ht="33.6" customHeight="1" x14ac:dyDescent="0.2">
      <c r="A21" s="179"/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</row>
    <row r="22" spans="1:15" ht="33.6" customHeight="1" x14ac:dyDescent="0.2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</row>
    <row r="23" spans="1:15" ht="33.6" customHeight="1" x14ac:dyDescent="0.2">
      <c r="A23" s="179"/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</row>
    <row r="24" spans="1:15" ht="33.6" customHeight="1" x14ac:dyDescent="0.2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</row>
    <row r="25" spans="1:15" ht="33.6" customHeight="1" x14ac:dyDescent="0.2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</row>
    <row r="26" spans="1:15" ht="33.6" customHeight="1" x14ac:dyDescent="0.2">
      <c r="A26" s="179"/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</row>
    <row r="27" spans="1:15" ht="33.6" customHeight="1" x14ac:dyDescent="0.2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</row>
    <row r="28" spans="1:15" ht="33.6" customHeight="1" x14ac:dyDescent="0.2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</row>
    <row r="29" spans="1:15" ht="33.6" customHeight="1" x14ac:dyDescent="0.2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</row>
    <row r="30" spans="1:15" ht="33.6" customHeight="1" x14ac:dyDescent="0.2">
      <c r="A30" s="179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</row>
    <row r="31" spans="1:15" ht="27" customHeight="1" x14ac:dyDescent="0.2"/>
    <row r="32" spans="1:15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" customHeight="1" x14ac:dyDescent="0.2"/>
    <row r="40" ht="27" customHeight="1" x14ac:dyDescent="0.2"/>
    <row r="41" ht="27" customHeight="1" x14ac:dyDescent="0.2"/>
    <row r="42" ht="27" customHeight="1" x14ac:dyDescent="0.2"/>
    <row r="43" ht="27" customHeight="1" x14ac:dyDescent="0.2"/>
    <row r="44" ht="27" customHeight="1" x14ac:dyDescent="0.2"/>
    <row r="45" ht="27" customHeight="1" x14ac:dyDescent="0.2"/>
    <row r="46" ht="27" customHeight="1" x14ac:dyDescent="0.2"/>
    <row r="47" ht="27" customHeight="1" x14ac:dyDescent="0.2"/>
    <row r="48" ht="27" customHeight="1" x14ac:dyDescent="0.2"/>
    <row r="49" ht="27" customHeight="1" x14ac:dyDescent="0.2"/>
  </sheetData>
  <pageMargins left="0.7" right="0.7" top="0.75" bottom="0.75" header="0.3" footer="0.3"/>
  <pageSetup scale="9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AP101"/>
  <sheetViews>
    <sheetView showGridLines="0" view="pageBreakPreview" zoomScaleNormal="85" zoomScaleSheetLayoutView="100" workbookViewId="0">
      <selection activeCell="K3" sqref="K3"/>
    </sheetView>
  </sheetViews>
  <sheetFormatPr defaultColWidth="10.42578125" defaultRowHeight="12.75" x14ac:dyDescent="0.2"/>
  <cols>
    <col min="1" max="1" width="5.140625" style="6" customWidth="1"/>
    <col min="2" max="2" width="11" style="6" customWidth="1"/>
    <col min="3" max="5" width="14.28515625" style="6" customWidth="1"/>
    <col min="6" max="11" width="10.7109375" style="6" customWidth="1"/>
    <col min="12" max="12" width="13.85546875" style="6" customWidth="1"/>
    <col min="13" max="42" width="10.42578125" style="6" hidden="1" customWidth="1"/>
    <col min="43" max="43" width="10.42578125" style="6" customWidth="1"/>
    <col min="44" max="44" width="10.140625" style="6" customWidth="1"/>
    <col min="45" max="16384" width="10.42578125" style="6"/>
  </cols>
  <sheetData>
    <row r="1" spans="1:42" s="11" customFormat="1" ht="38.25" customHeight="1" thickBot="1" x14ac:dyDescent="0.25">
      <c r="A1" s="50" t="s">
        <v>1129</v>
      </c>
      <c r="B1" s="51" t="s">
        <v>1202</v>
      </c>
      <c r="C1" s="51" t="s">
        <v>1548</v>
      </c>
      <c r="D1" s="51" t="s">
        <v>1549</v>
      </c>
      <c r="E1" s="51" t="s">
        <v>1554</v>
      </c>
      <c r="F1" s="51" t="s">
        <v>1553</v>
      </c>
      <c r="G1" s="51" t="s">
        <v>1526</v>
      </c>
      <c r="H1" s="51" t="s">
        <v>1527</v>
      </c>
      <c r="I1" s="51" t="s">
        <v>4049</v>
      </c>
      <c r="J1" s="51" t="s">
        <v>1543</v>
      </c>
      <c r="K1" s="51" t="s">
        <v>1547</v>
      </c>
      <c r="L1" s="51" t="s">
        <v>1550</v>
      </c>
      <c r="M1" s="11">
        <f>'Order Form'!$D$12</f>
        <v>1</v>
      </c>
      <c r="N1" s="67" t="s">
        <v>2</v>
      </c>
      <c r="O1" s="67" t="s">
        <v>1519</v>
      </c>
      <c r="P1" s="67" t="s">
        <v>1159</v>
      </c>
      <c r="Q1" s="67" t="s">
        <v>1160</v>
      </c>
      <c r="R1" s="61" t="s">
        <v>1161</v>
      </c>
      <c r="S1" s="67" t="s">
        <v>1162</v>
      </c>
      <c r="T1" s="67" t="s">
        <v>1163</v>
      </c>
      <c r="U1" s="67" t="s">
        <v>821</v>
      </c>
      <c r="V1" s="61" t="s">
        <v>4029</v>
      </c>
      <c r="W1" s="61" t="s">
        <v>1164</v>
      </c>
      <c r="X1" s="67" t="s">
        <v>1165</v>
      </c>
      <c r="Y1" s="61" t="s">
        <v>1166</v>
      </c>
      <c r="Z1" s="61" t="s">
        <v>1167</v>
      </c>
      <c r="AA1" s="61" t="s">
        <v>1168</v>
      </c>
      <c r="AB1" s="61" t="s">
        <v>1169</v>
      </c>
      <c r="AC1" s="61" t="s">
        <v>4030</v>
      </c>
      <c r="AD1" s="61" t="s">
        <v>1170</v>
      </c>
      <c r="AE1" s="68" t="s">
        <v>3296</v>
      </c>
      <c r="AF1" s="68" t="s">
        <v>1171</v>
      </c>
      <c r="AG1" s="61" t="s">
        <v>4031</v>
      </c>
      <c r="AH1" s="62" t="s">
        <v>4032</v>
      </c>
      <c r="AI1" s="62" t="s">
        <v>3605</v>
      </c>
      <c r="AJ1" s="62" t="s">
        <v>3606</v>
      </c>
      <c r="AK1" s="62" t="s">
        <v>3607</v>
      </c>
      <c r="AL1" s="62" t="s">
        <v>3608</v>
      </c>
      <c r="AM1" s="62" t="s">
        <v>3609</v>
      </c>
      <c r="AN1" s="62" t="s">
        <v>3610</v>
      </c>
      <c r="AO1" s="62" t="s">
        <v>3611</v>
      </c>
      <c r="AP1" s="62" t="s">
        <v>4058</v>
      </c>
    </row>
    <row r="2" spans="1:42" ht="15.6" customHeight="1" x14ac:dyDescent="0.2">
      <c r="A2" s="48">
        <v>1</v>
      </c>
      <c r="B2" s="49" t="str">
        <f>IF('Order Form'!B18="","",'Order Form'!B18)</f>
        <v/>
      </c>
      <c r="C2" s="49" t="str">
        <f>UPPER('Order Form'!C18)</f>
        <v/>
      </c>
      <c r="D2" s="49" t="str">
        <f>UPPER(IF('Order Form'!D18="","",'Order Form'!D18))</f>
        <v/>
      </c>
      <c r="E2" s="49" t="str">
        <f>IF(C2="","",IF('Order Form'!E18="","N",'Order Form'!E18))</f>
        <v/>
      </c>
      <c r="F2" s="49" t="str">
        <f>IF(C2="","",IF('Order Form'!F18="","N",'Order Form'!F18))</f>
        <v/>
      </c>
      <c r="G2" s="49" t="str">
        <f>UPPER(IF('Order Form'!G18="","",'Order Form'!G18))</f>
        <v/>
      </c>
      <c r="H2" s="49" t="str">
        <f>UPPER(IF('Order Form'!H18="","",'Order Form'!H18))</f>
        <v/>
      </c>
      <c r="I2" s="49" t="str">
        <f>IF(B2="","",IF((AM2+AN2)=0,"",'Order Form'!$AG$7))</f>
        <v/>
      </c>
      <c r="J2" s="49" t="str">
        <f>IF(C2="","",'Order Form'!$AG$3)</f>
        <v/>
      </c>
      <c r="K2" s="49" t="str">
        <f>IF(C2="","",'Order Form'!$AG$5)</f>
        <v/>
      </c>
      <c r="L2" s="160" t="str">
        <f>'Order Form'!V18</f>
        <v/>
      </c>
      <c r="N2" s="69" t="str">
        <f>'Order Form'!BB18</f>
        <v/>
      </c>
      <c r="O2" s="69" t="str">
        <f>'Order Form'!BC18</f>
        <v/>
      </c>
      <c r="P2" s="69" t="str">
        <f>'Order Form'!BD18</f>
        <v/>
      </c>
      <c r="Q2" s="69" t="str">
        <f>'Order Form'!BE18</f>
        <v/>
      </c>
      <c r="R2" s="69" t="str">
        <f>'Order Form'!BF18</f>
        <v/>
      </c>
      <c r="S2" s="69" t="str">
        <f>'Order Form'!BG18</f>
        <v/>
      </c>
      <c r="T2" s="69" t="str">
        <f>'Order Form'!BH18</f>
        <v/>
      </c>
      <c r="U2" s="70" t="str">
        <f>'Order Form'!BI18</f>
        <v/>
      </c>
      <c r="V2" s="70" t="str">
        <f>'Order Form'!BJ18</f>
        <v/>
      </c>
      <c r="W2" s="70" t="str">
        <f>'Order Form'!BK18</f>
        <v/>
      </c>
      <c r="X2" s="70" t="str">
        <f>'Order Form'!BL18</f>
        <v/>
      </c>
      <c r="Y2" s="69" t="str">
        <f>'Order Form'!BM18</f>
        <v/>
      </c>
      <c r="Z2" s="69" t="str">
        <f>'Order Form'!BN18</f>
        <v/>
      </c>
      <c r="AA2" s="69" t="str">
        <f>'Order Form'!BO18</f>
        <v/>
      </c>
      <c r="AB2" s="69" t="str">
        <f>'Order Form'!BP18</f>
        <v/>
      </c>
      <c r="AC2" s="69" t="str">
        <f>'Order Form'!BQ18</f>
        <v/>
      </c>
      <c r="AD2" s="69" t="str">
        <f>'Order Form'!BR18</f>
        <v/>
      </c>
      <c r="AE2" s="69" t="str">
        <f>'Order Form'!BS18</f>
        <v/>
      </c>
      <c r="AF2" s="69" t="str">
        <f>'Order Form'!BT18</f>
        <v/>
      </c>
      <c r="AG2" s="69" t="str">
        <f>'Order Form'!BU18</f>
        <v/>
      </c>
      <c r="AH2" s="69" t="str">
        <f>'Order Form'!BV18</f>
        <v/>
      </c>
      <c r="AI2" s="69" t="str">
        <f>'Order Form'!BW18</f>
        <v/>
      </c>
      <c r="AJ2" s="69" t="str">
        <f>'Order Form'!BX18</f>
        <v/>
      </c>
      <c r="AK2" s="69" t="str">
        <f>'Order Form'!BY18</f>
        <v/>
      </c>
      <c r="AL2" s="69" t="str">
        <f>'Order Form'!BZ18</f>
        <v/>
      </c>
      <c r="AM2" s="69" t="str">
        <f>'Order Form'!CA18</f>
        <v/>
      </c>
      <c r="AN2" s="69" t="str">
        <f>'Order Form'!CB18</f>
        <v/>
      </c>
      <c r="AO2" s="69" t="str">
        <f>'Order Form'!CC18</f>
        <v/>
      </c>
      <c r="AP2" s="69" t="str">
        <f>IF(B2="","",'Order Form'!CH18)</f>
        <v/>
      </c>
    </row>
    <row r="3" spans="1:42" ht="12.75" customHeight="1" x14ac:dyDescent="0.2">
      <c r="A3" s="47">
        <v>2</v>
      </c>
      <c r="B3" s="49" t="str">
        <f>IF('Order Form'!B19="","",'Order Form'!B19)</f>
        <v/>
      </c>
      <c r="C3" s="49" t="str">
        <f>UPPER('Order Form'!C19)</f>
        <v/>
      </c>
      <c r="D3" s="49" t="str">
        <f>UPPER(IF('Order Form'!D19="","",'Order Form'!D19))</f>
        <v/>
      </c>
      <c r="E3" s="49" t="str">
        <f>IF(C3="","",IF('Order Form'!E19="","N",'Order Form'!E19))</f>
        <v/>
      </c>
      <c r="F3" s="49" t="str">
        <f>IF(C3="","",IF('Order Form'!F19="","N",'Order Form'!F19))</f>
        <v/>
      </c>
      <c r="G3" s="49" t="str">
        <f>UPPER(IF('Order Form'!G19="","",'Order Form'!G19))</f>
        <v/>
      </c>
      <c r="H3" s="49" t="str">
        <f>UPPER(IF('Order Form'!H19="","",'Order Form'!H19))</f>
        <v/>
      </c>
      <c r="I3" s="49" t="str">
        <f>IF(B3="","",IF((AM3+AN3)=0,"",'Order Form'!$AG$7))</f>
        <v/>
      </c>
      <c r="J3" s="49" t="str">
        <f>IF(C3="","",'Order Form'!$AG$3)</f>
        <v/>
      </c>
      <c r="K3" s="49" t="str">
        <f>IF(C3="","",'Order Form'!$AG$5)</f>
        <v/>
      </c>
      <c r="L3" s="160" t="str">
        <f>'Order Form'!V19</f>
        <v/>
      </c>
      <c r="N3" s="69" t="str">
        <f>'Order Form'!BB19</f>
        <v/>
      </c>
      <c r="O3" s="69" t="str">
        <f>'Order Form'!BC19</f>
        <v/>
      </c>
      <c r="P3" s="69" t="str">
        <f>'Order Form'!BD19</f>
        <v/>
      </c>
      <c r="Q3" s="69" t="str">
        <f>'Order Form'!BE19</f>
        <v/>
      </c>
      <c r="R3" s="69" t="str">
        <f>'Order Form'!BF19</f>
        <v/>
      </c>
      <c r="S3" s="69" t="str">
        <f>'Order Form'!BG19</f>
        <v/>
      </c>
      <c r="T3" s="69" t="str">
        <f>'Order Form'!BH19</f>
        <v/>
      </c>
      <c r="U3" s="70" t="str">
        <f>'Order Form'!BI19</f>
        <v/>
      </c>
      <c r="V3" s="70" t="str">
        <f>'Order Form'!BJ19</f>
        <v/>
      </c>
      <c r="W3" s="70" t="str">
        <f>'Order Form'!BK19</f>
        <v/>
      </c>
      <c r="X3" s="70" t="str">
        <f>'Order Form'!BL19</f>
        <v/>
      </c>
      <c r="Y3" s="69" t="str">
        <f>'Order Form'!BM19</f>
        <v/>
      </c>
      <c r="Z3" s="69" t="str">
        <f>'Order Form'!BN19</f>
        <v/>
      </c>
      <c r="AA3" s="69" t="str">
        <f>'Order Form'!BO19</f>
        <v/>
      </c>
      <c r="AB3" s="69" t="str">
        <f>'Order Form'!BP19</f>
        <v/>
      </c>
      <c r="AC3" s="69" t="str">
        <f>'Order Form'!BQ19</f>
        <v/>
      </c>
      <c r="AD3" s="69" t="str">
        <f>'Order Form'!BR19</f>
        <v/>
      </c>
      <c r="AE3" s="69" t="str">
        <f>'Order Form'!BS19</f>
        <v/>
      </c>
      <c r="AF3" s="69" t="str">
        <f>'Order Form'!BT19</f>
        <v/>
      </c>
      <c r="AG3" s="69" t="str">
        <f>'Order Form'!BU19</f>
        <v/>
      </c>
      <c r="AH3" s="69" t="str">
        <f>'Order Form'!BV19</f>
        <v/>
      </c>
      <c r="AI3" s="69" t="str">
        <f>'Order Form'!BW19</f>
        <v/>
      </c>
      <c r="AJ3" s="69" t="str">
        <f>'Order Form'!BX19</f>
        <v/>
      </c>
      <c r="AK3" s="69" t="str">
        <f>'Order Form'!BY19</f>
        <v/>
      </c>
      <c r="AL3" s="69" t="str">
        <f>'Order Form'!BZ19</f>
        <v/>
      </c>
      <c r="AM3" s="69" t="str">
        <f>'Order Form'!CA19</f>
        <v/>
      </c>
      <c r="AN3" s="69" t="str">
        <f>'Order Form'!CB19</f>
        <v/>
      </c>
      <c r="AO3" s="69" t="str">
        <f>'Order Form'!CC19</f>
        <v/>
      </c>
      <c r="AP3" s="69" t="str">
        <f>IF(B3="","",'Order Form'!CH19)</f>
        <v/>
      </c>
    </row>
    <row r="4" spans="1:42" ht="12.75" customHeight="1" x14ac:dyDescent="0.2">
      <c r="A4" s="47">
        <v>3</v>
      </c>
      <c r="B4" s="49" t="str">
        <f>IF('Order Form'!B20="","",'Order Form'!B20)</f>
        <v/>
      </c>
      <c r="C4" s="49" t="str">
        <f>UPPER('Order Form'!C20)</f>
        <v/>
      </c>
      <c r="D4" s="49" t="str">
        <f>UPPER(IF('Order Form'!D20="","",'Order Form'!D20))</f>
        <v/>
      </c>
      <c r="E4" s="49" t="str">
        <f>IF(C4="","",IF('Order Form'!E20="","N",'Order Form'!E20))</f>
        <v/>
      </c>
      <c r="F4" s="49" t="str">
        <f>IF(C4="","",IF('Order Form'!F20="","N",'Order Form'!F20))</f>
        <v/>
      </c>
      <c r="G4" s="49" t="str">
        <f>UPPER(IF('Order Form'!G20="","",'Order Form'!G20))</f>
        <v/>
      </c>
      <c r="H4" s="49" t="str">
        <f>UPPER(IF('Order Form'!H20="","",'Order Form'!H20))</f>
        <v/>
      </c>
      <c r="I4" s="49" t="str">
        <f>IF(B4="","",IF((AM4+AN4)=0,"",'Order Form'!$AG$7))</f>
        <v/>
      </c>
      <c r="J4" s="49" t="str">
        <f>IF(C4="","",'Order Form'!$AG$3)</f>
        <v/>
      </c>
      <c r="K4" s="49" t="str">
        <f>IF(C4="","",'Order Form'!$AG$5)</f>
        <v/>
      </c>
      <c r="L4" s="160" t="str">
        <f>'Order Form'!V20</f>
        <v/>
      </c>
      <c r="N4" s="69" t="str">
        <f>'Order Form'!BB20</f>
        <v/>
      </c>
      <c r="O4" s="69" t="str">
        <f>'Order Form'!BC20</f>
        <v/>
      </c>
      <c r="P4" s="69" t="str">
        <f>'Order Form'!BD20</f>
        <v/>
      </c>
      <c r="Q4" s="69" t="str">
        <f>'Order Form'!BE20</f>
        <v/>
      </c>
      <c r="R4" s="69" t="str">
        <f>'Order Form'!BF20</f>
        <v/>
      </c>
      <c r="S4" s="69" t="str">
        <f>'Order Form'!BG20</f>
        <v/>
      </c>
      <c r="T4" s="69" t="str">
        <f>'Order Form'!BH20</f>
        <v/>
      </c>
      <c r="U4" s="70" t="str">
        <f>'Order Form'!BI20</f>
        <v/>
      </c>
      <c r="V4" s="70" t="str">
        <f>'Order Form'!BJ20</f>
        <v/>
      </c>
      <c r="W4" s="70" t="str">
        <f>'Order Form'!BK20</f>
        <v/>
      </c>
      <c r="X4" s="70" t="str">
        <f>'Order Form'!BL20</f>
        <v/>
      </c>
      <c r="Y4" s="69" t="str">
        <f>'Order Form'!BM20</f>
        <v/>
      </c>
      <c r="Z4" s="69" t="str">
        <f>'Order Form'!BN20</f>
        <v/>
      </c>
      <c r="AA4" s="69" t="str">
        <f>'Order Form'!BO20</f>
        <v/>
      </c>
      <c r="AB4" s="69" t="str">
        <f>'Order Form'!BP20</f>
        <v/>
      </c>
      <c r="AC4" s="69" t="str">
        <f>'Order Form'!BQ20</f>
        <v/>
      </c>
      <c r="AD4" s="69" t="str">
        <f>'Order Form'!BR20</f>
        <v/>
      </c>
      <c r="AE4" s="69" t="str">
        <f>'Order Form'!BS20</f>
        <v/>
      </c>
      <c r="AF4" s="69" t="str">
        <f>'Order Form'!BT20</f>
        <v/>
      </c>
      <c r="AG4" s="69" t="str">
        <f>'Order Form'!BU20</f>
        <v/>
      </c>
      <c r="AH4" s="69" t="str">
        <f>'Order Form'!BV20</f>
        <v/>
      </c>
      <c r="AI4" s="69" t="str">
        <f>'Order Form'!BW20</f>
        <v/>
      </c>
      <c r="AJ4" s="69" t="str">
        <f>'Order Form'!BX20</f>
        <v/>
      </c>
      <c r="AK4" s="69" t="str">
        <f>'Order Form'!BY20</f>
        <v/>
      </c>
      <c r="AL4" s="69" t="str">
        <f>'Order Form'!BZ20</f>
        <v/>
      </c>
      <c r="AM4" s="69" t="str">
        <f>'Order Form'!CA20</f>
        <v/>
      </c>
      <c r="AN4" s="69" t="str">
        <f>'Order Form'!CB20</f>
        <v/>
      </c>
      <c r="AO4" s="69" t="str">
        <f>'Order Form'!CC20</f>
        <v/>
      </c>
      <c r="AP4" s="69" t="str">
        <f>IF(B4="","",'Order Form'!CH20)</f>
        <v/>
      </c>
    </row>
    <row r="5" spans="1:42" x14ac:dyDescent="0.2">
      <c r="A5" s="47">
        <v>4</v>
      </c>
      <c r="B5" s="49" t="str">
        <f>IF('Order Form'!B21="","",'Order Form'!B21)</f>
        <v/>
      </c>
      <c r="C5" s="49" t="str">
        <f>UPPER('Order Form'!C21)</f>
        <v/>
      </c>
      <c r="D5" s="49" t="str">
        <f>UPPER(IF('Order Form'!D21="","",'Order Form'!D21))</f>
        <v/>
      </c>
      <c r="E5" s="49" t="str">
        <f>IF(C5="","",IF('Order Form'!E21="","N",'Order Form'!E21))</f>
        <v/>
      </c>
      <c r="F5" s="49" t="str">
        <f>IF(C5="","",IF('Order Form'!F21="","N",'Order Form'!F21))</f>
        <v/>
      </c>
      <c r="G5" s="49" t="str">
        <f>UPPER(IF('Order Form'!G21="","",'Order Form'!G21))</f>
        <v/>
      </c>
      <c r="H5" s="49" t="str">
        <f>UPPER(IF('Order Form'!H21="","",'Order Form'!H21))</f>
        <v/>
      </c>
      <c r="I5" s="49" t="str">
        <f>IF(B5="","",IF((AM5+AN5)=0,"",'Order Form'!$AG$7))</f>
        <v/>
      </c>
      <c r="J5" s="49" t="str">
        <f>IF(C5="","",'Order Form'!$AG$3)</f>
        <v/>
      </c>
      <c r="K5" s="49" t="str">
        <f>IF(C5="","",'Order Form'!$AG$5)</f>
        <v/>
      </c>
      <c r="L5" s="160" t="str">
        <f>'Order Form'!V21</f>
        <v/>
      </c>
      <c r="N5" s="69" t="str">
        <f>'Order Form'!BB21</f>
        <v/>
      </c>
      <c r="O5" s="69" t="str">
        <f>'Order Form'!BC21</f>
        <v/>
      </c>
      <c r="P5" s="69" t="str">
        <f>'Order Form'!BD21</f>
        <v/>
      </c>
      <c r="Q5" s="69" t="str">
        <f>'Order Form'!BE21</f>
        <v/>
      </c>
      <c r="R5" s="69" t="str">
        <f>'Order Form'!BF21</f>
        <v/>
      </c>
      <c r="S5" s="69" t="str">
        <f>'Order Form'!BG21</f>
        <v/>
      </c>
      <c r="T5" s="69" t="str">
        <f>'Order Form'!BH21</f>
        <v/>
      </c>
      <c r="U5" s="70" t="str">
        <f>'Order Form'!BI21</f>
        <v/>
      </c>
      <c r="V5" s="70" t="str">
        <f>'Order Form'!BJ21</f>
        <v/>
      </c>
      <c r="W5" s="70" t="str">
        <f>'Order Form'!BK21</f>
        <v/>
      </c>
      <c r="X5" s="70" t="str">
        <f>'Order Form'!BL21</f>
        <v/>
      </c>
      <c r="Y5" s="69" t="str">
        <f>'Order Form'!BM21</f>
        <v/>
      </c>
      <c r="Z5" s="69" t="str">
        <f>'Order Form'!BN21</f>
        <v/>
      </c>
      <c r="AA5" s="69" t="str">
        <f>'Order Form'!BO21</f>
        <v/>
      </c>
      <c r="AB5" s="69" t="str">
        <f>'Order Form'!BP21</f>
        <v/>
      </c>
      <c r="AC5" s="69" t="str">
        <f>'Order Form'!BQ21</f>
        <v/>
      </c>
      <c r="AD5" s="69" t="str">
        <f>'Order Form'!BR21</f>
        <v/>
      </c>
      <c r="AE5" s="69" t="str">
        <f>'Order Form'!BS21</f>
        <v/>
      </c>
      <c r="AF5" s="69" t="str">
        <f>'Order Form'!BT21</f>
        <v/>
      </c>
      <c r="AG5" s="69" t="str">
        <f>'Order Form'!BU21</f>
        <v/>
      </c>
      <c r="AH5" s="69" t="str">
        <f>'Order Form'!BV21</f>
        <v/>
      </c>
      <c r="AI5" s="69" t="str">
        <f>'Order Form'!BW21</f>
        <v/>
      </c>
      <c r="AJ5" s="69" t="str">
        <f>'Order Form'!BX21</f>
        <v/>
      </c>
      <c r="AK5" s="69" t="str">
        <f>'Order Form'!BY21</f>
        <v/>
      </c>
      <c r="AL5" s="69" t="str">
        <f>'Order Form'!BZ21</f>
        <v/>
      </c>
      <c r="AM5" s="69" t="str">
        <f>'Order Form'!CA21</f>
        <v/>
      </c>
      <c r="AN5" s="69" t="str">
        <f>'Order Form'!CB21</f>
        <v/>
      </c>
      <c r="AO5" s="69" t="str">
        <f>'Order Form'!CC21</f>
        <v/>
      </c>
      <c r="AP5" s="69" t="str">
        <f>IF(B5="","",'Order Form'!CH21)</f>
        <v/>
      </c>
    </row>
    <row r="6" spans="1:42" x14ac:dyDescent="0.2">
      <c r="A6" s="47">
        <v>5</v>
      </c>
      <c r="B6" s="49" t="str">
        <f>IF('Order Form'!B22="","",'Order Form'!B22)</f>
        <v/>
      </c>
      <c r="C6" s="49" t="str">
        <f>UPPER('Order Form'!C22)</f>
        <v/>
      </c>
      <c r="D6" s="49" t="str">
        <f>UPPER(IF('Order Form'!D22="","",'Order Form'!D22))</f>
        <v/>
      </c>
      <c r="E6" s="49" t="str">
        <f>IF(C6="","",IF('Order Form'!E22="","N",'Order Form'!E22))</f>
        <v/>
      </c>
      <c r="F6" s="49" t="str">
        <f>IF(C6="","",IF('Order Form'!F22="","N",'Order Form'!F22))</f>
        <v/>
      </c>
      <c r="G6" s="49" t="str">
        <f>UPPER(IF('Order Form'!G22="","",'Order Form'!G22))</f>
        <v/>
      </c>
      <c r="H6" s="49" t="str">
        <f>UPPER(IF('Order Form'!H22="","",'Order Form'!H22))</f>
        <v/>
      </c>
      <c r="I6" s="49" t="str">
        <f>IF(B6="","",IF((AM6+AN6)=0,"",'Order Form'!$AG$7))</f>
        <v/>
      </c>
      <c r="J6" s="49" t="str">
        <f>IF(C6="","",'Order Form'!$AG$3)</f>
        <v/>
      </c>
      <c r="K6" s="49" t="str">
        <f>IF(C6="","",'Order Form'!$AG$5)</f>
        <v/>
      </c>
      <c r="L6" s="160" t="str">
        <f>'Order Form'!V22</f>
        <v/>
      </c>
      <c r="N6" s="69" t="str">
        <f>'Order Form'!BB22</f>
        <v/>
      </c>
      <c r="O6" s="69" t="str">
        <f>'Order Form'!BC22</f>
        <v/>
      </c>
      <c r="P6" s="69" t="str">
        <f>'Order Form'!BD22</f>
        <v/>
      </c>
      <c r="Q6" s="69" t="str">
        <f>'Order Form'!BE22</f>
        <v/>
      </c>
      <c r="R6" s="69" t="str">
        <f>'Order Form'!BF22</f>
        <v/>
      </c>
      <c r="S6" s="69" t="str">
        <f>'Order Form'!BG22</f>
        <v/>
      </c>
      <c r="T6" s="69" t="str">
        <f>'Order Form'!BH22</f>
        <v/>
      </c>
      <c r="U6" s="70" t="str">
        <f>'Order Form'!BI22</f>
        <v/>
      </c>
      <c r="V6" s="70" t="str">
        <f>'Order Form'!BJ22</f>
        <v/>
      </c>
      <c r="W6" s="70" t="str">
        <f>'Order Form'!BK22</f>
        <v/>
      </c>
      <c r="X6" s="70" t="str">
        <f>'Order Form'!BL22</f>
        <v/>
      </c>
      <c r="Y6" s="69" t="str">
        <f>'Order Form'!BM22</f>
        <v/>
      </c>
      <c r="Z6" s="69" t="str">
        <f>'Order Form'!BN22</f>
        <v/>
      </c>
      <c r="AA6" s="69" t="str">
        <f>'Order Form'!BO22</f>
        <v/>
      </c>
      <c r="AB6" s="69" t="str">
        <f>'Order Form'!BP22</f>
        <v/>
      </c>
      <c r="AC6" s="69" t="str">
        <f>'Order Form'!BQ22</f>
        <v/>
      </c>
      <c r="AD6" s="69" t="str">
        <f>'Order Form'!BR22</f>
        <v/>
      </c>
      <c r="AE6" s="69" t="str">
        <f>'Order Form'!BS22</f>
        <v/>
      </c>
      <c r="AF6" s="69" t="str">
        <f>'Order Form'!BT22</f>
        <v/>
      </c>
      <c r="AG6" s="69" t="str">
        <f>'Order Form'!BU22</f>
        <v/>
      </c>
      <c r="AH6" s="69" t="str">
        <f>'Order Form'!BV22</f>
        <v/>
      </c>
      <c r="AI6" s="69" t="str">
        <f>'Order Form'!BW22</f>
        <v/>
      </c>
      <c r="AJ6" s="69" t="str">
        <f>'Order Form'!BX22</f>
        <v/>
      </c>
      <c r="AK6" s="69" t="str">
        <f>'Order Form'!BY22</f>
        <v/>
      </c>
      <c r="AL6" s="69" t="str">
        <f>'Order Form'!BZ22</f>
        <v/>
      </c>
      <c r="AM6" s="69" t="str">
        <f>'Order Form'!CA22</f>
        <v/>
      </c>
      <c r="AN6" s="69" t="str">
        <f>'Order Form'!CB22</f>
        <v/>
      </c>
      <c r="AO6" s="69" t="str">
        <f>'Order Form'!CC22</f>
        <v/>
      </c>
      <c r="AP6" s="69" t="str">
        <f>IF(B6="","",'Order Form'!CH22)</f>
        <v/>
      </c>
    </row>
    <row r="7" spans="1:42" s="7" customFormat="1" x14ac:dyDescent="0.2">
      <c r="A7" s="47">
        <v>6</v>
      </c>
      <c r="B7" s="49" t="str">
        <f>IF('Order Form'!B23="","",'Order Form'!B23)</f>
        <v/>
      </c>
      <c r="C7" s="49" t="str">
        <f>UPPER('Order Form'!C23)</f>
        <v/>
      </c>
      <c r="D7" s="49" t="str">
        <f>UPPER(IF('Order Form'!D23="","",'Order Form'!D23))</f>
        <v/>
      </c>
      <c r="E7" s="49" t="str">
        <f>IF(C7="","",IF('Order Form'!E23="","N",'Order Form'!E23))</f>
        <v/>
      </c>
      <c r="F7" s="49" t="str">
        <f>IF(C7="","",IF('Order Form'!F23="","N",'Order Form'!F23))</f>
        <v/>
      </c>
      <c r="G7" s="49" t="str">
        <f>UPPER(IF('Order Form'!G23="","",'Order Form'!G23))</f>
        <v/>
      </c>
      <c r="H7" s="49" t="str">
        <f>UPPER(IF('Order Form'!H23="","",'Order Form'!H23))</f>
        <v/>
      </c>
      <c r="I7" s="49" t="str">
        <f>IF(B7="","",IF((AM7+AN7)=0,"",'Order Form'!$AG$7))</f>
        <v/>
      </c>
      <c r="J7" s="49" t="str">
        <f>IF(C7="","",'Order Form'!$AG$3)</f>
        <v/>
      </c>
      <c r="K7" s="49" t="str">
        <f>IF(C7="","",'Order Form'!$AG$5)</f>
        <v/>
      </c>
      <c r="L7" s="160" t="str">
        <f>'Order Form'!V23</f>
        <v/>
      </c>
      <c r="N7" s="69" t="str">
        <f>'Order Form'!BB23</f>
        <v/>
      </c>
      <c r="O7" s="69" t="str">
        <f>'Order Form'!BC23</f>
        <v/>
      </c>
      <c r="P7" s="69" t="str">
        <f>'Order Form'!BD23</f>
        <v/>
      </c>
      <c r="Q7" s="69" t="str">
        <f>'Order Form'!BE23</f>
        <v/>
      </c>
      <c r="R7" s="69" t="str">
        <f>'Order Form'!BF23</f>
        <v/>
      </c>
      <c r="S7" s="69" t="str">
        <f>'Order Form'!BG23</f>
        <v/>
      </c>
      <c r="T7" s="69" t="str">
        <f>'Order Form'!BH23</f>
        <v/>
      </c>
      <c r="U7" s="70" t="str">
        <f>'Order Form'!BI23</f>
        <v/>
      </c>
      <c r="V7" s="70" t="str">
        <f>'Order Form'!BJ23</f>
        <v/>
      </c>
      <c r="W7" s="70" t="str">
        <f>'Order Form'!BK23</f>
        <v/>
      </c>
      <c r="X7" s="70" t="str">
        <f>'Order Form'!BL23</f>
        <v/>
      </c>
      <c r="Y7" s="69" t="str">
        <f>'Order Form'!BM23</f>
        <v/>
      </c>
      <c r="Z7" s="69" t="str">
        <f>'Order Form'!BN23</f>
        <v/>
      </c>
      <c r="AA7" s="69" t="str">
        <f>'Order Form'!BO23</f>
        <v/>
      </c>
      <c r="AB7" s="69" t="str">
        <f>'Order Form'!BP23</f>
        <v/>
      </c>
      <c r="AC7" s="69" t="str">
        <f>'Order Form'!BQ23</f>
        <v/>
      </c>
      <c r="AD7" s="69" t="str">
        <f>'Order Form'!BR23</f>
        <v/>
      </c>
      <c r="AE7" s="69" t="str">
        <f>'Order Form'!BS23</f>
        <v/>
      </c>
      <c r="AF7" s="69" t="str">
        <f>'Order Form'!BT23</f>
        <v/>
      </c>
      <c r="AG7" s="69" t="str">
        <f>'Order Form'!BU23</f>
        <v/>
      </c>
      <c r="AH7" s="69" t="str">
        <f>'Order Form'!BV23</f>
        <v/>
      </c>
      <c r="AI7" s="69" t="str">
        <f>'Order Form'!BW23</f>
        <v/>
      </c>
      <c r="AJ7" s="69" t="str">
        <f>'Order Form'!BX23</f>
        <v/>
      </c>
      <c r="AK7" s="69" t="str">
        <f>'Order Form'!BY23</f>
        <v/>
      </c>
      <c r="AL7" s="69" t="str">
        <f>'Order Form'!BZ23</f>
        <v/>
      </c>
      <c r="AM7" s="69" t="str">
        <f>'Order Form'!CA23</f>
        <v/>
      </c>
      <c r="AN7" s="69" t="str">
        <f>'Order Form'!CB23</f>
        <v/>
      </c>
      <c r="AO7" s="69" t="str">
        <f>'Order Form'!CC23</f>
        <v/>
      </c>
      <c r="AP7" s="69" t="str">
        <f>IF(B7="","",'Order Form'!CH23)</f>
        <v/>
      </c>
    </row>
    <row r="8" spans="1:42" x14ac:dyDescent="0.2">
      <c r="A8" s="47">
        <v>7</v>
      </c>
      <c r="B8" s="49" t="str">
        <f>IF('Order Form'!B24="","",'Order Form'!B24)</f>
        <v/>
      </c>
      <c r="C8" s="49" t="str">
        <f>UPPER('Order Form'!C24)</f>
        <v/>
      </c>
      <c r="D8" s="49" t="str">
        <f>UPPER(IF('Order Form'!D24="","",'Order Form'!D24))</f>
        <v/>
      </c>
      <c r="E8" s="49" t="str">
        <f>IF(C8="","",IF('Order Form'!E24="","N",'Order Form'!E24))</f>
        <v/>
      </c>
      <c r="F8" s="49" t="str">
        <f>IF(C8="","",IF('Order Form'!F24="","N",'Order Form'!F24))</f>
        <v/>
      </c>
      <c r="G8" s="49" t="str">
        <f>UPPER(IF('Order Form'!G24="","",'Order Form'!G24))</f>
        <v/>
      </c>
      <c r="H8" s="49" t="str">
        <f>UPPER(IF('Order Form'!H24="","",'Order Form'!H24))</f>
        <v/>
      </c>
      <c r="I8" s="49" t="str">
        <f>IF(B8="","",IF((AM8+AN8)=0,"",'Order Form'!$AG$7))</f>
        <v/>
      </c>
      <c r="J8" s="49" t="str">
        <f>IF(C8="","",'Order Form'!$AG$3)</f>
        <v/>
      </c>
      <c r="K8" s="49" t="str">
        <f>IF(C8="","",'Order Form'!$AG$5)</f>
        <v/>
      </c>
      <c r="L8" s="160" t="str">
        <f>'Order Form'!V24</f>
        <v/>
      </c>
      <c r="N8" s="69" t="str">
        <f>'Order Form'!BB24</f>
        <v/>
      </c>
      <c r="O8" s="69" t="str">
        <f>'Order Form'!BC24</f>
        <v/>
      </c>
      <c r="P8" s="69" t="str">
        <f>'Order Form'!BD24</f>
        <v/>
      </c>
      <c r="Q8" s="69" t="str">
        <f>'Order Form'!BE24</f>
        <v/>
      </c>
      <c r="R8" s="69" t="str">
        <f>'Order Form'!BF24</f>
        <v/>
      </c>
      <c r="S8" s="69" t="str">
        <f>'Order Form'!BG24</f>
        <v/>
      </c>
      <c r="T8" s="69" t="str">
        <f>'Order Form'!BH24</f>
        <v/>
      </c>
      <c r="U8" s="70" t="str">
        <f>'Order Form'!BI24</f>
        <v/>
      </c>
      <c r="V8" s="70" t="str">
        <f>'Order Form'!BJ24</f>
        <v/>
      </c>
      <c r="W8" s="70" t="str">
        <f>'Order Form'!BK24</f>
        <v/>
      </c>
      <c r="X8" s="70" t="str">
        <f>'Order Form'!BL24</f>
        <v/>
      </c>
      <c r="Y8" s="69" t="str">
        <f>'Order Form'!BM24</f>
        <v/>
      </c>
      <c r="Z8" s="69" t="str">
        <f>'Order Form'!BN24</f>
        <v/>
      </c>
      <c r="AA8" s="69" t="str">
        <f>'Order Form'!BO24</f>
        <v/>
      </c>
      <c r="AB8" s="69" t="str">
        <f>'Order Form'!BP24</f>
        <v/>
      </c>
      <c r="AC8" s="69" t="str">
        <f>'Order Form'!BQ24</f>
        <v/>
      </c>
      <c r="AD8" s="69" t="str">
        <f>'Order Form'!BR24</f>
        <v/>
      </c>
      <c r="AE8" s="69" t="str">
        <f>'Order Form'!BS24</f>
        <v/>
      </c>
      <c r="AF8" s="69" t="str">
        <f>'Order Form'!BT24</f>
        <v/>
      </c>
      <c r="AG8" s="69" t="str">
        <f>'Order Form'!BU24</f>
        <v/>
      </c>
      <c r="AH8" s="69" t="str">
        <f>'Order Form'!BV24</f>
        <v/>
      </c>
      <c r="AI8" s="69" t="str">
        <f>'Order Form'!BW24</f>
        <v/>
      </c>
      <c r="AJ8" s="69" t="str">
        <f>'Order Form'!BX24</f>
        <v/>
      </c>
      <c r="AK8" s="69" t="str">
        <f>'Order Form'!BY24</f>
        <v/>
      </c>
      <c r="AL8" s="69" t="str">
        <f>'Order Form'!BZ24</f>
        <v/>
      </c>
      <c r="AM8" s="69" t="str">
        <f>'Order Form'!CA24</f>
        <v/>
      </c>
      <c r="AN8" s="69" t="str">
        <f>'Order Form'!CB24</f>
        <v/>
      </c>
      <c r="AO8" s="69" t="str">
        <f>'Order Form'!CC24</f>
        <v/>
      </c>
      <c r="AP8" s="69" t="str">
        <f>IF(B8="","",'Order Form'!CH24)</f>
        <v/>
      </c>
    </row>
    <row r="9" spans="1:42" x14ac:dyDescent="0.2">
      <c r="A9" s="47">
        <v>8</v>
      </c>
      <c r="B9" s="49" t="str">
        <f>IF('Order Form'!B25="","",'Order Form'!B25)</f>
        <v/>
      </c>
      <c r="C9" s="49" t="str">
        <f>UPPER('Order Form'!C25)</f>
        <v/>
      </c>
      <c r="D9" s="49" t="str">
        <f>UPPER(IF('Order Form'!D25="","",'Order Form'!D25))</f>
        <v/>
      </c>
      <c r="E9" s="49" t="str">
        <f>IF(C9="","",IF('Order Form'!E25="","N",'Order Form'!E25))</f>
        <v/>
      </c>
      <c r="F9" s="49" t="str">
        <f>IF(C9="","",IF('Order Form'!F25="","N",'Order Form'!F25))</f>
        <v/>
      </c>
      <c r="G9" s="49" t="str">
        <f>UPPER(IF('Order Form'!G25="","",'Order Form'!G25))</f>
        <v/>
      </c>
      <c r="H9" s="49" t="str">
        <f>UPPER(IF('Order Form'!H25="","",'Order Form'!H25))</f>
        <v/>
      </c>
      <c r="I9" s="49" t="str">
        <f>IF(B9="","",IF((AM9+AN9)=0,"",'Order Form'!$AG$7))</f>
        <v/>
      </c>
      <c r="J9" s="49" t="str">
        <f>IF(C9="","",'Order Form'!$AG$3)</f>
        <v/>
      </c>
      <c r="K9" s="49" t="str">
        <f>IF(C9="","",'Order Form'!$AG$5)</f>
        <v/>
      </c>
      <c r="L9" s="160" t="str">
        <f>'Order Form'!V25</f>
        <v/>
      </c>
      <c r="N9" s="69" t="str">
        <f>'Order Form'!BB25</f>
        <v/>
      </c>
      <c r="O9" s="69" t="str">
        <f>'Order Form'!BC25</f>
        <v/>
      </c>
      <c r="P9" s="69" t="str">
        <f>'Order Form'!BD25</f>
        <v/>
      </c>
      <c r="Q9" s="69" t="str">
        <f>'Order Form'!BE25</f>
        <v/>
      </c>
      <c r="R9" s="69" t="str">
        <f>'Order Form'!BF25</f>
        <v/>
      </c>
      <c r="S9" s="69" t="str">
        <f>'Order Form'!BG25</f>
        <v/>
      </c>
      <c r="T9" s="69" t="str">
        <f>'Order Form'!BH25</f>
        <v/>
      </c>
      <c r="U9" s="70" t="str">
        <f>'Order Form'!BI25</f>
        <v/>
      </c>
      <c r="V9" s="70" t="str">
        <f>'Order Form'!BJ25</f>
        <v/>
      </c>
      <c r="W9" s="70" t="str">
        <f>'Order Form'!BK25</f>
        <v/>
      </c>
      <c r="X9" s="70" t="str">
        <f>'Order Form'!BL25</f>
        <v/>
      </c>
      <c r="Y9" s="69" t="str">
        <f>'Order Form'!BM25</f>
        <v/>
      </c>
      <c r="Z9" s="69" t="str">
        <f>'Order Form'!BN25</f>
        <v/>
      </c>
      <c r="AA9" s="69" t="str">
        <f>'Order Form'!BO25</f>
        <v/>
      </c>
      <c r="AB9" s="69" t="str">
        <f>'Order Form'!BP25</f>
        <v/>
      </c>
      <c r="AC9" s="69" t="str">
        <f>'Order Form'!BQ25</f>
        <v/>
      </c>
      <c r="AD9" s="69" t="str">
        <f>'Order Form'!BR25</f>
        <v/>
      </c>
      <c r="AE9" s="69" t="str">
        <f>'Order Form'!BS25</f>
        <v/>
      </c>
      <c r="AF9" s="69" t="str">
        <f>'Order Form'!BT25</f>
        <v/>
      </c>
      <c r="AG9" s="69" t="str">
        <f>'Order Form'!BU25</f>
        <v/>
      </c>
      <c r="AH9" s="69" t="str">
        <f>'Order Form'!BV25</f>
        <v/>
      </c>
      <c r="AI9" s="69" t="str">
        <f>'Order Form'!BW25</f>
        <v/>
      </c>
      <c r="AJ9" s="69" t="str">
        <f>'Order Form'!BX25</f>
        <v/>
      </c>
      <c r="AK9" s="69" t="str">
        <f>'Order Form'!BY25</f>
        <v/>
      </c>
      <c r="AL9" s="69" t="str">
        <f>'Order Form'!BZ25</f>
        <v/>
      </c>
      <c r="AM9" s="69" t="str">
        <f>'Order Form'!CA25</f>
        <v/>
      </c>
      <c r="AN9" s="69" t="str">
        <f>'Order Form'!CB25</f>
        <v/>
      </c>
      <c r="AO9" s="69" t="str">
        <f>'Order Form'!CC25</f>
        <v/>
      </c>
      <c r="AP9" s="69" t="str">
        <f>IF(B9="","",'Order Form'!CH25)</f>
        <v/>
      </c>
    </row>
    <row r="10" spans="1:42" x14ac:dyDescent="0.2">
      <c r="A10" s="47">
        <v>9</v>
      </c>
      <c r="B10" s="49" t="str">
        <f>IF('Order Form'!B26="","",'Order Form'!B26)</f>
        <v/>
      </c>
      <c r="C10" s="49" t="str">
        <f>UPPER('Order Form'!C26)</f>
        <v/>
      </c>
      <c r="D10" s="49" t="str">
        <f>UPPER(IF('Order Form'!D26="","",'Order Form'!D26))</f>
        <v/>
      </c>
      <c r="E10" s="49" t="str">
        <f>IF(C10="","",IF('Order Form'!E26="","N",'Order Form'!E26))</f>
        <v/>
      </c>
      <c r="F10" s="49" t="str">
        <f>IF(C10="","",IF('Order Form'!F26="","N",'Order Form'!F26))</f>
        <v/>
      </c>
      <c r="G10" s="49" t="str">
        <f>UPPER(IF('Order Form'!G26="","",'Order Form'!G26))</f>
        <v/>
      </c>
      <c r="H10" s="49" t="str">
        <f>UPPER(IF('Order Form'!H26="","",'Order Form'!H26))</f>
        <v/>
      </c>
      <c r="I10" s="49" t="str">
        <f>IF(B10="","",IF((AM10+AN10)=0,"",'Order Form'!$AG$7))</f>
        <v/>
      </c>
      <c r="J10" s="49" t="str">
        <f>IF(C10="","",'Order Form'!$AG$3)</f>
        <v/>
      </c>
      <c r="K10" s="49" t="str">
        <f>IF(C10="","",'Order Form'!$AG$5)</f>
        <v/>
      </c>
      <c r="L10" s="160" t="str">
        <f>'Order Form'!V26</f>
        <v/>
      </c>
      <c r="N10" s="69" t="str">
        <f>'Order Form'!BB26</f>
        <v/>
      </c>
      <c r="O10" s="69" t="str">
        <f>'Order Form'!BC26</f>
        <v/>
      </c>
      <c r="P10" s="69" t="str">
        <f>'Order Form'!BD26</f>
        <v/>
      </c>
      <c r="Q10" s="69" t="str">
        <f>'Order Form'!BE26</f>
        <v/>
      </c>
      <c r="R10" s="69" t="str">
        <f>'Order Form'!BF26</f>
        <v/>
      </c>
      <c r="S10" s="69" t="str">
        <f>'Order Form'!BG26</f>
        <v/>
      </c>
      <c r="T10" s="69" t="str">
        <f>'Order Form'!BH26</f>
        <v/>
      </c>
      <c r="U10" s="70" t="str">
        <f>'Order Form'!BI26</f>
        <v/>
      </c>
      <c r="V10" s="70" t="str">
        <f>'Order Form'!BJ26</f>
        <v/>
      </c>
      <c r="W10" s="70" t="str">
        <f>'Order Form'!BK26</f>
        <v/>
      </c>
      <c r="X10" s="70" t="str">
        <f>'Order Form'!BL26</f>
        <v/>
      </c>
      <c r="Y10" s="69" t="str">
        <f>'Order Form'!BM26</f>
        <v/>
      </c>
      <c r="Z10" s="69" t="str">
        <f>'Order Form'!BN26</f>
        <v/>
      </c>
      <c r="AA10" s="69" t="str">
        <f>'Order Form'!BO26</f>
        <v/>
      </c>
      <c r="AB10" s="69" t="str">
        <f>'Order Form'!BP26</f>
        <v/>
      </c>
      <c r="AC10" s="69" t="str">
        <f>'Order Form'!BQ26</f>
        <v/>
      </c>
      <c r="AD10" s="69" t="str">
        <f>'Order Form'!BR26</f>
        <v/>
      </c>
      <c r="AE10" s="69" t="str">
        <f>'Order Form'!BS26</f>
        <v/>
      </c>
      <c r="AF10" s="69" t="str">
        <f>'Order Form'!BT26</f>
        <v/>
      </c>
      <c r="AG10" s="69" t="str">
        <f>'Order Form'!BU26</f>
        <v/>
      </c>
      <c r="AH10" s="69" t="str">
        <f>'Order Form'!BV26</f>
        <v/>
      </c>
      <c r="AI10" s="69" t="str">
        <f>'Order Form'!BW26</f>
        <v/>
      </c>
      <c r="AJ10" s="69" t="str">
        <f>'Order Form'!BX26</f>
        <v/>
      </c>
      <c r="AK10" s="69" t="str">
        <f>'Order Form'!BY26</f>
        <v/>
      </c>
      <c r="AL10" s="69" t="str">
        <f>'Order Form'!BZ26</f>
        <v/>
      </c>
      <c r="AM10" s="69" t="str">
        <f>'Order Form'!CA26</f>
        <v/>
      </c>
      <c r="AN10" s="69" t="str">
        <f>'Order Form'!CB26</f>
        <v/>
      </c>
      <c r="AO10" s="69" t="str">
        <f>'Order Form'!CC26</f>
        <v/>
      </c>
      <c r="AP10" s="69" t="str">
        <f>IF(B10="","",'Order Form'!CH26)</f>
        <v/>
      </c>
    </row>
    <row r="11" spans="1:42" x14ac:dyDescent="0.2">
      <c r="A11" s="47">
        <v>10</v>
      </c>
      <c r="B11" s="49" t="str">
        <f>IF('Order Form'!B27="","",'Order Form'!B27)</f>
        <v/>
      </c>
      <c r="C11" s="49" t="str">
        <f>UPPER('Order Form'!C27)</f>
        <v/>
      </c>
      <c r="D11" s="49" t="str">
        <f>UPPER(IF('Order Form'!D27="","",'Order Form'!D27))</f>
        <v/>
      </c>
      <c r="E11" s="49" t="str">
        <f>IF(C11="","",IF('Order Form'!E27="","N",'Order Form'!E27))</f>
        <v/>
      </c>
      <c r="F11" s="49" t="str">
        <f>IF(C11="","",IF('Order Form'!F27="","N",'Order Form'!F27))</f>
        <v/>
      </c>
      <c r="G11" s="49" t="str">
        <f>UPPER(IF('Order Form'!G27="","",'Order Form'!G27))</f>
        <v/>
      </c>
      <c r="H11" s="49" t="str">
        <f>UPPER(IF('Order Form'!H27="","",'Order Form'!H27))</f>
        <v/>
      </c>
      <c r="I11" s="49" t="str">
        <f>IF(B11="","",IF((AM11+AN11)=0,"",'Order Form'!$AG$7))</f>
        <v/>
      </c>
      <c r="J11" s="49" t="str">
        <f>IF(C11="","",'Order Form'!$AG$3)</f>
        <v/>
      </c>
      <c r="K11" s="49" t="str">
        <f>IF(C11="","",'Order Form'!$AG$5)</f>
        <v/>
      </c>
      <c r="L11" s="160" t="str">
        <f>'Order Form'!V27</f>
        <v/>
      </c>
      <c r="N11" s="69" t="str">
        <f>'Order Form'!BB27</f>
        <v/>
      </c>
      <c r="O11" s="69" t="str">
        <f>'Order Form'!BC27</f>
        <v/>
      </c>
      <c r="P11" s="69" t="str">
        <f>'Order Form'!BD27</f>
        <v/>
      </c>
      <c r="Q11" s="69" t="str">
        <f>'Order Form'!BE27</f>
        <v/>
      </c>
      <c r="R11" s="69" t="str">
        <f>'Order Form'!BF27</f>
        <v/>
      </c>
      <c r="S11" s="69" t="str">
        <f>'Order Form'!BG27</f>
        <v/>
      </c>
      <c r="T11" s="69" t="str">
        <f>'Order Form'!BH27</f>
        <v/>
      </c>
      <c r="U11" s="70" t="str">
        <f>'Order Form'!BI27</f>
        <v/>
      </c>
      <c r="V11" s="70" t="str">
        <f>'Order Form'!BJ27</f>
        <v/>
      </c>
      <c r="W11" s="70" t="str">
        <f>'Order Form'!BK27</f>
        <v/>
      </c>
      <c r="X11" s="70" t="str">
        <f>'Order Form'!BL27</f>
        <v/>
      </c>
      <c r="Y11" s="69" t="str">
        <f>'Order Form'!BM27</f>
        <v/>
      </c>
      <c r="Z11" s="69" t="str">
        <f>'Order Form'!BN27</f>
        <v/>
      </c>
      <c r="AA11" s="69" t="str">
        <f>'Order Form'!BO27</f>
        <v/>
      </c>
      <c r="AB11" s="69" t="str">
        <f>'Order Form'!BP27</f>
        <v/>
      </c>
      <c r="AC11" s="69" t="str">
        <f>'Order Form'!BQ27</f>
        <v/>
      </c>
      <c r="AD11" s="69" t="str">
        <f>'Order Form'!BR27</f>
        <v/>
      </c>
      <c r="AE11" s="69" t="str">
        <f>'Order Form'!BS27</f>
        <v/>
      </c>
      <c r="AF11" s="69" t="str">
        <f>'Order Form'!BT27</f>
        <v/>
      </c>
      <c r="AG11" s="69" t="str">
        <f>'Order Form'!BU27</f>
        <v/>
      </c>
      <c r="AH11" s="69" t="str">
        <f>'Order Form'!BV27</f>
        <v/>
      </c>
      <c r="AI11" s="69" t="str">
        <f>'Order Form'!BW27</f>
        <v/>
      </c>
      <c r="AJ11" s="69" t="str">
        <f>'Order Form'!BX27</f>
        <v/>
      </c>
      <c r="AK11" s="69" t="str">
        <f>'Order Form'!BY27</f>
        <v/>
      </c>
      <c r="AL11" s="69" t="str">
        <f>'Order Form'!BZ27</f>
        <v/>
      </c>
      <c r="AM11" s="69" t="str">
        <f>'Order Form'!CA27</f>
        <v/>
      </c>
      <c r="AN11" s="69" t="str">
        <f>'Order Form'!CB27</f>
        <v/>
      </c>
      <c r="AO11" s="69" t="str">
        <f>'Order Form'!CC27</f>
        <v/>
      </c>
      <c r="AP11" s="69" t="str">
        <f>IF(B11="","",'Order Form'!CH27)</f>
        <v/>
      </c>
    </row>
    <row r="12" spans="1:42" x14ac:dyDescent="0.2">
      <c r="A12" s="47">
        <v>11</v>
      </c>
      <c r="B12" s="49" t="str">
        <f>IF('Order Form'!B28="","",'Order Form'!B28)</f>
        <v/>
      </c>
      <c r="C12" s="49" t="str">
        <f>UPPER('Order Form'!C28)</f>
        <v/>
      </c>
      <c r="D12" s="49" t="str">
        <f>UPPER(IF('Order Form'!D28="","",'Order Form'!D28))</f>
        <v/>
      </c>
      <c r="E12" s="49" t="str">
        <f>IF(C12="","",IF('Order Form'!E28="","N",'Order Form'!E28))</f>
        <v/>
      </c>
      <c r="F12" s="49" t="str">
        <f>IF(C12="","",IF('Order Form'!F28="","N",'Order Form'!F28))</f>
        <v/>
      </c>
      <c r="G12" s="49" t="str">
        <f>UPPER(IF('Order Form'!G28="","",'Order Form'!G28))</f>
        <v/>
      </c>
      <c r="H12" s="49" t="str">
        <f>UPPER(IF('Order Form'!H28="","",'Order Form'!H28))</f>
        <v/>
      </c>
      <c r="I12" s="49" t="str">
        <f>IF(B12="","",IF((AM12+AN12)=0,"",'Order Form'!$AG$7))</f>
        <v/>
      </c>
      <c r="J12" s="49" t="str">
        <f>IF(C12="","",'Order Form'!$AG$3)</f>
        <v/>
      </c>
      <c r="K12" s="49" t="str">
        <f>IF(C12="","",'Order Form'!$AG$5)</f>
        <v/>
      </c>
      <c r="L12" s="160" t="str">
        <f>'Order Form'!V28</f>
        <v/>
      </c>
      <c r="N12" s="69" t="str">
        <f>'Order Form'!BB28</f>
        <v/>
      </c>
      <c r="O12" s="69" t="str">
        <f>'Order Form'!BC28</f>
        <v/>
      </c>
      <c r="P12" s="69" t="str">
        <f>'Order Form'!BD28</f>
        <v/>
      </c>
      <c r="Q12" s="69" t="str">
        <f>'Order Form'!BE28</f>
        <v/>
      </c>
      <c r="R12" s="69" t="str">
        <f>'Order Form'!BF28</f>
        <v/>
      </c>
      <c r="S12" s="69" t="str">
        <f>'Order Form'!BG28</f>
        <v/>
      </c>
      <c r="T12" s="69" t="str">
        <f>'Order Form'!BH28</f>
        <v/>
      </c>
      <c r="U12" s="70" t="str">
        <f>'Order Form'!BI28</f>
        <v/>
      </c>
      <c r="V12" s="70" t="str">
        <f>'Order Form'!BJ28</f>
        <v/>
      </c>
      <c r="W12" s="70" t="str">
        <f>'Order Form'!BK28</f>
        <v/>
      </c>
      <c r="X12" s="70" t="str">
        <f>'Order Form'!BL28</f>
        <v/>
      </c>
      <c r="Y12" s="69" t="str">
        <f>'Order Form'!BM28</f>
        <v/>
      </c>
      <c r="Z12" s="69" t="str">
        <f>'Order Form'!BN28</f>
        <v/>
      </c>
      <c r="AA12" s="69" t="str">
        <f>'Order Form'!BO28</f>
        <v/>
      </c>
      <c r="AB12" s="69" t="str">
        <f>'Order Form'!BP28</f>
        <v/>
      </c>
      <c r="AC12" s="69" t="str">
        <f>'Order Form'!BQ28</f>
        <v/>
      </c>
      <c r="AD12" s="69" t="str">
        <f>'Order Form'!BR28</f>
        <v/>
      </c>
      <c r="AE12" s="69" t="str">
        <f>'Order Form'!BS28</f>
        <v/>
      </c>
      <c r="AF12" s="69" t="str">
        <f>'Order Form'!BT28</f>
        <v/>
      </c>
      <c r="AG12" s="69" t="str">
        <f>'Order Form'!BU28</f>
        <v/>
      </c>
      <c r="AH12" s="69" t="str">
        <f>'Order Form'!BV28</f>
        <v/>
      </c>
      <c r="AI12" s="69" t="str">
        <f>'Order Form'!BW28</f>
        <v/>
      </c>
      <c r="AJ12" s="69" t="str">
        <f>'Order Form'!BX28</f>
        <v/>
      </c>
      <c r="AK12" s="69" t="str">
        <f>'Order Form'!BY28</f>
        <v/>
      </c>
      <c r="AL12" s="69" t="str">
        <f>'Order Form'!BZ28</f>
        <v/>
      </c>
      <c r="AM12" s="69" t="str">
        <f>'Order Form'!CA28</f>
        <v/>
      </c>
      <c r="AN12" s="69" t="str">
        <f>'Order Form'!CB28</f>
        <v/>
      </c>
      <c r="AO12" s="69" t="str">
        <f>'Order Form'!CC28</f>
        <v/>
      </c>
      <c r="AP12" s="69" t="str">
        <f>IF(B12="","",'Order Form'!CH28)</f>
        <v/>
      </c>
    </row>
    <row r="13" spans="1:42" x14ac:dyDescent="0.2">
      <c r="A13" s="47">
        <v>12</v>
      </c>
      <c r="B13" s="49" t="str">
        <f>IF('Order Form'!B29="","",'Order Form'!B29)</f>
        <v/>
      </c>
      <c r="C13" s="49" t="str">
        <f>UPPER('Order Form'!C29)</f>
        <v/>
      </c>
      <c r="D13" s="49" t="str">
        <f>UPPER(IF('Order Form'!D29="","",'Order Form'!D29))</f>
        <v/>
      </c>
      <c r="E13" s="49" t="str">
        <f>IF(C13="","",IF('Order Form'!E29="","N",'Order Form'!E29))</f>
        <v/>
      </c>
      <c r="F13" s="49" t="str">
        <f>IF(C13="","",IF('Order Form'!F29="","N",'Order Form'!F29))</f>
        <v/>
      </c>
      <c r="G13" s="49" t="str">
        <f>UPPER(IF('Order Form'!G29="","",'Order Form'!G29))</f>
        <v/>
      </c>
      <c r="H13" s="49" t="str">
        <f>UPPER(IF('Order Form'!H29="","",'Order Form'!H29))</f>
        <v/>
      </c>
      <c r="I13" s="49" t="str">
        <f>IF(B13="","",IF((AM13+AN13)=0,"",'Order Form'!$AG$7))</f>
        <v/>
      </c>
      <c r="J13" s="49" t="str">
        <f>IF(C13="","",'Order Form'!$AG$3)</f>
        <v/>
      </c>
      <c r="K13" s="49" t="str">
        <f>IF(C13="","",'Order Form'!$AG$5)</f>
        <v/>
      </c>
      <c r="L13" s="160" t="str">
        <f>'Order Form'!V29</f>
        <v/>
      </c>
      <c r="N13" s="69" t="str">
        <f>'Order Form'!BB29</f>
        <v/>
      </c>
      <c r="O13" s="69" t="str">
        <f>'Order Form'!BC29</f>
        <v/>
      </c>
      <c r="P13" s="69" t="str">
        <f>'Order Form'!BD29</f>
        <v/>
      </c>
      <c r="Q13" s="69" t="str">
        <f>'Order Form'!BE29</f>
        <v/>
      </c>
      <c r="R13" s="69" t="str">
        <f>'Order Form'!BF29</f>
        <v/>
      </c>
      <c r="S13" s="69" t="str">
        <f>'Order Form'!BG29</f>
        <v/>
      </c>
      <c r="T13" s="69" t="str">
        <f>'Order Form'!BH29</f>
        <v/>
      </c>
      <c r="U13" s="70" t="str">
        <f>'Order Form'!BI29</f>
        <v/>
      </c>
      <c r="V13" s="70" t="str">
        <f>'Order Form'!BJ29</f>
        <v/>
      </c>
      <c r="W13" s="70" t="str">
        <f>'Order Form'!BK29</f>
        <v/>
      </c>
      <c r="X13" s="70" t="str">
        <f>'Order Form'!BL29</f>
        <v/>
      </c>
      <c r="Y13" s="69" t="str">
        <f>'Order Form'!BM29</f>
        <v/>
      </c>
      <c r="Z13" s="69" t="str">
        <f>'Order Form'!BN29</f>
        <v/>
      </c>
      <c r="AA13" s="69" t="str">
        <f>'Order Form'!BO29</f>
        <v/>
      </c>
      <c r="AB13" s="69" t="str">
        <f>'Order Form'!BP29</f>
        <v/>
      </c>
      <c r="AC13" s="69" t="str">
        <f>'Order Form'!BQ29</f>
        <v/>
      </c>
      <c r="AD13" s="69" t="str">
        <f>'Order Form'!BR29</f>
        <v/>
      </c>
      <c r="AE13" s="69" t="str">
        <f>'Order Form'!BS29</f>
        <v/>
      </c>
      <c r="AF13" s="69" t="str">
        <f>'Order Form'!BT29</f>
        <v/>
      </c>
      <c r="AG13" s="69" t="str">
        <f>'Order Form'!BU29</f>
        <v/>
      </c>
      <c r="AH13" s="69" t="str">
        <f>'Order Form'!BV29</f>
        <v/>
      </c>
      <c r="AI13" s="69" t="str">
        <f>'Order Form'!BW29</f>
        <v/>
      </c>
      <c r="AJ13" s="69" t="str">
        <f>'Order Form'!BX29</f>
        <v/>
      </c>
      <c r="AK13" s="69" t="str">
        <f>'Order Form'!BY29</f>
        <v/>
      </c>
      <c r="AL13" s="69" t="str">
        <f>'Order Form'!BZ29</f>
        <v/>
      </c>
      <c r="AM13" s="69" t="str">
        <f>'Order Form'!CA29</f>
        <v/>
      </c>
      <c r="AN13" s="69" t="str">
        <f>'Order Form'!CB29</f>
        <v/>
      </c>
      <c r="AO13" s="69" t="str">
        <f>'Order Form'!CC29</f>
        <v/>
      </c>
      <c r="AP13" s="69" t="str">
        <f>IF(B13="","",'Order Form'!CH29)</f>
        <v/>
      </c>
    </row>
    <row r="14" spans="1:42" x14ac:dyDescent="0.2">
      <c r="A14" s="47">
        <v>13</v>
      </c>
      <c r="B14" s="49" t="str">
        <f>IF('Order Form'!B30="","",'Order Form'!B30)</f>
        <v/>
      </c>
      <c r="C14" s="49" t="str">
        <f>UPPER('Order Form'!C30)</f>
        <v/>
      </c>
      <c r="D14" s="49" t="str">
        <f>UPPER(IF('Order Form'!D30="","",'Order Form'!D30))</f>
        <v/>
      </c>
      <c r="E14" s="49" t="str">
        <f>IF(C14="","",IF('Order Form'!E30="","N",'Order Form'!E30))</f>
        <v/>
      </c>
      <c r="F14" s="49" t="str">
        <f>IF(C14="","",IF('Order Form'!F30="","N",'Order Form'!F30))</f>
        <v/>
      </c>
      <c r="G14" s="49" t="str">
        <f>UPPER(IF('Order Form'!G30="","",'Order Form'!G30))</f>
        <v/>
      </c>
      <c r="H14" s="49" t="str">
        <f>UPPER(IF('Order Form'!H30="","",'Order Form'!H30))</f>
        <v/>
      </c>
      <c r="I14" s="49" t="str">
        <f>IF(B14="","",IF((AM14+AN14)=0,"",'Order Form'!$AG$7))</f>
        <v/>
      </c>
      <c r="J14" s="49" t="str">
        <f>IF(C14="","",'Order Form'!$AG$3)</f>
        <v/>
      </c>
      <c r="K14" s="49" t="str">
        <f>IF(C14="","",'Order Form'!$AG$5)</f>
        <v/>
      </c>
      <c r="L14" s="160" t="str">
        <f>'Order Form'!V30</f>
        <v/>
      </c>
      <c r="N14" s="69" t="str">
        <f>'Order Form'!BB30</f>
        <v/>
      </c>
      <c r="O14" s="69" t="str">
        <f>'Order Form'!BC30</f>
        <v/>
      </c>
      <c r="P14" s="69" t="str">
        <f>'Order Form'!BD30</f>
        <v/>
      </c>
      <c r="Q14" s="69" t="str">
        <f>'Order Form'!BE30</f>
        <v/>
      </c>
      <c r="R14" s="69" t="str">
        <f>'Order Form'!BF30</f>
        <v/>
      </c>
      <c r="S14" s="69" t="str">
        <f>'Order Form'!BG30</f>
        <v/>
      </c>
      <c r="T14" s="69" t="str">
        <f>'Order Form'!BH30</f>
        <v/>
      </c>
      <c r="U14" s="70" t="str">
        <f>'Order Form'!BI30</f>
        <v/>
      </c>
      <c r="V14" s="70" t="str">
        <f>'Order Form'!BJ30</f>
        <v/>
      </c>
      <c r="W14" s="70" t="str">
        <f>'Order Form'!BK30</f>
        <v/>
      </c>
      <c r="X14" s="70" t="str">
        <f>'Order Form'!BL30</f>
        <v/>
      </c>
      <c r="Y14" s="69" t="str">
        <f>'Order Form'!BM30</f>
        <v/>
      </c>
      <c r="Z14" s="69" t="str">
        <f>'Order Form'!BN30</f>
        <v/>
      </c>
      <c r="AA14" s="69" t="str">
        <f>'Order Form'!BO30</f>
        <v/>
      </c>
      <c r="AB14" s="69" t="str">
        <f>'Order Form'!BP30</f>
        <v/>
      </c>
      <c r="AC14" s="69" t="str">
        <f>'Order Form'!BQ30</f>
        <v/>
      </c>
      <c r="AD14" s="69" t="str">
        <f>'Order Form'!BR30</f>
        <v/>
      </c>
      <c r="AE14" s="69" t="str">
        <f>'Order Form'!BS30</f>
        <v/>
      </c>
      <c r="AF14" s="69" t="str">
        <f>'Order Form'!BT30</f>
        <v/>
      </c>
      <c r="AG14" s="69" t="str">
        <f>'Order Form'!BU30</f>
        <v/>
      </c>
      <c r="AH14" s="69" t="str">
        <f>'Order Form'!BV30</f>
        <v/>
      </c>
      <c r="AI14" s="69" t="str">
        <f>'Order Form'!BW30</f>
        <v/>
      </c>
      <c r="AJ14" s="69" t="str">
        <f>'Order Form'!BX30</f>
        <v/>
      </c>
      <c r="AK14" s="69" t="str">
        <f>'Order Form'!BY30</f>
        <v/>
      </c>
      <c r="AL14" s="69" t="str">
        <f>'Order Form'!BZ30</f>
        <v/>
      </c>
      <c r="AM14" s="69" t="str">
        <f>'Order Form'!CA30</f>
        <v/>
      </c>
      <c r="AN14" s="69" t="str">
        <f>'Order Form'!CB30</f>
        <v/>
      </c>
      <c r="AO14" s="69" t="str">
        <f>'Order Form'!CC30</f>
        <v/>
      </c>
      <c r="AP14" s="69" t="str">
        <f>IF(B14="","",'Order Form'!CH30)</f>
        <v/>
      </c>
    </row>
    <row r="15" spans="1:42" x14ac:dyDescent="0.2">
      <c r="A15" s="47">
        <v>14</v>
      </c>
      <c r="B15" s="49" t="str">
        <f>IF('Order Form'!B31="","",'Order Form'!B31)</f>
        <v/>
      </c>
      <c r="C15" s="49" t="str">
        <f>UPPER('Order Form'!C31)</f>
        <v/>
      </c>
      <c r="D15" s="49" t="str">
        <f>UPPER(IF('Order Form'!D31="","",'Order Form'!D31))</f>
        <v/>
      </c>
      <c r="E15" s="49" t="str">
        <f>IF(C15="","",IF('Order Form'!E31="","N",'Order Form'!E31))</f>
        <v/>
      </c>
      <c r="F15" s="49" t="str">
        <f>IF(C15="","",IF('Order Form'!F31="","N",'Order Form'!F31))</f>
        <v/>
      </c>
      <c r="G15" s="49" t="str">
        <f>UPPER(IF('Order Form'!G31="","",'Order Form'!G31))</f>
        <v/>
      </c>
      <c r="H15" s="49" t="str">
        <f>UPPER(IF('Order Form'!H31="","",'Order Form'!H31))</f>
        <v/>
      </c>
      <c r="I15" s="49" t="str">
        <f>IF(B15="","",IF((AM15+AN15)=0,"",'Order Form'!$AG$7))</f>
        <v/>
      </c>
      <c r="J15" s="49" t="str">
        <f>IF(C15="","",'Order Form'!$AG$3)</f>
        <v/>
      </c>
      <c r="K15" s="49" t="str">
        <f>IF(C15="","",'Order Form'!$AG$5)</f>
        <v/>
      </c>
      <c r="L15" s="160" t="str">
        <f>'Order Form'!V31</f>
        <v/>
      </c>
      <c r="N15" s="69" t="str">
        <f>'Order Form'!BB31</f>
        <v/>
      </c>
      <c r="O15" s="69" t="str">
        <f>'Order Form'!BC31</f>
        <v/>
      </c>
      <c r="P15" s="69" t="str">
        <f>'Order Form'!BD31</f>
        <v/>
      </c>
      <c r="Q15" s="69" t="str">
        <f>'Order Form'!BE31</f>
        <v/>
      </c>
      <c r="R15" s="69" t="str">
        <f>'Order Form'!BF31</f>
        <v/>
      </c>
      <c r="S15" s="69" t="str">
        <f>'Order Form'!BG31</f>
        <v/>
      </c>
      <c r="T15" s="69" t="str">
        <f>'Order Form'!BH31</f>
        <v/>
      </c>
      <c r="U15" s="70" t="str">
        <f>'Order Form'!BI31</f>
        <v/>
      </c>
      <c r="V15" s="70" t="str">
        <f>'Order Form'!BJ31</f>
        <v/>
      </c>
      <c r="W15" s="70" t="str">
        <f>'Order Form'!BK31</f>
        <v/>
      </c>
      <c r="X15" s="70" t="str">
        <f>'Order Form'!BL31</f>
        <v/>
      </c>
      <c r="Y15" s="69" t="str">
        <f>'Order Form'!BM31</f>
        <v/>
      </c>
      <c r="Z15" s="69" t="str">
        <f>'Order Form'!BN31</f>
        <v/>
      </c>
      <c r="AA15" s="69" t="str">
        <f>'Order Form'!BO31</f>
        <v/>
      </c>
      <c r="AB15" s="69" t="str">
        <f>'Order Form'!BP31</f>
        <v/>
      </c>
      <c r="AC15" s="69" t="str">
        <f>'Order Form'!BQ31</f>
        <v/>
      </c>
      <c r="AD15" s="69" t="str">
        <f>'Order Form'!BR31</f>
        <v/>
      </c>
      <c r="AE15" s="69" t="str">
        <f>'Order Form'!BS31</f>
        <v/>
      </c>
      <c r="AF15" s="69" t="str">
        <f>'Order Form'!BT31</f>
        <v/>
      </c>
      <c r="AG15" s="69" t="str">
        <f>'Order Form'!BU31</f>
        <v/>
      </c>
      <c r="AH15" s="69" t="str">
        <f>'Order Form'!BV31</f>
        <v/>
      </c>
      <c r="AI15" s="69" t="str">
        <f>'Order Form'!BW31</f>
        <v/>
      </c>
      <c r="AJ15" s="69" t="str">
        <f>'Order Form'!BX31</f>
        <v/>
      </c>
      <c r="AK15" s="69" t="str">
        <f>'Order Form'!BY31</f>
        <v/>
      </c>
      <c r="AL15" s="69" t="str">
        <f>'Order Form'!BZ31</f>
        <v/>
      </c>
      <c r="AM15" s="69" t="str">
        <f>'Order Form'!CA31</f>
        <v/>
      </c>
      <c r="AN15" s="69" t="str">
        <f>'Order Form'!CB31</f>
        <v/>
      </c>
      <c r="AO15" s="69" t="str">
        <f>'Order Form'!CC31</f>
        <v/>
      </c>
      <c r="AP15" s="69" t="str">
        <f>IF(B15="","",'Order Form'!CH31)</f>
        <v/>
      </c>
    </row>
    <row r="16" spans="1:42" x14ac:dyDescent="0.2">
      <c r="A16" s="47">
        <v>15</v>
      </c>
      <c r="B16" s="49" t="str">
        <f>IF('Order Form'!B32="","",'Order Form'!B32)</f>
        <v/>
      </c>
      <c r="C16" s="49" t="str">
        <f>UPPER('Order Form'!C32)</f>
        <v/>
      </c>
      <c r="D16" s="49" t="str">
        <f>UPPER(IF('Order Form'!D32="","",'Order Form'!D32))</f>
        <v/>
      </c>
      <c r="E16" s="49" t="str">
        <f>IF(C16="","",IF('Order Form'!E32="","N",'Order Form'!E32))</f>
        <v/>
      </c>
      <c r="F16" s="49" t="str">
        <f>IF(C16="","",IF('Order Form'!F32="","N",'Order Form'!F32))</f>
        <v/>
      </c>
      <c r="G16" s="49" t="str">
        <f>UPPER(IF('Order Form'!G32="","",'Order Form'!G32))</f>
        <v/>
      </c>
      <c r="H16" s="49" t="str">
        <f>UPPER(IF('Order Form'!H32="","",'Order Form'!H32))</f>
        <v/>
      </c>
      <c r="I16" s="49" t="str">
        <f>IF(B16="","",IF((AM16+AN16)=0,"",'Order Form'!$AG$7))</f>
        <v/>
      </c>
      <c r="J16" s="49" t="str">
        <f>IF(C16="","",'Order Form'!$AG$3)</f>
        <v/>
      </c>
      <c r="K16" s="49" t="str">
        <f>IF(C16="","",'Order Form'!$AG$5)</f>
        <v/>
      </c>
      <c r="L16" s="160" t="str">
        <f>'Order Form'!V32</f>
        <v/>
      </c>
      <c r="N16" s="69" t="str">
        <f>'Order Form'!BB32</f>
        <v/>
      </c>
      <c r="O16" s="69" t="str">
        <f>'Order Form'!BC32</f>
        <v/>
      </c>
      <c r="P16" s="69" t="str">
        <f>'Order Form'!BD32</f>
        <v/>
      </c>
      <c r="Q16" s="69" t="str">
        <f>'Order Form'!BE32</f>
        <v/>
      </c>
      <c r="R16" s="69" t="str">
        <f>'Order Form'!BF32</f>
        <v/>
      </c>
      <c r="S16" s="69" t="str">
        <f>'Order Form'!BG32</f>
        <v/>
      </c>
      <c r="T16" s="69" t="str">
        <f>'Order Form'!BH32</f>
        <v/>
      </c>
      <c r="U16" s="70" t="str">
        <f>'Order Form'!BI32</f>
        <v/>
      </c>
      <c r="V16" s="70" t="str">
        <f>'Order Form'!BJ32</f>
        <v/>
      </c>
      <c r="W16" s="70" t="str">
        <f>'Order Form'!BK32</f>
        <v/>
      </c>
      <c r="X16" s="70" t="str">
        <f>'Order Form'!BL32</f>
        <v/>
      </c>
      <c r="Y16" s="69" t="str">
        <f>'Order Form'!BM32</f>
        <v/>
      </c>
      <c r="Z16" s="69" t="str">
        <f>'Order Form'!BN32</f>
        <v/>
      </c>
      <c r="AA16" s="69" t="str">
        <f>'Order Form'!BO32</f>
        <v/>
      </c>
      <c r="AB16" s="69" t="str">
        <f>'Order Form'!BP32</f>
        <v/>
      </c>
      <c r="AC16" s="69" t="str">
        <f>'Order Form'!BQ32</f>
        <v/>
      </c>
      <c r="AD16" s="69" t="str">
        <f>'Order Form'!BR32</f>
        <v/>
      </c>
      <c r="AE16" s="69" t="str">
        <f>'Order Form'!BS32</f>
        <v/>
      </c>
      <c r="AF16" s="69" t="str">
        <f>'Order Form'!BT32</f>
        <v/>
      </c>
      <c r="AG16" s="69" t="str">
        <f>'Order Form'!BU32</f>
        <v/>
      </c>
      <c r="AH16" s="69" t="str">
        <f>'Order Form'!BV32</f>
        <v/>
      </c>
      <c r="AI16" s="69" t="str">
        <f>'Order Form'!BW32</f>
        <v/>
      </c>
      <c r="AJ16" s="69" t="str">
        <f>'Order Form'!BX32</f>
        <v/>
      </c>
      <c r="AK16" s="69" t="str">
        <f>'Order Form'!BY32</f>
        <v/>
      </c>
      <c r="AL16" s="69" t="str">
        <f>'Order Form'!BZ32</f>
        <v/>
      </c>
      <c r="AM16" s="69" t="str">
        <f>'Order Form'!CA32</f>
        <v/>
      </c>
      <c r="AN16" s="69" t="str">
        <f>'Order Form'!CB32</f>
        <v/>
      </c>
      <c r="AO16" s="69" t="str">
        <f>'Order Form'!CC32</f>
        <v/>
      </c>
      <c r="AP16" s="69" t="str">
        <f>IF(B16="","",'Order Form'!CH32)</f>
        <v/>
      </c>
    </row>
    <row r="17" spans="1:42" x14ac:dyDescent="0.2">
      <c r="A17" s="47">
        <v>16</v>
      </c>
      <c r="B17" s="49" t="str">
        <f>IF('Order Form'!B33="","",'Order Form'!B33)</f>
        <v/>
      </c>
      <c r="C17" s="49" t="str">
        <f>UPPER('Order Form'!C33)</f>
        <v/>
      </c>
      <c r="D17" s="49" t="str">
        <f>UPPER(IF('Order Form'!D33="","",'Order Form'!D33))</f>
        <v/>
      </c>
      <c r="E17" s="49" t="str">
        <f>IF(C17="","",IF('Order Form'!E33="","N",'Order Form'!E33))</f>
        <v/>
      </c>
      <c r="F17" s="49" t="str">
        <f>IF(C17="","",IF('Order Form'!F33="","N",'Order Form'!F33))</f>
        <v/>
      </c>
      <c r="G17" s="49" t="str">
        <f>UPPER(IF('Order Form'!G33="","",'Order Form'!G33))</f>
        <v/>
      </c>
      <c r="H17" s="49" t="str">
        <f>UPPER(IF('Order Form'!H33="","",'Order Form'!H33))</f>
        <v/>
      </c>
      <c r="I17" s="49" t="str">
        <f>IF(B17="","",IF((AM17+AN17)=0,"",'Order Form'!$AG$7))</f>
        <v/>
      </c>
      <c r="J17" s="49" t="str">
        <f>IF(C17="","",'Order Form'!$AG$3)</f>
        <v/>
      </c>
      <c r="K17" s="49" t="str">
        <f>IF(C17="","",'Order Form'!$AG$5)</f>
        <v/>
      </c>
      <c r="L17" s="160" t="str">
        <f>'Order Form'!V33</f>
        <v/>
      </c>
      <c r="N17" s="69" t="str">
        <f>'Order Form'!BB33</f>
        <v/>
      </c>
      <c r="O17" s="69" t="str">
        <f>'Order Form'!BC33</f>
        <v/>
      </c>
      <c r="P17" s="69" t="str">
        <f>'Order Form'!BD33</f>
        <v/>
      </c>
      <c r="Q17" s="69" t="str">
        <f>'Order Form'!BE33</f>
        <v/>
      </c>
      <c r="R17" s="69" t="str">
        <f>'Order Form'!BF33</f>
        <v/>
      </c>
      <c r="S17" s="69" t="str">
        <f>'Order Form'!BG33</f>
        <v/>
      </c>
      <c r="T17" s="69" t="str">
        <f>'Order Form'!BH33</f>
        <v/>
      </c>
      <c r="U17" s="70" t="str">
        <f>'Order Form'!BI33</f>
        <v/>
      </c>
      <c r="V17" s="70" t="str">
        <f>'Order Form'!BJ33</f>
        <v/>
      </c>
      <c r="W17" s="70" t="str">
        <f>'Order Form'!BK33</f>
        <v/>
      </c>
      <c r="X17" s="70" t="str">
        <f>'Order Form'!BL33</f>
        <v/>
      </c>
      <c r="Y17" s="69" t="str">
        <f>'Order Form'!BM33</f>
        <v/>
      </c>
      <c r="Z17" s="69" t="str">
        <f>'Order Form'!BN33</f>
        <v/>
      </c>
      <c r="AA17" s="69" t="str">
        <f>'Order Form'!BO33</f>
        <v/>
      </c>
      <c r="AB17" s="69" t="str">
        <f>'Order Form'!BP33</f>
        <v/>
      </c>
      <c r="AC17" s="69" t="str">
        <f>'Order Form'!BQ33</f>
        <v/>
      </c>
      <c r="AD17" s="69" t="str">
        <f>'Order Form'!BR33</f>
        <v/>
      </c>
      <c r="AE17" s="69" t="str">
        <f>'Order Form'!BS33</f>
        <v/>
      </c>
      <c r="AF17" s="69" t="str">
        <f>'Order Form'!BT33</f>
        <v/>
      </c>
      <c r="AG17" s="69" t="str">
        <f>'Order Form'!BU33</f>
        <v/>
      </c>
      <c r="AH17" s="69" t="str">
        <f>'Order Form'!BV33</f>
        <v/>
      </c>
      <c r="AI17" s="69" t="str">
        <f>'Order Form'!BW33</f>
        <v/>
      </c>
      <c r="AJ17" s="69" t="str">
        <f>'Order Form'!BX33</f>
        <v/>
      </c>
      <c r="AK17" s="69" t="str">
        <f>'Order Form'!BY33</f>
        <v/>
      </c>
      <c r="AL17" s="69" t="str">
        <f>'Order Form'!BZ33</f>
        <v/>
      </c>
      <c r="AM17" s="69" t="str">
        <f>'Order Form'!CA33</f>
        <v/>
      </c>
      <c r="AN17" s="69" t="str">
        <f>'Order Form'!CB33</f>
        <v/>
      </c>
      <c r="AO17" s="69" t="str">
        <f>'Order Form'!CC33</f>
        <v/>
      </c>
      <c r="AP17" s="69" t="str">
        <f>IF(B17="","",'Order Form'!CH33)</f>
        <v/>
      </c>
    </row>
    <row r="18" spans="1:42" x14ac:dyDescent="0.2">
      <c r="A18" s="47">
        <v>17</v>
      </c>
      <c r="B18" s="49" t="str">
        <f>IF('Order Form'!B34="","",'Order Form'!B34)</f>
        <v/>
      </c>
      <c r="C18" s="49" t="str">
        <f>UPPER('Order Form'!C34)</f>
        <v/>
      </c>
      <c r="D18" s="49" t="str">
        <f>UPPER(IF('Order Form'!D34="","",'Order Form'!D34))</f>
        <v/>
      </c>
      <c r="E18" s="49" t="str">
        <f>IF(C18="","",IF('Order Form'!E34="","N",'Order Form'!E34))</f>
        <v/>
      </c>
      <c r="F18" s="49" t="str">
        <f>IF(C18="","",IF('Order Form'!F34="","N",'Order Form'!F34))</f>
        <v/>
      </c>
      <c r="G18" s="49" t="str">
        <f>UPPER(IF('Order Form'!G34="","",'Order Form'!G34))</f>
        <v/>
      </c>
      <c r="H18" s="49" t="str">
        <f>UPPER(IF('Order Form'!H34="","",'Order Form'!H34))</f>
        <v/>
      </c>
      <c r="I18" s="49" t="str">
        <f>IF(B18="","",IF((AM18+AN18)=0,"",'Order Form'!$AG$7))</f>
        <v/>
      </c>
      <c r="J18" s="49" t="str">
        <f>IF(C18="","",'Order Form'!$AG$3)</f>
        <v/>
      </c>
      <c r="K18" s="49" t="str">
        <f>IF(C18="","",'Order Form'!$AG$5)</f>
        <v/>
      </c>
      <c r="L18" s="160" t="str">
        <f>'Order Form'!V34</f>
        <v/>
      </c>
      <c r="N18" s="69" t="str">
        <f>'Order Form'!BB34</f>
        <v/>
      </c>
      <c r="O18" s="69" t="str">
        <f>'Order Form'!BC34</f>
        <v/>
      </c>
      <c r="P18" s="69" t="str">
        <f>'Order Form'!BD34</f>
        <v/>
      </c>
      <c r="Q18" s="69" t="str">
        <f>'Order Form'!BE34</f>
        <v/>
      </c>
      <c r="R18" s="69" t="str">
        <f>'Order Form'!BF34</f>
        <v/>
      </c>
      <c r="S18" s="69" t="str">
        <f>'Order Form'!BG34</f>
        <v/>
      </c>
      <c r="T18" s="69" t="str">
        <f>'Order Form'!BH34</f>
        <v/>
      </c>
      <c r="U18" s="70" t="str">
        <f>'Order Form'!BI34</f>
        <v/>
      </c>
      <c r="V18" s="70" t="str">
        <f>'Order Form'!BJ34</f>
        <v/>
      </c>
      <c r="W18" s="70" t="str">
        <f>'Order Form'!BK34</f>
        <v/>
      </c>
      <c r="X18" s="70" t="str">
        <f>'Order Form'!BL34</f>
        <v/>
      </c>
      <c r="Y18" s="69" t="str">
        <f>'Order Form'!BM34</f>
        <v/>
      </c>
      <c r="Z18" s="69" t="str">
        <f>'Order Form'!BN34</f>
        <v/>
      </c>
      <c r="AA18" s="69" t="str">
        <f>'Order Form'!BO34</f>
        <v/>
      </c>
      <c r="AB18" s="69" t="str">
        <f>'Order Form'!BP34</f>
        <v/>
      </c>
      <c r="AC18" s="69" t="str">
        <f>'Order Form'!BQ34</f>
        <v/>
      </c>
      <c r="AD18" s="69" t="str">
        <f>'Order Form'!BR34</f>
        <v/>
      </c>
      <c r="AE18" s="69" t="str">
        <f>'Order Form'!BS34</f>
        <v/>
      </c>
      <c r="AF18" s="69" t="str">
        <f>'Order Form'!BT34</f>
        <v/>
      </c>
      <c r="AG18" s="69" t="str">
        <f>'Order Form'!BU34</f>
        <v/>
      </c>
      <c r="AH18" s="69" t="str">
        <f>'Order Form'!BV34</f>
        <v/>
      </c>
      <c r="AI18" s="69" t="str">
        <f>'Order Form'!BW34</f>
        <v/>
      </c>
      <c r="AJ18" s="69" t="str">
        <f>'Order Form'!BX34</f>
        <v/>
      </c>
      <c r="AK18" s="69" t="str">
        <f>'Order Form'!BY34</f>
        <v/>
      </c>
      <c r="AL18" s="69" t="str">
        <f>'Order Form'!BZ34</f>
        <v/>
      </c>
      <c r="AM18" s="69" t="str">
        <f>'Order Form'!CA34</f>
        <v/>
      </c>
      <c r="AN18" s="69" t="str">
        <f>'Order Form'!CB34</f>
        <v/>
      </c>
      <c r="AO18" s="69" t="str">
        <f>'Order Form'!CC34</f>
        <v/>
      </c>
      <c r="AP18" s="69" t="str">
        <f>IF(B18="","",'Order Form'!CH34)</f>
        <v/>
      </c>
    </row>
    <row r="19" spans="1:42" x14ac:dyDescent="0.2">
      <c r="A19" s="47">
        <v>18</v>
      </c>
      <c r="B19" s="49" t="str">
        <f>IF('Order Form'!B35="","",'Order Form'!B35)</f>
        <v/>
      </c>
      <c r="C19" s="49" t="str">
        <f>UPPER('Order Form'!C35)</f>
        <v/>
      </c>
      <c r="D19" s="49" t="str">
        <f>UPPER(IF('Order Form'!D35="","",'Order Form'!D35))</f>
        <v/>
      </c>
      <c r="E19" s="49" t="str">
        <f>IF(C19="","",IF('Order Form'!E35="","N",'Order Form'!E35))</f>
        <v/>
      </c>
      <c r="F19" s="49" t="str">
        <f>IF(C19="","",IF('Order Form'!F35="","N",'Order Form'!F35))</f>
        <v/>
      </c>
      <c r="G19" s="49" t="str">
        <f>UPPER(IF('Order Form'!G35="","",'Order Form'!G35))</f>
        <v/>
      </c>
      <c r="H19" s="49" t="str">
        <f>UPPER(IF('Order Form'!H35="","",'Order Form'!H35))</f>
        <v/>
      </c>
      <c r="I19" s="49" t="str">
        <f>IF(B19="","",IF((AM19+AN19)=0,"",'Order Form'!$AG$7))</f>
        <v/>
      </c>
      <c r="J19" s="49" t="str">
        <f>IF(C19="","",'Order Form'!$AG$3)</f>
        <v/>
      </c>
      <c r="K19" s="49" t="str">
        <f>IF(C19="","",'Order Form'!$AG$5)</f>
        <v/>
      </c>
      <c r="L19" s="160" t="str">
        <f>'Order Form'!V35</f>
        <v/>
      </c>
      <c r="N19" s="69" t="str">
        <f>'Order Form'!BB35</f>
        <v/>
      </c>
      <c r="O19" s="69" t="str">
        <f>'Order Form'!BC35</f>
        <v/>
      </c>
      <c r="P19" s="69" t="str">
        <f>'Order Form'!BD35</f>
        <v/>
      </c>
      <c r="Q19" s="69" t="str">
        <f>'Order Form'!BE35</f>
        <v/>
      </c>
      <c r="R19" s="69" t="str">
        <f>'Order Form'!BF35</f>
        <v/>
      </c>
      <c r="S19" s="69" t="str">
        <f>'Order Form'!BG35</f>
        <v/>
      </c>
      <c r="T19" s="69" t="str">
        <f>'Order Form'!BH35</f>
        <v/>
      </c>
      <c r="U19" s="70" t="str">
        <f>'Order Form'!BI35</f>
        <v/>
      </c>
      <c r="V19" s="70" t="str">
        <f>'Order Form'!BJ35</f>
        <v/>
      </c>
      <c r="W19" s="70" t="str">
        <f>'Order Form'!BK35</f>
        <v/>
      </c>
      <c r="X19" s="70" t="str">
        <f>'Order Form'!BL35</f>
        <v/>
      </c>
      <c r="Y19" s="69" t="str">
        <f>'Order Form'!BM35</f>
        <v/>
      </c>
      <c r="Z19" s="69" t="str">
        <f>'Order Form'!BN35</f>
        <v/>
      </c>
      <c r="AA19" s="69" t="str">
        <f>'Order Form'!BO35</f>
        <v/>
      </c>
      <c r="AB19" s="69" t="str">
        <f>'Order Form'!BP35</f>
        <v/>
      </c>
      <c r="AC19" s="69" t="str">
        <f>'Order Form'!BQ35</f>
        <v/>
      </c>
      <c r="AD19" s="69" t="str">
        <f>'Order Form'!BR35</f>
        <v/>
      </c>
      <c r="AE19" s="69" t="str">
        <f>'Order Form'!BS35</f>
        <v/>
      </c>
      <c r="AF19" s="69" t="str">
        <f>'Order Form'!BT35</f>
        <v/>
      </c>
      <c r="AG19" s="69" t="str">
        <f>'Order Form'!BU35</f>
        <v/>
      </c>
      <c r="AH19" s="69" t="str">
        <f>'Order Form'!BV35</f>
        <v/>
      </c>
      <c r="AI19" s="69" t="str">
        <f>'Order Form'!BW35</f>
        <v/>
      </c>
      <c r="AJ19" s="69" t="str">
        <f>'Order Form'!BX35</f>
        <v/>
      </c>
      <c r="AK19" s="69" t="str">
        <f>'Order Form'!BY35</f>
        <v/>
      </c>
      <c r="AL19" s="69" t="str">
        <f>'Order Form'!BZ35</f>
        <v/>
      </c>
      <c r="AM19" s="69" t="str">
        <f>'Order Form'!CA35</f>
        <v/>
      </c>
      <c r="AN19" s="69" t="str">
        <f>'Order Form'!CB35</f>
        <v/>
      </c>
      <c r="AO19" s="69" t="str">
        <f>'Order Form'!CC35</f>
        <v/>
      </c>
      <c r="AP19" s="69" t="str">
        <f>IF(B19="","",'Order Form'!CH35)</f>
        <v/>
      </c>
    </row>
    <row r="20" spans="1:42" x14ac:dyDescent="0.2">
      <c r="A20" s="47">
        <v>19</v>
      </c>
      <c r="B20" s="49" t="str">
        <f>IF('Order Form'!B36="","",'Order Form'!B36)</f>
        <v/>
      </c>
      <c r="C20" s="49" t="str">
        <f>UPPER('Order Form'!C36)</f>
        <v/>
      </c>
      <c r="D20" s="49" t="str">
        <f>UPPER(IF('Order Form'!D36="","",'Order Form'!D36))</f>
        <v/>
      </c>
      <c r="E20" s="49" t="str">
        <f>IF(C20="","",IF('Order Form'!E36="","N",'Order Form'!E36))</f>
        <v/>
      </c>
      <c r="F20" s="49" t="str">
        <f>IF(C20="","",IF('Order Form'!F36="","N",'Order Form'!F36))</f>
        <v/>
      </c>
      <c r="G20" s="49" t="str">
        <f>UPPER(IF('Order Form'!G36="","",'Order Form'!G36))</f>
        <v/>
      </c>
      <c r="H20" s="49" t="str">
        <f>UPPER(IF('Order Form'!H36="","",'Order Form'!H36))</f>
        <v/>
      </c>
      <c r="I20" s="49" t="str">
        <f>IF(B20="","",IF((AM20+AN20)=0,"",'Order Form'!$AG$7))</f>
        <v/>
      </c>
      <c r="J20" s="49" t="str">
        <f>IF(C20="","",'Order Form'!$AG$3)</f>
        <v/>
      </c>
      <c r="K20" s="49" t="str">
        <f>IF(C20="","",'Order Form'!$AG$5)</f>
        <v/>
      </c>
      <c r="L20" s="160" t="str">
        <f>'Order Form'!V36</f>
        <v/>
      </c>
      <c r="N20" s="69" t="str">
        <f>'Order Form'!BB36</f>
        <v/>
      </c>
      <c r="O20" s="69" t="str">
        <f>'Order Form'!BC36</f>
        <v/>
      </c>
      <c r="P20" s="69" t="str">
        <f>'Order Form'!BD36</f>
        <v/>
      </c>
      <c r="Q20" s="69" t="str">
        <f>'Order Form'!BE36</f>
        <v/>
      </c>
      <c r="R20" s="69" t="str">
        <f>'Order Form'!BF36</f>
        <v/>
      </c>
      <c r="S20" s="69" t="str">
        <f>'Order Form'!BG36</f>
        <v/>
      </c>
      <c r="T20" s="69" t="str">
        <f>'Order Form'!BH36</f>
        <v/>
      </c>
      <c r="U20" s="70" t="str">
        <f>'Order Form'!BI36</f>
        <v/>
      </c>
      <c r="V20" s="70" t="str">
        <f>'Order Form'!BJ36</f>
        <v/>
      </c>
      <c r="W20" s="70" t="str">
        <f>'Order Form'!BK36</f>
        <v/>
      </c>
      <c r="X20" s="70" t="str">
        <f>'Order Form'!BL36</f>
        <v/>
      </c>
      <c r="Y20" s="69" t="str">
        <f>'Order Form'!BM36</f>
        <v/>
      </c>
      <c r="Z20" s="69" t="str">
        <f>'Order Form'!BN36</f>
        <v/>
      </c>
      <c r="AA20" s="69" t="str">
        <f>'Order Form'!BO36</f>
        <v/>
      </c>
      <c r="AB20" s="69" t="str">
        <f>'Order Form'!BP36</f>
        <v/>
      </c>
      <c r="AC20" s="69" t="str">
        <f>'Order Form'!BQ36</f>
        <v/>
      </c>
      <c r="AD20" s="69" t="str">
        <f>'Order Form'!BR36</f>
        <v/>
      </c>
      <c r="AE20" s="69" t="str">
        <f>'Order Form'!BS36</f>
        <v/>
      </c>
      <c r="AF20" s="69" t="str">
        <f>'Order Form'!BT36</f>
        <v/>
      </c>
      <c r="AG20" s="69" t="str">
        <f>'Order Form'!BU36</f>
        <v/>
      </c>
      <c r="AH20" s="69" t="str">
        <f>'Order Form'!BV36</f>
        <v/>
      </c>
      <c r="AI20" s="69" t="str">
        <f>'Order Form'!BW36</f>
        <v/>
      </c>
      <c r="AJ20" s="69" t="str">
        <f>'Order Form'!BX36</f>
        <v/>
      </c>
      <c r="AK20" s="69" t="str">
        <f>'Order Form'!BY36</f>
        <v/>
      </c>
      <c r="AL20" s="69" t="str">
        <f>'Order Form'!BZ36</f>
        <v/>
      </c>
      <c r="AM20" s="69" t="str">
        <f>'Order Form'!CA36</f>
        <v/>
      </c>
      <c r="AN20" s="69" t="str">
        <f>'Order Form'!CB36</f>
        <v/>
      </c>
      <c r="AO20" s="69" t="str">
        <f>'Order Form'!CC36</f>
        <v/>
      </c>
      <c r="AP20" s="69" t="str">
        <f>IF(B20="","",'Order Form'!CH36)</f>
        <v/>
      </c>
    </row>
    <row r="21" spans="1:42" x14ac:dyDescent="0.2">
      <c r="A21" s="47">
        <v>20</v>
      </c>
      <c r="B21" s="49" t="str">
        <f>IF('Order Form'!B37="","",'Order Form'!B37)</f>
        <v/>
      </c>
      <c r="C21" s="49" t="str">
        <f>UPPER('Order Form'!C37)</f>
        <v/>
      </c>
      <c r="D21" s="49" t="str">
        <f>UPPER(IF('Order Form'!D37="","",'Order Form'!D37))</f>
        <v/>
      </c>
      <c r="E21" s="49" t="str">
        <f>IF(C21="","",IF('Order Form'!E37="","N",'Order Form'!E37))</f>
        <v/>
      </c>
      <c r="F21" s="49" t="str">
        <f>IF(C21="","",IF('Order Form'!F37="","N",'Order Form'!F37))</f>
        <v/>
      </c>
      <c r="G21" s="49" t="str">
        <f>UPPER(IF('Order Form'!G37="","",'Order Form'!G37))</f>
        <v/>
      </c>
      <c r="H21" s="49" t="str">
        <f>UPPER(IF('Order Form'!H37="","",'Order Form'!H37))</f>
        <v/>
      </c>
      <c r="I21" s="49" t="str">
        <f>IF(B21="","",IF((AM21+AN21)=0,"",'Order Form'!$AG$7))</f>
        <v/>
      </c>
      <c r="J21" s="49" t="str">
        <f>IF(C21="","",'Order Form'!$AG$3)</f>
        <v/>
      </c>
      <c r="K21" s="49" t="str">
        <f>IF(C21="","",'Order Form'!$AG$5)</f>
        <v/>
      </c>
      <c r="L21" s="160" t="str">
        <f>'Order Form'!V37</f>
        <v/>
      </c>
      <c r="N21" s="69" t="str">
        <f>'Order Form'!BB37</f>
        <v/>
      </c>
      <c r="O21" s="69" t="str">
        <f>'Order Form'!BC37</f>
        <v/>
      </c>
      <c r="P21" s="69" t="str">
        <f>'Order Form'!BD37</f>
        <v/>
      </c>
      <c r="Q21" s="69" t="str">
        <f>'Order Form'!BE37</f>
        <v/>
      </c>
      <c r="R21" s="69" t="str">
        <f>'Order Form'!BF37</f>
        <v/>
      </c>
      <c r="S21" s="69" t="str">
        <f>'Order Form'!BG37</f>
        <v/>
      </c>
      <c r="T21" s="69" t="str">
        <f>'Order Form'!BH37</f>
        <v/>
      </c>
      <c r="U21" s="70" t="str">
        <f>'Order Form'!BI37</f>
        <v/>
      </c>
      <c r="V21" s="70" t="str">
        <f>'Order Form'!BJ37</f>
        <v/>
      </c>
      <c r="W21" s="70" t="str">
        <f>'Order Form'!BK37</f>
        <v/>
      </c>
      <c r="X21" s="70" t="str">
        <f>'Order Form'!BL37</f>
        <v/>
      </c>
      <c r="Y21" s="69" t="str">
        <f>'Order Form'!BM37</f>
        <v/>
      </c>
      <c r="Z21" s="69" t="str">
        <f>'Order Form'!BN37</f>
        <v/>
      </c>
      <c r="AA21" s="69" t="str">
        <f>'Order Form'!BO37</f>
        <v/>
      </c>
      <c r="AB21" s="69" t="str">
        <f>'Order Form'!BP37</f>
        <v/>
      </c>
      <c r="AC21" s="69" t="str">
        <f>'Order Form'!BQ37</f>
        <v/>
      </c>
      <c r="AD21" s="69" t="str">
        <f>'Order Form'!BR37</f>
        <v/>
      </c>
      <c r="AE21" s="69" t="str">
        <f>'Order Form'!BS37</f>
        <v/>
      </c>
      <c r="AF21" s="69" t="str">
        <f>'Order Form'!BT37</f>
        <v/>
      </c>
      <c r="AG21" s="69" t="str">
        <f>'Order Form'!BU37</f>
        <v/>
      </c>
      <c r="AH21" s="69" t="str">
        <f>'Order Form'!BV37</f>
        <v/>
      </c>
      <c r="AI21" s="69" t="str">
        <f>'Order Form'!BW37</f>
        <v/>
      </c>
      <c r="AJ21" s="69" t="str">
        <f>'Order Form'!BX37</f>
        <v/>
      </c>
      <c r="AK21" s="69" t="str">
        <f>'Order Form'!BY37</f>
        <v/>
      </c>
      <c r="AL21" s="69" t="str">
        <f>'Order Form'!BZ37</f>
        <v/>
      </c>
      <c r="AM21" s="69" t="str">
        <f>'Order Form'!CA37</f>
        <v/>
      </c>
      <c r="AN21" s="69" t="str">
        <f>'Order Form'!CB37</f>
        <v/>
      </c>
      <c r="AO21" s="69" t="str">
        <f>'Order Form'!CC37</f>
        <v/>
      </c>
      <c r="AP21" s="69" t="str">
        <f>IF(B21="","",'Order Form'!CH37)</f>
        <v/>
      </c>
    </row>
    <row r="22" spans="1:42" x14ac:dyDescent="0.2">
      <c r="A22" s="47">
        <v>21</v>
      </c>
      <c r="B22" s="49" t="str">
        <f>IF('Order Form'!B38="","",'Order Form'!B38)</f>
        <v/>
      </c>
      <c r="C22" s="49" t="str">
        <f>UPPER('Order Form'!C38)</f>
        <v/>
      </c>
      <c r="D22" s="49" t="str">
        <f>UPPER(IF('Order Form'!D38="","",'Order Form'!D38))</f>
        <v/>
      </c>
      <c r="E22" s="49" t="str">
        <f>IF(C22="","",IF('Order Form'!E38="","N",'Order Form'!E38))</f>
        <v/>
      </c>
      <c r="F22" s="49" t="str">
        <f>IF(C22="","",IF('Order Form'!F38="","N",'Order Form'!F38))</f>
        <v/>
      </c>
      <c r="G22" s="49" t="str">
        <f>UPPER(IF('Order Form'!G38="","",'Order Form'!G38))</f>
        <v/>
      </c>
      <c r="H22" s="49" t="str">
        <f>UPPER(IF('Order Form'!H38="","",'Order Form'!H38))</f>
        <v/>
      </c>
      <c r="I22" s="49" t="str">
        <f>IF(B22="","",IF((AM22+AN22)=0,"",'Order Form'!$AG$7))</f>
        <v/>
      </c>
      <c r="J22" s="49" t="str">
        <f>IF(C22="","",'Order Form'!$AG$3)</f>
        <v/>
      </c>
      <c r="K22" s="49" t="str">
        <f>IF(C22="","",'Order Form'!$AG$5)</f>
        <v/>
      </c>
      <c r="L22" s="160" t="str">
        <f>'Order Form'!V38</f>
        <v/>
      </c>
      <c r="N22" s="69" t="str">
        <f>'Order Form'!BB38</f>
        <v/>
      </c>
      <c r="O22" s="69" t="str">
        <f>'Order Form'!BC38</f>
        <v/>
      </c>
      <c r="P22" s="69" t="str">
        <f>'Order Form'!BD38</f>
        <v/>
      </c>
      <c r="Q22" s="69" t="str">
        <f>'Order Form'!BE38</f>
        <v/>
      </c>
      <c r="R22" s="69" t="str">
        <f>'Order Form'!BF38</f>
        <v/>
      </c>
      <c r="S22" s="69" t="str">
        <f>'Order Form'!BG38</f>
        <v/>
      </c>
      <c r="T22" s="69" t="str">
        <f>'Order Form'!BH38</f>
        <v/>
      </c>
      <c r="U22" s="70" t="str">
        <f>'Order Form'!BI38</f>
        <v/>
      </c>
      <c r="V22" s="70" t="str">
        <f>'Order Form'!BJ38</f>
        <v/>
      </c>
      <c r="W22" s="70" t="str">
        <f>'Order Form'!BK38</f>
        <v/>
      </c>
      <c r="X22" s="70" t="str">
        <f>'Order Form'!BL38</f>
        <v/>
      </c>
      <c r="Y22" s="69" t="str">
        <f>'Order Form'!BM38</f>
        <v/>
      </c>
      <c r="Z22" s="69" t="str">
        <f>'Order Form'!BN38</f>
        <v/>
      </c>
      <c r="AA22" s="69" t="str">
        <f>'Order Form'!BO38</f>
        <v/>
      </c>
      <c r="AB22" s="69" t="str">
        <f>'Order Form'!BP38</f>
        <v/>
      </c>
      <c r="AC22" s="69" t="str">
        <f>'Order Form'!BQ38</f>
        <v/>
      </c>
      <c r="AD22" s="69" t="str">
        <f>'Order Form'!BR38</f>
        <v/>
      </c>
      <c r="AE22" s="69" t="str">
        <f>'Order Form'!BS38</f>
        <v/>
      </c>
      <c r="AF22" s="69" t="str">
        <f>'Order Form'!BT38</f>
        <v/>
      </c>
      <c r="AG22" s="69" t="str">
        <f>'Order Form'!BU38</f>
        <v/>
      </c>
      <c r="AH22" s="69" t="str">
        <f>'Order Form'!BV38</f>
        <v/>
      </c>
      <c r="AI22" s="69" t="str">
        <f>'Order Form'!BW38</f>
        <v/>
      </c>
      <c r="AJ22" s="69" t="str">
        <f>'Order Form'!BX38</f>
        <v/>
      </c>
      <c r="AK22" s="69" t="str">
        <f>'Order Form'!BY38</f>
        <v/>
      </c>
      <c r="AL22" s="69" t="str">
        <f>'Order Form'!BZ38</f>
        <v/>
      </c>
      <c r="AM22" s="69" t="str">
        <f>'Order Form'!CA38</f>
        <v/>
      </c>
      <c r="AN22" s="69" t="str">
        <f>'Order Form'!CB38</f>
        <v/>
      </c>
      <c r="AO22" s="69" t="str">
        <f>'Order Form'!CC38</f>
        <v/>
      </c>
      <c r="AP22" s="69" t="str">
        <f>IF(B22="","",'Order Form'!CH38)</f>
        <v/>
      </c>
    </row>
    <row r="23" spans="1:42" x14ac:dyDescent="0.2">
      <c r="A23" s="47">
        <v>22</v>
      </c>
      <c r="B23" s="49" t="str">
        <f>IF('Order Form'!B39="","",'Order Form'!B39)</f>
        <v/>
      </c>
      <c r="C23" s="49" t="str">
        <f>UPPER('Order Form'!C39)</f>
        <v/>
      </c>
      <c r="D23" s="49" t="str">
        <f>UPPER(IF('Order Form'!D39="","",'Order Form'!D39))</f>
        <v/>
      </c>
      <c r="E23" s="49" t="str">
        <f>IF(C23="","",IF('Order Form'!E39="","N",'Order Form'!E39))</f>
        <v/>
      </c>
      <c r="F23" s="49" t="str">
        <f>IF(C23="","",IF('Order Form'!F39="","N",'Order Form'!F39))</f>
        <v/>
      </c>
      <c r="G23" s="49" t="str">
        <f>UPPER(IF('Order Form'!G39="","",'Order Form'!G39))</f>
        <v/>
      </c>
      <c r="H23" s="49" t="str">
        <f>UPPER(IF('Order Form'!H39="","",'Order Form'!H39))</f>
        <v/>
      </c>
      <c r="I23" s="49" t="str">
        <f>IF(B23="","",IF((AM23+AN23)=0,"",'Order Form'!$AG$7))</f>
        <v/>
      </c>
      <c r="J23" s="49" t="str">
        <f>IF(C23="","",'Order Form'!$AG$3)</f>
        <v/>
      </c>
      <c r="K23" s="49" t="str">
        <f>IF(C23="","",'Order Form'!$AG$5)</f>
        <v/>
      </c>
      <c r="L23" s="160" t="str">
        <f>'Order Form'!V39</f>
        <v/>
      </c>
      <c r="N23" s="69" t="str">
        <f>'Order Form'!BB39</f>
        <v/>
      </c>
      <c r="O23" s="69" t="str">
        <f>'Order Form'!BC39</f>
        <v/>
      </c>
      <c r="P23" s="69" t="str">
        <f>'Order Form'!BD39</f>
        <v/>
      </c>
      <c r="Q23" s="69" t="str">
        <f>'Order Form'!BE39</f>
        <v/>
      </c>
      <c r="R23" s="69" t="str">
        <f>'Order Form'!BF39</f>
        <v/>
      </c>
      <c r="S23" s="69" t="str">
        <f>'Order Form'!BG39</f>
        <v/>
      </c>
      <c r="T23" s="69" t="str">
        <f>'Order Form'!BH39</f>
        <v/>
      </c>
      <c r="U23" s="70" t="str">
        <f>'Order Form'!BI39</f>
        <v/>
      </c>
      <c r="V23" s="70" t="str">
        <f>'Order Form'!BJ39</f>
        <v/>
      </c>
      <c r="W23" s="70" t="str">
        <f>'Order Form'!BK39</f>
        <v/>
      </c>
      <c r="X23" s="70" t="str">
        <f>'Order Form'!BL39</f>
        <v/>
      </c>
      <c r="Y23" s="69" t="str">
        <f>'Order Form'!BM39</f>
        <v/>
      </c>
      <c r="Z23" s="69" t="str">
        <f>'Order Form'!BN39</f>
        <v/>
      </c>
      <c r="AA23" s="69" t="str">
        <f>'Order Form'!BO39</f>
        <v/>
      </c>
      <c r="AB23" s="69" t="str">
        <f>'Order Form'!BP39</f>
        <v/>
      </c>
      <c r="AC23" s="69" t="str">
        <f>'Order Form'!BQ39</f>
        <v/>
      </c>
      <c r="AD23" s="69" t="str">
        <f>'Order Form'!BR39</f>
        <v/>
      </c>
      <c r="AE23" s="69" t="str">
        <f>'Order Form'!BS39</f>
        <v/>
      </c>
      <c r="AF23" s="69" t="str">
        <f>'Order Form'!BT39</f>
        <v/>
      </c>
      <c r="AG23" s="69" t="str">
        <f>'Order Form'!BU39</f>
        <v/>
      </c>
      <c r="AH23" s="69" t="str">
        <f>'Order Form'!BV39</f>
        <v/>
      </c>
      <c r="AI23" s="69" t="str">
        <f>'Order Form'!BW39</f>
        <v/>
      </c>
      <c r="AJ23" s="69" t="str">
        <f>'Order Form'!BX39</f>
        <v/>
      </c>
      <c r="AK23" s="69" t="str">
        <f>'Order Form'!BY39</f>
        <v/>
      </c>
      <c r="AL23" s="69" t="str">
        <f>'Order Form'!BZ39</f>
        <v/>
      </c>
      <c r="AM23" s="69" t="str">
        <f>'Order Form'!CA39</f>
        <v/>
      </c>
      <c r="AN23" s="69" t="str">
        <f>'Order Form'!CB39</f>
        <v/>
      </c>
      <c r="AO23" s="69" t="str">
        <f>'Order Form'!CC39</f>
        <v/>
      </c>
      <c r="AP23" s="69" t="str">
        <f>IF(B23="","",'Order Form'!CH39)</f>
        <v/>
      </c>
    </row>
    <row r="24" spans="1:42" x14ac:dyDescent="0.2">
      <c r="A24" s="47">
        <v>23</v>
      </c>
      <c r="B24" s="49" t="str">
        <f>IF('Order Form'!B40="","",'Order Form'!B40)</f>
        <v/>
      </c>
      <c r="C24" s="49" t="str">
        <f>UPPER('Order Form'!C40)</f>
        <v/>
      </c>
      <c r="D24" s="49" t="str">
        <f>UPPER(IF('Order Form'!D40="","",'Order Form'!D40))</f>
        <v/>
      </c>
      <c r="E24" s="49" t="str">
        <f>IF(C24="","",IF('Order Form'!E40="","N",'Order Form'!E40))</f>
        <v/>
      </c>
      <c r="F24" s="49" t="str">
        <f>IF(C24="","",IF('Order Form'!F40="","N",'Order Form'!F40))</f>
        <v/>
      </c>
      <c r="G24" s="49" t="str">
        <f>UPPER(IF('Order Form'!G40="","",'Order Form'!G40))</f>
        <v/>
      </c>
      <c r="H24" s="49" t="str">
        <f>UPPER(IF('Order Form'!H40="","",'Order Form'!H40))</f>
        <v/>
      </c>
      <c r="I24" s="49" t="str">
        <f>IF(B24="","",IF((AM24+AN24)=0,"",'Order Form'!$AG$7))</f>
        <v/>
      </c>
      <c r="J24" s="49" t="str">
        <f>IF(C24="","",'Order Form'!$AG$3)</f>
        <v/>
      </c>
      <c r="K24" s="49" t="str">
        <f>IF(C24="","",'Order Form'!$AG$5)</f>
        <v/>
      </c>
      <c r="L24" s="160" t="str">
        <f>'Order Form'!V40</f>
        <v/>
      </c>
      <c r="N24" s="69" t="str">
        <f>'Order Form'!BB40</f>
        <v/>
      </c>
      <c r="O24" s="69" t="str">
        <f>'Order Form'!BC40</f>
        <v/>
      </c>
      <c r="P24" s="69" t="str">
        <f>'Order Form'!BD40</f>
        <v/>
      </c>
      <c r="Q24" s="69" t="str">
        <f>'Order Form'!BE40</f>
        <v/>
      </c>
      <c r="R24" s="69" t="str">
        <f>'Order Form'!BF40</f>
        <v/>
      </c>
      <c r="S24" s="69" t="str">
        <f>'Order Form'!BG40</f>
        <v/>
      </c>
      <c r="T24" s="69" t="str">
        <f>'Order Form'!BH40</f>
        <v/>
      </c>
      <c r="U24" s="70" t="str">
        <f>'Order Form'!BI40</f>
        <v/>
      </c>
      <c r="V24" s="70" t="str">
        <f>'Order Form'!BJ40</f>
        <v/>
      </c>
      <c r="W24" s="70" t="str">
        <f>'Order Form'!BK40</f>
        <v/>
      </c>
      <c r="X24" s="70" t="str">
        <f>'Order Form'!BL40</f>
        <v/>
      </c>
      <c r="Y24" s="69" t="str">
        <f>'Order Form'!BM40</f>
        <v/>
      </c>
      <c r="Z24" s="69" t="str">
        <f>'Order Form'!BN40</f>
        <v/>
      </c>
      <c r="AA24" s="69" t="str">
        <f>'Order Form'!BO40</f>
        <v/>
      </c>
      <c r="AB24" s="69" t="str">
        <f>'Order Form'!BP40</f>
        <v/>
      </c>
      <c r="AC24" s="69" t="str">
        <f>'Order Form'!BQ40</f>
        <v/>
      </c>
      <c r="AD24" s="69" t="str">
        <f>'Order Form'!BR40</f>
        <v/>
      </c>
      <c r="AE24" s="69" t="str">
        <f>'Order Form'!BS40</f>
        <v/>
      </c>
      <c r="AF24" s="69" t="str">
        <f>'Order Form'!BT40</f>
        <v/>
      </c>
      <c r="AG24" s="69" t="str">
        <f>'Order Form'!BU40</f>
        <v/>
      </c>
      <c r="AH24" s="69" t="str">
        <f>'Order Form'!BV40</f>
        <v/>
      </c>
      <c r="AI24" s="69" t="str">
        <f>'Order Form'!BW40</f>
        <v/>
      </c>
      <c r="AJ24" s="69" t="str">
        <f>'Order Form'!BX40</f>
        <v/>
      </c>
      <c r="AK24" s="69" t="str">
        <f>'Order Form'!BY40</f>
        <v/>
      </c>
      <c r="AL24" s="69" t="str">
        <f>'Order Form'!BZ40</f>
        <v/>
      </c>
      <c r="AM24" s="69" t="str">
        <f>'Order Form'!CA40</f>
        <v/>
      </c>
      <c r="AN24" s="69" t="str">
        <f>'Order Form'!CB40</f>
        <v/>
      </c>
      <c r="AO24" s="69" t="str">
        <f>'Order Form'!CC40</f>
        <v/>
      </c>
      <c r="AP24" s="69" t="str">
        <f>IF(B24="","",'Order Form'!CH40)</f>
        <v/>
      </c>
    </row>
    <row r="25" spans="1:42" x14ac:dyDescent="0.2">
      <c r="A25" s="47">
        <v>24</v>
      </c>
      <c r="B25" s="49" t="str">
        <f>IF('Order Form'!B41="","",'Order Form'!B41)</f>
        <v/>
      </c>
      <c r="C25" s="49" t="str">
        <f>UPPER('Order Form'!C41)</f>
        <v/>
      </c>
      <c r="D25" s="49" t="str">
        <f>UPPER(IF('Order Form'!D41="","",'Order Form'!D41))</f>
        <v/>
      </c>
      <c r="E25" s="49" t="str">
        <f>IF(C25="","",IF('Order Form'!E41="","N",'Order Form'!E41))</f>
        <v/>
      </c>
      <c r="F25" s="49" t="str">
        <f>IF(C25="","",IF('Order Form'!F41="","N",'Order Form'!F41))</f>
        <v/>
      </c>
      <c r="G25" s="49" t="str">
        <f>UPPER(IF('Order Form'!G41="","",'Order Form'!G41))</f>
        <v/>
      </c>
      <c r="H25" s="49" t="str">
        <f>UPPER(IF('Order Form'!H41="","",'Order Form'!H41))</f>
        <v/>
      </c>
      <c r="I25" s="49" t="str">
        <f>IF(B25="","",IF((AM25+AN25)=0,"",'Order Form'!$AG$7))</f>
        <v/>
      </c>
      <c r="J25" s="49" t="str">
        <f>IF(C25="","",'Order Form'!$AG$3)</f>
        <v/>
      </c>
      <c r="K25" s="49" t="str">
        <f>IF(C25="","",'Order Form'!$AG$5)</f>
        <v/>
      </c>
      <c r="L25" s="160" t="str">
        <f>'Order Form'!V41</f>
        <v/>
      </c>
      <c r="N25" s="69" t="str">
        <f>'Order Form'!BB41</f>
        <v/>
      </c>
      <c r="O25" s="69" t="str">
        <f>'Order Form'!BC41</f>
        <v/>
      </c>
      <c r="P25" s="69" t="str">
        <f>'Order Form'!BD41</f>
        <v/>
      </c>
      <c r="Q25" s="69" t="str">
        <f>'Order Form'!BE41</f>
        <v/>
      </c>
      <c r="R25" s="69" t="str">
        <f>'Order Form'!BF41</f>
        <v/>
      </c>
      <c r="S25" s="69" t="str">
        <f>'Order Form'!BG41</f>
        <v/>
      </c>
      <c r="T25" s="69" t="str">
        <f>'Order Form'!BH41</f>
        <v/>
      </c>
      <c r="U25" s="70" t="str">
        <f>'Order Form'!BI41</f>
        <v/>
      </c>
      <c r="V25" s="70" t="str">
        <f>'Order Form'!BJ41</f>
        <v/>
      </c>
      <c r="W25" s="70" t="str">
        <f>'Order Form'!BK41</f>
        <v/>
      </c>
      <c r="X25" s="70" t="str">
        <f>'Order Form'!BL41</f>
        <v/>
      </c>
      <c r="Y25" s="69" t="str">
        <f>'Order Form'!BM41</f>
        <v/>
      </c>
      <c r="Z25" s="69" t="str">
        <f>'Order Form'!BN41</f>
        <v/>
      </c>
      <c r="AA25" s="69" t="str">
        <f>'Order Form'!BO41</f>
        <v/>
      </c>
      <c r="AB25" s="69" t="str">
        <f>'Order Form'!BP41</f>
        <v/>
      </c>
      <c r="AC25" s="69" t="str">
        <f>'Order Form'!BQ41</f>
        <v/>
      </c>
      <c r="AD25" s="69" t="str">
        <f>'Order Form'!BR41</f>
        <v/>
      </c>
      <c r="AE25" s="69" t="str">
        <f>'Order Form'!BS41</f>
        <v/>
      </c>
      <c r="AF25" s="69" t="str">
        <f>'Order Form'!BT41</f>
        <v/>
      </c>
      <c r="AG25" s="69" t="str">
        <f>'Order Form'!BU41</f>
        <v/>
      </c>
      <c r="AH25" s="69" t="str">
        <f>'Order Form'!BV41</f>
        <v/>
      </c>
      <c r="AI25" s="69" t="str">
        <f>'Order Form'!BW41</f>
        <v/>
      </c>
      <c r="AJ25" s="69" t="str">
        <f>'Order Form'!BX41</f>
        <v/>
      </c>
      <c r="AK25" s="69" t="str">
        <f>'Order Form'!BY41</f>
        <v/>
      </c>
      <c r="AL25" s="69" t="str">
        <f>'Order Form'!BZ41</f>
        <v/>
      </c>
      <c r="AM25" s="69" t="str">
        <f>'Order Form'!CA41</f>
        <v/>
      </c>
      <c r="AN25" s="69" t="str">
        <f>'Order Form'!CB41</f>
        <v/>
      </c>
      <c r="AO25" s="69" t="str">
        <f>'Order Form'!CC41</f>
        <v/>
      </c>
      <c r="AP25" s="69" t="str">
        <f>IF(B25="","",'Order Form'!CH41)</f>
        <v/>
      </c>
    </row>
    <row r="26" spans="1:42" x14ac:dyDescent="0.2">
      <c r="A26" s="47">
        <v>25</v>
      </c>
      <c r="B26" s="49" t="str">
        <f>IF('Order Form'!B42="","",'Order Form'!B42)</f>
        <v/>
      </c>
      <c r="C26" s="49" t="str">
        <f>UPPER('Order Form'!C42)</f>
        <v/>
      </c>
      <c r="D26" s="49" t="str">
        <f>UPPER(IF('Order Form'!D42="","",'Order Form'!D42))</f>
        <v/>
      </c>
      <c r="E26" s="49" t="str">
        <f>IF(C26="","",IF('Order Form'!E42="","N",'Order Form'!E42))</f>
        <v/>
      </c>
      <c r="F26" s="49" t="str">
        <f>IF(C26="","",IF('Order Form'!F42="","N",'Order Form'!F42))</f>
        <v/>
      </c>
      <c r="G26" s="49" t="str">
        <f>UPPER(IF('Order Form'!G42="","",'Order Form'!G42))</f>
        <v/>
      </c>
      <c r="H26" s="49" t="str">
        <f>UPPER(IF('Order Form'!H42="","",'Order Form'!H42))</f>
        <v/>
      </c>
      <c r="I26" s="49" t="str">
        <f>IF(B26="","",IF((AM26+AN26)=0,"",'Order Form'!$AG$7))</f>
        <v/>
      </c>
      <c r="J26" s="49" t="str">
        <f>IF(C26="","",'Order Form'!$AG$3)</f>
        <v/>
      </c>
      <c r="K26" s="49" t="str">
        <f>IF(C26="","",'Order Form'!$AG$5)</f>
        <v/>
      </c>
      <c r="L26" s="160" t="str">
        <f>'Order Form'!V42</f>
        <v/>
      </c>
      <c r="N26" s="69" t="str">
        <f>'Order Form'!BB42</f>
        <v/>
      </c>
      <c r="O26" s="69" t="str">
        <f>'Order Form'!BC42</f>
        <v/>
      </c>
      <c r="P26" s="69" t="str">
        <f>'Order Form'!BD42</f>
        <v/>
      </c>
      <c r="Q26" s="69" t="str">
        <f>'Order Form'!BE42</f>
        <v/>
      </c>
      <c r="R26" s="69" t="str">
        <f>'Order Form'!BF42</f>
        <v/>
      </c>
      <c r="S26" s="69" t="str">
        <f>'Order Form'!BG42</f>
        <v/>
      </c>
      <c r="T26" s="69" t="str">
        <f>'Order Form'!BH42</f>
        <v/>
      </c>
      <c r="U26" s="70" t="str">
        <f>'Order Form'!BI42</f>
        <v/>
      </c>
      <c r="V26" s="70" t="str">
        <f>'Order Form'!BJ42</f>
        <v/>
      </c>
      <c r="W26" s="70" t="str">
        <f>'Order Form'!BK42</f>
        <v/>
      </c>
      <c r="X26" s="70" t="str">
        <f>'Order Form'!BL42</f>
        <v/>
      </c>
      <c r="Y26" s="69" t="str">
        <f>'Order Form'!BM42</f>
        <v/>
      </c>
      <c r="Z26" s="69" t="str">
        <f>'Order Form'!BN42</f>
        <v/>
      </c>
      <c r="AA26" s="69" t="str">
        <f>'Order Form'!BO42</f>
        <v/>
      </c>
      <c r="AB26" s="69" t="str">
        <f>'Order Form'!BP42</f>
        <v/>
      </c>
      <c r="AC26" s="69" t="str">
        <f>'Order Form'!BQ42</f>
        <v/>
      </c>
      <c r="AD26" s="69" t="str">
        <f>'Order Form'!BR42</f>
        <v/>
      </c>
      <c r="AE26" s="69" t="str">
        <f>'Order Form'!BS42</f>
        <v/>
      </c>
      <c r="AF26" s="69" t="str">
        <f>'Order Form'!BT42</f>
        <v/>
      </c>
      <c r="AG26" s="69" t="str">
        <f>'Order Form'!BU42</f>
        <v/>
      </c>
      <c r="AH26" s="69" t="str">
        <f>'Order Form'!BV42</f>
        <v/>
      </c>
      <c r="AI26" s="69" t="str">
        <f>'Order Form'!BW42</f>
        <v/>
      </c>
      <c r="AJ26" s="69" t="str">
        <f>'Order Form'!BX42</f>
        <v/>
      </c>
      <c r="AK26" s="69" t="str">
        <f>'Order Form'!BY42</f>
        <v/>
      </c>
      <c r="AL26" s="69" t="str">
        <f>'Order Form'!BZ42</f>
        <v/>
      </c>
      <c r="AM26" s="69" t="str">
        <f>'Order Form'!CA42</f>
        <v/>
      </c>
      <c r="AN26" s="69" t="str">
        <f>'Order Form'!CB42</f>
        <v/>
      </c>
      <c r="AO26" s="69" t="str">
        <f>'Order Form'!CC42</f>
        <v/>
      </c>
      <c r="AP26" s="69" t="str">
        <f>IF(B26="","",'Order Form'!CH42)</f>
        <v/>
      </c>
    </row>
    <row r="27" spans="1:42" x14ac:dyDescent="0.2">
      <c r="A27" s="47">
        <v>26</v>
      </c>
      <c r="B27" s="49" t="str">
        <f>IF('Order Form'!B43="","",'Order Form'!B43)</f>
        <v/>
      </c>
      <c r="C27" s="49" t="str">
        <f>UPPER('Order Form'!C43)</f>
        <v/>
      </c>
      <c r="D27" s="49" t="str">
        <f>UPPER(IF('Order Form'!D43="","",'Order Form'!D43))</f>
        <v/>
      </c>
      <c r="E27" s="49" t="str">
        <f>IF(C27="","",IF('Order Form'!E43="","N",'Order Form'!E43))</f>
        <v/>
      </c>
      <c r="F27" s="49" t="str">
        <f>IF(C27="","",IF('Order Form'!F43="","N",'Order Form'!F43))</f>
        <v/>
      </c>
      <c r="G27" s="49" t="str">
        <f>UPPER(IF('Order Form'!G43="","",'Order Form'!G43))</f>
        <v/>
      </c>
      <c r="H27" s="49" t="str">
        <f>UPPER(IF('Order Form'!H43="","",'Order Form'!H43))</f>
        <v/>
      </c>
      <c r="I27" s="49" t="str">
        <f>IF(B27="","",IF((AM27+AN27)=0,"",'Order Form'!$AG$7))</f>
        <v/>
      </c>
      <c r="J27" s="49" t="str">
        <f>IF(C27="","",'Order Form'!$AG$3)</f>
        <v/>
      </c>
      <c r="K27" s="49" t="str">
        <f>IF(C27="","",'Order Form'!$AG$5)</f>
        <v/>
      </c>
      <c r="L27" s="160" t="str">
        <f>'Order Form'!V43</f>
        <v/>
      </c>
      <c r="N27" s="69" t="str">
        <f>'Order Form'!BB43</f>
        <v/>
      </c>
      <c r="O27" s="69" t="str">
        <f>'Order Form'!BC43</f>
        <v/>
      </c>
      <c r="P27" s="69" t="str">
        <f>'Order Form'!BD43</f>
        <v/>
      </c>
      <c r="Q27" s="69" t="str">
        <f>'Order Form'!BE43</f>
        <v/>
      </c>
      <c r="R27" s="69" t="str">
        <f>'Order Form'!BF43</f>
        <v/>
      </c>
      <c r="S27" s="69" t="str">
        <f>'Order Form'!BG43</f>
        <v/>
      </c>
      <c r="T27" s="69" t="str">
        <f>'Order Form'!BH43</f>
        <v/>
      </c>
      <c r="U27" s="70" t="str">
        <f>'Order Form'!BI43</f>
        <v/>
      </c>
      <c r="V27" s="70" t="str">
        <f>'Order Form'!BJ43</f>
        <v/>
      </c>
      <c r="W27" s="70" t="str">
        <f>'Order Form'!BK43</f>
        <v/>
      </c>
      <c r="X27" s="70" t="str">
        <f>'Order Form'!BL43</f>
        <v/>
      </c>
      <c r="Y27" s="69" t="str">
        <f>'Order Form'!BM43</f>
        <v/>
      </c>
      <c r="Z27" s="69" t="str">
        <f>'Order Form'!BN43</f>
        <v/>
      </c>
      <c r="AA27" s="69" t="str">
        <f>'Order Form'!BO43</f>
        <v/>
      </c>
      <c r="AB27" s="69" t="str">
        <f>'Order Form'!BP43</f>
        <v/>
      </c>
      <c r="AC27" s="69" t="str">
        <f>'Order Form'!BQ43</f>
        <v/>
      </c>
      <c r="AD27" s="69" t="str">
        <f>'Order Form'!BR43</f>
        <v/>
      </c>
      <c r="AE27" s="69" t="str">
        <f>'Order Form'!BS43</f>
        <v/>
      </c>
      <c r="AF27" s="69" t="str">
        <f>'Order Form'!BT43</f>
        <v/>
      </c>
      <c r="AG27" s="69" t="str">
        <f>'Order Form'!BU43</f>
        <v/>
      </c>
      <c r="AH27" s="69" t="str">
        <f>'Order Form'!BV43</f>
        <v/>
      </c>
      <c r="AI27" s="69" t="str">
        <f>'Order Form'!BW43</f>
        <v/>
      </c>
      <c r="AJ27" s="69" t="str">
        <f>'Order Form'!BX43</f>
        <v/>
      </c>
      <c r="AK27" s="69" t="str">
        <f>'Order Form'!BY43</f>
        <v/>
      </c>
      <c r="AL27" s="69" t="str">
        <f>'Order Form'!BZ43</f>
        <v/>
      </c>
      <c r="AM27" s="69" t="str">
        <f>'Order Form'!CA43</f>
        <v/>
      </c>
      <c r="AN27" s="69" t="str">
        <f>'Order Form'!CB43</f>
        <v/>
      </c>
      <c r="AO27" s="69" t="str">
        <f>'Order Form'!CC43</f>
        <v/>
      </c>
      <c r="AP27" s="69" t="str">
        <f>IF(B27="","",'Order Form'!CH43)</f>
        <v/>
      </c>
    </row>
    <row r="28" spans="1:42" x14ac:dyDescent="0.2">
      <c r="A28" s="47">
        <v>27</v>
      </c>
      <c r="B28" s="49" t="str">
        <f>IF('Order Form'!B44="","",'Order Form'!B44)</f>
        <v/>
      </c>
      <c r="C28" s="49" t="str">
        <f>UPPER('Order Form'!C44)</f>
        <v/>
      </c>
      <c r="D28" s="49" t="str">
        <f>UPPER(IF('Order Form'!D44="","",'Order Form'!D44))</f>
        <v/>
      </c>
      <c r="E28" s="49" t="str">
        <f>IF(C28="","",IF('Order Form'!E44="","N",'Order Form'!E44))</f>
        <v/>
      </c>
      <c r="F28" s="49" t="str">
        <f>IF(C28="","",IF('Order Form'!F44="","N",'Order Form'!F44))</f>
        <v/>
      </c>
      <c r="G28" s="49" t="str">
        <f>UPPER(IF('Order Form'!G44="","",'Order Form'!G44))</f>
        <v/>
      </c>
      <c r="H28" s="49" t="str">
        <f>UPPER(IF('Order Form'!H44="","",'Order Form'!H44))</f>
        <v/>
      </c>
      <c r="I28" s="49" t="str">
        <f>IF(B28="","",IF((AM28+AN28)=0,"",'Order Form'!$AG$7))</f>
        <v/>
      </c>
      <c r="J28" s="49" t="str">
        <f>IF(C28="","",'Order Form'!$AG$3)</f>
        <v/>
      </c>
      <c r="K28" s="49" t="str">
        <f>IF(C28="","",'Order Form'!$AG$5)</f>
        <v/>
      </c>
      <c r="L28" s="160" t="str">
        <f>'Order Form'!V44</f>
        <v/>
      </c>
      <c r="N28" s="69" t="str">
        <f>'Order Form'!BB44</f>
        <v/>
      </c>
      <c r="O28" s="69" t="str">
        <f>'Order Form'!BC44</f>
        <v/>
      </c>
      <c r="P28" s="69" t="str">
        <f>'Order Form'!BD44</f>
        <v/>
      </c>
      <c r="Q28" s="69" t="str">
        <f>'Order Form'!BE44</f>
        <v/>
      </c>
      <c r="R28" s="69" t="str">
        <f>'Order Form'!BF44</f>
        <v/>
      </c>
      <c r="S28" s="69" t="str">
        <f>'Order Form'!BG44</f>
        <v/>
      </c>
      <c r="T28" s="69" t="str">
        <f>'Order Form'!BH44</f>
        <v/>
      </c>
      <c r="U28" s="70" t="str">
        <f>'Order Form'!BI44</f>
        <v/>
      </c>
      <c r="V28" s="70" t="str">
        <f>'Order Form'!BJ44</f>
        <v/>
      </c>
      <c r="W28" s="70" t="str">
        <f>'Order Form'!BK44</f>
        <v/>
      </c>
      <c r="X28" s="70" t="str">
        <f>'Order Form'!BL44</f>
        <v/>
      </c>
      <c r="Y28" s="69" t="str">
        <f>'Order Form'!BM44</f>
        <v/>
      </c>
      <c r="Z28" s="69" t="str">
        <f>'Order Form'!BN44</f>
        <v/>
      </c>
      <c r="AA28" s="69" t="str">
        <f>'Order Form'!BO44</f>
        <v/>
      </c>
      <c r="AB28" s="69" t="str">
        <f>'Order Form'!BP44</f>
        <v/>
      </c>
      <c r="AC28" s="69" t="str">
        <f>'Order Form'!BQ44</f>
        <v/>
      </c>
      <c r="AD28" s="69" t="str">
        <f>'Order Form'!BR44</f>
        <v/>
      </c>
      <c r="AE28" s="69" t="str">
        <f>'Order Form'!BS44</f>
        <v/>
      </c>
      <c r="AF28" s="69" t="str">
        <f>'Order Form'!BT44</f>
        <v/>
      </c>
      <c r="AG28" s="69" t="str">
        <f>'Order Form'!BU44</f>
        <v/>
      </c>
      <c r="AH28" s="69" t="str">
        <f>'Order Form'!BV44</f>
        <v/>
      </c>
      <c r="AI28" s="69" t="str">
        <f>'Order Form'!BW44</f>
        <v/>
      </c>
      <c r="AJ28" s="69" t="str">
        <f>'Order Form'!BX44</f>
        <v/>
      </c>
      <c r="AK28" s="69" t="str">
        <f>'Order Form'!BY44</f>
        <v/>
      </c>
      <c r="AL28" s="69" t="str">
        <f>'Order Form'!BZ44</f>
        <v/>
      </c>
      <c r="AM28" s="69" t="str">
        <f>'Order Form'!CA44</f>
        <v/>
      </c>
      <c r="AN28" s="69" t="str">
        <f>'Order Form'!CB44</f>
        <v/>
      </c>
      <c r="AO28" s="69" t="str">
        <f>'Order Form'!CC44</f>
        <v/>
      </c>
      <c r="AP28" s="69" t="str">
        <f>IF(B28="","",'Order Form'!CH44)</f>
        <v/>
      </c>
    </row>
    <row r="29" spans="1:42" x14ac:dyDescent="0.2">
      <c r="A29" s="47">
        <v>28</v>
      </c>
      <c r="B29" s="49" t="str">
        <f>IF('Order Form'!B45="","",'Order Form'!B45)</f>
        <v/>
      </c>
      <c r="C29" s="49" t="str">
        <f>UPPER('Order Form'!C45)</f>
        <v/>
      </c>
      <c r="D29" s="49" t="str">
        <f>UPPER(IF('Order Form'!D45="","",'Order Form'!D45))</f>
        <v/>
      </c>
      <c r="E29" s="49" t="str">
        <f>IF(C29="","",IF('Order Form'!E45="","N",'Order Form'!E45))</f>
        <v/>
      </c>
      <c r="F29" s="49" t="str">
        <f>IF(C29="","",IF('Order Form'!F45="","N",'Order Form'!F45))</f>
        <v/>
      </c>
      <c r="G29" s="49" t="str">
        <f>UPPER(IF('Order Form'!G45="","",'Order Form'!G45))</f>
        <v/>
      </c>
      <c r="H29" s="49" t="str">
        <f>UPPER(IF('Order Form'!H45="","",'Order Form'!H45))</f>
        <v/>
      </c>
      <c r="I29" s="49" t="str">
        <f>IF(B29="","",IF((AM29+AN29)=0,"",'Order Form'!$AG$7))</f>
        <v/>
      </c>
      <c r="J29" s="49" t="str">
        <f>IF(C29="","",'Order Form'!$AG$3)</f>
        <v/>
      </c>
      <c r="K29" s="49" t="str">
        <f>IF(C29="","",'Order Form'!$AG$5)</f>
        <v/>
      </c>
      <c r="L29" s="160" t="str">
        <f>'Order Form'!V45</f>
        <v/>
      </c>
      <c r="N29" s="69" t="str">
        <f>'Order Form'!BB45</f>
        <v/>
      </c>
      <c r="O29" s="69" t="str">
        <f>'Order Form'!BC45</f>
        <v/>
      </c>
      <c r="P29" s="69" t="str">
        <f>'Order Form'!BD45</f>
        <v/>
      </c>
      <c r="Q29" s="69" t="str">
        <f>'Order Form'!BE45</f>
        <v/>
      </c>
      <c r="R29" s="69" t="str">
        <f>'Order Form'!BF45</f>
        <v/>
      </c>
      <c r="S29" s="69" t="str">
        <f>'Order Form'!BG45</f>
        <v/>
      </c>
      <c r="T29" s="69" t="str">
        <f>'Order Form'!BH45</f>
        <v/>
      </c>
      <c r="U29" s="70" t="str">
        <f>'Order Form'!BI45</f>
        <v/>
      </c>
      <c r="V29" s="70" t="str">
        <f>'Order Form'!BJ45</f>
        <v/>
      </c>
      <c r="W29" s="70" t="str">
        <f>'Order Form'!BK45</f>
        <v/>
      </c>
      <c r="X29" s="70" t="str">
        <f>'Order Form'!BL45</f>
        <v/>
      </c>
      <c r="Y29" s="69" t="str">
        <f>'Order Form'!BM45</f>
        <v/>
      </c>
      <c r="Z29" s="69" t="str">
        <f>'Order Form'!BN45</f>
        <v/>
      </c>
      <c r="AA29" s="69" t="str">
        <f>'Order Form'!BO45</f>
        <v/>
      </c>
      <c r="AB29" s="69" t="str">
        <f>'Order Form'!BP45</f>
        <v/>
      </c>
      <c r="AC29" s="69" t="str">
        <f>'Order Form'!BQ45</f>
        <v/>
      </c>
      <c r="AD29" s="69" t="str">
        <f>'Order Form'!BR45</f>
        <v/>
      </c>
      <c r="AE29" s="69" t="str">
        <f>'Order Form'!BS45</f>
        <v/>
      </c>
      <c r="AF29" s="69" t="str">
        <f>'Order Form'!BT45</f>
        <v/>
      </c>
      <c r="AG29" s="69" t="str">
        <f>'Order Form'!BU45</f>
        <v/>
      </c>
      <c r="AH29" s="69" t="str">
        <f>'Order Form'!BV45</f>
        <v/>
      </c>
      <c r="AI29" s="69" t="str">
        <f>'Order Form'!BW45</f>
        <v/>
      </c>
      <c r="AJ29" s="69" t="str">
        <f>'Order Form'!BX45</f>
        <v/>
      </c>
      <c r="AK29" s="69" t="str">
        <f>'Order Form'!BY45</f>
        <v/>
      </c>
      <c r="AL29" s="69" t="str">
        <f>'Order Form'!BZ45</f>
        <v/>
      </c>
      <c r="AM29" s="69" t="str">
        <f>'Order Form'!CA45</f>
        <v/>
      </c>
      <c r="AN29" s="69" t="str">
        <f>'Order Form'!CB45</f>
        <v/>
      </c>
      <c r="AO29" s="69" t="str">
        <f>'Order Form'!CC45</f>
        <v/>
      </c>
      <c r="AP29" s="69" t="str">
        <f>IF(B29="","",'Order Form'!CH45)</f>
        <v/>
      </c>
    </row>
    <row r="30" spans="1:42" x14ac:dyDescent="0.2">
      <c r="A30" s="47">
        <v>29</v>
      </c>
      <c r="B30" s="49" t="str">
        <f>IF('Order Form'!B46="","",'Order Form'!B46)</f>
        <v/>
      </c>
      <c r="C30" s="49" t="str">
        <f>UPPER('Order Form'!C46)</f>
        <v/>
      </c>
      <c r="D30" s="49" t="str">
        <f>UPPER(IF('Order Form'!D46="","",'Order Form'!D46))</f>
        <v/>
      </c>
      <c r="E30" s="49" t="str">
        <f>IF(C30="","",IF('Order Form'!E46="","N",'Order Form'!E46))</f>
        <v/>
      </c>
      <c r="F30" s="49" t="str">
        <f>IF(C30="","",IF('Order Form'!F46="","N",'Order Form'!F46))</f>
        <v/>
      </c>
      <c r="G30" s="49" t="str">
        <f>UPPER(IF('Order Form'!G46="","",'Order Form'!G46))</f>
        <v/>
      </c>
      <c r="H30" s="49" t="str">
        <f>UPPER(IF('Order Form'!H46="","",'Order Form'!H46))</f>
        <v/>
      </c>
      <c r="I30" s="49" t="str">
        <f>IF(B30="","",IF((AM30+AN30)=0,"",'Order Form'!$AG$7))</f>
        <v/>
      </c>
      <c r="J30" s="49" t="str">
        <f>IF(C30="","",'Order Form'!$AG$3)</f>
        <v/>
      </c>
      <c r="K30" s="49" t="str">
        <f>IF(C30="","",'Order Form'!$AG$5)</f>
        <v/>
      </c>
      <c r="L30" s="160" t="str">
        <f>'Order Form'!V46</f>
        <v/>
      </c>
      <c r="N30" s="69" t="str">
        <f>'Order Form'!BB46</f>
        <v/>
      </c>
      <c r="O30" s="69" t="str">
        <f>'Order Form'!BC46</f>
        <v/>
      </c>
      <c r="P30" s="69" t="str">
        <f>'Order Form'!BD46</f>
        <v/>
      </c>
      <c r="Q30" s="69" t="str">
        <f>'Order Form'!BE46</f>
        <v/>
      </c>
      <c r="R30" s="69" t="str">
        <f>'Order Form'!BF46</f>
        <v/>
      </c>
      <c r="S30" s="69" t="str">
        <f>'Order Form'!BG46</f>
        <v/>
      </c>
      <c r="T30" s="69" t="str">
        <f>'Order Form'!BH46</f>
        <v/>
      </c>
      <c r="U30" s="70" t="str">
        <f>'Order Form'!BI46</f>
        <v/>
      </c>
      <c r="V30" s="70" t="str">
        <f>'Order Form'!BJ46</f>
        <v/>
      </c>
      <c r="W30" s="70" t="str">
        <f>'Order Form'!BK46</f>
        <v/>
      </c>
      <c r="X30" s="70" t="str">
        <f>'Order Form'!BL46</f>
        <v/>
      </c>
      <c r="Y30" s="69" t="str">
        <f>'Order Form'!BM46</f>
        <v/>
      </c>
      <c r="Z30" s="69" t="str">
        <f>'Order Form'!BN46</f>
        <v/>
      </c>
      <c r="AA30" s="69" t="str">
        <f>'Order Form'!BO46</f>
        <v/>
      </c>
      <c r="AB30" s="69" t="str">
        <f>'Order Form'!BP46</f>
        <v/>
      </c>
      <c r="AC30" s="69" t="str">
        <f>'Order Form'!BQ46</f>
        <v/>
      </c>
      <c r="AD30" s="69" t="str">
        <f>'Order Form'!BR46</f>
        <v/>
      </c>
      <c r="AE30" s="69" t="str">
        <f>'Order Form'!BS46</f>
        <v/>
      </c>
      <c r="AF30" s="69" t="str">
        <f>'Order Form'!BT46</f>
        <v/>
      </c>
      <c r="AG30" s="69" t="str">
        <f>'Order Form'!BU46</f>
        <v/>
      </c>
      <c r="AH30" s="69" t="str">
        <f>'Order Form'!BV46</f>
        <v/>
      </c>
      <c r="AI30" s="69" t="str">
        <f>'Order Form'!BW46</f>
        <v/>
      </c>
      <c r="AJ30" s="69" t="str">
        <f>'Order Form'!BX46</f>
        <v/>
      </c>
      <c r="AK30" s="69" t="str">
        <f>'Order Form'!BY46</f>
        <v/>
      </c>
      <c r="AL30" s="69" t="str">
        <f>'Order Form'!BZ46</f>
        <v/>
      </c>
      <c r="AM30" s="69" t="str">
        <f>'Order Form'!CA46</f>
        <v/>
      </c>
      <c r="AN30" s="69" t="str">
        <f>'Order Form'!CB46</f>
        <v/>
      </c>
      <c r="AO30" s="69" t="str">
        <f>'Order Form'!CC46</f>
        <v/>
      </c>
      <c r="AP30" s="69" t="str">
        <f>IF(B30="","",'Order Form'!CH46)</f>
        <v/>
      </c>
    </row>
    <row r="31" spans="1:42" x14ac:dyDescent="0.2">
      <c r="A31" s="47">
        <v>30</v>
      </c>
      <c r="B31" s="49" t="str">
        <f>IF('Order Form'!B47="","",'Order Form'!B47)</f>
        <v/>
      </c>
      <c r="C31" s="49" t="str">
        <f>UPPER('Order Form'!C47)</f>
        <v/>
      </c>
      <c r="D31" s="49" t="str">
        <f>UPPER(IF('Order Form'!D47="","",'Order Form'!D47))</f>
        <v/>
      </c>
      <c r="E31" s="49" t="str">
        <f>IF(C31="","",IF('Order Form'!E47="","N",'Order Form'!E47))</f>
        <v/>
      </c>
      <c r="F31" s="49" t="str">
        <f>IF(C31="","",IF('Order Form'!F47="","N",'Order Form'!F47))</f>
        <v/>
      </c>
      <c r="G31" s="49" t="str">
        <f>UPPER(IF('Order Form'!G47="","",'Order Form'!G47))</f>
        <v/>
      </c>
      <c r="H31" s="49" t="str">
        <f>UPPER(IF('Order Form'!H47="","",'Order Form'!H47))</f>
        <v/>
      </c>
      <c r="I31" s="49" t="str">
        <f>IF(B31="","",IF((AM31+AN31)=0,"",'Order Form'!$AG$7))</f>
        <v/>
      </c>
      <c r="J31" s="49" t="str">
        <f>IF(C31="","",'Order Form'!$AG$3)</f>
        <v/>
      </c>
      <c r="K31" s="49" t="str">
        <f>IF(C31="","",'Order Form'!$AG$5)</f>
        <v/>
      </c>
      <c r="L31" s="160" t="str">
        <f>'Order Form'!V47</f>
        <v/>
      </c>
      <c r="N31" s="69" t="str">
        <f>'Order Form'!BB47</f>
        <v/>
      </c>
      <c r="O31" s="69" t="str">
        <f>'Order Form'!BC47</f>
        <v/>
      </c>
      <c r="P31" s="69" t="str">
        <f>'Order Form'!BD47</f>
        <v/>
      </c>
      <c r="Q31" s="69" t="str">
        <f>'Order Form'!BE47</f>
        <v/>
      </c>
      <c r="R31" s="69" t="str">
        <f>'Order Form'!BF47</f>
        <v/>
      </c>
      <c r="S31" s="69" t="str">
        <f>'Order Form'!BG47</f>
        <v/>
      </c>
      <c r="T31" s="69" t="str">
        <f>'Order Form'!BH47</f>
        <v/>
      </c>
      <c r="U31" s="70" t="str">
        <f>'Order Form'!BI47</f>
        <v/>
      </c>
      <c r="V31" s="70" t="str">
        <f>'Order Form'!BJ47</f>
        <v/>
      </c>
      <c r="W31" s="70" t="str">
        <f>'Order Form'!BK47</f>
        <v/>
      </c>
      <c r="X31" s="70" t="str">
        <f>'Order Form'!BL47</f>
        <v/>
      </c>
      <c r="Y31" s="69" t="str">
        <f>'Order Form'!BM47</f>
        <v/>
      </c>
      <c r="Z31" s="69" t="str">
        <f>'Order Form'!BN47</f>
        <v/>
      </c>
      <c r="AA31" s="69" t="str">
        <f>'Order Form'!BO47</f>
        <v/>
      </c>
      <c r="AB31" s="69" t="str">
        <f>'Order Form'!BP47</f>
        <v/>
      </c>
      <c r="AC31" s="69" t="str">
        <f>'Order Form'!BQ47</f>
        <v/>
      </c>
      <c r="AD31" s="69" t="str">
        <f>'Order Form'!BR47</f>
        <v/>
      </c>
      <c r="AE31" s="69" t="str">
        <f>'Order Form'!BS47</f>
        <v/>
      </c>
      <c r="AF31" s="69" t="str">
        <f>'Order Form'!BT47</f>
        <v/>
      </c>
      <c r="AG31" s="69" t="str">
        <f>'Order Form'!BU47</f>
        <v/>
      </c>
      <c r="AH31" s="69" t="str">
        <f>'Order Form'!BV47</f>
        <v/>
      </c>
      <c r="AI31" s="69" t="str">
        <f>'Order Form'!BW47</f>
        <v/>
      </c>
      <c r="AJ31" s="69" t="str">
        <f>'Order Form'!BX47</f>
        <v/>
      </c>
      <c r="AK31" s="69" t="str">
        <f>'Order Form'!BY47</f>
        <v/>
      </c>
      <c r="AL31" s="69" t="str">
        <f>'Order Form'!BZ47</f>
        <v/>
      </c>
      <c r="AM31" s="69" t="str">
        <f>'Order Form'!CA47</f>
        <v/>
      </c>
      <c r="AN31" s="69" t="str">
        <f>'Order Form'!CB47</f>
        <v/>
      </c>
      <c r="AO31" s="69" t="str">
        <f>'Order Form'!CC47</f>
        <v/>
      </c>
      <c r="AP31" s="69" t="str">
        <f>IF(B31="","",'Order Form'!CH47)</f>
        <v/>
      </c>
    </row>
    <row r="32" spans="1:42" x14ac:dyDescent="0.2">
      <c r="A32" s="47">
        <v>31</v>
      </c>
      <c r="B32" s="49" t="str">
        <f>IF('Order Form'!B48="","",'Order Form'!B48)</f>
        <v/>
      </c>
      <c r="C32" s="49" t="str">
        <f>UPPER('Order Form'!C48)</f>
        <v/>
      </c>
      <c r="D32" s="49" t="str">
        <f>UPPER(IF('Order Form'!D48="","",'Order Form'!D48))</f>
        <v/>
      </c>
      <c r="E32" s="49" t="str">
        <f>IF(C32="","",IF('Order Form'!E48="","N",'Order Form'!E48))</f>
        <v/>
      </c>
      <c r="F32" s="49" t="str">
        <f>IF(C32="","",IF('Order Form'!F48="","N",'Order Form'!F48))</f>
        <v/>
      </c>
      <c r="G32" s="49" t="str">
        <f>UPPER(IF('Order Form'!G48="","",'Order Form'!G48))</f>
        <v/>
      </c>
      <c r="H32" s="49" t="str">
        <f>UPPER(IF('Order Form'!H48="","",'Order Form'!H48))</f>
        <v/>
      </c>
      <c r="I32" s="49" t="str">
        <f>IF(B32="","",IF((AM32+AN32)=0,"",'Order Form'!$AG$7))</f>
        <v/>
      </c>
      <c r="J32" s="49" t="str">
        <f>IF(C32="","",'Order Form'!$AG$3)</f>
        <v/>
      </c>
      <c r="K32" s="49" t="str">
        <f>IF(C32="","",'Order Form'!$AG$5)</f>
        <v/>
      </c>
      <c r="L32" s="160" t="str">
        <f>'Order Form'!V48</f>
        <v/>
      </c>
      <c r="N32" s="69" t="str">
        <f>'Order Form'!BB48</f>
        <v/>
      </c>
      <c r="O32" s="69" t="str">
        <f>'Order Form'!BC48</f>
        <v/>
      </c>
      <c r="P32" s="69" t="str">
        <f>'Order Form'!BD48</f>
        <v/>
      </c>
      <c r="Q32" s="69" t="str">
        <f>'Order Form'!BE48</f>
        <v/>
      </c>
      <c r="R32" s="69" t="str">
        <f>'Order Form'!BF48</f>
        <v/>
      </c>
      <c r="S32" s="69" t="str">
        <f>'Order Form'!BG48</f>
        <v/>
      </c>
      <c r="T32" s="69" t="str">
        <f>'Order Form'!BH48</f>
        <v/>
      </c>
      <c r="U32" s="70" t="str">
        <f>'Order Form'!BI48</f>
        <v/>
      </c>
      <c r="V32" s="70" t="str">
        <f>'Order Form'!BJ48</f>
        <v/>
      </c>
      <c r="W32" s="70" t="str">
        <f>'Order Form'!BK48</f>
        <v/>
      </c>
      <c r="X32" s="70" t="str">
        <f>'Order Form'!BL48</f>
        <v/>
      </c>
      <c r="Y32" s="69" t="str">
        <f>'Order Form'!BM48</f>
        <v/>
      </c>
      <c r="Z32" s="69" t="str">
        <f>'Order Form'!BN48</f>
        <v/>
      </c>
      <c r="AA32" s="69" t="str">
        <f>'Order Form'!BO48</f>
        <v/>
      </c>
      <c r="AB32" s="69" t="str">
        <f>'Order Form'!BP48</f>
        <v/>
      </c>
      <c r="AC32" s="69" t="str">
        <f>'Order Form'!BQ48</f>
        <v/>
      </c>
      <c r="AD32" s="69" t="str">
        <f>'Order Form'!BR48</f>
        <v/>
      </c>
      <c r="AE32" s="69" t="str">
        <f>'Order Form'!BS48</f>
        <v/>
      </c>
      <c r="AF32" s="69" t="str">
        <f>'Order Form'!BT48</f>
        <v/>
      </c>
      <c r="AG32" s="69" t="str">
        <f>'Order Form'!BU48</f>
        <v/>
      </c>
      <c r="AH32" s="69" t="str">
        <f>'Order Form'!BV48</f>
        <v/>
      </c>
      <c r="AI32" s="69" t="str">
        <f>'Order Form'!BW48</f>
        <v/>
      </c>
      <c r="AJ32" s="69" t="str">
        <f>'Order Form'!BX48</f>
        <v/>
      </c>
      <c r="AK32" s="69" t="str">
        <f>'Order Form'!BY48</f>
        <v/>
      </c>
      <c r="AL32" s="69" t="str">
        <f>'Order Form'!BZ48</f>
        <v/>
      </c>
      <c r="AM32" s="69" t="str">
        <f>'Order Form'!CA48</f>
        <v/>
      </c>
      <c r="AN32" s="69" t="str">
        <f>'Order Form'!CB48</f>
        <v/>
      </c>
      <c r="AO32" s="69" t="str">
        <f>'Order Form'!CC48</f>
        <v/>
      </c>
      <c r="AP32" s="69" t="str">
        <f>IF(B32="","",'Order Form'!CH48)</f>
        <v/>
      </c>
    </row>
    <row r="33" spans="1:42" x14ac:dyDescent="0.2">
      <c r="A33" s="47">
        <v>32</v>
      </c>
      <c r="B33" s="49" t="str">
        <f>IF('Order Form'!B49="","",'Order Form'!B49)</f>
        <v/>
      </c>
      <c r="C33" s="49" t="str">
        <f>UPPER('Order Form'!C49)</f>
        <v/>
      </c>
      <c r="D33" s="49" t="str">
        <f>UPPER(IF('Order Form'!D49="","",'Order Form'!D49))</f>
        <v/>
      </c>
      <c r="E33" s="49" t="str">
        <f>IF(C33="","",IF('Order Form'!E49="","N",'Order Form'!E49))</f>
        <v/>
      </c>
      <c r="F33" s="49" t="str">
        <f>IF(C33="","",IF('Order Form'!F49="","N",'Order Form'!F49))</f>
        <v/>
      </c>
      <c r="G33" s="49" t="str">
        <f>UPPER(IF('Order Form'!G49="","",'Order Form'!G49))</f>
        <v/>
      </c>
      <c r="H33" s="49" t="str">
        <f>UPPER(IF('Order Form'!H49="","",'Order Form'!H49))</f>
        <v/>
      </c>
      <c r="I33" s="49" t="str">
        <f>IF(B33="","",IF((AM33+AN33)=0,"",'Order Form'!$AG$7))</f>
        <v/>
      </c>
      <c r="J33" s="49" t="str">
        <f>IF(C33="","",'Order Form'!$AG$3)</f>
        <v/>
      </c>
      <c r="K33" s="49" t="str">
        <f>IF(C33="","",'Order Form'!$AG$5)</f>
        <v/>
      </c>
      <c r="L33" s="160" t="str">
        <f>'Order Form'!V49</f>
        <v/>
      </c>
      <c r="N33" s="69" t="str">
        <f>'Order Form'!BB49</f>
        <v/>
      </c>
      <c r="O33" s="69" t="str">
        <f>'Order Form'!BC49</f>
        <v/>
      </c>
      <c r="P33" s="69" t="str">
        <f>'Order Form'!BD49</f>
        <v/>
      </c>
      <c r="Q33" s="69" t="str">
        <f>'Order Form'!BE49</f>
        <v/>
      </c>
      <c r="R33" s="69" t="str">
        <f>'Order Form'!BF49</f>
        <v/>
      </c>
      <c r="S33" s="69" t="str">
        <f>'Order Form'!BG49</f>
        <v/>
      </c>
      <c r="T33" s="69" t="str">
        <f>'Order Form'!BH49</f>
        <v/>
      </c>
      <c r="U33" s="70" t="str">
        <f>'Order Form'!BI49</f>
        <v/>
      </c>
      <c r="V33" s="70" t="str">
        <f>'Order Form'!BJ49</f>
        <v/>
      </c>
      <c r="W33" s="70" t="str">
        <f>'Order Form'!BK49</f>
        <v/>
      </c>
      <c r="X33" s="70" t="str">
        <f>'Order Form'!BL49</f>
        <v/>
      </c>
      <c r="Y33" s="69" t="str">
        <f>'Order Form'!BM49</f>
        <v/>
      </c>
      <c r="Z33" s="69" t="str">
        <f>'Order Form'!BN49</f>
        <v/>
      </c>
      <c r="AA33" s="69" t="str">
        <f>'Order Form'!BO49</f>
        <v/>
      </c>
      <c r="AB33" s="69" t="str">
        <f>'Order Form'!BP49</f>
        <v/>
      </c>
      <c r="AC33" s="69" t="str">
        <f>'Order Form'!BQ49</f>
        <v/>
      </c>
      <c r="AD33" s="69" t="str">
        <f>'Order Form'!BR49</f>
        <v/>
      </c>
      <c r="AE33" s="69" t="str">
        <f>'Order Form'!BS49</f>
        <v/>
      </c>
      <c r="AF33" s="69" t="str">
        <f>'Order Form'!BT49</f>
        <v/>
      </c>
      <c r="AG33" s="69" t="str">
        <f>'Order Form'!BU49</f>
        <v/>
      </c>
      <c r="AH33" s="69" t="str">
        <f>'Order Form'!BV49</f>
        <v/>
      </c>
      <c r="AI33" s="69" t="str">
        <f>'Order Form'!BW49</f>
        <v/>
      </c>
      <c r="AJ33" s="69" t="str">
        <f>'Order Form'!BX49</f>
        <v/>
      </c>
      <c r="AK33" s="69" t="str">
        <f>'Order Form'!BY49</f>
        <v/>
      </c>
      <c r="AL33" s="69" t="str">
        <f>'Order Form'!BZ49</f>
        <v/>
      </c>
      <c r="AM33" s="69" t="str">
        <f>'Order Form'!CA49</f>
        <v/>
      </c>
      <c r="AN33" s="69" t="str">
        <f>'Order Form'!CB49</f>
        <v/>
      </c>
      <c r="AO33" s="69" t="str">
        <f>'Order Form'!CC49</f>
        <v/>
      </c>
      <c r="AP33" s="69" t="str">
        <f>IF(B33="","",'Order Form'!CH49)</f>
        <v/>
      </c>
    </row>
    <row r="34" spans="1:42" x14ac:dyDescent="0.2">
      <c r="A34" s="47">
        <v>33</v>
      </c>
      <c r="B34" s="49" t="str">
        <f>IF('Order Form'!B50="","",'Order Form'!B50)</f>
        <v/>
      </c>
      <c r="C34" s="49" t="str">
        <f>UPPER('Order Form'!C50)</f>
        <v/>
      </c>
      <c r="D34" s="49" t="str">
        <f>UPPER(IF('Order Form'!D50="","",'Order Form'!D50))</f>
        <v/>
      </c>
      <c r="E34" s="49" t="str">
        <f>IF(C34="","",IF('Order Form'!E50="","N",'Order Form'!E50))</f>
        <v/>
      </c>
      <c r="F34" s="49" t="str">
        <f>IF(C34="","",IF('Order Form'!F50="","N",'Order Form'!F50))</f>
        <v/>
      </c>
      <c r="G34" s="49" t="str">
        <f>UPPER(IF('Order Form'!G50="","",'Order Form'!G50))</f>
        <v/>
      </c>
      <c r="H34" s="49" t="str">
        <f>UPPER(IF('Order Form'!H50="","",'Order Form'!H50))</f>
        <v/>
      </c>
      <c r="I34" s="49" t="str">
        <f>IF(B34="","",IF((AM34+AN34)=0,"",'Order Form'!$AG$7))</f>
        <v/>
      </c>
      <c r="J34" s="49" t="str">
        <f>IF(C34="","",'Order Form'!$AG$3)</f>
        <v/>
      </c>
      <c r="K34" s="49" t="str">
        <f>IF(C34="","",'Order Form'!$AG$5)</f>
        <v/>
      </c>
      <c r="L34" s="160" t="str">
        <f>'Order Form'!V50</f>
        <v/>
      </c>
      <c r="N34" s="69" t="str">
        <f>'Order Form'!BB50</f>
        <v/>
      </c>
      <c r="O34" s="69" t="str">
        <f>'Order Form'!BC50</f>
        <v/>
      </c>
      <c r="P34" s="69" t="str">
        <f>'Order Form'!BD50</f>
        <v/>
      </c>
      <c r="Q34" s="69" t="str">
        <f>'Order Form'!BE50</f>
        <v/>
      </c>
      <c r="R34" s="69" t="str">
        <f>'Order Form'!BF50</f>
        <v/>
      </c>
      <c r="S34" s="69" t="str">
        <f>'Order Form'!BG50</f>
        <v/>
      </c>
      <c r="T34" s="69" t="str">
        <f>'Order Form'!BH50</f>
        <v/>
      </c>
      <c r="U34" s="70" t="str">
        <f>'Order Form'!BI50</f>
        <v/>
      </c>
      <c r="V34" s="70" t="str">
        <f>'Order Form'!BJ50</f>
        <v/>
      </c>
      <c r="W34" s="70" t="str">
        <f>'Order Form'!BK50</f>
        <v/>
      </c>
      <c r="X34" s="70" t="str">
        <f>'Order Form'!BL50</f>
        <v/>
      </c>
      <c r="Y34" s="69" t="str">
        <f>'Order Form'!BM50</f>
        <v/>
      </c>
      <c r="Z34" s="69" t="str">
        <f>'Order Form'!BN50</f>
        <v/>
      </c>
      <c r="AA34" s="69" t="str">
        <f>'Order Form'!BO50</f>
        <v/>
      </c>
      <c r="AB34" s="69" t="str">
        <f>'Order Form'!BP50</f>
        <v/>
      </c>
      <c r="AC34" s="69" t="str">
        <f>'Order Form'!BQ50</f>
        <v/>
      </c>
      <c r="AD34" s="69" t="str">
        <f>'Order Form'!BR50</f>
        <v/>
      </c>
      <c r="AE34" s="69" t="str">
        <f>'Order Form'!BS50</f>
        <v/>
      </c>
      <c r="AF34" s="69" t="str">
        <f>'Order Form'!BT50</f>
        <v/>
      </c>
      <c r="AG34" s="69" t="str">
        <f>'Order Form'!BU50</f>
        <v/>
      </c>
      <c r="AH34" s="69" t="str">
        <f>'Order Form'!BV50</f>
        <v/>
      </c>
      <c r="AI34" s="69" t="str">
        <f>'Order Form'!BW50</f>
        <v/>
      </c>
      <c r="AJ34" s="69" t="str">
        <f>'Order Form'!BX50</f>
        <v/>
      </c>
      <c r="AK34" s="69" t="str">
        <f>'Order Form'!BY50</f>
        <v/>
      </c>
      <c r="AL34" s="69" t="str">
        <f>'Order Form'!BZ50</f>
        <v/>
      </c>
      <c r="AM34" s="69" t="str">
        <f>'Order Form'!CA50</f>
        <v/>
      </c>
      <c r="AN34" s="69" t="str">
        <f>'Order Form'!CB50</f>
        <v/>
      </c>
      <c r="AO34" s="69" t="str">
        <f>'Order Form'!CC50</f>
        <v/>
      </c>
      <c r="AP34" s="69" t="str">
        <f>IF(B34="","",'Order Form'!CH50)</f>
        <v/>
      </c>
    </row>
    <row r="35" spans="1:42" x14ac:dyDescent="0.2">
      <c r="A35" s="47">
        <v>34</v>
      </c>
      <c r="B35" s="49" t="str">
        <f>IF('Order Form'!B51="","",'Order Form'!B51)</f>
        <v/>
      </c>
      <c r="C35" s="49" t="str">
        <f>UPPER('Order Form'!C51)</f>
        <v/>
      </c>
      <c r="D35" s="49" t="str">
        <f>UPPER(IF('Order Form'!D51="","",'Order Form'!D51))</f>
        <v/>
      </c>
      <c r="E35" s="49" t="str">
        <f>IF(C35="","",IF('Order Form'!E51="","N",'Order Form'!E51))</f>
        <v/>
      </c>
      <c r="F35" s="49" t="str">
        <f>IF(C35="","",IF('Order Form'!F51="","N",'Order Form'!F51))</f>
        <v/>
      </c>
      <c r="G35" s="49" t="str">
        <f>UPPER(IF('Order Form'!G51="","",'Order Form'!G51))</f>
        <v/>
      </c>
      <c r="H35" s="49" t="str">
        <f>UPPER(IF('Order Form'!H51="","",'Order Form'!H51))</f>
        <v/>
      </c>
      <c r="I35" s="49" t="str">
        <f>IF(B35="","",IF((AM35+AN35)=0,"",'Order Form'!$AG$7))</f>
        <v/>
      </c>
      <c r="J35" s="49" t="str">
        <f>IF(C35="","",'Order Form'!$AG$3)</f>
        <v/>
      </c>
      <c r="K35" s="49" t="str">
        <f>IF(C35="","",'Order Form'!$AG$5)</f>
        <v/>
      </c>
      <c r="L35" s="160" t="str">
        <f>'Order Form'!V51</f>
        <v/>
      </c>
      <c r="N35" s="69" t="str">
        <f>'Order Form'!BB51</f>
        <v/>
      </c>
      <c r="O35" s="69" t="str">
        <f>'Order Form'!BC51</f>
        <v/>
      </c>
      <c r="P35" s="69" t="str">
        <f>'Order Form'!BD51</f>
        <v/>
      </c>
      <c r="Q35" s="69" t="str">
        <f>'Order Form'!BE51</f>
        <v/>
      </c>
      <c r="R35" s="69" t="str">
        <f>'Order Form'!BF51</f>
        <v/>
      </c>
      <c r="S35" s="69" t="str">
        <f>'Order Form'!BG51</f>
        <v/>
      </c>
      <c r="T35" s="69" t="str">
        <f>'Order Form'!BH51</f>
        <v/>
      </c>
      <c r="U35" s="70" t="str">
        <f>'Order Form'!BI51</f>
        <v/>
      </c>
      <c r="V35" s="70" t="str">
        <f>'Order Form'!BJ51</f>
        <v/>
      </c>
      <c r="W35" s="70" t="str">
        <f>'Order Form'!BK51</f>
        <v/>
      </c>
      <c r="X35" s="70" t="str">
        <f>'Order Form'!BL51</f>
        <v/>
      </c>
      <c r="Y35" s="69" t="str">
        <f>'Order Form'!BM51</f>
        <v/>
      </c>
      <c r="Z35" s="69" t="str">
        <f>'Order Form'!BN51</f>
        <v/>
      </c>
      <c r="AA35" s="69" t="str">
        <f>'Order Form'!BO51</f>
        <v/>
      </c>
      <c r="AB35" s="69" t="str">
        <f>'Order Form'!BP51</f>
        <v/>
      </c>
      <c r="AC35" s="69" t="str">
        <f>'Order Form'!BQ51</f>
        <v/>
      </c>
      <c r="AD35" s="69" t="str">
        <f>'Order Form'!BR51</f>
        <v/>
      </c>
      <c r="AE35" s="69" t="str">
        <f>'Order Form'!BS51</f>
        <v/>
      </c>
      <c r="AF35" s="69" t="str">
        <f>'Order Form'!BT51</f>
        <v/>
      </c>
      <c r="AG35" s="69" t="str">
        <f>'Order Form'!BU51</f>
        <v/>
      </c>
      <c r="AH35" s="69" t="str">
        <f>'Order Form'!BV51</f>
        <v/>
      </c>
      <c r="AI35" s="69" t="str">
        <f>'Order Form'!BW51</f>
        <v/>
      </c>
      <c r="AJ35" s="69" t="str">
        <f>'Order Form'!BX51</f>
        <v/>
      </c>
      <c r="AK35" s="69" t="str">
        <f>'Order Form'!BY51</f>
        <v/>
      </c>
      <c r="AL35" s="69" t="str">
        <f>'Order Form'!BZ51</f>
        <v/>
      </c>
      <c r="AM35" s="69" t="str">
        <f>'Order Form'!CA51</f>
        <v/>
      </c>
      <c r="AN35" s="69" t="str">
        <f>'Order Form'!CB51</f>
        <v/>
      </c>
      <c r="AO35" s="69" t="str">
        <f>'Order Form'!CC51</f>
        <v/>
      </c>
      <c r="AP35" s="69" t="str">
        <f>IF(B35="","",'Order Form'!CH51)</f>
        <v/>
      </c>
    </row>
    <row r="36" spans="1:42" x14ac:dyDescent="0.2">
      <c r="A36" s="47">
        <v>35</v>
      </c>
      <c r="B36" s="49" t="str">
        <f>IF('Order Form'!B52="","",'Order Form'!B52)</f>
        <v/>
      </c>
      <c r="C36" s="49" t="str">
        <f>UPPER('Order Form'!C52)</f>
        <v/>
      </c>
      <c r="D36" s="49" t="str">
        <f>UPPER(IF('Order Form'!D52="","",'Order Form'!D52))</f>
        <v/>
      </c>
      <c r="E36" s="49" t="str">
        <f>IF(C36="","",IF('Order Form'!E52="","N",'Order Form'!E52))</f>
        <v/>
      </c>
      <c r="F36" s="49" t="str">
        <f>IF(C36="","",IF('Order Form'!F52="","N",'Order Form'!F52))</f>
        <v/>
      </c>
      <c r="G36" s="49" t="str">
        <f>UPPER(IF('Order Form'!G52="","",'Order Form'!G52))</f>
        <v/>
      </c>
      <c r="H36" s="49" t="str">
        <f>UPPER(IF('Order Form'!H52="","",'Order Form'!H52))</f>
        <v/>
      </c>
      <c r="I36" s="49" t="str">
        <f>IF(B36="","",IF((AM36+AN36)=0,"",'Order Form'!$AG$7))</f>
        <v/>
      </c>
      <c r="J36" s="49" t="str">
        <f>IF(C36="","",'Order Form'!$AG$3)</f>
        <v/>
      </c>
      <c r="K36" s="49" t="str">
        <f>IF(C36="","",'Order Form'!$AG$5)</f>
        <v/>
      </c>
      <c r="L36" s="160" t="str">
        <f>'Order Form'!V52</f>
        <v/>
      </c>
      <c r="N36" s="69" t="str">
        <f>'Order Form'!BB52</f>
        <v/>
      </c>
      <c r="O36" s="69" t="str">
        <f>'Order Form'!BC52</f>
        <v/>
      </c>
      <c r="P36" s="69" t="str">
        <f>'Order Form'!BD52</f>
        <v/>
      </c>
      <c r="Q36" s="69" t="str">
        <f>'Order Form'!BE52</f>
        <v/>
      </c>
      <c r="R36" s="69" t="str">
        <f>'Order Form'!BF52</f>
        <v/>
      </c>
      <c r="S36" s="69" t="str">
        <f>'Order Form'!BG52</f>
        <v/>
      </c>
      <c r="T36" s="69" t="str">
        <f>'Order Form'!BH52</f>
        <v/>
      </c>
      <c r="U36" s="70" t="str">
        <f>'Order Form'!BI52</f>
        <v/>
      </c>
      <c r="V36" s="70" t="str">
        <f>'Order Form'!BJ52</f>
        <v/>
      </c>
      <c r="W36" s="70" t="str">
        <f>'Order Form'!BK52</f>
        <v/>
      </c>
      <c r="X36" s="70" t="str">
        <f>'Order Form'!BL52</f>
        <v/>
      </c>
      <c r="Y36" s="69" t="str">
        <f>'Order Form'!BM52</f>
        <v/>
      </c>
      <c r="Z36" s="69" t="str">
        <f>'Order Form'!BN52</f>
        <v/>
      </c>
      <c r="AA36" s="69" t="str">
        <f>'Order Form'!BO52</f>
        <v/>
      </c>
      <c r="AB36" s="69" t="str">
        <f>'Order Form'!BP52</f>
        <v/>
      </c>
      <c r="AC36" s="69" t="str">
        <f>'Order Form'!BQ52</f>
        <v/>
      </c>
      <c r="AD36" s="69" t="str">
        <f>'Order Form'!BR52</f>
        <v/>
      </c>
      <c r="AE36" s="69" t="str">
        <f>'Order Form'!BS52</f>
        <v/>
      </c>
      <c r="AF36" s="69" t="str">
        <f>'Order Form'!BT52</f>
        <v/>
      </c>
      <c r="AG36" s="69" t="str">
        <f>'Order Form'!BU52</f>
        <v/>
      </c>
      <c r="AH36" s="69" t="str">
        <f>'Order Form'!BV52</f>
        <v/>
      </c>
      <c r="AI36" s="69" t="str">
        <f>'Order Form'!BW52</f>
        <v/>
      </c>
      <c r="AJ36" s="69" t="str">
        <f>'Order Form'!BX52</f>
        <v/>
      </c>
      <c r="AK36" s="69" t="str">
        <f>'Order Form'!BY52</f>
        <v/>
      </c>
      <c r="AL36" s="69" t="str">
        <f>'Order Form'!BZ52</f>
        <v/>
      </c>
      <c r="AM36" s="69" t="str">
        <f>'Order Form'!CA52</f>
        <v/>
      </c>
      <c r="AN36" s="69" t="str">
        <f>'Order Form'!CB52</f>
        <v/>
      </c>
      <c r="AO36" s="69" t="str">
        <f>'Order Form'!CC52</f>
        <v/>
      </c>
      <c r="AP36" s="69" t="str">
        <f>IF(B36="","",'Order Form'!CH52)</f>
        <v/>
      </c>
    </row>
    <row r="37" spans="1:42" x14ac:dyDescent="0.2">
      <c r="A37" s="47">
        <v>36</v>
      </c>
      <c r="B37" s="49" t="str">
        <f>IF('Order Form'!B53="","",'Order Form'!B53)</f>
        <v/>
      </c>
      <c r="C37" s="49" t="str">
        <f>UPPER('Order Form'!C53)</f>
        <v/>
      </c>
      <c r="D37" s="49" t="str">
        <f>UPPER(IF('Order Form'!D53="","",'Order Form'!D53))</f>
        <v/>
      </c>
      <c r="E37" s="49" t="str">
        <f>IF(C37="","",IF('Order Form'!E53="","N",'Order Form'!E53))</f>
        <v/>
      </c>
      <c r="F37" s="49" t="str">
        <f>IF(C37="","",IF('Order Form'!F53="","N",'Order Form'!F53))</f>
        <v/>
      </c>
      <c r="G37" s="49" t="str">
        <f>UPPER(IF('Order Form'!G53="","",'Order Form'!G53))</f>
        <v/>
      </c>
      <c r="H37" s="49" t="str">
        <f>UPPER(IF('Order Form'!H53="","",'Order Form'!H53))</f>
        <v/>
      </c>
      <c r="I37" s="49" t="str">
        <f>IF(B37="","",IF((AM37+AN37)=0,"",'Order Form'!$AG$7))</f>
        <v/>
      </c>
      <c r="J37" s="49" t="str">
        <f>IF(C37="","",'Order Form'!$AG$3)</f>
        <v/>
      </c>
      <c r="K37" s="49" t="str">
        <f>IF(C37="","",'Order Form'!$AG$5)</f>
        <v/>
      </c>
      <c r="L37" s="160" t="str">
        <f>'Order Form'!V53</f>
        <v/>
      </c>
      <c r="N37" s="69" t="str">
        <f>'Order Form'!BB53</f>
        <v/>
      </c>
      <c r="O37" s="69" t="str">
        <f>'Order Form'!BC53</f>
        <v/>
      </c>
      <c r="P37" s="69" t="str">
        <f>'Order Form'!BD53</f>
        <v/>
      </c>
      <c r="Q37" s="69" t="str">
        <f>'Order Form'!BE53</f>
        <v/>
      </c>
      <c r="R37" s="69" t="str">
        <f>'Order Form'!BF53</f>
        <v/>
      </c>
      <c r="S37" s="69" t="str">
        <f>'Order Form'!BG53</f>
        <v/>
      </c>
      <c r="T37" s="69" t="str">
        <f>'Order Form'!BH53</f>
        <v/>
      </c>
      <c r="U37" s="70" t="str">
        <f>'Order Form'!BI53</f>
        <v/>
      </c>
      <c r="V37" s="70" t="str">
        <f>'Order Form'!BJ53</f>
        <v/>
      </c>
      <c r="W37" s="70" t="str">
        <f>'Order Form'!BK53</f>
        <v/>
      </c>
      <c r="X37" s="70" t="str">
        <f>'Order Form'!BL53</f>
        <v/>
      </c>
      <c r="Y37" s="69" t="str">
        <f>'Order Form'!BM53</f>
        <v/>
      </c>
      <c r="Z37" s="69" t="str">
        <f>'Order Form'!BN53</f>
        <v/>
      </c>
      <c r="AA37" s="69" t="str">
        <f>'Order Form'!BO53</f>
        <v/>
      </c>
      <c r="AB37" s="69" t="str">
        <f>'Order Form'!BP53</f>
        <v/>
      </c>
      <c r="AC37" s="69" t="str">
        <f>'Order Form'!BQ53</f>
        <v/>
      </c>
      <c r="AD37" s="69" t="str">
        <f>'Order Form'!BR53</f>
        <v/>
      </c>
      <c r="AE37" s="69" t="str">
        <f>'Order Form'!BS53</f>
        <v/>
      </c>
      <c r="AF37" s="69" t="str">
        <f>'Order Form'!BT53</f>
        <v/>
      </c>
      <c r="AG37" s="69" t="str">
        <f>'Order Form'!BU53</f>
        <v/>
      </c>
      <c r="AH37" s="69" t="str">
        <f>'Order Form'!BV53</f>
        <v/>
      </c>
      <c r="AI37" s="69" t="str">
        <f>'Order Form'!BW53</f>
        <v/>
      </c>
      <c r="AJ37" s="69" t="str">
        <f>'Order Form'!BX53</f>
        <v/>
      </c>
      <c r="AK37" s="69" t="str">
        <f>'Order Form'!BY53</f>
        <v/>
      </c>
      <c r="AL37" s="69" t="str">
        <f>'Order Form'!BZ53</f>
        <v/>
      </c>
      <c r="AM37" s="69" t="str">
        <f>'Order Form'!CA53</f>
        <v/>
      </c>
      <c r="AN37" s="69" t="str">
        <f>'Order Form'!CB53</f>
        <v/>
      </c>
      <c r="AO37" s="69" t="str">
        <f>'Order Form'!CC53</f>
        <v/>
      </c>
      <c r="AP37" s="69" t="str">
        <f>IF(B37="","",'Order Form'!CH53)</f>
        <v/>
      </c>
    </row>
    <row r="38" spans="1:42" x14ac:dyDescent="0.2">
      <c r="A38" s="47">
        <v>37</v>
      </c>
      <c r="B38" s="49" t="str">
        <f>IF('Order Form'!B54="","",'Order Form'!B54)</f>
        <v/>
      </c>
      <c r="C38" s="49" t="str">
        <f>UPPER('Order Form'!C54)</f>
        <v/>
      </c>
      <c r="D38" s="49" t="str">
        <f>UPPER(IF('Order Form'!D54="","",'Order Form'!D54))</f>
        <v/>
      </c>
      <c r="E38" s="49" t="str">
        <f>IF(C38="","",IF('Order Form'!E54="","N",'Order Form'!E54))</f>
        <v/>
      </c>
      <c r="F38" s="49" t="str">
        <f>IF(C38="","",IF('Order Form'!F54="","N",'Order Form'!F54))</f>
        <v/>
      </c>
      <c r="G38" s="49" t="str">
        <f>UPPER(IF('Order Form'!G54="","",'Order Form'!G54))</f>
        <v/>
      </c>
      <c r="H38" s="49" t="str">
        <f>UPPER(IF('Order Form'!H54="","",'Order Form'!H54))</f>
        <v/>
      </c>
      <c r="I38" s="49" t="str">
        <f>IF(B38="","",IF((AM38+AN38)=0,"",'Order Form'!$AG$7))</f>
        <v/>
      </c>
      <c r="J38" s="49" t="str">
        <f>IF(C38="","",'Order Form'!$AG$3)</f>
        <v/>
      </c>
      <c r="K38" s="49" t="str">
        <f>IF(C38="","",'Order Form'!$AG$5)</f>
        <v/>
      </c>
      <c r="L38" s="160" t="str">
        <f>'Order Form'!V54</f>
        <v/>
      </c>
      <c r="N38" s="69" t="str">
        <f>'Order Form'!BB54</f>
        <v/>
      </c>
      <c r="O38" s="69" t="str">
        <f>'Order Form'!BC54</f>
        <v/>
      </c>
      <c r="P38" s="69" t="str">
        <f>'Order Form'!BD54</f>
        <v/>
      </c>
      <c r="Q38" s="69" t="str">
        <f>'Order Form'!BE54</f>
        <v/>
      </c>
      <c r="R38" s="69" t="str">
        <f>'Order Form'!BF54</f>
        <v/>
      </c>
      <c r="S38" s="69" t="str">
        <f>'Order Form'!BG54</f>
        <v/>
      </c>
      <c r="T38" s="69" t="str">
        <f>'Order Form'!BH54</f>
        <v/>
      </c>
      <c r="U38" s="70" t="str">
        <f>'Order Form'!BI54</f>
        <v/>
      </c>
      <c r="V38" s="70" t="str">
        <f>'Order Form'!BJ54</f>
        <v/>
      </c>
      <c r="W38" s="70" t="str">
        <f>'Order Form'!BK54</f>
        <v/>
      </c>
      <c r="X38" s="70" t="str">
        <f>'Order Form'!BL54</f>
        <v/>
      </c>
      <c r="Y38" s="69" t="str">
        <f>'Order Form'!BM54</f>
        <v/>
      </c>
      <c r="Z38" s="69" t="str">
        <f>'Order Form'!BN54</f>
        <v/>
      </c>
      <c r="AA38" s="69" t="str">
        <f>'Order Form'!BO54</f>
        <v/>
      </c>
      <c r="AB38" s="69" t="str">
        <f>'Order Form'!BP54</f>
        <v/>
      </c>
      <c r="AC38" s="69" t="str">
        <f>'Order Form'!BQ54</f>
        <v/>
      </c>
      <c r="AD38" s="69" t="str">
        <f>'Order Form'!BR54</f>
        <v/>
      </c>
      <c r="AE38" s="69" t="str">
        <f>'Order Form'!BS54</f>
        <v/>
      </c>
      <c r="AF38" s="69" t="str">
        <f>'Order Form'!BT54</f>
        <v/>
      </c>
      <c r="AG38" s="69" t="str">
        <f>'Order Form'!BU54</f>
        <v/>
      </c>
      <c r="AH38" s="69" t="str">
        <f>'Order Form'!BV54</f>
        <v/>
      </c>
      <c r="AI38" s="69" t="str">
        <f>'Order Form'!BW54</f>
        <v/>
      </c>
      <c r="AJ38" s="69" t="str">
        <f>'Order Form'!BX54</f>
        <v/>
      </c>
      <c r="AK38" s="69" t="str">
        <f>'Order Form'!BY54</f>
        <v/>
      </c>
      <c r="AL38" s="69" t="str">
        <f>'Order Form'!BZ54</f>
        <v/>
      </c>
      <c r="AM38" s="69" t="str">
        <f>'Order Form'!CA54</f>
        <v/>
      </c>
      <c r="AN38" s="69" t="str">
        <f>'Order Form'!CB54</f>
        <v/>
      </c>
      <c r="AO38" s="69" t="str">
        <f>'Order Form'!CC54</f>
        <v/>
      </c>
      <c r="AP38" s="69" t="str">
        <f>IF(B38="","",'Order Form'!CH54)</f>
        <v/>
      </c>
    </row>
    <row r="39" spans="1:42" x14ac:dyDescent="0.2">
      <c r="A39" s="47">
        <v>38</v>
      </c>
      <c r="B39" s="49" t="str">
        <f>IF('Order Form'!B55="","",'Order Form'!B55)</f>
        <v/>
      </c>
      <c r="C39" s="49" t="str">
        <f>UPPER('Order Form'!C55)</f>
        <v/>
      </c>
      <c r="D39" s="49" t="str">
        <f>UPPER(IF('Order Form'!D55="","",'Order Form'!D55))</f>
        <v/>
      </c>
      <c r="E39" s="49" t="str">
        <f>IF(C39="","",IF('Order Form'!E55="","N",'Order Form'!E55))</f>
        <v/>
      </c>
      <c r="F39" s="49" t="str">
        <f>IF(C39="","",IF('Order Form'!F55="","N",'Order Form'!F55))</f>
        <v/>
      </c>
      <c r="G39" s="49" t="str">
        <f>UPPER(IF('Order Form'!G55="","",'Order Form'!G55))</f>
        <v/>
      </c>
      <c r="H39" s="49" t="str">
        <f>UPPER(IF('Order Form'!H55="","",'Order Form'!H55))</f>
        <v/>
      </c>
      <c r="I39" s="49" t="str">
        <f>IF(B39="","",IF((AM39+AN39)=0,"",'Order Form'!$AG$7))</f>
        <v/>
      </c>
      <c r="J39" s="49" t="str">
        <f>IF(C39="","",'Order Form'!$AG$3)</f>
        <v/>
      </c>
      <c r="K39" s="49" t="str">
        <f>IF(C39="","",'Order Form'!$AG$5)</f>
        <v/>
      </c>
      <c r="L39" s="160" t="str">
        <f>'Order Form'!V55</f>
        <v/>
      </c>
      <c r="N39" s="69" t="str">
        <f>'Order Form'!BB55</f>
        <v/>
      </c>
      <c r="O39" s="69" t="str">
        <f>'Order Form'!BC55</f>
        <v/>
      </c>
      <c r="P39" s="69" t="str">
        <f>'Order Form'!BD55</f>
        <v/>
      </c>
      <c r="Q39" s="69" t="str">
        <f>'Order Form'!BE55</f>
        <v/>
      </c>
      <c r="R39" s="69" t="str">
        <f>'Order Form'!BF55</f>
        <v/>
      </c>
      <c r="S39" s="69" t="str">
        <f>'Order Form'!BG55</f>
        <v/>
      </c>
      <c r="T39" s="69" t="str">
        <f>'Order Form'!BH55</f>
        <v/>
      </c>
      <c r="U39" s="70" t="str">
        <f>'Order Form'!BI55</f>
        <v/>
      </c>
      <c r="V39" s="70" t="str">
        <f>'Order Form'!BJ55</f>
        <v/>
      </c>
      <c r="W39" s="70" t="str">
        <f>'Order Form'!BK55</f>
        <v/>
      </c>
      <c r="X39" s="70" t="str">
        <f>'Order Form'!BL55</f>
        <v/>
      </c>
      <c r="Y39" s="69" t="str">
        <f>'Order Form'!BM55</f>
        <v/>
      </c>
      <c r="Z39" s="69" t="str">
        <f>'Order Form'!BN55</f>
        <v/>
      </c>
      <c r="AA39" s="69" t="str">
        <f>'Order Form'!BO55</f>
        <v/>
      </c>
      <c r="AB39" s="69" t="str">
        <f>'Order Form'!BP55</f>
        <v/>
      </c>
      <c r="AC39" s="69" t="str">
        <f>'Order Form'!BQ55</f>
        <v/>
      </c>
      <c r="AD39" s="69" t="str">
        <f>'Order Form'!BR55</f>
        <v/>
      </c>
      <c r="AE39" s="69" t="str">
        <f>'Order Form'!BS55</f>
        <v/>
      </c>
      <c r="AF39" s="69" t="str">
        <f>'Order Form'!BT55</f>
        <v/>
      </c>
      <c r="AG39" s="69" t="str">
        <f>'Order Form'!BU55</f>
        <v/>
      </c>
      <c r="AH39" s="69" t="str">
        <f>'Order Form'!BV55</f>
        <v/>
      </c>
      <c r="AI39" s="69" t="str">
        <f>'Order Form'!BW55</f>
        <v/>
      </c>
      <c r="AJ39" s="69" t="str">
        <f>'Order Form'!BX55</f>
        <v/>
      </c>
      <c r="AK39" s="69" t="str">
        <f>'Order Form'!BY55</f>
        <v/>
      </c>
      <c r="AL39" s="69" t="str">
        <f>'Order Form'!BZ55</f>
        <v/>
      </c>
      <c r="AM39" s="69" t="str">
        <f>'Order Form'!CA55</f>
        <v/>
      </c>
      <c r="AN39" s="69" t="str">
        <f>'Order Form'!CB55</f>
        <v/>
      </c>
      <c r="AO39" s="69" t="str">
        <f>'Order Form'!CC55</f>
        <v/>
      </c>
      <c r="AP39" s="69" t="str">
        <f>IF(B39="","",'Order Form'!CH55)</f>
        <v/>
      </c>
    </row>
    <row r="40" spans="1:42" x14ac:dyDescent="0.2">
      <c r="A40" s="47">
        <v>39</v>
      </c>
      <c r="B40" s="49" t="str">
        <f>IF('Order Form'!B56="","",'Order Form'!B56)</f>
        <v/>
      </c>
      <c r="C40" s="49" t="str">
        <f>UPPER('Order Form'!C56)</f>
        <v/>
      </c>
      <c r="D40" s="49" t="str">
        <f>UPPER(IF('Order Form'!D56="","",'Order Form'!D56))</f>
        <v/>
      </c>
      <c r="E40" s="49" t="str">
        <f>IF(C40="","",IF('Order Form'!E56="","N",'Order Form'!E56))</f>
        <v/>
      </c>
      <c r="F40" s="49" t="str">
        <f>IF(C40="","",IF('Order Form'!F56="","N",'Order Form'!F56))</f>
        <v/>
      </c>
      <c r="G40" s="49" t="str">
        <f>UPPER(IF('Order Form'!G56="","",'Order Form'!G56))</f>
        <v/>
      </c>
      <c r="H40" s="49" t="str">
        <f>UPPER(IF('Order Form'!H56="","",'Order Form'!H56))</f>
        <v/>
      </c>
      <c r="I40" s="49" t="str">
        <f>IF(B40="","",IF((AM40+AN40)=0,"",'Order Form'!$AG$7))</f>
        <v/>
      </c>
      <c r="J40" s="49" t="str">
        <f>IF(C40="","",'Order Form'!$AG$3)</f>
        <v/>
      </c>
      <c r="K40" s="49" t="str">
        <f>IF(C40="","",'Order Form'!$AG$5)</f>
        <v/>
      </c>
      <c r="L40" s="160" t="str">
        <f>'Order Form'!V56</f>
        <v/>
      </c>
      <c r="N40" s="69" t="str">
        <f>'Order Form'!BB56</f>
        <v/>
      </c>
      <c r="O40" s="69" t="str">
        <f>'Order Form'!BC56</f>
        <v/>
      </c>
      <c r="P40" s="69" t="str">
        <f>'Order Form'!BD56</f>
        <v/>
      </c>
      <c r="Q40" s="69" t="str">
        <f>'Order Form'!BE56</f>
        <v/>
      </c>
      <c r="R40" s="69" t="str">
        <f>'Order Form'!BF56</f>
        <v/>
      </c>
      <c r="S40" s="69" t="str">
        <f>'Order Form'!BG56</f>
        <v/>
      </c>
      <c r="T40" s="69" t="str">
        <f>'Order Form'!BH56</f>
        <v/>
      </c>
      <c r="U40" s="70" t="str">
        <f>'Order Form'!BI56</f>
        <v/>
      </c>
      <c r="V40" s="70" t="str">
        <f>'Order Form'!BJ56</f>
        <v/>
      </c>
      <c r="W40" s="70" t="str">
        <f>'Order Form'!BK56</f>
        <v/>
      </c>
      <c r="X40" s="70" t="str">
        <f>'Order Form'!BL56</f>
        <v/>
      </c>
      <c r="Y40" s="69" t="str">
        <f>'Order Form'!BM56</f>
        <v/>
      </c>
      <c r="Z40" s="69" t="str">
        <f>'Order Form'!BN56</f>
        <v/>
      </c>
      <c r="AA40" s="69" t="str">
        <f>'Order Form'!BO56</f>
        <v/>
      </c>
      <c r="AB40" s="69" t="str">
        <f>'Order Form'!BP56</f>
        <v/>
      </c>
      <c r="AC40" s="69" t="str">
        <f>'Order Form'!BQ56</f>
        <v/>
      </c>
      <c r="AD40" s="69" t="str">
        <f>'Order Form'!BR56</f>
        <v/>
      </c>
      <c r="AE40" s="69" t="str">
        <f>'Order Form'!BS56</f>
        <v/>
      </c>
      <c r="AF40" s="69" t="str">
        <f>'Order Form'!BT56</f>
        <v/>
      </c>
      <c r="AG40" s="69" t="str">
        <f>'Order Form'!BU56</f>
        <v/>
      </c>
      <c r="AH40" s="69" t="str">
        <f>'Order Form'!BV56</f>
        <v/>
      </c>
      <c r="AI40" s="69" t="str">
        <f>'Order Form'!BW56</f>
        <v/>
      </c>
      <c r="AJ40" s="69" t="str">
        <f>'Order Form'!BX56</f>
        <v/>
      </c>
      <c r="AK40" s="69" t="str">
        <f>'Order Form'!BY56</f>
        <v/>
      </c>
      <c r="AL40" s="69" t="str">
        <f>'Order Form'!BZ56</f>
        <v/>
      </c>
      <c r="AM40" s="69" t="str">
        <f>'Order Form'!CA56</f>
        <v/>
      </c>
      <c r="AN40" s="69" t="str">
        <f>'Order Form'!CB56</f>
        <v/>
      </c>
      <c r="AO40" s="69" t="str">
        <f>'Order Form'!CC56</f>
        <v/>
      </c>
      <c r="AP40" s="69" t="str">
        <f>IF(B40="","",'Order Form'!CH56)</f>
        <v/>
      </c>
    </row>
    <row r="41" spans="1:42" x14ac:dyDescent="0.2">
      <c r="A41" s="47">
        <v>40</v>
      </c>
      <c r="B41" s="49" t="str">
        <f>IF('Order Form'!B57="","",'Order Form'!B57)</f>
        <v/>
      </c>
      <c r="C41" s="49" t="str">
        <f>UPPER('Order Form'!C57)</f>
        <v/>
      </c>
      <c r="D41" s="49" t="str">
        <f>UPPER(IF('Order Form'!D57="","",'Order Form'!D57))</f>
        <v/>
      </c>
      <c r="E41" s="49" t="str">
        <f>IF(C41="","",IF('Order Form'!E57="","N",'Order Form'!E57))</f>
        <v/>
      </c>
      <c r="F41" s="49" t="str">
        <f>IF(C41="","",IF('Order Form'!F57="","N",'Order Form'!F57))</f>
        <v/>
      </c>
      <c r="G41" s="49" t="str">
        <f>UPPER(IF('Order Form'!G57="","",'Order Form'!G57))</f>
        <v/>
      </c>
      <c r="H41" s="49" t="str">
        <f>UPPER(IF('Order Form'!H57="","",'Order Form'!H57))</f>
        <v/>
      </c>
      <c r="I41" s="49" t="str">
        <f>IF(B41="","",IF((AM41+AN41)=0,"",'Order Form'!$AG$7))</f>
        <v/>
      </c>
      <c r="J41" s="49" t="str">
        <f>IF(C41="","",'Order Form'!$AG$3)</f>
        <v/>
      </c>
      <c r="K41" s="49" t="str">
        <f>IF(C41="","",'Order Form'!$AG$5)</f>
        <v/>
      </c>
      <c r="L41" s="160" t="str">
        <f>'Order Form'!V57</f>
        <v/>
      </c>
      <c r="N41" s="69" t="str">
        <f>'Order Form'!BB57</f>
        <v/>
      </c>
      <c r="O41" s="69" t="str">
        <f>'Order Form'!BC57</f>
        <v/>
      </c>
      <c r="P41" s="69" t="str">
        <f>'Order Form'!BD57</f>
        <v/>
      </c>
      <c r="Q41" s="69" t="str">
        <f>'Order Form'!BE57</f>
        <v/>
      </c>
      <c r="R41" s="69" t="str">
        <f>'Order Form'!BF57</f>
        <v/>
      </c>
      <c r="S41" s="69" t="str">
        <f>'Order Form'!BG57</f>
        <v/>
      </c>
      <c r="T41" s="69" t="str">
        <f>'Order Form'!BH57</f>
        <v/>
      </c>
      <c r="U41" s="70" t="str">
        <f>'Order Form'!BI57</f>
        <v/>
      </c>
      <c r="V41" s="70" t="str">
        <f>'Order Form'!BJ57</f>
        <v/>
      </c>
      <c r="W41" s="70" t="str">
        <f>'Order Form'!BK57</f>
        <v/>
      </c>
      <c r="X41" s="70" t="str">
        <f>'Order Form'!BL57</f>
        <v/>
      </c>
      <c r="Y41" s="69" t="str">
        <f>'Order Form'!BM57</f>
        <v/>
      </c>
      <c r="Z41" s="69" t="str">
        <f>'Order Form'!BN57</f>
        <v/>
      </c>
      <c r="AA41" s="69" t="str">
        <f>'Order Form'!BO57</f>
        <v/>
      </c>
      <c r="AB41" s="69" t="str">
        <f>'Order Form'!BP57</f>
        <v/>
      </c>
      <c r="AC41" s="69" t="str">
        <f>'Order Form'!BQ57</f>
        <v/>
      </c>
      <c r="AD41" s="69" t="str">
        <f>'Order Form'!BR57</f>
        <v/>
      </c>
      <c r="AE41" s="69" t="str">
        <f>'Order Form'!BS57</f>
        <v/>
      </c>
      <c r="AF41" s="69" t="str">
        <f>'Order Form'!BT57</f>
        <v/>
      </c>
      <c r="AG41" s="69" t="str">
        <f>'Order Form'!BU57</f>
        <v/>
      </c>
      <c r="AH41" s="69" t="str">
        <f>'Order Form'!BV57</f>
        <v/>
      </c>
      <c r="AI41" s="69" t="str">
        <f>'Order Form'!BW57</f>
        <v/>
      </c>
      <c r="AJ41" s="69" t="str">
        <f>'Order Form'!BX57</f>
        <v/>
      </c>
      <c r="AK41" s="69" t="str">
        <f>'Order Form'!BY57</f>
        <v/>
      </c>
      <c r="AL41" s="69" t="str">
        <f>'Order Form'!BZ57</f>
        <v/>
      </c>
      <c r="AM41" s="69" t="str">
        <f>'Order Form'!CA57</f>
        <v/>
      </c>
      <c r="AN41" s="69" t="str">
        <f>'Order Form'!CB57</f>
        <v/>
      </c>
      <c r="AO41" s="69" t="str">
        <f>'Order Form'!CC57</f>
        <v/>
      </c>
      <c r="AP41" s="69" t="str">
        <f>IF(B41="","",'Order Form'!CH57)</f>
        <v/>
      </c>
    </row>
    <row r="42" spans="1:42" x14ac:dyDescent="0.2">
      <c r="A42" s="47">
        <v>41</v>
      </c>
      <c r="B42" s="49" t="str">
        <f>IF('Order Form'!B58="","",'Order Form'!B58)</f>
        <v/>
      </c>
      <c r="C42" s="49" t="str">
        <f>UPPER('Order Form'!C58)</f>
        <v/>
      </c>
      <c r="D42" s="49" t="str">
        <f>UPPER(IF('Order Form'!D58="","",'Order Form'!D58))</f>
        <v/>
      </c>
      <c r="E42" s="49" t="str">
        <f>IF(C42="","",IF('Order Form'!E58="","N",'Order Form'!E58))</f>
        <v/>
      </c>
      <c r="F42" s="49" t="str">
        <f>IF(C42="","",IF('Order Form'!F58="","N",'Order Form'!F58))</f>
        <v/>
      </c>
      <c r="G42" s="49" t="str">
        <f>UPPER(IF('Order Form'!G58="","",'Order Form'!G58))</f>
        <v/>
      </c>
      <c r="H42" s="49" t="str">
        <f>UPPER(IF('Order Form'!H58="","",'Order Form'!H58))</f>
        <v/>
      </c>
      <c r="I42" s="49" t="str">
        <f>IF(B42="","",IF((AM42+AN42)=0,"",'Order Form'!$AG$7))</f>
        <v/>
      </c>
      <c r="J42" s="49" t="str">
        <f>IF(C42="","",'Order Form'!$AG$3)</f>
        <v/>
      </c>
      <c r="K42" s="49" t="str">
        <f>IF(C42="","",'Order Form'!$AG$5)</f>
        <v/>
      </c>
      <c r="L42" s="160" t="str">
        <f>'Order Form'!V58</f>
        <v/>
      </c>
      <c r="N42" s="69" t="str">
        <f>'Order Form'!BB58</f>
        <v/>
      </c>
      <c r="O42" s="69" t="str">
        <f>'Order Form'!BC58</f>
        <v/>
      </c>
      <c r="P42" s="69" t="str">
        <f>'Order Form'!BD58</f>
        <v/>
      </c>
      <c r="Q42" s="69" t="str">
        <f>'Order Form'!BE58</f>
        <v/>
      </c>
      <c r="R42" s="69" t="str">
        <f>'Order Form'!BF58</f>
        <v/>
      </c>
      <c r="S42" s="69" t="str">
        <f>'Order Form'!BG58</f>
        <v/>
      </c>
      <c r="T42" s="69" t="str">
        <f>'Order Form'!BH58</f>
        <v/>
      </c>
      <c r="U42" s="70" t="str">
        <f>'Order Form'!BI58</f>
        <v/>
      </c>
      <c r="V42" s="70" t="str">
        <f>'Order Form'!BJ58</f>
        <v/>
      </c>
      <c r="W42" s="70" t="str">
        <f>'Order Form'!BK58</f>
        <v/>
      </c>
      <c r="X42" s="70" t="str">
        <f>'Order Form'!BL58</f>
        <v/>
      </c>
      <c r="Y42" s="69" t="str">
        <f>'Order Form'!BM58</f>
        <v/>
      </c>
      <c r="Z42" s="69" t="str">
        <f>'Order Form'!BN58</f>
        <v/>
      </c>
      <c r="AA42" s="69" t="str">
        <f>'Order Form'!BO58</f>
        <v/>
      </c>
      <c r="AB42" s="69" t="str">
        <f>'Order Form'!BP58</f>
        <v/>
      </c>
      <c r="AC42" s="69" t="str">
        <f>'Order Form'!BQ58</f>
        <v/>
      </c>
      <c r="AD42" s="69" t="str">
        <f>'Order Form'!BR58</f>
        <v/>
      </c>
      <c r="AE42" s="69" t="str">
        <f>'Order Form'!BS58</f>
        <v/>
      </c>
      <c r="AF42" s="69" t="str">
        <f>'Order Form'!BT58</f>
        <v/>
      </c>
      <c r="AG42" s="69" t="str">
        <f>'Order Form'!BU58</f>
        <v/>
      </c>
      <c r="AH42" s="69" t="str">
        <f>'Order Form'!BV58</f>
        <v/>
      </c>
      <c r="AI42" s="69" t="str">
        <f>'Order Form'!BW58</f>
        <v/>
      </c>
      <c r="AJ42" s="69" t="str">
        <f>'Order Form'!BX58</f>
        <v/>
      </c>
      <c r="AK42" s="69" t="str">
        <f>'Order Form'!BY58</f>
        <v/>
      </c>
      <c r="AL42" s="69" t="str">
        <f>'Order Form'!BZ58</f>
        <v/>
      </c>
      <c r="AM42" s="69" t="str">
        <f>'Order Form'!CA58</f>
        <v/>
      </c>
      <c r="AN42" s="69" t="str">
        <f>'Order Form'!CB58</f>
        <v/>
      </c>
      <c r="AO42" s="69" t="str">
        <f>'Order Form'!CC58</f>
        <v/>
      </c>
      <c r="AP42" s="69" t="str">
        <f>IF(B42="","",'Order Form'!CH58)</f>
        <v/>
      </c>
    </row>
    <row r="43" spans="1:42" x14ac:dyDescent="0.2">
      <c r="A43" s="47">
        <v>42</v>
      </c>
      <c r="B43" s="49" t="str">
        <f>IF('Order Form'!B59="","",'Order Form'!B59)</f>
        <v/>
      </c>
      <c r="C43" s="49" t="str">
        <f>UPPER('Order Form'!C59)</f>
        <v/>
      </c>
      <c r="D43" s="49" t="str">
        <f>UPPER(IF('Order Form'!D59="","",'Order Form'!D59))</f>
        <v/>
      </c>
      <c r="E43" s="49" t="str">
        <f>IF(C43="","",IF('Order Form'!E59="","N",'Order Form'!E59))</f>
        <v/>
      </c>
      <c r="F43" s="49" t="str">
        <f>IF(C43="","",IF('Order Form'!F59="","N",'Order Form'!F59))</f>
        <v/>
      </c>
      <c r="G43" s="49" t="str">
        <f>UPPER(IF('Order Form'!G59="","",'Order Form'!G59))</f>
        <v/>
      </c>
      <c r="H43" s="49" t="str">
        <f>UPPER(IF('Order Form'!H59="","",'Order Form'!H59))</f>
        <v/>
      </c>
      <c r="I43" s="49" t="str">
        <f>IF(B43="","",IF((AM43+AN43)=0,"",'Order Form'!$AG$7))</f>
        <v/>
      </c>
      <c r="J43" s="49" t="str">
        <f>IF(C43="","",'Order Form'!$AG$3)</f>
        <v/>
      </c>
      <c r="K43" s="49" t="str">
        <f>IF(C43="","",'Order Form'!$AG$5)</f>
        <v/>
      </c>
      <c r="L43" s="160" t="str">
        <f>'Order Form'!V59</f>
        <v/>
      </c>
      <c r="N43" s="69" t="str">
        <f>'Order Form'!BB59</f>
        <v/>
      </c>
      <c r="O43" s="69" t="str">
        <f>'Order Form'!BC59</f>
        <v/>
      </c>
      <c r="P43" s="69" t="str">
        <f>'Order Form'!BD59</f>
        <v/>
      </c>
      <c r="Q43" s="69" t="str">
        <f>'Order Form'!BE59</f>
        <v/>
      </c>
      <c r="R43" s="69" t="str">
        <f>'Order Form'!BF59</f>
        <v/>
      </c>
      <c r="S43" s="69" t="str">
        <f>'Order Form'!BG59</f>
        <v/>
      </c>
      <c r="T43" s="69" t="str">
        <f>'Order Form'!BH59</f>
        <v/>
      </c>
      <c r="U43" s="70" t="str">
        <f>'Order Form'!BI59</f>
        <v/>
      </c>
      <c r="V43" s="70" t="str">
        <f>'Order Form'!BJ59</f>
        <v/>
      </c>
      <c r="W43" s="70" t="str">
        <f>'Order Form'!BK59</f>
        <v/>
      </c>
      <c r="X43" s="70" t="str">
        <f>'Order Form'!BL59</f>
        <v/>
      </c>
      <c r="Y43" s="69" t="str">
        <f>'Order Form'!BM59</f>
        <v/>
      </c>
      <c r="Z43" s="69" t="str">
        <f>'Order Form'!BN59</f>
        <v/>
      </c>
      <c r="AA43" s="69" t="str">
        <f>'Order Form'!BO59</f>
        <v/>
      </c>
      <c r="AB43" s="69" t="str">
        <f>'Order Form'!BP59</f>
        <v/>
      </c>
      <c r="AC43" s="69" t="str">
        <f>'Order Form'!BQ59</f>
        <v/>
      </c>
      <c r="AD43" s="69" t="str">
        <f>'Order Form'!BR59</f>
        <v/>
      </c>
      <c r="AE43" s="69" t="str">
        <f>'Order Form'!BS59</f>
        <v/>
      </c>
      <c r="AF43" s="69" t="str">
        <f>'Order Form'!BT59</f>
        <v/>
      </c>
      <c r="AG43" s="69" t="str">
        <f>'Order Form'!BU59</f>
        <v/>
      </c>
      <c r="AH43" s="69" t="str">
        <f>'Order Form'!BV59</f>
        <v/>
      </c>
      <c r="AI43" s="69" t="str">
        <f>'Order Form'!BW59</f>
        <v/>
      </c>
      <c r="AJ43" s="69" t="str">
        <f>'Order Form'!BX59</f>
        <v/>
      </c>
      <c r="AK43" s="69" t="str">
        <f>'Order Form'!BY59</f>
        <v/>
      </c>
      <c r="AL43" s="69" t="str">
        <f>'Order Form'!BZ59</f>
        <v/>
      </c>
      <c r="AM43" s="69" t="str">
        <f>'Order Form'!CA59</f>
        <v/>
      </c>
      <c r="AN43" s="69" t="str">
        <f>'Order Form'!CB59</f>
        <v/>
      </c>
      <c r="AO43" s="69" t="str">
        <f>'Order Form'!CC59</f>
        <v/>
      </c>
      <c r="AP43" s="69" t="str">
        <f>IF(B43="","",'Order Form'!CH59)</f>
        <v/>
      </c>
    </row>
    <row r="44" spans="1:42" x14ac:dyDescent="0.2">
      <c r="A44" s="47">
        <v>43</v>
      </c>
      <c r="B44" s="49" t="str">
        <f>IF('Order Form'!B60="","",'Order Form'!B60)</f>
        <v/>
      </c>
      <c r="C44" s="49" t="str">
        <f>UPPER('Order Form'!C60)</f>
        <v/>
      </c>
      <c r="D44" s="49" t="str">
        <f>UPPER(IF('Order Form'!D60="","",'Order Form'!D60))</f>
        <v/>
      </c>
      <c r="E44" s="49" t="str">
        <f>IF(C44="","",IF('Order Form'!E60="","N",'Order Form'!E60))</f>
        <v/>
      </c>
      <c r="F44" s="49" t="str">
        <f>IF(C44="","",IF('Order Form'!F60="","N",'Order Form'!F60))</f>
        <v/>
      </c>
      <c r="G44" s="49" t="str">
        <f>UPPER(IF('Order Form'!G60="","",'Order Form'!G60))</f>
        <v/>
      </c>
      <c r="H44" s="49" t="str">
        <f>UPPER(IF('Order Form'!H60="","",'Order Form'!H60))</f>
        <v/>
      </c>
      <c r="I44" s="49" t="str">
        <f>IF(B44="","",IF((AM44+AN44)=0,"",'Order Form'!$AG$7))</f>
        <v/>
      </c>
      <c r="J44" s="49" t="str">
        <f>IF(C44="","",'Order Form'!$AG$3)</f>
        <v/>
      </c>
      <c r="K44" s="49" t="str">
        <f>IF(C44="","",'Order Form'!$AG$5)</f>
        <v/>
      </c>
      <c r="L44" s="160" t="str">
        <f>'Order Form'!V60</f>
        <v/>
      </c>
      <c r="N44" s="69" t="str">
        <f>'Order Form'!BB60</f>
        <v/>
      </c>
      <c r="O44" s="69" t="str">
        <f>'Order Form'!BC60</f>
        <v/>
      </c>
      <c r="P44" s="69" t="str">
        <f>'Order Form'!BD60</f>
        <v/>
      </c>
      <c r="Q44" s="69" t="str">
        <f>'Order Form'!BE60</f>
        <v/>
      </c>
      <c r="R44" s="69" t="str">
        <f>'Order Form'!BF60</f>
        <v/>
      </c>
      <c r="S44" s="69" t="str">
        <f>'Order Form'!BG60</f>
        <v/>
      </c>
      <c r="T44" s="69" t="str">
        <f>'Order Form'!BH60</f>
        <v/>
      </c>
      <c r="U44" s="70" t="str">
        <f>'Order Form'!BI60</f>
        <v/>
      </c>
      <c r="V44" s="70" t="str">
        <f>'Order Form'!BJ60</f>
        <v/>
      </c>
      <c r="W44" s="70" t="str">
        <f>'Order Form'!BK60</f>
        <v/>
      </c>
      <c r="X44" s="70" t="str">
        <f>'Order Form'!BL60</f>
        <v/>
      </c>
      <c r="Y44" s="69" t="str">
        <f>'Order Form'!BM60</f>
        <v/>
      </c>
      <c r="Z44" s="69" t="str">
        <f>'Order Form'!BN60</f>
        <v/>
      </c>
      <c r="AA44" s="69" t="str">
        <f>'Order Form'!BO60</f>
        <v/>
      </c>
      <c r="AB44" s="69" t="str">
        <f>'Order Form'!BP60</f>
        <v/>
      </c>
      <c r="AC44" s="69" t="str">
        <f>'Order Form'!BQ60</f>
        <v/>
      </c>
      <c r="AD44" s="69" t="str">
        <f>'Order Form'!BR60</f>
        <v/>
      </c>
      <c r="AE44" s="69" t="str">
        <f>'Order Form'!BS60</f>
        <v/>
      </c>
      <c r="AF44" s="69" t="str">
        <f>'Order Form'!BT60</f>
        <v/>
      </c>
      <c r="AG44" s="69" t="str">
        <f>'Order Form'!BU60</f>
        <v/>
      </c>
      <c r="AH44" s="69" t="str">
        <f>'Order Form'!BV60</f>
        <v/>
      </c>
      <c r="AI44" s="69" t="str">
        <f>'Order Form'!BW60</f>
        <v/>
      </c>
      <c r="AJ44" s="69" t="str">
        <f>'Order Form'!BX60</f>
        <v/>
      </c>
      <c r="AK44" s="69" t="str">
        <f>'Order Form'!BY60</f>
        <v/>
      </c>
      <c r="AL44" s="69" t="str">
        <f>'Order Form'!BZ60</f>
        <v/>
      </c>
      <c r="AM44" s="69" t="str">
        <f>'Order Form'!CA60</f>
        <v/>
      </c>
      <c r="AN44" s="69" t="str">
        <f>'Order Form'!CB60</f>
        <v/>
      </c>
      <c r="AO44" s="69" t="str">
        <f>'Order Form'!CC60</f>
        <v/>
      </c>
      <c r="AP44" s="69" t="str">
        <f>IF(B44="","",'Order Form'!CH60)</f>
        <v/>
      </c>
    </row>
    <row r="45" spans="1:42" x14ac:dyDescent="0.2">
      <c r="A45" s="47">
        <v>44</v>
      </c>
      <c r="B45" s="49" t="str">
        <f>IF('Order Form'!B61="","",'Order Form'!B61)</f>
        <v/>
      </c>
      <c r="C45" s="49" t="str">
        <f>UPPER('Order Form'!C61)</f>
        <v/>
      </c>
      <c r="D45" s="49" t="str">
        <f>UPPER(IF('Order Form'!D61="","",'Order Form'!D61))</f>
        <v/>
      </c>
      <c r="E45" s="49" t="str">
        <f>IF(C45="","",IF('Order Form'!E61="","N",'Order Form'!E61))</f>
        <v/>
      </c>
      <c r="F45" s="49" t="str">
        <f>IF(C45="","",IF('Order Form'!F61="","N",'Order Form'!F61))</f>
        <v/>
      </c>
      <c r="G45" s="49" t="str">
        <f>UPPER(IF('Order Form'!G61="","",'Order Form'!G61))</f>
        <v/>
      </c>
      <c r="H45" s="49" t="str">
        <f>UPPER(IF('Order Form'!H61="","",'Order Form'!H61))</f>
        <v/>
      </c>
      <c r="I45" s="49" t="str">
        <f>IF(B45="","",IF((AM45+AN45)=0,"",'Order Form'!$AG$7))</f>
        <v/>
      </c>
      <c r="J45" s="49" t="str">
        <f>IF(C45="","",'Order Form'!$AG$3)</f>
        <v/>
      </c>
      <c r="K45" s="49" t="str">
        <f>IF(C45="","",'Order Form'!$AG$5)</f>
        <v/>
      </c>
      <c r="L45" s="160" t="str">
        <f>'Order Form'!V61</f>
        <v/>
      </c>
      <c r="N45" s="69" t="str">
        <f>'Order Form'!BB61</f>
        <v/>
      </c>
      <c r="O45" s="69" t="str">
        <f>'Order Form'!BC61</f>
        <v/>
      </c>
      <c r="P45" s="69" t="str">
        <f>'Order Form'!BD61</f>
        <v/>
      </c>
      <c r="Q45" s="69" t="str">
        <f>'Order Form'!BE61</f>
        <v/>
      </c>
      <c r="R45" s="69" t="str">
        <f>'Order Form'!BF61</f>
        <v/>
      </c>
      <c r="S45" s="69" t="str">
        <f>'Order Form'!BG61</f>
        <v/>
      </c>
      <c r="T45" s="69" t="str">
        <f>'Order Form'!BH61</f>
        <v/>
      </c>
      <c r="U45" s="70" t="str">
        <f>'Order Form'!BI61</f>
        <v/>
      </c>
      <c r="V45" s="70" t="str">
        <f>'Order Form'!BJ61</f>
        <v/>
      </c>
      <c r="W45" s="70" t="str">
        <f>'Order Form'!BK61</f>
        <v/>
      </c>
      <c r="X45" s="70" t="str">
        <f>'Order Form'!BL61</f>
        <v/>
      </c>
      <c r="Y45" s="69" t="str">
        <f>'Order Form'!BM61</f>
        <v/>
      </c>
      <c r="Z45" s="69" t="str">
        <f>'Order Form'!BN61</f>
        <v/>
      </c>
      <c r="AA45" s="69" t="str">
        <f>'Order Form'!BO61</f>
        <v/>
      </c>
      <c r="AB45" s="69" t="str">
        <f>'Order Form'!BP61</f>
        <v/>
      </c>
      <c r="AC45" s="69" t="str">
        <f>'Order Form'!BQ61</f>
        <v/>
      </c>
      <c r="AD45" s="69" t="str">
        <f>'Order Form'!BR61</f>
        <v/>
      </c>
      <c r="AE45" s="69" t="str">
        <f>'Order Form'!BS61</f>
        <v/>
      </c>
      <c r="AF45" s="69" t="str">
        <f>'Order Form'!BT61</f>
        <v/>
      </c>
      <c r="AG45" s="69" t="str">
        <f>'Order Form'!BU61</f>
        <v/>
      </c>
      <c r="AH45" s="69" t="str">
        <f>'Order Form'!BV61</f>
        <v/>
      </c>
      <c r="AI45" s="69" t="str">
        <f>'Order Form'!BW61</f>
        <v/>
      </c>
      <c r="AJ45" s="69" t="str">
        <f>'Order Form'!BX61</f>
        <v/>
      </c>
      <c r="AK45" s="69" t="str">
        <f>'Order Form'!BY61</f>
        <v/>
      </c>
      <c r="AL45" s="69" t="str">
        <f>'Order Form'!BZ61</f>
        <v/>
      </c>
      <c r="AM45" s="69" t="str">
        <f>'Order Form'!CA61</f>
        <v/>
      </c>
      <c r="AN45" s="69" t="str">
        <f>'Order Form'!CB61</f>
        <v/>
      </c>
      <c r="AO45" s="69" t="str">
        <f>'Order Form'!CC61</f>
        <v/>
      </c>
      <c r="AP45" s="69" t="str">
        <f>IF(B45="","",'Order Form'!CH61)</f>
        <v/>
      </c>
    </row>
    <row r="46" spans="1:42" x14ac:dyDescent="0.2">
      <c r="A46" s="47">
        <v>45</v>
      </c>
      <c r="B46" s="49" t="str">
        <f>IF('Order Form'!B62="","",'Order Form'!B62)</f>
        <v/>
      </c>
      <c r="C46" s="49" t="str">
        <f>UPPER('Order Form'!C62)</f>
        <v/>
      </c>
      <c r="D46" s="49" t="str">
        <f>UPPER(IF('Order Form'!D62="","",'Order Form'!D62))</f>
        <v/>
      </c>
      <c r="E46" s="49" t="str">
        <f>IF(C46="","",IF('Order Form'!E62="","N",'Order Form'!E62))</f>
        <v/>
      </c>
      <c r="F46" s="49" t="str">
        <f>IF(C46="","",IF('Order Form'!F62="","N",'Order Form'!F62))</f>
        <v/>
      </c>
      <c r="G46" s="49" t="str">
        <f>UPPER(IF('Order Form'!G62="","",'Order Form'!G62))</f>
        <v/>
      </c>
      <c r="H46" s="49" t="str">
        <f>UPPER(IF('Order Form'!H62="","",'Order Form'!H62))</f>
        <v/>
      </c>
      <c r="I46" s="49" t="str">
        <f>IF(B46="","",IF((AM46+AN46)=0,"",'Order Form'!$AG$7))</f>
        <v/>
      </c>
      <c r="J46" s="49" t="str">
        <f>IF(C46="","",'Order Form'!$AG$3)</f>
        <v/>
      </c>
      <c r="K46" s="49" t="str">
        <f>IF(C46="","",'Order Form'!$AG$5)</f>
        <v/>
      </c>
      <c r="L46" s="160" t="str">
        <f>'Order Form'!V62</f>
        <v/>
      </c>
      <c r="N46" s="69" t="str">
        <f>'Order Form'!BB62</f>
        <v/>
      </c>
      <c r="O46" s="69" t="str">
        <f>'Order Form'!BC62</f>
        <v/>
      </c>
      <c r="P46" s="69" t="str">
        <f>'Order Form'!BD62</f>
        <v/>
      </c>
      <c r="Q46" s="69" t="str">
        <f>'Order Form'!BE62</f>
        <v/>
      </c>
      <c r="R46" s="69" t="str">
        <f>'Order Form'!BF62</f>
        <v/>
      </c>
      <c r="S46" s="69" t="str">
        <f>'Order Form'!BG62</f>
        <v/>
      </c>
      <c r="T46" s="69" t="str">
        <f>'Order Form'!BH62</f>
        <v/>
      </c>
      <c r="U46" s="70" t="str">
        <f>'Order Form'!BI62</f>
        <v/>
      </c>
      <c r="V46" s="70" t="str">
        <f>'Order Form'!BJ62</f>
        <v/>
      </c>
      <c r="W46" s="70" t="str">
        <f>'Order Form'!BK62</f>
        <v/>
      </c>
      <c r="X46" s="70" t="str">
        <f>'Order Form'!BL62</f>
        <v/>
      </c>
      <c r="Y46" s="69" t="str">
        <f>'Order Form'!BM62</f>
        <v/>
      </c>
      <c r="Z46" s="69" t="str">
        <f>'Order Form'!BN62</f>
        <v/>
      </c>
      <c r="AA46" s="69" t="str">
        <f>'Order Form'!BO62</f>
        <v/>
      </c>
      <c r="AB46" s="69" t="str">
        <f>'Order Form'!BP62</f>
        <v/>
      </c>
      <c r="AC46" s="69" t="str">
        <f>'Order Form'!BQ62</f>
        <v/>
      </c>
      <c r="AD46" s="69" t="str">
        <f>'Order Form'!BR62</f>
        <v/>
      </c>
      <c r="AE46" s="69" t="str">
        <f>'Order Form'!BS62</f>
        <v/>
      </c>
      <c r="AF46" s="69" t="str">
        <f>'Order Form'!BT62</f>
        <v/>
      </c>
      <c r="AG46" s="69" t="str">
        <f>'Order Form'!BU62</f>
        <v/>
      </c>
      <c r="AH46" s="69" t="str">
        <f>'Order Form'!BV62</f>
        <v/>
      </c>
      <c r="AI46" s="69" t="str">
        <f>'Order Form'!BW62</f>
        <v/>
      </c>
      <c r="AJ46" s="69" t="str">
        <f>'Order Form'!BX62</f>
        <v/>
      </c>
      <c r="AK46" s="69" t="str">
        <f>'Order Form'!BY62</f>
        <v/>
      </c>
      <c r="AL46" s="69" t="str">
        <f>'Order Form'!BZ62</f>
        <v/>
      </c>
      <c r="AM46" s="69" t="str">
        <f>'Order Form'!CA62</f>
        <v/>
      </c>
      <c r="AN46" s="69" t="str">
        <f>'Order Form'!CB62</f>
        <v/>
      </c>
      <c r="AO46" s="69" t="str">
        <f>'Order Form'!CC62</f>
        <v/>
      </c>
      <c r="AP46" s="69" t="str">
        <f>IF(B46="","",'Order Form'!CH62)</f>
        <v/>
      </c>
    </row>
    <row r="47" spans="1:42" x14ac:dyDescent="0.2">
      <c r="A47" s="47">
        <v>46</v>
      </c>
      <c r="B47" s="49" t="str">
        <f>IF('Order Form'!B63="","",'Order Form'!B63)</f>
        <v/>
      </c>
      <c r="C47" s="49" t="str">
        <f>UPPER('Order Form'!C63)</f>
        <v/>
      </c>
      <c r="D47" s="49" t="str">
        <f>UPPER(IF('Order Form'!D63="","",'Order Form'!D63))</f>
        <v/>
      </c>
      <c r="E47" s="49" t="str">
        <f>IF(C47="","",IF('Order Form'!E63="","N",'Order Form'!E63))</f>
        <v/>
      </c>
      <c r="F47" s="49" t="str">
        <f>IF(C47="","",IF('Order Form'!F63="","N",'Order Form'!F63))</f>
        <v/>
      </c>
      <c r="G47" s="49" t="str">
        <f>UPPER(IF('Order Form'!G63="","",'Order Form'!G63))</f>
        <v/>
      </c>
      <c r="H47" s="49" t="str">
        <f>UPPER(IF('Order Form'!H63="","",'Order Form'!H63))</f>
        <v/>
      </c>
      <c r="I47" s="49" t="str">
        <f>IF(B47="","",IF((AM47+AN47)=0,"",'Order Form'!$AG$7))</f>
        <v/>
      </c>
      <c r="J47" s="49" t="str">
        <f>IF(C47="","",'Order Form'!$AG$3)</f>
        <v/>
      </c>
      <c r="K47" s="49" t="str">
        <f>IF(C47="","",'Order Form'!$AG$5)</f>
        <v/>
      </c>
      <c r="L47" s="160" t="str">
        <f>'Order Form'!V63</f>
        <v/>
      </c>
      <c r="N47" s="69" t="str">
        <f>'Order Form'!BB63</f>
        <v/>
      </c>
      <c r="O47" s="69" t="str">
        <f>'Order Form'!BC63</f>
        <v/>
      </c>
      <c r="P47" s="69" t="str">
        <f>'Order Form'!BD63</f>
        <v/>
      </c>
      <c r="Q47" s="69" t="str">
        <f>'Order Form'!BE63</f>
        <v/>
      </c>
      <c r="R47" s="69" t="str">
        <f>'Order Form'!BF63</f>
        <v/>
      </c>
      <c r="S47" s="69" t="str">
        <f>'Order Form'!BG63</f>
        <v/>
      </c>
      <c r="T47" s="69" t="str">
        <f>'Order Form'!BH63</f>
        <v/>
      </c>
      <c r="U47" s="70" t="str">
        <f>'Order Form'!BI63</f>
        <v/>
      </c>
      <c r="V47" s="70" t="str">
        <f>'Order Form'!BJ63</f>
        <v/>
      </c>
      <c r="W47" s="70" t="str">
        <f>'Order Form'!BK63</f>
        <v/>
      </c>
      <c r="X47" s="70" t="str">
        <f>'Order Form'!BL63</f>
        <v/>
      </c>
      <c r="Y47" s="69" t="str">
        <f>'Order Form'!BM63</f>
        <v/>
      </c>
      <c r="Z47" s="69" t="str">
        <f>'Order Form'!BN63</f>
        <v/>
      </c>
      <c r="AA47" s="69" t="str">
        <f>'Order Form'!BO63</f>
        <v/>
      </c>
      <c r="AB47" s="69" t="str">
        <f>'Order Form'!BP63</f>
        <v/>
      </c>
      <c r="AC47" s="69" t="str">
        <f>'Order Form'!BQ63</f>
        <v/>
      </c>
      <c r="AD47" s="69" t="str">
        <f>'Order Form'!BR63</f>
        <v/>
      </c>
      <c r="AE47" s="69" t="str">
        <f>'Order Form'!BS63</f>
        <v/>
      </c>
      <c r="AF47" s="69" t="str">
        <f>'Order Form'!BT63</f>
        <v/>
      </c>
      <c r="AG47" s="69" t="str">
        <f>'Order Form'!BU63</f>
        <v/>
      </c>
      <c r="AH47" s="69" t="str">
        <f>'Order Form'!BV63</f>
        <v/>
      </c>
      <c r="AI47" s="69" t="str">
        <f>'Order Form'!BW63</f>
        <v/>
      </c>
      <c r="AJ47" s="69" t="str">
        <f>'Order Form'!BX63</f>
        <v/>
      </c>
      <c r="AK47" s="69" t="str">
        <f>'Order Form'!BY63</f>
        <v/>
      </c>
      <c r="AL47" s="69" t="str">
        <f>'Order Form'!BZ63</f>
        <v/>
      </c>
      <c r="AM47" s="69" t="str">
        <f>'Order Form'!CA63</f>
        <v/>
      </c>
      <c r="AN47" s="69" t="str">
        <f>'Order Form'!CB63</f>
        <v/>
      </c>
      <c r="AO47" s="69" t="str">
        <f>'Order Form'!CC63</f>
        <v/>
      </c>
      <c r="AP47" s="69" t="str">
        <f>IF(B47="","",'Order Form'!CH63)</f>
        <v/>
      </c>
    </row>
    <row r="48" spans="1:42" x14ac:dyDescent="0.2">
      <c r="A48" s="47">
        <v>47</v>
      </c>
      <c r="B48" s="49" t="str">
        <f>IF('Order Form'!B64="","",'Order Form'!B64)</f>
        <v/>
      </c>
      <c r="C48" s="49" t="str">
        <f>UPPER('Order Form'!C64)</f>
        <v/>
      </c>
      <c r="D48" s="49" t="str">
        <f>UPPER(IF('Order Form'!D64="","",'Order Form'!D64))</f>
        <v/>
      </c>
      <c r="E48" s="49" t="str">
        <f>IF(C48="","",IF('Order Form'!E64="","N",'Order Form'!E64))</f>
        <v/>
      </c>
      <c r="F48" s="49" t="str">
        <f>IF(C48="","",IF('Order Form'!F64="","N",'Order Form'!F64))</f>
        <v/>
      </c>
      <c r="G48" s="49" t="str">
        <f>UPPER(IF('Order Form'!G64="","",'Order Form'!G64))</f>
        <v/>
      </c>
      <c r="H48" s="49" t="str">
        <f>UPPER(IF('Order Form'!H64="","",'Order Form'!H64))</f>
        <v/>
      </c>
      <c r="I48" s="49" t="str">
        <f>IF(B48="","",IF((AM48+AN48)=0,"",'Order Form'!$AG$7))</f>
        <v/>
      </c>
      <c r="J48" s="49" t="str">
        <f>IF(C48="","",'Order Form'!$AG$3)</f>
        <v/>
      </c>
      <c r="K48" s="49" t="str">
        <f>IF(C48="","",'Order Form'!$AG$5)</f>
        <v/>
      </c>
      <c r="L48" s="160" t="str">
        <f>'Order Form'!V64</f>
        <v/>
      </c>
      <c r="N48" s="69" t="str">
        <f>'Order Form'!BB64</f>
        <v/>
      </c>
      <c r="O48" s="69" t="str">
        <f>'Order Form'!BC64</f>
        <v/>
      </c>
      <c r="P48" s="69" t="str">
        <f>'Order Form'!BD64</f>
        <v/>
      </c>
      <c r="Q48" s="69" t="str">
        <f>'Order Form'!BE64</f>
        <v/>
      </c>
      <c r="R48" s="69" t="str">
        <f>'Order Form'!BF64</f>
        <v/>
      </c>
      <c r="S48" s="69" t="str">
        <f>'Order Form'!BG64</f>
        <v/>
      </c>
      <c r="T48" s="69" t="str">
        <f>'Order Form'!BH64</f>
        <v/>
      </c>
      <c r="U48" s="70" t="str">
        <f>'Order Form'!BI64</f>
        <v/>
      </c>
      <c r="V48" s="70" t="str">
        <f>'Order Form'!BJ64</f>
        <v/>
      </c>
      <c r="W48" s="70" t="str">
        <f>'Order Form'!BK64</f>
        <v/>
      </c>
      <c r="X48" s="70" t="str">
        <f>'Order Form'!BL64</f>
        <v/>
      </c>
      <c r="Y48" s="69" t="str">
        <f>'Order Form'!BM64</f>
        <v/>
      </c>
      <c r="Z48" s="69" t="str">
        <f>'Order Form'!BN64</f>
        <v/>
      </c>
      <c r="AA48" s="69" t="str">
        <f>'Order Form'!BO64</f>
        <v/>
      </c>
      <c r="AB48" s="69" t="str">
        <f>'Order Form'!BP64</f>
        <v/>
      </c>
      <c r="AC48" s="69" t="str">
        <f>'Order Form'!BQ64</f>
        <v/>
      </c>
      <c r="AD48" s="69" t="str">
        <f>'Order Form'!BR64</f>
        <v/>
      </c>
      <c r="AE48" s="69" t="str">
        <f>'Order Form'!BS64</f>
        <v/>
      </c>
      <c r="AF48" s="69" t="str">
        <f>'Order Form'!BT64</f>
        <v/>
      </c>
      <c r="AG48" s="69" t="str">
        <f>'Order Form'!BU64</f>
        <v/>
      </c>
      <c r="AH48" s="69" t="str">
        <f>'Order Form'!BV64</f>
        <v/>
      </c>
      <c r="AI48" s="69" t="str">
        <f>'Order Form'!BW64</f>
        <v/>
      </c>
      <c r="AJ48" s="69" t="str">
        <f>'Order Form'!BX64</f>
        <v/>
      </c>
      <c r="AK48" s="69" t="str">
        <f>'Order Form'!BY64</f>
        <v/>
      </c>
      <c r="AL48" s="69" t="str">
        <f>'Order Form'!BZ64</f>
        <v/>
      </c>
      <c r="AM48" s="69" t="str">
        <f>'Order Form'!CA64</f>
        <v/>
      </c>
      <c r="AN48" s="69" t="str">
        <f>'Order Form'!CB64</f>
        <v/>
      </c>
      <c r="AO48" s="69" t="str">
        <f>'Order Form'!CC64</f>
        <v/>
      </c>
      <c r="AP48" s="69" t="str">
        <f>IF(B48="","",'Order Form'!CH64)</f>
        <v/>
      </c>
    </row>
    <row r="49" spans="1:42" x14ac:dyDescent="0.2">
      <c r="A49" s="47">
        <v>48</v>
      </c>
      <c r="B49" s="49" t="str">
        <f>IF('Order Form'!B65="","",'Order Form'!B65)</f>
        <v/>
      </c>
      <c r="C49" s="49" t="str">
        <f>UPPER('Order Form'!C65)</f>
        <v/>
      </c>
      <c r="D49" s="49" t="str">
        <f>UPPER(IF('Order Form'!D65="","",'Order Form'!D65))</f>
        <v/>
      </c>
      <c r="E49" s="49" t="str">
        <f>IF(C49="","",IF('Order Form'!E65="","N",'Order Form'!E65))</f>
        <v/>
      </c>
      <c r="F49" s="49" t="str">
        <f>IF(C49="","",IF('Order Form'!F65="","N",'Order Form'!F65))</f>
        <v/>
      </c>
      <c r="G49" s="49" t="str">
        <f>UPPER(IF('Order Form'!G65="","",'Order Form'!G65))</f>
        <v/>
      </c>
      <c r="H49" s="49" t="str">
        <f>UPPER(IF('Order Form'!H65="","",'Order Form'!H65))</f>
        <v/>
      </c>
      <c r="I49" s="49" t="str">
        <f>IF(B49="","",IF((AM49+AN49)=0,"",'Order Form'!$AG$7))</f>
        <v/>
      </c>
      <c r="J49" s="49" t="str">
        <f>IF(C49="","",'Order Form'!$AG$3)</f>
        <v/>
      </c>
      <c r="K49" s="49" t="str">
        <f>IF(C49="","",'Order Form'!$AG$5)</f>
        <v/>
      </c>
      <c r="L49" s="160" t="str">
        <f>'Order Form'!V65</f>
        <v/>
      </c>
      <c r="N49" s="69" t="str">
        <f>'Order Form'!BB65</f>
        <v/>
      </c>
      <c r="O49" s="69" t="str">
        <f>'Order Form'!BC65</f>
        <v/>
      </c>
      <c r="P49" s="69" t="str">
        <f>'Order Form'!BD65</f>
        <v/>
      </c>
      <c r="Q49" s="69" t="str">
        <f>'Order Form'!BE65</f>
        <v/>
      </c>
      <c r="R49" s="69" t="str">
        <f>'Order Form'!BF65</f>
        <v/>
      </c>
      <c r="S49" s="69" t="str">
        <f>'Order Form'!BG65</f>
        <v/>
      </c>
      <c r="T49" s="69" t="str">
        <f>'Order Form'!BH65</f>
        <v/>
      </c>
      <c r="U49" s="70" t="str">
        <f>'Order Form'!BI65</f>
        <v/>
      </c>
      <c r="V49" s="70" t="str">
        <f>'Order Form'!BJ65</f>
        <v/>
      </c>
      <c r="W49" s="70" t="str">
        <f>'Order Form'!BK65</f>
        <v/>
      </c>
      <c r="X49" s="70" t="str">
        <f>'Order Form'!BL65</f>
        <v/>
      </c>
      <c r="Y49" s="69" t="str">
        <f>'Order Form'!BM65</f>
        <v/>
      </c>
      <c r="Z49" s="69" t="str">
        <f>'Order Form'!BN65</f>
        <v/>
      </c>
      <c r="AA49" s="69" t="str">
        <f>'Order Form'!BO65</f>
        <v/>
      </c>
      <c r="AB49" s="69" t="str">
        <f>'Order Form'!BP65</f>
        <v/>
      </c>
      <c r="AC49" s="69" t="str">
        <f>'Order Form'!BQ65</f>
        <v/>
      </c>
      <c r="AD49" s="69" t="str">
        <f>'Order Form'!BR65</f>
        <v/>
      </c>
      <c r="AE49" s="69" t="str">
        <f>'Order Form'!BS65</f>
        <v/>
      </c>
      <c r="AF49" s="69" t="str">
        <f>'Order Form'!BT65</f>
        <v/>
      </c>
      <c r="AG49" s="69" t="str">
        <f>'Order Form'!BU65</f>
        <v/>
      </c>
      <c r="AH49" s="69" t="str">
        <f>'Order Form'!BV65</f>
        <v/>
      </c>
      <c r="AI49" s="69" t="str">
        <f>'Order Form'!BW65</f>
        <v/>
      </c>
      <c r="AJ49" s="69" t="str">
        <f>'Order Form'!BX65</f>
        <v/>
      </c>
      <c r="AK49" s="69" t="str">
        <f>'Order Form'!BY65</f>
        <v/>
      </c>
      <c r="AL49" s="69" t="str">
        <f>'Order Form'!BZ65</f>
        <v/>
      </c>
      <c r="AM49" s="69" t="str">
        <f>'Order Form'!CA65</f>
        <v/>
      </c>
      <c r="AN49" s="69" t="str">
        <f>'Order Form'!CB65</f>
        <v/>
      </c>
      <c r="AO49" s="69" t="str">
        <f>'Order Form'!CC65</f>
        <v/>
      </c>
      <c r="AP49" s="69" t="str">
        <f>IF(B49="","",'Order Form'!CH65)</f>
        <v/>
      </c>
    </row>
    <row r="50" spans="1:42" x14ac:dyDescent="0.2">
      <c r="A50" s="47">
        <v>49</v>
      </c>
      <c r="B50" s="49" t="str">
        <f>IF('Order Form'!B66="","",'Order Form'!B66)</f>
        <v/>
      </c>
      <c r="C50" s="49" t="str">
        <f>UPPER('Order Form'!C66)</f>
        <v/>
      </c>
      <c r="D50" s="49" t="str">
        <f>UPPER(IF('Order Form'!D66="","",'Order Form'!D66))</f>
        <v/>
      </c>
      <c r="E50" s="49" t="str">
        <f>IF(C50="","",IF('Order Form'!E66="","N",'Order Form'!E66))</f>
        <v/>
      </c>
      <c r="F50" s="49" t="str">
        <f>IF(C50="","",IF('Order Form'!F66="","N",'Order Form'!F66))</f>
        <v/>
      </c>
      <c r="G50" s="49" t="str">
        <f>UPPER(IF('Order Form'!G66="","",'Order Form'!G66))</f>
        <v/>
      </c>
      <c r="H50" s="49" t="str">
        <f>UPPER(IF('Order Form'!H66="","",'Order Form'!H66))</f>
        <v/>
      </c>
      <c r="I50" s="49" t="str">
        <f>IF(B50="","",IF((AM50+AN50)=0,"",'Order Form'!$AG$7))</f>
        <v/>
      </c>
      <c r="J50" s="49" t="str">
        <f>IF(C50="","",'Order Form'!$AG$3)</f>
        <v/>
      </c>
      <c r="K50" s="49" t="str">
        <f>IF(C50="","",'Order Form'!$AG$5)</f>
        <v/>
      </c>
      <c r="L50" s="160" t="str">
        <f>'Order Form'!V66</f>
        <v/>
      </c>
      <c r="N50" s="69" t="str">
        <f>'Order Form'!BB66</f>
        <v/>
      </c>
      <c r="O50" s="69" t="str">
        <f>'Order Form'!BC66</f>
        <v/>
      </c>
      <c r="P50" s="69" t="str">
        <f>'Order Form'!BD66</f>
        <v/>
      </c>
      <c r="Q50" s="69" t="str">
        <f>'Order Form'!BE66</f>
        <v/>
      </c>
      <c r="R50" s="69" t="str">
        <f>'Order Form'!BF66</f>
        <v/>
      </c>
      <c r="S50" s="69" t="str">
        <f>'Order Form'!BG66</f>
        <v/>
      </c>
      <c r="T50" s="69" t="str">
        <f>'Order Form'!BH66</f>
        <v/>
      </c>
      <c r="U50" s="70" t="str">
        <f>'Order Form'!BI66</f>
        <v/>
      </c>
      <c r="V50" s="70" t="str">
        <f>'Order Form'!BJ66</f>
        <v/>
      </c>
      <c r="W50" s="70" t="str">
        <f>'Order Form'!BK66</f>
        <v/>
      </c>
      <c r="X50" s="70" t="str">
        <f>'Order Form'!BL66</f>
        <v/>
      </c>
      <c r="Y50" s="69" t="str">
        <f>'Order Form'!BM66</f>
        <v/>
      </c>
      <c r="Z50" s="69" t="str">
        <f>'Order Form'!BN66</f>
        <v/>
      </c>
      <c r="AA50" s="69" t="str">
        <f>'Order Form'!BO66</f>
        <v/>
      </c>
      <c r="AB50" s="69" t="str">
        <f>'Order Form'!BP66</f>
        <v/>
      </c>
      <c r="AC50" s="69" t="str">
        <f>'Order Form'!BQ66</f>
        <v/>
      </c>
      <c r="AD50" s="69" t="str">
        <f>'Order Form'!BR66</f>
        <v/>
      </c>
      <c r="AE50" s="69" t="str">
        <f>'Order Form'!BS66</f>
        <v/>
      </c>
      <c r="AF50" s="69" t="str">
        <f>'Order Form'!BT66</f>
        <v/>
      </c>
      <c r="AG50" s="69" t="str">
        <f>'Order Form'!BU66</f>
        <v/>
      </c>
      <c r="AH50" s="69" t="str">
        <f>'Order Form'!BV66</f>
        <v/>
      </c>
      <c r="AI50" s="69" t="str">
        <f>'Order Form'!BW66</f>
        <v/>
      </c>
      <c r="AJ50" s="69" t="str">
        <f>'Order Form'!BX66</f>
        <v/>
      </c>
      <c r="AK50" s="69" t="str">
        <f>'Order Form'!BY66</f>
        <v/>
      </c>
      <c r="AL50" s="69" t="str">
        <f>'Order Form'!BZ66</f>
        <v/>
      </c>
      <c r="AM50" s="69" t="str">
        <f>'Order Form'!CA66</f>
        <v/>
      </c>
      <c r="AN50" s="69" t="str">
        <f>'Order Form'!CB66</f>
        <v/>
      </c>
      <c r="AO50" s="69" t="str">
        <f>'Order Form'!CC66</f>
        <v/>
      </c>
      <c r="AP50" s="69" t="str">
        <f>IF(B50="","",'Order Form'!CH66)</f>
        <v/>
      </c>
    </row>
    <row r="51" spans="1:42" x14ac:dyDescent="0.2">
      <c r="A51" s="47">
        <v>50</v>
      </c>
      <c r="B51" s="49" t="str">
        <f>IF('Order Form'!B67="","",'Order Form'!B67)</f>
        <v/>
      </c>
      <c r="C51" s="49" t="str">
        <f>UPPER('Order Form'!C67)</f>
        <v/>
      </c>
      <c r="D51" s="49" t="str">
        <f>UPPER(IF('Order Form'!D67="","",'Order Form'!D67))</f>
        <v/>
      </c>
      <c r="E51" s="49" t="str">
        <f>IF(C51="","",IF('Order Form'!E67="","N",'Order Form'!E67))</f>
        <v/>
      </c>
      <c r="F51" s="49" t="str">
        <f>IF(C51="","",IF('Order Form'!F67="","N",'Order Form'!F67))</f>
        <v/>
      </c>
      <c r="G51" s="49" t="str">
        <f>UPPER(IF('Order Form'!G67="","",'Order Form'!G67))</f>
        <v/>
      </c>
      <c r="H51" s="49" t="str">
        <f>UPPER(IF('Order Form'!H67="","",'Order Form'!H67))</f>
        <v/>
      </c>
      <c r="I51" s="49" t="str">
        <f>IF(B51="","",IF((AM51+AN51)=0,"",'Order Form'!$AG$7))</f>
        <v/>
      </c>
      <c r="J51" s="49" t="str">
        <f>IF(C51="","",'Order Form'!$AG$3)</f>
        <v/>
      </c>
      <c r="K51" s="49" t="str">
        <f>IF(C51="","",'Order Form'!$AG$5)</f>
        <v/>
      </c>
      <c r="L51" s="160" t="str">
        <f>'Order Form'!V67</f>
        <v/>
      </c>
      <c r="N51" s="69" t="str">
        <f>'Order Form'!BB67</f>
        <v/>
      </c>
      <c r="O51" s="69" t="str">
        <f>'Order Form'!BC67</f>
        <v/>
      </c>
      <c r="P51" s="69" t="str">
        <f>'Order Form'!BD67</f>
        <v/>
      </c>
      <c r="Q51" s="69" t="str">
        <f>'Order Form'!BE67</f>
        <v/>
      </c>
      <c r="R51" s="69" t="str">
        <f>'Order Form'!BF67</f>
        <v/>
      </c>
      <c r="S51" s="69" t="str">
        <f>'Order Form'!BG67</f>
        <v/>
      </c>
      <c r="T51" s="69" t="str">
        <f>'Order Form'!BH67</f>
        <v/>
      </c>
      <c r="U51" s="70" t="str">
        <f>'Order Form'!BI67</f>
        <v/>
      </c>
      <c r="V51" s="70" t="str">
        <f>'Order Form'!BJ67</f>
        <v/>
      </c>
      <c r="W51" s="70" t="str">
        <f>'Order Form'!BK67</f>
        <v/>
      </c>
      <c r="X51" s="70" t="str">
        <f>'Order Form'!BL67</f>
        <v/>
      </c>
      <c r="Y51" s="69" t="str">
        <f>'Order Form'!BM67</f>
        <v/>
      </c>
      <c r="Z51" s="69" t="str">
        <f>'Order Form'!BN67</f>
        <v/>
      </c>
      <c r="AA51" s="69" t="str">
        <f>'Order Form'!BO67</f>
        <v/>
      </c>
      <c r="AB51" s="69" t="str">
        <f>'Order Form'!BP67</f>
        <v/>
      </c>
      <c r="AC51" s="69" t="str">
        <f>'Order Form'!BQ67</f>
        <v/>
      </c>
      <c r="AD51" s="69" t="str">
        <f>'Order Form'!BR67</f>
        <v/>
      </c>
      <c r="AE51" s="69" t="str">
        <f>'Order Form'!BS67</f>
        <v/>
      </c>
      <c r="AF51" s="69" t="str">
        <f>'Order Form'!BT67</f>
        <v/>
      </c>
      <c r="AG51" s="69" t="str">
        <f>'Order Form'!BU67</f>
        <v/>
      </c>
      <c r="AH51" s="69" t="str">
        <f>'Order Form'!BV67</f>
        <v/>
      </c>
      <c r="AI51" s="69" t="str">
        <f>'Order Form'!BW67</f>
        <v/>
      </c>
      <c r="AJ51" s="69" t="str">
        <f>'Order Form'!BX67</f>
        <v/>
      </c>
      <c r="AK51" s="69" t="str">
        <f>'Order Form'!BY67</f>
        <v/>
      </c>
      <c r="AL51" s="69" t="str">
        <f>'Order Form'!BZ67</f>
        <v/>
      </c>
      <c r="AM51" s="69" t="str">
        <f>'Order Form'!CA67</f>
        <v/>
      </c>
      <c r="AN51" s="69" t="str">
        <f>'Order Form'!CB67</f>
        <v/>
      </c>
      <c r="AO51" s="69" t="str">
        <f>'Order Form'!CC67</f>
        <v/>
      </c>
      <c r="AP51" s="69" t="str">
        <f>IF(B51="","",'Order Form'!CH67)</f>
        <v/>
      </c>
    </row>
    <row r="52" spans="1:42" x14ac:dyDescent="0.2">
      <c r="A52" s="47">
        <v>51</v>
      </c>
      <c r="B52" s="49" t="str">
        <f>IF('Order Form'!B68="","",'Order Form'!B68)</f>
        <v/>
      </c>
      <c r="C52" s="49" t="str">
        <f>UPPER('Order Form'!C68)</f>
        <v/>
      </c>
      <c r="D52" s="49" t="str">
        <f>UPPER(IF('Order Form'!D68="","",'Order Form'!D68))</f>
        <v/>
      </c>
      <c r="E52" s="49" t="str">
        <f>IF(C52="","",IF('Order Form'!E68="","N",'Order Form'!E68))</f>
        <v/>
      </c>
      <c r="F52" s="49" t="str">
        <f>IF(C52="","",IF('Order Form'!F68="","N",'Order Form'!F68))</f>
        <v/>
      </c>
      <c r="G52" s="49" t="str">
        <f>UPPER(IF('Order Form'!G68="","",'Order Form'!G68))</f>
        <v/>
      </c>
      <c r="H52" s="49" t="str">
        <f>UPPER(IF('Order Form'!H68="","",'Order Form'!H68))</f>
        <v/>
      </c>
      <c r="I52" s="49" t="str">
        <f>IF(B52="","",IF((AM52+AN52)=0,"",'Order Form'!$AG$7))</f>
        <v/>
      </c>
      <c r="J52" s="49" t="str">
        <f>IF(C52="","",'Order Form'!$AG$3)</f>
        <v/>
      </c>
      <c r="K52" s="49" t="str">
        <f>IF(C52="","",'Order Form'!$AG$5)</f>
        <v/>
      </c>
      <c r="L52" s="160" t="str">
        <f>'Order Form'!V68</f>
        <v/>
      </c>
      <c r="N52" s="69" t="str">
        <f>'Order Form'!BB68</f>
        <v/>
      </c>
      <c r="O52" s="69" t="str">
        <f>'Order Form'!BC68</f>
        <v/>
      </c>
      <c r="P52" s="69" t="str">
        <f>'Order Form'!BD68</f>
        <v/>
      </c>
      <c r="Q52" s="69" t="str">
        <f>'Order Form'!BE68</f>
        <v/>
      </c>
      <c r="R52" s="69" t="str">
        <f>'Order Form'!BF68</f>
        <v/>
      </c>
      <c r="S52" s="69" t="str">
        <f>'Order Form'!BG68</f>
        <v/>
      </c>
      <c r="T52" s="69" t="str">
        <f>'Order Form'!BH68</f>
        <v/>
      </c>
      <c r="U52" s="70" t="str">
        <f>'Order Form'!BI68</f>
        <v/>
      </c>
      <c r="V52" s="70" t="str">
        <f>'Order Form'!BJ68</f>
        <v/>
      </c>
      <c r="W52" s="70" t="str">
        <f>'Order Form'!BK68</f>
        <v/>
      </c>
      <c r="X52" s="70" t="str">
        <f>'Order Form'!BL68</f>
        <v/>
      </c>
      <c r="Y52" s="69" t="str">
        <f>'Order Form'!BM68</f>
        <v/>
      </c>
      <c r="Z52" s="69" t="str">
        <f>'Order Form'!BN68</f>
        <v/>
      </c>
      <c r="AA52" s="69" t="str">
        <f>'Order Form'!BO68</f>
        <v/>
      </c>
      <c r="AB52" s="69" t="str">
        <f>'Order Form'!BP68</f>
        <v/>
      </c>
      <c r="AC52" s="69" t="str">
        <f>'Order Form'!BQ68</f>
        <v/>
      </c>
      <c r="AD52" s="69" t="str">
        <f>'Order Form'!BR68</f>
        <v/>
      </c>
      <c r="AE52" s="69" t="str">
        <f>'Order Form'!BS68</f>
        <v/>
      </c>
      <c r="AF52" s="69" t="str">
        <f>'Order Form'!BT68</f>
        <v/>
      </c>
      <c r="AG52" s="69" t="str">
        <f>'Order Form'!BU68</f>
        <v/>
      </c>
      <c r="AH52" s="69" t="str">
        <f>'Order Form'!BV68</f>
        <v/>
      </c>
      <c r="AI52" s="69" t="str">
        <f>'Order Form'!BW68</f>
        <v/>
      </c>
      <c r="AJ52" s="69" t="str">
        <f>'Order Form'!BX68</f>
        <v/>
      </c>
      <c r="AK52" s="69" t="str">
        <f>'Order Form'!BY68</f>
        <v/>
      </c>
      <c r="AL52" s="69" t="str">
        <f>'Order Form'!BZ68</f>
        <v/>
      </c>
      <c r="AM52" s="69" t="str">
        <f>'Order Form'!CA68</f>
        <v/>
      </c>
      <c r="AN52" s="69" t="str">
        <f>'Order Form'!CB68</f>
        <v/>
      </c>
      <c r="AO52" s="69" t="str">
        <f>'Order Form'!CC68</f>
        <v/>
      </c>
      <c r="AP52" s="69" t="str">
        <f>IF(B52="","",'Order Form'!CH68)</f>
        <v/>
      </c>
    </row>
    <row r="53" spans="1:42" x14ac:dyDescent="0.2">
      <c r="A53" s="47">
        <v>52</v>
      </c>
      <c r="B53" s="49" t="str">
        <f>IF('Order Form'!B69="","",'Order Form'!B69)</f>
        <v/>
      </c>
      <c r="C53" s="49" t="str">
        <f>UPPER('Order Form'!C69)</f>
        <v/>
      </c>
      <c r="D53" s="49" t="str">
        <f>UPPER(IF('Order Form'!D69="","",'Order Form'!D69))</f>
        <v/>
      </c>
      <c r="E53" s="49" t="str">
        <f>IF(C53="","",IF('Order Form'!E69="","N",'Order Form'!E69))</f>
        <v/>
      </c>
      <c r="F53" s="49" t="str">
        <f>IF(C53="","",IF('Order Form'!F69="","N",'Order Form'!F69))</f>
        <v/>
      </c>
      <c r="G53" s="49" t="str">
        <f>UPPER(IF('Order Form'!G69="","",'Order Form'!G69))</f>
        <v/>
      </c>
      <c r="H53" s="49" t="str">
        <f>UPPER(IF('Order Form'!H69="","",'Order Form'!H69))</f>
        <v/>
      </c>
      <c r="I53" s="49" t="str">
        <f>IF(B53="","",IF((AM53+AN53)=0,"",'Order Form'!$AG$7))</f>
        <v/>
      </c>
      <c r="J53" s="49" t="str">
        <f>IF(C53="","",'Order Form'!$AG$3)</f>
        <v/>
      </c>
      <c r="K53" s="49" t="str">
        <f>IF(C53="","",'Order Form'!$AG$5)</f>
        <v/>
      </c>
      <c r="L53" s="160" t="str">
        <f>'Order Form'!V69</f>
        <v/>
      </c>
      <c r="N53" s="69" t="str">
        <f>'Order Form'!BB69</f>
        <v/>
      </c>
      <c r="O53" s="69" t="str">
        <f>'Order Form'!BC69</f>
        <v/>
      </c>
      <c r="P53" s="69" t="str">
        <f>'Order Form'!BD69</f>
        <v/>
      </c>
      <c r="Q53" s="69" t="str">
        <f>'Order Form'!BE69</f>
        <v/>
      </c>
      <c r="R53" s="69" t="str">
        <f>'Order Form'!BF69</f>
        <v/>
      </c>
      <c r="S53" s="69" t="str">
        <f>'Order Form'!BG69</f>
        <v/>
      </c>
      <c r="T53" s="69" t="str">
        <f>'Order Form'!BH69</f>
        <v/>
      </c>
      <c r="U53" s="70" t="str">
        <f>'Order Form'!BI69</f>
        <v/>
      </c>
      <c r="V53" s="70" t="str">
        <f>'Order Form'!BJ69</f>
        <v/>
      </c>
      <c r="W53" s="70" t="str">
        <f>'Order Form'!BK69</f>
        <v/>
      </c>
      <c r="X53" s="70" t="str">
        <f>'Order Form'!BL69</f>
        <v/>
      </c>
      <c r="Y53" s="69" t="str">
        <f>'Order Form'!BM69</f>
        <v/>
      </c>
      <c r="Z53" s="69" t="str">
        <f>'Order Form'!BN69</f>
        <v/>
      </c>
      <c r="AA53" s="69" t="str">
        <f>'Order Form'!BO69</f>
        <v/>
      </c>
      <c r="AB53" s="69" t="str">
        <f>'Order Form'!BP69</f>
        <v/>
      </c>
      <c r="AC53" s="69" t="str">
        <f>'Order Form'!BQ69</f>
        <v/>
      </c>
      <c r="AD53" s="69" t="str">
        <f>'Order Form'!BR69</f>
        <v/>
      </c>
      <c r="AE53" s="69" t="str">
        <f>'Order Form'!BS69</f>
        <v/>
      </c>
      <c r="AF53" s="69" t="str">
        <f>'Order Form'!BT69</f>
        <v/>
      </c>
      <c r="AG53" s="69" t="str">
        <f>'Order Form'!BU69</f>
        <v/>
      </c>
      <c r="AH53" s="69" t="str">
        <f>'Order Form'!BV69</f>
        <v/>
      </c>
      <c r="AI53" s="69" t="str">
        <f>'Order Form'!BW69</f>
        <v/>
      </c>
      <c r="AJ53" s="69" t="str">
        <f>'Order Form'!BX69</f>
        <v/>
      </c>
      <c r="AK53" s="69" t="str">
        <f>'Order Form'!BY69</f>
        <v/>
      </c>
      <c r="AL53" s="69" t="str">
        <f>'Order Form'!BZ69</f>
        <v/>
      </c>
      <c r="AM53" s="69" t="str">
        <f>'Order Form'!CA69</f>
        <v/>
      </c>
      <c r="AN53" s="69" t="str">
        <f>'Order Form'!CB69</f>
        <v/>
      </c>
      <c r="AO53" s="69" t="str">
        <f>'Order Form'!CC69</f>
        <v/>
      </c>
      <c r="AP53" s="69" t="str">
        <f>IF(B53="","",'Order Form'!CH69)</f>
        <v/>
      </c>
    </row>
    <row r="54" spans="1:42" x14ac:dyDescent="0.2">
      <c r="A54" s="47">
        <v>53</v>
      </c>
      <c r="B54" s="49" t="str">
        <f>IF('Order Form'!B70="","",'Order Form'!B70)</f>
        <v/>
      </c>
      <c r="C54" s="49" t="str">
        <f>UPPER('Order Form'!C70)</f>
        <v/>
      </c>
      <c r="D54" s="49" t="str">
        <f>UPPER(IF('Order Form'!D70="","",'Order Form'!D70))</f>
        <v/>
      </c>
      <c r="E54" s="49" t="str">
        <f>IF(C54="","",IF('Order Form'!E70="","N",'Order Form'!E70))</f>
        <v/>
      </c>
      <c r="F54" s="49" t="str">
        <f>IF(C54="","",IF('Order Form'!F70="","N",'Order Form'!F70))</f>
        <v/>
      </c>
      <c r="G54" s="49" t="str">
        <f>UPPER(IF('Order Form'!G70="","",'Order Form'!G70))</f>
        <v/>
      </c>
      <c r="H54" s="49" t="str">
        <f>UPPER(IF('Order Form'!H70="","",'Order Form'!H70))</f>
        <v/>
      </c>
      <c r="I54" s="49" t="str">
        <f>IF(B54="","",IF((AM54+AN54)=0,"",'Order Form'!$AG$7))</f>
        <v/>
      </c>
      <c r="J54" s="49" t="str">
        <f>IF(C54="","",'Order Form'!$AG$3)</f>
        <v/>
      </c>
      <c r="K54" s="49" t="str">
        <f>IF(C54="","",'Order Form'!$AG$5)</f>
        <v/>
      </c>
      <c r="L54" s="160" t="str">
        <f>'Order Form'!V70</f>
        <v/>
      </c>
      <c r="N54" s="69" t="str">
        <f>'Order Form'!BB70</f>
        <v/>
      </c>
      <c r="O54" s="69" t="str">
        <f>'Order Form'!BC70</f>
        <v/>
      </c>
      <c r="P54" s="69" t="str">
        <f>'Order Form'!BD70</f>
        <v/>
      </c>
      <c r="Q54" s="69" t="str">
        <f>'Order Form'!BE70</f>
        <v/>
      </c>
      <c r="R54" s="69" t="str">
        <f>'Order Form'!BF70</f>
        <v/>
      </c>
      <c r="S54" s="69" t="str">
        <f>'Order Form'!BG70</f>
        <v/>
      </c>
      <c r="T54" s="69" t="str">
        <f>'Order Form'!BH70</f>
        <v/>
      </c>
      <c r="U54" s="70" t="str">
        <f>'Order Form'!BI70</f>
        <v/>
      </c>
      <c r="V54" s="70" t="str">
        <f>'Order Form'!BJ70</f>
        <v/>
      </c>
      <c r="W54" s="70" t="str">
        <f>'Order Form'!BK70</f>
        <v/>
      </c>
      <c r="X54" s="70" t="str">
        <f>'Order Form'!BL70</f>
        <v/>
      </c>
      <c r="Y54" s="69" t="str">
        <f>'Order Form'!BM70</f>
        <v/>
      </c>
      <c r="Z54" s="69" t="str">
        <f>'Order Form'!BN70</f>
        <v/>
      </c>
      <c r="AA54" s="69" t="str">
        <f>'Order Form'!BO70</f>
        <v/>
      </c>
      <c r="AB54" s="69" t="str">
        <f>'Order Form'!BP70</f>
        <v/>
      </c>
      <c r="AC54" s="69" t="str">
        <f>'Order Form'!BQ70</f>
        <v/>
      </c>
      <c r="AD54" s="69" t="str">
        <f>'Order Form'!BR70</f>
        <v/>
      </c>
      <c r="AE54" s="69" t="str">
        <f>'Order Form'!BS70</f>
        <v/>
      </c>
      <c r="AF54" s="69" t="str">
        <f>'Order Form'!BT70</f>
        <v/>
      </c>
      <c r="AG54" s="69" t="str">
        <f>'Order Form'!BU70</f>
        <v/>
      </c>
      <c r="AH54" s="69" t="str">
        <f>'Order Form'!BV70</f>
        <v/>
      </c>
      <c r="AI54" s="69" t="str">
        <f>'Order Form'!BW70</f>
        <v/>
      </c>
      <c r="AJ54" s="69" t="str">
        <f>'Order Form'!BX70</f>
        <v/>
      </c>
      <c r="AK54" s="69" t="str">
        <f>'Order Form'!BY70</f>
        <v/>
      </c>
      <c r="AL54" s="69" t="str">
        <f>'Order Form'!BZ70</f>
        <v/>
      </c>
      <c r="AM54" s="69" t="str">
        <f>'Order Form'!CA70</f>
        <v/>
      </c>
      <c r="AN54" s="69" t="str">
        <f>'Order Form'!CB70</f>
        <v/>
      </c>
      <c r="AO54" s="69" t="str">
        <f>'Order Form'!CC70</f>
        <v/>
      </c>
      <c r="AP54" s="69" t="str">
        <f>IF(B54="","",'Order Form'!CH70)</f>
        <v/>
      </c>
    </row>
    <row r="55" spans="1:42" x14ac:dyDescent="0.2">
      <c r="A55" s="47">
        <v>54</v>
      </c>
      <c r="B55" s="49" t="str">
        <f>IF('Order Form'!B71="","",'Order Form'!B71)</f>
        <v/>
      </c>
      <c r="C55" s="49" t="str">
        <f>UPPER('Order Form'!C71)</f>
        <v/>
      </c>
      <c r="D55" s="49" t="str">
        <f>UPPER(IF('Order Form'!D71="","",'Order Form'!D71))</f>
        <v/>
      </c>
      <c r="E55" s="49" t="str">
        <f>IF(C55="","",IF('Order Form'!E71="","N",'Order Form'!E71))</f>
        <v/>
      </c>
      <c r="F55" s="49" t="str">
        <f>IF(C55="","",IF('Order Form'!F71="","N",'Order Form'!F71))</f>
        <v/>
      </c>
      <c r="G55" s="49" t="str">
        <f>UPPER(IF('Order Form'!G71="","",'Order Form'!G71))</f>
        <v/>
      </c>
      <c r="H55" s="49" t="str">
        <f>UPPER(IF('Order Form'!H71="","",'Order Form'!H71))</f>
        <v/>
      </c>
      <c r="I55" s="49" t="str">
        <f>IF(B55="","",IF((AM55+AN55)=0,"",'Order Form'!$AG$7))</f>
        <v/>
      </c>
      <c r="J55" s="49" t="str">
        <f>IF(C55="","",'Order Form'!$AG$3)</f>
        <v/>
      </c>
      <c r="K55" s="49" t="str">
        <f>IF(C55="","",'Order Form'!$AG$5)</f>
        <v/>
      </c>
      <c r="L55" s="160" t="str">
        <f>'Order Form'!V71</f>
        <v/>
      </c>
      <c r="N55" s="69" t="str">
        <f>'Order Form'!BB71</f>
        <v/>
      </c>
      <c r="O55" s="69" t="str">
        <f>'Order Form'!BC71</f>
        <v/>
      </c>
      <c r="P55" s="69" t="str">
        <f>'Order Form'!BD71</f>
        <v/>
      </c>
      <c r="Q55" s="69" t="str">
        <f>'Order Form'!BE71</f>
        <v/>
      </c>
      <c r="R55" s="69" t="str">
        <f>'Order Form'!BF71</f>
        <v/>
      </c>
      <c r="S55" s="69" t="str">
        <f>'Order Form'!BG71</f>
        <v/>
      </c>
      <c r="T55" s="69" t="str">
        <f>'Order Form'!BH71</f>
        <v/>
      </c>
      <c r="U55" s="70" t="str">
        <f>'Order Form'!BI71</f>
        <v/>
      </c>
      <c r="V55" s="70" t="str">
        <f>'Order Form'!BJ71</f>
        <v/>
      </c>
      <c r="W55" s="70" t="str">
        <f>'Order Form'!BK71</f>
        <v/>
      </c>
      <c r="X55" s="70" t="str">
        <f>'Order Form'!BL71</f>
        <v/>
      </c>
      <c r="Y55" s="69" t="str">
        <f>'Order Form'!BM71</f>
        <v/>
      </c>
      <c r="Z55" s="69" t="str">
        <f>'Order Form'!BN71</f>
        <v/>
      </c>
      <c r="AA55" s="69" t="str">
        <f>'Order Form'!BO71</f>
        <v/>
      </c>
      <c r="AB55" s="69" t="str">
        <f>'Order Form'!BP71</f>
        <v/>
      </c>
      <c r="AC55" s="69" t="str">
        <f>'Order Form'!BQ71</f>
        <v/>
      </c>
      <c r="AD55" s="69" t="str">
        <f>'Order Form'!BR71</f>
        <v/>
      </c>
      <c r="AE55" s="69" t="str">
        <f>'Order Form'!BS71</f>
        <v/>
      </c>
      <c r="AF55" s="69" t="str">
        <f>'Order Form'!BT71</f>
        <v/>
      </c>
      <c r="AG55" s="69" t="str">
        <f>'Order Form'!BU71</f>
        <v/>
      </c>
      <c r="AH55" s="69" t="str">
        <f>'Order Form'!BV71</f>
        <v/>
      </c>
      <c r="AI55" s="69" t="str">
        <f>'Order Form'!BW71</f>
        <v/>
      </c>
      <c r="AJ55" s="69" t="str">
        <f>'Order Form'!BX71</f>
        <v/>
      </c>
      <c r="AK55" s="69" t="str">
        <f>'Order Form'!BY71</f>
        <v/>
      </c>
      <c r="AL55" s="69" t="str">
        <f>'Order Form'!BZ71</f>
        <v/>
      </c>
      <c r="AM55" s="69" t="str">
        <f>'Order Form'!CA71</f>
        <v/>
      </c>
      <c r="AN55" s="69" t="str">
        <f>'Order Form'!CB71</f>
        <v/>
      </c>
      <c r="AO55" s="69" t="str">
        <f>'Order Form'!CC71</f>
        <v/>
      </c>
      <c r="AP55" s="69" t="str">
        <f>IF(B55="","",'Order Form'!CH71)</f>
        <v/>
      </c>
    </row>
    <row r="56" spans="1:42" x14ac:dyDescent="0.2">
      <c r="A56" s="47">
        <v>55</v>
      </c>
      <c r="B56" s="49" t="str">
        <f>IF('Order Form'!B72="","",'Order Form'!B72)</f>
        <v/>
      </c>
      <c r="C56" s="49" t="str">
        <f>UPPER('Order Form'!C72)</f>
        <v/>
      </c>
      <c r="D56" s="49" t="str">
        <f>UPPER(IF('Order Form'!D72="","",'Order Form'!D72))</f>
        <v/>
      </c>
      <c r="E56" s="49" t="str">
        <f>IF(C56="","",IF('Order Form'!E72="","N",'Order Form'!E72))</f>
        <v/>
      </c>
      <c r="F56" s="49" t="str">
        <f>IF(C56="","",IF('Order Form'!F72="","N",'Order Form'!F72))</f>
        <v/>
      </c>
      <c r="G56" s="49" t="str">
        <f>UPPER(IF('Order Form'!G72="","",'Order Form'!G72))</f>
        <v/>
      </c>
      <c r="H56" s="49" t="str">
        <f>UPPER(IF('Order Form'!H72="","",'Order Form'!H72))</f>
        <v/>
      </c>
      <c r="I56" s="49" t="str">
        <f>IF(B56="","",IF((AM56+AN56)=0,"",'Order Form'!$AG$7))</f>
        <v/>
      </c>
      <c r="J56" s="49" t="str">
        <f>IF(C56="","",'Order Form'!$AG$3)</f>
        <v/>
      </c>
      <c r="K56" s="49" t="str">
        <f>IF(C56="","",'Order Form'!$AG$5)</f>
        <v/>
      </c>
      <c r="L56" s="160" t="str">
        <f>'Order Form'!V72</f>
        <v/>
      </c>
      <c r="N56" s="69" t="str">
        <f>'Order Form'!BB72</f>
        <v/>
      </c>
      <c r="O56" s="69" t="str">
        <f>'Order Form'!BC72</f>
        <v/>
      </c>
      <c r="P56" s="69" t="str">
        <f>'Order Form'!BD72</f>
        <v/>
      </c>
      <c r="Q56" s="69" t="str">
        <f>'Order Form'!BE72</f>
        <v/>
      </c>
      <c r="R56" s="69" t="str">
        <f>'Order Form'!BF72</f>
        <v/>
      </c>
      <c r="S56" s="69" t="str">
        <f>'Order Form'!BG72</f>
        <v/>
      </c>
      <c r="T56" s="69" t="str">
        <f>'Order Form'!BH72</f>
        <v/>
      </c>
      <c r="U56" s="70" t="str">
        <f>'Order Form'!BI72</f>
        <v/>
      </c>
      <c r="V56" s="70" t="str">
        <f>'Order Form'!BJ72</f>
        <v/>
      </c>
      <c r="W56" s="70" t="str">
        <f>'Order Form'!BK72</f>
        <v/>
      </c>
      <c r="X56" s="70" t="str">
        <f>'Order Form'!BL72</f>
        <v/>
      </c>
      <c r="Y56" s="69" t="str">
        <f>'Order Form'!BM72</f>
        <v/>
      </c>
      <c r="Z56" s="69" t="str">
        <f>'Order Form'!BN72</f>
        <v/>
      </c>
      <c r="AA56" s="69" t="str">
        <f>'Order Form'!BO72</f>
        <v/>
      </c>
      <c r="AB56" s="69" t="str">
        <f>'Order Form'!BP72</f>
        <v/>
      </c>
      <c r="AC56" s="69" t="str">
        <f>'Order Form'!BQ72</f>
        <v/>
      </c>
      <c r="AD56" s="69" t="str">
        <f>'Order Form'!BR72</f>
        <v/>
      </c>
      <c r="AE56" s="69" t="str">
        <f>'Order Form'!BS72</f>
        <v/>
      </c>
      <c r="AF56" s="69" t="str">
        <f>'Order Form'!BT72</f>
        <v/>
      </c>
      <c r="AG56" s="69" t="str">
        <f>'Order Form'!BU72</f>
        <v/>
      </c>
      <c r="AH56" s="69" t="str">
        <f>'Order Form'!BV72</f>
        <v/>
      </c>
      <c r="AI56" s="69" t="str">
        <f>'Order Form'!BW72</f>
        <v/>
      </c>
      <c r="AJ56" s="69" t="str">
        <f>'Order Form'!BX72</f>
        <v/>
      </c>
      <c r="AK56" s="69" t="str">
        <f>'Order Form'!BY72</f>
        <v/>
      </c>
      <c r="AL56" s="69" t="str">
        <f>'Order Form'!BZ72</f>
        <v/>
      </c>
      <c r="AM56" s="69" t="str">
        <f>'Order Form'!CA72</f>
        <v/>
      </c>
      <c r="AN56" s="69" t="str">
        <f>'Order Form'!CB72</f>
        <v/>
      </c>
      <c r="AO56" s="69" t="str">
        <f>'Order Form'!CC72</f>
        <v/>
      </c>
      <c r="AP56" s="69" t="str">
        <f>IF(B56="","",'Order Form'!CH72)</f>
        <v/>
      </c>
    </row>
    <row r="57" spans="1:42" x14ac:dyDescent="0.2">
      <c r="A57" s="47">
        <v>56</v>
      </c>
      <c r="B57" s="49" t="str">
        <f>IF('Order Form'!B73="","",'Order Form'!B73)</f>
        <v/>
      </c>
      <c r="C57" s="49" t="str">
        <f>UPPER('Order Form'!C73)</f>
        <v/>
      </c>
      <c r="D57" s="49" t="str">
        <f>UPPER(IF('Order Form'!D73="","",'Order Form'!D73))</f>
        <v/>
      </c>
      <c r="E57" s="49" t="str">
        <f>IF(C57="","",IF('Order Form'!E73="","N",'Order Form'!E73))</f>
        <v/>
      </c>
      <c r="F57" s="49" t="str">
        <f>IF(C57="","",IF('Order Form'!F73="","N",'Order Form'!F73))</f>
        <v/>
      </c>
      <c r="G57" s="49" t="str">
        <f>UPPER(IF('Order Form'!G73="","",'Order Form'!G73))</f>
        <v/>
      </c>
      <c r="H57" s="49" t="str">
        <f>UPPER(IF('Order Form'!H73="","",'Order Form'!H73))</f>
        <v/>
      </c>
      <c r="I57" s="49" t="str">
        <f>IF(B57="","",IF((AM57+AN57)=0,"",'Order Form'!$AG$7))</f>
        <v/>
      </c>
      <c r="J57" s="49" t="str">
        <f>IF(C57="","",'Order Form'!$AG$3)</f>
        <v/>
      </c>
      <c r="K57" s="49" t="str">
        <f>IF(C57="","",'Order Form'!$AG$5)</f>
        <v/>
      </c>
      <c r="L57" s="160" t="str">
        <f>'Order Form'!V73</f>
        <v/>
      </c>
      <c r="N57" s="69" t="str">
        <f>'Order Form'!BB73</f>
        <v/>
      </c>
      <c r="O57" s="69" t="str">
        <f>'Order Form'!BC73</f>
        <v/>
      </c>
      <c r="P57" s="69" t="str">
        <f>'Order Form'!BD73</f>
        <v/>
      </c>
      <c r="Q57" s="69" t="str">
        <f>'Order Form'!BE73</f>
        <v/>
      </c>
      <c r="R57" s="69" t="str">
        <f>'Order Form'!BF73</f>
        <v/>
      </c>
      <c r="S57" s="69" t="str">
        <f>'Order Form'!BG73</f>
        <v/>
      </c>
      <c r="T57" s="69" t="str">
        <f>'Order Form'!BH73</f>
        <v/>
      </c>
      <c r="U57" s="70" t="str">
        <f>'Order Form'!BI73</f>
        <v/>
      </c>
      <c r="V57" s="70" t="str">
        <f>'Order Form'!BJ73</f>
        <v/>
      </c>
      <c r="W57" s="70" t="str">
        <f>'Order Form'!BK73</f>
        <v/>
      </c>
      <c r="X57" s="70" t="str">
        <f>'Order Form'!BL73</f>
        <v/>
      </c>
      <c r="Y57" s="69" t="str">
        <f>'Order Form'!BM73</f>
        <v/>
      </c>
      <c r="Z57" s="69" t="str">
        <f>'Order Form'!BN73</f>
        <v/>
      </c>
      <c r="AA57" s="69" t="str">
        <f>'Order Form'!BO73</f>
        <v/>
      </c>
      <c r="AB57" s="69" t="str">
        <f>'Order Form'!BP73</f>
        <v/>
      </c>
      <c r="AC57" s="69" t="str">
        <f>'Order Form'!BQ73</f>
        <v/>
      </c>
      <c r="AD57" s="69" t="str">
        <f>'Order Form'!BR73</f>
        <v/>
      </c>
      <c r="AE57" s="69" t="str">
        <f>'Order Form'!BS73</f>
        <v/>
      </c>
      <c r="AF57" s="69" t="str">
        <f>'Order Form'!BT73</f>
        <v/>
      </c>
      <c r="AG57" s="69" t="str">
        <f>'Order Form'!BU73</f>
        <v/>
      </c>
      <c r="AH57" s="69" t="str">
        <f>'Order Form'!BV73</f>
        <v/>
      </c>
      <c r="AI57" s="69" t="str">
        <f>'Order Form'!BW73</f>
        <v/>
      </c>
      <c r="AJ57" s="69" t="str">
        <f>'Order Form'!BX73</f>
        <v/>
      </c>
      <c r="AK57" s="69" t="str">
        <f>'Order Form'!BY73</f>
        <v/>
      </c>
      <c r="AL57" s="69" t="str">
        <f>'Order Form'!BZ73</f>
        <v/>
      </c>
      <c r="AM57" s="69" t="str">
        <f>'Order Form'!CA73</f>
        <v/>
      </c>
      <c r="AN57" s="69" t="str">
        <f>'Order Form'!CB73</f>
        <v/>
      </c>
      <c r="AO57" s="69" t="str">
        <f>'Order Form'!CC73</f>
        <v/>
      </c>
      <c r="AP57" s="69" t="str">
        <f>IF(B57="","",'Order Form'!CH73)</f>
        <v/>
      </c>
    </row>
    <row r="58" spans="1:42" x14ac:dyDescent="0.2">
      <c r="A58" s="47">
        <v>57</v>
      </c>
      <c r="B58" s="49" t="str">
        <f>IF('Order Form'!B74="","",'Order Form'!B74)</f>
        <v/>
      </c>
      <c r="C58" s="49" t="str">
        <f>UPPER('Order Form'!C74)</f>
        <v/>
      </c>
      <c r="D58" s="49" t="str">
        <f>UPPER(IF('Order Form'!D74="","",'Order Form'!D74))</f>
        <v/>
      </c>
      <c r="E58" s="49" t="str">
        <f>IF(C58="","",IF('Order Form'!E74="","N",'Order Form'!E74))</f>
        <v/>
      </c>
      <c r="F58" s="49" t="str">
        <f>IF(C58="","",IF('Order Form'!F74="","N",'Order Form'!F74))</f>
        <v/>
      </c>
      <c r="G58" s="49" t="str">
        <f>UPPER(IF('Order Form'!G74="","",'Order Form'!G74))</f>
        <v/>
      </c>
      <c r="H58" s="49" t="str">
        <f>UPPER(IF('Order Form'!H74="","",'Order Form'!H74))</f>
        <v/>
      </c>
      <c r="I58" s="49" t="str">
        <f>IF(B58="","",IF((AM58+AN58)=0,"",'Order Form'!$AG$7))</f>
        <v/>
      </c>
      <c r="J58" s="49" t="str">
        <f>IF(C58="","",'Order Form'!$AG$3)</f>
        <v/>
      </c>
      <c r="K58" s="49" t="str">
        <f>IF(C58="","",'Order Form'!$AG$5)</f>
        <v/>
      </c>
      <c r="L58" s="160" t="str">
        <f>'Order Form'!V74</f>
        <v/>
      </c>
      <c r="N58" s="69" t="str">
        <f>'Order Form'!BB74</f>
        <v/>
      </c>
      <c r="O58" s="69" t="str">
        <f>'Order Form'!BC74</f>
        <v/>
      </c>
      <c r="P58" s="69" t="str">
        <f>'Order Form'!BD74</f>
        <v/>
      </c>
      <c r="Q58" s="69" t="str">
        <f>'Order Form'!BE74</f>
        <v/>
      </c>
      <c r="R58" s="69" t="str">
        <f>'Order Form'!BF74</f>
        <v/>
      </c>
      <c r="S58" s="69" t="str">
        <f>'Order Form'!BG74</f>
        <v/>
      </c>
      <c r="T58" s="69" t="str">
        <f>'Order Form'!BH74</f>
        <v/>
      </c>
      <c r="U58" s="70" t="str">
        <f>'Order Form'!BI74</f>
        <v/>
      </c>
      <c r="V58" s="70" t="str">
        <f>'Order Form'!BJ74</f>
        <v/>
      </c>
      <c r="W58" s="70" t="str">
        <f>'Order Form'!BK74</f>
        <v/>
      </c>
      <c r="X58" s="70" t="str">
        <f>'Order Form'!BL74</f>
        <v/>
      </c>
      <c r="Y58" s="69" t="str">
        <f>'Order Form'!BM74</f>
        <v/>
      </c>
      <c r="Z58" s="69" t="str">
        <f>'Order Form'!BN74</f>
        <v/>
      </c>
      <c r="AA58" s="69" t="str">
        <f>'Order Form'!BO74</f>
        <v/>
      </c>
      <c r="AB58" s="69" t="str">
        <f>'Order Form'!BP74</f>
        <v/>
      </c>
      <c r="AC58" s="69" t="str">
        <f>'Order Form'!BQ74</f>
        <v/>
      </c>
      <c r="AD58" s="69" t="str">
        <f>'Order Form'!BR74</f>
        <v/>
      </c>
      <c r="AE58" s="69" t="str">
        <f>'Order Form'!BS74</f>
        <v/>
      </c>
      <c r="AF58" s="69" t="str">
        <f>'Order Form'!BT74</f>
        <v/>
      </c>
      <c r="AG58" s="69" t="str">
        <f>'Order Form'!BU74</f>
        <v/>
      </c>
      <c r="AH58" s="69" t="str">
        <f>'Order Form'!BV74</f>
        <v/>
      </c>
      <c r="AI58" s="69" t="str">
        <f>'Order Form'!BW74</f>
        <v/>
      </c>
      <c r="AJ58" s="69" t="str">
        <f>'Order Form'!BX74</f>
        <v/>
      </c>
      <c r="AK58" s="69" t="str">
        <f>'Order Form'!BY74</f>
        <v/>
      </c>
      <c r="AL58" s="69" t="str">
        <f>'Order Form'!BZ74</f>
        <v/>
      </c>
      <c r="AM58" s="69" t="str">
        <f>'Order Form'!CA74</f>
        <v/>
      </c>
      <c r="AN58" s="69" t="str">
        <f>'Order Form'!CB74</f>
        <v/>
      </c>
      <c r="AO58" s="69" t="str">
        <f>'Order Form'!CC74</f>
        <v/>
      </c>
      <c r="AP58" s="69" t="str">
        <f>IF(B58="","",'Order Form'!CH74)</f>
        <v/>
      </c>
    </row>
    <row r="59" spans="1:42" x14ac:dyDescent="0.2">
      <c r="A59" s="47">
        <v>58</v>
      </c>
      <c r="B59" s="49" t="str">
        <f>IF('Order Form'!B75="","",'Order Form'!B75)</f>
        <v/>
      </c>
      <c r="C59" s="49" t="str">
        <f>UPPER('Order Form'!C75)</f>
        <v/>
      </c>
      <c r="D59" s="49" t="str">
        <f>UPPER(IF('Order Form'!D75="","",'Order Form'!D75))</f>
        <v/>
      </c>
      <c r="E59" s="49" t="str">
        <f>IF(C59="","",IF('Order Form'!E75="","N",'Order Form'!E75))</f>
        <v/>
      </c>
      <c r="F59" s="49" t="str">
        <f>IF(C59="","",IF('Order Form'!F75="","N",'Order Form'!F75))</f>
        <v/>
      </c>
      <c r="G59" s="49" t="str">
        <f>UPPER(IF('Order Form'!G75="","",'Order Form'!G75))</f>
        <v/>
      </c>
      <c r="H59" s="49" t="str">
        <f>UPPER(IF('Order Form'!H75="","",'Order Form'!H75))</f>
        <v/>
      </c>
      <c r="I59" s="49" t="str">
        <f>IF(B59="","",IF((AM59+AN59)=0,"",'Order Form'!$AG$7))</f>
        <v/>
      </c>
      <c r="J59" s="49" t="str">
        <f>IF(C59="","",'Order Form'!$AG$3)</f>
        <v/>
      </c>
      <c r="K59" s="49" t="str">
        <f>IF(C59="","",'Order Form'!$AG$5)</f>
        <v/>
      </c>
      <c r="L59" s="160" t="str">
        <f>'Order Form'!V75</f>
        <v/>
      </c>
      <c r="N59" s="69" t="str">
        <f>'Order Form'!BB75</f>
        <v/>
      </c>
      <c r="O59" s="69" t="str">
        <f>'Order Form'!BC75</f>
        <v/>
      </c>
      <c r="P59" s="69" t="str">
        <f>'Order Form'!BD75</f>
        <v/>
      </c>
      <c r="Q59" s="69" t="str">
        <f>'Order Form'!BE75</f>
        <v/>
      </c>
      <c r="R59" s="69" t="str">
        <f>'Order Form'!BF75</f>
        <v/>
      </c>
      <c r="S59" s="69" t="str">
        <f>'Order Form'!BG75</f>
        <v/>
      </c>
      <c r="T59" s="69" t="str">
        <f>'Order Form'!BH75</f>
        <v/>
      </c>
      <c r="U59" s="70" t="str">
        <f>'Order Form'!BI75</f>
        <v/>
      </c>
      <c r="V59" s="70" t="str">
        <f>'Order Form'!BJ75</f>
        <v/>
      </c>
      <c r="W59" s="70" t="str">
        <f>'Order Form'!BK75</f>
        <v/>
      </c>
      <c r="X59" s="70" t="str">
        <f>'Order Form'!BL75</f>
        <v/>
      </c>
      <c r="Y59" s="69" t="str">
        <f>'Order Form'!BM75</f>
        <v/>
      </c>
      <c r="Z59" s="69" t="str">
        <f>'Order Form'!BN75</f>
        <v/>
      </c>
      <c r="AA59" s="69" t="str">
        <f>'Order Form'!BO75</f>
        <v/>
      </c>
      <c r="AB59" s="69" t="str">
        <f>'Order Form'!BP75</f>
        <v/>
      </c>
      <c r="AC59" s="69" t="str">
        <f>'Order Form'!BQ75</f>
        <v/>
      </c>
      <c r="AD59" s="69" t="str">
        <f>'Order Form'!BR75</f>
        <v/>
      </c>
      <c r="AE59" s="69" t="str">
        <f>'Order Form'!BS75</f>
        <v/>
      </c>
      <c r="AF59" s="69" t="str">
        <f>'Order Form'!BT75</f>
        <v/>
      </c>
      <c r="AG59" s="69" t="str">
        <f>'Order Form'!BU75</f>
        <v/>
      </c>
      <c r="AH59" s="69" t="str">
        <f>'Order Form'!BV75</f>
        <v/>
      </c>
      <c r="AI59" s="69" t="str">
        <f>'Order Form'!BW75</f>
        <v/>
      </c>
      <c r="AJ59" s="69" t="str">
        <f>'Order Form'!BX75</f>
        <v/>
      </c>
      <c r="AK59" s="69" t="str">
        <f>'Order Form'!BY75</f>
        <v/>
      </c>
      <c r="AL59" s="69" t="str">
        <f>'Order Form'!BZ75</f>
        <v/>
      </c>
      <c r="AM59" s="69" t="str">
        <f>'Order Form'!CA75</f>
        <v/>
      </c>
      <c r="AN59" s="69" t="str">
        <f>'Order Form'!CB75</f>
        <v/>
      </c>
      <c r="AO59" s="69" t="str">
        <f>'Order Form'!CC75</f>
        <v/>
      </c>
      <c r="AP59" s="69" t="str">
        <f>IF(B59="","",'Order Form'!CH75)</f>
        <v/>
      </c>
    </row>
    <row r="60" spans="1:42" x14ac:dyDescent="0.2">
      <c r="A60" s="47">
        <v>59</v>
      </c>
      <c r="B60" s="49" t="str">
        <f>IF('Order Form'!B76="","",'Order Form'!B76)</f>
        <v/>
      </c>
      <c r="C60" s="49" t="str">
        <f>UPPER('Order Form'!C76)</f>
        <v/>
      </c>
      <c r="D60" s="49" t="str">
        <f>UPPER(IF('Order Form'!D76="","",'Order Form'!D76))</f>
        <v/>
      </c>
      <c r="E60" s="49" t="str">
        <f>IF(C60="","",IF('Order Form'!E76="","N",'Order Form'!E76))</f>
        <v/>
      </c>
      <c r="F60" s="49" t="str">
        <f>IF(C60="","",IF('Order Form'!F76="","N",'Order Form'!F76))</f>
        <v/>
      </c>
      <c r="G60" s="49" t="str">
        <f>UPPER(IF('Order Form'!G76="","",'Order Form'!G76))</f>
        <v/>
      </c>
      <c r="H60" s="49" t="str">
        <f>UPPER(IF('Order Form'!H76="","",'Order Form'!H76))</f>
        <v/>
      </c>
      <c r="I60" s="49" t="str">
        <f>IF(B60="","",IF((AM60+AN60)=0,"",'Order Form'!$AG$7))</f>
        <v/>
      </c>
      <c r="J60" s="49" t="str">
        <f>IF(C60="","",'Order Form'!$AG$3)</f>
        <v/>
      </c>
      <c r="K60" s="49" t="str">
        <f>IF(C60="","",'Order Form'!$AG$5)</f>
        <v/>
      </c>
      <c r="L60" s="160" t="str">
        <f>'Order Form'!V76</f>
        <v/>
      </c>
      <c r="N60" s="69" t="str">
        <f>'Order Form'!BB76</f>
        <v/>
      </c>
      <c r="O60" s="69" t="str">
        <f>'Order Form'!BC76</f>
        <v/>
      </c>
      <c r="P60" s="69" t="str">
        <f>'Order Form'!BD76</f>
        <v/>
      </c>
      <c r="Q60" s="69" t="str">
        <f>'Order Form'!BE76</f>
        <v/>
      </c>
      <c r="R60" s="69" t="str">
        <f>'Order Form'!BF76</f>
        <v/>
      </c>
      <c r="S60" s="69" t="str">
        <f>'Order Form'!BG76</f>
        <v/>
      </c>
      <c r="T60" s="69" t="str">
        <f>'Order Form'!BH76</f>
        <v/>
      </c>
      <c r="U60" s="70" t="str">
        <f>'Order Form'!BI76</f>
        <v/>
      </c>
      <c r="V60" s="70" t="str">
        <f>'Order Form'!BJ76</f>
        <v/>
      </c>
      <c r="W60" s="70" t="str">
        <f>'Order Form'!BK76</f>
        <v/>
      </c>
      <c r="X60" s="70" t="str">
        <f>'Order Form'!BL76</f>
        <v/>
      </c>
      <c r="Y60" s="69" t="str">
        <f>'Order Form'!BM76</f>
        <v/>
      </c>
      <c r="Z60" s="69" t="str">
        <f>'Order Form'!BN76</f>
        <v/>
      </c>
      <c r="AA60" s="69" t="str">
        <f>'Order Form'!BO76</f>
        <v/>
      </c>
      <c r="AB60" s="69" t="str">
        <f>'Order Form'!BP76</f>
        <v/>
      </c>
      <c r="AC60" s="69" t="str">
        <f>'Order Form'!BQ76</f>
        <v/>
      </c>
      <c r="AD60" s="69" t="str">
        <f>'Order Form'!BR76</f>
        <v/>
      </c>
      <c r="AE60" s="69" t="str">
        <f>'Order Form'!BS76</f>
        <v/>
      </c>
      <c r="AF60" s="69" t="str">
        <f>'Order Form'!BT76</f>
        <v/>
      </c>
      <c r="AG60" s="69" t="str">
        <f>'Order Form'!BU76</f>
        <v/>
      </c>
      <c r="AH60" s="69" t="str">
        <f>'Order Form'!BV76</f>
        <v/>
      </c>
      <c r="AI60" s="69" t="str">
        <f>'Order Form'!BW76</f>
        <v/>
      </c>
      <c r="AJ60" s="69" t="str">
        <f>'Order Form'!BX76</f>
        <v/>
      </c>
      <c r="AK60" s="69" t="str">
        <f>'Order Form'!BY76</f>
        <v/>
      </c>
      <c r="AL60" s="69" t="str">
        <f>'Order Form'!BZ76</f>
        <v/>
      </c>
      <c r="AM60" s="69" t="str">
        <f>'Order Form'!CA76</f>
        <v/>
      </c>
      <c r="AN60" s="69" t="str">
        <f>'Order Form'!CB76</f>
        <v/>
      </c>
      <c r="AO60" s="69" t="str">
        <f>'Order Form'!CC76</f>
        <v/>
      </c>
      <c r="AP60" s="69" t="str">
        <f>IF(B60="","",'Order Form'!CH76)</f>
        <v/>
      </c>
    </row>
    <row r="61" spans="1:42" x14ac:dyDescent="0.2">
      <c r="A61" s="47">
        <v>60</v>
      </c>
      <c r="B61" s="49" t="str">
        <f>IF('Order Form'!B77="","",'Order Form'!B77)</f>
        <v/>
      </c>
      <c r="C61" s="49" t="str">
        <f>UPPER('Order Form'!C77)</f>
        <v/>
      </c>
      <c r="D61" s="49" t="str">
        <f>UPPER(IF('Order Form'!D77="","",'Order Form'!D77))</f>
        <v/>
      </c>
      <c r="E61" s="49" t="str">
        <f>IF(C61="","",IF('Order Form'!E77="","N",'Order Form'!E77))</f>
        <v/>
      </c>
      <c r="F61" s="49" t="str">
        <f>IF(C61="","",IF('Order Form'!F77="","N",'Order Form'!F77))</f>
        <v/>
      </c>
      <c r="G61" s="49" t="str">
        <f>UPPER(IF('Order Form'!G77="","",'Order Form'!G77))</f>
        <v/>
      </c>
      <c r="H61" s="49" t="str">
        <f>UPPER(IF('Order Form'!H77="","",'Order Form'!H77))</f>
        <v/>
      </c>
      <c r="I61" s="49" t="str">
        <f>IF(B61="","",IF((AM61+AN61)=0,"",'Order Form'!$AG$7))</f>
        <v/>
      </c>
      <c r="J61" s="49" t="str">
        <f>IF(C61="","",'Order Form'!$AG$3)</f>
        <v/>
      </c>
      <c r="K61" s="49" t="str">
        <f>IF(C61="","",'Order Form'!$AG$5)</f>
        <v/>
      </c>
      <c r="L61" s="160" t="str">
        <f>'Order Form'!V77</f>
        <v/>
      </c>
      <c r="N61" s="69" t="str">
        <f>'Order Form'!BB77</f>
        <v/>
      </c>
      <c r="O61" s="69" t="str">
        <f>'Order Form'!BC77</f>
        <v/>
      </c>
      <c r="P61" s="69" t="str">
        <f>'Order Form'!BD77</f>
        <v/>
      </c>
      <c r="Q61" s="69" t="str">
        <f>'Order Form'!BE77</f>
        <v/>
      </c>
      <c r="R61" s="69" t="str">
        <f>'Order Form'!BF77</f>
        <v/>
      </c>
      <c r="S61" s="69" t="str">
        <f>'Order Form'!BG77</f>
        <v/>
      </c>
      <c r="T61" s="69" t="str">
        <f>'Order Form'!BH77</f>
        <v/>
      </c>
      <c r="U61" s="70" t="str">
        <f>'Order Form'!BI77</f>
        <v/>
      </c>
      <c r="V61" s="70" t="str">
        <f>'Order Form'!BJ77</f>
        <v/>
      </c>
      <c r="W61" s="70" t="str">
        <f>'Order Form'!BK77</f>
        <v/>
      </c>
      <c r="X61" s="70" t="str">
        <f>'Order Form'!BL77</f>
        <v/>
      </c>
      <c r="Y61" s="69" t="str">
        <f>'Order Form'!BM77</f>
        <v/>
      </c>
      <c r="Z61" s="69" t="str">
        <f>'Order Form'!BN77</f>
        <v/>
      </c>
      <c r="AA61" s="69" t="str">
        <f>'Order Form'!BO77</f>
        <v/>
      </c>
      <c r="AB61" s="69" t="str">
        <f>'Order Form'!BP77</f>
        <v/>
      </c>
      <c r="AC61" s="69" t="str">
        <f>'Order Form'!BQ77</f>
        <v/>
      </c>
      <c r="AD61" s="69" t="str">
        <f>'Order Form'!BR77</f>
        <v/>
      </c>
      <c r="AE61" s="69" t="str">
        <f>'Order Form'!BS77</f>
        <v/>
      </c>
      <c r="AF61" s="69" t="str">
        <f>'Order Form'!BT77</f>
        <v/>
      </c>
      <c r="AG61" s="69" t="str">
        <f>'Order Form'!BU77</f>
        <v/>
      </c>
      <c r="AH61" s="69" t="str">
        <f>'Order Form'!BV77</f>
        <v/>
      </c>
      <c r="AI61" s="69" t="str">
        <f>'Order Form'!BW77</f>
        <v/>
      </c>
      <c r="AJ61" s="69" t="str">
        <f>'Order Form'!BX77</f>
        <v/>
      </c>
      <c r="AK61" s="69" t="str">
        <f>'Order Form'!BY77</f>
        <v/>
      </c>
      <c r="AL61" s="69" t="str">
        <f>'Order Form'!BZ77</f>
        <v/>
      </c>
      <c r="AM61" s="69" t="str">
        <f>'Order Form'!CA77</f>
        <v/>
      </c>
      <c r="AN61" s="69" t="str">
        <f>'Order Form'!CB77</f>
        <v/>
      </c>
      <c r="AO61" s="69" t="str">
        <f>'Order Form'!CC77</f>
        <v/>
      </c>
      <c r="AP61" s="69" t="str">
        <f>IF(B61="","",'Order Form'!CH77)</f>
        <v/>
      </c>
    </row>
    <row r="62" spans="1:42" x14ac:dyDescent="0.2">
      <c r="A62" s="47">
        <v>61</v>
      </c>
      <c r="B62" s="49" t="str">
        <f>IF('Order Form'!B78="","",'Order Form'!B78)</f>
        <v/>
      </c>
      <c r="C62" s="49" t="str">
        <f>UPPER('Order Form'!C78)</f>
        <v/>
      </c>
      <c r="D62" s="49" t="str">
        <f>UPPER(IF('Order Form'!D78="","",'Order Form'!D78))</f>
        <v/>
      </c>
      <c r="E62" s="49" t="str">
        <f>IF(C62="","",IF('Order Form'!E78="","N",'Order Form'!E78))</f>
        <v/>
      </c>
      <c r="F62" s="49" t="str">
        <f>IF(C62="","",IF('Order Form'!F78="","N",'Order Form'!F78))</f>
        <v/>
      </c>
      <c r="G62" s="49" t="str">
        <f>UPPER(IF('Order Form'!G78="","",'Order Form'!G78))</f>
        <v/>
      </c>
      <c r="H62" s="49" t="str">
        <f>UPPER(IF('Order Form'!H78="","",'Order Form'!H78))</f>
        <v/>
      </c>
      <c r="I62" s="49" t="str">
        <f>IF(B62="","",IF((AM62+AN62)=0,"",'Order Form'!$AG$7))</f>
        <v/>
      </c>
      <c r="J62" s="49" t="str">
        <f>IF(C62="","",'Order Form'!$AG$3)</f>
        <v/>
      </c>
      <c r="K62" s="49" t="str">
        <f>IF(C62="","",'Order Form'!$AG$5)</f>
        <v/>
      </c>
      <c r="L62" s="160" t="str">
        <f>'Order Form'!V78</f>
        <v/>
      </c>
      <c r="N62" s="69" t="str">
        <f>'Order Form'!BB78</f>
        <v/>
      </c>
      <c r="O62" s="69" t="str">
        <f>'Order Form'!BC78</f>
        <v/>
      </c>
      <c r="P62" s="69" t="str">
        <f>'Order Form'!BD78</f>
        <v/>
      </c>
      <c r="Q62" s="69" t="str">
        <f>'Order Form'!BE78</f>
        <v/>
      </c>
      <c r="R62" s="69" t="str">
        <f>'Order Form'!BF78</f>
        <v/>
      </c>
      <c r="S62" s="69" t="str">
        <f>'Order Form'!BG78</f>
        <v/>
      </c>
      <c r="T62" s="69" t="str">
        <f>'Order Form'!BH78</f>
        <v/>
      </c>
      <c r="U62" s="70" t="str">
        <f>'Order Form'!BI78</f>
        <v/>
      </c>
      <c r="V62" s="70" t="str">
        <f>'Order Form'!BJ78</f>
        <v/>
      </c>
      <c r="W62" s="70" t="str">
        <f>'Order Form'!BK78</f>
        <v/>
      </c>
      <c r="X62" s="70" t="str">
        <f>'Order Form'!BL78</f>
        <v/>
      </c>
      <c r="Y62" s="69" t="str">
        <f>'Order Form'!BM78</f>
        <v/>
      </c>
      <c r="Z62" s="69" t="str">
        <f>'Order Form'!BN78</f>
        <v/>
      </c>
      <c r="AA62" s="69" t="str">
        <f>'Order Form'!BO78</f>
        <v/>
      </c>
      <c r="AB62" s="69" t="str">
        <f>'Order Form'!BP78</f>
        <v/>
      </c>
      <c r="AC62" s="69" t="str">
        <f>'Order Form'!BQ78</f>
        <v/>
      </c>
      <c r="AD62" s="69" t="str">
        <f>'Order Form'!BR78</f>
        <v/>
      </c>
      <c r="AE62" s="69" t="str">
        <f>'Order Form'!BS78</f>
        <v/>
      </c>
      <c r="AF62" s="69" t="str">
        <f>'Order Form'!BT78</f>
        <v/>
      </c>
      <c r="AG62" s="69" t="str">
        <f>'Order Form'!BU78</f>
        <v/>
      </c>
      <c r="AH62" s="69" t="str">
        <f>'Order Form'!BV78</f>
        <v/>
      </c>
      <c r="AI62" s="69" t="str">
        <f>'Order Form'!BW78</f>
        <v/>
      </c>
      <c r="AJ62" s="69" t="str">
        <f>'Order Form'!BX78</f>
        <v/>
      </c>
      <c r="AK62" s="69" t="str">
        <f>'Order Form'!BY78</f>
        <v/>
      </c>
      <c r="AL62" s="69" t="str">
        <f>'Order Form'!BZ78</f>
        <v/>
      </c>
      <c r="AM62" s="69" t="str">
        <f>'Order Form'!CA78</f>
        <v/>
      </c>
      <c r="AN62" s="69" t="str">
        <f>'Order Form'!CB78</f>
        <v/>
      </c>
      <c r="AO62" s="69" t="str">
        <f>'Order Form'!CC78</f>
        <v/>
      </c>
      <c r="AP62" s="69" t="str">
        <f>IF(B62="","",'Order Form'!CH78)</f>
        <v/>
      </c>
    </row>
    <row r="63" spans="1:42" x14ac:dyDescent="0.2">
      <c r="A63" s="47">
        <v>62</v>
      </c>
      <c r="B63" s="49" t="str">
        <f>IF('Order Form'!B79="","",'Order Form'!B79)</f>
        <v/>
      </c>
      <c r="C63" s="49" t="str">
        <f>UPPER('Order Form'!C79)</f>
        <v/>
      </c>
      <c r="D63" s="49" t="str">
        <f>UPPER(IF('Order Form'!D79="","",'Order Form'!D79))</f>
        <v/>
      </c>
      <c r="E63" s="49" t="str">
        <f>IF(C63="","",IF('Order Form'!E79="","N",'Order Form'!E79))</f>
        <v/>
      </c>
      <c r="F63" s="49" t="str">
        <f>IF(C63="","",IF('Order Form'!F79="","N",'Order Form'!F79))</f>
        <v/>
      </c>
      <c r="G63" s="49" t="str">
        <f>UPPER(IF('Order Form'!G79="","",'Order Form'!G79))</f>
        <v/>
      </c>
      <c r="H63" s="49" t="str">
        <f>UPPER(IF('Order Form'!H79="","",'Order Form'!H79))</f>
        <v/>
      </c>
      <c r="I63" s="49" t="str">
        <f>IF(B63="","",IF((AM63+AN63)=0,"",'Order Form'!$AG$7))</f>
        <v/>
      </c>
      <c r="J63" s="49" t="str">
        <f>IF(C63="","",'Order Form'!$AG$3)</f>
        <v/>
      </c>
      <c r="K63" s="49" t="str">
        <f>IF(C63="","",'Order Form'!$AG$5)</f>
        <v/>
      </c>
      <c r="L63" s="160" t="str">
        <f>'Order Form'!V79</f>
        <v/>
      </c>
      <c r="N63" s="69" t="str">
        <f>'Order Form'!BB79</f>
        <v/>
      </c>
      <c r="O63" s="69" t="str">
        <f>'Order Form'!BC79</f>
        <v/>
      </c>
      <c r="P63" s="69" t="str">
        <f>'Order Form'!BD79</f>
        <v/>
      </c>
      <c r="Q63" s="69" t="str">
        <f>'Order Form'!BE79</f>
        <v/>
      </c>
      <c r="R63" s="69" t="str">
        <f>'Order Form'!BF79</f>
        <v/>
      </c>
      <c r="S63" s="69" t="str">
        <f>'Order Form'!BG79</f>
        <v/>
      </c>
      <c r="T63" s="69" t="str">
        <f>'Order Form'!BH79</f>
        <v/>
      </c>
      <c r="U63" s="70" t="str">
        <f>'Order Form'!BI79</f>
        <v/>
      </c>
      <c r="V63" s="70" t="str">
        <f>'Order Form'!BJ79</f>
        <v/>
      </c>
      <c r="W63" s="70" t="str">
        <f>'Order Form'!BK79</f>
        <v/>
      </c>
      <c r="X63" s="70" t="str">
        <f>'Order Form'!BL79</f>
        <v/>
      </c>
      <c r="Y63" s="69" t="str">
        <f>'Order Form'!BM79</f>
        <v/>
      </c>
      <c r="Z63" s="69" t="str">
        <f>'Order Form'!BN79</f>
        <v/>
      </c>
      <c r="AA63" s="69" t="str">
        <f>'Order Form'!BO79</f>
        <v/>
      </c>
      <c r="AB63" s="69" t="str">
        <f>'Order Form'!BP79</f>
        <v/>
      </c>
      <c r="AC63" s="69" t="str">
        <f>'Order Form'!BQ79</f>
        <v/>
      </c>
      <c r="AD63" s="69" t="str">
        <f>'Order Form'!BR79</f>
        <v/>
      </c>
      <c r="AE63" s="69" t="str">
        <f>'Order Form'!BS79</f>
        <v/>
      </c>
      <c r="AF63" s="69" t="str">
        <f>'Order Form'!BT79</f>
        <v/>
      </c>
      <c r="AG63" s="69" t="str">
        <f>'Order Form'!BU79</f>
        <v/>
      </c>
      <c r="AH63" s="69" t="str">
        <f>'Order Form'!BV79</f>
        <v/>
      </c>
      <c r="AI63" s="69" t="str">
        <f>'Order Form'!BW79</f>
        <v/>
      </c>
      <c r="AJ63" s="69" t="str">
        <f>'Order Form'!BX79</f>
        <v/>
      </c>
      <c r="AK63" s="69" t="str">
        <f>'Order Form'!BY79</f>
        <v/>
      </c>
      <c r="AL63" s="69" t="str">
        <f>'Order Form'!BZ79</f>
        <v/>
      </c>
      <c r="AM63" s="69" t="str">
        <f>'Order Form'!CA79</f>
        <v/>
      </c>
      <c r="AN63" s="69" t="str">
        <f>'Order Form'!CB79</f>
        <v/>
      </c>
      <c r="AO63" s="69" t="str">
        <f>'Order Form'!CC79</f>
        <v/>
      </c>
      <c r="AP63" s="69" t="str">
        <f>IF(B63="","",'Order Form'!CH79)</f>
        <v/>
      </c>
    </row>
    <row r="64" spans="1:42" x14ac:dyDescent="0.2">
      <c r="A64" s="47">
        <v>63</v>
      </c>
      <c r="B64" s="49" t="str">
        <f>IF('Order Form'!B80="","",'Order Form'!B80)</f>
        <v/>
      </c>
      <c r="C64" s="49" t="str">
        <f>UPPER('Order Form'!C80)</f>
        <v/>
      </c>
      <c r="D64" s="49" t="str">
        <f>UPPER(IF('Order Form'!D80="","",'Order Form'!D80))</f>
        <v/>
      </c>
      <c r="E64" s="49" t="str">
        <f>IF(C64="","",IF('Order Form'!E80="","N",'Order Form'!E80))</f>
        <v/>
      </c>
      <c r="F64" s="49" t="str">
        <f>IF(C64="","",IF('Order Form'!F80="","N",'Order Form'!F80))</f>
        <v/>
      </c>
      <c r="G64" s="49" t="str">
        <f>UPPER(IF('Order Form'!G80="","",'Order Form'!G80))</f>
        <v/>
      </c>
      <c r="H64" s="49" t="str">
        <f>UPPER(IF('Order Form'!H80="","",'Order Form'!H80))</f>
        <v/>
      </c>
      <c r="I64" s="49" t="str">
        <f>IF(B64="","",IF((AM64+AN64)=0,"",'Order Form'!$AG$7))</f>
        <v/>
      </c>
      <c r="J64" s="49" t="str">
        <f>IF(C64="","",'Order Form'!$AG$3)</f>
        <v/>
      </c>
      <c r="K64" s="49" t="str">
        <f>IF(C64="","",'Order Form'!$AG$5)</f>
        <v/>
      </c>
      <c r="L64" s="160" t="str">
        <f>'Order Form'!V80</f>
        <v/>
      </c>
      <c r="N64" s="69" t="str">
        <f>'Order Form'!BB80</f>
        <v/>
      </c>
      <c r="O64" s="69" t="str">
        <f>'Order Form'!BC80</f>
        <v/>
      </c>
      <c r="P64" s="69" t="str">
        <f>'Order Form'!BD80</f>
        <v/>
      </c>
      <c r="Q64" s="69" t="str">
        <f>'Order Form'!BE80</f>
        <v/>
      </c>
      <c r="R64" s="69" t="str">
        <f>'Order Form'!BF80</f>
        <v/>
      </c>
      <c r="S64" s="69" t="str">
        <f>'Order Form'!BG80</f>
        <v/>
      </c>
      <c r="T64" s="69" t="str">
        <f>'Order Form'!BH80</f>
        <v/>
      </c>
      <c r="U64" s="70" t="str">
        <f>'Order Form'!BI80</f>
        <v/>
      </c>
      <c r="V64" s="70" t="str">
        <f>'Order Form'!BJ80</f>
        <v/>
      </c>
      <c r="W64" s="70" t="str">
        <f>'Order Form'!BK80</f>
        <v/>
      </c>
      <c r="X64" s="70" t="str">
        <f>'Order Form'!BL80</f>
        <v/>
      </c>
      <c r="Y64" s="69" t="str">
        <f>'Order Form'!BM80</f>
        <v/>
      </c>
      <c r="Z64" s="69" t="str">
        <f>'Order Form'!BN80</f>
        <v/>
      </c>
      <c r="AA64" s="69" t="str">
        <f>'Order Form'!BO80</f>
        <v/>
      </c>
      <c r="AB64" s="69" t="str">
        <f>'Order Form'!BP80</f>
        <v/>
      </c>
      <c r="AC64" s="69" t="str">
        <f>'Order Form'!BQ80</f>
        <v/>
      </c>
      <c r="AD64" s="69" t="str">
        <f>'Order Form'!BR80</f>
        <v/>
      </c>
      <c r="AE64" s="69" t="str">
        <f>'Order Form'!BS80</f>
        <v/>
      </c>
      <c r="AF64" s="69" t="str">
        <f>'Order Form'!BT80</f>
        <v/>
      </c>
      <c r="AG64" s="69" t="str">
        <f>'Order Form'!BU80</f>
        <v/>
      </c>
      <c r="AH64" s="69" t="str">
        <f>'Order Form'!BV80</f>
        <v/>
      </c>
      <c r="AI64" s="69" t="str">
        <f>'Order Form'!BW80</f>
        <v/>
      </c>
      <c r="AJ64" s="69" t="str">
        <f>'Order Form'!BX80</f>
        <v/>
      </c>
      <c r="AK64" s="69" t="str">
        <f>'Order Form'!BY80</f>
        <v/>
      </c>
      <c r="AL64" s="69" t="str">
        <f>'Order Form'!BZ80</f>
        <v/>
      </c>
      <c r="AM64" s="69" t="str">
        <f>'Order Form'!CA80</f>
        <v/>
      </c>
      <c r="AN64" s="69" t="str">
        <f>'Order Form'!CB80</f>
        <v/>
      </c>
      <c r="AO64" s="69" t="str">
        <f>'Order Form'!CC80</f>
        <v/>
      </c>
      <c r="AP64" s="69" t="str">
        <f>IF(B64="","",'Order Form'!CH80)</f>
        <v/>
      </c>
    </row>
    <row r="65" spans="1:42" x14ac:dyDescent="0.2">
      <c r="A65" s="47">
        <v>64</v>
      </c>
      <c r="B65" s="49" t="str">
        <f>IF('Order Form'!B81="","",'Order Form'!B81)</f>
        <v/>
      </c>
      <c r="C65" s="49" t="str">
        <f>UPPER('Order Form'!C81)</f>
        <v/>
      </c>
      <c r="D65" s="49" t="str">
        <f>UPPER(IF('Order Form'!D81="","",'Order Form'!D81))</f>
        <v/>
      </c>
      <c r="E65" s="49" t="str">
        <f>IF(C65="","",IF('Order Form'!E81="","N",'Order Form'!E81))</f>
        <v/>
      </c>
      <c r="F65" s="49" t="str">
        <f>IF(C65="","",IF('Order Form'!F81="","N",'Order Form'!F81))</f>
        <v/>
      </c>
      <c r="G65" s="49" t="str">
        <f>UPPER(IF('Order Form'!G81="","",'Order Form'!G81))</f>
        <v/>
      </c>
      <c r="H65" s="49" t="str">
        <f>UPPER(IF('Order Form'!H81="","",'Order Form'!H81))</f>
        <v/>
      </c>
      <c r="I65" s="49" t="str">
        <f>IF(B65="","",IF((AM65+AN65)=0,"",'Order Form'!$AG$7))</f>
        <v/>
      </c>
      <c r="J65" s="49" t="str">
        <f>IF(C65="","",'Order Form'!$AG$3)</f>
        <v/>
      </c>
      <c r="K65" s="49" t="str">
        <f>IF(C65="","",'Order Form'!$AG$5)</f>
        <v/>
      </c>
      <c r="L65" s="160" t="str">
        <f>'Order Form'!V81</f>
        <v/>
      </c>
      <c r="N65" s="69" t="str">
        <f>'Order Form'!BB81</f>
        <v/>
      </c>
      <c r="O65" s="69" t="str">
        <f>'Order Form'!BC81</f>
        <v/>
      </c>
      <c r="P65" s="69" t="str">
        <f>'Order Form'!BD81</f>
        <v/>
      </c>
      <c r="Q65" s="69" t="str">
        <f>'Order Form'!BE81</f>
        <v/>
      </c>
      <c r="R65" s="69" t="str">
        <f>'Order Form'!BF81</f>
        <v/>
      </c>
      <c r="S65" s="69" t="str">
        <f>'Order Form'!BG81</f>
        <v/>
      </c>
      <c r="T65" s="69" t="str">
        <f>'Order Form'!BH81</f>
        <v/>
      </c>
      <c r="U65" s="70" t="str">
        <f>'Order Form'!BI81</f>
        <v/>
      </c>
      <c r="V65" s="70" t="str">
        <f>'Order Form'!BJ81</f>
        <v/>
      </c>
      <c r="W65" s="70" t="str">
        <f>'Order Form'!BK81</f>
        <v/>
      </c>
      <c r="X65" s="70" t="str">
        <f>'Order Form'!BL81</f>
        <v/>
      </c>
      <c r="Y65" s="69" t="str">
        <f>'Order Form'!BM81</f>
        <v/>
      </c>
      <c r="Z65" s="69" t="str">
        <f>'Order Form'!BN81</f>
        <v/>
      </c>
      <c r="AA65" s="69" t="str">
        <f>'Order Form'!BO81</f>
        <v/>
      </c>
      <c r="AB65" s="69" t="str">
        <f>'Order Form'!BP81</f>
        <v/>
      </c>
      <c r="AC65" s="69" t="str">
        <f>'Order Form'!BQ81</f>
        <v/>
      </c>
      <c r="AD65" s="69" t="str">
        <f>'Order Form'!BR81</f>
        <v/>
      </c>
      <c r="AE65" s="69" t="str">
        <f>'Order Form'!BS81</f>
        <v/>
      </c>
      <c r="AF65" s="69" t="str">
        <f>'Order Form'!BT81</f>
        <v/>
      </c>
      <c r="AG65" s="69" t="str">
        <f>'Order Form'!BU81</f>
        <v/>
      </c>
      <c r="AH65" s="69" t="str">
        <f>'Order Form'!BV81</f>
        <v/>
      </c>
      <c r="AI65" s="69" t="str">
        <f>'Order Form'!BW81</f>
        <v/>
      </c>
      <c r="AJ65" s="69" t="str">
        <f>'Order Form'!BX81</f>
        <v/>
      </c>
      <c r="AK65" s="69" t="str">
        <f>'Order Form'!BY81</f>
        <v/>
      </c>
      <c r="AL65" s="69" t="str">
        <f>'Order Form'!BZ81</f>
        <v/>
      </c>
      <c r="AM65" s="69" t="str">
        <f>'Order Form'!CA81</f>
        <v/>
      </c>
      <c r="AN65" s="69" t="str">
        <f>'Order Form'!CB81</f>
        <v/>
      </c>
      <c r="AO65" s="69" t="str">
        <f>'Order Form'!CC81</f>
        <v/>
      </c>
      <c r="AP65" s="69" t="str">
        <f>IF(B65="","",'Order Form'!CH81)</f>
        <v/>
      </c>
    </row>
    <row r="66" spans="1:42" x14ac:dyDescent="0.2">
      <c r="A66" s="47">
        <v>65</v>
      </c>
      <c r="B66" s="49" t="str">
        <f>IF('Order Form'!B82="","",'Order Form'!B82)</f>
        <v/>
      </c>
      <c r="C66" s="49" t="str">
        <f>UPPER('Order Form'!C82)</f>
        <v/>
      </c>
      <c r="D66" s="49" t="str">
        <f>UPPER(IF('Order Form'!D82="","",'Order Form'!D82))</f>
        <v/>
      </c>
      <c r="E66" s="49" t="str">
        <f>IF(C66="","",IF('Order Form'!E82="","N",'Order Form'!E82))</f>
        <v/>
      </c>
      <c r="F66" s="49" t="str">
        <f>IF(C66="","",IF('Order Form'!F82="","N",'Order Form'!F82))</f>
        <v/>
      </c>
      <c r="G66" s="49" t="str">
        <f>UPPER(IF('Order Form'!G82="","",'Order Form'!G82))</f>
        <v/>
      </c>
      <c r="H66" s="49" t="str">
        <f>UPPER(IF('Order Form'!H82="","",'Order Form'!H82))</f>
        <v/>
      </c>
      <c r="I66" s="49" t="str">
        <f>IF(B66="","",IF((AM66+AN66)=0,"",'Order Form'!$AG$7))</f>
        <v/>
      </c>
      <c r="J66" s="49" t="str">
        <f>IF(C66="","",'Order Form'!$AG$3)</f>
        <v/>
      </c>
      <c r="K66" s="49" t="str">
        <f>IF(C66="","",'Order Form'!$AG$5)</f>
        <v/>
      </c>
      <c r="L66" s="160" t="str">
        <f>'Order Form'!V82</f>
        <v/>
      </c>
      <c r="N66" s="69" t="str">
        <f>'Order Form'!BB82</f>
        <v/>
      </c>
      <c r="O66" s="69" t="str">
        <f>'Order Form'!BC82</f>
        <v/>
      </c>
      <c r="P66" s="69" t="str">
        <f>'Order Form'!BD82</f>
        <v/>
      </c>
      <c r="Q66" s="69" t="str">
        <f>'Order Form'!BE82</f>
        <v/>
      </c>
      <c r="R66" s="69" t="str">
        <f>'Order Form'!BF82</f>
        <v/>
      </c>
      <c r="S66" s="69" t="str">
        <f>'Order Form'!BG82</f>
        <v/>
      </c>
      <c r="T66" s="69" t="str">
        <f>'Order Form'!BH82</f>
        <v/>
      </c>
      <c r="U66" s="70" t="str">
        <f>'Order Form'!BI82</f>
        <v/>
      </c>
      <c r="V66" s="70" t="str">
        <f>'Order Form'!BJ82</f>
        <v/>
      </c>
      <c r="W66" s="70" t="str">
        <f>'Order Form'!BK82</f>
        <v/>
      </c>
      <c r="X66" s="70" t="str">
        <f>'Order Form'!BL82</f>
        <v/>
      </c>
      <c r="Y66" s="69" t="str">
        <f>'Order Form'!BM82</f>
        <v/>
      </c>
      <c r="Z66" s="69" t="str">
        <f>'Order Form'!BN82</f>
        <v/>
      </c>
      <c r="AA66" s="69" t="str">
        <f>'Order Form'!BO82</f>
        <v/>
      </c>
      <c r="AB66" s="69" t="str">
        <f>'Order Form'!BP82</f>
        <v/>
      </c>
      <c r="AC66" s="69" t="str">
        <f>'Order Form'!BQ82</f>
        <v/>
      </c>
      <c r="AD66" s="69" t="str">
        <f>'Order Form'!BR82</f>
        <v/>
      </c>
      <c r="AE66" s="69" t="str">
        <f>'Order Form'!BS82</f>
        <v/>
      </c>
      <c r="AF66" s="69" t="str">
        <f>'Order Form'!BT82</f>
        <v/>
      </c>
      <c r="AG66" s="69" t="str">
        <f>'Order Form'!BU82</f>
        <v/>
      </c>
      <c r="AH66" s="69" t="str">
        <f>'Order Form'!BV82</f>
        <v/>
      </c>
      <c r="AI66" s="69" t="str">
        <f>'Order Form'!BW82</f>
        <v/>
      </c>
      <c r="AJ66" s="69" t="str">
        <f>'Order Form'!BX82</f>
        <v/>
      </c>
      <c r="AK66" s="69" t="str">
        <f>'Order Form'!BY82</f>
        <v/>
      </c>
      <c r="AL66" s="69" t="str">
        <f>'Order Form'!BZ82</f>
        <v/>
      </c>
      <c r="AM66" s="69" t="str">
        <f>'Order Form'!CA82</f>
        <v/>
      </c>
      <c r="AN66" s="69" t="str">
        <f>'Order Form'!CB82</f>
        <v/>
      </c>
      <c r="AO66" s="69" t="str">
        <f>'Order Form'!CC82</f>
        <v/>
      </c>
      <c r="AP66" s="69" t="str">
        <f>IF(B66="","",'Order Form'!CH82)</f>
        <v/>
      </c>
    </row>
    <row r="67" spans="1:42" x14ac:dyDescent="0.2">
      <c r="A67" s="47">
        <v>66</v>
      </c>
      <c r="B67" s="49" t="str">
        <f>IF('Order Form'!B83="","",'Order Form'!B83)</f>
        <v/>
      </c>
      <c r="C67" s="49" t="str">
        <f>UPPER('Order Form'!C83)</f>
        <v/>
      </c>
      <c r="D67" s="49" t="str">
        <f>UPPER(IF('Order Form'!D83="","",'Order Form'!D83))</f>
        <v/>
      </c>
      <c r="E67" s="49" t="str">
        <f>IF(C67="","",IF('Order Form'!E83="","N",'Order Form'!E83))</f>
        <v/>
      </c>
      <c r="F67" s="49" t="str">
        <f>IF(C67="","",IF('Order Form'!F83="","N",'Order Form'!F83))</f>
        <v/>
      </c>
      <c r="G67" s="49" t="str">
        <f>UPPER(IF('Order Form'!G83="","",'Order Form'!G83))</f>
        <v/>
      </c>
      <c r="H67" s="49" t="str">
        <f>UPPER(IF('Order Form'!H83="","",'Order Form'!H83))</f>
        <v/>
      </c>
      <c r="I67" s="49" t="str">
        <f>IF(B67="","",IF((AM67+AN67)=0,"",'Order Form'!$AG$7))</f>
        <v/>
      </c>
      <c r="J67" s="49" t="str">
        <f>IF(C67="","",'Order Form'!$AG$3)</f>
        <v/>
      </c>
      <c r="K67" s="49" t="str">
        <f>IF(C67="","",'Order Form'!$AG$5)</f>
        <v/>
      </c>
      <c r="L67" s="160" t="str">
        <f>'Order Form'!V83</f>
        <v/>
      </c>
      <c r="N67" s="69" t="str">
        <f>'Order Form'!BB83</f>
        <v/>
      </c>
      <c r="O67" s="69" t="str">
        <f>'Order Form'!BC83</f>
        <v/>
      </c>
      <c r="P67" s="69" t="str">
        <f>'Order Form'!BD83</f>
        <v/>
      </c>
      <c r="Q67" s="69" t="str">
        <f>'Order Form'!BE83</f>
        <v/>
      </c>
      <c r="R67" s="69" t="str">
        <f>'Order Form'!BF83</f>
        <v/>
      </c>
      <c r="S67" s="69" t="str">
        <f>'Order Form'!BG83</f>
        <v/>
      </c>
      <c r="T67" s="69" t="str">
        <f>'Order Form'!BH83</f>
        <v/>
      </c>
      <c r="U67" s="70" t="str">
        <f>'Order Form'!BI83</f>
        <v/>
      </c>
      <c r="V67" s="70" t="str">
        <f>'Order Form'!BJ83</f>
        <v/>
      </c>
      <c r="W67" s="70" t="str">
        <f>'Order Form'!BK83</f>
        <v/>
      </c>
      <c r="X67" s="70" t="str">
        <f>'Order Form'!BL83</f>
        <v/>
      </c>
      <c r="Y67" s="69" t="str">
        <f>'Order Form'!BM83</f>
        <v/>
      </c>
      <c r="Z67" s="69" t="str">
        <f>'Order Form'!BN83</f>
        <v/>
      </c>
      <c r="AA67" s="69" t="str">
        <f>'Order Form'!BO83</f>
        <v/>
      </c>
      <c r="AB67" s="69" t="str">
        <f>'Order Form'!BP83</f>
        <v/>
      </c>
      <c r="AC67" s="69" t="str">
        <f>'Order Form'!BQ83</f>
        <v/>
      </c>
      <c r="AD67" s="69" t="str">
        <f>'Order Form'!BR83</f>
        <v/>
      </c>
      <c r="AE67" s="69" t="str">
        <f>'Order Form'!BS83</f>
        <v/>
      </c>
      <c r="AF67" s="69" t="str">
        <f>'Order Form'!BT83</f>
        <v/>
      </c>
      <c r="AG67" s="69" t="str">
        <f>'Order Form'!BU83</f>
        <v/>
      </c>
      <c r="AH67" s="69" t="str">
        <f>'Order Form'!BV83</f>
        <v/>
      </c>
      <c r="AI67" s="69" t="str">
        <f>'Order Form'!BW83</f>
        <v/>
      </c>
      <c r="AJ67" s="69" t="str">
        <f>'Order Form'!BX83</f>
        <v/>
      </c>
      <c r="AK67" s="69" t="str">
        <f>'Order Form'!BY83</f>
        <v/>
      </c>
      <c r="AL67" s="69" t="str">
        <f>'Order Form'!BZ83</f>
        <v/>
      </c>
      <c r="AM67" s="69" t="str">
        <f>'Order Form'!CA83</f>
        <v/>
      </c>
      <c r="AN67" s="69" t="str">
        <f>'Order Form'!CB83</f>
        <v/>
      </c>
      <c r="AO67" s="69" t="str">
        <f>'Order Form'!CC83</f>
        <v/>
      </c>
      <c r="AP67" s="69" t="str">
        <f>IF(B67="","",'Order Form'!CH83)</f>
        <v/>
      </c>
    </row>
    <row r="68" spans="1:42" x14ac:dyDescent="0.2">
      <c r="A68" s="47">
        <v>67</v>
      </c>
      <c r="B68" s="49" t="str">
        <f>IF('Order Form'!B84="","",'Order Form'!B84)</f>
        <v/>
      </c>
      <c r="C68" s="49" t="str">
        <f>UPPER('Order Form'!C84)</f>
        <v/>
      </c>
      <c r="D68" s="49" t="str">
        <f>UPPER(IF('Order Form'!D84="","",'Order Form'!D84))</f>
        <v/>
      </c>
      <c r="E68" s="49" t="str">
        <f>IF(C68="","",IF('Order Form'!E84="","N",'Order Form'!E84))</f>
        <v/>
      </c>
      <c r="F68" s="49" t="str">
        <f>IF(C68="","",IF('Order Form'!F84="","N",'Order Form'!F84))</f>
        <v/>
      </c>
      <c r="G68" s="49" t="str">
        <f>UPPER(IF('Order Form'!G84="","",'Order Form'!G84))</f>
        <v/>
      </c>
      <c r="H68" s="49" t="str">
        <f>UPPER(IF('Order Form'!H84="","",'Order Form'!H84))</f>
        <v/>
      </c>
      <c r="I68" s="49" t="str">
        <f>IF(B68="","",IF((AM68+AN68)=0,"",'Order Form'!$AG$7))</f>
        <v/>
      </c>
      <c r="J68" s="49" t="str">
        <f>IF(C68="","",'Order Form'!$AG$3)</f>
        <v/>
      </c>
      <c r="K68" s="49" t="str">
        <f>IF(C68="","",'Order Form'!$AG$5)</f>
        <v/>
      </c>
      <c r="L68" s="160" t="str">
        <f>'Order Form'!V84</f>
        <v/>
      </c>
      <c r="N68" s="69" t="str">
        <f>'Order Form'!BB84</f>
        <v/>
      </c>
      <c r="O68" s="69" t="str">
        <f>'Order Form'!BC84</f>
        <v/>
      </c>
      <c r="P68" s="69" t="str">
        <f>'Order Form'!BD84</f>
        <v/>
      </c>
      <c r="Q68" s="69" t="str">
        <f>'Order Form'!BE84</f>
        <v/>
      </c>
      <c r="R68" s="69" t="str">
        <f>'Order Form'!BF84</f>
        <v/>
      </c>
      <c r="S68" s="69" t="str">
        <f>'Order Form'!BG84</f>
        <v/>
      </c>
      <c r="T68" s="69" t="str">
        <f>'Order Form'!BH84</f>
        <v/>
      </c>
      <c r="U68" s="70" t="str">
        <f>'Order Form'!BI84</f>
        <v/>
      </c>
      <c r="V68" s="70" t="str">
        <f>'Order Form'!BJ84</f>
        <v/>
      </c>
      <c r="W68" s="70" t="str">
        <f>'Order Form'!BK84</f>
        <v/>
      </c>
      <c r="X68" s="70" t="str">
        <f>'Order Form'!BL84</f>
        <v/>
      </c>
      <c r="Y68" s="69" t="str">
        <f>'Order Form'!BM84</f>
        <v/>
      </c>
      <c r="Z68" s="69" t="str">
        <f>'Order Form'!BN84</f>
        <v/>
      </c>
      <c r="AA68" s="69" t="str">
        <f>'Order Form'!BO84</f>
        <v/>
      </c>
      <c r="AB68" s="69" t="str">
        <f>'Order Form'!BP84</f>
        <v/>
      </c>
      <c r="AC68" s="69" t="str">
        <f>'Order Form'!BQ84</f>
        <v/>
      </c>
      <c r="AD68" s="69" t="str">
        <f>'Order Form'!BR84</f>
        <v/>
      </c>
      <c r="AE68" s="69" t="str">
        <f>'Order Form'!BS84</f>
        <v/>
      </c>
      <c r="AF68" s="69" t="str">
        <f>'Order Form'!BT84</f>
        <v/>
      </c>
      <c r="AG68" s="69" t="str">
        <f>'Order Form'!BU84</f>
        <v/>
      </c>
      <c r="AH68" s="69" t="str">
        <f>'Order Form'!BV84</f>
        <v/>
      </c>
      <c r="AI68" s="69" t="str">
        <f>'Order Form'!BW84</f>
        <v/>
      </c>
      <c r="AJ68" s="69" t="str">
        <f>'Order Form'!BX84</f>
        <v/>
      </c>
      <c r="AK68" s="69" t="str">
        <f>'Order Form'!BY84</f>
        <v/>
      </c>
      <c r="AL68" s="69" t="str">
        <f>'Order Form'!BZ84</f>
        <v/>
      </c>
      <c r="AM68" s="69" t="str">
        <f>'Order Form'!CA84</f>
        <v/>
      </c>
      <c r="AN68" s="69" t="str">
        <f>'Order Form'!CB84</f>
        <v/>
      </c>
      <c r="AO68" s="69" t="str">
        <f>'Order Form'!CC84</f>
        <v/>
      </c>
      <c r="AP68" s="69" t="str">
        <f>IF(B68="","",'Order Form'!CH84)</f>
        <v/>
      </c>
    </row>
    <row r="69" spans="1:42" x14ac:dyDescent="0.2">
      <c r="A69" s="47">
        <v>68</v>
      </c>
      <c r="B69" s="49" t="str">
        <f>IF('Order Form'!B85="","",'Order Form'!B85)</f>
        <v/>
      </c>
      <c r="C69" s="49" t="str">
        <f>UPPER('Order Form'!C85)</f>
        <v/>
      </c>
      <c r="D69" s="49" t="str">
        <f>UPPER(IF('Order Form'!D85="","",'Order Form'!D85))</f>
        <v/>
      </c>
      <c r="E69" s="49" t="str">
        <f>IF(C69="","",IF('Order Form'!E85="","N",'Order Form'!E85))</f>
        <v/>
      </c>
      <c r="F69" s="49" t="str">
        <f>IF(C69="","",IF('Order Form'!F85="","N",'Order Form'!F85))</f>
        <v/>
      </c>
      <c r="G69" s="49" t="str">
        <f>UPPER(IF('Order Form'!G85="","",'Order Form'!G85))</f>
        <v/>
      </c>
      <c r="H69" s="49" t="str">
        <f>UPPER(IF('Order Form'!H85="","",'Order Form'!H85))</f>
        <v/>
      </c>
      <c r="I69" s="49" t="str">
        <f>IF(B69="","",IF((AM69+AN69)=0,"",'Order Form'!$AG$7))</f>
        <v/>
      </c>
      <c r="J69" s="49" t="str">
        <f>IF(C69="","",'Order Form'!$AG$3)</f>
        <v/>
      </c>
      <c r="K69" s="49" t="str">
        <f>IF(C69="","",'Order Form'!$AG$5)</f>
        <v/>
      </c>
      <c r="L69" s="160" t="str">
        <f>'Order Form'!V85</f>
        <v/>
      </c>
    </row>
    <row r="70" spans="1:42" x14ac:dyDescent="0.2">
      <c r="A70" s="47">
        <v>69</v>
      </c>
      <c r="B70" s="49" t="str">
        <f>IF('Order Form'!B86="","",'Order Form'!B86)</f>
        <v/>
      </c>
      <c r="C70" s="49" t="str">
        <f>UPPER('Order Form'!C86)</f>
        <v/>
      </c>
      <c r="D70" s="49" t="str">
        <f>UPPER(IF('Order Form'!D86="","",'Order Form'!D86))</f>
        <v/>
      </c>
      <c r="E70" s="49" t="str">
        <f>IF(C70="","",IF('Order Form'!E86="","N",'Order Form'!E86))</f>
        <v/>
      </c>
      <c r="F70" s="49" t="str">
        <f>IF(C70="","",IF('Order Form'!F86="","N",'Order Form'!F86))</f>
        <v/>
      </c>
      <c r="G70" s="49" t="str">
        <f>UPPER(IF('Order Form'!G86="","",'Order Form'!G86))</f>
        <v/>
      </c>
      <c r="H70" s="49" t="str">
        <f>UPPER(IF('Order Form'!H86="","",'Order Form'!H86))</f>
        <v/>
      </c>
      <c r="I70" s="49" t="str">
        <f>IF(B70="","",IF((AM70+AN70)=0,"",'Order Form'!$AG$7))</f>
        <v/>
      </c>
      <c r="J70" s="49" t="str">
        <f>IF(C70="","",'Order Form'!$AG$3)</f>
        <v/>
      </c>
      <c r="K70" s="49" t="str">
        <f>IF(C70="","",'Order Form'!$AG$5)</f>
        <v/>
      </c>
      <c r="L70" s="160" t="str">
        <f>'Order Form'!V86</f>
        <v/>
      </c>
    </row>
    <row r="71" spans="1:42" x14ac:dyDescent="0.2">
      <c r="A71" s="47">
        <v>70</v>
      </c>
      <c r="B71" s="49" t="str">
        <f>IF('Order Form'!B87="","",'Order Form'!B87)</f>
        <v/>
      </c>
      <c r="C71" s="49" t="str">
        <f>UPPER('Order Form'!C87)</f>
        <v/>
      </c>
      <c r="D71" s="49" t="str">
        <f>UPPER(IF('Order Form'!D87="","",'Order Form'!D87))</f>
        <v/>
      </c>
      <c r="E71" s="49" t="str">
        <f>IF(C71="","",IF('Order Form'!E87="","N",'Order Form'!E87))</f>
        <v/>
      </c>
      <c r="F71" s="49" t="str">
        <f>IF(C71="","",IF('Order Form'!F87="","N",'Order Form'!F87))</f>
        <v/>
      </c>
      <c r="G71" s="49" t="str">
        <f>UPPER(IF('Order Form'!G87="","",'Order Form'!G87))</f>
        <v/>
      </c>
      <c r="H71" s="49" t="str">
        <f>UPPER(IF('Order Form'!H87="","",'Order Form'!H87))</f>
        <v/>
      </c>
      <c r="I71" s="49" t="str">
        <f>IF(B71="","",IF((AM71+AN71)=0,"",'Order Form'!$AG$7))</f>
        <v/>
      </c>
      <c r="J71" s="49" t="str">
        <f>IF(C71="","",'Order Form'!$AG$3)</f>
        <v/>
      </c>
      <c r="K71" s="49" t="str">
        <f>IF(C71="","",'Order Form'!$AG$5)</f>
        <v/>
      </c>
      <c r="L71" s="160" t="str">
        <f>'Order Form'!V87</f>
        <v/>
      </c>
    </row>
    <row r="72" spans="1:42" x14ac:dyDescent="0.2">
      <c r="A72" s="47">
        <v>71</v>
      </c>
      <c r="B72" s="49" t="str">
        <f>IF('Order Form'!B88="","",'Order Form'!B88)</f>
        <v/>
      </c>
      <c r="C72" s="49" t="str">
        <f>UPPER('Order Form'!C88)</f>
        <v/>
      </c>
      <c r="D72" s="49" t="str">
        <f>UPPER(IF('Order Form'!D88="","",'Order Form'!D88))</f>
        <v/>
      </c>
      <c r="E72" s="49" t="str">
        <f>IF(C72="","",IF('Order Form'!E88="","N",'Order Form'!E88))</f>
        <v/>
      </c>
      <c r="F72" s="49" t="str">
        <f>IF(C72="","",IF('Order Form'!F88="","N",'Order Form'!F88))</f>
        <v/>
      </c>
      <c r="G72" s="49" t="str">
        <f>UPPER(IF('Order Form'!G88="","",'Order Form'!G88))</f>
        <v/>
      </c>
      <c r="H72" s="49" t="str">
        <f>UPPER(IF('Order Form'!H88="","",'Order Form'!H88))</f>
        <v/>
      </c>
      <c r="I72" s="49" t="str">
        <f>IF(B72="","",IF((AM72+AN72)=0,"",'Order Form'!$AG$7))</f>
        <v/>
      </c>
      <c r="J72" s="49" t="str">
        <f>IF(C72="","",'Order Form'!$AG$3)</f>
        <v/>
      </c>
      <c r="K72" s="49" t="str">
        <f>IF(C72="","",'Order Form'!$AG$5)</f>
        <v/>
      </c>
      <c r="L72" s="160" t="str">
        <f>'Order Form'!V88</f>
        <v/>
      </c>
    </row>
    <row r="73" spans="1:42" x14ac:dyDescent="0.2">
      <c r="A73" s="47">
        <v>72</v>
      </c>
      <c r="B73" s="49" t="str">
        <f>IF('Order Form'!B89="","",'Order Form'!B89)</f>
        <v/>
      </c>
      <c r="C73" s="49" t="str">
        <f>UPPER('Order Form'!C89)</f>
        <v/>
      </c>
      <c r="D73" s="49" t="str">
        <f>UPPER(IF('Order Form'!D89="","",'Order Form'!D89))</f>
        <v/>
      </c>
      <c r="E73" s="49" t="str">
        <f>IF(C73="","",IF('Order Form'!E89="","N",'Order Form'!E89))</f>
        <v/>
      </c>
      <c r="F73" s="49" t="str">
        <f>IF(C73="","",IF('Order Form'!F89="","N",'Order Form'!F89))</f>
        <v/>
      </c>
      <c r="G73" s="49" t="str">
        <f>UPPER(IF('Order Form'!G89="","",'Order Form'!G89))</f>
        <v/>
      </c>
      <c r="H73" s="49" t="str">
        <f>UPPER(IF('Order Form'!H89="","",'Order Form'!H89))</f>
        <v/>
      </c>
      <c r="I73" s="49" t="str">
        <f>IF(B73="","",IF((AM73+AN73)=0,"",'Order Form'!$AG$7))</f>
        <v/>
      </c>
      <c r="J73" s="49" t="str">
        <f>IF(C73="","",'Order Form'!$AG$3)</f>
        <v/>
      </c>
      <c r="K73" s="49" t="str">
        <f>IF(C73="","",'Order Form'!$AG$5)</f>
        <v/>
      </c>
      <c r="L73" s="160" t="str">
        <f>'Order Form'!V89</f>
        <v/>
      </c>
    </row>
    <row r="74" spans="1:42" x14ac:dyDescent="0.2">
      <c r="A74" s="47">
        <v>73</v>
      </c>
      <c r="B74" s="49" t="str">
        <f>IF('Order Form'!B90="","",'Order Form'!B90)</f>
        <v/>
      </c>
      <c r="C74" s="49" t="str">
        <f>UPPER('Order Form'!C90)</f>
        <v/>
      </c>
      <c r="D74" s="49" t="str">
        <f>UPPER(IF('Order Form'!D90="","",'Order Form'!D90))</f>
        <v/>
      </c>
      <c r="E74" s="49" t="str">
        <f>IF(C74="","",IF('Order Form'!E90="","N",'Order Form'!E90))</f>
        <v/>
      </c>
      <c r="F74" s="49" t="str">
        <f>IF(C74="","",IF('Order Form'!F90="","N",'Order Form'!F90))</f>
        <v/>
      </c>
      <c r="G74" s="49" t="str">
        <f>UPPER(IF('Order Form'!G90="","",'Order Form'!G90))</f>
        <v/>
      </c>
      <c r="H74" s="49" t="str">
        <f>UPPER(IF('Order Form'!H90="","",'Order Form'!H90))</f>
        <v/>
      </c>
      <c r="I74" s="49" t="str">
        <f>IF(B74="","",IF((AM74+AN74)=0,"",'Order Form'!$AG$7))</f>
        <v/>
      </c>
      <c r="J74" s="49" t="str">
        <f>IF(C74="","",'Order Form'!$AG$3)</f>
        <v/>
      </c>
      <c r="K74" s="49" t="str">
        <f>IF(C74="","",'Order Form'!$AG$5)</f>
        <v/>
      </c>
      <c r="L74" s="160" t="str">
        <f>'Order Form'!V90</f>
        <v/>
      </c>
    </row>
    <row r="75" spans="1:42" x14ac:dyDescent="0.2">
      <c r="A75" s="47">
        <v>74</v>
      </c>
      <c r="B75" s="49" t="str">
        <f>IF('Order Form'!B91="","",'Order Form'!B91)</f>
        <v/>
      </c>
      <c r="C75" s="49" t="str">
        <f>UPPER('Order Form'!C91)</f>
        <v/>
      </c>
      <c r="D75" s="49" t="str">
        <f>UPPER(IF('Order Form'!D91="","",'Order Form'!D91))</f>
        <v/>
      </c>
      <c r="E75" s="49" t="str">
        <f>IF(C75="","",IF('Order Form'!E91="","N",'Order Form'!E91))</f>
        <v/>
      </c>
      <c r="F75" s="49" t="str">
        <f>IF(C75="","",IF('Order Form'!F91="","N",'Order Form'!F91))</f>
        <v/>
      </c>
      <c r="G75" s="49" t="str">
        <f>UPPER(IF('Order Form'!G91="","",'Order Form'!G91))</f>
        <v/>
      </c>
      <c r="H75" s="49" t="str">
        <f>UPPER(IF('Order Form'!H91="","",'Order Form'!H91))</f>
        <v/>
      </c>
      <c r="I75" s="49" t="str">
        <f>IF(B75="","",IF((AM75+AN75)=0,"",'Order Form'!$AG$7))</f>
        <v/>
      </c>
      <c r="J75" s="49" t="str">
        <f>IF(C75="","",'Order Form'!$AG$3)</f>
        <v/>
      </c>
      <c r="K75" s="49" t="str">
        <f>IF(C75="","",'Order Form'!$AG$5)</f>
        <v/>
      </c>
      <c r="L75" s="160" t="str">
        <f>'Order Form'!V91</f>
        <v/>
      </c>
    </row>
    <row r="76" spans="1:42" x14ac:dyDescent="0.2">
      <c r="A76" s="47">
        <v>75</v>
      </c>
      <c r="B76" s="49" t="str">
        <f>IF('Order Form'!B92="","",'Order Form'!B92)</f>
        <v/>
      </c>
      <c r="C76" s="49" t="str">
        <f>UPPER('Order Form'!C92)</f>
        <v/>
      </c>
      <c r="D76" s="49" t="str">
        <f>UPPER(IF('Order Form'!D92="","",'Order Form'!D92))</f>
        <v/>
      </c>
      <c r="E76" s="49" t="str">
        <f>IF(C76="","",IF('Order Form'!E92="","N",'Order Form'!E92))</f>
        <v/>
      </c>
      <c r="F76" s="49" t="str">
        <f>IF(C76="","",IF('Order Form'!F92="","N",'Order Form'!F92))</f>
        <v/>
      </c>
      <c r="G76" s="49" t="str">
        <f>UPPER(IF('Order Form'!G92="","",'Order Form'!G92))</f>
        <v/>
      </c>
      <c r="H76" s="49" t="str">
        <f>UPPER(IF('Order Form'!H92="","",'Order Form'!H92))</f>
        <v/>
      </c>
      <c r="I76" s="49" t="str">
        <f>IF(B76="","",IF((AM76+AN76)=0,"",'Order Form'!$AG$7))</f>
        <v/>
      </c>
      <c r="J76" s="49" t="str">
        <f>IF(C76="","",'Order Form'!$AG$3)</f>
        <v/>
      </c>
      <c r="K76" s="49" t="str">
        <f>IF(C76="","",'Order Form'!$AG$5)</f>
        <v/>
      </c>
      <c r="L76" s="160" t="str">
        <f>'Order Form'!V92</f>
        <v/>
      </c>
    </row>
    <row r="77" spans="1:42" x14ac:dyDescent="0.2">
      <c r="A77" s="47">
        <v>76</v>
      </c>
      <c r="B77" s="49" t="str">
        <f>IF('Order Form'!B93="","",'Order Form'!B93)</f>
        <v/>
      </c>
      <c r="C77" s="49" t="str">
        <f>UPPER('Order Form'!C93)</f>
        <v/>
      </c>
      <c r="D77" s="49" t="str">
        <f>UPPER(IF('Order Form'!D93="","",'Order Form'!D93))</f>
        <v/>
      </c>
      <c r="E77" s="49" t="str">
        <f>IF(C77="","",IF('Order Form'!E93="","N",'Order Form'!E93))</f>
        <v/>
      </c>
      <c r="F77" s="49" t="str">
        <f>IF(C77="","",IF('Order Form'!F93="","N",'Order Form'!F93))</f>
        <v/>
      </c>
      <c r="G77" s="49" t="str">
        <f>UPPER(IF('Order Form'!G93="","",'Order Form'!G93))</f>
        <v/>
      </c>
      <c r="H77" s="49" t="str">
        <f>UPPER(IF('Order Form'!H93="","",'Order Form'!H93))</f>
        <v/>
      </c>
      <c r="I77" s="49" t="str">
        <f>IF(B77="","",IF((AM77+AN77)=0,"",'Order Form'!$AG$7))</f>
        <v/>
      </c>
      <c r="J77" s="49" t="str">
        <f>IF(C77="","",'Order Form'!$AG$3)</f>
        <v/>
      </c>
      <c r="K77" s="49" t="str">
        <f>IF(C77="","",'Order Form'!$AG$5)</f>
        <v/>
      </c>
      <c r="L77" s="160" t="str">
        <f>'Order Form'!V93</f>
        <v/>
      </c>
    </row>
    <row r="78" spans="1:42" x14ac:dyDescent="0.2">
      <c r="A78" s="47">
        <v>77</v>
      </c>
      <c r="B78" s="49" t="str">
        <f>IF('Order Form'!B94="","",'Order Form'!B94)</f>
        <v/>
      </c>
      <c r="C78" s="49" t="str">
        <f>UPPER('Order Form'!C94)</f>
        <v/>
      </c>
      <c r="D78" s="49" t="str">
        <f>UPPER(IF('Order Form'!D94="","",'Order Form'!D94))</f>
        <v/>
      </c>
      <c r="E78" s="49" t="str">
        <f>IF(C78="","",IF('Order Form'!E94="","N",'Order Form'!E94))</f>
        <v/>
      </c>
      <c r="F78" s="49" t="str">
        <f>IF(C78="","",IF('Order Form'!F94="","N",'Order Form'!F94))</f>
        <v/>
      </c>
      <c r="G78" s="49" t="str">
        <f>UPPER(IF('Order Form'!G94="","",'Order Form'!G94))</f>
        <v/>
      </c>
      <c r="H78" s="49" t="str">
        <f>UPPER(IF('Order Form'!H94="","",'Order Form'!H94))</f>
        <v/>
      </c>
      <c r="I78" s="49" t="str">
        <f>IF(B78="","",IF((AM78+AN78)=0,"",'Order Form'!$AG$7))</f>
        <v/>
      </c>
      <c r="J78" s="49" t="str">
        <f>IF(C78="","",'Order Form'!$AG$3)</f>
        <v/>
      </c>
      <c r="K78" s="49" t="str">
        <f>IF(C78="","",'Order Form'!$AG$5)</f>
        <v/>
      </c>
      <c r="L78" s="160" t="str">
        <f>'Order Form'!V94</f>
        <v/>
      </c>
    </row>
    <row r="79" spans="1:42" x14ac:dyDescent="0.2">
      <c r="A79" s="47">
        <v>78</v>
      </c>
      <c r="B79" s="49" t="str">
        <f>IF('Order Form'!B95="","",'Order Form'!B95)</f>
        <v/>
      </c>
      <c r="C79" s="49" t="str">
        <f>UPPER('Order Form'!C95)</f>
        <v/>
      </c>
      <c r="D79" s="49" t="str">
        <f>UPPER(IF('Order Form'!D95="","",'Order Form'!D95))</f>
        <v/>
      </c>
      <c r="E79" s="49" t="str">
        <f>IF(C79="","",IF('Order Form'!E95="","N",'Order Form'!E95))</f>
        <v/>
      </c>
      <c r="F79" s="49" t="str">
        <f>IF(C79="","",IF('Order Form'!F95="","N",'Order Form'!F95))</f>
        <v/>
      </c>
      <c r="G79" s="49" t="str">
        <f>UPPER(IF('Order Form'!G95="","",'Order Form'!G95))</f>
        <v/>
      </c>
      <c r="H79" s="49" t="str">
        <f>UPPER(IF('Order Form'!H95="","",'Order Form'!H95))</f>
        <v/>
      </c>
      <c r="I79" s="49" t="str">
        <f>IF(B79="","",IF((AM79+AN79)=0,"",'Order Form'!$AG$7))</f>
        <v/>
      </c>
      <c r="J79" s="49" t="str">
        <f>IF(C79="","",'Order Form'!$AG$3)</f>
        <v/>
      </c>
      <c r="K79" s="49" t="str">
        <f>IF(C79="","",'Order Form'!$AG$5)</f>
        <v/>
      </c>
      <c r="L79" s="160" t="str">
        <f>'Order Form'!V95</f>
        <v/>
      </c>
    </row>
    <row r="80" spans="1:42" x14ac:dyDescent="0.2">
      <c r="A80" s="47">
        <v>79</v>
      </c>
      <c r="B80" s="49" t="str">
        <f>IF('Order Form'!B96="","",'Order Form'!B96)</f>
        <v/>
      </c>
      <c r="C80" s="49" t="str">
        <f>UPPER('Order Form'!C96)</f>
        <v/>
      </c>
      <c r="D80" s="49" t="str">
        <f>UPPER(IF('Order Form'!D96="","",'Order Form'!D96))</f>
        <v/>
      </c>
      <c r="E80" s="49" t="str">
        <f>IF(C80="","",IF('Order Form'!E96="","N",'Order Form'!E96))</f>
        <v/>
      </c>
      <c r="F80" s="49" t="str">
        <f>IF(C80="","",IF('Order Form'!F96="","N",'Order Form'!F96))</f>
        <v/>
      </c>
      <c r="G80" s="49" t="str">
        <f>UPPER(IF('Order Form'!G96="","",'Order Form'!G96))</f>
        <v/>
      </c>
      <c r="H80" s="49" t="str">
        <f>UPPER(IF('Order Form'!H96="","",'Order Form'!H96))</f>
        <v/>
      </c>
      <c r="I80" s="49" t="str">
        <f>IF(B80="","",IF((AM80+AN80)=0,"",'Order Form'!$AG$7))</f>
        <v/>
      </c>
      <c r="J80" s="49" t="str">
        <f>IF(C80="","",'Order Form'!$AG$3)</f>
        <v/>
      </c>
      <c r="K80" s="49" t="str">
        <f>IF(C80="","",'Order Form'!$AG$5)</f>
        <v/>
      </c>
      <c r="L80" s="160" t="str">
        <f>'Order Form'!V96</f>
        <v/>
      </c>
    </row>
    <row r="81" spans="1:12" x14ac:dyDescent="0.2">
      <c r="A81" s="47">
        <v>80</v>
      </c>
      <c r="B81" s="49" t="str">
        <f>IF('Order Form'!B97="","",'Order Form'!B97)</f>
        <v/>
      </c>
      <c r="C81" s="49" t="str">
        <f>UPPER('Order Form'!C97)</f>
        <v/>
      </c>
      <c r="D81" s="49" t="str">
        <f>UPPER(IF('Order Form'!D97="","",'Order Form'!D97))</f>
        <v/>
      </c>
      <c r="E81" s="49" t="str">
        <f>IF(C81="","",IF('Order Form'!E97="","N",'Order Form'!E97))</f>
        <v/>
      </c>
      <c r="F81" s="49" t="str">
        <f>IF(C81="","",IF('Order Form'!F97="","N",'Order Form'!F97))</f>
        <v/>
      </c>
      <c r="G81" s="49" t="str">
        <f>UPPER(IF('Order Form'!G97="","",'Order Form'!G97))</f>
        <v/>
      </c>
      <c r="H81" s="49" t="str">
        <f>UPPER(IF('Order Form'!H97="","",'Order Form'!H97))</f>
        <v/>
      </c>
      <c r="I81" s="49" t="str">
        <f>IF(B81="","",IF((AM81+AN81)=0,"",'Order Form'!$AG$7))</f>
        <v/>
      </c>
      <c r="J81" s="49" t="str">
        <f>IF(C81="","",'Order Form'!$AG$3)</f>
        <v/>
      </c>
      <c r="K81" s="49" t="str">
        <f>IF(C81="","",'Order Form'!$AG$5)</f>
        <v/>
      </c>
      <c r="L81" s="160" t="str">
        <f>'Order Form'!V97</f>
        <v/>
      </c>
    </row>
    <row r="82" spans="1:12" x14ac:dyDescent="0.2">
      <c r="A82" s="47">
        <v>81</v>
      </c>
      <c r="B82" s="49" t="str">
        <f>IF('Order Form'!B98="","",'Order Form'!B98)</f>
        <v/>
      </c>
      <c r="C82" s="49" t="str">
        <f>UPPER('Order Form'!C98)</f>
        <v/>
      </c>
      <c r="D82" s="49" t="str">
        <f>UPPER(IF('Order Form'!D98="","",'Order Form'!D98))</f>
        <v/>
      </c>
      <c r="E82" s="49" t="str">
        <f>IF(C82="","",IF('Order Form'!E98="","N",'Order Form'!E98))</f>
        <v/>
      </c>
      <c r="F82" s="49" t="str">
        <f>IF(C82="","",IF('Order Form'!F98="","N",'Order Form'!F98))</f>
        <v/>
      </c>
      <c r="G82" s="49" t="str">
        <f>UPPER(IF('Order Form'!G98="","",'Order Form'!G98))</f>
        <v/>
      </c>
      <c r="H82" s="49" t="str">
        <f>UPPER(IF('Order Form'!H98="","",'Order Form'!H98))</f>
        <v/>
      </c>
      <c r="I82" s="49" t="str">
        <f>IF(B82="","",IF((AM82+AN82)=0,"",'Order Form'!$AG$7))</f>
        <v/>
      </c>
      <c r="J82" s="49" t="str">
        <f>IF(C82="","",'Order Form'!$AG$3)</f>
        <v/>
      </c>
      <c r="K82" s="49" t="str">
        <f>IF(C82="","",'Order Form'!$AG$5)</f>
        <v/>
      </c>
      <c r="L82" s="160" t="str">
        <f>'Order Form'!V98</f>
        <v/>
      </c>
    </row>
    <row r="83" spans="1:12" x14ac:dyDescent="0.2">
      <c r="A83" s="47">
        <v>82</v>
      </c>
      <c r="B83" s="49" t="str">
        <f>IF('Order Form'!B99="","",'Order Form'!B99)</f>
        <v/>
      </c>
      <c r="C83" s="49" t="str">
        <f>UPPER('Order Form'!C99)</f>
        <v/>
      </c>
      <c r="D83" s="49" t="str">
        <f>UPPER(IF('Order Form'!D99="","",'Order Form'!D99))</f>
        <v/>
      </c>
      <c r="E83" s="49" t="str">
        <f>IF(C83="","",IF('Order Form'!E99="","N",'Order Form'!E99))</f>
        <v/>
      </c>
      <c r="F83" s="49" t="str">
        <f>IF(C83="","",IF('Order Form'!F99="","N",'Order Form'!F99))</f>
        <v/>
      </c>
      <c r="G83" s="49" t="str">
        <f>UPPER(IF('Order Form'!G99="","",'Order Form'!G99))</f>
        <v/>
      </c>
      <c r="H83" s="49" t="str">
        <f>UPPER(IF('Order Form'!H99="","",'Order Form'!H99))</f>
        <v/>
      </c>
      <c r="I83" s="49" t="str">
        <f>IF(B83="","",IF((AM83+AN83)=0,"",'Order Form'!$AG$7))</f>
        <v/>
      </c>
      <c r="J83" s="49" t="str">
        <f>IF(C83="","",'Order Form'!$AG$3)</f>
        <v/>
      </c>
      <c r="K83" s="49" t="str">
        <f>IF(C83="","",'Order Form'!$AG$5)</f>
        <v/>
      </c>
      <c r="L83" s="160" t="str">
        <f>'Order Form'!V99</f>
        <v/>
      </c>
    </row>
    <row r="84" spans="1:12" x14ac:dyDescent="0.2">
      <c r="A84" s="47">
        <v>83</v>
      </c>
      <c r="B84" s="49" t="str">
        <f>IF('Order Form'!B100="","",'Order Form'!B100)</f>
        <v/>
      </c>
      <c r="C84" s="49" t="str">
        <f>UPPER('Order Form'!C100)</f>
        <v/>
      </c>
      <c r="D84" s="49" t="str">
        <f>UPPER(IF('Order Form'!D100="","",'Order Form'!D100))</f>
        <v/>
      </c>
      <c r="E84" s="49" t="str">
        <f>IF(C84="","",IF('Order Form'!E100="","N",'Order Form'!E100))</f>
        <v/>
      </c>
      <c r="F84" s="49" t="str">
        <f>IF(C84="","",IF('Order Form'!F100="","N",'Order Form'!F100))</f>
        <v/>
      </c>
      <c r="G84" s="49" t="str">
        <f>UPPER(IF('Order Form'!G100="","",'Order Form'!G100))</f>
        <v/>
      </c>
      <c r="H84" s="49" t="str">
        <f>UPPER(IF('Order Form'!H100="","",'Order Form'!H100))</f>
        <v/>
      </c>
      <c r="I84" s="49" t="str">
        <f>IF(B84="","",IF((AM84+AN84)=0,"",'Order Form'!$AG$7))</f>
        <v/>
      </c>
      <c r="J84" s="49" t="str">
        <f>IF(C84="","",'Order Form'!$AG$3)</f>
        <v/>
      </c>
      <c r="K84" s="49" t="str">
        <f>IF(C84="","",'Order Form'!$AG$5)</f>
        <v/>
      </c>
      <c r="L84" s="160" t="str">
        <f>'Order Form'!V100</f>
        <v/>
      </c>
    </row>
    <row r="85" spans="1:12" x14ac:dyDescent="0.2">
      <c r="A85" s="47">
        <v>84</v>
      </c>
      <c r="B85" s="49" t="str">
        <f>IF('Order Form'!B101="","",'Order Form'!B101)</f>
        <v/>
      </c>
      <c r="C85" s="49" t="str">
        <f>UPPER('Order Form'!C101)</f>
        <v/>
      </c>
      <c r="D85" s="49" t="str">
        <f>UPPER(IF('Order Form'!D101="","",'Order Form'!D101))</f>
        <v/>
      </c>
      <c r="E85" s="49" t="str">
        <f>IF(C85="","",IF('Order Form'!E101="","N",'Order Form'!E101))</f>
        <v/>
      </c>
      <c r="F85" s="49" t="str">
        <f>IF(C85="","",IF('Order Form'!F101="","N",'Order Form'!F101))</f>
        <v/>
      </c>
      <c r="G85" s="49" t="str">
        <f>UPPER(IF('Order Form'!G101="","",'Order Form'!G101))</f>
        <v/>
      </c>
      <c r="H85" s="49" t="str">
        <f>UPPER(IF('Order Form'!H101="","",'Order Form'!H101))</f>
        <v/>
      </c>
      <c r="I85" s="49" t="str">
        <f>IF(B85="","",IF((AM85+AN85)=0,"",'Order Form'!$AG$7))</f>
        <v/>
      </c>
      <c r="J85" s="49" t="str">
        <f>IF(C85="","",'Order Form'!$AG$3)</f>
        <v/>
      </c>
      <c r="K85" s="49" t="str">
        <f>IF(C85="","",'Order Form'!$AG$5)</f>
        <v/>
      </c>
      <c r="L85" s="160" t="str">
        <f>'Order Form'!V101</f>
        <v/>
      </c>
    </row>
    <row r="86" spans="1:12" x14ac:dyDescent="0.2">
      <c r="A86" s="47">
        <v>85</v>
      </c>
      <c r="B86" s="49" t="str">
        <f>IF('Order Form'!B102="","",'Order Form'!B102)</f>
        <v/>
      </c>
      <c r="C86" s="49" t="str">
        <f>UPPER('Order Form'!C102)</f>
        <v/>
      </c>
      <c r="D86" s="49" t="str">
        <f>UPPER(IF('Order Form'!D102="","",'Order Form'!D102))</f>
        <v/>
      </c>
      <c r="E86" s="49" t="str">
        <f>IF(C86="","",IF('Order Form'!E102="","N",'Order Form'!E102))</f>
        <v/>
      </c>
      <c r="F86" s="49" t="str">
        <f>IF(C86="","",IF('Order Form'!F102="","N",'Order Form'!F102))</f>
        <v/>
      </c>
      <c r="G86" s="49" t="str">
        <f>UPPER(IF('Order Form'!G102="","",'Order Form'!G102))</f>
        <v/>
      </c>
      <c r="H86" s="49" t="str">
        <f>UPPER(IF('Order Form'!H102="","",'Order Form'!H102))</f>
        <v/>
      </c>
      <c r="I86" s="49" t="str">
        <f>IF(B86="","",IF((AM86+AN86)=0,"",'Order Form'!$AG$7))</f>
        <v/>
      </c>
      <c r="J86" s="49" t="str">
        <f>IF(C86="","",'Order Form'!$AG$3)</f>
        <v/>
      </c>
      <c r="K86" s="49" t="str">
        <f>IF(C86="","",'Order Form'!$AG$5)</f>
        <v/>
      </c>
      <c r="L86" s="160" t="str">
        <f>'Order Form'!V102</f>
        <v/>
      </c>
    </row>
    <row r="87" spans="1:12" x14ac:dyDescent="0.2">
      <c r="A87" s="47">
        <v>86</v>
      </c>
      <c r="B87" s="49" t="str">
        <f>IF('Order Form'!B103="","",'Order Form'!B103)</f>
        <v/>
      </c>
      <c r="C87" s="49" t="str">
        <f>UPPER('Order Form'!C103)</f>
        <v/>
      </c>
      <c r="D87" s="49" t="str">
        <f>UPPER(IF('Order Form'!D103="","",'Order Form'!D103))</f>
        <v/>
      </c>
      <c r="E87" s="49" t="str">
        <f>IF(C87="","",IF('Order Form'!E103="","N",'Order Form'!E103))</f>
        <v/>
      </c>
      <c r="F87" s="49" t="str">
        <f>IF(C87="","",IF('Order Form'!F103="","N",'Order Form'!F103))</f>
        <v/>
      </c>
      <c r="G87" s="49" t="str">
        <f>UPPER(IF('Order Form'!G103="","",'Order Form'!G103))</f>
        <v/>
      </c>
      <c r="H87" s="49" t="str">
        <f>UPPER(IF('Order Form'!H103="","",'Order Form'!H103))</f>
        <v/>
      </c>
      <c r="I87" s="49" t="str">
        <f>IF(B87="","",IF((AM87+AN87)=0,"",'Order Form'!$AG$7))</f>
        <v/>
      </c>
      <c r="J87" s="49" t="str">
        <f>IF(C87="","",'Order Form'!$AG$3)</f>
        <v/>
      </c>
      <c r="K87" s="49" t="str">
        <f>IF(C87="","",'Order Form'!$AG$5)</f>
        <v/>
      </c>
      <c r="L87" s="160" t="str">
        <f>'Order Form'!V103</f>
        <v/>
      </c>
    </row>
    <row r="88" spans="1:12" x14ac:dyDescent="0.2">
      <c r="A88" s="47">
        <v>87</v>
      </c>
      <c r="B88" s="49" t="str">
        <f>IF('Order Form'!B104="","",'Order Form'!B104)</f>
        <v/>
      </c>
      <c r="C88" s="49" t="str">
        <f>UPPER('Order Form'!C104)</f>
        <v/>
      </c>
      <c r="D88" s="49" t="str">
        <f>UPPER(IF('Order Form'!D104="","",'Order Form'!D104))</f>
        <v/>
      </c>
      <c r="E88" s="49" t="str">
        <f>IF(C88="","",IF('Order Form'!E104="","N",'Order Form'!E104))</f>
        <v/>
      </c>
      <c r="F88" s="49" t="str">
        <f>IF(C88="","",IF('Order Form'!F104="","N",'Order Form'!F104))</f>
        <v/>
      </c>
      <c r="G88" s="49" t="str">
        <f>UPPER(IF('Order Form'!G104="","",'Order Form'!G104))</f>
        <v/>
      </c>
      <c r="H88" s="49" t="str">
        <f>UPPER(IF('Order Form'!H104="","",'Order Form'!H104))</f>
        <v/>
      </c>
      <c r="I88" s="49" t="str">
        <f>IF(B88="","",IF((AM88+AN88)=0,"",'Order Form'!$AG$7))</f>
        <v/>
      </c>
      <c r="J88" s="49" t="str">
        <f>IF(C88="","",'Order Form'!$AG$3)</f>
        <v/>
      </c>
      <c r="K88" s="49" t="str">
        <f>IF(C88="","",'Order Form'!$AG$5)</f>
        <v/>
      </c>
      <c r="L88" s="160" t="str">
        <f>'Order Form'!V104</f>
        <v/>
      </c>
    </row>
    <row r="89" spans="1:12" x14ac:dyDescent="0.2">
      <c r="A89" s="47">
        <v>88</v>
      </c>
      <c r="B89" s="49" t="str">
        <f>IF('Order Form'!B105="","",'Order Form'!B105)</f>
        <v/>
      </c>
      <c r="C89" s="49" t="str">
        <f>UPPER('Order Form'!C105)</f>
        <v/>
      </c>
      <c r="D89" s="49" t="str">
        <f>UPPER(IF('Order Form'!D105="","",'Order Form'!D105))</f>
        <v/>
      </c>
      <c r="E89" s="49" t="str">
        <f>IF(C89="","",IF('Order Form'!E105="","N",'Order Form'!E105))</f>
        <v/>
      </c>
      <c r="F89" s="49" t="str">
        <f>IF(C89="","",IF('Order Form'!F105="","N",'Order Form'!F105))</f>
        <v/>
      </c>
      <c r="G89" s="49" t="str">
        <f>UPPER(IF('Order Form'!G105="","",'Order Form'!G105))</f>
        <v/>
      </c>
      <c r="H89" s="49" t="str">
        <f>UPPER(IF('Order Form'!H105="","",'Order Form'!H105))</f>
        <v/>
      </c>
      <c r="I89" s="49" t="str">
        <f>IF(B89="","",IF((AM89+AN89)=0,"",'Order Form'!$AG$7))</f>
        <v/>
      </c>
      <c r="J89" s="49" t="str">
        <f>IF(C89="","",'Order Form'!$AG$3)</f>
        <v/>
      </c>
      <c r="K89" s="49" t="str">
        <f>IF(C89="","",'Order Form'!$AG$5)</f>
        <v/>
      </c>
      <c r="L89" s="160" t="str">
        <f>'Order Form'!V105</f>
        <v/>
      </c>
    </row>
    <row r="90" spans="1:12" x14ac:dyDescent="0.2">
      <c r="A90" s="47">
        <v>89</v>
      </c>
      <c r="B90" s="49" t="str">
        <f>IF('Order Form'!B106="","",'Order Form'!B106)</f>
        <v/>
      </c>
      <c r="C90" s="49" t="str">
        <f>UPPER('Order Form'!C106)</f>
        <v/>
      </c>
      <c r="D90" s="49" t="str">
        <f>UPPER(IF('Order Form'!D106="","",'Order Form'!D106))</f>
        <v/>
      </c>
      <c r="E90" s="49" t="str">
        <f>IF(C90="","",IF('Order Form'!E106="","N",'Order Form'!E106))</f>
        <v/>
      </c>
      <c r="F90" s="49" t="str">
        <f>IF(C90="","",IF('Order Form'!F106="","N",'Order Form'!F106))</f>
        <v/>
      </c>
      <c r="G90" s="49" t="str">
        <f>UPPER(IF('Order Form'!G106="","",'Order Form'!G106))</f>
        <v/>
      </c>
      <c r="H90" s="49" t="str">
        <f>UPPER(IF('Order Form'!H106="","",'Order Form'!H106))</f>
        <v/>
      </c>
      <c r="I90" s="49" t="str">
        <f>IF(B90="","",IF((AM90+AN90)=0,"",'Order Form'!$AG$7))</f>
        <v/>
      </c>
      <c r="J90" s="49" t="str">
        <f>IF(C90="","",'Order Form'!$AG$3)</f>
        <v/>
      </c>
      <c r="K90" s="49" t="str">
        <f>IF(C90="","",'Order Form'!$AG$5)</f>
        <v/>
      </c>
      <c r="L90" s="160" t="str">
        <f>'Order Form'!V106</f>
        <v/>
      </c>
    </row>
    <row r="91" spans="1:12" x14ac:dyDescent="0.2">
      <c r="A91" s="47">
        <v>90</v>
      </c>
      <c r="B91" s="49" t="str">
        <f>IF('Order Form'!B107="","",'Order Form'!B107)</f>
        <v/>
      </c>
      <c r="C91" s="49" t="str">
        <f>UPPER('Order Form'!C107)</f>
        <v/>
      </c>
      <c r="D91" s="49" t="str">
        <f>UPPER(IF('Order Form'!D107="","",'Order Form'!D107))</f>
        <v/>
      </c>
      <c r="E91" s="49" t="str">
        <f>IF(C91="","",IF('Order Form'!E107="","N",'Order Form'!E107))</f>
        <v/>
      </c>
      <c r="F91" s="49" t="str">
        <f>IF(C91="","",IF('Order Form'!F107="","N",'Order Form'!F107))</f>
        <v/>
      </c>
      <c r="G91" s="49" t="str">
        <f>UPPER(IF('Order Form'!G107="","",'Order Form'!G107))</f>
        <v/>
      </c>
      <c r="H91" s="49" t="str">
        <f>UPPER(IF('Order Form'!H107="","",'Order Form'!H107))</f>
        <v/>
      </c>
      <c r="I91" s="49" t="str">
        <f>IF(B91="","",IF((AM91+AN91)=0,"",'Order Form'!$AG$7))</f>
        <v/>
      </c>
      <c r="J91" s="49" t="str">
        <f>IF(C91="","",'Order Form'!$AG$3)</f>
        <v/>
      </c>
      <c r="K91" s="49" t="str">
        <f>IF(C91="","",'Order Form'!$AG$5)</f>
        <v/>
      </c>
      <c r="L91" s="160" t="str">
        <f>'Order Form'!V107</f>
        <v/>
      </c>
    </row>
    <row r="92" spans="1:12" x14ac:dyDescent="0.2">
      <c r="A92" s="47">
        <v>91</v>
      </c>
      <c r="B92" s="49" t="str">
        <f>IF('Order Form'!B108="","",'Order Form'!B108)</f>
        <v/>
      </c>
      <c r="C92" s="49" t="str">
        <f>UPPER('Order Form'!C108)</f>
        <v/>
      </c>
      <c r="D92" s="49" t="str">
        <f>UPPER(IF('Order Form'!D108="","",'Order Form'!D108))</f>
        <v/>
      </c>
      <c r="E92" s="49" t="str">
        <f>IF(C92="","",IF('Order Form'!E108="","N",'Order Form'!E108))</f>
        <v/>
      </c>
      <c r="F92" s="49" t="str">
        <f>IF(C92="","",IF('Order Form'!F108="","N",'Order Form'!F108))</f>
        <v/>
      </c>
      <c r="G92" s="49" t="str">
        <f>UPPER(IF('Order Form'!G108="","",'Order Form'!G108))</f>
        <v/>
      </c>
      <c r="H92" s="49" t="str">
        <f>UPPER(IF('Order Form'!H108="","",'Order Form'!H108))</f>
        <v/>
      </c>
      <c r="I92" s="49" t="str">
        <f>IF(B92="","",IF((AM92+AN92)=0,"",'Order Form'!$AG$7))</f>
        <v/>
      </c>
      <c r="J92" s="49" t="str">
        <f>IF(C92="","",'Order Form'!$AG$3)</f>
        <v/>
      </c>
      <c r="K92" s="49" t="str">
        <f>IF(C92="","",'Order Form'!$AG$5)</f>
        <v/>
      </c>
      <c r="L92" s="160" t="str">
        <f>'Order Form'!V108</f>
        <v/>
      </c>
    </row>
    <row r="93" spans="1:12" x14ac:dyDescent="0.2">
      <c r="A93" s="47">
        <v>92</v>
      </c>
      <c r="B93" s="49" t="str">
        <f>IF('Order Form'!B109="","",'Order Form'!B109)</f>
        <v/>
      </c>
      <c r="C93" s="49" t="str">
        <f>UPPER('Order Form'!C109)</f>
        <v/>
      </c>
      <c r="D93" s="49" t="str">
        <f>UPPER(IF('Order Form'!D109="","",'Order Form'!D109))</f>
        <v/>
      </c>
      <c r="E93" s="49" t="str">
        <f>IF(C93="","",IF('Order Form'!E109="","N",'Order Form'!E109))</f>
        <v/>
      </c>
      <c r="F93" s="49" t="str">
        <f>IF(C93="","",IF('Order Form'!F109="","N",'Order Form'!F109))</f>
        <v/>
      </c>
      <c r="G93" s="49" t="str">
        <f>UPPER(IF('Order Form'!G109="","",'Order Form'!G109))</f>
        <v/>
      </c>
      <c r="H93" s="49" t="str">
        <f>UPPER(IF('Order Form'!H109="","",'Order Form'!H109))</f>
        <v/>
      </c>
      <c r="I93" s="49" t="str">
        <f>IF(B93="","",IF((AM93+AN93)=0,"",'Order Form'!$AG$7))</f>
        <v/>
      </c>
      <c r="J93" s="49" t="str">
        <f>IF(C93="","",'Order Form'!$AG$3)</f>
        <v/>
      </c>
      <c r="K93" s="49" t="str">
        <f>IF(C93="","",'Order Form'!$AG$5)</f>
        <v/>
      </c>
      <c r="L93" s="160" t="str">
        <f>'Order Form'!V109</f>
        <v/>
      </c>
    </row>
    <row r="94" spans="1:12" x14ac:dyDescent="0.2">
      <c r="A94" s="47">
        <v>93</v>
      </c>
      <c r="B94" s="49" t="str">
        <f>IF('Order Form'!B110="","",'Order Form'!B110)</f>
        <v/>
      </c>
      <c r="C94" s="49" t="str">
        <f>UPPER('Order Form'!C110)</f>
        <v/>
      </c>
      <c r="D94" s="49" t="str">
        <f>UPPER(IF('Order Form'!D110="","",'Order Form'!D110))</f>
        <v/>
      </c>
      <c r="E94" s="49" t="str">
        <f>IF(C94="","",IF('Order Form'!E110="","N",'Order Form'!E110))</f>
        <v/>
      </c>
      <c r="F94" s="49" t="str">
        <f>IF(C94="","",IF('Order Form'!F110="","N",'Order Form'!F110))</f>
        <v/>
      </c>
      <c r="G94" s="49" t="str">
        <f>UPPER(IF('Order Form'!G110="","",'Order Form'!G110))</f>
        <v/>
      </c>
      <c r="H94" s="49" t="str">
        <f>UPPER(IF('Order Form'!H110="","",'Order Form'!H110))</f>
        <v/>
      </c>
      <c r="I94" s="49" t="str">
        <f>IF(B94="","",IF((AM94+AN94)=0,"",'Order Form'!$AG$7))</f>
        <v/>
      </c>
      <c r="J94" s="49" t="str">
        <f>IF(C94="","",'Order Form'!$AG$3)</f>
        <v/>
      </c>
      <c r="K94" s="49" t="str">
        <f>IF(C94="","",'Order Form'!$AG$5)</f>
        <v/>
      </c>
      <c r="L94" s="160" t="str">
        <f>'Order Form'!V110</f>
        <v/>
      </c>
    </row>
    <row r="95" spans="1:12" x14ac:dyDescent="0.2">
      <c r="A95" s="47">
        <v>94</v>
      </c>
      <c r="B95" s="49" t="str">
        <f>IF('Order Form'!B111="","",'Order Form'!B111)</f>
        <v/>
      </c>
      <c r="C95" s="49" t="str">
        <f>UPPER('Order Form'!C111)</f>
        <v/>
      </c>
      <c r="D95" s="49" t="str">
        <f>UPPER(IF('Order Form'!D111="","",'Order Form'!D111))</f>
        <v/>
      </c>
      <c r="E95" s="49" t="str">
        <f>IF(C95="","",IF('Order Form'!E111="","N",'Order Form'!E111))</f>
        <v/>
      </c>
      <c r="F95" s="49" t="str">
        <f>IF(C95="","",IF('Order Form'!F111="","N",'Order Form'!F111))</f>
        <v/>
      </c>
      <c r="G95" s="49" t="str">
        <f>UPPER(IF('Order Form'!G111="","",'Order Form'!G111))</f>
        <v/>
      </c>
      <c r="H95" s="49" t="str">
        <f>UPPER(IF('Order Form'!H111="","",'Order Form'!H111))</f>
        <v/>
      </c>
      <c r="I95" s="49" t="str">
        <f>IF(B95="","",IF((AM95+AN95)=0,"",'Order Form'!$AG$7))</f>
        <v/>
      </c>
      <c r="J95" s="49" t="str">
        <f>IF(C95="","",'Order Form'!$AG$3)</f>
        <v/>
      </c>
      <c r="K95" s="49" t="str">
        <f>IF(C95="","",'Order Form'!$AG$5)</f>
        <v/>
      </c>
      <c r="L95" s="160" t="str">
        <f>'Order Form'!V111</f>
        <v/>
      </c>
    </row>
    <row r="96" spans="1:12" x14ac:dyDescent="0.2">
      <c r="A96" s="47">
        <v>95</v>
      </c>
      <c r="B96" s="49" t="str">
        <f>IF('Order Form'!B112="","",'Order Form'!B112)</f>
        <v/>
      </c>
      <c r="C96" s="49" t="str">
        <f>UPPER('Order Form'!C112)</f>
        <v/>
      </c>
      <c r="D96" s="49" t="str">
        <f>UPPER(IF('Order Form'!D112="","",'Order Form'!D112))</f>
        <v/>
      </c>
      <c r="E96" s="49" t="str">
        <f>IF(C96="","",IF('Order Form'!E112="","N",'Order Form'!E112))</f>
        <v/>
      </c>
      <c r="F96" s="49" t="str">
        <f>IF(C96="","",IF('Order Form'!F112="","N",'Order Form'!F112))</f>
        <v/>
      </c>
      <c r="G96" s="49" t="str">
        <f>UPPER(IF('Order Form'!G112="","",'Order Form'!G112))</f>
        <v/>
      </c>
      <c r="H96" s="49" t="str">
        <f>UPPER(IF('Order Form'!H112="","",'Order Form'!H112))</f>
        <v/>
      </c>
      <c r="I96" s="49" t="str">
        <f>IF(B96="","",IF((AM96+AN96)=0,"",'Order Form'!$AG$7))</f>
        <v/>
      </c>
      <c r="J96" s="49" t="str">
        <f>IF(C96="","",'Order Form'!$AG$3)</f>
        <v/>
      </c>
      <c r="K96" s="49" t="str">
        <f>IF(C96="","",'Order Form'!$AG$5)</f>
        <v/>
      </c>
      <c r="L96" s="160" t="str">
        <f>'Order Form'!V112</f>
        <v/>
      </c>
    </row>
    <row r="97" spans="1:12" x14ac:dyDescent="0.2">
      <c r="A97" s="47">
        <v>96</v>
      </c>
      <c r="B97" s="49" t="str">
        <f>IF('Order Form'!B113="","",'Order Form'!B113)</f>
        <v/>
      </c>
      <c r="C97" s="49" t="str">
        <f>UPPER('Order Form'!C113)</f>
        <v/>
      </c>
      <c r="D97" s="49" t="str">
        <f>UPPER(IF('Order Form'!D113="","",'Order Form'!D113))</f>
        <v/>
      </c>
      <c r="E97" s="49" t="str">
        <f>IF(C97="","",IF('Order Form'!E113="","N",'Order Form'!E113))</f>
        <v/>
      </c>
      <c r="F97" s="49" t="str">
        <f>IF(C97="","",IF('Order Form'!F113="","N",'Order Form'!F113))</f>
        <v/>
      </c>
      <c r="G97" s="49" t="str">
        <f>UPPER(IF('Order Form'!G113="","",'Order Form'!G113))</f>
        <v/>
      </c>
      <c r="H97" s="49" t="str">
        <f>UPPER(IF('Order Form'!H113="","",'Order Form'!H113))</f>
        <v/>
      </c>
      <c r="I97" s="49" t="str">
        <f>IF(B97="","",IF((AM97+AN97)=0,"",'Order Form'!$AG$7))</f>
        <v/>
      </c>
      <c r="J97" s="49" t="str">
        <f>IF(C97="","",'Order Form'!$AG$3)</f>
        <v/>
      </c>
      <c r="K97" s="49" t="str">
        <f>IF(C97="","",'Order Form'!$AG$5)</f>
        <v/>
      </c>
      <c r="L97" s="160" t="str">
        <f>'Order Form'!V113</f>
        <v/>
      </c>
    </row>
    <row r="98" spans="1:12" x14ac:dyDescent="0.2">
      <c r="A98" s="47">
        <v>97</v>
      </c>
      <c r="B98" s="49" t="str">
        <f>IF('Order Form'!B114="","",'Order Form'!B114)</f>
        <v/>
      </c>
      <c r="C98" s="49" t="str">
        <f>UPPER('Order Form'!C114)</f>
        <v/>
      </c>
      <c r="D98" s="49" t="str">
        <f>UPPER(IF('Order Form'!D114="","",'Order Form'!D114))</f>
        <v/>
      </c>
      <c r="E98" s="49" t="str">
        <f>IF(C98="","",IF('Order Form'!E114="","N",'Order Form'!E114))</f>
        <v/>
      </c>
      <c r="F98" s="49" t="str">
        <f>IF(C98="","",IF('Order Form'!F114="","N",'Order Form'!F114))</f>
        <v/>
      </c>
      <c r="G98" s="49" t="str">
        <f>UPPER(IF('Order Form'!G114="","",'Order Form'!G114))</f>
        <v/>
      </c>
      <c r="H98" s="49" t="str">
        <f>UPPER(IF('Order Form'!H114="","",'Order Form'!H114))</f>
        <v/>
      </c>
      <c r="I98" s="49" t="str">
        <f>IF(B98="","",IF((AM98+AN98)=0,"",'Order Form'!$AG$7))</f>
        <v/>
      </c>
      <c r="J98" s="49" t="str">
        <f>IF(C98="","",'Order Form'!$AG$3)</f>
        <v/>
      </c>
      <c r="K98" s="49" t="str">
        <f>IF(C98="","",'Order Form'!$AG$5)</f>
        <v/>
      </c>
      <c r="L98" s="160" t="str">
        <f>'Order Form'!V114</f>
        <v/>
      </c>
    </row>
    <row r="99" spans="1:12" x14ac:dyDescent="0.2">
      <c r="A99" s="47">
        <v>98</v>
      </c>
      <c r="B99" s="49" t="str">
        <f>IF('Order Form'!B115="","",'Order Form'!B115)</f>
        <v/>
      </c>
      <c r="C99" s="49" t="str">
        <f>UPPER('Order Form'!C115)</f>
        <v/>
      </c>
      <c r="D99" s="49" t="str">
        <f>UPPER(IF('Order Form'!D115="","",'Order Form'!D115))</f>
        <v/>
      </c>
      <c r="E99" s="49" t="str">
        <f>IF(C99="","",IF('Order Form'!E115="","N",'Order Form'!E115))</f>
        <v/>
      </c>
      <c r="F99" s="49" t="str">
        <f>IF(C99="","",IF('Order Form'!F115="","N",'Order Form'!F115))</f>
        <v/>
      </c>
      <c r="G99" s="49" t="str">
        <f>UPPER(IF('Order Form'!G115="","",'Order Form'!G115))</f>
        <v/>
      </c>
      <c r="H99" s="49" t="str">
        <f>UPPER(IF('Order Form'!H115="","",'Order Form'!H115))</f>
        <v/>
      </c>
      <c r="I99" s="49" t="str">
        <f>IF(B99="","",IF((AM99+AN99)=0,"",'Order Form'!$AG$7))</f>
        <v/>
      </c>
      <c r="J99" s="49" t="str">
        <f>IF(C99="","",'Order Form'!$AG$3)</f>
        <v/>
      </c>
      <c r="K99" s="49" t="str">
        <f>IF(C99="","",'Order Form'!$AG$5)</f>
        <v/>
      </c>
      <c r="L99" s="160" t="str">
        <f>'Order Form'!V115</f>
        <v/>
      </c>
    </row>
    <row r="100" spans="1:12" x14ac:dyDescent="0.2">
      <c r="A100" s="47">
        <v>99</v>
      </c>
      <c r="B100" s="49" t="str">
        <f>IF('Order Form'!B116="","",'Order Form'!B116)</f>
        <v/>
      </c>
      <c r="C100" s="49" t="str">
        <f>UPPER('Order Form'!C116)</f>
        <v/>
      </c>
      <c r="D100" s="49" t="str">
        <f>UPPER(IF('Order Form'!D116="","",'Order Form'!D116))</f>
        <v/>
      </c>
      <c r="E100" s="49" t="str">
        <f>IF(C100="","",IF('Order Form'!E116="","N",'Order Form'!E116))</f>
        <v/>
      </c>
      <c r="F100" s="49" t="str">
        <f>IF(C100="","",IF('Order Form'!F116="","N",'Order Form'!F116))</f>
        <v/>
      </c>
      <c r="G100" s="49" t="str">
        <f>UPPER(IF('Order Form'!G116="","",'Order Form'!G116))</f>
        <v/>
      </c>
      <c r="H100" s="49" t="str">
        <f>UPPER(IF('Order Form'!H116="","",'Order Form'!H116))</f>
        <v/>
      </c>
      <c r="I100" s="49" t="str">
        <f>IF(B100="","",IF((AM100+AN100)=0,"",'Order Form'!$AG$7))</f>
        <v/>
      </c>
      <c r="J100" s="49" t="str">
        <f>IF(C100="","",'Order Form'!$AG$3)</f>
        <v/>
      </c>
      <c r="K100" s="49" t="str">
        <f>IF(C100="","",'Order Form'!$AG$5)</f>
        <v/>
      </c>
      <c r="L100" s="160" t="str">
        <f>'Order Form'!V116</f>
        <v/>
      </c>
    </row>
    <row r="101" spans="1:12" x14ac:dyDescent="0.2">
      <c r="A101" s="47">
        <v>100</v>
      </c>
      <c r="B101" s="49" t="str">
        <f>IF('Order Form'!B117="","",'Order Form'!B117)</f>
        <v/>
      </c>
      <c r="C101" s="49" t="str">
        <f>UPPER('Order Form'!C117)</f>
        <v/>
      </c>
      <c r="D101" s="49" t="str">
        <f>UPPER(IF('Order Form'!D117="","",'Order Form'!D117))</f>
        <v/>
      </c>
      <c r="E101" s="49" t="str">
        <f>IF(C101="","",IF('Order Form'!E117="","N",'Order Form'!E117))</f>
        <v/>
      </c>
      <c r="F101" s="49" t="str">
        <f>IF(C101="","",IF('Order Form'!F117="","N",'Order Form'!F117))</f>
        <v/>
      </c>
      <c r="G101" s="49" t="str">
        <f>UPPER(IF('Order Form'!G117="","",'Order Form'!G117))</f>
        <v/>
      </c>
      <c r="H101" s="49" t="str">
        <f>UPPER(IF('Order Form'!H117="","",'Order Form'!H117))</f>
        <v/>
      </c>
      <c r="I101" s="49" t="str">
        <f>IF(B101="","",IF((AM101+AN101)=0,"",'Order Form'!$AG$7))</f>
        <v/>
      </c>
      <c r="J101" s="49" t="str">
        <f>IF(C101="","",'Order Form'!$AG$3)</f>
        <v/>
      </c>
      <c r="K101" s="49" t="str">
        <f>IF(C101="","",'Order Form'!$AG$5)</f>
        <v/>
      </c>
      <c r="L101" s="160" t="str">
        <f>'Order Form'!V117</f>
        <v/>
      </c>
    </row>
  </sheetData>
  <sheetProtection password="CC71" sheet="1" objects="1" scenarios="1"/>
  <conditionalFormatting sqref="B2:L101">
    <cfRule type="expression" dxfId="8" priority="1" stopIfTrue="1">
      <formula>#REF!="RED"</formula>
    </cfRule>
  </conditionalFormatting>
  <pageMargins left="0.5" right="0.5" top="0.5" bottom="0.5" header="0.25" footer="0.25"/>
  <pageSetup scale="47" fitToHeight="2" orientation="portrait" r:id="rId1"/>
  <headerFooter alignWithMargins="0">
    <oddFooter>&amp;L&amp;8&amp;F, &amp;A, page &amp;P of &amp;N, &amp;D, &amp;T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AF2174"/>
  <sheetViews>
    <sheetView workbookViewId="0">
      <pane xSplit="2" ySplit="2" topLeftCell="C594" activePane="bottomRight" state="frozen"/>
      <selection pane="topRight" activeCell="C1" sqref="C1"/>
      <selection pane="bottomLeft" activeCell="A3" sqref="A3"/>
      <selection pane="bottomRight" activeCell="A613" sqref="A613:XFD613"/>
    </sheetView>
  </sheetViews>
  <sheetFormatPr defaultRowHeight="12.75" x14ac:dyDescent="0.2"/>
  <cols>
    <col min="1" max="1" width="18.7109375" customWidth="1"/>
    <col min="2" max="2" width="40.28515625" bestFit="1" customWidth="1"/>
    <col min="3" max="13" width="9.5703125" customWidth="1"/>
    <col min="14" max="14" width="16.7109375" bestFit="1" customWidth="1"/>
    <col min="15" max="32" width="11.85546875" customWidth="1"/>
  </cols>
  <sheetData>
    <row r="1" spans="1:32" x14ac:dyDescent="0.2">
      <c r="A1" s="5">
        <v>1</v>
      </c>
      <c r="B1" s="5">
        <v>2</v>
      </c>
      <c r="C1" s="5">
        <v>3</v>
      </c>
      <c r="D1" s="5">
        <v>4</v>
      </c>
      <c r="E1" s="5">
        <v>5</v>
      </c>
      <c r="F1" s="5">
        <v>6</v>
      </c>
      <c r="G1" s="5">
        <v>7</v>
      </c>
      <c r="H1" s="5">
        <v>8</v>
      </c>
      <c r="I1" s="5">
        <v>9</v>
      </c>
      <c r="J1" s="5">
        <v>10</v>
      </c>
      <c r="K1" s="5">
        <v>11</v>
      </c>
      <c r="L1" s="5">
        <v>12</v>
      </c>
      <c r="M1" s="5">
        <v>13</v>
      </c>
      <c r="N1" s="5">
        <v>14</v>
      </c>
      <c r="O1" s="5">
        <v>15</v>
      </c>
      <c r="P1" s="5">
        <v>16</v>
      </c>
      <c r="Q1" s="5">
        <v>17</v>
      </c>
      <c r="R1" s="5">
        <v>18</v>
      </c>
      <c r="S1" s="5">
        <v>19</v>
      </c>
      <c r="T1" s="5">
        <v>20</v>
      </c>
      <c r="U1" s="5">
        <v>21</v>
      </c>
      <c r="V1" s="5">
        <v>22</v>
      </c>
      <c r="W1" s="5">
        <v>23</v>
      </c>
      <c r="X1" s="5">
        <v>24</v>
      </c>
      <c r="Y1" s="5">
        <v>25</v>
      </c>
      <c r="Z1" s="5">
        <v>26</v>
      </c>
      <c r="AA1" s="5">
        <v>27</v>
      </c>
      <c r="AB1" s="5">
        <v>28</v>
      </c>
      <c r="AC1" s="5">
        <v>29</v>
      </c>
      <c r="AD1" s="5">
        <v>30</v>
      </c>
      <c r="AE1" s="5">
        <v>31</v>
      </c>
      <c r="AF1" s="5">
        <v>32</v>
      </c>
    </row>
    <row r="2" spans="1:32" s="84" customFormat="1" ht="38.25" x14ac:dyDescent="0.2">
      <c r="A2" s="82" t="s">
        <v>969</v>
      </c>
      <c r="B2" s="82" t="s">
        <v>970</v>
      </c>
      <c r="C2" s="79" t="s">
        <v>4089</v>
      </c>
      <c r="D2" s="79" t="s">
        <v>1163</v>
      </c>
      <c r="E2" s="79" t="s">
        <v>1161</v>
      </c>
      <c r="F2" s="79" t="s">
        <v>1162</v>
      </c>
      <c r="G2" s="79" t="s">
        <v>4090</v>
      </c>
      <c r="H2" s="79" t="s">
        <v>1166</v>
      </c>
      <c r="I2" s="79" t="s">
        <v>1167</v>
      </c>
      <c r="J2" s="79" t="s">
        <v>1168</v>
      </c>
      <c r="K2" s="79" t="s">
        <v>1169</v>
      </c>
      <c r="L2" s="79" t="s">
        <v>4091</v>
      </c>
      <c r="M2" s="79" t="s">
        <v>1165</v>
      </c>
      <c r="N2" s="79" t="s">
        <v>4092</v>
      </c>
      <c r="O2" s="79" t="s">
        <v>4031</v>
      </c>
      <c r="P2" s="79" t="s">
        <v>4093</v>
      </c>
      <c r="Q2" s="79" t="s">
        <v>4094</v>
      </c>
      <c r="R2" s="79" t="s">
        <v>4095</v>
      </c>
      <c r="S2" s="79" t="s">
        <v>4096</v>
      </c>
      <c r="T2" s="79" t="s">
        <v>4097</v>
      </c>
      <c r="U2" s="79" t="s">
        <v>4098</v>
      </c>
      <c r="V2" s="79" t="s">
        <v>4099</v>
      </c>
      <c r="W2" s="79" t="s">
        <v>4100</v>
      </c>
      <c r="X2" s="79" t="s">
        <v>4101</v>
      </c>
      <c r="Y2" s="79" t="s">
        <v>4102</v>
      </c>
      <c r="Z2" s="79" t="s">
        <v>4103</v>
      </c>
      <c r="AA2" s="79" t="s">
        <v>4104</v>
      </c>
      <c r="AB2" s="79" t="s">
        <v>4105</v>
      </c>
      <c r="AC2" s="79" t="s">
        <v>4106</v>
      </c>
      <c r="AD2" s="79" t="s">
        <v>4107</v>
      </c>
      <c r="AE2" s="79" t="s">
        <v>4108</v>
      </c>
      <c r="AF2" s="79" t="s">
        <v>4109</v>
      </c>
    </row>
    <row r="3" spans="1:32" x14ac:dyDescent="0.2">
      <c r="A3" s="298" t="s">
        <v>62</v>
      </c>
      <c r="B3" s="3" t="s">
        <v>1302</v>
      </c>
      <c r="C3" s="58">
        <v>0</v>
      </c>
      <c r="D3" s="58">
        <v>9</v>
      </c>
      <c r="E3" s="58">
        <v>2</v>
      </c>
      <c r="F3" s="58">
        <v>10</v>
      </c>
      <c r="G3" s="58">
        <v>0</v>
      </c>
      <c r="H3" s="58">
        <v>0</v>
      </c>
      <c r="I3" s="58">
        <v>0</v>
      </c>
      <c r="J3" s="58">
        <v>0</v>
      </c>
      <c r="K3" s="58">
        <v>0</v>
      </c>
      <c r="L3" s="58" t="s">
        <v>4002</v>
      </c>
      <c r="M3" s="58">
        <v>0</v>
      </c>
      <c r="N3" s="58" t="s">
        <v>3105</v>
      </c>
      <c r="O3" s="58">
        <v>5</v>
      </c>
      <c r="P3" s="58" t="s">
        <v>4002</v>
      </c>
      <c r="Q3" s="58" t="s">
        <v>4002</v>
      </c>
      <c r="R3" s="58">
        <v>0</v>
      </c>
      <c r="S3" s="58">
        <v>1</v>
      </c>
      <c r="T3" s="58" t="s">
        <v>4002</v>
      </c>
      <c r="U3" s="58" t="s">
        <v>4002</v>
      </c>
      <c r="V3" s="58" t="s">
        <v>4389</v>
      </c>
      <c r="W3" s="58" t="s">
        <v>4389</v>
      </c>
      <c r="X3" s="58" t="s">
        <v>4389</v>
      </c>
      <c r="Y3" s="58" t="s">
        <v>4389</v>
      </c>
      <c r="Z3" s="58" t="s">
        <v>4389</v>
      </c>
      <c r="AA3" s="58" t="s">
        <v>4389</v>
      </c>
      <c r="AB3" s="58" t="s">
        <v>4389</v>
      </c>
      <c r="AC3" s="58" t="s">
        <v>4389</v>
      </c>
      <c r="AD3" s="58" t="s">
        <v>4389</v>
      </c>
      <c r="AE3" s="58" t="s">
        <v>4389</v>
      </c>
      <c r="AF3" s="58" t="s">
        <v>4389</v>
      </c>
    </row>
    <row r="4" spans="1:32" x14ac:dyDescent="0.2">
      <c r="A4" s="63" t="s">
        <v>63</v>
      </c>
      <c r="B4" s="3" t="s">
        <v>1303</v>
      </c>
      <c r="C4" s="58">
        <v>0</v>
      </c>
      <c r="D4" s="58">
        <v>12</v>
      </c>
      <c r="E4" s="58">
        <v>2</v>
      </c>
      <c r="F4" s="58">
        <v>13</v>
      </c>
      <c r="G4" s="58">
        <v>0</v>
      </c>
      <c r="H4" s="58">
        <v>0</v>
      </c>
      <c r="I4" s="58">
        <v>0</v>
      </c>
      <c r="J4" s="58">
        <v>0</v>
      </c>
      <c r="K4" s="58">
        <v>0</v>
      </c>
      <c r="L4" s="58" t="s">
        <v>4002</v>
      </c>
      <c r="M4" s="58">
        <v>0</v>
      </c>
      <c r="N4" s="58" t="s">
        <v>3105</v>
      </c>
      <c r="O4" s="58">
        <v>5</v>
      </c>
      <c r="P4" s="58" t="s">
        <v>4002</v>
      </c>
      <c r="Q4" s="58" t="s">
        <v>4002</v>
      </c>
      <c r="R4" s="58">
        <v>0</v>
      </c>
      <c r="S4" s="58">
        <v>1</v>
      </c>
      <c r="T4" s="58" t="s">
        <v>4002</v>
      </c>
      <c r="U4" s="58" t="s">
        <v>4002</v>
      </c>
      <c r="V4" s="58" t="s">
        <v>4389</v>
      </c>
      <c r="W4" s="58" t="s">
        <v>4389</v>
      </c>
      <c r="X4" s="58" t="s">
        <v>4389</v>
      </c>
      <c r="Y4" s="58" t="s">
        <v>4389</v>
      </c>
      <c r="Z4" s="58" t="s">
        <v>4389</v>
      </c>
      <c r="AA4" s="58" t="s">
        <v>4389</v>
      </c>
      <c r="AB4" s="58" t="s">
        <v>4389</v>
      </c>
      <c r="AC4" s="58" t="s">
        <v>4389</v>
      </c>
      <c r="AD4" s="58" t="s">
        <v>4389</v>
      </c>
      <c r="AE4" s="58" t="s">
        <v>4389</v>
      </c>
      <c r="AF4" s="58" t="s">
        <v>4389</v>
      </c>
    </row>
    <row r="5" spans="1:32" x14ac:dyDescent="0.2">
      <c r="A5" s="63" t="s">
        <v>61</v>
      </c>
      <c r="B5" s="3" t="s">
        <v>1301</v>
      </c>
      <c r="C5" s="58">
        <v>0</v>
      </c>
      <c r="D5" s="58">
        <v>6</v>
      </c>
      <c r="E5" s="58">
        <v>2</v>
      </c>
      <c r="F5" s="58">
        <v>7</v>
      </c>
      <c r="G5" s="58">
        <v>0</v>
      </c>
      <c r="H5" s="58">
        <v>0</v>
      </c>
      <c r="I5" s="58">
        <v>0</v>
      </c>
      <c r="J5" s="58">
        <v>0</v>
      </c>
      <c r="K5" s="58">
        <v>0</v>
      </c>
      <c r="L5" s="58" t="s">
        <v>4002</v>
      </c>
      <c r="M5" s="58">
        <v>0</v>
      </c>
      <c r="N5" s="58" t="s">
        <v>3105</v>
      </c>
      <c r="O5" s="58">
        <v>5</v>
      </c>
      <c r="P5" s="58" t="s">
        <v>4002</v>
      </c>
      <c r="Q5" s="58" t="s">
        <v>4002</v>
      </c>
      <c r="R5" s="58">
        <v>0</v>
      </c>
      <c r="S5" s="58">
        <v>1</v>
      </c>
      <c r="T5" s="58" t="s">
        <v>4002</v>
      </c>
      <c r="U5" s="58" t="s">
        <v>4002</v>
      </c>
      <c r="V5" s="58" t="s">
        <v>4389</v>
      </c>
      <c r="W5" s="58" t="s">
        <v>4389</v>
      </c>
      <c r="X5" s="58" t="s">
        <v>4389</v>
      </c>
      <c r="Y5" s="58" t="s">
        <v>4389</v>
      </c>
      <c r="Z5" s="58" t="s">
        <v>4389</v>
      </c>
      <c r="AA5" s="58" t="s">
        <v>4389</v>
      </c>
      <c r="AB5" s="58" t="s">
        <v>4389</v>
      </c>
      <c r="AC5" s="58" t="s">
        <v>4389</v>
      </c>
      <c r="AD5" s="58" t="s">
        <v>4389</v>
      </c>
      <c r="AE5" s="58" t="s">
        <v>4389</v>
      </c>
      <c r="AF5" s="58" t="s">
        <v>4389</v>
      </c>
    </row>
    <row r="6" spans="1:32" x14ac:dyDescent="0.2">
      <c r="A6" s="63" t="s">
        <v>1304</v>
      </c>
      <c r="B6" s="3" t="s">
        <v>1305</v>
      </c>
      <c r="C6" s="58">
        <v>0</v>
      </c>
      <c r="D6" s="58">
        <v>8</v>
      </c>
      <c r="E6" s="58">
        <v>1</v>
      </c>
      <c r="F6" s="58">
        <v>8</v>
      </c>
      <c r="G6" s="58">
        <v>0</v>
      </c>
      <c r="H6" s="58">
        <v>0</v>
      </c>
      <c r="I6" s="58">
        <v>0</v>
      </c>
      <c r="J6" s="58">
        <v>0</v>
      </c>
      <c r="K6" s="58">
        <v>0</v>
      </c>
      <c r="L6" s="58" t="s">
        <v>4002</v>
      </c>
      <c r="M6" s="58">
        <v>0</v>
      </c>
      <c r="N6" s="58" t="s">
        <v>3105</v>
      </c>
      <c r="O6" s="58">
        <v>5</v>
      </c>
      <c r="P6" s="58" t="s">
        <v>4002</v>
      </c>
      <c r="Q6" s="58" t="s">
        <v>4002</v>
      </c>
      <c r="R6" s="58">
        <v>0</v>
      </c>
      <c r="S6" s="58">
        <v>0</v>
      </c>
      <c r="T6" s="58" t="s">
        <v>4002</v>
      </c>
      <c r="U6" s="58" t="s">
        <v>4002</v>
      </c>
      <c r="V6" s="58" t="s">
        <v>4389</v>
      </c>
      <c r="W6" s="58" t="s">
        <v>4389</v>
      </c>
      <c r="X6" s="58" t="s">
        <v>4389</v>
      </c>
      <c r="Y6" s="58" t="s">
        <v>4389</v>
      </c>
      <c r="Z6" s="58" t="s">
        <v>4389</v>
      </c>
      <c r="AA6" s="58" t="s">
        <v>4389</v>
      </c>
      <c r="AB6" s="58" t="s">
        <v>4389</v>
      </c>
      <c r="AC6" s="58" t="s">
        <v>4389</v>
      </c>
      <c r="AD6" s="58" t="s">
        <v>4389</v>
      </c>
      <c r="AE6" s="58" t="s">
        <v>4389</v>
      </c>
      <c r="AF6" s="58" t="s">
        <v>4389</v>
      </c>
    </row>
    <row r="7" spans="1:32" x14ac:dyDescent="0.2">
      <c r="A7" s="63" t="s">
        <v>64</v>
      </c>
      <c r="B7" s="3" t="s">
        <v>1306</v>
      </c>
      <c r="C7" s="58">
        <v>0</v>
      </c>
      <c r="D7" s="58">
        <v>13</v>
      </c>
      <c r="E7" s="58">
        <v>3</v>
      </c>
      <c r="F7" s="58">
        <v>9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 t="s">
        <v>4002</v>
      </c>
      <c r="M7" s="58">
        <v>0</v>
      </c>
      <c r="N7" s="58" t="s">
        <v>3105</v>
      </c>
      <c r="O7" s="58">
        <v>10</v>
      </c>
      <c r="P7" s="58" t="s">
        <v>4002</v>
      </c>
      <c r="Q7" s="58" t="s">
        <v>4002</v>
      </c>
      <c r="R7" s="58">
        <v>0</v>
      </c>
      <c r="S7" s="58">
        <v>1</v>
      </c>
      <c r="T7" s="58" t="s">
        <v>4002</v>
      </c>
      <c r="U7" s="58" t="s">
        <v>4002</v>
      </c>
      <c r="V7" s="58" t="s">
        <v>4389</v>
      </c>
      <c r="W7" s="58" t="s">
        <v>4389</v>
      </c>
      <c r="X7" s="58" t="s">
        <v>4389</v>
      </c>
      <c r="Y7" s="58" t="s">
        <v>4389</v>
      </c>
      <c r="Z7" s="58" t="s">
        <v>4389</v>
      </c>
      <c r="AA7" s="58" t="s">
        <v>4389</v>
      </c>
      <c r="AB7" s="58" t="s">
        <v>4389</v>
      </c>
      <c r="AC7" s="58" t="s">
        <v>4389</v>
      </c>
      <c r="AD7" s="58" t="s">
        <v>4389</v>
      </c>
      <c r="AE7" s="58" t="s">
        <v>4389</v>
      </c>
      <c r="AF7" s="58" t="s">
        <v>4389</v>
      </c>
    </row>
    <row r="8" spans="1:32" x14ac:dyDescent="0.2">
      <c r="A8" s="63" t="s">
        <v>3613</v>
      </c>
      <c r="B8" s="3" t="s">
        <v>3614</v>
      </c>
      <c r="C8" s="58">
        <v>0</v>
      </c>
      <c r="D8" s="58">
        <v>26.34</v>
      </c>
      <c r="E8" s="58">
        <v>0</v>
      </c>
      <c r="F8" s="58">
        <v>9.84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 t="s">
        <v>4002</v>
      </c>
      <c r="M8" s="58">
        <v>0</v>
      </c>
      <c r="N8" s="58" t="s">
        <v>3158</v>
      </c>
      <c r="O8" s="58">
        <v>10</v>
      </c>
      <c r="P8" s="58" t="s">
        <v>4002</v>
      </c>
      <c r="Q8" s="58" t="s">
        <v>4002</v>
      </c>
      <c r="R8" s="58">
        <v>0</v>
      </c>
      <c r="S8" s="58">
        <v>0</v>
      </c>
      <c r="T8" s="58" t="s">
        <v>4002</v>
      </c>
      <c r="U8" s="58" t="s">
        <v>4002</v>
      </c>
      <c r="V8" s="58" t="s">
        <v>4389</v>
      </c>
      <c r="W8" s="58" t="s">
        <v>4389</v>
      </c>
      <c r="X8" s="58" t="s">
        <v>4389</v>
      </c>
      <c r="Y8" s="58" t="s">
        <v>4389</v>
      </c>
      <c r="Z8" s="58" t="s">
        <v>4389</v>
      </c>
      <c r="AA8" s="58" t="s">
        <v>4389</v>
      </c>
      <c r="AB8" s="58" t="s">
        <v>4389</v>
      </c>
      <c r="AC8" s="58" t="s">
        <v>4389</v>
      </c>
      <c r="AD8" s="58" t="s">
        <v>4389</v>
      </c>
      <c r="AE8" s="58" t="s">
        <v>4389</v>
      </c>
      <c r="AF8" s="58" t="s">
        <v>4389</v>
      </c>
    </row>
    <row r="9" spans="1:32" x14ac:dyDescent="0.2">
      <c r="A9" s="63" t="s">
        <v>3615</v>
      </c>
      <c r="B9" s="3" t="s">
        <v>3616</v>
      </c>
      <c r="C9" s="58">
        <v>0</v>
      </c>
      <c r="D9" s="58">
        <v>26.34</v>
      </c>
      <c r="E9" s="58">
        <v>0</v>
      </c>
      <c r="F9" s="58">
        <v>9.84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 t="s">
        <v>4002</v>
      </c>
      <c r="M9" s="58">
        <v>0</v>
      </c>
      <c r="N9" s="58" t="s">
        <v>3158</v>
      </c>
      <c r="O9" s="58">
        <v>10</v>
      </c>
      <c r="P9" s="58" t="s">
        <v>4002</v>
      </c>
      <c r="Q9" s="58" t="s">
        <v>4002</v>
      </c>
      <c r="R9" s="58">
        <v>0</v>
      </c>
      <c r="S9" s="58">
        <v>0</v>
      </c>
      <c r="T9" s="58" t="s">
        <v>4002</v>
      </c>
      <c r="U9" s="58" t="s">
        <v>4002</v>
      </c>
      <c r="V9" s="58" t="s">
        <v>4389</v>
      </c>
      <c r="W9" s="58" t="s">
        <v>4389</v>
      </c>
      <c r="X9" s="58" t="s">
        <v>4389</v>
      </c>
      <c r="Y9" s="58" t="s">
        <v>4389</v>
      </c>
      <c r="Z9" s="58" t="s">
        <v>4389</v>
      </c>
      <c r="AA9" s="58" t="s">
        <v>4389</v>
      </c>
      <c r="AB9" s="58" t="s">
        <v>4389</v>
      </c>
      <c r="AC9" s="58" t="s">
        <v>4389</v>
      </c>
      <c r="AD9" s="58" t="s">
        <v>4389</v>
      </c>
      <c r="AE9" s="58" t="s">
        <v>4389</v>
      </c>
      <c r="AF9" s="58" t="s">
        <v>4389</v>
      </c>
    </row>
    <row r="10" spans="1:32" x14ac:dyDescent="0.2">
      <c r="A10" s="63" t="s">
        <v>3617</v>
      </c>
      <c r="B10" s="3" t="s">
        <v>3618</v>
      </c>
      <c r="C10" s="58">
        <v>0</v>
      </c>
      <c r="D10" s="58">
        <v>26.34</v>
      </c>
      <c r="E10" s="58">
        <v>0</v>
      </c>
      <c r="F10" s="58">
        <v>9.84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 t="s">
        <v>4002</v>
      </c>
      <c r="M10" s="58">
        <v>0</v>
      </c>
      <c r="N10" s="58" t="s">
        <v>3158</v>
      </c>
      <c r="O10" s="58">
        <v>10</v>
      </c>
      <c r="P10" s="58" t="s">
        <v>4002</v>
      </c>
      <c r="Q10" s="58" t="s">
        <v>4002</v>
      </c>
      <c r="R10" s="58">
        <v>0</v>
      </c>
      <c r="S10" s="58">
        <v>0</v>
      </c>
      <c r="T10" s="58" t="s">
        <v>4002</v>
      </c>
      <c r="U10" s="58" t="s">
        <v>4002</v>
      </c>
      <c r="V10" s="58" t="s">
        <v>4389</v>
      </c>
      <c r="W10" s="58" t="s">
        <v>4389</v>
      </c>
      <c r="X10" s="58" t="s">
        <v>4389</v>
      </c>
      <c r="Y10" s="58" t="s">
        <v>4389</v>
      </c>
      <c r="Z10" s="58" t="s">
        <v>4389</v>
      </c>
      <c r="AA10" s="58" t="s">
        <v>4389</v>
      </c>
      <c r="AB10" s="58" t="s">
        <v>4389</v>
      </c>
      <c r="AC10" s="58" t="s">
        <v>4389</v>
      </c>
      <c r="AD10" s="58" t="s">
        <v>4389</v>
      </c>
      <c r="AE10" s="58" t="s">
        <v>4389</v>
      </c>
      <c r="AF10" s="58" t="s">
        <v>4389</v>
      </c>
    </row>
    <row r="11" spans="1:32" x14ac:dyDescent="0.2">
      <c r="A11" s="63" t="s">
        <v>3619</v>
      </c>
      <c r="B11" s="3" t="s">
        <v>3620</v>
      </c>
      <c r="C11" s="58">
        <v>0</v>
      </c>
      <c r="D11" s="58">
        <v>26.34</v>
      </c>
      <c r="E11" s="58">
        <v>0</v>
      </c>
      <c r="F11" s="58">
        <v>9.84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 t="s">
        <v>4002</v>
      </c>
      <c r="M11" s="58">
        <v>0</v>
      </c>
      <c r="N11" s="58" t="s">
        <v>3158</v>
      </c>
      <c r="O11" s="58">
        <v>10</v>
      </c>
      <c r="P11" s="58" t="s">
        <v>4002</v>
      </c>
      <c r="Q11" s="58" t="s">
        <v>4002</v>
      </c>
      <c r="R11" s="58">
        <v>0</v>
      </c>
      <c r="S11" s="58">
        <v>0</v>
      </c>
      <c r="T11" s="58" t="s">
        <v>4002</v>
      </c>
      <c r="U11" s="58" t="s">
        <v>4002</v>
      </c>
      <c r="V11" s="58" t="s">
        <v>4389</v>
      </c>
      <c r="W11" s="58" t="s">
        <v>4389</v>
      </c>
      <c r="X11" s="58" t="s">
        <v>4389</v>
      </c>
      <c r="Y11" s="58" t="s">
        <v>4389</v>
      </c>
      <c r="Z11" s="58" t="s">
        <v>4389</v>
      </c>
      <c r="AA11" s="58" t="s">
        <v>4389</v>
      </c>
      <c r="AB11" s="58" t="s">
        <v>4389</v>
      </c>
      <c r="AC11" s="58" t="s">
        <v>4389</v>
      </c>
      <c r="AD11" s="58" t="s">
        <v>4389</v>
      </c>
      <c r="AE11" s="58" t="s">
        <v>4389</v>
      </c>
      <c r="AF11" s="58" t="s">
        <v>4389</v>
      </c>
    </row>
    <row r="12" spans="1:32" x14ac:dyDescent="0.2">
      <c r="A12" s="63" t="s">
        <v>3621</v>
      </c>
      <c r="B12" s="3" t="s">
        <v>3622</v>
      </c>
      <c r="C12" s="58">
        <v>0</v>
      </c>
      <c r="D12" s="58">
        <v>32.340000000000003</v>
      </c>
      <c r="E12" s="58">
        <v>0</v>
      </c>
      <c r="F12" s="58">
        <v>9.84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 t="s">
        <v>4002</v>
      </c>
      <c r="M12" s="58">
        <v>0</v>
      </c>
      <c r="N12" s="58" t="s">
        <v>3158</v>
      </c>
      <c r="O12" s="58">
        <v>10</v>
      </c>
      <c r="P12" s="58" t="s">
        <v>4002</v>
      </c>
      <c r="Q12" s="58" t="s">
        <v>4002</v>
      </c>
      <c r="R12" s="58">
        <v>0</v>
      </c>
      <c r="S12" s="58">
        <v>0</v>
      </c>
      <c r="T12" s="58" t="s">
        <v>4002</v>
      </c>
      <c r="U12" s="58" t="s">
        <v>4002</v>
      </c>
      <c r="V12" s="58" t="s">
        <v>4389</v>
      </c>
      <c r="W12" s="58" t="s">
        <v>4389</v>
      </c>
      <c r="X12" s="58" t="s">
        <v>4389</v>
      </c>
      <c r="Y12" s="58" t="s">
        <v>4389</v>
      </c>
      <c r="Z12" s="58" t="s">
        <v>4389</v>
      </c>
      <c r="AA12" s="58" t="s">
        <v>4389</v>
      </c>
      <c r="AB12" s="58" t="s">
        <v>4389</v>
      </c>
      <c r="AC12" s="58" t="s">
        <v>4389</v>
      </c>
      <c r="AD12" s="58" t="s">
        <v>4389</v>
      </c>
      <c r="AE12" s="58" t="s">
        <v>4389</v>
      </c>
      <c r="AF12" s="58" t="s">
        <v>4389</v>
      </c>
    </row>
    <row r="13" spans="1:32" x14ac:dyDescent="0.2">
      <c r="A13" s="63" t="s">
        <v>3623</v>
      </c>
      <c r="B13" s="3" t="s">
        <v>3624</v>
      </c>
      <c r="C13" s="58">
        <v>0</v>
      </c>
      <c r="D13" s="58">
        <v>32.340000000000003</v>
      </c>
      <c r="E13" s="58">
        <v>0</v>
      </c>
      <c r="F13" s="58">
        <v>9.84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 t="s">
        <v>4002</v>
      </c>
      <c r="M13" s="58">
        <v>0</v>
      </c>
      <c r="N13" s="58" t="s">
        <v>3158</v>
      </c>
      <c r="O13" s="58">
        <v>10</v>
      </c>
      <c r="P13" s="58" t="s">
        <v>4002</v>
      </c>
      <c r="Q13" s="58" t="s">
        <v>4002</v>
      </c>
      <c r="R13" s="58">
        <v>0</v>
      </c>
      <c r="S13" s="58">
        <v>0</v>
      </c>
      <c r="T13" s="58" t="s">
        <v>4002</v>
      </c>
      <c r="U13" s="58" t="s">
        <v>4002</v>
      </c>
      <c r="V13" s="58" t="s">
        <v>4389</v>
      </c>
      <c r="W13" s="58" t="s">
        <v>4389</v>
      </c>
      <c r="X13" s="58" t="s">
        <v>4389</v>
      </c>
      <c r="Y13" s="58" t="s">
        <v>4389</v>
      </c>
      <c r="Z13" s="58" t="s">
        <v>4389</v>
      </c>
      <c r="AA13" s="58" t="s">
        <v>4389</v>
      </c>
      <c r="AB13" s="58" t="s">
        <v>4389</v>
      </c>
      <c r="AC13" s="58" t="s">
        <v>4389</v>
      </c>
      <c r="AD13" s="58" t="s">
        <v>4389</v>
      </c>
      <c r="AE13" s="58" t="s">
        <v>4389</v>
      </c>
      <c r="AF13" s="58" t="s">
        <v>4389</v>
      </c>
    </row>
    <row r="14" spans="1:32" x14ac:dyDescent="0.2">
      <c r="A14" s="63" t="s">
        <v>3625</v>
      </c>
      <c r="B14" s="3" t="s">
        <v>3626</v>
      </c>
      <c r="C14" s="58">
        <v>0</v>
      </c>
      <c r="D14" s="58">
        <v>32.340000000000003</v>
      </c>
      <c r="E14" s="58">
        <v>0</v>
      </c>
      <c r="F14" s="58">
        <v>9.84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 t="s">
        <v>4002</v>
      </c>
      <c r="M14" s="58">
        <v>0</v>
      </c>
      <c r="N14" s="58" t="s">
        <v>3158</v>
      </c>
      <c r="O14" s="58">
        <v>10</v>
      </c>
      <c r="P14" s="58" t="s">
        <v>4002</v>
      </c>
      <c r="Q14" s="58" t="s">
        <v>4002</v>
      </c>
      <c r="R14" s="58">
        <v>0</v>
      </c>
      <c r="S14" s="58">
        <v>0</v>
      </c>
      <c r="T14" s="58" t="s">
        <v>4002</v>
      </c>
      <c r="U14" s="58" t="s">
        <v>4002</v>
      </c>
      <c r="V14" s="58" t="s">
        <v>4389</v>
      </c>
      <c r="W14" s="58" t="s">
        <v>4389</v>
      </c>
      <c r="X14" s="58" t="s">
        <v>4389</v>
      </c>
      <c r="Y14" s="58" t="s">
        <v>4389</v>
      </c>
      <c r="Z14" s="58" t="s">
        <v>4389</v>
      </c>
      <c r="AA14" s="58" t="s">
        <v>4389</v>
      </c>
      <c r="AB14" s="58" t="s">
        <v>4389</v>
      </c>
      <c r="AC14" s="58" t="s">
        <v>4389</v>
      </c>
      <c r="AD14" s="58" t="s">
        <v>4389</v>
      </c>
      <c r="AE14" s="58" t="s">
        <v>4389</v>
      </c>
      <c r="AF14" s="58" t="s">
        <v>4389</v>
      </c>
    </row>
    <row r="15" spans="1:32" x14ac:dyDescent="0.2">
      <c r="A15" s="63" t="s">
        <v>3627</v>
      </c>
      <c r="B15" s="3" t="s">
        <v>3628</v>
      </c>
      <c r="C15" s="58">
        <v>0</v>
      </c>
      <c r="D15" s="58">
        <v>32.340000000000003</v>
      </c>
      <c r="E15" s="58">
        <v>0</v>
      </c>
      <c r="F15" s="58">
        <v>9.84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 t="s">
        <v>4002</v>
      </c>
      <c r="M15" s="58">
        <v>0</v>
      </c>
      <c r="N15" s="58" t="s">
        <v>3158</v>
      </c>
      <c r="O15" s="58">
        <v>10</v>
      </c>
      <c r="P15" s="58" t="s">
        <v>4002</v>
      </c>
      <c r="Q15" s="58" t="s">
        <v>4002</v>
      </c>
      <c r="R15" s="58">
        <v>0</v>
      </c>
      <c r="S15" s="58">
        <v>0</v>
      </c>
      <c r="T15" s="58" t="s">
        <v>4002</v>
      </c>
      <c r="U15" s="58" t="s">
        <v>4002</v>
      </c>
      <c r="V15" s="58" t="s">
        <v>4389</v>
      </c>
      <c r="W15" s="58" t="s">
        <v>4389</v>
      </c>
      <c r="X15" s="58" t="s">
        <v>4389</v>
      </c>
      <c r="Y15" s="58" t="s">
        <v>4389</v>
      </c>
      <c r="Z15" s="58" t="s">
        <v>4389</v>
      </c>
      <c r="AA15" s="58" t="s">
        <v>4389</v>
      </c>
      <c r="AB15" s="58" t="s">
        <v>4389</v>
      </c>
      <c r="AC15" s="58" t="s">
        <v>4389</v>
      </c>
      <c r="AD15" s="58" t="s">
        <v>4389</v>
      </c>
      <c r="AE15" s="58" t="s">
        <v>4389</v>
      </c>
      <c r="AF15" s="58" t="s">
        <v>4389</v>
      </c>
    </row>
    <row r="16" spans="1:32" x14ac:dyDescent="0.2">
      <c r="A16" s="64" t="s">
        <v>4931</v>
      </c>
      <c r="B16" s="3" t="s">
        <v>4932</v>
      </c>
      <c r="C16" s="58">
        <v>0</v>
      </c>
      <c r="D16" s="58">
        <v>32.340000000000003</v>
      </c>
      <c r="E16" s="58">
        <v>0</v>
      </c>
      <c r="F16" s="58">
        <v>9.84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 t="s">
        <v>4002</v>
      </c>
      <c r="M16" s="58">
        <v>0</v>
      </c>
      <c r="N16" s="58" t="s">
        <v>3158</v>
      </c>
      <c r="O16" s="58">
        <v>10</v>
      </c>
      <c r="P16" s="58" t="s">
        <v>4002</v>
      </c>
      <c r="Q16" s="58" t="s">
        <v>4002</v>
      </c>
      <c r="R16" s="58">
        <v>0</v>
      </c>
      <c r="S16" s="58">
        <v>0</v>
      </c>
      <c r="T16" s="58" t="s">
        <v>4002</v>
      </c>
      <c r="U16" s="58" t="s">
        <v>4002</v>
      </c>
      <c r="V16" s="58" t="s">
        <v>4389</v>
      </c>
      <c r="W16" s="58" t="s">
        <v>4389</v>
      </c>
      <c r="X16" s="58" t="s">
        <v>4389</v>
      </c>
      <c r="Y16" s="58" t="s">
        <v>4389</v>
      </c>
      <c r="Z16" s="58" t="s">
        <v>4389</v>
      </c>
      <c r="AA16" s="58" t="s">
        <v>4389</v>
      </c>
      <c r="AB16" s="58" t="s">
        <v>4389</v>
      </c>
      <c r="AC16" s="58" t="s">
        <v>4389</v>
      </c>
      <c r="AD16" s="58" t="s">
        <v>4389</v>
      </c>
      <c r="AE16" s="58" t="s">
        <v>4389</v>
      </c>
      <c r="AF16" s="58" t="s">
        <v>4389</v>
      </c>
    </row>
    <row r="17" spans="1:32" x14ac:dyDescent="0.2">
      <c r="A17" s="64" t="s">
        <v>4933</v>
      </c>
      <c r="B17" s="65" t="s">
        <v>4934</v>
      </c>
      <c r="C17" s="58">
        <v>0</v>
      </c>
      <c r="D17" s="58">
        <v>32.340000000000003</v>
      </c>
      <c r="E17" s="58">
        <v>0</v>
      </c>
      <c r="F17" s="58">
        <v>9.84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 t="s">
        <v>4002</v>
      </c>
      <c r="M17" s="58">
        <v>0</v>
      </c>
      <c r="N17" s="58" t="s">
        <v>3158</v>
      </c>
      <c r="O17" s="58">
        <v>10</v>
      </c>
      <c r="P17" s="58" t="s">
        <v>4002</v>
      </c>
      <c r="Q17" s="58" t="s">
        <v>4002</v>
      </c>
      <c r="R17" s="58">
        <v>0</v>
      </c>
      <c r="S17" s="58">
        <v>0</v>
      </c>
      <c r="T17" s="58" t="s">
        <v>4002</v>
      </c>
      <c r="U17" s="58" t="s">
        <v>4002</v>
      </c>
      <c r="V17" s="58" t="s">
        <v>4389</v>
      </c>
      <c r="W17" s="58" t="s">
        <v>4389</v>
      </c>
      <c r="X17" s="58" t="s">
        <v>4389</v>
      </c>
      <c r="Y17" s="58" t="s">
        <v>4389</v>
      </c>
      <c r="Z17" s="58" t="s">
        <v>4389</v>
      </c>
      <c r="AA17" s="58" t="s">
        <v>4389</v>
      </c>
      <c r="AB17" s="58" t="s">
        <v>4389</v>
      </c>
      <c r="AC17" s="58" t="s">
        <v>4389</v>
      </c>
      <c r="AD17" s="58" t="s">
        <v>4389</v>
      </c>
      <c r="AE17" s="58" t="s">
        <v>4389</v>
      </c>
      <c r="AF17" s="58" t="s">
        <v>4389</v>
      </c>
    </row>
    <row r="18" spans="1:32" x14ac:dyDescent="0.2">
      <c r="A18" s="64" t="s">
        <v>4935</v>
      </c>
      <c r="B18" s="65" t="s">
        <v>4936</v>
      </c>
      <c r="C18" s="58">
        <v>0</v>
      </c>
      <c r="D18" s="58">
        <v>32.340000000000003</v>
      </c>
      <c r="E18" s="58">
        <v>0</v>
      </c>
      <c r="F18" s="58">
        <v>9.84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 t="s">
        <v>4002</v>
      </c>
      <c r="M18" s="58">
        <v>0</v>
      </c>
      <c r="N18" s="58" t="s">
        <v>3158</v>
      </c>
      <c r="O18" s="58">
        <v>10</v>
      </c>
      <c r="P18" s="58" t="s">
        <v>4002</v>
      </c>
      <c r="Q18" s="58" t="s">
        <v>4002</v>
      </c>
      <c r="R18" s="58">
        <v>0</v>
      </c>
      <c r="S18" s="58">
        <v>0</v>
      </c>
      <c r="T18" s="58" t="s">
        <v>4002</v>
      </c>
      <c r="U18" s="58" t="s">
        <v>4002</v>
      </c>
      <c r="V18" s="58" t="s">
        <v>4389</v>
      </c>
      <c r="W18" s="58" t="s">
        <v>4389</v>
      </c>
      <c r="X18" s="58" t="s">
        <v>4389</v>
      </c>
      <c r="Y18" s="58" t="s">
        <v>4389</v>
      </c>
      <c r="Z18" s="58" t="s">
        <v>4389</v>
      </c>
      <c r="AA18" s="58" t="s">
        <v>4389</v>
      </c>
      <c r="AB18" s="58" t="s">
        <v>4389</v>
      </c>
      <c r="AC18" s="58" t="s">
        <v>4389</v>
      </c>
      <c r="AD18" s="58" t="s">
        <v>4389</v>
      </c>
      <c r="AE18" s="58" t="s">
        <v>4389</v>
      </c>
      <c r="AF18" s="58" t="s">
        <v>4389</v>
      </c>
    </row>
    <row r="19" spans="1:32" x14ac:dyDescent="0.2">
      <c r="A19" s="64" t="s">
        <v>4937</v>
      </c>
      <c r="B19" s="65" t="s">
        <v>4938</v>
      </c>
      <c r="C19" s="58">
        <v>0</v>
      </c>
      <c r="D19" s="58">
        <v>32.340000000000003</v>
      </c>
      <c r="E19" s="58">
        <v>0</v>
      </c>
      <c r="F19" s="58">
        <v>9.84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 t="s">
        <v>4002</v>
      </c>
      <c r="M19" s="58">
        <v>0</v>
      </c>
      <c r="N19" s="58" t="s">
        <v>3158</v>
      </c>
      <c r="O19" s="58">
        <v>10</v>
      </c>
      <c r="P19" s="58" t="s">
        <v>4002</v>
      </c>
      <c r="Q19" s="58" t="s">
        <v>4002</v>
      </c>
      <c r="R19" s="58">
        <v>0</v>
      </c>
      <c r="S19" s="58">
        <v>0</v>
      </c>
      <c r="T19" s="58" t="s">
        <v>4002</v>
      </c>
      <c r="U19" s="58" t="s">
        <v>4002</v>
      </c>
      <c r="V19" s="58" t="s">
        <v>4389</v>
      </c>
      <c r="W19" s="58" t="s">
        <v>4389</v>
      </c>
      <c r="X19" s="58" t="s">
        <v>4389</v>
      </c>
      <c r="Y19" s="58" t="s">
        <v>4389</v>
      </c>
      <c r="Z19" s="58" t="s">
        <v>4389</v>
      </c>
      <c r="AA19" s="58" t="s">
        <v>4389</v>
      </c>
      <c r="AB19" s="58" t="s">
        <v>4389</v>
      </c>
      <c r="AC19" s="58" t="s">
        <v>4389</v>
      </c>
      <c r="AD19" s="58" t="s">
        <v>4389</v>
      </c>
      <c r="AE19" s="58" t="s">
        <v>4389</v>
      </c>
      <c r="AF19" s="58" t="s">
        <v>4389</v>
      </c>
    </row>
    <row r="20" spans="1:32" x14ac:dyDescent="0.2">
      <c r="A20" s="63" t="s">
        <v>3629</v>
      </c>
      <c r="B20" s="3" t="s">
        <v>3630</v>
      </c>
      <c r="C20" s="58">
        <v>0</v>
      </c>
      <c r="D20" s="58">
        <v>38.340000000000003</v>
      </c>
      <c r="E20" s="58">
        <v>0</v>
      </c>
      <c r="F20" s="58">
        <v>9.84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 t="s">
        <v>4002</v>
      </c>
      <c r="M20" s="58">
        <v>0</v>
      </c>
      <c r="N20" s="58" t="s">
        <v>3158</v>
      </c>
      <c r="O20" s="58">
        <v>10</v>
      </c>
      <c r="P20" s="58" t="s">
        <v>4002</v>
      </c>
      <c r="Q20" s="58" t="s">
        <v>4002</v>
      </c>
      <c r="R20" s="58">
        <v>0</v>
      </c>
      <c r="S20" s="58">
        <v>0</v>
      </c>
      <c r="T20" s="58" t="s">
        <v>4002</v>
      </c>
      <c r="U20" s="58" t="s">
        <v>4002</v>
      </c>
      <c r="V20" s="58" t="s">
        <v>4389</v>
      </c>
      <c r="W20" s="58" t="s">
        <v>4389</v>
      </c>
      <c r="X20" s="58" t="s">
        <v>4389</v>
      </c>
      <c r="Y20" s="58" t="s">
        <v>4389</v>
      </c>
      <c r="Z20" s="58" t="s">
        <v>4389</v>
      </c>
      <c r="AA20" s="58" t="s">
        <v>4389</v>
      </c>
      <c r="AB20" s="58" t="s">
        <v>4389</v>
      </c>
      <c r="AC20" s="58" t="s">
        <v>4389</v>
      </c>
      <c r="AD20" s="58" t="s">
        <v>4389</v>
      </c>
      <c r="AE20" s="58" t="s">
        <v>4389</v>
      </c>
      <c r="AF20" s="58" t="s">
        <v>4389</v>
      </c>
    </row>
    <row r="21" spans="1:32" x14ac:dyDescent="0.2">
      <c r="A21" s="63" t="s">
        <v>3631</v>
      </c>
      <c r="B21" s="3" t="s">
        <v>3632</v>
      </c>
      <c r="C21" s="58">
        <v>0</v>
      </c>
      <c r="D21" s="58">
        <v>38.340000000000003</v>
      </c>
      <c r="E21" s="58">
        <v>0</v>
      </c>
      <c r="F21" s="58">
        <v>9.84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 t="s">
        <v>4002</v>
      </c>
      <c r="M21" s="58">
        <v>0</v>
      </c>
      <c r="N21" s="58" t="s">
        <v>3158</v>
      </c>
      <c r="O21" s="58">
        <v>10</v>
      </c>
      <c r="P21" s="58" t="s">
        <v>4002</v>
      </c>
      <c r="Q21" s="58" t="s">
        <v>4002</v>
      </c>
      <c r="R21" s="58">
        <v>0</v>
      </c>
      <c r="S21" s="58">
        <v>0</v>
      </c>
      <c r="T21" s="58" t="s">
        <v>4002</v>
      </c>
      <c r="U21" s="58" t="s">
        <v>4002</v>
      </c>
      <c r="V21" s="58" t="s">
        <v>4389</v>
      </c>
      <c r="W21" s="58" t="s">
        <v>4389</v>
      </c>
      <c r="X21" s="58" t="s">
        <v>4389</v>
      </c>
      <c r="Y21" s="58" t="s">
        <v>4389</v>
      </c>
      <c r="Z21" s="58" t="s">
        <v>4389</v>
      </c>
      <c r="AA21" s="58" t="s">
        <v>4389</v>
      </c>
      <c r="AB21" s="58" t="s">
        <v>4389</v>
      </c>
      <c r="AC21" s="58" t="s">
        <v>4389</v>
      </c>
      <c r="AD21" s="58" t="s">
        <v>4389</v>
      </c>
      <c r="AE21" s="58" t="s">
        <v>4389</v>
      </c>
      <c r="AF21" s="58" t="s">
        <v>4389</v>
      </c>
    </row>
    <row r="22" spans="1:32" x14ac:dyDescent="0.2">
      <c r="A22" s="63" t="s">
        <v>3633</v>
      </c>
      <c r="B22" s="3" t="s">
        <v>3634</v>
      </c>
      <c r="C22" s="58">
        <v>0</v>
      </c>
      <c r="D22" s="58">
        <v>38.340000000000003</v>
      </c>
      <c r="E22" s="58">
        <v>0</v>
      </c>
      <c r="F22" s="58">
        <v>9.84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 t="s">
        <v>4002</v>
      </c>
      <c r="M22" s="58">
        <v>0</v>
      </c>
      <c r="N22" s="58" t="s">
        <v>3158</v>
      </c>
      <c r="O22" s="58">
        <v>10</v>
      </c>
      <c r="P22" s="58" t="s">
        <v>4002</v>
      </c>
      <c r="Q22" s="58" t="s">
        <v>4002</v>
      </c>
      <c r="R22" s="58">
        <v>0</v>
      </c>
      <c r="S22" s="58">
        <v>0</v>
      </c>
      <c r="T22" s="58" t="s">
        <v>4002</v>
      </c>
      <c r="U22" s="58" t="s">
        <v>4002</v>
      </c>
      <c r="V22" s="58" t="s">
        <v>4389</v>
      </c>
      <c r="W22" s="58" t="s">
        <v>4389</v>
      </c>
      <c r="X22" s="58" t="s">
        <v>4389</v>
      </c>
      <c r="Y22" s="58" t="s">
        <v>4389</v>
      </c>
      <c r="Z22" s="58" t="s">
        <v>4389</v>
      </c>
      <c r="AA22" s="58" t="s">
        <v>4389</v>
      </c>
      <c r="AB22" s="58" t="s">
        <v>4389</v>
      </c>
      <c r="AC22" s="58" t="s">
        <v>4389</v>
      </c>
      <c r="AD22" s="58" t="s">
        <v>4389</v>
      </c>
      <c r="AE22" s="58" t="s">
        <v>4389</v>
      </c>
      <c r="AF22" s="58" t="s">
        <v>4389</v>
      </c>
    </row>
    <row r="23" spans="1:32" x14ac:dyDescent="0.2">
      <c r="A23" s="63" t="s">
        <v>3635</v>
      </c>
      <c r="B23" s="3" t="s">
        <v>3636</v>
      </c>
      <c r="C23" s="58">
        <v>0</v>
      </c>
      <c r="D23" s="58">
        <v>38.340000000000003</v>
      </c>
      <c r="E23" s="58">
        <v>0</v>
      </c>
      <c r="F23" s="58">
        <v>9.84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 t="s">
        <v>4002</v>
      </c>
      <c r="M23" s="58">
        <v>0</v>
      </c>
      <c r="N23" s="58" t="s">
        <v>3158</v>
      </c>
      <c r="O23" s="58">
        <v>10</v>
      </c>
      <c r="P23" s="58" t="s">
        <v>4002</v>
      </c>
      <c r="Q23" s="58" t="s">
        <v>4002</v>
      </c>
      <c r="R23" s="58">
        <v>0</v>
      </c>
      <c r="S23" s="58">
        <v>0</v>
      </c>
      <c r="T23" s="58" t="s">
        <v>4002</v>
      </c>
      <c r="U23" s="58" t="s">
        <v>4002</v>
      </c>
      <c r="V23" s="58" t="s">
        <v>4389</v>
      </c>
      <c r="W23" s="58" t="s">
        <v>4389</v>
      </c>
      <c r="X23" s="58" t="s">
        <v>4389</v>
      </c>
      <c r="Y23" s="58" t="s">
        <v>4389</v>
      </c>
      <c r="Z23" s="58" t="s">
        <v>4389</v>
      </c>
      <c r="AA23" s="58" t="s">
        <v>4389</v>
      </c>
      <c r="AB23" s="58" t="s">
        <v>4389</v>
      </c>
      <c r="AC23" s="58" t="s">
        <v>4389</v>
      </c>
      <c r="AD23" s="58" t="s">
        <v>4389</v>
      </c>
      <c r="AE23" s="58" t="s">
        <v>4389</v>
      </c>
      <c r="AF23" s="58" t="s">
        <v>4389</v>
      </c>
    </row>
    <row r="24" spans="1:32" x14ac:dyDescent="0.2">
      <c r="A24" s="63" t="s">
        <v>3637</v>
      </c>
      <c r="B24" s="3" t="s">
        <v>3638</v>
      </c>
      <c r="C24" s="58">
        <v>0</v>
      </c>
      <c r="D24" s="58">
        <v>26.34</v>
      </c>
      <c r="E24" s="58">
        <v>0</v>
      </c>
      <c r="F24" s="58">
        <v>11.34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 t="s">
        <v>4002</v>
      </c>
      <c r="M24" s="58">
        <v>0</v>
      </c>
      <c r="N24" s="58" t="s">
        <v>3158</v>
      </c>
      <c r="O24" s="58">
        <v>10</v>
      </c>
      <c r="P24" s="58" t="s">
        <v>4002</v>
      </c>
      <c r="Q24" s="58" t="s">
        <v>4002</v>
      </c>
      <c r="R24" s="58">
        <v>0</v>
      </c>
      <c r="S24" s="58">
        <v>0</v>
      </c>
      <c r="T24" s="58" t="s">
        <v>4002</v>
      </c>
      <c r="U24" s="58" t="s">
        <v>4002</v>
      </c>
      <c r="V24" s="58" t="s">
        <v>4389</v>
      </c>
      <c r="W24" s="58" t="s">
        <v>4389</v>
      </c>
      <c r="X24" s="58" t="s">
        <v>4389</v>
      </c>
      <c r="Y24" s="58" t="s">
        <v>4389</v>
      </c>
      <c r="Z24" s="58" t="s">
        <v>4389</v>
      </c>
      <c r="AA24" s="58" t="s">
        <v>4389</v>
      </c>
      <c r="AB24" s="58" t="s">
        <v>4389</v>
      </c>
      <c r="AC24" s="58" t="s">
        <v>4389</v>
      </c>
      <c r="AD24" s="58" t="s">
        <v>4389</v>
      </c>
      <c r="AE24" s="58" t="s">
        <v>4389</v>
      </c>
      <c r="AF24" s="58" t="s">
        <v>4389</v>
      </c>
    </row>
    <row r="25" spans="1:32" x14ac:dyDescent="0.2">
      <c r="A25" s="63" t="s">
        <v>3639</v>
      </c>
      <c r="B25" s="3" t="s">
        <v>3640</v>
      </c>
      <c r="C25" s="58">
        <v>0</v>
      </c>
      <c r="D25" s="58">
        <v>26.34</v>
      </c>
      <c r="E25" s="58">
        <v>0</v>
      </c>
      <c r="F25" s="58">
        <v>11.34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 t="s">
        <v>4002</v>
      </c>
      <c r="M25" s="58">
        <v>0</v>
      </c>
      <c r="N25" s="58" t="s">
        <v>3158</v>
      </c>
      <c r="O25" s="58">
        <v>10</v>
      </c>
      <c r="P25" s="58" t="s">
        <v>4002</v>
      </c>
      <c r="Q25" s="58" t="s">
        <v>4002</v>
      </c>
      <c r="R25" s="58">
        <v>0</v>
      </c>
      <c r="S25" s="58">
        <v>0</v>
      </c>
      <c r="T25" s="58" t="s">
        <v>4002</v>
      </c>
      <c r="U25" s="58" t="s">
        <v>4002</v>
      </c>
      <c r="V25" s="58" t="s">
        <v>4389</v>
      </c>
      <c r="W25" s="58" t="s">
        <v>4389</v>
      </c>
      <c r="X25" s="58" t="s">
        <v>4389</v>
      </c>
      <c r="Y25" s="58" t="s">
        <v>4389</v>
      </c>
      <c r="Z25" s="58" t="s">
        <v>4389</v>
      </c>
      <c r="AA25" s="58" t="s">
        <v>4389</v>
      </c>
      <c r="AB25" s="58" t="s">
        <v>4389</v>
      </c>
      <c r="AC25" s="58" t="s">
        <v>4389</v>
      </c>
      <c r="AD25" s="58" t="s">
        <v>4389</v>
      </c>
      <c r="AE25" s="58" t="s">
        <v>4389</v>
      </c>
      <c r="AF25" s="58" t="s">
        <v>4389</v>
      </c>
    </row>
    <row r="26" spans="1:32" x14ac:dyDescent="0.2">
      <c r="A26" s="63" t="s">
        <v>3641</v>
      </c>
      <c r="B26" s="3" t="s">
        <v>3642</v>
      </c>
      <c r="C26" s="58">
        <v>0</v>
      </c>
      <c r="D26" s="58">
        <v>26.34</v>
      </c>
      <c r="E26" s="58">
        <v>0</v>
      </c>
      <c r="F26" s="58">
        <v>11.34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 t="s">
        <v>4002</v>
      </c>
      <c r="M26" s="58">
        <v>0</v>
      </c>
      <c r="N26" s="58" t="s">
        <v>3158</v>
      </c>
      <c r="O26" s="58">
        <v>10</v>
      </c>
      <c r="P26" s="58" t="s">
        <v>4002</v>
      </c>
      <c r="Q26" s="58" t="s">
        <v>4002</v>
      </c>
      <c r="R26" s="58">
        <v>0</v>
      </c>
      <c r="S26" s="58">
        <v>0</v>
      </c>
      <c r="T26" s="58" t="s">
        <v>4002</v>
      </c>
      <c r="U26" s="58" t="s">
        <v>4002</v>
      </c>
      <c r="V26" s="58" t="s">
        <v>4389</v>
      </c>
      <c r="W26" s="58" t="s">
        <v>4389</v>
      </c>
      <c r="X26" s="58" t="s">
        <v>4389</v>
      </c>
      <c r="Y26" s="58" t="s">
        <v>4389</v>
      </c>
      <c r="Z26" s="58" t="s">
        <v>4389</v>
      </c>
      <c r="AA26" s="58" t="s">
        <v>4389</v>
      </c>
      <c r="AB26" s="58" t="s">
        <v>4389</v>
      </c>
      <c r="AC26" s="58" t="s">
        <v>4389</v>
      </c>
      <c r="AD26" s="58" t="s">
        <v>4389</v>
      </c>
      <c r="AE26" s="58" t="s">
        <v>4389</v>
      </c>
      <c r="AF26" s="58" t="s">
        <v>4389</v>
      </c>
    </row>
    <row r="27" spans="1:32" x14ac:dyDescent="0.2">
      <c r="A27" s="63" t="s">
        <v>3643</v>
      </c>
      <c r="B27" s="3" t="s">
        <v>3644</v>
      </c>
      <c r="C27" s="58">
        <v>0</v>
      </c>
      <c r="D27" s="58">
        <v>26.34</v>
      </c>
      <c r="E27" s="58">
        <v>0</v>
      </c>
      <c r="F27" s="58">
        <v>11.34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 t="s">
        <v>4002</v>
      </c>
      <c r="M27" s="58">
        <v>0</v>
      </c>
      <c r="N27" s="58" t="s">
        <v>3158</v>
      </c>
      <c r="O27" s="58">
        <v>10</v>
      </c>
      <c r="P27" s="58" t="s">
        <v>4002</v>
      </c>
      <c r="Q27" s="58" t="s">
        <v>4002</v>
      </c>
      <c r="R27" s="58">
        <v>0</v>
      </c>
      <c r="S27" s="58">
        <v>0</v>
      </c>
      <c r="T27" s="58" t="s">
        <v>4002</v>
      </c>
      <c r="U27" s="58" t="s">
        <v>4002</v>
      </c>
      <c r="V27" s="58" t="s">
        <v>4389</v>
      </c>
      <c r="W27" s="58" t="s">
        <v>4389</v>
      </c>
      <c r="X27" s="58" t="s">
        <v>4389</v>
      </c>
      <c r="Y27" s="58" t="s">
        <v>4389</v>
      </c>
      <c r="Z27" s="58" t="s">
        <v>4389</v>
      </c>
      <c r="AA27" s="58" t="s">
        <v>4389</v>
      </c>
      <c r="AB27" s="58" t="s">
        <v>4389</v>
      </c>
      <c r="AC27" s="58" t="s">
        <v>4389</v>
      </c>
      <c r="AD27" s="58" t="s">
        <v>4389</v>
      </c>
      <c r="AE27" s="58" t="s">
        <v>4389</v>
      </c>
      <c r="AF27" s="58" t="s">
        <v>4389</v>
      </c>
    </row>
    <row r="28" spans="1:32" x14ac:dyDescent="0.2">
      <c r="A28" s="63" t="s">
        <v>3645</v>
      </c>
      <c r="B28" s="3" t="s">
        <v>3646</v>
      </c>
      <c r="C28" s="58">
        <v>0</v>
      </c>
      <c r="D28" s="58">
        <v>32.340000000000003</v>
      </c>
      <c r="E28" s="58">
        <v>0</v>
      </c>
      <c r="F28" s="58">
        <v>11.34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 t="s">
        <v>4002</v>
      </c>
      <c r="M28" s="58">
        <v>0</v>
      </c>
      <c r="N28" s="58" t="s">
        <v>3158</v>
      </c>
      <c r="O28" s="58">
        <v>10</v>
      </c>
      <c r="P28" s="58" t="s">
        <v>4002</v>
      </c>
      <c r="Q28" s="58" t="s">
        <v>4002</v>
      </c>
      <c r="R28" s="58">
        <v>0</v>
      </c>
      <c r="S28" s="58">
        <v>0</v>
      </c>
      <c r="T28" s="58" t="s">
        <v>4002</v>
      </c>
      <c r="U28" s="58" t="s">
        <v>4002</v>
      </c>
      <c r="V28" s="58" t="s">
        <v>4389</v>
      </c>
      <c r="W28" s="58" t="s">
        <v>4389</v>
      </c>
      <c r="X28" s="58" t="s">
        <v>4389</v>
      </c>
      <c r="Y28" s="58" t="s">
        <v>4389</v>
      </c>
      <c r="Z28" s="58" t="s">
        <v>4389</v>
      </c>
      <c r="AA28" s="58" t="s">
        <v>4389</v>
      </c>
      <c r="AB28" s="58" t="s">
        <v>4389</v>
      </c>
      <c r="AC28" s="58" t="s">
        <v>4389</v>
      </c>
      <c r="AD28" s="58" t="s">
        <v>4389</v>
      </c>
      <c r="AE28" s="58" t="s">
        <v>4389</v>
      </c>
      <c r="AF28" s="58" t="s">
        <v>4389</v>
      </c>
    </row>
    <row r="29" spans="1:32" x14ac:dyDescent="0.2">
      <c r="A29" s="63" t="s">
        <v>3647</v>
      </c>
      <c r="B29" s="3" t="s">
        <v>3648</v>
      </c>
      <c r="C29" s="58">
        <v>0</v>
      </c>
      <c r="D29" s="58">
        <v>32.340000000000003</v>
      </c>
      <c r="E29" s="58">
        <v>0</v>
      </c>
      <c r="F29" s="58">
        <v>11.34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 t="s">
        <v>4002</v>
      </c>
      <c r="M29" s="58">
        <v>0</v>
      </c>
      <c r="N29" s="58" t="s">
        <v>3158</v>
      </c>
      <c r="O29" s="58">
        <v>10</v>
      </c>
      <c r="P29" s="58" t="s">
        <v>4002</v>
      </c>
      <c r="Q29" s="58" t="s">
        <v>4002</v>
      </c>
      <c r="R29" s="58">
        <v>0</v>
      </c>
      <c r="S29" s="58">
        <v>0</v>
      </c>
      <c r="T29" s="58" t="s">
        <v>4002</v>
      </c>
      <c r="U29" s="58" t="s">
        <v>4002</v>
      </c>
      <c r="V29" s="58" t="s">
        <v>4389</v>
      </c>
      <c r="W29" s="58" t="s">
        <v>4389</v>
      </c>
      <c r="X29" s="58" t="s">
        <v>4389</v>
      </c>
      <c r="Y29" s="58" t="s">
        <v>4389</v>
      </c>
      <c r="Z29" s="58" t="s">
        <v>4389</v>
      </c>
      <c r="AA29" s="58" t="s">
        <v>4389</v>
      </c>
      <c r="AB29" s="58" t="s">
        <v>4389</v>
      </c>
      <c r="AC29" s="58" t="s">
        <v>4389</v>
      </c>
      <c r="AD29" s="58" t="s">
        <v>4389</v>
      </c>
      <c r="AE29" s="58" t="s">
        <v>4389</v>
      </c>
      <c r="AF29" s="58" t="s">
        <v>4389</v>
      </c>
    </row>
    <row r="30" spans="1:32" x14ac:dyDescent="0.2">
      <c r="A30" s="63" t="s">
        <v>3649</v>
      </c>
      <c r="B30" s="3" t="s">
        <v>3650</v>
      </c>
      <c r="C30" s="58">
        <v>0</v>
      </c>
      <c r="D30" s="58">
        <v>32.340000000000003</v>
      </c>
      <c r="E30" s="58">
        <v>0</v>
      </c>
      <c r="F30" s="58">
        <v>11.34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 t="s">
        <v>4002</v>
      </c>
      <c r="M30" s="58">
        <v>0</v>
      </c>
      <c r="N30" s="58" t="s">
        <v>3158</v>
      </c>
      <c r="O30" s="58">
        <v>10</v>
      </c>
      <c r="P30" s="58" t="s">
        <v>4002</v>
      </c>
      <c r="Q30" s="58" t="s">
        <v>4002</v>
      </c>
      <c r="R30" s="58">
        <v>0</v>
      </c>
      <c r="S30" s="58">
        <v>0</v>
      </c>
      <c r="T30" s="58" t="s">
        <v>4002</v>
      </c>
      <c r="U30" s="58" t="s">
        <v>4002</v>
      </c>
      <c r="V30" s="58" t="s">
        <v>4389</v>
      </c>
      <c r="W30" s="58" t="s">
        <v>4389</v>
      </c>
      <c r="X30" s="58" t="s">
        <v>4389</v>
      </c>
      <c r="Y30" s="58" t="s">
        <v>4389</v>
      </c>
      <c r="Z30" s="58" t="s">
        <v>4389</v>
      </c>
      <c r="AA30" s="58" t="s">
        <v>4389</v>
      </c>
      <c r="AB30" s="58" t="s">
        <v>4389</v>
      </c>
      <c r="AC30" s="58" t="s">
        <v>4389</v>
      </c>
      <c r="AD30" s="58" t="s">
        <v>4389</v>
      </c>
      <c r="AE30" s="58" t="s">
        <v>4389</v>
      </c>
      <c r="AF30" s="58" t="s">
        <v>4389</v>
      </c>
    </row>
    <row r="31" spans="1:32" x14ac:dyDescent="0.2">
      <c r="A31" s="63" t="s">
        <v>3651</v>
      </c>
      <c r="B31" s="3" t="s">
        <v>3652</v>
      </c>
      <c r="C31" s="58">
        <v>0</v>
      </c>
      <c r="D31" s="58">
        <v>32.340000000000003</v>
      </c>
      <c r="E31" s="58">
        <v>0</v>
      </c>
      <c r="F31" s="58">
        <v>11.34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 t="s">
        <v>4002</v>
      </c>
      <c r="M31" s="58">
        <v>0</v>
      </c>
      <c r="N31" s="58" t="s">
        <v>3158</v>
      </c>
      <c r="O31" s="58">
        <v>10</v>
      </c>
      <c r="P31" s="58" t="s">
        <v>4002</v>
      </c>
      <c r="Q31" s="58" t="s">
        <v>4002</v>
      </c>
      <c r="R31" s="58">
        <v>0</v>
      </c>
      <c r="S31" s="58">
        <v>0</v>
      </c>
      <c r="T31" s="58" t="s">
        <v>4002</v>
      </c>
      <c r="U31" s="58" t="s">
        <v>4002</v>
      </c>
      <c r="V31" s="58" t="s">
        <v>4389</v>
      </c>
      <c r="W31" s="58" t="s">
        <v>4389</v>
      </c>
      <c r="X31" s="58" t="s">
        <v>4389</v>
      </c>
      <c r="Y31" s="58" t="s">
        <v>4389</v>
      </c>
      <c r="Z31" s="58" t="s">
        <v>4389</v>
      </c>
      <c r="AA31" s="58" t="s">
        <v>4389</v>
      </c>
      <c r="AB31" s="58" t="s">
        <v>4389</v>
      </c>
      <c r="AC31" s="58" t="s">
        <v>4389</v>
      </c>
      <c r="AD31" s="58" t="s">
        <v>4389</v>
      </c>
      <c r="AE31" s="58" t="s">
        <v>4389</v>
      </c>
      <c r="AF31" s="58" t="s">
        <v>4389</v>
      </c>
    </row>
    <row r="32" spans="1:32" x14ac:dyDescent="0.2">
      <c r="A32" s="64" t="s">
        <v>4939</v>
      </c>
      <c r="B32" s="65" t="s">
        <v>4940</v>
      </c>
      <c r="C32" s="58">
        <v>0</v>
      </c>
      <c r="D32" s="58">
        <v>32.340000000000003</v>
      </c>
      <c r="E32" s="58">
        <v>0</v>
      </c>
      <c r="F32" s="58">
        <v>11.34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 t="s">
        <v>4002</v>
      </c>
      <c r="M32" s="58">
        <v>0</v>
      </c>
      <c r="N32" s="58" t="s">
        <v>3158</v>
      </c>
      <c r="O32" s="58">
        <v>10</v>
      </c>
      <c r="P32" s="58" t="s">
        <v>4002</v>
      </c>
      <c r="Q32" s="58" t="s">
        <v>4002</v>
      </c>
      <c r="R32" s="58">
        <v>0</v>
      </c>
      <c r="S32" s="58">
        <v>0</v>
      </c>
      <c r="T32" s="58" t="s">
        <v>4002</v>
      </c>
      <c r="U32" s="58" t="s">
        <v>4002</v>
      </c>
      <c r="V32" s="58" t="s">
        <v>4389</v>
      </c>
      <c r="W32" s="58" t="s">
        <v>4389</v>
      </c>
      <c r="X32" s="58" t="s">
        <v>4389</v>
      </c>
      <c r="Y32" s="58" t="s">
        <v>4389</v>
      </c>
      <c r="Z32" s="58" t="s">
        <v>4389</v>
      </c>
      <c r="AA32" s="58" t="s">
        <v>4389</v>
      </c>
      <c r="AB32" s="58" t="s">
        <v>4389</v>
      </c>
      <c r="AC32" s="58" t="s">
        <v>4389</v>
      </c>
      <c r="AD32" s="58" t="s">
        <v>4389</v>
      </c>
      <c r="AE32" s="58" t="s">
        <v>4389</v>
      </c>
      <c r="AF32" s="58" t="s">
        <v>4389</v>
      </c>
    </row>
    <row r="33" spans="1:32" x14ac:dyDescent="0.2">
      <c r="A33" s="64" t="s">
        <v>4941</v>
      </c>
      <c r="B33" s="65" t="s">
        <v>4942</v>
      </c>
      <c r="C33" s="58">
        <v>0</v>
      </c>
      <c r="D33" s="58">
        <v>32.340000000000003</v>
      </c>
      <c r="E33" s="58">
        <v>0</v>
      </c>
      <c r="F33" s="58">
        <v>11.34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 t="s">
        <v>4002</v>
      </c>
      <c r="M33" s="58">
        <v>0</v>
      </c>
      <c r="N33" s="58" t="s">
        <v>3158</v>
      </c>
      <c r="O33" s="58">
        <v>10</v>
      </c>
      <c r="P33" s="58" t="s">
        <v>4002</v>
      </c>
      <c r="Q33" s="58" t="s">
        <v>4002</v>
      </c>
      <c r="R33" s="58">
        <v>0</v>
      </c>
      <c r="S33" s="58">
        <v>0</v>
      </c>
      <c r="T33" s="58" t="s">
        <v>4002</v>
      </c>
      <c r="U33" s="58" t="s">
        <v>4002</v>
      </c>
      <c r="V33" s="58" t="s">
        <v>4389</v>
      </c>
      <c r="W33" s="58" t="s">
        <v>4389</v>
      </c>
      <c r="X33" s="58" t="s">
        <v>4389</v>
      </c>
      <c r="Y33" s="58" t="s">
        <v>4389</v>
      </c>
      <c r="Z33" s="58" t="s">
        <v>4389</v>
      </c>
      <c r="AA33" s="58" t="s">
        <v>4389</v>
      </c>
      <c r="AB33" s="58" t="s">
        <v>4389</v>
      </c>
      <c r="AC33" s="58" t="s">
        <v>4389</v>
      </c>
      <c r="AD33" s="58" t="s">
        <v>4389</v>
      </c>
      <c r="AE33" s="58" t="s">
        <v>4389</v>
      </c>
      <c r="AF33" s="58" t="s">
        <v>4389</v>
      </c>
    </row>
    <row r="34" spans="1:32" x14ac:dyDescent="0.2">
      <c r="A34" s="64" t="s">
        <v>4943</v>
      </c>
      <c r="B34" s="65" t="s">
        <v>4944</v>
      </c>
      <c r="C34" s="58">
        <v>0</v>
      </c>
      <c r="D34" s="58">
        <v>32.340000000000003</v>
      </c>
      <c r="E34" s="58">
        <v>0</v>
      </c>
      <c r="F34" s="58">
        <v>11.34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 t="s">
        <v>4002</v>
      </c>
      <c r="M34" s="58">
        <v>0</v>
      </c>
      <c r="N34" s="58" t="s">
        <v>3158</v>
      </c>
      <c r="O34" s="58">
        <v>10</v>
      </c>
      <c r="P34" s="58" t="s">
        <v>4002</v>
      </c>
      <c r="Q34" s="58" t="s">
        <v>4002</v>
      </c>
      <c r="R34" s="58">
        <v>0</v>
      </c>
      <c r="S34" s="58">
        <v>0</v>
      </c>
      <c r="T34" s="58" t="s">
        <v>4002</v>
      </c>
      <c r="U34" s="58" t="s">
        <v>4002</v>
      </c>
      <c r="V34" s="58" t="s">
        <v>4389</v>
      </c>
      <c r="W34" s="58" t="s">
        <v>4389</v>
      </c>
      <c r="X34" s="58" t="s">
        <v>4389</v>
      </c>
      <c r="Y34" s="58" t="s">
        <v>4389</v>
      </c>
      <c r="Z34" s="58" t="s">
        <v>4389</v>
      </c>
      <c r="AA34" s="58" t="s">
        <v>4389</v>
      </c>
      <c r="AB34" s="58" t="s">
        <v>4389</v>
      </c>
      <c r="AC34" s="58" t="s">
        <v>4389</v>
      </c>
      <c r="AD34" s="58" t="s">
        <v>4389</v>
      </c>
      <c r="AE34" s="58" t="s">
        <v>4389</v>
      </c>
      <c r="AF34" s="58" t="s">
        <v>4389</v>
      </c>
    </row>
    <row r="35" spans="1:32" x14ac:dyDescent="0.2">
      <c r="A35" s="64" t="s">
        <v>4945</v>
      </c>
      <c r="B35" s="65" t="s">
        <v>4946</v>
      </c>
      <c r="C35" s="58">
        <v>0</v>
      </c>
      <c r="D35" s="58">
        <v>32.340000000000003</v>
      </c>
      <c r="E35" s="58">
        <v>0</v>
      </c>
      <c r="F35" s="58">
        <v>11.34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 t="s">
        <v>4002</v>
      </c>
      <c r="M35" s="58">
        <v>0</v>
      </c>
      <c r="N35" s="58" t="s">
        <v>3158</v>
      </c>
      <c r="O35" s="58">
        <v>10</v>
      </c>
      <c r="P35" s="58" t="s">
        <v>4002</v>
      </c>
      <c r="Q35" s="58" t="s">
        <v>4002</v>
      </c>
      <c r="R35" s="58">
        <v>0</v>
      </c>
      <c r="S35" s="58">
        <v>0</v>
      </c>
      <c r="T35" s="58" t="s">
        <v>4002</v>
      </c>
      <c r="U35" s="58" t="s">
        <v>4002</v>
      </c>
      <c r="V35" s="58" t="s">
        <v>4389</v>
      </c>
      <c r="W35" s="58" t="s">
        <v>4389</v>
      </c>
      <c r="X35" s="58" t="s">
        <v>4389</v>
      </c>
      <c r="Y35" s="58" t="s">
        <v>4389</v>
      </c>
      <c r="Z35" s="58" t="s">
        <v>4389</v>
      </c>
      <c r="AA35" s="58" t="s">
        <v>4389</v>
      </c>
      <c r="AB35" s="58" t="s">
        <v>4389</v>
      </c>
      <c r="AC35" s="58" t="s">
        <v>4389</v>
      </c>
      <c r="AD35" s="58" t="s">
        <v>4389</v>
      </c>
      <c r="AE35" s="58" t="s">
        <v>4389</v>
      </c>
      <c r="AF35" s="58" t="s">
        <v>4389</v>
      </c>
    </row>
    <row r="36" spans="1:32" x14ac:dyDescent="0.2">
      <c r="A36" s="63" t="s">
        <v>3653</v>
      </c>
      <c r="B36" s="3" t="s">
        <v>3654</v>
      </c>
      <c r="C36" s="58">
        <v>0</v>
      </c>
      <c r="D36" s="58">
        <v>38.340000000000003</v>
      </c>
      <c r="E36" s="58">
        <v>0</v>
      </c>
      <c r="F36" s="58">
        <v>11.34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 t="s">
        <v>4002</v>
      </c>
      <c r="M36" s="58">
        <v>0</v>
      </c>
      <c r="N36" s="58" t="s">
        <v>3158</v>
      </c>
      <c r="O36" s="58">
        <v>10</v>
      </c>
      <c r="P36" s="58" t="s">
        <v>4002</v>
      </c>
      <c r="Q36" s="58" t="s">
        <v>4002</v>
      </c>
      <c r="R36" s="58">
        <v>0</v>
      </c>
      <c r="S36" s="58">
        <v>0</v>
      </c>
      <c r="T36" s="58" t="s">
        <v>4002</v>
      </c>
      <c r="U36" s="58" t="s">
        <v>4002</v>
      </c>
      <c r="V36" s="58" t="s">
        <v>4389</v>
      </c>
      <c r="W36" s="58" t="s">
        <v>4389</v>
      </c>
      <c r="X36" s="58" t="s">
        <v>4389</v>
      </c>
      <c r="Y36" s="58" t="s">
        <v>4389</v>
      </c>
      <c r="Z36" s="58" t="s">
        <v>4389</v>
      </c>
      <c r="AA36" s="58" t="s">
        <v>4389</v>
      </c>
      <c r="AB36" s="58" t="s">
        <v>4389</v>
      </c>
      <c r="AC36" s="58" t="s">
        <v>4389</v>
      </c>
      <c r="AD36" s="58" t="s">
        <v>4389</v>
      </c>
      <c r="AE36" s="58" t="s">
        <v>4389</v>
      </c>
      <c r="AF36" s="58" t="s">
        <v>4389</v>
      </c>
    </row>
    <row r="37" spans="1:32" x14ac:dyDescent="0.2">
      <c r="A37" s="63" t="s">
        <v>3655</v>
      </c>
      <c r="B37" s="3" t="s">
        <v>3656</v>
      </c>
      <c r="C37" s="58">
        <v>0</v>
      </c>
      <c r="D37" s="58">
        <v>38.340000000000003</v>
      </c>
      <c r="E37" s="58">
        <v>0</v>
      </c>
      <c r="F37" s="58">
        <v>11.34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 t="s">
        <v>4002</v>
      </c>
      <c r="M37" s="58">
        <v>0</v>
      </c>
      <c r="N37" s="58" t="s">
        <v>3158</v>
      </c>
      <c r="O37" s="58">
        <v>10</v>
      </c>
      <c r="P37" s="58" t="s">
        <v>4002</v>
      </c>
      <c r="Q37" s="58" t="s">
        <v>4002</v>
      </c>
      <c r="R37" s="58">
        <v>0</v>
      </c>
      <c r="S37" s="58">
        <v>0</v>
      </c>
      <c r="T37" s="58" t="s">
        <v>4002</v>
      </c>
      <c r="U37" s="58" t="s">
        <v>4002</v>
      </c>
      <c r="V37" s="58" t="s">
        <v>4389</v>
      </c>
      <c r="W37" s="58" t="s">
        <v>4389</v>
      </c>
      <c r="X37" s="58" t="s">
        <v>4389</v>
      </c>
      <c r="Y37" s="58" t="s">
        <v>4389</v>
      </c>
      <c r="Z37" s="58" t="s">
        <v>4389</v>
      </c>
      <c r="AA37" s="58" t="s">
        <v>4389</v>
      </c>
      <c r="AB37" s="58" t="s">
        <v>4389</v>
      </c>
      <c r="AC37" s="58" t="s">
        <v>4389</v>
      </c>
      <c r="AD37" s="58" t="s">
        <v>4389</v>
      </c>
      <c r="AE37" s="58" t="s">
        <v>4389</v>
      </c>
      <c r="AF37" s="58" t="s">
        <v>4389</v>
      </c>
    </row>
    <row r="38" spans="1:32" x14ac:dyDescent="0.2">
      <c r="A38" s="63" t="s">
        <v>3657</v>
      </c>
      <c r="B38" s="3" t="s">
        <v>3658</v>
      </c>
      <c r="C38" s="58">
        <v>0</v>
      </c>
      <c r="D38" s="58">
        <v>38.340000000000003</v>
      </c>
      <c r="E38" s="58">
        <v>0</v>
      </c>
      <c r="F38" s="58">
        <v>11.34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 t="s">
        <v>4002</v>
      </c>
      <c r="M38" s="58">
        <v>0</v>
      </c>
      <c r="N38" s="58" t="s">
        <v>3158</v>
      </c>
      <c r="O38" s="58">
        <v>10</v>
      </c>
      <c r="P38" s="58" t="s">
        <v>4002</v>
      </c>
      <c r="Q38" s="58" t="s">
        <v>4002</v>
      </c>
      <c r="R38" s="58">
        <v>0</v>
      </c>
      <c r="S38" s="58">
        <v>0</v>
      </c>
      <c r="T38" s="58" t="s">
        <v>4002</v>
      </c>
      <c r="U38" s="58" t="s">
        <v>4002</v>
      </c>
      <c r="V38" s="58" t="s">
        <v>4389</v>
      </c>
      <c r="W38" s="58" t="s">
        <v>4389</v>
      </c>
      <c r="X38" s="58" t="s">
        <v>4389</v>
      </c>
      <c r="Y38" s="58" t="s">
        <v>4389</v>
      </c>
      <c r="Z38" s="58" t="s">
        <v>4389</v>
      </c>
      <c r="AA38" s="58" t="s">
        <v>4389</v>
      </c>
      <c r="AB38" s="58" t="s">
        <v>4389</v>
      </c>
      <c r="AC38" s="58" t="s">
        <v>4389</v>
      </c>
      <c r="AD38" s="58" t="s">
        <v>4389</v>
      </c>
      <c r="AE38" s="58" t="s">
        <v>4389</v>
      </c>
      <c r="AF38" s="58" t="s">
        <v>4389</v>
      </c>
    </row>
    <row r="39" spans="1:32" x14ac:dyDescent="0.2">
      <c r="A39" s="63" t="s">
        <v>3659</v>
      </c>
      <c r="B39" s="3" t="s">
        <v>3660</v>
      </c>
      <c r="C39" s="58">
        <v>0</v>
      </c>
      <c r="D39" s="58">
        <v>38.340000000000003</v>
      </c>
      <c r="E39" s="58">
        <v>0</v>
      </c>
      <c r="F39" s="58">
        <v>11.34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 t="s">
        <v>4002</v>
      </c>
      <c r="M39" s="58">
        <v>0</v>
      </c>
      <c r="N39" s="58" t="s">
        <v>3158</v>
      </c>
      <c r="O39" s="58">
        <v>10</v>
      </c>
      <c r="P39" s="58" t="s">
        <v>4002</v>
      </c>
      <c r="Q39" s="58" t="s">
        <v>4002</v>
      </c>
      <c r="R39" s="58">
        <v>0</v>
      </c>
      <c r="S39" s="58">
        <v>0</v>
      </c>
      <c r="T39" s="58" t="s">
        <v>4002</v>
      </c>
      <c r="U39" s="58" t="s">
        <v>4002</v>
      </c>
      <c r="V39" s="58" t="s">
        <v>4389</v>
      </c>
      <c r="W39" s="58" t="s">
        <v>4389</v>
      </c>
      <c r="X39" s="58" t="s">
        <v>4389</v>
      </c>
      <c r="Y39" s="58" t="s">
        <v>4389</v>
      </c>
      <c r="Z39" s="58" t="s">
        <v>4389</v>
      </c>
      <c r="AA39" s="58" t="s">
        <v>4389</v>
      </c>
      <c r="AB39" s="58" t="s">
        <v>4389</v>
      </c>
      <c r="AC39" s="58" t="s">
        <v>4389</v>
      </c>
      <c r="AD39" s="58" t="s">
        <v>4389</v>
      </c>
      <c r="AE39" s="58" t="s">
        <v>4389</v>
      </c>
      <c r="AF39" s="58" t="s">
        <v>4389</v>
      </c>
    </row>
    <row r="40" spans="1:32" x14ac:dyDescent="0.2">
      <c r="A40" s="63" t="s">
        <v>3661</v>
      </c>
      <c r="B40" s="3" t="s">
        <v>3662</v>
      </c>
      <c r="C40" s="58">
        <v>0</v>
      </c>
      <c r="D40" s="58">
        <v>26.34</v>
      </c>
      <c r="E40" s="58">
        <v>0</v>
      </c>
      <c r="F40" s="58">
        <v>12.84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 t="s">
        <v>4002</v>
      </c>
      <c r="M40" s="58">
        <v>0</v>
      </c>
      <c r="N40" s="58" t="s">
        <v>3158</v>
      </c>
      <c r="O40" s="58">
        <v>10</v>
      </c>
      <c r="P40" s="58" t="s">
        <v>4002</v>
      </c>
      <c r="Q40" s="58" t="s">
        <v>4002</v>
      </c>
      <c r="R40" s="58">
        <v>0</v>
      </c>
      <c r="S40" s="58">
        <v>0</v>
      </c>
      <c r="T40" s="58" t="s">
        <v>4002</v>
      </c>
      <c r="U40" s="58" t="s">
        <v>4002</v>
      </c>
      <c r="V40" s="58" t="s">
        <v>4389</v>
      </c>
      <c r="W40" s="58" t="s">
        <v>4389</v>
      </c>
      <c r="X40" s="58" t="s">
        <v>4389</v>
      </c>
      <c r="Y40" s="58" t="s">
        <v>4389</v>
      </c>
      <c r="Z40" s="58" t="s">
        <v>4389</v>
      </c>
      <c r="AA40" s="58" t="s">
        <v>4389</v>
      </c>
      <c r="AB40" s="58" t="s">
        <v>4389</v>
      </c>
      <c r="AC40" s="58" t="s">
        <v>4389</v>
      </c>
      <c r="AD40" s="58" t="s">
        <v>4389</v>
      </c>
      <c r="AE40" s="58" t="s">
        <v>4389</v>
      </c>
      <c r="AF40" s="58" t="s">
        <v>4389</v>
      </c>
    </row>
    <row r="41" spans="1:32" x14ac:dyDescent="0.2">
      <c r="A41" s="63" t="s">
        <v>3663</v>
      </c>
      <c r="B41" s="3" t="s">
        <v>3664</v>
      </c>
      <c r="C41" s="58">
        <v>0</v>
      </c>
      <c r="D41" s="58">
        <v>26.34</v>
      </c>
      <c r="E41" s="58">
        <v>0</v>
      </c>
      <c r="F41" s="58">
        <v>12.84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 t="s">
        <v>4002</v>
      </c>
      <c r="M41" s="58">
        <v>0</v>
      </c>
      <c r="N41" s="58" t="s">
        <v>3158</v>
      </c>
      <c r="O41" s="58">
        <v>10</v>
      </c>
      <c r="P41" s="58" t="s">
        <v>4002</v>
      </c>
      <c r="Q41" s="58" t="s">
        <v>4002</v>
      </c>
      <c r="R41" s="58">
        <v>0</v>
      </c>
      <c r="S41" s="58">
        <v>0</v>
      </c>
      <c r="T41" s="58" t="s">
        <v>4002</v>
      </c>
      <c r="U41" s="58" t="s">
        <v>4002</v>
      </c>
      <c r="V41" s="58" t="s">
        <v>4389</v>
      </c>
      <c r="W41" s="58" t="s">
        <v>4389</v>
      </c>
      <c r="X41" s="58" t="s">
        <v>4389</v>
      </c>
      <c r="Y41" s="58" t="s">
        <v>4389</v>
      </c>
      <c r="Z41" s="58" t="s">
        <v>4389</v>
      </c>
      <c r="AA41" s="58" t="s">
        <v>4389</v>
      </c>
      <c r="AB41" s="58" t="s">
        <v>4389</v>
      </c>
      <c r="AC41" s="58" t="s">
        <v>4389</v>
      </c>
      <c r="AD41" s="58" t="s">
        <v>4389</v>
      </c>
      <c r="AE41" s="58" t="s">
        <v>4389</v>
      </c>
      <c r="AF41" s="58" t="s">
        <v>4389</v>
      </c>
    </row>
    <row r="42" spans="1:32" x14ac:dyDescent="0.2">
      <c r="A42" s="64" t="s">
        <v>4815</v>
      </c>
      <c r="B42" s="65" t="s">
        <v>3662</v>
      </c>
      <c r="C42" s="58">
        <v>0</v>
      </c>
      <c r="D42" s="58">
        <v>26.34</v>
      </c>
      <c r="E42" s="58">
        <v>0</v>
      </c>
      <c r="F42" s="58">
        <v>12.11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 t="s">
        <v>4002</v>
      </c>
      <c r="M42" s="58">
        <v>0</v>
      </c>
      <c r="N42" s="58" t="s">
        <v>3158</v>
      </c>
      <c r="O42" s="58">
        <v>10</v>
      </c>
      <c r="P42" s="58" t="s">
        <v>4002</v>
      </c>
      <c r="Q42" s="58" t="s">
        <v>4002</v>
      </c>
      <c r="R42" s="58">
        <v>0</v>
      </c>
      <c r="S42" s="58">
        <v>0</v>
      </c>
      <c r="T42" s="58" t="s">
        <v>4002</v>
      </c>
      <c r="U42" s="58" t="s">
        <v>4002</v>
      </c>
      <c r="V42" s="58" t="s">
        <v>4389</v>
      </c>
      <c r="W42" s="58" t="s">
        <v>4389</v>
      </c>
      <c r="X42" s="58" t="s">
        <v>4389</v>
      </c>
      <c r="Y42" s="58" t="s">
        <v>4389</v>
      </c>
      <c r="Z42" s="58" t="s">
        <v>4389</v>
      </c>
      <c r="AA42" s="58" t="s">
        <v>4389</v>
      </c>
      <c r="AB42" s="58" t="s">
        <v>4389</v>
      </c>
      <c r="AC42" s="58" t="s">
        <v>4389</v>
      </c>
      <c r="AD42" s="58" t="s">
        <v>4389</v>
      </c>
      <c r="AE42" s="58" t="s">
        <v>4389</v>
      </c>
      <c r="AF42" s="58" t="s">
        <v>4389</v>
      </c>
    </row>
    <row r="43" spans="1:32" x14ac:dyDescent="0.2">
      <c r="A43" s="64" t="s">
        <v>4816</v>
      </c>
      <c r="B43" s="65" t="s">
        <v>3664</v>
      </c>
      <c r="C43" s="58">
        <v>0</v>
      </c>
      <c r="D43" s="58">
        <v>26.34</v>
      </c>
      <c r="E43" s="58">
        <v>0</v>
      </c>
      <c r="F43" s="58">
        <v>12.11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 t="s">
        <v>4002</v>
      </c>
      <c r="M43" s="58">
        <v>0</v>
      </c>
      <c r="N43" s="58" t="s">
        <v>3158</v>
      </c>
      <c r="O43" s="58">
        <v>10</v>
      </c>
      <c r="P43" s="58" t="s">
        <v>4002</v>
      </c>
      <c r="Q43" s="58" t="s">
        <v>4002</v>
      </c>
      <c r="R43" s="58">
        <v>0</v>
      </c>
      <c r="S43" s="58">
        <v>0</v>
      </c>
      <c r="T43" s="58" t="s">
        <v>4002</v>
      </c>
      <c r="U43" s="58" t="s">
        <v>4002</v>
      </c>
      <c r="V43" s="58" t="s">
        <v>4389</v>
      </c>
      <c r="W43" s="58" t="s">
        <v>4389</v>
      </c>
      <c r="X43" s="58" t="s">
        <v>4389</v>
      </c>
      <c r="Y43" s="58" t="s">
        <v>4389</v>
      </c>
      <c r="Z43" s="58" t="s">
        <v>4389</v>
      </c>
      <c r="AA43" s="58" t="s">
        <v>4389</v>
      </c>
      <c r="AB43" s="58" t="s">
        <v>4389</v>
      </c>
      <c r="AC43" s="58" t="s">
        <v>4389</v>
      </c>
      <c r="AD43" s="58" t="s">
        <v>4389</v>
      </c>
      <c r="AE43" s="58" t="s">
        <v>4389</v>
      </c>
      <c r="AF43" s="58" t="s">
        <v>4389</v>
      </c>
    </row>
    <row r="44" spans="1:32" x14ac:dyDescent="0.2">
      <c r="A44" s="64" t="s">
        <v>4817</v>
      </c>
      <c r="B44" s="65" t="s">
        <v>3666</v>
      </c>
      <c r="C44" s="58">
        <v>0</v>
      </c>
      <c r="D44" s="58">
        <v>26.34</v>
      </c>
      <c r="E44" s="58">
        <v>0</v>
      </c>
      <c r="F44" s="58">
        <v>12.11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 t="s">
        <v>4002</v>
      </c>
      <c r="M44" s="58">
        <v>0</v>
      </c>
      <c r="N44" s="58" t="s">
        <v>3158</v>
      </c>
      <c r="O44" s="58">
        <v>10</v>
      </c>
      <c r="P44" s="58" t="s">
        <v>4002</v>
      </c>
      <c r="Q44" s="58" t="s">
        <v>4002</v>
      </c>
      <c r="R44" s="58">
        <v>0</v>
      </c>
      <c r="S44" s="58">
        <v>0</v>
      </c>
      <c r="T44" s="58" t="s">
        <v>4002</v>
      </c>
      <c r="U44" s="58" t="s">
        <v>4002</v>
      </c>
      <c r="V44" s="58" t="s">
        <v>4389</v>
      </c>
      <c r="W44" s="58" t="s">
        <v>4389</v>
      </c>
      <c r="X44" s="58" t="s">
        <v>4389</v>
      </c>
      <c r="Y44" s="58" t="s">
        <v>4389</v>
      </c>
      <c r="Z44" s="58" t="s">
        <v>4389</v>
      </c>
      <c r="AA44" s="58" t="s">
        <v>4389</v>
      </c>
      <c r="AB44" s="58" t="s">
        <v>4389</v>
      </c>
      <c r="AC44" s="58" t="s">
        <v>4389</v>
      </c>
      <c r="AD44" s="58" t="s">
        <v>4389</v>
      </c>
      <c r="AE44" s="58" t="s">
        <v>4389</v>
      </c>
      <c r="AF44" s="58" t="s">
        <v>4389</v>
      </c>
    </row>
    <row r="45" spans="1:32" x14ac:dyDescent="0.2">
      <c r="A45" s="64" t="s">
        <v>4818</v>
      </c>
      <c r="B45" s="65" t="s">
        <v>3668</v>
      </c>
      <c r="C45" s="58">
        <v>0</v>
      </c>
      <c r="D45" s="58">
        <v>26.34</v>
      </c>
      <c r="E45" s="58">
        <v>0</v>
      </c>
      <c r="F45" s="58">
        <v>12.11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 t="s">
        <v>4002</v>
      </c>
      <c r="M45" s="58">
        <v>0</v>
      </c>
      <c r="N45" s="58" t="s">
        <v>3158</v>
      </c>
      <c r="O45" s="58">
        <v>10</v>
      </c>
      <c r="P45" s="58" t="s">
        <v>4002</v>
      </c>
      <c r="Q45" s="58" t="s">
        <v>4002</v>
      </c>
      <c r="R45" s="58">
        <v>0</v>
      </c>
      <c r="S45" s="58">
        <v>0</v>
      </c>
      <c r="T45" s="58" t="s">
        <v>4002</v>
      </c>
      <c r="U45" s="58" t="s">
        <v>4002</v>
      </c>
      <c r="V45" s="58" t="s">
        <v>4389</v>
      </c>
      <c r="W45" s="58" t="s">
        <v>4389</v>
      </c>
      <c r="X45" s="58" t="s">
        <v>4389</v>
      </c>
      <c r="Y45" s="58" t="s">
        <v>4389</v>
      </c>
      <c r="Z45" s="58" t="s">
        <v>4389</v>
      </c>
      <c r="AA45" s="58" t="s">
        <v>4389</v>
      </c>
      <c r="AB45" s="58" t="s">
        <v>4389</v>
      </c>
      <c r="AC45" s="58" t="s">
        <v>4389</v>
      </c>
      <c r="AD45" s="58" t="s">
        <v>4389</v>
      </c>
      <c r="AE45" s="58" t="s">
        <v>4389</v>
      </c>
      <c r="AF45" s="58" t="s">
        <v>4389</v>
      </c>
    </row>
    <row r="46" spans="1:32" x14ac:dyDescent="0.2">
      <c r="A46" s="63" t="s">
        <v>3665</v>
      </c>
      <c r="B46" s="3" t="s">
        <v>3666</v>
      </c>
      <c r="C46" s="58">
        <v>0</v>
      </c>
      <c r="D46" s="58">
        <v>26.34</v>
      </c>
      <c r="E46" s="58">
        <v>0</v>
      </c>
      <c r="F46" s="58">
        <v>12.84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 t="s">
        <v>4002</v>
      </c>
      <c r="M46" s="58">
        <v>0</v>
      </c>
      <c r="N46" s="58" t="s">
        <v>3158</v>
      </c>
      <c r="O46" s="58">
        <v>10</v>
      </c>
      <c r="P46" s="58" t="s">
        <v>4002</v>
      </c>
      <c r="Q46" s="58" t="s">
        <v>4002</v>
      </c>
      <c r="R46" s="58">
        <v>0</v>
      </c>
      <c r="S46" s="58">
        <v>0</v>
      </c>
      <c r="T46" s="58" t="s">
        <v>4002</v>
      </c>
      <c r="U46" s="58" t="s">
        <v>4002</v>
      </c>
      <c r="V46" s="58" t="s">
        <v>4389</v>
      </c>
      <c r="W46" s="58" t="s">
        <v>4389</v>
      </c>
      <c r="X46" s="58" t="s">
        <v>4389</v>
      </c>
      <c r="Y46" s="58" t="s">
        <v>4389</v>
      </c>
      <c r="Z46" s="58" t="s">
        <v>4389</v>
      </c>
      <c r="AA46" s="58" t="s">
        <v>4389</v>
      </c>
      <c r="AB46" s="58" t="s">
        <v>4389</v>
      </c>
      <c r="AC46" s="58" t="s">
        <v>4389</v>
      </c>
      <c r="AD46" s="58" t="s">
        <v>4389</v>
      </c>
      <c r="AE46" s="58" t="s">
        <v>4389</v>
      </c>
      <c r="AF46" s="58" t="s">
        <v>4389</v>
      </c>
    </row>
    <row r="47" spans="1:32" x14ac:dyDescent="0.2">
      <c r="A47" s="63" t="s">
        <v>3667</v>
      </c>
      <c r="B47" s="3" t="s">
        <v>3668</v>
      </c>
      <c r="C47" s="58">
        <v>0</v>
      </c>
      <c r="D47" s="58">
        <v>26.34</v>
      </c>
      <c r="E47" s="58">
        <v>0</v>
      </c>
      <c r="F47" s="58">
        <v>12.84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 t="s">
        <v>4002</v>
      </c>
      <c r="M47" s="58">
        <v>0</v>
      </c>
      <c r="N47" s="58" t="s">
        <v>3158</v>
      </c>
      <c r="O47" s="58">
        <v>10</v>
      </c>
      <c r="P47" s="58" t="s">
        <v>4002</v>
      </c>
      <c r="Q47" s="58" t="s">
        <v>4002</v>
      </c>
      <c r="R47" s="58">
        <v>0</v>
      </c>
      <c r="S47" s="58">
        <v>0</v>
      </c>
      <c r="T47" s="58" t="s">
        <v>4002</v>
      </c>
      <c r="U47" s="58" t="s">
        <v>4002</v>
      </c>
      <c r="V47" s="58" t="s">
        <v>4389</v>
      </c>
      <c r="W47" s="58" t="s">
        <v>4389</v>
      </c>
      <c r="X47" s="58" t="s">
        <v>4389</v>
      </c>
      <c r="Y47" s="58" t="s">
        <v>4389</v>
      </c>
      <c r="Z47" s="58" t="s">
        <v>4389</v>
      </c>
      <c r="AA47" s="58" t="s">
        <v>4389</v>
      </c>
      <c r="AB47" s="58" t="s">
        <v>4389</v>
      </c>
      <c r="AC47" s="58" t="s">
        <v>4389</v>
      </c>
      <c r="AD47" s="58" t="s">
        <v>4389</v>
      </c>
      <c r="AE47" s="58" t="s">
        <v>4389</v>
      </c>
      <c r="AF47" s="58" t="s">
        <v>4389</v>
      </c>
    </row>
    <row r="48" spans="1:32" x14ac:dyDescent="0.2">
      <c r="A48" s="63" t="s">
        <v>3669</v>
      </c>
      <c r="B48" s="3" t="s">
        <v>3670</v>
      </c>
      <c r="C48" s="58">
        <v>0</v>
      </c>
      <c r="D48" s="58">
        <v>32.340000000000003</v>
      </c>
      <c r="E48" s="58">
        <v>0</v>
      </c>
      <c r="F48" s="58">
        <v>12.84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 t="s">
        <v>4002</v>
      </c>
      <c r="M48" s="58">
        <v>0</v>
      </c>
      <c r="N48" s="58" t="s">
        <v>3158</v>
      </c>
      <c r="O48" s="58">
        <v>10</v>
      </c>
      <c r="P48" s="58" t="s">
        <v>4002</v>
      </c>
      <c r="Q48" s="58" t="s">
        <v>4002</v>
      </c>
      <c r="R48" s="58">
        <v>0</v>
      </c>
      <c r="S48" s="58">
        <v>0</v>
      </c>
      <c r="T48" s="58" t="s">
        <v>4002</v>
      </c>
      <c r="U48" s="58" t="s">
        <v>4002</v>
      </c>
      <c r="V48" s="58" t="s">
        <v>4389</v>
      </c>
      <c r="W48" s="58" t="s">
        <v>4389</v>
      </c>
      <c r="X48" s="58" t="s">
        <v>4389</v>
      </c>
      <c r="Y48" s="58" t="s">
        <v>4389</v>
      </c>
      <c r="Z48" s="58" t="s">
        <v>4389</v>
      </c>
      <c r="AA48" s="58" t="s">
        <v>4389</v>
      </c>
      <c r="AB48" s="58" t="s">
        <v>4389</v>
      </c>
      <c r="AC48" s="58" t="s">
        <v>4389</v>
      </c>
      <c r="AD48" s="58" t="s">
        <v>4389</v>
      </c>
      <c r="AE48" s="58" t="s">
        <v>4389</v>
      </c>
      <c r="AF48" s="58" t="s">
        <v>4389</v>
      </c>
    </row>
    <row r="49" spans="1:32" x14ac:dyDescent="0.2">
      <c r="A49" s="63" t="s">
        <v>3671</v>
      </c>
      <c r="B49" s="3" t="s">
        <v>3672</v>
      </c>
      <c r="C49" s="58">
        <v>0</v>
      </c>
      <c r="D49" s="58">
        <v>32.340000000000003</v>
      </c>
      <c r="E49" s="58">
        <v>0</v>
      </c>
      <c r="F49" s="58">
        <v>12.84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 t="s">
        <v>4002</v>
      </c>
      <c r="M49" s="58">
        <v>0</v>
      </c>
      <c r="N49" s="58" t="s">
        <v>3158</v>
      </c>
      <c r="O49" s="58">
        <v>10</v>
      </c>
      <c r="P49" s="58" t="s">
        <v>4002</v>
      </c>
      <c r="Q49" s="58" t="s">
        <v>4002</v>
      </c>
      <c r="R49" s="58">
        <v>0</v>
      </c>
      <c r="S49" s="58">
        <v>0</v>
      </c>
      <c r="T49" s="58" t="s">
        <v>4002</v>
      </c>
      <c r="U49" s="58" t="s">
        <v>4002</v>
      </c>
      <c r="V49" s="58" t="s">
        <v>4389</v>
      </c>
      <c r="W49" s="58" t="s">
        <v>4389</v>
      </c>
      <c r="X49" s="58" t="s">
        <v>4389</v>
      </c>
      <c r="Y49" s="58" t="s">
        <v>4389</v>
      </c>
      <c r="Z49" s="58" t="s">
        <v>4389</v>
      </c>
      <c r="AA49" s="58" t="s">
        <v>4389</v>
      </c>
      <c r="AB49" s="58" t="s">
        <v>4389</v>
      </c>
      <c r="AC49" s="58" t="s">
        <v>4389</v>
      </c>
      <c r="AD49" s="58" t="s">
        <v>4389</v>
      </c>
      <c r="AE49" s="58" t="s">
        <v>4389</v>
      </c>
      <c r="AF49" s="58" t="s">
        <v>4389</v>
      </c>
    </row>
    <row r="50" spans="1:32" x14ac:dyDescent="0.2">
      <c r="A50" s="64" t="s">
        <v>4819</v>
      </c>
      <c r="B50" s="65" t="s">
        <v>3670</v>
      </c>
      <c r="C50" s="58">
        <v>0</v>
      </c>
      <c r="D50" s="58">
        <v>32.340000000000003</v>
      </c>
      <c r="E50" s="58">
        <v>0</v>
      </c>
      <c r="F50" s="58">
        <v>12.11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 t="s">
        <v>4002</v>
      </c>
      <c r="M50" s="58">
        <v>0</v>
      </c>
      <c r="N50" s="58" t="s">
        <v>3158</v>
      </c>
      <c r="O50" s="58">
        <v>10</v>
      </c>
      <c r="P50" s="58" t="s">
        <v>4002</v>
      </c>
      <c r="Q50" s="58" t="s">
        <v>4002</v>
      </c>
      <c r="R50" s="58">
        <v>0</v>
      </c>
      <c r="S50" s="58">
        <v>0</v>
      </c>
      <c r="T50" s="58" t="s">
        <v>4002</v>
      </c>
      <c r="U50" s="58" t="s">
        <v>4002</v>
      </c>
      <c r="V50" s="58" t="s">
        <v>4389</v>
      </c>
      <c r="W50" s="58" t="s">
        <v>4389</v>
      </c>
      <c r="X50" s="58" t="s">
        <v>4389</v>
      </c>
      <c r="Y50" s="58" t="s">
        <v>4389</v>
      </c>
      <c r="Z50" s="58" t="s">
        <v>4389</v>
      </c>
      <c r="AA50" s="58" t="s">
        <v>4389</v>
      </c>
      <c r="AB50" s="58" t="s">
        <v>4389</v>
      </c>
      <c r="AC50" s="58" t="s">
        <v>4389</v>
      </c>
      <c r="AD50" s="58" t="s">
        <v>4389</v>
      </c>
      <c r="AE50" s="58" t="s">
        <v>4389</v>
      </c>
      <c r="AF50" s="58" t="s">
        <v>4389</v>
      </c>
    </row>
    <row r="51" spans="1:32" x14ac:dyDescent="0.2">
      <c r="A51" s="64" t="s">
        <v>4820</v>
      </c>
      <c r="B51" s="65" t="s">
        <v>3672</v>
      </c>
      <c r="C51" s="58">
        <v>0</v>
      </c>
      <c r="D51" s="58">
        <v>32.340000000000003</v>
      </c>
      <c r="E51" s="58">
        <v>0</v>
      </c>
      <c r="F51" s="58">
        <v>12.11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 t="s">
        <v>4002</v>
      </c>
      <c r="M51" s="58">
        <v>0</v>
      </c>
      <c r="N51" s="58" t="s">
        <v>3158</v>
      </c>
      <c r="O51" s="58">
        <v>10</v>
      </c>
      <c r="P51" s="58" t="s">
        <v>4002</v>
      </c>
      <c r="Q51" s="58" t="s">
        <v>4002</v>
      </c>
      <c r="R51" s="58">
        <v>0</v>
      </c>
      <c r="S51" s="58">
        <v>0</v>
      </c>
      <c r="T51" s="58" t="s">
        <v>4002</v>
      </c>
      <c r="U51" s="58" t="s">
        <v>4002</v>
      </c>
      <c r="V51" s="58" t="s">
        <v>4389</v>
      </c>
      <c r="W51" s="58" t="s">
        <v>4389</v>
      </c>
      <c r="X51" s="58" t="s">
        <v>4389</v>
      </c>
      <c r="Y51" s="58" t="s">
        <v>4389</v>
      </c>
      <c r="Z51" s="58" t="s">
        <v>4389</v>
      </c>
      <c r="AA51" s="58" t="s">
        <v>4389</v>
      </c>
      <c r="AB51" s="58" t="s">
        <v>4389</v>
      </c>
      <c r="AC51" s="58" t="s">
        <v>4389</v>
      </c>
      <c r="AD51" s="58" t="s">
        <v>4389</v>
      </c>
      <c r="AE51" s="58" t="s">
        <v>4389</v>
      </c>
      <c r="AF51" s="58" t="s">
        <v>4389</v>
      </c>
    </row>
    <row r="52" spans="1:32" x14ac:dyDescent="0.2">
      <c r="A52" s="64" t="s">
        <v>4821</v>
      </c>
      <c r="B52" s="65" t="s">
        <v>3674</v>
      </c>
      <c r="C52" s="58">
        <v>0</v>
      </c>
      <c r="D52" s="58">
        <v>32.340000000000003</v>
      </c>
      <c r="E52" s="58">
        <v>0</v>
      </c>
      <c r="F52" s="58">
        <v>12.11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 t="s">
        <v>4002</v>
      </c>
      <c r="M52" s="58">
        <v>0</v>
      </c>
      <c r="N52" s="58" t="s">
        <v>3158</v>
      </c>
      <c r="O52" s="58">
        <v>10</v>
      </c>
      <c r="P52" s="58" t="s">
        <v>4002</v>
      </c>
      <c r="Q52" s="58" t="s">
        <v>4002</v>
      </c>
      <c r="R52" s="58">
        <v>0</v>
      </c>
      <c r="S52" s="58">
        <v>0</v>
      </c>
      <c r="T52" s="58" t="s">
        <v>4002</v>
      </c>
      <c r="U52" s="58" t="s">
        <v>4002</v>
      </c>
      <c r="V52" s="58" t="s">
        <v>4389</v>
      </c>
      <c r="W52" s="58" t="s">
        <v>4389</v>
      </c>
      <c r="X52" s="58" t="s">
        <v>4389</v>
      </c>
      <c r="Y52" s="58" t="s">
        <v>4389</v>
      </c>
      <c r="Z52" s="58" t="s">
        <v>4389</v>
      </c>
      <c r="AA52" s="58" t="s">
        <v>4389</v>
      </c>
      <c r="AB52" s="58" t="s">
        <v>4389</v>
      </c>
      <c r="AC52" s="58" t="s">
        <v>4389</v>
      </c>
      <c r="AD52" s="58" t="s">
        <v>4389</v>
      </c>
      <c r="AE52" s="58" t="s">
        <v>4389</v>
      </c>
      <c r="AF52" s="58" t="s">
        <v>4389</v>
      </c>
    </row>
    <row r="53" spans="1:32" x14ac:dyDescent="0.2">
      <c r="A53" s="64" t="s">
        <v>4822</v>
      </c>
      <c r="B53" s="65" t="s">
        <v>3676</v>
      </c>
      <c r="C53" s="58">
        <v>0</v>
      </c>
      <c r="D53" s="58">
        <v>32.340000000000003</v>
      </c>
      <c r="E53" s="58">
        <v>0</v>
      </c>
      <c r="F53" s="58">
        <v>12.11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 t="s">
        <v>4002</v>
      </c>
      <c r="M53" s="58">
        <v>0</v>
      </c>
      <c r="N53" s="58" t="s">
        <v>3158</v>
      </c>
      <c r="O53" s="58">
        <v>10</v>
      </c>
      <c r="P53" s="58" t="s">
        <v>4002</v>
      </c>
      <c r="Q53" s="58" t="s">
        <v>4002</v>
      </c>
      <c r="R53" s="58">
        <v>0</v>
      </c>
      <c r="S53" s="58">
        <v>0</v>
      </c>
      <c r="T53" s="58" t="s">
        <v>4002</v>
      </c>
      <c r="U53" s="58" t="s">
        <v>4002</v>
      </c>
      <c r="V53" s="58" t="s">
        <v>4389</v>
      </c>
      <c r="W53" s="58" t="s">
        <v>4389</v>
      </c>
      <c r="X53" s="58" t="s">
        <v>4389</v>
      </c>
      <c r="Y53" s="58" t="s">
        <v>4389</v>
      </c>
      <c r="Z53" s="58" t="s">
        <v>4389</v>
      </c>
      <c r="AA53" s="58" t="s">
        <v>4389</v>
      </c>
      <c r="AB53" s="58" t="s">
        <v>4389</v>
      </c>
      <c r="AC53" s="58" t="s">
        <v>4389</v>
      </c>
      <c r="AD53" s="58" t="s">
        <v>4389</v>
      </c>
      <c r="AE53" s="58" t="s">
        <v>4389</v>
      </c>
      <c r="AF53" s="58" t="s">
        <v>4389</v>
      </c>
    </row>
    <row r="54" spans="1:32" x14ac:dyDescent="0.2">
      <c r="A54" s="63" t="s">
        <v>3673</v>
      </c>
      <c r="B54" s="3" t="s">
        <v>3674</v>
      </c>
      <c r="C54" s="58">
        <v>0</v>
      </c>
      <c r="D54" s="58">
        <v>32.340000000000003</v>
      </c>
      <c r="E54" s="58">
        <v>0</v>
      </c>
      <c r="F54" s="58">
        <v>12.84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 t="s">
        <v>4002</v>
      </c>
      <c r="M54" s="58">
        <v>0</v>
      </c>
      <c r="N54" s="58" t="s">
        <v>3158</v>
      </c>
      <c r="O54" s="58">
        <v>10</v>
      </c>
      <c r="P54" s="58" t="s">
        <v>4002</v>
      </c>
      <c r="Q54" s="58" t="s">
        <v>4002</v>
      </c>
      <c r="R54" s="58">
        <v>0</v>
      </c>
      <c r="S54" s="58">
        <v>0</v>
      </c>
      <c r="T54" s="58" t="s">
        <v>4002</v>
      </c>
      <c r="U54" s="58" t="s">
        <v>4002</v>
      </c>
      <c r="V54" s="58" t="s">
        <v>4389</v>
      </c>
      <c r="W54" s="58" t="s">
        <v>4389</v>
      </c>
      <c r="X54" s="58" t="s">
        <v>4389</v>
      </c>
      <c r="Y54" s="58" t="s">
        <v>4389</v>
      </c>
      <c r="Z54" s="58" t="s">
        <v>4389</v>
      </c>
      <c r="AA54" s="58" t="s">
        <v>4389</v>
      </c>
      <c r="AB54" s="58" t="s">
        <v>4389</v>
      </c>
      <c r="AC54" s="58" t="s">
        <v>4389</v>
      </c>
      <c r="AD54" s="58" t="s">
        <v>4389</v>
      </c>
      <c r="AE54" s="58" t="s">
        <v>4389</v>
      </c>
      <c r="AF54" s="58" t="s">
        <v>4389</v>
      </c>
    </row>
    <row r="55" spans="1:32" x14ac:dyDescent="0.2">
      <c r="A55" s="63" t="s">
        <v>3675</v>
      </c>
      <c r="B55" s="3" t="s">
        <v>3676</v>
      </c>
      <c r="C55" s="58">
        <v>0</v>
      </c>
      <c r="D55" s="58">
        <v>32.340000000000003</v>
      </c>
      <c r="E55" s="58">
        <v>0</v>
      </c>
      <c r="F55" s="58">
        <v>12.84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 t="s">
        <v>4002</v>
      </c>
      <c r="M55" s="58">
        <v>0</v>
      </c>
      <c r="N55" s="58" t="s">
        <v>3158</v>
      </c>
      <c r="O55" s="58">
        <v>10</v>
      </c>
      <c r="P55" s="58" t="s">
        <v>4002</v>
      </c>
      <c r="Q55" s="58" t="s">
        <v>4002</v>
      </c>
      <c r="R55" s="58">
        <v>0</v>
      </c>
      <c r="S55" s="58">
        <v>0</v>
      </c>
      <c r="T55" s="58" t="s">
        <v>4002</v>
      </c>
      <c r="U55" s="58" t="s">
        <v>4002</v>
      </c>
      <c r="V55" s="58" t="s">
        <v>4389</v>
      </c>
      <c r="W55" s="58" t="s">
        <v>4389</v>
      </c>
      <c r="X55" s="58" t="s">
        <v>4389</v>
      </c>
      <c r="Y55" s="58" t="s">
        <v>4389</v>
      </c>
      <c r="Z55" s="58" t="s">
        <v>4389</v>
      </c>
      <c r="AA55" s="58" t="s">
        <v>4389</v>
      </c>
      <c r="AB55" s="58" t="s">
        <v>4389</v>
      </c>
      <c r="AC55" s="58" t="s">
        <v>4389</v>
      </c>
      <c r="AD55" s="58" t="s">
        <v>4389</v>
      </c>
      <c r="AE55" s="58" t="s">
        <v>4389</v>
      </c>
      <c r="AF55" s="58" t="s">
        <v>4389</v>
      </c>
    </row>
    <row r="56" spans="1:32" x14ac:dyDescent="0.2">
      <c r="A56" s="64" t="s">
        <v>4947</v>
      </c>
      <c r="B56" s="65" t="s">
        <v>4948</v>
      </c>
      <c r="C56" s="58">
        <v>0</v>
      </c>
      <c r="D56" s="58">
        <v>32.340000000000003</v>
      </c>
      <c r="E56" s="58">
        <v>0</v>
      </c>
      <c r="F56" s="58">
        <v>12.84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 t="s">
        <v>4002</v>
      </c>
      <c r="M56" s="58">
        <v>0</v>
      </c>
      <c r="N56" s="58" t="s">
        <v>3158</v>
      </c>
      <c r="O56" s="58">
        <v>10</v>
      </c>
      <c r="P56" s="58" t="s">
        <v>4002</v>
      </c>
      <c r="Q56" s="58" t="s">
        <v>4002</v>
      </c>
      <c r="R56" s="58">
        <v>0</v>
      </c>
      <c r="S56" s="58">
        <v>0</v>
      </c>
      <c r="T56" s="58" t="s">
        <v>4002</v>
      </c>
      <c r="U56" s="58" t="s">
        <v>4002</v>
      </c>
      <c r="V56" s="58" t="s">
        <v>4389</v>
      </c>
      <c r="W56" s="58" t="s">
        <v>4389</v>
      </c>
      <c r="X56" s="58" t="s">
        <v>4389</v>
      </c>
      <c r="Y56" s="58" t="s">
        <v>4389</v>
      </c>
      <c r="Z56" s="58" t="s">
        <v>4389</v>
      </c>
      <c r="AA56" s="58" t="s">
        <v>4389</v>
      </c>
      <c r="AB56" s="58" t="s">
        <v>4389</v>
      </c>
      <c r="AC56" s="58" t="s">
        <v>4389</v>
      </c>
      <c r="AD56" s="58" t="s">
        <v>4389</v>
      </c>
      <c r="AE56" s="58" t="s">
        <v>4389</v>
      </c>
      <c r="AF56" s="58" t="s">
        <v>4389</v>
      </c>
    </row>
    <row r="57" spans="1:32" x14ac:dyDescent="0.2">
      <c r="A57" s="64" t="s">
        <v>4949</v>
      </c>
      <c r="B57" s="65" t="s">
        <v>4950</v>
      </c>
      <c r="C57" s="58">
        <v>0</v>
      </c>
      <c r="D57" s="58">
        <v>32.340000000000003</v>
      </c>
      <c r="E57" s="58">
        <v>0</v>
      </c>
      <c r="F57" s="58">
        <v>12.84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 t="s">
        <v>4002</v>
      </c>
      <c r="M57" s="58">
        <v>0</v>
      </c>
      <c r="N57" s="58" t="s">
        <v>3158</v>
      </c>
      <c r="O57" s="58">
        <v>10</v>
      </c>
      <c r="P57" s="58" t="s">
        <v>4002</v>
      </c>
      <c r="Q57" s="58" t="s">
        <v>4002</v>
      </c>
      <c r="R57" s="58">
        <v>0</v>
      </c>
      <c r="S57" s="58">
        <v>0</v>
      </c>
      <c r="T57" s="58" t="s">
        <v>4002</v>
      </c>
      <c r="U57" s="58" t="s">
        <v>4002</v>
      </c>
      <c r="V57" s="58" t="s">
        <v>4389</v>
      </c>
      <c r="W57" s="58" t="s">
        <v>4389</v>
      </c>
      <c r="X57" s="58" t="s">
        <v>4389</v>
      </c>
      <c r="Y57" s="58" t="s">
        <v>4389</v>
      </c>
      <c r="Z57" s="58" t="s">
        <v>4389</v>
      </c>
      <c r="AA57" s="58" t="s">
        <v>4389</v>
      </c>
      <c r="AB57" s="58" t="s">
        <v>4389</v>
      </c>
      <c r="AC57" s="58" t="s">
        <v>4389</v>
      </c>
      <c r="AD57" s="58" t="s">
        <v>4389</v>
      </c>
      <c r="AE57" s="58" t="s">
        <v>4389</v>
      </c>
      <c r="AF57" s="58" t="s">
        <v>4389</v>
      </c>
    </row>
    <row r="58" spans="1:32" x14ac:dyDescent="0.2">
      <c r="A58" s="64" t="s">
        <v>4951</v>
      </c>
      <c r="B58" s="65" t="s">
        <v>4948</v>
      </c>
      <c r="C58" s="58">
        <v>0</v>
      </c>
      <c r="D58" s="58">
        <v>32.340000000000003</v>
      </c>
      <c r="E58" s="58">
        <v>0</v>
      </c>
      <c r="F58" s="58">
        <v>12.11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 t="s">
        <v>4002</v>
      </c>
      <c r="M58" s="58">
        <v>0</v>
      </c>
      <c r="N58" s="58" t="s">
        <v>3158</v>
      </c>
      <c r="O58" s="58">
        <v>10</v>
      </c>
      <c r="P58" s="58" t="s">
        <v>4002</v>
      </c>
      <c r="Q58" s="58" t="s">
        <v>4002</v>
      </c>
      <c r="R58" s="58">
        <v>0</v>
      </c>
      <c r="S58" s="58">
        <v>0</v>
      </c>
      <c r="T58" s="58" t="s">
        <v>4002</v>
      </c>
      <c r="U58" s="58" t="s">
        <v>4002</v>
      </c>
      <c r="V58" s="58" t="s">
        <v>4389</v>
      </c>
      <c r="W58" s="58" t="s">
        <v>4389</v>
      </c>
      <c r="X58" s="58" t="s">
        <v>4389</v>
      </c>
      <c r="Y58" s="58" t="s">
        <v>4389</v>
      </c>
      <c r="Z58" s="58" t="s">
        <v>4389</v>
      </c>
      <c r="AA58" s="58" t="s">
        <v>4389</v>
      </c>
      <c r="AB58" s="58" t="s">
        <v>4389</v>
      </c>
      <c r="AC58" s="58" t="s">
        <v>4389</v>
      </c>
      <c r="AD58" s="58" t="s">
        <v>4389</v>
      </c>
      <c r="AE58" s="58" t="s">
        <v>4389</v>
      </c>
      <c r="AF58" s="58" t="s">
        <v>4389</v>
      </c>
    </row>
    <row r="59" spans="1:32" x14ac:dyDescent="0.2">
      <c r="A59" s="64" t="s">
        <v>4952</v>
      </c>
      <c r="B59" s="65" t="s">
        <v>4950</v>
      </c>
      <c r="C59" s="58">
        <v>0</v>
      </c>
      <c r="D59" s="58">
        <v>32.340000000000003</v>
      </c>
      <c r="E59" s="58">
        <v>0</v>
      </c>
      <c r="F59" s="58">
        <v>12.11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 t="s">
        <v>4002</v>
      </c>
      <c r="M59" s="58">
        <v>0</v>
      </c>
      <c r="N59" s="58" t="s">
        <v>3158</v>
      </c>
      <c r="O59" s="58">
        <v>10</v>
      </c>
      <c r="P59" s="58" t="s">
        <v>4002</v>
      </c>
      <c r="Q59" s="58" t="s">
        <v>4002</v>
      </c>
      <c r="R59" s="58">
        <v>0</v>
      </c>
      <c r="S59" s="58">
        <v>0</v>
      </c>
      <c r="T59" s="58" t="s">
        <v>4002</v>
      </c>
      <c r="U59" s="58" t="s">
        <v>4002</v>
      </c>
      <c r="V59" s="58" t="s">
        <v>4389</v>
      </c>
      <c r="W59" s="58" t="s">
        <v>4389</v>
      </c>
      <c r="X59" s="58" t="s">
        <v>4389</v>
      </c>
      <c r="Y59" s="58" t="s">
        <v>4389</v>
      </c>
      <c r="Z59" s="58" t="s">
        <v>4389</v>
      </c>
      <c r="AA59" s="58" t="s">
        <v>4389</v>
      </c>
      <c r="AB59" s="58" t="s">
        <v>4389</v>
      </c>
      <c r="AC59" s="58" t="s">
        <v>4389</v>
      </c>
      <c r="AD59" s="58" t="s">
        <v>4389</v>
      </c>
      <c r="AE59" s="58" t="s">
        <v>4389</v>
      </c>
      <c r="AF59" s="58" t="s">
        <v>4389</v>
      </c>
    </row>
    <row r="60" spans="1:32" x14ac:dyDescent="0.2">
      <c r="A60" s="64" t="s">
        <v>4953</v>
      </c>
      <c r="B60" s="65" t="s">
        <v>4954</v>
      </c>
      <c r="C60" s="58">
        <v>0</v>
      </c>
      <c r="D60" s="58">
        <v>32.340000000000003</v>
      </c>
      <c r="E60" s="58">
        <v>0</v>
      </c>
      <c r="F60" s="58">
        <v>12.11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 t="s">
        <v>4002</v>
      </c>
      <c r="M60" s="58">
        <v>0</v>
      </c>
      <c r="N60" s="58" t="s">
        <v>3158</v>
      </c>
      <c r="O60" s="58">
        <v>10</v>
      </c>
      <c r="P60" s="58" t="s">
        <v>4002</v>
      </c>
      <c r="Q60" s="58" t="s">
        <v>4002</v>
      </c>
      <c r="R60" s="58">
        <v>0</v>
      </c>
      <c r="S60" s="58">
        <v>0</v>
      </c>
      <c r="T60" s="58" t="s">
        <v>4002</v>
      </c>
      <c r="U60" s="58" t="s">
        <v>4002</v>
      </c>
      <c r="V60" s="58" t="s">
        <v>4389</v>
      </c>
      <c r="W60" s="58" t="s">
        <v>4389</v>
      </c>
      <c r="X60" s="58" t="s">
        <v>4389</v>
      </c>
      <c r="Y60" s="58" t="s">
        <v>4389</v>
      </c>
      <c r="Z60" s="58" t="s">
        <v>4389</v>
      </c>
      <c r="AA60" s="58" t="s">
        <v>4389</v>
      </c>
      <c r="AB60" s="58" t="s">
        <v>4389</v>
      </c>
      <c r="AC60" s="58" t="s">
        <v>4389</v>
      </c>
      <c r="AD60" s="58" t="s">
        <v>4389</v>
      </c>
      <c r="AE60" s="58" t="s">
        <v>4389</v>
      </c>
      <c r="AF60" s="58" t="s">
        <v>4389</v>
      </c>
    </row>
    <row r="61" spans="1:32" x14ac:dyDescent="0.2">
      <c r="A61" s="64" t="s">
        <v>4955</v>
      </c>
      <c r="B61" s="65" t="s">
        <v>4956</v>
      </c>
      <c r="C61" s="58">
        <v>0</v>
      </c>
      <c r="D61" s="58">
        <v>32.340000000000003</v>
      </c>
      <c r="E61" s="58">
        <v>0</v>
      </c>
      <c r="F61" s="58">
        <v>12.11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 t="s">
        <v>4002</v>
      </c>
      <c r="M61" s="58">
        <v>0</v>
      </c>
      <c r="N61" s="58" t="s">
        <v>3158</v>
      </c>
      <c r="O61" s="58">
        <v>10</v>
      </c>
      <c r="P61" s="58" t="s">
        <v>4002</v>
      </c>
      <c r="Q61" s="58" t="s">
        <v>4002</v>
      </c>
      <c r="R61" s="58">
        <v>0</v>
      </c>
      <c r="S61" s="58">
        <v>0</v>
      </c>
      <c r="T61" s="58" t="s">
        <v>4002</v>
      </c>
      <c r="U61" s="58" t="s">
        <v>4002</v>
      </c>
      <c r="V61" s="58" t="s">
        <v>4389</v>
      </c>
      <c r="W61" s="58" t="s">
        <v>4389</v>
      </c>
      <c r="X61" s="58" t="s">
        <v>4389</v>
      </c>
      <c r="Y61" s="58" t="s">
        <v>4389</v>
      </c>
      <c r="Z61" s="58" t="s">
        <v>4389</v>
      </c>
      <c r="AA61" s="58" t="s">
        <v>4389</v>
      </c>
      <c r="AB61" s="58" t="s">
        <v>4389</v>
      </c>
      <c r="AC61" s="58" t="s">
        <v>4389</v>
      </c>
      <c r="AD61" s="58" t="s">
        <v>4389</v>
      </c>
      <c r="AE61" s="58" t="s">
        <v>4389</v>
      </c>
      <c r="AF61" s="58" t="s">
        <v>4389</v>
      </c>
    </row>
    <row r="62" spans="1:32" x14ac:dyDescent="0.2">
      <c r="A62" s="64" t="s">
        <v>4957</v>
      </c>
      <c r="B62" s="65" t="s">
        <v>4954</v>
      </c>
      <c r="C62" s="58">
        <v>0</v>
      </c>
      <c r="D62" s="58">
        <v>32.340000000000003</v>
      </c>
      <c r="E62" s="58">
        <v>0</v>
      </c>
      <c r="F62" s="58">
        <v>12.84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 t="s">
        <v>4002</v>
      </c>
      <c r="M62" s="58">
        <v>0</v>
      </c>
      <c r="N62" s="58" t="s">
        <v>3158</v>
      </c>
      <c r="O62" s="58">
        <v>10</v>
      </c>
      <c r="P62" s="58" t="s">
        <v>4002</v>
      </c>
      <c r="Q62" s="58" t="s">
        <v>4002</v>
      </c>
      <c r="R62" s="58">
        <v>0</v>
      </c>
      <c r="S62" s="58">
        <v>0</v>
      </c>
      <c r="T62" s="58" t="s">
        <v>4002</v>
      </c>
      <c r="U62" s="58" t="s">
        <v>4002</v>
      </c>
      <c r="V62" s="58" t="s">
        <v>4389</v>
      </c>
      <c r="W62" s="58" t="s">
        <v>4389</v>
      </c>
      <c r="X62" s="58" t="s">
        <v>4389</v>
      </c>
      <c r="Y62" s="58" t="s">
        <v>4389</v>
      </c>
      <c r="Z62" s="58" t="s">
        <v>4389</v>
      </c>
      <c r="AA62" s="58" t="s">
        <v>4389</v>
      </c>
      <c r="AB62" s="58" t="s">
        <v>4389</v>
      </c>
      <c r="AC62" s="58" t="s">
        <v>4389</v>
      </c>
      <c r="AD62" s="58" t="s">
        <v>4389</v>
      </c>
      <c r="AE62" s="58" t="s">
        <v>4389</v>
      </c>
      <c r="AF62" s="58" t="s">
        <v>4389</v>
      </c>
    </row>
    <row r="63" spans="1:32" x14ac:dyDescent="0.2">
      <c r="A63" s="64" t="s">
        <v>4958</v>
      </c>
      <c r="B63" s="65" t="s">
        <v>4956</v>
      </c>
      <c r="C63" s="58">
        <v>0</v>
      </c>
      <c r="D63" s="58">
        <v>32.340000000000003</v>
      </c>
      <c r="E63" s="58">
        <v>0</v>
      </c>
      <c r="F63" s="58">
        <v>12.84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 t="s">
        <v>4002</v>
      </c>
      <c r="M63" s="58">
        <v>0</v>
      </c>
      <c r="N63" s="58" t="s">
        <v>3158</v>
      </c>
      <c r="O63" s="58">
        <v>10</v>
      </c>
      <c r="P63" s="58" t="s">
        <v>4002</v>
      </c>
      <c r="Q63" s="58" t="s">
        <v>4002</v>
      </c>
      <c r="R63" s="58">
        <v>0</v>
      </c>
      <c r="S63" s="58">
        <v>0</v>
      </c>
      <c r="T63" s="58" t="s">
        <v>4002</v>
      </c>
      <c r="U63" s="58" t="s">
        <v>4002</v>
      </c>
      <c r="V63" s="58" t="s">
        <v>4389</v>
      </c>
      <c r="W63" s="58" t="s">
        <v>4389</v>
      </c>
      <c r="X63" s="58" t="s">
        <v>4389</v>
      </c>
      <c r="Y63" s="58" t="s">
        <v>4389</v>
      </c>
      <c r="Z63" s="58" t="s">
        <v>4389</v>
      </c>
      <c r="AA63" s="58" t="s">
        <v>4389</v>
      </c>
      <c r="AB63" s="58" t="s">
        <v>4389</v>
      </c>
      <c r="AC63" s="58" t="s">
        <v>4389</v>
      </c>
      <c r="AD63" s="58" t="s">
        <v>4389</v>
      </c>
      <c r="AE63" s="58" t="s">
        <v>4389</v>
      </c>
      <c r="AF63" s="58" t="s">
        <v>4389</v>
      </c>
    </row>
    <row r="64" spans="1:32" x14ac:dyDescent="0.2">
      <c r="A64" s="63" t="s">
        <v>3677</v>
      </c>
      <c r="B64" s="3" t="s">
        <v>3678</v>
      </c>
      <c r="C64" s="58">
        <v>0</v>
      </c>
      <c r="D64" s="58">
        <v>38.340000000000003</v>
      </c>
      <c r="E64" s="58">
        <v>0</v>
      </c>
      <c r="F64" s="58">
        <v>12.84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 t="s">
        <v>4002</v>
      </c>
      <c r="M64" s="58">
        <v>0</v>
      </c>
      <c r="N64" s="58" t="s">
        <v>3158</v>
      </c>
      <c r="O64" s="58">
        <v>10</v>
      </c>
      <c r="P64" s="58" t="s">
        <v>4002</v>
      </c>
      <c r="Q64" s="58" t="s">
        <v>4002</v>
      </c>
      <c r="R64" s="58">
        <v>0</v>
      </c>
      <c r="S64" s="58">
        <v>0</v>
      </c>
      <c r="T64" s="58" t="s">
        <v>4002</v>
      </c>
      <c r="U64" s="58" t="s">
        <v>4002</v>
      </c>
      <c r="V64" s="58" t="s">
        <v>4389</v>
      </c>
      <c r="W64" s="58" t="s">
        <v>4389</v>
      </c>
      <c r="X64" s="58" t="s">
        <v>4389</v>
      </c>
      <c r="Y64" s="58" t="s">
        <v>4389</v>
      </c>
      <c r="Z64" s="58" t="s">
        <v>4389</v>
      </c>
      <c r="AA64" s="58" t="s">
        <v>4389</v>
      </c>
      <c r="AB64" s="58" t="s">
        <v>4389</v>
      </c>
      <c r="AC64" s="58" t="s">
        <v>4389</v>
      </c>
      <c r="AD64" s="58" t="s">
        <v>4389</v>
      </c>
      <c r="AE64" s="58" t="s">
        <v>4389</v>
      </c>
      <c r="AF64" s="58" t="s">
        <v>4389</v>
      </c>
    </row>
    <row r="65" spans="1:32" x14ac:dyDescent="0.2">
      <c r="A65" s="63" t="s">
        <v>3679</v>
      </c>
      <c r="B65" s="3" t="s">
        <v>3680</v>
      </c>
      <c r="C65" s="58">
        <v>0</v>
      </c>
      <c r="D65" s="58">
        <v>38.340000000000003</v>
      </c>
      <c r="E65" s="58">
        <v>0</v>
      </c>
      <c r="F65" s="58">
        <v>12.84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 t="s">
        <v>4002</v>
      </c>
      <c r="M65" s="58">
        <v>0</v>
      </c>
      <c r="N65" s="58" t="s">
        <v>3158</v>
      </c>
      <c r="O65" s="58">
        <v>10</v>
      </c>
      <c r="P65" s="58" t="s">
        <v>4002</v>
      </c>
      <c r="Q65" s="58" t="s">
        <v>4002</v>
      </c>
      <c r="R65" s="58">
        <v>0</v>
      </c>
      <c r="S65" s="58">
        <v>0</v>
      </c>
      <c r="T65" s="58" t="s">
        <v>4002</v>
      </c>
      <c r="U65" s="58" t="s">
        <v>4002</v>
      </c>
      <c r="V65" s="58" t="s">
        <v>4389</v>
      </c>
      <c r="W65" s="58" t="s">
        <v>4389</v>
      </c>
      <c r="X65" s="58" t="s">
        <v>4389</v>
      </c>
      <c r="Y65" s="58" t="s">
        <v>4389</v>
      </c>
      <c r="Z65" s="58" t="s">
        <v>4389</v>
      </c>
      <c r="AA65" s="58" t="s">
        <v>4389</v>
      </c>
      <c r="AB65" s="58" t="s">
        <v>4389</v>
      </c>
      <c r="AC65" s="58" t="s">
        <v>4389</v>
      </c>
      <c r="AD65" s="58" t="s">
        <v>4389</v>
      </c>
      <c r="AE65" s="58" t="s">
        <v>4389</v>
      </c>
      <c r="AF65" s="58" t="s">
        <v>4389</v>
      </c>
    </row>
    <row r="66" spans="1:32" x14ac:dyDescent="0.2">
      <c r="A66" s="64" t="s">
        <v>4823</v>
      </c>
      <c r="B66" s="65" t="s">
        <v>3678</v>
      </c>
      <c r="C66" s="58">
        <v>0</v>
      </c>
      <c r="D66" s="58">
        <v>38.340000000000003</v>
      </c>
      <c r="E66" s="58">
        <v>0</v>
      </c>
      <c r="F66" s="58">
        <v>12.11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 t="s">
        <v>4002</v>
      </c>
      <c r="M66" s="58">
        <v>0</v>
      </c>
      <c r="N66" s="58" t="s">
        <v>3158</v>
      </c>
      <c r="O66" s="58">
        <v>10</v>
      </c>
      <c r="P66" s="58" t="s">
        <v>4002</v>
      </c>
      <c r="Q66" s="58" t="s">
        <v>4002</v>
      </c>
      <c r="R66" s="58">
        <v>0</v>
      </c>
      <c r="S66" s="58">
        <v>0</v>
      </c>
      <c r="T66" s="58" t="s">
        <v>4002</v>
      </c>
      <c r="U66" s="58" t="s">
        <v>4002</v>
      </c>
      <c r="V66" s="58" t="s">
        <v>4389</v>
      </c>
      <c r="W66" s="58" t="s">
        <v>4389</v>
      </c>
      <c r="X66" s="58" t="s">
        <v>4389</v>
      </c>
      <c r="Y66" s="58" t="s">
        <v>4389</v>
      </c>
      <c r="Z66" s="58" t="s">
        <v>4389</v>
      </c>
      <c r="AA66" s="58" t="s">
        <v>4389</v>
      </c>
      <c r="AB66" s="58" t="s">
        <v>4389</v>
      </c>
      <c r="AC66" s="58" t="s">
        <v>4389</v>
      </c>
      <c r="AD66" s="58" t="s">
        <v>4389</v>
      </c>
      <c r="AE66" s="58" t="s">
        <v>4389</v>
      </c>
      <c r="AF66" s="58" t="s">
        <v>4389</v>
      </c>
    </row>
    <row r="67" spans="1:32" x14ac:dyDescent="0.2">
      <c r="A67" s="64" t="s">
        <v>4824</v>
      </c>
      <c r="B67" s="65" t="s">
        <v>3680</v>
      </c>
      <c r="C67" s="58">
        <v>0</v>
      </c>
      <c r="D67" s="58">
        <v>38.340000000000003</v>
      </c>
      <c r="E67" s="58">
        <v>0</v>
      </c>
      <c r="F67" s="58">
        <v>12.11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 t="s">
        <v>4002</v>
      </c>
      <c r="M67" s="58">
        <v>0</v>
      </c>
      <c r="N67" s="58" t="s">
        <v>3158</v>
      </c>
      <c r="O67" s="58">
        <v>10</v>
      </c>
      <c r="P67" s="58" t="s">
        <v>4002</v>
      </c>
      <c r="Q67" s="58" t="s">
        <v>4002</v>
      </c>
      <c r="R67" s="58">
        <v>0</v>
      </c>
      <c r="S67" s="58">
        <v>0</v>
      </c>
      <c r="T67" s="58" t="s">
        <v>4002</v>
      </c>
      <c r="U67" s="58" t="s">
        <v>4002</v>
      </c>
      <c r="V67" s="58" t="s">
        <v>4389</v>
      </c>
      <c r="W67" s="58" t="s">
        <v>4389</v>
      </c>
      <c r="X67" s="58" t="s">
        <v>4389</v>
      </c>
      <c r="Y67" s="58" t="s">
        <v>4389</v>
      </c>
      <c r="Z67" s="58" t="s">
        <v>4389</v>
      </c>
      <c r="AA67" s="58" t="s">
        <v>4389</v>
      </c>
      <c r="AB67" s="58" t="s">
        <v>4389</v>
      </c>
      <c r="AC67" s="58" t="s">
        <v>4389</v>
      </c>
      <c r="AD67" s="58" t="s">
        <v>4389</v>
      </c>
      <c r="AE67" s="58" t="s">
        <v>4389</v>
      </c>
      <c r="AF67" s="58" t="s">
        <v>4389</v>
      </c>
    </row>
    <row r="68" spans="1:32" x14ac:dyDescent="0.2">
      <c r="A68" s="64" t="s">
        <v>4825</v>
      </c>
      <c r="B68" s="65" t="s">
        <v>3682</v>
      </c>
      <c r="C68" s="58">
        <v>0</v>
      </c>
      <c r="D68" s="58">
        <v>38.340000000000003</v>
      </c>
      <c r="E68" s="58">
        <v>0</v>
      </c>
      <c r="F68" s="58">
        <v>12.11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 t="s">
        <v>4002</v>
      </c>
      <c r="M68" s="58">
        <v>0</v>
      </c>
      <c r="N68" s="58" t="s">
        <v>3158</v>
      </c>
      <c r="O68" s="58">
        <v>10</v>
      </c>
      <c r="P68" s="58" t="s">
        <v>4002</v>
      </c>
      <c r="Q68" s="58" t="s">
        <v>4002</v>
      </c>
      <c r="R68" s="58">
        <v>0</v>
      </c>
      <c r="S68" s="58">
        <v>0</v>
      </c>
      <c r="T68" s="58" t="s">
        <v>4002</v>
      </c>
      <c r="U68" s="58" t="s">
        <v>4002</v>
      </c>
      <c r="V68" s="58" t="s">
        <v>4389</v>
      </c>
      <c r="W68" s="58" t="s">
        <v>4389</v>
      </c>
      <c r="X68" s="58" t="s">
        <v>4389</v>
      </c>
      <c r="Y68" s="58" t="s">
        <v>4389</v>
      </c>
      <c r="Z68" s="58" t="s">
        <v>4389</v>
      </c>
      <c r="AA68" s="58" t="s">
        <v>4389</v>
      </c>
      <c r="AB68" s="58" t="s">
        <v>4389</v>
      </c>
      <c r="AC68" s="58" t="s">
        <v>4389</v>
      </c>
      <c r="AD68" s="58" t="s">
        <v>4389</v>
      </c>
      <c r="AE68" s="58" t="s">
        <v>4389</v>
      </c>
      <c r="AF68" s="58" t="s">
        <v>4389</v>
      </c>
    </row>
    <row r="69" spans="1:32" x14ac:dyDescent="0.2">
      <c r="A69" s="64" t="s">
        <v>4826</v>
      </c>
      <c r="B69" s="65" t="s">
        <v>3684</v>
      </c>
      <c r="C69" s="58">
        <v>0</v>
      </c>
      <c r="D69" s="58">
        <v>38.340000000000003</v>
      </c>
      <c r="E69" s="58">
        <v>0</v>
      </c>
      <c r="F69" s="58">
        <v>12.11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 t="s">
        <v>4002</v>
      </c>
      <c r="M69" s="58">
        <v>0</v>
      </c>
      <c r="N69" s="58" t="s">
        <v>3158</v>
      </c>
      <c r="O69" s="58">
        <v>10</v>
      </c>
      <c r="P69" s="58" t="s">
        <v>4002</v>
      </c>
      <c r="Q69" s="58" t="s">
        <v>4002</v>
      </c>
      <c r="R69" s="58">
        <v>0</v>
      </c>
      <c r="S69" s="58">
        <v>0</v>
      </c>
      <c r="T69" s="58" t="s">
        <v>4002</v>
      </c>
      <c r="U69" s="58" t="s">
        <v>4002</v>
      </c>
      <c r="V69" s="58" t="s">
        <v>4389</v>
      </c>
      <c r="W69" s="58" t="s">
        <v>4389</v>
      </c>
      <c r="X69" s="58" t="s">
        <v>4389</v>
      </c>
      <c r="Y69" s="58" t="s">
        <v>4389</v>
      </c>
      <c r="Z69" s="58" t="s">
        <v>4389</v>
      </c>
      <c r="AA69" s="58" t="s">
        <v>4389</v>
      </c>
      <c r="AB69" s="58" t="s">
        <v>4389</v>
      </c>
      <c r="AC69" s="58" t="s">
        <v>4389</v>
      </c>
      <c r="AD69" s="58" t="s">
        <v>4389</v>
      </c>
      <c r="AE69" s="58" t="s">
        <v>4389</v>
      </c>
      <c r="AF69" s="58" t="s">
        <v>4389</v>
      </c>
    </row>
    <row r="70" spans="1:32" x14ac:dyDescent="0.2">
      <c r="A70" s="63" t="s">
        <v>3681</v>
      </c>
      <c r="B70" s="3" t="s">
        <v>3682</v>
      </c>
      <c r="C70" s="58">
        <v>0</v>
      </c>
      <c r="D70" s="58">
        <v>38.340000000000003</v>
      </c>
      <c r="E70" s="58">
        <v>0</v>
      </c>
      <c r="F70" s="58">
        <v>12.84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 t="s">
        <v>4002</v>
      </c>
      <c r="M70" s="58">
        <v>0</v>
      </c>
      <c r="N70" s="58" t="s">
        <v>3158</v>
      </c>
      <c r="O70" s="58">
        <v>10</v>
      </c>
      <c r="P70" s="58" t="s">
        <v>4002</v>
      </c>
      <c r="Q70" s="58" t="s">
        <v>4002</v>
      </c>
      <c r="R70" s="58">
        <v>0</v>
      </c>
      <c r="S70" s="58">
        <v>0</v>
      </c>
      <c r="T70" s="58" t="s">
        <v>4002</v>
      </c>
      <c r="U70" s="58" t="s">
        <v>4002</v>
      </c>
      <c r="V70" s="58" t="s">
        <v>4389</v>
      </c>
      <c r="W70" s="58" t="s">
        <v>4389</v>
      </c>
      <c r="X70" s="58" t="s">
        <v>4389</v>
      </c>
      <c r="Y70" s="58" t="s">
        <v>4389</v>
      </c>
      <c r="Z70" s="58" t="s">
        <v>4389</v>
      </c>
      <c r="AA70" s="58" t="s">
        <v>4389</v>
      </c>
      <c r="AB70" s="58" t="s">
        <v>4389</v>
      </c>
      <c r="AC70" s="58" t="s">
        <v>4389</v>
      </c>
      <c r="AD70" s="58" t="s">
        <v>4389</v>
      </c>
      <c r="AE70" s="58" t="s">
        <v>4389</v>
      </c>
      <c r="AF70" s="58" t="s">
        <v>4389</v>
      </c>
    </row>
    <row r="71" spans="1:32" x14ac:dyDescent="0.2">
      <c r="A71" s="63" t="s">
        <v>3683</v>
      </c>
      <c r="B71" s="3" t="s">
        <v>3684</v>
      </c>
      <c r="C71" s="58">
        <v>0</v>
      </c>
      <c r="D71" s="58">
        <v>38.340000000000003</v>
      </c>
      <c r="E71" s="58">
        <v>0</v>
      </c>
      <c r="F71" s="58">
        <v>12.84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 t="s">
        <v>4002</v>
      </c>
      <c r="M71" s="58">
        <v>0</v>
      </c>
      <c r="N71" s="58" t="s">
        <v>3158</v>
      </c>
      <c r="O71" s="58">
        <v>10</v>
      </c>
      <c r="P71" s="58" t="s">
        <v>4002</v>
      </c>
      <c r="Q71" s="58" t="s">
        <v>4002</v>
      </c>
      <c r="R71" s="58">
        <v>0</v>
      </c>
      <c r="S71" s="58">
        <v>0</v>
      </c>
      <c r="T71" s="58" t="s">
        <v>4002</v>
      </c>
      <c r="U71" s="58" t="s">
        <v>4002</v>
      </c>
      <c r="V71" s="58" t="s">
        <v>4389</v>
      </c>
      <c r="W71" s="58" t="s">
        <v>4389</v>
      </c>
      <c r="X71" s="58" t="s">
        <v>4389</v>
      </c>
      <c r="Y71" s="58" t="s">
        <v>4389</v>
      </c>
      <c r="Z71" s="58" t="s">
        <v>4389</v>
      </c>
      <c r="AA71" s="58" t="s">
        <v>4389</v>
      </c>
      <c r="AB71" s="58" t="s">
        <v>4389</v>
      </c>
      <c r="AC71" s="58" t="s">
        <v>4389</v>
      </c>
      <c r="AD71" s="58" t="s">
        <v>4389</v>
      </c>
      <c r="AE71" s="58" t="s">
        <v>4389</v>
      </c>
      <c r="AF71" s="58" t="s">
        <v>4389</v>
      </c>
    </row>
    <row r="72" spans="1:32" x14ac:dyDescent="0.2">
      <c r="A72" s="63" t="s">
        <v>3685</v>
      </c>
      <c r="B72" s="3" t="s">
        <v>3686</v>
      </c>
      <c r="C72" s="58">
        <v>0</v>
      </c>
      <c r="D72" s="58">
        <v>26.34</v>
      </c>
      <c r="E72" s="58">
        <v>0</v>
      </c>
      <c r="F72" s="58">
        <v>14.34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 t="s">
        <v>4002</v>
      </c>
      <c r="M72" s="58">
        <v>0</v>
      </c>
      <c r="N72" s="58" t="s">
        <v>3158</v>
      </c>
      <c r="O72" s="58">
        <v>10</v>
      </c>
      <c r="P72" s="58" t="s">
        <v>4002</v>
      </c>
      <c r="Q72" s="58" t="s">
        <v>4002</v>
      </c>
      <c r="R72" s="58">
        <v>0</v>
      </c>
      <c r="S72" s="58">
        <v>0</v>
      </c>
      <c r="T72" s="58" t="s">
        <v>4002</v>
      </c>
      <c r="U72" s="58" t="s">
        <v>4002</v>
      </c>
      <c r="V72" s="58" t="s">
        <v>4389</v>
      </c>
      <c r="W72" s="58" t="s">
        <v>4389</v>
      </c>
      <c r="X72" s="58" t="s">
        <v>4389</v>
      </c>
      <c r="Y72" s="58" t="s">
        <v>4389</v>
      </c>
      <c r="Z72" s="58" t="s">
        <v>4389</v>
      </c>
      <c r="AA72" s="58" t="s">
        <v>4389</v>
      </c>
      <c r="AB72" s="58" t="s">
        <v>4389</v>
      </c>
      <c r="AC72" s="58" t="s">
        <v>4389</v>
      </c>
      <c r="AD72" s="58" t="s">
        <v>4389</v>
      </c>
      <c r="AE72" s="58" t="s">
        <v>4389</v>
      </c>
      <c r="AF72" s="58" t="s">
        <v>4389</v>
      </c>
    </row>
    <row r="73" spans="1:32" x14ac:dyDescent="0.2">
      <c r="A73" s="63" t="s">
        <v>3687</v>
      </c>
      <c r="B73" s="3" t="s">
        <v>3688</v>
      </c>
      <c r="C73" s="58">
        <v>0</v>
      </c>
      <c r="D73" s="58">
        <v>26.34</v>
      </c>
      <c r="E73" s="58">
        <v>0</v>
      </c>
      <c r="F73" s="58">
        <v>14.34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 t="s">
        <v>4002</v>
      </c>
      <c r="M73" s="58">
        <v>0</v>
      </c>
      <c r="N73" s="58" t="s">
        <v>3158</v>
      </c>
      <c r="O73" s="58">
        <v>10</v>
      </c>
      <c r="P73" s="58" t="s">
        <v>4002</v>
      </c>
      <c r="Q73" s="58" t="s">
        <v>4002</v>
      </c>
      <c r="R73" s="58">
        <v>0</v>
      </c>
      <c r="S73" s="58">
        <v>0</v>
      </c>
      <c r="T73" s="58" t="s">
        <v>4002</v>
      </c>
      <c r="U73" s="58" t="s">
        <v>4002</v>
      </c>
      <c r="V73" s="58" t="s">
        <v>4389</v>
      </c>
      <c r="W73" s="58" t="s">
        <v>4389</v>
      </c>
      <c r="X73" s="58" t="s">
        <v>4389</v>
      </c>
      <c r="Y73" s="58" t="s">
        <v>4389</v>
      </c>
      <c r="Z73" s="58" t="s">
        <v>4389</v>
      </c>
      <c r="AA73" s="58" t="s">
        <v>4389</v>
      </c>
      <c r="AB73" s="58" t="s">
        <v>4389</v>
      </c>
      <c r="AC73" s="58" t="s">
        <v>4389</v>
      </c>
      <c r="AD73" s="58" t="s">
        <v>4389</v>
      </c>
      <c r="AE73" s="58" t="s">
        <v>4389</v>
      </c>
      <c r="AF73" s="58" t="s">
        <v>4389</v>
      </c>
    </row>
    <row r="74" spans="1:32" x14ac:dyDescent="0.2">
      <c r="A74" s="63" t="s">
        <v>3689</v>
      </c>
      <c r="B74" s="3" t="s">
        <v>3690</v>
      </c>
      <c r="C74" s="58">
        <v>0</v>
      </c>
      <c r="D74" s="58">
        <v>26.34</v>
      </c>
      <c r="E74" s="58">
        <v>0</v>
      </c>
      <c r="F74" s="58">
        <v>14.34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 t="s">
        <v>4002</v>
      </c>
      <c r="M74" s="58">
        <v>0</v>
      </c>
      <c r="N74" s="58" t="s">
        <v>3158</v>
      </c>
      <c r="O74" s="58">
        <v>10</v>
      </c>
      <c r="P74" s="58" t="s">
        <v>4002</v>
      </c>
      <c r="Q74" s="58" t="s">
        <v>4002</v>
      </c>
      <c r="R74" s="58">
        <v>0</v>
      </c>
      <c r="S74" s="58">
        <v>0</v>
      </c>
      <c r="T74" s="58" t="s">
        <v>4002</v>
      </c>
      <c r="U74" s="58" t="s">
        <v>4002</v>
      </c>
      <c r="V74" s="58" t="s">
        <v>4389</v>
      </c>
      <c r="W74" s="58" t="s">
        <v>4389</v>
      </c>
      <c r="X74" s="58" t="s">
        <v>4389</v>
      </c>
      <c r="Y74" s="58" t="s">
        <v>4389</v>
      </c>
      <c r="Z74" s="58" t="s">
        <v>4389</v>
      </c>
      <c r="AA74" s="58" t="s">
        <v>4389</v>
      </c>
      <c r="AB74" s="58" t="s">
        <v>4389</v>
      </c>
      <c r="AC74" s="58" t="s">
        <v>4389</v>
      </c>
      <c r="AD74" s="58" t="s">
        <v>4389</v>
      </c>
      <c r="AE74" s="58" t="s">
        <v>4389</v>
      </c>
      <c r="AF74" s="58" t="s">
        <v>4389</v>
      </c>
    </row>
    <row r="75" spans="1:32" x14ac:dyDescent="0.2">
      <c r="A75" s="63" t="s">
        <v>3691</v>
      </c>
      <c r="B75" s="3" t="s">
        <v>3692</v>
      </c>
      <c r="C75" s="58">
        <v>0</v>
      </c>
      <c r="D75" s="58">
        <v>26.34</v>
      </c>
      <c r="E75" s="58">
        <v>0</v>
      </c>
      <c r="F75" s="58">
        <v>14.34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 t="s">
        <v>4002</v>
      </c>
      <c r="M75" s="58">
        <v>0</v>
      </c>
      <c r="N75" s="58" t="s">
        <v>3158</v>
      </c>
      <c r="O75" s="58">
        <v>10</v>
      </c>
      <c r="P75" s="58" t="s">
        <v>4002</v>
      </c>
      <c r="Q75" s="58" t="s">
        <v>4002</v>
      </c>
      <c r="R75" s="58">
        <v>0</v>
      </c>
      <c r="S75" s="58">
        <v>0</v>
      </c>
      <c r="T75" s="58" t="s">
        <v>4002</v>
      </c>
      <c r="U75" s="58" t="s">
        <v>4002</v>
      </c>
      <c r="V75" s="58" t="s">
        <v>4389</v>
      </c>
      <c r="W75" s="58" t="s">
        <v>4389</v>
      </c>
      <c r="X75" s="58" t="s">
        <v>4389</v>
      </c>
      <c r="Y75" s="58" t="s">
        <v>4389</v>
      </c>
      <c r="Z75" s="58" t="s">
        <v>4389</v>
      </c>
      <c r="AA75" s="58" t="s">
        <v>4389</v>
      </c>
      <c r="AB75" s="58" t="s">
        <v>4389</v>
      </c>
      <c r="AC75" s="58" t="s">
        <v>4389</v>
      </c>
      <c r="AD75" s="58" t="s">
        <v>4389</v>
      </c>
      <c r="AE75" s="58" t="s">
        <v>4389</v>
      </c>
      <c r="AF75" s="58" t="s">
        <v>4389</v>
      </c>
    </row>
    <row r="76" spans="1:32" x14ac:dyDescent="0.2">
      <c r="A76" s="63" t="s">
        <v>3693</v>
      </c>
      <c r="B76" s="3" t="s">
        <v>3694</v>
      </c>
      <c r="C76" s="58">
        <v>0</v>
      </c>
      <c r="D76" s="58">
        <v>32.340000000000003</v>
      </c>
      <c r="E76" s="58">
        <v>0</v>
      </c>
      <c r="F76" s="58">
        <v>14.34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 t="s">
        <v>4002</v>
      </c>
      <c r="M76" s="58">
        <v>0</v>
      </c>
      <c r="N76" s="58" t="s">
        <v>3158</v>
      </c>
      <c r="O76" s="58">
        <v>10</v>
      </c>
      <c r="P76" s="58" t="s">
        <v>4002</v>
      </c>
      <c r="Q76" s="58" t="s">
        <v>4002</v>
      </c>
      <c r="R76" s="58">
        <v>0</v>
      </c>
      <c r="S76" s="58">
        <v>0</v>
      </c>
      <c r="T76" s="58" t="s">
        <v>4002</v>
      </c>
      <c r="U76" s="58" t="s">
        <v>4002</v>
      </c>
      <c r="V76" s="58" t="s">
        <v>4389</v>
      </c>
      <c r="W76" s="58" t="s">
        <v>4389</v>
      </c>
      <c r="X76" s="58" t="s">
        <v>4389</v>
      </c>
      <c r="Y76" s="58" t="s">
        <v>4389</v>
      </c>
      <c r="Z76" s="58" t="s">
        <v>4389</v>
      </c>
      <c r="AA76" s="58" t="s">
        <v>4389</v>
      </c>
      <c r="AB76" s="58" t="s">
        <v>4389</v>
      </c>
      <c r="AC76" s="58" t="s">
        <v>4389</v>
      </c>
      <c r="AD76" s="58" t="s">
        <v>4389</v>
      </c>
      <c r="AE76" s="58" t="s">
        <v>4389</v>
      </c>
      <c r="AF76" s="58" t="s">
        <v>4389</v>
      </c>
    </row>
    <row r="77" spans="1:32" x14ac:dyDescent="0.2">
      <c r="A77" s="63" t="s">
        <v>3695</v>
      </c>
      <c r="B77" s="3" t="s">
        <v>3696</v>
      </c>
      <c r="C77" s="58">
        <v>0</v>
      </c>
      <c r="D77" s="58">
        <v>32.340000000000003</v>
      </c>
      <c r="E77" s="58">
        <v>0</v>
      </c>
      <c r="F77" s="58">
        <v>14.34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 t="s">
        <v>4002</v>
      </c>
      <c r="M77" s="58">
        <v>0</v>
      </c>
      <c r="N77" s="58" t="s">
        <v>3158</v>
      </c>
      <c r="O77" s="58">
        <v>10</v>
      </c>
      <c r="P77" s="58" t="s">
        <v>4002</v>
      </c>
      <c r="Q77" s="58" t="s">
        <v>4002</v>
      </c>
      <c r="R77" s="58">
        <v>0</v>
      </c>
      <c r="S77" s="58">
        <v>0</v>
      </c>
      <c r="T77" s="58" t="s">
        <v>4002</v>
      </c>
      <c r="U77" s="58" t="s">
        <v>4002</v>
      </c>
      <c r="V77" s="58" t="s">
        <v>4389</v>
      </c>
      <c r="W77" s="58" t="s">
        <v>4389</v>
      </c>
      <c r="X77" s="58" t="s">
        <v>4389</v>
      </c>
      <c r="Y77" s="58" t="s">
        <v>4389</v>
      </c>
      <c r="Z77" s="58" t="s">
        <v>4389</v>
      </c>
      <c r="AA77" s="58" t="s">
        <v>4389</v>
      </c>
      <c r="AB77" s="58" t="s">
        <v>4389</v>
      </c>
      <c r="AC77" s="58" t="s">
        <v>4389</v>
      </c>
      <c r="AD77" s="58" t="s">
        <v>4389</v>
      </c>
      <c r="AE77" s="58" t="s">
        <v>4389</v>
      </c>
      <c r="AF77" s="58" t="s">
        <v>4389</v>
      </c>
    </row>
    <row r="78" spans="1:32" x14ac:dyDescent="0.2">
      <c r="A78" s="63" t="s">
        <v>3697</v>
      </c>
      <c r="B78" s="3" t="s">
        <v>3698</v>
      </c>
      <c r="C78" s="58">
        <v>0</v>
      </c>
      <c r="D78" s="58">
        <v>32.340000000000003</v>
      </c>
      <c r="E78" s="58">
        <v>0</v>
      </c>
      <c r="F78" s="58">
        <v>14.34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 t="s">
        <v>4002</v>
      </c>
      <c r="M78" s="58">
        <v>0</v>
      </c>
      <c r="N78" s="58" t="s">
        <v>3158</v>
      </c>
      <c r="O78" s="58">
        <v>10</v>
      </c>
      <c r="P78" s="58" t="s">
        <v>4002</v>
      </c>
      <c r="Q78" s="58" t="s">
        <v>4002</v>
      </c>
      <c r="R78" s="58">
        <v>0</v>
      </c>
      <c r="S78" s="58">
        <v>0</v>
      </c>
      <c r="T78" s="58" t="s">
        <v>4002</v>
      </c>
      <c r="U78" s="58" t="s">
        <v>4002</v>
      </c>
      <c r="V78" s="58" t="s">
        <v>4389</v>
      </c>
      <c r="W78" s="58" t="s">
        <v>4389</v>
      </c>
      <c r="X78" s="58" t="s">
        <v>4389</v>
      </c>
      <c r="Y78" s="58" t="s">
        <v>4389</v>
      </c>
      <c r="Z78" s="58" t="s">
        <v>4389</v>
      </c>
      <c r="AA78" s="58" t="s">
        <v>4389</v>
      </c>
      <c r="AB78" s="58" t="s">
        <v>4389</v>
      </c>
      <c r="AC78" s="58" t="s">
        <v>4389</v>
      </c>
      <c r="AD78" s="58" t="s">
        <v>4389</v>
      </c>
      <c r="AE78" s="58" t="s">
        <v>4389</v>
      </c>
      <c r="AF78" s="58" t="s">
        <v>4389</v>
      </c>
    </row>
    <row r="79" spans="1:32" x14ac:dyDescent="0.2">
      <c r="A79" s="63" t="s">
        <v>3699</v>
      </c>
      <c r="B79" s="3" t="s">
        <v>3700</v>
      </c>
      <c r="C79" s="58">
        <v>0</v>
      </c>
      <c r="D79" s="58">
        <v>32.340000000000003</v>
      </c>
      <c r="E79" s="58">
        <v>0</v>
      </c>
      <c r="F79" s="58">
        <v>14.34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 t="s">
        <v>4002</v>
      </c>
      <c r="M79" s="58">
        <v>0</v>
      </c>
      <c r="N79" s="58" t="s">
        <v>3158</v>
      </c>
      <c r="O79" s="58">
        <v>10</v>
      </c>
      <c r="P79" s="58" t="s">
        <v>4002</v>
      </c>
      <c r="Q79" s="58" t="s">
        <v>4002</v>
      </c>
      <c r="R79" s="58">
        <v>0</v>
      </c>
      <c r="S79" s="58">
        <v>0</v>
      </c>
      <c r="T79" s="58" t="s">
        <v>4002</v>
      </c>
      <c r="U79" s="58" t="s">
        <v>4002</v>
      </c>
      <c r="V79" s="58" t="s">
        <v>4389</v>
      </c>
      <c r="W79" s="58" t="s">
        <v>4389</v>
      </c>
      <c r="X79" s="58" t="s">
        <v>4389</v>
      </c>
      <c r="Y79" s="58" t="s">
        <v>4389</v>
      </c>
      <c r="Z79" s="58" t="s">
        <v>4389</v>
      </c>
      <c r="AA79" s="58" t="s">
        <v>4389</v>
      </c>
      <c r="AB79" s="58" t="s">
        <v>4389</v>
      </c>
      <c r="AC79" s="58" t="s">
        <v>4389</v>
      </c>
      <c r="AD79" s="58" t="s">
        <v>4389</v>
      </c>
      <c r="AE79" s="58" t="s">
        <v>4389</v>
      </c>
      <c r="AF79" s="58" t="s">
        <v>4389</v>
      </c>
    </row>
    <row r="80" spans="1:32" x14ac:dyDescent="0.2">
      <c r="A80" s="64" t="s">
        <v>4959</v>
      </c>
      <c r="B80" s="65" t="s">
        <v>4960</v>
      </c>
      <c r="C80" s="58">
        <v>0</v>
      </c>
      <c r="D80" s="58">
        <v>32.340000000000003</v>
      </c>
      <c r="E80" s="58">
        <v>0</v>
      </c>
      <c r="F80" s="58">
        <v>14.34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 t="s">
        <v>4002</v>
      </c>
      <c r="M80" s="58">
        <v>0</v>
      </c>
      <c r="N80" s="58" t="s">
        <v>3158</v>
      </c>
      <c r="O80" s="58">
        <v>10</v>
      </c>
      <c r="P80" s="58" t="s">
        <v>4002</v>
      </c>
      <c r="Q80" s="58" t="s">
        <v>4002</v>
      </c>
      <c r="R80" s="58">
        <v>0</v>
      </c>
      <c r="S80" s="58">
        <v>0</v>
      </c>
      <c r="T80" s="58" t="s">
        <v>4002</v>
      </c>
      <c r="U80" s="58" t="s">
        <v>4002</v>
      </c>
      <c r="V80" s="58" t="s">
        <v>4389</v>
      </c>
      <c r="W80" s="58" t="s">
        <v>4389</v>
      </c>
      <c r="X80" s="58" t="s">
        <v>4389</v>
      </c>
      <c r="Y80" s="58" t="s">
        <v>4389</v>
      </c>
      <c r="Z80" s="58" t="s">
        <v>4389</v>
      </c>
      <c r="AA80" s="58" t="s">
        <v>4389</v>
      </c>
      <c r="AB80" s="58" t="s">
        <v>4389</v>
      </c>
      <c r="AC80" s="58" t="s">
        <v>4389</v>
      </c>
      <c r="AD80" s="58" t="s">
        <v>4389</v>
      </c>
      <c r="AE80" s="58" t="s">
        <v>4389</v>
      </c>
      <c r="AF80" s="58" t="s">
        <v>4389</v>
      </c>
    </row>
    <row r="81" spans="1:32" x14ac:dyDescent="0.2">
      <c r="A81" s="64" t="s">
        <v>4961</v>
      </c>
      <c r="B81" s="65" t="s">
        <v>4962</v>
      </c>
      <c r="C81" s="58">
        <v>0</v>
      </c>
      <c r="D81" s="58">
        <v>32.340000000000003</v>
      </c>
      <c r="E81" s="58">
        <v>0</v>
      </c>
      <c r="F81" s="58">
        <v>14.34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 t="s">
        <v>4002</v>
      </c>
      <c r="M81" s="58">
        <v>0</v>
      </c>
      <c r="N81" s="58" t="s">
        <v>3158</v>
      </c>
      <c r="O81" s="58">
        <v>10</v>
      </c>
      <c r="P81" s="58" t="s">
        <v>4002</v>
      </c>
      <c r="Q81" s="58" t="s">
        <v>4002</v>
      </c>
      <c r="R81" s="58">
        <v>0</v>
      </c>
      <c r="S81" s="58">
        <v>0</v>
      </c>
      <c r="T81" s="58" t="s">
        <v>4002</v>
      </c>
      <c r="U81" s="58" t="s">
        <v>4002</v>
      </c>
      <c r="V81" s="58" t="s">
        <v>4389</v>
      </c>
      <c r="W81" s="58" t="s">
        <v>4389</v>
      </c>
      <c r="X81" s="58" t="s">
        <v>4389</v>
      </c>
      <c r="Y81" s="58" t="s">
        <v>4389</v>
      </c>
      <c r="Z81" s="58" t="s">
        <v>4389</v>
      </c>
      <c r="AA81" s="58" t="s">
        <v>4389</v>
      </c>
      <c r="AB81" s="58" t="s">
        <v>4389</v>
      </c>
      <c r="AC81" s="58" t="s">
        <v>4389</v>
      </c>
      <c r="AD81" s="58" t="s">
        <v>4389</v>
      </c>
      <c r="AE81" s="58" t="s">
        <v>4389</v>
      </c>
      <c r="AF81" s="58" t="s">
        <v>4389</v>
      </c>
    </row>
    <row r="82" spans="1:32" x14ac:dyDescent="0.2">
      <c r="A82" s="64" t="s">
        <v>4963</v>
      </c>
      <c r="B82" s="65" t="s">
        <v>4964</v>
      </c>
      <c r="C82" s="58">
        <v>0</v>
      </c>
      <c r="D82" s="58">
        <v>32.340000000000003</v>
      </c>
      <c r="E82" s="58">
        <v>0</v>
      </c>
      <c r="F82" s="58">
        <v>14.34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 t="s">
        <v>4002</v>
      </c>
      <c r="M82" s="58">
        <v>0</v>
      </c>
      <c r="N82" s="58" t="s">
        <v>3158</v>
      </c>
      <c r="O82" s="58">
        <v>10</v>
      </c>
      <c r="P82" s="58" t="s">
        <v>4002</v>
      </c>
      <c r="Q82" s="58" t="s">
        <v>4002</v>
      </c>
      <c r="R82" s="58">
        <v>0</v>
      </c>
      <c r="S82" s="58">
        <v>0</v>
      </c>
      <c r="T82" s="58" t="s">
        <v>4002</v>
      </c>
      <c r="U82" s="58" t="s">
        <v>4002</v>
      </c>
      <c r="V82" s="58" t="s">
        <v>4389</v>
      </c>
      <c r="W82" s="58" t="s">
        <v>4389</v>
      </c>
      <c r="X82" s="58" t="s">
        <v>4389</v>
      </c>
      <c r="Y82" s="58" t="s">
        <v>4389</v>
      </c>
      <c r="Z82" s="58" t="s">
        <v>4389</v>
      </c>
      <c r="AA82" s="58" t="s">
        <v>4389</v>
      </c>
      <c r="AB82" s="58" t="s">
        <v>4389</v>
      </c>
      <c r="AC82" s="58" t="s">
        <v>4389</v>
      </c>
      <c r="AD82" s="58" t="s">
        <v>4389</v>
      </c>
      <c r="AE82" s="58" t="s">
        <v>4389</v>
      </c>
      <c r="AF82" s="58" t="s">
        <v>4389</v>
      </c>
    </row>
    <row r="83" spans="1:32" x14ac:dyDescent="0.2">
      <c r="A83" s="64" t="s">
        <v>4965</v>
      </c>
      <c r="B83" s="65" t="s">
        <v>4966</v>
      </c>
      <c r="C83" s="58">
        <v>0</v>
      </c>
      <c r="D83" s="58">
        <v>32.340000000000003</v>
      </c>
      <c r="E83" s="58">
        <v>0</v>
      </c>
      <c r="F83" s="58">
        <v>14.34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 t="s">
        <v>4002</v>
      </c>
      <c r="M83" s="58">
        <v>0</v>
      </c>
      <c r="N83" s="58" t="s">
        <v>3158</v>
      </c>
      <c r="O83" s="58">
        <v>10</v>
      </c>
      <c r="P83" s="58" t="s">
        <v>4002</v>
      </c>
      <c r="Q83" s="58" t="s">
        <v>4002</v>
      </c>
      <c r="R83" s="58">
        <v>0</v>
      </c>
      <c r="S83" s="58">
        <v>0</v>
      </c>
      <c r="T83" s="58" t="s">
        <v>4002</v>
      </c>
      <c r="U83" s="58" t="s">
        <v>4002</v>
      </c>
      <c r="V83" s="58" t="s">
        <v>4389</v>
      </c>
      <c r="W83" s="58" t="s">
        <v>4389</v>
      </c>
      <c r="X83" s="58" t="s">
        <v>4389</v>
      </c>
      <c r="Y83" s="58" t="s">
        <v>4389</v>
      </c>
      <c r="Z83" s="58" t="s">
        <v>4389</v>
      </c>
      <c r="AA83" s="58" t="s">
        <v>4389</v>
      </c>
      <c r="AB83" s="58" t="s">
        <v>4389</v>
      </c>
      <c r="AC83" s="58" t="s">
        <v>4389</v>
      </c>
      <c r="AD83" s="58" t="s">
        <v>4389</v>
      </c>
      <c r="AE83" s="58" t="s">
        <v>4389</v>
      </c>
      <c r="AF83" s="58" t="s">
        <v>4389</v>
      </c>
    </row>
    <row r="84" spans="1:32" x14ac:dyDescent="0.2">
      <c r="A84" s="63" t="s">
        <v>3701</v>
      </c>
      <c r="B84" s="3" t="s">
        <v>3702</v>
      </c>
      <c r="C84" s="58">
        <v>0</v>
      </c>
      <c r="D84" s="58">
        <v>38.340000000000003</v>
      </c>
      <c r="E84" s="58">
        <v>0</v>
      </c>
      <c r="F84" s="58">
        <v>14.34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 t="s">
        <v>4002</v>
      </c>
      <c r="M84" s="58">
        <v>0</v>
      </c>
      <c r="N84" s="58" t="s">
        <v>3158</v>
      </c>
      <c r="O84" s="58">
        <v>10</v>
      </c>
      <c r="P84" s="58" t="s">
        <v>4002</v>
      </c>
      <c r="Q84" s="58" t="s">
        <v>4002</v>
      </c>
      <c r="R84" s="58">
        <v>0</v>
      </c>
      <c r="S84" s="58">
        <v>0</v>
      </c>
      <c r="T84" s="58" t="s">
        <v>4002</v>
      </c>
      <c r="U84" s="58" t="s">
        <v>4002</v>
      </c>
      <c r="V84" s="58" t="s">
        <v>4389</v>
      </c>
      <c r="W84" s="58" t="s">
        <v>4389</v>
      </c>
      <c r="X84" s="58" t="s">
        <v>4389</v>
      </c>
      <c r="Y84" s="58" t="s">
        <v>4389</v>
      </c>
      <c r="Z84" s="58" t="s">
        <v>4389</v>
      </c>
      <c r="AA84" s="58" t="s">
        <v>4389</v>
      </c>
      <c r="AB84" s="58" t="s">
        <v>4389</v>
      </c>
      <c r="AC84" s="58" t="s">
        <v>4389</v>
      </c>
      <c r="AD84" s="58" t="s">
        <v>4389</v>
      </c>
      <c r="AE84" s="58" t="s">
        <v>4389</v>
      </c>
      <c r="AF84" s="58" t="s">
        <v>4389</v>
      </c>
    </row>
    <row r="85" spans="1:32" x14ac:dyDescent="0.2">
      <c r="A85" s="63" t="s">
        <v>3703</v>
      </c>
      <c r="B85" s="3" t="s">
        <v>3704</v>
      </c>
      <c r="C85" s="58">
        <v>0</v>
      </c>
      <c r="D85" s="58">
        <v>38.340000000000003</v>
      </c>
      <c r="E85" s="58">
        <v>0</v>
      </c>
      <c r="F85" s="58">
        <v>14.34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 t="s">
        <v>4002</v>
      </c>
      <c r="M85" s="58">
        <v>0</v>
      </c>
      <c r="N85" s="58" t="s">
        <v>3158</v>
      </c>
      <c r="O85" s="58">
        <v>10</v>
      </c>
      <c r="P85" s="58" t="s">
        <v>4002</v>
      </c>
      <c r="Q85" s="58" t="s">
        <v>4002</v>
      </c>
      <c r="R85" s="58">
        <v>0</v>
      </c>
      <c r="S85" s="58">
        <v>0</v>
      </c>
      <c r="T85" s="58" t="s">
        <v>4002</v>
      </c>
      <c r="U85" s="58" t="s">
        <v>4002</v>
      </c>
      <c r="V85" s="58" t="s">
        <v>4389</v>
      </c>
      <c r="W85" s="58" t="s">
        <v>4389</v>
      </c>
      <c r="X85" s="58" t="s">
        <v>4389</v>
      </c>
      <c r="Y85" s="58" t="s">
        <v>4389</v>
      </c>
      <c r="Z85" s="58" t="s">
        <v>4389</v>
      </c>
      <c r="AA85" s="58" t="s">
        <v>4389</v>
      </c>
      <c r="AB85" s="58" t="s">
        <v>4389</v>
      </c>
      <c r="AC85" s="58" t="s">
        <v>4389</v>
      </c>
      <c r="AD85" s="58" t="s">
        <v>4389</v>
      </c>
      <c r="AE85" s="58" t="s">
        <v>4389</v>
      </c>
      <c r="AF85" s="58" t="s">
        <v>4389</v>
      </c>
    </row>
    <row r="86" spans="1:32" x14ac:dyDescent="0.2">
      <c r="A86" s="63" t="s">
        <v>3705</v>
      </c>
      <c r="B86" s="3" t="s">
        <v>3706</v>
      </c>
      <c r="C86" s="58">
        <v>0</v>
      </c>
      <c r="D86" s="58">
        <v>38.340000000000003</v>
      </c>
      <c r="E86" s="58">
        <v>0</v>
      </c>
      <c r="F86" s="58">
        <v>14.34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 t="s">
        <v>4002</v>
      </c>
      <c r="M86" s="58">
        <v>0</v>
      </c>
      <c r="N86" s="58" t="s">
        <v>3158</v>
      </c>
      <c r="O86" s="58">
        <v>10</v>
      </c>
      <c r="P86" s="58" t="s">
        <v>4002</v>
      </c>
      <c r="Q86" s="58" t="s">
        <v>4002</v>
      </c>
      <c r="R86" s="58">
        <v>0</v>
      </c>
      <c r="S86" s="58">
        <v>0</v>
      </c>
      <c r="T86" s="58" t="s">
        <v>4002</v>
      </c>
      <c r="U86" s="58" t="s">
        <v>4002</v>
      </c>
      <c r="V86" s="58" t="s">
        <v>4389</v>
      </c>
      <c r="W86" s="58" t="s">
        <v>4389</v>
      </c>
      <c r="X86" s="58" t="s">
        <v>4389</v>
      </c>
      <c r="Y86" s="58" t="s">
        <v>4389</v>
      </c>
      <c r="Z86" s="58" t="s">
        <v>4389</v>
      </c>
      <c r="AA86" s="58" t="s">
        <v>4389</v>
      </c>
      <c r="AB86" s="58" t="s">
        <v>4389</v>
      </c>
      <c r="AC86" s="58" t="s">
        <v>4389</v>
      </c>
      <c r="AD86" s="58" t="s">
        <v>4389</v>
      </c>
      <c r="AE86" s="58" t="s">
        <v>4389</v>
      </c>
      <c r="AF86" s="58" t="s">
        <v>4389</v>
      </c>
    </row>
    <row r="87" spans="1:32" x14ac:dyDescent="0.2">
      <c r="A87" s="63" t="s">
        <v>3707</v>
      </c>
      <c r="B87" s="3" t="s">
        <v>3708</v>
      </c>
      <c r="C87" s="58">
        <v>0</v>
      </c>
      <c r="D87" s="58">
        <v>38.340000000000003</v>
      </c>
      <c r="E87" s="58">
        <v>0</v>
      </c>
      <c r="F87" s="58">
        <v>14.34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 t="s">
        <v>4002</v>
      </c>
      <c r="M87" s="58">
        <v>0</v>
      </c>
      <c r="N87" s="58" t="s">
        <v>3158</v>
      </c>
      <c r="O87" s="58">
        <v>10</v>
      </c>
      <c r="P87" s="58" t="s">
        <v>4002</v>
      </c>
      <c r="Q87" s="58" t="s">
        <v>4002</v>
      </c>
      <c r="R87" s="58">
        <v>0</v>
      </c>
      <c r="S87" s="58">
        <v>0</v>
      </c>
      <c r="T87" s="58" t="s">
        <v>4002</v>
      </c>
      <c r="U87" s="58" t="s">
        <v>4002</v>
      </c>
      <c r="V87" s="58" t="s">
        <v>4389</v>
      </c>
      <c r="W87" s="58" t="s">
        <v>4389</v>
      </c>
      <c r="X87" s="58" t="s">
        <v>4389</v>
      </c>
      <c r="Y87" s="58" t="s">
        <v>4389</v>
      </c>
      <c r="Z87" s="58" t="s">
        <v>4389</v>
      </c>
      <c r="AA87" s="58" t="s">
        <v>4389</v>
      </c>
      <c r="AB87" s="58" t="s">
        <v>4389</v>
      </c>
      <c r="AC87" s="58" t="s">
        <v>4389</v>
      </c>
      <c r="AD87" s="58" t="s">
        <v>4389</v>
      </c>
      <c r="AE87" s="58" t="s">
        <v>4389</v>
      </c>
      <c r="AF87" s="58" t="s">
        <v>4389</v>
      </c>
    </row>
    <row r="88" spans="1:32" x14ac:dyDescent="0.2">
      <c r="A88" s="63" t="s">
        <v>3709</v>
      </c>
      <c r="B88" s="3" t="s">
        <v>3710</v>
      </c>
      <c r="C88" s="58">
        <v>0</v>
      </c>
      <c r="D88" s="58">
        <v>26.34</v>
      </c>
      <c r="E88" s="58">
        <v>0</v>
      </c>
      <c r="F88" s="58">
        <v>17.34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 t="s">
        <v>4002</v>
      </c>
      <c r="M88" s="58">
        <v>0</v>
      </c>
      <c r="N88" s="58" t="s">
        <v>3158</v>
      </c>
      <c r="O88" s="58">
        <v>10</v>
      </c>
      <c r="P88" s="58" t="s">
        <v>4002</v>
      </c>
      <c r="Q88" s="58" t="s">
        <v>4002</v>
      </c>
      <c r="R88" s="58">
        <v>0</v>
      </c>
      <c r="S88" s="58">
        <v>0</v>
      </c>
      <c r="T88" s="58" t="s">
        <v>4002</v>
      </c>
      <c r="U88" s="58" t="s">
        <v>4002</v>
      </c>
      <c r="V88" s="58" t="s">
        <v>4389</v>
      </c>
      <c r="W88" s="58" t="s">
        <v>4389</v>
      </c>
      <c r="X88" s="58" t="s">
        <v>4389</v>
      </c>
      <c r="Y88" s="58" t="s">
        <v>4389</v>
      </c>
      <c r="Z88" s="58" t="s">
        <v>4389</v>
      </c>
      <c r="AA88" s="58" t="s">
        <v>4389</v>
      </c>
      <c r="AB88" s="58" t="s">
        <v>4389</v>
      </c>
      <c r="AC88" s="58" t="s">
        <v>4389</v>
      </c>
      <c r="AD88" s="58" t="s">
        <v>4389</v>
      </c>
      <c r="AE88" s="58" t="s">
        <v>4389</v>
      </c>
      <c r="AF88" s="58" t="s">
        <v>4389</v>
      </c>
    </row>
    <row r="89" spans="1:32" x14ac:dyDescent="0.2">
      <c r="A89" s="63" t="s">
        <v>3711</v>
      </c>
      <c r="B89" s="3" t="s">
        <v>3712</v>
      </c>
      <c r="C89" s="58">
        <v>0</v>
      </c>
      <c r="D89" s="58">
        <v>26.34</v>
      </c>
      <c r="E89" s="58">
        <v>0</v>
      </c>
      <c r="F89" s="58">
        <v>17.34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 t="s">
        <v>4002</v>
      </c>
      <c r="M89" s="58">
        <v>0</v>
      </c>
      <c r="N89" s="58" t="s">
        <v>3158</v>
      </c>
      <c r="O89" s="58">
        <v>10</v>
      </c>
      <c r="P89" s="58" t="s">
        <v>4002</v>
      </c>
      <c r="Q89" s="58" t="s">
        <v>4002</v>
      </c>
      <c r="R89" s="58">
        <v>0</v>
      </c>
      <c r="S89" s="58">
        <v>0</v>
      </c>
      <c r="T89" s="58" t="s">
        <v>4002</v>
      </c>
      <c r="U89" s="58" t="s">
        <v>4002</v>
      </c>
      <c r="V89" s="58" t="s">
        <v>4389</v>
      </c>
      <c r="W89" s="58" t="s">
        <v>4389</v>
      </c>
      <c r="X89" s="58" t="s">
        <v>4389</v>
      </c>
      <c r="Y89" s="58" t="s">
        <v>4389</v>
      </c>
      <c r="Z89" s="58" t="s">
        <v>4389</v>
      </c>
      <c r="AA89" s="58" t="s">
        <v>4389</v>
      </c>
      <c r="AB89" s="58" t="s">
        <v>4389</v>
      </c>
      <c r="AC89" s="58" t="s">
        <v>4389</v>
      </c>
      <c r="AD89" s="58" t="s">
        <v>4389</v>
      </c>
      <c r="AE89" s="58" t="s">
        <v>4389</v>
      </c>
      <c r="AF89" s="58" t="s">
        <v>4389</v>
      </c>
    </row>
    <row r="90" spans="1:32" x14ac:dyDescent="0.2">
      <c r="A90" s="63" t="s">
        <v>3713</v>
      </c>
      <c r="B90" s="3" t="s">
        <v>3714</v>
      </c>
      <c r="C90" s="58">
        <v>0</v>
      </c>
      <c r="D90" s="58">
        <v>26.34</v>
      </c>
      <c r="E90" s="58">
        <v>0</v>
      </c>
      <c r="F90" s="58">
        <v>17.34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 t="s">
        <v>4002</v>
      </c>
      <c r="M90" s="58">
        <v>0</v>
      </c>
      <c r="N90" s="58" t="s">
        <v>3158</v>
      </c>
      <c r="O90" s="58">
        <v>10</v>
      </c>
      <c r="P90" s="58" t="s">
        <v>4002</v>
      </c>
      <c r="Q90" s="58" t="s">
        <v>4002</v>
      </c>
      <c r="R90" s="58">
        <v>0</v>
      </c>
      <c r="S90" s="58">
        <v>0</v>
      </c>
      <c r="T90" s="58" t="s">
        <v>4002</v>
      </c>
      <c r="U90" s="58" t="s">
        <v>4002</v>
      </c>
      <c r="V90" s="58" t="s">
        <v>4389</v>
      </c>
      <c r="W90" s="58" t="s">
        <v>4389</v>
      </c>
      <c r="X90" s="58" t="s">
        <v>4389</v>
      </c>
      <c r="Y90" s="58" t="s">
        <v>4389</v>
      </c>
      <c r="Z90" s="58" t="s">
        <v>4389</v>
      </c>
      <c r="AA90" s="58" t="s">
        <v>4389</v>
      </c>
      <c r="AB90" s="58" t="s">
        <v>4389</v>
      </c>
      <c r="AC90" s="58" t="s">
        <v>4389</v>
      </c>
      <c r="AD90" s="58" t="s">
        <v>4389</v>
      </c>
      <c r="AE90" s="58" t="s">
        <v>4389</v>
      </c>
      <c r="AF90" s="58" t="s">
        <v>4389</v>
      </c>
    </row>
    <row r="91" spans="1:32" x14ac:dyDescent="0.2">
      <c r="A91" s="63" t="s">
        <v>3715</v>
      </c>
      <c r="B91" s="3" t="s">
        <v>3716</v>
      </c>
      <c r="C91" s="58">
        <v>0</v>
      </c>
      <c r="D91" s="58">
        <v>26.34</v>
      </c>
      <c r="E91" s="58">
        <v>0</v>
      </c>
      <c r="F91" s="58">
        <v>17.34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 t="s">
        <v>4002</v>
      </c>
      <c r="M91" s="58">
        <v>0</v>
      </c>
      <c r="N91" s="58" t="s">
        <v>3158</v>
      </c>
      <c r="O91" s="58">
        <v>10</v>
      </c>
      <c r="P91" s="58" t="s">
        <v>4002</v>
      </c>
      <c r="Q91" s="58" t="s">
        <v>4002</v>
      </c>
      <c r="R91" s="58">
        <v>0</v>
      </c>
      <c r="S91" s="58">
        <v>0</v>
      </c>
      <c r="T91" s="58" t="s">
        <v>4002</v>
      </c>
      <c r="U91" s="58" t="s">
        <v>4002</v>
      </c>
      <c r="V91" s="58" t="s">
        <v>4389</v>
      </c>
      <c r="W91" s="58" t="s">
        <v>4389</v>
      </c>
      <c r="X91" s="58" t="s">
        <v>4389</v>
      </c>
      <c r="Y91" s="58" t="s">
        <v>4389</v>
      </c>
      <c r="Z91" s="58" t="s">
        <v>4389</v>
      </c>
      <c r="AA91" s="58" t="s">
        <v>4389</v>
      </c>
      <c r="AB91" s="58" t="s">
        <v>4389</v>
      </c>
      <c r="AC91" s="58" t="s">
        <v>4389</v>
      </c>
      <c r="AD91" s="58" t="s">
        <v>4389</v>
      </c>
      <c r="AE91" s="58" t="s">
        <v>4389</v>
      </c>
      <c r="AF91" s="58" t="s">
        <v>4389</v>
      </c>
    </row>
    <row r="92" spans="1:32" x14ac:dyDescent="0.2">
      <c r="A92" s="63" t="s">
        <v>3717</v>
      </c>
      <c r="B92" s="3" t="s">
        <v>3718</v>
      </c>
      <c r="C92" s="58">
        <v>0</v>
      </c>
      <c r="D92" s="58">
        <v>32.340000000000003</v>
      </c>
      <c r="E92" s="58">
        <v>0</v>
      </c>
      <c r="F92" s="58">
        <v>17.34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 t="s">
        <v>4002</v>
      </c>
      <c r="M92" s="58">
        <v>0</v>
      </c>
      <c r="N92" s="58" t="s">
        <v>3158</v>
      </c>
      <c r="O92" s="58">
        <v>10</v>
      </c>
      <c r="P92" s="58" t="s">
        <v>4002</v>
      </c>
      <c r="Q92" s="58" t="s">
        <v>4002</v>
      </c>
      <c r="R92" s="58">
        <v>0</v>
      </c>
      <c r="S92" s="58">
        <v>0</v>
      </c>
      <c r="T92" s="58" t="s">
        <v>4002</v>
      </c>
      <c r="U92" s="58" t="s">
        <v>4002</v>
      </c>
      <c r="V92" s="58" t="s">
        <v>4389</v>
      </c>
      <c r="W92" s="58" t="s">
        <v>4389</v>
      </c>
      <c r="X92" s="58" t="s">
        <v>4389</v>
      </c>
      <c r="Y92" s="58" t="s">
        <v>4389</v>
      </c>
      <c r="Z92" s="58" t="s">
        <v>4389</v>
      </c>
      <c r="AA92" s="58" t="s">
        <v>4389</v>
      </c>
      <c r="AB92" s="58" t="s">
        <v>4389</v>
      </c>
      <c r="AC92" s="58" t="s">
        <v>4389</v>
      </c>
      <c r="AD92" s="58" t="s">
        <v>4389</v>
      </c>
      <c r="AE92" s="58" t="s">
        <v>4389</v>
      </c>
      <c r="AF92" s="58" t="s">
        <v>4389</v>
      </c>
    </row>
    <row r="93" spans="1:32" x14ac:dyDescent="0.2">
      <c r="A93" s="63" t="s">
        <v>3719</v>
      </c>
      <c r="B93" s="3" t="s">
        <v>3720</v>
      </c>
      <c r="C93" s="58">
        <v>0</v>
      </c>
      <c r="D93" s="58">
        <v>32.340000000000003</v>
      </c>
      <c r="E93" s="58">
        <v>0</v>
      </c>
      <c r="F93" s="58">
        <v>17.34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 t="s">
        <v>4002</v>
      </c>
      <c r="M93" s="58">
        <v>0</v>
      </c>
      <c r="N93" s="58" t="s">
        <v>3158</v>
      </c>
      <c r="O93" s="58">
        <v>10</v>
      </c>
      <c r="P93" s="58" t="s">
        <v>4002</v>
      </c>
      <c r="Q93" s="58" t="s">
        <v>4002</v>
      </c>
      <c r="R93" s="58">
        <v>0</v>
      </c>
      <c r="S93" s="58">
        <v>0</v>
      </c>
      <c r="T93" s="58" t="s">
        <v>4002</v>
      </c>
      <c r="U93" s="58" t="s">
        <v>4002</v>
      </c>
      <c r="V93" s="58" t="s">
        <v>4389</v>
      </c>
      <c r="W93" s="58" t="s">
        <v>4389</v>
      </c>
      <c r="X93" s="58" t="s">
        <v>4389</v>
      </c>
      <c r="Y93" s="58" t="s">
        <v>4389</v>
      </c>
      <c r="Z93" s="58" t="s">
        <v>4389</v>
      </c>
      <c r="AA93" s="58" t="s">
        <v>4389</v>
      </c>
      <c r="AB93" s="58" t="s">
        <v>4389</v>
      </c>
      <c r="AC93" s="58" t="s">
        <v>4389</v>
      </c>
      <c r="AD93" s="58" t="s">
        <v>4389</v>
      </c>
      <c r="AE93" s="58" t="s">
        <v>4389</v>
      </c>
      <c r="AF93" s="58" t="s">
        <v>4389</v>
      </c>
    </row>
    <row r="94" spans="1:32" x14ac:dyDescent="0.2">
      <c r="A94" s="63" t="s">
        <v>3721</v>
      </c>
      <c r="B94" s="3" t="s">
        <v>3722</v>
      </c>
      <c r="C94" s="58">
        <v>0</v>
      </c>
      <c r="D94" s="58">
        <v>32.340000000000003</v>
      </c>
      <c r="E94" s="58">
        <v>0</v>
      </c>
      <c r="F94" s="58">
        <v>17.34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 t="s">
        <v>4002</v>
      </c>
      <c r="M94" s="58">
        <v>0</v>
      </c>
      <c r="N94" s="58" t="s">
        <v>3158</v>
      </c>
      <c r="O94" s="58">
        <v>10</v>
      </c>
      <c r="P94" s="58" t="s">
        <v>4002</v>
      </c>
      <c r="Q94" s="58" t="s">
        <v>4002</v>
      </c>
      <c r="R94" s="58">
        <v>0</v>
      </c>
      <c r="S94" s="58">
        <v>0</v>
      </c>
      <c r="T94" s="58" t="s">
        <v>4002</v>
      </c>
      <c r="U94" s="58" t="s">
        <v>4002</v>
      </c>
      <c r="V94" s="58" t="s">
        <v>4389</v>
      </c>
      <c r="W94" s="58" t="s">
        <v>4389</v>
      </c>
      <c r="X94" s="58" t="s">
        <v>4389</v>
      </c>
      <c r="Y94" s="58" t="s">
        <v>4389</v>
      </c>
      <c r="Z94" s="58" t="s">
        <v>4389</v>
      </c>
      <c r="AA94" s="58" t="s">
        <v>4389</v>
      </c>
      <c r="AB94" s="58" t="s">
        <v>4389</v>
      </c>
      <c r="AC94" s="58" t="s">
        <v>4389</v>
      </c>
      <c r="AD94" s="58" t="s">
        <v>4389</v>
      </c>
      <c r="AE94" s="58" t="s">
        <v>4389</v>
      </c>
      <c r="AF94" s="58" t="s">
        <v>4389</v>
      </c>
    </row>
    <row r="95" spans="1:32" x14ac:dyDescent="0.2">
      <c r="A95" s="63" t="s">
        <v>3723</v>
      </c>
      <c r="B95" s="3" t="s">
        <v>3724</v>
      </c>
      <c r="C95" s="58">
        <v>0</v>
      </c>
      <c r="D95" s="58">
        <v>32.340000000000003</v>
      </c>
      <c r="E95" s="58">
        <v>0</v>
      </c>
      <c r="F95" s="58">
        <v>17.34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 t="s">
        <v>4002</v>
      </c>
      <c r="M95" s="58">
        <v>0</v>
      </c>
      <c r="N95" s="58" t="s">
        <v>3158</v>
      </c>
      <c r="O95" s="58">
        <v>10</v>
      </c>
      <c r="P95" s="58" t="s">
        <v>4002</v>
      </c>
      <c r="Q95" s="58" t="s">
        <v>4002</v>
      </c>
      <c r="R95" s="58">
        <v>0</v>
      </c>
      <c r="S95" s="58">
        <v>0</v>
      </c>
      <c r="T95" s="58" t="s">
        <v>4002</v>
      </c>
      <c r="U95" s="58" t="s">
        <v>4002</v>
      </c>
      <c r="V95" s="58" t="s">
        <v>4389</v>
      </c>
      <c r="W95" s="58" t="s">
        <v>4389</v>
      </c>
      <c r="X95" s="58" t="s">
        <v>4389</v>
      </c>
      <c r="Y95" s="58" t="s">
        <v>4389</v>
      </c>
      <c r="Z95" s="58" t="s">
        <v>4389</v>
      </c>
      <c r="AA95" s="58" t="s">
        <v>4389</v>
      </c>
      <c r="AB95" s="58" t="s">
        <v>4389</v>
      </c>
      <c r="AC95" s="58" t="s">
        <v>4389</v>
      </c>
      <c r="AD95" s="58" t="s">
        <v>4389</v>
      </c>
      <c r="AE95" s="58" t="s">
        <v>4389</v>
      </c>
      <c r="AF95" s="58" t="s">
        <v>4389</v>
      </c>
    </row>
    <row r="96" spans="1:32" x14ac:dyDescent="0.2">
      <c r="A96" s="64" t="s">
        <v>4967</v>
      </c>
      <c r="B96" s="65" t="s">
        <v>4968</v>
      </c>
      <c r="C96" s="58">
        <v>0</v>
      </c>
      <c r="D96" s="58">
        <v>32.340000000000003</v>
      </c>
      <c r="E96" s="58">
        <v>0</v>
      </c>
      <c r="F96" s="58">
        <v>17.34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 t="s">
        <v>4002</v>
      </c>
      <c r="M96" s="58">
        <v>0</v>
      </c>
      <c r="N96" s="58" t="s">
        <v>3158</v>
      </c>
      <c r="O96" s="58">
        <v>10</v>
      </c>
      <c r="P96" s="58" t="s">
        <v>4002</v>
      </c>
      <c r="Q96" s="58" t="s">
        <v>4002</v>
      </c>
      <c r="R96" s="58">
        <v>0</v>
      </c>
      <c r="S96" s="58">
        <v>0</v>
      </c>
      <c r="T96" s="58" t="s">
        <v>4002</v>
      </c>
      <c r="U96" s="58" t="s">
        <v>4002</v>
      </c>
      <c r="V96" s="58" t="s">
        <v>4389</v>
      </c>
      <c r="W96" s="58" t="s">
        <v>4389</v>
      </c>
      <c r="X96" s="58" t="s">
        <v>4389</v>
      </c>
      <c r="Y96" s="58" t="s">
        <v>4389</v>
      </c>
      <c r="Z96" s="58" t="s">
        <v>4389</v>
      </c>
      <c r="AA96" s="58" t="s">
        <v>4389</v>
      </c>
      <c r="AB96" s="58" t="s">
        <v>4389</v>
      </c>
      <c r="AC96" s="58" t="s">
        <v>4389</v>
      </c>
      <c r="AD96" s="58" t="s">
        <v>4389</v>
      </c>
      <c r="AE96" s="58" t="s">
        <v>4389</v>
      </c>
      <c r="AF96" s="58" t="s">
        <v>4389</v>
      </c>
    </row>
    <row r="97" spans="1:32" x14ac:dyDescent="0.2">
      <c r="A97" s="64" t="s">
        <v>4969</v>
      </c>
      <c r="B97" s="65" t="s">
        <v>4970</v>
      </c>
      <c r="C97" s="58">
        <v>0</v>
      </c>
      <c r="D97" s="58">
        <v>32.340000000000003</v>
      </c>
      <c r="E97" s="58">
        <v>0</v>
      </c>
      <c r="F97" s="58">
        <v>17.34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 t="s">
        <v>4002</v>
      </c>
      <c r="M97" s="58">
        <v>0</v>
      </c>
      <c r="N97" s="58" t="s">
        <v>3158</v>
      </c>
      <c r="O97" s="58">
        <v>10</v>
      </c>
      <c r="P97" s="58" t="s">
        <v>4002</v>
      </c>
      <c r="Q97" s="58" t="s">
        <v>4002</v>
      </c>
      <c r="R97" s="58">
        <v>0</v>
      </c>
      <c r="S97" s="58">
        <v>0</v>
      </c>
      <c r="T97" s="58" t="s">
        <v>4002</v>
      </c>
      <c r="U97" s="58" t="s">
        <v>4002</v>
      </c>
      <c r="V97" s="58" t="s">
        <v>4389</v>
      </c>
      <c r="W97" s="58" t="s">
        <v>4389</v>
      </c>
      <c r="X97" s="58" t="s">
        <v>4389</v>
      </c>
      <c r="Y97" s="58" t="s">
        <v>4389</v>
      </c>
      <c r="Z97" s="58" t="s">
        <v>4389</v>
      </c>
      <c r="AA97" s="58" t="s">
        <v>4389</v>
      </c>
      <c r="AB97" s="58" t="s">
        <v>4389</v>
      </c>
      <c r="AC97" s="58" t="s">
        <v>4389</v>
      </c>
      <c r="AD97" s="58" t="s">
        <v>4389</v>
      </c>
      <c r="AE97" s="58" t="s">
        <v>4389</v>
      </c>
      <c r="AF97" s="58" t="s">
        <v>4389</v>
      </c>
    </row>
    <row r="98" spans="1:32" x14ac:dyDescent="0.2">
      <c r="A98" s="64" t="s">
        <v>4971</v>
      </c>
      <c r="B98" s="65" t="s">
        <v>4972</v>
      </c>
      <c r="C98" s="58">
        <v>0</v>
      </c>
      <c r="D98" s="58">
        <v>32.340000000000003</v>
      </c>
      <c r="E98" s="58">
        <v>0</v>
      </c>
      <c r="F98" s="58">
        <v>17.34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 t="s">
        <v>4002</v>
      </c>
      <c r="M98" s="58">
        <v>0</v>
      </c>
      <c r="N98" s="58" t="s">
        <v>3158</v>
      </c>
      <c r="O98" s="58">
        <v>10</v>
      </c>
      <c r="P98" s="58" t="s">
        <v>4002</v>
      </c>
      <c r="Q98" s="58" t="s">
        <v>4002</v>
      </c>
      <c r="R98" s="58">
        <v>0</v>
      </c>
      <c r="S98" s="58">
        <v>0</v>
      </c>
      <c r="T98" s="58" t="s">
        <v>4002</v>
      </c>
      <c r="U98" s="58" t="s">
        <v>4002</v>
      </c>
      <c r="V98" s="58" t="s">
        <v>4389</v>
      </c>
      <c r="W98" s="58" t="s">
        <v>4389</v>
      </c>
      <c r="X98" s="58" t="s">
        <v>4389</v>
      </c>
      <c r="Y98" s="58" t="s">
        <v>4389</v>
      </c>
      <c r="Z98" s="58" t="s">
        <v>4389</v>
      </c>
      <c r="AA98" s="58" t="s">
        <v>4389</v>
      </c>
      <c r="AB98" s="58" t="s">
        <v>4389</v>
      </c>
      <c r="AC98" s="58" t="s">
        <v>4389</v>
      </c>
      <c r="AD98" s="58" t="s">
        <v>4389</v>
      </c>
      <c r="AE98" s="58" t="s">
        <v>4389</v>
      </c>
      <c r="AF98" s="58" t="s">
        <v>4389</v>
      </c>
    </row>
    <row r="99" spans="1:32" x14ac:dyDescent="0.2">
      <c r="A99" s="64" t="s">
        <v>4973</v>
      </c>
      <c r="B99" s="65" t="s">
        <v>4974</v>
      </c>
      <c r="C99" s="58">
        <v>0</v>
      </c>
      <c r="D99" s="58">
        <v>32.340000000000003</v>
      </c>
      <c r="E99" s="58">
        <v>0</v>
      </c>
      <c r="F99" s="58">
        <v>17.34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 t="s">
        <v>4002</v>
      </c>
      <c r="M99" s="58">
        <v>0</v>
      </c>
      <c r="N99" s="58" t="s">
        <v>3158</v>
      </c>
      <c r="O99" s="58">
        <v>10</v>
      </c>
      <c r="P99" s="58" t="s">
        <v>4002</v>
      </c>
      <c r="Q99" s="58" t="s">
        <v>4002</v>
      </c>
      <c r="R99" s="58">
        <v>0</v>
      </c>
      <c r="S99" s="58">
        <v>0</v>
      </c>
      <c r="T99" s="58" t="s">
        <v>4002</v>
      </c>
      <c r="U99" s="58" t="s">
        <v>4002</v>
      </c>
      <c r="V99" s="58" t="s">
        <v>4389</v>
      </c>
      <c r="W99" s="58" t="s">
        <v>4389</v>
      </c>
      <c r="X99" s="58" t="s">
        <v>4389</v>
      </c>
      <c r="Y99" s="58" t="s">
        <v>4389</v>
      </c>
      <c r="Z99" s="58" t="s">
        <v>4389</v>
      </c>
      <c r="AA99" s="58" t="s">
        <v>4389</v>
      </c>
      <c r="AB99" s="58" t="s">
        <v>4389</v>
      </c>
      <c r="AC99" s="58" t="s">
        <v>4389</v>
      </c>
      <c r="AD99" s="58" t="s">
        <v>4389</v>
      </c>
      <c r="AE99" s="58" t="s">
        <v>4389</v>
      </c>
      <c r="AF99" s="58" t="s">
        <v>4389</v>
      </c>
    </row>
    <row r="100" spans="1:32" x14ac:dyDescent="0.2">
      <c r="A100" s="63" t="s">
        <v>3725</v>
      </c>
      <c r="B100" s="3" t="s">
        <v>3726</v>
      </c>
      <c r="C100" s="58">
        <v>0</v>
      </c>
      <c r="D100" s="58">
        <v>38.340000000000003</v>
      </c>
      <c r="E100" s="58">
        <v>0</v>
      </c>
      <c r="F100" s="58">
        <v>17.34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 t="s">
        <v>4002</v>
      </c>
      <c r="M100" s="58">
        <v>0</v>
      </c>
      <c r="N100" s="58" t="s">
        <v>3158</v>
      </c>
      <c r="O100" s="58">
        <v>10</v>
      </c>
      <c r="P100" s="58" t="s">
        <v>4002</v>
      </c>
      <c r="Q100" s="58" t="s">
        <v>4002</v>
      </c>
      <c r="R100" s="58">
        <v>0</v>
      </c>
      <c r="S100" s="58">
        <v>0</v>
      </c>
      <c r="T100" s="58" t="s">
        <v>4002</v>
      </c>
      <c r="U100" s="58" t="s">
        <v>4002</v>
      </c>
      <c r="V100" s="58" t="s">
        <v>4389</v>
      </c>
      <c r="W100" s="58" t="s">
        <v>4389</v>
      </c>
      <c r="X100" s="58" t="s">
        <v>4389</v>
      </c>
      <c r="Y100" s="58" t="s">
        <v>4389</v>
      </c>
      <c r="Z100" s="58" t="s">
        <v>4389</v>
      </c>
      <c r="AA100" s="58" t="s">
        <v>4389</v>
      </c>
      <c r="AB100" s="58" t="s">
        <v>4389</v>
      </c>
      <c r="AC100" s="58" t="s">
        <v>4389</v>
      </c>
      <c r="AD100" s="58" t="s">
        <v>4389</v>
      </c>
      <c r="AE100" s="58" t="s">
        <v>4389</v>
      </c>
      <c r="AF100" s="58" t="s">
        <v>4389</v>
      </c>
    </row>
    <row r="101" spans="1:32" x14ac:dyDescent="0.2">
      <c r="A101" s="63" t="s">
        <v>3727</v>
      </c>
      <c r="B101" s="3" t="s">
        <v>3728</v>
      </c>
      <c r="C101" s="58">
        <v>0</v>
      </c>
      <c r="D101" s="58">
        <v>38.340000000000003</v>
      </c>
      <c r="E101" s="58">
        <v>0</v>
      </c>
      <c r="F101" s="58">
        <v>17.34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 t="s">
        <v>4002</v>
      </c>
      <c r="M101" s="58">
        <v>0</v>
      </c>
      <c r="N101" s="58" t="s">
        <v>3158</v>
      </c>
      <c r="O101" s="58">
        <v>10</v>
      </c>
      <c r="P101" s="58" t="s">
        <v>4002</v>
      </c>
      <c r="Q101" s="58" t="s">
        <v>4002</v>
      </c>
      <c r="R101" s="58">
        <v>0</v>
      </c>
      <c r="S101" s="58">
        <v>0</v>
      </c>
      <c r="T101" s="58" t="s">
        <v>4002</v>
      </c>
      <c r="U101" s="58" t="s">
        <v>4002</v>
      </c>
      <c r="V101" s="58" t="s">
        <v>4389</v>
      </c>
      <c r="W101" s="58" t="s">
        <v>4389</v>
      </c>
      <c r="X101" s="58" t="s">
        <v>4389</v>
      </c>
      <c r="Y101" s="58" t="s">
        <v>4389</v>
      </c>
      <c r="Z101" s="58" t="s">
        <v>4389</v>
      </c>
      <c r="AA101" s="58" t="s">
        <v>4389</v>
      </c>
      <c r="AB101" s="58" t="s">
        <v>4389</v>
      </c>
      <c r="AC101" s="58" t="s">
        <v>4389</v>
      </c>
      <c r="AD101" s="58" t="s">
        <v>4389</v>
      </c>
      <c r="AE101" s="58" t="s">
        <v>4389</v>
      </c>
      <c r="AF101" s="58" t="s">
        <v>4389</v>
      </c>
    </row>
    <row r="102" spans="1:32" x14ac:dyDescent="0.2">
      <c r="A102" s="63" t="s">
        <v>3729</v>
      </c>
      <c r="B102" s="3" t="s">
        <v>3730</v>
      </c>
      <c r="C102" s="58">
        <v>0</v>
      </c>
      <c r="D102" s="58">
        <v>38.340000000000003</v>
      </c>
      <c r="E102" s="58">
        <v>0</v>
      </c>
      <c r="F102" s="58">
        <v>17.34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 t="s">
        <v>4002</v>
      </c>
      <c r="M102" s="58">
        <v>0</v>
      </c>
      <c r="N102" s="58" t="s">
        <v>3158</v>
      </c>
      <c r="O102" s="58">
        <v>10</v>
      </c>
      <c r="P102" s="58" t="s">
        <v>4002</v>
      </c>
      <c r="Q102" s="58" t="s">
        <v>4002</v>
      </c>
      <c r="R102" s="58">
        <v>0</v>
      </c>
      <c r="S102" s="58">
        <v>0</v>
      </c>
      <c r="T102" s="58" t="s">
        <v>4002</v>
      </c>
      <c r="U102" s="58" t="s">
        <v>4002</v>
      </c>
      <c r="V102" s="58" t="s">
        <v>4389</v>
      </c>
      <c r="W102" s="58" t="s">
        <v>4389</v>
      </c>
      <c r="X102" s="58" t="s">
        <v>4389</v>
      </c>
      <c r="Y102" s="58" t="s">
        <v>4389</v>
      </c>
      <c r="Z102" s="58" t="s">
        <v>4389</v>
      </c>
      <c r="AA102" s="58" t="s">
        <v>4389</v>
      </c>
      <c r="AB102" s="58" t="s">
        <v>4389</v>
      </c>
      <c r="AC102" s="58" t="s">
        <v>4389</v>
      </c>
      <c r="AD102" s="58" t="s">
        <v>4389</v>
      </c>
      <c r="AE102" s="58" t="s">
        <v>4389</v>
      </c>
      <c r="AF102" s="58" t="s">
        <v>4389</v>
      </c>
    </row>
    <row r="103" spans="1:32" x14ac:dyDescent="0.2">
      <c r="A103" s="63" t="s">
        <v>3731</v>
      </c>
      <c r="B103" s="3" t="s">
        <v>3732</v>
      </c>
      <c r="C103" s="58">
        <v>0</v>
      </c>
      <c r="D103" s="58">
        <v>38.340000000000003</v>
      </c>
      <c r="E103" s="58">
        <v>0</v>
      </c>
      <c r="F103" s="58">
        <v>17.34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 t="s">
        <v>4002</v>
      </c>
      <c r="M103" s="58">
        <v>0</v>
      </c>
      <c r="N103" s="58" t="s">
        <v>3158</v>
      </c>
      <c r="O103" s="58">
        <v>10</v>
      </c>
      <c r="P103" s="58" t="s">
        <v>4002</v>
      </c>
      <c r="Q103" s="58" t="s">
        <v>4002</v>
      </c>
      <c r="R103" s="58">
        <v>0</v>
      </c>
      <c r="S103" s="58">
        <v>0</v>
      </c>
      <c r="T103" s="58" t="s">
        <v>4002</v>
      </c>
      <c r="U103" s="58" t="s">
        <v>4002</v>
      </c>
      <c r="V103" s="58" t="s">
        <v>4389</v>
      </c>
      <c r="W103" s="58" t="s">
        <v>4389</v>
      </c>
      <c r="X103" s="58" t="s">
        <v>4389</v>
      </c>
      <c r="Y103" s="58" t="s">
        <v>4389</v>
      </c>
      <c r="Z103" s="58" t="s">
        <v>4389</v>
      </c>
      <c r="AA103" s="58" t="s">
        <v>4389</v>
      </c>
      <c r="AB103" s="58" t="s">
        <v>4389</v>
      </c>
      <c r="AC103" s="58" t="s">
        <v>4389</v>
      </c>
      <c r="AD103" s="58" t="s">
        <v>4389</v>
      </c>
      <c r="AE103" s="58" t="s">
        <v>4389</v>
      </c>
      <c r="AF103" s="58" t="s">
        <v>4389</v>
      </c>
    </row>
    <row r="104" spans="1:32" x14ac:dyDescent="0.2">
      <c r="A104" s="63" t="s">
        <v>3733</v>
      </c>
      <c r="B104" s="3" t="s">
        <v>3734</v>
      </c>
      <c r="C104" s="58">
        <v>0</v>
      </c>
      <c r="D104" s="58">
        <v>26.34</v>
      </c>
      <c r="E104" s="58">
        <v>0</v>
      </c>
      <c r="F104" s="58">
        <v>20.34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 t="s">
        <v>4002</v>
      </c>
      <c r="M104" s="58">
        <v>0</v>
      </c>
      <c r="N104" s="58" t="s">
        <v>3158</v>
      </c>
      <c r="O104" s="58">
        <v>10</v>
      </c>
      <c r="P104" s="58" t="s">
        <v>4002</v>
      </c>
      <c r="Q104" s="58" t="s">
        <v>4002</v>
      </c>
      <c r="R104" s="58">
        <v>0</v>
      </c>
      <c r="S104" s="58">
        <v>0</v>
      </c>
      <c r="T104" s="58" t="s">
        <v>4002</v>
      </c>
      <c r="U104" s="58" t="s">
        <v>4002</v>
      </c>
      <c r="V104" s="58" t="s">
        <v>4389</v>
      </c>
      <c r="W104" s="58" t="s">
        <v>4389</v>
      </c>
      <c r="X104" s="58" t="s">
        <v>4389</v>
      </c>
      <c r="Y104" s="58" t="s">
        <v>4389</v>
      </c>
      <c r="Z104" s="58" t="s">
        <v>4389</v>
      </c>
      <c r="AA104" s="58" t="s">
        <v>4389</v>
      </c>
      <c r="AB104" s="58" t="s">
        <v>4389</v>
      </c>
      <c r="AC104" s="58" t="s">
        <v>4389</v>
      </c>
      <c r="AD104" s="58" t="s">
        <v>4389</v>
      </c>
      <c r="AE104" s="58" t="s">
        <v>4389</v>
      </c>
      <c r="AF104" s="58" t="s">
        <v>4389</v>
      </c>
    </row>
    <row r="105" spans="1:32" x14ac:dyDescent="0.2">
      <c r="A105" s="63" t="s">
        <v>3735</v>
      </c>
      <c r="B105" s="3" t="s">
        <v>3736</v>
      </c>
      <c r="C105" s="58">
        <v>0</v>
      </c>
      <c r="D105" s="58">
        <v>26.34</v>
      </c>
      <c r="E105" s="58">
        <v>0</v>
      </c>
      <c r="F105" s="58">
        <v>20.34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 t="s">
        <v>4002</v>
      </c>
      <c r="M105" s="58">
        <v>0</v>
      </c>
      <c r="N105" s="58" t="s">
        <v>3158</v>
      </c>
      <c r="O105" s="58">
        <v>10</v>
      </c>
      <c r="P105" s="58" t="s">
        <v>4002</v>
      </c>
      <c r="Q105" s="58" t="s">
        <v>4002</v>
      </c>
      <c r="R105" s="58">
        <v>0</v>
      </c>
      <c r="S105" s="58">
        <v>0</v>
      </c>
      <c r="T105" s="58" t="s">
        <v>4002</v>
      </c>
      <c r="U105" s="58" t="s">
        <v>4002</v>
      </c>
      <c r="V105" s="58" t="s">
        <v>4389</v>
      </c>
      <c r="W105" s="58" t="s">
        <v>4389</v>
      </c>
      <c r="X105" s="58" t="s">
        <v>4389</v>
      </c>
      <c r="Y105" s="58" t="s">
        <v>4389</v>
      </c>
      <c r="Z105" s="58" t="s">
        <v>4389</v>
      </c>
      <c r="AA105" s="58" t="s">
        <v>4389</v>
      </c>
      <c r="AB105" s="58" t="s">
        <v>4389</v>
      </c>
      <c r="AC105" s="58" t="s">
        <v>4389</v>
      </c>
      <c r="AD105" s="58" t="s">
        <v>4389</v>
      </c>
      <c r="AE105" s="58" t="s">
        <v>4389</v>
      </c>
      <c r="AF105" s="58" t="s">
        <v>4389</v>
      </c>
    </row>
    <row r="106" spans="1:32" x14ac:dyDescent="0.2">
      <c r="A106" s="63" t="s">
        <v>3737</v>
      </c>
      <c r="B106" s="3" t="s">
        <v>3738</v>
      </c>
      <c r="C106" s="58">
        <v>0</v>
      </c>
      <c r="D106" s="58">
        <v>26.34</v>
      </c>
      <c r="E106" s="58">
        <v>0</v>
      </c>
      <c r="F106" s="58">
        <v>20.34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 t="s">
        <v>4002</v>
      </c>
      <c r="M106" s="58">
        <v>0</v>
      </c>
      <c r="N106" s="58" t="s">
        <v>3158</v>
      </c>
      <c r="O106" s="58">
        <v>10</v>
      </c>
      <c r="P106" s="58" t="s">
        <v>4002</v>
      </c>
      <c r="Q106" s="58" t="s">
        <v>4002</v>
      </c>
      <c r="R106" s="58">
        <v>0</v>
      </c>
      <c r="S106" s="58">
        <v>0</v>
      </c>
      <c r="T106" s="58" t="s">
        <v>4002</v>
      </c>
      <c r="U106" s="58" t="s">
        <v>4002</v>
      </c>
      <c r="V106" s="58" t="s">
        <v>4389</v>
      </c>
      <c r="W106" s="58" t="s">
        <v>4389</v>
      </c>
      <c r="X106" s="58" t="s">
        <v>4389</v>
      </c>
      <c r="Y106" s="58" t="s">
        <v>4389</v>
      </c>
      <c r="Z106" s="58" t="s">
        <v>4389</v>
      </c>
      <c r="AA106" s="58" t="s">
        <v>4389</v>
      </c>
      <c r="AB106" s="58" t="s">
        <v>4389</v>
      </c>
      <c r="AC106" s="58" t="s">
        <v>4389</v>
      </c>
      <c r="AD106" s="58" t="s">
        <v>4389</v>
      </c>
      <c r="AE106" s="58" t="s">
        <v>4389</v>
      </c>
      <c r="AF106" s="58" t="s">
        <v>4389</v>
      </c>
    </row>
    <row r="107" spans="1:32" x14ac:dyDescent="0.2">
      <c r="A107" s="63" t="s">
        <v>3739</v>
      </c>
      <c r="B107" s="3" t="s">
        <v>3740</v>
      </c>
      <c r="C107" s="58">
        <v>0</v>
      </c>
      <c r="D107" s="58">
        <v>26.34</v>
      </c>
      <c r="E107" s="58">
        <v>0</v>
      </c>
      <c r="F107" s="58">
        <v>20.34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 t="s">
        <v>4002</v>
      </c>
      <c r="M107" s="58">
        <v>0</v>
      </c>
      <c r="N107" s="58" t="s">
        <v>3158</v>
      </c>
      <c r="O107" s="58">
        <v>10</v>
      </c>
      <c r="P107" s="58" t="s">
        <v>4002</v>
      </c>
      <c r="Q107" s="58" t="s">
        <v>4002</v>
      </c>
      <c r="R107" s="58">
        <v>0</v>
      </c>
      <c r="S107" s="58">
        <v>0</v>
      </c>
      <c r="T107" s="58" t="s">
        <v>4002</v>
      </c>
      <c r="U107" s="58" t="s">
        <v>4002</v>
      </c>
      <c r="V107" s="58" t="s">
        <v>4389</v>
      </c>
      <c r="W107" s="58" t="s">
        <v>4389</v>
      </c>
      <c r="X107" s="58" t="s">
        <v>4389</v>
      </c>
      <c r="Y107" s="58" t="s">
        <v>4389</v>
      </c>
      <c r="Z107" s="58" t="s">
        <v>4389</v>
      </c>
      <c r="AA107" s="58" t="s">
        <v>4389</v>
      </c>
      <c r="AB107" s="58" t="s">
        <v>4389</v>
      </c>
      <c r="AC107" s="58" t="s">
        <v>4389</v>
      </c>
      <c r="AD107" s="58" t="s">
        <v>4389</v>
      </c>
      <c r="AE107" s="58" t="s">
        <v>4389</v>
      </c>
      <c r="AF107" s="58" t="s">
        <v>4389</v>
      </c>
    </row>
    <row r="108" spans="1:32" x14ac:dyDescent="0.2">
      <c r="A108" s="63" t="s">
        <v>3741</v>
      </c>
      <c r="B108" s="3" t="s">
        <v>3742</v>
      </c>
      <c r="C108" s="58">
        <v>0</v>
      </c>
      <c r="D108" s="58">
        <v>32.340000000000003</v>
      </c>
      <c r="E108" s="58">
        <v>0</v>
      </c>
      <c r="F108" s="58">
        <v>20.34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 t="s">
        <v>4002</v>
      </c>
      <c r="M108" s="58">
        <v>0</v>
      </c>
      <c r="N108" s="58" t="s">
        <v>3158</v>
      </c>
      <c r="O108" s="58">
        <v>10</v>
      </c>
      <c r="P108" s="58" t="s">
        <v>4002</v>
      </c>
      <c r="Q108" s="58" t="s">
        <v>4002</v>
      </c>
      <c r="R108" s="58">
        <v>0</v>
      </c>
      <c r="S108" s="58">
        <v>0</v>
      </c>
      <c r="T108" s="58" t="s">
        <v>4002</v>
      </c>
      <c r="U108" s="58" t="s">
        <v>4002</v>
      </c>
      <c r="V108" s="58" t="s">
        <v>4389</v>
      </c>
      <c r="W108" s="58" t="s">
        <v>4389</v>
      </c>
      <c r="X108" s="58" t="s">
        <v>4389</v>
      </c>
      <c r="Y108" s="58" t="s">
        <v>4389</v>
      </c>
      <c r="Z108" s="58" t="s">
        <v>4389</v>
      </c>
      <c r="AA108" s="58" t="s">
        <v>4389</v>
      </c>
      <c r="AB108" s="58" t="s">
        <v>4389</v>
      </c>
      <c r="AC108" s="58" t="s">
        <v>4389</v>
      </c>
      <c r="AD108" s="58" t="s">
        <v>4389</v>
      </c>
      <c r="AE108" s="58" t="s">
        <v>4389</v>
      </c>
      <c r="AF108" s="58" t="s">
        <v>4389</v>
      </c>
    </row>
    <row r="109" spans="1:32" x14ac:dyDescent="0.2">
      <c r="A109" s="63" t="s">
        <v>3743</v>
      </c>
      <c r="B109" s="3" t="s">
        <v>3744</v>
      </c>
      <c r="C109" s="58">
        <v>0</v>
      </c>
      <c r="D109" s="58">
        <v>32.340000000000003</v>
      </c>
      <c r="E109" s="58">
        <v>0</v>
      </c>
      <c r="F109" s="58">
        <v>20.34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 t="s">
        <v>4002</v>
      </c>
      <c r="M109" s="58">
        <v>0</v>
      </c>
      <c r="N109" s="58" t="s">
        <v>3158</v>
      </c>
      <c r="O109" s="58">
        <v>10</v>
      </c>
      <c r="P109" s="58" t="s">
        <v>4002</v>
      </c>
      <c r="Q109" s="58" t="s">
        <v>4002</v>
      </c>
      <c r="R109" s="58">
        <v>0</v>
      </c>
      <c r="S109" s="58">
        <v>0</v>
      </c>
      <c r="T109" s="58" t="s">
        <v>4002</v>
      </c>
      <c r="U109" s="58" t="s">
        <v>4002</v>
      </c>
      <c r="V109" s="58" t="s">
        <v>4389</v>
      </c>
      <c r="W109" s="58" t="s">
        <v>4389</v>
      </c>
      <c r="X109" s="58" t="s">
        <v>4389</v>
      </c>
      <c r="Y109" s="58" t="s">
        <v>4389</v>
      </c>
      <c r="Z109" s="58" t="s">
        <v>4389</v>
      </c>
      <c r="AA109" s="58" t="s">
        <v>4389</v>
      </c>
      <c r="AB109" s="58" t="s">
        <v>4389</v>
      </c>
      <c r="AC109" s="58" t="s">
        <v>4389</v>
      </c>
      <c r="AD109" s="58" t="s">
        <v>4389</v>
      </c>
      <c r="AE109" s="58" t="s">
        <v>4389</v>
      </c>
      <c r="AF109" s="58" t="s">
        <v>4389</v>
      </c>
    </row>
    <row r="110" spans="1:32" x14ac:dyDescent="0.2">
      <c r="A110" s="63" t="s">
        <v>3745</v>
      </c>
      <c r="B110" s="3" t="s">
        <v>3746</v>
      </c>
      <c r="C110" s="58">
        <v>0</v>
      </c>
      <c r="D110" s="58">
        <v>32.340000000000003</v>
      </c>
      <c r="E110" s="58">
        <v>0</v>
      </c>
      <c r="F110" s="58">
        <v>20.34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 t="s">
        <v>4002</v>
      </c>
      <c r="M110" s="58">
        <v>0</v>
      </c>
      <c r="N110" s="58" t="s">
        <v>3158</v>
      </c>
      <c r="O110" s="58">
        <v>10</v>
      </c>
      <c r="P110" s="58" t="s">
        <v>4002</v>
      </c>
      <c r="Q110" s="58" t="s">
        <v>4002</v>
      </c>
      <c r="R110" s="58">
        <v>0</v>
      </c>
      <c r="S110" s="58">
        <v>0</v>
      </c>
      <c r="T110" s="58" t="s">
        <v>4002</v>
      </c>
      <c r="U110" s="58" t="s">
        <v>4002</v>
      </c>
      <c r="V110" s="58" t="s">
        <v>4389</v>
      </c>
      <c r="W110" s="58" t="s">
        <v>4389</v>
      </c>
      <c r="X110" s="58" t="s">
        <v>4389</v>
      </c>
      <c r="Y110" s="58" t="s">
        <v>4389</v>
      </c>
      <c r="Z110" s="58" t="s">
        <v>4389</v>
      </c>
      <c r="AA110" s="58" t="s">
        <v>4389</v>
      </c>
      <c r="AB110" s="58" t="s">
        <v>4389</v>
      </c>
      <c r="AC110" s="58" t="s">
        <v>4389</v>
      </c>
      <c r="AD110" s="58" t="s">
        <v>4389</v>
      </c>
      <c r="AE110" s="58" t="s">
        <v>4389</v>
      </c>
      <c r="AF110" s="58" t="s">
        <v>4389</v>
      </c>
    </row>
    <row r="111" spans="1:32" x14ac:dyDescent="0.2">
      <c r="A111" s="63" t="s">
        <v>3747</v>
      </c>
      <c r="B111" s="3" t="s">
        <v>3748</v>
      </c>
      <c r="C111" s="58">
        <v>0</v>
      </c>
      <c r="D111" s="58">
        <v>32.340000000000003</v>
      </c>
      <c r="E111" s="58">
        <v>0</v>
      </c>
      <c r="F111" s="58">
        <v>20.34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 t="s">
        <v>4002</v>
      </c>
      <c r="M111" s="58">
        <v>0</v>
      </c>
      <c r="N111" s="58" t="s">
        <v>3158</v>
      </c>
      <c r="O111" s="58">
        <v>10</v>
      </c>
      <c r="P111" s="58" t="s">
        <v>4002</v>
      </c>
      <c r="Q111" s="58" t="s">
        <v>4002</v>
      </c>
      <c r="R111" s="58">
        <v>0</v>
      </c>
      <c r="S111" s="58">
        <v>0</v>
      </c>
      <c r="T111" s="58" t="s">
        <v>4002</v>
      </c>
      <c r="U111" s="58" t="s">
        <v>4002</v>
      </c>
      <c r="V111" s="58" t="s">
        <v>4389</v>
      </c>
      <c r="W111" s="58" t="s">
        <v>4389</v>
      </c>
      <c r="X111" s="58" t="s">
        <v>4389</v>
      </c>
      <c r="Y111" s="58" t="s">
        <v>4389</v>
      </c>
      <c r="Z111" s="58" t="s">
        <v>4389</v>
      </c>
      <c r="AA111" s="58" t="s">
        <v>4389</v>
      </c>
      <c r="AB111" s="58" t="s">
        <v>4389</v>
      </c>
      <c r="AC111" s="58" t="s">
        <v>4389</v>
      </c>
      <c r="AD111" s="58" t="s">
        <v>4389</v>
      </c>
      <c r="AE111" s="58" t="s">
        <v>4389</v>
      </c>
      <c r="AF111" s="58" t="s">
        <v>4389</v>
      </c>
    </row>
    <row r="112" spans="1:32" x14ac:dyDescent="0.2">
      <c r="A112" s="64" t="s">
        <v>4975</v>
      </c>
      <c r="B112" s="65" t="s">
        <v>4976</v>
      </c>
      <c r="C112" s="58">
        <v>0</v>
      </c>
      <c r="D112" s="58">
        <v>32.340000000000003</v>
      </c>
      <c r="E112" s="58">
        <v>0</v>
      </c>
      <c r="F112" s="58">
        <v>20.34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 t="s">
        <v>4002</v>
      </c>
      <c r="M112" s="58">
        <v>0</v>
      </c>
      <c r="N112" s="58" t="s">
        <v>3158</v>
      </c>
      <c r="O112" s="58">
        <v>10</v>
      </c>
      <c r="P112" s="58" t="s">
        <v>4002</v>
      </c>
      <c r="Q112" s="58" t="s">
        <v>4002</v>
      </c>
      <c r="R112" s="58">
        <v>0</v>
      </c>
      <c r="S112" s="58">
        <v>0</v>
      </c>
      <c r="T112" s="58" t="s">
        <v>4002</v>
      </c>
      <c r="U112" s="58" t="s">
        <v>4002</v>
      </c>
      <c r="V112" s="58" t="s">
        <v>4389</v>
      </c>
      <c r="W112" s="58" t="s">
        <v>4389</v>
      </c>
      <c r="X112" s="58" t="s">
        <v>4389</v>
      </c>
      <c r="Y112" s="58" t="s">
        <v>4389</v>
      </c>
      <c r="Z112" s="58" t="s">
        <v>4389</v>
      </c>
      <c r="AA112" s="58" t="s">
        <v>4389</v>
      </c>
      <c r="AB112" s="58" t="s">
        <v>4389</v>
      </c>
      <c r="AC112" s="58" t="s">
        <v>4389</v>
      </c>
      <c r="AD112" s="58" t="s">
        <v>4389</v>
      </c>
      <c r="AE112" s="58" t="s">
        <v>4389</v>
      </c>
      <c r="AF112" s="58" t="s">
        <v>4389</v>
      </c>
    </row>
    <row r="113" spans="1:32" x14ac:dyDescent="0.2">
      <c r="A113" s="64" t="s">
        <v>4977</v>
      </c>
      <c r="B113" s="65" t="s">
        <v>4978</v>
      </c>
      <c r="C113" s="58">
        <v>0</v>
      </c>
      <c r="D113" s="58">
        <v>32.340000000000003</v>
      </c>
      <c r="E113" s="58">
        <v>0</v>
      </c>
      <c r="F113" s="58">
        <v>20.34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 t="s">
        <v>4002</v>
      </c>
      <c r="M113" s="58">
        <v>0</v>
      </c>
      <c r="N113" s="58" t="s">
        <v>3158</v>
      </c>
      <c r="O113" s="58">
        <v>10</v>
      </c>
      <c r="P113" s="58" t="s">
        <v>4002</v>
      </c>
      <c r="Q113" s="58" t="s">
        <v>4002</v>
      </c>
      <c r="R113" s="58">
        <v>0</v>
      </c>
      <c r="S113" s="58">
        <v>0</v>
      </c>
      <c r="T113" s="58" t="s">
        <v>4002</v>
      </c>
      <c r="U113" s="58" t="s">
        <v>4002</v>
      </c>
      <c r="V113" s="58" t="s">
        <v>4389</v>
      </c>
      <c r="W113" s="58" t="s">
        <v>4389</v>
      </c>
      <c r="X113" s="58" t="s">
        <v>4389</v>
      </c>
      <c r="Y113" s="58" t="s">
        <v>4389</v>
      </c>
      <c r="Z113" s="58" t="s">
        <v>4389</v>
      </c>
      <c r="AA113" s="58" t="s">
        <v>4389</v>
      </c>
      <c r="AB113" s="58" t="s">
        <v>4389</v>
      </c>
      <c r="AC113" s="58" t="s">
        <v>4389</v>
      </c>
      <c r="AD113" s="58" t="s">
        <v>4389</v>
      </c>
      <c r="AE113" s="58" t="s">
        <v>4389</v>
      </c>
      <c r="AF113" s="58" t="s">
        <v>4389</v>
      </c>
    </row>
    <row r="114" spans="1:32" x14ac:dyDescent="0.2">
      <c r="A114" s="64" t="s">
        <v>4979</v>
      </c>
      <c r="B114" s="65" t="s">
        <v>4980</v>
      </c>
      <c r="C114" s="58">
        <v>0</v>
      </c>
      <c r="D114" s="58">
        <v>32.340000000000003</v>
      </c>
      <c r="E114" s="58">
        <v>0</v>
      </c>
      <c r="F114" s="58">
        <v>20.34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 t="s">
        <v>4002</v>
      </c>
      <c r="M114" s="58">
        <v>0</v>
      </c>
      <c r="N114" s="58" t="s">
        <v>3158</v>
      </c>
      <c r="O114" s="58">
        <v>10</v>
      </c>
      <c r="P114" s="58" t="s">
        <v>4002</v>
      </c>
      <c r="Q114" s="58" t="s">
        <v>4002</v>
      </c>
      <c r="R114" s="58">
        <v>0</v>
      </c>
      <c r="S114" s="58">
        <v>0</v>
      </c>
      <c r="T114" s="58" t="s">
        <v>4002</v>
      </c>
      <c r="U114" s="58" t="s">
        <v>4002</v>
      </c>
      <c r="V114" s="58" t="s">
        <v>4389</v>
      </c>
      <c r="W114" s="58" t="s">
        <v>4389</v>
      </c>
      <c r="X114" s="58" t="s">
        <v>4389</v>
      </c>
      <c r="Y114" s="58" t="s">
        <v>4389</v>
      </c>
      <c r="Z114" s="58" t="s">
        <v>4389</v>
      </c>
      <c r="AA114" s="58" t="s">
        <v>4389</v>
      </c>
      <c r="AB114" s="58" t="s">
        <v>4389</v>
      </c>
      <c r="AC114" s="58" t="s">
        <v>4389</v>
      </c>
      <c r="AD114" s="58" t="s">
        <v>4389</v>
      </c>
      <c r="AE114" s="58" t="s">
        <v>4389</v>
      </c>
      <c r="AF114" s="58" t="s">
        <v>4389</v>
      </c>
    </row>
    <row r="115" spans="1:32" x14ac:dyDescent="0.2">
      <c r="A115" s="64" t="s">
        <v>4981</v>
      </c>
      <c r="B115" s="65" t="s">
        <v>4982</v>
      </c>
      <c r="C115" s="58">
        <v>0</v>
      </c>
      <c r="D115" s="58">
        <v>32.340000000000003</v>
      </c>
      <c r="E115" s="58">
        <v>0</v>
      </c>
      <c r="F115" s="58">
        <v>20.34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 t="s">
        <v>4002</v>
      </c>
      <c r="M115" s="58">
        <v>0</v>
      </c>
      <c r="N115" s="58" t="s">
        <v>3158</v>
      </c>
      <c r="O115" s="58">
        <v>10</v>
      </c>
      <c r="P115" s="58" t="s">
        <v>4002</v>
      </c>
      <c r="Q115" s="58" t="s">
        <v>4002</v>
      </c>
      <c r="R115" s="58">
        <v>0</v>
      </c>
      <c r="S115" s="58">
        <v>0</v>
      </c>
      <c r="T115" s="58" t="s">
        <v>4002</v>
      </c>
      <c r="U115" s="58" t="s">
        <v>4002</v>
      </c>
      <c r="V115" s="58" t="s">
        <v>4389</v>
      </c>
      <c r="W115" s="58" t="s">
        <v>4389</v>
      </c>
      <c r="X115" s="58" t="s">
        <v>4389</v>
      </c>
      <c r="Y115" s="58" t="s">
        <v>4389</v>
      </c>
      <c r="Z115" s="58" t="s">
        <v>4389</v>
      </c>
      <c r="AA115" s="58" t="s">
        <v>4389</v>
      </c>
      <c r="AB115" s="58" t="s">
        <v>4389</v>
      </c>
      <c r="AC115" s="58" t="s">
        <v>4389</v>
      </c>
      <c r="AD115" s="58" t="s">
        <v>4389</v>
      </c>
      <c r="AE115" s="58" t="s">
        <v>4389</v>
      </c>
      <c r="AF115" s="58" t="s">
        <v>4389</v>
      </c>
    </row>
    <row r="116" spans="1:32" x14ac:dyDescent="0.2">
      <c r="A116" s="63" t="s">
        <v>3749</v>
      </c>
      <c r="B116" s="3" t="s">
        <v>3750</v>
      </c>
      <c r="C116" s="58">
        <v>0</v>
      </c>
      <c r="D116" s="58">
        <v>38.340000000000003</v>
      </c>
      <c r="E116" s="58">
        <v>0</v>
      </c>
      <c r="F116" s="58">
        <v>20.34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 t="s">
        <v>4002</v>
      </c>
      <c r="M116" s="58">
        <v>0</v>
      </c>
      <c r="N116" s="58" t="s">
        <v>3158</v>
      </c>
      <c r="O116" s="58">
        <v>10</v>
      </c>
      <c r="P116" s="58" t="s">
        <v>4002</v>
      </c>
      <c r="Q116" s="58" t="s">
        <v>4002</v>
      </c>
      <c r="R116" s="58">
        <v>0</v>
      </c>
      <c r="S116" s="58">
        <v>0</v>
      </c>
      <c r="T116" s="58" t="s">
        <v>4002</v>
      </c>
      <c r="U116" s="58" t="s">
        <v>4002</v>
      </c>
      <c r="V116" s="58" t="s">
        <v>4389</v>
      </c>
      <c r="W116" s="58" t="s">
        <v>4389</v>
      </c>
      <c r="X116" s="58" t="s">
        <v>4389</v>
      </c>
      <c r="Y116" s="58" t="s">
        <v>4389</v>
      </c>
      <c r="Z116" s="58" t="s">
        <v>4389</v>
      </c>
      <c r="AA116" s="58" t="s">
        <v>4389</v>
      </c>
      <c r="AB116" s="58" t="s">
        <v>4389</v>
      </c>
      <c r="AC116" s="58" t="s">
        <v>4389</v>
      </c>
      <c r="AD116" s="58" t="s">
        <v>4389</v>
      </c>
      <c r="AE116" s="58" t="s">
        <v>4389</v>
      </c>
      <c r="AF116" s="58" t="s">
        <v>4389</v>
      </c>
    </row>
    <row r="117" spans="1:32" x14ac:dyDescent="0.2">
      <c r="A117" s="63" t="s">
        <v>3751</v>
      </c>
      <c r="B117" s="3" t="s">
        <v>3752</v>
      </c>
      <c r="C117" s="58">
        <v>0</v>
      </c>
      <c r="D117" s="58">
        <v>38.340000000000003</v>
      </c>
      <c r="E117" s="58">
        <v>0</v>
      </c>
      <c r="F117" s="58">
        <v>20.34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 t="s">
        <v>4002</v>
      </c>
      <c r="M117" s="58">
        <v>0</v>
      </c>
      <c r="N117" s="58" t="s">
        <v>3158</v>
      </c>
      <c r="O117" s="58">
        <v>10</v>
      </c>
      <c r="P117" s="58" t="s">
        <v>4002</v>
      </c>
      <c r="Q117" s="58" t="s">
        <v>4002</v>
      </c>
      <c r="R117" s="58">
        <v>0</v>
      </c>
      <c r="S117" s="58">
        <v>0</v>
      </c>
      <c r="T117" s="58" t="s">
        <v>4002</v>
      </c>
      <c r="U117" s="58" t="s">
        <v>4002</v>
      </c>
      <c r="V117" s="58" t="s">
        <v>4389</v>
      </c>
      <c r="W117" s="58" t="s">
        <v>4389</v>
      </c>
      <c r="X117" s="58" t="s">
        <v>4389</v>
      </c>
      <c r="Y117" s="58" t="s">
        <v>4389</v>
      </c>
      <c r="Z117" s="58" t="s">
        <v>4389</v>
      </c>
      <c r="AA117" s="58" t="s">
        <v>4389</v>
      </c>
      <c r="AB117" s="58" t="s">
        <v>4389</v>
      </c>
      <c r="AC117" s="58" t="s">
        <v>4389</v>
      </c>
      <c r="AD117" s="58" t="s">
        <v>4389</v>
      </c>
      <c r="AE117" s="58" t="s">
        <v>4389</v>
      </c>
      <c r="AF117" s="58" t="s">
        <v>4389</v>
      </c>
    </row>
    <row r="118" spans="1:32" x14ac:dyDescent="0.2">
      <c r="A118" s="63" t="s">
        <v>3753</v>
      </c>
      <c r="B118" s="3" t="s">
        <v>3754</v>
      </c>
      <c r="C118" s="58">
        <v>0</v>
      </c>
      <c r="D118" s="58">
        <v>38.340000000000003</v>
      </c>
      <c r="E118" s="58">
        <v>0</v>
      </c>
      <c r="F118" s="58">
        <v>20.34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 t="s">
        <v>4002</v>
      </c>
      <c r="M118" s="58">
        <v>0</v>
      </c>
      <c r="N118" s="58" t="s">
        <v>3158</v>
      </c>
      <c r="O118" s="58">
        <v>10</v>
      </c>
      <c r="P118" s="58" t="s">
        <v>4002</v>
      </c>
      <c r="Q118" s="58" t="s">
        <v>4002</v>
      </c>
      <c r="R118" s="58">
        <v>0</v>
      </c>
      <c r="S118" s="58">
        <v>0</v>
      </c>
      <c r="T118" s="58" t="s">
        <v>4002</v>
      </c>
      <c r="U118" s="58" t="s">
        <v>4002</v>
      </c>
      <c r="V118" s="58" t="s">
        <v>4389</v>
      </c>
      <c r="W118" s="58" t="s">
        <v>4389</v>
      </c>
      <c r="X118" s="58" t="s">
        <v>4389</v>
      </c>
      <c r="Y118" s="58" t="s">
        <v>4389</v>
      </c>
      <c r="Z118" s="58" t="s">
        <v>4389</v>
      </c>
      <c r="AA118" s="58" t="s">
        <v>4389</v>
      </c>
      <c r="AB118" s="58" t="s">
        <v>4389</v>
      </c>
      <c r="AC118" s="58" t="s">
        <v>4389</v>
      </c>
      <c r="AD118" s="58" t="s">
        <v>4389</v>
      </c>
      <c r="AE118" s="58" t="s">
        <v>4389</v>
      </c>
      <c r="AF118" s="58" t="s">
        <v>4389</v>
      </c>
    </row>
    <row r="119" spans="1:32" x14ac:dyDescent="0.2">
      <c r="A119" s="63" t="s">
        <v>3755</v>
      </c>
      <c r="B119" s="3" t="s">
        <v>3756</v>
      </c>
      <c r="C119" s="58">
        <v>0</v>
      </c>
      <c r="D119" s="58">
        <v>38.340000000000003</v>
      </c>
      <c r="E119" s="58">
        <v>0</v>
      </c>
      <c r="F119" s="58">
        <v>20.34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 t="s">
        <v>4002</v>
      </c>
      <c r="M119" s="58">
        <v>0</v>
      </c>
      <c r="N119" s="58" t="s">
        <v>3158</v>
      </c>
      <c r="O119" s="58">
        <v>10</v>
      </c>
      <c r="P119" s="58" t="s">
        <v>4002</v>
      </c>
      <c r="Q119" s="58" t="s">
        <v>4002</v>
      </c>
      <c r="R119" s="58">
        <v>0</v>
      </c>
      <c r="S119" s="58">
        <v>0</v>
      </c>
      <c r="T119" s="58" t="s">
        <v>4002</v>
      </c>
      <c r="U119" s="58" t="s">
        <v>4002</v>
      </c>
      <c r="V119" s="58" t="s">
        <v>4389</v>
      </c>
      <c r="W119" s="58" t="s">
        <v>4389</v>
      </c>
      <c r="X119" s="58" t="s">
        <v>4389</v>
      </c>
      <c r="Y119" s="58" t="s">
        <v>4389</v>
      </c>
      <c r="Z119" s="58" t="s">
        <v>4389</v>
      </c>
      <c r="AA119" s="58" t="s">
        <v>4389</v>
      </c>
      <c r="AB119" s="58" t="s">
        <v>4389</v>
      </c>
      <c r="AC119" s="58" t="s">
        <v>4389</v>
      </c>
      <c r="AD119" s="58" t="s">
        <v>4389</v>
      </c>
      <c r="AE119" s="58" t="s">
        <v>4389</v>
      </c>
      <c r="AF119" s="58" t="s">
        <v>4389</v>
      </c>
    </row>
    <row r="120" spans="1:32" x14ac:dyDescent="0.2">
      <c r="A120" s="63" t="s">
        <v>3757</v>
      </c>
      <c r="B120" s="3" t="s">
        <v>3758</v>
      </c>
      <c r="C120" s="58">
        <v>0</v>
      </c>
      <c r="D120" s="58">
        <v>24.34</v>
      </c>
      <c r="E120" s="58">
        <v>0</v>
      </c>
      <c r="F120" s="58">
        <v>7.84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 t="s">
        <v>4002</v>
      </c>
      <c r="M120" s="58">
        <v>0</v>
      </c>
      <c r="N120" s="58" t="s">
        <v>3158</v>
      </c>
      <c r="O120" s="58">
        <v>10</v>
      </c>
      <c r="P120" s="58" t="s">
        <v>4002</v>
      </c>
      <c r="Q120" s="58" t="s">
        <v>4002</v>
      </c>
      <c r="R120" s="58">
        <v>0</v>
      </c>
      <c r="S120" s="58">
        <v>0</v>
      </c>
      <c r="T120" s="58" t="s">
        <v>4002</v>
      </c>
      <c r="U120" s="58" t="s">
        <v>4002</v>
      </c>
      <c r="V120" s="58" t="s">
        <v>4389</v>
      </c>
      <c r="W120" s="58" t="s">
        <v>4389</v>
      </c>
      <c r="X120" s="58" t="s">
        <v>4389</v>
      </c>
      <c r="Y120" s="58" t="s">
        <v>4389</v>
      </c>
      <c r="Z120" s="58" t="s">
        <v>4389</v>
      </c>
      <c r="AA120" s="58" t="s">
        <v>4389</v>
      </c>
      <c r="AB120" s="58" t="s">
        <v>4389</v>
      </c>
      <c r="AC120" s="58" t="s">
        <v>4389</v>
      </c>
      <c r="AD120" s="58" t="s">
        <v>4389</v>
      </c>
      <c r="AE120" s="58" t="s">
        <v>4389</v>
      </c>
      <c r="AF120" s="58" t="s">
        <v>4389</v>
      </c>
    </row>
    <row r="121" spans="1:32" x14ac:dyDescent="0.2">
      <c r="A121" s="63" t="s">
        <v>3759</v>
      </c>
      <c r="B121" s="3" t="s">
        <v>3760</v>
      </c>
      <c r="C121" s="58">
        <v>0</v>
      </c>
      <c r="D121" s="58">
        <v>24.34</v>
      </c>
      <c r="E121" s="58">
        <v>0</v>
      </c>
      <c r="F121" s="58">
        <v>7.84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 t="s">
        <v>4002</v>
      </c>
      <c r="M121" s="58">
        <v>0</v>
      </c>
      <c r="N121" s="58" t="s">
        <v>3158</v>
      </c>
      <c r="O121" s="58">
        <v>10</v>
      </c>
      <c r="P121" s="58" t="s">
        <v>4002</v>
      </c>
      <c r="Q121" s="58" t="s">
        <v>4002</v>
      </c>
      <c r="R121" s="58">
        <v>0</v>
      </c>
      <c r="S121" s="58">
        <v>0</v>
      </c>
      <c r="T121" s="58" t="s">
        <v>4002</v>
      </c>
      <c r="U121" s="58" t="s">
        <v>4002</v>
      </c>
      <c r="V121" s="58" t="s">
        <v>4389</v>
      </c>
      <c r="W121" s="58" t="s">
        <v>4389</v>
      </c>
      <c r="X121" s="58" t="s">
        <v>4389</v>
      </c>
      <c r="Y121" s="58" t="s">
        <v>4389</v>
      </c>
      <c r="Z121" s="58" t="s">
        <v>4389</v>
      </c>
      <c r="AA121" s="58" t="s">
        <v>4389</v>
      </c>
      <c r="AB121" s="58" t="s">
        <v>4389</v>
      </c>
      <c r="AC121" s="58" t="s">
        <v>4389</v>
      </c>
      <c r="AD121" s="58" t="s">
        <v>4389</v>
      </c>
      <c r="AE121" s="58" t="s">
        <v>4389</v>
      </c>
      <c r="AF121" s="58" t="s">
        <v>4389</v>
      </c>
    </row>
    <row r="122" spans="1:32" x14ac:dyDescent="0.2">
      <c r="A122" s="63" t="s">
        <v>3761</v>
      </c>
      <c r="B122" s="3" t="s">
        <v>3762</v>
      </c>
      <c r="C122" s="58">
        <v>0</v>
      </c>
      <c r="D122" s="58">
        <v>24.34</v>
      </c>
      <c r="E122" s="58">
        <v>0</v>
      </c>
      <c r="F122" s="58">
        <v>7.84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 t="s">
        <v>4002</v>
      </c>
      <c r="M122" s="58">
        <v>0</v>
      </c>
      <c r="N122" s="58" t="s">
        <v>3158</v>
      </c>
      <c r="O122" s="58">
        <v>10</v>
      </c>
      <c r="P122" s="58" t="s">
        <v>4002</v>
      </c>
      <c r="Q122" s="58" t="s">
        <v>4002</v>
      </c>
      <c r="R122" s="58">
        <v>0</v>
      </c>
      <c r="S122" s="58">
        <v>0</v>
      </c>
      <c r="T122" s="58" t="s">
        <v>4002</v>
      </c>
      <c r="U122" s="58" t="s">
        <v>4002</v>
      </c>
      <c r="V122" s="58" t="s">
        <v>4389</v>
      </c>
      <c r="W122" s="58" t="s">
        <v>4389</v>
      </c>
      <c r="X122" s="58" t="s">
        <v>4389</v>
      </c>
      <c r="Y122" s="58" t="s">
        <v>4389</v>
      </c>
      <c r="Z122" s="58" t="s">
        <v>4389</v>
      </c>
      <c r="AA122" s="58" t="s">
        <v>4389</v>
      </c>
      <c r="AB122" s="58" t="s">
        <v>4389</v>
      </c>
      <c r="AC122" s="58" t="s">
        <v>4389</v>
      </c>
      <c r="AD122" s="58" t="s">
        <v>4389</v>
      </c>
      <c r="AE122" s="58" t="s">
        <v>4389</v>
      </c>
      <c r="AF122" s="58" t="s">
        <v>4389</v>
      </c>
    </row>
    <row r="123" spans="1:32" x14ac:dyDescent="0.2">
      <c r="A123" s="63" t="s">
        <v>3763</v>
      </c>
      <c r="B123" s="3" t="s">
        <v>3764</v>
      </c>
      <c r="C123" s="58">
        <v>0</v>
      </c>
      <c r="D123" s="58">
        <v>24.34</v>
      </c>
      <c r="E123" s="58">
        <v>0</v>
      </c>
      <c r="F123" s="58">
        <v>7.84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 t="s">
        <v>4002</v>
      </c>
      <c r="M123" s="58">
        <v>0</v>
      </c>
      <c r="N123" s="58" t="s">
        <v>3158</v>
      </c>
      <c r="O123" s="58">
        <v>10</v>
      </c>
      <c r="P123" s="58" t="s">
        <v>4002</v>
      </c>
      <c r="Q123" s="58" t="s">
        <v>4002</v>
      </c>
      <c r="R123" s="58">
        <v>0</v>
      </c>
      <c r="S123" s="58">
        <v>0</v>
      </c>
      <c r="T123" s="58" t="s">
        <v>4002</v>
      </c>
      <c r="U123" s="58" t="s">
        <v>4002</v>
      </c>
      <c r="V123" s="58" t="s">
        <v>4389</v>
      </c>
      <c r="W123" s="58" t="s">
        <v>4389</v>
      </c>
      <c r="X123" s="58" t="s">
        <v>4389</v>
      </c>
      <c r="Y123" s="58" t="s">
        <v>4389</v>
      </c>
      <c r="Z123" s="58" t="s">
        <v>4389</v>
      </c>
      <c r="AA123" s="58" t="s">
        <v>4389</v>
      </c>
      <c r="AB123" s="58" t="s">
        <v>4389</v>
      </c>
      <c r="AC123" s="58" t="s">
        <v>4389</v>
      </c>
      <c r="AD123" s="58" t="s">
        <v>4389</v>
      </c>
      <c r="AE123" s="58" t="s">
        <v>4389</v>
      </c>
      <c r="AF123" s="58" t="s">
        <v>4389</v>
      </c>
    </row>
    <row r="124" spans="1:32" x14ac:dyDescent="0.2">
      <c r="A124" s="63" t="s">
        <v>3765</v>
      </c>
      <c r="B124" s="3" t="s">
        <v>3766</v>
      </c>
      <c r="C124" s="58">
        <v>0</v>
      </c>
      <c r="D124" s="58">
        <v>30.34</v>
      </c>
      <c r="E124" s="58">
        <v>0</v>
      </c>
      <c r="F124" s="58">
        <v>7.84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 t="s">
        <v>4002</v>
      </c>
      <c r="M124" s="58">
        <v>0</v>
      </c>
      <c r="N124" s="58" t="s">
        <v>3158</v>
      </c>
      <c r="O124" s="58">
        <v>10</v>
      </c>
      <c r="P124" s="58" t="s">
        <v>4002</v>
      </c>
      <c r="Q124" s="58" t="s">
        <v>4002</v>
      </c>
      <c r="R124" s="58">
        <v>0</v>
      </c>
      <c r="S124" s="58">
        <v>0</v>
      </c>
      <c r="T124" s="58" t="s">
        <v>4002</v>
      </c>
      <c r="U124" s="58" t="s">
        <v>4002</v>
      </c>
      <c r="V124" s="58" t="s">
        <v>4389</v>
      </c>
      <c r="W124" s="58" t="s">
        <v>4389</v>
      </c>
      <c r="X124" s="58" t="s">
        <v>4389</v>
      </c>
      <c r="Y124" s="58" t="s">
        <v>4389</v>
      </c>
      <c r="Z124" s="58" t="s">
        <v>4389</v>
      </c>
      <c r="AA124" s="58" t="s">
        <v>4389</v>
      </c>
      <c r="AB124" s="58" t="s">
        <v>4389</v>
      </c>
      <c r="AC124" s="58" t="s">
        <v>4389</v>
      </c>
      <c r="AD124" s="58" t="s">
        <v>4389</v>
      </c>
      <c r="AE124" s="58" t="s">
        <v>4389</v>
      </c>
      <c r="AF124" s="58" t="s">
        <v>4389</v>
      </c>
    </row>
    <row r="125" spans="1:32" x14ac:dyDescent="0.2">
      <c r="A125" s="63" t="s">
        <v>3767</v>
      </c>
      <c r="B125" s="3" t="s">
        <v>3768</v>
      </c>
      <c r="C125" s="58">
        <v>0</v>
      </c>
      <c r="D125" s="58">
        <v>30.34</v>
      </c>
      <c r="E125" s="58">
        <v>0</v>
      </c>
      <c r="F125" s="58">
        <v>7.84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 t="s">
        <v>4002</v>
      </c>
      <c r="M125" s="58">
        <v>0</v>
      </c>
      <c r="N125" s="58" t="s">
        <v>3158</v>
      </c>
      <c r="O125" s="58">
        <v>10</v>
      </c>
      <c r="P125" s="58" t="s">
        <v>4002</v>
      </c>
      <c r="Q125" s="58" t="s">
        <v>4002</v>
      </c>
      <c r="R125" s="58">
        <v>0</v>
      </c>
      <c r="S125" s="58">
        <v>0</v>
      </c>
      <c r="T125" s="58" t="s">
        <v>4002</v>
      </c>
      <c r="U125" s="58" t="s">
        <v>4002</v>
      </c>
      <c r="V125" s="58" t="s">
        <v>4389</v>
      </c>
      <c r="W125" s="58" t="s">
        <v>4389</v>
      </c>
      <c r="X125" s="58" t="s">
        <v>4389</v>
      </c>
      <c r="Y125" s="58" t="s">
        <v>4389</v>
      </c>
      <c r="Z125" s="58" t="s">
        <v>4389</v>
      </c>
      <c r="AA125" s="58" t="s">
        <v>4389</v>
      </c>
      <c r="AB125" s="58" t="s">
        <v>4389</v>
      </c>
      <c r="AC125" s="58" t="s">
        <v>4389</v>
      </c>
      <c r="AD125" s="58" t="s">
        <v>4389</v>
      </c>
      <c r="AE125" s="58" t="s">
        <v>4389</v>
      </c>
      <c r="AF125" s="58" t="s">
        <v>4389</v>
      </c>
    </row>
    <row r="126" spans="1:32" x14ac:dyDescent="0.2">
      <c r="A126" s="63" t="s">
        <v>3769</v>
      </c>
      <c r="B126" s="3" t="s">
        <v>3770</v>
      </c>
      <c r="C126" s="58">
        <v>0</v>
      </c>
      <c r="D126" s="58">
        <v>30.34</v>
      </c>
      <c r="E126" s="58">
        <v>0</v>
      </c>
      <c r="F126" s="58">
        <v>7.84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 t="s">
        <v>4002</v>
      </c>
      <c r="M126" s="58">
        <v>0</v>
      </c>
      <c r="N126" s="58" t="s">
        <v>3158</v>
      </c>
      <c r="O126" s="58">
        <v>10</v>
      </c>
      <c r="P126" s="58" t="s">
        <v>4002</v>
      </c>
      <c r="Q126" s="58" t="s">
        <v>4002</v>
      </c>
      <c r="R126" s="58">
        <v>0</v>
      </c>
      <c r="S126" s="58">
        <v>0</v>
      </c>
      <c r="T126" s="58" t="s">
        <v>4002</v>
      </c>
      <c r="U126" s="58" t="s">
        <v>4002</v>
      </c>
      <c r="V126" s="58" t="s">
        <v>4389</v>
      </c>
      <c r="W126" s="58" t="s">
        <v>4389</v>
      </c>
      <c r="X126" s="58" t="s">
        <v>4389</v>
      </c>
      <c r="Y126" s="58" t="s">
        <v>4389</v>
      </c>
      <c r="Z126" s="58" t="s">
        <v>4389</v>
      </c>
      <c r="AA126" s="58" t="s">
        <v>4389</v>
      </c>
      <c r="AB126" s="58" t="s">
        <v>4389</v>
      </c>
      <c r="AC126" s="58" t="s">
        <v>4389</v>
      </c>
      <c r="AD126" s="58" t="s">
        <v>4389</v>
      </c>
      <c r="AE126" s="58" t="s">
        <v>4389</v>
      </c>
      <c r="AF126" s="58" t="s">
        <v>4389</v>
      </c>
    </row>
    <row r="127" spans="1:32" x14ac:dyDescent="0.2">
      <c r="A127" s="63" t="s">
        <v>3771</v>
      </c>
      <c r="B127" s="3" t="s">
        <v>3772</v>
      </c>
      <c r="C127" s="58">
        <v>0</v>
      </c>
      <c r="D127" s="58">
        <v>30.34</v>
      </c>
      <c r="E127" s="58">
        <v>0</v>
      </c>
      <c r="F127" s="58">
        <v>7.84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 t="s">
        <v>4002</v>
      </c>
      <c r="M127" s="58">
        <v>0</v>
      </c>
      <c r="N127" s="58" t="s">
        <v>3158</v>
      </c>
      <c r="O127" s="58">
        <v>10</v>
      </c>
      <c r="P127" s="58" t="s">
        <v>4002</v>
      </c>
      <c r="Q127" s="58" t="s">
        <v>4002</v>
      </c>
      <c r="R127" s="58">
        <v>0</v>
      </c>
      <c r="S127" s="58">
        <v>0</v>
      </c>
      <c r="T127" s="58" t="s">
        <v>4002</v>
      </c>
      <c r="U127" s="58" t="s">
        <v>4002</v>
      </c>
      <c r="V127" s="58" t="s">
        <v>4389</v>
      </c>
      <c r="W127" s="58" t="s">
        <v>4389</v>
      </c>
      <c r="X127" s="58" t="s">
        <v>4389</v>
      </c>
      <c r="Y127" s="58" t="s">
        <v>4389</v>
      </c>
      <c r="Z127" s="58" t="s">
        <v>4389</v>
      </c>
      <c r="AA127" s="58" t="s">
        <v>4389</v>
      </c>
      <c r="AB127" s="58" t="s">
        <v>4389</v>
      </c>
      <c r="AC127" s="58" t="s">
        <v>4389</v>
      </c>
      <c r="AD127" s="58" t="s">
        <v>4389</v>
      </c>
      <c r="AE127" s="58" t="s">
        <v>4389</v>
      </c>
      <c r="AF127" s="58" t="s">
        <v>4389</v>
      </c>
    </row>
    <row r="128" spans="1:32" x14ac:dyDescent="0.2">
      <c r="A128" s="64" t="s">
        <v>4983</v>
      </c>
      <c r="B128" s="65" t="s">
        <v>4984</v>
      </c>
      <c r="C128" s="58">
        <v>0</v>
      </c>
      <c r="D128" s="58">
        <v>30.34</v>
      </c>
      <c r="E128" s="58">
        <v>0</v>
      </c>
      <c r="F128" s="58">
        <v>7.84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 t="s">
        <v>4002</v>
      </c>
      <c r="M128" s="58">
        <v>0</v>
      </c>
      <c r="N128" s="58" t="s">
        <v>3158</v>
      </c>
      <c r="O128" s="58">
        <v>10</v>
      </c>
      <c r="P128" s="58" t="s">
        <v>4002</v>
      </c>
      <c r="Q128" s="58" t="s">
        <v>4002</v>
      </c>
      <c r="R128" s="58">
        <v>0</v>
      </c>
      <c r="S128" s="58">
        <v>0</v>
      </c>
      <c r="T128" s="58" t="s">
        <v>4002</v>
      </c>
      <c r="U128" s="58" t="s">
        <v>4002</v>
      </c>
      <c r="V128" s="58" t="s">
        <v>4389</v>
      </c>
      <c r="W128" s="58" t="s">
        <v>4389</v>
      </c>
      <c r="X128" s="58" t="s">
        <v>4389</v>
      </c>
      <c r="Y128" s="58" t="s">
        <v>4389</v>
      </c>
      <c r="Z128" s="58" t="s">
        <v>4389</v>
      </c>
      <c r="AA128" s="58" t="s">
        <v>4389</v>
      </c>
      <c r="AB128" s="58" t="s">
        <v>4389</v>
      </c>
      <c r="AC128" s="58" t="s">
        <v>4389</v>
      </c>
      <c r="AD128" s="58" t="s">
        <v>4389</v>
      </c>
      <c r="AE128" s="58" t="s">
        <v>4389</v>
      </c>
      <c r="AF128" s="58" t="s">
        <v>4389</v>
      </c>
    </row>
    <row r="129" spans="1:32" x14ac:dyDescent="0.2">
      <c r="A129" s="64" t="s">
        <v>4985</v>
      </c>
      <c r="B129" s="65" t="s">
        <v>4986</v>
      </c>
      <c r="C129" s="58">
        <v>0</v>
      </c>
      <c r="D129" s="58">
        <v>30.34</v>
      </c>
      <c r="E129" s="58">
        <v>0</v>
      </c>
      <c r="F129" s="58">
        <v>7.84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 t="s">
        <v>4002</v>
      </c>
      <c r="M129" s="58">
        <v>0</v>
      </c>
      <c r="N129" s="58" t="s">
        <v>3158</v>
      </c>
      <c r="O129" s="58">
        <v>10</v>
      </c>
      <c r="P129" s="58" t="s">
        <v>4002</v>
      </c>
      <c r="Q129" s="58" t="s">
        <v>4002</v>
      </c>
      <c r="R129" s="58">
        <v>0</v>
      </c>
      <c r="S129" s="58">
        <v>0</v>
      </c>
      <c r="T129" s="58" t="s">
        <v>4002</v>
      </c>
      <c r="U129" s="58" t="s">
        <v>4002</v>
      </c>
      <c r="V129" s="58" t="s">
        <v>4389</v>
      </c>
      <c r="W129" s="58" t="s">
        <v>4389</v>
      </c>
      <c r="X129" s="58" t="s">
        <v>4389</v>
      </c>
      <c r="Y129" s="58" t="s">
        <v>4389</v>
      </c>
      <c r="Z129" s="58" t="s">
        <v>4389</v>
      </c>
      <c r="AA129" s="58" t="s">
        <v>4389</v>
      </c>
      <c r="AB129" s="58" t="s">
        <v>4389</v>
      </c>
      <c r="AC129" s="58" t="s">
        <v>4389</v>
      </c>
      <c r="AD129" s="58" t="s">
        <v>4389</v>
      </c>
      <c r="AE129" s="58" t="s">
        <v>4389</v>
      </c>
      <c r="AF129" s="58" t="s">
        <v>4389</v>
      </c>
    </row>
    <row r="130" spans="1:32" x14ac:dyDescent="0.2">
      <c r="A130" s="64" t="s">
        <v>4987</v>
      </c>
      <c r="B130" s="65" t="s">
        <v>4988</v>
      </c>
      <c r="C130" s="58">
        <v>0</v>
      </c>
      <c r="D130" s="58">
        <v>30.34</v>
      </c>
      <c r="E130" s="58">
        <v>0</v>
      </c>
      <c r="F130" s="58">
        <v>7.84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 t="s">
        <v>4002</v>
      </c>
      <c r="M130" s="58">
        <v>0</v>
      </c>
      <c r="N130" s="58" t="s">
        <v>3158</v>
      </c>
      <c r="O130" s="58">
        <v>10</v>
      </c>
      <c r="P130" s="58" t="s">
        <v>4002</v>
      </c>
      <c r="Q130" s="58" t="s">
        <v>4002</v>
      </c>
      <c r="R130" s="58">
        <v>0</v>
      </c>
      <c r="S130" s="58">
        <v>0</v>
      </c>
      <c r="T130" s="58" t="s">
        <v>4002</v>
      </c>
      <c r="U130" s="58" t="s">
        <v>4002</v>
      </c>
      <c r="V130" s="58" t="s">
        <v>4389</v>
      </c>
      <c r="W130" s="58" t="s">
        <v>4389</v>
      </c>
      <c r="X130" s="58" t="s">
        <v>4389</v>
      </c>
      <c r="Y130" s="58" t="s">
        <v>4389</v>
      </c>
      <c r="Z130" s="58" t="s">
        <v>4389</v>
      </c>
      <c r="AA130" s="58" t="s">
        <v>4389</v>
      </c>
      <c r="AB130" s="58" t="s">
        <v>4389</v>
      </c>
      <c r="AC130" s="58" t="s">
        <v>4389</v>
      </c>
      <c r="AD130" s="58" t="s">
        <v>4389</v>
      </c>
      <c r="AE130" s="58" t="s">
        <v>4389</v>
      </c>
      <c r="AF130" s="58" t="s">
        <v>4389</v>
      </c>
    </row>
    <row r="131" spans="1:32" x14ac:dyDescent="0.2">
      <c r="A131" s="64" t="s">
        <v>4989</v>
      </c>
      <c r="B131" s="65" t="s">
        <v>4990</v>
      </c>
      <c r="C131" s="58">
        <v>0</v>
      </c>
      <c r="D131" s="58">
        <v>30.34</v>
      </c>
      <c r="E131" s="58">
        <v>0</v>
      </c>
      <c r="F131" s="58">
        <v>7.84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 t="s">
        <v>4002</v>
      </c>
      <c r="M131" s="58">
        <v>0</v>
      </c>
      <c r="N131" s="58" t="s">
        <v>3158</v>
      </c>
      <c r="O131" s="58">
        <v>10</v>
      </c>
      <c r="P131" s="58" t="s">
        <v>4002</v>
      </c>
      <c r="Q131" s="58" t="s">
        <v>4002</v>
      </c>
      <c r="R131" s="58">
        <v>0</v>
      </c>
      <c r="S131" s="58">
        <v>0</v>
      </c>
      <c r="T131" s="58" t="s">
        <v>4002</v>
      </c>
      <c r="U131" s="58" t="s">
        <v>4002</v>
      </c>
      <c r="V131" s="58" t="s">
        <v>4389</v>
      </c>
      <c r="W131" s="58" t="s">
        <v>4389</v>
      </c>
      <c r="X131" s="58" t="s">
        <v>4389</v>
      </c>
      <c r="Y131" s="58" t="s">
        <v>4389</v>
      </c>
      <c r="Z131" s="58" t="s">
        <v>4389</v>
      </c>
      <c r="AA131" s="58" t="s">
        <v>4389</v>
      </c>
      <c r="AB131" s="58" t="s">
        <v>4389</v>
      </c>
      <c r="AC131" s="58" t="s">
        <v>4389</v>
      </c>
      <c r="AD131" s="58" t="s">
        <v>4389</v>
      </c>
      <c r="AE131" s="58" t="s">
        <v>4389</v>
      </c>
      <c r="AF131" s="58" t="s">
        <v>4389</v>
      </c>
    </row>
    <row r="132" spans="1:32" x14ac:dyDescent="0.2">
      <c r="A132" s="63" t="s">
        <v>3773</v>
      </c>
      <c r="B132" s="3" t="s">
        <v>3774</v>
      </c>
      <c r="C132" s="58">
        <v>0</v>
      </c>
      <c r="D132" s="58">
        <v>36.340000000000003</v>
      </c>
      <c r="E132" s="58">
        <v>0</v>
      </c>
      <c r="F132" s="58">
        <v>7.84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 t="s">
        <v>4002</v>
      </c>
      <c r="M132" s="58">
        <v>0</v>
      </c>
      <c r="N132" s="58" t="s">
        <v>3158</v>
      </c>
      <c r="O132" s="58">
        <v>10</v>
      </c>
      <c r="P132" s="58" t="s">
        <v>4002</v>
      </c>
      <c r="Q132" s="58" t="s">
        <v>4002</v>
      </c>
      <c r="R132" s="58">
        <v>0</v>
      </c>
      <c r="S132" s="58">
        <v>0</v>
      </c>
      <c r="T132" s="58" t="s">
        <v>4002</v>
      </c>
      <c r="U132" s="58" t="s">
        <v>4002</v>
      </c>
      <c r="V132" s="58" t="s">
        <v>4389</v>
      </c>
      <c r="W132" s="58" t="s">
        <v>4389</v>
      </c>
      <c r="X132" s="58" t="s">
        <v>4389</v>
      </c>
      <c r="Y132" s="58" t="s">
        <v>4389</v>
      </c>
      <c r="Z132" s="58" t="s">
        <v>4389</v>
      </c>
      <c r="AA132" s="58" t="s">
        <v>4389</v>
      </c>
      <c r="AB132" s="58" t="s">
        <v>4389</v>
      </c>
      <c r="AC132" s="58" t="s">
        <v>4389</v>
      </c>
      <c r="AD132" s="58" t="s">
        <v>4389</v>
      </c>
      <c r="AE132" s="58" t="s">
        <v>4389</v>
      </c>
      <c r="AF132" s="58" t="s">
        <v>4389</v>
      </c>
    </row>
    <row r="133" spans="1:32" x14ac:dyDescent="0.2">
      <c r="A133" s="63" t="s">
        <v>3775</v>
      </c>
      <c r="B133" s="3" t="s">
        <v>3776</v>
      </c>
      <c r="C133" s="58">
        <v>0</v>
      </c>
      <c r="D133" s="58">
        <v>36.340000000000003</v>
      </c>
      <c r="E133" s="58">
        <v>0</v>
      </c>
      <c r="F133" s="58">
        <v>7.84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 t="s">
        <v>4002</v>
      </c>
      <c r="M133" s="58">
        <v>0</v>
      </c>
      <c r="N133" s="58" t="s">
        <v>3158</v>
      </c>
      <c r="O133" s="58">
        <v>10</v>
      </c>
      <c r="P133" s="58" t="s">
        <v>4002</v>
      </c>
      <c r="Q133" s="58" t="s">
        <v>4002</v>
      </c>
      <c r="R133" s="58">
        <v>0</v>
      </c>
      <c r="S133" s="58">
        <v>0</v>
      </c>
      <c r="T133" s="58" t="s">
        <v>4002</v>
      </c>
      <c r="U133" s="58" t="s">
        <v>4002</v>
      </c>
      <c r="V133" s="58" t="s">
        <v>4389</v>
      </c>
      <c r="W133" s="58" t="s">
        <v>4389</v>
      </c>
      <c r="X133" s="58" t="s">
        <v>4389</v>
      </c>
      <c r="Y133" s="58" t="s">
        <v>4389</v>
      </c>
      <c r="Z133" s="58" t="s">
        <v>4389</v>
      </c>
      <c r="AA133" s="58" t="s">
        <v>4389</v>
      </c>
      <c r="AB133" s="58" t="s">
        <v>4389</v>
      </c>
      <c r="AC133" s="58" t="s">
        <v>4389</v>
      </c>
      <c r="AD133" s="58" t="s">
        <v>4389</v>
      </c>
      <c r="AE133" s="58" t="s">
        <v>4389</v>
      </c>
      <c r="AF133" s="58" t="s">
        <v>4389</v>
      </c>
    </row>
    <row r="134" spans="1:32" x14ac:dyDescent="0.2">
      <c r="A134" s="63" t="s">
        <v>3777</v>
      </c>
      <c r="B134" s="3" t="s">
        <v>3778</v>
      </c>
      <c r="C134" s="58">
        <v>0</v>
      </c>
      <c r="D134" s="58">
        <v>36.340000000000003</v>
      </c>
      <c r="E134" s="58">
        <v>0</v>
      </c>
      <c r="F134" s="58">
        <v>7.84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 t="s">
        <v>4002</v>
      </c>
      <c r="M134" s="58">
        <v>0</v>
      </c>
      <c r="N134" s="58" t="s">
        <v>3158</v>
      </c>
      <c r="O134" s="58">
        <v>10</v>
      </c>
      <c r="P134" s="58" t="s">
        <v>4002</v>
      </c>
      <c r="Q134" s="58" t="s">
        <v>4002</v>
      </c>
      <c r="R134" s="58">
        <v>0</v>
      </c>
      <c r="S134" s="58">
        <v>0</v>
      </c>
      <c r="T134" s="58" t="s">
        <v>4002</v>
      </c>
      <c r="U134" s="58" t="s">
        <v>4002</v>
      </c>
      <c r="V134" s="58" t="s">
        <v>4389</v>
      </c>
      <c r="W134" s="58" t="s">
        <v>4389</v>
      </c>
      <c r="X134" s="58" t="s">
        <v>4389</v>
      </c>
      <c r="Y134" s="58" t="s">
        <v>4389</v>
      </c>
      <c r="Z134" s="58" t="s">
        <v>4389</v>
      </c>
      <c r="AA134" s="58" t="s">
        <v>4389</v>
      </c>
      <c r="AB134" s="58" t="s">
        <v>4389</v>
      </c>
      <c r="AC134" s="58" t="s">
        <v>4389</v>
      </c>
      <c r="AD134" s="58" t="s">
        <v>4389</v>
      </c>
      <c r="AE134" s="58" t="s">
        <v>4389</v>
      </c>
      <c r="AF134" s="58" t="s">
        <v>4389</v>
      </c>
    </row>
    <row r="135" spans="1:32" x14ac:dyDescent="0.2">
      <c r="A135" s="63" t="s">
        <v>3779</v>
      </c>
      <c r="B135" s="3" t="s">
        <v>3780</v>
      </c>
      <c r="C135" s="58">
        <v>0</v>
      </c>
      <c r="D135" s="58">
        <v>36.340000000000003</v>
      </c>
      <c r="E135" s="58">
        <v>0</v>
      </c>
      <c r="F135" s="58">
        <v>7.84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 t="s">
        <v>4002</v>
      </c>
      <c r="M135" s="58">
        <v>0</v>
      </c>
      <c r="N135" s="58" t="s">
        <v>3158</v>
      </c>
      <c r="O135" s="58">
        <v>10</v>
      </c>
      <c r="P135" s="58" t="s">
        <v>4002</v>
      </c>
      <c r="Q135" s="58" t="s">
        <v>4002</v>
      </c>
      <c r="R135" s="58">
        <v>0</v>
      </c>
      <c r="S135" s="58">
        <v>0</v>
      </c>
      <c r="T135" s="58" t="s">
        <v>4002</v>
      </c>
      <c r="U135" s="58" t="s">
        <v>4002</v>
      </c>
      <c r="V135" s="58" t="s">
        <v>4389</v>
      </c>
      <c r="W135" s="58" t="s">
        <v>4389</v>
      </c>
      <c r="X135" s="58" t="s">
        <v>4389</v>
      </c>
      <c r="Y135" s="58" t="s">
        <v>4389</v>
      </c>
      <c r="Z135" s="58" t="s">
        <v>4389</v>
      </c>
      <c r="AA135" s="58" t="s">
        <v>4389</v>
      </c>
      <c r="AB135" s="58" t="s">
        <v>4389</v>
      </c>
      <c r="AC135" s="58" t="s">
        <v>4389</v>
      </c>
      <c r="AD135" s="58" t="s">
        <v>4389</v>
      </c>
      <c r="AE135" s="58" t="s">
        <v>4389</v>
      </c>
      <c r="AF135" s="58" t="s">
        <v>4389</v>
      </c>
    </row>
    <row r="136" spans="1:32" x14ac:dyDescent="0.2">
      <c r="A136" s="63" t="s">
        <v>3781</v>
      </c>
      <c r="B136" s="3" t="s">
        <v>3782</v>
      </c>
      <c r="C136" s="58">
        <v>0</v>
      </c>
      <c r="D136" s="58">
        <v>24.34</v>
      </c>
      <c r="E136" s="58">
        <v>0</v>
      </c>
      <c r="F136" s="58">
        <v>9.34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 t="s">
        <v>4002</v>
      </c>
      <c r="M136" s="58">
        <v>0</v>
      </c>
      <c r="N136" s="58" t="s">
        <v>3158</v>
      </c>
      <c r="O136" s="58">
        <v>10</v>
      </c>
      <c r="P136" s="58" t="s">
        <v>4002</v>
      </c>
      <c r="Q136" s="58" t="s">
        <v>4002</v>
      </c>
      <c r="R136" s="58">
        <v>0</v>
      </c>
      <c r="S136" s="58">
        <v>0</v>
      </c>
      <c r="T136" s="58" t="s">
        <v>4002</v>
      </c>
      <c r="U136" s="58" t="s">
        <v>4002</v>
      </c>
      <c r="V136" s="58" t="s">
        <v>4389</v>
      </c>
      <c r="W136" s="58" t="s">
        <v>4389</v>
      </c>
      <c r="X136" s="58" t="s">
        <v>4389</v>
      </c>
      <c r="Y136" s="58" t="s">
        <v>4389</v>
      </c>
      <c r="Z136" s="58" t="s">
        <v>4389</v>
      </c>
      <c r="AA136" s="58" t="s">
        <v>4389</v>
      </c>
      <c r="AB136" s="58" t="s">
        <v>4389</v>
      </c>
      <c r="AC136" s="58" t="s">
        <v>4389</v>
      </c>
      <c r="AD136" s="58" t="s">
        <v>4389</v>
      </c>
      <c r="AE136" s="58" t="s">
        <v>4389</v>
      </c>
      <c r="AF136" s="58" t="s">
        <v>4389</v>
      </c>
    </row>
    <row r="137" spans="1:32" x14ac:dyDescent="0.2">
      <c r="A137" s="63" t="s">
        <v>3783</v>
      </c>
      <c r="B137" s="3" t="s">
        <v>3784</v>
      </c>
      <c r="C137" s="58">
        <v>0</v>
      </c>
      <c r="D137" s="58">
        <v>24.34</v>
      </c>
      <c r="E137" s="58">
        <v>0</v>
      </c>
      <c r="F137" s="58">
        <v>9.34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 t="s">
        <v>4002</v>
      </c>
      <c r="M137" s="58">
        <v>0</v>
      </c>
      <c r="N137" s="58" t="s">
        <v>3158</v>
      </c>
      <c r="O137" s="58">
        <v>10</v>
      </c>
      <c r="P137" s="58" t="s">
        <v>4002</v>
      </c>
      <c r="Q137" s="58" t="s">
        <v>4002</v>
      </c>
      <c r="R137" s="58">
        <v>0</v>
      </c>
      <c r="S137" s="58">
        <v>0</v>
      </c>
      <c r="T137" s="58" t="s">
        <v>4002</v>
      </c>
      <c r="U137" s="58" t="s">
        <v>4002</v>
      </c>
      <c r="V137" s="58" t="s">
        <v>4389</v>
      </c>
      <c r="W137" s="58" t="s">
        <v>4389</v>
      </c>
      <c r="X137" s="58" t="s">
        <v>4389</v>
      </c>
      <c r="Y137" s="58" t="s">
        <v>4389</v>
      </c>
      <c r="Z137" s="58" t="s">
        <v>4389</v>
      </c>
      <c r="AA137" s="58" t="s">
        <v>4389</v>
      </c>
      <c r="AB137" s="58" t="s">
        <v>4389</v>
      </c>
      <c r="AC137" s="58" t="s">
        <v>4389</v>
      </c>
      <c r="AD137" s="58" t="s">
        <v>4389</v>
      </c>
      <c r="AE137" s="58" t="s">
        <v>4389</v>
      </c>
      <c r="AF137" s="58" t="s">
        <v>4389</v>
      </c>
    </row>
    <row r="138" spans="1:32" x14ac:dyDescent="0.2">
      <c r="A138" s="63" t="s">
        <v>3785</v>
      </c>
      <c r="B138" s="3" t="s">
        <v>3786</v>
      </c>
      <c r="C138" s="58">
        <v>0</v>
      </c>
      <c r="D138" s="58">
        <v>24.34</v>
      </c>
      <c r="E138" s="58">
        <v>0</v>
      </c>
      <c r="F138" s="58">
        <v>9.34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 t="s">
        <v>4002</v>
      </c>
      <c r="M138" s="58">
        <v>0</v>
      </c>
      <c r="N138" s="58" t="s">
        <v>3158</v>
      </c>
      <c r="O138" s="58">
        <v>10</v>
      </c>
      <c r="P138" s="58" t="s">
        <v>4002</v>
      </c>
      <c r="Q138" s="58" t="s">
        <v>4002</v>
      </c>
      <c r="R138" s="58">
        <v>0</v>
      </c>
      <c r="S138" s="58">
        <v>0</v>
      </c>
      <c r="T138" s="58" t="s">
        <v>4002</v>
      </c>
      <c r="U138" s="58" t="s">
        <v>4002</v>
      </c>
      <c r="V138" s="58" t="s">
        <v>4389</v>
      </c>
      <c r="W138" s="58" t="s">
        <v>4389</v>
      </c>
      <c r="X138" s="58" t="s">
        <v>4389</v>
      </c>
      <c r="Y138" s="58" t="s">
        <v>4389</v>
      </c>
      <c r="Z138" s="58" t="s">
        <v>4389</v>
      </c>
      <c r="AA138" s="58" t="s">
        <v>4389</v>
      </c>
      <c r="AB138" s="58" t="s">
        <v>4389</v>
      </c>
      <c r="AC138" s="58" t="s">
        <v>4389</v>
      </c>
      <c r="AD138" s="58" t="s">
        <v>4389</v>
      </c>
      <c r="AE138" s="58" t="s">
        <v>4389</v>
      </c>
      <c r="AF138" s="58" t="s">
        <v>4389</v>
      </c>
    </row>
    <row r="139" spans="1:32" x14ac:dyDescent="0.2">
      <c r="A139" s="63" t="s">
        <v>3787</v>
      </c>
      <c r="B139" s="3" t="s">
        <v>3788</v>
      </c>
      <c r="C139" s="58">
        <v>0</v>
      </c>
      <c r="D139" s="58">
        <v>24.34</v>
      </c>
      <c r="E139" s="58">
        <v>0</v>
      </c>
      <c r="F139" s="58">
        <v>9.34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 t="s">
        <v>4002</v>
      </c>
      <c r="M139" s="58">
        <v>0</v>
      </c>
      <c r="N139" s="58" t="s">
        <v>3158</v>
      </c>
      <c r="O139" s="58">
        <v>10</v>
      </c>
      <c r="P139" s="58" t="s">
        <v>4002</v>
      </c>
      <c r="Q139" s="58" t="s">
        <v>4002</v>
      </c>
      <c r="R139" s="58">
        <v>0</v>
      </c>
      <c r="S139" s="58">
        <v>0</v>
      </c>
      <c r="T139" s="58" t="s">
        <v>4002</v>
      </c>
      <c r="U139" s="58" t="s">
        <v>4002</v>
      </c>
      <c r="V139" s="58" t="s">
        <v>4389</v>
      </c>
      <c r="W139" s="58" t="s">
        <v>4389</v>
      </c>
      <c r="X139" s="58" t="s">
        <v>4389</v>
      </c>
      <c r="Y139" s="58" t="s">
        <v>4389</v>
      </c>
      <c r="Z139" s="58" t="s">
        <v>4389</v>
      </c>
      <c r="AA139" s="58" t="s">
        <v>4389</v>
      </c>
      <c r="AB139" s="58" t="s">
        <v>4389</v>
      </c>
      <c r="AC139" s="58" t="s">
        <v>4389</v>
      </c>
      <c r="AD139" s="58" t="s">
        <v>4389</v>
      </c>
      <c r="AE139" s="58" t="s">
        <v>4389</v>
      </c>
      <c r="AF139" s="58" t="s">
        <v>4389</v>
      </c>
    </row>
    <row r="140" spans="1:32" x14ac:dyDescent="0.2">
      <c r="A140" s="63" t="s">
        <v>3789</v>
      </c>
      <c r="B140" s="3" t="s">
        <v>3790</v>
      </c>
      <c r="C140" s="58">
        <v>0</v>
      </c>
      <c r="D140" s="58">
        <v>30.34</v>
      </c>
      <c r="E140" s="58">
        <v>0</v>
      </c>
      <c r="F140" s="58">
        <v>9.34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 t="s">
        <v>4002</v>
      </c>
      <c r="M140" s="58">
        <v>0</v>
      </c>
      <c r="N140" s="58" t="s">
        <v>3158</v>
      </c>
      <c r="O140" s="58">
        <v>10</v>
      </c>
      <c r="P140" s="58" t="s">
        <v>4002</v>
      </c>
      <c r="Q140" s="58" t="s">
        <v>4002</v>
      </c>
      <c r="R140" s="58">
        <v>0</v>
      </c>
      <c r="S140" s="58">
        <v>0</v>
      </c>
      <c r="T140" s="58" t="s">
        <v>4002</v>
      </c>
      <c r="U140" s="58" t="s">
        <v>4002</v>
      </c>
      <c r="V140" s="58" t="s">
        <v>4389</v>
      </c>
      <c r="W140" s="58" t="s">
        <v>4389</v>
      </c>
      <c r="X140" s="58" t="s">
        <v>4389</v>
      </c>
      <c r="Y140" s="58" t="s">
        <v>4389</v>
      </c>
      <c r="Z140" s="58" t="s">
        <v>4389</v>
      </c>
      <c r="AA140" s="58" t="s">
        <v>4389</v>
      </c>
      <c r="AB140" s="58" t="s">
        <v>4389</v>
      </c>
      <c r="AC140" s="58" t="s">
        <v>4389</v>
      </c>
      <c r="AD140" s="58" t="s">
        <v>4389</v>
      </c>
      <c r="AE140" s="58" t="s">
        <v>4389</v>
      </c>
      <c r="AF140" s="58" t="s">
        <v>4389</v>
      </c>
    </row>
    <row r="141" spans="1:32" x14ac:dyDescent="0.2">
      <c r="A141" s="63" t="s">
        <v>3791</v>
      </c>
      <c r="B141" s="3" t="s">
        <v>3792</v>
      </c>
      <c r="C141" s="58">
        <v>0</v>
      </c>
      <c r="D141" s="58">
        <v>30.34</v>
      </c>
      <c r="E141" s="58">
        <v>0</v>
      </c>
      <c r="F141" s="58">
        <v>9.34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 t="s">
        <v>4002</v>
      </c>
      <c r="M141" s="58">
        <v>0</v>
      </c>
      <c r="N141" s="58" t="s">
        <v>3158</v>
      </c>
      <c r="O141" s="58">
        <v>10</v>
      </c>
      <c r="P141" s="58" t="s">
        <v>4002</v>
      </c>
      <c r="Q141" s="58" t="s">
        <v>4002</v>
      </c>
      <c r="R141" s="58">
        <v>0</v>
      </c>
      <c r="S141" s="58">
        <v>0</v>
      </c>
      <c r="T141" s="58" t="s">
        <v>4002</v>
      </c>
      <c r="U141" s="58" t="s">
        <v>4002</v>
      </c>
      <c r="V141" s="58" t="s">
        <v>4389</v>
      </c>
      <c r="W141" s="58" t="s">
        <v>4389</v>
      </c>
      <c r="X141" s="58" t="s">
        <v>4389</v>
      </c>
      <c r="Y141" s="58" t="s">
        <v>4389</v>
      </c>
      <c r="Z141" s="58" t="s">
        <v>4389</v>
      </c>
      <c r="AA141" s="58" t="s">
        <v>4389</v>
      </c>
      <c r="AB141" s="58" t="s">
        <v>4389</v>
      </c>
      <c r="AC141" s="58" t="s">
        <v>4389</v>
      </c>
      <c r="AD141" s="58" t="s">
        <v>4389</v>
      </c>
      <c r="AE141" s="58" t="s">
        <v>4389</v>
      </c>
      <c r="AF141" s="58" t="s">
        <v>4389</v>
      </c>
    </row>
    <row r="142" spans="1:32" x14ac:dyDescent="0.2">
      <c r="A142" s="63" t="s">
        <v>3793</v>
      </c>
      <c r="B142" s="3" t="s">
        <v>3794</v>
      </c>
      <c r="C142" s="58">
        <v>0</v>
      </c>
      <c r="D142" s="58">
        <v>30.34</v>
      </c>
      <c r="E142" s="58">
        <v>0</v>
      </c>
      <c r="F142" s="58">
        <v>9.34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 t="s">
        <v>4002</v>
      </c>
      <c r="M142" s="58">
        <v>0</v>
      </c>
      <c r="N142" s="58" t="s">
        <v>3158</v>
      </c>
      <c r="O142" s="58">
        <v>10</v>
      </c>
      <c r="P142" s="58" t="s">
        <v>4002</v>
      </c>
      <c r="Q142" s="58" t="s">
        <v>4002</v>
      </c>
      <c r="R142" s="58">
        <v>0</v>
      </c>
      <c r="S142" s="58">
        <v>0</v>
      </c>
      <c r="T142" s="58" t="s">
        <v>4002</v>
      </c>
      <c r="U142" s="58" t="s">
        <v>4002</v>
      </c>
      <c r="V142" s="58" t="s">
        <v>4389</v>
      </c>
      <c r="W142" s="58" t="s">
        <v>4389</v>
      </c>
      <c r="X142" s="58" t="s">
        <v>4389</v>
      </c>
      <c r="Y142" s="58" t="s">
        <v>4389</v>
      </c>
      <c r="Z142" s="58" t="s">
        <v>4389</v>
      </c>
      <c r="AA142" s="58" t="s">
        <v>4389</v>
      </c>
      <c r="AB142" s="58" t="s">
        <v>4389</v>
      </c>
      <c r="AC142" s="58" t="s">
        <v>4389</v>
      </c>
      <c r="AD142" s="58" t="s">
        <v>4389</v>
      </c>
      <c r="AE142" s="58" t="s">
        <v>4389</v>
      </c>
      <c r="AF142" s="58" t="s">
        <v>4389</v>
      </c>
    </row>
    <row r="143" spans="1:32" x14ac:dyDescent="0.2">
      <c r="A143" s="63" t="s">
        <v>3795</v>
      </c>
      <c r="B143" s="3" t="s">
        <v>3796</v>
      </c>
      <c r="C143" s="58">
        <v>0</v>
      </c>
      <c r="D143" s="58">
        <v>30.34</v>
      </c>
      <c r="E143" s="58">
        <v>0</v>
      </c>
      <c r="F143" s="58">
        <v>9.34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 t="s">
        <v>4002</v>
      </c>
      <c r="M143" s="58">
        <v>0</v>
      </c>
      <c r="N143" s="58" t="s">
        <v>3158</v>
      </c>
      <c r="O143" s="58">
        <v>10</v>
      </c>
      <c r="P143" s="58" t="s">
        <v>4002</v>
      </c>
      <c r="Q143" s="58" t="s">
        <v>4002</v>
      </c>
      <c r="R143" s="58">
        <v>0</v>
      </c>
      <c r="S143" s="58">
        <v>0</v>
      </c>
      <c r="T143" s="58" t="s">
        <v>4002</v>
      </c>
      <c r="U143" s="58" t="s">
        <v>4002</v>
      </c>
      <c r="V143" s="58" t="s">
        <v>4389</v>
      </c>
      <c r="W143" s="58" t="s">
        <v>4389</v>
      </c>
      <c r="X143" s="58" t="s">
        <v>4389</v>
      </c>
      <c r="Y143" s="58" t="s">
        <v>4389</v>
      </c>
      <c r="Z143" s="58" t="s">
        <v>4389</v>
      </c>
      <c r="AA143" s="58" t="s">
        <v>4389</v>
      </c>
      <c r="AB143" s="58" t="s">
        <v>4389</v>
      </c>
      <c r="AC143" s="58" t="s">
        <v>4389</v>
      </c>
      <c r="AD143" s="58" t="s">
        <v>4389</v>
      </c>
      <c r="AE143" s="58" t="s">
        <v>4389</v>
      </c>
      <c r="AF143" s="58" t="s">
        <v>4389</v>
      </c>
    </row>
    <row r="144" spans="1:32" x14ac:dyDescent="0.2">
      <c r="A144" s="64" t="s">
        <v>4991</v>
      </c>
      <c r="B144" s="65" t="s">
        <v>4992</v>
      </c>
      <c r="C144" s="58">
        <v>0</v>
      </c>
      <c r="D144" s="58">
        <v>30.34</v>
      </c>
      <c r="E144" s="58">
        <v>0</v>
      </c>
      <c r="F144" s="58">
        <v>9.34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 t="s">
        <v>4002</v>
      </c>
      <c r="M144" s="58">
        <v>0</v>
      </c>
      <c r="N144" s="58" t="s">
        <v>3158</v>
      </c>
      <c r="O144" s="58">
        <v>10</v>
      </c>
      <c r="P144" s="58" t="s">
        <v>4002</v>
      </c>
      <c r="Q144" s="58" t="s">
        <v>4002</v>
      </c>
      <c r="R144" s="58">
        <v>0</v>
      </c>
      <c r="S144" s="58">
        <v>0</v>
      </c>
      <c r="T144" s="58" t="s">
        <v>4002</v>
      </c>
      <c r="U144" s="58" t="s">
        <v>4002</v>
      </c>
      <c r="V144" s="58" t="s">
        <v>4389</v>
      </c>
      <c r="W144" s="58" t="s">
        <v>4389</v>
      </c>
      <c r="X144" s="58" t="s">
        <v>4389</v>
      </c>
      <c r="Y144" s="58" t="s">
        <v>4389</v>
      </c>
      <c r="Z144" s="58" t="s">
        <v>4389</v>
      </c>
      <c r="AA144" s="58" t="s">
        <v>4389</v>
      </c>
      <c r="AB144" s="58" t="s">
        <v>4389</v>
      </c>
      <c r="AC144" s="58" t="s">
        <v>4389</v>
      </c>
      <c r="AD144" s="58" t="s">
        <v>4389</v>
      </c>
      <c r="AE144" s="58" t="s">
        <v>4389</v>
      </c>
      <c r="AF144" s="58" t="s">
        <v>4389</v>
      </c>
    </row>
    <row r="145" spans="1:32" x14ac:dyDescent="0.2">
      <c r="A145" s="64" t="s">
        <v>4993</v>
      </c>
      <c r="B145" s="65" t="s">
        <v>4994</v>
      </c>
      <c r="C145" s="58">
        <v>0</v>
      </c>
      <c r="D145" s="58">
        <v>30.34</v>
      </c>
      <c r="E145" s="58">
        <v>0</v>
      </c>
      <c r="F145" s="58">
        <v>9.34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 t="s">
        <v>4002</v>
      </c>
      <c r="M145" s="58">
        <v>0</v>
      </c>
      <c r="N145" s="58" t="s">
        <v>3158</v>
      </c>
      <c r="O145" s="58">
        <v>10</v>
      </c>
      <c r="P145" s="58" t="s">
        <v>4002</v>
      </c>
      <c r="Q145" s="58" t="s">
        <v>4002</v>
      </c>
      <c r="R145" s="58">
        <v>0</v>
      </c>
      <c r="S145" s="58">
        <v>0</v>
      </c>
      <c r="T145" s="58" t="s">
        <v>4002</v>
      </c>
      <c r="U145" s="58" t="s">
        <v>4002</v>
      </c>
      <c r="V145" s="58" t="s">
        <v>4389</v>
      </c>
      <c r="W145" s="58" t="s">
        <v>4389</v>
      </c>
      <c r="X145" s="58" t="s">
        <v>4389</v>
      </c>
      <c r="Y145" s="58" t="s">
        <v>4389</v>
      </c>
      <c r="Z145" s="58" t="s">
        <v>4389</v>
      </c>
      <c r="AA145" s="58" t="s">
        <v>4389</v>
      </c>
      <c r="AB145" s="58" t="s">
        <v>4389</v>
      </c>
      <c r="AC145" s="58" t="s">
        <v>4389</v>
      </c>
      <c r="AD145" s="58" t="s">
        <v>4389</v>
      </c>
      <c r="AE145" s="58" t="s">
        <v>4389</v>
      </c>
      <c r="AF145" s="58" t="s">
        <v>4389</v>
      </c>
    </row>
    <row r="146" spans="1:32" x14ac:dyDescent="0.2">
      <c r="A146" s="64" t="s">
        <v>4995</v>
      </c>
      <c r="B146" s="65" t="s">
        <v>4996</v>
      </c>
      <c r="C146" s="58">
        <v>0</v>
      </c>
      <c r="D146" s="58">
        <v>30.34</v>
      </c>
      <c r="E146" s="58">
        <v>0</v>
      </c>
      <c r="F146" s="58">
        <v>9.34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 t="s">
        <v>4002</v>
      </c>
      <c r="M146" s="58">
        <v>0</v>
      </c>
      <c r="N146" s="58" t="s">
        <v>3158</v>
      </c>
      <c r="O146" s="58">
        <v>10</v>
      </c>
      <c r="P146" s="58" t="s">
        <v>4002</v>
      </c>
      <c r="Q146" s="58" t="s">
        <v>4002</v>
      </c>
      <c r="R146" s="58">
        <v>0</v>
      </c>
      <c r="S146" s="58">
        <v>0</v>
      </c>
      <c r="T146" s="58" t="s">
        <v>4002</v>
      </c>
      <c r="U146" s="58" t="s">
        <v>4002</v>
      </c>
      <c r="V146" s="58" t="s">
        <v>4389</v>
      </c>
      <c r="W146" s="58" t="s">
        <v>4389</v>
      </c>
      <c r="X146" s="58" t="s">
        <v>4389</v>
      </c>
      <c r="Y146" s="58" t="s">
        <v>4389</v>
      </c>
      <c r="Z146" s="58" t="s">
        <v>4389</v>
      </c>
      <c r="AA146" s="58" t="s">
        <v>4389</v>
      </c>
      <c r="AB146" s="58" t="s">
        <v>4389</v>
      </c>
      <c r="AC146" s="58" t="s">
        <v>4389</v>
      </c>
      <c r="AD146" s="58" t="s">
        <v>4389</v>
      </c>
      <c r="AE146" s="58" t="s">
        <v>4389</v>
      </c>
      <c r="AF146" s="58" t="s">
        <v>4389</v>
      </c>
    </row>
    <row r="147" spans="1:32" x14ac:dyDescent="0.2">
      <c r="A147" s="64" t="s">
        <v>4997</v>
      </c>
      <c r="B147" s="65" t="s">
        <v>4998</v>
      </c>
      <c r="C147" s="58">
        <v>0</v>
      </c>
      <c r="D147" s="58">
        <v>30.34</v>
      </c>
      <c r="E147" s="58">
        <v>0</v>
      </c>
      <c r="F147" s="58">
        <v>9.34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 t="s">
        <v>4002</v>
      </c>
      <c r="M147" s="58">
        <v>0</v>
      </c>
      <c r="N147" s="58" t="s">
        <v>3158</v>
      </c>
      <c r="O147" s="58">
        <v>10</v>
      </c>
      <c r="P147" s="58" t="s">
        <v>4002</v>
      </c>
      <c r="Q147" s="58" t="s">
        <v>4002</v>
      </c>
      <c r="R147" s="58">
        <v>0</v>
      </c>
      <c r="S147" s="58">
        <v>0</v>
      </c>
      <c r="T147" s="58" t="s">
        <v>4002</v>
      </c>
      <c r="U147" s="58" t="s">
        <v>4002</v>
      </c>
      <c r="V147" s="58" t="s">
        <v>4389</v>
      </c>
      <c r="W147" s="58" t="s">
        <v>4389</v>
      </c>
      <c r="X147" s="58" t="s">
        <v>4389</v>
      </c>
      <c r="Y147" s="58" t="s">
        <v>4389</v>
      </c>
      <c r="Z147" s="58" t="s">
        <v>4389</v>
      </c>
      <c r="AA147" s="58" t="s">
        <v>4389</v>
      </c>
      <c r="AB147" s="58" t="s">
        <v>4389</v>
      </c>
      <c r="AC147" s="58" t="s">
        <v>4389</v>
      </c>
      <c r="AD147" s="58" t="s">
        <v>4389</v>
      </c>
      <c r="AE147" s="58" t="s">
        <v>4389</v>
      </c>
      <c r="AF147" s="58" t="s">
        <v>4389</v>
      </c>
    </row>
    <row r="148" spans="1:32" x14ac:dyDescent="0.2">
      <c r="A148" s="63" t="s">
        <v>3797</v>
      </c>
      <c r="B148" s="3" t="s">
        <v>3798</v>
      </c>
      <c r="C148" s="58">
        <v>0</v>
      </c>
      <c r="D148" s="58">
        <v>36.340000000000003</v>
      </c>
      <c r="E148" s="58">
        <v>0</v>
      </c>
      <c r="F148" s="58">
        <v>9.34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 t="s">
        <v>4002</v>
      </c>
      <c r="M148" s="58">
        <v>0</v>
      </c>
      <c r="N148" s="58" t="s">
        <v>3158</v>
      </c>
      <c r="O148" s="58">
        <v>10</v>
      </c>
      <c r="P148" s="58" t="s">
        <v>4002</v>
      </c>
      <c r="Q148" s="58" t="s">
        <v>4002</v>
      </c>
      <c r="R148" s="58">
        <v>0</v>
      </c>
      <c r="S148" s="58">
        <v>0</v>
      </c>
      <c r="T148" s="58" t="s">
        <v>4002</v>
      </c>
      <c r="U148" s="58" t="s">
        <v>4002</v>
      </c>
      <c r="V148" s="58" t="s">
        <v>4389</v>
      </c>
      <c r="W148" s="58" t="s">
        <v>4389</v>
      </c>
      <c r="X148" s="58" t="s">
        <v>4389</v>
      </c>
      <c r="Y148" s="58" t="s">
        <v>4389</v>
      </c>
      <c r="Z148" s="58" t="s">
        <v>4389</v>
      </c>
      <c r="AA148" s="58" t="s">
        <v>4389</v>
      </c>
      <c r="AB148" s="58" t="s">
        <v>4389</v>
      </c>
      <c r="AC148" s="58" t="s">
        <v>4389</v>
      </c>
      <c r="AD148" s="58" t="s">
        <v>4389</v>
      </c>
      <c r="AE148" s="58" t="s">
        <v>4389</v>
      </c>
      <c r="AF148" s="58" t="s">
        <v>4389</v>
      </c>
    </row>
    <row r="149" spans="1:32" x14ac:dyDescent="0.2">
      <c r="A149" s="63" t="s">
        <v>3799</v>
      </c>
      <c r="B149" s="3" t="s">
        <v>3800</v>
      </c>
      <c r="C149" s="58">
        <v>0</v>
      </c>
      <c r="D149" s="58">
        <v>36.340000000000003</v>
      </c>
      <c r="E149" s="58">
        <v>0</v>
      </c>
      <c r="F149" s="58">
        <v>9.34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 t="s">
        <v>4002</v>
      </c>
      <c r="M149" s="58">
        <v>0</v>
      </c>
      <c r="N149" s="58" t="s">
        <v>3158</v>
      </c>
      <c r="O149" s="58">
        <v>10</v>
      </c>
      <c r="P149" s="58" t="s">
        <v>4002</v>
      </c>
      <c r="Q149" s="58" t="s">
        <v>4002</v>
      </c>
      <c r="R149" s="58">
        <v>0</v>
      </c>
      <c r="S149" s="58">
        <v>0</v>
      </c>
      <c r="T149" s="58" t="s">
        <v>4002</v>
      </c>
      <c r="U149" s="58" t="s">
        <v>4002</v>
      </c>
      <c r="V149" s="58" t="s">
        <v>4389</v>
      </c>
      <c r="W149" s="58" t="s">
        <v>4389</v>
      </c>
      <c r="X149" s="58" t="s">
        <v>4389</v>
      </c>
      <c r="Y149" s="58" t="s">
        <v>4389</v>
      </c>
      <c r="Z149" s="58" t="s">
        <v>4389</v>
      </c>
      <c r="AA149" s="58" t="s">
        <v>4389</v>
      </c>
      <c r="AB149" s="58" t="s">
        <v>4389</v>
      </c>
      <c r="AC149" s="58" t="s">
        <v>4389</v>
      </c>
      <c r="AD149" s="58" t="s">
        <v>4389</v>
      </c>
      <c r="AE149" s="58" t="s">
        <v>4389</v>
      </c>
      <c r="AF149" s="58" t="s">
        <v>4389</v>
      </c>
    </row>
    <row r="150" spans="1:32" x14ac:dyDescent="0.2">
      <c r="A150" s="63" t="s">
        <v>3801</v>
      </c>
      <c r="B150" s="3" t="s">
        <v>3802</v>
      </c>
      <c r="C150" s="58">
        <v>0</v>
      </c>
      <c r="D150" s="58">
        <v>36.340000000000003</v>
      </c>
      <c r="E150" s="58">
        <v>0</v>
      </c>
      <c r="F150" s="58">
        <v>9.34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 t="s">
        <v>4002</v>
      </c>
      <c r="M150" s="58">
        <v>0</v>
      </c>
      <c r="N150" s="58" t="s">
        <v>3158</v>
      </c>
      <c r="O150" s="58">
        <v>10</v>
      </c>
      <c r="P150" s="58" t="s">
        <v>4002</v>
      </c>
      <c r="Q150" s="58" t="s">
        <v>4002</v>
      </c>
      <c r="R150" s="58">
        <v>0</v>
      </c>
      <c r="S150" s="58">
        <v>0</v>
      </c>
      <c r="T150" s="58" t="s">
        <v>4002</v>
      </c>
      <c r="U150" s="58" t="s">
        <v>4002</v>
      </c>
      <c r="V150" s="58" t="s">
        <v>4389</v>
      </c>
      <c r="W150" s="58" t="s">
        <v>4389</v>
      </c>
      <c r="X150" s="58" t="s">
        <v>4389</v>
      </c>
      <c r="Y150" s="58" t="s">
        <v>4389</v>
      </c>
      <c r="Z150" s="58" t="s">
        <v>4389</v>
      </c>
      <c r="AA150" s="58" t="s">
        <v>4389</v>
      </c>
      <c r="AB150" s="58" t="s">
        <v>4389</v>
      </c>
      <c r="AC150" s="58" t="s">
        <v>4389</v>
      </c>
      <c r="AD150" s="58" t="s">
        <v>4389</v>
      </c>
      <c r="AE150" s="58" t="s">
        <v>4389</v>
      </c>
      <c r="AF150" s="58" t="s">
        <v>4389</v>
      </c>
    </row>
    <row r="151" spans="1:32" x14ac:dyDescent="0.2">
      <c r="A151" s="63" t="s">
        <v>3803</v>
      </c>
      <c r="B151" s="3" t="s">
        <v>3804</v>
      </c>
      <c r="C151" s="58">
        <v>0</v>
      </c>
      <c r="D151" s="58">
        <v>36.340000000000003</v>
      </c>
      <c r="E151" s="58">
        <v>0</v>
      </c>
      <c r="F151" s="58">
        <v>9.34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 t="s">
        <v>4002</v>
      </c>
      <c r="M151" s="58">
        <v>0</v>
      </c>
      <c r="N151" s="58" t="s">
        <v>3158</v>
      </c>
      <c r="O151" s="58">
        <v>10</v>
      </c>
      <c r="P151" s="58" t="s">
        <v>4002</v>
      </c>
      <c r="Q151" s="58" t="s">
        <v>4002</v>
      </c>
      <c r="R151" s="58">
        <v>0</v>
      </c>
      <c r="S151" s="58">
        <v>0</v>
      </c>
      <c r="T151" s="58" t="s">
        <v>4002</v>
      </c>
      <c r="U151" s="58" t="s">
        <v>4002</v>
      </c>
      <c r="V151" s="58" t="s">
        <v>4389</v>
      </c>
      <c r="W151" s="58" t="s">
        <v>4389</v>
      </c>
      <c r="X151" s="58" t="s">
        <v>4389</v>
      </c>
      <c r="Y151" s="58" t="s">
        <v>4389</v>
      </c>
      <c r="Z151" s="58" t="s">
        <v>4389</v>
      </c>
      <c r="AA151" s="58" t="s">
        <v>4389</v>
      </c>
      <c r="AB151" s="58" t="s">
        <v>4389</v>
      </c>
      <c r="AC151" s="58" t="s">
        <v>4389</v>
      </c>
      <c r="AD151" s="58" t="s">
        <v>4389</v>
      </c>
      <c r="AE151" s="58" t="s">
        <v>4389</v>
      </c>
      <c r="AF151" s="58" t="s">
        <v>4389</v>
      </c>
    </row>
    <row r="152" spans="1:32" x14ac:dyDescent="0.2">
      <c r="A152" s="63" t="s">
        <v>3805</v>
      </c>
      <c r="B152" s="3" t="s">
        <v>3806</v>
      </c>
      <c r="C152" s="58">
        <v>0</v>
      </c>
      <c r="D152" s="58">
        <v>24.34</v>
      </c>
      <c r="E152" s="58">
        <v>0</v>
      </c>
      <c r="F152" s="58">
        <v>10.84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 t="s">
        <v>4002</v>
      </c>
      <c r="M152" s="58">
        <v>0</v>
      </c>
      <c r="N152" s="58" t="s">
        <v>3158</v>
      </c>
      <c r="O152" s="58">
        <v>10</v>
      </c>
      <c r="P152" s="58" t="s">
        <v>4002</v>
      </c>
      <c r="Q152" s="58" t="s">
        <v>4002</v>
      </c>
      <c r="R152" s="58">
        <v>0</v>
      </c>
      <c r="S152" s="58">
        <v>0</v>
      </c>
      <c r="T152" s="58" t="s">
        <v>4002</v>
      </c>
      <c r="U152" s="58" t="s">
        <v>4002</v>
      </c>
      <c r="V152" s="58" t="s">
        <v>4389</v>
      </c>
      <c r="W152" s="58" t="s">
        <v>4389</v>
      </c>
      <c r="X152" s="58" t="s">
        <v>4389</v>
      </c>
      <c r="Y152" s="58" t="s">
        <v>4389</v>
      </c>
      <c r="Z152" s="58" t="s">
        <v>4389</v>
      </c>
      <c r="AA152" s="58" t="s">
        <v>4389</v>
      </c>
      <c r="AB152" s="58" t="s">
        <v>4389</v>
      </c>
      <c r="AC152" s="58" t="s">
        <v>4389</v>
      </c>
      <c r="AD152" s="58" t="s">
        <v>4389</v>
      </c>
      <c r="AE152" s="58" t="s">
        <v>4389</v>
      </c>
      <c r="AF152" s="58" t="s">
        <v>4389</v>
      </c>
    </row>
    <row r="153" spans="1:32" x14ac:dyDescent="0.2">
      <c r="A153" s="63" t="s">
        <v>3807</v>
      </c>
      <c r="B153" s="3" t="s">
        <v>3808</v>
      </c>
      <c r="C153" s="58">
        <v>0</v>
      </c>
      <c r="D153" s="58">
        <v>24.34</v>
      </c>
      <c r="E153" s="58">
        <v>0</v>
      </c>
      <c r="F153" s="58">
        <v>10.84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 t="s">
        <v>4002</v>
      </c>
      <c r="M153" s="58">
        <v>0</v>
      </c>
      <c r="N153" s="58" t="s">
        <v>3158</v>
      </c>
      <c r="O153" s="58">
        <v>10</v>
      </c>
      <c r="P153" s="58" t="s">
        <v>4002</v>
      </c>
      <c r="Q153" s="58" t="s">
        <v>4002</v>
      </c>
      <c r="R153" s="58">
        <v>0</v>
      </c>
      <c r="S153" s="58">
        <v>0</v>
      </c>
      <c r="T153" s="58" t="s">
        <v>4002</v>
      </c>
      <c r="U153" s="58" t="s">
        <v>4002</v>
      </c>
      <c r="V153" s="58" t="s">
        <v>4389</v>
      </c>
      <c r="W153" s="58" t="s">
        <v>4389</v>
      </c>
      <c r="X153" s="58" t="s">
        <v>4389</v>
      </c>
      <c r="Y153" s="58" t="s">
        <v>4389</v>
      </c>
      <c r="Z153" s="58" t="s">
        <v>4389</v>
      </c>
      <c r="AA153" s="58" t="s">
        <v>4389</v>
      </c>
      <c r="AB153" s="58" t="s">
        <v>4389</v>
      </c>
      <c r="AC153" s="58" t="s">
        <v>4389</v>
      </c>
      <c r="AD153" s="58" t="s">
        <v>4389</v>
      </c>
      <c r="AE153" s="58" t="s">
        <v>4389</v>
      </c>
      <c r="AF153" s="58" t="s">
        <v>4389</v>
      </c>
    </row>
    <row r="154" spans="1:32" x14ac:dyDescent="0.2">
      <c r="A154" s="64" t="s">
        <v>4827</v>
      </c>
      <c r="B154" s="65" t="s">
        <v>3806</v>
      </c>
      <c r="C154" s="58">
        <v>0</v>
      </c>
      <c r="D154" s="58">
        <v>24.34</v>
      </c>
      <c r="E154" s="58">
        <v>0</v>
      </c>
      <c r="F154" s="58">
        <v>10.11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 t="s">
        <v>4002</v>
      </c>
      <c r="M154" s="58">
        <v>0</v>
      </c>
      <c r="N154" s="58" t="s">
        <v>3158</v>
      </c>
      <c r="O154" s="58">
        <v>10</v>
      </c>
      <c r="P154" s="58" t="s">
        <v>4002</v>
      </c>
      <c r="Q154" s="58" t="s">
        <v>4002</v>
      </c>
      <c r="R154" s="58">
        <v>0</v>
      </c>
      <c r="S154" s="58">
        <v>0</v>
      </c>
      <c r="T154" s="58" t="s">
        <v>4002</v>
      </c>
      <c r="U154" s="58" t="s">
        <v>4002</v>
      </c>
      <c r="V154" s="58" t="s">
        <v>4389</v>
      </c>
      <c r="W154" s="58" t="s">
        <v>4389</v>
      </c>
      <c r="X154" s="58" t="s">
        <v>4389</v>
      </c>
      <c r="Y154" s="58" t="s">
        <v>4389</v>
      </c>
      <c r="Z154" s="58" t="s">
        <v>4389</v>
      </c>
      <c r="AA154" s="58" t="s">
        <v>4389</v>
      </c>
      <c r="AB154" s="58" t="s">
        <v>4389</v>
      </c>
      <c r="AC154" s="58" t="s">
        <v>4389</v>
      </c>
      <c r="AD154" s="58" t="s">
        <v>4389</v>
      </c>
      <c r="AE154" s="58" t="s">
        <v>4389</v>
      </c>
      <c r="AF154" s="58" t="s">
        <v>4389</v>
      </c>
    </row>
    <row r="155" spans="1:32" x14ac:dyDescent="0.2">
      <c r="A155" s="64" t="s">
        <v>4828</v>
      </c>
      <c r="B155" s="65" t="s">
        <v>3808</v>
      </c>
      <c r="C155" s="58">
        <v>0</v>
      </c>
      <c r="D155" s="58">
        <v>24.34</v>
      </c>
      <c r="E155" s="58">
        <v>0</v>
      </c>
      <c r="F155" s="58">
        <v>10.11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 t="s">
        <v>4002</v>
      </c>
      <c r="M155" s="58">
        <v>0</v>
      </c>
      <c r="N155" s="58" t="s">
        <v>3158</v>
      </c>
      <c r="O155" s="58">
        <v>10</v>
      </c>
      <c r="P155" s="58" t="s">
        <v>4002</v>
      </c>
      <c r="Q155" s="58" t="s">
        <v>4002</v>
      </c>
      <c r="R155" s="58">
        <v>0</v>
      </c>
      <c r="S155" s="58">
        <v>0</v>
      </c>
      <c r="T155" s="58" t="s">
        <v>4002</v>
      </c>
      <c r="U155" s="58" t="s">
        <v>4002</v>
      </c>
      <c r="V155" s="58" t="s">
        <v>4389</v>
      </c>
      <c r="W155" s="58" t="s">
        <v>4389</v>
      </c>
      <c r="X155" s="58" t="s">
        <v>4389</v>
      </c>
      <c r="Y155" s="58" t="s">
        <v>4389</v>
      </c>
      <c r="Z155" s="58" t="s">
        <v>4389</v>
      </c>
      <c r="AA155" s="58" t="s">
        <v>4389</v>
      </c>
      <c r="AB155" s="58" t="s">
        <v>4389</v>
      </c>
      <c r="AC155" s="58" t="s">
        <v>4389</v>
      </c>
      <c r="AD155" s="58" t="s">
        <v>4389</v>
      </c>
      <c r="AE155" s="58" t="s">
        <v>4389</v>
      </c>
      <c r="AF155" s="58" t="s">
        <v>4389</v>
      </c>
    </row>
    <row r="156" spans="1:32" x14ac:dyDescent="0.2">
      <c r="A156" s="64" t="s">
        <v>4829</v>
      </c>
      <c r="B156" s="65" t="s">
        <v>3810</v>
      </c>
      <c r="C156" s="58">
        <v>0</v>
      </c>
      <c r="D156" s="58">
        <v>24.34</v>
      </c>
      <c r="E156" s="58">
        <v>0</v>
      </c>
      <c r="F156" s="58">
        <v>10.11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 t="s">
        <v>4002</v>
      </c>
      <c r="M156" s="58">
        <v>0</v>
      </c>
      <c r="N156" s="58" t="s">
        <v>3158</v>
      </c>
      <c r="O156" s="58">
        <v>10</v>
      </c>
      <c r="P156" s="58" t="s">
        <v>4002</v>
      </c>
      <c r="Q156" s="58" t="s">
        <v>4002</v>
      </c>
      <c r="R156" s="58">
        <v>0</v>
      </c>
      <c r="S156" s="58">
        <v>0</v>
      </c>
      <c r="T156" s="58" t="s">
        <v>4002</v>
      </c>
      <c r="U156" s="58" t="s">
        <v>4002</v>
      </c>
      <c r="V156" s="58" t="s">
        <v>4389</v>
      </c>
      <c r="W156" s="58" t="s">
        <v>4389</v>
      </c>
      <c r="X156" s="58" t="s">
        <v>4389</v>
      </c>
      <c r="Y156" s="58" t="s">
        <v>4389</v>
      </c>
      <c r="Z156" s="58" t="s">
        <v>4389</v>
      </c>
      <c r="AA156" s="58" t="s">
        <v>4389</v>
      </c>
      <c r="AB156" s="58" t="s">
        <v>4389</v>
      </c>
      <c r="AC156" s="58" t="s">
        <v>4389</v>
      </c>
      <c r="AD156" s="58" t="s">
        <v>4389</v>
      </c>
      <c r="AE156" s="58" t="s">
        <v>4389</v>
      </c>
      <c r="AF156" s="58" t="s">
        <v>4389</v>
      </c>
    </row>
    <row r="157" spans="1:32" x14ac:dyDescent="0.2">
      <c r="A157" s="64" t="s">
        <v>4830</v>
      </c>
      <c r="B157" s="65" t="s">
        <v>3812</v>
      </c>
      <c r="C157" s="58">
        <v>0</v>
      </c>
      <c r="D157" s="58">
        <v>24.34</v>
      </c>
      <c r="E157" s="58">
        <v>0</v>
      </c>
      <c r="F157" s="58">
        <v>10.11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 t="s">
        <v>4002</v>
      </c>
      <c r="M157" s="58">
        <v>0</v>
      </c>
      <c r="N157" s="58" t="s">
        <v>3158</v>
      </c>
      <c r="O157" s="58">
        <v>10</v>
      </c>
      <c r="P157" s="58" t="s">
        <v>4002</v>
      </c>
      <c r="Q157" s="58" t="s">
        <v>4002</v>
      </c>
      <c r="R157" s="58">
        <v>0</v>
      </c>
      <c r="S157" s="58">
        <v>0</v>
      </c>
      <c r="T157" s="58" t="s">
        <v>4002</v>
      </c>
      <c r="U157" s="58" t="s">
        <v>4002</v>
      </c>
      <c r="V157" s="58" t="s">
        <v>4389</v>
      </c>
      <c r="W157" s="58" t="s">
        <v>4389</v>
      </c>
      <c r="X157" s="58" t="s">
        <v>4389</v>
      </c>
      <c r="Y157" s="58" t="s">
        <v>4389</v>
      </c>
      <c r="Z157" s="58" t="s">
        <v>4389</v>
      </c>
      <c r="AA157" s="58" t="s">
        <v>4389</v>
      </c>
      <c r="AB157" s="58" t="s">
        <v>4389</v>
      </c>
      <c r="AC157" s="58" t="s">
        <v>4389</v>
      </c>
      <c r="AD157" s="58" t="s">
        <v>4389</v>
      </c>
      <c r="AE157" s="58" t="s">
        <v>4389</v>
      </c>
      <c r="AF157" s="58" t="s">
        <v>4389</v>
      </c>
    </row>
    <row r="158" spans="1:32" x14ac:dyDescent="0.2">
      <c r="A158" s="63" t="s">
        <v>3809</v>
      </c>
      <c r="B158" s="3" t="s">
        <v>3810</v>
      </c>
      <c r="C158" s="58">
        <v>0</v>
      </c>
      <c r="D158" s="58">
        <v>24.34</v>
      </c>
      <c r="E158" s="58">
        <v>0</v>
      </c>
      <c r="F158" s="58">
        <v>10.84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 t="s">
        <v>4002</v>
      </c>
      <c r="M158" s="58">
        <v>0</v>
      </c>
      <c r="N158" s="58" t="s">
        <v>3158</v>
      </c>
      <c r="O158" s="58">
        <v>10</v>
      </c>
      <c r="P158" s="58" t="s">
        <v>4002</v>
      </c>
      <c r="Q158" s="58" t="s">
        <v>4002</v>
      </c>
      <c r="R158" s="58">
        <v>0</v>
      </c>
      <c r="S158" s="58">
        <v>0</v>
      </c>
      <c r="T158" s="58" t="s">
        <v>4002</v>
      </c>
      <c r="U158" s="58" t="s">
        <v>4002</v>
      </c>
      <c r="V158" s="58" t="s">
        <v>4389</v>
      </c>
      <c r="W158" s="58" t="s">
        <v>4389</v>
      </c>
      <c r="X158" s="58" t="s">
        <v>4389</v>
      </c>
      <c r="Y158" s="58" t="s">
        <v>4389</v>
      </c>
      <c r="Z158" s="58" t="s">
        <v>4389</v>
      </c>
      <c r="AA158" s="58" t="s">
        <v>4389</v>
      </c>
      <c r="AB158" s="58" t="s">
        <v>4389</v>
      </c>
      <c r="AC158" s="58" t="s">
        <v>4389</v>
      </c>
      <c r="AD158" s="58" t="s">
        <v>4389</v>
      </c>
      <c r="AE158" s="58" t="s">
        <v>4389</v>
      </c>
      <c r="AF158" s="58" t="s">
        <v>4389</v>
      </c>
    </row>
    <row r="159" spans="1:32" x14ac:dyDescent="0.2">
      <c r="A159" s="63" t="s">
        <v>3811</v>
      </c>
      <c r="B159" s="3" t="s">
        <v>3812</v>
      </c>
      <c r="C159" s="58">
        <v>0</v>
      </c>
      <c r="D159" s="58">
        <v>24.34</v>
      </c>
      <c r="E159" s="58">
        <v>0</v>
      </c>
      <c r="F159" s="58">
        <v>10.84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 t="s">
        <v>4002</v>
      </c>
      <c r="M159" s="58">
        <v>0</v>
      </c>
      <c r="N159" s="58" t="s">
        <v>3158</v>
      </c>
      <c r="O159" s="58">
        <v>10</v>
      </c>
      <c r="P159" s="58" t="s">
        <v>4002</v>
      </c>
      <c r="Q159" s="58" t="s">
        <v>4002</v>
      </c>
      <c r="R159" s="58">
        <v>0</v>
      </c>
      <c r="S159" s="58">
        <v>0</v>
      </c>
      <c r="T159" s="58" t="s">
        <v>4002</v>
      </c>
      <c r="U159" s="58" t="s">
        <v>4002</v>
      </c>
      <c r="V159" s="58" t="s">
        <v>4389</v>
      </c>
      <c r="W159" s="58" t="s">
        <v>4389</v>
      </c>
      <c r="X159" s="58" t="s">
        <v>4389</v>
      </c>
      <c r="Y159" s="58" t="s">
        <v>4389</v>
      </c>
      <c r="Z159" s="58" t="s">
        <v>4389</v>
      </c>
      <c r="AA159" s="58" t="s">
        <v>4389</v>
      </c>
      <c r="AB159" s="58" t="s">
        <v>4389</v>
      </c>
      <c r="AC159" s="58" t="s">
        <v>4389</v>
      </c>
      <c r="AD159" s="58" t="s">
        <v>4389</v>
      </c>
      <c r="AE159" s="58" t="s">
        <v>4389</v>
      </c>
      <c r="AF159" s="58" t="s">
        <v>4389</v>
      </c>
    </row>
    <row r="160" spans="1:32" x14ac:dyDescent="0.2">
      <c r="A160" s="63" t="s">
        <v>3813</v>
      </c>
      <c r="B160" s="3" t="s">
        <v>3814</v>
      </c>
      <c r="C160" s="58">
        <v>0</v>
      </c>
      <c r="D160" s="58">
        <v>30.34</v>
      </c>
      <c r="E160" s="58">
        <v>0</v>
      </c>
      <c r="F160" s="58">
        <v>10.84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 t="s">
        <v>4002</v>
      </c>
      <c r="M160" s="58">
        <v>0</v>
      </c>
      <c r="N160" s="58" t="s">
        <v>3158</v>
      </c>
      <c r="O160" s="58">
        <v>10</v>
      </c>
      <c r="P160" s="58" t="s">
        <v>4002</v>
      </c>
      <c r="Q160" s="58" t="s">
        <v>4002</v>
      </c>
      <c r="R160" s="58">
        <v>0</v>
      </c>
      <c r="S160" s="58">
        <v>0</v>
      </c>
      <c r="T160" s="58" t="s">
        <v>4002</v>
      </c>
      <c r="U160" s="58" t="s">
        <v>4002</v>
      </c>
      <c r="V160" s="58" t="s">
        <v>4389</v>
      </c>
      <c r="W160" s="58" t="s">
        <v>4389</v>
      </c>
      <c r="X160" s="58" t="s">
        <v>4389</v>
      </c>
      <c r="Y160" s="58" t="s">
        <v>4389</v>
      </c>
      <c r="Z160" s="58" t="s">
        <v>4389</v>
      </c>
      <c r="AA160" s="58" t="s">
        <v>4389</v>
      </c>
      <c r="AB160" s="58" t="s">
        <v>4389</v>
      </c>
      <c r="AC160" s="58" t="s">
        <v>4389</v>
      </c>
      <c r="AD160" s="58" t="s">
        <v>4389</v>
      </c>
      <c r="AE160" s="58" t="s">
        <v>4389</v>
      </c>
      <c r="AF160" s="58" t="s">
        <v>4389</v>
      </c>
    </row>
    <row r="161" spans="1:32" x14ac:dyDescent="0.2">
      <c r="A161" s="63" t="s">
        <v>3815</v>
      </c>
      <c r="B161" s="3" t="s">
        <v>3816</v>
      </c>
      <c r="C161" s="58">
        <v>0</v>
      </c>
      <c r="D161" s="58">
        <v>30.34</v>
      </c>
      <c r="E161" s="58">
        <v>0</v>
      </c>
      <c r="F161" s="58">
        <v>10.84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 t="s">
        <v>4002</v>
      </c>
      <c r="M161" s="58">
        <v>0</v>
      </c>
      <c r="N161" s="58" t="s">
        <v>3158</v>
      </c>
      <c r="O161" s="58">
        <v>10</v>
      </c>
      <c r="P161" s="58" t="s">
        <v>4002</v>
      </c>
      <c r="Q161" s="58" t="s">
        <v>4002</v>
      </c>
      <c r="R161" s="58">
        <v>0</v>
      </c>
      <c r="S161" s="58">
        <v>0</v>
      </c>
      <c r="T161" s="58" t="s">
        <v>4002</v>
      </c>
      <c r="U161" s="58" t="s">
        <v>4002</v>
      </c>
      <c r="V161" s="58" t="s">
        <v>4389</v>
      </c>
      <c r="W161" s="58" t="s">
        <v>4389</v>
      </c>
      <c r="X161" s="58" t="s">
        <v>4389</v>
      </c>
      <c r="Y161" s="58" t="s">
        <v>4389</v>
      </c>
      <c r="Z161" s="58" t="s">
        <v>4389</v>
      </c>
      <c r="AA161" s="58" t="s">
        <v>4389</v>
      </c>
      <c r="AB161" s="58" t="s">
        <v>4389</v>
      </c>
      <c r="AC161" s="58" t="s">
        <v>4389</v>
      </c>
      <c r="AD161" s="58" t="s">
        <v>4389</v>
      </c>
      <c r="AE161" s="58" t="s">
        <v>4389</v>
      </c>
      <c r="AF161" s="58" t="s">
        <v>4389</v>
      </c>
    </row>
    <row r="162" spans="1:32" x14ac:dyDescent="0.2">
      <c r="A162" s="64" t="s">
        <v>4831</v>
      </c>
      <c r="B162" s="65" t="s">
        <v>3814</v>
      </c>
      <c r="C162" s="58">
        <v>0</v>
      </c>
      <c r="D162" s="58">
        <v>30.34</v>
      </c>
      <c r="E162" s="58">
        <v>0</v>
      </c>
      <c r="F162" s="58">
        <v>10.11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 t="s">
        <v>4002</v>
      </c>
      <c r="M162" s="58">
        <v>0</v>
      </c>
      <c r="N162" s="58" t="s">
        <v>3158</v>
      </c>
      <c r="O162" s="58">
        <v>10</v>
      </c>
      <c r="P162" s="58" t="s">
        <v>4002</v>
      </c>
      <c r="Q162" s="58" t="s">
        <v>4002</v>
      </c>
      <c r="R162" s="58">
        <v>0</v>
      </c>
      <c r="S162" s="58">
        <v>0</v>
      </c>
      <c r="T162" s="58" t="s">
        <v>4002</v>
      </c>
      <c r="U162" s="58" t="s">
        <v>4002</v>
      </c>
      <c r="V162" s="58" t="s">
        <v>4389</v>
      </c>
      <c r="W162" s="58" t="s">
        <v>4389</v>
      </c>
      <c r="X162" s="58" t="s">
        <v>4389</v>
      </c>
      <c r="Y162" s="58" t="s">
        <v>4389</v>
      </c>
      <c r="Z162" s="58" t="s">
        <v>4389</v>
      </c>
      <c r="AA162" s="58" t="s">
        <v>4389</v>
      </c>
      <c r="AB162" s="58" t="s">
        <v>4389</v>
      </c>
      <c r="AC162" s="58" t="s">
        <v>4389</v>
      </c>
      <c r="AD162" s="58" t="s">
        <v>4389</v>
      </c>
      <c r="AE162" s="58" t="s">
        <v>4389</v>
      </c>
      <c r="AF162" s="58" t="s">
        <v>4389</v>
      </c>
    </row>
    <row r="163" spans="1:32" x14ac:dyDescent="0.2">
      <c r="A163" s="64" t="s">
        <v>4832</v>
      </c>
      <c r="B163" s="65" t="s">
        <v>3816</v>
      </c>
      <c r="C163" s="58">
        <v>0</v>
      </c>
      <c r="D163" s="58">
        <v>30.34</v>
      </c>
      <c r="E163" s="58">
        <v>0</v>
      </c>
      <c r="F163" s="58">
        <v>10.11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 t="s">
        <v>4002</v>
      </c>
      <c r="M163" s="58">
        <v>0</v>
      </c>
      <c r="N163" s="58" t="s">
        <v>3158</v>
      </c>
      <c r="O163" s="58">
        <v>10</v>
      </c>
      <c r="P163" s="58" t="s">
        <v>4002</v>
      </c>
      <c r="Q163" s="58" t="s">
        <v>4002</v>
      </c>
      <c r="R163" s="58">
        <v>0</v>
      </c>
      <c r="S163" s="58">
        <v>0</v>
      </c>
      <c r="T163" s="58" t="s">
        <v>4002</v>
      </c>
      <c r="U163" s="58" t="s">
        <v>4002</v>
      </c>
      <c r="V163" s="58" t="s">
        <v>4389</v>
      </c>
      <c r="W163" s="58" t="s">
        <v>4389</v>
      </c>
      <c r="X163" s="58" t="s">
        <v>4389</v>
      </c>
      <c r="Y163" s="58" t="s">
        <v>4389</v>
      </c>
      <c r="Z163" s="58" t="s">
        <v>4389</v>
      </c>
      <c r="AA163" s="58" t="s">
        <v>4389</v>
      </c>
      <c r="AB163" s="58" t="s">
        <v>4389</v>
      </c>
      <c r="AC163" s="58" t="s">
        <v>4389</v>
      </c>
      <c r="AD163" s="58" t="s">
        <v>4389</v>
      </c>
      <c r="AE163" s="58" t="s">
        <v>4389</v>
      </c>
      <c r="AF163" s="58" t="s">
        <v>4389</v>
      </c>
    </row>
    <row r="164" spans="1:32" x14ac:dyDescent="0.2">
      <c r="A164" s="64" t="s">
        <v>4833</v>
      </c>
      <c r="B164" s="65" t="s">
        <v>3818</v>
      </c>
      <c r="C164" s="58">
        <v>0</v>
      </c>
      <c r="D164" s="58">
        <v>30.34</v>
      </c>
      <c r="E164" s="58">
        <v>0</v>
      </c>
      <c r="F164" s="58">
        <v>10.11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 t="s">
        <v>4002</v>
      </c>
      <c r="M164" s="58">
        <v>0</v>
      </c>
      <c r="N164" s="58" t="s">
        <v>3158</v>
      </c>
      <c r="O164" s="58">
        <v>10</v>
      </c>
      <c r="P164" s="58" t="s">
        <v>4002</v>
      </c>
      <c r="Q164" s="58" t="s">
        <v>4002</v>
      </c>
      <c r="R164" s="58">
        <v>0</v>
      </c>
      <c r="S164" s="58">
        <v>0</v>
      </c>
      <c r="T164" s="58" t="s">
        <v>4002</v>
      </c>
      <c r="U164" s="58" t="s">
        <v>4002</v>
      </c>
      <c r="V164" s="58" t="s">
        <v>4389</v>
      </c>
      <c r="W164" s="58" t="s">
        <v>4389</v>
      </c>
      <c r="X164" s="58" t="s">
        <v>4389</v>
      </c>
      <c r="Y164" s="58" t="s">
        <v>4389</v>
      </c>
      <c r="Z164" s="58" t="s">
        <v>4389</v>
      </c>
      <c r="AA164" s="58" t="s">
        <v>4389</v>
      </c>
      <c r="AB164" s="58" t="s">
        <v>4389</v>
      </c>
      <c r="AC164" s="58" t="s">
        <v>4389</v>
      </c>
      <c r="AD164" s="58" t="s">
        <v>4389</v>
      </c>
      <c r="AE164" s="58" t="s">
        <v>4389</v>
      </c>
      <c r="AF164" s="58" t="s">
        <v>4389</v>
      </c>
    </row>
    <row r="165" spans="1:32" x14ac:dyDescent="0.2">
      <c r="A165" s="64" t="s">
        <v>4834</v>
      </c>
      <c r="B165" s="65" t="s">
        <v>3820</v>
      </c>
      <c r="C165" s="58">
        <v>0</v>
      </c>
      <c r="D165" s="58">
        <v>30.34</v>
      </c>
      <c r="E165" s="58">
        <v>0</v>
      </c>
      <c r="F165" s="58">
        <v>10.11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 t="s">
        <v>4002</v>
      </c>
      <c r="M165" s="58">
        <v>0</v>
      </c>
      <c r="N165" s="58" t="s">
        <v>3158</v>
      </c>
      <c r="O165" s="58">
        <v>10</v>
      </c>
      <c r="P165" s="58" t="s">
        <v>4002</v>
      </c>
      <c r="Q165" s="58" t="s">
        <v>4002</v>
      </c>
      <c r="R165" s="58">
        <v>0</v>
      </c>
      <c r="S165" s="58">
        <v>0</v>
      </c>
      <c r="T165" s="58" t="s">
        <v>4002</v>
      </c>
      <c r="U165" s="58" t="s">
        <v>4002</v>
      </c>
      <c r="V165" s="58" t="s">
        <v>4389</v>
      </c>
      <c r="W165" s="58" t="s">
        <v>4389</v>
      </c>
      <c r="X165" s="58" t="s">
        <v>4389</v>
      </c>
      <c r="Y165" s="58" t="s">
        <v>4389</v>
      </c>
      <c r="Z165" s="58" t="s">
        <v>4389</v>
      </c>
      <c r="AA165" s="58" t="s">
        <v>4389</v>
      </c>
      <c r="AB165" s="58" t="s">
        <v>4389</v>
      </c>
      <c r="AC165" s="58" t="s">
        <v>4389</v>
      </c>
      <c r="AD165" s="58" t="s">
        <v>4389</v>
      </c>
      <c r="AE165" s="58" t="s">
        <v>4389</v>
      </c>
      <c r="AF165" s="58" t="s">
        <v>4389</v>
      </c>
    </row>
    <row r="166" spans="1:32" x14ac:dyDescent="0.2">
      <c r="A166" s="63" t="s">
        <v>3817</v>
      </c>
      <c r="B166" s="3" t="s">
        <v>3818</v>
      </c>
      <c r="C166" s="58">
        <v>0</v>
      </c>
      <c r="D166" s="58">
        <v>30.34</v>
      </c>
      <c r="E166" s="58">
        <v>0</v>
      </c>
      <c r="F166" s="58">
        <v>10.84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 t="s">
        <v>4002</v>
      </c>
      <c r="M166" s="58">
        <v>0</v>
      </c>
      <c r="N166" s="58" t="s">
        <v>3158</v>
      </c>
      <c r="O166" s="58">
        <v>10</v>
      </c>
      <c r="P166" s="58" t="s">
        <v>4002</v>
      </c>
      <c r="Q166" s="58" t="s">
        <v>4002</v>
      </c>
      <c r="R166" s="58">
        <v>0</v>
      </c>
      <c r="S166" s="58">
        <v>0</v>
      </c>
      <c r="T166" s="58" t="s">
        <v>4002</v>
      </c>
      <c r="U166" s="58" t="s">
        <v>4002</v>
      </c>
      <c r="V166" s="58" t="s">
        <v>4389</v>
      </c>
      <c r="W166" s="58" t="s">
        <v>4389</v>
      </c>
      <c r="X166" s="58" t="s">
        <v>4389</v>
      </c>
      <c r="Y166" s="58" t="s">
        <v>4389</v>
      </c>
      <c r="Z166" s="58" t="s">
        <v>4389</v>
      </c>
      <c r="AA166" s="58" t="s">
        <v>4389</v>
      </c>
      <c r="AB166" s="58" t="s">
        <v>4389</v>
      </c>
      <c r="AC166" s="58" t="s">
        <v>4389</v>
      </c>
      <c r="AD166" s="58" t="s">
        <v>4389</v>
      </c>
      <c r="AE166" s="58" t="s">
        <v>4389</v>
      </c>
      <c r="AF166" s="58" t="s">
        <v>4389</v>
      </c>
    </row>
    <row r="167" spans="1:32" x14ac:dyDescent="0.2">
      <c r="A167" s="63" t="s">
        <v>3819</v>
      </c>
      <c r="B167" s="3" t="s">
        <v>3820</v>
      </c>
      <c r="C167" s="58">
        <v>0</v>
      </c>
      <c r="D167" s="58">
        <v>30.34</v>
      </c>
      <c r="E167" s="58">
        <v>0</v>
      </c>
      <c r="F167" s="58">
        <v>10.84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 t="s">
        <v>4002</v>
      </c>
      <c r="M167" s="58">
        <v>0</v>
      </c>
      <c r="N167" s="58" t="s">
        <v>3158</v>
      </c>
      <c r="O167" s="58">
        <v>10</v>
      </c>
      <c r="P167" s="58" t="s">
        <v>4002</v>
      </c>
      <c r="Q167" s="58" t="s">
        <v>4002</v>
      </c>
      <c r="R167" s="58">
        <v>0</v>
      </c>
      <c r="S167" s="58">
        <v>0</v>
      </c>
      <c r="T167" s="58" t="s">
        <v>4002</v>
      </c>
      <c r="U167" s="58" t="s">
        <v>4002</v>
      </c>
      <c r="V167" s="58" t="s">
        <v>4389</v>
      </c>
      <c r="W167" s="58" t="s">
        <v>4389</v>
      </c>
      <c r="X167" s="58" t="s">
        <v>4389</v>
      </c>
      <c r="Y167" s="58" t="s">
        <v>4389</v>
      </c>
      <c r="Z167" s="58" t="s">
        <v>4389</v>
      </c>
      <c r="AA167" s="58" t="s">
        <v>4389</v>
      </c>
      <c r="AB167" s="58" t="s">
        <v>4389</v>
      </c>
      <c r="AC167" s="58" t="s">
        <v>4389</v>
      </c>
      <c r="AD167" s="58" t="s">
        <v>4389</v>
      </c>
      <c r="AE167" s="58" t="s">
        <v>4389</v>
      </c>
      <c r="AF167" s="58" t="s">
        <v>4389</v>
      </c>
    </row>
    <row r="168" spans="1:32" x14ac:dyDescent="0.2">
      <c r="A168" s="64" t="s">
        <v>4999</v>
      </c>
      <c r="B168" s="65" t="s">
        <v>5000</v>
      </c>
      <c r="C168" s="58">
        <v>0</v>
      </c>
      <c r="D168" s="58">
        <v>30.34</v>
      </c>
      <c r="E168" s="58">
        <v>0</v>
      </c>
      <c r="F168" s="58">
        <v>10.84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 t="s">
        <v>4002</v>
      </c>
      <c r="M168" s="58">
        <v>0</v>
      </c>
      <c r="N168" s="58" t="s">
        <v>3158</v>
      </c>
      <c r="O168" s="58">
        <v>10</v>
      </c>
      <c r="P168" s="58" t="s">
        <v>4002</v>
      </c>
      <c r="Q168" s="58" t="s">
        <v>4002</v>
      </c>
      <c r="R168" s="58">
        <v>0</v>
      </c>
      <c r="S168" s="58">
        <v>0</v>
      </c>
      <c r="T168" s="58" t="s">
        <v>4002</v>
      </c>
      <c r="U168" s="58" t="s">
        <v>4002</v>
      </c>
      <c r="V168" s="58" t="s">
        <v>4389</v>
      </c>
      <c r="W168" s="58" t="s">
        <v>4389</v>
      </c>
      <c r="X168" s="58" t="s">
        <v>4389</v>
      </c>
      <c r="Y168" s="58" t="s">
        <v>4389</v>
      </c>
      <c r="Z168" s="58" t="s">
        <v>4389</v>
      </c>
      <c r="AA168" s="58" t="s">
        <v>4389</v>
      </c>
      <c r="AB168" s="58" t="s">
        <v>4389</v>
      </c>
      <c r="AC168" s="58" t="s">
        <v>4389</v>
      </c>
      <c r="AD168" s="58" t="s">
        <v>4389</v>
      </c>
      <c r="AE168" s="58" t="s">
        <v>4389</v>
      </c>
      <c r="AF168" s="58" t="s">
        <v>4389</v>
      </c>
    </row>
    <row r="169" spans="1:32" x14ac:dyDescent="0.2">
      <c r="A169" s="64" t="s">
        <v>5001</v>
      </c>
      <c r="B169" s="65" t="s">
        <v>5002</v>
      </c>
      <c r="C169" s="58">
        <v>0</v>
      </c>
      <c r="D169" s="58">
        <v>30.34</v>
      </c>
      <c r="E169" s="58">
        <v>0</v>
      </c>
      <c r="F169" s="58">
        <v>10.84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 t="s">
        <v>4002</v>
      </c>
      <c r="M169" s="58">
        <v>0</v>
      </c>
      <c r="N169" s="58" t="s">
        <v>3158</v>
      </c>
      <c r="O169" s="58">
        <v>10</v>
      </c>
      <c r="P169" s="58" t="s">
        <v>4002</v>
      </c>
      <c r="Q169" s="58" t="s">
        <v>4002</v>
      </c>
      <c r="R169" s="58">
        <v>0</v>
      </c>
      <c r="S169" s="58">
        <v>0</v>
      </c>
      <c r="T169" s="58" t="s">
        <v>4002</v>
      </c>
      <c r="U169" s="58" t="s">
        <v>4002</v>
      </c>
      <c r="V169" s="58" t="s">
        <v>4389</v>
      </c>
      <c r="W169" s="58" t="s">
        <v>4389</v>
      </c>
      <c r="X169" s="58" t="s">
        <v>4389</v>
      </c>
      <c r="Y169" s="58" t="s">
        <v>4389</v>
      </c>
      <c r="Z169" s="58" t="s">
        <v>4389</v>
      </c>
      <c r="AA169" s="58" t="s">
        <v>4389</v>
      </c>
      <c r="AB169" s="58" t="s">
        <v>4389</v>
      </c>
      <c r="AC169" s="58" t="s">
        <v>4389</v>
      </c>
      <c r="AD169" s="58" t="s">
        <v>4389</v>
      </c>
      <c r="AE169" s="58" t="s">
        <v>4389</v>
      </c>
      <c r="AF169" s="58" t="s">
        <v>4389</v>
      </c>
    </row>
    <row r="170" spans="1:32" x14ac:dyDescent="0.2">
      <c r="A170" s="64" t="s">
        <v>5003</v>
      </c>
      <c r="B170" s="65" t="s">
        <v>5000</v>
      </c>
      <c r="C170" s="58">
        <v>0</v>
      </c>
      <c r="D170" s="58">
        <v>30.34</v>
      </c>
      <c r="E170" s="58">
        <v>0</v>
      </c>
      <c r="F170" s="58">
        <v>10.11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 t="s">
        <v>4002</v>
      </c>
      <c r="M170" s="58">
        <v>0</v>
      </c>
      <c r="N170" s="58" t="s">
        <v>3158</v>
      </c>
      <c r="O170" s="58">
        <v>10</v>
      </c>
      <c r="P170" s="58" t="s">
        <v>4002</v>
      </c>
      <c r="Q170" s="58" t="s">
        <v>4002</v>
      </c>
      <c r="R170" s="58">
        <v>0</v>
      </c>
      <c r="S170" s="58">
        <v>0</v>
      </c>
      <c r="T170" s="58" t="s">
        <v>4002</v>
      </c>
      <c r="U170" s="58" t="s">
        <v>4002</v>
      </c>
      <c r="V170" s="58" t="s">
        <v>4389</v>
      </c>
      <c r="W170" s="58" t="s">
        <v>4389</v>
      </c>
      <c r="X170" s="58" t="s">
        <v>4389</v>
      </c>
      <c r="Y170" s="58" t="s">
        <v>4389</v>
      </c>
      <c r="Z170" s="58" t="s">
        <v>4389</v>
      </c>
      <c r="AA170" s="58" t="s">
        <v>4389</v>
      </c>
      <c r="AB170" s="58" t="s">
        <v>4389</v>
      </c>
      <c r="AC170" s="58" t="s">
        <v>4389</v>
      </c>
      <c r="AD170" s="58" t="s">
        <v>4389</v>
      </c>
      <c r="AE170" s="58" t="s">
        <v>4389</v>
      </c>
      <c r="AF170" s="58" t="s">
        <v>4389</v>
      </c>
    </row>
    <row r="171" spans="1:32" x14ac:dyDescent="0.2">
      <c r="A171" s="64" t="s">
        <v>5004</v>
      </c>
      <c r="B171" s="65" t="s">
        <v>5002</v>
      </c>
      <c r="C171" s="58">
        <v>0</v>
      </c>
      <c r="D171" s="58">
        <v>30.34</v>
      </c>
      <c r="E171" s="58">
        <v>0</v>
      </c>
      <c r="F171" s="58">
        <v>10.11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 t="s">
        <v>4002</v>
      </c>
      <c r="M171" s="58">
        <v>0</v>
      </c>
      <c r="N171" s="58" t="s">
        <v>3158</v>
      </c>
      <c r="O171" s="58">
        <v>10</v>
      </c>
      <c r="P171" s="58" t="s">
        <v>4002</v>
      </c>
      <c r="Q171" s="58" t="s">
        <v>4002</v>
      </c>
      <c r="R171" s="58">
        <v>0</v>
      </c>
      <c r="S171" s="58">
        <v>0</v>
      </c>
      <c r="T171" s="58" t="s">
        <v>4002</v>
      </c>
      <c r="U171" s="58" t="s">
        <v>4002</v>
      </c>
      <c r="V171" s="58" t="s">
        <v>4389</v>
      </c>
      <c r="W171" s="58" t="s">
        <v>4389</v>
      </c>
      <c r="X171" s="58" t="s">
        <v>4389</v>
      </c>
      <c r="Y171" s="58" t="s">
        <v>4389</v>
      </c>
      <c r="Z171" s="58" t="s">
        <v>4389</v>
      </c>
      <c r="AA171" s="58" t="s">
        <v>4389</v>
      </c>
      <c r="AB171" s="58" t="s">
        <v>4389</v>
      </c>
      <c r="AC171" s="58" t="s">
        <v>4389</v>
      </c>
      <c r="AD171" s="58" t="s">
        <v>4389</v>
      </c>
      <c r="AE171" s="58" t="s">
        <v>4389</v>
      </c>
      <c r="AF171" s="58" t="s">
        <v>4389</v>
      </c>
    </row>
    <row r="172" spans="1:32" x14ac:dyDescent="0.2">
      <c r="A172" s="64" t="s">
        <v>5005</v>
      </c>
      <c r="B172" s="65" t="s">
        <v>5006</v>
      </c>
      <c r="C172" s="58">
        <v>0</v>
      </c>
      <c r="D172" s="58">
        <v>30.34</v>
      </c>
      <c r="E172" s="58">
        <v>0</v>
      </c>
      <c r="F172" s="58">
        <v>10.11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 t="s">
        <v>4002</v>
      </c>
      <c r="M172" s="58">
        <v>0</v>
      </c>
      <c r="N172" s="58" t="s">
        <v>3158</v>
      </c>
      <c r="O172" s="58">
        <v>10</v>
      </c>
      <c r="P172" s="58" t="s">
        <v>4002</v>
      </c>
      <c r="Q172" s="58" t="s">
        <v>4002</v>
      </c>
      <c r="R172" s="58">
        <v>0</v>
      </c>
      <c r="S172" s="58">
        <v>0</v>
      </c>
      <c r="T172" s="58" t="s">
        <v>4002</v>
      </c>
      <c r="U172" s="58" t="s">
        <v>4002</v>
      </c>
      <c r="V172" s="58" t="s">
        <v>4389</v>
      </c>
      <c r="W172" s="58" t="s">
        <v>4389</v>
      </c>
      <c r="X172" s="58" t="s">
        <v>4389</v>
      </c>
      <c r="Y172" s="58" t="s">
        <v>4389</v>
      </c>
      <c r="Z172" s="58" t="s">
        <v>4389</v>
      </c>
      <c r="AA172" s="58" t="s">
        <v>4389</v>
      </c>
      <c r="AB172" s="58" t="s">
        <v>4389</v>
      </c>
      <c r="AC172" s="58" t="s">
        <v>4389</v>
      </c>
      <c r="AD172" s="58" t="s">
        <v>4389</v>
      </c>
      <c r="AE172" s="58" t="s">
        <v>4389</v>
      </c>
      <c r="AF172" s="58" t="s">
        <v>4389</v>
      </c>
    </row>
    <row r="173" spans="1:32" x14ac:dyDescent="0.2">
      <c r="A173" s="64" t="s">
        <v>5007</v>
      </c>
      <c r="B173" s="65" t="s">
        <v>5008</v>
      </c>
      <c r="C173" s="58">
        <v>0</v>
      </c>
      <c r="D173" s="58">
        <v>30.34</v>
      </c>
      <c r="E173" s="58">
        <v>0</v>
      </c>
      <c r="F173" s="58">
        <v>10.11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 t="s">
        <v>4002</v>
      </c>
      <c r="M173" s="58">
        <v>0</v>
      </c>
      <c r="N173" s="58" t="s">
        <v>3158</v>
      </c>
      <c r="O173" s="58">
        <v>10</v>
      </c>
      <c r="P173" s="58" t="s">
        <v>4002</v>
      </c>
      <c r="Q173" s="58" t="s">
        <v>4002</v>
      </c>
      <c r="R173" s="58">
        <v>0</v>
      </c>
      <c r="S173" s="58">
        <v>0</v>
      </c>
      <c r="T173" s="58" t="s">
        <v>4002</v>
      </c>
      <c r="U173" s="58" t="s">
        <v>4002</v>
      </c>
      <c r="V173" s="58" t="s">
        <v>4389</v>
      </c>
      <c r="W173" s="58" t="s">
        <v>4389</v>
      </c>
      <c r="X173" s="58" t="s">
        <v>4389</v>
      </c>
      <c r="Y173" s="58" t="s">
        <v>4389</v>
      </c>
      <c r="Z173" s="58" t="s">
        <v>4389</v>
      </c>
      <c r="AA173" s="58" t="s">
        <v>4389</v>
      </c>
      <c r="AB173" s="58" t="s">
        <v>4389</v>
      </c>
      <c r="AC173" s="58" t="s">
        <v>4389</v>
      </c>
      <c r="AD173" s="58" t="s">
        <v>4389</v>
      </c>
      <c r="AE173" s="58" t="s">
        <v>4389</v>
      </c>
      <c r="AF173" s="58" t="s">
        <v>4389</v>
      </c>
    </row>
    <row r="174" spans="1:32" x14ac:dyDescent="0.2">
      <c r="A174" s="64" t="s">
        <v>5009</v>
      </c>
      <c r="B174" s="65" t="s">
        <v>5006</v>
      </c>
      <c r="C174" s="58">
        <v>0</v>
      </c>
      <c r="D174" s="58">
        <v>30.34</v>
      </c>
      <c r="E174" s="58">
        <v>0</v>
      </c>
      <c r="F174" s="58">
        <v>10.84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 t="s">
        <v>4002</v>
      </c>
      <c r="M174" s="58">
        <v>0</v>
      </c>
      <c r="N174" s="58" t="s">
        <v>3158</v>
      </c>
      <c r="O174" s="58">
        <v>10</v>
      </c>
      <c r="P174" s="58" t="s">
        <v>4002</v>
      </c>
      <c r="Q174" s="58" t="s">
        <v>4002</v>
      </c>
      <c r="R174" s="58">
        <v>0</v>
      </c>
      <c r="S174" s="58">
        <v>0</v>
      </c>
      <c r="T174" s="58" t="s">
        <v>4002</v>
      </c>
      <c r="U174" s="58" t="s">
        <v>4002</v>
      </c>
      <c r="V174" s="58" t="s">
        <v>4389</v>
      </c>
      <c r="W174" s="58" t="s">
        <v>4389</v>
      </c>
      <c r="X174" s="58" t="s">
        <v>4389</v>
      </c>
      <c r="Y174" s="58" t="s">
        <v>4389</v>
      </c>
      <c r="Z174" s="58" t="s">
        <v>4389</v>
      </c>
      <c r="AA174" s="58" t="s">
        <v>4389</v>
      </c>
      <c r="AB174" s="58" t="s">
        <v>4389</v>
      </c>
      <c r="AC174" s="58" t="s">
        <v>4389</v>
      </c>
      <c r="AD174" s="58" t="s">
        <v>4389</v>
      </c>
      <c r="AE174" s="58" t="s">
        <v>4389</v>
      </c>
      <c r="AF174" s="58" t="s">
        <v>4389</v>
      </c>
    </row>
    <row r="175" spans="1:32" x14ac:dyDescent="0.2">
      <c r="A175" s="64" t="s">
        <v>5010</v>
      </c>
      <c r="B175" s="65" t="s">
        <v>5008</v>
      </c>
      <c r="C175" s="58">
        <v>0</v>
      </c>
      <c r="D175" s="58">
        <v>30.34</v>
      </c>
      <c r="E175" s="58">
        <v>0</v>
      </c>
      <c r="F175" s="58">
        <v>10.84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 t="s">
        <v>4002</v>
      </c>
      <c r="M175" s="58">
        <v>0</v>
      </c>
      <c r="N175" s="58" t="s">
        <v>3158</v>
      </c>
      <c r="O175" s="58">
        <v>10</v>
      </c>
      <c r="P175" s="58" t="s">
        <v>4002</v>
      </c>
      <c r="Q175" s="58" t="s">
        <v>4002</v>
      </c>
      <c r="R175" s="58">
        <v>0</v>
      </c>
      <c r="S175" s="58">
        <v>0</v>
      </c>
      <c r="T175" s="58" t="s">
        <v>4002</v>
      </c>
      <c r="U175" s="58" t="s">
        <v>4002</v>
      </c>
      <c r="V175" s="58" t="s">
        <v>4389</v>
      </c>
      <c r="W175" s="58" t="s">
        <v>4389</v>
      </c>
      <c r="X175" s="58" t="s">
        <v>4389</v>
      </c>
      <c r="Y175" s="58" t="s">
        <v>4389</v>
      </c>
      <c r="Z175" s="58" t="s">
        <v>4389</v>
      </c>
      <c r="AA175" s="58" t="s">
        <v>4389</v>
      </c>
      <c r="AB175" s="58" t="s">
        <v>4389</v>
      </c>
      <c r="AC175" s="58" t="s">
        <v>4389</v>
      </c>
      <c r="AD175" s="58" t="s">
        <v>4389</v>
      </c>
      <c r="AE175" s="58" t="s">
        <v>4389</v>
      </c>
      <c r="AF175" s="58" t="s">
        <v>4389</v>
      </c>
    </row>
    <row r="176" spans="1:32" x14ac:dyDescent="0.2">
      <c r="A176" s="63" t="s">
        <v>3821</v>
      </c>
      <c r="B176" s="3" t="s">
        <v>3822</v>
      </c>
      <c r="C176" s="58">
        <v>0</v>
      </c>
      <c r="D176" s="58">
        <v>36.340000000000003</v>
      </c>
      <c r="E176" s="58">
        <v>0</v>
      </c>
      <c r="F176" s="58">
        <v>10.84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 t="s">
        <v>4002</v>
      </c>
      <c r="M176" s="58">
        <v>0</v>
      </c>
      <c r="N176" s="58" t="s">
        <v>3158</v>
      </c>
      <c r="O176" s="58">
        <v>10</v>
      </c>
      <c r="P176" s="58" t="s">
        <v>4002</v>
      </c>
      <c r="Q176" s="58" t="s">
        <v>4002</v>
      </c>
      <c r="R176" s="58">
        <v>0</v>
      </c>
      <c r="S176" s="58">
        <v>0</v>
      </c>
      <c r="T176" s="58" t="s">
        <v>4002</v>
      </c>
      <c r="U176" s="58" t="s">
        <v>4002</v>
      </c>
      <c r="V176" s="58" t="s">
        <v>4389</v>
      </c>
      <c r="W176" s="58" t="s">
        <v>4389</v>
      </c>
      <c r="X176" s="58" t="s">
        <v>4389</v>
      </c>
      <c r="Y176" s="58" t="s">
        <v>4389</v>
      </c>
      <c r="Z176" s="58" t="s">
        <v>4389</v>
      </c>
      <c r="AA176" s="58" t="s">
        <v>4389</v>
      </c>
      <c r="AB176" s="58" t="s">
        <v>4389</v>
      </c>
      <c r="AC176" s="58" t="s">
        <v>4389</v>
      </c>
      <c r="AD176" s="58" t="s">
        <v>4389</v>
      </c>
      <c r="AE176" s="58" t="s">
        <v>4389</v>
      </c>
      <c r="AF176" s="58" t="s">
        <v>4389</v>
      </c>
    </row>
    <row r="177" spans="1:32" x14ac:dyDescent="0.2">
      <c r="A177" s="63" t="s">
        <v>3823</v>
      </c>
      <c r="B177" s="3" t="s">
        <v>3824</v>
      </c>
      <c r="C177" s="58">
        <v>0</v>
      </c>
      <c r="D177" s="58">
        <v>36.340000000000003</v>
      </c>
      <c r="E177" s="58">
        <v>0</v>
      </c>
      <c r="F177" s="58">
        <v>10.84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 t="s">
        <v>4002</v>
      </c>
      <c r="M177" s="58">
        <v>0</v>
      </c>
      <c r="N177" s="58" t="s">
        <v>3158</v>
      </c>
      <c r="O177" s="58">
        <v>10</v>
      </c>
      <c r="P177" s="58" t="s">
        <v>4002</v>
      </c>
      <c r="Q177" s="58" t="s">
        <v>4002</v>
      </c>
      <c r="R177" s="58">
        <v>0</v>
      </c>
      <c r="S177" s="58">
        <v>0</v>
      </c>
      <c r="T177" s="58" t="s">
        <v>4002</v>
      </c>
      <c r="U177" s="58" t="s">
        <v>4002</v>
      </c>
      <c r="V177" s="58" t="s">
        <v>4389</v>
      </c>
      <c r="W177" s="58" t="s">
        <v>4389</v>
      </c>
      <c r="X177" s="58" t="s">
        <v>4389</v>
      </c>
      <c r="Y177" s="58" t="s">
        <v>4389</v>
      </c>
      <c r="Z177" s="58" t="s">
        <v>4389</v>
      </c>
      <c r="AA177" s="58" t="s">
        <v>4389</v>
      </c>
      <c r="AB177" s="58" t="s">
        <v>4389</v>
      </c>
      <c r="AC177" s="58" t="s">
        <v>4389</v>
      </c>
      <c r="AD177" s="58" t="s">
        <v>4389</v>
      </c>
      <c r="AE177" s="58" t="s">
        <v>4389</v>
      </c>
      <c r="AF177" s="58" t="s">
        <v>4389</v>
      </c>
    </row>
    <row r="178" spans="1:32" x14ac:dyDescent="0.2">
      <c r="A178" s="64" t="s">
        <v>4835</v>
      </c>
      <c r="B178" s="65" t="s">
        <v>3822</v>
      </c>
      <c r="C178" s="58">
        <v>0</v>
      </c>
      <c r="D178" s="58">
        <v>36.340000000000003</v>
      </c>
      <c r="E178" s="58">
        <v>0</v>
      </c>
      <c r="F178" s="58">
        <v>10.11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 t="s">
        <v>4002</v>
      </c>
      <c r="M178" s="58">
        <v>0</v>
      </c>
      <c r="N178" s="58" t="s">
        <v>3158</v>
      </c>
      <c r="O178" s="58">
        <v>10</v>
      </c>
      <c r="P178" s="58" t="s">
        <v>4002</v>
      </c>
      <c r="Q178" s="58" t="s">
        <v>4002</v>
      </c>
      <c r="R178" s="58">
        <v>0</v>
      </c>
      <c r="S178" s="58">
        <v>0</v>
      </c>
      <c r="T178" s="58" t="s">
        <v>4002</v>
      </c>
      <c r="U178" s="58" t="s">
        <v>4002</v>
      </c>
      <c r="V178" s="58" t="s">
        <v>4389</v>
      </c>
      <c r="W178" s="58" t="s">
        <v>4389</v>
      </c>
      <c r="X178" s="58" t="s">
        <v>4389</v>
      </c>
      <c r="Y178" s="58" t="s">
        <v>4389</v>
      </c>
      <c r="Z178" s="58" t="s">
        <v>4389</v>
      </c>
      <c r="AA178" s="58" t="s">
        <v>4389</v>
      </c>
      <c r="AB178" s="58" t="s">
        <v>4389</v>
      </c>
      <c r="AC178" s="58" t="s">
        <v>4389</v>
      </c>
      <c r="AD178" s="58" t="s">
        <v>4389</v>
      </c>
      <c r="AE178" s="58" t="s">
        <v>4389</v>
      </c>
      <c r="AF178" s="58" t="s">
        <v>4389</v>
      </c>
    </row>
    <row r="179" spans="1:32" x14ac:dyDescent="0.2">
      <c r="A179" s="64" t="s">
        <v>4836</v>
      </c>
      <c r="B179" s="65" t="s">
        <v>3824</v>
      </c>
      <c r="C179" s="58">
        <v>0</v>
      </c>
      <c r="D179" s="58">
        <v>36.340000000000003</v>
      </c>
      <c r="E179" s="58">
        <v>0</v>
      </c>
      <c r="F179" s="58">
        <v>10.11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 t="s">
        <v>4002</v>
      </c>
      <c r="M179" s="58">
        <v>0</v>
      </c>
      <c r="N179" s="58" t="s">
        <v>3158</v>
      </c>
      <c r="O179" s="58">
        <v>10</v>
      </c>
      <c r="P179" s="58" t="s">
        <v>4002</v>
      </c>
      <c r="Q179" s="58" t="s">
        <v>4002</v>
      </c>
      <c r="R179" s="58">
        <v>0</v>
      </c>
      <c r="S179" s="58">
        <v>0</v>
      </c>
      <c r="T179" s="58" t="s">
        <v>4002</v>
      </c>
      <c r="U179" s="58" t="s">
        <v>4002</v>
      </c>
      <c r="V179" s="58" t="s">
        <v>4389</v>
      </c>
      <c r="W179" s="58" t="s">
        <v>4389</v>
      </c>
      <c r="X179" s="58" t="s">
        <v>4389</v>
      </c>
      <c r="Y179" s="58" t="s">
        <v>4389</v>
      </c>
      <c r="Z179" s="58" t="s">
        <v>4389</v>
      </c>
      <c r="AA179" s="58" t="s">
        <v>4389</v>
      </c>
      <c r="AB179" s="58" t="s">
        <v>4389</v>
      </c>
      <c r="AC179" s="58" t="s">
        <v>4389</v>
      </c>
      <c r="AD179" s="58" t="s">
        <v>4389</v>
      </c>
      <c r="AE179" s="58" t="s">
        <v>4389</v>
      </c>
      <c r="AF179" s="58" t="s">
        <v>4389</v>
      </c>
    </row>
    <row r="180" spans="1:32" x14ac:dyDescent="0.2">
      <c r="A180" s="64" t="s">
        <v>4837</v>
      </c>
      <c r="B180" s="65" t="s">
        <v>3826</v>
      </c>
      <c r="C180" s="58">
        <v>0</v>
      </c>
      <c r="D180" s="58">
        <v>36.340000000000003</v>
      </c>
      <c r="E180" s="58">
        <v>0</v>
      </c>
      <c r="F180" s="58">
        <v>10.11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 t="s">
        <v>4002</v>
      </c>
      <c r="M180" s="58">
        <v>0</v>
      </c>
      <c r="N180" s="58" t="s">
        <v>3158</v>
      </c>
      <c r="O180" s="58">
        <v>10</v>
      </c>
      <c r="P180" s="58" t="s">
        <v>4002</v>
      </c>
      <c r="Q180" s="58" t="s">
        <v>4002</v>
      </c>
      <c r="R180" s="58">
        <v>0</v>
      </c>
      <c r="S180" s="58">
        <v>0</v>
      </c>
      <c r="T180" s="58" t="s">
        <v>4002</v>
      </c>
      <c r="U180" s="58" t="s">
        <v>4002</v>
      </c>
      <c r="V180" s="58" t="s">
        <v>4389</v>
      </c>
      <c r="W180" s="58" t="s">
        <v>4389</v>
      </c>
      <c r="X180" s="58" t="s">
        <v>4389</v>
      </c>
      <c r="Y180" s="58" t="s">
        <v>4389</v>
      </c>
      <c r="Z180" s="58" t="s">
        <v>4389</v>
      </c>
      <c r="AA180" s="58" t="s">
        <v>4389</v>
      </c>
      <c r="AB180" s="58" t="s">
        <v>4389</v>
      </c>
      <c r="AC180" s="58" t="s">
        <v>4389</v>
      </c>
      <c r="AD180" s="58" t="s">
        <v>4389</v>
      </c>
      <c r="AE180" s="58" t="s">
        <v>4389</v>
      </c>
      <c r="AF180" s="58" t="s">
        <v>4389</v>
      </c>
    </row>
    <row r="181" spans="1:32" x14ac:dyDescent="0.2">
      <c r="A181" s="64" t="s">
        <v>4838</v>
      </c>
      <c r="B181" s="65" t="s">
        <v>3828</v>
      </c>
      <c r="C181" s="58">
        <v>0</v>
      </c>
      <c r="D181" s="58">
        <v>36.340000000000003</v>
      </c>
      <c r="E181" s="58">
        <v>0</v>
      </c>
      <c r="F181" s="58">
        <v>10.11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 t="s">
        <v>4002</v>
      </c>
      <c r="M181" s="58">
        <v>0</v>
      </c>
      <c r="N181" s="58" t="s">
        <v>3158</v>
      </c>
      <c r="O181" s="58">
        <v>10</v>
      </c>
      <c r="P181" s="58" t="s">
        <v>4002</v>
      </c>
      <c r="Q181" s="58" t="s">
        <v>4002</v>
      </c>
      <c r="R181" s="58">
        <v>0</v>
      </c>
      <c r="S181" s="58">
        <v>0</v>
      </c>
      <c r="T181" s="58" t="s">
        <v>4002</v>
      </c>
      <c r="U181" s="58" t="s">
        <v>4002</v>
      </c>
      <c r="V181" s="58" t="s">
        <v>4389</v>
      </c>
      <c r="W181" s="58" t="s">
        <v>4389</v>
      </c>
      <c r="X181" s="58" t="s">
        <v>4389</v>
      </c>
      <c r="Y181" s="58" t="s">
        <v>4389</v>
      </c>
      <c r="Z181" s="58" t="s">
        <v>4389</v>
      </c>
      <c r="AA181" s="58" t="s">
        <v>4389</v>
      </c>
      <c r="AB181" s="58" t="s">
        <v>4389</v>
      </c>
      <c r="AC181" s="58" t="s">
        <v>4389</v>
      </c>
      <c r="AD181" s="58" t="s">
        <v>4389</v>
      </c>
      <c r="AE181" s="58" t="s">
        <v>4389</v>
      </c>
      <c r="AF181" s="58" t="s">
        <v>4389</v>
      </c>
    </row>
    <row r="182" spans="1:32" x14ac:dyDescent="0.2">
      <c r="A182" s="63" t="s">
        <v>3825</v>
      </c>
      <c r="B182" s="3" t="s">
        <v>3826</v>
      </c>
      <c r="C182" s="58">
        <v>0</v>
      </c>
      <c r="D182" s="58">
        <v>36.340000000000003</v>
      </c>
      <c r="E182" s="58">
        <v>0</v>
      </c>
      <c r="F182" s="58">
        <v>10.84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 t="s">
        <v>4002</v>
      </c>
      <c r="M182" s="58">
        <v>0</v>
      </c>
      <c r="N182" s="58" t="s">
        <v>3158</v>
      </c>
      <c r="O182" s="58">
        <v>10</v>
      </c>
      <c r="P182" s="58" t="s">
        <v>4002</v>
      </c>
      <c r="Q182" s="58" t="s">
        <v>4002</v>
      </c>
      <c r="R182" s="58">
        <v>0</v>
      </c>
      <c r="S182" s="58">
        <v>0</v>
      </c>
      <c r="T182" s="58" t="s">
        <v>4002</v>
      </c>
      <c r="U182" s="58" t="s">
        <v>4002</v>
      </c>
      <c r="V182" s="58" t="s">
        <v>4389</v>
      </c>
      <c r="W182" s="58" t="s">
        <v>4389</v>
      </c>
      <c r="X182" s="58" t="s">
        <v>4389</v>
      </c>
      <c r="Y182" s="58" t="s">
        <v>4389</v>
      </c>
      <c r="Z182" s="58" t="s">
        <v>4389</v>
      </c>
      <c r="AA182" s="58" t="s">
        <v>4389</v>
      </c>
      <c r="AB182" s="58" t="s">
        <v>4389</v>
      </c>
      <c r="AC182" s="58" t="s">
        <v>4389</v>
      </c>
      <c r="AD182" s="58" t="s">
        <v>4389</v>
      </c>
      <c r="AE182" s="58" t="s">
        <v>4389</v>
      </c>
      <c r="AF182" s="58" t="s">
        <v>4389</v>
      </c>
    </row>
    <row r="183" spans="1:32" x14ac:dyDescent="0.2">
      <c r="A183" s="63" t="s">
        <v>3827</v>
      </c>
      <c r="B183" s="3" t="s">
        <v>3828</v>
      </c>
      <c r="C183" s="58">
        <v>0</v>
      </c>
      <c r="D183" s="58">
        <v>36.340000000000003</v>
      </c>
      <c r="E183" s="58">
        <v>0</v>
      </c>
      <c r="F183" s="58">
        <v>10.84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 t="s">
        <v>4002</v>
      </c>
      <c r="M183" s="58">
        <v>0</v>
      </c>
      <c r="N183" s="58" t="s">
        <v>3158</v>
      </c>
      <c r="O183" s="58">
        <v>10</v>
      </c>
      <c r="P183" s="58" t="s">
        <v>4002</v>
      </c>
      <c r="Q183" s="58" t="s">
        <v>4002</v>
      </c>
      <c r="R183" s="58">
        <v>0</v>
      </c>
      <c r="S183" s="58">
        <v>0</v>
      </c>
      <c r="T183" s="58" t="s">
        <v>4002</v>
      </c>
      <c r="U183" s="58" t="s">
        <v>4002</v>
      </c>
      <c r="V183" s="58" t="s">
        <v>4389</v>
      </c>
      <c r="W183" s="58" t="s">
        <v>4389</v>
      </c>
      <c r="X183" s="58" t="s">
        <v>4389</v>
      </c>
      <c r="Y183" s="58" t="s">
        <v>4389</v>
      </c>
      <c r="Z183" s="58" t="s">
        <v>4389</v>
      </c>
      <c r="AA183" s="58" t="s">
        <v>4389</v>
      </c>
      <c r="AB183" s="58" t="s">
        <v>4389</v>
      </c>
      <c r="AC183" s="58" t="s">
        <v>4389</v>
      </c>
      <c r="AD183" s="58" t="s">
        <v>4389</v>
      </c>
      <c r="AE183" s="58" t="s">
        <v>4389</v>
      </c>
      <c r="AF183" s="58" t="s">
        <v>4389</v>
      </c>
    </row>
    <row r="184" spans="1:32" x14ac:dyDescent="0.2">
      <c r="A184" s="63" t="s">
        <v>3829</v>
      </c>
      <c r="B184" s="3" t="s">
        <v>3830</v>
      </c>
      <c r="C184" s="58">
        <v>0</v>
      </c>
      <c r="D184" s="58">
        <v>24.34</v>
      </c>
      <c r="E184" s="58">
        <v>0</v>
      </c>
      <c r="F184" s="58">
        <v>12.34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 t="s">
        <v>4002</v>
      </c>
      <c r="M184" s="58">
        <v>0</v>
      </c>
      <c r="N184" s="58" t="s">
        <v>3158</v>
      </c>
      <c r="O184" s="58">
        <v>10</v>
      </c>
      <c r="P184" s="58" t="s">
        <v>4002</v>
      </c>
      <c r="Q184" s="58" t="s">
        <v>4002</v>
      </c>
      <c r="R184" s="58">
        <v>0</v>
      </c>
      <c r="S184" s="58">
        <v>0</v>
      </c>
      <c r="T184" s="58" t="s">
        <v>4002</v>
      </c>
      <c r="U184" s="58" t="s">
        <v>4002</v>
      </c>
      <c r="V184" s="58" t="s">
        <v>4389</v>
      </c>
      <c r="W184" s="58" t="s">
        <v>4389</v>
      </c>
      <c r="X184" s="58" t="s">
        <v>4389</v>
      </c>
      <c r="Y184" s="58" t="s">
        <v>4389</v>
      </c>
      <c r="Z184" s="58" t="s">
        <v>4389</v>
      </c>
      <c r="AA184" s="58" t="s">
        <v>4389</v>
      </c>
      <c r="AB184" s="58" t="s">
        <v>4389</v>
      </c>
      <c r="AC184" s="58" t="s">
        <v>4389</v>
      </c>
      <c r="AD184" s="58" t="s">
        <v>4389</v>
      </c>
      <c r="AE184" s="58" t="s">
        <v>4389</v>
      </c>
      <c r="AF184" s="58" t="s">
        <v>4389</v>
      </c>
    </row>
    <row r="185" spans="1:32" x14ac:dyDescent="0.2">
      <c r="A185" s="63" t="s">
        <v>3831</v>
      </c>
      <c r="B185" s="3" t="s">
        <v>3832</v>
      </c>
      <c r="C185" s="58">
        <v>0</v>
      </c>
      <c r="D185" s="58">
        <v>24.34</v>
      </c>
      <c r="E185" s="58">
        <v>0</v>
      </c>
      <c r="F185" s="58">
        <v>12.34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 t="s">
        <v>4002</v>
      </c>
      <c r="M185" s="58">
        <v>0</v>
      </c>
      <c r="N185" s="58" t="s">
        <v>3158</v>
      </c>
      <c r="O185" s="58">
        <v>10</v>
      </c>
      <c r="P185" s="58" t="s">
        <v>4002</v>
      </c>
      <c r="Q185" s="58" t="s">
        <v>4002</v>
      </c>
      <c r="R185" s="58">
        <v>0</v>
      </c>
      <c r="S185" s="58">
        <v>0</v>
      </c>
      <c r="T185" s="58" t="s">
        <v>4002</v>
      </c>
      <c r="U185" s="58" t="s">
        <v>4002</v>
      </c>
      <c r="V185" s="58" t="s">
        <v>4389</v>
      </c>
      <c r="W185" s="58" t="s">
        <v>4389</v>
      </c>
      <c r="X185" s="58" t="s">
        <v>4389</v>
      </c>
      <c r="Y185" s="58" t="s">
        <v>4389</v>
      </c>
      <c r="Z185" s="58" t="s">
        <v>4389</v>
      </c>
      <c r="AA185" s="58" t="s">
        <v>4389</v>
      </c>
      <c r="AB185" s="58" t="s">
        <v>4389</v>
      </c>
      <c r="AC185" s="58" t="s">
        <v>4389</v>
      </c>
      <c r="AD185" s="58" t="s">
        <v>4389</v>
      </c>
      <c r="AE185" s="58" t="s">
        <v>4389</v>
      </c>
      <c r="AF185" s="58" t="s">
        <v>4389</v>
      </c>
    </row>
    <row r="186" spans="1:32" x14ac:dyDescent="0.2">
      <c r="A186" s="63" t="s">
        <v>3833</v>
      </c>
      <c r="B186" s="3" t="s">
        <v>3834</v>
      </c>
      <c r="C186" s="58">
        <v>0</v>
      </c>
      <c r="D186" s="58">
        <v>24.34</v>
      </c>
      <c r="E186" s="58">
        <v>0</v>
      </c>
      <c r="F186" s="58">
        <v>12.34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 t="s">
        <v>4002</v>
      </c>
      <c r="M186" s="58">
        <v>0</v>
      </c>
      <c r="N186" s="58" t="s">
        <v>3158</v>
      </c>
      <c r="O186" s="58">
        <v>10</v>
      </c>
      <c r="P186" s="58" t="s">
        <v>4002</v>
      </c>
      <c r="Q186" s="58" t="s">
        <v>4002</v>
      </c>
      <c r="R186" s="58">
        <v>0</v>
      </c>
      <c r="S186" s="58">
        <v>0</v>
      </c>
      <c r="T186" s="58" t="s">
        <v>4002</v>
      </c>
      <c r="U186" s="58" t="s">
        <v>4002</v>
      </c>
      <c r="V186" s="58" t="s">
        <v>4389</v>
      </c>
      <c r="W186" s="58" t="s">
        <v>4389</v>
      </c>
      <c r="X186" s="58" t="s">
        <v>4389</v>
      </c>
      <c r="Y186" s="58" t="s">
        <v>4389</v>
      </c>
      <c r="Z186" s="58" t="s">
        <v>4389</v>
      </c>
      <c r="AA186" s="58" t="s">
        <v>4389</v>
      </c>
      <c r="AB186" s="58" t="s">
        <v>4389</v>
      </c>
      <c r="AC186" s="58" t="s">
        <v>4389</v>
      </c>
      <c r="AD186" s="58" t="s">
        <v>4389</v>
      </c>
      <c r="AE186" s="58" t="s">
        <v>4389</v>
      </c>
      <c r="AF186" s="58" t="s">
        <v>4389</v>
      </c>
    </row>
    <row r="187" spans="1:32" x14ac:dyDescent="0.2">
      <c r="A187" s="63" t="s">
        <v>3835</v>
      </c>
      <c r="B187" s="3" t="s">
        <v>3836</v>
      </c>
      <c r="C187" s="58">
        <v>0</v>
      </c>
      <c r="D187" s="58">
        <v>24.34</v>
      </c>
      <c r="E187" s="58">
        <v>0</v>
      </c>
      <c r="F187" s="58">
        <v>12.34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 t="s">
        <v>4002</v>
      </c>
      <c r="M187" s="58">
        <v>0</v>
      </c>
      <c r="N187" s="58" t="s">
        <v>3158</v>
      </c>
      <c r="O187" s="58">
        <v>10</v>
      </c>
      <c r="P187" s="58" t="s">
        <v>4002</v>
      </c>
      <c r="Q187" s="58" t="s">
        <v>4002</v>
      </c>
      <c r="R187" s="58">
        <v>0</v>
      </c>
      <c r="S187" s="58">
        <v>0</v>
      </c>
      <c r="T187" s="58" t="s">
        <v>4002</v>
      </c>
      <c r="U187" s="58" t="s">
        <v>4002</v>
      </c>
      <c r="V187" s="58" t="s">
        <v>4389</v>
      </c>
      <c r="W187" s="58" t="s">
        <v>4389</v>
      </c>
      <c r="X187" s="58" t="s">
        <v>4389</v>
      </c>
      <c r="Y187" s="58" t="s">
        <v>4389</v>
      </c>
      <c r="Z187" s="58" t="s">
        <v>4389</v>
      </c>
      <c r="AA187" s="58" t="s">
        <v>4389</v>
      </c>
      <c r="AB187" s="58" t="s">
        <v>4389</v>
      </c>
      <c r="AC187" s="58" t="s">
        <v>4389</v>
      </c>
      <c r="AD187" s="58" t="s">
        <v>4389</v>
      </c>
      <c r="AE187" s="58" t="s">
        <v>4389</v>
      </c>
      <c r="AF187" s="58" t="s">
        <v>4389</v>
      </c>
    </row>
    <row r="188" spans="1:32" x14ac:dyDescent="0.2">
      <c r="A188" s="63" t="s">
        <v>3837</v>
      </c>
      <c r="B188" s="3" t="s">
        <v>3838</v>
      </c>
      <c r="C188" s="58">
        <v>0</v>
      </c>
      <c r="D188" s="58">
        <v>30.34</v>
      </c>
      <c r="E188" s="58">
        <v>0</v>
      </c>
      <c r="F188" s="58">
        <v>12.34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 t="s">
        <v>4002</v>
      </c>
      <c r="M188" s="58">
        <v>0</v>
      </c>
      <c r="N188" s="58" t="s">
        <v>3158</v>
      </c>
      <c r="O188" s="58">
        <v>10</v>
      </c>
      <c r="P188" s="58" t="s">
        <v>4002</v>
      </c>
      <c r="Q188" s="58" t="s">
        <v>4002</v>
      </c>
      <c r="R188" s="58">
        <v>0</v>
      </c>
      <c r="S188" s="58">
        <v>0</v>
      </c>
      <c r="T188" s="58" t="s">
        <v>4002</v>
      </c>
      <c r="U188" s="58" t="s">
        <v>4002</v>
      </c>
      <c r="V188" s="58" t="s">
        <v>4389</v>
      </c>
      <c r="W188" s="58" t="s">
        <v>4389</v>
      </c>
      <c r="X188" s="58" t="s">
        <v>4389</v>
      </c>
      <c r="Y188" s="58" t="s">
        <v>4389</v>
      </c>
      <c r="Z188" s="58" t="s">
        <v>4389</v>
      </c>
      <c r="AA188" s="58" t="s">
        <v>4389</v>
      </c>
      <c r="AB188" s="58" t="s">
        <v>4389</v>
      </c>
      <c r="AC188" s="58" t="s">
        <v>4389</v>
      </c>
      <c r="AD188" s="58" t="s">
        <v>4389</v>
      </c>
      <c r="AE188" s="58" t="s">
        <v>4389</v>
      </c>
      <c r="AF188" s="58" t="s">
        <v>4389</v>
      </c>
    </row>
    <row r="189" spans="1:32" x14ac:dyDescent="0.2">
      <c r="A189" s="63" t="s">
        <v>3839</v>
      </c>
      <c r="B189" s="3" t="s">
        <v>3840</v>
      </c>
      <c r="C189" s="58">
        <v>0</v>
      </c>
      <c r="D189" s="58">
        <v>30.34</v>
      </c>
      <c r="E189" s="58">
        <v>0</v>
      </c>
      <c r="F189" s="58">
        <v>12.34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 t="s">
        <v>4002</v>
      </c>
      <c r="M189" s="58">
        <v>0</v>
      </c>
      <c r="N189" s="58" t="s">
        <v>3158</v>
      </c>
      <c r="O189" s="58">
        <v>10</v>
      </c>
      <c r="P189" s="58" t="s">
        <v>4002</v>
      </c>
      <c r="Q189" s="58" t="s">
        <v>4002</v>
      </c>
      <c r="R189" s="58">
        <v>0</v>
      </c>
      <c r="S189" s="58">
        <v>0</v>
      </c>
      <c r="T189" s="58" t="s">
        <v>4002</v>
      </c>
      <c r="U189" s="58" t="s">
        <v>4002</v>
      </c>
      <c r="V189" s="58" t="s">
        <v>4389</v>
      </c>
      <c r="W189" s="58" t="s">
        <v>4389</v>
      </c>
      <c r="X189" s="58" t="s">
        <v>4389</v>
      </c>
      <c r="Y189" s="58" t="s">
        <v>4389</v>
      </c>
      <c r="Z189" s="58" t="s">
        <v>4389</v>
      </c>
      <c r="AA189" s="58" t="s">
        <v>4389</v>
      </c>
      <c r="AB189" s="58" t="s">
        <v>4389</v>
      </c>
      <c r="AC189" s="58" t="s">
        <v>4389</v>
      </c>
      <c r="AD189" s="58" t="s">
        <v>4389</v>
      </c>
      <c r="AE189" s="58" t="s">
        <v>4389</v>
      </c>
      <c r="AF189" s="58" t="s">
        <v>4389</v>
      </c>
    </row>
    <row r="190" spans="1:32" x14ac:dyDescent="0.2">
      <c r="A190" s="63" t="s">
        <v>3841</v>
      </c>
      <c r="B190" s="3" t="s">
        <v>3842</v>
      </c>
      <c r="C190" s="58">
        <v>0</v>
      </c>
      <c r="D190" s="58">
        <v>30.34</v>
      </c>
      <c r="E190" s="58">
        <v>0</v>
      </c>
      <c r="F190" s="58">
        <v>12.34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 t="s">
        <v>4002</v>
      </c>
      <c r="M190" s="58">
        <v>0</v>
      </c>
      <c r="N190" s="58" t="s">
        <v>3158</v>
      </c>
      <c r="O190" s="58">
        <v>10</v>
      </c>
      <c r="P190" s="58" t="s">
        <v>4002</v>
      </c>
      <c r="Q190" s="58" t="s">
        <v>4002</v>
      </c>
      <c r="R190" s="58">
        <v>0</v>
      </c>
      <c r="S190" s="58">
        <v>0</v>
      </c>
      <c r="T190" s="58" t="s">
        <v>4002</v>
      </c>
      <c r="U190" s="58" t="s">
        <v>4002</v>
      </c>
      <c r="V190" s="58" t="s">
        <v>4389</v>
      </c>
      <c r="W190" s="58" t="s">
        <v>4389</v>
      </c>
      <c r="X190" s="58" t="s">
        <v>4389</v>
      </c>
      <c r="Y190" s="58" t="s">
        <v>4389</v>
      </c>
      <c r="Z190" s="58" t="s">
        <v>4389</v>
      </c>
      <c r="AA190" s="58" t="s">
        <v>4389</v>
      </c>
      <c r="AB190" s="58" t="s">
        <v>4389</v>
      </c>
      <c r="AC190" s="58" t="s">
        <v>4389</v>
      </c>
      <c r="AD190" s="58" t="s">
        <v>4389</v>
      </c>
      <c r="AE190" s="58" t="s">
        <v>4389</v>
      </c>
      <c r="AF190" s="58" t="s">
        <v>4389</v>
      </c>
    </row>
    <row r="191" spans="1:32" x14ac:dyDescent="0.2">
      <c r="A191" s="63" t="s">
        <v>3843</v>
      </c>
      <c r="B191" s="3" t="s">
        <v>3844</v>
      </c>
      <c r="C191" s="58">
        <v>0</v>
      </c>
      <c r="D191" s="58">
        <v>30.34</v>
      </c>
      <c r="E191" s="58">
        <v>0</v>
      </c>
      <c r="F191" s="58">
        <v>12.34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 t="s">
        <v>4002</v>
      </c>
      <c r="M191" s="58">
        <v>0</v>
      </c>
      <c r="N191" s="58" t="s">
        <v>3158</v>
      </c>
      <c r="O191" s="58">
        <v>10</v>
      </c>
      <c r="P191" s="58" t="s">
        <v>4002</v>
      </c>
      <c r="Q191" s="58" t="s">
        <v>4002</v>
      </c>
      <c r="R191" s="58">
        <v>0</v>
      </c>
      <c r="S191" s="58">
        <v>0</v>
      </c>
      <c r="T191" s="58" t="s">
        <v>4002</v>
      </c>
      <c r="U191" s="58" t="s">
        <v>4002</v>
      </c>
      <c r="V191" s="58" t="s">
        <v>4389</v>
      </c>
      <c r="W191" s="58" t="s">
        <v>4389</v>
      </c>
      <c r="X191" s="58" t="s">
        <v>4389</v>
      </c>
      <c r="Y191" s="58" t="s">
        <v>4389</v>
      </c>
      <c r="Z191" s="58" t="s">
        <v>4389</v>
      </c>
      <c r="AA191" s="58" t="s">
        <v>4389</v>
      </c>
      <c r="AB191" s="58" t="s">
        <v>4389</v>
      </c>
      <c r="AC191" s="58" t="s">
        <v>4389</v>
      </c>
      <c r="AD191" s="58" t="s">
        <v>4389</v>
      </c>
      <c r="AE191" s="58" t="s">
        <v>4389</v>
      </c>
      <c r="AF191" s="58" t="s">
        <v>4389</v>
      </c>
    </row>
    <row r="192" spans="1:32" x14ac:dyDescent="0.2">
      <c r="A192" s="64" t="s">
        <v>5011</v>
      </c>
      <c r="B192" s="65" t="s">
        <v>5012</v>
      </c>
      <c r="C192" s="58">
        <v>0</v>
      </c>
      <c r="D192" s="58">
        <v>30.34</v>
      </c>
      <c r="E192" s="58">
        <v>0</v>
      </c>
      <c r="F192" s="58">
        <v>12.34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 t="s">
        <v>4002</v>
      </c>
      <c r="M192" s="58">
        <v>0</v>
      </c>
      <c r="N192" s="58" t="s">
        <v>3158</v>
      </c>
      <c r="O192" s="58">
        <v>10</v>
      </c>
      <c r="P192" s="58" t="s">
        <v>4002</v>
      </c>
      <c r="Q192" s="58" t="s">
        <v>4002</v>
      </c>
      <c r="R192" s="58">
        <v>0</v>
      </c>
      <c r="S192" s="58">
        <v>0</v>
      </c>
      <c r="T192" s="58" t="s">
        <v>4002</v>
      </c>
      <c r="U192" s="58" t="s">
        <v>4002</v>
      </c>
      <c r="V192" s="58" t="s">
        <v>4389</v>
      </c>
      <c r="W192" s="58" t="s">
        <v>4389</v>
      </c>
      <c r="X192" s="58" t="s">
        <v>4389</v>
      </c>
      <c r="Y192" s="58" t="s">
        <v>4389</v>
      </c>
      <c r="Z192" s="58" t="s">
        <v>4389</v>
      </c>
      <c r="AA192" s="58" t="s">
        <v>4389</v>
      </c>
      <c r="AB192" s="58" t="s">
        <v>4389</v>
      </c>
      <c r="AC192" s="58" t="s">
        <v>4389</v>
      </c>
      <c r="AD192" s="58" t="s">
        <v>4389</v>
      </c>
      <c r="AE192" s="58" t="s">
        <v>4389</v>
      </c>
      <c r="AF192" s="58" t="s">
        <v>4389</v>
      </c>
    </row>
    <row r="193" spans="1:32" x14ac:dyDescent="0.2">
      <c r="A193" s="64" t="s">
        <v>5013</v>
      </c>
      <c r="B193" s="65" t="s">
        <v>5014</v>
      </c>
      <c r="C193" s="58">
        <v>0</v>
      </c>
      <c r="D193" s="58">
        <v>30.34</v>
      </c>
      <c r="E193" s="58">
        <v>0</v>
      </c>
      <c r="F193" s="58">
        <v>12.34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 t="s">
        <v>4002</v>
      </c>
      <c r="M193" s="58">
        <v>0</v>
      </c>
      <c r="N193" s="58" t="s">
        <v>3158</v>
      </c>
      <c r="O193" s="58">
        <v>10</v>
      </c>
      <c r="P193" s="58" t="s">
        <v>4002</v>
      </c>
      <c r="Q193" s="58" t="s">
        <v>4002</v>
      </c>
      <c r="R193" s="58">
        <v>0</v>
      </c>
      <c r="S193" s="58">
        <v>0</v>
      </c>
      <c r="T193" s="58" t="s">
        <v>4002</v>
      </c>
      <c r="U193" s="58" t="s">
        <v>4002</v>
      </c>
      <c r="V193" s="58" t="s">
        <v>4389</v>
      </c>
      <c r="W193" s="58" t="s">
        <v>4389</v>
      </c>
      <c r="X193" s="58" t="s">
        <v>4389</v>
      </c>
      <c r="Y193" s="58" t="s">
        <v>4389</v>
      </c>
      <c r="Z193" s="58" t="s">
        <v>4389</v>
      </c>
      <c r="AA193" s="58" t="s">
        <v>4389</v>
      </c>
      <c r="AB193" s="58" t="s">
        <v>4389</v>
      </c>
      <c r="AC193" s="58" t="s">
        <v>4389</v>
      </c>
      <c r="AD193" s="58" t="s">
        <v>4389</v>
      </c>
      <c r="AE193" s="58" t="s">
        <v>4389</v>
      </c>
      <c r="AF193" s="58" t="s">
        <v>4389</v>
      </c>
    </row>
    <row r="194" spans="1:32" x14ac:dyDescent="0.2">
      <c r="A194" s="64" t="s">
        <v>5015</v>
      </c>
      <c r="B194" s="65" t="s">
        <v>5016</v>
      </c>
      <c r="C194" s="58">
        <v>0</v>
      </c>
      <c r="D194" s="58">
        <v>30.34</v>
      </c>
      <c r="E194" s="58">
        <v>0</v>
      </c>
      <c r="F194" s="58">
        <v>12.34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 t="s">
        <v>4002</v>
      </c>
      <c r="M194" s="58">
        <v>0</v>
      </c>
      <c r="N194" s="58" t="s">
        <v>3158</v>
      </c>
      <c r="O194" s="58">
        <v>10</v>
      </c>
      <c r="P194" s="58" t="s">
        <v>4002</v>
      </c>
      <c r="Q194" s="58" t="s">
        <v>4002</v>
      </c>
      <c r="R194" s="58">
        <v>0</v>
      </c>
      <c r="S194" s="58">
        <v>0</v>
      </c>
      <c r="T194" s="58" t="s">
        <v>4002</v>
      </c>
      <c r="U194" s="58" t="s">
        <v>4002</v>
      </c>
      <c r="V194" s="58" t="s">
        <v>4389</v>
      </c>
      <c r="W194" s="58" t="s">
        <v>4389</v>
      </c>
      <c r="X194" s="58" t="s">
        <v>4389</v>
      </c>
      <c r="Y194" s="58" t="s">
        <v>4389</v>
      </c>
      <c r="Z194" s="58" t="s">
        <v>4389</v>
      </c>
      <c r="AA194" s="58" t="s">
        <v>4389</v>
      </c>
      <c r="AB194" s="58" t="s">
        <v>4389</v>
      </c>
      <c r="AC194" s="58" t="s">
        <v>4389</v>
      </c>
      <c r="AD194" s="58" t="s">
        <v>4389</v>
      </c>
      <c r="AE194" s="58" t="s">
        <v>4389</v>
      </c>
      <c r="AF194" s="58" t="s">
        <v>4389</v>
      </c>
    </row>
    <row r="195" spans="1:32" x14ac:dyDescent="0.2">
      <c r="A195" s="64" t="s">
        <v>5017</v>
      </c>
      <c r="B195" s="65" t="s">
        <v>5018</v>
      </c>
      <c r="C195" s="58">
        <v>0</v>
      </c>
      <c r="D195" s="58">
        <v>30.34</v>
      </c>
      <c r="E195" s="58">
        <v>0</v>
      </c>
      <c r="F195" s="58">
        <v>12.34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 t="s">
        <v>4002</v>
      </c>
      <c r="M195" s="58">
        <v>0</v>
      </c>
      <c r="N195" s="58" t="s">
        <v>3158</v>
      </c>
      <c r="O195" s="58">
        <v>10</v>
      </c>
      <c r="P195" s="58" t="s">
        <v>4002</v>
      </c>
      <c r="Q195" s="58" t="s">
        <v>4002</v>
      </c>
      <c r="R195" s="58">
        <v>0</v>
      </c>
      <c r="S195" s="58">
        <v>0</v>
      </c>
      <c r="T195" s="58" t="s">
        <v>4002</v>
      </c>
      <c r="U195" s="58" t="s">
        <v>4002</v>
      </c>
      <c r="V195" s="58" t="s">
        <v>4389</v>
      </c>
      <c r="W195" s="58" t="s">
        <v>4389</v>
      </c>
      <c r="X195" s="58" t="s">
        <v>4389</v>
      </c>
      <c r="Y195" s="58" t="s">
        <v>4389</v>
      </c>
      <c r="Z195" s="58" t="s">
        <v>4389</v>
      </c>
      <c r="AA195" s="58" t="s">
        <v>4389</v>
      </c>
      <c r="AB195" s="58" t="s">
        <v>4389</v>
      </c>
      <c r="AC195" s="58" t="s">
        <v>4389</v>
      </c>
      <c r="AD195" s="58" t="s">
        <v>4389</v>
      </c>
      <c r="AE195" s="58" t="s">
        <v>4389</v>
      </c>
      <c r="AF195" s="58" t="s">
        <v>4389</v>
      </c>
    </row>
    <row r="196" spans="1:32" x14ac:dyDescent="0.2">
      <c r="A196" s="63" t="s">
        <v>3845</v>
      </c>
      <c r="B196" s="3" t="s">
        <v>3846</v>
      </c>
      <c r="C196" s="58">
        <v>0</v>
      </c>
      <c r="D196" s="58">
        <v>36.340000000000003</v>
      </c>
      <c r="E196" s="58">
        <v>0</v>
      </c>
      <c r="F196" s="58">
        <v>12.34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 t="s">
        <v>4002</v>
      </c>
      <c r="M196" s="58">
        <v>0</v>
      </c>
      <c r="N196" s="58" t="s">
        <v>3158</v>
      </c>
      <c r="O196" s="58">
        <v>10</v>
      </c>
      <c r="P196" s="58" t="s">
        <v>4002</v>
      </c>
      <c r="Q196" s="58" t="s">
        <v>4002</v>
      </c>
      <c r="R196" s="58">
        <v>0</v>
      </c>
      <c r="S196" s="58">
        <v>0</v>
      </c>
      <c r="T196" s="58" t="s">
        <v>4002</v>
      </c>
      <c r="U196" s="58" t="s">
        <v>4002</v>
      </c>
      <c r="V196" s="58" t="s">
        <v>4389</v>
      </c>
      <c r="W196" s="58" t="s">
        <v>4389</v>
      </c>
      <c r="X196" s="58" t="s">
        <v>4389</v>
      </c>
      <c r="Y196" s="58" t="s">
        <v>4389</v>
      </c>
      <c r="Z196" s="58" t="s">
        <v>4389</v>
      </c>
      <c r="AA196" s="58" t="s">
        <v>4389</v>
      </c>
      <c r="AB196" s="58" t="s">
        <v>4389</v>
      </c>
      <c r="AC196" s="58" t="s">
        <v>4389</v>
      </c>
      <c r="AD196" s="58" t="s">
        <v>4389</v>
      </c>
      <c r="AE196" s="58" t="s">
        <v>4389</v>
      </c>
      <c r="AF196" s="58" t="s">
        <v>4389</v>
      </c>
    </row>
    <row r="197" spans="1:32" x14ac:dyDescent="0.2">
      <c r="A197" s="63" t="s">
        <v>3847</v>
      </c>
      <c r="B197" s="3" t="s">
        <v>3848</v>
      </c>
      <c r="C197" s="58">
        <v>0</v>
      </c>
      <c r="D197" s="58">
        <v>36.340000000000003</v>
      </c>
      <c r="E197" s="58">
        <v>0</v>
      </c>
      <c r="F197" s="58">
        <v>12.34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 t="s">
        <v>4002</v>
      </c>
      <c r="M197" s="58">
        <v>0</v>
      </c>
      <c r="N197" s="58" t="s">
        <v>3158</v>
      </c>
      <c r="O197" s="58">
        <v>10</v>
      </c>
      <c r="P197" s="58" t="s">
        <v>4002</v>
      </c>
      <c r="Q197" s="58" t="s">
        <v>4002</v>
      </c>
      <c r="R197" s="58">
        <v>0</v>
      </c>
      <c r="S197" s="58">
        <v>0</v>
      </c>
      <c r="T197" s="58" t="s">
        <v>4002</v>
      </c>
      <c r="U197" s="58" t="s">
        <v>4002</v>
      </c>
      <c r="V197" s="58" t="s">
        <v>4389</v>
      </c>
      <c r="W197" s="58" t="s">
        <v>4389</v>
      </c>
      <c r="X197" s="58" t="s">
        <v>4389</v>
      </c>
      <c r="Y197" s="58" t="s">
        <v>4389</v>
      </c>
      <c r="Z197" s="58" t="s">
        <v>4389</v>
      </c>
      <c r="AA197" s="58" t="s">
        <v>4389</v>
      </c>
      <c r="AB197" s="58" t="s">
        <v>4389</v>
      </c>
      <c r="AC197" s="58" t="s">
        <v>4389</v>
      </c>
      <c r="AD197" s="58" t="s">
        <v>4389</v>
      </c>
      <c r="AE197" s="58" t="s">
        <v>4389</v>
      </c>
      <c r="AF197" s="58" t="s">
        <v>4389</v>
      </c>
    </row>
    <row r="198" spans="1:32" x14ac:dyDescent="0.2">
      <c r="A198" s="63" t="s">
        <v>3849</v>
      </c>
      <c r="B198" s="3" t="s">
        <v>3850</v>
      </c>
      <c r="C198" s="58">
        <v>0</v>
      </c>
      <c r="D198" s="58">
        <v>36.340000000000003</v>
      </c>
      <c r="E198" s="58">
        <v>0</v>
      </c>
      <c r="F198" s="58">
        <v>12.34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 t="s">
        <v>4002</v>
      </c>
      <c r="M198" s="58">
        <v>0</v>
      </c>
      <c r="N198" s="58" t="s">
        <v>3158</v>
      </c>
      <c r="O198" s="58">
        <v>10</v>
      </c>
      <c r="P198" s="58" t="s">
        <v>4002</v>
      </c>
      <c r="Q198" s="58" t="s">
        <v>4002</v>
      </c>
      <c r="R198" s="58">
        <v>0</v>
      </c>
      <c r="S198" s="58">
        <v>0</v>
      </c>
      <c r="T198" s="58" t="s">
        <v>4002</v>
      </c>
      <c r="U198" s="58" t="s">
        <v>4002</v>
      </c>
      <c r="V198" s="58" t="s">
        <v>4389</v>
      </c>
      <c r="W198" s="58" t="s">
        <v>4389</v>
      </c>
      <c r="X198" s="58" t="s">
        <v>4389</v>
      </c>
      <c r="Y198" s="58" t="s">
        <v>4389</v>
      </c>
      <c r="Z198" s="58" t="s">
        <v>4389</v>
      </c>
      <c r="AA198" s="58" t="s">
        <v>4389</v>
      </c>
      <c r="AB198" s="58" t="s">
        <v>4389</v>
      </c>
      <c r="AC198" s="58" t="s">
        <v>4389</v>
      </c>
      <c r="AD198" s="58" t="s">
        <v>4389</v>
      </c>
      <c r="AE198" s="58" t="s">
        <v>4389</v>
      </c>
      <c r="AF198" s="58" t="s">
        <v>4389</v>
      </c>
    </row>
    <row r="199" spans="1:32" x14ac:dyDescent="0.2">
      <c r="A199" s="63" t="s">
        <v>3851</v>
      </c>
      <c r="B199" s="3" t="s">
        <v>3852</v>
      </c>
      <c r="C199" s="58">
        <v>0</v>
      </c>
      <c r="D199" s="58">
        <v>36.340000000000003</v>
      </c>
      <c r="E199" s="58">
        <v>0</v>
      </c>
      <c r="F199" s="58">
        <v>12.34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 t="s">
        <v>4002</v>
      </c>
      <c r="M199" s="58">
        <v>0</v>
      </c>
      <c r="N199" s="58" t="s">
        <v>3158</v>
      </c>
      <c r="O199" s="58">
        <v>10</v>
      </c>
      <c r="P199" s="58" t="s">
        <v>4002</v>
      </c>
      <c r="Q199" s="58" t="s">
        <v>4002</v>
      </c>
      <c r="R199" s="58">
        <v>0</v>
      </c>
      <c r="S199" s="58">
        <v>0</v>
      </c>
      <c r="T199" s="58" t="s">
        <v>4002</v>
      </c>
      <c r="U199" s="58" t="s">
        <v>4002</v>
      </c>
      <c r="V199" s="58" t="s">
        <v>4389</v>
      </c>
      <c r="W199" s="58" t="s">
        <v>4389</v>
      </c>
      <c r="X199" s="58" t="s">
        <v>4389</v>
      </c>
      <c r="Y199" s="58" t="s">
        <v>4389</v>
      </c>
      <c r="Z199" s="58" t="s">
        <v>4389</v>
      </c>
      <c r="AA199" s="58" t="s">
        <v>4389</v>
      </c>
      <c r="AB199" s="58" t="s">
        <v>4389</v>
      </c>
      <c r="AC199" s="58" t="s">
        <v>4389</v>
      </c>
      <c r="AD199" s="58" t="s">
        <v>4389</v>
      </c>
      <c r="AE199" s="58" t="s">
        <v>4389</v>
      </c>
      <c r="AF199" s="58" t="s">
        <v>4389</v>
      </c>
    </row>
    <row r="200" spans="1:32" x14ac:dyDescent="0.2">
      <c r="A200" s="63" t="s">
        <v>3853</v>
      </c>
      <c r="B200" s="3" t="s">
        <v>3854</v>
      </c>
      <c r="C200" s="58">
        <v>0</v>
      </c>
      <c r="D200" s="58">
        <v>24.34</v>
      </c>
      <c r="E200" s="58">
        <v>0</v>
      </c>
      <c r="F200" s="58">
        <v>15.34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 t="s">
        <v>4002</v>
      </c>
      <c r="M200" s="58">
        <v>0</v>
      </c>
      <c r="N200" s="58" t="s">
        <v>3158</v>
      </c>
      <c r="O200" s="58">
        <v>10</v>
      </c>
      <c r="P200" s="58" t="s">
        <v>4002</v>
      </c>
      <c r="Q200" s="58" t="s">
        <v>4002</v>
      </c>
      <c r="R200" s="58">
        <v>0</v>
      </c>
      <c r="S200" s="58">
        <v>0</v>
      </c>
      <c r="T200" s="58" t="s">
        <v>4002</v>
      </c>
      <c r="U200" s="58" t="s">
        <v>4002</v>
      </c>
      <c r="V200" s="58" t="s">
        <v>4389</v>
      </c>
      <c r="W200" s="58" t="s">
        <v>4389</v>
      </c>
      <c r="X200" s="58" t="s">
        <v>4389</v>
      </c>
      <c r="Y200" s="58" t="s">
        <v>4389</v>
      </c>
      <c r="Z200" s="58" t="s">
        <v>4389</v>
      </c>
      <c r="AA200" s="58" t="s">
        <v>4389</v>
      </c>
      <c r="AB200" s="58" t="s">
        <v>4389</v>
      </c>
      <c r="AC200" s="58" t="s">
        <v>4389</v>
      </c>
      <c r="AD200" s="58" t="s">
        <v>4389</v>
      </c>
      <c r="AE200" s="58" t="s">
        <v>4389</v>
      </c>
      <c r="AF200" s="58" t="s">
        <v>4389</v>
      </c>
    </row>
    <row r="201" spans="1:32" x14ac:dyDescent="0.2">
      <c r="A201" s="63" t="s">
        <v>3855</v>
      </c>
      <c r="B201" s="3" t="s">
        <v>3856</v>
      </c>
      <c r="C201" s="58">
        <v>0</v>
      </c>
      <c r="D201" s="58">
        <v>24.34</v>
      </c>
      <c r="E201" s="58">
        <v>0</v>
      </c>
      <c r="F201" s="58">
        <v>15.34</v>
      </c>
      <c r="G201" s="58">
        <v>0</v>
      </c>
      <c r="H201" s="58">
        <v>0</v>
      </c>
      <c r="I201" s="58">
        <v>0</v>
      </c>
      <c r="J201" s="58">
        <v>0</v>
      </c>
      <c r="K201" s="58">
        <v>0</v>
      </c>
      <c r="L201" s="58" t="s">
        <v>4002</v>
      </c>
      <c r="M201" s="58">
        <v>0</v>
      </c>
      <c r="N201" s="58" t="s">
        <v>3158</v>
      </c>
      <c r="O201" s="58">
        <v>10</v>
      </c>
      <c r="P201" s="58" t="s">
        <v>4002</v>
      </c>
      <c r="Q201" s="58" t="s">
        <v>4002</v>
      </c>
      <c r="R201" s="58">
        <v>0</v>
      </c>
      <c r="S201" s="58">
        <v>0</v>
      </c>
      <c r="T201" s="58" t="s">
        <v>4002</v>
      </c>
      <c r="U201" s="58" t="s">
        <v>4002</v>
      </c>
      <c r="V201" s="58" t="s">
        <v>4389</v>
      </c>
      <c r="W201" s="58" t="s">
        <v>4389</v>
      </c>
      <c r="X201" s="58" t="s">
        <v>4389</v>
      </c>
      <c r="Y201" s="58" t="s">
        <v>4389</v>
      </c>
      <c r="Z201" s="58" t="s">
        <v>4389</v>
      </c>
      <c r="AA201" s="58" t="s">
        <v>4389</v>
      </c>
      <c r="AB201" s="58" t="s">
        <v>4389</v>
      </c>
      <c r="AC201" s="58" t="s">
        <v>4389</v>
      </c>
      <c r="AD201" s="58" t="s">
        <v>4389</v>
      </c>
      <c r="AE201" s="58" t="s">
        <v>4389</v>
      </c>
      <c r="AF201" s="58" t="s">
        <v>4389</v>
      </c>
    </row>
    <row r="202" spans="1:32" x14ac:dyDescent="0.2">
      <c r="A202" s="63" t="s">
        <v>3857</v>
      </c>
      <c r="B202" s="3" t="s">
        <v>3858</v>
      </c>
      <c r="C202" s="58">
        <v>0</v>
      </c>
      <c r="D202" s="58">
        <v>24.34</v>
      </c>
      <c r="E202" s="58">
        <v>0</v>
      </c>
      <c r="F202" s="58">
        <v>15.34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 t="s">
        <v>4002</v>
      </c>
      <c r="M202" s="58">
        <v>0</v>
      </c>
      <c r="N202" s="58" t="s">
        <v>3158</v>
      </c>
      <c r="O202" s="58">
        <v>10</v>
      </c>
      <c r="P202" s="58" t="s">
        <v>4002</v>
      </c>
      <c r="Q202" s="58" t="s">
        <v>4002</v>
      </c>
      <c r="R202" s="58">
        <v>0</v>
      </c>
      <c r="S202" s="58">
        <v>0</v>
      </c>
      <c r="T202" s="58" t="s">
        <v>4002</v>
      </c>
      <c r="U202" s="58" t="s">
        <v>4002</v>
      </c>
      <c r="V202" s="58" t="s">
        <v>4389</v>
      </c>
      <c r="W202" s="58" t="s">
        <v>4389</v>
      </c>
      <c r="X202" s="58" t="s">
        <v>4389</v>
      </c>
      <c r="Y202" s="58" t="s">
        <v>4389</v>
      </c>
      <c r="Z202" s="58" t="s">
        <v>4389</v>
      </c>
      <c r="AA202" s="58" t="s">
        <v>4389</v>
      </c>
      <c r="AB202" s="58" t="s">
        <v>4389</v>
      </c>
      <c r="AC202" s="58" t="s">
        <v>4389</v>
      </c>
      <c r="AD202" s="58" t="s">
        <v>4389</v>
      </c>
      <c r="AE202" s="58" t="s">
        <v>4389</v>
      </c>
      <c r="AF202" s="58" t="s">
        <v>4389</v>
      </c>
    </row>
    <row r="203" spans="1:32" x14ac:dyDescent="0.2">
      <c r="A203" s="63" t="s">
        <v>3859</v>
      </c>
      <c r="B203" s="3" t="s">
        <v>3860</v>
      </c>
      <c r="C203" s="58">
        <v>0</v>
      </c>
      <c r="D203" s="58">
        <v>24.34</v>
      </c>
      <c r="E203" s="58">
        <v>0</v>
      </c>
      <c r="F203" s="58">
        <v>15.34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 t="s">
        <v>4002</v>
      </c>
      <c r="M203" s="58">
        <v>0</v>
      </c>
      <c r="N203" s="58" t="s">
        <v>3158</v>
      </c>
      <c r="O203" s="58">
        <v>10</v>
      </c>
      <c r="P203" s="58" t="s">
        <v>4002</v>
      </c>
      <c r="Q203" s="58" t="s">
        <v>4002</v>
      </c>
      <c r="R203" s="58">
        <v>0</v>
      </c>
      <c r="S203" s="58">
        <v>0</v>
      </c>
      <c r="T203" s="58" t="s">
        <v>4002</v>
      </c>
      <c r="U203" s="58" t="s">
        <v>4002</v>
      </c>
      <c r="V203" s="58" t="s">
        <v>4389</v>
      </c>
      <c r="W203" s="58" t="s">
        <v>4389</v>
      </c>
      <c r="X203" s="58" t="s">
        <v>4389</v>
      </c>
      <c r="Y203" s="58" t="s">
        <v>4389</v>
      </c>
      <c r="Z203" s="58" t="s">
        <v>4389</v>
      </c>
      <c r="AA203" s="58" t="s">
        <v>4389</v>
      </c>
      <c r="AB203" s="58" t="s">
        <v>4389</v>
      </c>
      <c r="AC203" s="58" t="s">
        <v>4389</v>
      </c>
      <c r="AD203" s="58" t="s">
        <v>4389</v>
      </c>
      <c r="AE203" s="58" t="s">
        <v>4389</v>
      </c>
      <c r="AF203" s="58" t="s">
        <v>4389</v>
      </c>
    </row>
    <row r="204" spans="1:32" x14ac:dyDescent="0.2">
      <c r="A204" s="63" t="s">
        <v>3861</v>
      </c>
      <c r="B204" s="3" t="s">
        <v>3862</v>
      </c>
      <c r="C204" s="58">
        <v>0</v>
      </c>
      <c r="D204" s="58">
        <v>30.34</v>
      </c>
      <c r="E204" s="58">
        <v>0</v>
      </c>
      <c r="F204" s="58">
        <v>15.34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 t="s">
        <v>4002</v>
      </c>
      <c r="M204" s="58">
        <v>0</v>
      </c>
      <c r="N204" s="58" t="s">
        <v>3158</v>
      </c>
      <c r="O204" s="58">
        <v>10</v>
      </c>
      <c r="P204" s="58" t="s">
        <v>4002</v>
      </c>
      <c r="Q204" s="58" t="s">
        <v>4002</v>
      </c>
      <c r="R204" s="58">
        <v>0</v>
      </c>
      <c r="S204" s="58">
        <v>0</v>
      </c>
      <c r="T204" s="58" t="s">
        <v>4002</v>
      </c>
      <c r="U204" s="58" t="s">
        <v>4002</v>
      </c>
      <c r="V204" s="58" t="s">
        <v>4389</v>
      </c>
      <c r="W204" s="58" t="s">
        <v>4389</v>
      </c>
      <c r="X204" s="58" t="s">
        <v>4389</v>
      </c>
      <c r="Y204" s="58" t="s">
        <v>4389</v>
      </c>
      <c r="Z204" s="58" t="s">
        <v>4389</v>
      </c>
      <c r="AA204" s="58" t="s">
        <v>4389</v>
      </c>
      <c r="AB204" s="58" t="s">
        <v>4389</v>
      </c>
      <c r="AC204" s="58" t="s">
        <v>4389</v>
      </c>
      <c r="AD204" s="58" t="s">
        <v>4389</v>
      </c>
      <c r="AE204" s="58" t="s">
        <v>4389</v>
      </c>
      <c r="AF204" s="58" t="s">
        <v>4389</v>
      </c>
    </row>
    <row r="205" spans="1:32" x14ac:dyDescent="0.2">
      <c r="A205" s="63" t="s">
        <v>3863</v>
      </c>
      <c r="B205" s="3" t="s">
        <v>3864</v>
      </c>
      <c r="C205" s="58">
        <v>0</v>
      </c>
      <c r="D205" s="58">
        <v>30.34</v>
      </c>
      <c r="E205" s="58">
        <v>0</v>
      </c>
      <c r="F205" s="58">
        <v>15.34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 t="s">
        <v>4002</v>
      </c>
      <c r="M205" s="58">
        <v>0</v>
      </c>
      <c r="N205" s="58" t="s">
        <v>3158</v>
      </c>
      <c r="O205" s="58">
        <v>10</v>
      </c>
      <c r="P205" s="58" t="s">
        <v>4002</v>
      </c>
      <c r="Q205" s="58" t="s">
        <v>4002</v>
      </c>
      <c r="R205" s="58">
        <v>0</v>
      </c>
      <c r="S205" s="58">
        <v>0</v>
      </c>
      <c r="T205" s="58" t="s">
        <v>4002</v>
      </c>
      <c r="U205" s="58" t="s">
        <v>4002</v>
      </c>
      <c r="V205" s="58" t="s">
        <v>4389</v>
      </c>
      <c r="W205" s="58" t="s">
        <v>4389</v>
      </c>
      <c r="X205" s="58" t="s">
        <v>4389</v>
      </c>
      <c r="Y205" s="58" t="s">
        <v>4389</v>
      </c>
      <c r="Z205" s="58" t="s">
        <v>4389</v>
      </c>
      <c r="AA205" s="58" t="s">
        <v>4389</v>
      </c>
      <c r="AB205" s="58" t="s">
        <v>4389</v>
      </c>
      <c r="AC205" s="58" t="s">
        <v>4389</v>
      </c>
      <c r="AD205" s="58" t="s">
        <v>4389</v>
      </c>
      <c r="AE205" s="58" t="s">
        <v>4389</v>
      </c>
      <c r="AF205" s="58" t="s">
        <v>4389</v>
      </c>
    </row>
    <row r="206" spans="1:32" x14ac:dyDescent="0.2">
      <c r="A206" s="63" t="s">
        <v>3865</v>
      </c>
      <c r="B206" s="3" t="s">
        <v>3866</v>
      </c>
      <c r="C206" s="58">
        <v>0</v>
      </c>
      <c r="D206" s="58">
        <v>30.34</v>
      </c>
      <c r="E206" s="58">
        <v>0</v>
      </c>
      <c r="F206" s="58">
        <v>15.34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 t="s">
        <v>4002</v>
      </c>
      <c r="M206" s="58">
        <v>0</v>
      </c>
      <c r="N206" s="58" t="s">
        <v>3158</v>
      </c>
      <c r="O206" s="58">
        <v>10</v>
      </c>
      <c r="P206" s="58" t="s">
        <v>4002</v>
      </c>
      <c r="Q206" s="58" t="s">
        <v>4002</v>
      </c>
      <c r="R206" s="58">
        <v>0</v>
      </c>
      <c r="S206" s="58">
        <v>0</v>
      </c>
      <c r="T206" s="58" t="s">
        <v>4002</v>
      </c>
      <c r="U206" s="58" t="s">
        <v>4002</v>
      </c>
      <c r="V206" s="58" t="s">
        <v>4389</v>
      </c>
      <c r="W206" s="58" t="s">
        <v>4389</v>
      </c>
      <c r="X206" s="58" t="s">
        <v>4389</v>
      </c>
      <c r="Y206" s="58" t="s">
        <v>4389</v>
      </c>
      <c r="Z206" s="58" t="s">
        <v>4389</v>
      </c>
      <c r="AA206" s="58" t="s">
        <v>4389</v>
      </c>
      <c r="AB206" s="58" t="s">
        <v>4389</v>
      </c>
      <c r="AC206" s="58" t="s">
        <v>4389</v>
      </c>
      <c r="AD206" s="58" t="s">
        <v>4389</v>
      </c>
      <c r="AE206" s="58" t="s">
        <v>4389</v>
      </c>
      <c r="AF206" s="58" t="s">
        <v>4389</v>
      </c>
    </row>
    <row r="207" spans="1:32" x14ac:dyDescent="0.2">
      <c r="A207" s="63" t="s">
        <v>3867</v>
      </c>
      <c r="B207" s="3" t="s">
        <v>3868</v>
      </c>
      <c r="C207" s="58">
        <v>0</v>
      </c>
      <c r="D207" s="58">
        <v>30.34</v>
      </c>
      <c r="E207" s="58">
        <v>0</v>
      </c>
      <c r="F207" s="58">
        <v>15.34</v>
      </c>
      <c r="G207" s="58">
        <v>0</v>
      </c>
      <c r="H207" s="58">
        <v>0</v>
      </c>
      <c r="I207" s="58">
        <v>0</v>
      </c>
      <c r="J207" s="58">
        <v>0</v>
      </c>
      <c r="K207" s="58">
        <v>0</v>
      </c>
      <c r="L207" s="58" t="s">
        <v>4002</v>
      </c>
      <c r="M207" s="58">
        <v>0</v>
      </c>
      <c r="N207" s="58" t="s">
        <v>3158</v>
      </c>
      <c r="O207" s="58">
        <v>10</v>
      </c>
      <c r="P207" s="58" t="s">
        <v>4002</v>
      </c>
      <c r="Q207" s="58" t="s">
        <v>4002</v>
      </c>
      <c r="R207" s="58">
        <v>0</v>
      </c>
      <c r="S207" s="58">
        <v>0</v>
      </c>
      <c r="T207" s="58" t="s">
        <v>4002</v>
      </c>
      <c r="U207" s="58" t="s">
        <v>4002</v>
      </c>
      <c r="V207" s="58" t="s">
        <v>4389</v>
      </c>
      <c r="W207" s="58" t="s">
        <v>4389</v>
      </c>
      <c r="X207" s="58" t="s">
        <v>4389</v>
      </c>
      <c r="Y207" s="58" t="s">
        <v>4389</v>
      </c>
      <c r="Z207" s="58" t="s">
        <v>4389</v>
      </c>
      <c r="AA207" s="58" t="s">
        <v>4389</v>
      </c>
      <c r="AB207" s="58" t="s">
        <v>4389</v>
      </c>
      <c r="AC207" s="58" t="s">
        <v>4389</v>
      </c>
      <c r="AD207" s="58" t="s">
        <v>4389</v>
      </c>
      <c r="AE207" s="58" t="s">
        <v>4389</v>
      </c>
      <c r="AF207" s="58" t="s">
        <v>4389</v>
      </c>
    </row>
    <row r="208" spans="1:32" x14ac:dyDescent="0.2">
      <c r="A208" s="64" t="s">
        <v>5019</v>
      </c>
      <c r="B208" s="65" t="s">
        <v>5020</v>
      </c>
      <c r="C208" s="58">
        <v>0</v>
      </c>
      <c r="D208" s="58">
        <v>30.34</v>
      </c>
      <c r="E208" s="58">
        <v>0</v>
      </c>
      <c r="F208" s="58">
        <v>15.34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 t="s">
        <v>4002</v>
      </c>
      <c r="M208" s="58">
        <v>0</v>
      </c>
      <c r="N208" s="58" t="s">
        <v>3158</v>
      </c>
      <c r="O208" s="58">
        <v>10</v>
      </c>
      <c r="P208" s="58" t="s">
        <v>4002</v>
      </c>
      <c r="Q208" s="58" t="s">
        <v>4002</v>
      </c>
      <c r="R208" s="58">
        <v>0</v>
      </c>
      <c r="S208" s="58">
        <v>0</v>
      </c>
      <c r="T208" s="58" t="s">
        <v>4002</v>
      </c>
      <c r="U208" s="58" t="s">
        <v>4002</v>
      </c>
      <c r="V208" s="58" t="s">
        <v>4389</v>
      </c>
      <c r="W208" s="58" t="s">
        <v>4389</v>
      </c>
      <c r="X208" s="58" t="s">
        <v>4389</v>
      </c>
      <c r="Y208" s="58" t="s">
        <v>4389</v>
      </c>
      <c r="Z208" s="58" t="s">
        <v>4389</v>
      </c>
      <c r="AA208" s="58" t="s">
        <v>4389</v>
      </c>
      <c r="AB208" s="58" t="s">
        <v>4389</v>
      </c>
      <c r="AC208" s="58" t="s">
        <v>4389</v>
      </c>
      <c r="AD208" s="58" t="s">
        <v>4389</v>
      </c>
      <c r="AE208" s="58" t="s">
        <v>4389</v>
      </c>
      <c r="AF208" s="58" t="s">
        <v>4389</v>
      </c>
    </row>
    <row r="209" spans="1:32" x14ac:dyDescent="0.2">
      <c r="A209" s="64" t="s">
        <v>5021</v>
      </c>
      <c r="B209" s="65" t="s">
        <v>5022</v>
      </c>
      <c r="C209" s="58">
        <v>0</v>
      </c>
      <c r="D209" s="58">
        <v>30.34</v>
      </c>
      <c r="E209" s="58">
        <v>0</v>
      </c>
      <c r="F209" s="58">
        <v>15.34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 t="s">
        <v>4002</v>
      </c>
      <c r="M209" s="58">
        <v>0</v>
      </c>
      <c r="N209" s="58" t="s">
        <v>3158</v>
      </c>
      <c r="O209" s="58">
        <v>10</v>
      </c>
      <c r="P209" s="58" t="s">
        <v>4002</v>
      </c>
      <c r="Q209" s="58" t="s">
        <v>4002</v>
      </c>
      <c r="R209" s="58">
        <v>0</v>
      </c>
      <c r="S209" s="58">
        <v>0</v>
      </c>
      <c r="T209" s="58" t="s">
        <v>4002</v>
      </c>
      <c r="U209" s="58" t="s">
        <v>4002</v>
      </c>
      <c r="V209" s="58" t="s">
        <v>4389</v>
      </c>
      <c r="W209" s="58" t="s">
        <v>4389</v>
      </c>
      <c r="X209" s="58" t="s">
        <v>4389</v>
      </c>
      <c r="Y209" s="58" t="s">
        <v>4389</v>
      </c>
      <c r="Z209" s="58" t="s">
        <v>4389</v>
      </c>
      <c r="AA209" s="58" t="s">
        <v>4389</v>
      </c>
      <c r="AB209" s="58" t="s">
        <v>4389</v>
      </c>
      <c r="AC209" s="58" t="s">
        <v>4389</v>
      </c>
      <c r="AD209" s="58" t="s">
        <v>4389</v>
      </c>
      <c r="AE209" s="58" t="s">
        <v>4389</v>
      </c>
      <c r="AF209" s="58" t="s">
        <v>4389</v>
      </c>
    </row>
    <row r="210" spans="1:32" x14ac:dyDescent="0.2">
      <c r="A210" s="64" t="s">
        <v>5023</v>
      </c>
      <c r="B210" s="65" t="s">
        <v>5024</v>
      </c>
      <c r="C210" s="58">
        <v>0</v>
      </c>
      <c r="D210" s="58">
        <v>30.34</v>
      </c>
      <c r="E210" s="58">
        <v>0</v>
      </c>
      <c r="F210" s="58">
        <v>15.34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 t="s">
        <v>4002</v>
      </c>
      <c r="M210" s="58">
        <v>0</v>
      </c>
      <c r="N210" s="58" t="s">
        <v>3158</v>
      </c>
      <c r="O210" s="58">
        <v>10</v>
      </c>
      <c r="P210" s="58" t="s">
        <v>4002</v>
      </c>
      <c r="Q210" s="58" t="s">
        <v>4002</v>
      </c>
      <c r="R210" s="58">
        <v>0</v>
      </c>
      <c r="S210" s="58">
        <v>0</v>
      </c>
      <c r="T210" s="58" t="s">
        <v>4002</v>
      </c>
      <c r="U210" s="58" t="s">
        <v>4002</v>
      </c>
      <c r="V210" s="58" t="s">
        <v>4389</v>
      </c>
      <c r="W210" s="58" t="s">
        <v>4389</v>
      </c>
      <c r="X210" s="58" t="s">
        <v>4389</v>
      </c>
      <c r="Y210" s="58" t="s">
        <v>4389</v>
      </c>
      <c r="Z210" s="58" t="s">
        <v>4389</v>
      </c>
      <c r="AA210" s="58" t="s">
        <v>4389</v>
      </c>
      <c r="AB210" s="58" t="s">
        <v>4389</v>
      </c>
      <c r="AC210" s="58" t="s">
        <v>4389</v>
      </c>
      <c r="AD210" s="58" t="s">
        <v>4389</v>
      </c>
      <c r="AE210" s="58" t="s">
        <v>4389</v>
      </c>
      <c r="AF210" s="58" t="s">
        <v>4389</v>
      </c>
    </row>
    <row r="211" spans="1:32" x14ac:dyDescent="0.2">
      <c r="A211" s="64" t="s">
        <v>5025</v>
      </c>
      <c r="B211" s="65" t="s">
        <v>5026</v>
      </c>
      <c r="C211" s="58">
        <v>0</v>
      </c>
      <c r="D211" s="58">
        <v>30.34</v>
      </c>
      <c r="E211" s="58">
        <v>0</v>
      </c>
      <c r="F211" s="58">
        <v>15.34</v>
      </c>
      <c r="G211" s="58">
        <v>0</v>
      </c>
      <c r="H211" s="58">
        <v>0</v>
      </c>
      <c r="I211" s="58">
        <v>0</v>
      </c>
      <c r="J211" s="58">
        <v>0</v>
      </c>
      <c r="K211" s="58">
        <v>0</v>
      </c>
      <c r="L211" s="58" t="s">
        <v>4002</v>
      </c>
      <c r="M211" s="58">
        <v>0</v>
      </c>
      <c r="N211" s="58" t="s">
        <v>3158</v>
      </c>
      <c r="O211" s="58">
        <v>10</v>
      </c>
      <c r="P211" s="58" t="s">
        <v>4002</v>
      </c>
      <c r="Q211" s="58" t="s">
        <v>4002</v>
      </c>
      <c r="R211" s="58">
        <v>0</v>
      </c>
      <c r="S211" s="58">
        <v>0</v>
      </c>
      <c r="T211" s="58" t="s">
        <v>4002</v>
      </c>
      <c r="U211" s="58" t="s">
        <v>4002</v>
      </c>
      <c r="V211" s="58" t="s">
        <v>4389</v>
      </c>
      <c r="W211" s="58" t="s">
        <v>4389</v>
      </c>
      <c r="X211" s="58" t="s">
        <v>4389</v>
      </c>
      <c r="Y211" s="58" t="s">
        <v>4389</v>
      </c>
      <c r="Z211" s="58" t="s">
        <v>4389</v>
      </c>
      <c r="AA211" s="58" t="s">
        <v>4389</v>
      </c>
      <c r="AB211" s="58" t="s">
        <v>4389</v>
      </c>
      <c r="AC211" s="58" t="s">
        <v>4389</v>
      </c>
      <c r="AD211" s="58" t="s">
        <v>4389</v>
      </c>
      <c r="AE211" s="58" t="s">
        <v>4389</v>
      </c>
      <c r="AF211" s="58" t="s">
        <v>4389</v>
      </c>
    </row>
    <row r="212" spans="1:32" x14ac:dyDescent="0.2">
      <c r="A212" s="63" t="s">
        <v>3869</v>
      </c>
      <c r="B212" s="3" t="s">
        <v>3870</v>
      </c>
      <c r="C212" s="58">
        <v>0</v>
      </c>
      <c r="D212" s="58">
        <v>36.340000000000003</v>
      </c>
      <c r="E212" s="58">
        <v>0</v>
      </c>
      <c r="F212" s="58">
        <v>15.34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 t="s">
        <v>4002</v>
      </c>
      <c r="M212" s="58">
        <v>0</v>
      </c>
      <c r="N212" s="58" t="s">
        <v>3158</v>
      </c>
      <c r="O212" s="58">
        <v>10</v>
      </c>
      <c r="P212" s="58" t="s">
        <v>4002</v>
      </c>
      <c r="Q212" s="58" t="s">
        <v>4002</v>
      </c>
      <c r="R212" s="58">
        <v>0</v>
      </c>
      <c r="S212" s="58">
        <v>0</v>
      </c>
      <c r="T212" s="58" t="s">
        <v>4002</v>
      </c>
      <c r="U212" s="58" t="s">
        <v>4002</v>
      </c>
      <c r="V212" s="58" t="s">
        <v>4389</v>
      </c>
      <c r="W212" s="58" t="s">
        <v>4389</v>
      </c>
      <c r="X212" s="58" t="s">
        <v>4389</v>
      </c>
      <c r="Y212" s="58" t="s">
        <v>4389</v>
      </c>
      <c r="Z212" s="58" t="s">
        <v>4389</v>
      </c>
      <c r="AA212" s="58" t="s">
        <v>4389</v>
      </c>
      <c r="AB212" s="58" t="s">
        <v>4389</v>
      </c>
      <c r="AC212" s="58" t="s">
        <v>4389</v>
      </c>
      <c r="AD212" s="58" t="s">
        <v>4389</v>
      </c>
      <c r="AE212" s="58" t="s">
        <v>4389</v>
      </c>
      <c r="AF212" s="58" t="s">
        <v>4389</v>
      </c>
    </row>
    <row r="213" spans="1:32" x14ac:dyDescent="0.2">
      <c r="A213" s="63" t="s">
        <v>3871</v>
      </c>
      <c r="B213" s="3" t="s">
        <v>3872</v>
      </c>
      <c r="C213" s="58">
        <v>0</v>
      </c>
      <c r="D213" s="58">
        <v>36.340000000000003</v>
      </c>
      <c r="E213" s="58">
        <v>0</v>
      </c>
      <c r="F213" s="58">
        <v>15.34</v>
      </c>
      <c r="G213" s="58">
        <v>0</v>
      </c>
      <c r="H213" s="58">
        <v>0</v>
      </c>
      <c r="I213" s="58">
        <v>0</v>
      </c>
      <c r="J213" s="58">
        <v>0</v>
      </c>
      <c r="K213" s="58">
        <v>0</v>
      </c>
      <c r="L213" s="58" t="s">
        <v>4002</v>
      </c>
      <c r="M213" s="58">
        <v>0</v>
      </c>
      <c r="N213" s="58" t="s">
        <v>3158</v>
      </c>
      <c r="O213" s="58">
        <v>10</v>
      </c>
      <c r="P213" s="58" t="s">
        <v>4002</v>
      </c>
      <c r="Q213" s="58" t="s">
        <v>4002</v>
      </c>
      <c r="R213" s="58">
        <v>0</v>
      </c>
      <c r="S213" s="58">
        <v>0</v>
      </c>
      <c r="T213" s="58" t="s">
        <v>4002</v>
      </c>
      <c r="U213" s="58" t="s">
        <v>4002</v>
      </c>
      <c r="V213" s="58" t="s">
        <v>4389</v>
      </c>
      <c r="W213" s="58" t="s">
        <v>4389</v>
      </c>
      <c r="X213" s="58" t="s">
        <v>4389</v>
      </c>
      <c r="Y213" s="58" t="s">
        <v>4389</v>
      </c>
      <c r="Z213" s="58" t="s">
        <v>4389</v>
      </c>
      <c r="AA213" s="58" t="s">
        <v>4389</v>
      </c>
      <c r="AB213" s="58" t="s">
        <v>4389</v>
      </c>
      <c r="AC213" s="58" t="s">
        <v>4389</v>
      </c>
      <c r="AD213" s="58" t="s">
        <v>4389</v>
      </c>
      <c r="AE213" s="58" t="s">
        <v>4389</v>
      </c>
      <c r="AF213" s="58" t="s">
        <v>4389</v>
      </c>
    </row>
    <row r="214" spans="1:32" x14ac:dyDescent="0.2">
      <c r="A214" s="63" t="s">
        <v>3873</v>
      </c>
      <c r="B214" s="3" t="s">
        <v>3874</v>
      </c>
      <c r="C214" s="58">
        <v>0</v>
      </c>
      <c r="D214" s="58">
        <v>36.340000000000003</v>
      </c>
      <c r="E214" s="58">
        <v>0</v>
      </c>
      <c r="F214" s="58">
        <v>15.34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 t="s">
        <v>4002</v>
      </c>
      <c r="M214" s="58">
        <v>0</v>
      </c>
      <c r="N214" s="58" t="s">
        <v>3158</v>
      </c>
      <c r="O214" s="58">
        <v>10</v>
      </c>
      <c r="P214" s="58" t="s">
        <v>4002</v>
      </c>
      <c r="Q214" s="58" t="s">
        <v>4002</v>
      </c>
      <c r="R214" s="58">
        <v>0</v>
      </c>
      <c r="S214" s="58">
        <v>0</v>
      </c>
      <c r="T214" s="58" t="s">
        <v>4002</v>
      </c>
      <c r="U214" s="58" t="s">
        <v>4002</v>
      </c>
      <c r="V214" s="58" t="s">
        <v>4389</v>
      </c>
      <c r="W214" s="58" t="s">
        <v>4389</v>
      </c>
      <c r="X214" s="58" t="s">
        <v>4389</v>
      </c>
      <c r="Y214" s="58" t="s">
        <v>4389</v>
      </c>
      <c r="Z214" s="58" t="s">
        <v>4389</v>
      </c>
      <c r="AA214" s="58" t="s">
        <v>4389</v>
      </c>
      <c r="AB214" s="58" t="s">
        <v>4389</v>
      </c>
      <c r="AC214" s="58" t="s">
        <v>4389</v>
      </c>
      <c r="AD214" s="58" t="s">
        <v>4389</v>
      </c>
      <c r="AE214" s="58" t="s">
        <v>4389</v>
      </c>
      <c r="AF214" s="58" t="s">
        <v>4389</v>
      </c>
    </row>
    <row r="215" spans="1:32" x14ac:dyDescent="0.2">
      <c r="A215" s="63" t="s">
        <v>3875</v>
      </c>
      <c r="B215" s="3" t="s">
        <v>3876</v>
      </c>
      <c r="C215" s="58">
        <v>0</v>
      </c>
      <c r="D215" s="58">
        <v>36.340000000000003</v>
      </c>
      <c r="E215" s="58">
        <v>0</v>
      </c>
      <c r="F215" s="58">
        <v>15.34</v>
      </c>
      <c r="G215" s="58">
        <v>0</v>
      </c>
      <c r="H215" s="58">
        <v>0</v>
      </c>
      <c r="I215" s="58">
        <v>0</v>
      </c>
      <c r="J215" s="58">
        <v>0</v>
      </c>
      <c r="K215" s="58">
        <v>0</v>
      </c>
      <c r="L215" s="58" t="s">
        <v>4002</v>
      </c>
      <c r="M215" s="58">
        <v>0</v>
      </c>
      <c r="N215" s="58" t="s">
        <v>3158</v>
      </c>
      <c r="O215" s="58">
        <v>10</v>
      </c>
      <c r="P215" s="58" t="s">
        <v>4002</v>
      </c>
      <c r="Q215" s="58" t="s">
        <v>4002</v>
      </c>
      <c r="R215" s="58">
        <v>0</v>
      </c>
      <c r="S215" s="58">
        <v>0</v>
      </c>
      <c r="T215" s="58" t="s">
        <v>4002</v>
      </c>
      <c r="U215" s="58" t="s">
        <v>4002</v>
      </c>
      <c r="V215" s="58" t="s">
        <v>4389</v>
      </c>
      <c r="W215" s="58" t="s">
        <v>4389</v>
      </c>
      <c r="X215" s="58" t="s">
        <v>4389</v>
      </c>
      <c r="Y215" s="58" t="s">
        <v>4389</v>
      </c>
      <c r="Z215" s="58" t="s">
        <v>4389</v>
      </c>
      <c r="AA215" s="58" t="s">
        <v>4389</v>
      </c>
      <c r="AB215" s="58" t="s">
        <v>4389</v>
      </c>
      <c r="AC215" s="58" t="s">
        <v>4389</v>
      </c>
      <c r="AD215" s="58" t="s">
        <v>4389</v>
      </c>
      <c r="AE215" s="58" t="s">
        <v>4389</v>
      </c>
      <c r="AF215" s="58" t="s">
        <v>4389</v>
      </c>
    </row>
    <row r="216" spans="1:32" x14ac:dyDescent="0.2">
      <c r="A216" s="63" t="s">
        <v>3877</v>
      </c>
      <c r="B216" s="3" t="s">
        <v>3878</v>
      </c>
      <c r="C216" s="58">
        <v>0</v>
      </c>
      <c r="D216" s="58">
        <v>24.34</v>
      </c>
      <c r="E216" s="58">
        <v>0</v>
      </c>
      <c r="F216" s="58">
        <v>18.34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 t="s">
        <v>4002</v>
      </c>
      <c r="M216" s="58">
        <v>0</v>
      </c>
      <c r="N216" s="58" t="s">
        <v>3158</v>
      </c>
      <c r="O216" s="58">
        <v>10</v>
      </c>
      <c r="P216" s="58" t="s">
        <v>4002</v>
      </c>
      <c r="Q216" s="58" t="s">
        <v>4002</v>
      </c>
      <c r="R216" s="58">
        <v>0</v>
      </c>
      <c r="S216" s="58">
        <v>0</v>
      </c>
      <c r="T216" s="58" t="s">
        <v>4002</v>
      </c>
      <c r="U216" s="58" t="s">
        <v>4002</v>
      </c>
      <c r="V216" s="58" t="s">
        <v>4389</v>
      </c>
      <c r="W216" s="58" t="s">
        <v>4389</v>
      </c>
      <c r="X216" s="58" t="s">
        <v>4389</v>
      </c>
      <c r="Y216" s="58" t="s">
        <v>4389</v>
      </c>
      <c r="Z216" s="58" t="s">
        <v>4389</v>
      </c>
      <c r="AA216" s="58" t="s">
        <v>4389</v>
      </c>
      <c r="AB216" s="58" t="s">
        <v>4389</v>
      </c>
      <c r="AC216" s="58" t="s">
        <v>4389</v>
      </c>
      <c r="AD216" s="58" t="s">
        <v>4389</v>
      </c>
      <c r="AE216" s="58" t="s">
        <v>4389</v>
      </c>
      <c r="AF216" s="58" t="s">
        <v>4389</v>
      </c>
    </row>
    <row r="217" spans="1:32" x14ac:dyDescent="0.2">
      <c r="A217" s="63" t="s">
        <v>3879</v>
      </c>
      <c r="B217" s="3" t="s">
        <v>3880</v>
      </c>
      <c r="C217" s="58">
        <v>0</v>
      </c>
      <c r="D217" s="58">
        <v>24.34</v>
      </c>
      <c r="E217" s="58">
        <v>0</v>
      </c>
      <c r="F217" s="58">
        <v>18.34</v>
      </c>
      <c r="G217" s="58">
        <v>0</v>
      </c>
      <c r="H217" s="58">
        <v>0</v>
      </c>
      <c r="I217" s="58">
        <v>0</v>
      </c>
      <c r="J217" s="58">
        <v>0</v>
      </c>
      <c r="K217" s="58">
        <v>0</v>
      </c>
      <c r="L217" s="58" t="s">
        <v>4002</v>
      </c>
      <c r="M217" s="58">
        <v>0</v>
      </c>
      <c r="N217" s="58" t="s">
        <v>3158</v>
      </c>
      <c r="O217" s="58">
        <v>10</v>
      </c>
      <c r="P217" s="58" t="s">
        <v>4002</v>
      </c>
      <c r="Q217" s="58" t="s">
        <v>4002</v>
      </c>
      <c r="R217" s="58">
        <v>0</v>
      </c>
      <c r="S217" s="58">
        <v>0</v>
      </c>
      <c r="T217" s="58" t="s">
        <v>4002</v>
      </c>
      <c r="U217" s="58" t="s">
        <v>4002</v>
      </c>
      <c r="V217" s="58" t="s">
        <v>4389</v>
      </c>
      <c r="W217" s="58" t="s">
        <v>4389</v>
      </c>
      <c r="X217" s="58" t="s">
        <v>4389</v>
      </c>
      <c r="Y217" s="58" t="s">
        <v>4389</v>
      </c>
      <c r="Z217" s="58" t="s">
        <v>4389</v>
      </c>
      <c r="AA217" s="58" t="s">
        <v>4389</v>
      </c>
      <c r="AB217" s="58" t="s">
        <v>4389</v>
      </c>
      <c r="AC217" s="58" t="s">
        <v>4389</v>
      </c>
      <c r="AD217" s="58" t="s">
        <v>4389</v>
      </c>
      <c r="AE217" s="58" t="s">
        <v>4389</v>
      </c>
      <c r="AF217" s="58" t="s">
        <v>4389</v>
      </c>
    </row>
    <row r="218" spans="1:32" x14ac:dyDescent="0.2">
      <c r="A218" s="63" t="s">
        <v>3881</v>
      </c>
      <c r="B218" s="3" t="s">
        <v>3882</v>
      </c>
      <c r="C218" s="58">
        <v>0</v>
      </c>
      <c r="D218" s="58">
        <v>24.34</v>
      </c>
      <c r="E218" s="58">
        <v>0</v>
      </c>
      <c r="F218" s="58">
        <v>18.34</v>
      </c>
      <c r="G218" s="58">
        <v>0</v>
      </c>
      <c r="H218" s="58">
        <v>0</v>
      </c>
      <c r="I218" s="58">
        <v>0</v>
      </c>
      <c r="J218" s="58">
        <v>0</v>
      </c>
      <c r="K218" s="58">
        <v>0</v>
      </c>
      <c r="L218" s="58" t="s">
        <v>4002</v>
      </c>
      <c r="M218" s="58">
        <v>0</v>
      </c>
      <c r="N218" s="58" t="s">
        <v>3158</v>
      </c>
      <c r="O218" s="58">
        <v>10</v>
      </c>
      <c r="P218" s="58" t="s">
        <v>4002</v>
      </c>
      <c r="Q218" s="58" t="s">
        <v>4002</v>
      </c>
      <c r="R218" s="58">
        <v>0</v>
      </c>
      <c r="S218" s="58">
        <v>0</v>
      </c>
      <c r="T218" s="58" t="s">
        <v>4002</v>
      </c>
      <c r="U218" s="58" t="s">
        <v>4002</v>
      </c>
      <c r="V218" s="58" t="s">
        <v>4389</v>
      </c>
      <c r="W218" s="58" t="s">
        <v>4389</v>
      </c>
      <c r="X218" s="58" t="s">
        <v>4389</v>
      </c>
      <c r="Y218" s="58" t="s">
        <v>4389</v>
      </c>
      <c r="Z218" s="58" t="s">
        <v>4389</v>
      </c>
      <c r="AA218" s="58" t="s">
        <v>4389</v>
      </c>
      <c r="AB218" s="58" t="s">
        <v>4389</v>
      </c>
      <c r="AC218" s="58" t="s">
        <v>4389</v>
      </c>
      <c r="AD218" s="58" t="s">
        <v>4389</v>
      </c>
      <c r="AE218" s="58" t="s">
        <v>4389</v>
      </c>
      <c r="AF218" s="58" t="s">
        <v>4389</v>
      </c>
    </row>
    <row r="219" spans="1:32" x14ac:dyDescent="0.2">
      <c r="A219" s="63" t="s">
        <v>3883</v>
      </c>
      <c r="B219" s="3" t="s">
        <v>3884</v>
      </c>
      <c r="C219" s="58">
        <v>0</v>
      </c>
      <c r="D219" s="58">
        <v>24.34</v>
      </c>
      <c r="E219" s="58">
        <v>0</v>
      </c>
      <c r="F219" s="58">
        <v>18.34</v>
      </c>
      <c r="G219" s="58">
        <v>0</v>
      </c>
      <c r="H219" s="58">
        <v>0</v>
      </c>
      <c r="I219" s="58">
        <v>0</v>
      </c>
      <c r="J219" s="58">
        <v>0</v>
      </c>
      <c r="K219" s="58">
        <v>0</v>
      </c>
      <c r="L219" s="58" t="s">
        <v>4002</v>
      </c>
      <c r="M219" s="58">
        <v>0</v>
      </c>
      <c r="N219" s="58" t="s">
        <v>3158</v>
      </c>
      <c r="O219" s="58">
        <v>10</v>
      </c>
      <c r="P219" s="58" t="s">
        <v>4002</v>
      </c>
      <c r="Q219" s="58" t="s">
        <v>4002</v>
      </c>
      <c r="R219" s="58">
        <v>0</v>
      </c>
      <c r="S219" s="58">
        <v>0</v>
      </c>
      <c r="T219" s="58" t="s">
        <v>4002</v>
      </c>
      <c r="U219" s="58" t="s">
        <v>4002</v>
      </c>
      <c r="V219" s="58" t="s">
        <v>4389</v>
      </c>
      <c r="W219" s="58" t="s">
        <v>4389</v>
      </c>
      <c r="X219" s="58" t="s">
        <v>4389</v>
      </c>
      <c r="Y219" s="58" t="s">
        <v>4389</v>
      </c>
      <c r="Z219" s="58" t="s">
        <v>4389</v>
      </c>
      <c r="AA219" s="58" t="s">
        <v>4389</v>
      </c>
      <c r="AB219" s="58" t="s">
        <v>4389</v>
      </c>
      <c r="AC219" s="58" t="s">
        <v>4389</v>
      </c>
      <c r="AD219" s="58" t="s">
        <v>4389</v>
      </c>
      <c r="AE219" s="58" t="s">
        <v>4389</v>
      </c>
      <c r="AF219" s="58" t="s">
        <v>4389</v>
      </c>
    </row>
    <row r="220" spans="1:32" x14ac:dyDescent="0.2">
      <c r="A220" s="63" t="s">
        <v>3885</v>
      </c>
      <c r="B220" s="3" t="s">
        <v>3886</v>
      </c>
      <c r="C220" s="58">
        <v>0</v>
      </c>
      <c r="D220" s="58">
        <v>30.34</v>
      </c>
      <c r="E220" s="58">
        <v>0</v>
      </c>
      <c r="F220" s="58">
        <v>18.34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 t="s">
        <v>4002</v>
      </c>
      <c r="M220" s="58">
        <v>0</v>
      </c>
      <c r="N220" s="58" t="s">
        <v>3158</v>
      </c>
      <c r="O220" s="58">
        <v>10</v>
      </c>
      <c r="P220" s="58" t="s">
        <v>4002</v>
      </c>
      <c r="Q220" s="58" t="s">
        <v>4002</v>
      </c>
      <c r="R220" s="58">
        <v>0</v>
      </c>
      <c r="S220" s="58">
        <v>0</v>
      </c>
      <c r="T220" s="58" t="s">
        <v>4002</v>
      </c>
      <c r="U220" s="58" t="s">
        <v>4002</v>
      </c>
      <c r="V220" s="58" t="s">
        <v>4389</v>
      </c>
      <c r="W220" s="58" t="s">
        <v>4389</v>
      </c>
      <c r="X220" s="58" t="s">
        <v>4389</v>
      </c>
      <c r="Y220" s="58" t="s">
        <v>4389</v>
      </c>
      <c r="Z220" s="58" t="s">
        <v>4389</v>
      </c>
      <c r="AA220" s="58" t="s">
        <v>4389</v>
      </c>
      <c r="AB220" s="58" t="s">
        <v>4389</v>
      </c>
      <c r="AC220" s="58" t="s">
        <v>4389</v>
      </c>
      <c r="AD220" s="58" t="s">
        <v>4389</v>
      </c>
      <c r="AE220" s="58" t="s">
        <v>4389</v>
      </c>
      <c r="AF220" s="58" t="s">
        <v>4389</v>
      </c>
    </row>
    <row r="221" spans="1:32" x14ac:dyDescent="0.2">
      <c r="A221" s="63" t="s">
        <v>3887</v>
      </c>
      <c r="B221" s="3" t="s">
        <v>3888</v>
      </c>
      <c r="C221" s="58">
        <v>0</v>
      </c>
      <c r="D221" s="58">
        <v>30.34</v>
      </c>
      <c r="E221" s="58">
        <v>0</v>
      </c>
      <c r="F221" s="58">
        <v>18.34</v>
      </c>
      <c r="G221" s="58">
        <v>0</v>
      </c>
      <c r="H221" s="58">
        <v>0</v>
      </c>
      <c r="I221" s="58">
        <v>0</v>
      </c>
      <c r="J221" s="58">
        <v>0</v>
      </c>
      <c r="K221" s="58">
        <v>0</v>
      </c>
      <c r="L221" s="58" t="s">
        <v>4002</v>
      </c>
      <c r="M221" s="58">
        <v>0</v>
      </c>
      <c r="N221" s="58" t="s">
        <v>3158</v>
      </c>
      <c r="O221" s="58">
        <v>10</v>
      </c>
      <c r="P221" s="58" t="s">
        <v>4002</v>
      </c>
      <c r="Q221" s="58" t="s">
        <v>4002</v>
      </c>
      <c r="R221" s="58">
        <v>0</v>
      </c>
      <c r="S221" s="58">
        <v>0</v>
      </c>
      <c r="T221" s="58" t="s">
        <v>4002</v>
      </c>
      <c r="U221" s="58" t="s">
        <v>4002</v>
      </c>
      <c r="V221" s="58" t="s">
        <v>4389</v>
      </c>
      <c r="W221" s="58" t="s">
        <v>4389</v>
      </c>
      <c r="X221" s="58" t="s">
        <v>4389</v>
      </c>
      <c r="Y221" s="58" t="s">
        <v>4389</v>
      </c>
      <c r="Z221" s="58" t="s">
        <v>4389</v>
      </c>
      <c r="AA221" s="58" t="s">
        <v>4389</v>
      </c>
      <c r="AB221" s="58" t="s">
        <v>4389</v>
      </c>
      <c r="AC221" s="58" t="s">
        <v>4389</v>
      </c>
      <c r="AD221" s="58" t="s">
        <v>4389</v>
      </c>
      <c r="AE221" s="58" t="s">
        <v>4389</v>
      </c>
      <c r="AF221" s="58" t="s">
        <v>4389</v>
      </c>
    </row>
    <row r="222" spans="1:32" x14ac:dyDescent="0.2">
      <c r="A222" s="63" t="s">
        <v>3889</v>
      </c>
      <c r="B222" s="3" t="s">
        <v>3890</v>
      </c>
      <c r="C222" s="58">
        <v>0</v>
      </c>
      <c r="D222" s="58">
        <v>30.34</v>
      </c>
      <c r="E222" s="58">
        <v>0</v>
      </c>
      <c r="F222" s="58">
        <v>18.34</v>
      </c>
      <c r="G222" s="58">
        <v>0</v>
      </c>
      <c r="H222" s="58">
        <v>0</v>
      </c>
      <c r="I222" s="58">
        <v>0</v>
      </c>
      <c r="J222" s="58">
        <v>0</v>
      </c>
      <c r="K222" s="58">
        <v>0</v>
      </c>
      <c r="L222" s="58" t="s">
        <v>4002</v>
      </c>
      <c r="M222" s="58">
        <v>0</v>
      </c>
      <c r="N222" s="58" t="s">
        <v>3158</v>
      </c>
      <c r="O222" s="58">
        <v>10</v>
      </c>
      <c r="P222" s="58" t="s">
        <v>4002</v>
      </c>
      <c r="Q222" s="58" t="s">
        <v>4002</v>
      </c>
      <c r="R222" s="58">
        <v>0</v>
      </c>
      <c r="S222" s="58">
        <v>0</v>
      </c>
      <c r="T222" s="58" t="s">
        <v>4002</v>
      </c>
      <c r="U222" s="58" t="s">
        <v>4002</v>
      </c>
      <c r="V222" s="58" t="s">
        <v>4389</v>
      </c>
      <c r="W222" s="58" t="s">
        <v>4389</v>
      </c>
      <c r="X222" s="58" t="s">
        <v>4389</v>
      </c>
      <c r="Y222" s="58" t="s">
        <v>4389</v>
      </c>
      <c r="Z222" s="58" t="s">
        <v>4389</v>
      </c>
      <c r="AA222" s="58" t="s">
        <v>4389</v>
      </c>
      <c r="AB222" s="58" t="s">
        <v>4389</v>
      </c>
      <c r="AC222" s="58" t="s">
        <v>4389</v>
      </c>
      <c r="AD222" s="58" t="s">
        <v>4389</v>
      </c>
      <c r="AE222" s="58" t="s">
        <v>4389</v>
      </c>
      <c r="AF222" s="58" t="s">
        <v>4389</v>
      </c>
    </row>
    <row r="223" spans="1:32" x14ac:dyDescent="0.2">
      <c r="A223" s="63" t="s">
        <v>3891</v>
      </c>
      <c r="B223" s="3" t="s">
        <v>3892</v>
      </c>
      <c r="C223" s="58">
        <v>0</v>
      </c>
      <c r="D223" s="58">
        <v>30.34</v>
      </c>
      <c r="E223" s="58">
        <v>0</v>
      </c>
      <c r="F223" s="58">
        <v>18.34</v>
      </c>
      <c r="G223" s="58">
        <v>0</v>
      </c>
      <c r="H223" s="58">
        <v>0</v>
      </c>
      <c r="I223" s="58">
        <v>0</v>
      </c>
      <c r="J223" s="58">
        <v>0</v>
      </c>
      <c r="K223" s="58">
        <v>0</v>
      </c>
      <c r="L223" s="58" t="s">
        <v>4002</v>
      </c>
      <c r="M223" s="58">
        <v>0</v>
      </c>
      <c r="N223" s="58" t="s">
        <v>3158</v>
      </c>
      <c r="O223" s="58">
        <v>10</v>
      </c>
      <c r="P223" s="58" t="s">
        <v>4002</v>
      </c>
      <c r="Q223" s="58" t="s">
        <v>4002</v>
      </c>
      <c r="R223" s="58">
        <v>0</v>
      </c>
      <c r="S223" s="58">
        <v>0</v>
      </c>
      <c r="T223" s="58" t="s">
        <v>4002</v>
      </c>
      <c r="U223" s="58" t="s">
        <v>4002</v>
      </c>
      <c r="V223" s="58" t="s">
        <v>4389</v>
      </c>
      <c r="W223" s="58" t="s">
        <v>4389</v>
      </c>
      <c r="X223" s="58" t="s">
        <v>4389</v>
      </c>
      <c r="Y223" s="58" t="s">
        <v>4389</v>
      </c>
      <c r="Z223" s="58" t="s">
        <v>4389</v>
      </c>
      <c r="AA223" s="58" t="s">
        <v>4389</v>
      </c>
      <c r="AB223" s="58" t="s">
        <v>4389</v>
      </c>
      <c r="AC223" s="58" t="s">
        <v>4389</v>
      </c>
      <c r="AD223" s="58" t="s">
        <v>4389</v>
      </c>
      <c r="AE223" s="58" t="s">
        <v>4389</v>
      </c>
      <c r="AF223" s="58" t="s">
        <v>4389</v>
      </c>
    </row>
    <row r="224" spans="1:32" x14ac:dyDescent="0.2">
      <c r="A224" s="64" t="s">
        <v>5027</v>
      </c>
      <c r="B224" s="65" t="s">
        <v>5028</v>
      </c>
      <c r="C224" s="58">
        <v>0</v>
      </c>
      <c r="D224" s="58">
        <v>30.34</v>
      </c>
      <c r="E224" s="58">
        <v>0</v>
      </c>
      <c r="F224" s="58">
        <v>18.34</v>
      </c>
      <c r="G224" s="58">
        <v>0</v>
      </c>
      <c r="H224" s="58">
        <v>0</v>
      </c>
      <c r="I224" s="58">
        <v>0</v>
      </c>
      <c r="J224" s="58">
        <v>0</v>
      </c>
      <c r="K224" s="58">
        <v>0</v>
      </c>
      <c r="L224" s="58" t="s">
        <v>4002</v>
      </c>
      <c r="M224" s="58">
        <v>0</v>
      </c>
      <c r="N224" s="58" t="s">
        <v>3158</v>
      </c>
      <c r="O224" s="58">
        <v>10</v>
      </c>
      <c r="P224" s="58" t="s">
        <v>4002</v>
      </c>
      <c r="Q224" s="58" t="s">
        <v>4002</v>
      </c>
      <c r="R224" s="58">
        <v>0</v>
      </c>
      <c r="S224" s="58">
        <v>0</v>
      </c>
      <c r="T224" s="58" t="s">
        <v>4002</v>
      </c>
      <c r="U224" s="58" t="s">
        <v>4002</v>
      </c>
      <c r="V224" s="58" t="s">
        <v>4389</v>
      </c>
      <c r="W224" s="58" t="s">
        <v>4389</v>
      </c>
      <c r="X224" s="58" t="s">
        <v>4389</v>
      </c>
      <c r="Y224" s="58" t="s">
        <v>4389</v>
      </c>
      <c r="Z224" s="58" t="s">
        <v>4389</v>
      </c>
      <c r="AA224" s="58" t="s">
        <v>4389</v>
      </c>
      <c r="AB224" s="58" t="s">
        <v>4389</v>
      </c>
      <c r="AC224" s="58" t="s">
        <v>4389</v>
      </c>
      <c r="AD224" s="58" t="s">
        <v>4389</v>
      </c>
      <c r="AE224" s="58" t="s">
        <v>4389</v>
      </c>
      <c r="AF224" s="58" t="s">
        <v>4389</v>
      </c>
    </row>
    <row r="225" spans="1:32" x14ac:dyDescent="0.2">
      <c r="A225" s="64" t="s">
        <v>5029</v>
      </c>
      <c r="B225" s="65" t="s">
        <v>5030</v>
      </c>
      <c r="C225" s="58">
        <v>0</v>
      </c>
      <c r="D225" s="58">
        <v>30.34</v>
      </c>
      <c r="E225" s="58">
        <v>0</v>
      </c>
      <c r="F225" s="58">
        <v>18.34</v>
      </c>
      <c r="G225" s="58">
        <v>0</v>
      </c>
      <c r="H225" s="58">
        <v>0</v>
      </c>
      <c r="I225" s="58">
        <v>0</v>
      </c>
      <c r="J225" s="58">
        <v>0</v>
      </c>
      <c r="K225" s="58">
        <v>0</v>
      </c>
      <c r="L225" s="58" t="s">
        <v>4002</v>
      </c>
      <c r="M225" s="58">
        <v>0</v>
      </c>
      <c r="N225" s="58" t="s">
        <v>3158</v>
      </c>
      <c r="O225" s="58">
        <v>10</v>
      </c>
      <c r="P225" s="58" t="s">
        <v>4002</v>
      </c>
      <c r="Q225" s="58" t="s">
        <v>4002</v>
      </c>
      <c r="R225" s="58">
        <v>0</v>
      </c>
      <c r="S225" s="58">
        <v>0</v>
      </c>
      <c r="T225" s="58" t="s">
        <v>4002</v>
      </c>
      <c r="U225" s="58" t="s">
        <v>4002</v>
      </c>
      <c r="V225" s="58" t="s">
        <v>4389</v>
      </c>
      <c r="W225" s="58" t="s">
        <v>4389</v>
      </c>
      <c r="X225" s="58" t="s">
        <v>4389</v>
      </c>
      <c r="Y225" s="58" t="s">
        <v>4389</v>
      </c>
      <c r="Z225" s="58" t="s">
        <v>4389</v>
      </c>
      <c r="AA225" s="58" t="s">
        <v>4389</v>
      </c>
      <c r="AB225" s="58" t="s">
        <v>4389</v>
      </c>
      <c r="AC225" s="58" t="s">
        <v>4389</v>
      </c>
      <c r="AD225" s="58" t="s">
        <v>4389</v>
      </c>
      <c r="AE225" s="58" t="s">
        <v>4389</v>
      </c>
      <c r="AF225" s="58" t="s">
        <v>4389</v>
      </c>
    </row>
    <row r="226" spans="1:32" x14ac:dyDescent="0.2">
      <c r="A226" s="64" t="s">
        <v>5031</v>
      </c>
      <c r="B226" s="65" t="s">
        <v>5032</v>
      </c>
      <c r="C226" s="58">
        <v>0</v>
      </c>
      <c r="D226" s="58">
        <v>30.34</v>
      </c>
      <c r="E226" s="58">
        <v>0</v>
      </c>
      <c r="F226" s="58">
        <v>18.34</v>
      </c>
      <c r="G226" s="58">
        <v>0</v>
      </c>
      <c r="H226" s="58">
        <v>0</v>
      </c>
      <c r="I226" s="58">
        <v>0</v>
      </c>
      <c r="J226" s="58">
        <v>0</v>
      </c>
      <c r="K226" s="58">
        <v>0</v>
      </c>
      <c r="L226" s="58" t="s">
        <v>4002</v>
      </c>
      <c r="M226" s="58">
        <v>0</v>
      </c>
      <c r="N226" s="58" t="s">
        <v>3158</v>
      </c>
      <c r="O226" s="58">
        <v>10</v>
      </c>
      <c r="P226" s="58" t="s">
        <v>4002</v>
      </c>
      <c r="Q226" s="58" t="s">
        <v>4002</v>
      </c>
      <c r="R226" s="58">
        <v>0</v>
      </c>
      <c r="S226" s="58">
        <v>0</v>
      </c>
      <c r="T226" s="58" t="s">
        <v>4002</v>
      </c>
      <c r="U226" s="58" t="s">
        <v>4002</v>
      </c>
      <c r="V226" s="58" t="s">
        <v>4389</v>
      </c>
      <c r="W226" s="58" t="s">
        <v>4389</v>
      </c>
      <c r="X226" s="58" t="s">
        <v>4389</v>
      </c>
      <c r="Y226" s="58" t="s">
        <v>4389</v>
      </c>
      <c r="Z226" s="58" t="s">
        <v>4389</v>
      </c>
      <c r="AA226" s="58" t="s">
        <v>4389</v>
      </c>
      <c r="AB226" s="58" t="s">
        <v>4389</v>
      </c>
      <c r="AC226" s="58" t="s">
        <v>4389</v>
      </c>
      <c r="AD226" s="58" t="s">
        <v>4389</v>
      </c>
      <c r="AE226" s="58" t="s">
        <v>4389</v>
      </c>
      <c r="AF226" s="58" t="s">
        <v>4389</v>
      </c>
    </row>
    <row r="227" spans="1:32" x14ac:dyDescent="0.2">
      <c r="A227" s="64" t="s">
        <v>5033</v>
      </c>
      <c r="B227" s="65" t="s">
        <v>5034</v>
      </c>
      <c r="C227" s="58">
        <v>0</v>
      </c>
      <c r="D227" s="58">
        <v>30.34</v>
      </c>
      <c r="E227" s="58">
        <v>0</v>
      </c>
      <c r="F227" s="58">
        <v>18.34</v>
      </c>
      <c r="G227" s="58">
        <v>0</v>
      </c>
      <c r="H227" s="58">
        <v>0</v>
      </c>
      <c r="I227" s="58">
        <v>0</v>
      </c>
      <c r="J227" s="58">
        <v>0</v>
      </c>
      <c r="K227" s="58">
        <v>0</v>
      </c>
      <c r="L227" s="58" t="s">
        <v>4002</v>
      </c>
      <c r="M227" s="58">
        <v>0</v>
      </c>
      <c r="N227" s="58" t="s">
        <v>3158</v>
      </c>
      <c r="O227" s="58">
        <v>10</v>
      </c>
      <c r="P227" s="58" t="s">
        <v>4002</v>
      </c>
      <c r="Q227" s="58" t="s">
        <v>4002</v>
      </c>
      <c r="R227" s="58">
        <v>0</v>
      </c>
      <c r="S227" s="58">
        <v>0</v>
      </c>
      <c r="T227" s="58" t="s">
        <v>4002</v>
      </c>
      <c r="U227" s="58" t="s">
        <v>4002</v>
      </c>
      <c r="V227" s="58" t="s">
        <v>4389</v>
      </c>
      <c r="W227" s="58" t="s">
        <v>4389</v>
      </c>
      <c r="X227" s="58" t="s">
        <v>4389</v>
      </c>
      <c r="Y227" s="58" t="s">
        <v>4389</v>
      </c>
      <c r="Z227" s="58" t="s">
        <v>4389</v>
      </c>
      <c r="AA227" s="58" t="s">
        <v>4389</v>
      </c>
      <c r="AB227" s="58" t="s">
        <v>4389</v>
      </c>
      <c r="AC227" s="58" t="s">
        <v>4389</v>
      </c>
      <c r="AD227" s="58" t="s">
        <v>4389</v>
      </c>
      <c r="AE227" s="58" t="s">
        <v>4389</v>
      </c>
      <c r="AF227" s="58" t="s">
        <v>4389</v>
      </c>
    </row>
    <row r="228" spans="1:32" x14ac:dyDescent="0.2">
      <c r="A228" s="63" t="s">
        <v>3893</v>
      </c>
      <c r="B228" s="3" t="s">
        <v>3894</v>
      </c>
      <c r="C228" s="58">
        <v>0</v>
      </c>
      <c r="D228" s="58">
        <v>36.340000000000003</v>
      </c>
      <c r="E228" s="58">
        <v>0</v>
      </c>
      <c r="F228" s="58">
        <v>18.34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 t="s">
        <v>4002</v>
      </c>
      <c r="M228" s="58">
        <v>0</v>
      </c>
      <c r="N228" s="58" t="s">
        <v>3158</v>
      </c>
      <c r="O228" s="58">
        <v>10</v>
      </c>
      <c r="P228" s="58" t="s">
        <v>4002</v>
      </c>
      <c r="Q228" s="58" t="s">
        <v>4002</v>
      </c>
      <c r="R228" s="58">
        <v>0</v>
      </c>
      <c r="S228" s="58">
        <v>0</v>
      </c>
      <c r="T228" s="58" t="s">
        <v>4002</v>
      </c>
      <c r="U228" s="58" t="s">
        <v>4002</v>
      </c>
      <c r="V228" s="58" t="s">
        <v>4389</v>
      </c>
      <c r="W228" s="58" t="s">
        <v>4389</v>
      </c>
      <c r="X228" s="58" t="s">
        <v>4389</v>
      </c>
      <c r="Y228" s="58" t="s">
        <v>4389</v>
      </c>
      <c r="Z228" s="58" t="s">
        <v>4389</v>
      </c>
      <c r="AA228" s="58" t="s">
        <v>4389</v>
      </c>
      <c r="AB228" s="58" t="s">
        <v>4389</v>
      </c>
      <c r="AC228" s="58" t="s">
        <v>4389</v>
      </c>
      <c r="AD228" s="58" t="s">
        <v>4389</v>
      </c>
      <c r="AE228" s="58" t="s">
        <v>4389</v>
      </c>
      <c r="AF228" s="58" t="s">
        <v>4389</v>
      </c>
    </row>
    <row r="229" spans="1:32" x14ac:dyDescent="0.2">
      <c r="A229" s="63" t="s">
        <v>3895</v>
      </c>
      <c r="B229" s="3" t="s">
        <v>3896</v>
      </c>
      <c r="C229" s="58">
        <v>0</v>
      </c>
      <c r="D229" s="58">
        <v>36.340000000000003</v>
      </c>
      <c r="E229" s="58">
        <v>0</v>
      </c>
      <c r="F229" s="58">
        <v>18.34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 t="s">
        <v>4002</v>
      </c>
      <c r="M229" s="58">
        <v>0</v>
      </c>
      <c r="N229" s="58" t="s">
        <v>3158</v>
      </c>
      <c r="O229" s="58">
        <v>10</v>
      </c>
      <c r="P229" s="58" t="s">
        <v>4002</v>
      </c>
      <c r="Q229" s="58" t="s">
        <v>4002</v>
      </c>
      <c r="R229" s="58">
        <v>0</v>
      </c>
      <c r="S229" s="58">
        <v>0</v>
      </c>
      <c r="T229" s="58" t="s">
        <v>4002</v>
      </c>
      <c r="U229" s="58" t="s">
        <v>4002</v>
      </c>
      <c r="V229" s="58" t="s">
        <v>4389</v>
      </c>
      <c r="W229" s="58" t="s">
        <v>4389</v>
      </c>
      <c r="X229" s="58" t="s">
        <v>4389</v>
      </c>
      <c r="Y229" s="58" t="s">
        <v>4389</v>
      </c>
      <c r="Z229" s="58" t="s">
        <v>4389</v>
      </c>
      <c r="AA229" s="58" t="s">
        <v>4389</v>
      </c>
      <c r="AB229" s="58" t="s">
        <v>4389</v>
      </c>
      <c r="AC229" s="58" t="s">
        <v>4389</v>
      </c>
      <c r="AD229" s="58" t="s">
        <v>4389</v>
      </c>
      <c r="AE229" s="58" t="s">
        <v>4389</v>
      </c>
      <c r="AF229" s="58" t="s">
        <v>4389</v>
      </c>
    </row>
    <row r="230" spans="1:32" x14ac:dyDescent="0.2">
      <c r="A230" s="63" t="s">
        <v>3897</v>
      </c>
      <c r="B230" s="3" t="s">
        <v>3898</v>
      </c>
      <c r="C230" s="58">
        <v>0</v>
      </c>
      <c r="D230" s="58">
        <v>36.340000000000003</v>
      </c>
      <c r="E230" s="58">
        <v>0</v>
      </c>
      <c r="F230" s="58">
        <v>18.34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 t="s">
        <v>4002</v>
      </c>
      <c r="M230" s="58">
        <v>0</v>
      </c>
      <c r="N230" s="58" t="s">
        <v>3158</v>
      </c>
      <c r="O230" s="58">
        <v>10</v>
      </c>
      <c r="P230" s="58" t="s">
        <v>4002</v>
      </c>
      <c r="Q230" s="58" t="s">
        <v>4002</v>
      </c>
      <c r="R230" s="58">
        <v>0</v>
      </c>
      <c r="S230" s="58">
        <v>0</v>
      </c>
      <c r="T230" s="58" t="s">
        <v>4002</v>
      </c>
      <c r="U230" s="58" t="s">
        <v>4002</v>
      </c>
      <c r="V230" s="58" t="s">
        <v>4389</v>
      </c>
      <c r="W230" s="58" t="s">
        <v>4389</v>
      </c>
      <c r="X230" s="58" t="s">
        <v>4389</v>
      </c>
      <c r="Y230" s="58" t="s">
        <v>4389</v>
      </c>
      <c r="Z230" s="58" t="s">
        <v>4389</v>
      </c>
      <c r="AA230" s="58" t="s">
        <v>4389</v>
      </c>
      <c r="AB230" s="58" t="s">
        <v>4389</v>
      </c>
      <c r="AC230" s="58" t="s">
        <v>4389</v>
      </c>
      <c r="AD230" s="58" t="s">
        <v>4389</v>
      </c>
      <c r="AE230" s="58" t="s">
        <v>4389</v>
      </c>
      <c r="AF230" s="58" t="s">
        <v>4389</v>
      </c>
    </row>
    <row r="231" spans="1:32" x14ac:dyDescent="0.2">
      <c r="A231" s="63" t="s">
        <v>3899</v>
      </c>
      <c r="B231" s="3" t="s">
        <v>3900</v>
      </c>
      <c r="C231" s="58">
        <v>0</v>
      </c>
      <c r="D231" s="58">
        <v>36.340000000000003</v>
      </c>
      <c r="E231" s="58">
        <v>0</v>
      </c>
      <c r="F231" s="58">
        <v>18.34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 t="s">
        <v>4002</v>
      </c>
      <c r="M231" s="58">
        <v>0</v>
      </c>
      <c r="N231" s="58" t="s">
        <v>3158</v>
      </c>
      <c r="O231" s="58">
        <v>10</v>
      </c>
      <c r="P231" s="58" t="s">
        <v>4002</v>
      </c>
      <c r="Q231" s="58" t="s">
        <v>4002</v>
      </c>
      <c r="R231" s="58">
        <v>0</v>
      </c>
      <c r="S231" s="58">
        <v>0</v>
      </c>
      <c r="T231" s="58" t="s">
        <v>4002</v>
      </c>
      <c r="U231" s="58" t="s">
        <v>4002</v>
      </c>
      <c r="V231" s="58" t="s">
        <v>4389</v>
      </c>
      <c r="W231" s="58" t="s">
        <v>4389</v>
      </c>
      <c r="X231" s="58" t="s">
        <v>4389</v>
      </c>
      <c r="Y231" s="58" t="s">
        <v>4389</v>
      </c>
      <c r="Z231" s="58" t="s">
        <v>4389</v>
      </c>
      <c r="AA231" s="58" t="s">
        <v>4389</v>
      </c>
      <c r="AB231" s="58" t="s">
        <v>4389</v>
      </c>
      <c r="AC231" s="58" t="s">
        <v>4389</v>
      </c>
      <c r="AD231" s="58" t="s">
        <v>4389</v>
      </c>
      <c r="AE231" s="58" t="s">
        <v>4389</v>
      </c>
      <c r="AF231" s="58" t="s">
        <v>4389</v>
      </c>
    </row>
    <row r="232" spans="1:32" x14ac:dyDescent="0.2">
      <c r="A232" s="63" t="s">
        <v>3</v>
      </c>
      <c r="B232" s="3" t="s">
        <v>1246</v>
      </c>
      <c r="C232" s="58">
        <v>0</v>
      </c>
      <c r="D232" s="58">
        <v>30</v>
      </c>
      <c r="E232" s="58">
        <v>0.625</v>
      </c>
      <c r="F232" s="58">
        <v>3.5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 t="s">
        <v>4002</v>
      </c>
      <c r="M232" s="58">
        <v>0</v>
      </c>
      <c r="N232" s="58" t="s">
        <v>3107</v>
      </c>
      <c r="O232" s="58">
        <v>3</v>
      </c>
      <c r="P232" s="58" t="s">
        <v>4002</v>
      </c>
      <c r="Q232" s="58" t="s">
        <v>4002</v>
      </c>
      <c r="R232" s="58">
        <v>0</v>
      </c>
      <c r="S232" s="58">
        <v>1</v>
      </c>
      <c r="T232" s="58" t="s">
        <v>4002</v>
      </c>
      <c r="U232" s="58" t="s">
        <v>4002</v>
      </c>
      <c r="V232" s="58" t="s">
        <v>4389</v>
      </c>
      <c r="W232" s="58" t="s">
        <v>4389</v>
      </c>
      <c r="X232" s="58" t="s">
        <v>4389</v>
      </c>
      <c r="Y232" s="58" t="s">
        <v>4389</v>
      </c>
      <c r="Z232" s="58" t="s">
        <v>4389</v>
      </c>
      <c r="AA232" s="58" t="s">
        <v>4389</v>
      </c>
      <c r="AB232" s="58" t="s">
        <v>4389</v>
      </c>
      <c r="AC232" s="58" t="s">
        <v>4389</v>
      </c>
      <c r="AD232" s="58" t="s">
        <v>4389</v>
      </c>
      <c r="AE232" s="58" t="s">
        <v>4389</v>
      </c>
      <c r="AF232" s="58" t="s">
        <v>4389</v>
      </c>
    </row>
    <row r="233" spans="1:32" x14ac:dyDescent="0.2">
      <c r="A233" s="63" t="s">
        <v>4</v>
      </c>
      <c r="B233" s="3" t="s">
        <v>1247</v>
      </c>
      <c r="C233" s="58">
        <v>0</v>
      </c>
      <c r="D233" s="58">
        <v>36</v>
      </c>
      <c r="E233" s="58">
        <v>0.625</v>
      </c>
      <c r="F233" s="58">
        <v>3.5</v>
      </c>
      <c r="G233" s="58">
        <v>0</v>
      </c>
      <c r="H233" s="58">
        <v>0</v>
      </c>
      <c r="I233" s="58">
        <v>0</v>
      </c>
      <c r="J233" s="58">
        <v>0</v>
      </c>
      <c r="K233" s="58">
        <v>0</v>
      </c>
      <c r="L233" s="58" t="s">
        <v>4002</v>
      </c>
      <c r="M233" s="58">
        <v>0</v>
      </c>
      <c r="N233" s="58" t="s">
        <v>3107</v>
      </c>
      <c r="O233" s="58">
        <v>3</v>
      </c>
      <c r="P233" s="58" t="s">
        <v>4002</v>
      </c>
      <c r="Q233" s="58" t="s">
        <v>4002</v>
      </c>
      <c r="R233" s="58">
        <v>0</v>
      </c>
      <c r="S233" s="58">
        <v>1</v>
      </c>
      <c r="T233" s="58" t="s">
        <v>4002</v>
      </c>
      <c r="U233" s="58" t="s">
        <v>4002</v>
      </c>
      <c r="V233" s="58" t="s">
        <v>4389</v>
      </c>
      <c r="W233" s="58" t="s">
        <v>4389</v>
      </c>
      <c r="X233" s="58" t="s">
        <v>4389</v>
      </c>
      <c r="Y233" s="58" t="s">
        <v>4389</v>
      </c>
      <c r="Z233" s="58" t="s">
        <v>4389</v>
      </c>
      <c r="AA233" s="58" t="s">
        <v>4389</v>
      </c>
      <c r="AB233" s="58" t="s">
        <v>4389</v>
      </c>
      <c r="AC233" s="58" t="s">
        <v>4389</v>
      </c>
      <c r="AD233" s="58" t="s">
        <v>4389</v>
      </c>
      <c r="AE233" s="58" t="s">
        <v>4389</v>
      </c>
      <c r="AF233" s="58" t="s">
        <v>4389</v>
      </c>
    </row>
    <row r="234" spans="1:32" x14ac:dyDescent="0.2">
      <c r="A234" s="64" t="s">
        <v>5035</v>
      </c>
      <c r="B234" s="65" t="s">
        <v>5036</v>
      </c>
      <c r="C234" s="58">
        <v>0</v>
      </c>
      <c r="D234" s="58">
        <v>39</v>
      </c>
      <c r="E234" s="58">
        <v>0.625</v>
      </c>
      <c r="F234" s="58">
        <v>3.5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 t="s">
        <v>4002</v>
      </c>
      <c r="M234" s="58">
        <v>0</v>
      </c>
      <c r="N234" s="58" t="s">
        <v>3107</v>
      </c>
      <c r="O234" s="58">
        <v>3</v>
      </c>
      <c r="P234" s="58" t="s">
        <v>4002</v>
      </c>
      <c r="Q234" s="58" t="s">
        <v>4002</v>
      </c>
      <c r="R234" s="58">
        <v>0</v>
      </c>
      <c r="S234" s="58">
        <v>1</v>
      </c>
      <c r="T234" s="58" t="s">
        <v>4002</v>
      </c>
      <c r="U234" s="58" t="s">
        <v>4002</v>
      </c>
      <c r="V234" s="58" t="s">
        <v>4389</v>
      </c>
      <c r="W234" s="58" t="s">
        <v>4389</v>
      </c>
      <c r="X234" s="58" t="s">
        <v>4389</v>
      </c>
      <c r="Y234" s="58" t="s">
        <v>4389</v>
      </c>
      <c r="Z234" s="58" t="s">
        <v>4389</v>
      </c>
      <c r="AA234" s="58" t="s">
        <v>4389</v>
      </c>
      <c r="AB234" s="58" t="s">
        <v>4389</v>
      </c>
      <c r="AC234" s="58" t="s">
        <v>4389</v>
      </c>
      <c r="AD234" s="58" t="s">
        <v>4389</v>
      </c>
      <c r="AE234" s="58" t="s">
        <v>4389</v>
      </c>
      <c r="AF234" s="58" t="s">
        <v>4389</v>
      </c>
    </row>
    <row r="235" spans="1:32" x14ac:dyDescent="0.2">
      <c r="A235" s="63" t="s">
        <v>5</v>
      </c>
      <c r="B235" s="3" t="s">
        <v>1248</v>
      </c>
      <c r="C235" s="58">
        <v>0</v>
      </c>
      <c r="D235" s="58">
        <v>42</v>
      </c>
      <c r="E235" s="58">
        <v>0.625</v>
      </c>
      <c r="F235" s="58">
        <v>3.5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 t="s">
        <v>4002</v>
      </c>
      <c r="M235" s="58">
        <v>0</v>
      </c>
      <c r="N235" s="58" t="s">
        <v>3107</v>
      </c>
      <c r="O235" s="58">
        <v>3</v>
      </c>
      <c r="P235" s="58" t="s">
        <v>4002</v>
      </c>
      <c r="Q235" s="58" t="s">
        <v>4002</v>
      </c>
      <c r="R235" s="58">
        <v>0</v>
      </c>
      <c r="S235" s="58">
        <v>1</v>
      </c>
      <c r="T235" s="58" t="s">
        <v>4002</v>
      </c>
      <c r="U235" s="58" t="s">
        <v>4002</v>
      </c>
      <c r="V235" s="58" t="s">
        <v>4389</v>
      </c>
      <c r="W235" s="58" t="s">
        <v>4389</v>
      </c>
      <c r="X235" s="58" t="s">
        <v>4389</v>
      </c>
      <c r="Y235" s="58" t="s">
        <v>4389</v>
      </c>
      <c r="Z235" s="58" t="s">
        <v>4389</v>
      </c>
      <c r="AA235" s="58" t="s">
        <v>4389</v>
      </c>
      <c r="AB235" s="58" t="s">
        <v>4389</v>
      </c>
      <c r="AC235" s="58" t="s">
        <v>4389</v>
      </c>
      <c r="AD235" s="58" t="s">
        <v>4389</v>
      </c>
      <c r="AE235" s="58" t="s">
        <v>4389</v>
      </c>
      <c r="AF235" s="58" t="s">
        <v>4389</v>
      </c>
    </row>
    <row r="236" spans="1:32" x14ac:dyDescent="0.2">
      <c r="A236" s="63" t="s">
        <v>6</v>
      </c>
      <c r="B236" s="3" t="s">
        <v>1249</v>
      </c>
      <c r="C236" s="58">
        <v>0</v>
      </c>
      <c r="D236" s="58">
        <v>96</v>
      </c>
      <c r="E236" s="58">
        <v>0.625</v>
      </c>
      <c r="F236" s="58">
        <v>3.5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 t="s">
        <v>4002</v>
      </c>
      <c r="M236" s="58">
        <v>0</v>
      </c>
      <c r="N236" s="58" t="s">
        <v>3107</v>
      </c>
      <c r="O236" s="58">
        <v>4</v>
      </c>
      <c r="P236" s="58" t="s">
        <v>4002</v>
      </c>
      <c r="Q236" s="58" t="s">
        <v>4002</v>
      </c>
      <c r="R236" s="58">
        <v>0</v>
      </c>
      <c r="S236" s="58">
        <v>1</v>
      </c>
      <c r="T236" s="58" t="s">
        <v>4002</v>
      </c>
      <c r="U236" s="58" t="s">
        <v>4002</v>
      </c>
      <c r="V236" s="58" t="s">
        <v>4389</v>
      </c>
      <c r="W236" s="58" t="s">
        <v>4389</v>
      </c>
      <c r="X236" s="58" t="s">
        <v>4389</v>
      </c>
      <c r="Y236" s="58" t="s">
        <v>4389</v>
      </c>
      <c r="Z236" s="58" t="s">
        <v>4389</v>
      </c>
      <c r="AA236" s="58" t="s">
        <v>4389</v>
      </c>
      <c r="AB236" s="58" t="s">
        <v>4389</v>
      </c>
      <c r="AC236" s="58" t="s">
        <v>4389</v>
      </c>
      <c r="AD236" s="58" t="s">
        <v>4389</v>
      </c>
      <c r="AE236" s="58" t="s">
        <v>4389</v>
      </c>
      <c r="AF236" s="58" t="s">
        <v>4389</v>
      </c>
    </row>
    <row r="237" spans="1:32" x14ac:dyDescent="0.2">
      <c r="A237" s="63" t="s">
        <v>7</v>
      </c>
      <c r="B237" s="3" t="s">
        <v>1250</v>
      </c>
      <c r="C237" s="58">
        <v>0</v>
      </c>
      <c r="D237" s="58">
        <v>30</v>
      </c>
      <c r="E237" s="58">
        <v>0.625</v>
      </c>
      <c r="F237" s="58">
        <v>6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8" t="s">
        <v>4002</v>
      </c>
      <c r="M237" s="58">
        <v>0</v>
      </c>
      <c r="N237" s="58" t="s">
        <v>3107</v>
      </c>
      <c r="O237" s="58">
        <v>3</v>
      </c>
      <c r="P237" s="58" t="s">
        <v>4002</v>
      </c>
      <c r="Q237" s="58" t="s">
        <v>4002</v>
      </c>
      <c r="R237" s="58">
        <v>0</v>
      </c>
      <c r="S237" s="58">
        <v>1</v>
      </c>
      <c r="T237" s="58" t="s">
        <v>4002</v>
      </c>
      <c r="U237" s="58" t="s">
        <v>4002</v>
      </c>
      <c r="V237" s="58" t="s">
        <v>4389</v>
      </c>
      <c r="W237" s="58" t="s">
        <v>4389</v>
      </c>
      <c r="X237" s="58" t="s">
        <v>4389</v>
      </c>
      <c r="Y237" s="58" t="s">
        <v>4389</v>
      </c>
      <c r="Z237" s="58" t="s">
        <v>4389</v>
      </c>
      <c r="AA237" s="58" t="s">
        <v>4389</v>
      </c>
      <c r="AB237" s="58" t="s">
        <v>4389</v>
      </c>
      <c r="AC237" s="58" t="s">
        <v>4389</v>
      </c>
      <c r="AD237" s="58" t="s">
        <v>4389</v>
      </c>
      <c r="AE237" s="58" t="s">
        <v>4389</v>
      </c>
      <c r="AF237" s="58" t="s">
        <v>4389</v>
      </c>
    </row>
    <row r="238" spans="1:32" x14ac:dyDescent="0.2">
      <c r="A238" s="63" t="s">
        <v>8</v>
      </c>
      <c r="B238" s="3" t="s">
        <v>1251</v>
      </c>
      <c r="C238" s="58">
        <v>0</v>
      </c>
      <c r="D238" s="58">
        <v>36</v>
      </c>
      <c r="E238" s="58">
        <v>0.625</v>
      </c>
      <c r="F238" s="58">
        <v>6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 t="s">
        <v>4002</v>
      </c>
      <c r="M238" s="58">
        <v>0</v>
      </c>
      <c r="N238" s="58" t="s">
        <v>3107</v>
      </c>
      <c r="O238" s="58">
        <v>3</v>
      </c>
      <c r="P238" s="58" t="s">
        <v>4002</v>
      </c>
      <c r="Q238" s="58" t="s">
        <v>4002</v>
      </c>
      <c r="R238" s="58">
        <v>0</v>
      </c>
      <c r="S238" s="58">
        <v>1</v>
      </c>
      <c r="T238" s="58" t="s">
        <v>4002</v>
      </c>
      <c r="U238" s="58" t="s">
        <v>4002</v>
      </c>
      <c r="V238" s="58" t="s">
        <v>4389</v>
      </c>
      <c r="W238" s="58" t="s">
        <v>4389</v>
      </c>
      <c r="X238" s="58" t="s">
        <v>4389</v>
      </c>
      <c r="Y238" s="58" t="s">
        <v>4389</v>
      </c>
      <c r="Z238" s="58" t="s">
        <v>4389</v>
      </c>
      <c r="AA238" s="58" t="s">
        <v>4389</v>
      </c>
      <c r="AB238" s="58" t="s">
        <v>4389</v>
      </c>
      <c r="AC238" s="58" t="s">
        <v>4389</v>
      </c>
      <c r="AD238" s="58" t="s">
        <v>4389</v>
      </c>
      <c r="AE238" s="58" t="s">
        <v>4389</v>
      </c>
      <c r="AF238" s="58" t="s">
        <v>4389</v>
      </c>
    </row>
    <row r="239" spans="1:32" x14ac:dyDescent="0.2">
      <c r="A239" s="64" t="s">
        <v>5037</v>
      </c>
      <c r="B239" s="65" t="s">
        <v>5038</v>
      </c>
      <c r="C239" s="58">
        <v>0</v>
      </c>
      <c r="D239" s="58">
        <v>39</v>
      </c>
      <c r="E239" s="58">
        <v>0.625</v>
      </c>
      <c r="F239" s="58">
        <v>6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 t="s">
        <v>4002</v>
      </c>
      <c r="M239" s="58">
        <v>0</v>
      </c>
      <c r="N239" s="58" t="s">
        <v>3107</v>
      </c>
      <c r="O239" s="58">
        <v>3</v>
      </c>
      <c r="P239" s="58" t="s">
        <v>4002</v>
      </c>
      <c r="Q239" s="58" t="s">
        <v>4002</v>
      </c>
      <c r="R239" s="58">
        <v>0</v>
      </c>
      <c r="S239" s="58">
        <v>1</v>
      </c>
      <c r="T239" s="58" t="s">
        <v>4002</v>
      </c>
      <c r="U239" s="58" t="s">
        <v>4002</v>
      </c>
      <c r="V239" s="58" t="s">
        <v>4389</v>
      </c>
      <c r="W239" s="58" t="s">
        <v>4389</v>
      </c>
      <c r="X239" s="58" t="s">
        <v>4389</v>
      </c>
      <c r="Y239" s="58" t="s">
        <v>4389</v>
      </c>
      <c r="Z239" s="58" t="s">
        <v>4389</v>
      </c>
      <c r="AA239" s="58" t="s">
        <v>4389</v>
      </c>
      <c r="AB239" s="58" t="s">
        <v>4389</v>
      </c>
      <c r="AC239" s="58" t="s">
        <v>4389</v>
      </c>
      <c r="AD239" s="58" t="s">
        <v>4389</v>
      </c>
      <c r="AE239" s="58" t="s">
        <v>4389</v>
      </c>
      <c r="AF239" s="58" t="s">
        <v>4389</v>
      </c>
    </row>
    <row r="240" spans="1:32" x14ac:dyDescent="0.2">
      <c r="A240" s="63" t="s">
        <v>9</v>
      </c>
      <c r="B240" s="3" t="s">
        <v>1252</v>
      </c>
      <c r="C240" s="58">
        <v>0</v>
      </c>
      <c r="D240" s="58">
        <v>42</v>
      </c>
      <c r="E240" s="58">
        <v>0.625</v>
      </c>
      <c r="F240" s="58">
        <v>6</v>
      </c>
      <c r="G240" s="58">
        <v>0</v>
      </c>
      <c r="H240" s="58">
        <v>0</v>
      </c>
      <c r="I240" s="58">
        <v>0</v>
      </c>
      <c r="J240" s="58">
        <v>0</v>
      </c>
      <c r="K240" s="58">
        <v>0</v>
      </c>
      <c r="L240" s="58" t="s">
        <v>4002</v>
      </c>
      <c r="M240" s="58">
        <v>0</v>
      </c>
      <c r="N240" s="58" t="s">
        <v>3107</v>
      </c>
      <c r="O240" s="58">
        <v>3</v>
      </c>
      <c r="P240" s="58" t="s">
        <v>4002</v>
      </c>
      <c r="Q240" s="58" t="s">
        <v>4002</v>
      </c>
      <c r="R240" s="58">
        <v>0</v>
      </c>
      <c r="S240" s="58">
        <v>1</v>
      </c>
      <c r="T240" s="58" t="s">
        <v>4002</v>
      </c>
      <c r="U240" s="58" t="s">
        <v>4002</v>
      </c>
      <c r="V240" s="58" t="s">
        <v>4389</v>
      </c>
      <c r="W240" s="58" t="s">
        <v>4389</v>
      </c>
      <c r="X240" s="58" t="s">
        <v>4389</v>
      </c>
      <c r="Y240" s="58" t="s">
        <v>4389</v>
      </c>
      <c r="Z240" s="58" t="s">
        <v>4389</v>
      </c>
      <c r="AA240" s="58" t="s">
        <v>4389</v>
      </c>
      <c r="AB240" s="58" t="s">
        <v>4389</v>
      </c>
      <c r="AC240" s="58" t="s">
        <v>4389</v>
      </c>
      <c r="AD240" s="58" t="s">
        <v>4389</v>
      </c>
      <c r="AE240" s="58" t="s">
        <v>4389</v>
      </c>
      <c r="AF240" s="58" t="s">
        <v>4389</v>
      </c>
    </row>
    <row r="241" spans="1:32" x14ac:dyDescent="0.2">
      <c r="A241" s="63" t="s">
        <v>10</v>
      </c>
      <c r="B241" s="3" t="s">
        <v>1253</v>
      </c>
      <c r="C241" s="58">
        <v>0</v>
      </c>
      <c r="D241" s="58">
        <v>96</v>
      </c>
      <c r="E241" s="58">
        <v>0.625</v>
      </c>
      <c r="F241" s="58">
        <v>6</v>
      </c>
      <c r="G241" s="58">
        <v>0</v>
      </c>
      <c r="H241" s="58">
        <v>0</v>
      </c>
      <c r="I241" s="58">
        <v>0</v>
      </c>
      <c r="J241" s="58">
        <v>0</v>
      </c>
      <c r="K241" s="58">
        <v>0</v>
      </c>
      <c r="L241" s="58" t="s">
        <v>4002</v>
      </c>
      <c r="M241" s="58">
        <v>0</v>
      </c>
      <c r="N241" s="58" t="s">
        <v>3107</v>
      </c>
      <c r="O241" s="58">
        <v>4</v>
      </c>
      <c r="P241" s="58" t="s">
        <v>4002</v>
      </c>
      <c r="Q241" s="58" t="s">
        <v>4002</v>
      </c>
      <c r="R241" s="58">
        <v>0</v>
      </c>
      <c r="S241" s="58">
        <v>1</v>
      </c>
      <c r="T241" s="58" t="s">
        <v>4002</v>
      </c>
      <c r="U241" s="58" t="s">
        <v>4002</v>
      </c>
      <c r="V241" s="58" t="s">
        <v>4389</v>
      </c>
      <c r="W241" s="58" t="s">
        <v>4389</v>
      </c>
      <c r="X241" s="58" t="s">
        <v>4389</v>
      </c>
      <c r="Y241" s="58" t="s">
        <v>4389</v>
      </c>
      <c r="Z241" s="58" t="s">
        <v>4389</v>
      </c>
      <c r="AA241" s="58" t="s">
        <v>4389</v>
      </c>
      <c r="AB241" s="58" t="s">
        <v>4389</v>
      </c>
      <c r="AC241" s="58" t="s">
        <v>4389</v>
      </c>
      <c r="AD241" s="58" t="s">
        <v>4389</v>
      </c>
      <c r="AE241" s="58" t="s">
        <v>4389</v>
      </c>
      <c r="AF241" s="58" t="s">
        <v>4389</v>
      </c>
    </row>
    <row r="242" spans="1:32" x14ac:dyDescent="0.2">
      <c r="A242" s="63" t="s">
        <v>19</v>
      </c>
      <c r="B242" s="3" t="s">
        <v>1262</v>
      </c>
      <c r="C242" s="58">
        <v>0</v>
      </c>
      <c r="D242" s="58">
        <v>30</v>
      </c>
      <c r="E242" s="58">
        <v>0.75</v>
      </c>
      <c r="F242" s="58">
        <v>3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 t="s">
        <v>4002</v>
      </c>
      <c r="M242" s="58">
        <v>0</v>
      </c>
      <c r="N242" s="58" t="s">
        <v>3107</v>
      </c>
      <c r="O242" s="58">
        <v>5</v>
      </c>
      <c r="P242" s="58" t="s">
        <v>4002</v>
      </c>
      <c r="Q242" s="58" t="s">
        <v>4002</v>
      </c>
      <c r="R242" s="58">
        <v>0</v>
      </c>
      <c r="S242" s="58">
        <v>1</v>
      </c>
      <c r="T242" s="58" t="s">
        <v>4002</v>
      </c>
      <c r="U242" s="58" t="s">
        <v>4002</v>
      </c>
      <c r="V242" s="58" t="s">
        <v>4389</v>
      </c>
      <c r="W242" s="58" t="s">
        <v>4389</v>
      </c>
      <c r="X242" s="58" t="s">
        <v>4389</v>
      </c>
      <c r="Y242" s="58" t="s">
        <v>4389</v>
      </c>
      <c r="Z242" s="58" t="s">
        <v>4389</v>
      </c>
      <c r="AA242" s="58" t="s">
        <v>4389</v>
      </c>
      <c r="AB242" s="58" t="s">
        <v>4389</v>
      </c>
      <c r="AC242" s="58" t="s">
        <v>4389</v>
      </c>
      <c r="AD242" s="58" t="s">
        <v>4389</v>
      </c>
      <c r="AE242" s="58" t="s">
        <v>4389</v>
      </c>
      <c r="AF242" s="58" t="s">
        <v>4389</v>
      </c>
    </row>
    <row r="243" spans="1:32" x14ac:dyDescent="0.2">
      <c r="A243" s="63" t="s">
        <v>20</v>
      </c>
      <c r="B243" s="3" t="s">
        <v>1263</v>
      </c>
      <c r="C243" s="58">
        <v>0</v>
      </c>
      <c r="D243" s="58">
        <v>36</v>
      </c>
      <c r="E243" s="58">
        <v>0.75</v>
      </c>
      <c r="F243" s="58">
        <v>3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 t="s">
        <v>4002</v>
      </c>
      <c r="M243" s="58">
        <v>0</v>
      </c>
      <c r="N243" s="58" t="s">
        <v>3107</v>
      </c>
      <c r="O243" s="58">
        <v>5</v>
      </c>
      <c r="P243" s="58" t="s">
        <v>4002</v>
      </c>
      <c r="Q243" s="58" t="s">
        <v>4002</v>
      </c>
      <c r="R243" s="58">
        <v>0</v>
      </c>
      <c r="S243" s="58">
        <v>1</v>
      </c>
      <c r="T243" s="58" t="s">
        <v>4002</v>
      </c>
      <c r="U243" s="58" t="s">
        <v>4002</v>
      </c>
      <c r="V243" s="58" t="s">
        <v>4389</v>
      </c>
      <c r="W243" s="58" t="s">
        <v>4389</v>
      </c>
      <c r="X243" s="58" t="s">
        <v>4389</v>
      </c>
      <c r="Y243" s="58" t="s">
        <v>4389</v>
      </c>
      <c r="Z243" s="58" t="s">
        <v>4389</v>
      </c>
      <c r="AA243" s="58" t="s">
        <v>4389</v>
      </c>
      <c r="AB243" s="58" t="s">
        <v>4389</v>
      </c>
      <c r="AC243" s="58" t="s">
        <v>4389</v>
      </c>
      <c r="AD243" s="58" t="s">
        <v>4389</v>
      </c>
      <c r="AE243" s="58" t="s">
        <v>4389</v>
      </c>
      <c r="AF243" s="58" t="s">
        <v>4389</v>
      </c>
    </row>
    <row r="244" spans="1:32" x14ac:dyDescent="0.2">
      <c r="A244" s="64" t="s">
        <v>5039</v>
      </c>
      <c r="B244" s="65" t="s">
        <v>5040</v>
      </c>
      <c r="C244" s="58">
        <v>0</v>
      </c>
      <c r="D244" s="58">
        <v>39</v>
      </c>
      <c r="E244" s="58">
        <v>0.75</v>
      </c>
      <c r="F244" s="58">
        <v>3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 t="s">
        <v>4002</v>
      </c>
      <c r="M244" s="58">
        <v>0</v>
      </c>
      <c r="N244" s="58" t="s">
        <v>3107</v>
      </c>
      <c r="O244" s="58">
        <v>5</v>
      </c>
      <c r="P244" s="58" t="s">
        <v>4002</v>
      </c>
      <c r="Q244" s="58" t="s">
        <v>4002</v>
      </c>
      <c r="R244" s="58">
        <v>0</v>
      </c>
      <c r="S244" s="58">
        <v>1</v>
      </c>
      <c r="T244" s="58" t="s">
        <v>4002</v>
      </c>
      <c r="U244" s="58" t="s">
        <v>4002</v>
      </c>
      <c r="V244" s="58" t="s">
        <v>4389</v>
      </c>
      <c r="W244" s="58" t="s">
        <v>4389</v>
      </c>
      <c r="X244" s="58" t="s">
        <v>4389</v>
      </c>
      <c r="Y244" s="58" t="s">
        <v>4389</v>
      </c>
      <c r="Z244" s="58" t="s">
        <v>4389</v>
      </c>
      <c r="AA244" s="58" t="s">
        <v>4389</v>
      </c>
      <c r="AB244" s="58" t="s">
        <v>4389</v>
      </c>
      <c r="AC244" s="58" t="s">
        <v>4389</v>
      </c>
      <c r="AD244" s="58" t="s">
        <v>4389</v>
      </c>
      <c r="AE244" s="58" t="s">
        <v>4389</v>
      </c>
      <c r="AF244" s="58" t="s">
        <v>4389</v>
      </c>
    </row>
    <row r="245" spans="1:32" x14ac:dyDescent="0.2">
      <c r="A245" s="63" t="s">
        <v>21</v>
      </c>
      <c r="B245" s="3" t="s">
        <v>1264</v>
      </c>
      <c r="C245" s="58">
        <v>0</v>
      </c>
      <c r="D245" s="58">
        <v>42</v>
      </c>
      <c r="E245" s="58">
        <v>0.75</v>
      </c>
      <c r="F245" s="58">
        <v>3</v>
      </c>
      <c r="G245" s="58">
        <v>0</v>
      </c>
      <c r="H245" s="58">
        <v>0</v>
      </c>
      <c r="I245" s="58">
        <v>0</v>
      </c>
      <c r="J245" s="58">
        <v>0</v>
      </c>
      <c r="K245" s="58">
        <v>0</v>
      </c>
      <c r="L245" s="58" t="s">
        <v>4002</v>
      </c>
      <c r="M245" s="58">
        <v>0</v>
      </c>
      <c r="N245" s="58" t="s">
        <v>3107</v>
      </c>
      <c r="O245" s="58">
        <v>5</v>
      </c>
      <c r="P245" s="58" t="s">
        <v>4002</v>
      </c>
      <c r="Q245" s="58" t="s">
        <v>4002</v>
      </c>
      <c r="R245" s="58">
        <v>0</v>
      </c>
      <c r="S245" s="58">
        <v>1</v>
      </c>
      <c r="T245" s="58" t="s">
        <v>4002</v>
      </c>
      <c r="U245" s="58" t="s">
        <v>4002</v>
      </c>
      <c r="V245" s="58" t="s">
        <v>4389</v>
      </c>
      <c r="W245" s="58" t="s">
        <v>4389</v>
      </c>
      <c r="X245" s="58" t="s">
        <v>4389</v>
      </c>
      <c r="Y245" s="58" t="s">
        <v>4389</v>
      </c>
      <c r="Z245" s="58" t="s">
        <v>4389</v>
      </c>
      <c r="AA245" s="58" t="s">
        <v>4389</v>
      </c>
      <c r="AB245" s="58" t="s">
        <v>4389</v>
      </c>
      <c r="AC245" s="58" t="s">
        <v>4389</v>
      </c>
      <c r="AD245" s="58" t="s">
        <v>4389</v>
      </c>
      <c r="AE245" s="58" t="s">
        <v>4389</v>
      </c>
      <c r="AF245" s="58" t="s">
        <v>4389</v>
      </c>
    </row>
    <row r="246" spans="1:32" x14ac:dyDescent="0.2">
      <c r="A246" s="63" t="s">
        <v>22</v>
      </c>
      <c r="B246" s="3" t="s">
        <v>1265</v>
      </c>
      <c r="C246" s="58">
        <v>0</v>
      </c>
      <c r="D246" s="58">
        <v>96</v>
      </c>
      <c r="E246" s="58">
        <v>0.75</v>
      </c>
      <c r="F246" s="58">
        <v>3</v>
      </c>
      <c r="G246" s="58">
        <v>0</v>
      </c>
      <c r="H246" s="58">
        <v>0</v>
      </c>
      <c r="I246" s="58">
        <v>0</v>
      </c>
      <c r="J246" s="58">
        <v>0</v>
      </c>
      <c r="K246" s="58">
        <v>0</v>
      </c>
      <c r="L246" s="58" t="s">
        <v>4002</v>
      </c>
      <c r="M246" s="58">
        <v>0</v>
      </c>
      <c r="N246" s="58" t="s">
        <v>3107</v>
      </c>
      <c r="O246" s="58">
        <v>6</v>
      </c>
      <c r="P246" s="58" t="s">
        <v>4002</v>
      </c>
      <c r="Q246" s="58" t="s">
        <v>4002</v>
      </c>
      <c r="R246" s="58">
        <v>0</v>
      </c>
      <c r="S246" s="58">
        <v>1</v>
      </c>
      <c r="T246" s="58" t="s">
        <v>4002</v>
      </c>
      <c r="U246" s="58" t="s">
        <v>4002</v>
      </c>
      <c r="V246" s="58" t="s">
        <v>4389</v>
      </c>
      <c r="W246" s="58" t="s">
        <v>4389</v>
      </c>
      <c r="X246" s="58" t="s">
        <v>4389</v>
      </c>
      <c r="Y246" s="58" t="s">
        <v>4389</v>
      </c>
      <c r="Z246" s="58" t="s">
        <v>4389</v>
      </c>
      <c r="AA246" s="58" t="s">
        <v>4389</v>
      </c>
      <c r="AB246" s="58" t="s">
        <v>4389</v>
      </c>
      <c r="AC246" s="58" t="s">
        <v>4389</v>
      </c>
      <c r="AD246" s="58" t="s">
        <v>4389</v>
      </c>
      <c r="AE246" s="58" t="s">
        <v>4389</v>
      </c>
      <c r="AF246" s="58" t="s">
        <v>4389</v>
      </c>
    </row>
    <row r="247" spans="1:32" x14ac:dyDescent="0.2">
      <c r="A247" s="63" t="s">
        <v>23</v>
      </c>
      <c r="B247" s="3" t="s">
        <v>1266</v>
      </c>
      <c r="C247" s="58">
        <v>0</v>
      </c>
      <c r="D247" s="58">
        <v>30</v>
      </c>
      <c r="E247" s="58">
        <v>0.75</v>
      </c>
      <c r="F247" s="58">
        <v>6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 t="s">
        <v>4002</v>
      </c>
      <c r="M247" s="58">
        <v>0</v>
      </c>
      <c r="N247" s="58" t="s">
        <v>3107</v>
      </c>
      <c r="O247" s="58">
        <v>5</v>
      </c>
      <c r="P247" s="58" t="s">
        <v>4002</v>
      </c>
      <c r="Q247" s="58" t="s">
        <v>4002</v>
      </c>
      <c r="R247" s="58">
        <v>0</v>
      </c>
      <c r="S247" s="58">
        <v>1</v>
      </c>
      <c r="T247" s="58" t="s">
        <v>4002</v>
      </c>
      <c r="U247" s="58" t="s">
        <v>4002</v>
      </c>
      <c r="V247" s="58" t="s">
        <v>4389</v>
      </c>
      <c r="W247" s="58" t="s">
        <v>4389</v>
      </c>
      <c r="X247" s="58" t="s">
        <v>4389</v>
      </c>
      <c r="Y247" s="58" t="s">
        <v>4389</v>
      </c>
      <c r="Z247" s="58" t="s">
        <v>4389</v>
      </c>
      <c r="AA247" s="58" t="s">
        <v>4389</v>
      </c>
      <c r="AB247" s="58" t="s">
        <v>4389</v>
      </c>
      <c r="AC247" s="58" t="s">
        <v>4389</v>
      </c>
      <c r="AD247" s="58" t="s">
        <v>4389</v>
      </c>
      <c r="AE247" s="58" t="s">
        <v>4389</v>
      </c>
      <c r="AF247" s="58" t="s">
        <v>4389</v>
      </c>
    </row>
    <row r="248" spans="1:32" x14ac:dyDescent="0.2">
      <c r="A248" s="63" t="s">
        <v>24</v>
      </c>
      <c r="B248" s="3" t="s">
        <v>1267</v>
      </c>
      <c r="C248" s="58">
        <v>0</v>
      </c>
      <c r="D248" s="58">
        <v>36</v>
      </c>
      <c r="E248" s="58">
        <v>0.75</v>
      </c>
      <c r="F248" s="58">
        <v>6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 t="s">
        <v>4002</v>
      </c>
      <c r="M248" s="58">
        <v>0</v>
      </c>
      <c r="N248" s="58" t="s">
        <v>3107</v>
      </c>
      <c r="O248" s="58">
        <v>5</v>
      </c>
      <c r="P248" s="58" t="s">
        <v>4002</v>
      </c>
      <c r="Q248" s="58" t="s">
        <v>4002</v>
      </c>
      <c r="R248" s="58">
        <v>0</v>
      </c>
      <c r="S248" s="58">
        <v>1</v>
      </c>
      <c r="T248" s="58" t="s">
        <v>4002</v>
      </c>
      <c r="U248" s="58" t="s">
        <v>4002</v>
      </c>
      <c r="V248" s="58" t="s">
        <v>4389</v>
      </c>
      <c r="W248" s="58" t="s">
        <v>4389</v>
      </c>
      <c r="X248" s="58" t="s">
        <v>4389</v>
      </c>
      <c r="Y248" s="58" t="s">
        <v>4389</v>
      </c>
      <c r="Z248" s="58" t="s">
        <v>4389</v>
      </c>
      <c r="AA248" s="58" t="s">
        <v>4389</v>
      </c>
      <c r="AB248" s="58" t="s">
        <v>4389</v>
      </c>
      <c r="AC248" s="58" t="s">
        <v>4389</v>
      </c>
      <c r="AD248" s="58" t="s">
        <v>4389</v>
      </c>
      <c r="AE248" s="58" t="s">
        <v>4389</v>
      </c>
      <c r="AF248" s="58" t="s">
        <v>4389</v>
      </c>
    </row>
    <row r="249" spans="1:32" x14ac:dyDescent="0.2">
      <c r="A249" s="64" t="s">
        <v>5041</v>
      </c>
      <c r="B249" s="65" t="s">
        <v>5042</v>
      </c>
      <c r="C249" s="58">
        <v>0</v>
      </c>
      <c r="D249" s="58">
        <v>39</v>
      </c>
      <c r="E249" s="58">
        <v>0.75</v>
      </c>
      <c r="F249" s="58">
        <v>6</v>
      </c>
      <c r="G249" s="58">
        <v>0</v>
      </c>
      <c r="H249" s="58">
        <v>0</v>
      </c>
      <c r="I249" s="58">
        <v>0</v>
      </c>
      <c r="J249" s="58">
        <v>0</v>
      </c>
      <c r="K249" s="58">
        <v>0</v>
      </c>
      <c r="L249" s="58" t="s">
        <v>4002</v>
      </c>
      <c r="M249" s="58">
        <v>0</v>
      </c>
      <c r="N249" s="58" t="s">
        <v>3107</v>
      </c>
      <c r="O249" s="58">
        <v>5</v>
      </c>
      <c r="P249" s="58" t="s">
        <v>4002</v>
      </c>
      <c r="Q249" s="58" t="s">
        <v>4002</v>
      </c>
      <c r="R249" s="58">
        <v>0</v>
      </c>
      <c r="S249" s="58">
        <v>1</v>
      </c>
      <c r="T249" s="58" t="s">
        <v>4002</v>
      </c>
      <c r="U249" s="58" t="s">
        <v>4002</v>
      </c>
      <c r="V249" s="58" t="s">
        <v>4389</v>
      </c>
      <c r="W249" s="58" t="s">
        <v>4389</v>
      </c>
      <c r="X249" s="58" t="s">
        <v>4389</v>
      </c>
      <c r="Y249" s="58" t="s">
        <v>4389</v>
      </c>
      <c r="Z249" s="58" t="s">
        <v>4389</v>
      </c>
      <c r="AA249" s="58" t="s">
        <v>4389</v>
      </c>
      <c r="AB249" s="58" t="s">
        <v>4389</v>
      </c>
      <c r="AC249" s="58" t="s">
        <v>4389</v>
      </c>
      <c r="AD249" s="58" t="s">
        <v>4389</v>
      </c>
      <c r="AE249" s="58" t="s">
        <v>4389</v>
      </c>
      <c r="AF249" s="58" t="s">
        <v>4389</v>
      </c>
    </row>
    <row r="250" spans="1:32" x14ac:dyDescent="0.2">
      <c r="A250" s="63" t="s">
        <v>25</v>
      </c>
      <c r="B250" s="3" t="s">
        <v>1268</v>
      </c>
      <c r="C250" s="58">
        <v>0</v>
      </c>
      <c r="D250" s="58">
        <v>42</v>
      </c>
      <c r="E250" s="58">
        <v>0.75</v>
      </c>
      <c r="F250" s="58">
        <v>6</v>
      </c>
      <c r="G250" s="58">
        <v>0</v>
      </c>
      <c r="H250" s="58">
        <v>0</v>
      </c>
      <c r="I250" s="58">
        <v>0</v>
      </c>
      <c r="J250" s="58">
        <v>0</v>
      </c>
      <c r="K250" s="58">
        <v>0</v>
      </c>
      <c r="L250" s="58" t="s">
        <v>4002</v>
      </c>
      <c r="M250" s="58">
        <v>0</v>
      </c>
      <c r="N250" s="58" t="s">
        <v>3107</v>
      </c>
      <c r="O250" s="58">
        <v>5</v>
      </c>
      <c r="P250" s="58" t="s">
        <v>4002</v>
      </c>
      <c r="Q250" s="58" t="s">
        <v>4002</v>
      </c>
      <c r="R250" s="58">
        <v>0</v>
      </c>
      <c r="S250" s="58">
        <v>1</v>
      </c>
      <c r="T250" s="58" t="s">
        <v>4002</v>
      </c>
      <c r="U250" s="58" t="s">
        <v>4002</v>
      </c>
      <c r="V250" s="58" t="s">
        <v>4389</v>
      </c>
      <c r="W250" s="58" t="s">
        <v>4389</v>
      </c>
      <c r="X250" s="58" t="s">
        <v>4389</v>
      </c>
      <c r="Y250" s="58" t="s">
        <v>4389</v>
      </c>
      <c r="Z250" s="58" t="s">
        <v>4389</v>
      </c>
      <c r="AA250" s="58" t="s">
        <v>4389</v>
      </c>
      <c r="AB250" s="58" t="s">
        <v>4389</v>
      </c>
      <c r="AC250" s="58" t="s">
        <v>4389</v>
      </c>
      <c r="AD250" s="58" t="s">
        <v>4389</v>
      </c>
      <c r="AE250" s="58" t="s">
        <v>4389</v>
      </c>
      <c r="AF250" s="58" t="s">
        <v>4389</v>
      </c>
    </row>
    <row r="251" spans="1:32" x14ac:dyDescent="0.2">
      <c r="A251" s="63" t="s">
        <v>26</v>
      </c>
      <c r="B251" s="3" t="s">
        <v>1269</v>
      </c>
      <c r="C251" s="58">
        <v>0</v>
      </c>
      <c r="D251" s="58">
        <v>96</v>
      </c>
      <c r="E251" s="58">
        <v>0.75</v>
      </c>
      <c r="F251" s="58">
        <v>6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 t="s">
        <v>4002</v>
      </c>
      <c r="M251" s="58">
        <v>0</v>
      </c>
      <c r="N251" s="58" t="s">
        <v>3107</v>
      </c>
      <c r="O251" s="58">
        <v>6</v>
      </c>
      <c r="P251" s="58" t="s">
        <v>4002</v>
      </c>
      <c r="Q251" s="58" t="s">
        <v>4002</v>
      </c>
      <c r="R251" s="58">
        <v>0</v>
      </c>
      <c r="S251" s="58">
        <v>1</v>
      </c>
      <c r="T251" s="58" t="s">
        <v>4002</v>
      </c>
      <c r="U251" s="58" t="s">
        <v>4002</v>
      </c>
      <c r="V251" s="58" t="s">
        <v>4389</v>
      </c>
      <c r="W251" s="58" t="s">
        <v>4389</v>
      </c>
      <c r="X251" s="58" t="s">
        <v>4389</v>
      </c>
      <c r="Y251" s="58" t="s">
        <v>4389</v>
      </c>
      <c r="Z251" s="58" t="s">
        <v>4389</v>
      </c>
      <c r="AA251" s="58" t="s">
        <v>4389</v>
      </c>
      <c r="AB251" s="58" t="s">
        <v>4389</v>
      </c>
      <c r="AC251" s="58" t="s">
        <v>4389</v>
      </c>
      <c r="AD251" s="58" t="s">
        <v>4389</v>
      </c>
      <c r="AE251" s="58" t="s">
        <v>4389</v>
      </c>
      <c r="AF251" s="58" t="s">
        <v>4389</v>
      </c>
    </row>
    <row r="252" spans="1:32" x14ac:dyDescent="0.2">
      <c r="A252" s="63" t="s">
        <v>11</v>
      </c>
      <c r="B252" s="3" t="s">
        <v>1254</v>
      </c>
      <c r="C252" s="58">
        <v>0</v>
      </c>
      <c r="D252" s="58">
        <v>30</v>
      </c>
      <c r="E252" s="58">
        <v>0.75</v>
      </c>
      <c r="F252" s="58">
        <v>3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 t="s">
        <v>4002</v>
      </c>
      <c r="M252" s="58">
        <v>0</v>
      </c>
      <c r="N252" s="58" t="s">
        <v>3107</v>
      </c>
      <c r="O252" s="58">
        <v>4</v>
      </c>
      <c r="P252" s="58" t="s">
        <v>4002</v>
      </c>
      <c r="Q252" s="58" t="s">
        <v>4002</v>
      </c>
      <c r="R252" s="58">
        <v>0</v>
      </c>
      <c r="S252" s="58">
        <v>1</v>
      </c>
      <c r="T252" s="58" t="s">
        <v>4002</v>
      </c>
      <c r="U252" s="58" t="s">
        <v>4002</v>
      </c>
      <c r="V252" s="58" t="s">
        <v>4389</v>
      </c>
      <c r="W252" s="58" t="s">
        <v>4389</v>
      </c>
      <c r="X252" s="58" t="s">
        <v>4389</v>
      </c>
      <c r="Y252" s="58" t="s">
        <v>4389</v>
      </c>
      <c r="Z252" s="58" t="s">
        <v>4389</v>
      </c>
      <c r="AA252" s="58" t="s">
        <v>4389</v>
      </c>
      <c r="AB252" s="58" t="s">
        <v>4389</v>
      </c>
      <c r="AC252" s="58" t="s">
        <v>4389</v>
      </c>
      <c r="AD252" s="58" t="s">
        <v>4389</v>
      </c>
      <c r="AE252" s="58" t="s">
        <v>4389</v>
      </c>
      <c r="AF252" s="58" t="s">
        <v>4389</v>
      </c>
    </row>
    <row r="253" spans="1:32" x14ac:dyDescent="0.2">
      <c r="A253" s="63" t="s">
        <v>12</v>
      </c>
      <c r="B253" s="3" t="s">
        <v>1255</v>
      </c>
      <c r="C253" s="58">
        <v>0</v>
      </c>
      <c r="D253" s="58">
        <v>36</v>
      </c>
      <c r="E253" s="58">
        <v>0.75</v>
      </c>
      <c r="F253" s="58">
        <v>3</v>
      </c>
      <c r="G253" s="58">
        <v>0</v>
      </c>
      <c r="H253" s="58">
        <v>0</v>
      </c>
      <c r="I253" s="58">
        <v>0</v>
      </c>
      <c r="J253" s="58">
        <v>0</v>
      </c>
      <c r="K253" s="58">
        <v>0</v>
      </c>
      <c r="L253" s="58" t="s">
        <v>4002</v>
      </c>
      <c r="M253" s="58">
        <v>0</v>
      </c>
      <c r="N253" s="58" t="s">
        <v>3107</v>
      </c>
      <c r="O253" s="58">
        <v>4</v>
      </c>
      <c r="P253" s="58" t="s">
        <v>4002</v>
      </c>
      <c r="Q253" s="58" t="s">
        <v>4002</v>
      </c>
      <c r="R253" s="58">
        <v>0</v>
      </c>
      <c r="S253" s="58">
        <v>1</v>
      </c>
      <c r="T253" s="58" t="s">
        <v>4002</v>
      </c>
      <c r="U253" s="58" t="s">
        <v>4002</v>
      </c>
      <c r="V253" s="58" t="s">
        <v>4389</v>
      </c>
      <c r="W253" s="58" t="s">
        <v>4389</v>
      </c>
      <c r="X253" s="58" t="s">
        <v>4389</v>
      </c>
      <c r="Y253" s="58" t="s">
        <v>4389</v>
      </c>
      <c r="Z253" s="58" t="s">
        <v>4389</v>
      </c>
      <c r="AA253" s="58" t="s">
        <v>4389</v>
      </c>
      <c r="AB253" s="58" t="s">
        <v>4389</v>
      </c>
      <c r="AC253" s="58" t="s">
        <v>4389</v>
      </c>
      <c r="AD253" s="58" t="s">
        <v>4389</v>
      </c>
      <c r="AE253" s="58" t="s">
        <v>4389</v>
      </c>
      <c r="AF253" s="58" t="s">
        <v>4389</v>
      </c>
    </row>
    <row r="254" spans="1:32" x14ac:dyDescent="0.2">
      <c r="A254" s="64" t="s">
        <v>5043</v>
      </c>
      <c r="B254" s="65" t="s">
        <v>5044</v>
      </c>
      <c r="C254" s="58">
        <v>0</v>
      </c>
      <c r="D254" s="58">
        <v>39</v>
      </c>
      <c r="E254" s="58">
        <v>0.75</v>
      </c>
      <c r="F254" s="58">
        <v>3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 t="s">
        <v>4002</v>
      </c>
      <c r="M254" s="58">
        <v>0</v>
      </c>
      <c r="N254" s="58" t="s">
        <v>3107</v>
      </c>
      <c r="O254" s="58">
        <v>4</v>
      </c>
      <c r="P254" s="58" t="s">
        <v>4002</v>
      </c>
      <c r="Q254" s="58" t="s">
        <v>4002</v>
      </c>
      <c r="R254" s="58">
        <v>0</v>
      </c>
      <c r="S254" s="58">
        <v>1</v>
      </c>
      <c r="T254" s="58" t="s">
        <v>4002</v>
      </c>
      <c r="U254" s="58" t="s">
        <v>4002</v>
      </c>
      <c r="V254" s="58" t="s">
        <v>4389</v>
      </c>
      <c r="W254" s="58" t="s">
        <v>4389</v>
      </c>
      <c r="X254" s="58" t="s">
        <v>4389</v>
      </c>
      <c r="Y254" s="58" t="s">
        <v>4389</v>
      </c>
      <c r="Z254" s="58" t="s">
        <v>4389</v>
      </c>
      <c r="AA254" s="58" t="s">
        <v>4389</v>
      </c>
      <c r="AB254" s="58" t="s">
        <v>4389</v>
      </c>
      <c r="AC254" s="58" t="s">
        <v>4389</v>
      </c>
      <c r="AD254" s="58" t="s">
        <v>4389</v>
      </c>
      <c r="AE254" s="58" t="s">
        <v>4389</v>
      </c>
      <c r="AF254" s="58" t="s">
        <v>4389</v>
      </c>
    </row>
    <row r="255" spans="1:32" x14ac:dyDescent="0.2">
      <c r="A255" s="63" t="s">
        <v>13</v>
      </c>
      <c r="B255" s="3" t="s">
        <v>1256</v>
      </c>
      <c r="C255" s="58">
        <v>0</v>
      </c>
      <c r="D255" s="58">
        <v>42</v>
      </c>
      <c r="E255" s="58">
        <v>0.75</v>
      </c>
      <c r="F255" s="58">
        <v>3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 t="s">
        <v>4002</v>
      </c>
      <c r="M255" s="58">
        <v>0</v>
      </c>
      <c r="N255" s="58" t="s">
        <v>3107</v>
      </c>
      <c r="O255" s="58">
        <v>4</v>
      </c>
      <c r="P255" s="58" t="s">
        <v>4002</v>
      </c>
      <c r="Q255" s="58" t="s">
        <v>4002</v>
      </c>
      <c r="R255" s="58">
        <v>0</v>
      </c>
      <c r="S255" s="58">
        <v>1</v>
      </c>
      <c r="T255" s="58" t="s">
        <v>4002</v>
      </c>
      <c r="U255" s="58" t="s">
        <v>4002</v>
      </c>
      <c r="V255" s="58" t="s">
        <v>4389</v>
      </c>
      <c r="W255" s="58" t="s">
        <v>4389</v>
      </c>
      <c r="X255" s="58" t="s">
        <v>4389</v>
      </c>
      <c r="Y255" s="58" t="s">
        <v>4389</v>
      </c>
      <c r="Z255" s="58" t="s">
        <v>4389</v>
      </c>
      <c r="AA255" s="58" t="s">
        <v>4389</v>
      </c>
      <c r="AB255" s="58" t="s">
        <v>4389</v>
      </c>
      <c r="AC255" s="58" t="s">
        <v>4389</v>
      </c>
      <c r="AD255" s="58" t="s">
        <v>4389</v>
      </c>
      <c r="AE255" s="58" t="s">
        <v>4389</v>
      </c>
      <c r="AF255" s="58" t="s">
        <v>4389</v>
      </c>
    </row>
    <row r="256" spans="1:32" x14ac:dyDescent="0.2">
      <c r="A256" s="63" t="s">
        <v>14</v>
      </c>
      <c r="B256" s="3" t="s">
        <v>1257</v>
      </c>
      <c r="C256" s="58">
        <v>0</v>
      </c>
      <c r="D256" s="58">
        <v>96</v>
      </c>
      <c r="E256" s="58">
        <v>0.75</v>
      </c>
      <c r="F256" s="58">
        <v>3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 t="s">
        <v>4002</v>
      </c>
      <c r="M256" s="58">
        <v>0</v>
      </c>
      <c r="N256" s="58" t="s">
        <v>3107</v>
      </c>
      <c r="O256" s="58">
        <v>5</v>
      </c>
      <c r="P256" s="58" t="s">
        <v>4002</v>
      </c>
      <c r="Q256" s="58" t="s">
        <v>4002</v>
      </c>
      <c r="R256" s="58">
        <v>0</v>
      </c>
      <c r="S256" s="58">
        <v>1</v>
      </c>
      <c r="T256" s="58" t="s">
        <v>4002</v>
      </c>
      <c r="U256" s="58" t="s">
        <v>4002</v>
      </c>
      <c r="V256" s="58" t="s">
        <v>4389</v>
      </c>
      <c r="W256" s="58" t="s">
        <v>4389</v>
      </c>
      <c r="X256" s="58" t="s">
        <v>4389</v>
      </c>
      <c r="Y256" s="58" t="s">
        <v>4389</v>
      </c>
      <c r="Z256" s="58" t="s">
        <v>4389</v>
      </c>
      <c r="AA256" s="58" t="s">
        <v>4389</v>
      </c>
      <c r="AB256" s="58" t="s">
        <v>4389</v>
      </c>
      <c r="AC256" s="58" t="s">
        <v>4389</v>
      </c>
      <c r="AD256" s="58" t="s">
        <v>4389</v>
      </c>
      <c r="AE256" s="58" t="s">
        <v>4389</v>
      </c>
      <c r="AF256" s="58" t="s">
        <v>4389</v>
      </c>
    </row>
    <row r="257" spans="1:32" x14ac:dyDescent="0.2">
      <c r="A257" s="63" t="s">
        <v>15</v>
      </c>
      <c r="B257" s="3" t="s">
        <v>1258</v>
      </c>
      <c r="C257" s="58">
        <v>0</v>
      </c>
      <c r="D257" s="58">
        <v>30</v>
      </c>
      <c r="E257" s="58">
        <v>0.75</v>
      </c>
      <c r="F257" s="58">
        <v>6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 t="s">
        <v>4002</v>
      </c>
      <c r="M257" s="58">
        <v>0</v>
      </c>
      <c r="N257" s="58" t="s">
        <v>3107</v>
      </c>
      <c r="O257" s="58">
        <v>4</v>
      </c>
      <c r="P257" s="58" t="s">
        <v>4002</v>
      </c>
      <c r="Q257" s="58" t="s">
        <v>4002</v>
      </c>
      <c r="R257" s="58">
        <v>0</v>
      </c>
      <c r="S257" s="58">
        <v>1</v>
      </c>
      <c r="T257" s="58" t="s">
        <v>4002</v>
      </c>
      <c r="U257" s="58" t="s">
        <v>4002</v>
      </c>
      <c r="V257" s="58" t="s">
        <v>4389</v>
      </c>
      <c r="W257" s="58" t="s">
        <v>4389</v>
      </c>
      <c r="X257" s="58" t="s">
        <v>4389</v>
      </c>
      <c r="Y257" s="58" t="s">
        <v>4389</v>
      </c>
      <c r="Z257" s="58" t="s">
        <v>4389</v>
      </c>
      <c r="AA257" s="58" t="s">
        <v>4389</v>
      </c>
      <c r="AB257" s="58" t="s">
        <v>4389</v>
      </c>
      <c r="AC257" s="58" t="s">
        <v>4389</v>
      </c>
      <c r="AD257" s="58" t="s">
        <v>4389</v>
      </c>
      <c r="AE257" s="58" t="s">
        <v>4389</v>
      </c>
      <c r="AF257" s="58" t="s">
        <v>4389</v>
      </c>
    </row>
    <row r="258" spans="1:32" x14ac:dyDescent="0.2">
      <c r="A258" s="63" t="s">
        <v>16</v>
      </c>
      <c r="B258" s="3" t="s">
        <v>1259</v>
      </c>
      <c r="C258" s="58">
        <v>0</v>
      </c>
      <c r="D258" s="58">
        <v>36</v>
      </c>
      <c r="E258" s="58">
        <v>0.75</v>
      </c>
      <c r="F258" s="58">
        <v>6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 t="s">
        <v>4002</v>
      </c>
      <c r="M258" s="58">
        <v>0</v>
      </c>
      <c r="N258" s="58" t="s">
        <v>3107</v>
      </c>
      <c r="O258" s="58">
        <v>4</v>
      </c>
      <c r="P258" s="58" t="s">
        <v>4002</v>
      </c>
      <c r="Q258" s="58" t="s">
        <v>4002</v>
      </c>
      <c r="R258" s="58">
        <v>0</v>
      </c>
      <c r="S258" s="58">
        <v>1</v>
      </c>
      <c r="T258" s="58" t="s">
        <v>4002</v>
      </c>
      <c r="U258" s="58" t="s">
        <v>4002</v>
      </c>
      <c r="V258" s="58" t="s">
        <v>4389</v>
      </c>
      <c r="W258" s="58" t="s">
        <v>4389</v>
      </c>
      <c r="X258" s="58" t="s">
        <v>4389</v>
      </c>
      <c r="Y258" s="58" t="s">
        <v>4389</v>
      </c>
      <c r="Z258" s="58" t="s">
        <v>4389</v>
      </c>
      <c r="AA258" s="58" t="s">
        <v>4389</v>
      </c>
      <c r="AB258" s="58" t="s">
        <v>4389</v>
      </c>
      <c r="AC258" s="58" t="s">
        <v>4389</v>
      </c>
      <c r="AD258" s="58" t="s">
        <v>4389</v>
      </c>
      <c r="AE258" s="58" t="s">
        <v>4389</v>
      </c>
      <c r="AF258" s="58" t="s">
        <v>4389</v>
      </c>
    </row>
    <row r="259" spans="1:32" x14ac:dyDescent="0.2">
      <c r="A259" s="64" t="s">
        <v>5045</v>
      </c>
      <c r="B259" s="65" t="s">
        <v>5046</v>
      </c>
      <c r="C259" s="58">
        <v>0</v>
      </c>
      <c r="D259" s="58">
        <v>39</v>
      </c>
      <c r="E259" s="58">
        <v>0.75</v>
      </c>
      <c r="F259" s="58">
        <v>6</v>
      </c>
      <c r="G259" s="58">
        <v>0</v>
      </c>
      <c r="H259" s="58">
        <v>0</v>
      </c>
      <c r="I259" s="58">
        <v>0</v>
      </c>
      <c r="J259" s="58">
        <v>0</v>
      </c>
      <c r="K259" s="58">
        <v>0</v>
      </c>
      <c r="L259" s="58" t="s">
        <v>4002</v>
      </c>
      <c r="M259" s="58">
        <v>0</v>
      </c>
      <c r="N259" s="58" t="s">
        <v>3107</v>
      </c>
      <c r="O259" s="58">
        <v>4</v>
      </c>
      <c r="P259" s="58" t="s">
        <v>4002</v>
      </c>
      <c r="Q259" s="58" t="s">
        <v>4002</v>
      </c>
      <c r="R259" s="58">
        <v>0</v>
      </c>
      <c r="S259" s="58">
        <v>1</v>
      </c>
      <c r="T259" s="58" t="s">
        <v>4002</v>
      </c>
      <c r="U259" s="58" t="s">
        <v>4002</v>
      </c>
      <c r="V259" s="58" t="s">
        <v>4389</v>
      </c>
      <c r="W259" s="58" t="s">
        <v>4389</v>
      </c>
      <c r="X259" s="58" t="s">
        <v>4389</v>
      </c>
      <c r="Y259" s="58" t="s">
        <v>4389</v>
      </c>
      <c r="Z259" s="58" t="s">
        <v>4389</v>
      </c>
      <c r="AA259" s="58" t="s">
        <v>4389</v>
      </c>
      <c r="AB259" s="58" t="s">
        <v>4389</v>
      </c>
      <c r="AC259" s="58" t="s">
        <v>4389</v>
      </c>
      <c r="AD259" s="58" t="s">
        <v>4389</v>
      </c>
      <c r="AE259" s="58" t="s">
        <v>4389</v>
      </c>
      <c r="AF259" s="58" t="s">
        <v>4389</v>
      </c>
    </row>
    <row r="260" spans="1:32" x14ac:dyDescent="0.2">
      <c r="A260" s="63" t="s">
        <v>17</v>
      </c>
      <c r="B260" s="3" t="s">
        <v>1260</v>
      </c>
      <c r="C260" s="58">
        <v>0</v>
      </c>
      <c r="D260" s="58">
        <v>42</v>
      </c>
      <c r="E260" s="58">
        <v>0.75</v>
      </c>
      <c r="F260" s="58">
        <v>6</v>
      </c>
      <c r="G260" s="58">
        <v>0</v>
      </c>
      <c r="H260" s="58">
        <v>0</v>
      </c>
      <c r="I260" s="58">
        <v>0</v>
      </c>
      <c r="J260" s="58">
        <v>0</v>
      </c>
      <c r="K260" s="58">
        <v>0</v>
      </c>
      <c r="L260" s="58" t="s">
        <v>4002</v>
      </c>
      <c r="M260" s="58">
        <v>0</v>
      </c>
      <c r="N260" s="58" t="s">
        <v>3107</v>
      </c>
      <c r="O260" s="58">
        <v>4</v>
      </c>
      <c r="P260" s="58" t="s">
        <v>4002</v>
      </c>
      <c r="Q260" s="58" t="s">
        <v>4002</v>
      </c>
      <c r="R260" s="58">
        <v>0</v>
      </c>
      <c r="S260" s="58">
        <v>1</v>
      </c>
      <c r="T260" s="58" t="s">
        <v>4002</v>
      </c>
      <c r="U260" s="58" t="s">
        <v>4002</v>
      </c>
      <c r="V260" s="58" t="s">
        <v>4389</v>
      </c>
      <c r="W260" s="58" t="s">
        <v>4389</v>
      </c>
      <c r="X260" s="58" t="s">
        <v>4389</v>
      </c>
      <c r="Y260" s="58" t="s">
        <v>4389</v>
      </c>
      <c r="Z260" s="58" t="s">
        <v>4389</v>
      </c>
      <c r="AA260" s="58" t="s">
        <v>4389</v>
      </c>
      <c r="AB260" s="58" t="s">
        <v>4389</v>
      </c>
      <c r="AC260" s="58" t="s">
        <v>4389</v>
      </c>
      <c r="AD260" s="58" t="s">
        <v>4389</v>
      </c>
      <c r="AE260" s="58" t="s">
        <v>4389</v>
      </c>
      <c r="AF260" s="58" t="s">
        <v>4389</v>
      </c>
    </row>
    <row r="261" spans="1:32" x14ac:dyDescent="0.2">
      <c r="A261" s="63" t="s">
        <v>18</v>
      </c>
      <c r="B261" s="3" t="s">
        <v>1261</v>
      </c>
      <c r="C261" s="58">
        <v>0</v>
      </c>
      <c r="D261" s="58">
        <v>96</v>
      </c>
      <c r="E261" s="58">
        <v>0.75</v>
      </c>
      <c r="F261" s="58">
        <v>6</v>
      </c>
      <c r="G261" s="58">
        <v>0</v>
      </c>
      <c r="H261" s="58">
        <v>0</v>
      </c>
      <c r="I261" s="58">
        <v>0</v>
      </c>
      <c r="J261" s="58">
        <v>0</v>
      </c>
      <c r="K261" s="58">
        <v>0</v>
      </c>
      <c r="L261" s="58" t="s">
        <v>4002</v>
      </c>
      <c r="M261" s="58">
        <v>0</v>
      </c>
      <c r="N261" s="58" t="s">
        <v>3107</v>
      </c>
      <c r="O261" s="58">
        <v>5</v>
      </c>
      <c r="P261" s="58" t="s">
        <v>4002</v>
      </c>
      <c r="Q261" s="58" t="s">
        <v>4002</v>
      </c>
      <c r="R261" s="58">
        <v>0</v>
      </c>
      <c r="S261" s="58">
        <v>1</v>
      </c>
      <c r="T261" s="58" t="s">
        <v>4002</v>
      </c>
      <c r="U261" s="58" t="s">
        <v>4002</v>
      </c>
      <c r="V261" s="58" t="s">
        <v>4389</v>
      </c>
      <c r="W261" s="58" t="s">
        <v>4389</v>
      </c>
      <c r="X261" s="58" t="s">
        <v>4389</v>
      </c>
      <c r="Y261" s="58" t="s">
        <v>4389</v>
      </c>
      <c r="Z261" s="58" t="s">
        <v>4389</v>
      </c>
      <c r="AA261" s="58" t="s">
        <v>4389</v>
      </c>
      <c r="AB261" s="58" t="s">
        <v>4389</v>
      </c>
      <c r="AC261" s="58" t="s">
        <v>4389</v>
      </c>
      <c r="AD261" s="58" t="s">
        <v>4389</v>
      </c>
      <c r="AE261" s="58" t="s">
        <v>4389</v>
      </c>
      <c r="AF261" s="58" t="s">
        <v>4389</v>
      </c>
    </row>
    <row r="262" spans="1:32" x14ac:dyDescent="0.2">
      <c r="A262" s="63" t="s">
        <v>3118</v>
      </c>
      <c r="B262" s="3" t="s">
        <v>3119</v>
      </c>
      <c r="C262" s="58">
        <v>0</v>
      </c>
      <c r="D262" s="58">
        <v>3</v>
      </c>
      <c r="E262" s="58">
        <v>2</v>
      </c>
      <c r="F262" s="58">
        <v>2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 t="s">
        <v>4002</v>
      </c>
      <c r="M262" s="58">
        <v>0</v>
      </c>
      <c r="N262" s="58" t="s">
        <v>1517</v>
      </c>
      <c r="O262" s="58">
        <v>5</v>
      </c>
      <c r="P262" s="58" t="s">
        <v>4002</v>
      </c>
      <c r="Q262" s="58" t="s">
        <v>4002</v>
      </c>
      <c r="R262" s="58">
        <v>0</v>
      </c>
      <c r="S262" s="58">
        <v>0</v>
      </c>
      <c r="T262" s="58" t="s">
        <v>4002</v>
      </c>
      <c r="U262" s="58" t="s">
        <v>4002</v>
      </c>
      <c r="V262" s="58" t="s">
        <v>4389</v>
      </c>
      <c r="W262" s="58" t="s">
        <v>4389</v>
      </c>
      <c r="X262" s="58" t="s">
        <v>4389</v>
      </c>
      <c r="Y262" s="58" t="s">
        <v>4389</v>
      </c>
      <c r="Z262" s="58" t="s">
        <v>4389</v>
      </c>
      <c r="AA262" s="58" t="s">
        <v>4389</v>
      </c>
      <c r="AB262" s="58" t="s">
        <v>4389</v>
      </c>
      <c r="AC262" s="58" t="s">
        <v>4389</v>
      </c>
      <c r="AD262" s="58" t="s">
        <v>4389</v>
      </c>
      <c r="AE262" s="58" t="s">
        <v>4389</v>
      </c>
      <c r="AF262" s="58" t="s">
        <v>4389</v>
      </c>
    </row>
    <row r="263" spans="1:32" x14ac:dyDescent="0.2">
      <c r="A263" s="63" t="s">
        <v>3367</v>
      </c>
      <c r="B263" s="3" t="s">
        <v>3368</v>
      </c>
      <c r="C263" s="58">
        <v>0</v>
      </c>
      <c r="D263" s="58">
        <v>0</v>
      </c>
      <c r="E263" s="58">
        <v>0</v>
      </c>
      <c r="F263" s="58">
        <v>0</v>
      </c>
      <c r="G263" s="58">
        <v>0</v>
      </c>
      <c r="H263" s="58">
        <v>0</v>
      </c>
      <c r="I263" s="58">
        <v>0</v>
      </c>
      <c r="J263" s="58">
        <v>0</v>
      </c>
      <c r="K263" s="58">
        <v>0</v>
      </c>
      <c r="L263" s="58" t="s">
        <v>4002</v>
      </c>
      <c r="M263" s="58">
        <v>0</v>
      </c>
      <c r="N263" s="58" t="s">
        <v>3148</v>
      </c>
      <c r="O263" s="58">
        <v>0.5</v>
      </c>
      <c r="P263" s="58" t="s">
        <v>4002</v>
      </c>
      <c r="Q263" s="58" t="s">
        <v>4002</v>
      </c>
      <c r="R263" s="58">
        <v>0</v>
      </c>
      <c r="S263" s="58">
        <v>0</v>
      </c>
      <c r="T263" s="58" t="s">
        <v>4002</v>
      </c>
      <c r="U263" s="58" t="s">
        <v>4002</v>
      </c>
      <c r="V263" s="58" t="s">
        <v>4389</v>
      </c>
      <c r="W263" s="58" t="s">
        <v>4389</v>
      </c>
      <c r="X263" s="58" t="s">
        <v>4389</v>
      </c>
      <c r="Y263" s="58" t="s">
        <v>4389</v>
      </c>
      <c r="Z263" s="58" t="s">
        <v>4389</v>
      </c>
      <c r="AA263" s="58" t="s">
        <v>4389</v>
      </c>
      <c r="AB263" s="58" t="s">
        <v>4389</v>
      </c>
      <c r="AC263" s="58" t="s">
        <v>4389</v>
      </c>
      <c r="AD263" s="58" t="s">
        <v>4389</v>
      </c>
      <c r="AE263" s="58" t="s">
        <v>4389</v>
      </c>
      <c r="AF263" s="58" t="s">
        <v>4389</v>
      </c>
    </row>
    <row r="264" spans="1:32" x14ac:dyDescent="0.2">
      <c r="A264" s="64" t="s">
        <v>5047</v>
      </c>
      <c r="B264" s="65" t="s">
        <v>5048</v>
      </c>
      <c r="C264" s="58">
        <v>0</v>
      </c>
      <c r="D264" s="58">
        <v>0</v>
      </c>
      <c r="E264" s="58">
        <v>0</v>
      </c>
      <c r="F264" s="58">
        <v>0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 t="s">
        <v>4002</v>
      </c>
      <c r="M264" s="58">
        <v>0</v>
      </c>
      <c r="N264" s="58" t="s">
        <v>3148</v>
      </c>
      <c r="O264" s="58">
        <v>0.5</v>
      </c>
      <c r="P264" s="58" t="s">
        <v>4002</v>
      </c>
      <c r="Q264" s="58" t="s">
        <v>4002</v>
      </c>
      <c r="R264" s="58">
        <v>0</v>
      </c>
      <c r="S264" s="58">
        <v>0</v>
      </c>
      <c r="T264" s="58" t="s">
        <v>4002</v>
      </c>
      <c r="U264" s="58" t="s">
        <v>4002</v>
      </c>
      <c r="V264" s="58" t="s">
        <v>4389</v>
      </c>
      <c r="W264" s="58" t="s">
        <v>4389</v>
      </c>
      <c r="X264" s="58" t="s">
        <v>4389</v>
      </c>
      <c r="Y264" s="58" t="s">
        <v>4389</v>
      </c>
      <c r="Z264" s="58" t="s">
        <v>4389</v>
      </c>
      <c r="AA264" s="58" t="s">
        <v>4389</v>
      </c>
      <c r="AB264" s="58" t="s">
        <v>4389</v>
      </c>
      <c r="AC264" s="58" t="s">
        <v>4389</v>
      </c>
      <c r="AD264" s="58" t="s">
        <v>4389</v>
      </c>
      <c r="AE264" s="58" t="s">
        <v>4389</v>
      </c>
      <c r="AF264" s="58" t="s">
        <v>4389</v>
      </c>
    </row>
    <row r="265" spans="1:32" x14ac:dyDescent="0.2">
      <c r="A265" s="64" t="s">
        <v>5049</v>
      </c>
      <c r="B265" s="65" t="s">
        <v>5050</v>
      </c>
      <c r="C265" s="58">
        <v>0</v>
      </c>
      <c r="D265" s="58">
        <v>0</v>
      </c>
      <c r="E265" s="58">
        <v>0</v>
      </c>
      <c r="F265" s="58">
        <v>0</v>
      </c>
      <c r="G265" s="58">
        <v>0</v>
      </c>
      <c r="H265" s="58">
        <v>0</v>
      </c>
      <c r="I265" s="58">
        <v>0</v>
      </c>
      <c r="J265" s="58">
        <v>0</v>
      </c>
      <c r="K265" s="58">
        <v>0</v>
      </c>
      <c r="L265" s="58" t="s">
        <v>4002</v>
      </c>
      <c r="M265" s="58">
        <v>0</v>
      </c>
      <c r="N265" s="58" t="s">
        <v>3148</v>
      </c>
      <c r="O265" s="58">
        <v>0.5</v>
      </c>
      <c r="P265" s="58" t="s">
        <v>4002</v>
      </c>
      <c r="Q265" s="58" t="s">
        <v>4002</v>
      </c>
      <c r="R265" s="58">
        <v>0</v>
      </c>
      <c r="S265" s="58">
        <v>0</v>
      </c>
      <c r="T265" s="58" t="s">
        <v>4002</v>
      </c>
      <c r="U265" s="58" t="s">
        <v>4002</v>
      </c>
      <c r="V265" s="58" t="s">
        <v>4389</v>
      </c>
      <c r="W265" s="58" t="s">
        <v>4389</v>
      </c>
      <c r="X265" s="58" t="s">
        <v>4389</v>
      </c>
      <c r="Y265" s="58" t="s">
        <v>4389</v>
      </c>
      <c r="Z265" s="58" t="s">
        <v>4389</v>
      </c>
      <c r="AA265" s="58" t="s">
        <v>4389</v>
      </c>
      <c r="AB265" s="58" t="s">
        <v>4389</v>
      </c>
      <c r="AC265" s="58" t="s">
        <v>4389</v>
      </c>
      <c r="AD265" s="58" t="s">
        <v>4389</v>
      </c>
      <c r="AE265" s="58" t="s">
        <v>4389</v>
      </c>
      <c r="AF265" s="58" t="s">
        <v>4389</v>
      </c>
    </row>
    <row r="266" spans="1:32" x14ac:dyDescent="0.2">
      <c r="A266" s="64" t="s">
        <v>5051</v>
      </c>
      <c r="B266" s="65" t="s">
        <v>5052</v>
      </c>
      <c r="C266" s="58">
        <v>0</v>
      </c>
      <c r="D266" s="58">
        <v>0</v>
      </c>
      <c r="E266" s="58">
        <v>0</v>
      </c>
      <c r="F266" s="58">
        <v>0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 t="s">
        <v>4002</v>
      </c>
      <c r="M266" s="58">
        <v>0</v>
      </c>
      <c r="N266" s="58" t="s">
        <v>3148</v>
      </c>
      <c r="O266" s="58">
        <v>0.5</v>
      </c>
      <c r="P266" s="58" t="s">
        <v>4002</v>
      </c>
      <c r="Q266" s="58" t="s">
        <v>4002</v>
      </c>
      <c r="R266" s="58">
        <v>0</v>
      </c>
      <c r="S266" s="58">
        <v>0</v>
      </c>
      <c r="T266" s="58" t="s">
        <v>4002</v>
      </c>
      <c r="U266" s="58" t="s">
        <v>4002</v>
      </c>
      <c r="V266" s="58" t="s">
        <v>4389</v>
      </c>
      <c r="W266" s="58" t="s">
        <v>4389</v>
      </c>
      <c r="X266" s="58" t="s">
        <v>4389</v>
      </c>
      <c r="Y266" s="58" t="s">
        <v>4389</v>
      </c>
      <c r="Z266" s="58" t="s">
        <v>4389</v>
      </c>
      <c r="AA266" s="58" t="s">
        <v>4389</v>
      </c>
      <c r="AB266" s="58" t="s">
        <v>4389</v>
      </c>
      <c r="AC266" s="58" t="s">
        <v>4389</v>
      </c>
      <c r="AD266" s="58" t="s">
        <v>4389</v>
      </c>
      <c r="AE266" s="58" t="s">
        <v>4389</v>
      </c>
      <c r="AF266" s="58" t="s">
        <v>4389</v>
      </c>
    </row>
    <row r="267" spans="1:32" x14ac:dyDescent="0.2">
      <c r="A267" s="63" t="s">
        <v>961</v>
      </c>
      <c r="B267" s="3" t="s">
        <v>3297</v>
      </c>
      <c r="C267" s="58">
        <v>0</v>
      </c>
      <c r="D267" s="58">
        <v>0</v>
      </c>
      <c r="E267" s="58">
        <v>0</v>
      </c>
      <c r="F267" s="58">
        <v>0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 t="s">
        <v>4002</v>
      </c>
      <c r="M267" s="58">
        <v>0</v>
      </c>
      <c r="N267" s="58" t="s">
        <v>3148</v>
      </c>
      <c r="O267" s="58">
        <v>0.5</v>
      </c>
      <c r="P267" s="58" t="s">
        <v>4002</v>
      </c>
      <c r="Q267" s="58" t="s">
        <v>4002</v>
      </c>
      <c r="R267" s="58">
        <v>0</v>
      </c>
      <c r="S267" s="58">
        <v>0</v>
      </c>
      <c r="T267" s="58" t="s">
        <v>4002</v>
      </c>
      <c r="U267" s="58" t="s">
        <v>4002</v>
      </c>
      <c r="V267" s="58" t="s">
        <v>4389</v>
      </c>
      <c r="W267" s="58" t="s">
        <v>4389</v>
      </c>
      <c r="X267" s="58" t="s">
        <v>4389</v>
      </c>
      <c r="Y267" s="58" t="s">
        <v>4389</v>
      </c>
      <c r="Z267" s="58" t="s">
        <v>4389</v>
      </c>
      <c r="AA267" s="58" t="s">
        <v>4389</v>
      </c>
      <c r="AB267" s="58" t="s">
        <v>4389</v>
      </c>
      <c r="AC267" s="58" t="s">
        <v>4389</v>
      </c>
      <c r="AD267" s="58" t="s">
        <v>4389</v>
      </c>
      <c r="AE267" s="58" t="s">
        <v>4389</v>
      </c>
      <c r="AF267" s="58" t="s">
        <v>4389</v>
      </c>
    </row>
    <row r="268" spans="1:32" x14ac:dyDescent="0.2">
      <c r="A268" s="63" t="s">
        <v>962</v>
      </c>
      <c r="B268" s="3" t="s">
        <v>963</v>
      </c>
      <c r="C268" s="58">
        <v>0</v>
      </c>
      <c r="D268" s="58">
        <v>0</v>
      </c>
      <c r="E268" s="58">
        <v>0</v>
      </c>
      <c r="F268" s="58">
        <v>0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 t="s">
        <v>4002</v>
      </c>
      <c r="M268" s="58">
        <v>0</v>
      </c>
      <c r="N268" s="58" t="s">
        <v>3148</v>
      </c>
      <c r="O268" s="58">
        <v>0.5</v>
      </c>
      <c r="P268" s="58" t="s">
        <v>4002</v>
      </c>
      <c r="Q268" s="58" t="s">
        <v>4002</v>
      </c>
      <c r="R268" s="58">
        <v>0</v>
      </c>
      <c r="S268" s="58">
        <v>0</v>
      </c>
      <c r="T268" s="58" t="s">
        <v>4002</v>
      </c>
      <c r="U268" s="58" t="s">
        <v>4002</v>
      </c>
      <c r="V268" s="58" t="s">
        <v>4389</v>
      </c>
      <c r="W268" s="58" t="s">
        <v>4389</v>
      </c>
      <c r="X268" s="58" t="s">
        <v>4389</v>
      </c>
      <c r="Y268" s="58" t="s">
        <v>4389</v>
      </c>
      <c r="Z268" s="58" t="s">
        <v>4389</v>
      </c>
      <c r="AA268" s="58" t="s">
        <v>4389</v>
      </c>
      <c r="AB268" s="58" t="s">
        <v>4389</v>
      </c>
      <c r="AC268" s="58" t="s">
        <v>4389</v>
      </c>
      <c r="AD268" s="58" t="s">
        <v>4389</v>
      </c>
      <c r="AE268" s="58" t="s">
        <v>4389</v>
      </c>
      <c r="AF268" s="58" t="s">
        <v>4389</v>
      </c>
    </row>
    <row r="269" spans="1:32" x14ac:dyDescent="0.2">
      <c r="A269" s="63" t="s">
        <v>3219</v>
      </c>
      <c r="B269" s="3" t="s">
        <v>3220</v>
      </c>
      <c r="C269" s="58">
        <v>0</v>
      </c>
      <c r="D269" s="58">
        <v>0</v>
      </c>
      <c r="E269" s="58">
        <v>0</v>
      </c>
      <c r="F269" s="58">
        <v>0</v>
      </c>
      <c r="G269" s="58">
        <v>0</v>
      </c>
      <c r="H269" s="58">
        <v>0</v>
      </c>
      <c r="I269" s="58">
        <v>0</v>
      </c>
      <c r="J269" s="58">
        <v>0</v>
      </c>
      <c r="K269" s="58">
        <v>0</v>
      </c>
      <c r="L269" s="58" t="s">
        <v>4002</v>
      </c>
      <c r="M269" s="58">
        <v>0</v>
      </c>
      <c r="N269" s="58" t="s">
        <v>3148</v>
      </c>
      <c r="O269" s="58">
        <v>0.5</v>
      </c>
      <c r="P269" s="58" t="s">
        <v>4002</v>
      </c>
      <c r="Q269" s="58" t="s">
        <v>4002</v>
      </c>
      <c r="R269" s="58">
        <v>0</v>
      </c>
      <c r="S269" s="58">
        <v>0</v>
      </c>
      <c r="T269" s="58" t="s">
        <v>4002</v>
      </c>
      <c r="U269" s="58" t="s">
        <v>4002</v>
      </c>
      <c r="V269" s="58" t="s">
        <v>4389</v>
      </c>
      <c r="W269" s="58" t="s">
        <v>4389</v>
      </c>
      <c r="X269" s="58" t="s">
        <v>4389</v>
      </c>
      <c r="Y269" s="58" t="s">
        <v>4389</v>
      </c>
      <c r="Z269" s="58" t="s">
        <v>4389</v>
      </c>
      <c r="AA269" s="58" t="s">
        <v>4389</v>
      </c>
      <c r="AB269" s="58" t="s">
        <v>4389</v>
      </c>
      <c r="AC269" s="58" t="s">
        <v>4389</v>
      </c>
      <c r="AD269" s="58" t="s">
        <v>4389</v>
      </c>
      <c r="AE269" s="58" t="s">
        <v>4389</v>
      </c>
      <c r="AF269" s="58" t="s">
        <v>4389</v>
      </c>
    </row>
    <row r="270" spans="1:32" x14ac:dyDescent="0.2">
      <c r="A270" s="64" t="s">
        <v>5053</v>
      </c>
      <c r="B270" s="65" t="s">
        <v>5054</v>
      </c>
      <c r="C270" s="58">
        <v>0</v>
      </c>
      <c r="D270" s="58">
        <v>0</v>
      </c>
      <c r="E270" s="58">
        <v>0</v>
      </c>
      <c r="F270" s="58">
        <v>0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 t="s">
        <v>4002</v>
      </c>
      <c r="M270" s="58">
        <v>0</v>
      </c>
      <c r="N270" s="58" t="s">
        <v>3148</v>
      </c>
      <c r="O270" s="58">
        <v>0.5</v>
      </c>
      <c r="P270" s="58" t="s">
        <v>4002</v>
      </c>
      <c r="Q270" s="58" t="s">
        <v>4002</v>
      </c>
      <c r="R270" s="58">
        <v>0</v>
      </c>
      <c r="S270" s="58">
        <v>0</v>
      </c>
      <c r="T270" s="58" t="s">
        <v>4002</v>
      </c>
      <c r="U270" s="58" t="s">
        <v>4002</v>
      </c>
      <c r="V270" s="58" t="s">
        <v>4389</v>
      </c>
      <c r="W270" s="58" t="s">
        <v>4389</v>
      </c>
      <c r="X270" s="58" t="s">
        <v>4389</v>
      </c>
      <c r="Y270" s="58" t="s">
        <v>4389</v>
      </c>
      <c r="Z270" s="58" t="s">
        <v>4389</v>
      </c>
      <c r="AA270" s="58" t="s">
        <v>4389</v>
      </c>
      <c r="AB270" s="58" t="s">
        <v>4389</v>
      </c>
      <c r="AC270" s="58" t="s">
        <v>4389</v>
      </c>
      <c r="AD270" s="58" t="s">
        <v>4389</v>
      </c>
      <c r="AE270" s="58" t="s">
        <v>4389</v>
      </c>
      <c r="AF270" s="58" t="s">
        <v>4389</v>
      </c>
    </row>
    <row r="271" spans="1:32" x14ac:dyDescent="0.2">
      <c r="A271" s="64" t="s">
        <v>5055</v>
      </c>
      <c r="B271" s="65" t="s">
        <v>5056</v>
      </c>
      <c r="C271" s="58">
        <v>0</v>
      </c>
      <c r="D271" s="58">
        <v>0</v>
      </c>
      <c r="E271" s="58">
        <v>0</v>
      </c>
      <c r="F271" s="58">
        <v>0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 t="s">
        <v>4002</v>
      </c>
      <c r="M271" s="58">
        <v>0</v>
      </c>
      <c r="N271" s="58" t="s">
        <v>3148</v>
      </c>
      <c r="O271" s="58">
        <v>0.5</v>
      </c>
      <c r="P271" s="58" t="s">
        <v>4002</v>
      </c>
      <c r="Q271" s="58" t="s">
        <v>4002</v>
      </c>
      <c r="R271" s="58">
        <v>0</v>
      </c>
      <c r="S271" s="58">
        <v>0</v>
      </c>
      <c r="T271" s="58" t="s">
        <v>4002</v>
      </c>
      <c r="U271" s="58" t="s">
        <v>4002</v>
      </c>
      <c r="V271" s="58" t="s">
        <v>4389</v>
      </c>
      <c r="W271" s="58" t="s">
        <v>4389</v>
      </c>
      <c r="X271" s="58" t="s">
        <v>4389</v>
      </c>
      <c r="Y271" s="58" t="s">
        <v>4389</v>
      </c>
      <c r="Z271" s="58" t="s">
        <v>4389</v>
      </c>
      <c r="AA271" s="58" t="s">
        <v>4389</v>
      </c>
      <c r="AB271" s="58" t="s">
        <v>4389</v>
      </c>
      <c r="AC271" s="58" t="s">
        <v>4389</v>
      </c>
      <c r="AD271" s="58" t="s">
        <v>4389</v>
      </c>
      <c r="AE271" s="58" t="s">
        <v>4389</v>
      </c>
      <c r="AF271" s="58" t="s">
        <v>4389</v>
      </c>
    </row>
    <row r="272" spans="1:32" x14ac:dyDescent="0.2">
      <c r="A272" s="63" t="s">
        <v>1323</v>
      </c>
      <c r="B272" s="3" t="s">
        <v>3150</v>
      </c>
      <c r="C272" s="58">
        <v>0</v>
      </c>
      <c r="D272" s="58">
        <v>0</v>
      </c>
      <c r="E272" s="58">
        <v>0</v>
      </c>
      <c r="F272" s="58">
        <v>0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 t="s">
        <v>4002</v>
      </c>
      <c r="M272" s="58">
        <v>0</v>
      </c>
      <c r="N272" s="58" t="s">
        <v>3148</v>
      </c>
      <c r="O272" s="58">
        <v>0.5</v>
      </c>
      <c r="P272" s="58" t="s">
        <v>4002</v>
      </c>
      <c r="Q272" s="58" t="s">
        <v>4002</v>
      </c>
      <c r="R272" s="58">
        <v>0</v>
      </c>
      <c r="S272" s="58">
        <v>0</v>
      </c>
      <c r="T272" s="58" t="s">
        <v>4002</v>
      </c>
      <c r="U272" s="58" t="s">
        <v>4002</v>
      </c>
      <c r="V272" s="58" t="s">
        <v>4389</v>
      </c>
      <c r="W272" s="58" t="s">
        <v>4389</v>
      </c>
      <c r="X272" s="58" t="s">
        <v>4389</v>
      </c>
      <c r="Y272" s="58" t="s">
        <v>4389</v>
      </c>
      <c r="Z272" s="58" t="s">
        <v>4389</v>
      </c>
      <c r="AA272" s="58" t="s">
        <v>4389</v>
      </c>
      <c r="AB272" s="58" t="s">
        <v>4389</v>
      </c>
      <c r="AC272" s="58" t="s">
        <v>4389</v>
      </c>
      <c r="AD272" s="58" t="s">
        <v>4389</v>
      </c>
      <c r="AE272" s="58" t="s">
        <v>4389</v>
      </c>
      <c r="AF272" s="58" t="s">
        <v>4389</v>
      </c>
    </row>
    <row r="273" spans="1:32" x14ac:dyDescent="0.2">
      <c r="A273" s="63" t="s">
        <v>966</v>
      </c>
      <c r="B273" s="3" t="s">
        <v>3151</v>
      </c>
      <c r="C273" s="58">
        <v>0</v>
      </c>
      <c r="D273" s="58">
        <v>0</v>
      </c>
      <c r="E273" s="58">
        <v>0</v>
      </c>
      <c r="F273" s="58">
        <v>0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 t="s">
        <v>4002</v>
      </c>
      <c r="M273" s="58">
        <v>0</v>
      </c>
      <c r="N273" s="58" t="s">
        <v>3148</v>
      </c>
      <c r="O273" s="58">
        <v>0.5</v>
      </c>
      <c r="P273" s="58" t="s">
        <v>4002</v>
      </c>
      <c r="Q273" s="58" t="s">
        <v>4002</v>
      </c>
      <c r="R273" s="58">
        <v>0</v>
      </c>
      <c r="S273" s="58">
        <v>0</v>
      </c>
      <c r="T273" s="58" t="s">
        <v>4002</v>
      </c>
      <c r="U273" s="58" t="s">
        <v>4002</v>
      </c>
      <c r="V273" s="58" t="s">
        <v>4389</v>
      </c>
      <c r="W273" s="58" t="s">
        <v>4389</v>
      </c>
      <c r="X273" s="58" t="s">
        <v>4389</v>
      </c>
      <c r="Y273" s="58" t="s">
        <v>4389</v>
      </c>
      <c r="Z273" s="58" t="s">
        <v>4389</v>
      </c>
      <c r="AA273" s="58" t="s">
        <v>4389</v>
      </c>
      <c r="AB273" s="58" t="s">
        <v>4389</v>
      </c>
      <c r="AC273" s="58" t="s">
        <v>4389</v>
      </c>
      <c r="AD273" s="58" t="s">
        <v>4389</v>
      </c>
      <c r="AE273" s="58" t="s">
        <v>4389</v>
      </c>
      <c r="AF273" s="58" t="s">
        <v>4389</v>
      </c>
    </row>
    <row r="274" spans="1:32" x14ac:dyDescent="0.2">
      <c r="A274" s="63" t="s">
        <v>967</v>
      </c>
      <c r="B274" s="3" t="s">
        <v>3152</v>
      </c>
      <c r="C274" s="58">
        <v>0</v>
      </c>
      <c r="D274" s="58">
        <v>0</v>
      </c>
      <c r="E274" s="58">
        <v>0</v>
      </c>
      <c r="F274" s="58">
        <v>0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 t="s">
        <v>4002</v>
      </c>
      <c r="M274" s="58">
        <v>0</v>
      </c>
      <c r="N274" s="58" t="s">
        <v>3148</v>
      </c>
      <c r="O274" s="58">
        <v>0.5</v>
      </c>
      <c r="P274" s="58" t="s">
        <v>4002</v>
      </c>
      <c r="Q274" s="58" t="s">
        <v>4002</v>
      </c>
      <c r="R274" s="58">
        <v>0</v>
      </c>
      <c r="S274" s="58">
        <v>0</v>
      </c>
      <c r="T274" s="58" t="s">
        <v>4002</v>
      </c>
      <c r="U274" s="58" t="s">
        <v>4002</v>
      </c>
      <c r="V274" s="58" t="s">
        <v>4389</v>
      </c>
      <c r="W274" s="58" t="s">
        <v>4389</v>
      </c>
      <c r="X274" s="58" t="s">
        <v>4389</v>
      </c>
      <c r="Y274" s="58" t="s">
        <v>4389</v>
      </c>
      <c r="Z274" s="58" t="s">
        <v>4389</v>
      </c>
      <c r="AA274" s="58" t="s">
        <v>4389</v>
      </c>
      <c r="AB274" s="58" t="s">
        <v>4389</v>
      </c>
      <c r="AC274" s="58" t="s">
        <v>4389</v>
      </c>
      <c r="AD274" s="58" t="s">
        <v>4389</v>
      </c>
      <c r="AE274" s="58" t="s">
        <v>4389</v>
      </c>
      <c r="AF274" s="58" t="s">
        <v>4389</v>
      </c>
    </row>
    <row r="275" spans="1:32" x14ac:dyDescent="0.2">
      <c r="A275" s="63" t="s">
        <v>4390</v>
      </c>
      <c r="B275" s="3" t="s">
        <v>4391</v>
      </c>
      <c r="C275" s="58">
        <v>0</v>
      </c>
      <c r="D275" s="58">
        <v>0</v>
      </c>
      <c r="E275" s="58">
        <v>0</v>
      </c>
      <c r="F275" s="58">
        <v>0</v>
      </c>
      <c r="G275" s="58">
        <v>0</v>
      </c>
      <c r="H275" s="58">
        <v>0</v>
      </c>
      <c r="I275" s="58">
        <v>0</v>
      </c>
      <c r="J275" s="58">
        <v>0</v>
      </c>
      <c r="K275" s="58">
        <v>0</v>
      </c>
      <c r="L275" s="58" t="s">
        <v>4002</v>
      </c>
      <c r="M275" s="58">
        <v>0</v>
      </c>
      <c r="N275" s="58" t="s">
        <v>3148</v>
      </c>
      <c r="O275" s="58">
        <v>0.5</v>
      </c>
      <c r="P275" s="58" t="s">
        <v>4002</v>
      </c>
      <c r="Q275" s="58" t="s">
        <v>4002</v>
      </c>
      <c r="R275" s="58">
        <v>0</v>
      </c>
      <c r="S275" s="58">
        <v>0</v>
      </c>
      <c r="T275" s="58" t="s">
        <v>4002</v>
      </c>
      <c r="U275" s="58" t="s">
        <v>4002</v>
      </c>
      <c r="V275" s="58" t="s">
        <v>4389</v>
      </c>
      <c r="W275" s="58" t="s">
        <v>4389</v>
      </c>
      <c r="X275" s="58" t="s">
        <v>4389</v>
      </c>
      <c r="Y275" s="58" t="s">
        <v>4389</v>
      </c>
      <c r="Z275" s="58" t="s">
        <v>4389</v>
      </c>
      <c r="AA275" s="58" t="s">
        <v>4389</v>
      </c>
      <c r="AB275" s="58" t="s">
        <v>4389</v>
      </c>
      <c r="AC275" s="58" t="s">
        <v>4389</v>
      </c>
      <c r="AD275" s="58" t="s">
        <v>4389</v>
      </c>
      <c r="AE275" s="58" t="s">
        <v>4389</v>
      </c>
      <c r="AF275" s="58" t="s">
        <v>4389</v>
      </c>
    </row>
    <row r="276" spans="1:32" x14ac:dyDescent="0.2">
      <c r="A276" s="63" t="s">
        <v>964</v>
      </c>
      <c r="B276" s="3" t="s">
        <v>3153</v>
      </c>
      <c r="C276" s="58">
        <v>0</v>
      </c>
      <c r="D276" s="58">
        <v>0</v>
      </c>
      <c r="E276" s="58">
        <v>0</v>
      </c>
      <c r="F276" s="58">
        <v>0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 t="s">
        <v>4002</v>
      </c>
      <c r="M276" s="58">
        <v>0</v>
      </c>
      <c r="N276" s="58" t="s">
        <v>3148</v>
      </c>
      <c r="O276" s="58">
        <v>0.5</v>
      </c>
      <c r="P276" s="58" t="s">
        <v>4002</v>
      </c>
      <c r="Q276" s="58" t="s">
        <v>4002</v>
      </c>
      <c r="R276" s="58">
        <v>0</v>
      </c>
      <c r="S276" s="58">
        <v>0</v>
      </c>
      <c r="T276" s="58" t="s">
        <v>4002</v>
      </c>
      <c r="U276" s="58" t="s">
        <v>4002</v>
      </c>
      <c r="V276" s="58" t="s">
        <v>4389</v>
      </c>
      <c r="W276" s="58" t="s">
        <v>4389</v>
      </c>
      <c r="X276" s="58" t="s">
        <v>4389</v>
      </c>
      <c r="Y276" s="58" t="s">
        <v>4389</v>
      </c>
      <c r="Z276" s="58" t="s">
        <v>4389</v>
      </c>
      <c r="AA276" s="58" t="s">
        <v>4389</v>
      </c>
      <c r="AB276" s="58" t="s">
        <v>4389</v>
      </c>
      <c r="AC276" s="58" t="s">
        <v>4389</v>
      </c>
      <c r="AD276" s="58" t="s">
        <v>4389</v>
      </c>
      <c r="AE276" s="58" t="s">
        <v>4389</v>
      </c>
      <c r="AF276" s="58" t="s">
        <v>4389</v>
      </c>
    </row>
    <row r="277" spans="1:32" x14ac:dyDescent="0.2">
      <c r="A277" s="63" t="s">
        <v>965</v>
      </c>
      <c r="B277" s="3" t="s">
        <v>3154</v>
      </c>
      <c r="C277" s="58">
        <v>0</v>
      </c>
      <c r="D277" s="58">
        <v>0</v>
      </c>
      <c r="E277" s="58">
        <v>0</v>
      </c>
      <c r="F277" s="58">
        <v>0</v>
      </c>
      <c r="G277" s="58">
        <v>0</v>
      </c>
      <c r="H277" s="58">
        <v>0</v>
      </c>
      <c r="I277" s="58">
        <v>0</v>
      </c>
      <c r="J277" s="58">
        <v>0</v>
      </c>
      <c r="K277" s="58">
        <v>0</v>
      </c>
      <c r="L277" s="58" t="s">
        <v>4002</v>
      </c>
      <c r="M277" s="58">
        <v>0</v>
      </c>
      <c r="N277" s="58" t="s">
        <v>3148</v>
      </c>
      <c r="O277" s="58">
        <v>0.5</v>
      </c>
      <c r="P277" s="58" t="s">
        <v>4002</v>
      </c>
      <c r="Q277" s="58" t="s">
        <v>4002</v>
      </c>
      <c r="R277" s="58">
        <v>0</v>
      </c>
      <c r="S277" s="58">
        <v>0</v>
      </c>
      <c r="T277" s="58" t="s">
        <v>4002</v>
      </c>
      <c r="U277" s="58" t="s">
        <v>4002</v>
      </c>
      <c r="V277" s="58" t="s">
        <v>4389</v>
      </c>
      <c r="W277" s="58" t="s">
        <v>4389</v>
      </c>
      <c r="X277" s="58" t="s">
        <v>4389</v>
      </c>
      <c r="Y277" s="58" t="s">
        <v>4389</v>
      </c>
      <c r="Z277" s="58" t="s">
        <v>4389</v>
      </c>
      <c r="AA277" s="58" t="s">
        <v>4389</v>
      </c>
      <c r="AB277" s="58" t="s">
        <v>4389</v>
      </c>
      <c r="AC277" s="58" t="s">
        <v>4389</v>
      </c>
      <c r="AD277" s="58" t="s">
        <v>4389</v>
      </c>
      <c r="AE277" s="58" t="s">
        <v>4389</v>
      </c>
      <c r="AF277" s="58" t="s">
        <v>4389</v>
      </c>
    </row>
    <row r="278" spans="1:32" x14ac:dyDescent="0.2">
      <c r="A278" s="63" t="s">
        <v>968</v>
      </c>
      <c r="B278" s="3" t="s">
        <v>1324</v>
      </c>
      <c r="C278" s="58">
        <v>0</v>
      </c>
      <c r="D278" s="58">
        <v>0</v>
      </c>
      <c r="E278" s="58">
        <v>0</v>
      </c>
      <c r="F278" s="58">
        <v>0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 t="s">
        <v>4002</v>
      </c>
      <c r="M278" s="58">
        <v>0</v>
      </c>
      <c r="N278" s="58" t="s">
        <v>3148</v>
      </c>
      <c r="O278" s="58">
        <v>1</v>
      </c>
      <c r="P278" s="58" t="s">
        <v>4002</v>
      </c>
      <c r="Q278" s="58" t="s">
        <v>4002</v>
      </c>
      <c r="R278" s="58">
        <v>0</v>
      </c>
      <c r="S278" s="58">
        <v>0</v>
      </c>
      <c r="T278" s="58" t="s">
        <v>4002</v>
      </c>
      <c r="U278" s="58" t="s">
        <v>4002</v>
      </c>
      <c r="V278" s="58" t="s">
        <v>4389</v>
      </c>
      <c r="W278" s="58" t="s">
        <v>4389</v>
      </c>
      <c r="X278" s="58" t="s">
        <v>4389</v>
      </c>
      <c r="Y278" s="58" t="s">
        <v>4389</v>
      </c>
      <c r="Z278" s="58" t="s">
        <v>4389</v>
      </c>
      <c r="AA278" s="58" t="s">
        <v>4389</v>
      </c>
      <c r="AB278" s="58" t="s">
        <v>4389</v>
      </c>
      <c r="AC278" s="58" t="s">
        <v>4389</v>
      </c>
      <c r="AD278" s="58" t="s">
        <v>4389</v>
      </c>
      <c r="AE278" s="58" t="s">
        <v>4389</v>
      </c>
      <c r="AF278" s="58" t="s">
        <v>4389</v>
      </c>
    </row>
    <row r="279" spans="1:32" x14ac:dyDescent="0.2">
      <c r="A279" s="63" t="s">
        <v>1328</v>
      </c>
      <c r="B279" s="3" t="s">
        <v>1329</v>
      </c>
      <c r="C279" s="58">
        <v>0</v>
      </c>
      <c r="D279" s="58">
        <v>0</v>
      </c>
      <c r="E279" s="58">
        <v>0</v>
      </c>
      <c r="F279" s="58">
        <v>0</v>
      </c>
      <c r="G279" s="58">
        <v>0</v>
      </c>
      <c r="H279" s="58">
        <v>0</v>
      </c>
      <c r="I279" s="58">
        <v>0</v>
      </c>
      <c r="J279" s="58">
        <v>0</v>
      </c>
      <c r="K279" s="58">
        <v>0</v>
      </c>
      <c r="L279" s="58" t="s">
        <v>4002</v>
      </c>
      <c r="M279" s="58">
        <v>0</v>
      </c>
      <c r="N279" s="58" t="s">
        <v>3148</v>
      </c>
      <c r="O279" s="58">
        <v>2</v>
      </c>
      <c r="P279" s="58" t="s">
        <v>4002</v>
      </c>
      <c r="Q279" s="58" t="s">
        <v>4002</v>
      </c>
      <c r="R279" s="58">
        <v>0</v>
      </c>
      <c r="S279" s="58">
        <v>0</v>
      </c>
      <c r="T279" s="58" t="s">
        <v>4002</v>
      </c>
      <c r="U279" s="58" t="s">
        <v>4002</v>
      </c>
      <c r="V279" s="58" t="s">
        <v>4389</v>
      </c>
      <c r="W279" s="58" t="s">
        <v>4389</v>
      </c>
      <c r="X279" s="58" t="s">
        <v>4389</v>
      </c>
      <c r="Y279" s="58" t="s">
        <v>4389</v>
      </c>
      <c r="Z279" s="58" t="s">
        <v>4389</v>
      </c>
      <c r="AA279" s="58" t="s">
        <v>4389</v>
      </c>
      <c r="AB279" s="58" t="s">
        <v>4389</v>
      </c>
      <c r="AC279" s="58" t="s">
        <v>4389</v>
      </c>
      <c r="AD279" s="58" t="s">
        <v>4389</v>
      </c>
      <c r="AE279" s="58" t="s">
        <v>4389</v>
      </c>
      <c r="AF279" s="58" t="s">
        <v>4389</v>
      </c>
    </row>
    <row r="280" spans="1:32" x14ac:dyDescent="0.2">
      <c r="A280" s="63" t="s">
        <v>1330</v>
      </c>
      <c r="B280" s="3" t="s">
        <v>1331</v>
      </c>
      <c r="C280" s="58">
        <v>0</v>
      </c>
      <c r="D280" s="58">
        <v>0</v>
      </c>
      <c r="E280" s="58">
        <v>0</v>
      </c>
      <c r="F280" s="58">
        <v>0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 t="s">
        <v>4002</v>
      </c>
      <c r="M280" s="58">
        <v>0</v>
      </c>
      <c r="N280" s="58" t="s">
        <v>3148</v>
      </c>
      <c r="O280" s="58">
        <v>2</v>
      </c>
      <c r="P280" s="58" t="s">
        <v>4002</v>
      </c>
      <c r="Q280" s="58" t="s">
        <v>4002</v>
      </c>
      <c r="R280" s="58">
        <v>0</v>
      </c>
      <c r="S280" s="58">
        <v>0</v>
      </c>
      <c r="T280" s="58" t="s">
        <v>4002</v>
      </c>
      <c r="U280" s="58" t="s">
        <v>4002</v>
      </c>
      <c r="V280" s="58" t="s">
        <v>4389</v>
      </c>
      <c r="W280" s="58" t="s">
        <v>4389</v>
      </c>
      <c r="X280" s="58" t="s">
        <v>4389</v>
      </c>
      <c r="Y280" s="58" t="s">
        <v>4389</v>
      </c>
      <c r="Z280" s="58" t="s">
        <v>4389</v>
      </c>
      <c r="AA280" s="58" t="s">
        <v>4389</v>
      </c>
      <c r="AB280" s="58" t="s">
        <v>4389</v>
      </c>
      <c r="AC280" s="58" t="s">
        <v>4389</v>
      </c>
      <c r="AD280" s="58" t="s">
        <v>4389</v>
      </c>
      <c r="AE280" s="58" t="s">
        <v>4389</v>
      </c>
      <c r="AF280" s="58" t="s">
        <v>4389</v>
      </c>
    </row>
    <row r="281" spans="1:32" x14ac:dyDescent="0.2">
      <c r="A281" s="63" t="s">
        <v>1332</v>
      </c>
      <c r="B281" s="3" t="s">
        <v>1333</v>
      </c>
      <c r="C281" s="58">
        <v>0</v>
      </c>
      <c r="D281" s="58">
        <v>0</v>
      </c>
      <c r="E281" s="58">
        <v>0</v>
      </c>
      <c r="F281" s="58">
        <v>0</v>
      </c>
      <c r="G281" s="58">
        <v>0</v>
      </c>
      <c r="H281" s="58">
        <v>0</v>
      </c>
      <c r="I281" s="58">
        <v>0</v>
      </c>
      <c r="J281" s="58">
        <v>0</v>
      </c>
      <c r="K281" s="58">
        <v>0</v>
      </c>
      <c r="L281" s="58" t="s">
        <v>4002</v>
      </c>
      <c r="M281" s="58">
        <v>0</v>
      </c>
      <c r="N281" s="58" t="s">
        <v>3148</v>
      </c>
      <c r="O281" s="58">
        <v>2</v>
      </c>
      <c r="P281" s="58" t="s">
        <v>4002</v>
      </c>
      <c r="Q281" s="58" t="s">
        <v>4002</v>
      </c>
      <c r="R281" s="58">
        <v>0</v>
      </c>
      <c r="S281" s="58">
        <v>0</v>
      </c>
      <c r="T281" s="58" t="s">
        <v>4002</v>
      </c>
      <c r="U281" s="58" t="s">
        <v>4002</v>
      </c>
      <c r="V281" s="58" t="s">
        <v>4389</v>
      </c>
      <c r="W281" s="58" t="s">
        <v>4389</v>
      </c>
      <c r="X281" s="58" t="s">
        <v>4389</v>
      </c>
      <c r="Y281" s="58" t="s">
        <v>4389</v>
      </c>
      <c r="Z281" s="58" t="s">
        <v>4389</v>
      </c>
      <c r="AA281" s="58" t="s">
        <v>4389</v>
      </c>
      <c r="AB281" s="58" t="s">
        <v>4389</v>
      </c>
      <c r="AC281" s="58" t="s">
        <v>4389</v>
      </c>
      <c r="AD281" s="58" t="s">
        <v>4389</v>
      </c>
      <c r="AE281" s="58" t="s">
        <v>4389</v>
      </c>
      <c r="AF281" s="58" t="s">
        <v>4389</v>
      </c>
    </row>
    <row r="282" spans="1:32" x14ac:dyDescent="0.2">
      <c r="A282" s="63" t="s">
        <v>1334</v>
      </c>
      <c r="B282" s="3" t="s">
        <v>1335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 t="s">
        <v>4002</v>
      </c>
      <c r="M282" s="58">
        <v>0</v>
      </c>
      <c r="N282" s="58" t="s">
        <v>3148</v>
      </c>
      <c r="O282" s="58">
        <v>2</v>
      </c>
      <c r="P282" s="58" t="s">
        <v>4002</v>
      </c>
      <c r="Q282" s="58" t="s">
        <v>4002</v>
      </c>
      <c r="R282" s="58">
        <v>0</v>
      </c>
      <c r="S282" s="58">
        <v>0</v>
      </c>
      <c r="T282" s="58" t="s">
        <v>4002</v>
      </c>
      <c r="U282" s="58" t="s">
        <v>4002</v>
      </c>
      <c r="V282" s="58" t="s">
        <v>4389</v>
      </c>
      <c r="W282" s="58" t="s">
        <v>4389</v>
      </c>
      <c r="X282" s="58" t="s">
        <v>4389</v>
      </c>
      <c r="Y282" s="58" t="s">
        <v>4389</v>
      </c>
      <c r="Z282" s="58" t="s">
        <v>4389</v>
      </c>
      <c r="AA282" s="58" t="s">
        <v>4389</v>
      </c>
      <c r="AB282" s="58" t="s">
        <v>4389</v>
      </c>
      <c r="AC282" s="58" t="s">
        <v>4389</v>
      </c>
      <c r="AD282" s="58" t="s">
        <v>4389</v>
      </c>
      <c r="AE282" s="58" t="s">
        <v>4389</v>
      </c>
      <c r="AF282" s="58" t="s">
        <v>4389</v>
      </c>
    </row>
    <row r="283" spans="1:32" x14ac:dyDescent="0.2">
      <c r="A283" s="63" t="s">
        <v>1336</v>
      </c>
      <c r="B283" s="3" t="s">
        <v>1337</v>
      </c>
      <c r="C283" s="58">
        <v>0</v>
      </c>
      <c r="D283" s="58">
        <v>0</v>
      </c>
      <c r="E283" s="58">
        <v>0</v>
      </c>
      <c r="F283" s="58">
        <v>0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 t="s">
        <v>4002</v>
      </c>
      <c r="M283" s="58">
        <v>0</v>
      </c>
      <c r="N283" s="58" t="s">
        <v>3148</v>
      </c>
      <c r="O283" s="58">
        <v>2</v>
      </c>
      <c r="P283" s="58" t="s">
        <v>4002</v>
      </c>
      <c r="Q283" s="58" t="s">
        <v>4002</v>
      </c>
      <c r="R283" s="58">
        <v>0</v>
      </c>
      <c r="S283" s="58">
        <v>0</v>
      </c>
      <c r="T283" s="58" t="s">
        <v>4002</v>
      </c>
      <c r="U283" s="58" t="s">
        <v>4002</v>
      </c>
      <c r="V283" s="58" t="s">
        <v>4389</v>
      </c>
      <c r="W283" s="58" t="s">
        <v>4389</v>
      </c>
      <c r="X283" s="58" t="s">
        <v>4389</v>
      </c>
      <c r="Y283" s="58" t="s">
        <v>4389</v>
      </c>
      <c r="Z283" s="58" t="s">
        <v>4389</v>
      </c>
      <c r="AA283" s="58" t="s">
        <v>4389</v>
      </c>
      <c r="AB283" s="58" t="s">
        <v>4389</v>
      </c>
      <c r="AC283" s="58" t="s">
        <v>4389</v>
      </c>
      <c r="AD283" s="58" t="s">
        <v>4389</v>
      </c>
      <c r="AE283" s="58" t="s">
        <v>4389</v>
      </c>
      <c r="AF283" s="58" t="s">
        <v>4389</v>
      </c>
    </row>
    <row r="284" spans="1:32" x14ac:dyDescent="0.2">
      <c r="A284" s="63" t="s">
        <v>1327</v>
      </c>
      <c r="B284" s="3" t="s">
        <v>3155</v>
      </c>
      <c r="C284" s="58">
        <v>0</v>
      </c>
      <c r="D284" s="58">
        <v>0</v>
      </c>
      <c r="E284" s="58">
        <v>0</v>
      </c>
      <c r="F284" s="58">
        <v>0</v>
      </c>
      <c r="G284" s="58">
        <v>0</v>
      </c>
      <c r="H284" s="58">
        <v>0</v>
      </c>
      <c r="I284" s="58">
        <v>0</v>
      </c>
      <c r="J284" s="58">
        <v>0</v>
      </c>
      <c r="K284" s="58">
        <v>0</v>
      </c>
      <c r="L284" s="58" t="s">
        <v>4002</v>
      </c>
      <c r="M284" s="58">
        <v>0</v>
      </c>
      <c r="N284" s="58" t="s">
        <v>3148</v>
      </c>
      <c r="O284" s="58">
        <v>1</v>
      </c>
      <c r="P284" s="58" t="s">
        <v>4002</v>
      </c>
      <c r="Q284" s="58" t="s">
        <v>4002</v>
      </c>
      <c r="R284" s="58">
        <v>0</v>
      </c>
      <c r="S284" s="58">
        <v>0</v>
      </c>
      <c r="T284" s="58" t="s">
        <v>4002</v>
      </c>
      <c r="U284" s="58" t="s">
        <v>4002</v>
      </c>
      <c r="V284" s="58" t="s">
        <v>4389</v>
      </c>
      <c r="W284" s="58" t="s">
        <v>4389</v>
      </c>
      <c r="X284" s="58" t="s">
        <v>4389</v>
      </c>
      <c r="Y284" s="58" t="s">
        <v>4389</v>
      </c>
      <c r="Z284" s="58" t="s">
        <v>4389</v>
      </c>
      <c r="AA284" s="58" t="s">
        <v>4389</v>
      </c>
      <c r="AB284" s="58" t="s">
        <v>4389</v>
      </c>
      <c r="AC284" s="58" t="s">
        <v>4389</v>
      </c>
      <c r="AD284" s="58" t="s">
        <v>4389</v>
      </c>
      <c r="AE284" s="58" t="s">
        <v>4389</v>
      </c>
      <c r="AF284" s="58" t="s">
        <v>4389</v>
      </c>
    </row>
    <row r="285" spans="1:32" x14ac:dyDescent="0.2">
      <c r="A285" s="63" t="s">
        <v>1327</v>
      </c>
      <c r="B285" s="3" t="s">
        <v>3155</v>
      </c>
      <c r="C285" s="58">
        <v>0</v>
      </c>
      <c r="D285" s="58">
        <v>0</v>
      </c>
      <c r="E285" s="58">
        <v>0</v>
      </c>
      <c r="F285" s="58">
        <v>0</v>
      </c>
      <c r="G285" s="58">
        <v>0</v>
      </c>
      <c r="H285" s="58">
        <v>0</v>
      </c>
      <c r="I285" s="58">
        <v>0</v>
      </c>
      <c r="J285" s="58">
        <v>0</v>
      </c>
      <c r="K285" s="58">
        <v>0</v>
      </c>
      <c r="L285" s="58" t="s">
        <v>4002</v>
      </c>
      <c r="M285" s="58">
        <v>0</v>
      </c>
      <c r="N285" s="58" t="s">
        <v>3148</v>
      </c>
      <c r="O285" s="58">
        <v>1</v>
      </c>
      <c r="P285" s="58" t="s">
        <v>4002</v>
      </c>
      <c r="Q285" s="58" t="s">
        <v>4002</v>
      </c>
      <c r="R285" s="58">
        <v>0</v>
      </c>
      <c r="S285" s="58">
        <v>0</v>
      </c>
      <c r="T285" s="58" t="s">
        <v>4002</v>
      </c>
      <c r="U285" s="58" t="s">
        <v>4002</v>
      </c>
      <c r="V285" s="58" t="s">
        <v>4389</v>
      </c>
      <c r="W285" s="58" t="s">
        <v>4389</v>
      </c>
      <c r="X285" s="58" t="s">
        <v>4389</v>
      </c>
      <c r="Y285" s="58" t="s">
        <v>4389</v>
      </c>
      <c r="Z285" s="58" t="s">
        <v>4389</v>
      </c>
      <c r="AA285" s="58" t="s">
        <v>4389</v>
      </c>
      <c r="AB285" s="58" t="s">
        <v>4389</v>
      </c>
      <c r="AC285" s="58" t="s">
        <v>4389</v>
      </c>
      <c r="AD285" s="58" t="s">
        <v>4389</v>
      </c>
      <c r="AE285" s="58" t="s">
        <v>4389</v>
      </c>
      <c r="AF285" s="58" t="s">
        <v>4389</v>
      </c>
    </row>
    <row r="286" spans="1:32" x14ac:dyDescent="0.2">
      <c r="A286" s="64" t="s">
        <v>3466</v>
      </c>
      <c r="B286" s="65" t="s">
        <v>4700</v>
      </c>
      <c r="C286" s="58">
        <v>0</v>
      </c>
      <c r="D286" s="58">
        <v>0</v>
      </c>
      <c r="E286" s="58">
        <v>0</v>
      </c>
      <c r="F286" s="58">
        <v>0</v>
      </c>
      <c r="G286" s="58">
        <v>0</v>
      </c>
      <c r="H286" s="58">
        <v>0</v>
      </c>
      <c r="I286" s="58">
        <v>0</v>
      </c>
      <c r="J286" s="58">
        <v>0</v>
      </c>
      <c r="K286" s="58">
        <v>0</v>
      </c>
      <c r="L286" s="58" t="s">
        <v>4002</v>
      </c>
      <c r="M286" s="58">
        <v>0</v>
      </c>
      <c r="N286" s="58" t="s">
        <v>3148</v>
      </c>
      <c r="O286" s="58">
        <v>1</v>
      </c>
      <c r="P286" s="58" t="s">
        <v>4002</v>
      </c>
      <c r="Q286" s="58" t="s">
        <v>4002</v>
      </c>
      <c r="R286" s="58">
        <v>0</v>
      </c>
      <c r="S286" s="58">
        <v>0</v>
      </c>
      <c r="T286" s="58" t="s">
        <v>4002</v>
      </c>
      <c r="U286" s="58" t="s">
        <v>4002</v>
      </c>
      <c r="V286" s="58" t="s">
        <v>4389</v>
      </c>
      <c r="W286" s="58" t="s">
        <v>4389</v>
      </c>
      <c r="X286" s="58" t="s">
        <v>4389</v>
      </c>
      <c r="Y286" s="58" t="s">
        <v>4389</v>
      </c>
      <c r="Z286" s="58" t="s">
        <v>4389</v>
      </c>
      <c r="AA286" s="58" t="s">
        <v>4389</v>
      </c>
      <c r="AB286" s="58" t="s">
        <v>4389</v>
      </c>
      <c r="AC286" s="58" t="s">
        <v>4389</v>
      </c>
      <c r="AD286" s="58" t="s">
        <v>4389</v>
      </c>
      <c r="AE286" s="58" t="s">
        <v>4389</v>
      </c>
      <c r="AF286" s="58" t="s">
        <v>4389</v>
      </c>
    </row>
    <row r="287" spans="1:32" x14ac:dyDescent="0.2">
      <c r="A287" s="64" t="s">
        <v>5057</v>
      </c>
      <c r="B287" s="65" t="s">
        <v>5058</v>
      </c>
      <c r="C287" s="58">
        <v>0</v>
      </c>
      <c r="D287" s="58">
        <v>0</v>
      </c>
      <c r="E287" s="58">
        <v>0</v>
      </c>
      <c r="F287" s="58">
        <v>0</v>
      </c>
      <c r="G287" s="58">
        <v>0</v>
      </c>
      <c r="H287" s="58">
        <v>0</v>
      </c>
      <c r="I287" s="58">
        <v>0</v>
      </c>
      <c r="J287" s="58">
        <v>0</v>
      </c>
      <c r="K287" s="58">
        <v>0</v>
      </c>
      <c r="L287" s="58" t="s">
        <v>4002</v>
      </c>
      <c r="M287" s="58">
        <v>0</v>
      </c>
      <c r="N287" s="58" t="s">
        <v>3148</v>
      </c>
      <c r="O287" s="58">
        <v>1</v>
      </c>
      <c r="P287" s="58" t="s">
        <v>4002</v>
      </c>
      <c r="Q287" s="58" t="s">
        <v>4002</v>
      </c>
      <c r="R287" s="58">
        <v>0</v>
      </c>
      <c r="S287" s="58">
        <v>0</v>
      </c>
      <c r="T287" s="58" t="s">
        <v>4002</v>
      </c>
      <c r="U287" s="58" t="s">
        <v>4002</v>
      </c>
      <c r="V287" s="58" t="s">
        <v>4389</v>
      </c>
      <c r="W287" s="58" t="s">
        <v>4389</v>
      </c>
      <c r="X287" s="58" t="s">
        <v>4389</v>
      </c>
      <c r="Y287" s="58" t="s">
        <v>4389</v>
      </c>
      <c r="Z287" s="58" t="s">
        <v>4389</v>
      </c>
      <c r="AA287" s="58" t="s">
        <v>4389</v>
      </c>
      <c r="AB287" s="58" t="s">
        <v>4389</v>
      </c>
      <c r="AC287" s="58" t="s">
        <v>4389</v>
      </c>
      <c r="AD287" s="58" t="s">
        <v>4389</v>
      </c>
      <c r="AE287" s="58" t="s">
        <v>4389</v>
      </c>
      <c r="AF287" s="58" t="s">
        <v>4389</v>
      </c>
    </row>
    <row r="288" spans="1:32" x14ac:dyDescent="0.2">
      <c r="A288" s="64" t="s">
        <v>4689</v>
      </c>
      <c r="B288" s="65" t="s">
        <v>4690</v>
      </c>
      <c r="C288" s="58">
        <v>0</v>
      </c>
      <c r="D288" s="58">
        <v>0</v>
      </c>
      <c r="E288" s="58">
        <v>0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 t="s">
        <v>4002</v>
      </c>
      <c r="M288" s="58">
        <v>0</v>
      </c>
      <c r="N288" s="58" t="s">
        <v>3148</v>
      </c>
      <c r="O288" s="58">
        <v>1</v>
      </c>
      <c r="P288" s="58" t="s">
        <v>4002</v>
      </c>
      <c r="Q288" s="58" t="s">
        <v>4002</v>
      </c>
      <c r="R288" s="58">
        <v>0</v>
      </c>
      <c r="S288" s="58">
        <v>0</v>
      </c>
      <c r="T288" s="58" t="s">
        <v>4002</v>
      </c>
      <c r="U288" s="58" t="s">
        <v>4002</v>
      </c>
      <c r="V288" s="58" t="s">
        <v>4389</v>
      </c>
      <c r="W288" s="58" t="s">
        <v>4389</v>
      </c>
      <c r="X288" s="58" t="s">
        <v>4389</v>
      </c>
      <c r="Y288" s="58" t="s">
        <v>4389</v>
      </c>
      <c r="Z288" s="58" t="s">
        <v>4389</v>
      </c>
      <c r="AA288" s="58" t="s">
        <v>4389</v>
      </c>
      <c r="AB288" s="58" t="s">
        <v>4389</v>
      </c>
      <c r="AC288" s="58" t="s">
        <v>4389</v>
      </c>
      <c r="AD288" s="58" t="s">
        <v>4389</v>
      </c>
      <c r="AE288" s="58" t="s">
        <v>4389</v>
      </c>
      <c r="AF288" s="58" t="s">
        <v>4389</v>
      </c>
    </row>
    <row r="289" spans="1:32" x14ac:dyDescent="0.2">
      <c r="A289" s="63" t="s">
        <v>1325</v>
      </c>
      <c r="B289" s="3" t="s">
        <v>1326</v>
      </c>
      <c r="C289" s="58">
        <v>0</v>
      </c>
      <c r="D289" s="58">
        <v>0</v>
      </c>
      <c r="E289" s="58">
        <v>0</v>
      </c>
      <c r="F289" s="58">
        <v>0</v>
      </c>
      <c r="G289" s="58">
        <v>0</v>
      </c>
      <c r="H289" s="58">
        <v>0</v>
      </c>
      <c r="I289" s="58">
        <v>0</v>
      </c>
      <c r="J289" s="58">
        <v>0</v>
      </c>
      <c r="K289" s="58">
        <v>0</v>
      </c>
      <c r="L289" s="58" t="s">
        <v>4002</v>
      </c>
      <c r="M289" s="58">
        <v>0</v>
      </c>
      <c r="N289" s="58" t="s">
        <v>3148</v>
      </c>
      <c r="O289" s="58">
        <v>1</v>
      </c>
      <c r="P289" s="58" t="s">
        <v>4002</v>
      </c>
      <c r="Q289" s="58" t="s">
        <v>4002</v>
      </c>
      <c r="R289" s="58">
        <v>0</v>
      </c>
      <c r="S289" s="58">
        <v>0</v>
      </c>
      <c r="T289" s="58" t="s">
        <v>4002</v>
      </c>
      <c r="U289" s="58" t="s">
        <v>4002</v>
      </c>
      <c r="V289" s="58" t="s">
        <v>4389</v>
      </c>
      <c r="W289" s="58" t="s">
        <v>4389</v>
      </c>
      <c r="X289" s="58" t="s">
        <v>4389</v>
      </c>
      <c r="Y289" s="58" t="s">
        <v>4389</v>
      </c>
      <c r="Z289" s="58" t="s">
        <v>4389</v>
      </c>
      <c r="AA289" s="58" t="s">
        <v>4389</v>
      </c>
      <c r="AB289" s="58" t="s">
        <v>4389</v>
      </c>
      <c r="AC289" s="58" t="s">
        <v>4389</v>
      </c>
      <c r="AD289" s="58" t="s">
        <v>4389</v>
      </c>
      <c r="AE289" s="58" t="s">
        <v>4389</v>
      </c>
      <c r="AF289" s="58" t="s">
        <v>4389</v>
      </c>
    </row>
    <row r="290" spans="1:32" x14ac:dyDescent="0.2">
      <c r="A290" s="63" t="s">
        <v>3369</v>
      </c>
      <c r="B290" s="3" t="s">
        <v>3902</v>
      </c>
      <c r="C290" s="58">
        <v>0</v>
      </c>
      <c r="D290" s="58">
        <v>0</v>
      </c>
      <c r="E290" s="58">
        <v>0</v>
      </c>
      <c r="F290" s="58">
        <v>0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 t="s">
        <v>4002</v>
      </c>
      <c r="M290" s="58">
        <v>0</v>
      </c>
      <c r="N290" s="58" t="s">
        <v>3148</v>
      </c>
      <c r="O290" s="58">
        <v>1</v>
      </c>
      <c r="P290" s="58" t="s">
        <v>4002</v>
      </c>
      <c r="Q290" s="58" t="s">
        <v>4002</v>
      </c>
      <c r="R290" s="58">
        <v>0</v>
      </c>
      <c r="S290" s="58">
        <v>0</v>
      </c>
      <c r="T290" s="58" t="s">
        <v>4002</v>
      </c>
      <c r="U290" s="58" t="s">
        <v>4002</v>
      </c>
      <c r="V290" s="58" t="s">
        <v>4389</v>
      </c>
      <c r="W290" s="58" t="s">
        <v>4389</v>
      </c>
      <c r="X290" s="58" t="s">
        <v>4389</v>
      </c>
      <c r="Y290" s="58" t="s">
        <v>4389</v>
      </c>
      <c r="Z290" s="58" t="s">
        <v>4389</v>
      </c>
      <c r="AA290" s="58" t="s">
        <v>4389</v>
      </c>
      <c r="AB290" s="58" t="s">
        <v>4389</v>
      </c>
      <c r="AC290" s="58" t="s">
        <v>4389</v>
      </c>
      <c r="AD290" s="58" t="s">
        <v>4389</v>
      </c>
      <c r="AE290" s="58" t="s">
        <v>4389</v>
      </c>
      <c r="AF290" s="58" t="s">
        <v>4389</v>
      </c>
    </row>
    <row r="291" spans="1:32" x14ac:dyDescent="0.2">
      <c r="A291" s="64" t="s">
        <v>5059</v>
      </c>
      <c r="B291" s="65" t="s">
        <v>5060</v>
      </c>
      <c r="C291" s="58">
        <v>0</v>
      </c>
      <c r="D291" s="58">
        <v>0</v>
      </c>
      <c r="E291" s="58">
        <v>0</v>
      </c>
      <c r="F291" s="58">
        <v>0</v>
      </c>
      <c r="G291" s="58">
        <v>0</v>
      </c>
      <c r="H291" s="58">
        <v>0</v>
      </c>
      <c r="I291" s="58">
        <v>0</v>
      </c>
      <c r="J291" s="58">
        <v>0</v>
      </c>
      <c r="K291" s="58">
        <v>0</v>
      </c>
      <c r="L291" s="58" t="s">
        <v>4002</v>
      </c>
      <c r="M291" s="58">
        <v>0</v>
      </c>
      <c r="N291" s="58" t="s">
        <v>3148</v>
      </c>
      <c r="O291" s="58">
        <v>1</v>
      </c>
      <c r="P291" s="58" t="s">
        <v>4002</v>
      </c>
      <c r="Q291" s="58" t="s">
        <v>4002</v>
      </c>
      <c r="R291" s="58">
        <v>0</v>
      </c>
      <c r="S291" s="58">
        <v>0</v>
      </c>
      <c r="T291" s="58" t="s">
        <v>4002</v>
      </c>
      <c r="U291" s="58" t="s">
        <v>4002</v>
      </c>
      <c r="V291" s="58" t="s">
        <v>4389</v>
      </c>
      <c r="W291" s="58" t="s">
        <v>4389</v>
      </c>
      <c r="X291" s="58" t="s">
        <v>4389</v>
      </c>
      <c r="Y291" s="58" t="s">
        <v>4389</v>
      </c>
      <c r="Z291" s="58" t="s">
        <v>4389</v>
      </c>
      <c r="AA291" s="58" t="s">
        <v>4389</v>
      </c>
      <c r="AB291" s="58" t="s">
        <v>4389</v>
      </c>
      <c r="AC291" s="58" t="s">
        <v>4389</v>
      </c>
      <c r="AD291" s="58" t="s">
        <v>4389</v>
      </c>
      <c r="AE291" s="58" t="s">
        <v>4389</v>
      </c>
      <c r="AF291" s="58" t="s">
        <v>4389</v>
      </c>
    </row>
    <row r="292" spans="1:32" x14ac:dyDescent="0.2">
      <c r="A292" s="63" t="s">
        <v>3370</v>
      </c>
      <c r="B292" s="3" t="s">
        <v>3903</v>
      </c>
      <c r="C292" s="58">
        <v>0</v>
      </c>
      <c r="D292" s="58">
        <v>0</v>
      </c>
      <c r="E292" s="58">
        <v>0</v>
      </c>
      <c r="F292" s="58">
        <v>0</v>
      </c>
      <c r="G292" s="58">
        <v>0</v>
      </c>
      <c r="H292" s="58">
        <v>0</v>
      </c>
      <c r="I292" s="58">
        <v>0</v>
      </c>
      <c r="J292" s="58">
        <v>0</v>
      </c>
      <c r="K292" s="58">
        <v>0</v>
      </c>
      <c r="L292" s="58" t="s">
        <v>4002</v>
      </c>
      <c r="M292" s="58">
        <v>0</v>
      </c>
      <c r="N292" s="58" t="s">
        <v>3148</v>
      </c>
      <c r="O292" s="58">
        <v>1</v>
      </c>
      <c r="P292" s="58" t="s">
        <v>4002</v>
      </c>
      <c r="Q292" s="58" t="s">
        <v>4002</v>
      </c>
      <c r="R292" s="58">
        <v>0</v>
      </c>
      <c r="S292" s="58">
        <v>0</v>
      </c>
      <c r="T292" s="58" t="s">
        <v>4002</v>
      </c>
      <c r="U292" s="58" t="s">
        <v>4002</v>
      </c>
      <c r="V292" s="58" t="s">
        <v>4389</v>
      </c>
      <c r="W292" s="58" t="s">
        <v>4389</v>
      </c>
      <c r="X292" s="58" t="s">
        <v>4389</v>
      </c>
      <c r="Y292" s="58" t="s">
        <v>4389</v>
      </c>
      <c r="Z292" s="58" t="s">
        <v>4389</v>
      </c>
      <c r="AA292" s="58" t="s">
        <v>4389</v>
      </c>
      <c r="AB292" s="58" t="s">
        <v>4389</v>
      </c>
      <c r="AC292" s="58" t="s">
        <v>4389</v>
      </c>
      <c r="AD292" s="58" t="s">
        <v>4389</v>
      </c>
      <c r="AE292" s="58" t="s">
        <v>4389</v>
      </c>
      <c r="AF292" s="58" t="s">
        <v>4389</v>
      </c>
    </row>
    <row r="293" spans="1:32" x14ac:dyDescent="0.2">
      <c r="A293" s="64" t="s">
        <v>5061</v>
      </c>
      <c r="B293" s="65" t="s">
        <v>5062</v>
      </c>
      <c r="C293" s="58">
        <v>0</v>
      </c>
      <c r="D293" s="58">
        <v>0</v>
      </c>
      <c r="E293" s="58">
        <v>0</v>
      </c>
      <c r="F293" s="58">
        <v>0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 t="s">
        <v>4002</v>
      </c>
      <c r="M293" s="58">
        <v>0</v>
      </c>
      <c r="N293" s="58" t="s">
        <v>3148</v>
      </c>
      <c r="O293" s="58">
        <v>1</v>
      </c>
      <c r="P293" s="58" t="s">
        <v>4002</v>
      </c>
      <c r="Q293" s="58" t="s">
        <v>4002</v>
      </c>
      <c r="R293" s="58">
        <v>0</v>
      </c>
      <c r="S293" s="58">
        <v>0</v>
      </c>
      <c r="T293" s="58" t="s">
        <v>4002</v>
      </c>
      <c r="U293" s="58" t="s">
        <v>4002</v>
      </c>
      <c r="V293" s="58" t="s">
        <v>4389</v>
      </c>
      <c r="W293" s="58" t="s">
        <v>4389</v>
      </c>
      <c r="X293" s="58" t="s">
        <v>4389</v>
      </c>
      <c r="Y293" s="58" t="s">
        <v>4389</v>
      </c>
      <c r="Z293" s="58" t="s">
        <v>4389</v>
      </c>
      <c r="AA293" s="58" t="s">
        <v>4389</v>
      </c>
      <c r="AB293" s="58" t="s">
        <v>4389</v>
      </c>
      <c r="AC293" s="58" t="s">
        <v>4389</v>
      </c>
      <c r="AD293" s="58" t="s">
        <v>4389</v>
      </c>
      <c r="AE293" s="58" t="s">
        <v>4389</v>
      </c>
      <c r="AF293" s="58" t="s">
        <v>4389</v>
      </c>
    </row>
    <row r="294" spans="1:32" x14ac:dyDescent="0.2">
      <c r="A294" s="64" t="s">
        <v>5063</v>
      </c>
      <c r="B294" s="65" t="s">
        <v>5064</v>
      </c>
      <c r="C294" s="58">
        <v>0</v>
      </c>
      <c r="D294" s="58">
        <v>0</v>
      </c>
      <c r="E294" s="58">
        <v>0</v>
      </c>
      <c r="F294" s="58">
        <v>0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 t="s">
        <v>4002</v>
      </c>
      <c r="M294" s="58">
        <v>0</v>
      </c>
      <c r="N294" s="58" t="s">
        <v>3148</v>
      </c>
      <c r="O294" s="58">
        <v>1</v>
      </c>
      <c r="P294" s="58" t="s">
        <v>4002</v>
      </c>
      <c r="Q294" s="58" t="s">
        <v>4002</v>
      </c>
      <c r="R294" s="58">
        <v>0</v>
      </c>
      <c r="S294" s="58">
        <v>0</v>
      </c>
      <c r="T294" s="58" t="s">
        <v>4002</v>
      </c>
      <c r="U294" s="58" t="s">
        <v>4002</v>
      </c>
      <c r="V294" s="58" t="s">
        <v>4389</v>
      </c>
      <c r="W294" s="58" t="s">
        <v>4389</v>
      </c>
      <c r="X294" s="58" t="s">
        <v>4389</v>
      </c>
      <c r="Y294" s="58" t="s">
        <v>4389</v>
      </c>
      <c r="Z294" s="58" t="s">
        <v>4389</v>
      </c>
      <c r="AA294" s="58" t="s">
        <v>4389</v>
      </c>
      <c r="AB294" s="58" t="s">
        <v>4389</v>
      </c>
      <c r="AC294" s="58" t="s">
        <v>4389</v>
      </c>
      <c r="AD294" s="58" t="s">
        <v>4389</v>
      </c>
      <c r="AE294" s="58" t="s">
        <v>4389</v>
      </c>
      <c r="AF294" s="58" t="s">
        <v>4389</v>
      </c>
    </row>
    <row r="295" spans="1:32" x14ac:dyDescent="0.2">
      <c r="A295" s="64" t="s">
        <v>5065</v>
      </c>
      <c r="B295" s="65" t="s">
        <v>5066</v>
      </c>
      <c r="C295" s="58">
        <v>0</v>
      </c>
      <c r="D295" s="58">
        <v>0</v>
      </c>
      <c r="E295" s="58">
        <v>0</v>
      </c>
      <c r="F295" s="58">
        <v>0</v>
      </c>
      <c r="G295" s="58">
        <v>0</v>
      </c>
      <c r="H295" s="58">
        <v>0</v>
      </c>
      <c r="I295" s="58">
        <v>0</v>
      </c>
      <c r="J295" s="58">
        <v>0</v>
      </c>
      <c r="K295" s="58">
        <v>0</v>
      </c>
      <c r="L295" s="58" t="s">
        <v>4002</v>
      </c>
      <c r="M295" s="58">
        <v>0</v>
      </c>
      <c r="N295" s="58" t="s">
        <v>3148</v>
      </c>
      <c r="O295" s="58">
        <v>1</v>
      </c>
      <c r="P295" s="58" t="s">
        <v>4002</v>
      </c>
      <c r="Q295" s="58" t="s">
        <v>4002</v>
      </c>
      <c r="R295" s="58">
        <v>0</v>
      </c>
      <c r="S295" s="58">
        <v>0</v>
      </c>
      <c r="T295" s="58" t="s">
        <v>4002</v>
      </c>
      <c r="U295" s="58" t="s">
        <v>4002</v>
      </c>
      <c r="V295" s="58" t="s">
        <v>4389</v>
      </c>
      <c r="W295" s="58" t="s">
        <v>4389</v>
      </c>
      <c r="X295" s="58" t="s">
        <v>4389</v>
      </c>
      <c r="Y295" s="58" t="s">
        <v>4389</v>
      </c>
      <c r="Z295" s="58" t="s">
        <v>4389</v>
      </c>
      <c r="AA295" s="58" t="s">
        <v>4389</v>
      </c>
      <c r="AB295" s="58" t="s">
        <v>4389</v>
      </c>
      <c r="AC295" s="58" t="s">
        <v>4389</v>
      </c>
      <c r="AD295" s="58" t="s">
        <v>4389</v>
      </c>
      <c r="AE295" s="58" t="s">
        <v>4389</v>
      </c>
      <c r="AF295" s="58" t="s">
        <v>4389</v>
      </c>
    </row>
    <row r="296" spans="1:32" x14ac:dyDescent="0.2">
      <c r="A296" s="64" t="s">
        <v>5067</v>
      </c>
      <c r="B296" s="65" t="s">
        <v>5068</v>
      </c>
      <c r="C296" s="58">
        <v>0</v>
      </c>
      <c r="D296" s="58">
        <v>0</v>
      </c>
      <c r="E296" s="58">
        <v>0</v>
      </c>
      <c r="F296" s="58">
        <v>0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 t="s">
        <v>4002</v>
      </c>
      <c r="M296" s="58">
        <v>0</v>
      </c>
      <c r="N296" s="58" t="s">
        <v>3148</v>
      </c>
      <c r="O296" s="58">
        <v>1</v>
      </c>
      <c r="P296" s="58" t="s">
        <v>4002</v>
      </c>
      <c r="Q296" s="58" t="s">
        <v>4002</v>
      </c>
      <c r="R296" s="58">
        <v>0</v>
      </c>
      <c r="S296" s="58">
        <v>0</v>
      </c>
      <c r="T296" s="58" t="s">
        <v>4002</v>
      </c>
      <c r="U296" s="58" t="s">
        <v>4002</v>
      </c>
      <c r="V296" s="58" t="s">
        <v>4389</v>
      </c>
      <c r="W296" s="58" t="s">
        <v>4389</v>
      </c>
      <c r="X296" s="58" t="s">
        <v>4389</v>
      </c>
      <c r="Y296" s="58" t="s">
        <v>4389</v>
      </c>
      <c r="Z296" s="58" t="s">
        <v>4389</v>
      </c>
      <c r="AA296" s="58" t="s">
        <v>4389</v>
      </c>
      <c r="AB296" s="58" t="s">
        <v>4389</v>
      </c>
      <c r="AC296" s="58" t="s">
        <v>4389</v>
      </c>
      <c r="AD296" s="58" t="s">
        <v>4389</v>
      </c>
      <c r="AE296" s="58" t="s">
        <v>4389</v>
      </c>
      <c r="AF296" s="58" t="s">
        <v>4389</v>
      </c>
    </row>
    <row r="297" spans="1:32" x14ac:dyDescent="0.2">
      <c r="A297" s="64" t="s">
        <v>5069</v>
      </c>
      <c r="B297" s="65" t="s">
        <v>5070</v>
      </c>
      <c r="C297" s="58">
        <v>0</v>
      </c>
      <c r="D297" s="58">
        <v>0</v>
      </c>
      <c r="E297" s="58">
        <v>0</v>
      </c>
      <c r="F297" s="58">
        <v>0</v>
      </c>
      <c r="G297" s="58">
        <v>0</v>
      </c>
      <c r="H297" s="58">
        <v>0</v>
      </c>
      <c r="I297" s="58">
        <v>0</v>
      </c>
      <c r="J297" s="58">
        <v>0</v>
      </c>
      <c r="K297" s="58">
        <v>0</v>
      </c>
      <c r="L297" s="58" t="s">
        <v>4002</v>
      </c>
      <c r="M297" s="58">
        <v>0</v>
      </c>
      <c r="N297" s="58" t="s">
        <v>3148</v>
      </c>
      <c r="O297" s="58">
        <v>1</v>
      </c>
      <c r="P297" s="58" t="s">
        <v>4002</v>
      </c>
      <c r="Q297" s="58" t="s">
        <v>4002</v>
      </c>
      <c r="R297" s="58">
        <v>0</v>
      </c>
      <c r="S297" s="58">
        <v>0</v>
      </c>
      <c r="T297" s="58" t="s">
        <v>4002</v>
      </c>
      <c r="U297" s="58" t="s">
        <v>4002</v>
      </c>
      <c r="V297" s="58" t="s">
        <v>4389</v>
      </c>
      <c r="W297" s="58" t="s">
        <v>4389</v>
      </c>
      <c r="X297" s="58" t="s">
        <v>4389</v>
      </c>
      <c r="Y297" s="58" t="s">
        <v>4389</v>
      </c>
      <c r="Z297" s="58" t="s">
        <v>4389</v>
      </c>
      <c r="AA297" s="58" t="s">
        <v>4389</v>
      </c>
      <c r="AB297" s="58" t="s">
        <v>4389</v>
      </c>
      <c r="AC297" s="58" t="s">
        <v>4389</v>
      </c>
      <c r="AD297" s="58" t="s">
        <v>4389</v>
      </c>
      <c r="AE297" s="58" t="s">
        <v>4389</v>
      </c>
      <c r="AF297" s="58" t="s">
        <v>4389</v>
      </c>
    </row>
    <row r="298" spans="1:32" x14ac:dyDescent="0.2">
      <c r="A298" s="64" t="s">
        <v>5071</v>
      </c>
      <c r="B298" s="65" t="s">
        <v>5072</v>
      </c>
      <c r="C298" s="58">
        <v>0</v>
      </c>
      <c r="D298" s="58">
        <v>0</v>
      </c>
      <c r="E298" s="58">
        <v>0</v>
      </c>
      <c r="F298" s="58">
        <v>0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 t="s">
        <v>4002</v>
      </c>
      <c r="M298" s="58">
        <v>0</v>
      </c>
      <c r="N298" s="58" t="s">
        <v>3148</v>
      </c>
      <c r="O298" s="58">
        <v>1</v>
      </c>
      <c r="P298" s="58" t="s">
        <v>4002</v>
      </c>
      <c r="Q298" s="58" t="s">
        <v>4002</v>
      </c>
      <c r="R298" s="58">
        <v>0</v>
      </c>
      <c r="S298" s="58">
        <v>0</v>
      </c>
      <c r="T298" s="58" t="s">
        <v>4002</v>
      </c>
      <c r="U298" s="58" t="s">
        <v>4002</v>
      </c>
      <c r="V298" s="58" t="s">
        <v>4389</v>
      </c>
      <c r="W298" s="58" t="s">
        <v>4389</v>
      </c>
      <c r="X298" s="58" t="s">
        <v>4389</v>
      </c>
      <c r="Y298" s="58" t="s">
        <v>4389</v>
      </c>
      <c r="Z298" s="58" t="s">
        <v>4389</v>
      </c>
      <c r="AA298" s="58" t="s">
        <v>4389</v>
      </c>
      <c r="AB298" s="58" t="s">
        <v>4389</v>
      </c>
      <c r="AC298" s="58" t="s">
        <v>4389</v>
      </c>
      <c r="AD298" s="58" t="s">
        <v>4389</v>
      </c>
      <c r="AE298" s="58" t="s">
        <v>4389</v>
      </c>
      <c r="AF298" s="58" t="s">
        <v>4389</v>
      </c>
    </row>
    <row r="299" spans="1:32" x14ac:dyDescent="0.2">
      <c r="A299" s="64" t="s">
        <v>5073</v>
      </c>
      <c r="B299" s="65" t="s">
        <v>5074</v>
      </c>
      <c r="C299" s="58">
        <v>0</v>
      </c>
      <c r="D299" s="58">
        <v>0</v>
      </c>
      <c r="E299" s="58">
        <v>0</v>
      </c>
      <c r="F299" s="58">
        <v>0</v>
      </c>
      <c r="G299" s="58">
        <v>0</v>
      </c>
      <c r="H299" s="58">
        <v>0</v>
      </c>
      <c r="I299" s="58">
        <v>0</v>
      </c>
      <c r="J299" s="58">
        <v>0</v>
      </c>
      <c r="K299" s="58">
        <v>0</v>
      </c>
      <c r="L299" s="58" t="s">
        <v>4002</v>
      </c>
      <c r="M299" s="58">
        <v>0</v>
      </c>
      <c r="N299" s="58" t="s">
        <v>3148</v>
      </c>
      <c r="O299" s="58">
        <v>1</v>
      </c>
      <c r="P299" s="58" t="s">
        <v>4002</v>
      </c>
      <c r="Q299" s="58" t="s">
        <v>4002</v>
      </c>
      <c r="R299" s="58">
        <v>0</v>
      </c>
      <c r="S299" s="58">
        <v>0</v>
      </c>
      <c r="T299" s="58" t="s">
        <v>4002</v>
      </c>
      <c r="U299" s="58" t="s">
        <v>4002</v>
      </c>
      <c r="V299" s="58" t="s">
        <v>4389</v>
      </c>
      <c r="W299" s="58" t="s">
        <v>4389</v>
      </c>
      <c r="X299" s="58" t="s">
        <v>4389</v>
      </c>
      <c r="Y299" s="58" t="s">
        <v>4389</v>
      </c>
      <c r="Z299" s="58" t="s">
        <v>4389</v>
      </c>
      <c r="AA299" s="58" t="s">
        <v>4389</v>
      </c>
      <c r="AB299" s="58" t="s">
        <v>4389</v>
      </c>
      <c r="AC299" s="58" t="s">
        <v>4389</v>
      </c>
      <c r="AD299" s="58" t="s">
        <v>4389</v>
      </c>
      <c r="AE299" s="58" t="s">
        <v>4389</v>
      </c>
      <c r="AF299" s="58" t="s">
        <v>4389</v>
      </c>
    </row>
    <row r="300" spans="1:32" x14ac:dyDescent="0.2">
      <c r="A300" s="63" t="s">
        <v>1341</v>
      </c>
      <c r="B300" s="3" t="s">
        <v>3376</v>
      </c>
      <c r="C300" s="58">
        <v>0</v>
      </c>
      <c r="D300" s="58">
        <v>0</v>
      </c>
      <c r="E300" s="58">
        <v>0</v>
      </c>
      <c r="F300" s="58">
        <v>0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 t="s">
        <v>4002</v>
      </c>
      <c r="M300" s="58">
        <v>0</v>
      </c>
      <c r="N300" s="58" t="s">
        <v>3148</v>
      </c>
      <c r="O300" s="58">
        <v>0</v>
      </c>
      <c r="P300" s="58" t="s">
        <v>4002</v>
      </c>
      <c r="Q300" s="58" t="s">
        <v>4002</v>
      </c>
      <c r="R300" s="58">
        <v>0</v>
      </c>
      <c r="S300" s="58">
        <v>0</v>
      </c>
      <c r="T300" s="58" t="s">
        <v>4002</v>
      </c>
      <c r="U300" s="58" t="s">
        <v>4002</v>
      </c>
      <c r="V300" s="58" t="s">
        <v>4389</v>
      </c>
      <c r="W300" s="58" t="s">
        <v>4389</v>
      </c>
      <c r="X300" s="58" t="s">
        <v>4389</v>
      </c>
      <c r="Y300" s="58" t="s">
        <v>4389</v>
      </c>
      <c r="Z300" s="58" t="s">
        <v>4389</v>
      </c>
      <c r="AA300" s="58" t="s">
        <v>4389</v>
      </c>
      <c r="AB300" s="58" t="s">
        <v>4389</v>
      </c>
      <c r="AC300" s="58" t="s">
        <v>4389</v>
      </c>
      <c r="AD300" s="58" t="s">
        <v>4389</v>
      </c>
      <c r="AE300" s="58" t="s">
        <v>4389</v>
      </c>
      <c r="AF300" s="58" t="s">
        <v>4389</v>
      </c>
    </row>
    <row r="301" spans="1:32" x14ac:dyDescent="0.2">
      <c r="A301" s="63" t="s">
        <v>1338</v>
      </c>
      <c r="B301" s="3" t="s">
        <v>3371</v>
      </c>
      <c r="C301" s="58">
        <v>0</v>
      </c>
      <c r="D301" s="58">
        <v>0</v>
      </c>
      <c r="E301" s="58">
        <v>0</v>
      </c>
      <c r="F301" s="58">
        <v>0</v>
      </c>
      <c r="G301" s="58">
        <v>0</v>
      </c>
      <c r="H301" s="58">
        <v>0</v>
      </c>
      <c r="I301" s="58">
        <v>0</v>
      </c>
      <c r="J301" s="58">
        <v>0</v>
      </c>
      <c r="K301" s="58">
        <v>0</v>
      </c>
      <c r="L301" s="58" t="s">
        <v>4002</v>
      </c>
      <c r="M301" s="58">
        <v>0</v>
      </c>
      <c r="N301" s="58" t="s">
        <v>3148</v>
      </c>
      <c r="O301" s="58">
        <v>0</v>
      </c>
      <c r="P301" s="58" t="s">
        <v>4002</v>
      </c>
      <c r="Q301" s="58" t="s">
        <v>4002</v>
      </c>
      <c r="R301" s="58">
        <v>0</v>
      </c>
      <c r="S301" s="58">
        <v>0</v>
      </c>
      <c r="T301" s="58" t="s">
        <v>4002</v>
      </c>
      <c r="U301" s="58" t="s">
        <v>4002</v>
      </c>
      <c r="V301" s="58" t="s">
        <v>4389</v>
      </c>
      <c r="W301" s="58" t="s">
        <v>4389</v>
      </c>
      <c r="X301" s="58" t="s">
        <v>4389</v>
      </c>
      <c r="Y301" s="58" t="s">
        <v>4389</v>
      </c>
      <c r="Z301" s="58" t="s">
        <v>4389</v>
      </c>
      <c r="AA301" s="58" t="s">
        <v>4389</v>
      </c>
      <c r="AB301" s="58" t="s">
        <v>4389</v>
      </c>
      <c r="AC301" s="58" t="s">
        <v>4389</v>
      </c>
      <c r="AD301" s="58" t="s">
        <v>4389</v>
      </c>
      <c r="AE301" s="58" t="s">
        <v>4389</v>
      </c>
      <c r="AF301" s="58" t="s">
        <v>4389</v>
      </c>
    </row>
    <row r="302" spans="1:32" x14ac:dyDescent="0.2">
      <c r="A302" s="63" t="s">
        <v>3377</v>
      </c>
      <c r="B302" s="3" t="s">
        <v>3378</v>
      </c>
      <c r="C302" s="58">
        <v>0</v>
      </c>
      <c r="D302" s="58">
        <v>0</v>
      </c>
      <c r="E302" s="58">
        <v>0</v>
      </c>
      <c r="F302" s="58">
        <v>0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 t="s">
        <v>4002</v>
      </c>
      <c r="M302" s="58">
        <v>0</v>
      </c>
      <c r="N302" s="58" t="s">
        <v>3148</v>
      </c>
      <c r="O302" s="58">
        <v>0</v>
      </c>
      <c r="P302" s="58" t="s">
        <v>4002</v>
      </c>
      <c r="Q302" s="58" t="s">
        <v>4002</v>
      </c>
      <c r="R302" s="58">
        <v>0</v>
      </c>
      <c r="S302" s="58">
        <v>0</v>
      </c>
      <c r="T302" s="58" t="s">
        <v>4002</v>
      </c>
      <c r="U302" s="58" t="s">
        <v>4002</v>
      </c>
      <c r="V302" s="58" t="s">
        <v>4389</v>
      </c>
      <c r="W302" s="58" t="s">
        <v>4389</v>
      </c>
      <c r="X302" s="58" t="s">
        <v>4389</v>
      </c>
      <c r="Y302" s="58" t="s">
        <v>4389</v>
      </c>
      <c r="Z302" s="58" t="s">
        <v>4389</v>
      </c>
      <c r="AA302" s="58" t="s">
        <v>4389</v>
      </c>
      <c r="AB302" s="58" t="s">
        <v>4389</v>
      </c>
      <c r="AC302" s="58" t="s">
        <v>4389</v>
      </c>
      <c r="AD302" s="58" t="s">
        <v>4389</v>
      </c>
      <c r="AE302" s="58" t="s">
        <v>4389</v>
      </c>
      <c r="AF302" s="58" t="s">
        <v>4389</v>
      </c>
    </row>
    <row r="303" spans="1:32" x14ac:dyDescent="0.2">
      <c r="A303" s="63" t="s">
        <v>3157</v>
      </c>
      <c r="B303" s="3" t="s">
        <v>3379</v>
      </c>
      <c r="C303" s="58">
        <v>0</v>
      </c>
      <c r="D303" s="58">
        <v>0</v>
      </c>
      <c r="E303" s="58">
        <v>0</v>
      </c>
      <c r="F303" s="58">
        <v>0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 t="s">
        <v>4002</v>
      </c>
      <c r="M303" s="58">
        <v>0</v>
      </c>
      <c r="N303" s="58" t="s">
        <v>3148</v>
      </c>
      <c r="O303" s="58">
        <v>0</v>
      </c>
      <c r="P303" s="58" t="s">
        <v>4002</v>
      </c>
      <c r="Q303" s="58" t="s">
        <v>4002</v>
      </c>
      <c r="R303" s="58">
        <v>0</v>
      </c>
      <c r="S303" s="58">
        <v>0</v>
      </c>
      <c r="T303" s="58" t="s">
        <v>4002</v>
      </c>
      <c r="U303" s="58" t="s">
        <v>4002</v>
      </c>
      <c r="V303" s="58" t="s">
        <v>4389</v>
      </c>
      <c r="W303" s="58" t="s">
        <v>4389</v>
      </c>
      <c r="X303" s="58" t="s">
        <v>4389</v>
      </c>
      <c r="Y303" s="58" t="s">
        <v>4389</v>
      </c>
      <c r="Z303" s="58" t="s">
        <v>4389</v>
      </c>
      <c r="AA303" s="58" t="s">
        <v>4389</v>
      </c>
      <c r="AB303" s="58" t="s">
        <v>4389</v>
      </c>
      <c r="AC303" s="58" t="s">
        <v>4389</v>
      </c>
      <c r="AD303" s="58" t="s">
        <v>4389</v>
      </c>
      <c r="AE303" s="58" t="s">
        <v>4389</v>
      </c>
      <c r="AF303" s="58" t="s">
        <v>4389</v>
      </c>
    </row>
    <row r="304" spans="1:32" x14ac:dyDescent="0.2">
      <c r="A304" s="63" t="s">
        <v>1342</v>
      </c>
      <c r="B304" s="3" t="s">
        <v>3380</v>
      </c>
      <c r="C304" s="58">
        <v>0</v>
      </c>
      <c r="D304" s="58">
        <v>0</v>
      </c>
      <c r="E304" s="58">
        <v>0</v>
      </c>
      <c r="F304" s="58">
        <v>0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 t="s">
        <v>4002</v>
      </c>
      <c r="M304" s="58">
        <v>0</v>
      </c>
      <c r="N304" s="58" t="s">
        <v>3148</v>
      </c>
      <c r="O304" s="58">
        <v>0</v>
      </c>
      <c r="P304" s="58" t="s">
        <v>4002</v>
      </c>
      <c r="Q304" s="58" t="s">
        <v>4002</v>
      </c>
      <c r="R304" s="58">
        <v>0</v>
      </c>
      <c r="S304" s="58">
        <v>0</v>
      </c>
      <c r="T304" s="58" t="s">
        <v>4002</v>
      </c>
      <c r="U304" s="58" t="s">
        <v>4002</v>
      </c>
      <c r="V304" s="58" t="s">
        <v>4389</v>
      </c>
      <c r="W304" s="58" t="s">
        <v>4389</v>
      </c>
      <c r="X304" s="58" t="s">
        <v>4389</v>
      </c>
      <c r="Y304" s="58" t="s">
        <v>4389</v>
      </c>
      <c r="Z304" s="58" t="s">
        <v>4389</v>
      </c>
      <c r="AA304" s="58" t="s">
        <v>4389</v>
      </c>
      <c r="AB304" s="58" t="s">
        <v>4389</v>
      </c>
      <c r="AC304" s="58" t="s">
        <v>4389</v>
      </c>
      <c r="AD304" s="58" t="s">
        <v>4389</v>
      </c>
      <c r="AE304" s="58" t="s">
        <v>4389</v>
      </c>
      <c r="AF304" s="58" t="s">
        <v>4389</v>
      </c>
    </row>
    <row r="305" spans="1:32" x14ac:dyDescent="0.2">
      <c r="A305" s="63" t="s">
        <v>3373</v>
      </c>
      <c r="B305" s="3" t="s">
        <v>3374</v>
      </c>
      <c r="C305" s="58">
        <v>0</v>
      </c>
      <c r="D305" s="58">
        <v>0</v>
      </c>
      <c r="E305" s="58">
        <v>0</v>
      </c>
      <c r="F305" s="58">
        <v>0</v>
      </c>
      <c r="G305" s="58">
        <v>0</v>
      </c>
      <c r="H305" s="58">
        <v>0</v>
      </c>
      <c r="I305" s="58">
        <v>0</v>
      </c>
      <c r="J305" s="58">
        <v>0</v>
      </c>
      <c r="K305" s="58">
        <v>0</v>
      </c>
      <c r="L305" s="58" t="s">
        <v>4002</v>
      </c>
      <c r="M305" s="58">
        <v>0</v>
      </c>
      <c r="N305" s="58" t="s">
        <v>3148</v>
      </c>
      <c r="O305" s="58">
        <v>0</v>
      </c>
      <c r="P305" s="58" t="s">
        <v>4002</v>
      </c>
      <c r="Q305" s="58" t="s">
        <v>4002</v>
      </c>
      <c r="R305" s="58">
        <v>0</v>
      </c>
      <c r="S305" s="58">
        <v>0</v>
      </c>
      <c r="T305" s="58" t="s">
        <v>4002</v>
      </c>
      <c r="U305" s="58" t="s">
        <v>4002</v>
      </c>
      <c r="V305" s="58" t="s">
        <v>4389</v>
      </c>
      <c r="W305" s="58" t="s">
        <v>4389</v>
      </c>
      <c r="X305" s="58" t="s">
        <v>4389</v>
      </c>
      <c r="Y305" s="58" t="s">
        <v>4389</v>
      </c>
      <c r="Z305" s="58" t="s">
        <v>4389</v>
      </c>
      <c r="AA305" s="58" t="s">
        <v>4389</v>
      </c>
      <c r="AB305" s="58" t="s">
        <v>4389</v>
      </c>
      <c r="AC305" s="58" t="s">
        <v>4389</v>
      </c>
      <c r="AD305" s="58" t="s">
        <v>4389</v>
      </c>
      <c r="AE305" s="58" t="s">
        <v>4389</v>
      </c>
      <c r="AF305" s="58" t="s">
        <v>4389</v>
      </c>
    </row>
    <row r="306" spans="1:32" x14ac:dyDescent="0.2">
      <c r="A306" s="63" t="s">
        <v>1339</v>
      </c>
      <c r="B306" s="3" t="s">
        <v>3372</v>
      </c>
      <c r="C306" s="58">
        <v>0</v>
      </c>
      <c r="D306" s="58">
        <v>0</v>
      </c>
      <c r="E306" s="58">
        <v>0</v>
      </c>
      <c r="F306" s="58">
        <v>0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 t="s">
        <v>4002</v>
      </c>
      <c r="M306" s="58">
        <v>0</v>
      </c>
      <c r="N306" s="58" t="s">
        <v>3148</v>
      </c>
      <c r="O306" s="58">
        <v>0</v>
      </c>
      <c r="P306" s="58" t="s">
        <v>4002</v>
      </c>
      <c r="Q306" s="58" t="s">
        <v>4002</v>
      </c>
      <c r="R306" s="58">
        <v>0</v>
      </c>
      <c r="S306" s="58">
        <v>0</v>
      </c>
      <c r="T306" s="58" t="s">
        <v>4002</v>
      </c>
      <c r="U306" s="58" t="s">
        <v>4002</v>
      </c>
      <c r="V306" s="58" t="s">
        <v>4389</v>
      </c>
      <c r="W306" s="58" t="s">
        <v>4389</v>
      </c>
      <c r="X306" s="58" t="s">
        <v>4389</v>
      </c>
      <c r="Y306" s="58" t="s">
        <v>4389</v>
      </c>
      <c r="Z306" s="58" t="s">
        <v>4389</v>
      </c>
      <c r="AA306" s="58" t="s">
        <v>4389</v>
      </c>
      <c r="AB306" s="58" t="s">
        <v>4389</v>
      </c>
      <c r="AC306" s="58" t="s">
        <v>4389</v>
      </c>
      <c r="AD306" s="58" t="s">
        <v>4389</v>
      </c>
      <c r="AE306" s="58" t="s">
        <v>4389</v>
      </c>
      <c r="AF306" s="58" t="s">
        <v>4389</v>
      </c>
    </row>
    <row r="307" spans="1:32" x14ac:dyDescent="0.2">
      <c r="A307" s="63" t="s">
        <v>1340</v>
      </c>
      <c r="B307" s="3" t="s">
        <v>3375</v>
      </c>
      <c r="C307" s="58">
        <v>0</v>
      </c>
      <c r="D307" s="58">
        <v>0</v>
      </c>
      <c r="E307" s="58">
        <v>0</v>
      </c>
      <c r="F307" s="58">
        <v>0</v>
      </c>
      <c r="G307" s="58">
        <v>0</v>
      </c>
      <c r="H307" s="58">
        <v>0</v>
      </c>
      <c r="I307" s="58">
        <v>0</v>
      </c>
      <c r="J307" s="58">
        <v>0</v>
      </c>
      <c r="K307" s="58">
        <v>0</v>
      </c>
      <c r="L307" s="58" t="s">
        <v>4002</v>
      </c>
      <c r="M307" s="58">
        <v>0</v>
      </c>
      <c r="N307" s="58" t="s">
        <v>3148</v>
      </c>
      <c r="O307" s="58">
        <v>0</v>
      </c>
      <c r="P307" s="58" t="s">
        <v>4002</v>
      </c>
      <c r="Q307" s="58" t="s">
        <v>4002</v>
      </c>
      <c r="R307" s="58">
        <v>0</v>
      </c>
      <c r="S307" s="58">
        <v>0</v>
      </c>
      <c r="T307" s="58" t="s">
        <v>4002</v>
      </c>
      <c r="U307" s="58" t="s">
        <v>4002</v>
      </c>
      <c r="V307" s="58" t="s">
        <v>4389</v>
      </c>
      <c r="W307" s="58" t="s">
        <v>4389</v>
      </c>
      <c r="X307" s="58" t="s">
        <v>4389</v>
      </c>
      <c r="Y307" s="58" t="s">
        <v>4389</v>
      </c>
      <c r="Z307" s="58" t="s">
        <v>4389</v>
      </c>
      <c r="AA307" s="58" t="s">
        <v>4389</v>
      </c>
      <c r="AB307" s="58" t="s">
        <v>4389</v>
      </c>
      <c r="AC307" s="58" t="s">
        <v>4389</v>
      </c>
      <c r="AD307" s="58" t="s">
        <v>4389</v>
      </c>
      <c r="AE307" s="58" t="s">
        <v>4389</v>
      </c>
      <c r="AF307" s="58" t="s">
        <v>4389</v>
      </c>
    </row>
    <row r="308" spans="1:32" x14ac:dyDescent="0.2">
      <c r="A308" s="64" t="s">
        <v>4910</v>
      </c>
      <c r="B308" s="65" t="s">
        <v>4911</v>
      </c>
      <c r="C308" s="58">
        <v>0</v>
      </c>
      <c r="D308" s="58">
        <v>0</v>
      </c>
      <c r="E308" s="58">
        <v>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 t="s">
        <v>4002</v>
      </c>
      <c r="M308" s="58">
        <v>0</v>
      </c>
      <c r="N308" s="58" t="s">
        <v>3148</v>
      </c>
      <c r="O308" s="58">
        <v>0</v>
      </c>
      <c r="P308" s="58" t="s">
        <v>4002</v>
      </c>
      <c r="Q308" s="58" t="s">
        <v>4002</v>
      </c>
      <c r="R308" s="58">
        <v>0</v>
      </c>
      <c r="S308" s="58">
        <v>0</v>
      </c>
      <c r="T308" s="58" t="s">
        <v>4002</v>
      </c>
      <c r="U308" s="58" t="s">
        <v>4002</v>
      </c>
      <c r="V308" s="58" t="s">
        <v>4389</v>
      </c>
      <c r="W308" s="58" t="s">
        <v>4389</v>
      </c>
      <c r="X308" s="58" t="s">
        <v>4389</v>
      </c>
      <c r="Y308" s="58" t="s">
        <v>4389</v>
      </c>
      <c r="Z308" s="58" t="s">
        <v>4389</v>
      </c>
      <c r="AA308" s="58" t="s">
        <v>4389</v>
      </c>
      <c r="AB308" s="58" t="s">
        <v>4389</v>
      </c>
      <c r="AC308" s="58" t="s">
        <v>4389</v>
      </c>
      <c r="AD308" s="58" t="s">
        <v>4389</v>
      </c>
      <c r="AE308" s="58" t="s">
        <v>4389</v>
      </c>
      <c r="AF308" s="58" t="s">
        <v>4389</v>
      </c>
    </row>
    <row r="309" spans="1:32" x14ac:dyDescent="0.2">
      <c r="A309" s="63" t="s">
        <v>3904</v>
      </c>
      <c r="B309" s="3" t="s">
        <v>3905</v>
      </c>
      <c r="C309" s="58">
        <v>0</v>
      </c>
      <c r="D309" s="58">
        <v>36</v>
      </c>
      <c r="E309" s="58">
        <v>3.5</v>
      </c>
      <c r="F309" s="58">
        <v>3.5</v>
      </c>
      <c r="G309" s="58">
        <v>0</v>
      </c>
      <c r="H309" s="58">
        <v>0</v>
      </c>
      <c r="I309" s="58">
        <v>0</v>
      </c>
      <c r="J309" s="58">
        <v>0</v>
      </c>
      <c r="K309" s="58">
        <v>0</v>
      </c>
      <c r="L309" s="58" t="s">
        <v>4002</v>
      </c>
      <c r="M309" s="58">
        <v>0</v>
      </c>
      <c r="N309" s="58" t="s">
        <v>3110</v>
      </c>
      <c r="O309" s="58">
        <v>10</v>
      </c>
      <c r="P309" s="58" t="s">
        <v>4002</v>
      </c>
      <c r="Q309" s="58" t="s">
        <v>4002</v>
      </c>
      <c r="R309" s="58">
        <v>0</v>
      </c>
      <c r="S309" s="58">
        <v>1</v>
      </c>
      <c r="T309" s="58" t="s">
        <v>4002</v>
      </c>
      <c r="U309" s="58" t="s">
        <v>4002</v>
      </c>
      <c r="V309" s="58" t="s">
        <v>4389</v>
      </c>
      <c r="W309" s="58" t="s">
        <v>4389</v>
      </c>
      <c r="X309" s="58" t="s">
        <v>4389</v>
      </c>
      <c r="Y309" s="58" t="s">
        <v>4389</v>
      </c>
      <c r="Z309" s="58" t="s">
        <v>4389</v>
      </c>
      <c r="AA309" s="58" t="s">
        <v>4389</v>
      </c>
      <c r="AB309" s="58" t="s">
        <v>4389</v>
      </c>
      <c r="AC309" s="58" t="s">
        <v>4389</v>
      </c>
      <c r="AD309" s="58" t="s">
        <v>4389</v>
      </c>
      <c r="AE309" s="58" t="s">
        <v>4389</v>
      </c>
      <c r="AF309" s="58" t="s">
        <v>4389</v>
      </c>
    </row>
    <row r="310" spans="1:32" x14ac:dyDescent="0.2">
      <c r="A310" s="63" t="s">
        <v>941</v>
      </c>
      <c r="B310" s="3" t="s">
        <v>3112</v>
      </c>
      <c r="C310" s="58">
        <v>0</v>
      </c>
      <c r="D310" s="58">
        <v>36</v>
      </c>
      <c r="E310" s="58">
        <v>3.5</v>
      </c>
      <c r="F310" s="58">
        <v>3.5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 t="s">
        <v>4002</v>
      </c>
      <c r="M310" s="58">
        <v>0</v>
      </c>
      <c r="N310" s="58" t="s">
        <v>3110</v>
      </c>
      <c r="O310" s="58">
        <v>10</v>
      </c>
      <c r="P310" s="58" t="s">
        <v>4002</v>
      </c>
      <c r="Q310" s="58" t="s">
        <v>4002</v>
      </c>
      <c r="R310" s="58">
        <v>0</v>
      </c>
      <c r="S310" s="58">
        <v>1</v>
      </c>
      <c r="T310" s="58" t="s">
        <v>4002</v>
      </c>
      <c r="U310" s="58" t="s">
        <v>4002</v>
      </c>
      <c r="V310" s="58" t="s">
        <v>4389</v>
      </c>
      <c r="W310" s="58" t="s">
        <v>4389</v>
      </c>
      <c r="X310" s="58" t="s">
        <v>4389</v>
      </c>
      <c r="Y310" s="58" t="s">
        <v>4389</v>
      </c>
      <c r="Z310" s="58" t="s">
        <v>4389</v>
      </c>
      <c r="AA310" s="58" t="s">
        <v>4389</v>
      </c>
      <c r="AB310" s="58" t="s">
        <v>4389</v>
      </c>
      <c r="AC310" s="58" t="s">
        <v>4389</v>
      </c>
      <c r="AD310" s="58" t="s">
        <v>4389</v>
      </c>
      <c r="AE310" s="58" t="s">
        <v>4389</v>
      </c>
      <c r="AF310" s="58" t="s">
        <v>4389</v>
      </c>
    </row>
    <row r="311" spans="1:32" x14ac:dyDescent="0.2">
      <c r="A311" s="63" t="s">
        <v>940</v>
      </c>
      <c r="B311" s="3" t="s">
        <v>1307</v>
      </c>
      <c r="C311" s="58">
        <v>0</v>
      </c>
      <c r="D311" s="58">
        <v>36</v>
      </c>
      <c r="E311" s="58">
        <v>3.5</v>
      </c>
      <c r="F311" s="58">
        <v>3.5</v>
      </c>
      <c r="G311" s="58">
        <v>0</v>
      </c>
      <c r="H311" s="58">
        <v>0</v>
      </c>
      <c r="I311" s="58">
        <v>0</v>
      </c>
      <c r="J311" s="58">
        <v>0</v>
      </c>
      <c r="K311" s="58">
        <v>0</v>
      </c>
      <c r="L311" s="58" t="s">
        <v>4002</v>
      </c>
      <c r="M311" s="58">
        <v>0</v>
      </c>
      <c r="N311" s="58" t="s">
        <v>3110</v>
      </c>
      <c r="O311" s="58">
        <v>10</v>
      </c>
      <c r="P311" s="58" t="s">
        <v>4002</v>
      </c>
      <c r="Q311" s="58" t="s">
        <v>4002</v>
      </c>
      <c r="R311" s="58">
        <v>0</v>
      </c>
      <c r="S311" s="58">
        <v>1</v>
      </c>
      <c r="T311" s="58" t="s">
        <v>4002</v>
      </c>
      <c r="U311" s="58" t="s">
        <v>4002</v>
      </c>
      <c r="V311" s="58" t="s">
        <v>4389</v>
      </c>
      <c r="W311" s="58" t="s">
        <v>4389</v>
      </c>
      <c r="X311" s="58" t="s">
        <v>4389</v>
      </c>
      <c r="Y311" s="58" t="s">
        <v>4389</v>
      </c>
      <c r="Z311" s="58" t="s">
        <v>4389</v>
      </c>
      <c r="AA311" s="58" t="s">
        <v>4389</v>
      </c>
      <c r="AB311" s="58" t="s">
        <v>4389</v>
      </c>
      <c r="AC311" s="58" t="s">
        <v>4389</v>
      </c>
      <c r="AD311" s="58" t="s">
        <v>4389</v>
      </c>
      <c r="AE311" s="58" t="s">
        <v>4389</v>
      </c>
      <c r="AF311" s="58" t="s">
        <v>4389</v>
      </c>
    </row>
    <row r="312" spans="1:32" x14ac:dyDescent="0.2">
      <c r="A312" s="63" t="s">
        <v>54</v>
      </c>
      <c r="B312" s="3" t="s">
        <v>1295</v>
      </c>
      <c r="C312" s="58">
        <v>0</v>
      </c>
      <c r="D312" s="58">
        <v>96</v>
      </c>
      <c r="E312" s="58">
        <v>0.25</v>
      </c>
      <c r="F312" s="58">
        <v>0.75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 t="s">
        <v>4002</v>
      </c>
      <c r="M312" s="58">
        <v>0</v>
      </c>
      <c r="N312" s="58" t="s">
        <v>3121</v>
      </c>
      <c r="O312" s="58">
        <v>3</v>
      </c>
      <c r="P312" s="58" t="s">
        <v>4002</v>
      </c>
      <c r="Q312" s="58" t="s">
        <v>4002</v>
      </c>
      <c r="R312" s="58">
        <v>0</v>
      </c>
      <c r="S312" s="58">
        <v>1</v>
      </c>
      <c r="T312" s="58" t="s">
        <v>4002</v>
      </c>
      <c r="U312" s="58" t="s">
        <v>4002</v>
      </c>
      <c r="V312" s="58" t="s">
        <v>4389</v>
      </c>
      <c r="W312" s="58" t="s">
        <v>4389</v>
      </c>
      <c r="X312" s="58" t="s">
        <v>4389</v>
      </c>
      <c r="Y312" s="58" t="s">
        <v>4389</v>
      </c>
      <c r="Z312" s="58" t="s">
        <v>4389</v>
      </c>
      <c r="AA312" s="58" t="s">
        <v>4389</v>
      </c>
      <c r="AB312" s="58" t="s">
        <v>4389</v>
      </c>
      <c r="AC312" s="58" t="s">
        <v>4389</v>
      </c>
      <c r="AD312" s="58" t="s">
        <v>4389</v>
      </c>
      <c r="AE312" s="58" t="s">
        <v>4389</v>
      </c>
      <c r="AF312" s="58" t="s">
        <v>4389</v>
      </c>
    </row>
    <row r="313" spans="1:32" x14ac:dyDescent="0.2">
      <c r="A313" s="63" t="s">
        <v>58</v>
      </c>
      <c r="B313" s="3" t="s">
        <v>1299</v>
      </c>
      <c r="C313" s="58">
        <v>0</v>
      </c>
      <c r="D313" s="58">
        <v>96</v>
      </c>
      <c r="E313" s="58">
        <v>0.75</v>
      </c>
      <c r="F313" s="58">
        <v>4.5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 t="s">
        <v>4002</v>
      </c>
      <c r="M313" s="58">
        <v>0</v>
      </c>
      <c r="N313" s="58" t="s">
        <v>3121</v>
      </c>
      <c r="O313" s="58">
        <v>5</v>
      </c>
      <c r="P313" s="58" t="s">
        <v>4002</v>
      </c>
      <c r="Q313" s="58" t="s">
        <v>4002</v>
      </c>
      <c r="R313" s="58">
        <v>0</v>
      </c>
      <c r="S313" s="58">
        <v>1</v>
      </c>
      <c r="T313" s="58" t="s">
        <v>4002</v>
      </c>
      <c r="U313" s="58" t="s">
        <v>4002</v>
      </c>
      <c r="V313" s="58" t="s">
        <v>4389</v>
      </c>
      <c r="W313" s="58" t="s">
        <v>4389</v>
      </c>
      <c r="X313" s="58" t="s">
        <v>4389</v>
      </c>
      <c r="Y313" s="58" t="s">
        <v>4389</v>
      </c>
      <c r="Z313" s="58" t="s">
        <v>4389</v>
      </c>
      <c r="AA313" s="58" t="s">
        <v>4389</v>
      </c>
      <c r="AB313" s="58" t="s">
        <v>4389</v>
      </c>
      <c r="AC313" s="58" t="s">
        <v>4389</v>
      </c>
      <c r="AD313" s="58" t="s">
        <v>4389</v>
      </c>
      <c r="AE313" s="58" t="s">
        <v>4389</v>
      </c>
      <c r="AF313" s="58" t="s">
        <v>4389</v>
      </c>
    </row>
    <row r="314" spans="1:32" x14ac:dyDescent="0.2">
      <c r="A314" s="63" t="s">
        <v>3908</v>
      </c>
      <c r="B314" s="3" t="s">
        <v>3909</v>
      </c>
      <c r="C314" s="58">
        <v>0</v>
      </c>
      <c r="D314" s="58">
        <v>96</v>
      </c>
      <c r="E314" s="58">
        <v>1</v>
      </c>
      <c r="F314" s="58">
        <v>6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 t="s">
        <v>4002</v>
      </c>
      <c r="M314" s="58">
        <v>0</v>
      </c>
      <c r="N314" s="58" t="s">
        <v>3121</v>
      </c>
      <c r="O314" s="58">
        <v>12</v>
      </c>
      <c r="P314" s="58" t="s">
        <v>4002</v>
      </c>
      <c r="Q314" s="58" t="s">
        <v>4002</v>
      </c>
      <c r="R314" s="58">
        <v>0</v>
      </c>
      <c r="S314" s="58">
        <v>1</v>
      </c>
      <c r="T314" s="58" t="s">
        <v>4002</v>
      </c>
      <c r="U314" s="58" t="s">
        <v>4002</v>
      </c>
      <c r="V314" s="58" t="s">
        <v>4389</v>
      </c>
      <c r="W314" s="58" t="s">
        <v>4389</v>
      </c>
      <c r="X314" s="58" t="s">
        <v>4389</v>
      </c>
      <c r="Y314" s="58" t="s">
        <v>4389</v>
      </c>
      <c r="Z314" s="58" t="s">
        <v>4389</v>
      </c>
      <c r="AA314" s="58" t="s">
        <v>4389</v>
      </c>
      <c r="AB314" s="58" t="s">
        <v>4389</v>
      </c>
      <c r="AC314" s="58" t="s">
        <v>4389</v>
      </c>
      <c r="AD314" s="58" t="s">
        <v>4389</v>
      </c>
      <c r="AE314" s="58" t="s">
        <v>4389</v>
      </c>
      <c r="AF314" s="58" t="s">
        <v>4389</v>
      </c>
    </row>
    <row r="315" spans="1:32" x14ac:dyDescent="0.2">
      <c r="A315" s="64" t="s">
        <v>4848</v>
      </c>
      <c r="B315" s="65" t="s">
        <v>4849</v>
      </c>
      <c r="C315" s="58">
        <v>0</v>
      </c>
      <c r="D315" s="58">
        <v>96</v>
      </c>
      <c r="E315" s="58">
        <v>2.25</v>
      </c>
      <c r="F315" s="58">
        <v>3</v>
      </c>
      <c r="G315" s="58">
        <v>0</v>
      </c>
      <c r="H315" s="58">
        <v>0</v>
      </c>
      <c r="I315" s="58">
        <v>0</v>
      </c>
      <c r="J315" s="58">
        <v>0</v>
      </c>
      <c r="K315" s="58">
        <v>0</v>
      </c>
      <c r="L315" s="58" t="s">
        <v>4002</v>
      </c>
      <c r="M315" s="58">
        <v>0</v>
      </c>
      <c r="N315" s="58" t="s">
        <v>3121</v>
      </c>
      <c r="O315" s="58">
        <v>12</v>
      </c>
      <c r="P315" s="58" t="s">
        <v>4002</v>
      </c>
      <c r="Q315" s="58" t="s">
        <v>4002</v>
      </c>
      <c r="R315" s="58">
        <v>0</v>
      </c>
      <c r="S315" s="58">
        <v>1</v>
      </c>
      <c r="T315" s="58" t="s">
        <v>4002</v>
      </c>
      <c r="U315" s="58" t="s">
        <v>4002</v>
      </c>
      <c r="V315" s="58" t="s">
        <v>4389</v>
      </c>
      <c r="W315" s="58" t="s">
        <v>4389</v>
      </c>
      <c r="X315" s="58" t="s">
        <v>4389</v>
      </c>
      <c r="Y315" s="58" t="s">
        <v>4389</v>
      </c>
      <c r="Z315" s="58" t="s">
        <v>4389</v>
      </c>
      <c r="AA315" s="58" t="s">
        <v>4389</v>
      </c>
      <c r="AB315" s="58" t="s">
        <v>4389</v>
      </c>
      <c r="AC315" s="58" t="s">
        <v>4389</v>
      </c>
      <c r="AD315" s="58" t="s">
        <v>4389</v>
      </c>
      <c r="AE315" s="58" t="s">
        <v>4389</v>
      </c>
      <c r="AF315" s="58" t="s">
        <v>4389</v>
      </c>
    </row>
    <row r="316" spans="1:32" x14ac:dyDescent="0.2">
      <c r="A316" s="63" t="s">
        <v>50</v>
      </c>
      <c r="B316" s="3" t="s">
        <v>1292</v>
      </c>
      <c r="C316" s="58">
        <v>0</v>
      </c>
      <c r="D316" s="58">
        <v>96</v>
      </c>
      <c r="E316" s="58">
        <v>0.75</v>
      </c>
      <c r="F316" s="58">
        <v>3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 t="s">
        <v>4002</v>
      </c>
      <c r="M316" s="58">
        <v>0</v>
      </c>
      <c r="N316" s="58" t="s">
        <v>3121</v>
      </c>
      <c r="O316" s="58">
        <v>7</v>
      </c>
      <c r="P316" s="58" t="s">
        <v>4002</v>
      </c>
      <c r="Q316" s="58" t="s">
        <v>4002</v>
      </c>
      <c r="R316" s="58">
        <v>0</v>
      </c>
      <c r="S316" s="58">
        <v>1</v>
      </c>
      <c r="T316" s="58" t="s">
        <v>4002</v>
      </c>
      <c r="U316" s="58" t="s">
        <v>4002</v>
      </c>
      <c r="V316" s="58" t="s">
        <v>4389</v>
      </c>
      <c r="W316" s="58" t="s">
        <v>4389</v>
      </c>
      <c r="X316" s="58" t="s">
        <v>4389</v>
      </c>
      <c r="Y316" s="58" t="s">
        <v>4389</v>
      </c>
      <c r="Z316" s="58" t="s">
        <v>4389</v>
      </c>
      <c r="AA316" s="58" t="s">
        <v>4389</v>
      </c>
      <c r="AB316" s="58" t="s">
        <v>4389</v>
      </c>
      <c r="AC316" s="58" t="s">
        <v>4389</v>
      </c>
      <c r="AD316" s="58" t="s">
        <v>4389</v>
      </c>
      <c r="AE316" s="58" t="s">
        <v>4389</v>
      </c>
      <c r="AF316" s="58" t="s">
        <v>4389</v>
      </c>
    </row>
    <row r="317" spans="1:32" x14ac:dyDescent="0.2">
      <c r="A317" s="63" t="s">
        <v>51</v>
      </c>
      <c r="B317" s="3" t="s">
        <v>1293</v>
      </c>
      <c r="C317" s="58">
        <v>0</v>
      </c>
      <c r="D317" s="58">
        <v>96</v>
      </c>
      <c r="E317" s="58">
        <v>0.75</v>
      </c>
      <c r="F317" s="58">
        <v>3</v>
      </c>
      <c r="G317" s="58">
        <v>0</v>
      </c>
      <c r="H317" s="58">
        <v>0</v>
      </c>
      <c r="I317" s="58">
        <v>0</v>
      </c>
      <c r="J317" s="58">
        <v>0</v>
      </c>
      <c r="K317" s="58">
        <v>0</v>
      </c>
      <c r="L317" s="58" t="s">
        <v>4002</v>
      </c>
      <c r="M317" s="58">
        <v>0</v>
      </c>
      <c r="N317" s="58" t="s">
        <v>3121</v>
      </c>
      <c r="O317" s="58">
        <v>7</v>
      </c>
      <c r="P317" s="58" t="s">
        <v>4002</v>
      </c>
      <c r="Q317" s="58" t="s">
        <v>4002</v>
      </c>
      <c r="R317" s="58">
        <v>0</v>
      </c>
      <c r="S317" s="58">
        <v>1</v>
      </c>
      <c r="T317" s="58" t="s">
        <v>4002</v>
      </c>
      <c r="U317" s="58" t="s">
        <v>4002</v>
      </c>
      <c r="V317" s="58" t="s">
        <v>4389</v>
      </c>
      <c r="W317" s="58" t="s">
        <v>4389</v>
      </c>
      <c r="X317" s="58" t="s">
        <v>4389</v>
      </c>
      <c r="Y317" s="58" t="s">
        <v>4389</v>
      </c>
      <c r="Z317" s="58" t="s">
        <v>4389</v>
      </c>
      <c r="AA317" s="58" t="s">
        <v>4389</v>
      </c>
      <c r="AB317" s="58" t="s">
        <v>4389</v>
      </c>
      <c r="AC317" s="58" t="s">
        <v>4389</v>
      </c>
      <c r="AD317" s="58" t="s">
        <v>4389</v>
      </c>
      <c r="AE317" s="58" t="s">
        <v>4389</v>
      </c>
      <c r="AF317" s="58" t="s">
        <v>4389</v>
      </c>
    </row>
    <row r="318" spans="1:32" x14ac:dyDescent="0.2">
      <c r="A318" s="63" t="s">
        <v>3906</v>
      </c>
      <c r="B318" s="3" t="s">
        <v>3907</v>
      </c>
      <c r="C318" s="58">
        <v>0</v>
      </c>
      <c r="D318" s="58">
        <v>96</v>
      </c>
      <c r="E318" s="58">
        <v>0.75</v>
      </c>
      <c r="F318" s="58">
        <v>3.5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 t="s">
        <v>4002</v>
      </c>
      <c r="M318" s="58">
        <v>0</v>
      </c>
      <c r="N318" s="58" t="s">
        <v>3121</v>
      </c>
      <c r="O318" s="58">
        <v>7</v>
      </c>
      <c r="P318" s="58" t="s">
        <v>4002</v>
      </c>
      <c r="Q318" s="58" t="s">
        <v>4002</v>
      </c>
      <c r="R318" s="58">
        <v>0</v>
      </c>
      <c r="S318" s="58">
        <v>1</v>
      </c>
      <c r="T318" s="58" t="s">
        <v>4002</v>
      </c>
      <c r="U318" s="58" t="s">
        <v>4002</v>
      </c>
      <c r="V318" s="58" t="s">
        <v>4389</v>
      </c>
      <c r="W318" s="58" t="s">
        <v>4389</v>
      </c>
      <c r="X318" s="58" t="s">
        <v>4389</v>
      </c>
      <c r="Y318" s="58" t="s">
        <v>4389</v>
      </c>
      <c r="Z318" s="58" t="s">
        <v>4389</v>
      </c>
      <c r="AA318" s="58" t="s">
        <v>4389</v>
      </c>
      <c r="AB318" s="58" t="s">
        <v>4389</v>
      </c>
      <c r="AC318" s="58" t="s">
        <v>4389</v>
      </c>
      <c r="AD318" s="58" t="s">
        <v>4389</v>
      </c>
      <c r="AE318" s="58" t="s">
        <v>4389</v>
      </c>
      <c r="AF318" s="58" t="s">
        <v>4389</v>
      </c>
    </row>
    <row r="319" spans="1:32" x14ac:dyDescent="0.2">
      <c r="A319" s="63" t="s">
        <v>60</v>
      </c>
      <c r="B319" s="3" t="s">
        <v>1300</v>
      </c>
      <c r="C319" s="58">
        <v>0</v>
      </c>
      <c r="D319" s="58">
        <v>96</v>
      </c>
      <c r="E319" s="58">
        <v>0.5</v>
      </c>
      <c r="F319" s="58">
        <v>2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 t="s">
        <v>4002</v>
      </c>
      <c r="M319" s="58">
        <v>0</v>
      </c>
      <c r="N319" s="58" t="s">
        <v>3121</v>
      </c>
      <c r="O319" s="58">
        <v>3</v>
      </c>
      <c r="P319" s="58" t="s">
        <v>4002</v>
      </c>
      <c r="Q319" s="58" t="s">
        <v>4002</v>
      </c>
      <c r="R319" s="58">
        <v>0</v>
      </c>
      <c r="S319" s="58">
        <v>1</v>
      </c>
      <c r="T319" s="58" t="s">
        <v>4002</v>
      </c>
      <c r="U319" s="58" t="s">
        <v>4002</v>
      </c>
      <c r="V319" s="58" t="s">
        <v>4389</v>
      </c>
      <c r="W319" s="58" t="s">
        <v>4389</v>
      </c>
      <c r="X319" s="58" t="s">
        <v>4389</v>
      </c>
      <c r="Y319" s="58" t="s">
        <v>4389</v>
      </c>
      <c r="Z319" s="58" t="s">
        <v>4389</v>
      </c>
      <c r="AA319" s="58" t="s">
        <v>4389</v>
      </c>
      <c r="AB319" s="58" t="s">
        <v>4389</v>
      </c>
      <c r="AC319" s="58" t="s">
        <v>4389</v>
      </c>
      <c r="AD319" s="58" t="s">
        <v>4389</v>
      </c>
      <c r="AE319" s="58" t="s">
        <v>4389</v>
      </c>
      <c r="AF319" s="58" t="s">
        <v>4389</v>
      </c>
    </row>
    <row r="320" spans="1:32" x14ac:dyDescent="0.2">
      <c r="A320" s="63" t="s">
        <v>52</v>
      </c>
      <c r="B320" s="3" t="s">
        <v>3123</v>
      </c>
      <c r="C320" s="58">
        <v>0</v>
      </c>
      <c r="D320" s="58">
        <v>96</v>
      </c>
      <c r="E320" s="58">
        <v>0.75</v>
      </c>
      <c r="F320" s="58">
        <v>1.25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 t="s">
        <v>4002</v>
      </c>
      <c r="M320" s="58">
        <v>0</v>
      </c>
      <c r="N320" s="58" t="s">
        <v>3121</v>
      </c>
      <c r="O320" s="58">
        <v>5</v>
      </c>
      <c r="P320" s="58" t="s">
        <v>4002</v>
      </c>
      <c r="Q320" s="58" t="s">
        <v>4002</v>
      </c>
      <c r="R320" s="58">
        <v>0</v>
      </c>
      <c r="S320" s="58">
        <v>1</v>
      </c>
      <c r="T320" s="58" t="s">
        <v>4002</v>
      </c>
      <c r="U320" s="58" t="s">
        <v>4002</v>
      </c>
      <c r="V320" s="58" t="s">
        <v>4389</v>
      </c>
      <c r="W320" s="58" t="s">
        <v>4389</v>
      </c>
      <c r="X320" s="58" t="s">
        <v>4389</v>
      </c>
      <c r="Y320" s="58" t="s">
        <v>4389</v>
      </c>
      <c r="Z320" s="58" t="s">
        <v>4389</v>
      </c>
      <c r="AA320" s="58" t="s">
        <v>4389</v>
      </c>
      <c r="AB320" s="58" t="s">
        <v>4389</v>
      </c>
      <c r="AC320" s="58" t="s">
        <v>4389</v>
      </c>
      <c r="AD320" s="58" t="s">
        <v>4389</v>
      </c>
      <c r="AE320" s="58" t="s">
        <v>4389</v>
      </c>
      <c r="AF320" s="58" t="s">
        <v>4389</v>
      </c>
    </row>
    <row r="321" spans="1:32" x14ac:dyDescent="0.2">
      <c r="A321" s="63" t="s">
        <v>4392</v>
      </c>
      <c r="B321" s="3" t="s">
        <v>4393</v>
      </c>
      <c r="C321" s="58">
        <v>0</v>
      </c>
      <c r="D321" s="58">
        <v>96</v>
      </c>
      <c r="E321" s="58">
        <v>0.75</v>
      </c>
      <c r="F321" s="58">
        <v>1.1499999999999999</v>
      </c>
      <c r="G321" s="58">
        <v>0</v>
      </c>
      <c r="H321" s="58">
        <v>0</v>
      </c>
      <c r="I321" s="58">
        <v>0</v>
      </c>
      <c r="J321" s="58">
        <v>0</v>
      </c>
      <c r="K321" s="58">
        <v>0</v>
      </c>
      <c r="L321" s="58" t="s">
        <v>4002</v>
      </c>
      <c r="M321" s="58">
        <v>0</v>
      </c>
      <c r="N321" s="58" t="s">
        <v>3121</v>
      </c>
      <c r="O321" s="58">
        <v>5</v>
      </c>
      <c r="P321" s="58" t="s">
        <v>4002</v>
      </c>
      <c r="Q321" s="58" t="s">
        <v>4002</v>
      </c>
      <c r="R321" s="58">
        <v>0</v>
      </c>
      <c r="S321" s="58">
        <v>1</v>
      </c>
      <c r="T321" s="58" t="s">
        <v>4002</v>
      </c>
      <c r="U321" s="58" t="s">
        <v>4002</v>
      </c>
      <c r="V321" s="58" t="s">
        <v>4389</v>
      </c>
      <c r="W321" s="58" t="s">
        <v>4389</v>
      </c>
      <c r="X321" s="58" t="s">
        <v>4389</v>
      </c>
      <c r="Y321" s="58" t="s">
        <v>4389</v>
      </c>
      <c r="Z321" s="58" t="s">
        <v>4389</v>
      </c>
      <c r="AA321" s="58" t="s">
        <v>4389</v>
      </c>
      <c r="AB321" s="58" t="s">
        <v>4389</v>
      </c>
      <c r="AC321" s="58" t="s">
        <v>4389</v>
      </c>
      <c r="AD321" s="58" t="s">
        <v>4389</v>
      </c>
      <c r="AE321" s="58" t="s">
        <v>4389</v>
      </c>
      <c r="AF321" s="58" t="s">
        <v>4389</v>
      </c>
    </row>
    <row r="322" spans="1:32" x14ac:dyDescent="0.2">
      <c r="A322" s="63" t="s">
        <v>1863</v>
      </c>
      <c r="B322" s="3" t="s">
        <v>3125</v>
      </c>
      <c r="C322" s="58">
        <v>0</v>
      </c>
      <c r="D322" s="58">
        <v>96</v>
      </c>
      <c r="E322" s="58">
        <v>1.5</v>
      </c>
      <c r="F322" s="58">
        <v>1.75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 t="s">
        <v>4002</v>
      </c>
      <c r="M322" s="58">
        <v>0</v>
      </c>
      <c r="N322" s="58" t="s">
        <v>3121</v>
      </c>
      <c r="O322" s="58">
        <v>5</v>
      </c>
      <c r="P322" s="58" t="s">
        <v>4002</v>
      </c>
      <c r="Q322" s="58" t="s">
        <v>4002</v>
      </c>
      <c r="R322" s="58">
        <v>0</v>
      </c>
      <c r="S322" s="58">
        <v>1</v>
      </c>
      <c r="T322" s="58" t="s">
        <v>4002</v>
      </c>
      <c r="U322" s="58" t="s">
        <v>4002</v>
      </c>
      <c r="V322" s="58" t="s">
        <v>4389</v>
      </c>
      <c r="W322" s="58" t="s">
        <v>4389</v>
      </c>
      <c r="X322" s="58" t="s">
        <v>4389</v>
      </c>
      <c r="Y322" s="58" t="s">
        <v>4389</v>
      </c>
      <c r="Z322" s="58" t="s">
        <v>4389</v>
      </c>
      <c r="AA322" s="58" t="s">
        <v>4389</v>
      </c>
      <c r="AB322" s="58" t="s">
        <v>4389</v>
      </c>
      <c r="AC322" s="58" t="s">
        <v>4389</v>
      </c>
      <c r="AD322" s="58" t="s">
        <v>4389</v>
      </c>
      <c r="AE322" s="58" t="s">
        <v>4389</v>
      </c>
      <c r="AF322" s="58" t="s">
        <v>4389</v>
      </c>
    </row>
    <row r="323" spans="1:32" x14ac:dyDescent="0.2">
      <c r="A323" s="63" t="s">
        <v>53</v>
      </c>
      <c r="B323" s="3" t="s">
        <v>1294</v>
      </c>
      <c r="C323" s="58">
        <v>0</v>
      </c>
      <c r="D323" s="58">
        <v>96</v>
      </c>
      <c r="E323" s="58">
        <v>1.5</v>
      </c>
      <c r="F323" s="58">
        <v>1.75</v>
      </c>
      <c r="G323" s="58">
        <v>0</v>
      </c>
      <c r="H323" s="58">
        <v>0</v>
      </c>
      <c r="I323" s="58">
        <v>0</v>
      </c>
      <c r="J323" s="58">
        <v>0</v>
      </c>
      <c r="K323" s="58">
        <v>0</v>
      </c>
      <c r="L323" s="58" t="s">
        <v>4002</v>
      </c>
      <c r="M323" s="58">
        <v>0</v>
      </c>
      <c r="N323" s="58" t="s">
        <v>3121</v>
      </c>
      <c r="O323" s="58">
        <v>5</v>
      </c>
      <c r="P323" s="58" t="s">
        <v>4002</v>
      </c>
      <c r="Q323" s="58" t="s">
        <v>4002</v>
      </c>
      <c r="R323" s="58">
        <v>0</v>
      </c>
      <c r="S323" s="58">
        <v>1</v>
      </c>
      <c r="T323" s="58" t="s">
        <v>4002</v>
      </c>
      <c r="U323" s="58" t="s">
        <v>4002</v>
      </c>
      <c r="V323" s="58" t="s">
        <v>4389</v>
      </c>
      <c r="W323" s="58" t="s">
        <v>4389</v>
      </c>
      <c r="X323" s="58" t="s">
        <v>4389</v>
      </c>
      <c r="Y323" s="58" t="s">
        <v>4389</v>
      </c>
      <c r="Z323" s="58" t="s">
        <v>4389</v>
      </c>
      <c r="AA323" s="58" t="s">
        <v>4389</v>
      </c>
      <c r="AB323" s="58" t="s">
        <v>4389</v>
      </c>
      <c r="AC323" s="58" t="s">
        <v>4389</v>
      </c>
      <c r="AD323" s="58" t="s">
        <v>4389</v>
      </c>
      <c r="AE323" s="58" t="s">
        <v>4389</v>
      </c>
      <c r="AF323" s="58" t="s">
        <v>4389</v>
      </c>
    </row>
    <row r="324" spans="1:32" x14ac:dyDescent="0.2">
      <c r="A324" s="63" t="s">
        <v>3910</v>
      </c>
      <c r="B324" s="3" t="s">
        <v>3911</v>
      </c>
      <c r="C324" s="58">
        <v>0</v>
      </c>
      <c r="D324" s="58">
        <v>96</v>
      </c>
      <c r="E324" s="58">
        <v>1.5</v>
      </c>
      <c r="F324" s="58">
        <v>1.75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 t="s">
        <v>4002</v>
      </c>
      <c r="M324" s="58">
        <v>0</v>
      </c>
      <c r="N324" s="58" t="s">
        <v>3121</v>
      </c>
      <c r="O324" s="58">
        <v>5</v>
      </c>
      <c r="P324" s="58" t="s">
        <v>4002</v>
      </c>
      <c r="Q324" s="58" t="s">
        <v>4002</v>
      </c>
      <c r="R324" s="58">
        <v>0</v>
      </c>
      <c r="S324" s="58">
        <v>1</v>
      </c>
      <c r="T324" s="58" t="s">
        <v>4002</v>
      </c>
      <c r="U324" s="58" t="s">
        <v>4002</v>
      </c>
      <c r="V324" s="58" t="s">
        <v>4389</v>
      </c>
      <c r="W324" s="58" t="s">
        <v>4389</v>
      </c>
      <c r="X324" s="58" t="s">
        <v>4389</v>
      </c>
      <c r="Y324" s="58" t="s">
        <v>4389</v>
      </c>
      <c r="Z324" s="58" t="s">
        <v>4389</v>
      </c>
      <c r="AA324" s="58" t="s">
        <v>4389</v>
      </c>
      <c r="AB324" s="58" t="s">
        <v>4389</v>
      </c>
      <c r="AC324" s="58" t="s">
        <v>4389</v>
      </c>
      <c r="AD324" s="58" t="s">
        <v>4389</v>
      </c>
      <c r="AE324" s="58" t="s">
        <v>4389</v>
      </c>
      <c r="AF324" s="58" t="s">
        <v>4389</v>
      </c>
    </row>
    <row r="325" spans="1:32" x14ac:dyDescent="0.2">
      <c r="A325" s="63" t="s">
        <v>57</v>
      </c>
      <c r="B325" s="3" t="s">
        <v>1298</v>
      </c>
      <c r="C325" s="58">
        <v>0</v>
      </c>
      <c r="D325" s="58">
        <v>96</v>
      </c>
      <c r="E325" s="58">
        <v>1</v>
      </c>
      <c r="F325" s="58">
        <v>1</v>
      </c>
      <c r="G325" s="58">
        <v>0</v>
      </c>
      <c r="H325" s="58">
        <v>0</v>
      </c>
      <c r="I325" s="58">
        <v>0</v>
      </c>
      <c r="J325" s="58">
        <v>0</v>
      </c>
      <c r="K325" s="58">
        <v>0</v>
      </c>
      <c r="L325" s="58" t="s">
        <v>4002</v>
      </c>
      <c r="M325" s="58">
        <v>0</v>
      </c>
      <c r="N325" s="58" t="s">
        <v>3121</v>
      </c>
      <c r="O325" s="58">
        <v>5</v>
      </c>
      <c r="P325" s="58" t="s">
        <v>4002</v>
      </c>
      <c r="Q325" s="58" t="s">
        <v>4002</v>
      </c>
      <c r="R325" s="58">
        <v>0</v>
      </c>
      <c r="S325" s="58">
        <v>1</v>
      </c>
      <c r="T325" s="58" t="s">
        <v>4002</v>
      </c>
      <c r="U325" s="58" t="s">
        <v>4002</v>
      </c>
      <c r="V325" s="58" t="s">
        <v>4389</v>
      </c>
      <c r="W325" s="58" t="s">
        <v>4389</v>
      </c>
      <c r="X325" s="58" t="s">
        <v>4389</v>
      </c>
      <c r="Y325" s="58" t="s">
        <v>4389</v>
      </c>
      <c r="Z325" s="58" t="s">
        <v>4389</v>
      </c>
      <c r="AA325" s="58" t="s">
        <v>4389</v>
      </c>
      <c r="AB325" s="58" t="s">
        <v>4389</v>
      </c>
      <c r="AC325" s="58" t="s">
        <v>4389</v>
      </c>
      <c r="AD325" s="58" t="s">
        <v>4389</v>
      </c>
      <c r="AE325" s="58" t="s">
        <v>4389</v>
      </c>
      <c r="AF325" s="58" t="s">
        <v>4389</v>
      </c>
    </row>
    <row r="326" spans="1:32" x14ac:dyDescent="0.2">
      <c r="A326" s="63" t="s">
        <v>55</v>
      </c>
      <c r="B326" s="3" t="s">
        <v>1296</v>
      </c>
      <c r="C326" s="58">
        <v>0</v>
      </c>
      <c r="D326" s="58">
        <v>96</v>
      </c>
      <c r="E326" s="58">
        <v>0.25</v>
      </c>
      <c r="F326" s="58">
        <v>0.75</v>
      </c>
      <c r="G326" s="58">
        <v>0</v>
      </c>
      <c r="H326" s="58">
        <v>0</v>
      </c>
      <c r="I326" s="58">
        <v>0</v>
      </c>
      <c r="J326" s="58">
        <v>0</v>
      </c>
      <c r="K326" s="58">
        <v>0</v>
      </c>
      <c r="L326" s="58" t="s">
        <v>4002</v>
      </c>
      <c r="M326" s="58">
        <v>0</v>
      </c>
      <c r="N326" s="58" t="s">
        <v>3121</v>
      </c>
      <c r="O326" s="58">
        <v>3</v>
      </c>
      <c r="P326" s="58" t="s">
        <v>4002</v>
      </c>
      <c r="Q326" s="58" t="s">
        <v>4002</v>
      </c>
      <c r="R326" s="58">
        <v>0</v>
      </c>
      <c r="S326" s="58">
        <v>1</v>
      </c>
      <c r="T326" s="58" t="s">
        <v>4002</v>
      </c>
      <c r="U326" s="58" t="s">
        <v>4002</v>
      </c>
      <c r="V326" s="58" t="s">
        <v>4389</v>
      </c>
      <c r="W326" s="58" t="s">
        <v>4389</v>
      </c>
      <c r="X326" s="58" t="s">
        <v>4389</v>
      </c>
      <c r="Y326" s="58" t="s">
        <v>4389</v>
      </c>
      <c r="Z326" s="58" t="s">
        <v>4389</v>
      </c>
      <c r="AA326" s="58" t="s">
        <v>4389</v>
      </c>
      <c r="AB326" s="58" t="s">
        <v>4389</v>
      </c>
      <c r="AC326" s="58" t="s">
        <v>4389</v>
      </c>
      <c r="AD326" s="58" t="s">
        <v>4389</v>
      </c>
      <c r="AE326" s="58" t="s">
        <v>4389</v>
      </c>
      <c r="AF326" s="58" t="s">
        <v>4389</v>
      </c>
    </row>
    <row r="327" spans="1:32" x14ac:dyDescent="0.2">
      <c r="A327" s="63" t="s">
        <v>56</v>
      </c>
      <c r="B327" s="3" t="s">
        <v>1297</v>
      </c>
      <c r="C327" s="58">
        <v>0</v>
      </c>
      <c r="D327" s="58">
        <v>96</v>
      </c>
      <c r="E327" s="58">
        <v>0.5</v>
      </c>
      <c r="F327" s="58">
        <v>0.75</v>
      </c>
      <c r="G327" s="58">
        <v>0</v>
      </c>
      <c r="H327" s="58">
        <v>0</v>
      </c>
      <c r="I327" s="58">
        <v>0</v>
      </c>
      <c r="J327" s="58">
        <v>0</v>
      </c>
      <c r="K327" s="58">
        <v>0</v>
      </c>
      <c r="L327" s="58" t="s">
        <v>4002</v>
      </c>
      <c r="M327" s="58">
        <v>0</v>
      </c>
      <c r="N327" s="58" t="s">
        <v>3121</v>
      </c>
      <c r="O327" s="58">
        <v>3</v>
      </c>
      <c r="P327" s="58" t="s">
        <v>4002</v>
      </c>
      <c r="Q327" s="58" t="s">
        <v>4002</v>
      </c>
      <c r="R327" s="58">
        <v>0</v>
      </c>
      <c r="S327" s="58">
        <v>1</v>
      </c>
      <c r="T327" s="58" t="s">
        <v>4002</v>
      </c>
      <c r="U327" s="58" t="s">
        <v>4002</v>
      </c>
      <c r="V327" s="58" t="s">
        <v>4389</v>
      </c>
      <c r="W327" s="58" t="s">
        <v>4389</v>
      </c>
      <c r="X327" s="58" t="s">
        <v>4389</v>
      </c>
      <c r="Y327" s="58" t="s">
        <v>4389</v>
      </c>
      <c r="Z327" s="58" t="s">
        <v>4389</v>
      </c>
      <c r="AA327" s="58" t="s">
        <v>4389</v>
      </c>
      <c r="AB327" s="58" t="s">
        <v>4389</v>
      </c>
      <c r="AC327" s="58" t="s">
        <v>4389</v>
      </c>
      <c r="AD327" s="58" t="s">
        <v>4389</v>
      </c>
      <c r="AE327" s="58" t="s">
        <v>4389</v>
      </c>
      <c r="AF327" s="58" t="s">
        <v>4389</v>
      </c>
    </row>
    <row r="328" spans="1:32" x14ac:dyDescent="0.2">
      <c r="A328" s="63" t="s">
        <v>28</v>
      </c>
      <c r="B328" s="3" t="s">
        <v>4394</v>
      </c>
      <c r="C328" s="58">
        <v>0</v>
      </c>
      <c r="D328" s="58">
        <v>96</v>
      </c>
      <c r="E328" s="58">
        <v>0.625</v>
      </c>
      <c r="F328" s="58">
        <v>15</v>
      </c>
      <c r="G328" s="58">
        <v>0</v>
      </c>
      <c r="H328" s="58">
        <v>0</v>
      </c>
      <c r="I328" s="58">
        <v>0</v>
      </c>
      <c r="J328" s="58">
        <v>1</v>
      </c>
      <c r="K328" s="58">
        <v>0</v>
      </c>
      <c r="L328" s="58" t="s">
        <v>4002</v>
      </c>
      <c r="M328" s="58">
        <v>0</v>
      </c>
      <c r="N328" s="58" t="s">
        <v>3126</v>
      </c>
      <c r="O328" s="58">
        <v>5</v>
      </c>
      <c r="P328" s="58" t="s">
        <v>4002</v>
      </c>
      <c r="Q328" s="58" t="s">
        <v>4002</v>
      </c>
      <c r="R328" s="58">
        <v>0</v>
      </c>
      <c r="S328" s="58">
        <v>0</v>
      </c>
      <c r="T328" s="58" t="s">
        <v>4002</v>
      </c>
      <c r="U328" s="58" t="s">
        <v>4002</v>
      </c>
      <c r="V328" s="58" t="s">
        <v>4389</v>
      </c>
      <c r="W328" s="58" t="s">
        <v>4389</v>
      </c>
      <c r="X328" s="58" t="s">
        <v>4389</v>
      </c>
      <c r="Y328" s="58" t="s">
        <v>4389</v>
      </c>
      <c r="Z328" s="58" t="s">
        <v>4389</v>
      </c>
      <c r="AA328" s="58" t="s">
        <v>4389</v>
      </c>
      <c r="AB328" s="58" t="s">
        <v>4389</v>
      </c>
      <c r="AC328" s="58" t="s">
        <v>4389</v>
      </c>
      <c r="AD328" s="58" t="s">
        <v>4389</v>
      </c>
      <c r="AE328" s="58" t="s">
        <v>4389</v>
      </c>
      <c r="AF328" s="58" t="s">
        <v>4389</v>
      </c>
    </row>
    <row r="329" spans="1:32" x14ac:dyDescent="0.2">
      <c r="A329" s="63" t="s">
        <v>29</v>
      </c>
      <c r="B329" s="3" t="s">
        <v>1270</v>
      </c>
      <c r="C329" s="58">
        <v>0</v>
      </c>
      <c r="D329" s="58">
        <v>35</v>
      </c>
      <c r="E329" s="58">
        <v>0.625</v>
      </c>
      <c r="F329" s="58">
        <v>24</v>
      </c>
      <c r="G329" s="58">
        <v>0</v>
      </c>
      <c r="H329" s="58">
        <v>0</v>
      </c>
      <c r="I329" s="58">
        <v>0</v>
      </c>
      <c r="J329" s="58">
        <v>0</v>
      </c>
      <c r="K329" s="58">
        <v>0</v>
      </c>
      <c r="L329" s="58" t="s">
        <v>4002</v>
      </c>
      <c r="M329" s="58">
        <v>0</v>
      </c>
      <c r="N329" s="58" t="s">
        <v>3126</v>
      </c>
      <c r="O329" s="58">
        <v>5</v>
      </c>
      <c r="P329" s="58" t="s">
        <v>4002</v>
      </c>
      <c r="Q329" s="58" t="s">
        <v>4002</v>
      </c>
      <c r="R329" s="58">
        <v>0</v>
      </c>
      <c r="S329" s="58">
        <v>1</v>
      </c>
      <c r="T329" s="58" t="s">
        <v>4002</v>
      </c>
      <c r="U329" s="58" t="s">
        <v>4002</v>
      </c>
      <c r="V329" s="58" t="s">
        <v>4389</v>
      </c>
      <c r="W329" s="58" t="s">
        <v>4389</v>
      </c>
      <c r="X329" s="58" t="s">
        <v>4389</v>
      </c>
      <c r="Y329" s="58" t="s">
        <v>4389</v>
      </c>
      <c r="Z329" s="58" t="s">
        <v>4389</v>
      </c>
      <c r="AA329" s="58" t="s">
        <v>4389</v>
      </c>
      <c r="AB329" s="58" t="s">
        <v>4389</v>
      </c>
      <c r="AC329" s="58" t="s">
        <v>4389</v>
      </c>
      <c r="AD329" s="58" t="s">
        <v>4389</v>
      </c>
      <c r="AE329" s="58" t="s">
        <v>4389</v>
      </c>
      <c r="AF329" s="58" t="s">
        <v>4389</v>
      </c>
    </row>
    <row r="330" spans="1:32" x14ac:dyDescent="0.2">
      <c r="A330" s="63" t="s">
        <v>3913</v>
      </c>
      <c r="B330" s="3" t="s">
        <v>1270</v>
      </c>
      <c r="C330" s="58">
        <v>0</v>
      </c>
      <c r="D330" s="58">
        <v>35</v>
      </c>
      <c r="E330" s="58">
        <v>0.625</v>
      </c>
      <c r="F330" s="58">
        <v>24</v>
      </c>
      <c r="G330" s="58">
        <v>0</v>
      </c>
      <c r="H330" s="58">
        <v>0</v>
      </c>
      <c r="I330" s="58">
        <v>0</v>
      </c>
      <c r="J330" s="58">
        <v>0</v>
      </c>
      <c r="K330" s="58">
        <v>0</v>
      </c>
      <c r="L330" s="58" t="s">
        <v>4002</v>
      </c>
      <c r="M330" s="58">
        <v>0</v>
      </c>
      <c r="N330" s="58" t="s">
        <v>3126</v>
      </c>
      <c r="O330" s="58">
        <v>5</v>
      </c>
      <c r="P330" s="58" t="s">
        <v>4002</v>
      </c>
      <c r="Q330" s="58" t="s">
        <v>4002</v>
      </c>
      <c r="R330" s="58">
        <v>0</v>
      </c>
      <c r="S330" s="58">
        <v>1</v>
      </c>
      <c r="T330" s="58" t="s">
        <v>4002</v>
      </c>
      <c r="U330" s="58" t="s">
        <v>4002</v>
      </c>
      <c r="V330" s="58" t="s">
        <v>4389</v>
      </c>
      <c r="W330" s="58" t="s">
        <v>4389</v>
      </c>
      <c r="X330" s="58" t="s">
        <v>4389</v>
      </c>
      <c r="Y330" s="58" t="s">
        <v>4389</v>
      </c>
      <c r="Z330" s="58" t="s">
        <v>4389</v>
      </c>
      <c r="AA330" s="58" t="s">
        <v>4389</v>
      </c>
      <c r="AB330" s="58" t="s">
        <v>4389</v>
      </c>
      <c r="AC330" s="58" t="s">
        <v>4389</v>
      </c>
      <c r="AD330" s="58" t="s">
        <v>4389</v>
      </c>
      <c r="AE330" s="58" t="s">
        <v>4389</v>
      </c>
      <c r="AF330" s="58" t="s">
        <v>4389</v>
      </c>
    </row>
    <row r="331" spans="1:32" x14ac:dyDescent="0.2">
      <c r="A331" s="63" t="s">
        <v>30</v>
      </c>
      <c r="B331" s="3" t="s">
        <v>1271</v>
      </c>
      <c r="C331" s="58">
        <v>0</v>
      </c>
      <c r="D331" s="58">
        <v>96</v>
      </c>
      <c r="E331" s="58">
        <v>0.625</v>
      </c>
      <c r="F331" s="58">
        <v>24</v>
      </c>
      <c r="G331" s="58">
        <v>0</v>
      </c>
      <c r="H331" s="58">
        <v>0</v>
      </c>
      <c r="I331" s="58">
        <v>0</v>
      </c>
      <c r="J331" s="58">
        <v>0</v>
      </c>
      <c r="K331" s="58">
        <v>0</v>
      </c>
      <c r="L331" s="58" t="s">
        <v>4002</v>
      </c>
      <c r="M331" s="58">
        <v>0</v>
      </c>
      <c r="N331" s="58" t="s">
        <v>3126</v>
      </c>
      <c r="O331" s="58">
        <v>10</v>
      </c>
      <c r="P331" s="58" t="s">
        <v>4002</v>
      </c>
      <c r="Q331" s="58" t="s">
        <v>4002</v>
      </c>
      <c r="R331" s="58">
        <v>0</v>
      </c>
      <c r="S331" s="58">
        <v>1</v>
      </c>
      <c r="T331" s="58" t="s">
        <v>4002</v>
      </c>
      <c r="U331" s="58" t="s">
        <v>4002</v>
      </c>
      <c r="V331" s="58" t="s">
        <v>4389</v>
      </c>
      <c r="W331" s="58" t="s">
        <v>4389</v>
      </c>
      <c r="X331" s="58" t="s">
        <v>4389</v>
      </c>
      <c r="Y331" s="58" t="s">
        <v>4389</v>
      </c>
      <c r="Z331" s="58" t="s">
        <v>4389</v>
      </c>
      <c r="AA331" s="58" t="s">
        <v>4389</v>
      </c>
      <c r="AB331" s="58" t="s">
        <v>4389</v>
      </c>
      <c r="AC331" s="58" t="s">
        <v>4389</v>
      </c>
      <c r="AD331" s="58" t="s">
        <v>4389</v>
      </c>
      <c r="AE331" s="58" t="s">
        <v>4389</v>
      </c>
      <c r="AF331" s="58" t="s">
        <v>4389</v>
      </c>
    </row>
    <row r="332" spans="1:32" x14ac:dyDescent="0.2">
      <c r="A332" s="63" t="s">
        <v>31</v>
      </c>
      <c r="B332" s="3" t="s">
        <v>1272</v>
      </c>
      <c r="C332" s="58">
        <v>0</v>
      </c>
      <c r="D332" s="58">
        <v>96</v>
      </c>
      <c r="E332" s="58">
        <v>0.625</v>
      </c>
      <c r="F332" s="58">
        <v>24</v>
      </c>
      <c r="G332" s="58">
        <v>0</v>
      </c>
      <c r="H332" s="58">
        <v>0</v>
      </c>
      <c r="I332" s="58">
        <v>0</v>
      </c>
      <c r="J332" s="58">
        <v>0</v>
      </c>
      <c r="K332" s="58">
        <v>0</v>
      </c>
      <c r="L332" s="58" t="s">
        <v>4002</v>
      </c>
      <c r="M332" s="58">
        <v>0</v>
      </c>
      <c r="N332" s="58" t="s">
        <v>3126</v>
      </c>
      <c r="O332" s="58">
        <v>10</v>
      </c>
      <c r="P332" s="58" t="s">
        <v>4002</v>
      </c>
      <c r="Q332" s="58" t="s">
        <v>4002</v>
      </c>
      <c r="R332" s="58">
        <v>0</v>
      </c>
      <c r="S332" s="58">
        <v>1</v>
      </c>
      <c r="T332" s="58" t="s">
        <v>4002</v>
      </c>
      <c r="U332" s="58" t="s">
        <v>4002</v>
      </c>
      <c r="V332" s="58" t="s">
        <v>4389</v>
      </c>
      <c r="W332" s="58" t="s">
        <v>4389</v>
      </c>
      <c r="X332" s="58" t="s">
        <v>4389</v>
      </c>
      <c r="Y332" s="58" t="s">
        <v>4389</v>
      </c>
      <c r="Z332" s="58" t="s">
        <v>4389</v>
      </c>
      <c r="AA332" s="58" t="s">
        <v>4389</v>
      </c>
      <c r="AB332" s="58" t="s">
        <v>4389</v>
      </c>
      <c r="AC332" s="58" t="s">
        <v>4389</v>
      </c>
      <c r="AD332" s="58" t="s">
        <v>4389</v>
      </c>
      <c r="AE332" s="58" t="s">
        <v>4389</v>
      </c>
      <c r="AF332" s="58" t="s">
        <v>4389</v>
      </c>
    </row>
    <row r="333" spans="1:32" x14ac:dyDescent="0.2">
      <c r="A333" s="63" t="s">
        <v>32</v>
      </c>
      <c r="B333" s="3" t="s">
        <v>1273</v>
      </c>
      <c r="C333" s="58">
        <v>0</v>
      </c>
      <c r="D333" s="58">
        <v>35</v>
      </c>
      <c r="E333" s="58">
        <v>0.625</v>
      </c>
      <c r="F333" s="58">
        <v>48</v>
      </c>
      <c r="G333" s="58">
        <v>0</v>
      </c>
      <c r="H333" s="58">
        <v>0</v>
      </c>
      <c r="I333" s="58">
        <v>0</v>
      </c>
      <c r="J333" s="58">
        <v>0</v>
      </c>
      <c r="K333" s="58">
        <v>0</v>
      </c>
      <c r="L333" s="58" t="s">
        <v>4002</v>
      </c>
      <c r="M333" s="58">
        <v>0</v>
      </c>
      <c r="N333" s="58" t="s">
        <v>3126</v>
      </c>
      <c r="O333" s="58">
        <v>10</v>
      </c>
      <c r="P333" s="58" t="s">
        <v>4002</v>
      </c>
      <c r="Q333" s="58" t="s">
        <v>4002</v>
      </c>
      <c r="R333" s="58">
        <v>0</v>
      </c>
      <c r="S333" s="58">
        <v>1</v>
      </c>
      <c r="T333" s="58" t="s">
        <v>4002</v>
      </c>
      <c r="U333" s="58" t="s">
        <v>4002</v>
      </c>
      <c r="V333" s="58" t="s">
        <v>4389</v>
      </c>
      <c r="W333" s="58" t="s">
        <v>4389</v>
      </c>
      <c r="X333" s="58" t="s">
        <v>4389</v>
      </c>
      <c r="Y333" s="58" t="s">
        <v>4389</v>
      </c>
      <c r="Z333" s="58" t="s">
        <v>4389</v>
      </c>
      <c r="AA333" s="58" t="s">
        <v>4389</v>
      </c>
      <c r="AB333" s="58" t="s">
        <v>4389</v>
      </c>
      <c r="AC333" s="58" t="s">
        <v>4389</v>
      </c>
      <c r="AD333" s="58" t="s">
        <v>4389</v>
      </c>
      <c r="AE333" s="58" t="s">
        <v>4389</v>
      </c>
      <c r="AF333" s="58" t="s">
        <v>4389</v>
      </c>
    </row>
    <row r="334" spans="1:32" x14ac:dyDescent="0.2">
      <c r="A334" s="63" t="s">
        <v>3914</v>
      </c>
      <c r="B334" s="3" t="s">
        <v>1271</v>
      </c>
      <c r="C334" s="58">
        <v>0</v>
      </c>
      <c r="D334" s="58">
        <v>96</v>
      </c>
      <c r="E334" s="58">
        <v>0.625</v>
      </c>
      <c r="F334" s="58">
        <v>24</v>
      </c>
      <c r="G334" s="58">
        <v>0</v>
      </c>
      <c r="H334" s="58">
        <v>0</v>
      </c>
      <c r="I334" s="58">
        <v>0</v>
      </c>
      <c r="J334" s="58">
        <v>0</v>
      </c>
      <c r="K334" s="58">
        <v>0</v>
      </c>
      <c r="L334" s="58" t="s">
        <v>4002</v>
      </c>
      <c r="M334" s="58">
        <v>0</v>
      </c>
      <c r="N334" s="58" t="s">
        <v>3126</v>
      </c>
      <c r="O334" s="58">
        <v>10</v>
      </c>
      <c r="P334" s="58" t="s">
        <v>4002</v>
      </c>
      <c r="Q334" s="58" t="s">
        <v>4002</v>
      </c>
      <c r="R334" s="58">
        <v>0</v>
      </c>
      <c r="S334" s="58">
        <v>1</v>
      </c>
      <c r="T334" s="58" t="s">
        <v>4002</v>
      </c>
      <c r="U334" s="58" t="s">
        <v>4002</v>
      </c>
      <c r="V334" s="58" t="s">
        <v>4389</v>
      </c>
      <c r="W334" s="58" t="s">
        <v>4389</v>
      </c>
      <c r="X334" s="58" t="s">
        <v>4389</v>
      </c>
      <c r="Y334" s="58" t="s">
        <v>4389</v>
      </c>
      <c r="Z334" s="58" t="s">
        <v>4389</v>
      </c>
      <c r="AA334" s="58" t="s">
        <v>4389</v>
      </c>
      <c r="AB334" s="58" t="s">
        <v>4389</v>
      </c>
      <c r="AC334" s="58" t="s">
        <v>4389</v>
      </c>
      <c r="AD334" s="58" t="s">
        <v>4389</v>
      </c>
      <c r="AE334" s="58" t="s">
        <v>4389</v>
      </c>
      <c r="AF334" s="58" t="s">
        <v>4389</v>
      </c>
    </row>
    <row r="335" spans="1:32" x14ac:dyDescent="0.2">
      <c r="A335" s="63" t="s">
        <v>33</v>
      </c>
      <c r="B335" s="3" t="s">
        <v>1274</v>
      </c>
      <c r="C335" s="58">
        <v>0</v>
      </c>
      <c r="D335" s="58">
        <v>42</v>
      </c>
      <c r="E335" s="58">
        <v>0.625</v>
      </c>
      <c r="F335" s="58">
        <v>48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 t="s">
        <v>4002</v>
      </c>
      <c r="M335" s="58">
        <v>0</v>
      </c>
      <c r="N335" s="58" t="s">
        <v>3126</v>
      </c>
      <c r="O335" s="58">
        <v>10</v>
      </c>
      <c r="P335" s="58" t="s">
        <v>4002</v>
      </c>
      <c r="Q335" s="58" t="s">
        <v>4002</v>
      </c>
      <c r="R335" s="58">
        <v>0</v>
      </c>
      <c r="S335" s="58">
        <v>1</v>
      </c>
      <c r="T335" s="58" t="s">
        <v>4002</v>
      </c>
      <c r="U335" s="58" t="s">
        <v>4002</v>
      </c>
      <c r="V335" s="58" t="s">
        <v>4389</v>
      </c>
      <c r="W335" s="58" t="s">
        <v>4389</v>
      </c>
      <c r="X335" s="58" t="s">
        <v>4389</v>
      </c>
      <c r="Y335" s="58" t="s">
        <v>4389</v>
      </c>
      <c r="Z335" s="58" t="s">
        <v>4389</v>
      </c>
      <c r="AA335" s="58" t="s">
        <v>4389</v>
      </c>
      <c r="AB335" s="58" t="s">
        <v>4389</v>
      </c>
      <c r="AC335" s="58" t="s">
        <v>4389</v>
      </c>
      <c r="AD335" s="58" t="s">
        <v>4389</v>
      </c>
      <c r="AE335" s="58" t="s">
        <v>4389</v>
      </c>
      <c r="AF335" s="58" t="s">
        <v>4389</v>
      </c>
    </row>
    <row r="336" spans="1:32" x14ac:dyDescent="0.2">
      <c r="A336" s="63" t="s">
        <v>3915</v>
      </c>
      <c r="B336" s="3" t="s">
        <v>1274</v>
      </c>
      <c r="C336" s="58">
        <v>0</v>
      </c>
      <c r="D336" s="58">
        <v>42</v>
      </c>
      <c r="E336" s="58">
        <v>0.625</v>
      </c>
      <c r="F336" s="58">
        <v>48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 t="s">
        <v>4002</v>
      </c>
      <c r="M336" s="58">
        <v>0</v>
      </c>
      <c r="N336" s="58" t="s">
        <v>3126</v>
      </c>
      <c r="O336" s="58">
        <v>10</v>
      </c>
      <c r="P336" s="58" t="s">
        <v>4002</v>
      </c>
      <c r="Q336" s="58" t="s">
        <v>4002</v>
      </c>
      <c r="R336" s="58">
        <v>0</v>
      </c>
      <c r="S336" s="58">
        <v>1</v>
      </c>
      <c r="T336" s="58" t="s">
        <v>4002</v>
      </c>
      <c r="U336" s="58" t="s">
        <v>4002</v>
      </c>
      <c r="V336" s="58" t="s">
        <v>4389</v>
      </c>
      <c r="W336" s="58" t="s">
        <v>4389</v>
      </c>
      <c r="X336" s="58" t="s">
        <v>4389</v>
      </c>
      <c r="Y336" s="58" t="s">
        <v>4389</v>
      </c>
      <c r="Z336" s="58" t="s">
        <v>4389</v>
      </c>
      <c r="AA336" s="58" t="s">
        <v>4389</v>
      </c>
      <c r="AB336" s="58" t="s">
        <v>4389</v>
      </c>
      <c r="AC336" s="58" t="s">
        <v>4389</v>
      </c>
      <c r="AD336" s="58" t="s">
        <v>4389</v>
      </c>
      <c r="AE336" s="58" t="s">
        <v>4389</v>
      </c>
      <c r="AF336" s="58" t="s">
        <v>4389</v>
      </c>
    </row>
    <row r="337" spans="1:32" x14ac:dyDescent="0.2">
      <c r="A337" s="63" t="s">
        <v>34</v>
      </c>
      <c r="B337" s="3" t="s">
        <v>1275</v>
      </c>
      <c r="C337" s="58">
        <v>0</v>
      </c>
      <c r="D337" s="58">
        <v>96</v>
      </c>
      <c r="E337" s="58">
        <v>0.625</v>
      </c>
      <c r="F337" s="58">
        <v>48</v>
      </c>
      <c r="G337" s="58">
        <v>0</v>
      </c>
      <c r="H337" s="58">
        <v>0</v>
      </c>
      <c r="I337" s="58">
        <v>0</v>
      </c>
      <c r="J337" s="58">
        <v>0</v>
      </c>
      <c r="K337" s="58">
        <v>0</v>
      </c>
      <c r="L337" s="58" t="s">
        <v>4002</v>
      </c>
      <c r="M337" s="58">
        <v>0</v>
      </c>
      <c r="N337" s="58" t="s">
        <v>3126</v>
      </c>
      <c r="O337" s="58">
        <v>20</v>
      </c>
      <c r="P337" s="58" t="s">
        <v>4002</v>
      </c>
      <c r="Q337" s="58" t="s">
        <v>4002</v>
      </c>
      <c r="R337" s="58">
        <v>0</v>
      </c>
      <c r="S337" s="58">
        <v>1</v>
      </c>
      <c r="T337" s="58" t="s">
        <v>4002</v>
      </c>
      <c r="U337" s="58" t="s">
        <v>4002</v>
      </c>
      <c r="V337" s="58" t="s">
        <v>4389</v>
      </c>
      <c r="W337" s="58" t="s">
        <v>4389</v>
      </c>
      <c r="X337" s="58" t="s">
        <v>4389</v>
      </c>
      <c r="Y337" s="58" t="s">
        <v>4389</v>
      </c>
      <c r="Z337" s="58" t="s">
        <v>4389</v>
      </c>
      <c r="AA337" s="58" t="s">
        <v>4389</v>
      </c>
      <c r="AB337" s="58" t="s">
        <v>4389</v>
      </c>
      <c r="AC337" s="58" t="s">
        <v>4389</v>
      </c>
      <c r="AD337" s="58" t="s">
        <v>4389</v>
      </c>
      <c r="AE337" s="58" t="s">
        <v>4389</v>
      </c>
      <c r="AF337" s="58" t="s">
        <v>4389</v>
      </c>
    </row>
    <row r="338" spans="1:32" x14ac:dyDescent="0.2">
      <c r="A338" s="63" t="s">
        <v>3916</v>
      </c>
      <c r="B338" s="3" t="s">
        <v>1275</v>
      </c>
      <c r="C338" s="58">
        <v>0</v>
      </c>
      <c r="D338" s="58">
        <v>96</v>
      </c>
      <c r="E338" s="58">
        <v>0.625</v>
      </c>
      <c r="F338" s="58">
        <v>48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 t="s">
        <v>4002</v>
      </c>
      <c r="M338" s="58">
        <v>0</v>
      </c>
      <c r="N338" s="58" t="s">
        <v>3126</v>
      </c>
      <c r="O338" s="58">
        <v>20</v>
      </c>
      <c r="P338" s="58" t="s">
        <v>4002</v>
      </c>
      <c r="Q338" s="58" t="s">
        <v>4002</v>
      </c>
      <c r="R338" s="58">
        <v>0</v>
      </c>
      <c r="S338" s="58">
        <v>1</v>
      </c>
      <c r="T338" s="58" t="s">
        <v>4002</v>
      </c>
      <c r="U338" s="58" t="s">
        <v>4002</v>
      </c>
      <c r="V338" s="58" t="s">
        <v>4389</v>
      </c>
      <c r="W338" s="58" t="s">
        <v>4389</v>
      </c>
      <c r="X338" s="58" t="s">
        <v>4389</v>
      </c>
      <c r="Y338" s="58" t="s">
        <v>4389</v>
      </c>
      <c r="Z338" s="58" t="s">
        <v>4389</v>
      </c>
      <c r="AA338" s="58" t="s">
        <v>4389</v>
      </c>
      <c r="AB338" s="58" t="s">
        <v>4389</v>
      </c>
      <c r="AC338" s="58" t="s">
        <v>4389</v>
      </c>
      <c r="AD338" s="58" t="s">
        <v>4389</v>
      </c>
      <c r="AE338" s="58" t="s">
        <v>4389</v>
      </c>
      <c r="AF338" s="58" t="s">
        <v>4389</v>
      </c>
    </row>
    <row r="339" spans="1:32" x14ac:dyDescent="0.2">
      <c r="A339" s="63" t="s">
        <v>35</v>
      </c>
      <c r="B339" s="3" t="s">
        <v>1276</v>
      </c>
      <c r="C339" s="58">
        <v>0</v>
      </c>
      <c r="D339" s="58">
        <v>36</v>
      </c>
      <c r="E339" s="58">
        <v>0.625</v>
      </c>
      <c r="F339" s="58">
        <v>96</v>
      </c>
      <c r="G339" s="58">
        <v>0</v>
      </c>
      <c r="H339" s="58">
        <v>0</v>
      </c>
      <c r="I339" s="58">
        <v>0</v>
      </c>
      <c r="J339" s="58">
        <v>0</v>
      </c>
      <c r="K339" s="58">
        <v>0</v>
      </c>
      <c r="L339" s="58" t="s">
        <v>4002</v>
      </c>
      <c r="M339" s="58">
        <v>0</v>
      </c>
      <c r="N339" s="58" t="s">
        <v>3126</v>
      </c>
      <c r="O339" s="58">
        <v>15</v>
      </c>
      <c r="P339" s="58" t="s">
        <v>4002</v>
      </c>
      <c r="Q339" s="58" t="s">
        <v>4002</v>
      </c>
      <c r="R339" s="58">
        <v>0</v>
      </c>
      <c r="S339" s="58">
        <v>1</v>
      </c>
      <c r="T339" s="58" t="s">
        <v>4002</v>
      </c>
      <c r="U339" s="58" t="s">
        <v>4002</v>
      </c>
      <c r="V339" s="58" t="s">
        <v>4389</v>
      </c>
      <c r="W339" s="58" t="s">
        <v>4389</v>
      </c>
      <c r="X339" s="58" t="s">
        <v>4389</v>
      </c>
      <c r="Y339" s="58" t="s">
        <v>4389</v>
      </c>
      <c r="Z339" s="58" t="s">
        <v>4389</v>
      </c>
      <c r="AA339" s="58" t="s">
        <v>4389</v>
      </c>
      <c r="AB339" s="58" t="s">
        <v>4389</v>
      </c>
      <c r="AC339" s="58" t="s">
        <v>4389</v>
      </c>
      <c r="AD339" s="58" t="s">
        <v>4389</v>
      </c>
      <c r="AE339" s="58" t="s">
        <v>4389</v>
      </c>
      <c r="AF339" s="58" t="s">
        <v>4389</v>
      </c>
    </row>
    <row r="340" spans="1:32" x14ac:dyDescent="0.2">
      <c r="A340" s="63" t="s">
        <v>43</v>
      </c>
      <c r="B340" s="3" t="s">
        <v>1285</v>
      </c>
      <c r="C340" s="58">
        <v>0</v>
      </c>
      <c r="D340" s="58">
        <v>21</v>
      </c>
      <c r="E340" s="58">
        <v>4</v>
      </c>
      <c r="F340" s="58">
        <v>30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 t="s">
        <v>4002</v>
      </c>
      <c r="M340" s="58">
        <v>0</v>
      </c>
      <c r="N340" s="58" t="s">
        <v>3126</v>
      </c>
      <c r="O340" s="58">
        <v>3</v>
      </c>
      <c r="P340" s="58" t="s">
        <v>4002</v>
      </c>
      <c r="Q340" s="58" t="s">
        <v>4002</v>
      </c>
      <c r="R340" s="58">
        <v>0</v>
      </c>
      <c r="S340" s="58">
        <v>1</v>
      </c>
      <c r="T340" s="58" t="s">
        <v>4002</v>
      </c>
      <c r="U340" s="58" t="s">
        <v>4002</v>
      </c>
      <c r="V340" s="58" t="s">
        <v>4389</v>
      </c>
      <c r="W340" s="58" t="s">
        <v>4389</v>
      </c>
      <c r="X340" s="58" t="s">
        <v>4389</v>
      </c>
      <c r="Y340" s="58" t="s">
        <v>4389</v>
      </c>
      <c r="Z340" s="58" t="s">
        <v>4389</v>
      </c>
      <c r="AA340" s="58" t="s">
        <v>4389</v>
      </c>
      <c r="AB340" s="58" t="s">
        <v>4389</v>
      </c>
      <c r="AC340" s="58" t="s">
        <v>4389</v>
      </c>
      <c r="AD340" s="58" t="s">
        <v>4389</v>
      </c>
      <c r="AE340" s="58" t="s">
        <v>4389</v>
      </c>
      <c r="AF340" s="58" t="s">
        <v>4389</v>
      </c>
    </row>
    <row r="341" spans="1:32" x14ac:dyDescent="0.2">
      <c r="A341" s="63" t="s">
        <v>44</v>
      </c>
      <c r="B341" s="3" t="s">
        <v>1286</v>
      </c>
      <c r="C341" s="58">
        <v>0</v>
      </c>
      <c r="D341" s="58">
        <v>96</v>
      </c>
      <c r="E341" s="58">
        <v>0.75</v>
      </c>
      <c r="F341" s="58">
        <v>12</v>
      </c>
      <c r="G341" s="58">
        <v>0</v>
      </c>
      <c r="H341" s="58">
        <v>0</v>
      </c>
      <c r="I341" s="58">
        <v>0</v>
      </c>
      <c r="J341" s="58">
        <v>0</v>
      </c>
      <c r="K341" s="58">
        <v>0</v>
      </c>
      <c r="L341" s="58" t="s">
        <v>4002</v>
      </c>
      <c r="M341" s="58">
        <v>0</v>
      </c>
      <c r="N341" s="58" t="s">
        <v>3136</v>
      </c>
      <c r="O341" s="58">
        <v>5</v>
      </c>
      <c r="P341" s="58" t="s">
        <v>4002</v>
      </c>
      <c r="Q341" s="58" t="s">
        <v>4002</v>
      </c>
      <c r="R341" s="58">
        <v>0</v>
      </c>
      <c r="S341" s="58">
        <v>0</v>
      </c>
      <c r="T341" s="58" t="s">
        <v>4002</v>
      </c>
      <c r="U341" s="58" t="s">
        <v>4002</v>
      </c>
      <c r="V341" s="58" t="s">
        <v>4389</v>
      </c>
      <c r="W341" s="58" t="s">
        <v>4389</v>
      </c>
      <c r="X341" s="58" t="s">
        <v>4389</v>
      </c>
      <c r="Y341" s="58" t="s">
        <v>4389</v>
      </c>
      <c r="Z341" s="58" t="s">
        <v>4389</v>
      </c>
      <c r="AA341" s="58" t="s">
        <v>4389</v>
      </c>
      <c r="AB341" s="58" t="s">
        <v>4389</v>
      </c>
      <c r="AC341" s="58" t="s">
        <v>4389</v>
      </c>
      <c r="AD341" s="58" t="s">
        <v>4389</v>
      </c>
      <c r="AE341" s="58" t="s">
        <v>4389</v>
      </c>
      <c r="AF341" s="58" t="s">
        <v>4389</v>
      </c>
    </row>
    <row r="342" spans="1:32" x14ac:dyDescent="0.2">
      <c r="A342" s="63" t="s">
        <v>45</v>
      </c>
      <c r="B342" s="3" t="s">
        <v>1287</v>
      </c>
      <c r="C342" s="58">
        <v>0</v>
      </c>
      <c r="D342" s="58">
        <v>96</v>
      </c>
      <c r="E342" s="58">
        <v>0.75</v>
      </c>
      <c r="F342" s="58">
        <v>24</v>
      </c>
      <c r="G342" s="58">
        <v>0</v>
      </c>
      <c r="H342" s="58">
        <v>0</v>
      </c>
      <c r="I342" s="58">
        <v>0</v>
      </c>
      <c r="J342" s="58">
        <v>1</v>
      </c>
      <c r="K342" s="58">
        <v>0</v>
      </c>
      <c r="L342" s="58" t="s">
        <v>4002</v>
      </c>
      <c r="M342" s="58">
        <v>0</v>
      </c>
      <c r="N342" s="58" t="s">
        <v>3136</v>
      </c>
      <c r="O342" s="58">
        <v>5</v>
      </c>
      <c r="P342" s="58" t="s">
        <v>4002</v>
      </c>
      <c r="Q342" s="58" t="s">
        <v>4002</v>
      </c>
      <c r="R342" s="58">
        <v>0</v>
      </c>
      <c r="S342" s="58">
        <v>0</v>
      </c>
      <c r="T342" s="58" t="s">
        <v>4002</v>
      </c>
      <c r="U342" s="58" t="s">
        <v>4002</v>
      </c>
      <c r="V342" s="58" t="s">
        <v>4389</v>
      </c>
      <c r="W342" s="58" t="s">
        <v>4389</v>
      </c>
      <c r="X342" s="58" t="s">
        <v>4389</v>
      </c>
      <c r="Y342" s="58" t="s">
        <v>4389</v>
      </c>
      <c r="Z342" s="58" t="s">
        <v>4389</v>
      </c>
      <c r="AA342" s="58" t="s">
        <v>4389</v>
      </c>
      <c r="AB342" s="58" t="s">
        <v>4389</v>
      </c>
      <c r="AC342" s="58" t="s">
        <v>4389</v>
      </c>
      <c r="AD342" s="58" t="s">
        <v>4389</v>
      </c>
      <c r="AE342" s="58" t="s">
        <v>4389</v>
      </c>
      <c r="AF342" s="58" t="s">
        <v>4389</v>
      </c>
    </row>
    <row r="343" spans="1:32" x14ac:dyDescent="0.2">
      <c r="A343" s="63" t="s">
        <v>46</v>
      </c>
      <c r="B343" s="3" t="s">
        <v>1288</v>
      </c>
      <c r="C343" s="58">
        <v>0</v>
      </c>
      <c r="D343" s="58">
        <v>96</v>
      </c>
      <c r="E343" s="58">
        <v>0.75</v>
      </c>
      <c r="F343" s="58">
        <v>48</v>
      </c>
      <c r="G343" s="58">
        <v>0</v>
      </c>
      <c r="H343" s="58">
        <v>0</v>
      </c>
      <c r="I343" s="58">
        <v>0</v>
      </c>
      <c r="J343" s="58">
        <v>1</v>
      </c>
      <c r="K343" s="58">
        <v>0</v>
      </c>
      <c r="L343" s="58" t="s">
        <v>4002</v>
      </c>
      <c r="M343" s="58">
        <v>0</v>
      </c>
      <c r="N343" s="58" t="s">
        <v>3136</v>
      </c>
      <c r="O343" s="58">
        <v>12</v>
      </c>
      <c r="P343" s="58" t="s">
        <v>4002</v>
      </c>
      <c r="Q343" s="58" t="s">
        <v>4002</v>
      </c>
      <c r="R343" s="58">
        <v>0</v>
      </c>
      <c r="S343" s="58">
        <v>0</v>
      </c>
      <c r="T343" s="58" t="s">
        <v>4002</v>
      </c>
      <c r="U343" s="58" t="s">
        <v>4002</v>
      </c>
      <c r="V343" s="58" t="s">
        <v>4389</v>
      </c>
      <c r="W343" s="58" t="s">
        <v>4389</v>
      </c>
      <c r="X343" s="58" t="s">
        <v>4389</v>
      </c>
      <c r="Y343" s="58" t="s">
        <v>4389</v>
      </c>
      <c r="Z343" s="58" t="s">
        <v>4389</v>
      </c>
      <c r="AA343" s="58" t="s">
        <v>4389</v>
      </c>
      <c r="AB343" s="58" t="s">
        <v>4389</v>
      </c>
      <c r="AC343" s="58" t="s">
        <v>4389</v>
      </c>
      <c r="AD343" s="58" t="s">
        <v>4389</v>
      </c>
      <c r="AE343" s="58" t="s">
        <v>4389</v>
      </c>
      <c r="AF343" s="58" t="s">
        <v>4389</v>
      </c>
    </row>
    <row r="344" spans="1:32" x14ac:dyDescent="0.2">
      <c r="A344" s="63" t="s">
        <v>47</v>
      </c>
      <c r="B344" s="3" t="s">
        <v>1289</v>
      </c>
      <c r="C344" s="58">
        <v>0</v>
      </c>
      <c r="D344" s="58">
        <v>96</v>
      </c>
      <c r="E344" s="58">
        <v>0.625</v>
      </c>
      <c r="F344" s="58">
        <v>12</v>
      </c>
      <c r="G344" s="58">
        <v>0</v>
      </c>
      <c r="H344" s="58">
        <v>0</v>
      </c>
      <c r="I344" s="58">
        <v>0</v>
      </c>
      <c r="J344" s="58">
        <v>1</v>
      </c>
      <c r="K344" s="58">
        <v>0</v>
      </c>
      <c r="L344" s="58" t="s">
        <v>4002</v>
      </c>
      <c r="M344" s="58">
        <v>0</v>
      </c>
      <c r="N344" s="58" t="s">
        <v>3136</v>
      </c>
      <c r="O344" s="58">
        <v>5</v>
      </c>
      <c r="P344" s="58" t="s">
        <v>4002</v>
      </c>
      <c r="Q344" s="58" t="s">
        <v>4002</v>
      </c>
      <c r="R344" s="58">
        <v>0</v>
      </c>
      <c r="S344" s="58">
        <v>0</v>
      </c>
      <c r="T344" s="58" t="s">
        <v>4002</v>
      </c>
      <c r="U344" s="58" t="s">
        <v>4002</v>
      </c>
      <c r="V344" s="58" t="s">
        <v>4389</v>
      </c>
      <c r="W344" s="58" t="s">
        <v>4389</v>
      </c>
      <c r="X344" s="58" t="s">
        <v>4389</v>
      </c>
      <c r="Y344" s="58" t="s">
        <v>4389</v>
      </c>
      <c r="Z344" s="58" t="s">
        <v>4389</v>
      </c>
      <c r="AA344" s="58" t="s">
        <v>4389</v>
      </c>
      <c r="AB344" s="58" t="s">
        <v>4389</v>
      </c>
      <c r="AC344" s="58" t="s">
        <v>4389</v>
      </c>
      <c r="AD344" s="58" t="s">
        <v>4389</v>
      </c>
      <c r="AE344" s="58" t="s">
        <v>4389</v>
      </c>
      <c r="AF344" s="58" t="s">
        <v>4389</v>
      </c>
    </row>
    <row r="345" spans="1:32" x14ac:dyDescent="0.2">
      <c r="A345" s="63" t="s">
        <v>48</v>
      </c>
      <c r="B345" s="3" t="s">
        <v>1290</v>
      </c>
      <c r="C345" s="58">
        <v>0</v>
      </c>
      <c r="D345" s="58">
        <v>96</v>
      </c>
      <c r="E345" s="58">
        <v>0.625</v>
      </c>
      <c r="F345" s="58">
        <v>24</v>
      </c>
      <c r="G345" s="58">
        <v>0</v>
      </c>
      <c r="H345" s="58">
        <v>0</v>
      </c>
      <c r="I345" s="58">
        <v>0</v>
      </c>
      <c r="J345" s="58">
        <v>1</v>
      </c>
      <c r="K345" s="58">
        <v>0</v>
      </c>
      <c r="L345" s="58" t="s">
        <v>4002</v>
      </c>
      <c r="M345" s="58">
        <v>0</v>
      </c>
      <c r="N345" s="58" t="s">
        <v>3136</v>
      </c>
      <c r="O345" s="58">
        <v>5</v>
      </c>
      <c r="P345" s="58" t="s">
        <v>4002</v>
      </c>
      <c r="Q345" s="58" t="s">
        <v>4002</v>
      </c>
      <c r="R345" s="58">
        <v>0</v>
      </c>
      <c r="S345" s="58">
        <v>0</v>
      </c>
      <c r="T345" s="58" t="s">
        <v>4002</v>
      </c>
      <c r="U345" s="58" t="s">
        <v>4002</v>
      </c>
      <c r="V345" s="58" t="s">
        <v>4389</v>
      </c>
      <c r="W345" s="58" t="s">
        <v>4389</v>
      </c>
      <c r="X345" s="58" t="s">
        <v>4389</v>
      </c>
      <c r="Y345" s="58" t="s">
        <v>4389</v>
      </c>
      <c r="Z345" s="58" t="s">
        <v>4389</v>
      </c>
      <c r="AA345" s="58" t="s">
        <v>4389</v>
      </c>
      <c r="AB345" s="58" t="s">
        <v>4389</v>
      </c>
      <c r="AC345" s="58" t="s">
        <v>4389</v>
      </c>
      <c r="AD345" s="58" t="s">
        <v>4389</v>
      </c>
      <c r="AE345" s="58" t="s">
        <v>4389</v>
      </c>
      <c r="AF345" s="58" t="s">
        <v>4389</v>
      </c>
    </row>
    <row r="346" spans="1:32" x14ac:dyDescent="0.2">
      <c r="A346" s="63" t="s">
        <v>49</v>
      </c>
      <c r="B346" s="3" t="s">
        <v>1291</v>
      </c>
      <c r="C346" s="58">
        <v>0</v>
      </c>
      <c r="D346" s="58">
        <v>96</v>
      </c>
      <c r="E346" s="58">
        <v>0.625</v>
      </c>
      <c r="F346" s="58">
        <v>48</v>
      </c>
      <c r="G346" s="58">
        <v>0</v>
      </c>
      <c r="H346" s="58">
        <v>0</v>
      </c>
      <c r="I346" s="58">
        <v>0</v>
      </c>
      <c r="J346" s="58">
        <v>1</v>
      </c>
      <c r="K346" s="58">
        <v>0</v>
      </c>
      <c r="L346" s="58" t="s">
        <v>4002</v>
      </c>
      <c r="M346" s="58">
        <v>0</v>
      </c>
      <c r="N346" s="58" t="s">
        <v>3136</v>
      </c>
      <c r="O346" s="58">
        <v>12</v>
      </c>
      <c r="P346" s="58" t="s">
        <v>4002</v>
      </c>
      <c r="Q346" s="58" t="s">
        <v>4002</v>
      </c>
      <c r="R346" s="58">
        <v>0</v>
      </c>
      <c r="S346" s="58">
        <v>0</v>
      </c>
      <c r="T346" s="58" t="s">
        <v>4002</v>
      </c>
      <c r="U346" s="58" t="s">
        <v>4002</v>
      </c>
      <c r="V346" s="58" t="s">
        <v>4389</v>
      </c>
      <c r="W346" s="58" t="s">
        <v>4389</v>
      </c>
      <c r="X346" s="58" t="s">
        <v>4389</v>
      </c>
      <c r="Y346" s="58" t="s">
        <v>4389</v>
      </c>
      <c r="Z346" s="58" t="s">
        <v>4389</v>
      </c>
      <c r="AA346" s="58" t="s">
        <v>4389</v>
      </c>
      <c r="AB346" s="58" t="s">
        <v>4389</v>
      </c>
      <c r="AC346" s="58" t="s">
        <v>4389</v>
      </c>
      <c r="AD346" s="58" t="s">
        <v>4389</v>
      </c>
      <c r="AE346" s="58" t="s">
        <v>4389</v>
      </c>
      <c r="AF346" s="58" t="s">
        <v>4389</v>
      </c>
    </row>
    <row r="347" spans="1:32" x14ac:dyDescent="0.2">
      <c r="A347" s="63" t="s">
        <v>40</v>
      </c>
      <c r="B347" s="3" t="s">
        <v>1282</v>
      </c>
      <c r="C347" s="58">
        <v>0</v>
      </c>
      <c r="D347" s="58">
        <v>48</v>
      </c>
      <c r="E347" s="58">
        <v>0.25</v>
      </c>
      <c r="F347" s="58">
        <v>12</v>
      </c>
      <c r="G347" s="58">
        <v>0</v>
      </c>
      <c r="H347" s="58">
        <v>0</v>
      </c>
      <c r="I347" s="58">
        <v>0</v>
      </c>
      <c r="J347" s="58">
        <v>0</v>
      </c>
      <c r="K347" s="58">
        <v>0</v>
      </c>
      <c r="L347" s="58" t="s">
        <v>4002</v>
      </c>
      <c r="M347" s="58">
        <v>0</v>
      </c>
      <c r="N347" s="58" t="s">
        <v>3130</v>
      </c>
      <c r="O347" s="58">
        <v>10</v>
      </c>
      <c r="P347" s="58" t="s">
        <v>4002</v>
      </c>
      <c r="Q347" s="58" t="s">
        <v>4002</v>
      </c>
      <c r="R347" s="58">
        <v>0</v>
      </c>
      <c r="S347" s="58">
        <v>1</v>
      </c>
      <c r="T347" s="58" t="s">
        <v>4002</v>
      </c>
      <c r="U347" s="58" t="s">
        <v>4002</v>
      </c>
      <c r="V347" s="58" t="s">
        <v>4389</v>
      </c>
      <c r="W347" s="58" t="s">
        <v>4389</v>
      </c>
      <c r="X347" s="58" t="s">
        <v>4389</v>
      </c>
      <c r="Y347" s="58" t="s">
        <v>4389</v>
      </c>
      <c r="Z347" s="58" t="s">
        <v>4389</v>
      </c>
      <c r="AA347" s="58" t="s">
        <v>4389</v>
      </c>
      <c r="AB347" s="58" t="s">
        <v>4389</v>
      </c>
      <c r="AC347" s="58" t="s">
        <v>4389</v>
      </c>
      <c r="AD347" s="58" t="s">
        <v>4389</v>
      </c>
      <c r="AE347" s="58" t="s">
        <v>4389</v>
      </c>
      <c r="AF347" s="58" t="s">
        <v>4389</v>
      </c>
    </row>
    <row r="348" spans="1:32" x14ac:dyDescent="0.2">
      <c r="A348" s="63" t="s">
        <v>41</v>
      </c>
      <c r="B348" s="3" t="s">
        <v>1283</v>
      </c>
      <c r="C348" s="58">
        <v>0</v>
      </c>
      <c r="D348" s="58">
        <v>48</v>
      </c>
      <c r="E348" s="58">
        <v>0.25</v>
      </c>
      <c r="F348" s="58">
        <v>24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 t="s">
        <v>4002</v>
      </c>
      <c r="M348" s="58">
        <v>0</v>
      </c>
      <c r="N348" s="58" t="s">
        <v>3130</v>
      </c>
      <c r="O348" s="58">
        <v>10</v>
      </c>
      <c r="P348" s="58" t="s">
        <v>4002</v>
      </c>
      <c r="Q348" s="58" t="s">
        <v>4002</v>
      </c>
      <c r="R348" s="58">
        <v>0</v>
      </c>
      <c r="S348" s="58">
        <v>1</v>
      </c>
      <c r="T348" s="58" t="s">
        <v>4002</v>
      </c>
      <c r="U348" s="58" t="s">
        <v>4002</v>
      </c>
      <c r="V348" s="58" t="s">
        <v>4389</v>
      </c>
      <c r="W348" s="58" t="s">
        <v>4389</v>
      </c>
      <c r="X348" s="58" t="s">
        <v>4389</v>
      </c>
      <c r="Y348" s="58" t="s">
        <v>4389</v>
      </c>
      <c r="Z348" s="58" t="s">
        <v>4389</v>
      </c>
      <c r="AA348" s="58" t="s">
        <v>4389</v>
      </c>
      <c r="AB348" s="58" t="s">
        <v>4389</v>
      </c>
      <c r="AC348" s="58" t="s">
        <v>4389</v>
      </c>
      <c r="AD348" s="58" t="s">
        <v>4389</v>
      </c>
      <c r="AE348" s="58" t="s">
        <v>4389</v>
      </c>
      <c r="AF348" s="58" t="s">
        <v>4389</v>
      </c>
    </row>
    <row r="349" spans="1:32" x14ac:dyDescent="0.2">
      <c r="A349" s="63" t="s">
        <v>42</v>
      </c>
      <c r="B349" s="3" t="s">
        <v>1284</v>
      </c>
      <c r="C349" s="58">
        <v>0</v>
      </c>
      <c r="D349" s="58">
        <v>96</v>
      </c>
      <c r="E349" s="58">
        <v>0.25</v>
      </c>
      <c r="F349" s="58">
        <v>24</v>
      </c>
      <c r="G349" s="58">
        <v>0</v>
      </c>
      <c r="H349" s="58">
        <v>0</v>
      </c>
      <c r="I349" s="58">
        <v>0</v>
      </c>
      <c r="J349" s="58">
        <v>0</v>
      </c>
      <c r="K349" s="58">
        <v>0</v>
      </c>
      <c r="L349" s="58" t="s">
        <v>4002</v>
      </c>
      <c r="M349" s="58">
        <v>0</v>
      </c>
      <c r="N349" s="58" t="s">
        <v>3130</v>
      </c>
      <c r="O349" s="58">
        <v>15</v>
      </c>
      <c r="P349" s="58" t="s">
        <v>4002</v>
      </c>
      <c r="Q349" s="58" t="s">
        <v>4002</v>
      </c>
      <c r="R349" s="58">
        <v>0</v>
      </c>
      <c r="S349" s="58">
        <v>1</v>
      </c>
      <c r="T349" s="58" t="s">
        <v>4002</v>
      </c>
      <c r="U349" s="58" t="s">
        <v>4002</v>
      </c>
      <c r="V349" s="58" t="s">
        <v>4389</v>
      </c>
      <c r="W349" s="58" t="s">
        <v>4389</v>
      </c>
      <c r="X349" s="58" t="s">
        <v>4389</v>
      </c>
      <c r="Y349" s="58" t="s">
        <v>4389</v>
      </c>
      <c r="Z349" s="58" t="s">
        <v>4389</v>
      </c>
      <c r="AA349" s="58" t="s">
        <v>4389</v>
      </c>
      <c r="AB349" s="58" t="s">
        <v>4389</v>
      </c>
      <c r="AC349" s="58" t="s">
        <v>4389</v>
      </c>
      <c r="AD349" s="58" t="s">
        <v>4389</v>
      </c>
      <c r="AE349" s="58" t="s">
        <v>4389</v>
      </c>
      <c r="AF349" s="58" t="s">
        <v>4389</v>
      </c>
    </row>
    <row r="350" spans="1:32" x14ac:dyDescent="0.2">
      <c r="A350" s="63" t="s">
        <v>36</v>
      </c>
      <c r="B350" s="3" t="s">
        <v>1277</v>
      </c>
      <c r="C350" s="58">
        <v>0</v>
      </c>
      <c r="D350" s="58">
        <v>96</v>
      </c>
      <c r="E350" s="58">
        <v>0.25</v>
      </c>
      <c r="F350" s="58">
        <v>12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 t="s">
        <v>4002</v>
      </c>
      <c r="M350" s="58">
        <v>0</v>
      </c>
      <c r="N350" s="58" t="s">
        <v>3131</v>
      </c>
      <c r="O350" s="58">
        <v>5</v>
      </c>
      <c r="P350" s="58" t="s">
        <v>4002</v>
      </c>
      <c r="Q350" s="58" t="s">
        <v>4002</v>
      </c>
      <c r="R350" s="58">
        <v>0</v>
      </c>
      <c r="S350" s="58">
        <v>1</v>
      </c>
      <c r="T350" s="58" t="s">
        <v>4002</v>
      </c>
      <c r="U350" s="58" t="s">
        <v>4002</v>
      </c>
      <c r="V350" s="58" t="s">
        <v>4389</v>
      </c>
      <c r="W350" s="58" t="s">
        <v>4389</v>
      </c>
      <c r="X350" s="58" t="s">
        <v>4389</v>
      </c>
      <c r="Y350" s="58" t="s">
        <v>4389</v>
      </c>
      <c r="Z350" s="58" t="s">
        <v>4389</v>
      </c>
      <c r="AA350" s="58" t="s">
        <v>4389</v>
      </c>
      <c r="AB350" s="58" t="s">
        <v>4389</v>
      </c>
      <c r="AC350" s="58" t="s">
        <v>4389</v>
      </c>
      <c r="AD350" s="58" t="s">
        <v>4389</v>
      </c>
      <c r="AE350" s="58" t="s">
        <v>4389</v>
      </c>
      <c r="AF350" s="58" t="s">
        <v>4389</v>
      </c>
    </row>
    <row r="351" spans="1:32" x14ac:dyDescent="0.2">
      <c r="A351" s="63" t="s">
        <v>37</v>
      </c>
      <c r="B351" s="3" t="s">
        <v>1278</v>
      </c>
      <c r="C351" s="58">
        <v>0</v>
      </c>
      <c r="D351" s="58">
        <v>48</v>
      </c>
      <c r="E351" s="58">
        <v>0.25</v>
      </c>
      <c r="F351" s="58">
        <v>24</v>
      </c>
      <c r="G351" s="58">
        <v>0</v>
      </c>
      <c r="H351" s="58">
        <v>0</v>
      </c>
      <c r="I351" s="58">
        <v>0</v>
      </c>
      <c r="J351" s="58">
        <v>0</v>
      </c>
      <c r="K351" s="58">
        <v>0</v>
      </c>
      <c r="L351" s="58" t="s">
        <v>4002</v>
      </c>
      <c r="M351" s="58">
        <v>0</v>
      </c>
      <c r="N351" s="58" t="s">
        <v>3131</v>
      </c>
      <c r="O351" s="58">
        <v>5</v>
      </c>
      <c r="P351" s="58" t="s">
        <v>4002</v>
      </c>
      <c r="Q351" s="58" t="s">
        <v>4002</v>
      </c>
      <c r="R351" s="58">
        <v>0</v>
      </c>
      <c r="S351" s="58">
        <v>1</v>
      </c>
      <c r="T351" s="58" t="s">
        <v>4002</v>
      </c>
      <c r="U351" s="58" t="s">
        <v>4002</v>
      </c>
      <c r="V351" s="58" t="s">
        <v>4389</v>
      </c>
      <c r="W351" s="58" t="s">
        <v>4389</v>
      </c>
      <c r="X351" s="58" t="s">
        <v>4389</v>
      </c>
      <c r="Y351" s="58" t="s">
        <v>4389</v>
      </c>
      <c r="Z351" s="58" t="s">
        <v>4389</v>
      </c>
      <c r="AA351" s="58" t="s">
        <v>4389</v>
      </c>
      <c r="AB351" s="58" t="s">
        <v>4389</v>
      </c>
      <c r="AC351" s="58" t="s">
        <v>4389</v>
      </c>
      <c r="AD351" s="58" t="s">
        <v>4389</v>
      </c>
      <c r="AE351" s="58" t="s">
        <v>4389</v>
      </c>
      <c r="AF351" s="58" t="s">
        <v>4389</v>
      </c>
    </row>
    <row r="352" spans="1:32" x14ac:dyDescent="0.2">
      <c r="A352" s="63" t="s">
        <v>38</v>
      </c>
      <c r="B352" s="3" t="s">
        <v>1279</v>
      </c>
      <c r="C352" s="58">
        <v>0</v>
      </c>
      <c r="D352" s="58">
        <v>96</v>
      </c>
      <c r="E352" s="58">
        <v>0.25</v>
      </c>
      <c r="F352" s="58">
        <v>24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 t="s">
        <v>4002</v>
      </c>
      <c r="M352" s="58">
        <v>0</v>
      </c>
      <c r="N352" s="58" t="s">
        <v>3131</v>
      </c>
      <c r="O352" s="58">
        <v>10</v>
      </c>
      <c r="P352" s="58" t="s">
        <v>4002</v>
      </c>
      <c r="Q352" s="58" t="s">
        <v>4002</v>
      </c>
      <c r="R352" s="58">
        <v>0</v>
      </c>
      <c r="S352" s="58">
        <v>1</v>
      </c>
      <c r="T352" s="58" t="s">
        <v>4002</v>
      </c>
      <c r="U352" s="58" t="s">
        <v>4002</v>
      </c>
      <c r="V352" s="58" t="s">
        <v>4389</v>
      </c>
      <c r="W352" s="58" t="s">
        <v>4389</v>
      </c>
      <c r="X352" s="58" t="s">
        <v>4389</v>
      </c>
      <c r="Y352" s="58" t="s">
        <v>4389</v>
      </c>
      <c r="Z352" s="58" t="s">
        <v>4389</v>
      </c>
      <c r="AA352" s="58" t="s">
        <v>4389</v>
      </c>
      <c r="AB352" s="58" t="s">
        <v>4389</v>
      </c>
      <c r="AC352" s="58" t="s">
        <v>4389</v>
      </c>
      <c r="AD352" s="58" t="s">
        <v>4389</v>
      </c>
      <c r="AE352" s="58" t="s">
        <v>4389</v>
      </c>
      <c r="AF352" s="58" t="s">
        <v>4389</v>
      </c>
    </row>
    <row r="353" spans="1:32" x14ac:dyDescent="0.2">
      <c r="A353" s="63" t="s">
        <v>1280</v>
      </c>
      <c r="B353" s="3" t="s">
        <v>3133</v>
      </c>
      <c r="C353" s="58">
        <v>0</v>
      </c>
      <c r="D353" s="58">
        <v>48</v>
      </c>
      <c r="E353" s="58">
        <v>0.25</v>
      </c>
      <c r="F353" s="58">
        <v>48</v>
      </c>
      <c r="G353" s="58">
        <v>0</v>
      </c>
      <c r="H353" s="58">
        <v>0</v>
      </c>
      <c r="I353" s="58">
        <v>0</v>
      </c>
      <c r="J353" s="58">
        <v>0</v>
      </c>
      <c r="K353" s="58">
        <v>0</v>
      </c>
      <c r="L353" s="58" t="s">
        <v>4002</v>
      </c>
      <c r="M353" s="58">
        <v>0</v>
      </c>
      <c r="N353" s="58" t="s">
        <v>3131</v>
      </c>
      <c r="O353" s="58">
        <v>10</v>
      </c>
      <c r="P353" s="58" t="s">
        <v>4002</v>
      </c>
      <c r="Q353" s="58" t="s">
        <v>4002</v>
      </c>
      <c r="R353" s="58">
        <v>0</v>
      </c>
      <c r="S353" s="58">
        <v>1</v>
      </c>
      <c r="T353" s="58" t="s">
        <v>4002</v>
      </c>
      <c r="U353" s="58" t="s">
        <v>4002</v>
      </c>
      <c r="V353" s="58" t="s">
        <v>4389</v>
      </c>
      <c r="W353" s="58" t="s">
        <v>4389</v>
      </c>
      <c r="X353" s="58" t="s">
        <v>4389</v>
      </c>
      <c r="Y353" s="58" t="s">
        <v>4389</v>
      </c>
      <c r="Z353" s="58" t="s">
        <v>4389</v>
      </c>
      <c r="AA353" s="58" t="s">
        <v>4389</v>
      </c>
      <c r="AB353" s="58" t="s">
        <v>4389</v>
      </c>
      <c r="AC353" s="58" t="s">
        <v>4389</v>
      </c>
      <c r="AD353" s="58" t="s">
        <v>4389</v>
      </c>
      <c r="AE353" s="58" t="s">
        <v>4389</v>
      </c>
      <c r="AF353" s="58" t="s">
        <v>4389</v>
      </c>
    </row>
    <row r="354" spans="1:32" x14ac:dyDescent="0.2">
      <c r="A354" s="63" t="s">
        <v>39</v>
      </c>
      <c r="B354" s="3" t="s">
        <v>1281</v>
      </c>
      <c r="C354" s="58">
        <v>0</v>
      </c>
      <c r="D354" s="58">
        <v>96</v>
      </c>
      <c r="E354" s="58">
        <v>0.25</v>
      </c>
      <c r="F354" s="58">
        <v>48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 t="s">
        <v>4002</v>
      </c>
      <c r="M354" s="58">
        <v>0</v>
      </c>
      <c r="N354" s="58" t="s">
        <v>3131</v>
      </c>
      <c r="O354" s="58">
        <v>10</v>
      </c>
      <c r="P354" s="58" t="s">
        <v>4002</v>
      </c>
      <c r="Q354" s="58" t="s">
        <v>4002</v>
      </c>
      <c r="R354" s="58">
        <v>0</v>
      </c>
      <c r="S354" s="58">
        <v>1</v>
      </c>
      <c r="T354" s="58" t="s">
        <v>4002</v>
      </c>
      <c r="U354" s="58" t="s">
        <v>4002</v>
      </c>
      <c r="V354" s="58" t="s">
        <v>4389</v>
      </c>
      <c r="W354" s="58" t="s">
        <v>4389</v>
      </c>
      <c r="X354" s="58" t="s">
        <v>4389</v>
      </c>
      <c r="Y354" s="58" t="s">
        <v>4389</v>
      </c>
      <c r="Z354" s="58" t="s">
        <v>4389</v>
      </c>
      <c r="AA354" s="58" t="s">
        <v>4389</v>
      </c>
      <c r="AB354" s="58" t="s">
        <v>4389</v>
      </c>
      <c r="AC354" s="58" t="s">
        <v>4389</v>
      </c>
      <c r="AD354" s="58" t="s">
        <v>4389</v>
      </c>
      <c r="AE354" s="58" t="s">
        <v>4389</v>
      </c>
      <c r="AF354" s="58" t="s">
        <v>4389</v>
      </c>
    </row>
    <row r="355" spans="1:32" x14ac:dyDescent="0.2">
      <c r="A355" s="63" t="s">
        <v>949</v>
      </c>
      <c r="B355" s="3" t="s">
        <v>1311</v>
      </c>
      <c r="C355" s="58">
        <v>1</v>
      </c>
      <c r="D355" s="58" t="s">
        <v>4110</v>
      </c>
      <c r="E355" s="58" t="s">
        <v>4111</v>
      </c>
      <c r="F355" s="58" t="s">
        <v>4112</v>
      </c>
      <c r="G355" s="58" t="s">
        <v>3612</v>
      </c>
      <c r="H355" s="58" t="s">
        <v>3612</v>
      </c>
      <c r="I355" s="58" t="s">
        <v>3612</v>
      </c>
      <c r="J355" s="58" t="s">
        <v>3612</v>
      </c>
      <c r="K355" s="58" t="s">
        <v>4113</v>
      </c>
      <c r="L355" s="58" t="s">
        <v>4114</v>
      </c>
      <c r="M355" s="58" t="s">
        <v>4114</v>
      </c>
      <c r="N355" s="58" t="s">
        <v>4115</v>
      </c>
      <c r="O355" s="58" t="s">
        <v>4116</v>
      </c>
      <c r="P355" s="58" t="s">
        <v>4117</v>
      </c>
      <c r="Q355" s="58" t="s">
        <v>4002</v>
      </c>
      <c r="R355" s="58" t="s">
        <v>4114</v>
      </c>
      <c r="S355" s="58" t="s">
        <v>4114</v>
      </c>
      <c r="T355" s="58" t="s">
        <v>4114</v>
      </c>
      <c r="U355" s="58" t="s">
        <v>4114</v>
      </c>
      <c r="V355" s="58" t="s">
        <v>4114</v>
      </c>
      <c r="W355" s="58" t="s">
        <v>4114</v>
      </c>
      <c r="X355" s="58" t="s">
        <v>4113</v>
      </c>
      <c r="Y355" s="58" t="s">
        <v>4114</v>
      </c>
      <c r="Z355" s="58" t="s">
        <v>4114</v>
      </c>
      <c r="AA355" s="58" t="s">
        <v>4114</v>
      </c>
      <c r="AB355" s="58" t="s">
        <v>4114</v>
      </c>
      <c r="AC355" s="58" t="s">
        <v>4114</v>
      </c>
      <c r="AD355" s="58" t="s">
        <v>4113</v>
      </c>
      <c r="AE355" s="58" t="s">
        <v>4114</v>
      </c>
      <c r="AF355" s="58" t="s">
        <v>4113</v>
      </c>
    </row>
    <row r="356" spans="1:32" x14ac:dyDescent="0.2">
      <c r="A356" s="63" t="s">
        <v>950</v>
      </c>
      <c r="B356" s="3" t="s">
        <v>1312</v>
      </c>
      <c r="C356" s="58">
        <v>1</v>
      </c>
      <c r="D356" s="58" t="s">
        <v>4110</v>
      </c>
      <c r="E356" s="58" t="s">
        <v>4111</v>
      </c>
      <c r="F356" s="58" t="s">
        <v>4118</v>
      </c>
      <c r="G356" s="58" t="s">
        <v>3612</v>
      </c>
      <c r="H356" s="58" t="s">
        <v>3612</v>
      </c>
      <c r="I356" s="58" t="s">
        <v>3612</v>
      </c>
      <c r="J356" s="58" t="s">
        <v>3612</v>
      </c>
      <c r="K356" s="58" t="s">
        <v>4113</v>
      </c>
      <c r="L356" s="58" t="s">
        <v>4114</v>
      </c>
      <c r="M356" s="58" t="s">
        <v>4114</v>
      </c>
      <c r="N356" s="58" t="s">
        <v>4115</v>
      </c>
      <c r="O356" s="58" t="s">
        <v>4116</v>
      </c>
      <c r="P356" s="58" t="s">
        <v>4117</v>
      </c>
      <c r="Q356" s="58" t="s">
        <v>4002</v>
      </c>
      <c r="R356" s="58" t="s">
        <v>4114</v>
      </c>
      <c r="S356" s="58" t="s">
        <v>4114</v>
      </c>
      <c r="T356" s="58" t="s">
        <v>4114</v>
      </c>
      <c r="U356" s="58" t="s">
        <v>4114</v>
      </c>
      <c r="V356" s="58" t="s">
        <v>4114</v>
      </c>
      <c r="W356" s="58" t="s">
        <v>4114</v>
      </c>
      <c r="X356" s="58" t="s">
        <v>4113</v>
      </c>
      <c r="Y356" s="58" t="s">
        <v>4114</v>
      </c>
      <c r="Z356" s="58" t="s">
        <v>4114</v>
      </c>
      <c r="AA356" s="58" t="s">
        <v>4114</v>
      </c>
      <c r="AB356" s="58" t="s">
        <v>4114</v>
      </c>
      <c r="AC356" s="58" t="s">
        <v>4114</v>
      </c>
      <c r="AD356" s="58" t="s">
        <v>4113</v>
      </c>
      <c r="AE356" s="58" t="s">
        <v>4114</v>
      </c>
      <c r="AF356" s="58" t="s">
        <v>4113</v>
      </c>
    </row>
    <row r="357" spans="1:32" x14ac:dyDescent="0.2">
      <c r="A357" s="63" t="s">
        <v>951</v>
      </c>
      <c r="B357" s="3" t="s">
        <v>1313</v>
      </c>
      <c r="C357" s="58">
        <v>1</v>
      </c>
      <c r="D357" s="58" t="s">
        <v>4110</v>
      </c>
      <c r="E357" s="58" t="s">
        <v>4111</v>
      </c>
      <c r="F357" s="58" t="s">
        <v>4119</v>
      </c>
      <c r="G357" s="58" t="s">
        <v>3612</v>
      </c>
      <c r="H357" s="58" t="s">
        <v>3612</v>
      </c>
      <c r="I357" s="58" t="s">
        <v>3612</v>
      </c>
      <c r="J357" s="58" t="s">
        <v>3612</v>
      </c>
      <c r="K357" s="58" t="s">
        <v>4113</v>
      </c>
      <c r="L357" s="58" t="s">
        <v>4114</v>
      </c>
      <c r="M357" s="58" t="s">
        <v>4114</v>
      </c>
      <c r="N357" s="58" t="s">
        <v>4115</v>
      </c>
      <c r="O357" s="58" t="s">
        <v>4116</v>
      </c>
      <c r="P357" s="58" t="s">
        <v>4117</v>
      </c>
      <c r="Q357" s="58" t="s">
        <v>4002</v>
      </c>
      <c r="R357" s="58" t="s">
        <v>4114</v>
      </c>
      <c r="S357" s="58" t="s">
        <v>4114</v>
      </c>
      <c r="T357" s="58" t="s">
        <v>4114</v>
      </c>
      <c r="U357" s="58" t="s">
        <v>4114</v>
      </c>
      <c r="V357" s="58" t="s">
        <v>4114</v>
      </c>
      <c r="W357" s="58" t="s">
        <v>4114</v>
      </c>
      <c r="X357" s="58" t="s">
        <v>4113</v>
      </c>
      <c r="Y357" s="58" t="s">
        <v>4114</v>
      </c>
      <c r="Z357" s="58" t="s">
        <v>4114</v>
      </c>
      <c r="AA357" s="58" t="s">
        <v>4114</v>
      </c>
      <c r="AB357" s="58" t="s">
        <v>4114</v>
      </c>
      <c r="AC357" s="58" t="s">
        <v>4114</v>
      </c>
      <c r="AD357" s="58" t="s">
        <v>4113</v>
      </c>
      <c r="AE357" s="58" t="s">
        <v>4114</v>
      </c>
      <c r="AF357" s="58" t="s">
        <v>4113</v>
      </c>
    </row>
    <row r="358" spans="1:32" x14ac:dyDescent="0.2">
      <c r="A358" s="63" t="s">
        <v>952</v>
      </c>
      <c r="B358" s="3" t="s">
        <v>1314</v>
      </c>
      <c r="C358" s="58">
        <v>1</v>
      </c>
      <c r="D358" s="58" t="s">
        <v>4110</v>
      </c>
      <c r="E358" s="58" t="s">
        <v>4111</v>
      </c>
      <c r="F358" s="58" t="s">
        <v>4120</v>
      </c>
      <c r="G358" s="58" t="s">
        <v>3612</v>
      </c>
      <c r="H358" s="58" t="s">
        <v>3612</v>
      </c>
      <c r="I358" s="58" t="s">
        <v>3612</v>
      </c>
      <c r="J358" s="58" t="s">
        <v>3612</v>
      </c>
      <c r="K358" s="58" t="s">
        <v>4113</v>
      </c>
      <c r="L358" s="58" t="s">
        <v>4114</v>
      </c>
      <c r="M358" s="58" t="s">
        <v>4114</v>
      </c>
      <c r="N358" s="58" t="s">
        <v>4115</v>
      </c>
      <c r="O358" s="58" t="s">
        <v>4116</v>
      </c>
      <c r="P358" s="58" t="s">
        <v>4117</v>
      </c>
      <c r="Q358" s="58" t="s">
        <v>4002</v>
      </c>
      <c r="R358" s="58" t="s">
        <v>4114</v>
      </c>
      <c r="S358" s="58" t="s">
        <v>4114</v>
      </c>
      <c r="T358" s="58" t="s">
        <v>4114</v>
      </c>
      <c r="U358" s="58" t="s">
        <v>4114</v>
      </c>
      <c r="V358" s="58" t="s">
        <v>4114</v>
      </c>
      <c r="W358" s="58" t="s">
        <v>4114</v>
      </c>
      <c r="X358" s="58" t="s">
        <v>4113</v>
      </c>
      <c r="Y358" s="58" t="s">
        <v>4114</v>
      </c>
      <c r="Z358" s="58" t="s">
        <v>4114</v>
      </c>
      <c r="AA358" s="58" t="s">
        <v>4114</v>
      </c>
      <c r="AB358" s="58" t="s">
        <v>4114</v>
      </c>
      <c r="AC358" s="58" t="s">
        <v>4114</v>
      </c>
      <c r="AD358" s="58" t="s">
        <v>4113</v>
      </c>
      <c r="AE358" s="58" t="s">
        <v>4114</v>
      </c>
      <c r="AF358" s="58" t="s">
        <v>4113</v>
      </c>
    </row>
    <row r="359" spans="1:32" x14ac:dyDescent="0.2">
      <c r="A359" s="63" t="s">
        <v>953</v>
      </c>
      <c r="B359" s="3" t="s">
        <v>1315</v>
      </c>
      <c r="C359" s="58">
        <v>1</v>
      </c>
      <c r="D359" s="58" t="s">
        <v>4110</v>
      </c>
      <c r="E359" s="58" t="s">
        <v>4111</v>
      </c>
      <c r="F359" s="58" t="s">
        <v>4121</v>
      </c>
      <c r="G359" s="58" t="s">
        <v>3612</v>
      </c>
      <c r="H359" s="58" t="s">
        <v>3612</v>
      </c>
      <c r="I359" s="58" t="s">
        <v>3612</v>
      </c>
      <c r="J359" s="58" t="s">
        <v>3612</v>
      </c>
      <c r="K359" s="58" t="s">
        <v>4113</v>
      </c>
      <c r="L359" s="58" t="s">
        <v>4114</v>
      </c>
      <c r="M359" s="58" t="s">
        <v>4114</v>
      </c>
      <c r="N359" s="58" t="s">
        <v>4115</v>
      </c>
      <c r="O359" s="58" t="s">
        <v>4116</v>
      </c>
      <c r="P359" s="58" t="s">
        <v>4117</v>
      </c>
      <c r="Q359" s="58" t="s">
        <v>4002</v>
      </c>
      <c r="R359" s="58" t="s">
        <v>4114</v>
      </c>
      <c r="S359" s="58" t="s">
        <v>4114</v>
      </c>
      <c r="T359" s="58" t="s">
        <v>4114</v>
      </c>
      <c r="U359" s="58" t="s">
        <v>4114</v>
      </c>
      <c r="V359" s="58" t="s">
        <v>4114</v>
      </c>
      <c r="W359" s="58" t="s">
        <v>4114</v>
      </c>
      <c r="X359" s="58" t="s">
        <v>4113</v>
      </c>
      <c r="Y359" s="58" t="s">
        <v>4114</v>
      </c>
      <c r="Z359" s="58" t="s">
        <v>4114</v>
      </c>
      <c r="AA359" s="58" t="s">
        <v>4114</v>
      </c>
      <c r="AB359" s="58" t="s">
        <v>4114</v>
      </c>
      <c r="AC359" s="58" t="s">
        <v>4114</v>
      </c>
      <c r="AD359" s="58" t="s">
        <v>4113</v>
      </c>
      <c r="AE359" s="58" t="s">
        <v>4114</v>
      </c>
      <c r="AF359" s="58" t="s">
        <v>4113</v>
      </c>
    </row>
    <row r="360" spans="1:32" x14ac:dyDescent="0.2">
      <c r="A360" s="63" t="s">
        <v>954</v>
      </c>
      <c r="B360" s="3" t="s">
        <v>1316</v>
      </c>
      <c r="C360" s="58">
        <v>1</v>
      </c>
      <c r="D360" s="58" t="s">
        <v>4110</v>
      </c>
      <c r="E360" s="58" t="s">
        <v>4111</v>
      </c>
      <c r="F360" s="58" t="s">
        <v>4122</v>
      </c>
      <c r="G360" s="58" t="s">
        <v>3612</v>
      </c>
      <c r="H360" s="58" t="s">
        <v>3612</v>
      </c>
      <c r="I360" s="58" t="s">
        <v>3612</v>
      </c>
      <c r="J360" s="58" t="s">
        <v>3612</v>
      </c>
      <c r="K360" s="58" t="s">
        <v>4113</v>
      </c>
      <c r="L360" s="58" t="s">
        <v>4114</v>
      </c>
      <c r="M360" s="58" t="s">
        <v>4114</v>
      </c>
      <c r="N360" s="58" t="s">
        <v>4115</v>
      </c>
      <c r="O360" s="58" t="s">
        <v>4116</v>
      </c>
      <c r="P360" s="58" t="s">
        <v>4117</v>
      </c>
      <c r="Q360" s="58" t="s">
        <v>4002</v>
      </c>
      <c r="R360" s="58" t="s">
        <v>4114</v>
      </c>
      <c r="S360" s="58" t="s">
        <v>4114</v>
      </c>
      <c r="T360" s="58" t="s">
        <v>4114</v>
      </c>
      <c r="U360" s="58" t="s">
        <v>4114</v>
      </c>
      <c r="V360" s="58" t="s">
        <v>4114</v>
      </c>
      <c r="W360" s="58" t="s">
        <v>4114</v>
      </c>
      <c r="X360" s="58" t="s">
        <v>4113</v>
      </c>
      <c r="Y360" s="58" t="s">
        <v>4114</v>
      </c>
      <c r="Z360" s="58" t="s">
        <v>4114</v>
      </c>
      <c r="AA360" s="58" t="s">
        <v>4114</v>
      </c>
      <c r="AB360" s="58" t="s">
        <v>4114</v>
      </c>
      <c r="AC360" s="58" t="s">
        <v>4114</v>
      </c>
      <c r="AD360" s="58" t="s">
        <v>4113</v>
      </c>
      <c r="AE360" s="58" t="s">
        <v>4114</v>
      </c>
      <c r="AF360" s="58" t="s">
        <v>4113</v>
      </c>
    </row>
    <row r="361" spans="1:32" x14ac:dyDescent="0.2">
      <c r="A361" s="63" t="s">
        <v>955</v>
      </c>
      <c r="B361" s="3" t="s">
        <v>1317</v>
      </c>
      <c r="C361" s="58">
        <v>1</v>
      </c>
      <c r="D361" s="58" t="s">
        <v>4110</v>
      </c>
      <c r="E361" s="58" t="s">
        <v>4111</v>
      </c>
      <c r="F361" s="58" t="s">
        <v>4111</v>
      </c>
      <c r="G361" s="58" t="s">
        <v>3612</v>
      </c>
      <c r="H361" s="58" t="s">
        <v>3612</v>
      </c>
      <c r="I361" s="58" t="s">
        <v>3612</v>
      </c>
      <c r="J361" s="58" t="s">
        <v>3612</v>
      </c>
      <c r="K361" s="58" t="s">
        <v>4113</v>
      </c>
      <c r="L361" s="58" t="s">
        <v>4114</v>
      </c>
      <c r="M361" s="58" t="s">
        <v>4114</v>
      </c>
      <c r="N361" s="58" t="s">
        <v>4115</v>
      </c>
      <c r="O361" s="58" t="s">
        <v>4116</v>
      </c>
      <c r="P361" s="58" t="s">
        <v>4117</v>
      </c>
      <c r="Q361" s="58" t="s">
        <v>4002</v>
      </c>
      <c r="R361" s="58" t="s">
        <v>4114</v>
      </c>
      <c r="S361" s="58" t="s">
        <v>4114</v>
      </c>
      <c r="T361" s="58" t="s">
        <v>4114</v>
      </c>
      <c r="U361" s="58" t="s">
        <v>4114</v>
      </c>
      <c r="V361" s="58" t="s">
        <v>4114</v>
      </c>
      <c r="W361" s="58" t="s">
        <v>4114</v>
      </c>
      <c r="X361" s="58" t="s">
        <v>4113</v>
      </c>
      <c r="Y361" s="58" t="s">
        <v>4114</v>
      </c>
      <c r="Z361" s="58" t="s">
        <v>4114</v>
      </c>
      <c r="AA361" s="58" t="s">
        <v>4114</v>
      </c>
      <c r="AB361" s="58" t="s">
        <v>4114</v>
      </c>
      <c r="AC361" s="58" t="s">
        <v>4114</v>
      </c>
      <c r="AD361" s="58" t="s">
        <v>4113</v>
      </c>
      <c r="AE361" s="58" t="s">
        <v>4114</v>
      </c>
      <c r="AF361" s="58" t="s">
        <v>4113</v>
      </c>
    </row>
    <row r="362" spans="1:32" x14ac:dyDescent="0.2">
      <c r="A362" s="63" t="s">
        <v>956</v>
      </c>
      <c r="B362" s="3" t="s">
        <v>1318</v>
      </c>
      <c r="C362" s="58">
        <v>1</v>
      </c>
      <c r="D362" s="58" t="s">
        <v>4110</v>
      </c>
      <c r="E362" s="58" t="s">
        <v>4111</v>
      </c>
      <c r="F362" s="58" t="s">
        <v>4123</v>
      </c>
      <c r="G362" s="58" t="s">
        <v>3612</v>
      </c>
      <c r="H362" s="58" t="s">
        <v>3612</v>
      </c>
      <c r="I362" s="58" t="s">
        <v>3612</v>
      </c>
      <c r="J362" s="58" t="s">
        <v>3612</v>
      </c>
      <c r="K362" s="58" t="s">
        <v>4113</v>
      </c>
      <c r="L362" s="58" t="s">
        <v>4114</v>
      </c>
      <c r="M362" s="58" t="s">
        <v>4114</v>
      </c>
      <c r="N362" s="58" t="s">
        <v>4115</v>
      </c>
      <c r="O362" s="58" t="s">
        <v>4116</v>
      </c>
      <c r="P362" s="58" t="s">
        <v>4117</v>
      </c>
      <c r="Q362" s="58" t="s">
        <v>4002</v>
      </c>
      <c r="R362" s="58" t="s">
        <v>4114</v>
      </c>
      <c r="S362" s="58" t="s">
        <v>4114</v>
      </c>
      <c r="T362" s="58" t="s">
        <v>4114</v>
      </c>
      <c r="U362" s="58" t="s">
        <v>4114</v>
      </c>
      <c r="V362" s="58" t="s">
        <v>4114</v>
      </c>
      <c r="W362" s="58" t="s">
        <v>4114</v>
      </c>
      <c r="X362" s="58" t="s">
        <v>4113</v>
      </c>
      <c r="Y362" s="58" t="s">
        <v>4114</v>
      </c>
      <c r="Z362" s="58" t="s">
        <v>4114</v>
      </c>
      <c r="AA362" s="58" t="s">
        <v>4114</v>
      </c>
      <c r="AB362" s="58" t="s">
        <v>4114</v>
      </c>
      <c r="AC362" s="58" t="s">
        <v>4114</v>
      </c>
      <c r="AD362" s="58" t="s">
        <v>4113</v>
      </c>
      <c r="AE362" s="58" t="s">
        <v>4114</v>
      </c>
      <c r="AF362" s="58" t="s">
        <v>4113</v>
      </c>
    </row>
    <row r="363" spans="1:32" x14ac:dyDescent="0.2">
      <c r="A363" s="63" t="s">
        <v>957</v>
      </c>
      <c r="B363" s="3" t="s">
        <v>1319</v>
      </c>
      <c r="C363" s="58">
        <v>1</v>
      </c>
      <c r="D363" s="58" t="s">
        <v>4110</v>
      </c>
      <c r="E363" s="58" t="s">
        <v>4111</v>
      </c>
      <c r="F363" s="58" t="s">
        <v>4124</v>
      </c>
      <c r="G363" s="58" t="s">
        <v>3612</v>
      </c>
      <c r="H363" s="58" t="s">
        <v>3612</v>
      </c>
      <c r="I363" s="58" t="s">
        <v>3612</v>
      </c>
      <c r="J363" s="58" t="s">
        <v>3612</v>
      </c>
      <c r="K363" s="58" t="s">
        <v>4113</v>
      </c>
      <c r="L363" s="58" t="s">
        <v>4114</v>
      </c>
      <c r="M363" s="58" t="s">
        <v>4114</v>
      </c>
      <c r="N363" s="58" t="s">
        <v>4115</v>
      </c>
      <c r="O363" s="58" t="s">
        <v>4116</v>
      </c>
      <c r="P363" s="58" t="s">
        <v>4117</v>
      </c>
      <c r="Q363" s="58" t="s">
        <v>4002</v>
      </c>
      <c r="R363" s="58" t="s">
        <v>4114</v>
      </c>
      <c r="S363" s="58" t="s">
        <v>4114</v>
      </c>
      <c r="T363" s="58" t="s">
        <v>4114</v>
      </c>
      <c r="U363" s="58" t="s">
        <v>4114</v>
      </c>
      <c r="V363" s="58" t="s">
        <v>4114</v>
      </c>
      <c r="W363" s="58" t="s">
        <v>4114</v>
      </c>
      <c r="X363" s="58" t="s">
        <v>4113</v>
      </c>
      <c r="Y363" s="58" t="s">
        <v>4114</v>
      </c>
      <c r="Z363" s="58" t="s">
        <v>4114</v>
      </c>
      <c r="AA363" s="58" t="s">
        <v>4114</v>
      </c>
      <c r="AB363" s="58" t="s">
        <v>4114</v>
      </c>
      <c r="AC363" s="58" t="s">
        <v>4114</v>
      </c>
      <c r="AD363" s="58" t="s">
        <v>4113</v>
      </c>
      <c r="AE363" s="58" t="s">
        <v>4114</v>
      </c>
      <c r="AF363" s="58" t="s">
        <v>4113</v>
      </c>
    </row>
    <row r="364" spans="1:32" x14ac:dyDescent="0.2">
      <c r="A364" s="63" t="s">
        <v>958</v>
      </c>
      <c r="B364" s="3" t="s">
        <v>1320</v>
      </c>
      <c r="C364" s="58">
        <v>1</v>
      </c>
      <c r="D364" s="58" t="s">
        <v>4110</v>
      </c>
      <c r="E364" s="58" t="s">
        <v>4111</v>
      </c>
      <c r="F364" s="58" t="s">
        <v>4125</v>
      </c>
      <c r="G364" s="58" t="s">
        <v>3612</v>
      </c>
      <c r="H364" s="58" t="s">
        <v>3612</v>
      </c>
      <c r="I364" s="58" t="s">
        <v>3612</v>
      </c>
      <c r="J364" s="58" t="s">
        <v>3612</v>
      </c>
      <c r="K364" s="58" t="s">
        <v>4113</v>
      </c>
      <c r="L364" s="58" t="s">
        <v>4114</v>
      </c>
      <c r="M364" s="58" t="s">
        <v>4114</v>
      </c>
      <c r="N364" s="58" t="s">
        <v>4115</v>
      </c>
      <c r="O364" s="58" t="s">
        <v>4116</v>
      </c>
      <c r="P364" s="58" t="s">
        <v>4117</v>
      </c>
      <c r="Q364" s="58" t="s">
        <v>4002</v>
      </c>
      <c r="R364" s="58" t="s">
        <v>4114</v>
      </c>
      <c r="S364" s="58" t="s">
        <v>4114</v>
      </c>
      <c r="T364" s="58" t="s">
        <v>4114</v>
      </c>
      <c r="U364" s="58" t="s">
        <v>4114</v>
      </c>
      <c r="V364" s="58" t="s">
        <v>4114</v>
      </c>
      <c r="W364" s="58" t="s">
        <v>4114</v>
      </c>
      <c r="X364" s="58" t="s">
        <v>4113</v>
      </c>
      <c r="Y364" s="58" t="s">
        <v>4114</v>
      </c>
      <c r="Z364" s="58" t="s">
        <v>4114</v>
      </c>
      <c r="AA364" s="58" t="s">
        <v>4114</v>
      </c>
      <c r="AB364" s="58" t="s">
        <v>4114</v>
      </c>
      <c r="AC364" s="58" t="s">
        <v>4114</v>
      </c>
      <c r="AD364" s="58" t="s">
        <v>4113</v>
      </c>
      <c r="AE364" s="58" t="s">
        <v>4114</v>
      </c>
      <c r="AF364" s="58" t="s">
        <v>4113</v>
      </c>
    </row>
    <row r="365" spans="1:32" x14ac:dyDescent="0.2">
      <c r="A365" s="63" t="s">
        <v>959</v>
      </c>
      <c r="B365" s="3" t="s">
        <v>1321</v>
      </c>
      <c r="C365" s="58">
        <v>1</v>
      </c>
      <c r="D365" s="58" t="s">
        <v>4110</v>
      </c>
      <c r="E365" s="58" t="s">
        <v>4111</v>
      </c>
      <c r="F365" s="58" t="s">
        <v>4126</v>
      </c>
      <c r="G365" s="58" t="s">
        <v>3612</v>
      </c>
      <c r="H365" s="58" t="s">
        <v>3612</v>
      </c>
      <c r="I365" s="58" t="s">
        <v>3612</v>
      </c>
      <c r="J365" s="58" t="s">
        <v>3612</v>
      </c>
      <c r="K365" s="58" t="s">
        <v>4113</v>
      </c>
      <c r="L365" s="58" t="s">
        <v>4114</v>
      </c>
      <c r="M365" s="58" t="s">
        <v>4114</v>
      </c>
      <c r="N365" s="58" t="s">
        <v>4115</v>
      </c>
      <c r="O365" s="58" t="s">
        <v>4116</v>
      </c>
      <c r="P365" s="58" t="s">
        <v>4117</v>
      </c>
      <c r="Q365" s="58" t="s">
        <v>4002</v>
      </c>
      <c r="R365" s="58" t="s">
        <v>4114</v>
      </c>
      <c r="S365" s="58" t="s">
        <v>4114</v>
      </c>
      <c r="T365" s="58" t="s">
        <v>4114</v>
      </c>
      <c r="U365" s="58" t="s">
        <v>4114</v>
      </c>
      <c r="V365" s="58" t="s">
        <v>4114</v>
      </c>
      <c r="W365" s="58" t="s">
        <v>4114</v>
      </c>
      <c r="X365" s="58" t="s">
        <v>4113</v>
      </c>
      <c r="Y365" s="58" t="s">
        <v>4114</v>
      </c>
      <c r="Z365" s="58" t="s">
        <v>4114</v>
      </c>
      <c r="AA365" s="58" t="s">
        <v>4114</v>
      </c>
      <c r="AB365" s="58" t="s">
        <v>4114</v>
      </c>
      <c r="AC365" s="58" t="s">
        <v>4114</v>
      </c>
      <c r="AD365" s="58" t="s">
        <v>4113</v>
      </c>
      <c r="AE365" s="58" t="s">
        <v>4114</v>
      </c>
      <c r="AF365" s="58" t="s">
        <v>4113</v>
      </c>
    </row>
    <row r="366" spans="1:32" x14ac:dyDescent="0.2">
      <c r="A366" s="63" t="s">
        <v>960</v>
      </c>
      <c r="B366" s="3" t="s">
        <v>1322</v>
      </c>
      <c r="C366" s="58">
        <v>1</v>
      </c>
      <c r="D366" s="58" t="s">
        <v>4110</v>
      </c>
      <c r="E366" s="58" t="s">
        <v>4111</v>
      </c>
      <c r="F366" s="58" t="s">
        <v>4127</v>
      </c>
      <c r="G366" s="58" t="s">
        <v>3612</v>
      </c>
      <c r="H366" s="58" t="s">
        <v>3612</v>
      </c>
      <c r="I366" s="58" t="s">
        <v>3612</v>
      </c>
      <c r="J366" s="58" t="s">
        <v>3612</v>
      </c>
      <c r="K366" s="58" t="s">
        <v>4113</v>
      </c>
      <c r="L366" s="58" t="s">
        <v>4114</v>
      </c>
      <c r="M366" s="58" t="s">
        <v>4114</v>
      </c>
      <c r="N366" s="58" t="s">
        <v>4115</v>
      </c>
      <c r="O366" s="58" t="s">
        <v>4116</v>
      </c>
      <c r="P366" s="58" t="s">
        <v>4117</v>
      </c>
      <c r="Q366" s="58" t="s">
        <v>4002</v>
      </c>
      <c r="R366" s="58" t="s">
        <v>4114</v>
      </c>
      <c r="S366" s="58" t="s">
        <v>4114</v>
      </c>
      <c r="T366" s="58" t="s">
        <v>4114</v>
      </c>
      <c r="U366" s="58" t="s">
        <v>4114</v>
      </c>
      <c r="V366" s="58" t="s">
        <v>4114</v>
      </c>
      <c r="W366" s="58" t="s">
        <v>4114</v>
      </c>
      <c r="X366" s="58" t="s">
        <v>4113</v>
      </c>
      <c r="Y366" s="58" t="s">
        <v>4114</v>
      </c>
      <c r="Z366" s="58" t="s">
        <v>4114</v>
      </c>
      <c r="AA366" s="58" t="s">
        <v>4114</v>
      </c>
      <c r="AB366" s="58" t="s">
        <v>4114</v>
      </c>
      <c r="AC366" s="58" t="s">
        <v>4114</v>
      </c>
      <c r="AD366" s="58" t="s">
        <v>4113</v>
      </c>
      <c r="AE366" s="58" t="s">
        <v>4114</v>
      </c>
      <c r="AF366" s="58" t="s">
        <v>4113</v>
      </c>
    </row>
    <row r="367" spans="1:32" x14ac:dyDescent="0.2">
      <c r="A367" s="64" t="s">
        <v>4846</v>
      </c>
      <c r="B367" s="3" t="s">
        <v>4847</v>
      </c>
      <c r="C367" s="58">
        <v>0</v>
      </c>
      <c r="D367" s="58">
        <v>24</v>
      </c>
      <c r="E367" s="58">
        <v>1.5</v>
      </c>
      <c r="F367" s="58">
        <v>0</v>
      </c>
      <c r="G367" s="58" t="s">
        <v>3612</v>
      </c>
      <c r="H367" s="58" t="s">
        <v>3612</v>
      </c>
      <c r="I367" s="58" t="s">
        <v>3612</v>
      </c>
      <c r="J367" s="58" t="s">
        <v>3612</v>
      </c>
      <c r="K367" s="58" t="s">
        <v>4113</v>
      </c>
      <c r="L367" s="58" t="s">
        <v>4114</v>
      </c>
      <c r="M367" s="58" t="s">
        <v>4114</v>
      </c>
      <c r="N367" s="60" t="s">
        <v>5521</v>
      </c>
      <c r="O367" s="58"/>
      <c r="P367" s="60" t="s">
        <v>4002</v>
      </c>
      <c r="Q367" s="58" t="s">
        <v>4002</v>
      </c>
      <c r="R367" s="58">
        <v>0</v>
      </c>
      <c r="S367" s="58">
        <v>0</v>
      </c>
      <c r="T367" s="58" t="s">
        <v>4002</v>
      </c>
      <c r="U367" s="58" t="s">
        <v>4002</v>
      </c>
      <c r="V367" s="58" t="s">
        <v>4389</v>
      </c>
      <c r="W367" s="58" t="s">
        <v>4389</v>
      </c>
      <c r="X367" s="58" t="s">
        <v>4389</v>
      </c>
      <c r="Y367" s="58" t="s">
        <v>4389</v>
      </c>
      <c r="Z367" s="58" t="s">
        <v>4389</v>
      </c>
      <c r="AA367" s="58" t="s">
        <v>4389</v>
      </c>
      <c r="AB367" s="58" t="s">
        <v>4389</v>
      </c>
      <c r="AC367" s="58" t="s">
        <v>4389</v>
      </c>
      <c r="AD367" s="58" t="s">
        <v>4389</v>
      </c>
      <c r="AE367" s="58" t="s">
        <v>4389</v>
      </c>
      <c r="AF367" s="58" t="s">
        <v>4389</v>
      </c>
    </row>
    <row r="368" spans="1:32" x14ac:dyDescent="0.2">
      <c r="A368" s="63" t="s">
        <v>945</v>
      </c>
      <c r="B368" s="3" t="s">
        <v>3140</v>
      </c>
      <c r="C368" s="58">
        <v>0</v>
      </c>
      <c r="D368" s="58">
        <v>24</v>
      </c>
      <c r="E368" s="58">
        <v>1</v>
      </c>
      <c r="F368" s="58">
        <v>30</v>
      </c>
      <c r="G368" s="58">
        <v>0</v>
      </c>
      <c r="H368" s="58">
        <v>0</v>
      </c>
      <c r="I368" s="58">
        <v>0</v>
      </c>
      <c r="J368" s="58">
        <v>0</v>
      </c>
      <c r="K368" s="58">
        <v>0</v>
      </c>
      <c r="L368" s="58" t="s">
        <v>4002</v>
      </c>
      <c r="M368" s="58">
        <v>0</v>
      </c>
      <c r="N368" s="58" t="s">
        <v>3141</v>
      </c>
      <c r="O368" s="58">
        <v>1</v>
      </c>
      <c r="P368" s="58" t="s">
        <v>4002</v>
      </c>
      <c r="Q368" s="58" t="s">
        <v>4002</v>
      </c>
      <c r="R368" s="58">
        <v>0</v>
      </c>
      <c r="S368" s="58">
        <v>0</v>
      </c>
      <c r="T368" s="58" t="s">
        <v>4002</v>
      </c>
      <c r="U368" s="58" t="s">
        <v>4002</v>
      </c>
      <c r="V368" s="58" t="s">
        <v>4389</v>
      </c>
      <c r="W368" s="58" t="s">
        <v>4389</v>
      </c>
      <c r="X368" s="58" t="s">
        <v>4389</v>
      </c>
      <c r="Y368" s="58" t="s">
        <v>4389</v>
      </c>
      <c r="Z368" s="58" t="s">
        <v>4389</v>
      </c>
      <c r="AA368" s="58" t="s">
        <v>4389</v>
      </c>
      <c r="AB368" s="58" t="s">
        <v>4389</v>
      </c>
      <c r="AC368" s="58" t="s">
        <v>4389</v>
      </c>
      <c r="AD368" s="58" t="s">
        <v>4389</v>
      </c>
      <c r="AE368" s="58" t="s">
        <v>4389</v>
      </c>
      <c r="AF368" s="58" t="s">
        <v>4389</v>
      </c>
    </row>
    <row r="369" spans="1:32" x14ac:dyDescent="0.2">
      <c r="A369" s="63" t="s">
        <v>946</v>
      </c>
      <c r="B369" s="3" t="s">
        <v>3143</v>
      </c>
      <c r="C369" s="58">
        <v>0</v>
      </c>
      <c r="D369" s="58">
        <v>24</v>
      </c>
      <c r="E369" s="58">
        <v>1</v>
      </c>
      <c r="F369" s="58">
        <v>33</v>
      </c>
      <c r="G369" s="58">
        <v>0</v>
      </c>
      <c r="H369" s="58">
        <v>0</v>
      </c>
      <c r="I369" s="58">
        <v>0</v>
      </c>
      <c r="J369" s="58">
        <v>0</v>
      </c>
      <c r="K369" s="58">
        <v>0</v>
      </c>
      <c r="L369" s="58" t="s">
        <v>4002</v>
      </c>
      <c r="M369" s="58">
        <v>0</v>
      </c>
      <c r="N369" s="58" t="s">
        <v>3141</v>
      </c>
      <c r="O369" s="58">
        <v>1</v>
      </c>
      <c r="P369" s="58" t="s">
        <v>4002</v>
      </c>
      <c r="Q369" s="58" t="s">
        <v>4002</v>
      </c>
      <c r="R369" s="58">
        <v>0</v>
      </c>
      <c r="S369" s="58">
        <v>0</v>
      </c>
      <c r="T369" s="58" t="s">
        <v>4002</v>
      </c>
      <c r="U369" s="58" t="s">
        <v>4002</v>
      </c>
      <c r="V369" s="58" t="s">
        <v>4389</v>
      </c>
      <c r="W369" s="58" t="s">
        <v>4389</v>
      </c>
      <c r="X369" s="58" t="s">
        <v>4389</v>
      </c>
      <c r="Y369" s="58" t="s">
        <v>4389</v>
      </c>
      <c r="Z369" s="58" t="s">
        <v>4389</v>
      </c>
      <c r="AA369" s="58" t="s">
        <v>4389</v>
      </c>
      <c r="AB369" s="58" t="s">
        <v>4389</v>
      </c>
      <c r="AC369" s="58" t="s">
        <v>4389</v>
      </c>
      <c r="AD369" s="58" t="s">
        <v>4389</v>
      </c>
      <c r="AE369" s="58" t="s">
        <v>4389</v>
      </c>
      <c r="AF369" s="58" t="s">
        <v>4389</v>
      </c>
    </row>
    <row r="370" spans="1:32" x14ac:dyDescent="0.2">
      <c r="A370" s="63" t="s">
        <v>947</v>
      </c>
      <c r="B370" s="3" t="s">
        <v>3144</v>
      </c>
      <c r="C370" s="58">
        <v>0</v>
      </c>
      <c r="D370" s="58">
        <v>24</v>
      </c>
      <c r="E370" s="58">
        <v>1</v>
      </c>
      <c r="F370" s="58">
        <v>36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 t="s">
        <v>4002</v>
      </c>
      <c r="M370" s="58">
        <v>0</v>
      </c>
      <c r="N370" s="58" t="s">
        <v>3141</v>
      </c>
      <c r="O370" s="58">
        <v>1</v>
      </c>
      <c r="P370" s="58" t="s">
        <v>4002</v>
      </c>
      <c r="Q370" s="58" t="s">
        <v>4002</v>
      </c>
      <c r="R370" s="58">
        <v>0</v>
      </c>
      <c r="S370" s="58">
        <v>0</v>
      </c>
      <c r="T370" s="58" t="s">
        <v>4002</v>
      </c>
      <c r="U370" s="58" t="s">
        <v>4002</v>
      </c>
      <c r="V370" s="58" t="s">
        <v>4389</v>
      </c>
      <c r="W370" s="58" t="s">
        <v>4389</v>
      </c>
      <c r="X370" s="58" t="s">
        <v>4389</v>
      </c>
      <c r="Y370" s="58" t="s">
        <v>4389</v>
      </c>
      <c r="Z370" s="58" t="s">
        <v>4389</v>
      </c>
      <c r="AA370" s="58" t="s">
        <v>4389</v>
      </c>
      <c r="AB370" s="58" t="s">
        <v>4389</v>
      </c>
      <c r="AC370" s="58" t="s">
        <v>4389</v>
      </c>
      <c r="AD370" s="58" t="s">
        <v>4389</v>
      </c>
      <c r="AE370" s="58" t="s">
        <v>4389</v>
      </c>
      <c r="AF370" s="58" t="s">
        <v>4389</v>
      </c>
    </row>
    <row r="371" spans="1:32" x14ac:dyDescent="0.2">
      <c r="A371" s="63" t="s">
        <v>948</v>
      </c>
      <c r="B371" s="3" t="s">
        <v>3145</v>
      </c>
      <c r="C371" s="58">
        <v>0</v>
      </c>
      <c r="D371" s="58">
        <v>24</v>
      </c>
      <c r="E371" s="58">
        <v>1</v>
      </c>
      <c r="F371" s="58">
        <v>42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 t="s">
        <v>4002</v>
      </c>
      <c r="M371" s="58">
        <v>0</v>
      </c>
      <c r="N371" s="58" t="s">
        <v>3141</v>
      </c>
      <c r="O371" s="58">
        <v>1</v>
      </c>
      <c r="P371" s="58" t="s">
        <v>4002</v>
      </c>
      <c r="Q371" s="58" t="s">
        <v>4002</v>
      </c>
      <c r="R371" s="58">
        <v>0</v>
      </c>
      <c r="S371" s="58">
        <v>0</v>
      </c>
      <c r="T371" s="58" t="s">
        <v>4002</v>
      </c>
      <c r="U371" s="58" t="s">
        <v>4002</v>
      </c>
      <c r="V371" s="58" t="s">
        <v>4389</v>
      </c>
      <c r="W371" s="58" t="s">
        <v>4389</v>
      </c>
      <c r="X371" s="58" t="s">
        <v>4389</v>
      </c>
      <c r="Y371" s="58" t="s">
        <v>4389</v>
      </c>
      <c r="Z371" s="58" t="s">
        <v>4389</v>
      </c>
      <c r="AA371" s="58" t="s">
        <v>4389</v>
      </c>
      <c r="AB371" s="58" t="s">
        <v>4389</v>
      </c>
      <c r="AC371" s="58" t="s">
        <v>4389</v>
      </c>
      <c r="AD371" s="58" t="s">
        <v>4389</v>
      </c>
      <c r="AE371" s="58" t="s">
        <v>4389</v>
      </c>
      <c r="AF371" s="58" t="s">
        <v>4389</v>
      </c>
    </row>
    <row r="372" spans="1:32" x14ac:dyDescent="0.2">
      <c r="A372" s="63" t="s">
        <v>59</v>
      </c>
      <c r="B372" s="3" t="s">
        <v>3134</v>
      </c>
      <c r="C372" s="58">
        <v>0</v>
      </c>
      <c r="D372" s="58">
        <v>96</v>
      </c>
      <c r="E372" s="58">
        <v>0.25</v>
      </c>
      <c r="F372" s="58">
        <v>4.5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 t="s">
        <v>4002</v>
      </c>
      <c r="M372" s="58">
        <v>0</v>
      </c>
      <c r="N372" s="58" t="s">
        <v>3131</v>
      </c>
      <c r="O372" s="58">
        <v>3</v>
      </c>
      <c r="P372" s="58" t="s">
        <v>4002</v>
      </c>
      <c r="Q372" s="58" t="s">
        <v>4002</v>
      </c>
      <c r="R372" s="58">
        <v>0</v>
      </c>
      <c r="S372" s="58">
        <v>1</v>
      </c>
      <c r="T372" s="58" t="s">
        <v>4002</v>
      </c>
      <c r="U372" s="58" t="s">
        <v>4002</v>
      </c>
      <c r="V372" s="58" t="s">
        <v>4389</v>
      </c>
      <c r="W372" s="58" t="s">
        <v>4389</v>
      </c>
      <c r="X372" s="58" t="s">
        <v>4389</v>
      </c>
      <c r="Y372" s="58" t="s">
        <v>4389</v>
      </c>
      <c r="Z372" s="58" t="s">
        <v>4389</v>
      </c>
      <c r="AA372" s="58" t="s">
        <v>4389</v>
      </c>
      <c r="AB372" s="58" t="s">
        <v>4389</v>
      </c>
      <c r="AC372" s="58" t="s">
        <v>4389</v>
      </c>
      <c r="AD372" s="58" t="s">
        <v>4389</v>
      </c>
      <c r="AE372" s="58" t="s">
        <v>4389</v>
      </c>
      <c r="AF372" s="58" t="s">
        <v>4389</v>
      </c>
    </row>
    <row r="373" spans="1:32" x14ac:dyDescent="0.2">
      <c r="A373" s="63" t="s">
        <v>942</v>
      </c>
      <c r="B373" s="3" t="s">
        <v>1308</v>
      </c>
      <c r="C373" s="58">
        <v>0</v>
      </c>
      <c r="D373" s="58">
        <v>24</v>
      </c>
      <c r="E373" s="58">
        <v>1</v>
      </c>
      <c r="F373" s="58">
        <v>14</v>
      </c>
      <c r="G373" s="58">
        <v>0</v>
      </c>
      <c r="H373" s="58">
        <v>0</v>
      </c>
      <c r="I373" s="58">
        <v>0</v>
      </c>
      <c r="J373" s="58">
        <v>0</v>
      </c>
      <c r="K373" s="58">
        <v>0</v>
      </c>
      <c r="L373" s="58" t="s">
        <v>4002</v>
      </c>
      <c r="M373" s="58">
        <v>0</v>
      </c>
      <c r="N373" s="58" t="s">
        <v>3146</v>
      </c>
      <c r="O373" s="58">
        <v>1</v>
      </c>
      <c r="P373" s="58" t="s">
        <v>4002</v>
      </c>
      <c r="Q373" s="58" t="s">
        <v>4002</v>
      </c>
      <c r="R373" s="58">
        <v>0</v>
      </c>
      <c r="S373" s="58">
        <v>0</v>
      </c>
      <c r="T373" s="58" t="s">
        <v>4002</v>
      </c>
      <c r="U373" s="58" t="s">
        <v>4002</v>
      </c>
      <c r="V373" s="58" t="s">
        <v>4389</v>
      </c>
      <c r="W373" s="58" t="s">
        <v>4389</v>
      </c>
      <c r="X373" s="58" t="s">
        <v>4389</v>
      </c>
      <c r="Y373" s="58" t="s">
        <v>4389</v>
      </c>
      <c r="Z373" s="58" t="s">
        <v>4389</v>
      </c>
      <c r="AA373" s="58" t="s">
        <v>4389</v>
      </c>
      <c r="AB373" s="58" t="s">
        <v>4389</v>
      </c>
      <c r="AC373" s="58" t="s">
        <v>4389</v>
      </c>
      <c r="AD373" s="58" t="s">
        <v>4389</v>
      </c>
      <c r="AE373" s="58" t="s">
        <v>4389</v>
      </c>
      <c r="AF373" s="58" t="s">
        <v>4389</v>
      </c>
    </row>
    <row r="374" spans="1:32" x14ac:dyDescent="0.2">
      <c r="A374" s="63" t="s">
        <v>943</v>
      </c>
      <c r="B374" s="3" t="s">
        <v>1309</v>
      </c>
      <c r="C374" s="58">
        <v>0</v>
      </c>
      <c r="D374" s="58">
        <v>24</v>
      </c>
      <c r="E374" s="58">
        <v>1</v>
      </c>
      <c r="F374" s="58">
        <v>17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 t="s">
        <v>4002</v>
      </c>
      <c r="M374" s="58">
        <v>0</v>
      </c>
      <c r="N374" s="58" t="s">
        <v>3146</v>
      </c>
      <c r="O374" s="58">
        <v>1</v>
      </c>
      <c r="P374" s="58" t="s">
        <v>4002</v>
      </c>
      <c r="Q374" s="58" t="s">
        <v>4002</v>
      </c>
      <c r="R374" s="58">
        <v>0</v>
      </c>
      <c r="S374" s="58">
        <v>0</v>
      </c>
      <c r="T374" s="58" t="s">
        <v>4002</v>
      </c>
      <c r="U374" s="58" t="s">
        <v>4002</v>
      </c>
      <c r="V374" s="58" t="s">
        <v>4389</v>
      </c>
      <c r="W374" s="58" t="s">
        <v>4389</v>
      </c>
      <c r="X374" s="58" t="s">
        <v>4389</v>
      </c>
      <c r="Y374" s="58" t="s">
        <v>4389</v>
      </c>
      <c r="Z374" s="58" t="s">
        <v>4389</v>
      </c>
      <c r="AA374" s="58" t="s">
        <v>4389</v>
      </c>
      <c r="AB374" s="58" t="s">
        <v>4389</v>
      </c>
      <c r="AC374" s="58" t="s">
        <v>4389</v>
      </c>
      <c r="AD374" s="58" t="s">
        <v>4389</v>
      </c>
      <c r="AE374" s="58" t="s">
        <v>4389</v>
      </c>
      <c r="AF374" s="58" t="s">
        <v>4389</v>
      </c>
    </row>
    <row r="375" spans="1:32" x14ac:dyDescent="0.2">
      <c r="A375" s="63" t="s">
        <v>944</v>
      </c>
      <c r="B375" s="3" t="s">
        <v>1310</v>
      </c>
      <c r="C375" s="58">
        <v>0</v>
      </c>
      <c r="D375" s="58">
        <v>24</v>
      </c>
      <c r="E375" s="58">
        <v>1</v>
      </c>
      <c r="F375" s="58">
        <v>20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 t="s">
        <v>4002</v>
      </c>
      <c r="M375" s="58">
        <v>0</v>
      </c>
      <c r="N375" s="58" t="s">
        <v>3146</v>
      </c>
      <c r="O375" s="58">
        <v>1</v>
      </c>
      <c r="P375" s="58" t="s">
        <v>4002</v>
      </c>
      <c r="Q375" s="58" t="s">
        <v>4002</v>
      </c>
      <c r="R375" s="58">
        <v>0</v>
      </c>
      <c r="S375" s="58">
        <v>0</v>
      </c>
      <c r="T375" s="58" t="s">
        <v>4002</v>
      </c>
      <c r="U375" s="58" t="s">
        <v>4002</v>
      </c>
      <c r="V375" s="58" t="s">
        <v>4389</v>
      </c>
      <c r="W375" s="58" t="s">
        <v>4389</v>
      </c>
      <c r="X375" s="58" t="s">
        <v>4389</v>
      </c>
      <c r="Y375" s="58" t="s">
        <v>4389</v>
      </c>
      <c r="Z375" s="58" t="s">
        <v>4389</v>
      </c>
      <c r="AA375" s="58" t="s">
        <v>4389</v>
      </c>
      <c r="AB375" s="58" t="s">
        <v>4389</v>
      </c>
      <c r="AC375" s="58" t="s">
        <v>4389</v>
      </c>
      <c r="AD375" s="58" t="s">
        <v>4389</v>
      </c>
      <c r="AE375" s="58" t="s">
        <v>4389</v>
      </c>
      <c r="AF375" s="58" t="s">
        <v>4389</v>
      </c>
    </row>
    <row r="376" spans="1:32" x14ac:dyDescent="0.2">
      <c r="A376" s="4" t="s">
        <v>3917</v>
      </c>
      <c r="B376" s="3" t="s">
        <v>3918</v>
      </c>
      <c r="C376" s="58">
        <v>1</v>
      </c>
      <c r="D376" s="58" t="s">
        <v>4128</v>
      </c>
      <c r="E376" s="58" t="s">
        <v>4129</v>
      </c>
      <c r="F376" s="58" t="s">
        <v>4130</v>
      </c>
      <c r="G376" s="58" t="s">
        <v>4114</v>
      </c>
      <c r="H376" s="58" t="s">
        <v>4114</v>
      </c>
      <c r="I376" s="58" t="s">
        <v>4114</v>
      </c>
      <c r="J376" s="58" t="s">
        <v>4114</v>
      </c>
      <c r="K376" s="58" t="s">
        <v>4114</v>
      </c>
      <c r="L376" s="58" t="s">
        <v>4114</v>
      </c>
      <c r="M376" s="58" t="s">
        <v>4114</v>
      </c>
      <c r="N376" s="58" t="s">
        <v>4131</v>
      </c>
      <c r="O376" s="58" t="s">
        <v>4116</v>
      </c>
      <c r="P376" s="58" t="s">
        <v>4132</v>
      </c>
      <c r="Q376" s="58" t="s">
        <v>4002</v>
      </c>
      <c r="R376" s="58" t="s">
        <v>4114</v>
      </c>
      <c r="S376" s="58" t="s">
        <v>4113</v>
      </c>
      <c r="T376" s="58" t="s">
        <v>4114</v>
      </c>
      <c r="U376" s="58" t="s">
        <v>4114</v>
      </c>
      <c r="V376" s="58" t="s">
        <v>4114</v>
      </c>
      <c r="W376" s="58" t="s">
        <v>4114</v>
      </c>
      <c r="X376" s="58" t="s">
        <v>4114</v>
      </c>
      <c r="Y376" s="58" t="s">
        <v>4114</v>
      </c>
      <c r="Z376" s="58" t="s">
        <v>4114</v>
      </c>
      <c r="AA376" s="58" t="s">
        <v>4114</v>
      </c>
      <c r="AB376" s="58" t="s">
        <v>4114</v>
      </c>
      <c r="AC376" s="58" t="s">
        <v>4114</v>
      </c>
      <c r="AD376" s="58" t="s">
        <v>4113</v>
      </c>
      <c r="AE376" s="58" t="s">
        <v>4114</v>
      </c>
      <c r="AF376" s="58" t="s">
        <v>4114</v>
      </c>
    </row>
    <row r="377" spans="1:32" x14ac:dyDescent="0.2">
      <c r="A377" s="4" t="s">
        <v>3919</v>
      </c>
      <c r="B377" s="3" t="s">
        <v>3920</v>
      </c>
      <c r="C377" s="58">
        <v>1</v>
      </c>
      <c r="D377" s="58" t="s">
        <v>4128</v>
      </c>
      <c r="E377" s="58" t="s">
        <v>4129</v>
      </c>
      <c r="F377" s="58" t="s">
        <v>4130</v>
      </c>
      <c r="G377" s="58" t="s">
        <v>4114</v>
      </c>
      <c r="H377" s="58" t="s">
        <v>4114</v>
      </c>
      <c r="I377" s="58" t="s">
        <v>4114</v>
      </c>
      <c r="J377" s="58" t="s">
        <v>4114</v>
      </c>
      <c r="K377" s="58" t="s">
        <v>4114</v>
      </c>
      <c r="L377" s="58" t="s">
        <v>4114</v>
      </c>
      <c r="M377" s="58" t="s">
        <v>4114</v>
      </c>
      <c r="N377" s="58" t="s">
        <v>4131</v>
      </c>
      <c r="O377" s="58" t="s">
        <v>4116</v>
      </c>
      <c r="P377" s="58" t="s">
        <v>4132</v>
      </c>
      <c r="Q377" s="58" t="s">
        <v>4002</v>
      </c>
      <c r="R377" s="58" t="s">
        <v>4114</v>
      </c>
      <c r="S377" s="58" t="s">
        <v>4113</v>
      </c>
      <c r="T377" s="58" t="s">
        <v>4114</v>
      </c>
      <c r="U377" s="58" t="s">
        <v>4114</v>
      </c>
      <c r="V377" s="58" t="s">
        <v>4114</v>
      </c>
      <c r="W377" s="58" t="s">
        <v>4114</v>
      </c>
      <c r="X377" s="58" t="s">
        <v>4114</v>
      </c>
      <c r="Y377" s="58" t="s">
        <v>4114</v>
      </c>
      <c r="Z377" s="58" t="s">
        <v>4114</v>
      </c>
      <c r="AA377" s="58" t="s">
        <v>4114</v>
      </c>
      <c r="AB377" s="58" t="s">
        <v>4114</v>
      </c>
      <c r="AC377" s="58" t="s">
        <v>4114</v>
      </c>
      <c r="AD377" s="58" t="s">
        <v>4113</v>
      </c>
      <c r="AE377" s="58" t="s">
        <v>4114</v>
      </c>
      <c r="AF377" s="58" t="s">
        <v>4114</v>
      </c>
    </row>
    <row r="378" spans="1:32" x14ac:dyDescent="0.2">
      <c r="A378" s="63" t="s">
        <v>3113</v>
      </c>
      <c r="B378" s="3" t="s">
        <v>3114</v>
      </c>
      <c r="C378" s="58">
        <v>0</v>
      </c>
      <c r="D378" s="58">
        <v>48</v>
      </c>
      <c r="E378" s="58">
        <v>1.25</v>
      </c>
      <c r="F378" s="58">
        <v>25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 t="s">
        <v>4002</v>
      </c>
      <c r="M378" s="58">
        <v>0</v>
      </c>
      <c r="N378" s="58" t="s">
        <v>1517</v>
      </c>
      <c r="O378" s="58">
        <v>10</v>
      </c>
      <c r="P378" s="58" t="s">
        <v>4002</v>
      </c>
      <c r="Q378" s="58" t="s">
        <v>4002</v>
      </c>
      <c r="R378" s="58">
        <v>0</v>
      </c>
      <c r="S378" s="58">
        <v>1</v>
      </c>
      <c r="T378" s="58" t="s">
        <v>4002</v>
      </c>
      <c r="U378" s="58" t="s">
        <v>4002</v>
      </c>
      <c r="V378" s="58" t="s">
        <v>4389</v>
      </c>
      <c r="W378" s="58" t="s">
        <v>4389</v>
      </c>
      <c r="X378" s="58" t="s">
        <v>4389</v>
      </c>
      <c r="Y378" s="58" t="s">
        <v>4389</v>
      </c>
      <c r="Z378" s="58" t="s">
        <v>4389</v>
      </c>
      <c r="AA378" s="58" t="s">
        <v>4389</v>
      </c>
      <c r="AB378" s="58" t="s">
        <v>4389</v>
      </c>
      <c r="AC378" s="58" t="s">
        <v>4389</v>
      </c>
      <c r="AD378" s="58" t="s">
        <v>4389</v>
      </c>
      <c r="AE378" s="58" t="s">
        <v>4389</v>
      </c>
      <c r="AF378" s="58" t="s">
        <v>4389</v>
      </c>
    </row>
    <row r="379" spans="1:32" x14ac:dyDescent="0.2">
      <c r="A379" s="63" t="s">
        <v>3116</v>
      </c>
      <c r="B379" s="3" t="s">
        <v>3117</v>
      </c>
      <c r="C379" s="58">
        <v>0</v>
      </c>
      <c r="D379" s="58">
        <v>96</v>
      </c>
      <c r="E379" s="58">
        <v>1.25</v>
      </c>
      <c r="F379" s="58">
        <v>25</v>
      </c>
      <c r="G379" s="58">
        <v>0</v>
      </c>
      <c r="H379" s="58">
        <v>0</v>
      </c>
      <c r="I379" s="58">
        <v>0</v>
      </c>
      <c r="J379" s="58">
        <v>0</v>
      </c>
      <c r="K379" s="58">
        <v>0</v>
      </c>
      <c r="L379" s="58" t="s">
        <v>4002</v>
      </c>
      <c r="M379" s="58">
        <v>0</v>
      </c>
      <c r="N379" s="58" t="s">
        <v>1517</v>
      </c>
      <c r="O379" s="58">
        <v>10</v>
      </c>
      <c r="P379" s="58" t="s">
        <v>4002</v>
      </c>
      <c r="Q379" s="58" t="s">
        <v>4002</v>
      </c>
      <c r="R379" s="58">
        <v>0</v>
      </c>
      <c r="S379" s="58">
        <v>1</v>
      </c>
      <c r="T379" s="58" t="s">
        <v>4002</v>
      </c>
      <c r="U379" s="58" t="s">
        <v>4002</v>
      </c>
      <c r="V379" s="58" t="s">
        <v>4389</v>
      </c>
      <c r="W379" s="58" t="s">
        <v>4389</v>
      </c>
      <c r="X379" s="58" t="s">
        <v>4389</v>
      </c>
      <c r="Y379" s="58" t="s">
        <v>4389</v>
      </c>
      <c r="Z379" s="58" t="s">
        <v>4389</v>
      </c>
      <c r="AA379" s="58" t="s">
        <v>4389</v>
      </c>
      <c r="AB379" s="58" t="s">
        <v>4389</v>
      </c>
      <c r="AC379" s="58" t="s">
        <v>4389</v>
      </c>
      <c r="AD379" s="58" t="s">
        <v>4389</v>
      </c>
      <c r="AE379" s="58" t="s">
        <v>4389</v>
      </c>
      <c r="AF379" s="58" t="s">
        <v>4389</v>
      </c>
    </row>
    <row r="380" spans="1:32" x14ac:dyDescent="0.2">
      <c r="A380" s="64" t="s">
        <v>972</v>
      </c>
      <c r="B380" s="65" t="s">
        <v>1866</v>
      </c>
      <c r="C380" s="58">
        <v>1</v>
      </c>
      <c r="D380" s="58" t="s">
        <v>4133</v>
      </c>
      <c r="E380" s="58" t="s">
        <v>4134</v>
      </c>
      <c r="F380" s="58" t="s">
        <v>4135</v>
      </c>
      <c r="G380" s="58" t="s">
        <v>4113</v>
      </c>
      <c r="H380" s="58" t="s">
        <v>4136</v>
      </c>
      <c r="I380" s="58" t="s">
        <v>4113</v>
      </c>
      <c r="J380" s="58" t="s">
        <v>4113</v>
      </c>
      <c r="K380" s="58" t="s">
        <v>4114</v>
      </c>
      <c r="L380" s="58" t="s">
        <v>4114</v>
      </c>
      <c r="M380" s="58" t="s">
        <v>4137</v>
      </c>
      <c r="N380" s="58" t="s">
        <v>1865</v>
      </c>
      <c r="O380" s="58" t="s">
        <v>4129</v>
      </c>
      <c r="P380" s="58" t="s">
        <v>4138</v>
      </c>
      <c r="Q380" s="58" t="s">
        <v>4002</v>
      </c>
      <c r="R380" s="58" t="s">
        <v>4113</v>
      </c>
      <c r="S380" s="58" t="s">
        <v>4113</v>
      </c>
      <c r="T380" s="58" t="s">
        <v>4113</v>
      </c>
      <c r="U380" s="58" t="s">
        <v>4113</v>
      </c>
      <c r="V380" s="58" t="s">
        <v>4113</v>
      </c>
      <c r="W380" s="58" t="s">
        <v>4114</v>
      </c>
      <c r="X380" s="58" t="s">
        <v>4113</v>
      </c>
      <c r="Y380" s="58" t="s">
        <v>4113</v>
      </c>
      <c r="Z380" s="58" t="s">
        <v>4114</v>
      </c>
      <c r="AA380" s="58" t="s">
        <v>4113</v>
      </c>
      <c r="AB380" s="58" t="s">
        <v>4113</v>
      </c>
      <c r="AC380" s="58" t="s">
        <v>4114</v>
      </c>
      <c r="AD380" s="58" t="s">
        <v>4113</v>
      </c>
      <c r="AE380" s="58" t="s">
        <v>4114</v>
      </c>
      <c r="AF380" s="58" t="s">
        <v>4114</v>
      </c>
    </row>
    <row r="381" spans="1:32" x14ac:dyDescent="0.2">
      <c r="A381" s="64" t="s">
        <v>973</v>
      </c>
      <c r="B381" s="65" t="s">
        <v>1867</v>
      </c>
      <c r="C381" s="58">
        <v>1</v>
      </c>
      <c r="D381" s="58" t="s">
        <v>4133</v>
      </c>
      <c r="E381" s="58" t="s">
        <v>4134</v>
      </c>
      <c r="F381" s="58" t="s">
        <v>4139</v>
      </c>
      <c r="G381" s="58" t="s">
        <v>4113</v>
      </c>
      <c r="H381" s="58" t="s">
        <v>4136</v>
      </c>
      <c r="I381" s="58" t="s">
        <v>4113</v>
      </c>
      <c r="J381" s="58" t="s">
        <v>4113</v>
      </c>
      <c r="K381" s="58" t="s">
        <v>4114</v>
      </c>
      <c r="L381" s="58" t="s">
        <v>4114</v>
      </c>
      <c r="M381" s="58" t="s">
        <v>4140</v>
      </c>
      <c r="N381" s="58" t="s">
        <v>1865</v>
      </c>
      <c r="O381" s="58" t="s">
        <v>4129</v>
      </c>
      <c r="P381" s="58" t="s">
        <v>4138</v>
      </c>
      <c r="Q381" s="58" t="s">
        <v>4002</v>
      </c>
      <c r="R381" s="58" t="s">
        <v>4113</v>
      </c>
      <c r="S381" s="58" t="s">
        <v>4113</v>
      </c>
      <c r="T381" s="58" t="s">
        <v>4113</v>
      </c>
      <c r="U381" s="58" t="s">
        <v>4113</v>
      </c>
      <c r="V381" s="58" t="s">
        <v>4113</v>
      </c>
      <c r="W381" s="58" t="s">
        <v>4114</v>
      </c>
      <c r="X381" s="58" t="s">
        <v>4113</v>
      </c>
      <c r="Y381" s="58" t="s">
        <v>4113</v>
      </c>
      <c r="Z381" s="58" t="s">
        <v>4114</v>
      </c>
      <c r="AA381" s="58" t="s">
        <v>4113</v>
      </c>
      <c r="AB381" s="58" t="s">
        <v>4113</v>
      </c>
      <c r="AC381" s="58" t="s">
        <v>4114</v>
      </c>
      <c r="AD381" s="58" t="s">
        <v>4113</v>
      </c>
      <c r="AE381" s="58" t="s">
        <v>4114</v>
      </c>
      <c r="AF381" s="58" t="s">
        <v>4114</v>
      </c>
    </row>
    <row r="382" spans="1:32" x14ac:dyDescent="0.2">
      <c r="A382" s="64" t="s">
        <v>974</v>
      </c>
      <c r="B382" s="65" t="s">
        <v>1868</v>
      </c>
      <c r="C382" s="58">
        <v>1</v>
      </c>
      <c r="D382" s="58" t="s">
        <v>4133</v>
      </c>
      <c r="E382" s="58" t="s">
        <v>4134</v>
      </c>
      <c r="F382" s="58" t="s">
        <v>4141</v>
      </c>
      <c r="G382" s="58" t="s">
        <v>4113</v>
      </c>
      <c r="H382" s="58" t="s">
        <v>4136</v>
      </c>
      <c r="I382" s="58" t="s">
        <v>4113</v>
      </c>
      <c r="J382" s="58" t="s">
        <v>4113</v>
      </c>
      <c r="K382" s="58" t="s">
        <v>4114</v>
      </c>
      <c r="L382" s="58" t="s">
        <v>4114</v>
      </c>
      <c r="M382" s="58" t="s">
        <v>4142</v>
      </c>
      <c r="N382" s="58" t="s">
        <v>1865</v>
      </c>
      <c r="O382" s="58" t="s">
        <v>4129</v>
      </c>
      <c r="P382" s="58" t="s">
        <v>4138</v>
      </c>
      <c r="Q382" s="58" t="s">
        <v>4002</v>
      </c>
      <c r="R382" s="58" t="s">
        <v>4113</v>
      </c>
      <c r="S382" s="58" t="s">
        <v>4113</v>
      </c>
      <c r="T382" s="58" t="s">
        <v>4113</v>
      </c>
      <c r="U382" s="58" t="s">
        <v>4113</v>
      </c>
      <c r="V382" s="58" t="s">
        <v>4113</v>
      </c>
      <c r="W382" s="58" t="s">
        <v>4114</v>
      </c>
      <c r="X382" s="58" t="s">
        <v>4113</v>
      </c>
      <c r="Y382" s="58" t="s">
        <v>4113</v>
      </c>
      <c r="Z382" s="58" t="s">
        <v>4114</v>
      </c>
      <c r="AA382" s="58" t="s">
        <v>4113</v>
      </c>
      <c r="AB382" s="58" t="s">
        <v>4113</v>
      </c>
      <c r="AC382" s="58" t="s">
        <v>4114</v>
      </c>
      <c r="AD382" s="58" t="s">
        <v>4113</v>
      </c>
      <c r="AE382" s="58" t="s">
        <v>4114</v>
      </c>
      <c r="AF382" s="58" t="s">
        <v>4114</v>
      </c>
    </row>
    <row r="383" spans="1:32" x14ac:dyDescent="0.2">
      <c r="A383" s="64" t="s">
        <v>988</v>
      </c>
      <c r="B383" s="65" t="s">
        <v>1877</v>
      </c>
      <c r="C383" s="58">
        <v>1</v>
      </c>
      <c r="D383" s="58" t="s">
        <v>4133</v>
      </c>
      <c r="E383" s="58" t="s">
        <v>4134</v>
      </c>
      <c r="F383" s="58" t="s">
        <v>4135</v>
      </c>
      <c r="G383" s="58" t="s">
        <v>4114</v>
      </c>
      <c r="H383" s="58" t="s">
        <v>4136</v>
      </c>
      <c r="I383" s="58" t="s">
        <v>4113</v>
      </c>
      <c r="J383" s="58" t="s">
        <v>4113</v>
      </c>
      <c r="K383" s="58" t="s">
        <v>4113</v>
      </c>
      <c r="L383" s="58" t="s">
        <v>4114</v>
      </c>
      <c r="M383" s="58" t="s">
        <v>4137</v>
      </c>
      <c r="N383" s="58" t="s">
        <v>1878</v>
      </c>
      <c r="O383" s="58" t="s">
        <v>4129</v>
      </c>
      <c r="P383" s="58" t="s">
        <v>4138</v>
      </c>
      <c r="Q383" s="58" t="s">
        <v>4002</v>
      </c>
      <c r="R383" s="58" t="s">
        <v>4113</v>
      </c>
      <c r="S383" s="58" t="s">
        <v>4113</v>
      </c>
      <c r="T383" s="58" t="s">
        <v>4113</v>
      </c>
      <c r="U383" s="58" t="s">
        <v>4113</v>
      </c>
      <c r="V383" s="58" t="s">
        <v>4113</v>
      </c>
      <c r="W383" s="58" t="s">
        <v>4114</v>
      </c>
      <c r="X383" s="58" t="s">
        <v>4113</v>
      </c>
      <c r="Y383" s="58" t="s">
        <v>4113</v>
      </c>
      <c r="Z383" s="58" t="s">
        <v>4114</v>
      </c>
      <c r="AA383" s="58" t="s">
        <v>4113</v>
      </c>
      <c r="AB383" s="58" t="s">
        <v>4113</v>
      </c>
      <c r="AC383" s="58" t="s">
        <v>4114</v>
      </c>
      <c r="AD383" s="58" t="s">
        <v>4113</v>
      </c>
      <c r="AE383" s="58" t="s">
        <v>4114</v>
      </c>
      <c r="AF383" s="58" t="s">
        <v>4114</v>
      </c>
    </row>
    <row r="384" spans="1:32" x14ac:dyDescent="0.2">
      <c r="A384" s="64" t="s">
        <v>989</v>
      </c>
      <c r="B384" s="65" t="s">
        <v>1879</v>
      </c>
      <c r="C384" s="58">
        <v>1</v>
      </c>
      <c r="D384" s="58" t="s">
        <v>4133</v>
      </c>
      <c r="E384" s="58" t="s">
        <v>4134</v>
      </c>
      <c r="F384" s="58" t="s">
        <v>4139</v>
      </c>
      <c r="G384" s="58" t="s">
        <v>4114</v>
      </c>
      <c r="H384" s="58" t="s">
        <v>4136</v>
      </c>
      <c r="I384" s="58" t="s">
        <v>4113</v>
      </c>
      <c r="J384" s="58" t="s">
        <v>4113</v>
      </c>
      <c r="K384" s="58" t="s">
        <v>4113</v>
      </c>
      <c r="L384" s="58" t="s">
        <v>4114</v>
      </c>
      <c r="M384" s="58" t="s">
        <v>4140</v>
      </c>
      <c r="N384" s="58" t="s">
        <v>1878</v>
      </c>
      <c r="O384" s="58" t="s">
        <v>4129</v>
      </c>
      <c r="P384" s="58" t="s">
        <v>4138</v>
      </c>
      <c r="Q384" s="58" t="s">
        <v>4002</v>
      </c>
      <c r="R384" s="58" t="s">
        <v>4113</v>
      </c>
      <c r="S384" s="58" t="s">
        <v>4113</v>
      </c>
      <c r="T384" s="58" t="s">
        <v>4113</v>
      </c>
      <c r="U384" s="58" t="s">
        <v>4113</v>
      </c>
      <c r="V384" s="58" t="s">
        <v>4113</v>
      </c>
      <c r="W384" s="58" t="s">
        <v>4114</v>
      </c>
      <c r="X384" s="58" t="s">
        <v>4113</v>
      </c>
      <c r="Y384" s="58" t="s">
        <v>4113</v>
      </c>
      <c r="Z384" s="58" t="s">
        <v>4114</v>
      </c>
      <c r="AA384" s="58" t="s">
        <v>4113</v>
      </c>
      <c r="AB384" s="58" t="s">
        <v>4113</v>
      </c>
      <c r="AC384" s="58" t="s">
        <v>4114</v>
      </c>
      <c r="AD384" s="58" t="s">
        <v>4113</v>
      </c>
      <c r="AE384" s="58" t="s">
        <v>4114</v>
      </c>
      <c r="AF384" s="58" t="s">
        <v>4114</v>
      </c>
    </row>
    <row r="385" spans="1:32" x14ac:dyDescent="0.2">
      <c r="A385" s="64" t="s">
        <v>990</v>
      </c>
      <c r="B385" s="65" t="s">
        <v>1880</v>
      </c>
      <c r="C385" s="58">
        <v>1</v>
      </c>
      <c r="D385" s="58" t="s">
        <v>4133</v>
      </c>
      <c r="E385" s="58" t="s">
        <v>4134</v>
      </c>
      <c r="F385" s="58" t="s">
        <v>4141</v>
      </c>
      <c r="G385" s="58" t="s">
        <v>4114</v>
      </c>
      <c r="H385" s="58" t="s">
        <v>4136</v>
      </c>
      <c r="I385" s="58" t="s">
        <v>4113</v>
      </c>
      <c r="J385" s="58" t="s">
        <v>4113</v>
      </c>
      <c r="K385" s="58" t="s">
        <v>4113</v>
      </c>
      <c r="L385" s="58" t="s">
        <v>4114</v>
      </c>
      <c r="M385" s="58" t="s">
        <v>4142</v>
      </c>
      <c r="N385" s="58" t="s">
        <v>1878</v>
      </c>
      <c r="O385" s="58" t="s">
        <v>4129</v>
      </c>
      <c r="P385" s="58" t="s">
        <v>4138</v>
      </c>
      <c r="Q385" s="58" t="s">
        <v>4002</v>
      </c>
      <c r="R385" s="58" t="s">
        <v>4113</v>
      </c>
      <c r="S385" s="58" t="s">
        <v>4113</v>
      </c>
      <c r="T385" s="58" t="s">
        <v>4113</v>
      </c>
      <c r="U385" s="58" t="s">
        <v>4113</v>
      </c>
      <c r="V385" s="58" t="s">
        <v>4113</v>
      </c>
      <c r="W385" s="58" t="s">
        <v>4114</v>
      </c>
      <c r="X385" s="58" t="s">
        <v>4113</v>
      </c>
      <c r="Y385" s="58" t="s">
        <v>4113</v>
      </c>
      <c r="Z385" s="58" t="s">
        <v>4114</v>
      </c>
      <c r="AA385" s="58" t="s">
        <v>4113</v>
      </c>
      <c r="AB385" s="58" t="s">
        <v>4113</v>
      </c>
      <c r="AC385" s="58" t="s">
        <v>4114</v>
      </c>
      <c r="AD385" s="58" t="s">
        <v>4113</v>
      </c>
      <c r="AE385" s="58" t="s">
        <v>4114</v>
      </c>
      <c r="AF385" s="58" t="s">
        <v>4114</v>
      </c>
    </row>
    <row r="386" spans="1:32" x14ac:dyDescent="0.2">
      <c r="A386" s="64" t="s">
        <v>991</v>
      </c>
      <c r="B386" s="65" t="s">
        <v>1881</v>
      </c>
      <c r="C386" s="58">
        <v>1</v>
      </c>
      <c r="D386" s="58" t="s">
        <v>4133</v>
      </c>
      <c r="E386" s="58" t="s">
        <v>4134</v>
      </c>
      <c r="F386" s="58" t="s">
        <v>4143</v>
      </c>
      <c r="G386" s="58" t="s">
        <v>4114</v>
      </c>
      <c r="H386" s="58" t="s">
        <v>4136</v>
      </c>
      <c r="I386" s="58" t="s">
        <v>4113</v>
      </c>
      <c r="J386" s="58" t="s">
        <v>4113</v>
      </c>
      <c r="K386" s="58" t="s">
        <v>4113</v>
      </c>
      <c r="L386" s="58" t="s">
        <v>4114</v>
      </c>
      <c r="M386" s="58" t="s">
        <v>4144</v>
      </c>
      <c r="N386" s="58" t="s">
        <v>1878</v>
      </c>
      <c r="O386" s="58" t="s">
        <v>4129</v>
      </c>
      <c r="P386" s="58" t="s">
        <v>4138</v>
      </c>
      <c r="Q386" s="58" t="s">
        <v>4002</v>
      </c>
      <c r="R386" s="58" t="s">
        <v>4113</v>
      </c>
      <c r="S386" s="58" t="s">
        <v>4113</v>
      </c>
      <c r="T386" s="58" t="s">
        <v>4113</v>
      </c>
      <c r="U386" s="58" t="s">
        <v>4113</v>
      </c>
      <c r="V386" s="58" t="s">
        <v>4113</v>
      </c>
      <c r="W386" s="58" t="s">
        <v>4114</v>
      </c>
      <c r="X386" s="58" t="s">
        <v>4113</v>
      </c>
      <c r="Y386" s="58" t="s">
        <v>4113</v>
      </c>
      <c r="Z386" s="58" t="s">
        <v>4114</v>
      </c>
      <c r="AA386" s="58" t="s">
        <v>4113</v>
      </c>
      <c r="AB386" s="58" t="s">
        <v>4113</v>
      </c>
      <c r="AC386" s="58" t="s">
        <v>4114</v>
      </c>
      <c r="AD386" s="58" t="s">
        <v>4113</v>
      </c>
      <c r="AE386" s="58" t="s">
        <v>4114</v>
      </c>
      <c r="AF386" s="58" t="s">
        <v>4114</v>
      </c>
    </row>
    <row r="387" spans="1:32" x14ac:dyDescent="0.2">
      <c r="A387" s="64" t="s">
        <v>992</v>
      </c>
      <c r="B387" s="65" t="s">
        <v>1882</v>
      </c>
      <c r="C387" s="58">
        <v>1</v>
      </c>
      <c r="D387" s="58" t="s">
        <v>4133</v>
      </c>
      <c r="E387" s="58" t="s">
        <v>4134</v>
      </c>
      <c r="F387" s="58" t="s">
        <v>4134</v>
      </c>
      <c r="G387" s="58" t="s">
        <v>4114</v>
      </c>
      <c r="H387" s="58" t="s">
        <v>4145</v>
      </c>
      <c r="I387" s="58" t="s">
        <v>4136</v>
      </c>
      <c r="J387" s="58" t="s">
        <v>4113</v>
      </c>
      <c r="K387" s="58" t="s">
        <v>4113</v>
      </c>
      <c r="L387" s="58" t="s">
        <v>4114</v>
      </c>
      <c r="M387" s="58" t="s">
        <v>4146</v>
      </c>
      <c r="N387" s="58" t="s">
        <v>1878</v>
      </c>
      <c r="O387" s="58" t="s">
        <v>4147</v>
      </c>
      <c r="P387" s="58" t="s">
        <v>4138</v>
      </c>
      <c r="Q387" s="58" t="s">
        <v>4002</v>
      </c>
      <c r="R387" s="58" t="s">
        <v>4113</v>
      </c>
      <c r="S387" s="58" t="s">
        <v>4113</v>
      </c>
      <c r="T387" s="58" t="s">
        <v>4114</v>
      </c>
      <c r="U387" s="58" t="s">
        <v>4113</v>
      </c>
      <c r="V387" s="58" t="s">
        <v>4113</v>
      </c>
      <c r="W387" s="58" t="s">
        <v>4114</v>
      </c>
      <c r="X387" s="58" t="s">
        <v>4113</v>
      </c>
      <c r="Y387" s="58" t="s">
        <v>4113</v>
      </c>
      <c r="Z387" s="58" t="s">
        <v>4114</v>
      </c>
      <c r="AA387" s="58" t="s">
        <v>4113</v>
      </c>
      <c r="AB387" s="58" t="s">
        <v>4113</v>
      </c>
      <c r="AC387" s="58" t="s">
        <v>4114</v>
      </c>
      <c r="AD387" s="58" t="s">
        <v>4113</v>
      </c>
      <c r="AE387" s="58" t="s">
        <v>4114</v>
      </c>
      <c r="AF387" s="58" t="s">
        <v>4114</v>
      </c>
    </row>
    <row r="388" spans="1:32" x14ac:dyDescent="0.2">
      <c r="A388" s="64" t="s">
        <v>3921</v>
      </c>
      <c r="B388" s="65" t="s">
        <v>1882</v>
      </c>
      <c r="C388" s="58">
        <v>1</v>
      </c>
      <c r="D388" s="58" t="s">
        <v>4133</v>
      </c>
      <c r="E388" s="58" t="s">
        <v>4134</v>
      </c>
      <c r="F388" s="58" t="s">
        <v>4134</v>
      </c>
      <c r="G388" s="58" t="s">
        <v>4114</v>
      </c>
      <c r="H388" s="58" t="s">
        <v>4136</v>
      </c>
      <c r="I388" s="58" t="s">
        <v>4113</v>
      </c>
      <c r="J388" s="58" t="s">
        <v>4113</v>
      </c>
      <c r="K388" s="58" t="s">
        <v>4114</v>
      </c>
      <c r="L388" s="58" t="s">
        <v>4114</v>
      </c>
      <c r="M388" s="58" t="s">
        <v>4146</v>
      </c>
      <c r="N388" s="58" t="s">
        <v>1878</v>
      </c>
      <c r="O388" s="58" t="s">
        <v>4129</v>
      </c>
      <c r="P388" s="58" t="s">
        <v>4138</v>
      </c>
      <c r="Q388" s="58" t="s">
        <v>4002</v>
      </c>
      <c r="R388" s="58" t="s">
        <v>4113</v>
      </c>
      <c r="S388" s="58" t="s">
        <v>4113</v>
      </c>
      <c r="T388" s="58" t="s">
        <v>4113</v>
      </c>
      <c r="U388" s="58" t="s">
        <v>4113</v>
      </c>
      <c r="V388" s="58" t="s">
        <v>4113</v>
      </c>
      <c r="W388" s="58" t="s">
        <v>4114</v>
      </c>
      <c r="X388" s="58" t="s">
        <v>4113</v>
      </c>
      <c r="Y388" s="58" t="s">
        <v>4113</v>
      </c>
      <c r="Z388" s="58" t="s">
        <v>4114</v>
      </c>
      <c r="AA388" s="58" t="s">
        <v>4113</v>
      </c>
      <c r="AB388" s="58" t="s">
        <v>4113</v>
      </c>
      <c r="AC388" s="58" t="s">
        <v>4114</v>
      </c>
      <c r="AD388" s="58" t="s">
        <v>4113</v>
      </c>
      <c r="AE388" s="58" t="s">
        <v>4114</v>
      </c>
      <c r="AF388" s="58" t="s">
        <v>4114</v>
      </c>
    </row>
    <row r="389" spans="1:32" x14ac:dyDescent="0.2">
      <c r="A389" s="64" t="s">
        <v>993</v>
      </c>
      <c r="B389" s="65" t="s">
        <v>1883</v>
      </c>
      <c r="C389" s="58">
        <v>1</v>
      </c>
      <c r="D389" s="58" t="s">
        <v>4133</v>
      </c>
      <c r="E389" s="58" t="s">
        <v>4134</v>
      </c>
      <c r="F389" s="58" t="s">
        <v>4148</v>
      </c>
      <c r="G389" s="58" t="s">
        <v>4114</v>
      </c>
      <c r="H389" s="58" t="s">
        <v>4145</v>
      </c>
      <c r="I389" s="58" t="s">
        <v>4136</v>
      </c>
      <c r="J389" s="58" t="s">
        <v>4113</v>
      </c>
      <c r="K389" s="58" t="s">
        <v>4113</v>
      </c>
      <c r="L389" s="58" t="s">
        <v>4114</v>
      </c>
      <c r="M389" s="58" t="s">
        <v>4149</v>
      </c>
      <c r="N389" s="58" t="s">
        <v>1878</v>
      </c>
      <c r="O389" s="58" t="s">
        <v>4147</v>
      </c>
      <c r="P389" s="58" t="s">
        <v>4138</v>
      </c>
      <c r="Q389" s="58" t="s">
        <v>4002</v>
      </c>
      <c r="R389" s="58" t="s">
        <v>4113</v>
      </c>
      <c r="S389" s="58" t="s">
        <v>4113</v>
      </c>
      <c r="T389" s="58" t="s">
        <v>4114</v>
      </c>
      <c r="U389" s="58" t="s">
        <v>4113</v>
      </c>
      <c r="V389" s="58" t="s">
        <v>4113</v>
      </c>
      <c r="W389" s="58" t="s">
        <v>4114</v>
      </c>
      <c r="X389" s="58" t="s">
        <v>4113</v>
      </c>
      <c r="Y389" s="58" t="s">
        <v>4113</v>
      </c>
      <c r="Z389" s="58" t="s">
        <v>4114</v>
      </c>
      <c r="AA389" s="58" t="s">
        <v>4113</v>
      </c>
      <c r="AB389" s="58" t="s">
        <v>4113</v>
      </c>
      <c r="AC389" s="58" t="s">
        <v>4114</v>
      </c>
      <c r="AD389" s="58" t="s">
        <v>4113</v>
      </c>
      <c r="AE389" s="58" t="s">
        <v>4114</v>
      </c>
      <c r="AF389" s="58" t="s">
        <v>4114</v>
      </c>
    </row>
    <row r="390" spans="1:32" x14ac:dyDescent="0.2">
      <c r="A390" s="64" t="s">
        <v>994</v>
      </c>
      <c r="B390" s="65" t="s">
        <v>1884</v>
      </c>
      <c r="C390" s="58">
        <v>1</v>
      </c>
      <c r="D390" s="58" t="s">
        <v>4133</v>
      </c>
      <c r="E390" s="58" t="s">
        <v>4134</v>
      </c>
      <c r="F390" s="58" t="s">
        <v>4150</v>
      </c>
      <c r="G390" s="58" t="s">
        <v>4114</v>
      </c>
      <c r="H390" s="58" t="s">
        <v>4145</v>
      </c>
      <c r="I390" s="58" t="s">
        <v>4136</v>
      </c>
      <c r="J390" s="58" t="s">
        <v>4113</v>
      </c>
      <c r="K390" s="58" t="s">
        <v>4113</v>
      </c>
      <c r="L390" s="58" t="s">
        <v>4114</v>
      </c>
      <c r="M390" s="58" t="s">
        <v>4151</v>
      </c>
      <c r="N390" s="58" t="s">
        <v>1878</v>
      </c>
      <c r="O390" s="58" t="s">
        <v>4147</v>
      </c>
      <c r="P390" s="58" t="s">
        <v>4138</v>
      </c>
      <c r="Q390" s="58" t="s">
        <v>4002</v>
      </c>
      <c r="R390" s="58" t="s">
        <v>4113</v>
      </c>
      <c r="S390" s="58" t="s">
        <v>4113</v>
      </c>
      <c r="T390" s="58" t="s">
        <v>4114</v>
      </c>
      <c r="U390" s="58" t="s">
        <v>4113</v>
      </c>
      <c r="V390" s="58" t="s">
        <v>4113</v>
      </c>
      <c r="W390" s="58" t="s">
        <v>4114</v>
      </c>
      <c r="X390" s="58" t="s">
        <v>4113</v>
      </c>
      <c r="Y390" s="58" t="s">
        <v>4113</v>
      </c>
      <c r="Z390" s="58" t="s">
        <v>4114</v>
      </c>
      <c r="AA390" s="58" t="s">
        <v>4113</v>
      </c>
      <c r="AB390" s="58" t="s">
        <v>4113</v>
      </c>
      <c r="AC390" s="58" t="s">
        <v>4114</v>
      </c>
      <c r="AD390" s="58" t="s">
        <v>4113</v>
      </c>
      <c r="AE390" s="58" t="s">
        <v>4114</v>
      </c>
      <c r="AF390" s="58" t="s">
        <v>4114</v>
      </c>
    </row>
    <row r="391" spans="1:32" x14ac:dyDescent="0.2">
      <c r="A391" s="64" t="s">
        <v>995</v>
      </c>
      <c r="B391" s="65" t="s">
        <v>1885</v>
      </c>
      <c r="C391" s="58">
        <v>1</v>
      </c>
      <c r="D391" s="58" t="s">
        <v>4133</v>
      </c>
      <c r="E391" s="58" t="s">
        <v>4134</v>
      </c>
      <c r="F391" s="58" t="s">
        <v>4152</v>
      </c>
      <c r="G391" s="58" t="s">
        <v>4114</v>
      </c>
      <c r="H391" s="58" t="s">
        <v>4153</v>
      </c>
      <c r="I391" s="58" t="s">
        <v>4136</v>
      </c>
      <c r="J391" s="58" t="s">
        <v>4113</v>
      </c>
      <c r="K391" s="58" t="s">
        <v>4113</v>
      </c>
      <c r="L391" s="58" t="s">
        <v>4114</v>
      </c>
      <c r="M391" s="58" t="s">
        <v>4154</v>
      </c>
      <c r="N391" s="58" t="s">
        <v>1878</v>
      </c>
      <c r="O391" s="58" t="s">
        <v>4155</v>
      </c>
      <c r="P391" s="58" t="s">
        <v>4138</v>
      </c>
      <c r="Q391" s="58" t="s">
        <v>4002</v>
      </c>
      <c r="R391" s="58" t="s">
        <v>4113</v>
      </c>
      <c r="S391" s="58" t="s">
        <v>4113</v>
      </c>
      <c r="T391" s="58" t="s">
        <v>4114</v>
      </c>
      <c r="U391" s="58" t="s">
        <v>4113</v>
      </c>
      <c r="V391" s="58" t="s">
        <v>4113</v>
      </c>
      <c r="W391" s="58" t="s">
        <v>4114</v>
      </c>
      <c r="X391" s="58" t="s">
        <v>4113</v>
      </c>
      <c r="Y391" s="58" t="s">
        <v>4113</v>
      </c>
      <c r="Z391" s="58" t="s">
        <v>4114</v>
      </c>
      <c r="AA391" s="58" t="s">
        <v>4113</v>
      </c>
      <c r="AB391" s="58" t="s">
        <v>4113</v>
      </c>
      <c r="AC391" s="58" t="s">
        <v>4114</v>
      </c>
      <c r="AD391" s="58" t="s">
        <v>4113</v>
      </c>
      <c r="AE391" s="58" t="s">
        <v>4114</v>
      </c>
      <c r="AF391" s="58" t="s">
        <v>4114</v>
      </c>
    </row>
    <row r="392" spans="1:32" x14ac:dyDescent="0.2">
      <c r="A392" s="64" t="s">
        <v>996</v>
      </c>
      <c r="B392" s="65" t="s">
        <v>1886</v>
      </c>
      <c r="C392" s="58">
        <v>1</v>
      </c>
      <c r="D392" s="58" t="s">
        <v>4133</v>
      </c>
      <c r="E392" s="58" t="s">
        <v>4134</v>
      </c>
      <c r="F392" s="58" t="s">
        <v>4156</v>
      </c>
      <c r="G392" s="58" t="s">
        <v>4114</v>
      </c>
      <c r="H392" s="58" t="s">
        <v>4153</v>
      </c>
      <c r="I392" s="58" t="s">
        <v>4136</v>
      </c>
      <c r="J392" s="58" t="s">
        <v>4113</v>
      </c>
      <c r="K392" s="58" t="s">
        <v>4113</v>
      </c>
      <c r="L392" s="58" t="s">
        <v>4114</v>
      </c>
      <c r="M392" s="58" t="s">
        <v>4157</v>
      </c>
      <c r="N392" s="58" t="s">
        <v>1878</v>
      </c>
      <c r="O392" s="58" t="s">
        <v>4155</v>
      </c>
      <c r="P392" s="58" t="s">
        <v>4138</v>
      </c>
      <c r="Q392" s="58" t="s">
        <v>4002</v>
      </c>
      <c r="R392" s="58" t="s">
        <v>4113</v>
      </c>
      <c r="S392" s="58" t="s">
        <v>4113</v>
      </c>
      <c r="T392" s="58" t="s">
        <v>4114</v>
      </c>
      <c r="U392" s="58" t="s">
        <v>4113</v>
      </c>
      <c r="V392" s="58" t="s">
        <v>4113</v>
      </c>
      <c r="W392" s="58" t="s">
        <v>4114</v>
      </c>
      <c r="X392" s="58" t="s">
        <v>4113</v>
      </c>
      <c r="Y392" s="58" t="s">
        <v>4113</v>
      </c>
      <c r="Z392" s="58" t="s">
        <v>4114</v>
      </c>
      <c r="AA392" s="58" t="s">
        <v>4113</v>
      </c>
      <c r="AB392" s="58" t="s">
        <v>4113</v>
      </c>
      <c r="AC392" s="58" t="s">
        <v>4114</v>
      </c>
      <c r="AD392" s="58" t="s">
        <v>4113</v>
      </c>
      <c r="AE392" s="58" t="s">
        <v>4114</v>
      </c>
      <c r="AF392" s="58" t="s">
        <v>4114</v>
      </c>
    </row>
    <row r="393" spans="1:32" x14ac:dyDescent="0.2">
      <c r="A393" s="64" t="s">
        <v>997</v>
      </c>
      <c r="B393" s="65" t="s">
        <v>1887</v>
      </c>
      <c r="C393" s="58">
        <v>1</v>
      </c>
      <c r="D393" s="58" t="s">
        <v>4133</v>
      </c>
      <c r="E393" s="58" t="s">
        <v>4134</v>
      </c>
      <c r="F393" s="58" t="s">
        <v>4158</v>
      </c>
      <c r="G393" s="58" t="s">
        <v>4114</v>
      </c>
      <c r="H393" s="58" t="s">
        <v>4153</v>
      </c>
      <c r="I393" s="58" t="s">
        <v>4136</v>
      </c>
      <c r="J393" s="58" t="s">
        <v>4113</v>
      </c>
      <c r="K393" s="58" t="s">
        <v>4113</v>
      </c>
      <c r="L393" s="58" t="s">
        <v>4114</v>
      </c>
      <c r="M393" s="58" t="s">
        <v>4159</v>
      </c>
      <c r="N393" s="58" t="s">
        <v>1878</v>
      </c>
      <c r="O393" s="58" t="s">
        <v>4155</v>
      </c>
      <c r="P393" s="58" t="s">
        <v>4138</v>
      </c>
      <c r="Q393" s="58" t="s">
        <v>4002</v>
      </c>
      <c r="R393" s="58" t="s">
        <v>4113</v>
      </c>
      <c r="S393" s="58" t="s">
        <v>4113</v>
      </c>
      <c r="T393" s="58" t="s">
        <v>4114</v>
      </c>
      <c r="U393" s="58" t="s">
        <v>4113</v>
      </c>
      <c r="V393" s="58" t="s">
        <v>4113</v>
      </c>
      <c r="W393" s="58" t="s">
        <v>4114</v>
      </c>
      <c r="X393" s="58" t="s">
        <v>4113</v>
      </c>
      <c r="Y393" s="58" t="s">
        <v>4113</v>
      </c>
      <c r="Z393" s="58" t="s">
        <v>4114</v>
      </c>
      <c r="AA393" s="58" t="s">
        <v>4113</v>
      </c>
      <c r="AB393" s="58" t="s">
        <v>4113</v>
      </c>
      <c r="AC393" s="58" t="s">
        <v>4114</v>
      </c>
      <c r="AD393" s="58" t="s">
        <v>4113</v>
      </c>
      <c r="AE393" s="58" t="s">
        <v>4114</v>
      </c>
      <c r="AF393" s="58" t="s">
        <v>4114</v>
      </c>
    </row>
    <row r="394" spans="1:32" x14ac:dyDescent="0.2">
      <c r="A394" s="64" t="s">
        <v>998</v>
      </c>
      <c r="B394" s="65" t="s">
        <v>1888</v>
      </c>
      <c r="C394" s="58">
        <v>1</v>
      </c>
      <c r="D394" s="58" t="s">
        <v>4133</v>
      </c>
      <c r="E394" s="58" t="s">
        <v>4134</v>
      </c>
      <c r="F394" s="58" t="s">
        <v>4160</v>
      </c>
      <c r="G394" s="58" t="s">
        <v>4114</v>
      </c>
      <c r="H394" s="58" t="s">
        <v>4153</v>
      </c>
      <c r="I394" s="58" t="s">
        <v>4136</v>
      </c>
      <c r="J394" s="58" t="s">
        <v>4113</v>
      </c>
      <c r="K394" s="58" t="s">
        <v>4113</v>
      </c>
      <c r="L394" s="58" t="s">
        <v>4114</v>
      </c>
      <c r="M394" s="58" t="s">
        <v>4161</v>
      </c>
      <c r="N394" s="58" t="s">
        <v>1878</v>
      </c>
      <c r="O394" s="58" t="s">
        <v>4155</v>
      </c>
      <c r="P394" s="58" t="s">
        <v>4138</v>
      </c>
      <c r="Q394" s="58" t="s">
        <v>4002</v>
      </c>
      <c r="R394" s="58" t="s">
        <v>4113</v>
      </c>
      <c r="S394" s="58" t="s">
        <v>4113</v>
      </c>
      <c r="T394" s="58" t="s">
        <v>4114</v>
      </c>
      <c r="U394" s="58" t="s">
        <v>4113</v>
      </c>
      <c r="V394" s="58" t="s">
        <v>4113</v>
      </c>
      <c r="W394" s="58" t="s">
        <v>4114</v>
      </c>
      <c r="X394" s="58" t="s">
        <v>4113</v>
      </c>
      <c r="Y394" s="58" t="s">
        <v>4113</v>
      </c>
      <c r="Z394" s="58" t="s">
        <v>4114</v>
      </c>
      <c r="AA394" s="58" t="s">
        <v>4113</v>
      </c>
      <c r="AB394" s="58" t="s">
        <v>4113</v>
      </c>
      <c r="AC394" s="58" t="s">
        <v>4114</v>
      </c>
      <c r="AD394" s="58" t="s">
        <v>4113</v>
      </c>
      <c r="AE394" s="58" t="s">
        <v>4114</v>
      </c>
      <c r="AF394" s="58" t="s">
        <v>4114</v>
      </c>
    </row>
    <row r="395" spans="1:32" x14ac:dyDescent="0.2">
      <c r="A395" s="64" t="s">
        <v>975</v>
      </c>
      <c r="B395" s="65" t="s">
        <v>1869</v>
      </c>
      <c r="C395" s="58">
        <v>1</v>
      </c>
      <c r="D395" s="58" t="s">
        <v>4133</v>
      </c>
      <c r="E395" s="58" t="s">
        <v>4134</v>
      </c>
      <c r="F395" s="58" t="s">
        <v>4143</v>
      </c>
      <c r="G395" s="58" t="s">
        <v>4113</v>
      </c>
      <c r="H395" s="58" t="s">
        <v>4136</v>
      </c>
      <c r="I395" s="58" t="s">
        <v>4113</v>
      </c>
      <c r="J395" s="58" t="s">
        <v>4113</v>
      </c>
      <c r="K395" s="58" t="s">
        <v>4114</v>
      </c>
      <c r="L395" s="58" t="s">
        <v>4114</v>
      </c>
      <c r="M395" s="58" t="s">
        <v>4144</v>
      </c>
      <c r="N395" s="58" t="s">
        <v>1865</v>
      </c>
      <c r="O395" s="58" t="s">
        <v>4129</v>
      </c>
      <c r="P395" s="58" t="s">
        <v>4138</v>
      </c>
      <c r="Q395" s="58" t="s">
        <v>4002</v>
      </c>
      <c r="R395" s="58" t="s">
        <v>4113</v>
      </c>
      <c r="S395" s="58" t="s">
        <v>4113</v>
      </c>
      <c r="T395" s="58" t="s">
        <v>4113</v>
      </c>
      <c r="U395" s="58" t="s">
        <v>4113</v>
      </c>
      <c r="V395" s="58" t="s">
        <v>4113</v>
      </c>
      <c r="W395" s="58" t="s">
        <v>4114</v>
      </c>
      <c r="X395" s="58" t="s">
        <v>4113</v>
      </c>
      <c r="Y395" s="58" t="s">
        <v>4113</v>
      </c>
      <c r="Z395" s="58" t="s">
        <v>4114</v>
      </c>
      <c r="AA395" s="58" t="s">
        <v>4113</v>
      </c>
      <c r="AB395" s="58" t="s">
        <v>4113</v>
      </c>
      <c r="AC395" s="58" t="s">
        <v>4114</v>
      </c>
      <c r="AD395" s="58" t="s">
        <v>4113</v>
      </c>
      <c r="AE395" s="58" t="s">
        <v>4114</v>
      </c>
      <c r="AF395" s="58" t="s">
        <v>4114</v>
      </c>
    </row>
    <row r="396" spans="1:32" x14ac:dyDescent="0.2">
      <c r="A396" s="64" t="s">
        <v>976</v>
      </c>
      <c r="B396" s="65" t="s">
        <v>1870</v>
      </c>
      <c r="C396" s="58">
        <v>1</v>
      </c>
      <c r="D396" s="58" t="s">
        <v>4133</v>
      </c>
      <c r="E396" s="58" t="s">
        <v>4134</v>
      </c>
      <c r="F396" s="58" t="s">
        <v>4134</v>
      </c>
      <c r="G396" s="58" t="s">
        <v>4113</v>
      </c>
      <c r="H396" s="58" t="s">
        <v>4145</v>
      </c>
      <c r="I396" s="58" t="s">
        <v>4136</v>
      </c>
      <c r="J396" s="58" t="s">
        <v>4113</v>
      </c>
      <c r="K396" s="58" t="s">
        <v>4114</v>
      </c>
      <c r="L396" s="58" t="s">
        <v>4114</v>
      </c>
      <c r="M396" s="58" t="s">
        <v>4146</v>
      </c>
      <c r="N396" s="58" t="s">
        <v>1865</v>
      </c>
      <c r="O396" s="58" t="s">
        <v>4147</v>
      </c>
      <c r="P396" s="58" t="s">
        <v>4138</v>
      </c>
      <c r="Q396" s="58" t="s">
        <v>4002</v>
      </c>
      <c r="R396" s="58" t="s">
        <v>4113</v>
      </c>
      <c r="S396" s="58" t="s">
        <v>4113</v>
      </c>
      <c r="T396" s="58" t="s">
        <v>4114</v>
      </c>
      <c r="U396" s="58" t="s">
        <v>4113</v>
      </c>
      <c r="V396" s="58" t="s">
        <v>4113</v>
      </c>
      <c r="W396" s="58" t="s">
        <v>4114</v>
      </c>
      <c r="X396" s="58" t="s">
        <v>4113</v>
      </c>
      <c r="Y396" s="58" t="s">
        <v>4113</v>
      </c>
      <c r="Z396" s="58" t="s">
        <v>4114</v>
      </c>
      <c r="AA396" s="58" t="s">
        <v>4113</v>
      </c>
      <c r="AB396" s="58" t="s">
        <v>4113</v>
      </c>
      <c r="AC396" s="58" t="s">
        <v>4114</v>
      </c>
      <c r="AD396" s="58" t="s">
        <v>4113</v>
      </c>
      <c r="AE396" s="58" t="s">
        <v>4114</v>
      </c>
      <c r="AF396" s="58" t="s">
        <v>4114</v>
      </c>
    </row>
    <row r="397" spans="1:32" x14ac:dyDescent="0.2">
      <c r="A397" s="64" t="s">
        <v>3922</v>
      </c>
      <c r="B397" s="65" t="s">
        <v>1870</v>
      </c>
      <c r="C397" s="58">
        <v>1</v>
      </c>
      <c r="D397" s="58" t="s">
        <v>4133</v>
      </c>
      <c r="E397" s="58" t="s">
        <v>4134</v>
      </c>
      <c r="F397" s="58" t="s">
        <v>4134</v>
      </c>
      <c r="G397" s="58" t="s">
        <v>4113</v>
      </c>
      <c r="H397" s="58" t="s">
        <v>4136</v>
      </c>
      <c r="I397" s="58" t="s">
        <v>4113</v>
      </c>
      <c r="J397" s="58" t="s">
        <v>4113</v>
      </c>
      <c r="K397" s="58" t="s">
        <v>4114</v>
      </c>
      <c r="L397" s="58" t="s">
        <v>4114</v>
      </c>
      <c r="M397" s="58" t="s">
        <v>4146</v>
      </c>
      <c r="N397" s="58" t="s">
        <v>1865</v>
      </c>
      <c r="O397" s="58" t="s">
        <v>4129</v>
      </c>
      <c r="P397" s="58" t="s">
        <v>4138</v>
      </c>
      <c r="Q397" s="58" t="s">
        <v>4002</v>
      </c>
      <c r="R397" s="58" t="s">
        <v>4113</v>
      </c>
      <c r="S397" s="58" t="s">
        <v>4113</v>
      </c>
      <c r="T397" s="58" t="s">
        <v>4113</v>
      </c>
      <c r="U397" s="58" t="s">
        <v>4113</v>
      </c>
      <c r="V397" s="58" t="s">
        <v>4113</v>
      </c>
      <c r="W397" s="58" t="s">
        <v>4114</v>
      </c>
      <c r="X397" s="58" t="s">
        <v>4113</v>
      </c>
      <c r="Y397" s="58" t="s">
        <v>4113</v>
      </c>
      <c r="Z397" s="58" t="s">
        <v>4114</v>
      </c>
      <c r="AA397" s="58" t="s">
        <v>4113</v>
      </c>
      <c r="AB397" s="58" t="s">
        <v>4113</v>
      </c>
      <c r="AC397" s="58" t="s">
        <v>4114</v>
      </c>
      <c r="AD397" s="58" t="s">
        <v>4113</v>
      </c>
      <c r="AE397" s="58" t="s">
        <v>4114</v>
      </c>
      <c r="AF397" s="58" t="s">
        <v>4114</v>
      </c>
    </row>
    <row r="398" spans="1:32" x14ac:dyDescent="0.2">
      <c r="A398" s="64" t="s">
        <v>977</v>
      </c>
      <c r="B398" s="65" t="s">
        <v>1871</v>
      </c>
      <c r="C398" s="58">
        <v>1</v>
      </c>
      <c r="D398" s="58" t="s">
        <v>4133</v>
      </c>
      <c r="E398" s="58" t="s">
        <v>4134</v>
      </c>
      <c r="F398" s="58" t="s">
        <v>4148</v>
      </c>
      <c r="G398" s="58" t="s">
        <v>4113</v>
      </c>
      <c r="H398" s="58" t="s">
        <v>4145</v>
      </c>
      <c r="I398" s="58" t="s">
        <v>4136</v>
      </c>
      <c r="J398" s="58" t="s">
        <v>4113</v>
      </c>
      <c r="K398" s="58" t="s">
        <v>4114</v>
      </c>
      <c r="L398" s="58" t="s">
        <v>4114</v>
      </c>
      <c r="M398" s="58" t="s">
        <v>4149</v>
      </c>
      <c r="N398" s="58" t="s">
        <v>1865</v>
      </c>
      <c r="O398" s="58" t="s">
        <v>4147</v>
      </c>
      <c r="P398" s="58" t="s">
        <v>4138</v>
      </c>
      <c r="Q398" s="58" t="s">
        <v>4002</v>
      </c>
      <c r="R398" s="58" t="s">
        <v>4113</v>
      </c>
      <c r="S398" s="58" t="s">
        <v>4113</v>
      </c>
      <c r="T398" s="58" t="s">
        <v>4114</v>
      </c>
      <c r="U398" s="58" t="s">
        <v>4113</v>
      </c>
      <c r="V398" s="58" t="s">
        <v>4113</v>
      </c>
      <c r="W398" s="58" t="s">
        <v>4114</v>
      </c>
      <c r="X398" s="58" t="s">
        <v>4113</v>
      </c>
      <c r="Y398" s="58" t="s">
        <v>4113</v>
      </c>
      <c r="Z398" s="58" t="s">
        <v>4114</v>
      </c>
      <c r="AA398" s="58" t="s">
        <v>4113</v>
      </c>
      <c r="AB398" s="58" t="s">
        <v>4113</v>
      </c>
      <c r="AC398" s="58" t="s">
        <v>4114</v>
      </c>
      <c r="AD398" s="58" t="s">
        <v>4113</v>
      </c>
      <c r="AE398" s="58" t="s">
        <v>4114</v>
      </c>
      <c r="AF398" s="58" t="s">
        <v>4114</v>
      </c>
    </row>
    <row r="399" spans="1:32" x14ac:dyDescent="0.2">
      <c r="A399" s="64" t="s">
        <v>1035</v>
      </c>
      <c r="B399" s="65" t="s">
        <v>2031</v>
      </c>
      <c r="C399" s="58">
        <v>1</v>
      </c>
      <c r="D399" s="58" t="s">
        <v>4133</v>
      </c>
      <c r="E399" s="58" t="s">
        <v>4134</v>
      </c>
      <c r="F399" s="58" t="s">
        <v>4150</v>
      </c>
      <c r="G399" s="58" t="s">
        <v>4114</v>
      </c>
      <c r="H399" s="58" t="s">
        <v>4136</v>
      </c>
      <c r="I399" s="58" t="s">
        <v>4136</v>
      </c>
      <c r="J399" s="58" t="s">
        <v>4136</v>
      </c>
      <c r="K399" s="58" t="s">
        <v>4114</v>
      </c>
      <c r="L399" s="58" t="s">
        <v>4114</v>
      </c>
      <c r="M399" s="58" t="s">
        <v>4151</v>
      </c>
      <c r="N399" s="58" t="s">
        <v>2032</v>
      </c>
      <c r="O399" s="58" t="s">
        <v>4155</v>
      </c>
      <c r="P399" s="58" t="s">
        <v>4138</v>
      </c>
      <c r="Q399" s="58" t="s">
        <v>4162</v>
      </c>
      <c r="R399" s="58" t="s">
        <v>4113</v>
      </c>
      <c r="S399" s="58" t="s">
        <v>4113</v>
      </c>
      <c r="T399" s="58" t="s">
        <v>4114</v>
      </c>
      <c r="U399" s="58" t="s">
        <v>4113</v>
      </c>
      <c r="V399" s="58" t="s">
        <v>4113</v>
      </c>
      <c r="W399" s="58" t="s">
        <v>4114</v>
      </c>
      <c r="X399" s="58" t="s">
        <v>4113</v>
      </c>
      <c r="Y399" s="58" t="s">
        <v>4114</v>
      </c>
      <c r="Z399" s="58" t="s">
        <v>4114</v>
      </c>
      <c r="AA399" s="58" t="s">
        <v>4113</v>
      </c>
      <c r="AB399" s="58" t="s">
        <v>4114</v>
      </c>
      <c r="AC399" s="58" t="s">
        <v>4114</v>
      </c>
      <c r="AD399" s="58" t="s">
        <v>4113</v>
      </c>
      <c r="AE399" s="58" t="s">
        <v>4114</v>
      </c>
      <c r="AF399" s="58" t="s">
        <v>4114</v>
      </c>
    </row>
    <row r="400" spans="1:32" x14ac:dyDescent="0.2">
      <c r="A400" s="64" t="s">
        <v>1036</v>
      </c>
      <c r="B400" s="65" t="s">
        <v>2033</v>
      </c>
      <c r="C400" s="58">
        <v>1</v>
      </c>
      <c r="D400" s="58" t="s">
        <v>4133</v>
      </c>
      <c r="E400" s="58" t="s">
        <v>4134</v>
      </c>
      <c r="F400" s="58" t="s">
        <v>4152</v>
      </c>
      <c r="G400" s="58" t="s">
        <v>4114</v>
      </c>
      <c r="H400" s="58" t="s">
        <v>4153</v>
      </c>
      <c r="I400" s="58" t="s">
        <v>4136</v>
      </c>
      <c r="J400" s="58" t="s">
        <v>4136</v>
      </c>
      <c r="K400" s="58" t="s">
        <v>4114</v>
      </c>
      <c r="L400" s="58" t="s">
        <v>4114</v>
      </c>
      <c r="M400" s="58" t="s">
        <v>4154</v>
      </c>
      <c r="N400" s="58" t="s">
        <v>2032</v>
      </c>
      <c r="O400" s="58" t="s">
        <v>4155</v>
      </c>
      <c r="P400" s="58" t="s">
        <v>4138</v>
      </c>
      <c r="Q400" s="58" t="s">
        <v>4162</v>
      </c>
      <c r="R400" s="58" t="s">
        <v>4113</v>
      </c>
      <c r="S400" s="58" t="s">
        <v>4113</v>
      </c>
      <c r="T400" s="58" t="s">
        <v>4114</v>
      </c>
      <c r="U400" s="58" t="s">
        <v>4113</v>
      </c>
      <c r="V400" s="58" t="s">
        <v>4113</v>
      </c>
      <c r="W400" s="58" t="s">
        <v>4114</v>
      </c>
      <c r="X400" s="58" t="s">
        <v>4113</v>
      </c>
      <c r="Y400" s="58" t="s">
        <v>4114</v>
      </c>
      <c r="Z400" s="58" t="s">
        <v>4114</v>
      </c>
      <c r="AA400" s="58" t="s">
        <v>4113</v>
      </c>
      <c r="AB400" s="58" t="s">
        <v>4114</v>
      </c>
      <c r="AC400" s="58" t="s">
        <v>4114</v>
      </c>
      <c r="AD400" s="58" t="s">
        <v>4113</v>
      </c>
      <c r="AE400" s="58" t="s">
        <v>4114</v>
      </c>
      <c r="AF400" s="58" t="s">
        <v>4114</v>
      </c>
    </row>
    <row r="401" spans="1:32" x14ac:dyDescent="0.2">
      <c r="A401" s="64" t="s">
        <v>1037</v>
      </c>
      <c r="B401" s="65" t="s">
        <v>2034</v>
      </c>
      <c r="C401" s="58">
        <v>1</v>
      </c>
      <c r="D401" s="58" t="s">
        <v>4133</v>
      </c>
      <c r="E401" s="58" t="s">
        <v>4134</v>
      </c>
      <c r="F401" s="58" t="s">
        <v>4156</v>
      </c>
      <c r="G401" s="58" t="s">
        <v>4114</v>
      </c>
      <c r="H401" s="58" t="s">
        <v>4153</v>
      </c>
      <c r="I401" s="58" t="s">
        <v>4136</v>
      </c>
      <c r="J401" s="58" t="s">
        <v>4136</v>
      </c>
      <c r="K401" s="58" t="s">
        <v>4114</v>
      </c>
      <c r="L401" s="58" t="s">
        <v>4114</v>
      </c>
      <c r="M401" s="58" t="s">
        <v>4157</v>
      </c>
      <c r="N401" s="58" t="s">
        <v>2032</v>
      </c>
      <c r="O401" s="58" t="s">
        <v>4155</v>
      </c>
      <c r="P401" s="58" t="s">
        <v>4138</v>
      </c>
      <c r="Q401" s="58" t="s">
        <v>4162</v>
      </c>
      <c r="R401" s="58" t="s">
        <v>4113</v>
      </c>
      <c r="S401" s="58" t="s">
        <v>4113</v>
      </c>
      <c r="T401" s="58" t="s">
        <v>4114</v>
      </c>
      <c r="U401" s="58" t="s">
        <v>4113</v>
      </c>
      <c r="V401" s="58" t="s">
        <v>4113</v>
      </c>
      <c r="W401" s="58" t="s">
        <v>4114</v>
      </c>
      <c r="X401" s="58" t="s">
        <v>4113</v>
      </c>
      <c r="Y401" s="58" t="s">
        <v>4114</v>
      </c>
      <c r="Z401" s="58" t="s">
        <v>4114</v>
      </c>
      <c r="AA401" s="58" t="s">
        <v>4113</v>
      </c>
      <c r="AB401" s="58" t="s">
        <v>4114</v>
      </c>
      <c r="AC401" s="58" t="s">
        <v>4114</v>
      </c>
      <c r="AD401" s="58" t="s">
        <v>4113</v>
      </c>
      <c r="AE401" s="58" t="s">
        <v>4114</v>
      </c>
      <c r="AF401" s="58" t="s">
        <v>4114</v>
      </c>
    </row>
    <row r="402" spans="1:32" x14ac:dyDescent="0.2">
      <c r="A402" s="64" t="s">
        <v>1584</v>
      </c>
      <c r="B402" s="65" t="s">
        <v>2035</v>
      </c>
      <c r="C402" s="58">
        <v>1</v>
      </c>
      <c r="D402" s="58" t="s">
        <v>4133</v>
      </c>
      <c r="E402" s="58" t="s">
        <v>4134</v>
      </c>
      <c r="F402" s="58" t="s">
        <v>4139</v>
      </c>
      <c r="G402" s="58" t="s">
        <v>4114</v>
      </c>
      <c r="H402" s="58" t="s">
        <v>4136</v>
      </c>
      <c r="I402" s="58" t="s">
        <v>4114</v>
      </c>
      <c r="J402" s="58" t="s">
        <v>4136</v>
      </c>
      <c r="K402" s="58" t="s">
        <v>4114</v>
      </c>
      <c r="L402" s="58" t="s">
        <v>4114</v>
      </c>
      <c r="M402" s="58" t="s">
        <v>4140</v>
      </c>
      <c r="N402" s="58" t="s">
        <v>2036</v>
      </c>
      <c r="O402" s="58" t="s">
        <v>4155</v>
      </c>
      <c r="P402" s="58" t="s">
        <v>4132</v>
      </c>
      <c r="Q402" s="58" t="s">
        <v>4163</v>
      </c>
      <c r="R402" s="58" t="s">
        <v>4113</v>
      </c>
      <c r="S402" s="58" t="s">
        <v>4113</v>
      </c>
      <c r="T402" s="58" t="s">
        <v>4114</v>
      </c>
      <c r="U402" s="58" t="s">
        <v>4113</v>
      </c>
      <c r="V402" s="58" t="s">
        <v>4113</v>
      </c>
      <c r="W402" s="58" t="s">
        <v>4114</v>
      </c>
      <c r="X402" s="58" t="s">
        <v>4113</v>
      </c>
      <c r="Y402" s="58" t="s">
        <v>4114</v>
      </c>
      <c r="Z402" s="58" t="s">
        <v>4114</v>
      </c>
      <c r="AA402" s="58" t="s">
        <v>4113</v>
      </c>
      <c r="AB402" s="58" t="s">
        <v>4114</v>
      </c>
      <c r="AC402" s="58" t="s">
        <v>4114</v>
      </c>
      <c r="AD402" s="58" t="s">
        <v>4113</v>
      </c>
      <c r="AE402" s="58" t="s">
        <v>4114</v>
      </c>
      <c r="AF402" s="58" t="s">
        <v>4114</v>
      </c>
    </row>
    <row r="403" spans="1:32" x14ac:dyDescent="0.2">
      <c r="A403" s="64" t="s">
        <v>1585</v>
      </c>
      <c r="B403" s="65" t="s">
        <v>2037</v>
      </c>
      <c r="C403" s="58">
        <v>1</v>
      </c>
      <c r="D403" s="58" t="s">
        <v>4133</v>
      </c>
      <c r="E403" s="58" t="s">
        <v>4134</v>
      </c>
      <c r="F403" s="58" t="s">
        <v>4141</v>
      </c>
      <c r="G403" s="58" t="s">
        <v>4114</v>
      </c>
      <c r="H403" s="58" t="s">
        <v>4136</v>
      </c>
      <c r="I403" s="58" t="s">
        <v>4114</v>
      </c>
      <c r="J403" s="58" t="s">
        <v>4136</v>
      </c>
      <c r="K403" s="58" t="s">
        <v>4114</v>
      </c>
      <c r="L403" s="58" t="s">
        <v>4114</v>
      </c>
      <c r="M403" s="58" t="s">
        <v>4142</v>
      </c>
      <c r="N403" s="58" t="s">
        <v>2036</v>
      </c>
      <c r="O403" s="58" t="s">
        <v>4155</v>
      </c>
      <c r="P403" s="58" t="s">
        <v>4132</v>
      </c>
      <c r="Q403" s="58" t="s">
        <v>4163</v>
      </c>
      <c r="R403" s="58" t="s">
        <v>4113</v>
      </c>
      <c r="S403" s="58" t="s">
        <v>4113</v>
      </c>
      <c r="T403" s="58" t="s">
        <v>4114</v>
      </c>
      <c r="U403" s="58" t="s">
        <v>4113</v>
      </c>
      <c r="V403" s="58" t="s">
        <v>4113</v>
      </c>
      <c r="W403" s="58" t="s">
        <v>4114</v>
      </c>
      <c r="X403" s="58" t="s">
        <v>4113</v>
      </c>
      <c r="Y403" s="58" t="s">
        <v>4114</v>
      </c>
      <c r="Z403" s="58" t="s">
        <v>4114</v>
      </c>
      <c r="AA403" s="58" t="s">
        <v>4113</v>
      </c>
      <c r="AB403" s="58" t="s">
        <v>4114</v>
      </c>
      <c r="AC403" s="58" t="s">
        <v>4114</v>
      </c>
      <c r="AD403" s="58" t="s">
        <v>4113</v>
      </c>
      <c r="AE403" s="58" t="s">
        <v>4114</v>
      </c>
      <c r="AF403" s="58" t="s">
        <v>4114</v>
      </c>
    </row>
    <row r="404" spans="1:32" x14ac:dyDescent="0.2">
      <c r="A404" s="64" t="s">
        <v>1586</v>
      </c>
      <c r="B404" s="65" t="s">
        <v>2038</v>
      </c>
      <c r="C404" s="58">
        <v>1</v>
      </c>
      <c r="D404" s="58" t="s">
        <v>4133</v>
      </c>
      <c r="E404" s="58" t="s">
        <v>4134</v>
      </c>
      <c r="F404" s="58" t="s">
        <v>4143</v>
      </c>
      <c r="G404" s="58" t="s">
        <v>4114</v>
      </c>
      <c r="H404" s="58" t="s">
        <v>4136</v>
      </c>
      <c r="I404" s="58" t="s">
        <v>4114</v>
      </c>
      <c r="J404" s="58" t="s">
        <v>4136</v>
      </c>
      <c r="K404" s="58" t="s">
        <v>4114</v>
      </c>
      <c r="L404" s="58" t="s">
        <v>4114</v>
      </c>
      <c r="M404" s="58" t="s">
        <v>4144</v>
      </c>
      <c r="N404" s="58" t="s">
        <v>2036</v>
      </c>
      <c r="O404" s="58" t="s">
        <v>4155</v>
      </c>
      <c r="P404" s="58" t="s">
        <v>4132</v>
      </c>
      <c r="Q404" s="58" t="s">
        <v>4163</v>
      </c>
      <c r="R404" s="58" t="s">
        <v>4113</v>
      </c>
      <c r="S404" s="58" t="s">
        <v>4113</v>
      </c>
      <c r="T404" s="58" t="s">
        <v>4114</v>
      </c>
      <c r="U404" s="58" t="s">
        <v>4113</v>
      </c>
      <c r="V404" s="58" t="s">
        <v>4113</v>
      </c>
      <c r="W404" s="58" t="s">
        <v>4114</v>
      </c>
      <c r="X404" s="58" t="s">
        <v>4113</v>
      </c>
      <c r="Y404" s="58" t="s">
        <v>4114</v>
      </c>
      <c r="Z404" s="58" t="s">
        <v>4114</v>
      </c>
      <c r="AA404" s="58" t="s">
        <v>4113</v>
      </c>
      <c r="AB404" s="58" t="s">
        <v>4114</v>
      </c>
      <c r="AC404" s="58" t="s">
        <v>4114</v>
      </c>
      <c r="AD404" s="58" t="s">
        <v>4113</v>
      </c>
      <c r="AE404" s="58" t="s">
        <v>4114</v>
      </c>
      <c r="AF404" s="58" t="s">
        <v>4114</v>
      </c>
    </row>
    <row r="405" spans="1:32" x14ac:dyDescent="0.2">
      <c r="A405" s="64" t="s">
        <v>1587</v>
      </c>
      <c r="B405" s="65" t="s">
        <v>2039</v>
      </c>
      <c r="C405" s="58">
        <v>1</v>
      </c>
      <c r="D405" s="58" t="s">
        <v>4133</v>
      </c>
      <c r="E405" s="58" t="s">
        <v>4134</v>
      </c>
      <c r="F405" s="58" t="s">
        <v>4134</v>
      </c>
      <c r="G405" s="58" t="s">
        <v>4114</v>
      </c>
      <c r="H405" s="58" t="s">
        <v>4136</v>
      </c>
      <c r="I405" s="58" t="s">
        <v>4114</v>
      </c>
      <c r="J405" s="58" t="s">
        <v>4136</v>
      </c>
      <c r="K405" s="58" t="s">
        <v>4114</v>
      </c>
      <c r="L405" s="58" t="s">
        <v>4114</v>
      </c>
      <c r="M405" s="58" t="s">
        <v>4146</v>
      </c>
      <c r="N405" s="58" t="s">
        <v>2036</v>
      </c>
      <c r="O405" s="58" t="s">
        <v>4155</v>
      </c>
      <c r="P405" s="58" t="s">
        <v>4132</v>
      </c>
      <c r="Q405" s="58" t="s">
        <v>4163</v>
      </c>
      <c r="R405" s="58" t="s">
        <v>4113</v>
      </c>
      <c r="S405" s="58" t="s">
        <v>4113</v>
      </c>
      <c r="T405" s="58" t="s">
        <v>4114</v>
      </c>
      <c r="U405" s="58" t="s">
        <v>4113</v>
      </c>
      <c r="V405" s="58" t="s">
        <v>4113</v>
      </c>
      <c r="W405" s="58" t="s">
        <v>4114</v>
      </c>
      <c r="X405" s="58" t="s">
        <v>4113</v>
      </c>
      <c r="Y405" s="58" t="s">
        <v>4114</v>
      </c>
      <c r="Z405" s="58" t="s">
        <v>4114</v>
      </c>
      <c r="AA405" s="58" t="s">
        <v>4113</v>
      </c>
      <c r="AB405" s="58" t="s">
        <v>4114</v>
      </c>
      <c r="AC405" s="58" t="s">
        <v>4114</v>
      </c>
      <c r="AD405" s="58" t="s">
        <v>4113</v>
      </c>
      <c r="AE405" s="58" t="s">
        <v>4114</v>
      </c>
      <c r="AF405" s="58" t="s">
        <v>4114</v>
      </c>
    </row>
    <row r="406" spans="1:32" x14ac:dyDescent="0.2">
      <c r="A406" s="64" t="s">
        <v>1004</v>
      </c>
      <c r="B406" s="65" t="s">
        <v>1889</v>
      </c>
      <c r="C406" s="58">
        <v>1</v>
      </c>
      <c r="D406" s="58" t="s">
        <v>4133</v>
      </c>
      <c r="E406" s="58" t="s">
        <v>4134</v>
      </c>
      <c r="F406" s="58" t="s">
        <v>4135</v>
      </c>
      <c r="G406" s="58" t="s">
        <v>4114</v>
      </c>
      <c r="H406" s="58" t="s">
        <v>4136</v>
      </c>
      <c r="I406" s="58" t="s">
        <v>4113</v>
      </c>
      <c r="J406" s="58" t="s">
        <v>4113</v>
      </c>
      <c r="K406" s="58" t="s">
        <v>4136</v>
      </c>
      <c r="L406" s="58" t="s">
        <v>4114</v>
      </c>
      <c r="M406" s="58" t="s">
        <v>4137</v>
      </c>
      <c r="N406" s="58" t="s">
        <v>1890</v>
      </c>
      <c r="O406" s="58" t="s">
        <v>4129</v>
      </c>
      <c r="P406" s="58" t="s">
        <v>4138</v>
      </c>
      <c r="Q406" s="58" t="s">
        <v>4002</v>
      </c>
      <c r="R406" s="58" t="s">
        <v>4113</v>
      </c>
      <c r="S406" s="58" t="s">
        <v>4113</v>
      </c>
      <c r="T406" s="58" t="s">
        <v>4113</v>
      </c>
      <c r="U406" s="58" t="s">
        <v>4113</v>
      </c>
      <c r="V406" s="58" t="s">
        <v>4113</v>
      </c>
      <c r="W406" s="58" t="s">
        <v>4114</v>
      </c>
      <c r="X406" s="58" t="s">
        <v>4113</v>
      </c>
      <c r="Y406" s="58" t="s">
        <v>4113</v>
      </c>
      <c r="Z406" s="58" t="s">
        <v>4114</v>
      </c>
      <c r="AA406" s="58" t="s">
        <v>4113</v>
      </c>
      <c r="AB406" s="58" t="s">
        <v>4113</v>
      </c>
      <c r="AC406" s="58" t="s">
        <v>4114</v>
      </c>
      <c r="AD406" s="58" t="s">
        <v>4113</v>
      </c>
      <c r="AE406" s="58" t="s">
        <v>4114</v>
      </c>
      <c r="AF406" s="58" t="s">
        <v>4114</v>
      </c>
    </row>
    <row r="407" spans="1:32" x14ac:dyDescent="0.2">
      <c r="A407" s="64" t="s">
        <v>1005</v>
      </c>
      <c r="B407" s="65" t="s">
        <v>1891</v>
      </c>
      <c r="C407" s="58">
        <v>1</v>
      </c>
      <c r="D407" s="58" t="s">
        <v>4133</v>
      </c>
      <c r="E407" s="58" t="s">
        <v>4134</v>
      </c>
      <c r="F407" s="58" t="s">
        <v>4139</v>
      </c>
      <c r="G407" s="58" t="s">
        <v>4114</v>
      </c>
      <c r="H407" s="58" t="s">
        <v>4136</v>
      </c>
      <c r="I407" s="58" t="s">
        <v>4113</v>
      </c>
      <c r="J407" s="58" t="s">
        <v>4113</v>
      </c>
      <c r="K407" s="58" t="s">
        <v>4136</v>
      </c>
      <c r="L407" s="58" t="s">
        <v>4114</v>
      </c>
      <c r="M407" s="58" t="s">
        <v>4140</v>
      </c>
      <c r="N407" s="58" t="s">
        <v>1890</v>
      </c>
      <c r="O407" s="58" t="s">
        <v>4129</v>
      </c>
      <c r="P407" s="58" t="s">
        <v>4138</v>
      </c>
      <c r="Q407" s="58" t="s">
        <v>4002</v>
      </c>
      <c r="R407" s="58" t="s">
        <v>4113</v>
      </c>
      <c r="S407" s="58" t="s">
        <v>4113</v>
      </c>
      <c r="T407" s="58" t="s">
        <v>4113</v>
      </c>
      <c r="U407" s="58" t="s">
        <v>4113</v>
      </c>
      <c r="V407" s="58" t="s">
        <v>4113</v>
      </c>
      <c r="W407" s="58" t="s">
        <v>4114</v>
      </c>
      <c r="X407" s="58" t="s">
        <v>4113</v>
      </c>
      <c r="Y407" s="58" t="s">
        <v>4113</v>
      </c>
      <c r="Z407" s="58" t="s">
        <v>4114</v>
      </c>
      <c r="AA407" s="58" t="s">
        <v>4113</v>
      </c>
      <c r="AB407" s="58" t="s">
        <v>4113</v>
      </c>
      <c r="AC407" s="58" t="s">
        <v>4114</v>
      </c>
      <c r="AD407" s="58" t="s">
        <v>4113</v>
      </c>
      <c r="AE407" s="58" t="s">
        <v>4114</v>
      </c>
      <c r="AF407" s="58" t="s">
        <v>4114</v>
      </c>
    </row>
    <row r="408" spans="1:32" x14ac:dyDescent="0.2">
      <c r="A408" s="64" t="s">
        <v>1006</v>
      </c>
      <c r="B408" s="65" t="s">
        <v>1892</v>
      </c>
      <c r="C408" s="58">
        <v>1</v>
      </c>
      <c r="D408" s="58" t="s">
        <v>4133</v>
      </c>
      <c r="E408" s="58" t="s">
        <v>4134</v>
      </c>
      <c r="F408" s="58" t="s">
        <v>4141</v>
      </c>
      <c r="G408" s="58" t="s">
        <v>4114</v>
      </c>
      <c r="H408" s="58" t="s">
        <v>4136</v>
      </c>
      <c r="I408" s="58" t="s">
        <v>4113</v>
      </c>
      <c r="J408" s="58" t="s">
        <v>4113</v>
      </c>
      <c r="K408" s="58" t="s">
        <v>4136</v>
      </c>
      <c r="L408" s="58" t="s">
        <v>4114</v>
      </c>
      <c r="M408" s="58" t="s">
        <v>4142</v>
      </c>
      <c r="N408" s="58" t="s">
        <v>1890</v>
      </c>
      <c r="O408" s="58" t="s">
        <v>4129</v>
      </c>
      <c r="P408" s="58" t="s">
        <v>4138</v>
      </c>
      <c r="Q408" s="58" t="s">
        <v>4002</v>
      </c>
      <c r="R408" s="58" t="s">
        <v>4113</v>
      </c>
      <c r="S408" s="58" t="s">
        <v>4113</v>
      </c>
      <c r="T408" s="58" t="s">
        <v>4113</v>
      </c>
      <c r="U408" s="58" t="s">
        <v>4113</v>
      </c>
      <c r="V408" s="58" t="s">
        <v>4113</v>
      </c>
      <c r="W408" s="58" t="s">
        <v>4114</v>
      </c>
      <c r="X408" s="58" t="s">
        <v>4113</v>
      </c>
      <c r="Y408" s="58" t="s">
        <v>4113</v>
      </c>
      <c r="Z408" s="58" t="s">
        <v>4114</v>
      </c>
      <c r="AA408" s="58" t="s">
        <v>4113</v>
      </c>
      <c r="AB408" s="58" t="s">
        <v>4113</v>
      </c>
      <c r="AC408" s="58" t="s">
        <v>4114</v>
      </c>
      <c r="AD408" s="58" t="s">
        <v>4113</v>
      </c>
      <c r="AE408" s="58" t="s">
        <v>4114</v>
      </c>
      <c r="AF408" s="58" t="s">
        <v>4114</v>
      </c>
    </row>
    <row r="409" spans="1:32" x14ac:dyDescent="0.2">
      <c r="A409" s="64" t="s">
        <v>1007</v>
      </c>
      <c r="B409" s="65" t="s">
        <v>1893</v>
      </c>
      <c r="C409" s="58">
        <v>1</v>
      </c>
      <c r="D409" s="58" t="s">
        <v>4133</v>
      </c>
      <c r="E409" s="58" t="s">
        <v>4134</v>
      </c>
      <c r="F409" s="58" t="s">
        <v>4143</v>
      </c>
      <c r="G409" s="58" t="s">
        <v>4114</v>
      </c>
      <c r="H409" s="58" t="s">
        <v>4136</v>
      </c>
      <c r="I409" s="58" t="s">
        <v>4113</v>
      </c>
      <c r="J409" s="58" t="s">
        <v>4113</v>
      </c>
      <c r="K409" s="58" t="s">
        <v>4136</v>
      </c>
      <c r="L409" s="58" t="s">
        <v>4114</v>
      </c>
      <c r="M409" s="58" t="s">
        <v>4144</v>
      </c>
      <c r="N409" s="58" t="s">
        <v>1890</v>
      </c>
      <c r="O409" s="58" t="s">
        <v>4129</v>
      </c>
      <c r="P409" s="58" t="s">
        <v>4138</v>
      </c>
      <c r="Q409" s="58" t="s">
        <v>4002</v>
      </c>
      <c r="R409" s="58" t="s">
        <v>4113</v>
      </c>
      <c r="S409" s="58" t="s">
        <v>4113</v>
      </c>
      <c r="T409" s="58" t="s">
        <v>4113</v>
      </c>
      <c r="U409" s="58" t="s">
        <v>4113</v>
      </c>
      <c r="V409" s="58" t="s">
        <v>4113</v>
      </c>
      <c r="W409" s="58" t="s">
        <v>4114</v>
      </c>
      <c r="X409" s="58" t="s">
        <v>4113</v>
      </c>
      <c r="Y409" s="58" t="s">
        <v>4113</v>
      </c>
      <c r="Z409" s="58" t="s">
        <v>4114</v>
      </c>
      <c r="AA409" s="58" t="s">
        <v>4113</v>
      </c>
      <c r="AB409" s="58" t="s">
        <v>4113</v>
      </c>
      <c r="AC409" s="58" t="s">
        <v>4114</v>
      </c>
      <c r="AD409" s="58" t="s">
        <v>4113</v>
      </c>
      <c r="AE409" s="58" t="s">
        <v>4114</v>
      </c>
      <c r="AF409" s="58" t="s">
        <v>4114</v>
      </c>
    </row>
    <row r="410" spans="1:32" x14ac:dyDescent="0.2">
      <c r="A410" s="64" t="s">
        <v>1008</v>
      </c>
      <c r="B410" s="65" t="s">
        <v>1894</v>
      </c>
      <c r="C410" s="58">
        <v>1</v>
      </c>
      <c r="D410" s="58" t="s">
        <v>4133</v>
      </c>
      <c r="E410" s="58" t="s">
        <v>4134</v>
      </c>
      <c r="F410" s="58" t="s">
        <v>4134</v>
      </c>
      <c r="G410" s="58" t="s">
        <v>4114</v>
      </c>
      <c r="H410" s="58" t="s">
        <v>4145</v>
      </c>
      <c r="I410" s="58" t="s">
        <v>4136</v>
      </c>
      <c r="J410" s="58" t="s">
        <v>4113</v>
      </c>
      <c r="K410" s="58" t="s">
        <v>4136</v>
      </c>
      <c r="L410" s="58" t="s">
        <v>4114</v>
      </c>
      <c r="M410" s="58" t="s">
        <v>4146</v>
      </c>
      <c r="N410" s="58" t="s">
        <v>1890</v>
      </c>
      <c r="O410" s="58" t="s">
        <v>4147</v>
      </c>
      <c r="P410" s="58" t="s">
        <v>4138</v>
      </c>
      <c r="Q410" s="58" t="s">
        <v>4002</v>
      </c>
      <c r="R410" s="58" t="s">
        <v>4113</v>
      </c>
      <c r="S410" s="58" t="s">
        <v>4113</v>
      </c>
      <c r="T410" s="58" t="s">
        <v>4114</v>
      </c>
      <c r="U410" s="58" t="s">
        <v>4113</v>
      </c>
      <c r="V410" s="58" t="s">
        <v>4113</v>
      </c>
      <c r="W410" s="58" t="s">
        <v>4114</v>
      </c>
      <c r="X410" s="58" t="s">
        <v>4113</v>
      </c>
      <c r="Y410" s="58" t="s">
        <v>4113</v>
      </c>
      <c r="Z410" s="58" t="s">
        <v>4114</v>
      </c>
      <c r="AA410" s="58" t="s">
        <v>4113</v>
      </c>
      <c r="AB410" s="58" t="s">
        <v>4113</v>
      </c>
      <c r="AC410" s="58" t="s">
        <v>4114</v>
      </c>
      <c r="AD410" s="58" t="s">
        <v>4113</v>
      </c>
      <c r="AE410" s="58" t="s">
        <v>4114</v>
      </c>
      <c r="AF410" s="58" t="s">
        <v>4114</v>
      </c>
    </row>
    <row r="411" spans="1:32" x14ac:dyDescent="0.2">
      <c r="A411" s="64" t="s">
        <v>3924</v>
      </c>
      <c r="B411" s="65" t="s">
        <v>1894</v>
      </c>
      <c r="C411" s="58">
        <v>1</v>
      </c>
      <c r="D411" s="58" t="s">
        <v>4133</v>
      </c>
      <c r="E411" s="58" t="s">
        <v>4134</v>
      </c>
      <c r="F411" s="58" t="s">
        <v>4134</v>
      </c>
      <c r="G411" s="58" t="s">
        <v>4114</v>
      </c>
      <c r="H411" s="58" t="s">
        <v>4136</v>
      </c>
      <c r="I411" s="58" t="s">
        <v>4113</v>
      </c>
      <c r="J411" s="58" t="s">
        <v>4113</v>
      </c>
      <c r="K411" s="58" t="s">
        <v>4136</v>
      </c>
      <c r="L411" s="58" t="s">
        <v>4114</v>
      </c>
      <c r="M411" s="58" t="s">
        <v>4146</v>
      </c>
      <c r="N411" s="58" t="s">
        <v>1890</v>
      </c>
      <c r="O411" s="58" t="s">
        <v>4129</v>
      </c>
      <c r="P411" s="58" t="s">
        <v>4138</v>
      </c>
      <c r="Q411" s="58" t="s">
        <v>4002</v>
      </c>
      <c r="R411" s="58" t="s">
        <v>4113</v>
      </c>
      <c r="S411" s="58" t="s">
        <v>4113</v>
      </c>
      <c r="T411" s="58" t="s">
        <v>4113</v>
      </c>
      <c r="U411" s="58" t="s">
        <v>4113</v>
      </c>
      <c r="V411" s="58" t="s">
        <v>4113</v>
      </c>
      <c r="W411" s="58" t="s">
        <v>4114</v>
      </c>
      <c r="X411" s="58" t="s">
        <v>4113</v>
      </c>
      <c r="Y411" s="58" t="s">
        <v>4113</v>
      </c>
      <c r="Z411" s="58" t="s">
        <v>4114</v>
      </c>
      <c r="AA411" s="58" t="s">
        <v>4113</v>
      </c>
      <c r="AB411" s="58" t="s">
        <v>4113</v>
      </c>
      <c r="AC411" s="58" t="s">
        <v>4114</v>
      </c>
      <c r="AD411" s="58" t="s">
        <v>4113</v>
      </c>
      <c r="AE411" s="58" t="s">
        <v>4114</v>
      </c>
      <c r="AF411" s="58" t="s">
        <v>4114</v>
      </c>
    </row>
    <row r="412" spans="1:32" x14ac:dyDescent="0.2">
      <c r="A412" s="64" t="s">
        <v>1009</v>
      </c>
      <c r="B412" s="65" t="s">
        <v>1895</v>
      </c>
      <c r="C412" s="58">
        <v>1</v>
      </c>
      <c r="D412" s="58" t="s">
        <v>4133</v>
      </c>
      <c r="E412" s="58" t="s">
        <v>4134</v>
      </c>
      <c r="F412" s="58" t="s">
        <v>4148</v>
      </c>
      <c r="G412" s="58" t="s">
        <v>4114</v>
      </c>
      <c r="H412" s="58" t="s">
        <v>4145</v>
      </c>
      <c r="I412" s="58" t="s">
        <v>4136</v>
      </c>
      <c r="J412" s="58" t="s">
        <v>4113</v>
      </c>
      <c r="K412" s="58" t="s">
        <v>4136</v>
      </c>
      <c r="L412" s="58" t="s">
        <v>4114</v>
      </c>
      <c r="M412" s="58" t="s">
        <v>4149</v>
      </c>
      <c r="N412" s="58" t="s">
        <v>1890</v>
      </c>
      <c r="O412" s="58" t="s">
        <v>4147</v>
      </c>
      <c r="P412" s="58" t="s">
        <v>4138</v>
      </c>
      <c r="Q412" s="58" t="s">
        <v>4002</v>
      </c>
      <c r="R412" s="58" t="s">
        <v>4113</v>
      </c>
      <c r="S412" s="58" t="s">
        <v>4113</v>
      </c>
      <c r="T412" s="58" t="s">
        <v>4114</v>
      </c>
      <c r="U412" s="58" t="s">
        <v>4113</v>
      </c>
      <c r="V412" s="58" t="s">
        <v>4113</v>
      </c>
      <c r="W412" s="58" t="s">
        <v>4114</v>
      </c>
      <c r="X412" s="58" t="s">
        <v>4113</v>
      </c>
      <c r="Y412" s="58" t="s">
        <v>4113</v>
      </c>
      <c r="Z412" s="58" t="s">
        <v>4114</v>
      </c>
      <c r="AA412" s="58" t="s">
        <v>4113</v>
      </c>
      <c r="AB412" s="58" t="s">
        <v>4113</v>
      </c>
      <c r="AC412" s="58" t="s">
        <v>4114</v>
      </c>
      <c r="AD412" s="58" t="s">
        <v>4113</v>
      </c>
      <c r="AE412" s="58" t="s">
        <v>4114</v>
      </c>
      <c r="AF412" s="58" t="s">
        <v>4114</v>
      </c>
    </row>
    <row r="413" spans="1:32" x14ac:dyDescent="0.2">
      <c r="A413" s="64" t="s">
        <v>1010</v>
      </c>
      <c r="B413" s="65" t="s">
        <v>1896</v>
      </c>
      <c r="C413" s="58">
        <v>1</v>
      </c>
      <c r="D413" s="58" t="s">
        <v>4133</v>
      </c>
      <c r="E413" s="58" t="s">
        <v>4134</v>
      </c>
      <c r="F413" s="58" t="s">
        <v>4150</v>
      </c>
      <c r="G413" s="58" t="s">
        <v>4114</v>
      </c>
      <c r="H413" s="58" t="s">
        <v>4145</v>
      </c>
      <c r="I413" s="58" t="s">
        <v>4136</v>
      </c>
      <c r="J413" s="58" t="s">
        <v>4113</v>
      </c>
      <c r="K413" s="58" t="s">
        <v>4136</v>
      </c>
      <c r="L413" s="58" t="s">
        <v>4114</v>
      </c>
      <c r="M413" s="58" t="s">
        <v>4151</v>
      </c>
      <c r="N413" s="58" t="s">
        <v>1890</v>
      </c>
      <c r="O413" s="58" t="s">
        <v>4147</v>
      </c>
      <c r="P413" s="58" t="s">
        <v>4138</v>
      </c>
      <c r="Q413" s="58" t="s">
        <v>4002</v>
      </c>
      <c r="R413" s="58" t="s">
        <v>4113</v>
      </c>
      <c r="S413" s="58" t="s">
        <v>4113</v>
      </c>
      <c r="T413" s="58" t="s">
        <v>4114</v>
      </c>
      <c r="U413" s="58" t="s">
        <v>4113</v>
      </c>
      <c r="V413" s="58" t="s">
        <v>4113</v>
      </c>
      <c r="W413" s="58" t="s">
        <v>4114</v>
      </c>
      <c r="X413" s="58" t="s">
        <v>4113</v>
      </c>
      <c r="Y413" s="58" t="s">
        <v>4113</v>
      </c>
      <c r="Z413" s="58" t="s">
        <v>4114</v>
      </c>
      <c r="AA413" s="58" t="s">
        <v>4113</v>
      </c>
      <c r="AB413" s="58" t="s">
        <v>4113</v>
      </c>
      <c r="AC413" s="58" t="s">
        <v>4114</v>
      </c>
      <c r="AD413" s="58" t="s">
        <v>4113</v>
      </c>
      <c r="AE413" s="58" t="s">
        <v>4114</v>
      </c>
      <c r="AF413" s="58" t="s">
        <v>4114</v>
      </c>
    </row>
    <row r="414" spans="1:32" x14ac:dyDescent="0.2">
      <c r="A414" s="64" t="s">
        <v>1011</v>
      </c>
      <c r="B414" s="65" t="s">
        <v>1897</v>
      </c>
      <c r="C414" s="58">
        <v>1</v>
      </c>
      <c r="D414" s="58" t="s">
        <v>4133</v>
      </c>
      <c r="E414" s="58" t="s">
        <v>4134</v>
      </c>
      <c r="F414" s="58" t="s">
        <v>4152</v>
      </c>
      <c r="G414" s="58" t="s">
        <v>4114</v>
      </c>
      <c r="H414" s="58" t="s">
        <v>4153</v>
      </c>
      <c r="I414" s="58" t="s">
        <v>4136</v>
      </c>
      <c r="J414" s="58" t="s">
        <v>4113</v>
      </c>
      <c r="K414" s="58" t="s">
        <v>4136</v>
      </c>
      <c r="L414" s="58" t="s">
        <v>4114</v>
      </c>
      <c r="M414" s="58" t="s">
        <v>4154</v>
      </c>
      <c r="N414" s="58" t="s">
        <v>1890</v>
      </c>
      <c r="O414" s="58" t="s">
        <v>4155</v>
      </c>
      <c r="P414" s="58" t="s">
        <v>4138</v>
      </c>
      <c r="Q414" s="58" t="s">
        <v>4002</v>
      </c>
      <c r="R414" s="58" t="s">
        <v>4113</v>
      </c>
      <c r="S414" s="58" t="s">
        <v>4113</v>
      </c>
      <c r="T414" s="58" t="s">
        <v>4114</v>
      </c>
      <c r="U414" s="58" t="s">
        <v>4113</v>
      </c>
      <c r="V414" s="58" t="s">
        <v>4113</v>
      </c>
      <c r="W414" s="58" t="s">
        <v>4114</v>
      </c>
      <c r="X414" s="58" t="s">
        <v>4113</v>
      </c>
      <c r="Y414" s="58" t="s">
        <v>4113</v>
      </c>
      <c r="Z414" s="58" t="s">
        <v>4114</v>
      </c>
      <c r="AA414" s="58" t="s">
        <v>4113</v>
      </c>
      <c r="AB414" s="58" t="s">
        <v>4113</v>
      </c>
      <c r="AC414" s="58" t="s">
        <v>4114</v>
      </c>
      <c r="AD414" s="58" t="s">
        <v>4113</v>
      </c>
      <c r="AE414" s="58" t="s">
        <v>4114</v>
      </c>
      <c r="AF414" s="58" t="s">
        <v>4114</v>
      </c>
    </row>
    <row r="415" spans="1:32" x14ac:dyDescent="0.2">
      <c r="A415" s="64" t="s">
        <v>1012</v>
      </c>
      <c r="B415" s="65" t="s">
        <v>1898</v>
      </c>
      <c r="C415" s="58">
        <v>1</v>
      </c>
      <c r="D415" s="58" t="s">
        <v>4133</v>
      </c>
      <c r="E415" s="58" t="s">
        <v>4134</v>
      </c>
      <c r="F415" s="58" t="s">
        <v>4156</v>
      </c>
      <c r="G415" s="58" t="s">
        <v>4114</v>
      </c>
      <c r="H415" s="58" t="s">
        <v>4153</v>
      </c>
      <c r="I415" s="58" t="s">
        <v>4136</v>
      </c>
      <c r="J415" s="58" t="s">
        <v>4113</v>
      </c>
      <c r="K415" s="58" t="s">
        <v>4136</v>
      </c>
      <c r="L415" s="58" t="s">
        <v>4114</v>
      </c>
      <c r="M415" s="58" t="s">
        <v>4157</v>
      </c>
      <c r="N415" s="58" t="s">
        <v>1890</v>
      </c>
      <c r="O415" s="58" t="s">
        <v>4155</v>
      </c>
      <c r="P415" s="58" t="s">
        <v>4138</v>
      </c>
      <c r="Q415" s="58" t="s">
        <v>4002</v>
      </c>
      <c r="R415" s="58" t="s">
        <v>4113</v>
      </c>
      <c r="S415" s="58" t="s">
        <v>4113</v>
      </c>
      <c r="T415" s="58" t="s">
        <v>4114</v>
      </c>
      <c r="U415" s="58" t="s">
        <v>4113</v>
      </c>
      <c r="V415" s="58" t="s">
        <v>4113</v>
      </c>
      <c r="W415" s="58" t="s">
        <v>4114</v>
      </c>
      <c r="X415" s="58" t="s">
        <v>4113</v>
      </c>
      <c r="Y415" s="58" t="s">
        <v>4113</v>
      </c>
      <c r="Z415" s="58" t="s">
        <v>4114</v>
      </c>
      <c r="AA415" s="58" t="s">
        <v>4113</v>
      </c>
      <c r="AB415" s="58" t="s">
        <v>4113</v>
      </c>
      <c r="AC415" s="58" t="s">
        <v>4114</v>
      </c>
      <c r="AD415" s="58" t="s">
        <v>4113</v>
      </c>
      <c r="AE415" s="58" t="s">
        <v>4114</v>
      </c>
      <c r="AF415" s="58" t="s">
        <v>4114</v>
      </c>
    </row>
    <row r="416" spans="1:32" x14ac:dyDescent="0.2">
      <c r="A416" s="64" t="s">
        <v>1013</v>
      </c>
      <c r="B416" s="65" t="s">
        <v>1899</v>
      </c>
      <c r="C416" s="58">
        <v>1</v>
      </c>
      <c r="D416" s="58" t="s">
        <v>4133</v>
      </c>
      <c r="E416" s="58" t="s">
        <v>4134</v>
      </c>
      <c r="F416" s="58" t="s">
        <v>4158</v>
      </c>
      <c r="G416" s="58" t="s">
        <v>4114</v>
      </c>
      <c r="H416" s="58" t="s">
        <v>4153</v>
      </c>
      <c r="I416" s="58" t="s">
        <v>4136</v>
      </c>
      <c r="J416" s="58" t="s">
        <v>4113</v>
      </c>
      <c r="K416" s="58" t="s">
        <v>4136</v>
      </c>
      <c r="L416" s="58" t="s">
        <v>4114</v>
      </c>
      <c r="M416" s="58" t="s">
        <v>4159</v>
      </c>
      <c r="N416" s="58" t="s">
        <v>1890</v>
      </c>
      <c r="O416" s="58" t="s">
        <v>4155</v>
      </c>
      <c r="P416" s="58" t="s">
        <v>4138</v>
      </c>
      <c r="Q416" s="58" t="s">
        <v>4002</v>
      </c>
      <c r="R416" s="58" t="s">
        <v>4113</v>
      </c>
      <c r="S416" s="58" t="s">
        <v>4113</v>
      </c>
      <c r="T416" s="58" t="s">
        <v>4114</v>
      </c>
      <c r="U416" s="58" t="s">
        <v>4113</v>
      </c>
      <c r="V416" s="58" t="s">
        <v>4113</v>
      </c>
      <c r="W416" s="58" t="s">
        <v>4114</v>
      </c>
      <c r="X416" s="58" t="s">
        <v>4113</v>
      </c>
      <c r="Y416" s="58" t="s">
        <v>4113</v>
      </c>
      <c r="Z416" s="58" t="s">
        <v>4114</v>
      </c>
      <c r="AA416" s="58" t="s">
        <v>4113</v>
      </c>
      <c r="AB416" s="58" t="s">
        <v>4113</v>
      </c>
      <c r="AC416" s="58" t="s">
        <v>4114</v>
      </c>
      <c r="AD416" s="58" t="s">
        <v>4113</v>
      </c>
      <c r="AE416" s="58" t="s">
        <v>4114</v>
      </c>
      <c r="AF416" s="58" t="s">
        <v>4114</v>
      </c>
    </row>
    <row r="417" spans="1:32" x14ac:dyDescent="0.2">
      <c r="A417" s="64" t="s">
        <v>1014</v>
      </c>
      <c r="B417" s="65" t="s">
        <v>1900</v>
      </c>
      <c r="C417" s="58">
        <v>1</v>
      </c>
      <c r="D417" s="58" t="s">
        <v>4133</v>
      </c>
      <c r="E417" s="58" t="s">
        <v>4134</v>
      </c>
      <c r="F417" s="58" t="s">
        <v>4160</v>
      </c>
      <c r="G417" s="58" t="s">
        <v>4114</v>
      </c>
      <c r="H417" s="58" t="s">
        <v>4153</v>
      </c>
      <c r="I417" s="58" t="s">
        <v>4136</v>
      </c>
      <c r="J417" s="58" t="s">
        <v>4113</v>
      </c>
      <c r="K417" s="58" t="s">
        <v>4136</v>
      </c>
      <c r="L417" s="58" t="s">
        <v>4114</v>
      </c>
      <c r="M417" s="58" t="s">
        <v>4161</v>
      </c>
      <c r="N417" s="58" t="s">
        <v>1890</v>
      </c>
      <c r="O417" s="58" t="s">
        <v>4155</v>
      </c>
      <c r="P417" s="58" t="s">
        <v>4138</v>
      </c>
      <c r="Q417" s="58" t="s">
        <v>4002</v>
      </c>
      <c r="R417" s="58" t="s">
        <v>4113</v>
      </c>
      <c r="S417" s="58" t="s">
        <v>4113</v>
      </c>
      <c r="T417" s="58" t="s">
        <v>4114</v>
      </c>
      <c r="U417" s="58" t="s">
        <v>4113</v>
      </c>
      <c r="V417" s="58" t="s">
        <v>4113</v>
      </c>
      <c r="W417" s="58" t="s">
        <v>4114</v>
      </c>
      <c r="X417" s="58" t="s">
        <v>4113</v>
      </c>
      <c r="Y417" s="58" t="s">
        <v>4113</v>
      </c>
      <c r="Z417" s="58" t="s">
        <v>4114</v>
      </c>
      <c r="AA417" s="58" t="s">
        <v>4113</v>
      </c>
      <c r="AB417" s="58" t="s">
        <v>4113</v>
      </c>
      <c r="AC417" s="58" t="s">
        <v>4114</v>
      </c>
      <c r="AD417" s="58" t="s">
        <v>4113</v>
      </c>
      <c r="AE417" s="58" t="s">
        <v>4114</v>
      </c>
      <c r="AF417" s="58" t="s">
        <v>4114</v>
      </c>
    </row>
    <row r="418" spans="1:32" x14ac:dyDescent="0.2">
      <c r="A418" s="64" t="s">
        <v>978</v>
      </c>
      <c r="B418" s="65" t="s">
        <v>1872</v>
      </c>
      <c r="C418" s="58">
        <v>1</v>
      </c>
      <c r="D418" s="58" t="s">
        <v>4133</v>
      </c>
      <c r="E418" s="58" t="s">
        <v>4134</v>
      </c>
      <c r="F418" s="58" t="s">
        <v>4150</v>
      </c>
      <c r="G418" s="58" t="s">
        <v>4113</v>
      </c>
      <c r="H418" s="58" t="s">
        <v>4145</v>
      </c>
      <c r="I418" s="58" t="s">
        <v>4136</v>
      </c>
      <c r="J418" s="58" t="s">
        <v>4113</v>
      </c>
      <c r="K418" s="58" t="s">
        <v>4114</v>
      </c>
      <c r="L418" s="58" t="s">
        <v>4114</v>
      </c>
      <c r="M418" s="58" t="s">
        <v>4151</v>
      </c>
      <c r="N418" s="58" t="s">
        <v>1865</v>
      </c>
      <c r="O418" s="58" t="s">
        <v>4147</v>
      </c>
      <c r="P418" s="58" t="s">
        <v>4138</v>
      </c>
      <c r="Q418" s="58" t="s">
        <v>4002</v>
      </c>
      <c r="R418" s="58" t="s">
        <v>4113</v>
      </c>
      <c r="S418" s="58" t="s">
        <v>4113</v>
      </c>
      <c r="T418" s="58" t="s">
        <v>4114</v>
      </c>
      <c r="U418" s="58" t="s">
        <v>4113</v>
      </c>
      <c r="V418" s="58" t="s">
        <v>4113</v>
      </c>
      <c r="W418" s="58" t="s">
        <v>4114</v>
      </c>
      <c r="X418" s="58" t="s">
        <v>4113</v>
      </c>
      <c r="Y418" s="58" t="s">
        <v>4113</v>
      </c>
      <c r="Z418" s="58" t="s">
        <v>4114</v>
      </c>
      <c r="AA418" s="58" t="s">
        <v>4113</v>
      </c>
      <c r="AB418" s="58" t="s">
        <v>4113</v>
      </c>
      <c r="AC418" s="58" t="s">
        <v>4114</v>
      </c>
      <c r="AD418" s="58" t="s">
        <v>4113</v>
      </c>
      <c r="AE418" s="58" t="s">
        <v>4114</v>
      </c>
      <c r="AF418" s="58" t="s">
        <v>4114</v>
      </c>
    </row>
    <row r="419" spans="1:32" x14ac:dyDescent="0.2">
      <c r="A419" s="64" t="s">
        <v>979</v>
      </c>
      <c r="B419" s="65" t="s">
        <v>1873</v>
      </c>
      <c r="C419" s="58">
        <v>1</v>
      </c>
      <c r="D419" s="58" t="s">
        <v>4133</v>
      </c>
      <c r="E419" s="58" t="s">
        <v>4134</v>
      </c>
      <c r="F419" s="58" t="s">
        <v>4152</v>
      </c>
      <c r="G419" s="58" t="s">
        <v>4113</v>
      </c>
      <c r="H419" s="58" t="s">
        <v>4153</v>
      </c>
      <c r="I419" s="58" t="s">
        <v>4136</v>
      </c>
      <c r="J419" s="58" t="s">
        <v>4113</v>
      </c>
      <c r="K419" s="58" t="s">
        <v>4114</v>
      </c>
      <c r="L419" s="58" t="s">
        <v>4114</v>
      </c>
      <c r="M419" s="58" t="s">
        <v>4154</v>
      </c>
      <c r="N419" s="58" t="s">
        <v>1865</v>
      </c>
      <c r="O419" s="58" t="s">
        <v>4155</v>
      </c>
      <c r="P419" s="58" t="s">
        <v>4138</v>
      </c>
      <c r="Q419" s="58" t="s">
        <v>4002</v>
      </c>
      <c r="R419" s="58" t="s">
        <v>4113</v>
      </c>
      <c r="S419" s="58" t="s">
        <v>4113</v>
      </c>
      <c r="T419" s="58" t="s">
        <v>4114</v>
      </c>
      <c r="U419" s="58" t="s">
        <v>4113</v>
      </c>
      <c r="V419" s="58" t="s">
        <v>4113</v>
      </c>
      <c r="W419" s="58" t="s">
        <v>4114</v>
      </c>
      <c r="X419" s="58" t="s">
        <v>4113</v>
      </c>
      <c r="Y419" s="58" t="s">
        <v>4113</v>
      </c>
      <c r="Z419" s="58" t="s">
        <v>4114</v>
      </c>
      <c r="AA419" s="58" t="s">
        <v>4113</v>
      </c>
      <c r="AB419" s="58" t="s">
        <v>4113</v>
      </c>
      <c r="AC419" s="58" t="s">
        <v>4114</v>
      </c>
      <c r="AD419" s="58" t="s">
        <v>4113</v>
      </c>
      <c r="AE419" s="58" t="s">
        <v>4114</v>
      </c>
      <c r="AF419" s="58" t="s">
        <v>4114</v>
      </c>
    </row>
    <row r="420" spans="1:32" x14ac:dyDescent="0.2">
      <c r="A420" s="64" t="s">
        <v>980</v>
      </c>
      <c r="B420" s="65" t="s">
        <v>1874</v>
      </c>
      <c r="C420" s="58">
        <v>1</v>
      </c>
      <c r="D420" s="58" t="s">
        <v>4133</v>
      </c>
      <c r="E420" s="58" t="s">
        <v>4134</v>
      </c>
      <c r="F420" s="58" t="s">
        <v>4156</v>
      </c>
      <c r="G420" s="58" t="s">
        <v>4113</v>
      </c>
      <c r="H420" s="58" t="s">
        <v>4153</v>
      </c>
      <c r="I420" s="58" t="s">
        <v>4136</v>
      </c>
      <c r="J420" s="58" t="s">
        <v>4113</v>
      </c>
      <c r="K420" s="58" t="s">
        <v>4114</v>
      </c>
      <c r="L420" s="58" t="s">
        <v>4114</v>
      </c>
      <c r="M420" s="58" t="s">
        <v>4157</v>
      </c>
      <c r="N420" s="58" t="s">
        <v>1865</v>
      </c>
      <c r="O420" s="58" t="s">
        <v>4155</v>
      </c>
      <c r="P420" s="58" t="s">
        <v>4138</v>
      </c>
      <c r="Q420" s="58" t="s">
        <v>4002</v>
      </c>
      <c r="R420" s="58" t="s">
        <v>4113</v>
      </c>
      <c r="S420" s="58" t="s">
        <v>4113</v>
      </c>
      <c r="T420" s="58" t="s">
        <v>4114</v>
      </c>
      <c r="U420" s="58" t="s">
        <v>4113</v>
      </c>
      <c r="V420" s="58" t="s">
        <v>4113</v>
      </c>
      <c r="W420" s="58" t="s">
        <v>4114</v>
      </c>
      <c r="X420" s="58" t="s">
        <v>4113</v>
      </c>
      <c r="Y420" s="58" t="s">
        <v>4113</v>
      </c>
      <c r="Z420" s="58" t="s">
        <v>4114</v>
      </c>
      <c r="AA420" s="58" t="s">
        <v>4113</v>
      </c>
      <c r="AB420" s="58" t="s">
        <v>4113</v>
      </c>
      <c r="AC420" s="58" t="s">
        <v>4114</v>
      </c>
      <c r="AD420" s="58" t="s">
        <v>4113</v>
      </c>
      <c r="AE420" s="58" t="s">
        <v>4114</v>
      </c>
      <c r="AF420" s="58" t="s">
        <v>4114</v>
      </c>
    </row>
    <row r="421" spans="1:32" x14ac:dyDescent="0.2">
      <c r="A421" s="64" t="s">
        <v>981</v>
      </c>
      <c r="B421" s="65" t="s">
        <v>1875</v>
      </c>
      <c r="C421" s="58">
        <v>1</v>
      </c>
      <c r="D421" s="58" t="s">
        <v>4133</v>
      </c>
      <c r="E421" s="58" t="s">
        <v>4134</v>
      </c>
      <c r="F421" s="58" t="s">
        <v>4158</v>
      </c>
      <c r="G421" s="58" t="s">
        <v>4113</v>
      </c>
      <c r="H421" s="58" t="s">
        <v>4153</v>
      </c>
      <c r="I421" s="58" t="s">
        <v>4136</v>
      </c>
      <c r="J421" s="58" t="s">
        <v>4113</v>
      </c>
      <c r="K421" s="58" t="s">
        <v>4114</v>
      </c>
      <c r="L421" s="58" t="s">
        <v>4114</v>
      </c>
      <c r="M421" s="58" t="s">
        <v>4159</v>
      </c>
      <c r="N421" s="58" t="s">
        <v>1865</v>
      </c>
      <c r="O421" s="58" t="s">
        <v>4155</v>
      </c>
      <c r="P421" s="58" t="s">
        <v>4138</v>
      </c>
      <c r="Q421" s="58" t="s">
        <v>4002</v>
      </c>
      <c r="R421" s="58" t="s">
        <v>4113</v>
      </c>
      <c r="S421" s="58" t="s">
        <v>4113</v>
      </c>
      <c r="T421" s="58" t="s">
        <v>4114</v>
      </c>
      <c r="U421" s="58" t="s">
        <v>4113</v>
      </c>
      <c r="V421" s="58" t="s">
        <v>4113</v>
      </c>
      <c r="W421" s="58" t="s">
        <v>4114</v>
      </c>
      <c r="X421" s="58" t="s">
        <v>4113</v>
      </c>
      <c r="Y421" s="58" t="s">
        <v>4113</v>
      </c>
      <c r="Z421" s="58" t="s">
        <v>4114</v>
      </c>
      <c r="AA421" s="58" t="s">
        <v>4113</v>
      </c>
      <c r="AB421" s="58" t="s">
        <v>4113</v>
      </c>
      <c r="AC421" s="58" t="s">
        <v>4114</v>
      </c>
      <c r="AD421" s="58" t="s">
        <v>4113</v>
      </c>
      <c r="AE421" s="58" t="s">
        <v>4114</v>
      </c>
      <c r="AF421" s="58" t="s">
        <v>4114</v>
      </c>
    </row>
    <row r="422" spans="1:32" x14ac:dyDescent="0.2">
      <c r="A422" s="64" t="s">
        <v>1022</v>
      </c>
      <c r="B422" s="65" t="s">
        <v>2040</v>
      </c>
      <c r="C422" s="58">
        <v>1</v>
      </c>
      <c r="D422" s="58" t="s">
        <v>4133</v>
      </c>
      <c r="E422" s="58" t="s">
        <v>4134</v>
      </c>
      <c r="F422" s="58" t="s">
        <v>4135</v>
      </c>
      <c r="G422" s="58" t="s">
        <v>4114</v>
      </c>
      <c r="H422" s="58" t="s">
        <v>4145</v>
      </c>
      <c r="I422" s="58" t="s">
        <v>4114</v>
      </c>
      <c r="J422" s="58" t="s">
        <v>4145</v>
      </c>
      <c r="K422" s="58" t="s">
        <v>4114</v>
      </c>
      <c r="L422" s="58" t="s">
        <v>4114</v>
      </c>
      <c r="M422" s="58" t="s">
        <v>4137</v>
      </c>
      <c r="N422" s="58" t="s">
        <v>2041</v>
      </c>
      <c r="O422" s="58" t="s">
        <v>4147</v>
      </c>
      <c r="P422" s="58" t="s">
        <v>4138</v>
      </c>
      <c r="Q422" s="58" t="s">
        <v>4002</v>
      </c>
      <c r="R422" s="58" t="s">
        <v>4113</v>
      </c>
      <c r="S422" s="58" t="s">
        <v>4113</v>
      </c>
      <c r="T422" s="58" t="s">
        <v>4114</v>
      </c>
      <c r="U422" s="58" t="s">
        <v>4113</v>
      </c>
      <c r="V422" s="58" t="s">
        <v>4113</v>
      </c>
      <c r="W422" s="58" t="s">
        <v>4114</v>
      </c>
      <c r="X422" s="58" t="s">
        <v>4113</v>
      </c>
      <c r="Y422" s="58" t="s">
        <v>4114</v>
      </c>
      <c r="Z422" s="58" t="s">
        <v>4114</v>
      </c>
      <c r="AA422" s="58" t="s">
        <v>4113</v>
      </c>
      <c r="AB422" s="58" t="s">
        <v>4114</v>
      </c>
      <c r="AC422" s="58" t="s">
        <v>4114</v>
      </c>
      <c r="AD422" s="58" t="s">
        <v>4113</v>
      </c>
      <c r="AE422" s="58" t="s">
        <v>4114</v>
      </c>
      <c r="AF422" s="58" t="s">
        <v>4114</v>
      </c>
    </row>
    <row r="423" spans="1:32" x14ac:dyDescent="0.2">
      <c r="A423" s="64" t="s">
        <v>1023</v>
      </c>
      <c r="B423" s="65" t="s">
        <v>2042</v>
      </c>
      <c r="C423" s="58">
        <v>1</v>
      </c>
      <c r="D423" s="58" t="s">
        <v>4133</v>
      </c>
      <c r="E423" s="58" t="s">
        <v>4134</v>
      </c>
      <c r="F423" s="58" t="s">
        <v>4139</v>
      </c>
      <c r="G423" s="58" t="s">
        <v>4114</v>
      </c>
      <c r="H423" s="58" t="s">
        <v>4145</v>
      </c>
      <c r="I423" s="58" t="s">
        <v>4114</v>
      </c>
      <c r="J423" s="58" t="s">
        <v>4145</v>
      </c>
      <c r="K423" s="58" t="s">
        <v>4114</v>
      </c>
      <c r="L423" s="58" t="s">
        <v>4114</v>
      </c>
      <c r="M423" s="58" t="s">
        <v>4140</v>
      </c>
      <c r="N423" s="58" t="s">
        <v>2041</v>
      </c>
      <c r="O423" s="58" t="s">
        <v>4147</v>
      </c>
      <c r="P423" s="58" t="s">
        <v>4138</v>
      </c>
      <c r="Q423" s="58" t="s">
        <v>4002</v>
      </c>
      <c r="R423" s="58" t="s">
        <v>4113</v>
      </c>
      <c r="S423" s="58" t="s">
        <v>4113</v>
      </c>
      <c r="T423" s="58" t="s">
        <v>4114</v>
      </c>
      <c r="U423" s="58" t="s">
        <v>4113</v>
      </c>
      <c r="V423" s="58" t="s">
        <v>4113</v>
      </c>
      <c r="W423" s="58" t="s">
        <v>4114</v>
      </c>
      <c r="X423" s="58" t="s">
        <v>4113</v>
      </c>
      <c r="Y423" s="58" t="s">
        <v>4114</v>
      </c>
      <c r="Z423" s="58" t="s">
        <v>4114</v>
      </c>
      <c r="AA423" s="58" t="s">
        <v>4113</v>
      </c>
      <c r="AB423" s="58" t="s">
        <v>4114</v>
      </c>
      <c r="AC423" s="58" t="s">
        <v>4114</v>
      </c>
      <c r="AD423" s="58" t="s">
        <v>4113</v>
      </c>
      <c r="AE423" s="58" t="s">
        <v>4114</v>
      </c>
      <c r="AF423" s="58" t="s">
        <v>4114</v>
      </c>
    </row>
    <row r="424" spans="1:32" x14ac:dyDescent="0.2">
      <c r="A424" s="64" t="s">
        <v>1024</v>
      </c>
      <c r="B424" s="65" t="s">
        <v>2043</v>
      </c>
      <c r="C424" s="58">
        <v>1</v>
      </c>
      <c r="D424" s="58" t="s">
        <v>4133</v>
      </c>
      <c r="E424" s="58" t="s">
        <v>4134</v>
      </c>
      <c r="F424" s="58" t="s">
        <v>4141</v>
      </c>
      <c r="G424" s="58" t="s">
        <v>4114</v>
      </c>
      <c r="H424" s="58" t="s">
        <v>4145</v>
      </c>
      <c r="I424" s="58" t="s">
        <v>4114</v>
      </c>
      <c r="J424" s="58" t="s">
        <v>4145</v>
      </c>
      <c r="K424" s="58" t="s">
        <v>4114</v>
      </c>
      <c r="L424" s="58" t="s">
        <v>4114</v>
      </c>
      <c r="M424" s="58" t="s">
        <v>4142</v>
      </c>
      <c r="N424" s="58" t="s">
        <v>2041</v>
      </c>
      <c r="O424" s="58" t="s">
        <v>4147</v>
      </c>
      <c r="P424" s="58" t="s">
        <v>4138</v>
      </c>
      <c r="Q424" s="58" t="s">
        <v>4002</v>
      </c>
      <c r="R424" s="58" t="s">
        <v>4113</v>
      </c>
      <c r="S424" s="58" t="s">
        <v>4113</v>
      </c>
      <c r="T424" s="58" t="s">
        <v>4114</v>
      </c>
      <c r="U424" s="58" t="s">
        <v>4113</v>
      </c>
      <c r="V424" s="58" t="s">
        <v>4113</v>
      </c>
      <c r="W424" s="58" t="s">
        <v>4114</v>
      </c>
      <c r="X424" s="58" t="s">
        <v>4113</v>
      </c>
      <c r="Y424" s="58" t="s">
        <v>4114</v>
      </c>
      <c r="Z424" s="58" t="s">
        <v>4114</v>
      </c>
      <c r="AA424" s="58" t="s">
        <v>4113</v>
      </c>
      <c r="AB424" s="58" t="s">
        <v>4114</v>
      </c>
      <c r="AC424" s="58" t="s">
        <v>4114</v>
      </c>
      <c r="AD424" s="58" t="s">
        <v>4113</v>
      </c>
      <c r="AE424" s="58" t="s">
        <v>4114</v>
      </c>
      <c r="AF424" s="58" t="s">
        <v>4114</v>
      </c>
    </row>
    <row r="425" spans="1:32" x14ac:dyDescent="0.2">
      <c r="A425" s="64" t="s">
        <v>1025</v>
      </c>
      <c r="B425" s="65" t="s">
        <v>2044</v>
      </c>
      <c r="C425" s="58">
        <v>1</v>
      </c>
      <c r="D425" s="58" t="s">
        <v>4133</v>
      </c>
      <c r="E425" s="58" t="s">
        <v>4134</v>
      </c>
      <c r="F425" s="58" t="s">
        <v>4143</v>
      </c>
      <c r="G425" s="58" t="s">
        <v>4114</v>
      </c>
      <c r="H425" s="58" t="s">
        <v>4145</v>
      </c>
      <c r="I425" s="58" t="s">
        <v>4114</v>
      </c>
      <c r="J425" s="58" t="s">
        <v>4145</v>
      </c>
      <c r="K425" s="58" t="s">
        <v>4114</v>
      </c>
      <c r="L425" s="58" t="s">
        <v>4114</v>
      </c>
      <c r="M425" s="58" t="s">
        <v>4144</v>
      </c>
      <c r="N425" s="58" t="s">
        <v>2041</v>
      </c>
      <c r="O425" s="58" t="s">
        <v>4147</v>
      </c>
      <c r="P425" s="58" t="s">
        <v>4138</v>
      </c>
      <c r="Q425" s="58" t="s">
        <v>4002</v>
      </c>
      <c r="R425" s="58" t="s">
        <v>4113</v>
      </c>
      <c r="S425" s="58" t="s">
        <v>4113</v>
      </c>
      <c r="T425" s="58" t="s">
        <v>4114</v>
      </c>
      <c r="U425" s="58" t="s">
        <v>4113</v>
      </c>
      <c r="V425" s="58" t="s">
        <v>4113</v>
      </c>
      <c r="W425" s="58" t="s">
        <v>4114</v>
      </c>
      <c r="X425" s="58" t="s">
        <v>4113</v>
      </c>
      <c r="Y425" s="58" t="s">
        <v>4114</v>
      </c>
      <c r="Z425" s="58" t="s">
        <v>4114</v>
      </c>
      <c r="AA425" s="58" t="s">
        <v>4113</v>
      </c>
      <c r="AB425" s="58" t="s">
        <v>4114</v>
      </c>
      <c r="AC425" s="58" t="s">
        <v>4114</v>
      </c>
      <c r="AD425" s="58" t="s">
        <v>4113</v>
      </c>
      <c r="AE425" s="58" t="s">
        <v>4114</v>
      </c>
      <c r="AF425" s="58" t="s">
        <v>4114</v>
      </c>
    </row>
    <row r="426" spans="1:32" x14ac:dyDescent="0.2">
      <c r="A426" s="64" t="s">
        <v>1026</v>
      </c>
      <c r="B426" s="65" t="s">
        <v>2045</v>
      </c>
      <c r="C426" s="58">
        <v>1</v>
      </c>
      <c r="D426" s="58" t="s">
        <v>4133</v>
      </c>
      <c r="E426" s="58" t="s">
        <v>4134</v>
      </c>
      <c r="F426" s="58" t="s">
        <v>4134</v>
      </c>
      <c r="G426" s="58" t="s">
        <v>4114</v>
      </c>
      <c r="H426" s="58" t="s">
        <v>4145</v>
      </c>
      <c r="I426" s="58" t="s">
        <v>4114</v>
      </c>
      <c r="J426" s="58" t="s">
        <v>4145</v>
      </c>
      <c r="K426" s="58" t="s">
        <v>4114</v>
      </c>
      <c r="L426" s="58" t="s">
        <v>4114</v>
      </c>
      <c r="M426" s="58" t="s">
        <v>4146</v>
      </c>
      <c r="N426" s="58" t="s">
        <v>2041</v>
      </c>
      <c r="O426" s="58" t="s">
        <v>4147</v>
      </c>
      <c r="P426" s="58" t="s">
        <v>4138</v>
      </c>
      <c r="Q426" s="58" t="s">
        <v>4002</v>
      </c>
      <c r="R426" s="58" t="s">
        <v>4113</v>
      </c>
      <c r="S426" s="58" t="s">
        <v>4113</v>
      </c>
      <c r="T426" s="58" t="s">
        <v>4114</v>
      </c>
      <c r="U426" s="58" t="s">
        <v>4113</v>
      </c>
      <c r="V426" s="58" t="s">
        <v>4113</v>
      </c>
      <c r="W426" s="58" t="s">
        <v>4114</v>
      </c>
      <c r="X426" s="58" t="s">
        <v>4113</v>
      </c>
      <c r="Y426" s="58" t="s">
        <v>4114</v>
      </c>
      <c r="Z426" s="58" t="s">
        <v>4114</v>
      </c>
      <c r="AA426" s="58" t="s">
        <v>4113</v>
      </c>
      <c r="AB426" s="58" t="s">
        <v>4114</v>
      </c>
      <c r="AC426" s="58" t="s">
        <v>4114</v>
      </c>
      <c r="AD426" s="58" t="s">
        <v>4113</v>
      </c>
      <c r="AE426" s="58" t="s">
        <v>4114</v>
      </c>
      <c r="AF426" s="58" t="s">
        <v>4114</v>
      </c>
    </row>
    <row r="427" spans="1:32" x14ac:dyDescent="0.2">
      <c r="A427" s="64" t="s">
        <v>1032</v>
      </c>
      <c r="B427" s="65" t="s">
        <v>2046</v>
      </c>
      <c r="C427" s="58">
        <v>1</v>
      </c>
      <c r="D427" s="58" t="s">
        <v>4133</v>
      </c>
      <c r="E427" s="58" t="s">
        <v>4134</v>
      </c>
      <c r="F427" s="58" t="s">
        <v>4150</v>
      </c>
      <c r="G427" s="58" t="s">
        <v>4114</v>
      </c>
      <c r="H427" s="58" t="s">
        <v>4145</v>
      </c>
      <c r="I427" s="58" t="s">
        <v>4114</v>
      </c>
      <c r="J427" s="58" t="s">
        <v>4145</v>
      </c>
      <c r="K427" s="58" t="s">
        <v>4114</v>
      </c>
      <c r="L427" s="58" t="s">
        <v>4114</v>
      </c>
      <c r="M427" s="58" t="s">
        <v>4151</v>
      </c>
      <c r="N427" s="58" t="s">
        <v>2047</v>
      </c>
      <c r="O427" s="58" t="s">
        <v>4164</v>
      </c>
      <c r="P427" s="58" t="s">
        <v>4138</v>
      </c>
      <c r="Q427" s="58" t="s">
        <v>4165</v>
      </c>
      <c r="R427" s="58" t="s">
        <v>4113</v>
      </c>
      <c r="S427" s="58" t="s">
        <v>4113</v>
      </c>
      <c r="T427" s="58" t="s">
        <v>4114</v>
      </c>
      <c r="U427" s="58" t="s">
        <v>4113</v>
      </c>
      <c r="V427" s="58" t="s">
        <v>4113</v>
      </c>
      <c r="W427" s="58" t="s">
        <v>4114</v>
      </c>
      <c r="X427" s="58" t="s">
        <v>4113</v>
      </c>
      <c r="Y427" s="58" t="s">
        <v>4114</v>
      </c>
      <c r="Z427" s="58" t="s">
        <v>4114</v>
      </c>
      <c r="AA427" s="58" t="s">
        <v>4113</v>
      </c>
      <c r="AB427" s="58" t="s">
        <v>4114</v>
      </c>
      <c r="AC427" s="58" t="s">
        <v>4114</v>
      </c>
      <c r="AD427" s="58" t="s">
        <v>4113</v>
      </c>
      <c r="AE427" s="58" t="s">
        <v>4114</v>
      </c>
      <c r="AF427" s="58" t="s">
        <v>4114</v>
      </c>
    </row>
    <row r="428" spans="1:32" x14ac:dyDescent="0.2">
      <c r="A428" s="64" t="s">
        <v>1033</v>
      </c>
      <c r="B428" s="65" t="s">
        <v>2048</v>
      </c>
      <c r="C428" s="58">
        <v>1</v>
      </c>
      <c r="D428" s="58" t="s">
        <v>4133</v>
      </c>
      <c r="E428" s="58" t="s">
        <v>4134</v>
      </c>
      <c r="F428" s="58" t="s">
        <v>4152</v>
      </c>
      <c r="G428" s="58" t="s">
        <v>4114</v>
      </c>
      <c r="H428" s="58" t="s">
        <v>4166</v>
      </c>
      <c r="I428" s="58" t="s">
        <v>4114</v>
      </c>
      <c r="J428" s="58" t="s">
        <v>4145</v>
      </c>
      <c r="K428" s="58" t="s">
        <v>4114</v>
      </c>
      <c r="L428" s="58" t="s">
        <v>4114</v>
      </c>
      <c r="M428" s="58" t="s">
        <v>4154</v>
      </c>
      <c r="N428" s="58" t="s">
        <v>2047</v>
      </c>
      <c r="O428" s="58" t="s">
        <v>4164</v>
      </c>
      <c r="P428" s="58" t="s">
        <v>4138</v>
      </c>
      <c r="Q428" s="58" t="s">
        <v>4165</v>
      </c>
      <c r="R428" s="58" t="s">
        <v>4113</v>
      </c>
      <c r="S428" s="58" t="s">
        <v>4113</v>
      </c>
      <c r="T428" s="58" t="s">
        <v>4114</v>
      </c>
      <c r="U428" s="58" t="s">
        <v>4113</v>
      </c>
      <c r="V428" s="58" t="s">
        <v>4113</v>
      </c>
      <c r="W428" s="58" t="s">
        <v>4114</v>
      </c>
      <c r="X428" s="58" t="s">
        <v>4113</v>
      </c>
      <c r="Y428" s="58" t="s">
        <v>4114</v>
      </c>
      <c r="Z428" s="58" t="s">
        <v>4114</v>
      </c>
      <c r="AA428" s="58" t="s">
        <v>4113</v>
      </c>
      <c r="AB428" s="58" t="s">
        <v>4114</v>
      </c>
      <c r="AC428" s="58" t="s">
        <v>4114</v>
      </c>
      <c r="AD428" s="58" t="s">
        <v>4113</v>
      </c>
      <c r="AE428" s="58" t="s">
        <v>4114</v>
      </c>
      <c r="AF428" s="58" t="s">
        <v>4114</v>
      </c>
    </row>
    <row r="429" spans="1:32" x14ac:dyDescent="0.2">
      <c r="A429" s="64" t="s">
        <v>1034</v>
      </c>
      <c r="B429" s="65" t="s">
        <v>2049</v>
      </c>
      <c r="C429" s="58">
        <v>1</v>
      </c>
      <c r="D429" s="58" t="s">
        <v>4133</v>
      </c>
      <c r="E429" s="58" t="s">
        <v>4134</v>
      </c>
      <c r="F429" s="58" t="s">
        <v>4156</v>
      </c>
      <c r="G429" s="58" t="s">
        <v>4114</v>
      </c>
      <c r="H429" s="58" t="s">
        <v>4166</v>
      </c>
      <c r="I429" s="58" t="s">
        <v>4114</v>
      </c>
      <c r="J429" s="58" t="s">
        <v>4145</v>
      </c>
      <c r="K429" s="58" t="s">
        <v>4114</v>
      </c>
      <c r="L429" s="58" t="s">
        <v>4114</v>
      </c>
      <c r="M429" s="58" t="s">
        <v>4157</v>
      </c>
      <c r="N429" s="58" t="s">
        <v>2047</v>
      </c>
      <c r="O429" s="58" t="s">
        <v>4164</v>
      </c>
      <c r="P429" s="58" t="s">
        <v>4138</v>
      </c>
      <c r="Q429" s="58" t="s">
        <v>4165</v>
      </c>
      <c r="R429" s="58" t="s">
        <v>4113</v>
      </c>
      <c r="S429" s="58" t="s">
        <v>4113</v>
      </c>
      <c r="T429" s="58" t="s">
        <v>4114</v>
      </c>
      <c r="U429" s="58" t="s">
        <v>4113</v>
      </c>
      <c r="V429" s="58" t="s">
        <v>4113</v>
      </c>
      <c r="W429" s="58" t="s">
        <v>4114</v>
      </c>
      <c r="X429" s="58" t="s">
        <v>4113</v>
      </c>
      <c r="Y429" s="58" t="s">
        <v>4114</v>
      </c>
      <c r="Z429" s="58" t="s">
        <v>4114</v>
      </c>
      <c r="AA429" s="58" t="s">
        <v>4113</v>
      </c>
      <c r="AB429" s="58" t="s">
        <v>4114</v>
      </c>
      <c r="AC429" s="58" t="s">
        <v>4114</v>
      </c>
      <c r="AD429" s="58" t="s">
        <v>4113</v>
      </c>
      <c r="AE429" s="58" t="s">
        <v>4114</v>
      </c>
      <c r="AF429" s="58" t="s">
        <v>4114</v>
      </c>
    </row>
    <row r="430" spans="1:32" x14ac:dyDescent="0.2">
      <c r="A430" s="64" t="s">
        <v>982</v>
      </c>
      <c r="B430" s="65" t="s">
        <v>1876</v>
      </c>
      <c r="C430" s="58">
        <v>1</v>
      </c>
      <c r="D430" s="58" t="s">
        <v>4133</v>
      </c>
      <c r="E430" s="58" t="s">
        <v>4134</v>
      </c>
      <c r="F430" s="58" t="s">
        <v>4160</v>
      </c>
      <c r="G430" s="58" t="s">
        <v>4113</v>
      </c>
      <c r="H430" s="58" t="s">
        <v>4153</v>
      </c>
      <c r="I430" s="58" t="s">
        <v>4136</v>
      </c>
      <c r="J430" s="58" t="s">
        <v>4113</v>
      </c>
      <c r="K430" s="58" t="s">
        <v>4114</v>
      </c>
      <c r="L430" s="58" t="s">
        <v>4114</v>
      </c>
      <c r="M430" s="58" t="s">
        <v>4161</v>
      </c>
      <c r="N430" s="58" t="s">
        <v>1865</v>
      </c>
      <c r="O430" s="58" t="s">
        <v>4155</v>
      </c>
      <c r="P430" s="58" t="s">
        <v>4138</v>
      </c>
      <c r="Q430" s="58" t="s">
        <v>4002</v>
      </c>
      <c r="R430" s="58" t="s">
        <v>4113</v>
      </c>
      <c r="S430" s="58" t="s">
        <v>4113</v>
      </c>
      <c r="T430" s="58" t="s">
        <v>4114</v>
      </c>
      <c r="U430" s="58" t="s">
        <v>4113</v>
      </c>
      <c r="V430" s="58" t="s">
        <v>4113</v>
      </c>
      <c r="W430" s="58" t="s">
        <v>4114</v>
      </c>
      <c r="X430" s="58" t="s">
        <v>4113</v>
      </c>
      <c r="Y430" s="58" t="s">
        <v>4113</v>
      </c>
      <c r="Z430" s="58" t="s">
        <v>4114</v>
      </c>
      <c r="AA430" s="58" t="s">
        <v>4113</v>
      </c>
      <c r="AB430" s="58" t="s">
        <v>4113</v>
      </c>
      <c r="AC430" s="58" t="s">
        <v>4114</v>
      </c>
      <c r="AD430" s="58" t="s">
        <v>4113</v>
      </c>
      <c r="AE430" s="58" t="s">
        <v>4114</v>
      </c>
      <c r="AF430" s="58" t="s">
        <v>4114</v>
      </c>
    </row>
    <row r="431" spans="1:32" x14ac:dyDescent="0.2">
      <c r="A431" s="64" t="s">
        <v>1027</v>
      </c>
      <c r="B431" s="65" t="s">
        <v>2050</v>
      </c>
      <c r="C431" s="58">
        <v>1</v>
      </c>
      <c r="D431" s="58" t="s">
        <v>4133</v>
      </c>
      <c r="E431" s="58" t="s">
        <v>4134</v>
      </c>
      <c r="F431" s="58" t="s">
        <v>4135</v>
      </c>
      <c r="G431" s="58" t="s">
        <v>4114</v>
      </c>
      <c r="H431" s="58" t="s">
        <v>4153</v>
      </c>
      <c r="I431" s="58" t="s">
        <v>4114</v>
      </c>
      <c r="J431" s="58" t="s">
        <v>4153</v>
      </c>
      <c r="K431" s="58" t="s">
        <v>4114</v>
      </c>
      <c r="L431" s="58" t="s">
        <v>4114</v>
      </c>
      <c r="M431" s="58" t="s">
        <v>4137</v>
      </c>
      <c r="N431" s="58" t="s">
        <v>0</v>
      </c>
      <c r="O431" s="58" t="s">
        <v>4155</v>
      </c>
      <c r="P431" s="58" t="s">
        <v>4138</v>
      </c>
      <c r="Q431" s="58" t="s">
        <v>4002</v>
      </c>
      <c r="R431" s="58" t="s">
        <v>4113</v>
      </c>
      <c r="S431" s="58" t="s">
        <v>4113</v>
      </c>
      <c r="T431" s="58" t="s">
        <v>4114</v>
      </c>
      <c r="U431" s="58" t="s">
        <v>4113</v>
      </c>
      <c r="V431" s="58" t="s">
        <v>4113</v>
      </c>
      <c r="W431" s="58" t="s">
        <v>4114</v>
      </c>
      <c r="X431" s="58" t="s">
        <v>4113</v>
      </c>
      <c r="Y431" s="58" t="s">
        <v>4114</v>
      </c>
      <c r="Z431" s="58" t="s">
        <v>4114</v>
      </c>
      <c r="AA431" s="58" t="s">
        <v>4113</v>
      </c>
      <c r="AB431" s="58" t="s">
        <v>4114</v>
      </c>
      <c r="AC431" s="58" t="s">
        <v>4114</v>
      </c>
      <c r="AD431" s="58" t="s">
        <v>4113</v>
      </c>
      <c r="AE431" s="58" t="s">
        <v>4114</v>
      </c>
      <c r="AF431" s="58" t="s">
        <v>4114</v>
      </c>
    </row>
    <row r="432" spans="1:32" x14ac:dyDescent="0.2">
      <c r="A432" s="64" t="s">
        <v>1028</v>
      </c>
      <c r="B432" s="65" t="s">
        <v>2051</v>
      </c>
      <c r="C432" s="58">
        <v>1</v>
      </c>
      <c r="D432" s="58" t="s">
        <v>4133</v>
      </c>
      <c r="E432" s="58" t="s">
        <v>4134</v>
      </c>
      <c r="F432" s="58" t="s">
        <v>4139</v>
      </c>
      <c r="G432" s="58" t="s">
        <v>4114</v>
      </c>
      <c r="H432" s="58" t="s">
        <v>4153</v>
      </c>
      <c r="I432" s="58" t="s">
        <v>4114</v>
      </c>
      <c r="J432" s="58" t="s">
        <v>4153</v>
      </c>
      <c r="K432" s="58" t="s">
        <v>4114</v>
      </c>
      <c r="L432" s="58" t="s">
        <v>4114</v>
      </c>
      <c r="M432" s="58" t="s">
        <v>4140</v>
      </c>
      <c r="N432" s="58" t="s">
        <v>0</v>
      </c>
      <c r="O432" s="58" t="s">
        <v>4155</v>
      </c>
      <c r="P432" s="58" t="s">
        <v>4138</v>
      </c>
      <c r="Q432" s="58" t="s">
        <v>4002</v>
      </c>
      <c r="R432" s="58" t="s">
        <v>4113</v>
      </c>
      <c r="S432" s="58" t="s">
        <v>4113</v>
      </c>
      <c r="T432" s="58" t="s">
        <v>4114</v>
      </c>
      <c r="U432" s="58" t="s">
        <v>4113</v>
      </c>
      <c r="V432" s="58" t="s">
        <v>4113</v>
      </c>
      <c r="W432" s="58" t="s">
        <v>4114</v>
      </c>
      <c r="X432" s="58" t="s">
        <v>4113</v>
      </c>
      <c r="Y432" s="58" t="s">
        <v>4114</v>
      </c>
      <c r="Z432" s="58" t="s">
        <v>4114</v>
      </c>
      <c r="AA432" s="58" t="s">
        <v>4113</v>
      </c>
      <c r="AB432" s="58" t="s">
        <v>4114</v>
      </c>
      <c r="AC432" s="58" t="s">
        <v>4114</v>
      </c>
      <c r="AD432" s="58" t="s">
        <v>4113</v>
      </c>
      <c r="AE432" s="58" t="s">
        <v>4114</v>
      </c>
      <c r="AF432" s="58" t="s">
        <v>4114</v>
      </c>
    </row>
    <row r="433" spans="1:32" x14ac:dyDescent="0.2">
      <c r="A433" s="64" t="s">
        <v>3925</v>
      </c>
      <c r="B433" s="65" t="s">
        <v>3311</v>
      </c>
      <c r="C433" s="58">
        <v>1</v>
      </c>
      <c r="D433" s="58" t="s">
        <v>4167</v>
      </c>
      <c r="E433" s="58" t="s">
        <v>4111</v>
      </c>
      <c r="F433" s="58" t="s">
        <v>4168</v>
      </c>
      <c r="G433" s="58" t="s">
        <v>4114</v>
      </c>
      <c r="H433" s="58" t="s">
        <v>4153</v>
      </c>
      <c r="I433" s="58" t="s">
        <v>4114</v>
      </c>
      <c r="J433" s="58" t="s">
        <v>4153</v>
      </c>
      <c r="K433" s="58" t="s">
        <v>4114</v>
      </c>
      <c r="L433" s="58" t="s">
        <v>4114</v>
      </c>
      <c r="M433" s="58" t="s">
        <v>4140</v>
      </c>
      <c r="N433" s="58" t="s">
        <v>4131</v>
      </c>
      <c r="O433" s="58" t="s">
        <v>4155</v>
      </c>
      <c r="P433" s="58" t="s">
        <v>4132</v>
      </c>
      <c r="Q433" s="58" t="s">
        <v>4002</v>
      </c>
      <c r="R433" s="58" t="s">
        <v>4113</v>
      </c>
      <c r="S433" s="58" t="s">
        <v>4113</v>
      </c>
      <c r="T433" s="58" t="s">
        <v>4114</v>
      </c>
      <c r="U433" s="58" t="s">
        <v>4113</v>
      </c>
      <c r="V433" s="58" t="s">
        <v>4113</v>
      </c>
      <c r="W433" s="58" t="s">
        <v>4114</v>
      </c>
      <c r="X433" s="58" t="s">
        <v>4114</v>
      </c>
      <c r="Y433" s="58" t="s">
        <v>4114</v>
      </c>
      <c r="Z433" s="58" t="s">
        <v>4114</v>
      </c>
      <c r="AA433" s="58" t="s">
        <v>4114</v>
      </c>
      <c r="AB433" s="58" t="s">
        <v>4114</v>
      </c>
      <c r="AC433" s="58" t="s">
        <v>4114</v>
      </c>
      <c r="AD433" s="58" t="s">
        <v>4113</v>
      </c>
      <c r="AE433" s="58" t="s">
        <v>4114</v>
      </c>
      <c r="AF433" s="58" t="s">
        <v>4114</v>
      </c>
    </row>
    <row r="434" spans="1:32" x14ac:dyDescent="0.2">
      <c r="A434" s="64" t="s">
        <v>1029</v>
      </c>
      <c r="B434" s="65" t="s">
        <v>2052</v>
      </c>
      <c r="C434" s="58">
        <v>1</v>
      </c>
      <c r="D434" s="58" t="s">
        <v>4133</v>
      </c>
      <c r="E434" s="58" t="s">
        <v>4134</v>
      </c>
      <c r="F434" s="58" t="s">
        <v>4141</v>
      </c>
      <c r="G434" s="58" t="s">
        <v>4114</v>
      </c>
      <c r="H434" s="58" t="s">
        <v>4153</v>
      </c>
      <c r="I434" s="58" t="s">
        <v>4114</v>
      </c>
      <c r="J434" s="58" t="s">
        <v>4153</v>
      </c>
      <c r="K434" s="58" t="s">
        <v>4114</v>
      </c>
      <c r="L434" s="58" t="s">
        <v>4114</v>
      </c>
      <c r="M434" s="58" t="s">
        <v>4142</v>
      </c>
      <c r="N434" s="58" t="s">
        <v>0</v>
      </c>
      <c r="O434" s="58" t="s">
        <v>4155</v>
      </c>
      <c r="P434" s="58" t="s">
        <v>4138</v>
      </c>
      <c r="Q434" s="58" t="s">
        <v>4002</v>
      </c>
      <c r="R434" s="58" t="s">
        <v>4113</v>
      </c>
      <c r="S434" s="58" t="s">
        <v>4113</v>
      </c>
      <c r="T434" s="58" t="s">
        <v>4114</v>
      </c>
      <c r="U434" s="58" t="s">
        <v>4113</v>
      </c>
      <c r="V434" s="58" t="s">
        <v>4113</v>
      </c>
      <c r="W434" s="58" t="s">
        <v>4114</v>
      </c>
      <c r="X434" s="58" t="s">
        <v>4113</v>
      </c>
      <c r="Y434" s="58" t="s">
        <v>4114</v>
      </c>
      <c r="Z434" s="58" t="s">
        <v>4114</v>
      </c>
      <c r="AA434" s="58" t="s">
        <v>4113</v>
      </c>
      <c r="AB434" s="58" t="s">
        <v>4114</v>
      </c>
      <c r="AC434" s="58" t="s">
        <v>4114</v>
      </c>
      <c r="AD434" s="58" t="s">
        <v>4113</v>
      </c>
      <c r="AE434" s="58" t="s">
        <v>4114</v>
      </c>
      <c r="AF434" s="58" t="s">
        <v>4114</v>
      </c>
    </row>
    <row r="435" spans="1:32" x14ac:dyDescent="0.2">
      <c r="A435" s="64" t="s">
        <v>1030</v>
      </c>
      <c r="B435" s="65" t="s">
        <v>2053</v>
      </c>
      <c r="C435" s="58">
        <v>1</v>
      </c>
      <c r="D435" s="58" t="s">
        <v>4133</v>
      </c>
      <c r="E435" s="58" t="s">
        <v>4134</v>
      </c>
      <c r="F435" s="58" t="s">
        <v>4143</v>
      </c>
      <c r="G435" s="58" t="s">
        <v>4114</v>
      </c>
      <c r="H435" s="58" t="s">
        <v>4153</v>
      </c>
      <c r="I435" s="58" t="s">
        <v>4114</v>
      </c>
      <c r="J435" s="58" t="s">
        <v>4153</v>
      </c>
      <c r="K435" s="58" t="s">
        <v>4114</v>
      </c>
      <c r="L435" s="58" t="s">
        <v>4114</v>
      </c>
      <c r="M435" s="58" t="s">
        <v>4144</v>
      </c>
      <c r="N435" s="58" t="s">
        <v>0</v>
      </c>
      <c r="O435" s="58" t="s">
        <v>4155</v>
      </c>
      <c r="P435" s="58" t="s">
        <v>4138</v>
      </c>
      <c r="Q435" s="58" t="s">
        <v>4002</v>
      </c>
      <c r="R435" s="58" t="s">
        <v>4113</v>
      </c>
      <c r="S435" s="58" t="s">
        <v>4113</v>
      </c>
      <c r="T435" s="58" t="s">
        <v>4114</v>
      </c>
      <c r="U435" s="58" t="s">
        <v>4113</v>
      </c>
      <c r="V435" s="58" t="s">
        <v>4113</v>
      </c>
      <c r="W435" s="58" t="s">
        <v>4114</v>
      </c>
      <c r="X435" s="58" t="s">
        <v>4113</v>
      </c>
      <c r="Y435" s="58" t="s">
        <v>4114</v>
      </c>
      <c r="Z435" s="58" t="s">
        <v>4114</v>
      </c>
      <c r="AA435" s="58" t="s">
        <v>4113</v>
      </c>
      <c r="AB435" s="58" t="s">
        <v>4114</v>
      </c>
      <c r="AC435" s="58" t="s">
        <v>4114</v>
      </c>
      <c r="AD435" s="58" t="s">
        <v>4113</v>
      </c>
      <c r="AE435" s="58" t="s">
        <v>4114</v>
      </c>
      <c r="AF435" s="58" t="s">
        <v>4114</v>
      </c>
    </row>
    <row r="436" spans="1:32" x14ac:dyDescent="0.2">
      <c r="A436" s="64" t="s">
        <v>1031</v>
      </c>
      <c r="B436" s="65" t="s">
        <v>2054</v>
      </c>
      <c r="C436" s="58">
        <v>1</v>
      </c>
      <c r="D436" s="58" t="s">
        <v>4133</v>
      </c>
      <c r="E436" s="58" t="s">
        <v>4134</v>
      </c>
      <c r="F436" s="58" t="s">
        <v>4134</v>
      </c>
      <c r="G436" s="58" t="s">
        <v>4114</v>
      </c>
      <c r="H436" s="58" t="s">
        <v>4153</v>
      </c>
      <c r="I436" s="58" t="s">
        <v>4114</v>
      </c>
      <c r="J436" s="58" t="s">
        <v>4153</v>
      </c>
      <c r="K436" s="58" t="s">
        <v>4114</v>
      </c>
      <c r="L436" s="58" t="s">
        <v>4114</v>
      </c>
      <c r="M436" s="58" t="s">
        <v>4146</v>
      </c>
      <c r="N436" s="58" t="s">
        <v>0</v>
      </c>
      <c r="O436" s="58" t="s">
        <v>4155</v>
      </c>
      <c r="P436" s="58" t="s">
        <v>4138</v>
      </c>
      <c r="Q436" s="58" t="s">
        <v>4002</v>
      </c>
      <c r="R436" s="58" t="s">
        <v>4113</v>
      </c>
      <c r="S436" s="58" t="s">
        <v>4113</v>
      </c>
      <c r="T436" s="58" t="s">
        <v>4114</v>
      </c>
      <c r="U436" s="58" t="s">
        <v>4113</v>
      </c>
      <c r="V436" s="58" t="s">
        <v>4113</v>
      </c>
      <c r="W436" s="58" t="s">
        <v>4114</v>
      </c>
      <c r="X436" s="58" t="s">
        <v>4113</v>
      </c>
      <c r="Y436" s="58" t="s">
        <v>4114</v>
      </c>
      <c r="Z436" s="58" t="s">
        <v>4114</v>
      </c>
      <c r="AA436" s="58" t="s">
        <v>4113</v>
      </c>
      <c r="AB436" s="58" t="s">
        <v>4114</v>
      </c>
      <c r="AC436" s="58" t="s">
        <v>4114</v>
      </c>
      <c r="AD436" s="58" t="s">
        <v>4113</v>
      </c>
      <c r="AE436" s="58" t="s">
        <v>4114</v>
      </c>
      <c r="AF436" s="58" t="s">
        <v>4114</v>
      </c>
    </row>
    <row r="437" spans="1:32" x14ac:dyDescent="0.2">
      <c r="A437" s="64" t="s">
        <v>971</v>
      </c>
      <c r="B437" s="65" t="s">
        <v>1864</v>
      </c>
      <c r="C437" s="58">
        <v>1</v>
      </c>
      <c r="D437" s="58" t="s">
        <v>4133</v>
      </c>
      <c r="E437" s="58" t="s">
        <v>4134</v>
      </c>
      <c r="F437" s="58" t="s">
        <v>4169</v>
      </c>
      <c r="G437" s="58" t="s">
        <v>4113</v>
      </c>
      <c r="H437" s="58" t="s">
        <v>4136</v>
      </c>
      <c r="I437" s="58" t="s">
        <v>4113</v>
      </c>
      <c r="J437" s="58" t="s">
        <v>4113</v>
      </c>
      <c r="K437" s="58" t="s">
        <v>4114</v>
      </c>
      <c r="L437" s="58" t="s">
        <v>4114</v>
      </c>
      <c r="M437" s="58" t="s">
        <v>4170</v>
      </c>
      <c r="N437" s="58" t="s">
        <v>1865</v>
      </c>
      <c r="O437" s="58" t="s">
        <v>4129</v>
      </c>
      <c r="P437" s="58" t="s">
        <v>4138</v>
      </c>
      <c r="Q437" s="58" t="s">
        <v>4002</v>
      </c>
      <c r="R437" s="58" t="s">
        <v>4113</v>
      </c>
      <c r="S437" s="58" t="s">
        <v>4113</v>
      </c>
      <c r="T437" s="58" t="s">
        <v>4113</v>
      </c>
      <c r="U437" s="58" t="s">
        <v>4113</v>
      </c>
      <c r="V437" s="58" t="s">
        <v>4113</v>
      </c>
      <c r="W437" s="58" t="s">
        <v>4114</v>
      </c>
      <c r="X437" s="58" t="s">
        <v>4113</v>
      </c>
      <c r="Y437" s="58" t="s">
        <v>4113</v>
      </c>
      <c r="Z437" s="58" t="s">
        <v>4114</v>
      </c>
      <c r="AA437" s="58" t="s">
        <v>4113</v>
      </c>
      <c r="AB437" s="58" t="s">
        <v>4113</v>
      </c>
      <c r="AC437" s="58" t="s">
        <v>4114</v>
      </c>
      <c r="AD437" s="58" t="s">
        <v>4113</v>
      </c>
      <c r="AE437" s="58" t="s">
        <v>4114</v>
      </c>
      <c r="AF437" s="58" t="s">
        <v>4114</v>
      </c>
    </row>
    <row r="438" spans="1:32" x14ac:dyDescent="0.2">
      <c r="A438" s="64" t="s">
        <v>1040</v>
      </c>
      <c r="B438" s="65" t="s">
        <v>2012</v>
      </c>
      <c r="C438" s="58">
        <v>1</v>
      </c>
      <c r="D438" s="58" t="s">
        <v>4133</v>
      </c>
      <c r="E438" s="58" t="s">
        <v>4134</v>
      </c>
      <c r="F438" s="58" t="s">
        <v>4148</v>
      </c>
      <c r="G438" s="58" t="s">
        <v>4113</v>
      </c>
      <c r="H438" s="58" t="s">
        <v>4136</v>
      </c>
      <c r="I438" s="58" t="s">
        <v>4113</v>
      </c>
      <c r="J438" s="58" t="s">
        <v>4113</v>
      </c>
      <c r="K438" s="58" t="s">
        <v>4114</v>
      </c>
      <c r="L438" s="58" t="s">
        <v>4114</v>
      </c>
      <c r="M438" s="58" t="s">
        <v>4170</v>
      </c>
      <c r="N438" s="58" t="s">
        <v>2013</v>
      </c>
      <c r="O438" s="58" t="s">
        <v>4129</v>
      </c>
      <c r="P438" s="58" t="s">
        <v>4138</v>
      </c>
      <c r="Q438" s="58" t="s">
        <v>4002</v>
      </c>
      <c r="R438" s="58" t="s">
        <v>4113</v>
      </c>
      <c r="S438" s="58" t="s">
        <v>4113</v>
      </c>
      <c r="T438" s="58" t="s">
        <v>4113</v>
      </c>
      <c r="U438" s="58" t="s">
        <v>4113</v>
      </c>
      <c r="V438" s="58" t="s">
        <v>4113</v>
      </c>
      <c r="W438" s="58" t="s">
        <v>4114</v>
      </c>
      <c r="X438" s="58" t="s">
        <v>4113</v>
      </c>
      <c r="Y438" s="58" t="s">
        <v>4114</v>
      </c>
      <c r="Z438" s="58" t="s">
        <v>4114</v>
      </c>
      <c r="AA438" s="58" t="s">
        <v>4113</v>
      </c>
      <c r="AB438" s="58" t="s">
        <v>4114</v>
      </c>
      <c r="AC438" s="58" t="s">
        <v>4114</v>
      </c>
      <c r="AD438" s="58" t="s">
        <v>4113</v>
      </c>
      <c r="AE438" s="58" t="s">
        <v>4114</v>
      </c>
      <c r="AF438" s="58" t="s">
        <v>4114</v>
      </c>
    </row>
    <row r="439" spans="1:32" x14ac:dyDescent="0.2">
      <c r="A439" s="64" t="s">
        <v>1041</v>
      </c>
      <c r="B439" s="65" t="s">
        <v>2014</v>
      </c>
      <c r="C439" s="58">
        <v>1</v>
      </c>
      <c r="D439" s="58" t="s">
        <v>4133</v>
      </c>
      <c r="E439" s="58" t="s">
        <v>4134</v>
      </c>
      <c r="F439" s="58" t="s">
        <v>4150</v>
      </c>
      <c r="G439" s="58" t="s">
        <v>4113</v>
      </c>
      <c r="H439" s="58" t="s">
        <v>4136</v>
      </c>
      <c r="I439" s="58" t="s">
        <v>4113</v>
      </c>
      <c r="J439" s="58" t="s">
        <v>4113</v>
      </c>
      <c r="K439" s="58" t="s">
        <v>4114</v>
      </c>
      <c r="L439" s="58" t="s">
        <v>4114</v>
      </c>
      <c r="M439" s="58" t="s">
        <v>4137</v>
      </c>
      <c r="N439" s="58" t="s">
        <v>2013</v>
      </c>
      <c r="O439" s="58" t="s">
        <v>4129</v>
      </c>
      <c r="P439" s="58" t="s">
        <v>4138</v>
      </c>
      <c r="Q439" s="58" t="s">
        <v>4002</v>
      </c>
      <c r="R439" s="58" t="s">
        <v>4113</v>
      </c>
      <c r="S439" s="58" t="s">
        <v>4113</v>
      </c>
      <c r="T439" s="58" t="s">
        <v>4113</v>
      </c>
      <c r="U439" s="58" t="s">
        <v>4113</v>
      </c>
      <c r="V439" s="58" t="s">
        <v>4113</v>
      </c>
      <c r="W439" s="58" t="s">
        <v>4114</v>
      </c>
      <c r="X439" s="58" t="s">
        <v>4113</v>
      </c>
      <c r="Y439" s="58" t="s">
        <v>4114</v>
      </c>
      <c r="Z439" s="58" t="s">
        <v>4114</v>
      </c>
      <c r="AA439" s="58" t="s">
        <v>4113</v>
      </c>
      <c r="AB439" s="58" t="s">
        <v>4114</v>
      </c>
      <c r="AC439" s="58" t="s">
        <v>4114</v>
      </c>
      <c r="AD439" s="58" t="s">
        <v>4113</v>
      </c>
      <c r="AE439" s="58" t="s">
        <v>4114</v>
      </c>
      <c r="AF439" s="58" t="s">
        <v>4114</v>
      </c>
    </row>
    <row r="440" spans="1:32" x14ac:dyDescent="0.2">
      <c r="A440" s="64" t="s">
        <v>1042</v>
      </c>
      <c r="B440" s="65" t="s">
        <v>2015</v>
      </c>
      <c r="C440" s="58">
        <v>1</v>
      </c>
      <c r="D440" s="58" t="s">
        <v>4133</v>
      </c>
      <c r="E440" s="58" t="s">
        <v>4134</v>
      </c>
      <c r="F440" s="58" t="s">
        <v>4152</v>
      </c>
      <c r="G440" s="58" t="s">
        <v>4113</v>
      </c>
      <c r="H440" s="58" t="s">
        <v>4136</v>
      </c>
      <c r="I440" s="58" t="s">
        <v>4113</v>
      </c>
      <c r="J440" s="58" t="s">
        <v>4113</v>
      </c>
      <c r="K440" s="58" t="s">
        <v>4114</v>
      </c>
      <c r="L440" s="58" t="s">
        <v>4114</v>
      </c>
      <c r="M440" s="58" t="s">
        <v>4140</v>
      </c>
      <c r="N440" s="58" t="s">
        <v>2013</v>
      </c>
      <c r="O440" s="58" t="s">
        <v>4129</v>
      </c>
      <c r="P440" s="58" t="s">
        <v>4138</v>
      </c>
      <c r="Q440" s="58" t="s">
        <v>4002</v>
      </c>
      <c r="R440" s="58" t="s">
        <v>4113</v>
      </c>
      <c r="S440" s="58" t="s">
        <v>4113</v>
      </c>
      <c r="T440" s="58" t="s">
        <v>4113</v>
      </c>
      <c r="U440" s="58" t="s">
        <v>4113</v>
      </c>
      <c r="V440" s="58" t="s">
        <v>4113</v>
      </c>
      <c r="W440" s="58" t="s">
        <v>4114</v>
      </c>
      <c r="X440" s="58" t="s">
        <v>4113</v>
      </c>
      <c r="Y440" s="58" t="s">
        <v>4114</v>
      </c>
      <c r="Z440" s="58" t="s">
        <v>4114</v>
      </c>
      <c r="AA440" s="58" t="s">
        <v>4113</v>
      </c>
      <c r="AB440" s="58" t="s">
        <v>4114</v>
      </c>
      <c r="AC440" s="58" t="s">
        <v>4114</v>
      </c>
      <c r="AD440" s="58" t="s">
        <v>4113</v>
      </c>
      <c r="AE440" s="58" t="s">
        <v>4114</v>
      </c>
      <c r="AF440" s="58" t="s">
        <v>4114</v>
      </c>
    </row>
    <row r="441" spans="1:32" x14ac:dyDescent="0.2">
      <c r="A441" s="64" t="s">
        <v>1043</v>
      </c>
      <c r="B441" s="65" t="s">
        <v>2016</v>
      </c>
      <c r="C441" s="58">
        <v>1</v>
      </c>
      <c r="D441" s="58" t="s">
        <v>4133</v>
      </c>
      <c r="E441" s="58" t="s">
        <v>4134</v>
      </c>
      <c r="F441" s="58" t="s">
        <v>4156</v>
      </c>
      <c r="G441" s="58" t="s">
        <v>4113</v>
      </c>
      <c r="H441" s="58" t="s">
        <v>4136</v>
      </c>
      <c r="I441" s="58" t="s">
        <v>4113</v>
      </c>
      <c r="J441" s="58" t="s">
        <v>4113</v>
      </c>
      <c r="K441" s="58" t="s">
        <v>4114</v>
      </c>
      <c r="L441" s="58" t="s">
        <v>4114</v>
      </c>
      <c r="M441" s="58" t="s">
        <v>4142</v>
      </c>
      <c r="N441" s="58" t="s">
        <v>2013</v>
      </c>
      <c r="O441" s="58" t="s">
        <v>4129</v>
      </c>
      <c r="P441" s="58" t="s">
        <v>4138</v>
      </c>
      <c r="Q441" s="58" t="s">
        <v>4002</v>
      </c>
      <c r="R441" s="58" t="s">
        <v>4113</v>
      </c>
      <c r="S441" s="58" t="s">
        <v>4113</v>
      </c>
      <c r="T441" s="58" t="s">
        <v>4113</v>
      </c>
      <c r="U441" s="58" t="s">
        <v>4113</v>
      </c>
      <c r="V441" s="58" t="s">
        <v>4113</v>
      </c>
      <c r="W441" s="58" t="s">
        <v>4114</v>
      </c>
      <c r="X441" s="58" t="s">
        <v>4113</v>
      </c>
      <c r="Y441" s="58" t="s">
        <v>4114</v>
      </c>
      <c r="Z441" s="58" t="s">
        <v>4114</v>
      </c>
      <c r="AA441" s="58" t="s">
        <v>4113</v>
      </c>
      <c r="AB441" s="58" t="s">
        <v>4114</v>
      </c>
      <c r="AC441" s="58" t="s">
        <v>4114</v>
      </c>
      <c r="AD441" s="58" t="s">
        <v>4113</v>
      </c>
      <c r="AE441" s="58" t="s">
        <v>4114</v>
      </c>
      <c r="AF441" s="58" t="s">
        <v>4114</v>
      </c>
    </row>
    <row r="442" spans="1:32" x14ac:dyDescent="0.2">
      <c r="A442" s="64" t="s">
        <v>1044</v>
      </c>
      <c r="B442" s="65" t="s">
        <v>2017</v>
      </c>
      <c r="C442" s="58">
        <v>1</v>
      </c>
      <c r="D442" s="58" t="s">
        <v>4133</v>
      </c>
      <c r="E442" s="58" t="s">
        <v>4134</v>
      </c>
      <c r="F442" s="58" t="s">
        <v>4158</v>
      </c>
      <c r="G442" s="58" t="s">
        <v>4113</v>
      </c>
      <c r="H442" s="58" t="s">
        <v>4136</v>
      </c>
      <c r="I442" s="58" t="s">
        <v>4113</v>
      </c>
      <c r="J442" s="58" t="s">
        <v>4113</v>
      </c>
      <c r="K442" s="58" t="s">
        <v>4114</v>
      </c>
      <c r="L442" s="58" t="s">
        <v>4114</v>
      </c>
      <c r="M442" s="58" t="s">
        <v>4144</v>
      </c>
      <c r="N442" s="58" t="s">
        <v>2013</v>
      </c>
      <c r="O442" s="58" t="s">
        <v>4129</v>
      </c>
      <c r="P442" s="58" t="s">
        <v>4138</v>
      </c>
      <c r="Q442" s="58" t="s">
        <v>4002</v>
      </c>
      <c r="R442" s="58" t="s">
        <v>4113</v>
      </c>
      <c r="S442" s="58" t="s">
        <v>4113</v>
      </c>
      <c r="T442" s="58" t="s">
        <v>4113</v>
      </c>
      <c r="U442" s="58" t="s">
        <v>4113</v>
      </c>
      <c r="V442" s="58" t="s">
        <v>4113</v>
      </c>
      <c r="W442" s="58" t="s">
        <v>4114</v>
      </c>
      <c r="X442" s="58" t="s">
        <v>4113</v>
      </c>
      <c r="Y442" s="58" t="s">
        <v>4114</v>
      </c>
      <c r="Z442" s="58" t="s">
        <v>4114</v>
      </c>
      <c r="AA442" s="58" t="s">
        <v>4113</v>
      </c>
      <c r="AB442" s="58" t="s">
        <v>4114</v>
      </c>
      <c r="AC442" s="58" t="s">
        <v>4114</v>
      </c>
      <c r="AD442" s="58" t="s">
        <v>4113</v>
      </c>
      <c r="AE442" s="58" t="s">
        <v>4114</v>
      </c>
      <c r="AF442" s="58" t="s">
        <v>4114</v>
      </c>
    </row>
    <row r="443" spans="1:32" x14ac:dyDescent="0.2">
      <c r="A443" s="64" t="s">
        <v>1045</v>
      </c>
      <c r="B443" s="65" t="s">
        <v>2018</v>
      </c>
      <c r="C443" s="58">
        <v>1</v>
      </c>
      <c r="D443" s="58" t="s">
        <v>4133</v>
      </c>
      <c r="E443" s="58" t="s">
        <v>4134</v>
      </c>
      <c r="F443" s="58" t="s">
        <v>4160</v>
      </c>
      <c r="G443" s="58" t="s">
        <v>4113</v>
      </c>
      <c r="H443" s="58" t="s">
        <v>4145</v>
      </c>
      <c r="I443" s="58" t="s">
        <v>4136</v>
      </c>
      <c r="J443" s="58" t="s">
        <v>4113</v>
      </c>
      <c r="K443" s="58" t="s">
        <v>4114</v>
      </c>
      <c r="L443" s="58" t="s">
        <v>4114</v>
      </c>
      <c r="M443" s="58" t="s">
        <v>4146</v>
      </c>
      <c r="N443" s="58" t="s">
        <v>2013</v>
      </c>
      <c r="O443" s="58" t="s">
        <v>4147</v>
      </c>
      <c r="P443" s="58" t="s">
        <v>4138</v>
      </c>
      <c r="Q443" s="58" t="s">
        <v>4002</v>
      </c>
      <c r="R443" s="58" t="s">
        <v>4113</v>
      </c>
      <c r="S443" s="58" t="s">
        <v>4113</v>
      </c>
      <c r="T443" s="58" t="s">
        <v>4113</v>
      </c>
      <c r="U443" s="58" t="s">
        <v>4113</v>
      </c>
      <c r="V443" s="58" t="s">
        <v>4113</v>
      </c>
      <c r="W443" s="58" t="s">
        <v>4114</v>
      </c>
      <c r="X443" s="58" t="s">
        <v>4113</v>
      </c>
      <c r="Y443" s="58" t="s">
        <v>4114</v>
      </c>
      <c r="Z443" s="58" t="s">
        <v>4114</v>
      </c>
      <c r="AA443" s="58" t="s">
        <v>4113</v>
      </c>
      <c r="AB443" s="58" t="s">
        <v>4113</v>
      </c>
      <c r="AC443" s="58" t="s">
        <v>4114</v>
      </c>
      <c r="AD443" s="58" t="s">
        <v>4113</v>
      </c>
      <c r="AE443" s="58" t="s">
        <v>4114</v>
      </c>
      <c r="AF443" s="58" t="s">
        <v>4114</v>
      </c>
    </row>
    <row r="444" spans="1:32" x14ac:dyDescent="0.2">
      <c r="A444" s="64" t="s">
        <v>1046</v>
      </c>
      <c r="B444" s="65" t="s">
        <v>2019</v>
      </c>
      <c r="C444" s="58">
        <v>1</v>
      </c>
      <c r="D444" s="58" t="s">
        <v>4133</v>
      </c>
      <c r="E444" s="58" t="s">
        <v>4134</v>
      </c>
      <c r="F444" s="58" t="s">
        <v>4148</v>
      </c>
      <c r="G444" s="58" t="s">
        <v>4113</v>
      </c>
      <c r="H444" s="58" t="s">
        <v>4113</v>
      </c>
      <c r="I444" s="58" t="s">
        <v>4113</v>
      </c>
      <c r="J444" s="58" t="s">
        <v>4114</v>
      </c>
      <c r="K444" s="58" t="s">
        <v>4114</v>
      </c>
      <c r="L444" s="58" t="s">
        <v>4114</v>
      </c>
      <c r="M444" s="58" t="s">
        <v>4170</v>
      </c>
      <c r="N444" s="58" t="s">
        <v>2020</v>
      </c>
      <c r="O444" s="58" t="s">
        <v>4171</v>
      </c>
      <c r="P444" s="58" t="s">
        <v>4138</v>
      </c>
      <c r="Q444" s="58" t="s">
        <v>4002</v>
      </c>
      <c r="R444" s="58" t="s">
        <v>4113</v>
      </c>
      <c r="S444" s="58" t="s">
        <v>4113</v>
      </c>
      <c r="T444" s="58" t="s">
        <v>4113</v>
      </c>
      <c r="U444" s="58" t="s">
        <v>4113</v>
      </c>
      <c r="V444" s="58" t="s">
        <v>4113</v>
      </c>
      <c r="W444" s="58" t="s">
        <v>4114</v>
      </c>
      <c r="X444" s="58" t="s">
        <v>4114</v>
      </c>
      <c r="Y444" s="58" t="s">
        <v>4114</v>
      </c>
      <c r="Z444" s="58" t="s">
        <v>4114</v>
      </c>
      <c r="AA444" s="58" t="s">
        <v>4113</v>
      </c>
      <c r="AB444" s="58" t="s">
        <v>4114</v>
      </c>
      <c r="AC444" s="58" t="s">
        <v>4114</v>
      </c>
      <c r="AD444" s="58" t="s">
        <v>4113</v>
      </c>
      <c r="AE444" s="58" t="s">
        <v>4114</v>
      </c>
      <c r="AF444" s="58" t="s">
        <v>4114</v>
      </c>
    </row>
    <row r="445" spans="1:32" x14ac:dyDescent="0.2">
      <c r="A445" s="64" t="s">
        <v>1047</v>
      </c>
      <c r="B445" s="65" t="s">
        <v>2021</v>
      </c>
      <c r="C445" s="58">
        <v>1</v>
      </c>
      <c r="D445" s="58" t="s">
        <v>4133</v>
      </c>
      <c r="E445" s="58" t="s">
        <v>4134</v>
      </c>
      <c r="F445" s="58" t="s">
        <v>4150</v>
      </c>
      <c r="G445" s="58" t="s">
        <v>4113</v>
      </c>
      <c r="H445" s="58" t="s">
        <v>4113</v>
      </c>
      <c r="I445" s="58" t="s">
        <v>4113</v>
      </c>
      <c r="J445" s="58" t="s">
        <v>4114</v>
      </c>
      <c r="K445" s="58" t="s">
        <v>4114</v>
      </c>
      <c r="L445" s="58" t="s">
        <v>4114</v>
      </c>
      <c r="M445" s="58" t="s">
        <v>4137</v>
      </c>
      <c r="N445" s="58" t="s">
        <v>2020</v>
      </c>
      <c r="O445" s="58" t="s">
        <v>4171</v>
      </c>
      <c r="P445" s="58" t="s">
        <v>4138</v>
      </c>
      <c r="Q445" s="58" t="s">
        <v>4002</v>
      </c>
      <c r="R445" s="58" t="s">
        <v>4113</v>
      </c>
      <c r="S445" s="58" t="s">
        <v>4113</v>
      </c>
      <c r="T445" s="58" t="s">
        <v>4113</v>
      </c>
      <c r="U445" s="58" t="s">
        <v>4113</v>
      </c>
      <c r="V445" s="58" t="s">
        <v>4113</v>
      </c>
      <c r="W445" s="58" t="s">
        <v>4114</v>
      </c>
      <c r="X445" s="58" t="s">
        <v>4114</v>
      </c>
      <c r="Y445" s="58" t="s">
        <v>4114</v>
      </c>
      <c r="Z445" s="58" t="s">
        <v>4114</v>
      </c>
      <c r="AA445" s="58" t="s">
        <v>4113</v>
      </c>
      <c r="AB445" s="58" t="s">
        <v>4114</v>
      </c>
      <c r="AC445" s="58" t="s">
        <v>4114</v>
      </c>
      <c r="AD445" s="58" t="s">
        <v>4113</v>
      </c>
      <c r="AE445" s="58" t="s">
        <v>4114</v>
      </c>
      <c r="AF445" s="58" t="s">
        <v>4114</v>
      </c>
    </row>
    <row r="446" spans="1:32" x14ac:dyDescent="0.2">
      <c r="A446" s="64" t="s">
        <v>1048</v>
      </c>
      <c r="B446" s="65" t="s">
        <v>2022</v>
      </c>
      <c r="C446" s="58">
        <v>1</v>
      </c>
      <c r="D446" s="58" t="s">
        <v>4133</v>
      </c>
      <c r="E446" s="58" t="s">
        <v>4134</v>
      </c>
      <c r="F446" s="58" t="s">
        <v>4152</v>
      </c>
      <c r="G446" s="58" t="s">
        <v>4113</v>
      </c>
      <c r="H446" s="58" t="s">
        <v>4113</v>
      </c>
      <c r="I446" s="58" t="s">
        <v>4113</v>
      </c>
      <c r="J446" s="58" t="s">
        <v>4114</v>
      </c>
      <c r="K446" s="58" t="s">
        <v>4114</v>
      </c>
      <c r="L446" s="58" t="s">
        <v>4114</v>
      </c>
      <c r="M446" s="58" t="s">
        <v>4140</v>
      </c>
      <c r="N446" s="58" t="s">
        <v>2020</v>
      </c>
      <c r="O446" s="58" t="s">
        <v>4171</v>
      </c>
      <c r="P446" s="58" t="s">
        <v>4138</v>
      </c>
      <c r="Q446" s="58" t="s">
        <v>4002</v>
      </c>
      <c r="R446" s="58" t="s">
        <v>4113</v>
      </c>
      <c r="S446" s="58" t="s">
        <v>4113</v>
      </c>
      <c r="T446" s="58" t="s">
        <v>4113</v>
      </c>
      <c r="U446" s="58" t="s">
        <v>4113</v>
      </c>
      <c r="V446" s="58" t="s">
        <v>4113</v>
      </c>
      <c r="W446" s="58" t="s">
        <v>4114</v>
      </c>
      <c r="X446" s="58" t="s">
        <v>4114</v>
      </c>
      <c r="Y446" s="58" t="s">
        <v>4114</v>
      </c>
      <c r="Z446" s="58" t="s">
        <v>4114</v>
      </c>
      <c r="AA446" s="58" t="s">
        <v>4113</v>
      </c>
      <c r="AB446" s="58" t="s">
        <v>4114</v>
      </c>
      <c r="AC446" s="58" t="s">
        <v>4114</v>
      </c>
      <c r="AD446" s="58" t="s">
        <v>4113</v>
      </c>
      <c r="AE446" s="58" t="s">
        <v>4114</v>
      </c>
      <c r="AF446" s="58" t="s">
        <v>4114</v>
      </c>
    </row>
    <row r="447" spans="1:32" x14ac:dyDescent="0.2">
      <c r="A447" s="64" t="s">
        <v>1049</v>
      </c>
      <c r="B447" s="65" t="s">
        <v>2023</v>
      </c>
      <c r="C447" s="58">
        <v>1</v>
      </c>
      <c r="D447" s="58" t="s">
        <v>4133</v>
      </c>
      <c r="E447" s="58" t="s">
        <v>4134</v>
      </c>
      <c r="F447" s="58" t="s">
        <v>4156</v>
      </c>
      <c r="G447" s="58" t="s">
        <v>4113</v>
      </c>
      <c r="H447" s="58" t="s">
        <v>4113</v>
      </c>
      <c r="I447" s="58" t="s">
        <v>4113</v>
      </c>
      <c r="J447" s="58" t="s">
        <v>4114</v>
      </c>
      <c r="K447" s="58" t="s">
        <v>4114</v>
      </c>
      <c r="L447" s="58" t="s">
        <v>4114</v>
      </c>
      <c r="M447" s="58" t="s">
        <v>4142</v>
      </c>
      <c r="N447" s="58" t="s">
        <v>2020</v>
      </c>
      <c r="O447" s="58" t="s">
        <v>4171</v>
      </c>
      <c r="P447" s="58" t="s">
        <v>4138</v>
      </c>
      <c r="Q447" s="58" t="s">
        <v>4002</v>
      </c>
      <c r="R447" s="58" t="s">
        <v>4113</v>
      </c>
      <c r="S447" s="58" t="s">
        <v>4113</v>
      </c>
      <c r="T447" s="58" t="s">
        <v>4113</v>
      </c>
      <c r="U447" s="58" t="s">
        <v>4113</v>
      </c>
      <c r="V447" s="58" t="s">
        <v>4113</v>
      </c>
      <c r="W447" s="58" t="s">
        <v>4114</v>
      </c>
      <c r="X447" s="58" t="s">
        <v>4114</v>
      </c>
      <c r="Y447" s="58" t="s">
        <v>4114</v>
      </c>
      <c r="Z447" s="58" t="s">
        <v>4114</v>
      </c>
      <c r="AA447" s="58" t="s">
        <v>4113</v>
      </c>
      <c r="AB447" s="58" t="s">
        <v>4114</v>
      </c>
      <c r="AC447" s="58" t="s">
        <v>4114</v>
      </c>
      <c r="AD447" s="58" t="s">
        <v>4113</v>
      </c>
      <c r="AE447" s="58" t="s">
        <v>4114</v>
      </c>
      <c r="AF447" s="58" t="s">
        <v>4114</v>
      </c>
    </row>
    <row r="448" spans="1:32" x14ac:dyDescent="0.2">
      <c r="A448" s="64" t="s">
        <v>1050</v>
      </c>
      <c r="B448" s="65" t="s">
        <v>2024</v>
      </c>
      <c r="C448" s="58">
        <v>1</v>
      </c>
      <c r="D448" s="58" t="s">
        <v>4133</v>
      </c>
      <c r="E448" s="58" t="s">
        <v>4134</v>
      </c>
      <c r="F448" s="58" t="s">
        <v>4158</v>
      </c>
      <c r="G448" s="58" t="s">
        <v>4113</v>
      </c>
      <c r="H448" s="58" t="s">
        <v>4113</v>
      </c>
      <c r="I448" s="58" t="s">
        <v>4113</v>
      </c>
      <c r="J448" s="58" t="s">
        <v>4114</v>
      </c>
      <c r="K448" s="58" t="s">
        <v>4114</v>
      </c>
      <c r="L448" s="58" t="s">
        <v>4114</v>
      </c>
      <c r="M448" s="58" t="s">
        <v>4144</v>
      </c>
      <c r="N448" s="58" t="s">
        <v>2020</v>
      </c>
      <c r="O448" s="58" t="s">
        <v>4171</v>
      </c>
      <c r="P448" s="58" t="s">
        <v>4138</v>
      </c>
      <c r="Q448" s="58" t="s">
        <v>4002</v>
      </c>
      <c r="R448" s="58" t="s">
        <v>4113</v>
      </c>
      <c r="S448" s="58" t="s">
        <v>4113</v>
      </c>
      <c r="T448" s="58" t="s">
        <v>4113</v>
      </c>
      <c r="U448" s="58" t="s">
        <v>4113</v>
      </c>
      <c r="V448" s="58" t="s">
        <v>4113</v>
      </c>
      <c r="W448" s="58" t="s">
        <v>4114</v>
      </c>
      <c r="X448" s="58" t="s">
        <v>4114</v>
      </c>
      <c r="Y448" s="58" t="s">
        <v>4114</v>
      </c>
      <c r="Z448" s="58" t="s">
        <v>4114</v>
      </c>
      <c r="AA448" s="58" t="s">
        <v>4113</v>
      </c>
      <c r="AB448" s="58" t="s">
        <v>4113</v>
      </c>
      <c r="AC448" s="58" t="s">
        <v>4114</v>
      </c>
      <c r="AD448" s="58" t="s">
        <v>4113</v>
      </c>
      <c r="AE448" s="58" t="s">
        <v>4114</v>
      </c>
      <c r="AF448" s="58" t="s">
        <v>4114</v>
      </c>
    </row>
    <row r="449" spans="1:32" x14ac:dyDescent="0.2">
      <c r="A449" s="64" t="s">
        <v>1051</v>
      </c>
      <c r="B449" s="65" t="s">
        <v>2025</v>
      </c>
      <c r="C449" s="58">
        <v>1</v>
      </c>
      <c r="D449" s="58" t="s">
        <v>4133</v>
      </c>
      <c r="E449" s="58" t="s">
        <v>4134</v>
      </c>
      <c r="F449" s="58" t="s">
        <v>4160</v>
      </c>
      <c r="G449" s="58" t="s">
        <v>4113</v>
      </c>
      <c r="H449" s="58" t="s">
        <v>4136</v>
      </c>
      <c r="I449" s="58" t="s">
        <v>4136</v>
      </c>
      <c r="J449" s="58" t="s">
        <v>4114</v>
      </c>
      <c r="K449" s="58" t="s">
        <v>4114</v>
      </c>
      <c r="L449" s="58" t="s">
        <v>4114</v>
      </c>
      <c r="M449" s="58" t="s">
        <v>4146</v>
      </c>
      <c r="N449" s="58" t="s">
        <v>2020</v>
      </c>
      <c r="O449" s="58" t="s">
        <v>4129</v>
      </c>
      <c r="P449" s="58" t="s">
        <v>4138</v>
      </c>
      <c r="Q449" s="58" t="s">
        <v>4002</v>
      </c>
      <c r="R449" s="58" t="s">
        <v>4113</v>
      </c>
      <c r="S449" s="58" t="s">
        <v>4113</v>
      </c>
      <c r="T449" s="58" t="s">
        <v>4113</v>
      </c>
      <c r="U449" s="58" t="s">
        <v>4113</v>
      </c>
      <c r="V449" s="58" t="s">
        <v>4113</v>
      </c>
      <c r="W449" s="58" t="s">
        <v>4114</v>
      </c>
      <c r="X449" s="58" t="s">
        <v>4114</v>
      </c>
      <c r="Y449" s="58" t="s">
        <v>4114</v>
      </c>
      <c r="Z449" s="58" t="s">
        <v>4114</v>
      </c>
      <c r="AA449" s="58" t="s">
        <v>4113</v>
      </c>
      <c r="AB449" s="58" t="s">
        <v>4113</v>
      </c>
      <c r="AC449" s="58" t="s">
        <v>4114</v>
      </c>
      <c r="AD449" s="58" t="s">
        <v>4113</v>
      </c>
      <c r="AE449" s="58" t="s">
        <v>4114</v>
      </c>
      <c r="AF449" s="58" t="s">
        <v>4114</v>
      </c>
    </row>
    <row r="450" spans="1:32" x14ac:dyDescent="0.2">
      <c r="A450" s="64" t="s">
        <v>1058</v>
      </c>
      <c r="B450" s="65" t="s">
        <v>2066</v>
      </c>
      <c r="C450" s="58">
        <v>1</v>
      </c>
      <c r="D450" s="58" t="s">
        <v>4133</v>
      </c>
      <c r="E450" s="58" t="s">
        <v>4134</v>
      </c>
      <c r="F450" s="58" t="s">
        <v>4110</v>
      </c>
      <c r="G450" s="58" t="s">
        <v>4114</v>
      </c>
      <c r="H450" s="58" t="s">
        <v>4114</v>
      </c>
      <c r="I450" s="58" t="s">
        <v>4114</v>
      </c>
      <c r="J450" s="58" t="s">
        <v>4114</v>
      </c>
      <c r="K450" s="58" t="s">
        <v>4114</v>
      </c>
      <c r="L450" s="58" t="s">
        <v>4114</v>
      </c>
      <c r="M450" s="58" t="s">
        <v>4114</v>
      </c>
      <c r="N450" s="58" t="s">
        <v>2067</v>
      </c>
      <c r="O450" s="58" t="s">
        <v>4116</v>
      </c>
      <c r="P450" s="58" t="s">
        <v>4132</v>
      </c>
      <c r="Q450" s="58" t="s">
        <v>4002</v>
      </c>
      <c r="R450" s="58" t="s">
        <v>4114</v>
      </c>
      <c r="S450" s="58" t="s">
        <v>4113</v>
      </c>
      <c r="T450" s="58" t="s">
        <v>4114</v>
      </c>
      <c r="U450" s="58" t="s">
        <v>4113</v>
      </c>
      <c r="V450" s="58" t="s">
        <v>4113</v>
      </c>
      <c r="W450" s="58" t="s">
        <v>4114</v>
      </c>
      <c r="X450" s="58" t="s">
        <v>4114</v>
      </c>
      <c r="Y450" s="58" t="s">
        <v>4114</v>
      </c>
      <c r="Z450" s="58" t="s">
        <v>4114</v>
      </c>
      <c r="AA450" s="58" t="s">
        <v>4114</v>
      </c>
      <c r="AB450" s="58" t="s">
        <v>4114</v>
      </c>
      <c r="AC450" s="58" t="s">
        <v>4114</v>
      </c>
      <c r="AD450" s="58" t="s">
        <v>4113</v>
      </c>
      <c r="AE450" s="58" t="s">
        <v>4114</v>
      </c>
      <c r="AF450" s="58" t="s">
        <v>4114</v>
      </c>
    </row>
    <row r="451" spans="1:32" x14ac:dyDescent="0.2">
      <c r="A451" s="64" t="s">
        <v>999</v>
      </c>
      <c r="B451" s="65" t="s">
        <v>1908</v>
      </c>
      <c r="C451" s="58">
        <v>1</v>
      </c>
      <c r="D451" s="58" t="s">
        <v>4133</v>
      </c>
      <c r="E451" s="58" t="s">
        <v>4134</v>
      </c>
      <c r="F451" s="58" t="s">
        <v>4150</v>
      </c>
      <c r="G451" s="58" t="s">
        <v>4114</v>
      </c>
      <c r="H451" s="58" t="s">
        <v>4145</v>
      </c>
      <c r="I451" s="58" t="s">
        <v>4136</v>
      </c>
      <c r="J451" s="58" t="s">
        <v>4136</v>
      </c>
      <c r="K451" s="58" t="s">
        <v>4113</v>
      </c>
      <c r="L451" s="58" t="s">
        <v>4114</v>
      </c>
      <c r="M451" s="58" t="s">
        <v>4151</v>
      </c>
      <c r="N451" s="58" t="s">
        <v>1909</v>
      </c>
      <c r="O451" s="58" t="s">
        <v>4155</v>
      </c>
      <c r="P451" s="58" t="s">
        <v>4138</v>
      </c>
      <c r="Q451" s="58" t="s">
        <v>4002</v>
      </c>
      <c r="R451" s="58" t="s">
        <v>4113</v>
      </c>
      <c r="S451" s="58" t="s">
        <v>4113</v>
      </c>
      <c r="T451" s="58" t="s">
        <v>4114</v>
      </c>
      <c r="U451" s="58" t="s">
        <v>4113</v>
      </c>
      <c r="V451" s="58" t="s">
        <v>4113</v>
      </c>
      <c r="W451" s="58" t="s">
        <v>4114</v>
      </c>
      <c r="X451" s="58" t="s">
        <v>4113</v>
      </c>
      <c r="Y451" s="58" t="s">
        <v>4113</v>
      </c>
      <c r="Z451" s="58" t="s">
        <v>4114</v>
      </c>
      <c r="AA451" s="58" t="s">
        <v>4113</v>
      </c>
      <c r="AB451" s="58" t="s">
        <v>4113</v>
      </c>
      <c r="AC451" s="58" t="s">
        <v>4114</v>
      </c>
      <c r="AD451" s="58" t="s">
        <v>4113</v>
      </c>
      <c r="AE451" s="58" t="s">
        <v>4114</v>
      </c>
      <c r="AF451" s="58" t="s">
        <v>4114</v>
      </c>
    </row>
    <row r="452" spans="1:32" x14ac:dyDescent="0.2">
      <c r="A452" s="64" t="s">
        <v>1000</v>
      </c>
      <c r="B452" s="65" t="s">
        <v>1910</v>
      </c>
      <c r="C452" s="58">
        <v>1</v>
      </c>
      <c r="D452" s="58" t="s">
        <v>4133</v>
      </c>
      <c r="E452" s="58" t="s">
        <v>4134</v>
      </c>
      <c r="F452" s="58" t="s">
        <v>4152</v>
      </c>
      <c r="G452" s="58" t="s">
        <v>4114</v>
      </c>
      <c r="H452" s="58" t="s">
        <v>4153</v>
      </c>
      <c r="I452" s="58" t="s">
        <v>4136</v>
      </c>
      <c r="J452" s="58" t="s">
        <v>4136</v>
      </c>
      <c r="K452" s="58" t="s">
        <v>4113</v>
      </c>
      <c r="L452" s="58" t="s">
        <v>4114</v>
      </c>
      <c r="M452" s="58" t="s">
        <v>4154</v>
      </c>
      <c r="N452" s="58" t="s">
        <v>1909</v>
      </c>
      <c r="O452" s="58" t="s">
        <v>4155</v>
      </c>
      <c r="P452" s="58" t="s">
        <v>4138</v>
      </c>
      <c r="Q452" s="58" t="s">
        <v>4002</v>
      </c>
      <c r="R452" s="58" t="s">
        <v>4113</v>
      </c>
      <c r="S452" s="58" t="s">
        <v>4113</v>
      </c>
      <c r="T452" s="58" t="s">
        <v>4114</v>
      </c>
      <c r="U452" s="58" t="s">
        <v>4113</v>
      </c>
      <c r="V452" s="58" t="s">
        <v>4113</v>
      </c>
      <c r="W452" s="58" t="s">
        <v>4114</v>
      </c>
      <c r="X452" s="58" t="s">
        <v>4113</v>
      </c>
      <c r="Y452" s="58" t="s">
        <v>4113</v>
      </c>
      <c r="Z452" s="58" t="s">
        <v>4114</v>
      </c>
      <c r="AA452" s="58" t="s">
        <v>4113</v>
      </c>
      <c r="AB452" s="58" t="s">
        <v>4113</v>
      </c>
      <c r="AC452" s="58" t="s">
        <v>4114</v>
      </c>
      <c r="AD452" s="58" t="s">
        <v>4113</v>
      </c>
      <c r="AE452" s="58" t="s">
        <v>4114</v>
      </c>
      <c r="AF452" s="58" t="s">
        <v>4114</v>
      </c>
    </row>
    <row r="453" spans="1:32" x14ac:dyDescent="0.2">
      <c r="A453" s="64" t="s">
        <v>1001</v>
      </c>
      <c r="B453" s="65" t="s">
        <v>1911</v>
      </c>
      <c r="C453" s="58">
        <v>1</v>
      </c>
      <c r="D453" s="58" t="s">
        <v>4133</v>
      </c>
      <c r="E453" s="58" t="s">
        <v>4134</v>
      </c>
      <c r="F453" s="58" t="s">
        <v>4156</v>
      </c>
      <c r="G453" s="58" t="s">
        <v>4114</v>
      </c>
      <c r="H453" s="58" t="s">
        <v>4153</v>
      </c>
      <c r="I453" s="58" t="s">
        <v>4136</v>
      </c>
      <c r="J453" s="58" t="s">
        <v>4136</v>
      </c>
      <c r="K453" s="58" t="s">
        <v>4113</v>
      </c>
      <c r="L453" s="58" t="s">
        <v>4114</v>
      </c>
      <c r="M453" s="58" t="s">
        <v>4157</v>
      </c>
      <c r="N453" s="58" t="s">
        <v>1909</v>
      </c>
      <c r="O453" s="58" t="s">
        <v>4155</v>
      </c>
      <c r="P453" s="58" t="s">
        <v>4138</v>
      </c>
      <c r="Q453" s="58" t="s">
        <v>4002</v>
      </c>
      <c r="R453" s="58" t="s">
        <v>4113</v>
      </c>
      <c r="S453" s="58" t="s">
        <v>4113</v>
      </c>
      <c r="T453" s="58" t="s">
        <v>4114</v>
      </c>
      <c r="U453" s="58" t="s">
        <v>4113</v>
      </c>
      <c r="V453" s="58" t="s">
        <v>4113</v>
      </c>
      <c r="W453" s="58" t="s">
        <v>4114</v>
      </c>
      <c r="X453" s="58" t="s">
        <v>4113</v>
      </c>
      <c r="Y453" s="58" t="s">
        <v>4113</v>
      </c>
      <c r="Z453" s="58" t="s">
        <v>4114</v>
      </c>
      <c r="AA453" s="58" t="s">
        <v>4113</v>
      </c>
      <c r="AB453" s="58" t="s">
        <v>4113</v>
      </c>
      <c r="AC453" s="58" t="s">
        <v>4114</v>
      </c>
      <c r="AD453" s="58" t="s">
        <v>4113</v>
      </c>
      <c r="AE453" s="58" t="s">
        <v>4114</v>
      </c>
      <c r="AF453" s="58" t="s">
        <v>4114</v>
      </c>
    </row>
    <row r="454" spans="1:32" x14ac:dyDescent="0.2">
      <c r="A454" s="64" t="s">
        <v>1002</v>
      </c>
      <c r="B454" s="65" t="s">
        <v>1912</v>
      </c>
      <c r="C454" s="58">
        <v>1</v>
      </c>
      <c r="D454" s="58" t="s">
        <v>4133</v>
      </c>
      <c r="E454" s="58" t="s">
        <v>4134</v>
      </c>
      <c r="F454" s="58" t="s">
        <v>4158</v>
      </c>
      <c r="G454" s="58" t="s">
        <v>4114</v>
      </c>
      <c r="H454" s="58" t="s">
        <v>4153</v>
      </c>
      <c r="I454" s="58" t="s">
        <v>4136</v>
      </c>
      <c r="J454" s="58" t="s">
        <v>4136</v>
      </c>
      <c r="K454" s="58" t="s">
        <v>4113</v>
      </c>
      <c r="L454" s="58" t="s">
        <v>4114</v>
      </c>
      <c r="M454" s="58" t="s">
        <v>4159</v>
      </c>
      <c r="N454" s="58" t="s">
        <v>1909</v>
      </c>
      <c r="O454" s="58" t="s">
        <v>4155</v>
      </c>
      <c r="P454" s="58" t="s">
        <v>4138</v>
      </c>
      <c r="Q454" s="58" t="s">
        <v>4002</v>
      </c>
      <c r="R454" s="58" t="s">
        <v>4113</v>
      </c>
      <c r="S454" s="58" t="s">
        <v>4113</v>
      </c>
      <c r="T454" s="58" t="s">
        <v>4114</v>
      </c>
      <c r="U454" s="58" t="s">
        <v>4113</v>
      </c>
      <c r="V454" s="58" t="s">
        <v>4113</v>
      </c>
      <c r="W454" s="58" t="s">
        <v>4114</v>
      </c>
      <c r="X454" s="58" t="s">
        <v>4113</v>
      </c>
      <c r="Y454" s="58" t="s">
        <v>4113</v>
      </c>
      <c r="Z454" s="58" t="s">
        <v>4114</v>
      </c>
      <c r="AA454" s="58" t="s">
        <v>4113</v>
      </c>
      <c r="AB454" s="58" t="s">
        <v>4113</v>
      </c>
      <c r="AC454" s="58" t="s">
        <v>4114</v>
      </c>
      <c r="AD454" s="58" t="s">
        <v>4113</v>
      </c>
      <c r="AE454" s="58" t="s">
        <v>4114</v>
      </c>
      <c r="AF454" s="58" t="s">
        <v>4114</v>
      </c>
    </row>
    <row r="455" spans="1:32" x14ac:dyDescent="0.2">
      <c r="A455" s="64" t="s">
        <v>1003</v>
      </c>
      <c r="B455" s="65" t="s">
        <v>1913</v>
      </c>
      <c r="C455" s="58">
        <v>1</v>
      </c>
      <c r="D455" s="58" t="s">
        <v>4133</v>
      </c>
      <c r="E455" s="58" t="s">
        <v>4134</v>
      </c>
      <c r="F455" s="58" t="s">
        <v>4160</v>
      </c>
      <c r="G455" s="58" t="s">
        <v>4114</v>
      </c>
      <c r="H455" s="58" t="s">
        <v>4153</v>
      </c>
      <c r="I455" s="58" t="s">
        <v>4136</v>
      </c>
      <c r="J455" s="58" t="s">
        <v>4136</v>
      </c>
      <c r="K455" s="58" t="s">
        <v>4113</v>
      </c>
      <c r="L455" s="58" t="s">
        <v>4114</v>
      </c>
      <c r="M455" s="58" t="s">
        <v>4161</v>
      </c>
      <c r="N455" s="58" t="s">
        <v>1909</v>
      </c>
      <c r="O455" s="58" t="s">
        <v>4155</v>
      </c>
      <c r="P455" s="58" t="s">
        <v>4138</v>
      </c>
      <c r="Q455" s="58" t="s">
        <v>4002</v>
      </c>
      <c r="R455" s="58" t="s">
        <v>4113</v>
      </c>
      <c r="S455" s="58" t="s">
        <v>4113</v>
      </c>
      <c r="T455" s="58" t="s">
        <v>4114</v>
      </c>
      <c r="U455" s="58" t="s">
        <v>4113</v>
      </c>
      <c r="V455" s="58" t="s">
        <v>4113</v>
      </c>
      <c r="W455" s="58" t="s">
        <v>4114</v>
      </c>
      <c r="X455" s="58" t="s">
        <v>4113</v>
      </c>
      <c r="Y455" s="58" t="s">
        <v>4113</v>
      </c>
      <c r="Z455" s="58" t="s">
        <v>4114</v>
      </c>
      <c r="AA455" s="58" t="s">
        <v>4113</v>
      </c>
      <c r="AB455" s="58" t="s">
        <v>4113</v>
      </c>
      <c r="AC455" s="58" t="s">
        <v>4114</v>
      </c>
      <c r="AD455" s="58" t="s">
        <v>4113</v>
      </c>
      <c r="AE455" s="58" t="s">
        <v>4114</v>
      </c>
      <c r="AF455" s="58" t="s">
        <v>4114</v>
      </c>
    </row>
    <row r="456" spans="1:32" x14ac:dyDescent="0.2">
      <c r="A456" s="64" t="s">
        <v>1015</v>
      </c>
      <c r="B456" s="65" t="s">
        <v>1914</v>
      </c>
      <c r="C456" s="58">
        <v>1</v>
      </c>
      <c r="D456" s="58" t="s">
        <v>4133</v>
      </c>
      <c r="E456" s="58" t="s">
        <v>4134</v>
      </c>
      <c r="F456" s="58" t="s">
        <v>4150</v>
      </c>
      <c r="G456" s="58" t="s">
        <v>4114</v>
      </c>
      <c r="H456" s="58" t="s">
        <v>4145</v>
      </c>
      <c r="I456" s="58" t="s">
        <v>4136</v>
      </c>
      <c r="J456" s="58" t="s">
        <v>4136</v>
      </c>
      <c r="K456" s="58" t="s">
        <v>4136</v>
      </c>
      <c r="L456" s="58" t="s">
        <v>4114</v>
      </c>
      <c r="M456" s="58" t="s">
        <v>4151</v>
      </c>
      <c r="N456" s="58" t="s">
        <v>1915</v>
      </c>
      <c r="O456" s="58" t="s">
        <v>4155</v>
      </c>
      <c r="P456" s="58" t="s">
        <v>4138</v>
      </c>
      <c r="Q456" s="58" t="s">
        <v>4002</v>
      </c>
      <c r="R456" s="58" t="s">
        <v>4113</v>
      </c>
      <c r="S456" s="58" t="s">
        <v>4113</v>
      </c>
      <c r="T456" s="58" t="s">
        <v>4114</v>
      </c>
      <c r="U456" s="58" t="s">
        <v>4113</v>
      </c>
      <c r="V456" s="58" t="s">
        <v>4113</v>
      </c>
      <c r="W456" s="58" t="s">
        <v>4114</v>
      </c>
      <c r="X456" s="58" t="s">
        <v>4113</v>
      </c>
      <c r="Y456" s="58" t="s">
        <v>4113</v>
      </c>
      <c r="Z456" s="58" t="s">
        <v>4114</v>
      </c>
      <c r="AA456" s="58" t="s">
        <v>4113</v>
      </c>
      <c r="AB456" s="58" t="s">
        <v>4113</v>
      </c>
      <c r="AC456" s="58" t="s">
        <v>4114</v>
      </c>
      <c r="AD456" s="58" t="s">
        <v>4113</v>
      </c>
      <c r="AE456" s="58" t="s">
        <v>4114</v>
      </c>
      <c r="AF456" s="58" t="s">
        <v>4114</v>
      </c>
    </row>
    <row r="457" spans="1:32" x14ac:dyDescent="0.2">
      <c r="A457" s="64" t="s">
        <v>1016</v>
      </c>
      <c r="B457" s="65" t="s">
        <v>1916</v>
      </c>
      <c r="C457" s="58">
        <v>1</v>
      </c>
      <c r="D457" s="58" t="s">
        <v>4133</v>
      </c>
      <c r="E457" s="58" t="s">
        <v>4134</v>
      </c>
      <c r="F457" s="58" t="s">
        <v>4152</v>
      </c>
      <c r="G457" s="58" t="s">
        <v>4114</v>
      </c>
      <c r="H457" s="58" t="s">
        <v>4153</v>
      </c>
      <c r="I457" s="58" t="s">
        <v>4136</v>
      </c>
      <c r="J457" s="58" t="s">
        <v>4136</v>
      </c>
      <c r="K457" s="58" t="s">
        <v>4136</v>
      </c>
      <c r="L457" s="58" t="s">
        <v>4114</v>
      </c>
      <c r="M457" s="58" t="s">
        <v>4154</v>
      </c>
      <c r="N457" s="58" t="s">
        <v>1915</v>
      </c>
      <c r="O457" s="58" t="s">
        <v>4155</v>
      </c>
      <c r="P457" s="58" t="s">
        <v>4138</v>
      </c>
      <c r="Q457" s="58" t="s">
        <v>4002</v>
      </c>
      <c r="R457" s="58" t="s">
        <v>4113</v>
      </c>
      <c r="S457" s="58" t="s">
        <v>4113</v>
      </c>
      <c r="T457" s="58" t="s">
        <v>4114</v>
      </c>
      <c r="U457" s="58" t="s">
        <v>4113</v>
      </c>
      <c r="V457" s="58" t="s">
        <v>4113</v>
      </c>
      <c r="W457" s="58" t="s">
        <v>4114</v>
      </c>
      <c r="X457" s="58" t="s">
        <v>4113</v>
      </c>
      <c r="Y457" s="58" t="s">
        <v>4113</v>
      </c>
      <c r="Z457" s="58" t="s">
        <v>4114</v>
      </c>
      <c r="AA457" s="58" t="s">
        <v>4113</v>
      </c>
      <c r="AB457" s="58" t="s">
        <v>4113</v>
      </c>
      <c r="AC457" s="58" t="s">
        <v>4114</v>
      </c>
      <c r="AD457" s="58" t="s">
        <v>4113</v>
      </c>
      <c r="AE457" s="58" t="s">
        <v>4114</v>
      </c>
      <c r="AF457" s="58" t="s">
        <v>4114</v>
      </c>
    </row>
    <row r="458" spans="1:32" x14ac:dyDescent="0.2">
      <c r="A458" s="64" t="s">
        <v>1017</v>
      </c>
      <c r="B458" s="65" t="s">
        <v>1917</v>
      </c>
      <c r="C458" s="58">
        <v>1</v>
      </c>
      <c r="D458" s="58" t="s">
        <v>4133</v>
      </c>
      <c r="E458" s="58" t="s">
        <v>4134</v>
      </c>
      <c r="F458" s="58" t="s">
        <v>4156</v>
      </c>
      <c r="G458" s="58" t="s">
        <v>4114</v>
      </c>
      <c r="H458" s="58" t="s">
        <v>4153</v>
      </c>
      <c r="I458" s="58" t="s">
        <v>4136</v>
      </c>
      <c r="J458" s="58" t="s">
        <v>4136</v>
      </c>
      <c r="K458" s="58" t="s">
        <v>4136</v>
      </c>
      <c r="L458" s="58" t="s">
        <v>4114</v>
      </c>
      <c r="M458" s="58" t="s">
        <v>4157</v>
      </c>
      <c r="N458" s="58" t="s">
        <v>1915</v>
      </c>
      <c r="O458" s="58" t="s">
        <v>4155</v>
      </c>
      <c r="P458" s="58" t="s">
        <v>4138</v>
      </c>
      <c r="Q458" s="58" t="s">
        <v>4002</v>
      </c>
      <c r="R458" s="58" t="s">
        <v>4113</v>
      </c>
      <c r="S458" s="58" t="s">
        <v>4113</v>
      </c>
      <c r="T458" s="58" t="s">
        <v>4114</v>
      </c>
      <c r="U458" s="58" t="s">
        <v>4113</v>
      </c>
      <c r="V458" s="58" t="s">
        <v>4113</v>
      </c>
      <c r="W458" s="58" t="s">
        <v>4114</v>
      </c>
      <c r="X458" s="58" t="s">
        <v>4113</v>
      </c>
      <c r="Y458" s="58" t="s">
        <v>4113</v>
      </c>
      <c r="Z458" s="58" t="s">
        <v>4114</v>
      </c>
      <c r="AA458" s="58" t="s">
        <v>4113</v>
      </c>
      <c r="AB458" s="58" t="s">
        <v>4113</v>
      </c>
      <c r="AC458" s="58" t="s">
        <v>4114</v>
      </c>
      <c r="AD458" s="58" t="s">
        <v>4113</v>
      </c>
      <c r="AE458" s="58" t="s">
        <v>4114</v>
      </c>
      <c r="AF458" s="58" t="s">
        <v>4114</v>
      </c>
    </row>
    <row r="459" spans="1:32" x14ac:dyDescent="0.2">
      <c r="A459" s="64" t="s">
        <v>1018</v>
      </c>
      <c r="B459" s="65" t="s">
        <v>1918</v>
      </c>
      <c r="C459" s="58">
        <v>1</v>
      </c>
      <c r="D459" s="58" t="s">
        <v>4133</v>
      </c>
      <c r="E459" s="58" t="s">
        <v>4134</v>
      </c>
      <c r="F459" s="58" t="s">
        <v>4158</v>
      </c>
      <c r="G459" s="58" t="s">
        <v>4114</v>
      </c>
      <c r="H459" s="58" t="s">
        <v>4153</v>
      </c>
      <c r="I459" s="58" t="s">
        <v>4136</v>
      </c>
      <c r="J459" s="58" t="s">
        <v>4136</v>
      </c>
      <c r="K459" s="58" t="s">
        <v>4136</v>
      </c>
      <c r="L459" s="58" t="s">
        <v>4114</v>
      </c>
      <c r="M459" s="58" t="s">
        <v>4159</v>
      </c>
      <c r="N459" s="58" t="s">
        <v>1915</v>
      </c>
      <c r="O459" s="58" t="s">
        <v>4155</v>
      </c>
      <c r="P459" s="58" t="s">
        <v>4138</v>
      </c>
      <c r="Q459" s="58" t="s">
        <v>4002</v>
      </c>
      <c r="R459" s="58" t="s">
        <v>4113</v>
      </c>
      <c r="S459" s="58" t="s">
        <v>4113</v>
      </c>
      <c r="T459" s="58" t="s">
        <v>4114</v>
      </c>
      <c r="U459" s="58" t="s">
        <v>4113</v>
      </c>
      <c r="V459" s="58" t="s">
        <v>4113</v>
      </c>
      <c r="W459" s="58" t="s">
        <v>4114</v>
      </c>
      <c r="X459" s="58" t="s">
        <v>4113</v>
      </c>
      <c r="Y459" s="58" t="s">
        <v>4113</v>
      </c>
      <c r="Z459" s="58" t="s">
        <v>4114</v>
      </c>
      <c r="AA459" s="58" t="s">
        <v>4113</v>
      </c>
      <c r="AB459" s="58" t="s">
        <v>4113</v>
      </c>
      <c r="AC459" s="58" t="s">
        <v>4114</v>
      </c>
      <c r="AD459" s="58" t="s">
        <v>4113</v>
      </c>
      <c r="AE459" s="58" t="s">
        <v>4114</v>
      </c>
      <c r="AF459" s="58" t="s">
        <v>4114</v>
      </c>
    </row>
    <row r="460" spans="1:32" x14ac:dyDescent="0.2">
      <c r="A460" s="64" t="s">
        <v>1019</v>
      </c>
      <c r="B460" s="65" t="s">
        <v>1919</v>
      </c>
      <c r="C460" s="58">
        <v>1</v>
      </c>
      <c r="D460" s="58" t="s">
        <v>4133</v>
      </c>
      <c r="E460" s="58" t="s">
        <v>4134</v>
      </c>
      <c r="F460" s="58" t="s">
        <v>4160</v>
      </c>
      <c r="G460" s="58" t="s">
        <v>4114</v>
      </c>
      <c r="H460" s="58" t="s">
        <v>4153</v>
      </c>
      <c r="I460" s="58" t="s">
        <v>4136</v>
      </c>
      <c r="J460" s="58" t="s">
        <v>4136</v>
      </c>
      <c r="K460" s="58" t="s">
        <v>4136</v>
      </c>
      <c r="L460" s="58" t="s">
        <v>4114</v>
      </c>
      <c r="M460" s="58" t="s">
        <v>4161</v>
      </c>
      <c r="N460" s="58" t="s">
        <v>1915</v>
      </c>
      <c r="O460" s="58" t="s">
        <v>4155</v>
      </c>
      <c r="P460" s="58" t="s">
        <v>4138</v>
      </c>
      <c r="Q460" s="58" t="s">
        <v>4002</v>
      </c>
      <c r="R460" s="58" t="s">
        <v>4113</v>
      </c>
      <c r="S460" s="58" t="s">
        <v>4113</v>
      </c>
      <c r="T460" s="58" t="s">
        <v>4114</v>
      </c>
      <c r="U460" s="58" t="s">
        <v>4113</v>
      </c>
      <c r="V460" s="58" t="s">
        <v>4113</v>
      </c>
      <c r="W460" s="58" t="s">
        <v>4114</v>
      </c>
      <c r="X460" s="58" t="s">
        <v>4113</v>
      </c>
      <c r="Y460" s="58" t="s">
        <v>4113</v>
      </c>
      <c r="Z460" s="58" t="s">
        <v>4114</v>
      </c>
      <c r="AA460" s="58" t="s">
        <v>4113</v>
      </c>
      <c r="AB460" s="58" t="s">
        <v>4113</v>
      </c>
      <c r="AC460" s="58" t="s">
        <v>4114</v>
      </c>
      <c r="AD460" s="58" t="s">
        <v>4113</v>
      </c>
      <c r="AE460" s="58" t="s">
        <v>4114</v>
      </c>
      <c r="AF460" s="58" t="s">
        <v>4114</v>
      </c>
    </row>
    <row r="461" spans="1:32" x14ac:dyDescent="0.2">
      <c r="A461" s="64" t="s">
        <v>983</v>
      </c>
      <c r="B461" s="65" t="s">
        <v>1901</v>
      </c>
      <c r="C461" s="58">
        <v>1</v>
      </c>
      <c r="D461" s="58" t="s">
        <v>4133</v>
      </c>
      <c r="E461" s="58" t="s">
        <v>4134</v>
      </c>
      <c r="F461" s="58" t="s">
        <v>4150</v>
      </c>
      <c r="G461" s="58" t="s">
        <v>4113</v>
      </c>
      <c r="H461" s="58" t="s">
        <v>4153</v>
      </c>
      <c r="I461" s="58" t="s">
        <v>4136</v>
      </c>
      <c r="J461" s="58" t="s">
        <v>4136</v>
      </c>
      <c r="K461" s="58" t="s">
        <v>4114</v>
      </c>
      <c r="L461" s="58" t="s">
        <v>4114</v>
      </c>
      <c r="M461" s="58" t="s">
        <v>4151</v>
      </c>
      <c r="N461" s="58" t="s">
        <v>1902</v>
      </c>
      <c r="O461" s="58" t="s">
        <v>4155</v>
      </c>
      <c r="P461" s="58" t="s">
        <v>4138</v>
      </c>
      <c r="Q461" s="58" t="s">
        <v>4002</v>
      </c>
      <c r="R461" s="58" t="s">
        <v>4113</v>
      </c>
      <c r="S461" s="58" t="s">
        <v>4113</v>
      </c>
      <c r="T461" s="58" t="s">
        <v>4114</v>
      </c>
      <c r="U461" s="58" t="s">
        <v>4113</v>
      </c>
      <c r="V461" s="58" t="s">
        <v>4113</v>
      </c>
      <c r="W461" s="58" t="s">
        <v>4114</v>
      </c>
      <c r="X461" s="58" t="s">
        <v>4113</v>
      </c>
      <c r="Y461" s="58" t="s">
        <v>4113</v>
      </c>
      <c r="Z461" s="58" t="s">
        <v>4114</v>
      </c>
      <c r="AA461" s="58" t="s">
        <v>4113</v>
      </c>
      <c r="AB461" s="58" t="s">
        <v>4113</v>
      </c>
      <c r="AC461" s="58" t="s">
        <v>4114</v>
      </c>
      <c r="AD461" s="58" t="s">
        <v>4113</v>
      </c>
      <c r="AE461" s="58" t="s">
        <v>4114</v>
      </c>
      <c r="AF461" s="58" t="s">
        <v>4114</v>
      </c>
    </row>
    <row r="462" spans="1:32" x14ac:dyDescent="0.2">
      <c r="A462" s="64" t="s">
        <v>984</v>
      </c>
      <c r="B462" s="65" t="s">
        <v>1903</v>
      </c>
      <c r="C462" s="58">
        <v>1</v>
      </c>
      <c r="D462" s="58" t="s">
        <v>4133</v>
      </c>
      <c r="E462" s="58" t="s">
        <v>4134</v>
      </c>
      <c r="F462" s="58" t="s">
        <v>4152</v>
      </c>
      <c r="G462" s="58" t="s">
        <v>4113</v>
      </c>
      <c r="H462" s="58" t="s">
        <v>4153</v>
      </c>
      <c r="I462" s="58" t="s">
        <v>4136</v>
      </c>
      <c r="J462" s="58" t="s">
        <v>4136</v>
      </c>
      <c r="K462" s="58" t="s">
        <v>4114</v>
      </c>
      <c r="L462" s="58" t="s">
        <v>4114</v>
      </c>
      <c r="M462" s="58" t="s">
        <v>4154</v>
      </c>
      <c r="N462" s="58" t="s">
        <v>1902</v>
      </c>
      <c r="O462" s="58" t="s">
        <v>4155</v>
      </c>
      <c r="P462" s="58" t="s">
        <v>4138</v>
      </c>
      <c r="Q462" s="58" t="s">
        <v>4002</v>
      </c>
      <c r="R462" s="58" t="s">
        <v>4113</v>
      </c>
      <c r="S462" s="58" t="s">
        <v>4113</v>
      </c>
      <c r="T462" s="58" t="s">
        <v>4114</v>
      </c>
      <c r="U462" s="58" t="s">
        <v>4113</v>
      </c>
      <c r="V462" s="58" t="s">
        <v>4113</v>
      </c>
      <c r="W462" s="58" t="s">
        <v>4114</v>
      </c>
      <c r="X462" s="58" t="s">
        <v>4113</v>
      </c>
      <c r="Y462" s="58" t="s">
        <v>4113</v>
      </c>
      <c r="Z462" s="58" t="s">
        <v>4114</v>
      </c>
      <c r="AA462" s="58" t="s">
        <v>4113</v>
      </c>
      <c r="AB462" s="58" t="s">
        <v>4113</v>
      </c>
      <c r="AC462" s="58" t="s">
        <v>4114</v>
      </c>
      <c r="AD462" s="58" t="s">
        <v>4113</v>
      </c>
      <c r="AE462" s="58" t="s">
        <v>4114</v>
      </c>
      <c r="AF462" s="58" t="s">
        <v>4114</v>
      </c>
    </row>
    <row r="463" spans="1:32" x14ac:dyDescent="0.2">
      <c r="A463" s="64" t="s">
        <v>985</v>
      </c>
      <c r="B463" s="65" t="s">
        <v>1904</v>
      </c>
      <c r="C463" s="58">
        <v>1</v>
      </c>
      <c r="D463" s="58" t="s">
        <v>4133</v>
      </c>
      <c r="E463" s="58" t="s">
        <v>4134</v>
      </c>
      <c r="F463" s="58" t="s">
        <v>4156</v>
      </c>
      <c r="G463" s="58" t="s">
        <v>4113</v>
      </c>
      <c r="H463" s="58" t="s">
        <v>4153</v>
      </c>
      <c r="I463" s="58" t="s">
        <v>4136</v>
      </c>
      <c r="J463" s="58" t="s">
        <v>4136</v>
      </c>
      <c r="K463" s="58" t="s">
        <v>4114</v>
      </c>
      <c r="L463" s="58" t="s">
        <v>4114</v>
      </c>
      <c r="M463" s="58" t="s">
        <v>4157</v>
      </c>
      <c r="N463" s="58" t="s">
        <v>1902</v>
      </c>
      <c r="O463" s="58" t="s">
        <v>4155</v>
      </c>
      <c r="P463" s="58" t="s">
        <v>4138</v>
      </c>
      <c r="Q463" s="58" t="s">
        <v>4002</v>
      </c>
      <c r="R463" s="58" t="s">
        <v>4113</v>
      </c>
      <c r="S463" s="58" t="s">
        <v>4113</v>
      </c>
      <c r="T463" s="58" t="s">
        <v>4114</v>
      </c>
      <c r="U463" s="58" t="s">
        <v>4113</v>
      </c>
      <c r="V463" s="58" t="s">
        <v>4113</v>
      </c>
      <c r="W463" s="58" t="s">
        <v>4114</v>
      </c>
      <c r="X463" s="58" t="s">
        <v>4113</v>
      </c>
      <c r="Y463" s="58" t="s">
        <v>4113</v>
      </c>
      <c r="Z463" s="58" t="s">
        <v>4114</v>
      </c>
      <c r="AA463" s="58" t="s">
        <v>4113</v>
      </c>
      <c r="AB463" s="58" t="s">
        <v>4113</v>
      </c>
      <c r="AC463" s="58" t="s">
        <v>4114</v>
      </c>
      <c r="AD463" s="58" t="s">
        <v>4113</v>
      </c>
      <c r="AE463" s="58" t="s">
        <v>4114</v>
      </c>
      <c r="AF463" s="58" t="s">
        <v>4114</v>
      </c>
    </row>
    <row r="464" spans="1:32" x14ac:dyDescent="0.2">
      <c r="A464" s="64" t="s">
        <v>986</v>
      </c>
      <c r="B464" s="65" t="s">
        <v>1905</v>
      </c>
      <c r="C464" s="58">
        <v>1</v>
      </c>
      <c r="D464" s="58" t="s">
        <v>4133</v>
      </c>
      <c r="E464" s="58" t="s">
        <v>4134</v>
      </c>
      <c r="F464" s="58" t="s">
        <v>4158</v>
      </c>
      <c r="G464" s="58" t="s">
        <v>4113</v>
      </c>
      <c r="H464" s="58" t="s">
        <v>4153</v>
      </c>
      <c r="I464" s="58" t="s">
        <v>4136</v>
      </c>
      <c r="J464" s="58" t="s">
        <v>4136</v>
      </c>
      <c r="K464" s="58" t="s">
        <v>4114</v>
      </c>
      <c r="L464" s="58" t="s">
        <v>4114</v>
      </c>
      <c r="M464" s="58" t="s">
        <v>4159</v>
      </c>
      <c r="N464" s="58" t="s">
        <v>1902</v>
      </c>
      <c r="O464" s="58" t="s">
        <v>4155</v>
      </c>
      <c r="P464" s="58" t="s">
        <v>4138</v>
      </c>
      <c r="Q464" s="58" t="s">
        <v>4002</v>
      </c>
      <c r="R464" s="58" t="s">
        <v>4113</v>
      </c>
      <c r="S464" s="58" t="s">
        <v>4113</v>
      </c>
      <c r="T464" s="58" t="s">
        <v>4114</v>
      </c>
      <c r="U464" s="58" t="s">
        <v>4113</v>
      </c>
      <c r="V464" s="58" t="s">
        <v>4113</v>
      </c>
      <c r="W464" s="58" t="s">
        <v>4114</v>
      </c>
      <c r="X464" s="58" t="s">
        <v>4113</v>
      </c>
      <c r="Y464" s="58" t="s">
        <v>4113</v>
      </c>
      <c r="Z464" s="58" t="s">
        <v>4114</v>
      </c>
      <c r="AA464" s="58" t="s">
        <v>4113</v>
      </c>
      <c r="AB464" s="58" t="s">
        <v>4113</v>
      </c>
      <c r="AC464" s="58" t="s">
        <v>4114</v>
      </c>
      <c r="AD464" s="58" t="s">
        <v>4113</v>
      </c>
      <c r="AE464" s="58" t="s">
        <v>4114</v>
      </c>
      <c r="AF464" s="58" t="s">
        <v>4114</v>
      </c>
    </row>
    <row r="465" spans="1:32" x14ac:dyDescent="0.2">
      <c r="A465" s="64" t="s">
        <v>987</v>
      </c>
      <c r="B465" s="65" t="s">
        <v>1906</v>
      </c>
      <c r="C465" s="58">
        <v>1</v>
      </c>
      <c r="D465" s="58" t="s">
        <v>4133</v>
      </c>
      <c r="E465" s="58" t="s">
        <v>4134</v>
      </c>
      <c r="F465" s="58" t="s">
        <v>4160</v>
      </c>
      <c r="G465" s="58" t="s">
        <v>4113</v>
      </c>
      <c r="H465" s="58" t="s">
        <v>4153</v>
      </c>
      <c r="I465" s="58" t="s">
        <v>4136</v>
      </c>
      <c r="J465" s="58" t="s">
        <v>4136</v>
      </c>
      <c r="K465" s="58" t="s">
        <v>4114</v>
      </c>
      <c r="L465" s="58" t="s">
        <v>4114</v>
      </c>
      <c r="M465" s="58" t="s">
        <v>4161</v>
      </c>
      <c r="N465" s="58" t="s">
        <v>1902</v>
      </c>
      <c r="O465" s="58" t="s">
        <v>4155</v>
      </c>
      <c r="P465" s="58" t="s">
        <v>4138</v>
      </c>
      <c r="Q465" s="58" t="s">
        <v>4002</v>
      </c>
      <c r="R465" s="58" t="s">
        <v>4113</v>
      </c>
      <c r="S465" s="58" t="s">
        <v>4113</v>
      </c>
      <c r="T465" s="58" t="s">
        <v>4114</v>
      </c>
      <c r="U465" s="58" t="s">
        <v>4113</v>
      </c>
      <c r="V465" s="58" t="s">
        <v>4113</v>
      </c>
      <c r="W465" s="58" t="s">
        <v>4114</v>
      </c>
      <c r="X465" s="58" t="s">
        <v>4113</v>
      </c>
      <c r="Y465" s="58" t="s">
        <v>4113</v>
      </c>
      <c r="Z465" s="58" t="s">
        <v>4114</v>
      </c>
      <c r="AA465" s="58" t="s">
        <v>4113</v>
      </c>
      <c r="AB465" s="58" t="s">
        <v>4113</v>
      </c>
      <c r="AC465" s="58" t="s">
        <v>4114</v>
      </c>
      <c r="AD465" s="58" t="s">
        <v>4113</v>
      </c>
      <c r="AE465" s="58" t="s">
        <v>4114</v>
      </c>
      <c r="AF465" s="58" t="s">
        <v>4114</v>
      </c>
    </row>
    <row r="466" spans="1:32" x14ac:dyDescent="0.2">
      <c r="A466" s="64" t="s">
        <v>1216</v>
      </c>
      <c r="B466" s="65" t="s">
        <v>1907</v>
      </c>
      <c r="C466" s="58">
        <v>1</v>
      </c>
      <c r="D466" s="58" t="s">
        <v>4133</v>
      </c>
      <c r="E466" s="58" t="s">
        <v>4134</v>
      </c>
      <c r="F466" s="58" t="s">
        <v>4172</v>
      </c>
      <c r="G466" s="58" t="s">
        <v>4113</v>
      </c>
      <c r="H466" s="58" t="s">
        <v>4153</v>
      </c>
      <c r="I466" s="58" t="s">
        <v>4136</v>
      </c>
      <c r="J466" s="58" t="s">
        <v>4136</v>
      </c>
      <c r="K466" s="58" t="s">
        <v>4114</v>
      </c>
      <c r="L466" s="58" t="s">
        <v>4114</v>
      </c>
      <c r="M466" s="58" t="s">
        <v>4116</v>
      </c>
      <c r="N466" s="58" t="s">
        <v>1902</v>
      </c>
      <c r="O466" s="58" t="s">
        <v>4155</v>
      </c>
      <c r="P466" s="58" t="s">
        <v>4132</v>
      </c>
      <c r="Q466" s="58" t="s">
        <v>4002</v>
      </c>
      <c r="R466" s="58" t="s">
        <v>4113</v>
      </c>
      <c r="S466" s="58" t="s">
        <v>4113</v>
      </c>
      <c r="T466" s="58" t="s">
        <v>4114</v>
      </c>
      <c r="U466" s="58" t="s">
        <v>4113</v>
      </c>
      <c r="V466" s="58" t="s">
        <v>4113</v>
      </c>
      <c r="W466" s="58" t="s">
        <v>4114</v>
      </c>
      <c r="X466" s="58" t="s">
        <v>4113</v>
      </c>
      <c r="Y466" s="58" t="s">
        <v>4114</v>
      </c>
      <c r="Z466" s="58" t="s">
        <v>4114</v>
      </c>
      <c r="AA466" s="58" t="s">
        <v>4113</v>
      </c>
      <c r="AB466" s="58" t="s">
        <v>4113</v>
      </c>
      <c r="AC466" s="58" t="s">
        <v>4114</v>
      </c>
      <c r="AD466" s="58" t="s">
        <v>4113</v>
      </c>
      <c r="AE466" s="58" t="s">
        <v>4114</v>
      </c>
      <c r="AF466" s="58" t="s">
        <v>4114</v>
      </c>
    </row>
    <row r="467" spans="1:32" x14ac:dyDescent="0.2">
      <c r="A467" s="64" t="s">
        <v>1057</v>
      </c>
      <c r="B467" s="65" t="s">
        <v>2069</v>
      </c>
      <c r="C467" s="58">
        <v>1</v>
      </c>
      <c r="D467" s="58" t="s">
        <v>4133</v>
      </c>
      <c r="E467" s="58" t="s">
        <v>4134</v>
      </c>
      <c r="F467" s="58" t="s">
        <v>4110</v>
      </c>
      <c r="G467" s="58" t="s">
        <v>4114</v>
      </c>
      <c r="H467" s="58" t="s">
        <v>4114</v>
      </c>
      <c r="I467" s="58" t="s">
        <v>4114</v>
      </c>
      <c r="J467" s="58" t="s">
        <v>4114</v>
      </c>
      <c r="K467" s="58" t="s">
        <v>4114</v>
      </c>
      <c r="L467" s="58" t="s">
        <v>4114</v>
      </c>
      <c r="M467" s="58" t="s">
        <v>4175</v>
      </c>
      <c r="N467" s="58" t="s">
        <v>4131</v>
      </c>
      <c r="O467" s="58" t="s">
        <v>4116</v>
      </c>
      <c r="P467" s="58" t="s">
        <v>4132</v>
      </c>
      <c r="Q467" s="58" t="s">
        <v>4002</v>
      </c>
      <c r="R467" s="58" t="s">
        <v>4114</v>
      </c>
      <c r="S467" s="58" t="s">
        <v>4113</v>
      </c>
      <c r="T467" s="58" t="s">
        <v>4114</v>
      </c>
      <c r="U467" s="58" t="s">
        <v>4113</v>
      </c>
      <c r="V467" s="58" t="s">
        <v>4114</v>
      </c>
      <c r="W467" s="58" t="s">
        <v>4114</v>
      </c>
      <c r="X467" s="58" t="s">
        <v>4114</v>
      </c>
      <c r="Y467" s="58" t="s">
        <v>4114</v>
      </c>
      <c r="Z467" s="58" t="s">
        <v>4114</v>
      </c>
      <c r="AA467" s="58" t="s">
        <v>4114</v>
      </c>
      <c r="AB467" s="58" t="s">
        <v>4114</v>
      </c>
      <c r="AC467" s="58" t="s">
        <v>4114</v>
      </c>
      <c r="AD467" s="58" t="s">
        <v>4113</v>
      </c>
      <c r="AE467" s="58" t="s">
        <v>4114</v>
      </c>
      <c r="AF467" s="58" t="s">
        <v>4114</v>
      </c>
    </row>
    <row r="468" spans="1:32" x14ac:dyDescent="0.2">
      <c r="A468" s="64" t="s">
        <v>3928</v>
      </c>
      <c r="B468" s="65" t="s">
        <v>5078</v>
      </c>
      <c r="C468" s="58">
        <v>1</v>
      </c>
      <c r="D468" s="58" t="s">
        <v>4133</v>
      </c>
      <c r="E468" s="58" t="s">
        <v>4134</v>
      </c>
      <c r="F468" s="58">
        <v>1</v>
      </c>
      <c r="G468" s="58" t="s">
        <v>4114</v>
      </c>
      <c r="H468" s="58" t="s">
        <v>4114</v>
      </c>
      <c r="I468" s="58" t="s">
        <v>4114</v>
      </c>
      <c r="J468" s="58" t="s">
        <v>4114</v>
      </c>
      <c r="K468" s="58" t="s">
        <v>4114</v>
      </c>
      <c r="L468" s="58" t="s">
        <v>4114</v>
      </c>
      <c r="M468" s="58" t="s">
        <v>4175</v>
      </c>
      <c r="N468" s="58" t="s">
        <v>4131</v>
      </c>
      <c r="O468" s="58" t="s">
        <v>4116</v>
      </c>
      <c r="P468" s="58" t="s">
        <v>4132</v>
      </c>
      <c r="Q468" s="58" t="s">
        <v>4002</v>
      </c>
      <c r="R468" s="58" t="s">
        <v>4114</v>
      </c>
      <c r="S468" s="58" t="s">
        <v>4113</v>
      </c>
      <c r="T468" s="58" t="s">
        <v>4114</v>
      </c>
      <c r="U468" s="58" t="s">
        <v>4113</v>
      </c>
      <c r="V468" s="58" t="s">
        <v>4114</v>
      </c>
      <c r="W468" s="58" t="s">
        <v>4114</v>
      </c>
      <c r="X468" s="58" t="s">
        <v>4114</v>
      </c>
      <c r="Y468" s="58" t="s">
        <v>4114</v>
      </c>
      <c r="Z468" s="58" t="s">
        <v>4114</v>
      </c>
      <c r="AA468" s="58" t="s">
        <v>4114</v>
      </c>
      <c r="AB468" s="58" t="s">
        <v>4114</v>
      </c>
      <c r="AC468" s="58" t="s">
        <v>4114</v>
      </c>
      <c r="AD468" s="58" t="s">
        <v>4113</v>
      </c>
      <c r="AE468" s="58" t="s">
        <v>4114</v>
      </c>
      <c r="AF468" s="58" t="s">
        <v>4114</v>
      </c>
    </row>
    <row r="469" spans="1:32" x14ac:dyDescent="0.2">
      <c r="A469" s="64" t="s">
        <v>1756</v>
      </c>
      <c r="B469" s="65" t="s">
        <v>2026</v>
      </c>
      <c r="C469" s="58">
        <v>1</v>
      </c>
      <c r="D469" s="58" t="s">
        <v>4133</v>
      </c>
      <c r="E469" s="58" t="s">
        <v>4152</v>
      </c>
      <c r="F469" s="58" t="s">
        <v>4152</v>
      </c>
      <c r="G469" s="58" t="s">
        <v>4113</v>
      </c>
      <c r="H469" s="58" t="s">
        <v>4113</v>
      </c>
      <c r="I469" s="58" t="s">
        <v>4136</v>
      </c>
      <c r="J469" s="58" t="s">
        <v>4114</v>
      </c>
      <c r="K469" s="58" t="s">
        <v>4114</v>
      </c>
      <c r="L469" s="58" t="s">
        <v>4114</v>
      </c>
      <c r="M469" s="58" t="s">
        <v>4142</v>
      </c>
      <c r="N469" s="58" t="s">
        <v>2027</v>
      </c>
      <c r="O469" s="58" t="s">
        <v>4171</v>
      </c>
      <c r="P469" s="58" t="s">
        <v>4132</v>
      </c>
      <c r="Q469" s="58" t="s">
        <v>4176</v>
      </c>
      <c r="R469" s="58" t="s">
        <v>4113</v>
      </c>
      <c r="S469" s="58" t="s">
        <v>4113</v>
      </c>
      <c r="T469" s="58" t="s">
        <v>4113</v>
      </c>
      <c r="U469" s="58" t="s">
        <v>4113</v>
      </c>
      <c r="V469" s="58" t="s">
        <v>4113</v>
      </c>
      <c r="W469" s="58" t="s">
        <v>4114</v>
      </c>
      <c r="X469" s="58" t="s">
        <v>4114</v>
      </c>
      <c r="Y469" s="58" t="s">
        <v>4114</v>
      </c>
      <c r="Z469" s="58" t="s">
        <v>4114</v>
      </c>
      <c r="AA469" s="58" t="s">
        <v>4113</v>
      </c>
      <c r="AB469" s="58" t="s">
        <v>4114</v>
      </c>
      <c r="AC469" s="58" t="s">
        <v>4114</v>
      </c>
      <c r="AD469" s="58" t="s">
        <v>4113</v>
      </c>
      <c r="AE469" s="58" t="s">
        <v>4114</v>
      </c>
      <c r="AF469" s="58" t="s">
        <v>4114</v>
      </c>
    </row>
    <row r="470" spans="1:32" x14ac:dyDescent="0.2">
      <c r="A470" s="64" t="s">
        <v>1038</v>
      </c>
      <c r="B470" s="65" t="s">
        <v>2028</v>
      </c>
      <c r="C470" s="58">
        <v>1</v>
      </c>
      <c r="D470" s="58" t="s">
        <v>4133</v>
      </c>
      <c r="E470" s="58" t="s">
        <v>4156</v>
      </c>
      <c r="F470" s="58" t="s">
        <v>4156</v>
      </c>
      <c r="G470" s="58" t="s">
        <v>4113</v>
      </c>
      <c r="H470" s="58" t="s">
        <v>4113</v>
      </c>
      <c r="I470" s="58" t="s">
        <v>4136</v>
      </c>
      <c r="J470" s="58" t="s">
        <v>4114</v>
      </c>
      <c r="K470" s="58" t="s">
        <v>4114</v>
      </c>
      <c r="L470" s="58" t="s">
        <v>4114</v>
      </c>
      <c r="M470" s="58" t="s">
        <v>4146</v>
      </c>
      <c r="N470" s="58" t="s">
        <v>2027</v>
      </c>
      <c r="O470" s="58" t="s">
        <v>4171</v>
      </c>
      <c r="P470" s="58" t="s">
        <v>4132</v>
      </c>
      <c r="Q470" s="58" t="s">
        <v>4176</v>
      </c>
      <c r="R470" s="58" t="s">
        <v>4113</v>
      </c>
      <c r="S470" s="58" t="s">
        <v>4113</v>
      </c>
      <c r="T470" s="58" t="s">
        <v>4113</v>
      </c>
      <c r="U470" s="58" t="s">
        <v>4113</v>
      </c>
      <c r="V470" s="58" t="s">
        <v>4113</v>
      </c>
      <c r="W470" s="58" t="s">
        <v>4114</v>
      </c>
      <c r="X470" s="58" t="s">
        <v>4114</v>
      </c>
      <c r="Y470" s="58" t="s">
        <v>4114</v>
      </c>
      <c r="Z470" s="58" t="s">
        <v>4114</v>
      </c>
      <c r="AA470" s="58" t="s">
        <v>4113</v>
      </c>
      <c r="AB470" s="58" t="s">
        <v>4114</v>
      </c>
      <c r="AC470" s="58" t="s">
        <v>4114</v>
      </c>
      <c r="AD470" s="58" t="s">
        <v>4113</v>
      </c>
      <c r="AE470" s="58" t="s">
        <v>4114</v>
      </c>
      <c r="AF470" s="58" t="s">
        <v>4114</v>
      </c>
    </row>
    <row r="471" spans="1:32" x14ac:dyDescent="0.2">
      <c r="A471" s="64" t="s">
        <v>1060</v>
      </c>
      <c r="B471" s="65" t="s">
        <v>1946</v>
      </c>
      <c r="C471" s="58">
        <v>1</v>
      </c>
      <c r="D471" s="58" t="s">
        <v>4133</v>
      </c>
      <c r="E471" s="58" t="s">
        <v>4134</v>
      </c>
      <c r="F471" s="58" t="s">
        <v>4135</v>
      </c>
      <c r="G471" s="58" t="s">
        <v>4113</v>
      </c>
      <c r="H471" s="58" t="s">
        <v>4113</v>
      </c>
      <c r="I471" s="58" t="s">
        <v>4113</v>
      </c>
      <c r="J471" s="58" t="s">
        <v>4114</v>
      </c>
      <c r="K471" s="58" t="s">
        <v>4114</v>
      </c>
      <c r="L471" s="58" t="s">
        <v>4114</v>
      </c>
      <c r="M471" s="58" t="s">
        <v>4137</v>
      </c>
      <c r="N471" s="58" t="s">
        <v>1921</v>
      </c>
      <c r="O471" s="58" t="s">
        <v>4171</v>
      </c>
      <c r="P471" s="58" t="s">
        <v>4138</v>
      </c>
      <c r="Q471" s="58" t="s">
        <v>4002</v>
      </c>
      <c r="R471" s="58" t="s">
        <v>4113</v>
      </c>
      <c r="S471" s="58" t="s">
        <v>4113</v>
      </c>
      <c r="T471" s="58" t="s">
        <v>4113</v>
      </c>
      <c r="U471" s="58" t="s">
        <v>4113</v>
      </c>
      <c r="V471" s="58" t="s">
        <v>4113</v>
      </c>
      <c r="W471" s="58" t="s">
        <v>4114</v>
      </c>
      <c r="X471" s="58" t="s">
        <v>4114</v>
      </c>
      <c r="Y471" s="58" t="s">
        <v>4113</v>
      </c>
      <c r="Z471" s="58" t="s">
        <v>4114</v>
      </c>
      <c r="AA471" s="58" t="s">
        <v>4113</v>
      </c>
      <c r="AB471" s="58" t="s">
        <v>4113</v>
      </c>
      <c r="AC471" s="58" t="s">
        <v>4114</v>
      </c>
      <c r="AD471" s="58" t="s">
        <v>4113</v>
      </c>
      <c r="AE471" s="58" t="s">
        <v>4114</v>
      </c>
      <c r="AF471" s="58" t="s">
        <v>4114</v>
      </c>
    </row>
    <row r="472" spans="1:32" x14ac:dyDescent="0.2">
      <c r="A472" s="64" t="s">
        <v>1085</v>
      </c>
      <c r="B472" s="65" t="s">
        <v>1922</v>
      </c>
      <c r="C472" s="58">
        <v>1</v>
      </c>
      <c r="D472" s="58" t="s">
        <v>4133</v>
      </c>
      <c r="E472" s="58" t="s">
        <v>4135</v>
      </c>
      <c r="F472" s="58" t="s">
        <v>4135</v>
      </c>
      <c r="G472" s="58" t="s">
        <v>4113</v>
      </c>
      <c r="H472" s="58" t="s">
        <v>4113</v>
      </c>
      <c r="I472" s="58" t="s">
        <v>4113</v>
      </c>
      <c r="J472" s="58" t="s">
        <v>4114</v>
      </c>
      <c r="K472" s="58" t="s">
        <v>4114</v>
      </c>
      <c r="L472" s="58" t="s">
        <v>4114</v>
      </c>
      <c r="M472" s="58" t="s">
        <v>4137</v>
      </c>
      <c r="N472" s="58" t="s">
        <v>1921</v>
      </c>
      <c r="O472" s="58" t="s">
        <v>4171</v>
      </c>
      <c r="P472" s="58" t="s">
        <v>4138</v>
      </c>
      <c r="Q472" s="58" t="s">
        <v>4002</v>
      </c>
      <c r="R472" s="58" t="s">
        <v>4113</v>
      </c>
      <c r="S472" s="58" t="s">
        <v>4113</v>
      </c>
      <c r="T472" s="58" t="s">
        <v>4113</v>
      </c>
      <c r="U472" s="58" t="s">
        <v>4113</v>
      </c>
      <c r="V472" s="58" t="s">
        <v>4113</v>
      </c>
      <c r="W472" s="58" t="s">
        <v>4114</v>
      </c>
      <c r="X472" s="58" t="s">
        <v>4114</v>
      </c>
      <c r="Y472" s="58" t="s">
        <v>4113</v>
      </c>
      <c r="Z472" s="58" t="s">
        <v>4114</v>
      </c>
      <c r="AA472" s="58" t="s">
        <v>4113</v>
      </c>
      <c r="AB472" s="58" t="s">
        <v>4113</v>
      </c>
      <c r="AC472" s="58" t="s">
        <v>4114</v>
      </c>
      <c r="AD472" s="58" t="s">
        <v>4113</v>
      </c>
      <c r="AE472" s="58" t="s">
        <v>4114</v>
      </c>
      <c r="AF472" s="58" t="s">
        <v>4114</v>
      </c>
    </row>
    <row r="473" spans="1:32" x14ac:dyDescent="0.2">
      <c r="A473" s="64" t="s">
        <v>1072</v>
      </c>
      <c r="B473" s="65" t="s">
        <v>1934</v>
      </c>
      <c r="C473" s="58">
        <v>1</v>
      </c>
      <c r="D473" s="58" t="s">
        <v>4133</v>
      </c>
      <c r="E473" s="58" t="s">
        <v>4141</v>
      </c>
      <c r="F473" s="58" t="s">
        <v>4135</v>
      </c>
      <c r="G473" s="58" t="s">
        <v>4113</v>
      </c>
      <c r="H473" s="58" t="s">
        <v>4113</v>
      </c>
      <c r="I473" s="58" t="s">
        <v>4113</v>
      </c>
      <c r="J473" s="58" t="s">
        <v>4114</v>
      </c>
      <c r="K473" s="58" t="s">
        <v>4114</v>
      </c>
      <c r="L473" s="58" t="s">
        <v>4114</v>
      </c>
      <c r="M473" s="58" t="s">
        <v>4137</v>
      </c>
      <c r="N473" s="58" t="s">
        <v>1921</v>
      </c>
      <c r="O473" s="58" t="s">
        <v>4171</v>
      </c>
      <c r="P473" s="58" t="s">
        <v>4138</v>
      </c>
      <c r="Q473" s="58" t="s">
        <v>4002</v>
      </c>
      <c r="R473" s="58" t="s">
        <v>4113</v>
      </c>
      <c r="S473" s="58" t="s">
        <v>4113</v>
      </c>
      <c r="T473" s="58" t="s">
        <v>4113</v>
      </c>
      <c r="U473" s="58" t="s">
        <v>4113</v>
      </c>
      <c r="V473" s="58" t="s">
        <v>4113</v>
      </c>
      <c r="W473" s="58" t="s">
        <v>4114</v>
      </c>
      <c r="X473" s="58" t="s">
        <v>4114</v>
      </c>
      <c r="Y473" s="58" t="s">
        <v>4113</v>
      </c>
      <c r="Z473" s="58" t="s">
        <v>4114</v>
      </c>
      <c r="AA473" s="58" t="s">
        <v>4113</v>
      </c>
      <c r="AB473" s="58" t="s">
        <v>4113</v>
      </c>
      <c r="AC473" s="58" t="s">
        <v>4114</v>
      </c>
      <c r="AD473" s="58" t="s">
        <v>4113</v>
      </c>
      <c r="AE473" s="58" t="s">
        <v>4114</v>
      </c>
      <c r="AF473" s="58" t="s">
        <v>4114</v>
      </c>
    </row>
    <row r="474" spans="1:32" x14ac:dyDescent="0.2">
      <c r="A474" s="64" t="s">
        <v>1061</v>
      </c>
      <c r="B474" s="65" t="s">
        <v>1947</v>
      </c>
      <c r="C474" s="58">
        <v>1</v>
      </c>
      <c r="D474" s="58" t="s">
        <v>4133</v>
      </c>
      <c r="E474" s="58" t="s">
        <v>4134</v>
      </c>
      <c r="F474" s="58" t="s">
        <v>4139</v>
      </c>
      <c r="G474" s="58" t="s">
        <v>4113</v>
      </c>
      <c r="H474" s="58" t="s">
        <v>4113</v>
      </c>
      <c r="I474" s="58" t="s">
        <v>4113</v>
      </c>
      <c r="J474" s="58" t="s">
        <v>4114</v>
      </c>
      <c r="K474" s="58" t="s">
        <v>4114</v>
      </c>
      <c r="L474" s="58" t="s">
        <v>4114</v>
      </c>
      <c r="M474" s="58" t="s">
        <v>4140</v>
      </c>
      <c r="N474" s="58" t="s">
        <v>1921</v>
      </c>
      <c r="O474" s="58" t="s">
        <v>4171</v>
      </c>
      <c r="P474" s="58" t="s">
        <v>4138</v>
      </c>
      <c r="Q474" s="58" t="s">
        <v>4002</v>
      </c>
      <c r="R474" s="58" t="s">
        <v>4113</v>
      </c>
      <c r="S474" s="58" t="s">
        <v>4113</v>
      </c>
      <c r="T474" s="58" t="s">
        <v>4113</v>
      </c>
      <c r="U474" s="58" t="s">
        <v>4113</v>
      </c>
      <c r="V474" s="58" t="s">
        <v>4113</v>
      </c>
      <c r="W474" s="58" t="s">
        <v>4114</v>
      </c>
      <c r="X474" s="58" t="s">
        <v>4114</v>
      </c>
      <c r="Y474" s="58" t="s">
        <v>4113</v>
      </c>
      <c r="Z474" s="58" t="s">
        <v>4114</v>
      </c>
      <c r="AA474" s="58" t="s">
        <v>4113</v>
      </c>
      <c r="AB474" s="58" t="s">
        <v>4113</v>
      </c>
      <c r="AC474" s="58" t="s">
        <v>4114</v>
      </c>
      <c r="AD474" s="58" t="s">
        <v>4113</v>
      </c>
      <c r="AE474" s="58" t="s">
        <v>4114</v>
      </c>
      <c r="AF474" s="58" t="s">
        <v>4114</v>
      </c>
    </row>
    <row r="475" spans="1:32" x14ac:dyDescent="0.2">
      <c r="A475" s="64" t="s">
        <v>1086</v>
      </c>
      <c r="B475" s="65" t="s">
        <v>1923</v>
      </c>
      <c r="C475" s="58">
        <v>1</v>
      </c>
      <c r="D475" s="58" t="s">
        <v>4133</v>
      </c>
      <c r="E475" s="58" t="s">
        <v>4135</v>
      </c>
      <c r="F475" s="58" t="s">
        <v>4139</v>
      </c>
      <c r="G475" s="58" t="s">
        <v>4113</v>
      </c>
      <c r="H475" s="58" t="s">
        <v>4113</v>
      </c>
      <c r="I475" s="58" t="s">
        <v>4113</v>
      </c>
      <c r="J475" s="58" t="s">
        <v>4114</v>
      </c>
      <c r="K475" s="58" t="s">
        <v>4114</v>
      </c>
      <c r="L475" s="58" t="s">
        <v>4114</v>
      </c>
      <c r="M475" s="58" t="s">
        <v>4140</v>
      </c>
      <c r="N475" s="58" t="s">
        <v>1921</v>
      </c>
      <c r="O475" s="58" t="s">
        <v>4171</v>
      </c>
      <c r="P475" s="58" t="s">
        <v>4138</v>
      </c>
      <c r="Q475" s="58" t="s">
        <v>4002</v>
      </c>
      <c r="R475" s="58" t="s">
        <v>4113</v>
      </c>
      <c r="S475" s="58" t="s">
        <v>4113</v>
      </c>
      <c r="T475" s="58" t="s">
        <v>4113</v>
      </c>
      <c r="U475" s="58" t="s">
        <v>4113</v>
      </c>
      <c r="V475" s="58" t="s">
        <v>4113</v>
      </c>
      <c r="W475" s="58" t="s">
        <v>4114</v>
      </c>
      <c r="X475" s="58" t="s">
        <v>4114</v>
      </c>
      <c r="Y475" s="58" t="s">
        <v>4113</v>
      </c>
      <c r="Z475" s="58" t="s">
        <v>4114</v>
      </c>
      <c r="AA475" s="58" t="s">
        <v>4113</v>
      </c>
      <c r="AB475" s="58" t="s">
        <v>4113</v>
      </c>
      <c r="AC475" s="58" t="s">
        <v>4114</v>
      </c>
      <c r="AD475" s="58" t="s">
        <v>4113</v>
      </c>
      <c r="AE475" s="58" t="s">
        <v>4114</v>
      </c>
      <c r="AF475" s="58" t="s">
        <v>4114</v>
      </c>
    </row>
    <row r="476" spans="1:32" x14ac:dyDescent="0.2">
      <c r="A476" s="64" t="s">
        <v>1073</v>
      </c>
      <c r="B476" s="65" t="s">
        <v>1935</v>
      </c>
      <c r="C476" s="58">
        <v>1</v>
      </c>
      <c r="D476" s="58" t="s">
        <v>4133</v>
      </c>
      <c r="E476" s="58" t="s">
        <v>4141</v>
      </c>
      <c r="F476" s="58" t="s">
        <v>4139</v>
      </c>
      <c r="G476" s="58" t="s">
        <v>4113</v>
      </c>
      <c r="H476" s="58" t="s">
        <v>4113</v>
      </c>
      <c r="I476" s="58" t="s">
        <v>4113</v>
      </c>
      <c r="J476" s="58" t="s">
        <v>4114</v>
      </c>
      <c r="K476" s="58" t="s">
        <v>4114</v>
      </c>
      <c r="L476" s="58" t="s">
        <v>4114</v>
      </c>
      <c r="M476" s="58" t="s">
        <v>4140</v>
      </c>
      <c r="N476" s="58" t="s">
        <v>1921</v>
      </c>
      <c r="O476" s="58" t="s">
        <v>4171</v>
      </c>
      <c r="P476" s="58" t="s">
        <v>4138</v>
      </c>
      <c r="Q476" s="58" t="s">
        <v>4002</v>
      </c>
      <c r="R476" s="58" t="s">
        <v>4113</v>
      </c>
      <c r="S476" s="58" t="s">
        <v>4113</v>
      </c>
      <c r="T476" s="58" t="s">
        <v>4113</v>
      </c>
      <c r="U476" s="58" t="s">
        <v>4113</v>
      </c>
      <c r="V476" s="58" t="s">
        <v>4113</v>
      </c>
      <c r="W476" s="58" t="s">
        <v>4114</v>
      </c>
      <c r="X476" s="58" t="s">
        <v>4114</v>
      </c>
      <c r="Y476" s="58" t="s">
        <v>4113</v>
      </c>
      <c r="Z476" s="58" t="s">
        <v>4114</v>
      </c>
      <c r="AA476" s="58" t="s">
        <v>4113</v>
      </c>
      <c r="AB476" s="58" t="s">
        <v>4113</v>
      </c>
      <c r="AC476" s="58" t="s">
        <v>4114</v>
      </c>
      <c r="AD476" s="58" t="s">
        <v>4113</v>
      </c>
      <c r="AE476" s="58" t="s">
        <v>4114</v>
      </c>
      <c r="AF476" s="58" t="s">
        <v>4114</v>
      </c>
    </row>
    <row r="477" spans="1:32" x14ac:dyDescent="0.2">
      <c r="A477" s="64" t="s">
        <v>1062</v>
      </c>
      <c r="B477" s="65" t="s">
        <v>1948</v>
      </c>
      <c r="C477" s="58">
        <v>1</v>
      </c>
      <c r="D477" s="58" t="s">
        <v>4133</v>
      </c>
      <c r="E477" s="58" t="s">
        <v>4134</v>
      </c>
      <c r="F477" s="58" t="s">
        <v>4141</v>
      </c>
      <c r="G477" s="58" t="s">
        <v>4113</v>
      </c>
      <c r="H477" s="58" t="s">
        <v>4113</v>
      </c>
      <c r="I477" s="58" t="s">
        <v>4113</v>
      </c>
      <c r="J477" s="58" t="s">
        <v>4114</v>
      </c>
      <c r="K477" s="58" t="s">
        <v>4114</v>
      </c>
      <c r="L477" s="58" t="s">
        <v>4114</v>
      </c>
      <c r="M477" s="58" t="s">
        <v>4142</v>
      </c>
      <c r="N477" s="58" t="s">
        <v>1921</v>
      </c>
      <c r="O477" s="58" t="s">
        <v>4171</v>
      </c>
      <c r="P477" s="58" t="s">
        <v>4138</v>
      </c>
      <c r="Q477" s="58" t="s">
        <v>4002</v>
      </c>
      <c r="R477" s="58" t="s">
        <v>4113</v>
      </c>
      <c r="S477" s="58" t="s">
        <v>4113</v>
      </c>
      <c r="T477" s="58" t="s">
        <v>4113</v>
      </c>
      <c r="U477" s="58" t="s">
        <v>4113</v>
      </c>
      <c r="V477" s="58" t="s">
        <v>4113</v>
      </c>
      <c r="W477" s="58" t="s">
        <v>4114</v>
      </c>
      <c r="X477" s="58" t="s">
        <v>4114</v>
      </c>
      <c r="Y477" s="58" t="s">
        <v>4113</v>
      </c>
      <c r="Z477" s="58" t="s">
        <v>4114</v>
      </c>
      <c r="AA477" s="58" t="s">
        <v>4113</v>
      </c>
      <c r="AB477" s="58" t="s">
        <v>4113</v>
      </c>
      <c r="AC477" s="58" t="s">
        <v>4114</v>
      </c>
      <c r="AD477" s="58" t="s">
        <v>4113</v>
      </c>
      <c r="AE477" s="58" t="s">
        <v>4114</v>
      </c>
      <c r="AF477" s="58" t="s">
        <v>4114</v>
      </c>
    </row>
    <row r="478" spans="1:32" x14ac:dyDescent="0.2">
      <c r="A478" s="64" t="s">
        <v>1087</v>
      </c>
      <c r="B478" s="65" t="s">
        <v>1924</v>
      </c>
      <c r="C478" s="58">
        <v>1</v>
      </c>
      <c r="D478" s="58" t="s">
        <v>4133</v>
      </c>
      <c r="E478" s="58" t="s">
        <v>4135</v>
      </c>
      <c r="F478" s="58" t="s">
        <v>4141</v>
      </c>
      <c r="G478" s="58" t="s">
        <v>4113</v>
      </c>
      <c r="H478" s="58" t="s">
        <v>4113</v>
      </c>
      <c r="I478" s="58" t="s">
        <v>4113</v>
      </c>
      <c r="J478" s="58" t="s">
        <v>4114</v>
      </c>
      <c r="K478" s="58" t="s">
        <v>4114</v>
      </c>
      <c r="L478" s="58" t="s">
        <v>4114</v>
      </c>
      <c r="M478" s="58" t="s">
        <v>4142</v>
      </c>
      <c r="N478" s="58" t="s">
        <v>1921</v>
      </c>
      <c r="O478" s="58" t="s">
        <v>4171</v>
      </c>
      <c r="P478" s="58" t="s">
        <v>4138</v>
      </c>
      <c r="Q478" s="58" t="s">
        <v>4002</v>
      </c>
      <c r="R478" s="58" t="s">
        <v>4113</v>
      </c>
      <c r="S478" s="58" t="s">
        <v>4113</v>
      </c>
      <c r="T478" s="58" t="s">
        <v>4113</v>
      </c>
      <c r="U478" s="58" t="s">
        <v>4113</v>
      </c>
      <c r="V478" s="58" t="s">
        <v>4113</v>
      </c>
      <c r="W478" s="58" t="s">
        <v>4114</v>
      </c>
      <c r="X478" s="58" t="s">
        <v>4114</v>
      </c>
      <c r="Y478" s="58" t="s">
        <v>4113</v>
      </c>
      <c r="Z478" s="58" t="s">
        <v>4114</v>
      </c>
      <c r="AA478" s="58" t="s">
        <v>4113</v>
      </c>
      <c r="AB478" s="58" t="s">
        <v>4113</v>
      </c>
      <c r="AC478" s="58" t="s">
        <v>4114</v>
      </c>
      <c r="AD478" s="58" t="s">
        <v>4113</v>
      </c>
      <c r="AE478" s="58" t="s">
        <v>4114</v>
      </c>
      <c r="AF478" s="58" t="s">
        <v>4114</v>
      </c>
    </row>
    <row r="479" spans="1:32" x14ac:dyDescent="0.2">
      <c r="A479" s="64" t="s">
        <v>1074</v>
      </c>
      <c r="B479" s="65" t="s">
        <v>1936</v>
      </c>
      <c r="C479" s="58">
        <v>1</v>
      </c>
      <c r="D479" s="58" t="s">
        <v>4133</v>
      </c>
      <c r="E479" s="58" t="s">
        <v>4141</v>
      </c>
      <c r="F479" s="58" t="s">
        <v>4141</v>
      </c>
      <c r="G479" s="58" t="s">
        <v>4113</v>
      </c>
      <c r="H479" s="58" t="s">
        <v>4113</v>
      </c>
      <c r="I479" s="58" t="s">
        <v>4113</v>
      </c>
      <c r="J479" s="58" t="s">
        <v>4114</v>
      </c>
      <c r="K479" s="58" t="s">
        <v>4114</v>
      </c>
      <c r="L479" s="58" t="s">
        <v>4114</v>
      </c>
      <c r="M479" s="58" t="s">
        <v>4142</v>
      </c>
      <c r="N479" s="58" t="s">
        <v>1921</v>
      </c>
      <c r="O479" s="58" t="s">
        <v>4171</v>
      </c>
      <c r="P479" s="58" t="s">
        <v>4138</v>
      </c>
      <c r="Q479" s="58" t="s">
        <v>4002</v>
      </c>
      <c r="R479" s="58" t="s">
        <v>4113</v>
      </c>
      <c r="S479" s="58" t="s">
        <v>4113</v>
      </c>
      <c r="T479" s="58" t="s">
        <v>4113</v>
      </c>
      <c r="U479" s="58" t="s">
        <v>4113</v>
      </c>
      <c r="V479" s="58" t="s">
        <v>4113</v>
      </c>
      <c r="W479" s="58" t="s">
        <v>4114</v>
      </c>
      <c r="X479" s="58" t="s">
        <v>4114</v>
      </c>
      <c r="Y479" s="58" t="s">
        <v>4113</v>
      </c>
      <c r="Z479" s="58" t="s">
        <v>4114</v>
      </c>
      <c r="AA479" s="58" t="s">
        <v>4113</v>
      </c>
      <c r="AB479" s="58" t="s">
        <v>4113</v>
      </c>
      <c r="AC479" s="58" t="s">
        <v>4114</v>
      </c>
      <c r="AD479" s="58" t="s">
        <v>4113</v>
      </c>
      <c r="AE479" s="58" t="s">
        <v>4114</v>
      </c>
      <c r="AF479" s="58" t="s">
        <v>4114</v>
      </c>
    </row>
    <row r="480" spans="1:32" x14ac:dyDescent="0.2">
      <c r="A480" s="64" t="s">
        <v>1588</v>
      </c>
      <c r="B480" s="65" t="s">
        <v>1958</v>
      </c>
      <c r="C480" s="58">
        <v>1</v>
      </c>
      <c r="D480" s="58" t="s">
        <v>4133</v>
      </c>
      <c r="E480" s="58" t="s">
        <v>4134</v>
      </c>
      <c r="F480" s="58" t="s">
        <v>4135</v>
      </c>
      <c r="G480" s="58" t="s">
        <v>4114</v>
      </c>
      <c r="H480" s="58" t="s">
        <v>4113</v>
      </c>
      <c r="I480" s="58" t="s">
        <v>4113</v>
      </c>
      <c r="J480" s="58" t="s">
        <v>4114</v>
      </c>
      <c r="K480" s="58" t="s">
        <v>4113</v>
      </c>
      <c r="L480" s="58" t="s">
        <v>4114</v>
      </c>
      <c r="M480" s="58" t="s">
        <v>4137</v>
      </c>
      <c r="N480" s="58" t="s">
        <v>4177</v>
      </c>
      <c r="O480" s="58" t="s">
        <v>4171</v>
      </c>
      <c r="P480" s="58" t="s">
        <v>4138</v>
      </c>
      <c r="Q480" s="58" t="s">
        <v>4002</v>
      </c>
      <c r="R480" s="58" t="s">
        <v>4113</v>
      </c>
      <c r="S480" s="58" t="s">
        <v>4113</v>
      </c>
      <c r="T480" s="58" t="s">
        <v>4113</v>
      </c>
      <c r="U480" s="58" t="s">
        <v>4113</v>
      </c>
      <c r="V480" s="58" t="s">
        <v>4113</v>
      </c>
      <c r="W480" s="58" t="s">
        <v>4114</v>
      </c>
      <c r="X480" s="58" t="s">
        <v>4113</v>
      </c>
      <c r="Y480" s="58" t="s">
        <v>4113</v>
      </c>
      <c r="Z480" s="58" t="s">
        <v>4114</v>
      </c>
      <c r="AA480" s="58" t="s">
        <v>4114</v>
      </c>
      <c r="AB480" s="58" t="s">
        <v>4113</v>
      </c>
      <c r="AC480" s="58" t="s">
        <v>4114</v>
      </c>
      <c r="AD480" s="58" t="s">
        <v>4113</v>
      </c>
      <c r="AE480" s="58" t="s">
        <v>4114</v>
      </c>
      <c r="AF480" s="58" t="s">
        <v>4114</v>
      </c>
    </row>
    <row r="481" spans="1:32" x14ac:dyDescent="0.2">
      <c r="A481" s="64" t="s">
        <v>1589</v>
      </c>
      <c r="B481" s="65" t="s">
        <v>1959</v>
      </c>
      <c r="C481" s="58">
        <v>1</v>
      </c>
      <c r="D481" s="58" t="s">
        <v>4133</v>
      </c>
      <c r="E481" s="58" t="s">
        <v>4134</v>
      </c>
      <c r="F481" s="58" t="s">
        <v>4139</v>
      </c>
      <c r="G481" s="58" t="s">
        <v>4114</v>
      </c>
      <c r="H481" s="58" t="s">
        <v>4113</v>
      </c>
      <c r="I481" s="58" t="s">
        <v>4113</v>
      </c>
      <c r="J481" s="58" t="s">
        <v>4114</v>
      </c>
      <c r="K481" s="58" t="s">
        <v>4113</v>
      </c>
      <c r="L481" s="58" t="s">
        <v>4114</v>
      </c>
      <c r="M481" s="58" t="s">
        <v>4140</v>
      </c>
      <c r="N481" s="58" t="s">
        <v>4177</v>
      </c>
      <c r="O481" s="58" t="s">
        <v>4171</v>
      </c>
      <c r="P481" s="58" t="s">
        <v>4138</v>
      </c>
      <c r="Q481" s="58" t="s">
        <v>4002</v>
      </c>
      <c r="R481" s="58" t="s">
        <v>4113</v>
      </c>
      <c r="S481" s="58" t="s">
        <v>4113</v>
      </c>
      <c r="T481" s="58" t="s">
        <v>4113</v>
      </c>
      <c r="U481" s="58" t="s">
        <v>4113</v>
      </c>
      <c r="V481" s="58" t="s">
        <v>4113</v>
      </c>
      <c r="W481" s="58" t="s">
        <v>4114</v>
      </c>
      <c r="X481" s="58" t="s">
        <v>4113</v>
      </c>
      <c r="Y481" s="58" t="s">
        <v>4113</v>
      </c>
      <c r="Z481" s="58" t="s">
        <v>4114</v>
      </c>
      <c r="AA481" s="58" t="s">
        <v>4114</v>
      </c>
      <c r="AB481" s="58" t="s">
        <v>4113</v>
      </c>
      <c r="AC481" s="58" t="s">
        <v>4114</v>
      </c>
      <c r="AD481" s="58" t="s">
        <v>4113</v>
      </c>
      <c r="AE481" s="58" t="s">
        <v>4114</v>
      </c>
      <c r="AF481" s="58" t="s">
        <v>4114</v>
      </c>
    </row>
    <row r="482" spans="1:32" x14ac:dyDescent="0.2">
      <c r="A482" s="64" t="s">
        <v>1590</v>
      </c>
      <c r="B482" s="65" t="s">
        <v>1960</v>
      </c>
      <c r="C482" s="58">
        <v>1</v>
      </c>
      <c r="D482" s="58" t="s">
        <v>4133</v>
      </c>
      <c r="E482" s="58" t="s">
        <v>4134</v>
      </c>
      <c r="F482" s="58" t="s">
        <v>4141</v>
      </c>
      <c r="G482" s="58" t="s">
        <v>4114</v>
      </c>
      <c r="H482" s="58" t="s">
        <v>4113</v>
      </c>
      <c r="I482" s="58" t="s">
        <v>4113</v>
      </c>
      <c r="J482" s="58" t="s">
        <v>4114</v>
      </c>
      <c r="K482" s="58" t="s">
        <v>4113</v>
      </c>
      <c r="L482" s="58" t="s">
        <v>4114</v>
      </c>
      <c r="M482" s="58" t="s">
        <v>4142</v>
      </c>
      <c r="N482" s="58" t="s">
        <v>4177</v>
      </c>
      <c r="O482" s="58" t="s">
        <v>4171</v>
      </c>
      <c r="P482" s="58" t="s">
        <v>4138</v>
      </c>
      <c r="Q482" s="58" t="s">
        <v>4002</v>
      </c>
      <c r="R482" s="58" t="s">
        <v>4113</v>
      </c>
      <c r="S482" s="58" t="s">
        <v>4113</v>
      </c>
      <c r="T482" s="58" t="s">
        <v>4113</v>
      </c>
      <c r="U482" s="58" t="s">
        <v>4113</v>
      </c>
      <c r="V482" s="58" t="s">
        <v>4113</v>
      </c>
      <c r="W482" s="58" t="s">
        <v>4114</v>
      </c>
      <c r="X482" s="58" t="s">
        <v>4113</v>
      </c>
      <c r="Y482" s="58" t="s">
        <v>4113</v>
      </c>
      <c r="Z482" s="58" t="s">
        <v>4114</v>
      </c>
      <c r="AA482" s="58" t="s">
        <v>4114</v>
      </c>
      <c r="AB482" s="58" t="s">
        <v>4113</v>
      </c>
      <c r="AC482" s="58" t="s">
        <v>4114</v>
      </c>
      <c r="AD482" s="58" t="s">
        <v>4113</v>
      </c>
      <c r="AE482" s="58" t="s">
        <v>4114</v>
      </c>
      <c r="AF482" s="58" t="s">
        <v>4114</v>
      </c>
    </row>
    <row r="483" spans="1:32" x14ac:dyDescent="0.2">
      <c r="A483" s="64" t="s">
        <v>1591</v>
      </c>
      <c r="B483" s="65" t="s">
        <v>1961</v>
      </c>
      <c r="C483" s="58">
        <v>1</v>
      </c>
      <c r="D483" s="58" t="s">
        <v>4133</v>
      </c>
      <c r="E483" s="58" t="s">
        <v>4134</v>
      </c>
      <c r="F483" s="58" t="s">
        <v>4143</v>
      </c>
      <c r="G483" s="58" t="s">
        <v>4114</v>
      </c>
      <c r="H483" s="58" t="s">
        <v>4113</v>
      </c>
      <c r="I483" s="58" t="s">
        <v>4113</v>
      </c>
      <c r="J483" s="58" t="s">
        <v>4114</v>
      </c>
      <c r="K483" s="58" t="s">
        <v>4113</v>
      </c>
      <c r="L483" s="58" t="s">
        <v>4114</v>
      </c>
      <c r="M483" s="58" t="s">
        <v>4144</v>
      </c>
      <c r="N483" s="58" t="s">
        <v>4177</v>
      </c>
      <c r="O483" s="58" t="s">
        <v>4171</v>
      </c>
      <c r="P483" s="58" t="s">
        <v>4138</v>
      </c>
      <c r="Q483" s="58" t="s">
        <v>4002</v>
      </c>
      <c r="R483" s="58" t="s">
        <v>4113</v>
      </c>
      <c r="S483" s="58" t="s">
        <v>4113</v>
      </c>
      <c r="T483" s="58" t="s">
        <v>4113</v>
      </c>
      <c r="U483" s="58" t="s">
        <v>4113</v>
      </c>
      <c r="V483" s="58" t="s">
        <v>4113</v>
      </c>
      <c r="W483" s="58" t="s">
        <v>4114</v>
      </c>
      <c r="X483" s="58" t="s">
        <v>4113</v>
      </c>
      <c r="Y483" s="58" t="s">
        <v>4113</v>
      </c>
      <c r="Z483" s="58" t="s">
        <v>4114</v>
      </c>
      <c r="AA483" s="58" t="s">
        <v>4114</v>
      </c>
      <c r="AB483" s="58" t="s">
        <v>4113</v>
      </c>
      <c r="AC483" s="58" t="s">
        <v>4114</v>
      </c>
      <c r="AD483" s="58" t="s">
        <v>4113</v>
      </c>
      <c r="AE483" s="58" t="s">
        <v>4114</v>
      </c>
      <c r="AF483" s="58" t="s">
        <v>4114</v>
      </c>
    </row>
    <row r="484" spans="1:32" x14ac:dyDescent="0.2">
      <c r="A484" s="64" t="s">
        <v>1592</v>
      </c>
      <c r="B484" s="65" t="s">
        <v>1962</v>
      </c>
      <c r="C484" s="58">
        <v>1</v>
      </c>
      <c r="D484" s="58" t="s">
        <v>4133</v>
      </c>
      <c r="E484" s="58" t="s">
        <v>4134</v>
      </c>
      <c r="F484" s="58" t="s">
        <v>4134</v>
      </c>
      <c r="G484" s="58" t="s">
        <v>4114</v>
      </c>
      <c r="H484" s="58" t="s">
        <v>4136</v>
      </c>
      <c r="I484" s="58" t="s">
        <v>4136</v>
      </c>
      <c r="J484" s="58" t="s">
        <v>4114</v>
      </c>
      <c r="K484" s="58" t="s">
        <v>4113</v>
      </c>
      <c r="L484" s="58" t="s">
        <v>4114</v>
      </c>
      <c r="M484" s="58" t="s">
        <v>4146</v>
      </c>
      <c r="N484" s="58" t="s">
        <v>4177</v>
      </c>
      <c r="O484" s="58" t="s">
        <v>4171</v>
      </c>
      <c r="P484" s="58" t="s">
        <v>4138</v>
      </c>
      <c r="Q484" s="58" t="s">
        <v>4002</v>
      </c>
      <c r="R484" s="58" t="s">
        <v>4113</v>
      </c>
      <c r="S484" s="58" t="s">
        <v>4113</v>
      </c>
      <c r="T484" s="58" t="s">
        <v>4114</v>
      </c>
      <c r="U484" s="58" t="s">
        <v>4113</v>
      </c>
      <c r="V484" s="58" t="s">
        <v>4113</v>
      </c>
      <c r="W484" s="58" t="s">
        <v>4114</v>
      </c>
      <c r="X484" s="58" t="s">
        <v>4113</v>
      </c>
      <c r="Y484" s="58" t="s">
        <v>4113</v>
      </c>
      <c r="Z484" s="58" t="s">
        <v>4114</v>
      </c>
      <c r="AA484" s="58" t="s">
        <v>4114</v>
      </c>
      <c r="AB484" s="58" t="s">
        <v>4113</v>
      </c>
      <c r="AC484" s="58" t="s">
        <v>4114</v>
      </c>
      <c r="AD484" s="58" t="s">
        <v>4113</v>
      </c>
      <c r="AE484" s="58" t="s">
        <v>4114</v>
      </c>
      <c r="AF484" s="58" t="s">
        <v>4114</v>
      </c>
    </row>
    <row r="485" spans="1:32" x14ac:dyDescent="0.2">
      <c r="A485" s="64" t="s">
        <v>3929</v>
      </c>
      <c r="B485" s="65" t="s">
        <v>1962</v>
      </c>
      <c r="C485" s="58">
        <v>1</v>
      </c>
      <c r="D485" s="58" t="s">
        <v>4133</v>
      </c>
      <c r="E485" s="58" t="s">
        <v>4134</v>
      </c>
      <c r="F485" s="58" t="s">
        <v>4134</v>
      </c>
      <c r="G485" s="58" t="s">
        <v>4114</v>
      </c>
      <c r="H485" s="58" t="s">
        <v>4113</v>
      </c>
      <c r="I485" s="58" t="s">
        <v>4113</v>
      </c>
      <c r="J485" s="58" t="s">
        <v>4114</v>
      </c>
      <c r="K485" s="58" t="s">
        <v>4113</v>
      </c>
      <c r="L485" s="58" t="s">
        <v>4114</v>
      </c>
      <c r="M485" s="58" t="s">
        <v>4146</v>
      </c>
      <c r="N485" s="58" t="s">
        <v>4177</v>
      </c>
      <c r="O485" s="58" t="s">
        <v>4171</v>
      </c>
      <c r="P485" s="58" t="s">
        <v>4138</v>
      </c>
      <c r="Q485" s="58" t="s">
        <v>4002</v>
      </c>
      <c r="R485" s="58" t="s">
        <v>4113</v>
      </c>
      <c r="S485" s="58" t="s">
        <v>4113</v>
      </c>
      <c r="T485" s="58" t="s">
        <v>4113</v>
      </c>
      <c r="U485" s="58" t="s">
        <v>4113</v>
      </c>
      <c r="V485" s="58" t="s">
        <v>4113</v>
      </c>
      <c r="W485" s="58" t="s">
        <v>4114</v>
      </c>
      <c r="X485" s="58" t="s">
        <v>4113</v>
      </c>
      <c r="Y485" s="58" t="s">
        <v>4113</v>
      </c>
      <c r="Z485" s="58" t="s">
        <v>4114</v>
      </c>
      <c r="AA485" s="58" t="s">
        <v>4114</v>
      </c>
      <c r="AB485" s="58" t="s">
        <v>4113</v>
      </c>
      <c r="AC485" s="58" t="s">
        <v>4114</v>
      </c>
      <c r="AD485" s="58" t="s">
        <v>4113</v>
      </c>
      <c r="AE485" s="58" t="s">
        <v>4114</v>
      </c>
      <c r="AF485" s="58" t="s">
        <v>4114</v>
      </c>
    </row>
    <row r="486" spans="1:32" x14ac:dyDescent="0.2">
      <c r="A486" s="64" t="s">
        <v>1593</v>
      </c>
      <c r="B486" s="65" t="s">
        <v>1963</v>
      </c>
      <c r="C486" s="58">
        <v>1</v>
      </c>
      <c r="D486" s="58" t="s">
        <v>4133</v>
      </c>
      <c r="E486" s="58" t="s">
        <v>4134</v>
      </c>
      <c r="F486" s="58" t="s">
        <v>4148</v>
      </c>
      <c r="G486" s="58" t="s">
        <v>4114</v>
      </c>
      <c r="H486" s="58" t="s">
        <v>4136</v>
      </c>
      <c r="I486" s="58" t="s">
        <v>4136</v>
      </c>
      <c r="J486" s="58" t="s">
        <v>4114</v>
      </c>
      <c r="K486" s="58" t="s">
        <v>4113</v>
      </c>
      <c r="L486" s="58" t="s">
        <v>4114</v>
      </c>
      <c r="M486" s="58" t="s">
        <v>4149</v>
      </c>
      <c r="N486" s="58" t="s">
        <v>4177</v>
      </c>
      <c r="O486" s="58" t="s">
        <v>4129</v>
      </c>
      <c r="P486" s="58" t="s">
        <v>4138</v>
      </c>
      <c r="Q486" s="58" t="s">
        <v>4002</v>
      </c>
      <c r="R486" s="58" t="s">
        <v>4113</v>
      </c>
      <c r="S486" s="58" t="s">
        <v>4113</v>
      </c>
      <c r="T486" s="58" t="s">
        <v>4114</v>
      </c>
      <c r="U486" s="58" t="s">
        <v>4113</v>
      </c>
      <c r="V486" s="58" t="s">
        <v>4113</v>
      </c>
      <c r="W486" s="58" t="s">
        <v>4114</v>
      </c>
      <c r="X486" s="58" t="s">
        <v>4113</v>
      </c>
      <c r="Y486" s="58" t="s">
        <v>4113</v>
      </c>
      <c r="Z486" s="58" t="s">
        <v>4114</v>
      </c>
      <c r="AA486" s="58" t="s">
        <v>4114</v>
      </c>
      <c r="AB486" s="58" t="s">
        <v>4113</v>
      </c>
      <c r="AC486" s="58" t="s">
        <v>4114</v>
      </c>
      <c r="AD486" s="58" t="s">
        <v>4113</v>
      </c>
      <c r="AE486" s="58" t="s">
        <v>4114</v>
      </c>
      <c r="AF486" s="58" t="s">
        <v>4114</v>
      </c>
    </row>
    <row r="487" spans="1:32" x14ac:dyDescent="0.2">
      <c r="A487" s="64" t="s">
        <v>1594</v>
      </c>
      <c r="B487" s="65" t="s">
        <v>1964</v>
      </c>
      <c r="C487" s="58">
        <v>1</v>
      </c>
      <c r="D487" s="58" t="s">
        <v>4133</v>
      </c>
      <c r="E487" s="58" t="s">
        <v>4134</v>
      </c>
      <c r="F487" s="58" t="s">
        <v>4150</v>
      </c>
      <c r="G487" s="58" t="s">
        <v>4114</v>
      </c>
      <c r="H487" s="58" t="s">
        <v>4136</v>
      </c>
      <c r="I487" s="58" t="s">
        <v>4136</v>
      </c>
      <c r="J487" s="58" t="s">
        <v>4114</v>
      </c>
      <c r="K487" s="58" t="s">
        <v>4113</v>
      </c>
      <c r="L487" s="58" t="s">
        <v>4114</v>
      </c>
      <c r="M487" s="58" t="s">
        <v>4151</v>
      </c>
      <c r="N487" s="58" t="s">
        <v>4177</v>
      </c>
      <c r="O487" s="58" t="s">
        <v>4129</v>
      </c>
      <c r="P487" s="58" t="s">
        <v>4138</v>
      </c>
      <c r="Q487" s="58" t="s">
        <v>4002</v>
      </c>
      <c r="R487" s="58" t="s">
        <v>4113</v>
      </c>
      <c r="S487" s="58" t="s">
        <v>4113</v>
      </c>
      <c r="T487" s="58" t="s">
        <v>4114</v>
      </c>
      <c r="U487" s="58" t="s">
        <v>4113</v>
      </c>
      <c r="V487" s="58" t="s">
        <v>4113</v>
      </c>
      <c r="W487" s="58" t="s">
        <v>4114</v>
      </c>
      <c r="X487" s="58" t="s">
        <v>4113</v>
      </c>
      <c r="Y487" s="58" t="s">
        <v>4113</v>
      </c>
      <c r="Z487" s="58" t="s">
        <v>4114</v>
      </c>
      <c r="AA487" s="58" t="s">
        <v>4114</v>
      </c>
      <c r="AB487" s="58" t="s">
        <v>4113</v>
      </c>
      <c r="AC487" s="58" t="s">
        <v>4114</v>
      </c>
      <c r="AD487" s="58" t="s">
        <v>4113</v>
      </c>
      <c r="AE487" s="58" t="s">
        <v>4114</v>
      </c>
      <c r="AF487" s="58" t="s">
        <v>4114</v>
      </c>
    </row>
    <row r="488" spans="1:32" x14ac:dyDescent="0.2">
      <c r="A488" s="64" t="s">
        <v>1595</v>
      </c>
      <c r="B488" s="65" t="s">
        <v>1965</v>
      </c>
      <c r="C488" s="58">
        <v>1</v>
      </c>
      <c r="D488" s="58" t="s">
        <v>4133</v>
      </c>
      <c r="E488" s="58" t="s">
        <v>4134</v>
      </c>
      <c r="F488" s="58" t="s">
        <v>4152</v>
      </c>
      <c r="G488" s="58" t="s">
        <v>4114</v>
      </c>
      <c r="H488" s="58" t="s">
        <v>4136</v>
      </c>
      <c r="I488" s="58" t="s">
        <v>4136</v>
      </c>
      <c r="J488" s="58" t="s">
        <v>4114</v>
      </c>
      <c r="K488" s="58" t="s">
        <v>4113</v>
      </c>
      <c r="L488" s="58" t="s">
        <v>4114</v>
      </c>
      <c r="M488" s="58" t="s">
        <v>4154</v>
      </c>
      <c r="N488" s="58" t="s">
        <v>4177</v>
      </c>
      <c r="O488" s="58" t="s">
        <v>4129</v>
      </c>
      <c r="P488" s="58" t="s">
        <v>4138</v>
      </c>
      <c r="Q488" s="58" t="s">
        <v>4002</v>
      </c>
      <c r="R488" s="58" t="s">
        <v>4113</v>
      </c>
      <c r="S488" s="58" t="s">
        <v>4113</v>
      </c>
      <c r="T488" s="58" t="s">
        <v>4114</v>
      </c>
      <c r="U488" s="58" t="s">
        <v>4113</v>
      </c>
      <c r="V488" s="58" t="s">
        <v>4113</v>
      </c>
      <c r="W488" s="58" t="s">
        <v>4114</v>
      </c>
      <c r="X488" s="58" t="s">
        <v>4113</v>
      </c>
      <c r="Y488" s="58" t="s">
        <v>4113</v>
      </c>
      <c r="Z488" s="58" t="s">
        <v>4114</v>
      </c>
      <c r="AA488" s="58" t="s">
        <v>4114</v>
      </c>
      <c r="AB488" s="58" t="s">
        <v>4113</v>
      </c>
      <c r="AC488" s="58" t="s">
        <v>4114</v>
      </c>
      <c r="AD488" s="58" t="s">
        <v>4113</v>
      </c>
      <c r="AE488" s="58" t="s">
        <v>4114</v>
      </c>
      <c r="AF488" s="58" t="s">
        <v>4114</v>
      </c>
    </row>
    <row r="489" spans="1:32" x14ac:dyDescent="0.2">
      <c r="A489" s="64" t="s">
        <v>1596</v>
      </c>
      <c r="B489" s="65" t="s">
        <v>1966</v>
      </c>
      <c r="C489" s="58">
        <v>1</v>
      </c>
      <c r="D489" s="58" t="s">
        <v>4133</v>
      </c>
      <c r="E489" s="58" t="s">
        <v>4134</v>
      </c>
      <c r="F489" s="58" t="s">
        <v>4156</v>
      </c>
      <c r="G489" s="58" t="s">
        <v>4114</v>
      </c>
      <c r="H489" s="58" t="s">
        <v>4136</v>
      </c>
      <c r="I489" s="58" t="s">
        <v>4136</v>
      </c>
      <c r="J489" s="58" t="s">
        <v>4114</v>
      </c>
      <c r="K489" s="58" t="s">
        <v>4113</v>
      </c>
      <c r="L489" s="58" t="s">
        <v>4114</v>
      </c>
      <c r="M489" s="58" t="s">
        <v>4157</v>
      </c>
      <c r="N489" s="58" t="s">
        <v>4177</v>
      </c>
      <c r="O489" s="58" t="s">
        <v>4129</v>
      </c>
      <c r="P489" s="58" t="s">
        <v>4138</v>
      </c>
      <c r="Q489" s="58" t="s">
        <v>4002</v>
      </c>
      <c r="R489" s="58" t="s">
        <v>4113</v>
      </c>
      <c r="S489" s="58" t="s">
        <v>4113</v>
      </c>
      <c r="T489" s="58" t="s">
        <v>4114</v>
      </c>
      <c r="U489" s="58" t="s">
        <v>4113</v>
      </c>
      <c r="V489" s="58" t="s">
        <v>4113</v>
      </c>
      <c r="W489" s="58" t="s">
        <v>4114</v>
      </c>
      <c r="X489" s="58" t="s">
        <v>4113</v>
      </c>
      <c r="Y489" s="58" t="s">
        <v>4113</v>
      </c>
      <c r="Z489" s="58" t="s">
        <v>4114</v>
      </c>
      <c r="AA489" s="58" t="s">
        <v>4114</v>
      </c>
      <c r="AB489" s="58" t="s">
        <v>4113</v>
      </c>
      <c r="AC489" s="58" t="s">
        <v>4114</v>
      </c>
      <c r="AD489" s="58" t="s">
        <v>4113</v>
      </c>
      <c r="AE489" s="58" t="s">
        <v>4114</v>
      </c>
      <c r="AF489" s="58" t="s">
        <v>4114</v>
      </c>
    </row>
    <row r="490" spans="1:32" x14ac:dyDescent="0.2">
      <c r="A490" s="64" t="s">
        <v>1597</v>
      </c>
      <c r="B490" s="65" t="s">
        <v>1967</v>
      </c>
      <c r="C490" s="58">
        <v>1</v>
      </c>
      <c r="D490" s="58" t="s">
        <v>4133</v>
      </c>
      <c r="E490" s="58" t="s">
        <v>4134</v>
      </c>
      <c r="F490" s="58" t="s">
        <v>4158</v>
      </c>
      <c r="G490" s="58" t="s">
        <v>4114</v>
      </c>
      <c r="H490" s="58" t="s">
        <v>4136</v>
      </c>
      <c r="I490" s="58" t="s">
        <v>4136</v>
      </c>
      <c r="J490" s="58" t="s">
        <v>4114</v>
      </c>
      <c r="K490" s="58" t="s">
        <v>4113</v>
      </c>
      <c r="L490" s="58" t="s">
        <v>4114</v>
      </c>
      <c r="M490" s="58" t="s">
        <v>4159</v>
      </c>
      <c r="N490" s="58" t="s">
        <v>4177</v>
      </c>
      <c r="O490" s="58" t="s">
        <v>4129</v>
      </c>
      <c r="P490" s="58" t="s">
        <v>4138</v>
      </c>
      <c r="Q490" s="58" t="s">
        <v>4002</v>
      </c>
      <c r="R490" s="58" t="s">
        <v>4113</v>
      </c>
      <c r="S490" s="58" t="s">
        <v>4113</v>
      </c>
      <c r="T490" s="58" t="s">
        <v>4114</v>
      </c>
      <c r="U490" s="58" t="s">
        <v>4113</v>
      </c>
      <c r="V490" s="58" t="s">
        <v>4113</v>
      </c>
      <c r="W490" s="58" t="s">
        <v>4114</v>
      </c>
      <c r="X490" s="58" t="s">
        <v>4113</v>
      </c>
      <c r="Y490" s="58" t="s">
        <v>4113</v>
      </c>
      <c r="Z490" s="58" t="s">
        <v>4114</v>
      </c>
      <c r="AA490" s="58" t="s">
        <v>4114</v>
      </c>
      <c r="AB490" s="58" t="s">
        <v>4113</v>
      </c>
      <c r="AC490" s="58" t="s">
        <v>4114</v>
      </c>
      <c r="AD490" s="58" t="s">
        <v>4113</v>
      </c>
      <c r="AE490" s="58" t="s">
        <v>4114</v>
      </c>
      <c r="AF490" s="58" t="s">
        <v>4114</v>
      </c>
    </row>
    <row r="491" spans="1:32" x14ac:dyDescent="0.2">
      <c r="A491" s="64" t="s">
        <v>1598</v>
      </c>
      <c r="B491" s="65" t="s">
        <v>1968</v>
      </c>
      <c r="C491" s="58">
        <v>1</v>
      </c>
      <c r="D491" s="58" t="s">
        <v>4133</v>
      </c>
      <c r="E491" s="58" t="s">
        <v>4134</v>
      </c>
      <c r="F491" s="58" t="s">
        <v>4160</v>
      </c>
      <c r="G491" s="58" t="s">
        <v>4114</v>
      </c>
      <c r="H491" s="58" t="s">
        <v>4136</v>
      </c>
      <c r="I491" s="58" t="s">
        <v>4136</v>
      </c>
      <c r="J491" s="58" t="s">
        <v>4114</v>
      </c>
      <c r="K491" s="58" t="s">
        <v>4113</v>
      </c>
      <c r="L491" s="58" t="s">
        <v>4114</v>
      </c>
      <c r="M491" s="58" t="s">
        <v>4161</v>
      </c>
      <c r="N491" s="58" t="s">
        <v>4177</v>
      </c>
      <c r="O491" s="58" t="s">
        <v>4129</v>
      </c>
      <c r="P491" s="58" t="s">
        <v>4138</v>
      </c>
      <c r="Q491" s="58" t="s">
        <v>4002</v>
      </c>
      <c r="R491" s="58" t="s">
        <v>4113</v>
      </c>
      <c r="S491" s="58" t="s">
        <v>4113</v>
      </c>
      <c r="T491" s="58" t="s">
        <v>4114</v>
      </c>
      <c r="U491" s="58" t="s">
        <v>4113</v>
      </c>
      <c r="V491" s="58" t="s">
        <v>4113</v>
      </c>
      <c r="W491" s="58" t="s">
        <v>4114</v>
      </c>
      <c r="X491" s="58" t="s">
        <v>4113</v>
      </c>
      <c r="Y491" s="58" t="s">
        <v>4113</v>
      </c>
      <c r="Z491" s="58" t="s">
        <v>4114</v>
      </c>
      <c r="AA491" s="58" t="s">
        <v>4114</v>
      </c>
      <c r="AB491" s="58" t="s">
        <v>4113</v>
      </c>
      <c r="AC491" s="58" t="s">
        <v>4114</v>
      </c>
      <c r="AD491" s="58" t="s">
        <v>4113</v>
      </c>
      <c r="AE491" s="58" t="s">
        <v>4114</v>
      </c>
      <c r="AF491" s="58" t="s">
        <v>4114</v>
      </c>
    </row>
    <row r="492" spans="1:32" x14ac:dyDescent="0.2">
      <c r="A492" s="64" t="s">
        <v>1063</v>
      </c>
      <c r="B492" s="65" t="s">
        <v>1949</v>
      </c>
      <c r="C492" s="58">
        <v>1</v>
      </c>
      <c r="D492" s="58" t="s">
        <v>4133</v>
      </c>
      <c r="E492" s="58" t="s">
        <v>4134</v>
      </c>
      <c r="F492" s="58" t="s">
        <v>4143</v>
      </c>
      <c r="G492" s="58" t="s">
        <v>4113</v>
      </c>
      <c r="H492" s="58" t="s">
        <v>4113</v>
      </c>
      <c r="I492" s="58" t="s">
        <v>4113</v>
      </c>
      <c r="J492" s="58" t="s">
        <v>4114</v>
      </c>
      <c r="K492" s="58" t="s">
        <v>4114</v>
      </c>
      <c r="L492" s="58" t="s">
        <v>4114</v>
      </c>
      <c r="M492" s="58" t="s">
        <v>4144</v>
      </c>
      <c r="N492" s="58" t="s">
        <v>1921</v>
      </c>
      <c r="O492" s="58" t="s">
        <v>4171</v>
      </c>
      <c r="P492" s="58" t="s">
        <v>4138</v>
      </c>
      <c r="Q492" s="58" t="s">
        <v>4002</v>
      </c>
      <c r="R492" s="58" t="s">
        <v>4113</v>
      </c>
      <c r="S492" s="58" t="s">
        <v>4113</v>
      </c>
      <c r="T492" s="58" t="s">
        <v>4113</v>
      </c>
      <c r="U492" s="58" t="s">
        <v>4113</v>
      </c>
      <c r="V492" s="58" t="s">
        <v>4113</v>
      </c>
      <c r="W492" s="58" t="s">
        <v>4114</v>
      </c>
      <c r="X492" s="58" t="s">
        <v>4114</v>
      </c>
      <c r="Y492" s="58" t="s">
        <v>4113</v>
      </c>
      <c r="Z492" s="58" t="s">
        <v>4114</v>
      </c>
      <c r="AA492" s="58" t="s">
        <v>4113</v>
      </c>
      <c r="AB492" s="58" t="s">
        <v>4113</v>
      </c>
      <c r="AC492" s="58" t="s">
        <v>4114</v>
      </c>
      <c r="AD492" s="58" t="s">
        <v>4113</v>
      </c>
      <c r="AE492" s="58" t="s">
        <v>4114</v>
      </c>
      <c r="AF492" s="58" t="s">
        <v>4114</v>
      </c>
    </row>
    <row r="493" spans="1:32" x14ac:dyDescent="0.2">
      <c r="A493" s="64" t="s">
        <v>1088</v>
      </c>
      <c r="B493" s="65" t="s">
        <v>1925</v>
      </c>
      <c r="C493" s="58">
        <v>1</v>
      </c>
      <c r="D493" s="58" t="s">
        <v>4133</v>
      </c>
      <c r="E493" s="58" t="s">
        <v>4135</v>
      </c>
      <c r="F493" s="58" t="s">
        <v>4143</v>
      </c>
      <c r="G493" s="58" t="s">
        <v>4113</v>
      </c>
      <c r="H493" s="58" t="s">
        <v>4113</v>
      </c>
      <c r="I493" s="58" t="s">
        <v>4113</v>
      </c>
      <c r="J493" s="58" t="s">
        <v>4114</v>
      </c>
      <c r="K493" s="58" t="s">
        <v>4114</v>
      </c>
      <c r="L493" s="58" t="s">
        <v>4114</v>
      </c>
      <c r="M493" s="58" t="s">
        <v>4144</v>
      </c>
      <c r="N493" s="58" t="s">
        <v>1921</v>
      </c>
      <c r="O493" s="58" t="s">
        <v>4171</v>
      </c>
      <c r="P493" s="58" t="s">
        <v>4138</v>
      </c>
      <c r="Q493" s="58" t="s">
        <v>4002</v>
      </c>
      <c r="R493" s="58" t="s">
        <v>4113</v>
      </c>
      <c r="S493" s="58" t="s">
        <v>4113</v>
      </c>
      <c r="T493" s="58" t="s">
        <v>4113</v>
      </c>
      <c r="U493" s="58" t="s">
        <v>4113</v>
      </c>
      <c r="V493" s="58" t="s">
        <v>4113</v>
      </c>
      <c r="W493" s="58" t="s">
        <v>4114</v>
      </c>
      <c r="X493" s="58" t="s">
        <v>4114</v>
      </c>
      <c r="Y493" s="58" t="s">
        <v>4113</v>
      </c>
      <c r="Z493" s="58" t="s">
        <v>4114</v>
      </c>
      <c r="AA493" s="58" t="s">
        <v>4113</v>
      </c>
      <c r="AB493" s="58" t="s">
        <v>4113</v>
      </c>
      <c r="AC493" s="58" t="s">
        <v>4114</v>
      </c>
      <c r="AD493" s="58" t="s">
        <v>4113</v>
      </c>
      <c r="AE493" s="58" t="s">
        <v>4114</v>
      </c>
      <c r="AF493" s="58" t="s">
        <v>4114</v>
      </c>
    </row>
    <row r="494" spans="1:32" x14ac:dyDescent="0.2">
      <c r="A494" s="64" t="s">
        <v>1075</v>
      </c>
      <c r="B494" s="65" t="s">
        <v>1937</v>
      </c>
      <c r="C494" s="58">
        <v>1</v>
      </c>
      <c r="D494" s="58" t="s">
        <v>4133</v>
      </c>
      <c r="E494" s="58" t="s">
        <v>4141</v>
      </c>
      <c r="F494" s="58" t="s">
        <v>4143</v>
      </c>
      <c r="G494" s="58" t="s">
        <v>4113</v>
      </c>
      <c r="H494" s="58" t="s">
        <v>4113</v>
      </c>
      <c r="I494" s="58" t="s">
        <v>4113</v>
      </c>
      <c r="J494" s="58" t="s">
        <v>4114</v>
      </c>
      <c r="K494" s="58" t="s">
        <v>4114</v>
      </c>
      <c r="L494" s="58" t="s">
        <v>4114</v>
      </c>
      <c r="M494" s="58" t="s">
        <v>4144</v>
      </c>
      <c r="N494" s="58" t="s">
        <v>1921</v>
      </c>
      <c r="O494" s="58" t="s">
        <v>4171</v>
      </c>
      <c r="P494" s="58" t="s">
        <v>4138</v>
      </c>
      <c r="Q494" s="58" t="s">
        <v>4002</v>
      </c>
      <c r="R494" s="58" t="s">
        <v>4113</v>
      </c>
      <c r="S494" s="58" t="s">
        <v>4113</v>
      </c>
      <c r="T494" s="58" t="s">
        <v>4113</v>
      </c>
      <c r="U494" s="58" t="s">
        <v>4113</v>
      </c>
      <c r="V494" s="58" t="s">
        <v>4113</v>
      </c>
      <c r="W494" s="58" t="s">
        <v>4114</v>
      </c>
      <c r="X494" s="58" t="s">
        <v>4114</v>
      </c>
      <c r="Y494" s="58" t="s">
        <v>4113</v>
      </c>
      <c r="Z494" s="58" t="s">
        <v>4114</v>
      </c>
      <c r="AA494" s="58" t="s">
        <v>4113</v>
      </c>
      <c r="AB494" s="58" t="s">
        <v>4113</v>
      </c>
      <c r="AC494" s="58" t="s">
        <v>4114</v>
      </c>
      <c r="AD494" s="58" t="s">
        <v>4113</v>
      </c>
      <c r="AE494" s="58" t="s">
        <v>4114</v>
      </c>
      <c r="AF494" s="58" t="s">
        <v>4114</v>
      </c>
    </row>
    <row r="495" spans="1:32" x14ac:dyDescent="0.2">
      <c r="A495" s="64" t="s">
        <v>1064</v>
      </c>
      <c r="B495" s="65" t="s">
        <v>1950</v>
      </c>
      <c r="C495" s="58">
        <v>1</v>
      </c>
      <c r="D495" s="58" t="s">
        <v>4133</v>
      </c>
      <c r="E495" s="58" t="s">
        <v>4134</v>
      </c>
      <c r="F495" s="58" t="s">
        <v>4134</v>
      </c>
      <c r="G495" s="58" t="s">
        <v>4113</v>
      </c>
      <c r="H495" s="58" t="s">
        <v>4136</v>
      </c>
      <c r="I495" s="58" t="s">
        <v>4136</v>
      </c>
      <c r="J495" s="58" t="s">
        <v>4114</v>
      </c>
      <c r="K495" s="58" t="s">
        <v>4114</v>
      </c>
      <c r="L495" s="58" t="s">
        <v>4114</v>
      </c>
      <c r="M495" s="58" t="s">
        <v>4146</v>
      </c>
      <c r="N495" s="58" t="s">
        <v>1921</v>
      </c>
      <c r="O495" s="58" t="s">
        <v>4171</v>
      </c>
      <c r="P495" s="58" t="s">
        <v>4138</v>
      </c>
      <c r="Q495" s="58" t="s">
        <v>4002</v>
      </c>
      <c r="R495" s="58" t="s">
        <v>4113</v>
      </c>
      <c r="S495" s="58" t="s">
        <v>4113</v>
      </c>
      <c r="T495" s="58" t="s">
        <v>4114</v>
      </c>
      <c r="U495" s="58" t="s">
        <v>4113</v>
      </c>
      <c r="V495" s="58" t="s">
        <v>4113</v>
      </c>
      <c r="W495" s="58" t="s">
        <v>4114</v>
      </c>
      <c r="X495" s="58" t="s">
        <v>4114</v>
      </c>
      <c r="Y495" s="58" t="s">
        <v>4113</v>
      </c>
      <c r="Z495" s="58" t="s">
        <v>4114</v>
      </c>
      <c r="AA495" s="58" t="s">
        <v>4113</v>
      </c>
      <c r="AB495" s="58" t="s">
        <v>4113</v>
      </c>
      <c r="AC495" s="58" t="s">
        <v>4114</v>
      </c>
      <c r="AD495" s="58" t="s">
        <v>4113</v>
      </c>
      <c r="AE495" s="58" t="s">
        <v>4114</v>
      </c>
      <c r="AF495" s="58" t="s">
        <v>4114</v>
      </c>
    </row>
    <row r="496" spans="1:32" x14ac:dyDescent="0.2">
      <c r="A496" s="64" t="s">
        <v>1090</v>
      </c>
      <c r="B496" s="65" t="s">
        <v>1926</v>
      </c>
      <c r="C496" s="58">
        <v>1</v>
      </c>
      <c r="D496" s="58" t="s">
        <v>4133</v>
      </c>
      <c r="E496" s="58" t="s">
        <v>4135</v>
      </c>
      <c r="F496" s="58" t="s">
        <v>4134</v>
      </c>
      <c r="G496" s="58" t="s">
        <v>4113</v>
      </c>
      <c r="H496" s="58" t="s">
        <v>4136</v>
      </c>
      <c r="I496" s="58" t="s">
        <v>4136</v>
      </c>
      <c r="J496" s="58" t="s">
        <v>4114</v>
      </c>
      <c r="K496" s="58" t="s">
        <v>4114</v>
      </c>
      <c r="L496" s="58" t="s">
        <v>4114</v>
      </c>
      <c r="M496" s="58" t="s">
        <v>4146</v>
      </c>
      <c r="N496" s="58" t="s">
        <v>1921</v>
      </c>
      <c r="O496" s="58" t="s">
        <v>4129</v>
      </c>
      <c r="P496" s="58" t="s">
        <v>4138</v>
      </c>
      <c r="Q496" s="58" t="s">
        <v>4002</v>
      </c>
      <c r="R496" s="58" t="s">
        <v>4113</v>
      </c>
      <c r="S496" s="58" t="s">
        <v>4113</v>
      </c>
      <c r="T496" s="58" t="s">
        <v>4114</v>
      </c>
      <c r="U496" s="58" t="s">
        <v>4113</v>
      </c>
      <c r="V496" s="58" t="s">
        <v>4113</v>
      </c>
      <c r="W496" s="58" t="s">
        <v>4114</v>
      </c>
      <c r="X496" s="58" t="s">
        <v>4114</v>
      </c>
      <c r="Y496" s="58" t="s">
        <v>4113</v>
      </c>
      <c r="Z496" s="58" t="s">
        <v>4114</v>
      </c>
      <c r="AA496" s="58" t="s">
        <v>4113</v>
      </c>
      <c r="AB496" s="58" t="s">
        <v>4113</v>
      </c>
      <c r="AC496" s="58" t="s">
        <v>4114</v>
      </c>
      <c r="AD496" s="58" t="s">
        <v>4113</v>
      </c>
      <c r="AE496" s="58" t="s">
        <v>4114</v>
      </c>
      <c r="AF496" s="58" t="s">
        <v>4114</v>
      </c>
    </row>
    <row r="497" spans="1:32" x14ac:dyDescent="0.2">
      <c r="A497" s="64" t="s">
        <v>1089</v>
      </c>
      <c r="B497" s="65" t="s">
        <v>1926</v>
      </c>
      <c r="C497" s="58">
        <v>1</v>
      </c>
      <c r="D497" s="58" t="s">
        <v>4133</v>
      </c>
      <c r="E497" s="58" t="s">
        <v>4135</v>
      </c>
      <c r="F497" s="58" t="s">
        <v>4134</v>
      </c>
      <c r="G497" s="58" t="s">
        <v>4113</v>
      </c>
      <c r="H497" s="58" t="s">
        <v>4113</v>
      </c>
      <c r="I497" s="58" t="s">
        <v>4113</v>
      </c>
      <c r="J497" s="58" t="s">
        <v>4114</v>
      </c>
      <c r="K497" s="58" t="s">
        <v>4114</v>
      </c>
      <c r="L497" s="58" t="s">
        <v>4114</v>
      </c>
      <c r="M497" s="58" t="s">
        <v>4146</v>
      </c>
      <c r="N497" s="58" t="s">
        <v>1921</v>
      </c>
      <c r="O497" s="58" t="s">
        <v>4129</v>
      </c>
      <c r="P497" s="58" t="s">
        <v>4138</v>
      </c>
      <c r="Q497" s="58" t="s">
        <v>4002</v>
      </c>
      <c r="R497" s="58" t="s">
        <v>4113</v>
      </c>
      <c r="S497" s="58" t="s">
        <v>4113</v>
      </c>
      <c r="T497" s="58" t="s">
        <v>4113</v>
      </c>
      <c r="U497" s="58" t="s">
        <v>4113</v>
      </c>
      <c r="V497" s="58" t="s">
        <v>4113</v>
      </c>
      <c r="W497" s="58" t="s">
        <v>4114</v>
      </c>
      <c r="X497" s="58" t="s">
        <v>4114</v>
      </c>
      <c r="Y497" s="58" t="s">
        <v>4114</v>
      </c>
      <c r="Z497" s="58" t="s">
        <v>4114</v>
      </c>
      <c r="AA497" s="58" t="s">
        <v>4113</v>
      </c>
      <c r="AB497" s="58" t="s">
        <v>4113</v>
      </c>
      <c r="AC497" s="58" t="s">
        <v>4114</v>
      </c>
      <c r="AD497" s="58" t="s">
        <v>4113</v>
      </c>
      <c r="AE497" s="58" t="s">
        <v>4114</v>
      </c>
      <c r="AF497" s="58" t="s">
        <v>4114</v>
      </c>
    </row>
    <row r="498" spans="1:32" x14ac:dyDescent="0.2">
      <c r="A498" s="64" t="s">
        <v>1077</v>
      </c>
      <c r="B498" s="65" t="s">
        <v>1938</v>
      </c>
      <c r="C498" s="58">
        <v>1</v>
      </c>
      <c r="D498" s="58" t="s">
        <v>4133</v>
      </c>
      <c r="E498" s="58" t="s">
        <v>4141</v>
      </c>
      <c r="F498" s="58" t="s">
        <v>4134</v>
      </c>
      <c r="G498" s="58" t="s">
        <v>4113</v>
      </c>
      <c r="H498" s="58" t="s">
        <v>4136</v>
      </c>
      <c r="I498" s="58" t="s">
        <v>4136</v>
      </c>
      <c r="J498" s="58" t="s">
        <v>4114</v>
      </c>
      <c r="K498" s="58" t="s">
        <v>4114</v>
      </c>
      <c r="L498" s="58" t="s">
        <v>4114</v>
      </c>
      <c r="M498" s="58" t="s">
        <v>4146</v>
      </c>
      <c r="N498" s="58" t="s">
        <v>1921</v>
      </c>
      <c r="O498" s="58" t="s">
        <v>4129</v>
      </c>
      <c r="P498" s="58" t="s">
        <v>4138</v>
      </c>
      <c r="Q498" s="58" t="s">
        <v>4002</v>
      </c>
      <c r="R498" s="58" t="s">
        <v>4113</v>
      </c>
      <c r="S498" s="58" t="s">
        <v>4113</v>
      </c>
      <c r="T498" s="58" t="s">
        <v>4114</v>
      </c>
      <c r="U498" s="58" t="s">
        <v>4113</v>
      </c>
      <c r="V498" s="58" t="s">
        <v>4113</v>
      </c>
      <c r="W498" s="58" t="s">
        <v>4114</v>
      </c>
      <c r="X498" s="58" t="s">
        <v>4114</v>
      </c>
      <c r="Y498" s="58" t="s">
        <v>4113</v>
      </c>
      <c r="Z498" s="58" t="s">
        <v>4114</v>
      </c>
      <c r="AA498" s="58" t="s">
        <v>4113</v>
      </c>
      <c r="AB498" s="58" t="s">
        <v>4113</v>
      </c>
      <c r="AC498" s="58" t="s">
        <v>4114</v>
      </c>
      <c r="AD498" s="58" t="s">
        <v>4113</v>
      </c>
      <c r="AE498" s="58" t="s">
        <v>4114</v>
      </c>
      <c r="AF498" s="58" t="s">
        <v>4114</v>
      </c>
    </row>
    <row r="499" spans="1:32" x14ac:dyDescent="0.2">
      <c r="A499" s="64" t="s">
        <v>1076</v>
      </c>
      <c r="B499" s="65" t="s">
        <v>1938</v>
      </c>
      <c r="C499" s="58">
        <v>1</v>
      </c>
      <c r="D499" s="58" t="s">
        <v>4133</v>
      </c>
      <c r="E499" s="58" t="s">
        <v>4141</v>
      </c>
      <c r="F499" s="58" t="s">
        <v>4134</v>
      </c>
      <c r="G499" s="58" t="s">
        <v>4113</v>
      </c>
      <c r="H499" s="58" t="s">
        <v>4113</v>
      </c>
      <c r="I499" s="58" t="s">
        <v>4113</v>
      </c>
      <c r="J499" s="58" t="s">
        <v>4114</v>
      </c>
      <c r="K499" s="58" t="s">
        <v>4114</v>
      </c>
      <c r="L499" s="58" t="s">
        <v>4114</v>
      </c>
      <c r="M499" s="58" t="s">
        <v>4146</v>
      </c>
      <c r="N499" s="58" t="s">
        <v>1921</v>
      </c>
      <c r="O499" s="58" t="s">
        <v>4171</v>
      </c>
      <c r="P499" s="58" t="s">
        <v>4138</v>
      </c>
      <c r="Q499" s="58" t="s">
        <v>4002</v>
      </c>
      <c r="R499" s="58" t="s">
        <v>4113</v>
      </c>
      <c r="S499" s="58" t="s">
        <v>4113</v>
      </c>
      <c r="T499" s="58" t="s">
        <v>4113</v>
      </c>
      <c r="U499" s="58" t="s">
        <v>4113</v>
      </c>
      <c r="V499" s="58" t="s">
        <v>4113</v>
      </c>
      <c r="W499" s="58" t="s">
        <v>4114</v>
      </c>
      <c r="X499" s="58" t="s">
        <v>4114</v>
      </c>
      <c r="Y499" s="58" t="s">
        <v>4114</v>
      </c>
      <c r="Z499" s="58" t="s">
        <v>4114</v>
      </c>
      <c r="AA499" s="58" t="s">
        <v>4113</v>
      </c>
      <c r="AB499" s="58" t="s">
        <v>4113</v>
      </c>
      <c r="AC499" s="58" t="s">
        <v>4114</v>
      </c>
      <c r="AD499" s="58" t="s">
        <v>4113</v>
      </c>
      <c r="AE499" s="58" t="s">
        <v>4114</v>
      </c>
      <c r="AF499" s="58" t="s">
        <v>4114</v>
      </c>
    </row>
    <row r="500" spans="1:32" x14ac:dyDescent="0.2">
      <c r="A500" s="64" t="s">
        <v>3930</v>
      </c>
      <c r="B500" s="65" t="s">
        <v>1950</v>
      </c>
      <c r="C500" s="58">
        <v>1</v>
      </c>
      <c r="D500" s="58" t="s">
        <v>4133</v>
      </c>
      <c r="E500" s="58" t="s">
        <v>4134</v>
      </c>
      <c r="F500" s="58" t="s">
        <v>4134</v>
      </c>
      <c r="G500" s="58" t="s">
        <v>4113</v>
      </c>
      <c r="H500" s="58" t="s">
        <v>4113</v>
      </c>
      <c r="I500" s="58" t="s">
        <v>4113</v>
      </c>
      <c r="J500" s="58" t="s">
        <v>4114</v>
      </c>
      <c r="K500" s="58" t="s">
        <v>4114</v>
      </c>
      <c r="L500" s="58" t="s">
        <v>4114</v>
      </c>
      <c r="M500" s="58" t="s">
        <v>4146</v>
      </c>
      <c r="N500" s="58" t="s">
        <v>1921</v>
      </c>
      <c r="O500" s="58" t="s">
        <v>4171</v>
      </c>
      <c r="P500" s="58" t="s">
        <v>4138</v>
      </c>
      <c r="Q500" s="58" t="s">
        <v>4002</v>
      </c>
      <c r="R500" s="58" t="s">
        <v>4113</v>
      </c>
      <c r="S500" s="58" t="s">
        <v>4113</v>
      </c>
      <c r="T500" s="58" t="s">
        <v>4113</v>
      </c>
      <c r="U500" s="58" t="s">
        <v>4113</v>
      </c>
      <c r="V500" s="58" t="s">
        <v>4113</v>
      </c>
      <c r="W500" s="58" t="s">
        <v>4114</v>
      </c>
      <c r="X500" s="58" t="s">
        <v>4114</v>
      </c>
      <c r="Y500" s="58" t="s">
        <v>4114</v>
      </c>
      <c r="Z500" s="58" t="s">
        <v>4114</v>
      </c>
      <c r="AA500" s="58" t="s">
        <v>4113</v>
      </c>
      <c r="AB500" s="58" t="s">
        <v>4113</v>
      </c>
      <c r="AC500" s="58" t="s">
        <v>4114</v>
      </c>
      <c r="AD500" s="58" t="s">
        <v>4113</v>
      </c>
      <c r="AE500" s="58" t="s">
        <v>4114</v>
      </c>
      <c r="AF500" s="58" t="s">
        <v>4114</v>
      </c>
    </row>
    <row r="501" spans="1:32" x14ac:dyDescent="0.2">
      <c r="A501" s="64" t="s">
        <v>1065</v>
      </c>
      <c r="B501" s="65" t="s">
        <v>1951</v>
      </c>
      <c r="C501" s="58">
        <v>1</v>
      </c>
      <c r="D501" s="58" t="s">
        <v>4133</v>
      </c>
      <c r="E501" s="58" t="s">
        <v>4134</v>
      </c>
      <c r="F501" s="58" t="s">
        <v>4148</v>
      </c>
      <c r="G501" s="58" t="s">
        <v>4113</v>
      </c>
      <c r="H501" s="58" t="s">
        <v>4136</v>
      </c>
      <c r="I501" s="58" t="s">
        <v>4136</v>
      </c>
      <c r="J501" s="58" t="s">
        <v>4114</v>
      </c>
      <c r="K501" s="58" t="s">
        <v>4114</v>
      </c>
      <c r="L501" s="58" t="s">
        <v>4114</v>
      </c>
      <c r="M501" s="58" t="s">
        <v>4149</v>
      </c>
      <c r="N501" s="58" t="s">
        <v>1921</v>
      </c>
      <c r="O501" s="58" t="s">
        <v>4129</v>
      </c>
      <c r="P501" s="58" t="s">
        <v>4138</v>
      </c>
      <c r="Q501" s="58" t="s">
        <v>4002</v>
      </c>
      <c r="R501" s="58" t="s">
        <v>4113</v>
      </c>
      <c r="S501" s="58" t="s">
        <v>4113</v>
      </c>
      <c r="T501" s="58" t="s">
        <v>4114</v>
      </c>
      <c r="U501" s="58" t="s">
        <v>4113</v>
      </c>
      <c r="V501" s="58" t="s">
        <v>4113</v>
      </c>
      <c r="W501" s="58" t="s">
        <v>4114</v>
      </c>
      <c r="X501" s="58" t="s">
        <v>4114</v>
      </c>
      <c r="Y501" s="58" t="s">
        <v>4113</v>
      </c>
      <c r="Z501" s="58" t="s">
        <v>4114</v>
      </c>
      <c r="AA501" s="58" t="s">
        <v>4113</v>
      </c>
      <c r="AB501" s="58" t="s">
        <v>4113</v>
      </c>
      <c r="AC501" s="58" t="s">
        <v>4114</v>
      </c>
      <c r="AD501" s="58" t="s">
        <v>4113</v>
      </c>
      <c r="AE501" s="58" t="s">
        <v>4114</v>
      </c>
      <c r="AF501" s="58" t="s">
        <v>4114</v>
      </c>
    </row>
    <row r="502" spans="1:32" x14ac:dyDescent="0.2">
      <c r="A502" s="64" t="s">
        <v>1091</v>
      </c>
      <c r="B502" s="65" t="s">
        <v>1927</v>
      </c>
      <c r="C502" s="58">
        <v>1</v>
      </c>
      <c r="D502" s="58" t="s">
        <v>4133</v>
      </c>
      <c r="E502" s="58" t="s">
        <v>4135</v>
      </c>
      <c r="F502" s="58" t="s">
        <v>4148</v>
      </c>
      <c r="G502" s="58" t="s">
        <v>4113</v>
      </c>
      <c r="H502" s="58" t="s">
        <v>4136</v>
      </c>
      <c r="I502" s="58" t="s">
        <v>4136</v>
      </c>
      <c r="J502" s="58" t="s">
        <v>4114</v>
      </c>
      <c r="K502" s="58" t="s">
        <v>4114</v>
      </c>
      <c r="L502" s="58" t="s">
        <v>4114</v>
      </c>
      <c r="M502" s="58" t="s">
        <v>4149</v>
      </c>
      <c r="N502" s="58" t="s">
        <v>1921</v>
      </c>
      <c r="O502" s="58" t="s">
        <v>4129</v>
      </c>
      <c r="P502" s="58" t="s">
        <v>4138</v>
      </c>
      <c r="Q502" s="58" t="s">
        <v>4002</v>
      </c>
      <c r="R502" s="58" t="s">
        <v>4113</v>
      </c>
      <c r="S502" s="58" t="s">
        <v>4113</v>
      </c>
      <c r="T502" s="58" t="s">
        <v>4114</v>
      </c>
      <c r="U502" s="58" t="s">
        <v>4113</v>
      </c>
      <c r="V502" s="58" t="s">
        <v>4113</v>
      </c>
      <c r="W502" s="58" t="s">
        <v>4114</v>
      </c>
      <c r="X502" s="58" t="s">
        <v>4114</v>
      </c>
      <c r="Y502" s="58" t="s">
        <v>4113</v>
      </c>
      <c r="Z502" s="58" t="s">
        <v>4114</v>
      </c>
      <c r="AA502" s="58" t="s">
        <v>4113</v>
      </c>
      <c r="AB502" s="58" t="s">
        <v>4113</v>
      </c>
      <c r="AC502" s="58" t="s">
        <v>4114</v>
      </c>
      <c r="AD502" s="58" t="s">
        <v>4113</v>
      </c>
      <c r="AE502" s="58" t="s">
        <v>4114</v>
      </c>
      <c r="AF502" s="58" t="s">
        <v>4114</v>
      </c>
    </row>
    <row r="503" spans="1:32" x14ac:dyDescent="0.2">
      <c r="A503" s="64" t="s">
        <v>1078</v>
      </c>
      <c r="B503" s="65" t="s">
        <v>1939</v>
      </c>
      <c r="C503" s="58">
        <v>1</v>
      </c>
      <c r="D503" s="58" t="s">
        <v>4133</v>
      </c>
      <c r="E503" s="58" t="s">
        <v>4141</v>
      </c>
      <c r="F503" s="58" t="s">
        <v>4148</v>
      </c>
      <c r="G503" s="58" t="s">
        <v>4113</v>
      </c>
      <c r="H503" s="58" t="s">
        <v>4136</v>
      </c>
      <c r="I503" s="58" t="s">
        <v>4136</v>
      </c>
      <c r="J503" s="58" t="s">
        <v>4114</v>
      </c>
      <c r="K503" s="58" t="s">
        <v>4114</v>
      </c>
      <c r="L503" s="58" t="s">
        <v>4114</v>
      </c>
      <c r="M503" s="58" t="s">
        <v>4149</v>
      </c>
      <c r="N503" s="58" t="s">
        <v>1921</v>
      </c>
      <c r="O503" s="58" t="s">
        <v>4129</v>
      </c>
      <c r="P503" s="58" t="s">
        <v>4138</v>
      </c>
      <c r="Q503" s="58" t="s">
        <v>4002</v>
      </c>
      <c r="R503" s="58" t="s">
        <v>4113</v>
      </c>
      <c r="S503" s="58" t="s">
        <v>4113</v>
      </c>
      <c r="T503" s="58" t="s">
        <v>4114</v>
      </c>
      <c r="U503" s="58" t="s">
        <v>4113</v>
      </c>
      <c r="V503" s="58" t="s">
        <v>4113</v>
      </c>
      <c r="W503" s="58" t="s">
        <v>4114</v>
      </c>
      <c r="X503" s="58" t="s">
        <v>4114</v>
      </c>
      <c r="Y503" s="58" t="s">
        <v>4113</v>
      </c>
      <c r="Z503" s="58" t="s">
        <v>4114</v>
      </c>
      <c r="AA503" s="58" t="s">
        <v>4113</v>
      </c>
      <c r="AB503" s="58" t="s">
        <v>4113</v>
      </c>
      <c r="AC503" s="58" t="s">
        <v>4114</v>
      </c>
      <c r="AD503" s="58" t="s">
        <v>4113</v>
      </c>
      <c r="AE503" s="58" t="s">
        <v>4114</v>
      </c>
      <c r="AF503" s="58" t="s">
        <v>4114</v>
      </c>
    </row>
    <row r="504" spans="1:32" x14ac:dyDescent="0.2">
      <c r="A504" s="64" t="s">
        <v>1599</v>
      </c>
      <c r="B504" s="65" t="s">
        <v>1969</v>
      </c>
      <c r="C504" s="58">
        <v>1</v>
      </c>
      <c r="D504" s="58" t="s">
        <v>4133</v>
      </c>
      <c r="E504" s="58" t="s">
        <v>4134</v>
      </c>
      <c r="F504" s="58" t="s">
        <v>4135</v>
      </c>
      <c r="G504" s="58" t="s">
        <v>4114</v>
      </c>
      <c r="H504" s="58" t="s">
        <v>4113</v>
      </c>
      <c r="I504" s="58" t="s">
        <v>4113</v>
      </c>
      <c r="J504" s="58" t="s">
        <v>4114</v>
      </c>
      <c r="K504" s="58" t="s">
        <v>4136</v>
      </c>
      <c r="L504" s="58" t="s">
        <v>4114</v>
      </c>
      <c r="M504" s="58" t="s">
        <v>4137</v>
      </c>
      <c r="N504" s="58" t="s">
        <v>4178</v>
      </c>
      <c r="O504" s="58" t="s">
        <v>4171</v>
      </c>
      <c r="P504" s="58" t="s">
        <v>4138</v>
      </c>
      <c r="Q504" s="58" t="s">
        <v>4002</v>
      </c>
      <c r="R504" s="58" t="s">
        <v>4113</v>
      </c>
      <c r="S504" s="58" t="s">
        <v>4113</v>
      </c>
      <c r="T504" s="58" t="s">
        <v>4113</v>
      </c>
      <c r="U504" s="58" t="s">
        <v>4113</v>
      </c>
      <c r="V504" s="58" t="s">
        <v>4113</v>
      </c>
      <c r="W504" s="58" t="s">
        <v>4114</v>
      </c>
      <c r="X504" s="58" t="s">
        <v>4113</v>
      </c>
      <c r="Y504" s="58" t="s">
        <v>4113</v>
      </c>
      <c r="Z504" s="58" t="s">
        <v>4114</v>
      </c>
      <c r="AA504" s="58" t="s">
        <v>4114</v>
      </c>
      <c r="AB504" s="58" t="s">
        <v>4113</v>
      </c>
      <c r="AC504" s="58" t="s">
        <v>4114</v>
      </c>
      <c r="AD504" s="58" t="s">
        <v>4113</v>
      </c>
      <c r="AE504" s="58" t="s">
        <v>4114</v>
      </c>
      <c r="AF504" s="58" t="s">
        <v>4114</v>
      </c>
    </row>
    <row r="505" spans="1:32" x14ac:dyDescent="0.2">
      <c r="A505" s="64" t="s">
        <v>1600</v>
      </c>
      <c r="B505" s="65" t="s">
        <v>1970</v>
      </c>
      <c r="C505" s="58">
        <v>1</v>
      </c>
      <c r="D505" s="58" t="s">
        <v>4133</v>
      </c>
      <c r="E505" s="58" t="s">
        <v>4134</v>
      </c>
      <c r="F505" s="58" t="s">
        <v>4139</v>
      </c>
      <c r="G505" s="58" t="s">
        <v>4114</v>
      </c>
      <c r="H505" s="58" t="s">
        <v>4113</v>
      </c>
      <c r="I505" s="58" t="s">
        <v>4113</v>
      </c>
      <c r="J505" s="58" t="s">
        <v>4114</v>
      </c>
      <c r="K505" s="58" t="s">
        <v>4136</v>
      </c>
      <c r="L505" s="58" t="s">
        <v>4114</v>
      </c>
      <c r="M505" s="58" t="s">
        <v>4140</v>
      </c>
      <c r="N505" s="58" t="s">
        <v>4178</v>
      </c>
      <c r="O505" s="58" t="s">
        <v>4171</v>
      </c>
      <c r="P505" s="58" t="s">
        <v>4138</v>
      </c>
      <c r="Q505" s="58" t="s">
        <v>4002</v>
      </c>
      <c r="R505" s="58" t="s">
        <v>4113</v>
      </c>
      <c r="S505" s="58" t="s">
        <v>4113</v>
      </c>
      <c r="T505" s="58" t="s">
        <v>4113</v>
      </c>
      <c r="U505" s="58" t="s">
        <v>4113</v>
      </c>
      <c r="V505" s="58" t="s">
        <v>4113</v>
      </c>
      <c r="W505" s="58" t="s">
        <v>4114</v>
      </c>
      <c r="X505" s="58" t="s">
        <v>4113</v>
      </c>
      <c r="Y505" s="58" t="s">
        <v>4113</v>
      </c>
      <c r="Z505" s="58" t="s">
        <v>4114</v>
      </c>
      <c r="AA505" s="58" t="s">
        <v>4114</v>
      </c>
      <c r="AB505" s="58" t="s">
        <v>4113</v>
      </c>
      <c r="AC505" s="58" t="s">
        <v>4114</v>
      </c>
      <c r="AD505" s="58" t="s">
        <v>4113</v>
      </c>
      <c r="AE505" s="58" t="s">
        <v>4114</v>
      </c>
      <c r="AF505" s="58" t="s">
        <v>4114</v>
      </c>
    </row>
    <row r="506" spans="1:32" x14ac:dyDescent="0.2">
      <c r="A506" s="64" t="s">
        <v>1601</v>
      </c>
      <c r="B506" s="65" t="s">
        <v>1971</v>
      </c>
      <c r="C506" s="58">
        <v>1</v>
      </c>
      <c r="D506" s="58" t="s">
        <v>4133</v>
      </c>
      <c r="E506" s="58" t="s">
        <v>4134</v>
      </c>
      <c r="F506" s="58" t="s">
        <v>4141</v>
      </c>
      <c r="G506" s="58" t="s">
        <v>4114</v>
      </c>
      <c r="H506" s="58" t="s">
        <v>4113</v>
      </c>
      <c r="I506" s="58" t="s">
        <v>4113</v>
      </c>
      <c r="J506" s="58" t="s">
        <v>4114</v>
      </c>
      <c r="K506" s="58" t="s">
        <v>4136</v>
      </c>
      <c r="L506" s="58" t="s">
        <v>4114</v>
      </c>
      <c r="M506" s="58" t="s">
        <v>4142</v>
      </c>
      <c r="N506" s="58" t="s">
        <v>4178</v>
      </c>
      <c r="O506" s="58" t="s">
        <v>4171</v>
      </c>
      <c r="P506" s="58" t="s">
        <v>4138</v>
      </c>
      <c r="Q506" s="58" t="s">
        <v>4002</v>
      </c>
      <c r="R506" s="58" t="s">
        <v>4113</v>
      </c>
      <c r="S506" s="58" t="s">
        <v>4113</v>
      </c>
      <c r="T506" s="58" t="s">
        <v>4113</v>
      </c>
      <c r="U506" s="58" t="s">
        <v>4113</v>
      </c>
      <c r="V506" s="58" t="s">
        <v>4113</v>
      </c>
      <c r="W506" s="58" t="s">
        <v>4114</v>
      </c>
      <c r="X506" s="58" t="s">
        <v>4113</v>
      </c>
      <c r="Y506" s="58" t="s">
        <v>4113</v>
      </c>
      <c r="Z506" s="58" t="s">
        <v>4114</v>
      </c>
      <c r="AA506" s="58" t="s">
        <v>4114</v>
      </c>
      <c r="AB506" s="58" t="s">
        <v>4113</v>
      </c>
      <c r="AC506" s="58" t="s">
        <v>4114</v>
      </c>
      <c r="AD506" s="58" t="s">
        <v>4113</v>
      </c>
      <c r="AE506" s="58" t="s">
        <v>4114</v>
      </c>
      <c r="AF506" s="58" t="s">
        <v>4114</v>
      </c>
    </row>
    <row r="507" spans="1:32" x14ac:dyDescent="0.2">
      <c r="A507" s="64" t="s">
        <v>1602</v>
      </c>
      <c r="B507" s="65" t="s">
        <v>1972</v>
      </c>
      <c r="C507" s="58">
        <v>1</v>
      </c>
      <c r="D507" s="58" t="s">
        <v>4133</v>
      </c>
      <c r="E507" s="58" t="s">
        <v>4134</v>
      </c>
      <c r="F507" s="58" t="s">
        <v>4143</v>
      </c>
      <c r="G507" s="58" t="s">
        <v>4114</v>
      </c>
      <c r="H507" s="58" t="s">
        <v>4113</v>
      </c>
      <c r="I507" s="58" t="s">
        <v>4113</v>
      </c>
      <c r="J507" s="58" t="s">
        <v>4114</v>
      </c>
      <c r="K507" s="58" t="s">
        <v>4136</v>
      </c>
      <c r="L507" s="58" t="s">
        <v>4114</v>
      </c>
      <c r="M507" s="58" t="s">
        <v>4144</v>
      </c>
      <c r="N507" s="58" t="s">
        <v>4178</v>
      </c>
      <c r="O507" s="58" t="s">
        <v>4171</v>
      </c>
      <c r="P507" s="58" t="s">
        <v>4138</v>
      </c>
      <c r="Q507" s="58" t="s">
        <v>4002</v>
      </c>
      <c r="R507" s="58" t="s">
        <v>4113</v>
      </c>
      <c r="S507" s="58" t="s">
        <v>4113</v>
      </c>
      <c r="T507" s="58" t="s">
        <v>4113</v>
      </c>
      <c r="U507" s="58" t="s">
        <v>4113</v>
      </c>
      <c r="V507" s="58" t="s">
        <v>4113</v>
      </c>
      <c r="W507" s="58" t="s">
        <v>4114</v>
      </c>
      <c r="X507" s="58" t="s">
        <v>4113</v>
      </c>
      <c r="Y507" s="58" t="s">
        <v>4113</v>
      </c>
      <c r="Z507" s="58" t="s">
        <v>4114</v>
      </c>
      <c r="AA507" s="58" t="s">
        <v>4114</v>
      </c>
      <c r="AB507" s="58" t="s">
        <v>4113</v>
      </c>
      <c r="AC507" s="58" t="s">
        <v>4114</v>
      </c>
      <c r="AD507" s="58" t="s">
        <v>4113</v>
      </c>
      <c r="AE507" s="58" t="s">
        <v>4114</v>
      </c>
      <c r="AF507" s="58" t="s">
        <v>4114</v>
      </c>
    </row>
    <row r="508" spans="1:32" x14ac:dyDescent="0.2">
      <c r="A508" s="64" t="s">
        <v>1603</v>
      </c>
      <c r="B508" s="65" t="s">
        <v>1973</v>
      </c>
      <c r="C508" s="58">
        <v>1</v>
      </c>
      <c r="D508" s="58" t="s">
        <v>4133</v>
      </c>
      <c r="E508" s="58" t="s">
        <v>4134</v>
      </c>
      <c r="F508" s="58" t="s">
        <v>4134</v>
      </c>
      <c r="G508" s="58" t="s">
        <v>4114</v>
      </c>
      <c r="H508" s="58" t="s">
        <v>4136</v>
      </c>
      <c r="I508" s="58" t="s">
        <v>4136</v>
      </c>
      <c r="J508" s="58" t="s">
        <v>4114</v>
      </c>
      <c r="K508" s="58" t="s">
        <v>4136</v>
      </c>
      <c r="L508" s="58" t="s">
        <v>4114</v>
      </c>
      <c r="M508" s="58" t="s">
        <v>4146</v>
      </c>
      <c r="N508" s="58" t="s">
        <v>4178</v>
      </c>
      <c r="O508" s="58" t="s">
        <v>4171</v>
      </c>
      <c r="P508" s="58" t="s">
        <v>4138</v>
      </c>
      <c r="Q508" s="58" t="s">
        <v>4002</v>
      </c>
      <c r="R508" s="58" t="s">
        <v>4113</v>
      </c>
      <c r="S508" s="58" t="s">
        <v>4113</v>
      </c>
      <c r="T508" s="58" t="s">
        <v>4114</v>
      </c>
      <c r="U508" s="58" t="s">
        <v>4113</v>
      </c>
      <c r="V508" s="58" t="s">
        <v>4113</v>
      </c>
      <c r="W508" s="58" t="s">
        <v>4114</v>
      </c>
      <c r="X508" s="58" t="s">
        <v>4113</v>
      </c>
      <c r="Y508" s="58" t="s">
        <v>4113</v>
      </c>
      <c r="Z508" s="58" t="s">
        <v>4114</v>
      </c>
      <c r="AA508" s="58" t="s">
        <v>4114</v>
      </c>
      <c r="AB508" s="58" t="s">
        <v>4113</v>
      </c>
      <c r="AC508" s="58" t="s">
        <v>4114</v>
      </c>
      <c r="AD508" s="58" t="s">
        <v>4113</v>
      </c>
      <c r="AE508" s="58" t="s">
        <v>4114</v>
      </c>
      <c r="AF508" s="58" t="s">
        <v>4114</v>
      </c>
    </row>
    <row r="509" spans="1:32" x14ac:dyDescent="0.2">
      <c r="A509" s="64" t="s">
        <v>3931</v>
      </c>
      <c r="B509" s="65" t="s">
        <v>1973</v>
      </c>
      <c r="C509" s="58">
        <v>1</v>
      </c>
      <c r="D509" s="58" t="s">
        <v>4133</v>
      </c>
      <c r="E509" s="58" t="s">
        <v>4134</v>
      </c>
      <c r="F509" s="58" t="s">
        <v>4134</v>
      </c>
      <c r="G509" s="58" t="s">
        <v>4114</v>
      </c>
      <c r="H509" s="58" t="s">
        <v>4113</v>
      </c>
      <c r="I509" s="58" t="s">
        <v>4113</v>
      </c>
      <c r="J509" s="58" t="s">
        <v>4114</v>
      </c>
      <c r="K509" s="58" t="s">
        <v>4136</v>
      </c>
      <c r="L509" s="58" t="s">
        <v>4114</v>
      </c>
      <c r="M509" s="58" t="s">
        <v>4146</v>
      </c>
      <c r="N509" s="58" t="s">
        <v>4178</v>
      </c>
      <c r="O509" s="58" t="s">
        <v>4171</v>
      </c>
      <c r="P509" s="58" t="s">
        <v>4138</v>
      </c>
      <c r="Q509" s="58" t="s">
        <v>4002</v>
      </c>
      <c r="R509" s="58" t="s">
        <v>4113</v>
      </c>
      <c r="S509" s="58" t="s">
        <v>4113</v>
      </c>
      <c r="T509" s="58" t="s">
        <v>4113</v>
      </c>
      <c r="U509" s="58" t="s">
        <v>4113</v>
      </c>
      <c r="V509" s="58" t="s">
        <v>4113</v>
      </c>
      <c r="W509" s="58" t="s">
        <v>4114</v>
      </c>
      <c r="X509" s="58" t="s">
        <v>4113</v>
      </c>
      <c r="Y509" s="58" t="s">
        <v>4113</v>
      </c>
      <c r="Z509" s="58" t="s">
        <v>4114</v>
      </c>
      <c r="AA509" s="58" t="s">
        <v>4114</v>
      </c>
      <c r="AB509" s="58" t="s">
        <v>4113</v>
      </c>
      <c r="AC509" s="58" t="s">
        <v>4114</v>
      </c>
      <c r="AD509" s="58" t="s">
        <v>4113</v>
      </c>
      <c r="AE509" s="58" t="s">
        <v>4114</v>
      </c>
      <c r="AF509" s="58" t="s">
        <v>4114</v>
      </c>
    </row>
    <row r="510" spans="1:32" x14ac:dyDescent="0.2">
      <c r="A510" s="64" t="s">
        <v>1604</v>
      </c>
      <c r="B510" s="65" t="s">
        <v>1974</v>
      </c>
      <c r="C510" s="58">
        <v>1</v>
      </c>
      <c r="D510" s="58" t="s">
        <v>4133</v>
      </c>
      <c r="E510" s="58" t="s">
        <v>4134</v>
      </c>
      <c r="F510" s="58" t="s">
        <v>4148</v>
      </c>
      <c r="G510" s="58" t="s">
        <v>4114</v>
      </c>
      <c r="H510" s="58" t="s">
        <v>4136</v>
      </c>
      <c r="I510" s="58" t="s">
        <v>4136</v>
      </c>
      <c r="J510" s="58" t="s">
        <v>4114</v>
      </c>
      <c r="K510" s="58" t="s">
        <v>4136</v>
      </c>
      <c r="L510" s="58" t="s">
        <v>4114</v>
      </c>
      <c r="M510" s="58" t="s">
        <v>4149</v>
      </c>
      <c r="N510" s="58" t="s">
        <v>4178</v>
      </c>
      <c r="O510" s="58" t="s">
        <v>4129</v>
      </c>
      <c r="P510" s="58" t="s">
        <v>4138</v>
      </c>
      <c r="Q510" s="58" t="s">
        <v>4002</v>
      </c>
      <c r="R510" s="58" t="s">
        <v>4113</v>
      </c>
      <c r="S510" s="58" t="s">
        <v>4113</v>
      </c>
      <c r="T510" s="58" t="s">
        <v>4114</v>
      </c>
      <c r="U510" s="58" t="s">
        <v>4113</v>
      </c>
      <c r="V510" s="58" t="s">
        <v>4113</v>
      </c>
      <c r="W510" s="58" t="s">
        <v>4114</v>
      </c>
      <c r="X510" s="58" t="s">
        <v>4113</v>
      </c>
      <c r="Y510" s="58" t="s">
        <v>4113</v>
      </c>
      <c r="Z510" s="58" t="s">
        <v>4114</v>
      </c>
      <c r="AA510" s="58" t="s">
        <v>4114</v>
      </c>
      <c r="AB510" s="58" t="s">
        <v>4113</v>
      </c>
      <c r="AC510" s="58" t="s">
        <v>4114</v>
      </c>
      <c r="AD510" s="58" t="s">
        <v>4113</v>
      </c>
      <c r="AE510" s="58" t="s">
        <v>4114</v>
      </c>
      <c r="AF510" s="58" t="s">
        <v>4114</v>
      </c>
    </row>
    <row r="511" spans="1:32" x14ac:dyDescent="0.2">
      <c r="A511" s="64" t="s">
        <v>1605</v>
      </c>
      <c r="B511" s="65" t="s">
        <v>1975</v>
      </c>
      <c r="C511" s="58">
        <v>1</v>
      </c>
      <c r="D511" s="58" t="s">
        <v>4133</v>
      </c>
      <c r="E511" s="58" t="s">
        <v>4134</v>
      </c>
      <c r="F511" s="58" t="s">
        <v>4150</v>
      </c>
      <c r="G511" s="58" t="s">
        <v>4114</v>
      </c>
      <c r="H511" s="58" t="s">
        <v>4136</v>
      </c>
      <c r="I511" s="58" t="s">
        <v>4136</v>
      </c>
      <c r="J511" s="58" t="s">
        <v>4114</v>
      </c>
      <c r="K511" s="58" t="s">
        <v>4136</v>
      </c>
      <c r="L511" s="58" t="s">
        <v>4114</v>
      </c>
      <c r="M511" s="58" t="s">
        <v>4151</v>
      </c>
      <c r="N511" s="58" t="s">
        <v>4178</v>
      </c>
      <c r="O511" s="58" t="s">
        <v>4129</v>
      </c>
      <c r="P511" s="58" t="s">
        <v>4138</v>
      </c>
      <c r="Q511" s="58" t="s">
        <v>4002</v>
      </c>
      <c r="R511" s="58" t="s">
        <v>4113</v>
      </c>
      <c r="S511" s="58" t="s">
        <v>4113</v>
      </c>
      <c r="T511" s="58" t="s">
        <v>4114</v>
      </c>
      <c r="U511" s="58" t="s">
        <v>4113</v>
      </c>
      <c r="V511" s="58" t="s">
        <v>4113</v>
      </c>
      <c r="W511" s="58" t="s">
        <v>4114</v>
      </c>
      <c r="X511" s="58" t="s">
        <v>4113</v>
      </c>
      <c r="Y511" s="58" t="s">
        <v>4113</v>
      </c>
      <c r="Z511" s="58" t="s">
        <v>4114</v>
      </c>
      <c r="AA511" s="58" t="s">
        <v>4114</v>
      </c>
      <c r="AB511" s="58" t="s">
        <v>4113</v>
      </c>
      <c r="AC511" s="58" t="s">
        <v>4114</v>
      </c>
      <c r="AD511" s="58" t="s">
        <v>4113</v>
      </c>
      <c r="AE511" s="58" t="s">
        <v>4114</v>
      </c>
      <c r="AF511" s="58" t="s">
        <v>4114</v>
      </c>
    </row>
    <row r="512" spans="1:32" x14ac:dyDescent="0.2">
      <c r="A512" s="64" t="s">
        <v>1606</v>
      </c>
      <c r="B512" s="65" t="s">
        <v>1976</v>
      </c>
      <c r="C512" s="58">
        <v>1</v>
      </c>
      <c r="D512" s="58" t="s">
        <v>4133</v>
      </c>
      <c r="E512" s="58" t="s">
        <v>4134</v>
      </c>
      <c r="F512" s="58" t="s">
        <v>4152</v>
      </c>
      <c r="G512" s="58" t="s">
        <v>4114</v>
      </c>
      <c r="H512" s="58" t="s">
        <v>4136</v>
      </c>
      <c r="I512" s="58" t="s">
        <v>4136</v>
      </c>
      <c r="J512" s="58" t="s">
        <v>4114</v>
      </c>
      <c r="K512" s="58" t="s">
        <v>4136</v>
      </c>
      <c r="L512" s="58" t="s">
        <v>4114</v>
      </c>
      <c r="M512" s="58" t="s">
        <v>4154</v>
      </c>
      <c r="N512" s="58" t="s">
        <v>4178</v>
      </c>
      <c r="O512" s="58" t="s">
        <v>4129</v>
      </c>
      <c r="P512" s="58" t="s">
        <v>4138</v>
      </c>
      <c r="Q512" s="58" t="s">
        <v>4002</v>
      </c>
      <c r="R512" s="58" t="s">
        <v>4113</v>
      </c>
      <c r="S512" s="58" t="s">
        <v>4113</v>
      </c>
      <c r="T512" s="58" t="s">
        <v>4114</v>
      </c>
      <c r="U512" s="58" t="s">
        <v>4113</v>
      </c>
      <c r="V512" s="58" t="s">
        <v>4113</v>
      </c>
      <c r="W512" s="58" t="s">
        <v>4114</v>
      </c>
      <c r="X512" s="58" t="s">
        <v>4113</v>
      </c>
      <c r="Y512" s="58" t="s">
        <v>4113</v>
      </c>
      <c r="Z512" s="58" t="s">
        <v>4114</v>
      </c>
      <c r="AA512" s="58" t="s">
        <v>4114</v>
      </c>
      <c r="AB512" s="58" t="s">
        <v>4113</v>
      </c>
      <c r="AC512" s="58" t="s">
        <v>4114</v>
      </c>
      <c r="AD512" s="58" t="s">
        <v>4113</v>
      </c>
      <c r="AE512" s="58" t="s">
        <v>4114</v>
      </c>
      <c r="AF512" s="58" t="s">
        <v>4114</v>
      </c>
    </row>
    <row r="513" spans="1:32" x14ac:dyDescent="0.2">
      <c r="A513" s="64" t="s">
        <v>1607</v>
      </c>
      <c r="B513" s="65" t="s">
        <v>1977</v>
      </c>
      <c r="C513" s="58">
        <v>1</v>
      </c>
      <c r="D513" s="58" t="s">
        <v>4133</v>
      </c>
      <c r="E513" s="58" t="s">
        <v>4134</v>
      </c>
      <c r="F513" s="58" t="s">
        <v>4156</v>
      </c>
      <c r="G513" s="58" t="s">
        <v>4114</v>
      </c>
      <c r="H513" s="58" t="s">
        <v>4136</v>
      </c>
      <c r="I513" s="58" t="s">
        <v>4136</v>
      </c>
      <c r="J513" s="58" t="s">
        <v>4114</v>
      </c>
      <c r="K513" s="58" t="s">
        <v>4136</v>
      </c>
      <c r="L513" s="58" t="s">
        <v>4114</v>
      </c>
      <c r="M513" s="58" t="s">
        <v>4157</v>
      </c>
      <c r="N513" s="58" t="s">
        <v>4178</v>
      </c>
      <c r="O513" s="58" t="s">
        <v>4129</v>
      </c>
      <c r="P513" s="58" t="s">
        <v>4138</v>
      </c>
      <c r="Q513" s="58" t="s">
        <v>4002</v>
      </c>
      <c r="R513" s="58" t="s">
        <v>4113</v>
      </c>
      <c r="S513" s="58" t="s">
        <v>4113</v>
      </c>
      <c r="T513" s="58" t="s">
        <v>4114</v>
      </c>
      <c r="U513" s="58" t="s">
        <v>4113</v>
      </c>
      <c r="V513" s="58" t="s">
        <v>4113</v>
      </c>
      <c r="W513" s="58" t="s">
        <v>4114</v>
      </c>
      <c r="X513" s="58" t="s">
        <v>4113</v>
      </c>
      <c r="Y513" s="58" t="s">
        <v>4113</v>
      </c>
      <c r="Z513" s="58" t="s">
        <v>4114</v>
      </c>
      <c r="AA513" s="58" t="s">
        <v>4114</v>
      </c>
      <c r="AB513" s="58" t="s">
        <v>4113</v>
      </c>
      <c r="AC513" s="58" t="s">
        <v>4114</v>
      </c>
      <c r="AD513" s="58" t="s">
        <v>4113</v>
      </c>
      <c r="AE513" s="58" t="s">
        <v>4114</v>
      </c>
      <c r="AF513" s="58" t="s">
        <v>4114</v>
      </c>
    </row>
    <row r="514" spans="1:32" x14ac:dyDescent="0.2">
      <c r="A514" s="64" t="s">
        <v>1608</v>
      </c>
      <c r="B514" s="65" t="s">
        <v>1978</v>
      </c>
      <c r="C514" s="58">
        <v>1</v>
      </c>
      <c r="D514" s="58" t="s">
        <v>4133</v>
      </c>
      <c r="E514" s="58" t="s">
        <v>4134</v>
      </c>
      <c r="F514" s="58" t="s">
        <v>4158</v>
      </c>
      <c r="G514" s="58" t="s">
        <v>4114</v>
      </c>
      <c r="H514" s="58" t="s">
        <v>4136</v>
      </c>
      <c r="I514" s="58" t="s">
        <v>4136</v>
      </c>
      <c r="J514" s="58" t="s">
        <v>4114</v>
      </c>
      <c r="K514" s="58" t="s">
        <v>4136</v>
      </c>
      <c r="L514" s="58" t="s">
        <v>4114</v>
      </c>
      <c r="M514" s="58" t="s">
        <v>4159</v>
      </c>
      <c r="N514" s="58" t="s">
        <v>4178</v>
      </c>
      <c r="O514" s="58" t="s">
        <v>4129</v>
      </c>
      <c r="P514" s="58" t="s">
        <v>4138</v>
      </c>
      <c r="Q514" s="58" t="s">
        <v>4002</v>
      </c>
      <c r="R514" s="58" t="s">
        <v>4113</v>
      </c>
      <c r="S514" s="58" t="s">
        <v>4113</v>
      </c>
      <c r="T514" s="58" t="s">
        <v>4114</v>
      </c>
      <c r="U514" s="58" t="s">
        <v>4113</v>
      </c>
      <c r="V514" s="58" t="s">
        <v>4113</v>
      </c>
      <c r="W514" s="58" t="s">
        <v>4114</v>
      </c>
      <c r="X514" s="58" t="s">
        <v>4113</v>
      </c>
      <c r="Y514" s="58" t="s">
        <v>4113</v>
      </c>
      <c r="Z514" s="58" t="s">
        <v>4114</v>
      </c>
      <c r="AA514" s="58" t="s">
        <v>4114</v>
      </c>
      <c r="AB514" s="58" t="s">
        <v>4113</v>
      </c>
      <c r="AC514" s="58" t="s">
        <v>4114</v>
      </c>
      <c r="AD514" s="58" t="s">
        <v>4113</v>
      </c>
      <c r="AE514" s="58" t="s">
        <v>4114</v>
      </c>
      <c r="AF514" s="58" t="s">
        <v>4114</v>
      </c>
    </row>
    <row r="515" spans="1:32" x14ac:dyDescent="0.2">
      <c r="A515" s="64" t="s">
        <v>1609</v>
      </c>
      <c r="B515" s="65" t="s">
        <v>1979</v>
      </c>
      <c r="C515" s="58">
        <v>1</v>
      </c>
      <c r="D515" s="58" t="s">
        <v>4133</v>
      </c>
      <c r="E515" s="58" t="s">
        <v>4134</v>
      </c>
      <c r="F515" s="58" t="s">
        <v>4160</v>
      </c>
      <c r="G515" s="58" t="s">
        <v>4114</v>
      </c>
      <c r="H515" s="58" t="s">
        <v>4136</v>
      </c>
      <c r="I515" s="58" t="s">
        <v>4136</v>
      </c>
      <c r="J515" s="58" t="s">
        <v>4114</v>
      </c>
      <c r="K515" s="58" t="s">
        <v>4136</v>
      </c>
      <c r="L515" s="58" t="s">
        <v>4114</v>
      </c>
      <c r="M515" s="58" t="s">
        <v>4161</v>
      </c>
      <c r="N515" s="58" t="s">
        <v>4178</v>
      </c>
      <c r="O515" s="58" t="s">
        <v>4129</v>
      </c>
      <c r="P515" s="58" t="s">
        <v>4138</v>
      </c>
      <c r="Q515" s="58" t="s">
        <v>4002</v>
      </c>
      <c r="R515" s="58" t="s">
        <v>4113</v>
      </c>
      <c r="S515" s="58" t="s">
        <v>4113</v>
      </c>
      <c r="T515" s="58" t="s">
        <v>4114</v>
      </c>
      <c r="U515" s="58" t="s">
        <v>4113</v>
      </c>
      <c r="V515" s="58" t="s">
        <v>4113</v>
      </c>
      <c r="W515" s="58" t="s">
        <v>4114</v>
      </c>
      <c r="X515" s="58" t="s">
        <v>4113</v>
      </c>
      <c r="Y515" s="58" t="s">
        <v>4113</v>
      </c>
      <c r="Z515" s="58" t="s">
        <v>4114</v>
      </c>
      <c r="AA515" s="58" t="s">
        <v>4114</v>
      </c>
      <c r="AB515" s="58" t="s">
        <v>4113</v>
      </c>
      <c r="AC515" s="58" t="s">
        <v>4114</v>
      </c>
      <c r="AD515" s="58" t="s">
        <v>4113</v>
      </c>
      <c r="AE515" s="58" t="s">
        <v>4114</v>
      </c>
      <c r="AF515" s="58" t="s">
        <v>4114</v>
      </c>
    </row>
    <row r="516" spans="1:32" x14ac:dyDescent="0.2">
      <c r="A516" s="64" t="s">
        <v>1066</v>
      </c>
      <c r="B516" s="65" t="s">
        <v>1952</v>
      </c>
      <c r="C516" s="58">
        <v>1</v>
      </c>
      <c r="D516" s="58" t="s">
        <v>4133</v>
      </c>
      <c r="E516" s="58" t="s">
        <v>4134</v>
      </c>
      <c r="F516" s="58" t="s">
        <v>4150</v>
      </c>
      <c r="G516" s="58" t="s">
        <v>4113</v>
      </c>
      <c r="H516" s="58" t="s">
        <v>4136</v>
      </c>
      <c r="I516" s="58" t="s">
        <v>4136</v>
      </c>
      <c r="J516" s="58" t="s">
        <v>4114</v>
      </c>
      <c r="K516" s="58" t="s">
        <v>4114</v>
      </c>
      <c r="L516" s="58" t="s">
        <v>4114</v>
      </c>
      <c r="M516" s="58" t="s">
        <v>4151</v>
      </c>
      <c r="N516" s="58" t="s">
        <v>1921</v>
      </c>
      <c r="O516" s="58" t="s">
        <v>4129</v>
      </c>
      <c r="P516" s="58" t="s">
        <v>4138</v>
      </c>
      <c r="Q516" s="58" t="s">
        <v>4002</v>
      </c>
      <c r="R516" s="58" t="s">
        <v>4113</v>
      </c>
      <c r="S516" s="58" t="s">
        <v>4113</v>
      </c>
      <c r="T516" s="58" t="s">
        <v>4114</v>
      </c>
      <c r="U516" s="58" t="s">
        <v>4113</v>
      </c>
      <c r="V516" s="58" t="s">
        <v>4113</v>
      </c>
      <c r="W516" s="58" t="s">
        <v>4114</v>
      </c>
      <c r="X516" s="58" t="s">
        <v>4114</v>
      </c>
      <c r="Y516" s="58" t="s">
        <v>4113</v>
      </c>
      <c r="Z516" s="58" t="s">
        <v>4114</v>
      </c>
      <c r="AA516" s="58" t="s">
        <v>4113</v>
      </c>
      <c r="AB516" s="58" t="s">
        <v>4113</v>
      </c>
      <c r="AC516" s="58" t="s">
        <v>4114</v>
      </c>
      <c r="AD516" s="58" t="s">
        <v>4113</v>
      </c>
      <c r="AE516" s="58" t="s">
        <v>4114</v>
      </c>
      <c r="AF516" s="58" t="s">
        <v>4114</v>
      </c>
    </row>
    <row r="517" spans="1:32" x14ac:dyDescent="0.2">
      <c r="A517" s="64" t="s">
        <v>1092</v>
      </c>
      <c r="B517" s="65" t="s">
        <v>1928</v>
      </c>
      <c r="C517" s="58">
        <v>1</v>
      </c>
      <c r="D517" s="58" t="s">
        <v>4133</v>
      </c>
      <c r="E517" s="58" t="s">
        <v>4135</v>
      </c>
      <c r="F517" s="58" t="s">
        <v>4150</v>
      </c>
      <c r="G517" s="58" t="s">
        <v>4113</v>
      </c>
      <c r="H517" s="58" t="s">
        <v>4136</v>
      </c>
      <c r="I517" s="58" t="s">
        <v>4136</v>
      </c>
      <c r="J517" s="58" t="s">
        <v>4114</v>
      </c>
      <c r="K517" s="58" t="s">
        <v>4114</v>
      </c>
      <c r="L517" s="58" t="s">
        <v>4114</v>
      </c>
      <c r="M517" s="58" t="s">
        <v>4151</v>
      </c>
      <c r="N517" s="58" t="s">
        <v>1921</v>
      </c>
      <c r="O517" s="58" t="s">
        <v>4129</v>
      </c>
      <c r="P517" s="58" t="s">
        <v>4138</v>
      </c>
      <c r="Q517" s="58" t="s">
        <v>4002</v>
      </c>
      <c r="R517" s="58" t="s">
        <v>4113</v>
      </c>
      <c r="S517" s="58" t="s">
        <v>4113</v>
      </c>
      <c r="T517" s="58" t="s">
        <v>4114</v>
      </c>
      <c r="U517" s="58" t="s">
        <v>4113</v>
      </c>
      <c r="V517" s="58" t="s">
        <v>4113</v>
      </c>
      <c r="W517" s="58" t="s">
        <v>4114</v>
      </c>
      <c r="X517" s="58" t="s">
        <v>4114</v>
      </c>
      <c r="Y517" s="58" t="s">
        <v>4113</v>
      </c>
      <c r="Z517" s="58" t="s">
        <v>4114</v>
      </c>
      <c r="AA517" s="58" t="s">
        <v>4113</v>
      </c>
      <c r="AB517" s="58" t="s">
        <v>4113</v>
      </c>
      <c r="AC517" s="58" t="s">
        <v>4114</v>
      </c>
      <c r="AD517" s="58" t="s">
        <v>4113</v>
      </c>
      <c r="AE517" s="58" t="s">
        <v>4114</v>
      </c>
      <c r="AF517" s="58" t="s">
        <v>4114</v>
      </c>
    </row>
    <row r="518" spans="1:32" x14ac:dyDescent="0.2">
      <c r="A518" s="64" t="s">
        <v>1079</v>
      </c>
      <c r="B518" s="65" t="s">
        <v>1940</v>
      </c>
      <c r="C518" s="58">
        <v>1</v>
      </c>
      <c r="D518" s="58" t="s">
        <v>4133</v>
      </c>
      <c r="E518" s="58" t="s">
        <v>4141</v>
      </c>
      <c r="F518" s="58" t="s">
        <v>4150</v>
      </c>
      <c r="G518" s="58" t="s">
        <v>4113</v>
      </c>
      <c r="H518" s="58" t="s">
        <v>4136</v>
      </c>
      <c r="I518" s="58" t="s">
        <v>4136</v>
      </c>
      <c r="J518" s="58" t="s">
        <v>4114</v>
      </c>
      <c r="K518" s="58" t="s">
        <v>4114</v>
      </c>
      <c r="L518" s="58" t="s">
        <v>4114</v>
      </c>
      <c r="M518" s="58" t="s">
        <v>4151</v>
      </c>
      <c r="N518" s="58" t="s">
        <v>1921</v>
      </c>
      <c r="O518" s="58" t="s">
        <v>4129</v>
      </c>
      <c r="P518" s="58" t="s">
        <v>4138</v>
      </c>
      <c r="Q518" s="58" t="s">
        <v>4002</v>
      </c>
      <c r="R518" s="58" t="s">
        <v>4113</v>
      </c>
      <c r="S518" s="58" t="s">
        <v>4113</v>
      </c>
      <c r="T518" s="58" t="s">
        <v>4114</v>
      </c>
      <c r="U518" s="58" t="s">
        <v>4113</v>
      </c>
      <c r="V518" s="58" t="s">
        <v>4113</v>
      </c>
      <c r="W518" s="58" t="s">
        <v>4114</v>
      </c>
      <c r="X518" s="58" t="s">
        <v>4114</v>
      </c>
      <c r="Y518" s="58" t="s">
        <v>4113</v>
      </c>
      <c r="Z518" s="58" t="s">
        <v>4114</v>
      </c>
      <c r="AA518" s="58" t="s">
        <v>4113</v>
      </c>
      <c r="AB518" s="58" t="s">
        <v>4113</v>
      </c>
      <c r="AC518" s="58" t="s">
        <v>4114</v>
      </c>
      <c r="AD518" s="58" t="s">
        <v>4113</v>
      </c>
      <c r="AE518" s="58" t="s">
        <v>4114</v>
      </c>
      <c r="AF518" s="58" t="s">
        <v>4114</v>
      </c>
    </row>
    <row r="519" spans="1:32" x14ac:dyDescent="0.2">
      <c r="A519" s="64" t="s">
        <v>1067</v>
      </c>
      <c r="B519" s="65" t="s">
        <v>1953</v>
      </c>
      <c r="C519" s="58">
        <v>1</v>
      </c>
      <c r="D519" s="58" t="s">
        <v>4133</v>
      </c>
      <c r="E519" s="58" t="s">
        <v>4134</v>
      </c>
      <c r="F519" s="58" t="s">
        <v>4152</v>
      </c>
      <c r="G519" s="58" t="s">
        <v>4113</v>
      </c>
      <c r="H519" s="58" t="s">
        <v>4136</v>
      </c>
      <c r="I519" s="58" t="s">
        <v>4136</v>
      </c>
      <c r="J519" s="58" t="s">
        <v>4114</v>
      </c>
      <c r="K519" s="58" t="s">
        <v>4114</v>
      </c>
      <c r="L519" s="58" t="s">
        <v>4114</v>
      </c>
      <c r="M519" s="58" t="s">
        <v>4154</v>
      </c>
      <c r="N519" s="58" t="s">
        <v>1921</v>
      </c>
      <c r="O519" s="58" t="s">
        <v>4129</v>
      </c>
      <c r="P519" s="58" t="s">
        <v>4138</v>
      </c>
      <c r="Q519" s="58" t="s">
        <v>4002</v>
      </c>
      <c r="R519" s="58" t="s">
        <v>4113</v>
      </c>
      <c r="S519" s="58" t="s">
        <v>4113</v>
      </c>
      <c r="T519" s="58" t="s">
        <v>4114</v>
      </c>
      <c r="U519" s="58" t="s">
        <v>4113</v>
      </c>
      <c r="V519" s="58" t="s">
        <v>4113</v>
      </c>
      <c r="W519" s="58" t="s">
        <v>4114</v>
      </c>
      <c r="X519" s="58" t="s">
        <v>4114</v>
      </c>
      <c r="Y519" s="58" t="s">
        <v>4113</v>
      </c>
      <c r="Z519" s="58" t="s">
        <v>4114</v>
      </c>
      <c r="AA519" s="58" t="s">
        <v>4113</v>
      </c>
      <c r="AB519" s="58" t="s">
        <v>4113</v>
      </c>
      <c r="AC519" s="58" t="s">
        <v>4114</v>
      </c>
      <c r="AD519" s="58" t="s">
        <v>4113</v>
      </c>
      <c r="AE519" s="58" t="s">
        <v>4114</v>
      </c>
      <c r="AF519" s="58" t="s">
        <v>4114</v>
      </c>
    </row>
    <row r="520" spans="1:32" x14ac:dyDescent="0.2">
      <c r="A520" s="64" t="s">
        <v>1093</v>
      </c>
      <c r="B520" s="65" t="s">
        <v>1929</v>
      </c>
      <c r="C520" s="58">
        <v>1</v>
      </c>
      <c r="D520" s="58" t="s">
        <v>4133</v>
      </c>
      <c r="E520" s="58" t="s">
        <v>4135</v>
      </c>
      <c r="F520" s="58" t="s">
        <v>4152</v>
      </c>
      <c r="G520" s="58" t="s">
        <v>4113</v>
      </c>
      <c r="H520" s="58" t="s">
        <v>4136</v>
      </c>
      <c r="I520" s="58" t="s">
        <v>4136</v>
      </c>
      <c r="J520" s="58" t="s">
        <v>4114</v>
      </c>
      <c r="K520" s="58" t="s">
        <v>4114</v>
      </c>
      <c r="L520" s="58" t="s">
        <v>4114</v>
      </c>
      <c r="M520" s="58" t="s">
        <v>4154</v>
      </c>
      <c r="N520" s="58" t="s">
        <v>1921</v>
      </c>
      <c r="O520" s="58" t="s">
        <v>4129</v>
      </c>
      <c r="P520" s="58" t="s">
        <v>4138</v>
      </c>
      <c r="Q520" s="58" t="s">
        <v>4002</v>
      </c>
      <c r="R520" s="58" t="s">
        <v>4113</v>
      </c>
      <c r="S520" s="58" t="s">
        <v>4113</v>
      </c>
      <c r="T520" s="58" t="s">
        <v>4114</v>
      </c>
      <c r="U520" s="58" t="s">
        <v>4113</v>
      </c>
      <c r="V520" s="58" t="s">
        <v>4113</v>
      </c>
      <c r="W520" s="58" t="s">
        <v>4114</v>
      </c>
      <c r="X520" s="58" t="s">
        <v>4114</v>
      </c>
      <c r="Y520" s="58" t="s">
        <v>4113</v>
      </c>
      <c r="Z520" s="58" t="s">
        <v>4114</v>
      </c>
      <c r="AA520" s="58" t="s">
        <v>4113</v>
      </c>
      <c r="AB520" s="58" t="s">
        <v>4113</v>
      </c>
      <c r="AC520" s="58" t="s">
        <v>4114</v>
      </c>
      <c r="AD520" s="58" t="s">
        <v>4113</v>
      </c>
      <c r="AE520" s="58" t="s">
        <v>4114</v>
      </c>
      <c r="AF520" s="58" t="s">
        <v>4114</v>
      </c>
    </row>
    <row r="521" spans="1:32" x14ac:dyDescent="0.2">
      <c r="A521" s="64" t="s">
        <v>1080</v>
      </c>
      <c r="B521" s="65" t="s">
        <v>1941</v>
      </c>
      <c r="C521" s="58">
        <v>1</v>
      </c>
      <c r="D521" s="58" t="s">
        <v>4133</v>
      </c>
      <c r="E521" s="58" t="s">
        <v>4141</v>
      </c>
      <c r="F521" s="58" t="s">
        <v>4152</v>
      </c>
      <c r="G521" s="58" t="s">
        <v>4113</v>
      </c>
      <c r="H521" s="58" t="s">
        <v>4136</v>
      </c>
      <c r="I521" s="58" t="s">
        <v>4136</v>
      </c>
      <c r="J521" s="58" t="s">
        <v>4114</v>
      </c>
      <c r="K521" s="58" t="s">
        <v>4114</v>
      </c>
      <c r="L521" s="58" t="s">
        <v>4114</v>
      </c>
      <c r="M521" s="58" t="s">
        <v>4154</v>
      </c>
      <c r="N521" s="58" t="s">
        <v>1921</v>
      </c>
      <c r="O521" s="58" t="s">
        <v>4129</v>
      </c>
      <c r="P521" s="58" t="s">
        <v>4138</v>
      </c>
      <c r="Q521" s="58" t="s">
        <v>4002</v>
      </c>
      <c r="R521" s="58" t="s">
        <v>4113</v>
      </c>
      <c r="S521" s="58" t="s">
        <v>4113</v>
      </c>
      <c r="T521" s="58" t="s">
        <v>4114</v>
      </c>
      <c r="U521" s="58" t="s">
        <v>4113</v>
      </c>
      <c r="V521" s="58" t="s">
        <v>4113</v>
      </c>
      <c r="W521" s="58" t="s">
        <v>4114</v>
      </c>
      <c r="X521" s="58" t="s">
        <v>4114</v>
      </c>
      <c r="Y521" s="58" t="s">
        <v>4113</v>
      </c>
      <c r="Z521" s="58" t="s">
        <v>4114</v>
      </c>
      <c r="AA521" s="58" t="s">
        <v>4113</v>
      </c>
      <c r="AB521" s="58" t="s">
        <v>4113</v>
      </c>
      <c r="AC521" s="58" t="s">
        <v>4114</v>
      </c>
      <c r="AD521" s="58" t="s">
        <v>4113</v>
      </c>
      <c r="AE521" s="58" t="s">
        <v>4114</v>
      </c>
      <c r="AF521" s="58" t="s">
        <v>4114</v>
      </c>
    </row>
    <row r="522" spans="1:32" x14ac:dyDescent="0.2">
      <c r="A522" s="64" t="s">
        <v>1068</v>
      </c>
      <c r="B522" s="65" t="s">
        <v>1954</v>
      </c>
      <c r="C522" s="58">
        <v>1</v>
      </c>
      <c r="D522" s="58" t="s">
        <v>4133</v>
      </c>
      <c r="E522" s="58" t="s">
        <v>4134</v>
      </c>
      <c r="F522" s="58" t="s">
        <v>4156</v>
      </c>
      <c r="G522" s="58" t="s">
        <v>4113</v>
      </c>
      <c r="H522" s="58" t="s">
        <v>4136</v>
      </c>
      <c r="I522" s="58" t="s">
        <v>4136</v>
      </c>
      <c r="J522" s="58" t="s">
        <v>4114</v>
      </c>
      <c r="K522" s="58" t="s">
        <v>4114</v>
      </c>
      <c r="L522" s="58" t="s">
        <v>4114</v>
      </c>
      <c r="M522" s="58" t="s">
        <v>4157</v>
      </c>
      <c r="N522" s="58" t="s">
        <v>1921</v>
      </c>
      <c r="O522" s="58" t="s">
        <v>4129</v>
      </c>
      <c r="P522" s="58" t="s">
        <v>4138</v>
      </c>
      <c r="Q522" s="58" t="s">
        <v>4002</v>
      </c>
      <c r="R522" s="58" t="s">
        <v>4113</v>
      </c>
      <c r="S522" s="58" t="s">
        <v>4113</v>
      </c>
      <c r="T522" s="58" t="s">
        <v>4114</v>
      </c>
      <c r="U522" s="58" t="s">
        <v>4113</v>
      </c>
      <c r="V522" s="58" t="s">
        <v>4113</v>
      </c>
      <c r="W522" s="58" t="s">
        <v>4114</v>
      </c>
      <c r="X522" s="58" t="s">
        <v>4114</v>
      </c>
      <c r="Y522" s="58" t="s">
        <v>4113</v>
      </c>
      <c r="Z522" s="58" t="s">
        <v>4114</v>
      </c>
      <c r="AA522" s="58" t="s">
        <v>4113</v>
      </c>
      <c r="AB522" s="58" t="s">
        <v>4113</v>
      </c>
      <c r="AC522" s="58" t="s">
        <v>4114</v>
      </c>
      <c r="AD522" s="58" t="s">
        <v>4113</v>
      </c>
      <c r="AE522" s="58" t="s">
        <v>4114</v>
      </c>
      <c r="AF522" s="58" t="s">
        <v>4114</v>
      </c>
    </row>
    <row r="523" spans="1:32" x14ac:dyDescent="0.2">
      <c r="A523" s="64" t="s">
        <v>1094</v>
      </c>
      <c r="B523" s="65" t="s">
        <v>1930</v>
      </c>
      <c r="C523" s="58">
        <v>1</v>
      </c>
      <c r="D523" s="58" t="s">
        <v>4133</v>
      </c>
      <c r="E523" s="58" t="s">
        <v>4135</v>
      </c>
      <c r="F523" s="58" t="s">
        <v>4156</v>
      </c>
      <c r="G523" s="58" t="s">
        <v>4113</v>
      </c>
      <c r="H523" s="58" t="s">
        <v>4136</v>
      </c>
      <c r="I523" s="58" t="s">
        <v>4136</v>
      </c>
      <c r="J523" s="58" t="s">
        <v>4114</v>
      </c>
      <c r="K523" s="58" t="s">
        <v>4114</v>
      </c>
      <c r="L523" s="58" t="s">
        <v>4114</v>
      </c>
      <c r="M523" s="58" t="s">
        <v>4157</v>
      </c>
      <c r="N523" s="58" t="s">
        <v>1921</v>
      </c>
      <c r="O523" s="58" t="s">
        <v>4129</v>
      </c>
      <c r="P523" s="58" t="s">
        <v>4138</v>
      </c>
      <c r="Q523" s="58" t="s">
        <v>4002</v>
      </c>
      <c r="R523" s="58" t="s">
        <v>4113</v>
      </c>
      <c r="S523" s="58" t="s">
        <v>4113</v>
      </c>
      <c r="T523" s="58" t="s">
        <v>4114</v>
      </c>
      <c r="U523" s="58" t="s">
        <v>4113</v>
      </c>
      <c r="V523" s="58" t="s">
        <v>4113</v>
      </c>
      <c r="W523" s="58" t="s">
        <v>4114</v>
      </c>
      <c r="X523" s="58" t="s">
        <v>4114</v>
      </c>
      <c r="Y523" s="58" t="s">
        <v>4113</v>
      </c>
      <c r="Z523" s="58" t="s">
        <v>4114</v>
      </c>
      <c r="AA523" s="58" t="s">
        <v>4113</v>
      </c>
      <c r="AB523" s="58" t="s">
        <v>4113</v>
      </c>
      <c r="AC523" s="58" t="s">
        <v>4114</v>
      </c>
      <c r="AD523" s="58" t="s">
        <v>4113</v>
      </c>
      <c r="AE523" s="58" t="s">
        <v>4114</v>
      </c>
      <c r="AF523" s="58" t="s">
        <v>4114</v>
      </c>
    </row>
    <row r="524" spans="1:32" x14ac:dyDescent="0.2">
      <c r="A524" s="64" t="s">
        <v>1081</v>
      </c>
      <c r="B524" s="65" t="s">
        <v>1942</v>
      </c>
      <c r="C524" s="58">
        <v>1</v>
      </c>
      <c r="D524" s="58" t="s">
        <v>4133</v>
      </c>
      <c r="E524" s="58" t="s">
        <v>4141</v>
      </c>
      <c r="F524" s="58" t="s">
        <v>4156</v>
      </c>
      <c r="G524" s="58" t="s">
        <v>4113</v>
      </c>
      <c r="H524" s="58" t="s">
        <v>4136</v>
      </c>
      <c r="I524" s="58" t="s">
        <v>4136</v>
      </c>
      <c r="J524" s="58" t="s">
        <v>4114</v>
      </c>
      <c r="K524" s="58" t="s">
        <v>4114</v>
      </c>
      <c r="L524" s="58" t="s">
        <v>4114</v>
      </c>
      <c r="M524" s="58" t="s">
        <v>4157</v>
      </c>
      <c r="N524" s="58" t="s">
        <v>1921</v>
      </c>
      <c r="O524" s="58" t="s">
        <v>4129</v>
      </c>
      <c r="P524" s="58" t="s">
        <v>4138</v>
      </c>
      <c r="Q524" s="58" t="s">
        <v>4002</v>
      </c>
      <c r="R524" s="58" t="s">
        <v>4113</v>
      </c>
      <c r="S524" s="58" t="s">
        <v>4113</v>
      </c>
      <c r="T524" s="58" t="s">
        <v>4114</v>
      </c>
      <c r="U524" s="58" t="s">
        <v>4113</v>
      </c>
      <c r="V524" s="58" t="s">
        <v>4113</v>
      </c>
      <c r="W524" s="58" t="s">
        <v>4114</v>
      </c>
      <c r="X524" s="58" t="s">
        <v>4114</v>
      </c>
      <c r="Y524" s="58" t="s">
        <v>4113</v>
      </c>
      <c r="Z524" s="58" t="s">
        <v>4114</v>
      </c>
      <c r="AA524" s="58" t="s">
        <v>4113</v>
      </c>
      <c r="AB524" s="58" t="s">
        <v>4113</v>
      </c>
      <c r="AC524" s="58" t="s">
        <v>4114</v>
      </c>
      <c r="AD524" s="58" t="s">
        <v>4113</v>
      </c>
      <c r="AE524" s="58" t="s">
        <v>4114</v>
      </c>
      <c r="AF524" s="58" t="s">
        <v>4114</v>
      </c>
    </row>
    <row r="525" spans="1:32" x14ac:dyDescent="0.2">
      <c r="A525" s="64" t="s">
        <v>1069</v>
      </c>
      <c r="B525" s="65" t="s">
        <v>1955</v>
      </c>
      <c r="C525" s="58">
        <v>1</v>
      </c>
      <c r="D525" s="58" t="s">
        <v>4133</v>
      </c>
      <c r="E525" s="58" t="s">
        <v>4134</v>
      </c>
      <c r="F525" s="58" t="s">
        <v>4158</v>
      </c>
      <c r="G525" s="58" t="s">
        <v>4113</v>
      </c>
      <c r="H525" s="58" t="s">
        <v>4136</v>
      </c>
      <c r="I525" s="58" t="s">
        <v>4136</v>
      </c>
      <c r="J525" s="58" t="s">
        <v>4114</v>
      </c>
      <c r="K525" s="58" t="s">
        <v>4114</v>
      </c>
      <c r="L525" s="58" t="s">
        <v>4114</v>
      </c>
      <c r="M525" s="58" t="s">
        <v>4159</v>
      </c>
      <c r="N525" s="58" t="s">
        <v>1921</v>
      </c>
      <c r="O525" s="58" t="s">
        <v>4129</v>
      </c>
      <c r="P525" s="58" t="s">
        <v>4138</v>
      </c>
      <c r="Q525" s="58" t="s">
        <v>4002</v>
      </c>
      <c r="R525" s="58" t="s">
        <v>4113</v>
      </c>
      <c r="S525" s="58" t="s">
        <v>4113</v>
      </c>
      <c r="T525" s="58" t="s">
        <v>4114</v>
      </c>
      <c r="U525" s="58" t="s">
        <v>4113</v>
      </c>
      <c r="V525" s="58" t="s">
        <v>4113</v>
      </c>
      <c r="W525" s="58" t="s">
        <v>4114</v>
      </c>
      <c r="X525" s="58" t="s">
        <v>4114</v>
      </c>
      <c r="Y525" s="58" t="s">
        <v>4113</v>
      </c>
      <c r="Z525" s="58" t="s">
        <v>4114</v>
      </c>
      <c r="AA525" s="58" t="s">
        <v>4113</v>
      </c>
      <c r="AB525" s="58" t="s">
        <v>4113</v>
      </c>
      <c r="AC525" s="58" t="s">
        <v>4114</v>
      </c>
      <c r="AD525" s="58" t="s">
        <v>4113</v>
      </c>
      <c r="AE525" s="58" t="s">
        <v>4114</v>
      </c>
      <c r="AF525" s="58" t="s">
        <v>4114</v>
      </c>
    </row>
    <row r="526" spans="1:32" x14ac:dyDescent="0.2">
      <c r="A526" s="64" t="s">
        <v>1095</v>
      </c>
      <c r="B526" s="65" t="s">
        <v>1931</v>
      </c>
      <c r="C526" s="58">
        <v>1</v>
      </c>
      <c r="D526" s="58" t="s">
        <v>4133</v>
      </c>
      <c r="E526" s="58" t="s">
        <v>4135</v>
      </c>
      <c r="F526" s="58" t="s">
        <v>4158</v>
      </c>
      <c r="G526" s="58" t="s">
        <v>4113</v>
      </c>
      <c r="H526" s="58" t="s">
        <v>4136</v>
      </c>
      <c r="I526" s="58" t="s">
        <v>4136</v>
      </c>
      <c r="J526" s="58" t="s">
        <v>4114</v>
      </c>
      <c r="K526" s="58" t="s">
        <v>4114</v>
      </c>
      <c r="L526" s="58" t="s">
        <v>4114</v>
      </c>
      <c r="M526" s="58" t="s">
        <v>4159</v>
      </c>
      <c r="N526" s="58" t="s">
        <v>1921</v>
      </c>
      <c r="O526" s="58" t="s">
        <v>4129</v>
      </c>
      <c r="P526" s="58" t="s">
        <v>4138</v>
      </c>
      <c r="Q526" s="58" t="s">
        <v>4002</v>
      </c>
      <c r="R526" s="58" t="s">
        <v>4113</v>
      </c>
      <c r="S526" s="58" t="s">
        <v>4113</v>
      </c>
      <c r="T526" s="58" t="s">
        <v>4114</v>
      </c>
      <c r="U526" s="58" t="s">
        <v>4113</v>
      </c>
      <c r="V526" s="58" t="s">
        <v>4113</v>
      </c>
      <c r="W526" s="58" t="s">
        <v>4114</v>
      </c>
      <c r="X526" s="58" t="s">
        <v>4114</v>
      </c>
      <c r="Y526" s="58" t="s">
        <v>4113</v>
      </c>
      <c r="Z526" s="58" t="s">
        <v>4114</v>
      </c>
      <c r="AA526" s="58" t="s">
        <v>4113</v>
      </c>
      <c r="AB526" s="58" t="s">
        <v>4113</v>
      </c>
      <c r="AC526" s="58" t="s">
        <v>4114</v>
      </c>
      <c r="AD526" s="58" t="s">
        <v>4113</v>
      </c>
      <c r="AE526" s="58" t="s">
        <v>4114</v>
      </c>
      <c r="AF526" s="58" t="s">
        <v>4114</v>
      </c>
    </row>
    <row r="527" spans="1:32" x14ac:dyDescent="0.2">
      <c r="A527" s="64" t="s">
        <v>1082</v>
      </c>
      <c r="B527" s="65" t="s">
        <v>1943</v>
      </c>
      <c r="C527" s="58">
        <v>1</v>
      </c>
      <c r="D527" s="58" t="s">
        <v>4133</v>
      </c>
      <c r="E527" s="58" t="s">
        <v>4141</v>
      </c>
      <c r="F527" s="58" t="s">
        <v>4158</v>
      </c>
      <c r="G527" s="58" t="s">
        <v>4113</v>
      </c>
      <c r="H527" s="58" t="s">
        <v>4136</v>
      </c>
      <c r="I527" s="58" t="s">
        <v>4136</v>
      </c>
      <c r="J527" s="58" t="s">
        <v>4114</v>
      </c>
      <c r="K527" s="58" t="s">
        <v>4114</v>
      </c>
      <c r="L527" s="58" t="s">
        <v>4114</v>
      </c>
      <c r="M527" s="58" t="s">
        <v>4159</v>
      </c>
      <c r="N527" s="58" t="s">
        <v>1921</v>
      </c>
      <c r="O527" s="58" t="s">
        <v>4129</v>
      </c>
      <c r="P527" s="58" t="s">
        <v>4138</v>
      </c>
      <c r="Q527" s="58" t="s">
        <v>4002</v>
      </c>
      <c r="R527" s="58" t="s">
        <v>4113</v>
      </c>
      <c r="S527" s="58" t="s">
        <v>4113</v>
      </c>
      <c r="T527" s="58" t="s">
        <v>4114</v>
      </c>
      <c r="U527" s="58" t="s">
        <v>4113</v>
      </c>
      <c r="V527" s="58" t="s">
        <v>4113</v>
      </c>
      <c r="W527" s="58" t="s">
        <v>4114</v>
      </c>
      <c r="X527" s="58" t="s">
        <v>4114</v>
      </c>
      <c r="Y527" s="58" t="s">
        <v>4113</v>
      </c>
      <c r="Z527" s="58" t="s">
        <v>4114</v>
      </c>
      <c r="AA527" s="58" t="s">
        <v>4113</v>
      </c>
      <c r="AB527" s="58" t="s">
        <v>4113</v>
      </c>
      <c r="AC527" s="58" t="s">
        <v>4114</v>
      </c>
      <c r="AD527" s="58" t="s">
        <v>4113</v>
      </c>
      <c r="AE527" s="58" t="s">
        <v>4114</v>
      </c>
      <c r="AF527" s="58" t="s">
        <v>4114</v>
      </c>
    </row>
    <row r="528" spans="1:32" x14ac:dyDescent="0.2">
      <c r="A528" s="64" t="s">
        <v>1097</v>
      </c>
      <c r="B528" s="65" t="s">
        <v>1980</v>
      </c>
      <c r="C528" s="58">
        <v>1</v>
      </c>
      <c r="D528" s="58" t="s">
        <v>4133</v>
      </c>
      <c r="E528" s="58" t="s">
        <v>4134</v>
      </c>
      <c r="F528" s="58" t="s">
        <v>4135</v>
      </c>
      <c r="G528" s="58" t="s">
        <v>4114</v>
      </c>
      <c r="H528" s="58" t="s">
        <v>4113</v>
      </c>
      <c r="I528" s="58" t="s">
        <v>4113</v>
      </c>
      <c r="J528" s="58" t="s">
        <v>4114</v>
      </c>
      <c r="K528" s="58" t="s">
        <v>4145</v>
      </c>
      <c r="L528" s="58" t="s">
        <v>4114</v>
      </c>
      <c r="M528" s="58" t="s">
        <v>4137</v>
      </c>
      <c r="N528" s="58" t="s">
        <v>4179</v>
      </c>
      <c r="O528" s="58" t="s">
        <v>4171</v>
      </c>
      <c r="P528" s="58" t="s">
        <v>4138</v>
      </c>
      <c r="Q528" s="58" t="s">
        <v>4002</v>
      </c>
      <c r="R528" s="58" t="s">
        <v>4113</v>
      </c>
      <c r="S528" s="58" t="s">
        <v>4113</v>
      </c>
      <c r="T528" s="58" t="s">
        <v>4113</v>
      </c>
      <c r="U528" s="58" t="s">
        <v>4113</v>
      </c>
      <c r="V528" s="58" t="s">
        <v>4113</v>
      </c>
      <c r="W528" s="58" t="s">
        <v>4114</v>
      </c>
      <c r="X528" s="58" t="s">
        <v>4113</v>
      </c>
      <c r="Y528" s="58" t="s">
        <v>4113</v>
      </c>
      <c r="Z528" s="58" t="s">
        <v>4114</v>
      </c>
      <c r="AA528" s="58" t="s">
        <v>4113</v>
      </c>
      <c r="AB528" s="58" t="s">
        <v>4113</v>
      </c>
      <c r="AC528" s="58" t="s">
        <v>4114</v>
      </c>
      <c r="AD528" s="58" t="s">
        <v>4113</v>
      </c>
      <c r="AE528" s="58" t="s">
        <v>4114</v>
      </c>
      <c r="AF528" s="58" t="s">
        <v>4114</v>
      </c>
    </row>
    <row r="529" spans="1:32" x14ac:dyDescent="0.2">
      <c r="A529" s="64" t="s">
        <v>1098</v>
      </c>
      <c r="B529" s="65" t="s">
        <v>1981</v>
      </c>
      <c r="C529" s="58">
        <v>1</v>
      </c>
      <c r="D529" s="58" t="s">
        <v>4133</v>
      </c>
      <c r="E529" s="58" t="s">
        <v>4134</v>
      </c>
      <c r="F529" s="58" t="s">
        <v>4139</v>
      </c>
      <c r="G529" s="58" t="s">
        <v>4114</v>
      </c>
      <c r="H529" s="58" t="s">
        <v>4113</v>
      </c>
      <c r="I529" s="58" t="s">
        <v>4113</v>
      </c>
      <c r="J529" s="58" t="s">
        <v>4114</v>
      </c>
      <c r="K529" s="58" t="s">
        <v>4145</v>
      </c>
      <c r="L529" s="58" t="s">
        <v>4114</v>
      </c>
      <c r="M529" s="58" t="s">
        <v>4140</v>
      </c>
      <c r="N529" s="58" t="s">
        <v>4179</v>
      </c>
      <c r="O529" s="58" t="s">
        <v>4171</v>
      </c>
      <c r="P529" s="58" t="s">
        <v>4138</v>
      </c>
      <c r="Q529" s="58" t="s">
        <v>4002</v>
      </c>
      <c r="R529" s="58" t="s">
        <v>4113</v>
      </c>
      <c r="S529" s="58" t="s">
        <v>4113</v>
      </c>
      <c r="T529" s="58" t="s">
        <v>4113</v>
      </c>
      <c r="U529" s="58" t="s">
        <v>4113</v>
      </c>
      <c r="V529" s="58" t="s">
        <v>4113</v>
      </c>
      <c r="W529" s="58" t="s">
        <v>4114</v>
      </c>
      <c r="X529" s="58" t="s">
        <v>4113</v>
      </c>
      <c r="Y529" s="58" t="s">
        <v>4113</v>
      </c>
      <c r="Z529" s="58" t="s">
        <v>4114</v>
      </c>
      <c r="AA529" s="58" t="s">
        <v>4113</v>
      </c>
      <c r="AB529" s="58" t="s">
        <v>4113</v>
      </c>
      <c r="AC529" s="58" t="s">
        <v>4114</v>
      </c>
      <c r="AD529" s="58" t="s">
        <v>4113</v>
      </c>
      <c r="AE529" s="58" t="s">
        <v>4114</v>
      </c>
      <c r="AF529" s="58" t="s">
        <v>4114</v>
      </c>
    </row>
    <row r="530" spans="1:32" x14ac:dyDescent="0.2">
      <c r="A530" s="64" t="s">
        <v>1099</v>
      </c>
      <c r="B530" s="65" t="s">
        <v>1982</v>
      </c>
      <c r="C530" s="58">
        <v>1</v>
      </c>
      <c r="D530" s="58" t="s">
        <v>4133</v>
      </c>
      <c r="E530" s="58" t="s">
        <v>4134</v>
      </c>
      <c r="F530" s="58" t="s">
        <v>4141</v>
      </c>
      <c r="G530" s="58" t="s">
        <v>4114</v>
      </c>
      <c r="H530" s="58" t="s">
        <v>4113</v>
      </c>
      <c r="I530" s="58" t="s">
        <v>4113</v>
      </c>
      <c r="J530" s="58" t="s">
        <v>4114</v>
      </c>
      <c r="K530" s="58" t="s">
        <v>4145</v>
      </c>
      <c r="L530" s="58" t="s">
        <v>4114</v>
      </c>
      <c r="M530" s="58" t="s">
        <v>4142</v>
      </c>
      <c r="N530" s="58" t="s">
        <v>4179</v>
      </c>
      <c r="O530" s="58" t="s">
        <v>4171</v>
      </c>
      <c r="P530" s="58" t="s">
        <v>4138</v>
      </c>
      <c r="Q530" s="58" t="s">
        <v>4002</v>
      </c>
      <c r="R530" s="58" t="s">
        <v>4113</v>
      </c>
      <c r="S530" s="58" t="s">
        <v>4113</v>
      </c>
      <c r="T530" s="58" t="s">
        <v>4113</v>
      </c>
      <c r="U530" s="58" t="s">
        <v>4113</v>
      </c>
      <c r="V530" s="58" t="s">
        <v>4113</v>
      </c>
      <c r="W530" s="58" t="s">
        <v>4114</v>
      </c>
      <c r="X530" s="58" t="s">
        <v>4113</v>
      </c>
      <c r="Y530" s="58" t="s">
        <v>4113</v>
      </c>
      <c r="Z530" s="58" t="s">
        <v>4114</v>
      </c>
      <c r="AA530" s="58" t="s">
        <v>4113</v>
      </c>
      <c r="AB530" s="58" t="s">
        <v>4113</v>
      </c>
      <c r="AC530" s="58" t="s">
        <v>4114</v>
      </c>
      <c r="AD530" s="58" t="s">
        <v>4113</v>
      </c>
      <c r="AE530" s="58" t="s">
        <v>4114</v>
      </c>
      <c r="AF530" s="58" t="s">
        <v>4114</v>
      </c>
    </row>
    <row r="531" spans="1:32" x14ac:dyDescent="0.2">
      <c r="A531" s="64" t="s">
        <v>1099</v>
      </c>
      <c r="B531" s="65" t="s">
        <v>1982</v>
      </c>
      <c r="C531" s="58">
        <v>1</v>
      </c>
      <c r="D531" s="58" t="s">
        <v>4133</v>
      </c>
      <c r="E531" s="58" t="s">
        <v>4134</v>
      </c>
      <c r="F531" s="58" t="s">
        <v>4141</v>
      </c>
      <c r="G531" s="58" t="s">
        <v>4114</v>
      </c>
      <c r="H531" s="58" t="s">
        <v>4113</v>
      </c>
      <c r="I531" s="58" t="s">
        <v>4113</v>
      </c>
      <c r="J531" s="58" t="s">
        <v>4114</v>
      </c>
      <c r="K531" s="58" t="s">
        <v>4145</v>
      </c>
      <c r="L531" s="58" t="s">
        <v>4114</v>
      </c>
      <c r="M531" s="58" t="s">
        <v>4142</v>
      </c>
      <c r="N531" s="58" t="s">
        <v>4179</v>
      </c>
      <c r="O531" s="58" t="s">
        <v>4171</v>
      </c>
      <c r="P531" s="58" t="s">
        <v>4138</v>
      </c>
      <c r="Q531" s="58" t="s">
        <v>4002</v>
      </c>
      <c r="R531" s="58" t="s">
        <v>4113</v>
      </c>
      <c r="S531" s="58" t="s">
        <v>4113</v>
      </c>
      <c r="T531" s="58" t="s">
        <v>4113</v>
      </c>
      <c r="U531" s="58" t="s">
        <v>4113</v>
      </c>
      <c r="V531" s="58" t="s">
        <v>4113</v>
      </c>
      <c r="W531" s="58" t="s">
        <v>4114</v>
      </c>
      <c r="X531" s="58" t="s">
        <v>4113</v>
      </c>
      <c r="Y531" s="58" t="s">
        <v>4113</v>
      </c>
      <c r="Z531" s="58" t="s">
        <v>4114</v>
      </c>
      <c r="AA531" s="58" t="s">
        <v>4113</v>
      </c>
      <c r="AB531" s="58" t="s">
        <v>4113</v>
      </c>
      <c r="AC531" s="58" t="s">
        <v>4114</v>
      </c>
      <c r="AD531" s="58" t="s">
        <v>4113</v>
      </c>
      <c r="AE531" s="58" t="s">
        <v>4114</v>
      </c>
      <c r="AF531" s="58" t="s">
        <v>4114</v>
      </c>
    </row>
    <row r="532" spans="1:32" x14ac:dyDescent="0.2">
      <c r="A532" s="64" t="s">
        <v>1100</v>
      </c>
      <c r="B532" s="65" t="s">
        <v>1983</v>
      </c>
      <c r="C532" s="58">
        <v>1</v>
      </c>
      <c r="D532" s="58" t="s">
        <v>4133</v>
      </c>
      <c r="E532" s="58" t="s">
        <v>4134</v>
      </c>
      <c r="F532" s="58" t="s">
        <v>4143</v>
      </c>
      <c r="G532" s="58" t="s">
        <v>4114</v>
      </c>
      <c r="H532" s="58" t="s">
        <v>4113</v>
      </c>
      <c r="I532" s="58" t="s">
        <v>4113</v>
      </c>
      <c r="J532" s="58" t="s">
        <v>4114</v>
      </c>
      <c r="K532" s="58" t="s">
        <v>4145</v>
      </c>
      <c r="L532" s="58" t="s">
        <v>4114</v>
      </c>
      <c r="M532" s="58" t="s">
        <v>4144</v>
      </c>
      <c r="N532" s="58" t="s">
        <v>4179</v>
      </c>
      <c r="O532" s="58" t="s">
        <v>4171</v>
      </c>
      <c r="P532" s="58" t="s">
        <v>4138</v>
      </c>
      <c r="Q532" s="58" t="s">
        <v>4002</v>
      </c>
      <c r="R532" s="58" t="s">
        <v>4113</v>
      </c>
      <c r="S532" s="58" t="s">
        <v>4113</v>
      </c>
      <c r="T532" s="58" t="s">
        <v>4113</v>
      </c>
      <c r="U532" s="58" t="s">
        <v>4113</v>
      </c>
      <c r="V532" s="58" t="s">
        <v>4113</v>
      </c>
      <c r="W532" s="58" t="s">
        <v>4114</v>
      </c>
      <c r="X532" s="58" t="s">
        <v>4113</v>
      </c>
      <c r="Y532" s="58" t="s">
        <v>4113</v>
      </c>
      <c r="Z532" s="58" t="s">
        <v>4114</v>
      </c>
      <c r="AA532" s="58" t="s">
        <v>4113</v>
      </c>
      <c r="AB532" s="58" t="s">
        <v>4113</v>
      </c>
      <c r="AC532" s="58" t="s">
        <v>4114</v>
      </c>
      <c r="AD532" s="58" t="s">
        <v>4113</v>
      </c>
      <c r="AE532" s="58" t="s">
        <v>4114</v>
      </c>
      <c r="AF532" s="58" t="s">
        <v>4114</v>
      </c>
    </row>
    <row r="533" spans="1:32" x14ac:dyDescent="0.2">
      <c r="A533" s="64" t="s">
        <v>1101</v>
      </c>
      <c r="B533" s="65" t="s">
        <v>1984</v>
      </c>
      <c r="C533" s="58">
        <v>1</v>
      </c>
      <c r="D533" s="58" t="s">
        <v>4133</v>
      </c>
      <c r="E533" s="58" t="s">
        <v>4134</v>
      </c>
      <c r="F533" s="58" t="s">
        <v>4134</v>
      </c>
      <c r="G533" s="58" t="s">
        <v>4114</v>
      </c>
      <c r="H533" s="58" t="s">
        <v>4113</v>
      </c>
      <c r="I533" s="58" t="s">
        <v>4113</v>
      </c>
      <c r="J533" s="58" t="s">
        <v>4114</v>
      </c>
      <c r="K533" s="58" t="s">
        <v>4145</v>
      </c>
      <c r="L533" s="58" t="s">
        <v>4114</v>
      </c>
      <c r="M533" s="58" t="s">
        <v>4146</v>
      </c>
      <c r="N533" s="58" t="s">
        <v>4179</v>
      </c>
      <c r="O533" s="58" t="s">
        <v>4171</v>
      </c>
      <c r="P533" s="58" t="s">
        <v>4138</v>
      </c>
      <c r="Q533" s="58" t="s">
        <v>4002</v>
      </c>
      <c r="R533" s="58" t="s">
        <v>4113</v>
      </c>
      <c r="S533" s="58" t="s">
        <v>4113</v>
      </c>
      <c r="T533" s="58">
        <v>0</v>
      </c>
      <c r="U533" s="58" t="s">
        <v>4113</v>
      </c>
      <c r="V533" s="58" t="s">
        <v>4113</v>
      </c>
      <c r="W533" s="58" t="s">
        <v>4114</v>
      </c>
      <c r="X533" s="58" t="s">
        <v>4113</v>
      </c>
      <c r="Y533" s="58" t="s">
        <v>4113</v>
      </c>
      <c r="Z533" s="58" t="s">
        <v>4114</v>
      </c>
      <c r="AA533" s="58" t="s">
        <v>4113</v>
      </c>
      <c r="AB533" s="58" t="s">
        <v>4113</v>
      </c>
      <c r="AC533" s="58" t="s">
        <v>4114</v>
      </c>
      <c r="AD533" s="58" t="s">
        <v>4113</v>
      </c>
      <c r="AE533" s="58" t="s">
        <v>4114</v>
      </c>
      <c r="AF533" s="58" t="s">
        <v>4114</v>
      </c>
    </row>
    <row r="534" spans="1:32" x14ac:dyDescent="0.2">
      <c r="A534" s="64" t="s">
        <v>3932</v>
      </c>
      <c r="B534" s="65" t="s">
        <v>1984</v>
      </c>
      <c r="C534" s="58">
        <v>1</v>
      </c>
      <c r="D534" s="58" t="s">
        <v>4133</v>
      </c>
      <c r="E534" s="58" t="s">
        <v>4134</v>
      </c>
      <c r="F534" s="58" t="s">
        <v>4134</v>
      </c>
      <c r="G534" s="58" t="s">
        <v>4114</v>
      </c>
      <c r="H534" s="58" t="s">
        <v>4113</v>
      </c>
      <c r="I534" s="58" t="s">
        <v>4113</v>
      </c>
      <c r="J534" s="58" t="s">
        <v>4114</v>
      </c>
      <c r="K534" s="58" t="s">
        <v>4145</v>
      </c>
      <c r="L534" s="58" t="s">
        <v>4114</v>
      </c>
      <c r="M534" s="58" t="s">
        <v>4146</v>
      </c>
      <c r="N534" s="58" t="s">
        <v>4179</v>
      </c>
      <c r="O534" s="58" t="s">
        <v>4171</v>
      </c>
      <c r="P534" s="58" t="s">
        <v>4138</v>
      </c>
      <c r="Q534" s="58" t="s">
        <v>4002</v>
      </c>
      <c r="R534" s="58" t="s">
        <v>4113</v>
      </c>
      <c r="S534" s="58" t="s">
        <v>4113</v>
      </c>
      <c r="T534" s="58" t="s">
        <v>4113</v>
      </c>
      <c r="U534" s="58" t="s">
        <v>4113</v>
      </c>
      <c r="V534" s="58" t="s">
        <v>4113</v>
      </c>
      <c r="W534" s="58" t="s">
        <v>4114</v>
      </c>
      <c r="X534" s="58" t="s">
        <v>4113</v>
      </c>
      <c r="Y534" s="58" t="s">
        <v>4113</v>
      </c>
      <c r="Z534" s="58" t="s">
        <v>4114</v>
      </c>
      <c r="AA534" s="58" t="s">
        <v>4113</v>
      </c>
      <c r="AB534" s="58" t="s">
        <v>4113</v>
      </c>
      <c r="AC534" s="58" t="s">
        <v>4114</v>
      </c>
      <c r="AD534" s="58" t="s">
        <v>4113</v>
      </c>
      <c r="AE534" s="58" t="s">
        <v>4114</v>
      </c>
      <c r="AF534" s="58" t="s">
        <v>4114</v>
      </c>
    </row>
    <row r="535" spans="1:32" x14ac:dyDescent="0.2">
      <c r="A535" s="64" t="s">
        <v>1102</v>
      </c>
      <c r="B535" s="65" t="s">
        <v>1985</v>
      </c>
      <c r="C535" s="58">
        <v>1</v>
      </c>
      <c r="D535" s="58" t="s">
        <v>4133</v>
      </c>
      <c r="E535" s="58" t="s">
        <v>4134</v>
      </c>
      <c r="F535" s="58" t="s">
        <v>4148</v>
      </c>
      <c r="G535" s="58" t="s">
        <v>4114</v>
      </c>
      <c r="H535" s="58" t="s">
        <v>4136</v>
      </c>
      <c r="I535" s="58" t="s">
        <v>4136</v>
      </c>
      <c r="J535" s="58" t="s">
        <v>4114</v>
      </c>
      <c r="K535" s="58" t="s">
        <v>4145</v>
      </c>
      <c r="L535" s="58" t="s">
        <v>4114</v>
      </c>
      <c r="M535" s="58" t="s">
        <v>4149</v>
      </c>
      <c r="N535" s="58" t="s">
        <v>4179</v>
      </c>
      <c r="O535" s="58" t="s">
        <v>4129</v>
      </c>
      <c r="P535" s="58" t="s">
        <v>4138</v>
      </c>
      <c r="Q535" s="58" t="s">
        <v>4002</v>
      </c>
      <c r="R535" s="58" t="s">
        <v>4113</v>
      </c>
      <c r="S535" s="58" t="s">
        <v>4113</v>
      </c>
      <c r="T535" s="58" t="s">
        <v>4114</v>
      </c>
      <c r="U535" s="58" t="s">
        <v>4113</v>
      </c>
      <c r="V535" s="58" t="s">
        <v>4113</v>
      </c>
      <c r="W535" s="58" t="s">
        <v>4114</v>
      </c>
      <c r="X535" s="58" t="s">
        <v>4113</v>
      </c>
      <c r="Y535" s="58" t="s">
        <v>4113</v>
      </c>
      <c r="Z535" s="58" t="s">
        <v>4114</v>
      </c>
      <c r="AA535" s="58" t="s">
        <v>4113</v>
      </c>
      <c r="AB535" s="58" t="s">
        <v>4113</v>
      </c>
      <c r="AC535" s="58" t="s">
        <v>4114</v>
      </c>
      <c r="AD535" s="58" t="s">
        <v>4113</v>
      </c>
      <c r="AE535" s="58" t="s">
        <v>4114</v>
      </c>
      <c r="AF535" s="58" t="s">
        <v>4114</v>
      </c>
    </row>
    <row r="536" spans="1:32" x14ac:dyDescent="0.2">
      <c r="A536" s="64" t="s">
        <v>1103</v>
      </c>
      <c r="B536" s="65" t="s">
        <v>1986</v>
      </c>
      <c r="C536" s="58">
        <v>1</v>
      </c>
      <c r="D536" s="58" t="s">
        <v>4133</v>
      </c>
      <c r="E536" s="58" t="s">
        <v>4134</v>
      </c>
      <c r="F536" s="58" t="s">
        <v>4150</v>
      </c>
      <c r="G536" s="58" t="s">
        <v>4114</v>
      </c>
      <c r="H536" s="58" t="s">
        <v>4136</v>
      </c>
      <c r="I536" s="58" t="s">
        <v>4136</v>
      </c>
      <c r="J536" s="58" t="s">
        <v>4114</v>
      </c>
      <c r="K536" s="58" t="s">
        <v>4145</v>
      </c>
      <c r="L536" s="58" t="s">
        <v>4114</v>
      </c>
      <c r="M536" s="58" t="s">
        <v>4151</v>
      </c>
      <c r="N536" s="58" t="s">
        <v>4179</v>
      </c>
      <c r="O536" s="58" t="s">
        <v>4129</v>
      </c>
      <c r="P536" s="58" t="s">
        <v>4138</v>
      </c>
      <c r="Q536" s="58" t="s">
        <v>4002</v>
      </c>
      <c r="R536" s="58" t="s">
        <v>4113</v>
      </c>
      <c r="S536" s="58" t="s">
        <v>4113</v>
      </c>
      <c r="T536" s="58" t="s">
        <v>4114</v>
      </c>
      <c r="U536" s="58" t="s">
        <v>4113</v>
      </c>
      <c r="V536" s="58" t="s">
        <v>4113</v>
      </c>
      <c r="W536" s="58" t="s">
        <v>4114</v>
      </c>
      <c r="X536" s="58" t="s">
        <v>4113</v>
      </c>
      <c r="Y536" s="58" t="s">
        <v>4113</v>
      </c>
      <c r="Z536" s="58" t="s">
        <v>4114</v>
      </c>
      <c r="AA536" s="58" t="s">
        <v>4113</v>
      </c>
      <c r="AB536" s="58" t="s">
        <v>4113</v>
      </c>
      <c r="AC536" s="58" t="s">
        <v>4114</v>
      </c>
      <c r="AD536" s="58" t="s">
        <v>4113</v>
      </c>
      <c r="AE536" s="58" t="s">
        <v>4114</v>
      </c>
      <c r="AF536" s="58" t="s">
        <v>4114</v>
      </c>
    </row>
    <row r="537" spans="1:32" x14ac:dyDescent="0.2">
      <c r="A537" s="64" t="s">
        <v>3933</v>
      </c>
      <c r="B537" s="65" t="s">
        <v>3301</v>
      </c>
      <c r="C537" s="58">
        <v>1</v>
      </c>
      <c r="D537" s="58" t="s">
        <v>4133</v>
      </c>
      <c r="E537" s="58" t="s">
        <v>4134</v>
      </c>
      <c r="F537" s="58" t="s">
        <v>4150</v>
      </c>
      <c r="G537" s="58" t="s">
        <v>4114</v>
      </c>
      <c r="H537" s="58" t="s">
        <v>4136</v>
      </c>
      <c r="I537" s="58" t="s">
        <v>4136</v>
      </c>
      <c r="J537" s="58" t="s">
        <v>4114</v>
      </c>
      <c r="K537" s="58" t="s">
        <v>4145</v>
      </c>
      <c r="L537" s="58" t="s">
        <v>4114</v>
      </c>
      <c r="M537" s="58" t="s">
        <v>4151</v>
      </c>
      <c r="N537" s="58" t="s">
        <v>4131</v>
      </c>
      <c r="O537" s="58" t="s">
        <v>4114</v>
      </c>
      <c r="P537" s="58" t="s">
        <v>4132</v>
      </c>
      <c r="Q537" s="58" t="s">
        <v>4002</v>
      </c>
      <c r="R537" s="58" t="s">
        <v>4113</v>
      </c>
      <c r="S537" s="58" t="s">
        <v>4113</v>
      </c>
      <c r="T537" s="58" t="s">
        <v>4114</v>
      </c>
      <c r="U537" s="58" t="s">
        <v>4113</v>
      </c>
      <c r="V537" s="58" t="s">
        <v>4113</v>
      </c>
      <c r="W537" s="58" t="s">
        <v>4114</v>
      </c>
      <c r="X537" s="58" t="s">
        <v>4114</v>
      </c>
      <c r="Y537" s="58" t="s">
        <v>4113</v>
      </c>
      <c r="Z537" s="58" t="s">
        <v>4114</v>
      </c>
      <c r="AA537" s="58" t="s">
        <v>4114</v>
      </c>
      <c r="AB537" s="58" t="s">
        <v>4114</v>
      </c>
      <c r="AC537" s="58" t="s">
        <v>4114</v>
      </c>
      <c r="AD537" s="58" t="s">
        <v>4113</v>
      </c>
      <c r="AE537" s="58" t="s">
        <v>4114</v>
      </c>
      <c r="AF537" s="58" t="s">
        <v>4114</v>
      </c>
    </row>
    <row r="538" spans="1:32" x14ac:dyDescent="0.2">
      <c r="A538" s="64" t="s">
        <v>1104</v>
      </c>
      <c r="B538" s="65" t="s">
        <v>1987</v>
      </c>
      <c r="C538" s="58">
        <v>1</v>
      </c>
      <c r="D538" s="58" t="s">
        <v>4133</v>
      </c>
      <c r="E538" s="58" t="s">
        <v>4134</v>
      </c>
      <c r="F538" s="58" t="s">
        <v>4152</v>
      </c>
      <c r="G538" s="58" t="s">
        <v>4114</v>
      </c>
      <c r="H538" s="58" t="s">
        <v>4136</v>
      </c>
      <c r="I538" s="58" t="s">
        <v>4136</v>
      </c>
      <c r="J538" s="58" t="s">
        <v>4114</v>
      </c>
      <c r="K538" s="58" t="s">
        <v>4145</v>
      </c>
      <c r="L538" s="58" t="s">
        <v>4114</v>
      </c>
      <c r="M538" s="58" t="s">
        <v>4154</v>
      </c>
      <c r="N538" s="58" t="s">
        <v>4179</v>
      </c>
      <c r="O538" s="58" t="s">
        <v>4129</v>
      </c>
      <c r="P538" s="58" t="s">
        <v>4138</v>
      </c>
      <c r="Q538" s="58" t="s">
        <v>4002</v>
      </c>
      <c r="R538" s="58" t="s">
        <v>4113</v>
      </c>
      <c r="S538" s="58" t="s">
        <v>4113</v>
      </c>
      <c r="T538" s="58" t="s">
        <v>4114</v>
      </c>
      <c r="U538" s="58" t="s">
        <v>4113</v>
      </c>
      <c r="V538" s="58" t="s">
        <v>4113</v>
      </c>
      <c r="W538" s="58" t="s">
        <v>4114</v>
      </c>
      <c r="X538" s="58" t="s">
        <v>4113</v>
      </c>
      <c r="Y538" s="58" t="s">
        <v>4113</v>
      </c>
      <c r="Z538" s="58" t="s">
        <v>4114</v>
      </c>
      <c r="AA538" s="58" t="s">
        <v>4113</v>
      </c>
      <c r="AB538" s="58" t="s">
        <v>4113</v>
      </c>
      <c r="AC538" s="58" t="s">
        <v>4114</v>
      </c>
      <c r="AD538" s="58" t="s">
        <v>4113</v>
      </c>
      <c r="AE538" s="58" t="s">
        <v>4114</v>
      </c>
      <c r="AF538" s="58" t="s">
        <v>4114</v>
      </c>
    </row>
    <row r="539" spans="1:32" x14ac:dyDescent="0.2">
      <c r="A539" s="64" t="s">
        <v>1105</v>
      </c>
      <c r="B539" s="65" t="s">
        <v>1988</v>
      </c>
      <c r="C539" s="58">
        <v>1</v>
      </c>
      <c r="D539" s="58" t="s">
        <v>4133</v>
      </c>
      <c r="E539" s="58" t="s">
        <v>4134</v>
      </c>
      <c r="F539" s="58" t="s">
        <v>4156</v>
      </c>
      <c r="G539" s="58" t="s">
        <v>4114</v>
      </c>
      <c r="H539" s="58" t="s">
        <v>4136</v>
      </c>
      <c r="I539" s="58" t="s">
        <v>4136</v>
      </c>
      <c r="J539" s="58" t="s">
        <v>4114</v>
      </c>
      <c r="K539" s="58" t="s">
        <v>4145</v>
      </c>
      <c r="L539" s="58" t="s">
        <v>4114</v>
      </c>
      <c r="M539" s="58" t="s">
        <v>4157</v>
      </c>
      <c r="N539" s="58" t="s">
        <v>4179</v>
      </c>
      <c r="O539" s="58" t="s">
        <v>4129</v>
      </c>
      <c r="P539" s="58" t="s">
        <v>4138</v>
      </c>
      <c r="Q539" s="58" t="s">
        <v>4002</v>
      </c>
      <c r="R539" s="58" t="s">
        <v>4113</v>
      </c>
      <c r="S539" s="58" t="s">
        <v>4113</v>
      </c>
      <c r="T539" s="58" t="s">
        <v>4114</v>
      </c>
      <c r="U539" s="58" t="s">
        <v>4113</v>
      </c>
      <c r="V539" s="58" t="s">
        <v>4113</v>
      </c>
      <c r="W539" s="58" t="s">
        <v>4114</v>
      </c>
      <c r="X539" s="58" t="s">
        <v>4113</v>
      </c>
      <c r="Y539" s="58" t="s">
        <v>4113</v>
      </c>
      <c r="Z539" s="58" t="s">
        <v>4114</v>
      </c>
      <c r="AA539" s="58" t="s">
        <v>4113</v>
      </c>
      <c r="AB539" s="58" t="s">
        <v>4113</v>
      </c>
      <c r="AC539" s="58" t="s">
        <v>4114</v>
      </c>
      <c r="AD539" s="58" t="s">
        <v>4113</v>
      </c>
      <c r="AE539" s="58" t="s">
        <v>4114</v>
      </c>
      <c r="AF539" s="58" t="s">
        <v>4114</v>
      </c>
    </row>
    <row r="540" spans="1:32" x14ac:dyDescent="0.2">
      <c r="A540" s="64" t="s">
        <v>1106</v>
      </c>
      <c r="B540" s="65" t="s">
        <v>1989</v>
      </c>
      <c r="C540" s="58">
        <v>1</v>
      </c>
      <c r="D540" s="58" t="s">
        <v>4133</v>
      </c>
      <c r="E540" s="58" t="s">
        <v>4134</v>
      </c>
      <c r="F540" s="58" t="s">
        <v>4158</v>
      </c>
      <c r="G540" s="58" t="s">
        <v>4114</v>
      </c>
      <c r="H540" s="58" t="s">
        <v>4136</v>
      </c>
      <c r="I540" s="58" t="s">
        <v>4136</v>
      </c>
      <c r="J540" s="58" t="s">
        <v>4114</v>
      </c>
      <c r="K540" s="58" t="s">
        <v>4145</v>
      </c>
      <c r="L540" s="58" t="s">
        <v>4114</v>
      </c>
      <c r="M540" s="58" t="s">
        <v>4159</v>
      </c>
      <c r="N540" s="58" t="s">
        <v>4179</v>
      </c>
      <c r="O540" s="58" t="s">
        <v>4129</v>
      </c>
      <c r="P540" s="58" t="s">
        <v>4138</v>
      </c>
      <c r="Q540" s="58" t="s">
        <v>4002</v>
      </c>
      <c r="R540" s="58" t="s">
        <v>4113</v>
      </c>
      <c r="S540" s="58" t="s">
        <v>4113</v>
      </c>
      <c r="T540" s="58" t="s">
        <v>4114</v>
      </c>
      <c r="U540" s="58" t="s">
        <v>4113</v>
      </c>
      <c r="V540" s="58" t="s">
        <v>4113</v>
      </c>
      <c r="W540" s="58" t="s">
        <v>4114</v>
      </c>
      <c r="X540" s="58" t="s">
        <v>4113</v>
      </c>
      <c r="Y540" s="58" t="s">
        <v>4113</v>
      </c>
      <c r="Z540" s="58" t="s">
        <v>4114</v>
      </c>
      <c r="AA540" s="58" t="s">
        <v>4113</v>
      </c>
      <c r="AB540" s="58" t="s">
        <v>4113</v>
      </c>
      <c r="AC540" s="58" t="s">
        <v>4114</v>
      </c>
      <c r="AD540" s="58" t="s">
        <v>4113</v>
      </c>
      <c r="AE540" s="58" t="s">
        <v>4114</v>
      </c>
      <c r="AF540" s="58" t="s">
        <v>4114</v>
      </c>
    </row>
    <row r="541" spans="1:32" x14ac:dyDescent="0.2">
      <c r="A541" s="64" t="s">
        <v>1107</v>
      </c>
      <c r="B541" s="65" t="s">
        <v>1990</v>
      </c>
      <c r="C541" s="58">
        <v>1</v>
      </c>
      <c r="D541" s="58" t="s">
        <v>4133</v>
      </c>
      <c r="E541" s="58" t="s">
        <v>4134</v>
      </c>
      <c r="F541" s="58" t="s">
        <v>4160</v>
      </c>
      <c r="G541" s="58" t="s">
        <v>4114</v>
      </c>
      <c r="H541" s="58" t="s">
        <v>4136</v>
      </c>
      <c r="I541" s="58" t="s">
        <v>4136</v>
      </c>
      <c r="J541" s="58" t="s">
        <v>4114</v>
      </c>
      <c r="K541" s="58" t="s">
        <v>4145</v>
      </c>
      <c r="L541" s="58" t="s">
        <v>4114</v>
      </c>
      <c r="M541" s="58" t="s">
        <v>4161</v>
      </c>
      <c r="N541" s="58" t="s">
        <v>4179</v>
      </c>
      <c r="O541" s="58" t="s">
        <v>4129</v>
      </c>
      <c r="P541" s="58" t="s">
        <v>4138</v>
      </c>
      <c r="Q541" s="58" t="s">
        <v>4002</v>
      </c>
      <c r="R541" s="58" t="s">
        <v>4113</v>
      </c>
      <c r="S541" s="58" t="s">
        <v>4113</v>
      </c>
      <c r="T541" s="58" t="s">
        <v>4114</v>
      </c>
      <c r="U541" s="58" t="s">
        <v>4113</v>
      </c>
      <c r="V541" s="58" t="s">
        <v>4113</v>
      </c>
      <c r="W541" s="58" t="s">
        <v>4114</v>
      </c>
      <c r="X541" s="58" t="s">
        <v>4113</v>
      </c>
      <c r="Y541" s="58" t="s">
        <v>4113</v>
      </c>
      <c r="Z541" s="58" t="s">
        <v>4114</v>
      </c>
      <c r="AA541" s="58" t="s">
        <v>4113</v>
      </c>
      <c r="AB541" s="58" t="s">
        <v>4113</v>
      </c>
      <c r="AC541" s="58" t="s">
        <v>4114</v>
      </c>
      <c r="AD541" s="58" t="s">
        <v>4113</v>
      </c>
      <c r="AE541" s="58" t="s">
        <v>4114</v>
      </c>
      <c r="AF541" s="58" t="s">
        <v>4114</v>
      </c>
    </row>
    <row r="542" spans="1:32" x14ac:dyDescent="0.2">
      <c r="A542" s="64" t="s">
        <v>1070</v>
      </c>
      <c r="B542" s="65" t="s">
        <v>1956</v>
      </c>
      <c r="C542" s="58">
        <v>1</v>
      </c>
      <c r="D542" s="58" t="s">
        <v>4133</v>
      </c>
      <c r="E542" s="58" t="s">
        <v>4134</v>
      </c>
      <c r="F542" s="58" t="s">
        <v>4160</v>
      </c>
      <c r="G542" s="58" t="s">
        <v>4113</v>
      </c>
      <c r="H542" s="58" t="s">
        <v>4136</v>
      </c>
      <c r="I542" s="58" t="s">
        <v>4136</v>
      </c>
      <c r="J542" s="58" t="s">
        <v>4114</v>
      </c>
      <c r="K542" s="58" t="s">
        <v>4114</v>
      </c>
      <c r="L542" s="58" t="s">
        <v>4114</v>
      </c>
      <c r="M542" s="58" t="s">
        <v>4161</v>
      </c>
      <c r="N542" s="58" t="s">
        <v>1921</v>
      </c>
      <c r="O542" s="58" t="s">
        <v>4129</v>
      </c>
      <c r="P542" s="58" t="s">
        <v>4138</v>
      </c>
      <c r="Q542" s="58" t="s">
        <v>4002</v>
      </c>
      <c r="R542" s="58" t="s">
        <v>4113</v>
      </c>
      <c r="S542" s="58" t="s">
        <v>4113</v>
      </c>
      <c r="T542" s="58" t="s">
        <v>4114</v>
      </c>
      <c r="U542" s="58" t="s">
        <v>4113</v>
      </c>
      <c r="V542" s="58" t="s">
        <v>4113</v>
      </c>
      <c r="W542" s="58" t="s">
        <v>4114</v>
      </c>
      <c r="X542" s="58" t="s">
        <v>4114</v>
      </c>
      <c r="Y542" s="58" t="s">
        <v>4113</v>
      </c>
      <c r="Z542" s="58" t="s">
        <v>4114</v>
      </c>
      <c r="AA542" s="58" t="s">
        <v>4113</v>
      </c>
      <c r="AB542" s="58" t="s">
        <v>4113</v>
      </c>
      <c r="AC542" s="58" t="s">
        <v>4114</v>
      </c>
      <c r="AD542" s="58" t="s">
        <v>4113</v>
      </c>
      <c r="AE542" s="58" t="s">
        <v>4114</v>
      </c>
      <c r="AF542" s="58" t="s">
        <v>4114</v>
      </c>
    </row>
    <row r="543" spans="1:32" x14ac:dyDescent="0.2">
      <c r="A543" s="64" t="s">
        <v>1096</v>
      </c>
      <c r="B543" s="65" t="s">
        <v>1932</v>
      </c>
      <c r="C543" s="58">
        <v>1</v>
      </c>
      <c r="D543" s="58" t="s">
        <v>4133</v>
      </c>
      <c r="E543" s="58" t="s">
        <v>4135</v>
      </c>
      <c r="F543" s="58" t="s">
        <v>4160</v>
      </c>
      <c r="G543" s="58" t="s">
        <v>4113</v>
      </c>
      <c r="H543" s="58" t="s">
        <v>4136</v>
      </c>
      <c r="I543" s="58" t="s">
        <v>4136</v>
      </c>
      <c r="J543" s="58" t="s">
        <v>4114</v>
      </c>
      <c r="K543" s="58" t="s">
        <v>4114</v>
      </c>
      <c r="L543" s="58" t="s">
        <v>4114</v>
      </c>
      <c r="M543" s="58" t="s">
        <v>4161</v>
      </c>
      <c r="N543" s="58" t="s">
        <v>1921</v>
      </c>
      <c r="O543" s="58" t="s">
        <v>4129</v>
      </c>
      <c r="P543" s="58" t="s">
        <v>4138</v>
      </c>
      <c r="Q543" s="58" t="s">
        <v>4002</v>
      </c>
      <c r="R543" s="58" t="s">
        <v>4113</v>
      </c>
      <c r="S543" s="58" t="s">
        <v>4113</v>
      </c>
      <c r="T543" s="58" t="s">
        <v>4114</v>
      </c>
      <c r="U543" s="58" t="s">
        <v>4113</v>
      </c>
      <c r="V543" s="58" t="s">
        <v>4113</v>
      </c>
      <c r="W543" s="58" t="s">
        <v>4114</v>
      </c>
      <c r="X543" s="58" t="s">
        <v>4114</v>
      </c>
      <c r="Y543" s="58" t="s">
        <v>4113</v>
      </c>
      <c r="Z543" s="58" t="s">
        <v>4114</v>
      </c>
      <c r="AA543" s="58" t="s">
        <v>4113</v>
      </c>
      <c r="AB543" s="58" t="s">
        <v>4113</v>
      </c>
      <c r="AC543" s="58" t="s">
        <v>4114</v>
      </c>
      <c r="AD543" s="58" t="s">
        <v>4113</v>
      </c>
      <c r="AE543" s="58" t="s">
        <v>4114</v>
      </c>
      <c r="AF543" s="58" t="s">
        <v>4114</v>
      </c>
    </row>
    <row r="544" spans="1:32" x14ac:dyDescent="0.2">
      <c r="A544" s="64" t="s">
        <v>1083</v>
      </c>
      <c r="B544" s="65" t="s">
        <v>1944</v>
      </c>
      <c r="C544" s="58">
        <v>1</v>
      </c>
      <c r="D544" s="58" t="s">
        <v>4133</v>
      </c>
      <c r="E544" s="58" t="s">
        <v>4141</v>
      </c>
      <c r="F544" s="58" t="s">
        <v>4160</v>
      </c>
      <c r="G544" s="58" t="s">
        <v>4113</v>
      </c>
      <c r="H544" s="58" t="s">
        <v>4136</v>
      </c>
      <c r="I544" s="58" t="s">
        <v>4136</v>
      </c>
      <c r="J544" s="58" t="s">
        <v>4114</v>
      </c>
      <c r="K544" s="58" t="s">
        <v>4114</v>
      </c>
      <c r="L544" s="58" t="s">
        <v>4114</v>
      </c>
      <c r="M544" s="58" t="s">
        <v>4161</v>
      </c>
      <c r="N544" s="58" t="s">
        <v>1921</v>
      </c>
      <c r="O544" s="58" t="s">
        <v>4129</v>
      </c>
      <c r="P544" s="58" t="s">
        <v>4138</v>
      </c>
      <c r="Q544" s="58" t="s">
        <v>4002</v>
      </c>
      <c r="R544" s="58" t="s">
        <v>4113</v>
      </c>
      <c r="S544" s="58" t="s">
        <v>4113</v>
      </c>
      <c r="T544" s="58" t="s">
        <v>4114</v>
      </c>
      <c r="U544" s="58" t="s">
        <v>4113</v>
      </c>
      <c r="V544" s="58" t="s">
        <v>4113</v>
      </c>
      <c r="W544" s="58" t="s">
        <v>4114</v>
      </c>
      <c r="X544" s="58" t="s">
        <v>4114</v>
      </c>
      <c r="Y544" s="58" t="s">
        <v>4113</v>
      </c>
      <c r="Z544" s="58" t="s">
        <v>4114</v>
      </c>
      <c r="AA544" s="58" t="s">
        <v>4113</v>
      </c>
      <c r="AB544" s="58" t="s">
        <v>4113</v>
      </c>
      <c r="AC544" s="58" t="s">
        <v>4114</v>
      </c>
      <c r="AD544" s="58" t="s">
        <v>4113</v>
      </c>
      <c r="AE544" s="58" t="s">
        <v>4114</v>
      </c>
      <c r="AF544" s="58" t="s">
        <v>4114</v>
      </c>
    </row>
    <row r="545" spans="1:32" x14ac:dyDescent="0.2">
      <c r="A545" s="64" t="s">
        <v>1217</v>
      </c>
      <c r="B545" s="65" t="s">
        <v>1957</v>
      </c>
      <c r="C545" s="58">
        <v>1</v>
      </c>
      <c r="D545" s="58" t="s">
        <v>4133</v>
      </c>
      <c r="E545" s="58" t="s">
        <v>4134</v>
      </c>
      <c r="F545" s="58" t="s">
        <v>4172</v>
      </c>
      <c r="G545" s="58" t="s">
        <v>4113</v>
      </c>
      <c r="H545" s="58" t="s">
        <v>4136</v>
      </c>
      <c r="I545" s="58" t="s">
        <v>4136</v>
      </c>
      <c r="J545" s="58" t="s">
        <v>4114</v>
      </c>
      <c r="K545" s="58" t="s">
        <v>4114</v>
      </c>
      <c r="L545" s="58" t="s">
        <v>4114</v>
      </c>
      <c r="M545" s="58" t="s">
        <v>4116</v>
      </c>
      <c r="N545" s="58" t="s">
        <v>1921</v>
      </c>
      <c r="O545" s="58" t="s">
        <v>4114</v>
      </c>
      <c r="P545" s="58" t="s">
        <v>4132</v>
      </c>
      <c r="Q545" s="58" t="s">
        <v>4002</v>
      </c>
      <c r="R545" s="58" t="s">
        <v>4113</v>
      </c>
      <c r="S545" s="58" t="s">
        <v>4113</v>
      </c>
      <c r="T545" s="58" t="s">
        <v>4114</v>
      </c>
      <c r="U545" s="58" t="s">
        <v>4113</v>
      </c>
      <c r="V545" s="58" t="s">
        <v>4113</v>
      </c>
      <c r="W545" s="58" t="s">
        <v>4114</v>
      </c>
      <c r="X545" s="58" t="s">
        <v>4114</v>
      </c>
      <c r="Y545" s="58" t="s">
        <v>4114</v>
      </c>
      <c r="Z545" s="58" t="s">
        <v>4114</v>
      </c>
      <c r="AA545" s="58" t="s">
        <v>4114</v>
      </c>
      <c r="AB545" s="58" t="s">
        <v>4113</v>
      </c>
      <c r="AC545" s="58" t="s">
        <v>4114</v>
      </c>
      <c r="AD545" s="58" t="s">
        <v>4113</v>
      </c>
      <c r="AE545" s="58" t="s">
        <v>4114</v>
      </c>
      <c r="AF545" s="58" t="s">
        <v>4114</v>
      </c>
    </row>
    <row r="546" spans="1:32" x14ac:dyDescent="0.2">
      <c r="A546" s="64" t="s">
        <v>1059</v>
      </c>
      <c r="B546" s="65" t="s">
        <v>1945</v>
      </c>
      <c r="C546" s="58">
        <v>1</v>
      </c>
      <c r="D546" s="58" t="s">
        <v>4133</v>
      </c>
      <c r="E546" s="58" t="s">
        <v>4134</v>
      </c>
      <c r="F546" s="58" t="s">
        <v>4169</v>
      </c>
      <c r="G546" s="58" t="s">
        <v>4113</v>
      </c>
      <c r="H546" s="58" t="s">
        <v>4113</v>
      </c>
      <c r="I546" s="58" t="s">
        <v>4113</v>
      </c>
      <c r="J546" s="58" t="s">
        <v>4114</v>
      </c>
      <c r="K546" s="58" t="s">
        <v>4114</v>
      </c>
      <c r="L546" s="58" t="s">
        <v>4114</v>
      </c>
      <c r="M546" s="58" t="s">
        <v>4170</v>
      </c>
      <c r="N546" s="58" t="s">
        <v>1921</v>
      </c>
      <c r="O546" s="58" t="s">
        <v>4171</v>
      </c>
      <c r="P546" s="58" t="s">
        <v>4138</v>
      </c>
      <c r="Q546" s="58" t="s">
        <v>4002</v>
      </c>
      <c r="R546" s="58" t="s">
        <v>4113</v>
      </c>
      <c r="S546" s="58" t="s">
        <v>4113</v>
      </c>
      <c r="T546" s="58" t="s">
        <v>4113</v>
      </c>
      <c r="U546" s="58" t="s">
        <v>4113</v>
      </c>
      <c r="V546" s="58" t="s">
        <v>4113</v>
      </c>
      <c r="W546" s="58" t="s">
        <v>4114</v>
      </c>
      <c r="X546" s="58" t="s">
        <v>4114</v>
      </c>
      <c r="Y546" s="58" t="s">
        <v>4113</v>
      </c>
      <c r="Z546" s="58" t="s">
        <v>4114</v>
      </c>
      <c r="AA546" s="58" t="s">
        <v>4113</v>
      </c>
      <c r="AB546" s="58" t="s">
        <v>4113</v>
      </c>
      <c r="AC546" s="58" t="s">
        <v>4114</v>
      </c>
      <c r="AD546" s="58" t="s">
        <v>4113</v>
      </c>
      <c r="AE546" s="58" t="s">
        <v>4114</v>
      </c>
      <c r="AF546" s="58" t="s">
        <v>4114</v>
      </c>
    </row>
    <row r="547" spans="1:32" x14ac:dyDescent="0.2">
      <c r="A547" s="64" t="s">
        <v>1084</v>
      </c>
      <c r="B547" s="65" t="s">
        <v>1920</v>
      </c>
      <c r="C547" s="58">
        <v>1</v>
      </c>
      <c r="D547" s="58" t="s">
        <v>4133</v>
      </c>
      <c r="E547" s="58" t="s">
        <v>4135</v>
      </c>
      <c r="F547" s="58" t="s">
        <v>4169</v>
      </c>
      <c r="G547" s="58" t="s">
        <v>4113</v>
      </c>
      <c r="H547" s="58" t="s">
        <v>4113</v>
      </c>
      <c r="I547" s="58" t="s">
        <v>4113</v>
      </c>
      <c r="J547" s="58" t="s">
        <v>4114</v>
      </c>
      <c r="K547" s="58" t="s">
        <v>4114</v>
      </c>
      <c r="L547" s="58" t="s">
        <v>4114</v>
      </c>
      <c r="M547" s="58" t="s">
        <v>4170</v>
      </c>
      <c r="N547" s="58" t="s">
        <v>1921</v>
      </c>
      <c r="O547" s="58" t="s">
        <v>4171</v>
      </c>
      <c r="P547" s="58" t="s">
        <v>4138</v>
      </c>
      <c r="Q547" s="58" t="s">
        <v>4002</v>
      </c>
      <c r="R547" s="58" t="s">
        <v>4113</v>
      </c>
      <c r="S547" s="58" t="s">
        <v>4113</v>
      </c>
      <c r="T547" s="58" t="s">
        <v>4113</v>
      </c>
      <c r="U547" s="58" t="s">
        <v>4113</v>
      </c>
      <c r="V547" s="58" t="s">
        <v>4113</v>
      </c>
      <c r="W547" s="58" t="s">
        <v>4114</v>
      </c>
      <c r="X547" s="58" t="s">
        <v>4114</v>
      </c>
      <c r="Y547" s="58" t="s">
        <v>4113</v>
      </c>
      <c r="Z547" s="58" t="s">
        <v>4114</v>
      </c>
      <c r="AA547" s="58" t="s">
        <v>4113</v>
      </c>
      <c r="AB547" s="58" t="s">
        <v>4113</v>
      </c>
      <c r="AC547" s="58" t="s">
        <v>4114</v>
      </c>
      <c r="AD547" s="58" t="s">
        <v>4113</v>
      </c>
      <c r="AE547" s="58" t="s">
        <v>4114</v>
      </c>
      <c r="AF547" s="58" t="s">
        <v>4114</v>
      </c>
    </row>
    <row r="548" spans="1:32" x14ac:dyDescent="0.2">
      <c r="A548" s="64" t="s">
        <v>1071</v>
      </c>
      <c r="B548" s="65" t="s">
        <v>1933</v>
      </c>
      <c r="C548" s="58">
        <v>1</v>
      </c>
      <c r="D548" s="58" t="s">
        <v>4133</v>
      </c>
      <c r="E548" s="58" t="s">
        <v>4141</v>
      </c>
      <c r="F548" s="58" t="s">
        <v>4169</v>
      </c>
      <c r="G548" s="58" t="s">
        <v>4113</v>
      </c>
      <c r="H548" s="58" t="s">
        <v>4113</v>
      </c>
      <c r="I548" s="58" t="s">
        <v>4113</v>
      </c>
      <c r="J548" s="58" t="s">
        <v>4114</v>
      </c>
      <c r="K548" s="58" t="s">
        <v>4114</v>
      </c>
      <c r="L548" s="58" t="s">
        <v>4114</v>
      </c>
      <c r="M548" s="58" t="s">
        <v>4170</v>
      </c>
      <c r="N548" s="58" t="s">
        <v>1921</v>
      </c>
      <c r="O548" s="58" t="s">
        <v>4171</v>
      </c>
      <c r="P548" s="58" t="s">
        <v>4138</v>
      </c>
      <c r="Q548" s="58" t="s">
        <v>4002</v>
      </c>
      <c r="R548" s="58" t="s">
        <v>4113</v>
      </c>
      <c r="S548" s="58" t="s">
        <v>4113</v>
      </c>
      <c r="T548" s="58" t="s">
        <v>4113</v>
      </c>
      <c r="U548" s="58" t="s">
        <v>4113</v>
      </c>
      <c r="V548" s="58" t="s">
        <v>4113</v>
      </c>
      <c r="W548" s="58" t="s">
        <v>4114</v>
      </c>
      <c r="X548" s="58" t="s">
        <v>4114</v>
      </c>
      <c r="Y548" s="58" t="s">
        <v>4113</v>
      </c>
      <c r="Z548" s="58" t="s">
        <v>4114</v>
      </c>
      <c r="AA548" s="58" t="s">
        <v>4113</v>
      </c>
      <c r="AB548" s="58" t="s">
        <v>4113</v>
      </c>
      <c r="AC548" s="58" t="s">
        <v>4114</v>
      </c>
      <c r="AD548" s="58" t="s">
        <v>4113</v>
      </c>
      <c r="AE548" s="58" t="s">
        <v>4114</v>
      </c>
      <c r="AF548" s="58" t="s">
        <v>4114</v>
      </c>
    </row>
    <row r="549" spans="1:32" x14ac:dyDescent="0.2">
      <c r="A549" s="64" t="s">
        <v>1757</v>
      </c>
      <c r="B549" s="65" t="s">
        <v>2029</v>
      </c>
      <c r="C549" s="58">
        <v>1</v>
      </c>
      <c r="D549" s="58" t="s">
        <v>4133</v>
      </c>
      <c r="E549" s="58" t="s">
        <v>4134</v>
      </c>
      <c r="F549" s="58" t="s">
        <v>4152</v>
      </c>
      <c r="G549" s="58" t="s">
        <v>4114</v>
      </c>
      <c r="H549" s="58" t="s">
        <v>4113</v>
      </c>
      <c r="I549" s="58" t="s">
        <v>4136</v>
      </c>
      <c r="J549" s="58" t="s">
        <v>4114</v>
      </c>
      <c r="K549" s="58" t="s">
        <v>4114</v>
      </c>
      <c r="L549" s="58" t="s">
        <v>4114</v>
      </c>
      <c r="M549" s="58" t="s">
        <v>4142</v>
      </c>
      <c r="N549" s="58" t="s">
        <v>4180</v>
      </c>
      <c r="O549" s="58" t="s">
        <v>4171</v>
      </c>
      <c r="P549" s="58" t="s">
        <v>4132</v>
      </c>
      <c r="Q549" s="58" t="s">
        <v>4176</v>
      </c>
      <c r="R549" s="58" t="s">
        <v>4113</v>
      </c>
      <c r="S549" s="58" t="s">
        <v>4113</v>
      </c>
      <c r="T549" s="58" t="s">
        <v>4113</v>
      </c>
      <c r="U549" s="58" t="s">
        <v>4113</v>
      </c>
      <c r="V549" s="58" t="s">
        <v>4113</v>
      </c>
      <c r="W549" s="58" t="s">
        <v>4114</v>
      </c>
      <c r="X549" s="58" t="s">
        <v>4114</v>
      </c>
      <c r="Y549" s="58" t="s">
        <v>4114</v>
      </c>
      <c r="Z549" s="58" t="s">
        <v>4114</v>
      </c>
      <c r="AA549" s="58" t="s">
        <v>4113</v>
      </c>
      <c r="AB549" s="58" t="s">
        <v>4114</v>
      </c>
      <c r="AC549" s="58" t="s">
        <v>4114</v>
      </c>
      <c r="AD549" s="58" t="s">
        <v>4113</v>
      </c>
      <c r="AE549" s="58" t="s">
        <v>4114</v>
      </c>
      <c r="AF549" s="58" t="s">
        <v>4114</v>
      </c>
    </row>
    <row r="550" spans="1:32" x14ac:dyDescent="0.2">
      <c r="A550" s="64" t="s">
        <v>1039</v>
      </c>
      <c r="B550" s="65" t="s">
        <v>2030</v>
      </c>
      <c r="C550" s="58">
        <v>1</v>
      </c>
      <c r="D550" s="58" t="s">
        <v>4133</v>
      </c>
      <c r="E550" s="58" t="s">
        <v>4134</v>
      </c>
      <c r="F550" s="58" t="s">
        <v>4156</v>
      </c>
      <c r="G550" s="58" t="s">
        <v>4114</v>
      </c>
      <c r="H550" s="58" t="s">
        <v>4113</v>
      </c>
      <c r="I550" s="58" t="s">
        <v>4136</v>
      </c>
      <c r="J550" s="58" t="s">
        <v>4114</v>
      </c>
      <c r="K550" s="58" t="s">
        <v>4114</v>
      </c>
      <c r="L550" s="58" t="s">
        <v>4114</v>
      </c>
      <c r="M550" s="58" t="s">
        <v>4146</v>
      </c>
      <c r="N550" s="58" t="s">
        <v>4180</v>
      </c>
      <c r="O550" s="58" t="s">
        <v>4171</v>
      </c>
      <c r="P550" s="58" t="s">
        <v>4132</v>
      </c>
      <c r="Q550" s="58" t="s">
        <v>4176</v>
      </c>
      <c r="R550" s="58" t="s">
        <v>4113</v>
      </c>
      <c r="S550" s="58" t="s">
        <v>4113</v>
      </c>
      <c r="T550" s="58" t="s">
        <v>4113</v>
      </c>
      <c r="U550" s="58" t="s">
        <v>4113</v>
      </c>
      <c r="V550" s="58" t="s">
        <v>4113</v>
      </c>
      <c r="W550" s="58" t="s">
        <v>4114</v>
      </c>
      <c r="X550" s="58" t="s">
        <v>4114</v>
      </c>
      <c r="Y550" s="58" t="s">
        <v>4114</v>
      </c>
      <c r="Z550" s="58" t="s">
        <v>4114</v>
      </c>
      <c r="AA550" s="58" t="s">
        <v>4113</v>
      </c>
      <c r="AB550" s="58" t="s">
        <v>4114</v>
      </c>
      <c r="AC550" s="58" t="s">
        <v>4114</v>
      </c>
      <c r="AD550" s="58" t="s">
        <v>4113</v>
      </c>
      <c r="AE550" s="58" t="s">
        <v>4114</v>
      </c>
      <c r="AF550" s="58" t="s">
        <v>4114</v>
      </c>
    </row>
    <row r="551" spans="1:32" x14ac:dyDescent="0.2">
      <c r="A551" s="64" t="s">
        <v>1053</v>
      </c>
      <c r="B551" s="65" t="s">
        <v>2055</v>
      </c>
      <c r="C551" s="58">
        <v>1</v>
      </c>
      <c r="D551" s="58" t="s">
        <v>4133</v>
      </c>
      <c r="E551" s="58" t="s">
        <v>4134</v>
      </c>
      <c r="F551" s="58" t="s">
        <v>4150</v>
      </c>
      <c r="G551" s="58" t="s">
        <v>4114</v>
      </c>
      <c r="H551" s="58" t="s">
        <v>4114</v>
      </c>
      <c r="I551" s="58" t="s">
        <v>4114</v>
      </c>
      <c r="J551" s="58" t="s">
        <v>4114</v>
      </c>
      <c r="K551" s="58" t="s">
        <v>4114</v>
      </c>
      <c r="L551" s="58" t="s">
        <v>4114</v>
      </c>
      <c r="M551" s="58" t="s">
        <v>4151</v>
      </c>
      <c r="N551" s="58" t="s">
        <v>2056</v>
      </c>
      <c r="O551" s="58" t="s">
        <v>4181</v>
      </c>
      <c r="P551" s="58" t="s">
        <v>4138</v>
      </c>
      <c r="Q551" s="58" t="s">
        <v>4002</v>
      </c>
      <c r="R551" s="58" t="s">
        <v>4113</v>
      </c>
      <c r="S551" s="58" t="s">
        <v>4113</v>
      </c>
      <c r="T551" s="58" t="s">
        <v>4114</v>
      </c>
      <c r="U551" s="58" t="s">
        <v>4114</v>
      </c>
      <c r="V551" s="58" t="s">
        <v>4114</v>
      </c>
      <c r="W551" s="58" t="s">
        <v>4114</v>
      </c>
      <c r="X551" s="58" t="s">
        <v>4114</v>
      </c>
      <c r="Y551" s="58" t="s">
        <v>4114</v>
      </c>
      <c r="Z551" s="58" t="s">
        <v>4114</v>
      </c>
      <c r="AA551" s="58" t="s">
        <v>4114</v>
      </c>
      <c r="AB551" s="58" t="s">
        <v>4114</v>
      </c>
      <c r="AC551" s="58" t="s">
        <v>4114</v>
      </c>
      <c r="AD551" s="58" t="s">
        <v>4113</v>
      </c>
      <c r="AE551" s="58" t="s">
        <v>4114</v>
      </c>
      <c r="AF551" s="58" t="s">
        <v>4114</v>
      </c>
    </row>
    <row r="552" spans="1:32" x14ac:dyDescent="0.2">
      <c r="A552" s="64" t="s">
        <v>1052</v>
      </c>
      <c r="B552" s="65" t="s">
        <v>2057</v>
      </c>
      <c r="C552" s="58">
        <v>1</v>
      </c>
      <c r="D552" s="58" t="s">
        <v>4133</v>
      </c>
      <c r="E552" s="58" t="s">
        <v>4134</v>
      </c>
      <c r="F552" s="58" t="s">
        <v>4150</v>
      </c>
      <c r="G552" s="58" t="s">
        <v>4114</v>
      </c>
      <c r="H552" s="58" t="s">
        <v>4113</v>
      </c>
      <c r="I552" s="58" t="s">
        <v>4114</v>
      </c>
      <c r="J552" s="58" t="s">
        <v>4113</v>
      </c>
      <c r="K552" s="58" t="s">
        <v>4114</v>
      </c>
      <c r="L552" s="58" t="s">
        <v>4114</v>
      </c>
      <c r="M552" s="58" t="s">
        <v>4151</v>
      </c>
      <c r="N552" s="58" t="s">
        <v>2058</v>
      </c>
      <c r="O552" s="58" t="s">
        <v>4182</v>
      </c>
      <c r="P552" s="58" t="s">
        <v>4132</v>
      </c>
      <c r="Q552" s="58" t="s">
        <v>4183</v>
      </c>
      <c r="R552" s="58" t="s">
        <v>4113</v>
      </c>
      <c r="S552" s="58" t="s">
        <v>4113</v>
      </c>
      <c r="T552" s="58" t="s">
        <v>4114</v>
      </c>
      <c r="U552" s="58" t="s">
        <v>4113</v>
      </c>
      <c r="V552" s="58" t="s">
        <v>4113</v>
      </c>
      <c r="W552" s="58" t="s">
        <v>4114</v>
      </c>
      <c r="X552" s="58" t="s">
        <v>4113</v>
      </c>
      <c r="Y552" s="58" t="s">
        <v>4114</v>
      </c>
      <c r="Z552" s="58" t="s">
        <v>4114</v>
      </c>
      <c r="AA552" s="58" t="s">
        <v>4113</v>
      </c>
      <c r="AB552" s="58" t="s">
        <v>4114</v>
      </c>
      <c r="AC552" s="58" t="s">
        <v>4114</v>
      </c>
      <c r="AD552" s="58" t="s">
        <v>4113</v>
      </c>
      <c r="AE552" s="58" t="s">
        <v>4114</v>
      </c>
      <c r="AF552" s="58" t="s">
        <v>4114</v>
      </c>
    </row>
    <row r="553" spans="1:32" x14ac:dyDescent="0.2">
      <c r="A553" s="64" t="s">
        <v>1054</v>
      </c>
      <c r="B553" s="65" t="s">
        <v>2059</v>
      </c>
      <c r="C553" s="58">
        <v>1</v>
      </c>
      <c r="D553" s="58" t="s">
        <v>4133</v>
      </c>
      <c r="E553" s="58" t="s">
        <v>4134</v>
      </c>
      <c r="F553" s="58" t="s">
        <v>4150</v>
      </c>
      <c r="G553" s="58" t="s">
        <v>4114</v>
      </c>
      <c r="H553" s="58" t="s">
        <v>4114</v>
      </c>
      <c r="I553" s="58" t="s">
        <v>4114</v>
      </c>
      <c r="J553" s="58" t="s">
        <v>4114</v>
      </c>
      <c r="K553" s="58" t="s">
        <v>4114</v>
      </c>
      <c r="L553" s="58" t="s">
        <v>4114</v>
      </c>
      <c r="M553" s="58" t="s">
        <v>4151</v>
      </c>
      <c r="N553" s="58" t="s">
        <v>2060</v>
      </c>
      <c r="O553" s="58" t="s">
        <v>4124</v>
      </c>
      <c r="P553" s="58" t="s">
        <v>4138</v>
      </c>
      <c r="Q553" s="58" t="s">
        <v>4002</v>
      </c>
      <c r="R553" s="58" t="s">
        <v>4113</v>
      </c>
      <c r="S553" s="58" t="s">
        <v>4113</v>
      </c>
      <c r="T553" s="58" t="s">
        <v>4114</v>
      </c>
      <c r="U553" s="58" t="s">
        <v>4113</v>
      </c>
      <c r="V553" s="58" t="s">
        <v>4113</v>
      </c>
      <c r="W553" s="58" t="s">
        <v>4114</v>
      </c>
      <c r="X553" s="58" t="s">
        <v>4114</v>
      </c>
      <c r="Y553" s="58" t="s">
        <v>4114</v>
      </c>
      <c r="Z553" s="58" t="s">
        <v>4114</v>
      </c>
      <c r="AA553" s="58" t="s">
        <v>4113</v>
      </c>
      <c r="AB553" s="58" t="s">
        <v>4114</v>
      </c>
      <c r="AC553" s="58" t="s">
        <v>4114</v>
      </c>
      <c r="AD553" s="58" t="s">
        <v>4113</v>
      </c>
      <c r="AE553" s="58" t="s">
        <v>4114</v>
      </c>
      <c r="AF553" s="58" t="s">
        <v>4114</v>
      </c>
    </row>
    <row r="554" spans="1:32" x14ac:dyDescent="0.2">
      <c r="A554" s="64" t="s">
        <v>1055</v>
      </c>
      <c r="B554" s="65" t="s">
        <v>2061</v>
      </c>
      <c r="C554" s="58">
        <v>1</v>
      </c>
      <c r="D554" s="58" t="s">
        <v>4133</v>
      </c>
      <c r="E554" s="58" t="s">
        <v>4134</v>
      </c>
      <c r="F554" s="58" t="s">
        <v>4152</v>
      </c>
      <c r="G554" s="58" t="s">
        <v>4114</v>
      </c>
      <c r="H554" s="58" t="s">
        <v>4114</v>
      </c>
      <c r="I554" s="58" t="s">
        <v>4114</v>
      </c>
      <c r="J554" s="58" t="s">
        <v>4114</v>
      </c>
      <c r="K554" s="58" t="s">
        <v>4114</v>
      </c>
      <c r="L554" s="58" t="s">
        <v>4114</v>
      </c>
      <c r="M554" s="58" t="s">
        <v>4154</v>
      </c>
      <c r="N554" s="58" t="s">
        <v>2060</v>
      </c>
      <c r="O554" s="58" t="s">
        <v>4124</v>
      </c>
      <c r="P554" s="58" t="s">
        <v>4138</v>
      </c>
      <c r="Q554" s="58" t="s">
        <v>4002</v>
      </c>
      <c r="R554" s="58" t="s">
        <v>4113</v>
      </c>
      <c r="S554" s="58" t="s">
        <v>4113</v>
      </c>
      <c r="T554" s="58" t="s">
        <v>4114</v>
      </c>
      <c r="U554" s="58" t="s">
        <v>4113</v>
      </c>
      <c r="V554" s="58" t="s">
        <v>4113</v>
      </c>
      <c r="W554" s="58" t="s">
        <v>4114</v>
      </c>
      <c r="X554" s="58" t="s">
        <v>4114</v>
      </c>
      <c r="Y554" s="58" t="s">
        <v>4114</v>
      </c>
      <c r="Z554" s="58" t="s">
        <v>4114</v>
      </c>
      <c r="AA554" s="58" t="s">
        <v>4113</v>
      </c>
      <c r="AB554" s="58" t="s">
        <v>4114</v>
      </c>
      <c r="AC554" s="58" t="s">
        <v>4114</v>
      </c>
      <c r="AD554" s="58" t="s">
        <v>4113</v>
      </c>
      <c r="AE554" s="58" t="s">
        <v>4114</v>
      </c>
      <c r="AF554" s="58" t="s">
        <v>4114</v>
      </c>
    </row>
    <row r="555" spans="1:32" x14ac:dyDescent="0.2">
      <c r="A555" s="64" t="s">
        <v>1056</v>
      </c>
      <c r="B555" s="65" t="s">
        <v>2062</v>
      </c>
      <c r="C555" s="58">
        <v>1</v>
      </c>
      <c r="D555" s="58" t="s">
        <v>4133</v>
      </c>
      <c r="E555" s="58" t="s">
        <v>4134</v>
      </c>
      <c r="F555" s="58" t="s">
        <v>4156</v>
      </c>
      <c r="G555" s="58" t="s">
        <v>4114</v>
      </c>
      <c r="H555" s="58" t="s">
        <v>4114</v>
      </c>
      <c r="I555" s="58" t="s">
        <v>4114</v>
      </c>
      <c r="J555" s="58" t="s">
        <v>4114</v>
      </c>
      <c r="K555" s="58" t="s">
        <v>4114</v>
      </c>
      <c r="L555" s="58" t="s">
        <v>4114</v>
      </c>
      <c r="M555" s="58" t="s">
        <v>4157</v>
      </c>
      <c r="N555" s="58" t="s">
        <v>2060</v>
      </c>
      <c r="O555" s="58" t="s">
        <v>4124</v>
      </c>
      <c r="P555" s="58" t="s">
        <v>4138</v>
      </c>
      <c r="Q555" s="58" t="s">
        <v>4002</v>
      </c>
      <c r="R555" s="58" t="s">
        <v>4113</v>
      </c>
      <c r="S555" s="58" t="s">
        <v>4113</v>
      </c>
      <c r="T555" s="58" t="s">
        <v>4114</v>
      </c>
      <c r="U555" s="58" t="s">
        <v>4113</v>
      </c>
      <c r="V555" s="58" t="s">
        <v>4113</v>
      </c>
      <c r="W555" s="58" t="s">
        <v>4114</v>
      </c>
      <c r="X555" s="58" t="s">
        <v>4114</v>
      </c>
      <c r="Y555" s="58" t="s">
        <v>4114</v>
      </c>
      <c r="Z555" s="58" t="s">
        <v>4114</v>
      </c>
      <c r="AA555" s="58" t="s">
        <v>4113</v>
      </c>
      <c r="AB555" s="58" t="s">
        <v>4114</v>
      </c>
      <c r="AC555" s="58" t="s">
        <v>4114</v>
      </c>
      <c r="AD555" s="58" t="s">
        <v>4113</v>
      </c>
      <c r="AE555" s="58" t="s">
        <v>4114</v>
      </c>
      <c r="AF555" s="58" t="s">
        <v>4114</v>
      </c>
    </row>
    <row r="556" spans="1:32" x14ac:dyDescent="0.2">
      <c r="A556" s="64" t="s">
        <v>1760</v>
      </c>
      <c r="B556" s="65" t="s">
        <v>3312</v>
      </c>
      <c r="C556" s="58">
        <v>1</v>
      </c>
      <c r="D556" s="58" t="s">
        <v>4133</v>
      </c>
      <c r="E556" s="58" t="s">
        <v>4134</v>
      </c>
      <c r="F556" s="58" t="s">
        <v>4134</v>
      </c>
      <c r="G556" s="58" t="s">
        <v>4114</v>
      </c>
      <c r="H556" s="58" t="s">
        <v>4136</v>
      </c>
      <c r="I556" s="58" t="s">
        <v>4114</v>
      </c>
      <c r="J556" s="58" t="s">
        <v>4113</v>
      </c>
      <c r="K556" s="58" t="s">
        <v>4114</v>
      </c>
      <c r="L556" s="58" t="s">
        <v>4114</v>
      </c>
      <c r="M556" s="58" t="s">
        <v>4136</v>
      </c>
      <c r="N556" s="58" t="s">
        <v>4184</v>
      </c>
      <c r="O556" s="58" t="s">
        <v>4171</v>
      </c>
      <c r="P556" s="58" t="s">
        <v>4138</v>
      </c>
      <c r="Q556" s="58" t="s">
        <v>4002</v>
      </c>
      <c r="R556" s="58" t="s">
        <v>4113</v>
      </c>
      <c r="S556" s="58" t="s">
        <v>4113</v>
      </c>
      <c r="T556" s="58" t="s">
        <v>4114</v>
      </c>
      <c r="U556" s="58" t="s">
        <v>4113</v>
      </c>
      <c r="V556" s="58" t="s">
        <v>4113</v>
      </c>
      <c r="W556" s="58" t="s">
        <v>4114</v>
      </c>
      <c r="X556" s="58" t="s">
        <v>4113</v>
      </c>
      <c r="Y556" s="58" t="s">
        <v>4114</v>
      </c>
      <c r="Z556" s="58" t="s">
        <v>4114</v>
      </c>
      <c r="AA556" s="58" t="s">
        <v>4113</v>
      </c>
      <c r="AB556" s="58" t="s">
        <v>4114</v>
      </c>
      <c r="AC556" s="58" t="s">
        <v>4114</v>
      </c>
      <c r="AD556" s="58" t="s">
        <v>4113</v>
      </c>
      <c r="AE556" s="58" t="s">
        <v>4114</v>
      </c>
      <c r="AF556" s="58" t="s">
        <v>4114</v>
      </c>
    </row>
    <row r="557" spans="1:32" x14ac:dyDescent="0.2">
      <c r="A557" s="64" t="s">
        <v>1761</v>
      </c>
      <c r="B557" s="65" t="s">
        <v>3314</v>
      </c>
      <c r="C557" s="58">
        <v>1</v>
      </c>
      <c r="D557" s="58" t="s">
        <v>4133</v>
      </c>
      <c r="E557" s="58" t="s">
        <v>4134</v>
      </c>
      <c r="F557" s="58" t="s">
        <v>4150</v>
      </c>
      <c r="G557" s="58" t="s">
        <v>4114</v>
      </c>
      <c r="H557" s="58" t="s">
        <v>4136</v>
      </c>
      <c r="I557" s="58" t="s">
        <v>4114</v>
      </c>
      <c r="J557" s="58" t="s">
        <v>4113</v>
      </c>
      <c r="K557" s="58" t="s">
        <v>4114</v>
      </c>
      <c r="L557" s="58" t="s">
        <v>4114</v>
      </c>
      <c r="M557" s="58" t="s">
        <v>4137</v>
      </c>
      <c r="N557" s="58" t="s">
        <v>4184</v>
      </c>
      <c r="O557" s="58" t="s">
        <v>4171</v>
      </c>
      <c r="P557" s="58" t="s">
        <v>4138</v>
      </c>
      <c r="Q557" s="58" t="s">
        <v>4002</v>
      </c>
      <c r="R557" s="58" t="s">
        <v>4113</v>
      </c>
      <c r="S557" s="58" t="s">
        <v>4113</v>
      </c>
      <c r="T557" s="58" t="s">
        <v>4114</v>
      </c>
      <c r="U557" s="58" t="s">
        <v>4113</v>
      </c>
      <c r="V557" s="58" t="s">
        <v>4113</v>
      </c>
      <c r="W557" s="58" t="s">
        <v>4114</v>
      </c>
      <c r="X557" s="58" t="s">
        <v>4113</v>
      </c>
      <c r="Y557" s="58" t="s">
        <v>4114</v>
      </c>
      <c r="Z557" s="58" t="s">
        <v>4114</v>
      </c>
      <c r="AA557" s="58" t="s">
        <v>4113</v>
      </c>
      <c r="AB557" s="58" t="s">
        <v>4114</v>
      </c>
      <c r="AC557" s="58" t="s">
        <v>4114</v>
      </c>
      <c r="AD557" s="58" t="s">
        <v>4113</v>
      </c>
      <c r="AE557" s="58" t="s">
        <v>4114</v>
      </c>
      <c r="AF557" s="58" t="s">
        <v>4114</v>
      </c>
    </row>
    <row r="558" spans="1:32" x14ac:dyDescent="0.2">
      <c r="A558" s="64" t="s">
        <v>1108</v>
      </c>
      <c r="B558" s="65" t="s">
        <v>3302</v>
      </c>
      <c r="C558" s="58">
        <v>1</v>
      </c>
      <c r="D558" s="58" t="s">
        <v>4133</v>
      </c>
      <c r="E558" s="58" t="s">
        <v>4134</v>
      </c>
      <c r="F558" s="58" t="s">
        <v>4148</v>
      </c>
      <c r="G558" s="58" t="s">
        <v>4114</v>
      </c>
      <c r="H558" s="58" t="s">
        <v>4136</v>
      </c>
      <c r="I558" s="58" t="s">
        <v>4136</v>
      </c>
      <c r="J558" s="58" t="s">
        <v>4114</v>
      </c>
      <c r="K558" s="58" t="s">
        <v>4114</v>
      </c>
      <c r="L558" s="58" t="s">
        <v>4114</v>
      </c>
      <c r="M558" s="58" t="s">
        <v>4149</v>
      </c>
      <c r="N558" s="58" t="s">
        <v>1991</v>
      </c>
      <c r="O558" s="58" t="s">
        <v>4129</v>
      </c>
      <c r="P558" s="58" t="s">
        <v>4138</v>
      </c>
      <c r="Q558" s="58" t="s">
        <v>4185</v>
      </c>
      <c r="R558" s="58" t="s">
        <v>4113</v>
      </c>
      <c r="S558" s="58" t="s">
        <v>4113</v>
      </c>
      <c r="T558" s="58" t="s">
        <v>4114</v>
      </c>
      <c r="U558" s="58" t="s">
        <v>4113</v>
      </c>
      <c r="V558" s="58" t="s">
        <v>4113</v>
      </c>
      <c r="W558" s="58" t="s">
        <v>4114</v>
      </c>
      <c r="X558" s="58" t="s">
        <v>4114</v>
      </c>
      <c r="Y558" s="58" t="s">
        <v>4114</v>
      </c>
      <c r="Z558" s="58" t="s">
        <v>4114</v>
      </c>
      <c r="AA558" s="58" t="s">
        <v>4113</v>
      </c>
      <c r="AB558" s="58" t="s">
        <v>4113</v>
      </c>
      <c r="AC558" s="58" t="s">
        <v>4114</v>
      </c>
      <c r="AD558" s="58" t="s">
        <v>4113</v>
      </c>
      <c r="AE558" s="58" t="s">
        <v>4114</v>
      </c>
      <c r="AF558" s="58" t="s">
        <v>4114</v>
      </c>
    </row>
    <row r="559" spans="1:32" x14ac:dyDescent="0.2">
      <c r="A559" s="64" t="s">
        <v>1109</v>
      </c>
      <c r="B559" s="65" t="s">
        <v>1992</v>
      </c>
      <c r="C559" s="58">
        <v>1</v>
      </c>
      <c r="D559" s="58" t="s">
        <v>4133</v>
      </c>
      <c r="E559" s="58" t="s">
        <v>4134</v>
      </c>
      <c r="F559" s="58" t="s">
        <v>4150</v>
      </c>
      <c r="G559" s="58" t="s">
        <v>4114</v>
      </c>
      <c r="H559" s="58" t="s">
        <v>4136</v>
      </c>
      <c r="I559" s="58" t="s">
        <v>4136</v>
      </c>
      <c r="J559" s="58" t="s">
        <v>4114</v>
      </c>
      <c r="K559" s="58" t="s">
        <v>4114</v>
      </c>
      <c r="L559" s="58" t="s">
        <v>4114</v>
      </c>
      <c r="M559" s="58" t="s">
        <v>4151</v>
      </c>
      <c r="N559" s="58" t="s">
        <v>1991</v>
      </c>
      <c r="O559" s="58" t="s">
        <v>4129</v>
      </c>
      <c r="P559" s="58" t="s">
        <v>4138</v>
      </c>
      <c r="Q559" s="58" t="s">
        <v>4185</v>
      </c>
      <c r="R559" s="58" t="s">
        <v>4113</v>
      </c>
      <c r="S559" s="58" t="s">
        <v>4113</v>
      </c>
      <c r="T559" s="58" t="s">
        <v>4114</v>
      </c>
      <c r="U559" s="58" t="s">
        <v>4113</v>
      </c>
      <c r="V559" s="58" t="s">
        <v>4113</v>
      </c>
      <c r="W559" s="58" t="s">
        <v>4114</v>
      </c>
      <c r="X559" s="58" t="s">
        <v>4114</v>
      </c>
      <c r="Y559" s="58" t="s">
        <v>4114</v>
      </c>
      <c r="Z559" s="58" t="s">
        <v>4114</v>
      </c>
      <c r="AA559" s="58" t="s">
        <v>4113</v>
      </c>
      <c r="AB559" s="58" t="s">
        <v>4113</v>
      </c>
      <c r="AC559" s="58" t="s">
        <v>4114</v>
      </c>
      <c r="AD559" s="58" t="s">
        <v>4113</v>
      </c>
      <c r="AE559" s="58" t="s">
        <v>4114</v>
      </c>
      <c r="AF559" s="58" t="s">
        <v>4114</v>
      </c>
    </row>
    <row r="560" spans="1:32" x14ac:dyDescent="0.2">
      <c r="A560" s="64" t="s">
        <v>1110</v>
      </c>
      <c r="B560" s="65" t="s">
        <v>1993</v>
      </c>
      <c r="C560" s="58">
        <v>1</v>
      </c>
      <c r="D560" s="58" t="s">
        <v>4133</v>
      </c>
      <c r="E560" s="58" t="s">
        <v>4134</v>
      </c>
      <c r="F560" s="58" t="s">
        <v>4152</v>
      </c>
      <c r="G560" s="58" t="s">
        <v>4114</v>
      </c>
      <c r="H560" s="58" t="s">
        <v>4136</v>
      </c>
      <c r="I560" s="58" t="s">
        <v>4136</v>
      </c>
      <c r="J560" s="58" t="s">
        <v>4114</v>
      </c>
      <c r="K560" s="58" t="s">
        <v>4114</v>
      </c>
      <c r="L560" s="58" t="s">
        <v>4114</v>
      </c>
      <c r="M560" s="58" t="s">
        <v>4154</v>
      </c>
      <c r="N560" s="58" t="s">
        <v>1991</v>
      </c>
      <c r="O560" s="58" t="s">
        <v>4129</v>
      </c>
      <c r="P560" s="58" t="s">
        <v>4138</v>
      </c>
      <c r="Q560" s="58" t="s">
        <v>4185</v>
      </c>
      <c r="R560" s="58" t="s">
        <v>4113</v>
      </c>
      <c r="S560" s="58" t="s">
        <v>4113</v>
      </c>
      <c r="T560" s="58" t="s">
        <v>4114</v>
      </c>
      <c r="U560" s="58" t="s">
        <v>4113</v>
      </c>
      <c r="V560" s="58" t="s">
        <v>4113</v>
      </c>
      <c r="W560" s="58" t="s">
        <v>4114</v>
      </c>
      <c r="X560" s="58" t="s">
        <v>4114</v>
      </c>
      <c r="Y560" s="58" t="s">
        <v>4114</v>
      </c>
      <c r="Z560" s="58" t="s">
        <v>4114</v>
      </c>
      <c r="AA560" s="58" t="s">
        <v>4113</v>
      </c>
      <c r="AB560" s="58" t="s">
        <v>4113</v>
      </c>
      <c r="AC560" s="58" t="s">
        <v>4114</v>
      </c>
      <c r="AD560" s="58" t="s">
        <v>4113</v>
      </c>
      <c r="AE560" s="58" t="s">
        <v>4114</v>
      </c>
      <c r="AF560" s="58" t="s">
        <v>4114</v>
      </c>
    </row>
    <row r="561" spans="1:32" x14ac:dyDescent="0.2">
      <c r="A561" s="64" t="s">
        <v>1111</v>
      </c>
      <c r="B561" s="65" t="s">
        <v>1994</v>
      </c>
      <c r="C561" s="58">
        <v>1</v>
      </c>
      <c r="D561" s="58" t="s">
        <v>4133</v>
      </c>
      <c r="E561" s="58" t="s">
        <v>4134</v>
      </c>
      <c r="F561" s="58" t="s">
        <v>4156</v>
      </c>
      <c r="G561" s="58" t="s">
        <v>4114</v>
      </c>
      <c r="H561" s="58" t="s">
        <v>4136</v>
      </c>
      <c r="I561" s="58" t="s">
        <v>4136</v>
      </c>
      <c r="J561" s="58" t="s">
        <v>4114</v>
      </c>
      <c r="K561" s="58" t="s">
        <v>4114</v>
      </c>
      <c r="L561" s="58" t="s">
        <v>4114</v>
      </c>
      <c r="M561" s="58" t="s">
        <v>4157</v>
      </c>
      <c r="N561" s="58" t="s">
        <v>1991</v>
      </c>
      <c r="O561" s="58" t="s">
        <v>4129</v>
      </c>
      <c r="P561" s="58" t="s">
        <v>4138</v>
      </c>
      <c r="Q561" s="58" t="s">
        <v>4185</v>
      </c>
      <c r="R561" s="58" t="s">
        <v>4113</v>
      </c>
      <c r="S561" s="58" t="s">
        <v>4113</v>
      </c>
      <c r="T561" s="58" t="s">
        <v>4114</v>
      </c>
      <c r="U561" s="58" t="s">
        <v>4113</v>
      </c>
      <c r="V561" s="58" t="s">
        <v>4113</v>
      </c>
      <c r="W561" s="58" t="s">
        <v>4114</v>
      </c>
      <c r="X561" s="58" t="s">
        <v>4114</v>
      </c>
      <c r="Y561" s="58" t="s">
        <v>4114</v>
      </c>
      <c r="Z561" s="58" t="s">
        <v>4114</v>
      </c>
      <c r="AA561" s="58" t="s">
        <v>4113</v>
      </c>
      <c r="AB561" s="58" t="s">
        <v>4113</v>
      </c>
      <c r="AC561" s="58" t="s">
        <v>4114</v>
      </c>
      <c r="AD561" s="58" t="s">
        <v>4113</v>
      </c>
      <c r="AE561" s="58" t="s">
        <v>4114</v>
      </c>
      <c r="AF561" s="58" t="s">
        <v>4114</v>
      </c>
    </row>
    <row r="562" spans="1:32" x14ac:dyDescent="0.2">
      <c r="A562" s="64" t="s">
        <v>1112</v>
      </c>
      <c r="B562" s="65" t="s">
        <v>1995</v>
      </c>
      <c r="C562" s="58">
        <v>1</v>
      </c>
      <c r="D562" s="58" t="s">
        <v>4133</v>
      </c>
      <c r="E562" s="58" t="s">
        <v>4134</v>
      </c>
      <c r="F562" s="58" t="s">
        <v>4158</v>
      </c>
      <c r="G562" s="58" t="s">
        <v>4114</v>
      </c>
      <c r="H562" s="58" t="s">
        <v>4136</v>
      </c>
      <c r="I562" s="58" t="s">
        <v>4136</v>
      </c>
      <c r="J562" s="58" t="s">
        <v>4114</v>
      </c>
      <c r="K562" s="58" t="s">
        <v>4114</v>
      </c>
      <c r="L562" s="58" t="s">
        <v>4114</v>
      </c>
      <c r="M562" s="58" t="s">
        <v>4159</v>
      </c>
      <c r="N562" s="58" t="s">
        <v>1991</v>
      </c>
      <c r="O562" s="58" t="s">
        <v>4129</v>
      </c>
      <c r="P562" s="58" t="s">
        <v>4138</v>
      </c>
      <c r="Q562" s="58" t="s">
        <v>4185</v>
      </c>
      <c r="R562" s="58" t="s">
        <v>4113</v>
      </c>
      <c r="S562" s="58" t="s">
        <v>4113</v>
      </c>
      <c r="T562" s="58" t="s">
        <v>4114</v>
      </c>
      <c r="U562" s="58" t="s">
        <v>4113</v>
      </c>
      <c r="V562" s="58" t="s">
        <v>4113</v>
      </c>
      <c r="W562" s="58" t="s">
        <v>4114</v>
      </c>
      <c r="X562" s="58" t="s">
        <v>4114</v>
      </c>
      <c r="Y562" s="58" t="s">
        <v>4114</v>
      </c>
      <c r="Z562" s="58" t="s">
        <v>4114</v>
      </c>
      <c r="AA562" s="58" t="s">
        <v>4113</v>
      </c>
      <c r="AB562" s="58" t="s">
        <v>4113</v>
      </c>
      <c r="AC562" s="58" t="s">
        <v>4114</v>
      </c>
      <c r="AD562" s="58" t="s">
        <v>4113</v>
      </c>
      <c r="AE562" s="58" t="s">
        <v>4114</v>
      </c>
      <c r="AF562" s="58" t="s">
        <v>4114</v>
      </c>
    </row>
    <row r="563" spans="1:32" x14ac:dyDescent="0.2">
      <c r="A563" s="64" t="s">
        <v>1113</v>
      </c>
      <c r="B563" s="65" t="s">
        <v>1996</v>
      </c>
      <c r="C563" s="58">
        <v>1</v>
      </c>
      <c r="D563" s="58" t="s">
        <v>4133</v>
      </c>
      <c r="E563" s="58" t="s">
        <v>4134</v>
      </c>
      <c r="F563" s="58" t="s">
        <v>4160</v>
      </c>
      <c r="G563" s="58" t="s">
        <v>4114</v>
      </c>
      <c r="H563" s="58" t="s">
        <v>4136</v>
      </c>
      <c r="I563" s="58" t="s">
        <v>4136</v>
      </c>
      <c r="J563" s="58" t="s">
        <v>4114</v>
      </c>
      <c r="K563" s="58" t="s">
        <v>4114</v>
      </c>
      <c r="L563" s="58" t="s">
        <v>4114</v>
      </c>
      <c r="M563" s="58" t="s">
        <v>4161</v>
      </c>
      <c r="N563" s="58" t="s">
        <v>1991</v>
      </c>
      <c r="O563" s="58" t="s">
        <v>4129</v>
      </c>
      <c r="P563" s="58" t="s">
        <v>4138</v>
      </c>
      <c r="Q563" s="58" t="s">
        <v>4185</v>
      </c>
      <c r="R563" s="58" t="s">
        <v>4113</v>
      </c>
      <c r="S563" s="58" t="s">
        <v>4113</v>
      </c>
      <c r="T563" s="58" t="s">
        <v>4114</v>
      </c>
      <c r="U563" s="58" t="s">
        <v>4113</v>
      </c>
      <c r="V563" s="58" t="s">
        <v>4113</v>
      </c>
      <c r="W563" s="58" t="s">
        <v>4114</v>
      </c>
      <c r="X563" s="58" t="s">
        <v>4114</v>
      </c>
      <c r="Y563" s="58" t="s">
        <v>4114</v>
      </c>
      <c r="Z563" s="58" t="s">
        <v>4114</v>
      </c>
      <c r="AA563" s="58" t="s">
        <v>4113</v>
      </c>
      <c r="AB563" s="58" t="s">
        <v>4113</v>
      </c>
      <c r="AC563" s="58" t="s">
        <v>4114</v>
      </c>
      <c r="AD563" s="58" t="s">
        <v>4113</v>
      </c>
      <c r="AE563" s="58" t="s">
        <v>4114</v>
      </c>
      <c r="AF563" s="58" t="s">
        <v>4114</v>
      </c>
    </row>
    <row r="564" spans="1:32" x14ac:dyDescent="0.2">
      <c r="A564" s="64" t="s">
        <v>1218</v>
      </c>
      <c r="B564" s="65" t="s">
        <v>1997</v>
      </c>
      <c r="C564" s="58">
        <v>1</v>
      </c>
      <c r="D564" s="58" t="s">
        <v>4133</v>
      </c>
      <c r="E564" s="58" t="s">
        <v>4134</v>
      </c>
      <c r="F564" s="58" t="s">
        <v>4172</v>
      </c>
      <c r="G564" s="58" t="s">
        <v>4114</v>
      </c>
      <c r="H564" s="58" t="s">
        <v>4136</v>
      </c>
      <c r="I564" s="58" t="s">
        <v>4136</v>
      </c>
      <c r="J564" s="58" t="s">
        <v>4114</v>
      </c>
      <c r="K564" s="58" t="s">
        <v>4114</v>
      </c>
      <c r="L564" s="58" t="s">
        <v>4114</v>
      </c>
      <c r="M564" s="58" t="s">
        <v>4116</v>
      </c>
      <c r="N564" s="58" t="s">
        <v>1991</v>
      </c>
      <c r="O564" s="58" t="s">
        <v>4129</v>
      </c>
      <c r="P564" s="58" t="s">
        <v>4132</v>
      </c>
      <c r="Q564" s="58" t="s">
        <v>4185</v>
      </c>
      <c r="R564" s="58" t="s">
        <v>4113</v>
      </c>
      <c r="S564" s="58" t="s">
        <v>4113</v>
      </c>
      <c r="T564" s="58" t="s">
        <v>4114</v>
      </c>
      <c r="U564" s="58" t="s">
        <v>4113</v>
      </c>
      <c r="V564" s="58" t="s">
        <v>4113</v>
      </c>
      <c r="W564" s="58" t="s">
        <v>4114</v>
      </c>
      <c r="X564" s="58" t="s">
        <v>4114</v>
      </c>
      <c r="Y564" s="58" t="s">
        <v>4114</v>
      </c>
      <c r="Z564" s="58" t="s">
        <v>4114</v>
      </c>
      <c r="AA564" s="58" t="s">
        <v>4113</v>
      </c>
      <c r="AB564" s="58" t="s">
        <v>4113</v>
      </c>
      <c r="AC564" s="58" t="s">
        <v>4114</v>
      </c>
      <c r="AD564" s="58" t="s">
        <v>4113</v>
      </c>
      <c r="AE564" s="58" t="s">
        <v>4114</v>
      </c>
      <c r="AF564" s="58" t="s">
        <v>4114</v>
      </c>
    </row>
    <row r="565" spans="1:32" x14ac:dyDescent="0.2">
      <c r="A565" s="64" t="s">
        <v>4783</v>
      </c>
      <c r="B565" s="65" t="s">
        <v>4784</v>
      </c>
      <c r="C565" s="58">
        <v>1</v>
      </c>
      <c r="D565" s="58" t="s">
        <v>4133</v>
      </c>
      <c r="E565" s="58" t="s">
        <v>4134</v>
      </c>
      <c r="F565" s="299">
        <v>36</v>
      </c>
      <c r="G565" s="58" t="s">
        <v>4114</v>
      </c>
      <c r="H565" s="58" t="s">
        <v>4136</v>
      </c>
      <c r="I565" s="58" t="s">
        <v>4136</v>
      </c>
      <c r="J565" s="58" t="s">
        <v>4114</v>
      </c>
      <c r="K565" s="58" t="s">
        <v>4114</v>
      </c>
      <c r="L565" s="58" t="s">
        <v>4114</v>
      </c>
      <c r="M565" s="58" t="s">
        <v>4116</v>
      </c>
      <c r="N565" s="60" t="s">
        <v>5522</v>
      </c>
      <c r="O565" s="58" t="s">
        <v>4129</v>
      </c>
      <c r="P565" s="58" t="s">
        <v>4132</v>
      </c>
      <c r="Q565" s="58" t="s">
        <v>4185</v>
      </c>
      <c r="R565" s="58" t="s">
        <v>4113</v>
      </c>
      <c r="S565" s="58" t="s">
        <v>4113</v>
      </c>
      <c r="T565" s="58" t="s">
        <v>4114</v>
      </c>
      <c r="U565" s="58" t="s">
        <v>4113</v>
      </c>
      <c r="V565" s="58" t="s">
        <v>4113</v>
      </c>
      <c r="W565" s="58" t="s">
        <v>4114</v>
      </c>
      <c r="X565" s="58" t="s">
        <v>4114</v>
      </c>
      <c r="Y565" s="58" t="s">
        <v>4114</v>
      </c>
      <c r="Z565" s="58" t="s">
        <v>4114</v>
      </c>
      <c r="AA565" s="58" t="s">
        <v>4113</v>
      </c>
      <c r="AB565" s="58" t="s">
        <v>4113</v>
      </c>
      <c r="AC565" s="58" t="s">
        <v>4114</v>
      </c>
      <c r="AD565" s="58" t="s">
        <v>4113</v>
      </c>
      <c r="AE565" s="58" t="s">
        <v>4114</v>
      </c>
      <c r="AF565" s="58" t="s">
        <v>4114</v>
      </c>
    </row>
    <row r="566" spans="1:32" x14ac:dyDescent="0.2">
      <c r="A566" s="64" t="s">
        <v>1114</v>
      </c>
      <c r="B566" s="65" t="s">
        <v>1998</v>
      </c>
      <c r="C566" s="58">
        <v>1</v>
      </c>
      <c r="D566" s="58" t="s">
        <v>4133</v>
      </c>
      <c r="E566" s="58" t="s">
        <v>4134</v>
      </c>
      <c r="F566" s="58" t="s">
        <v>4160</v>
      </c>
      <c r="G566" s="58" t="s">
        <v>4114</v>
      </c>
      <c r="H566" s="58" t="s">
        <v>4136</v>
      </c>
      <c r="I566" s="58" t="s">
        <v>4136</v>
      </c>
      <c r="J566" s="58" t="s">
        <v>4114</v>
      </c>
      <c r="K566" s="58" t="s">
        <v>4114</v>
      </c>
      <c r="L566" s="58" t="s">
        <v>4114</v>
      </c>
      <c r="M566" s="58" t="s">
        <v>4146</v>
      </c>
      <c r="N566" s="58" t="s">
        <v>1999</v>
      </c>
      <c r="O566" s="58" t="s">
        <v>4123</v>
      </c>
      <c r="P566" s="58" t="s">
        <v>4132</v>
      </c>
      <c r="Q566" s="58" t="s">
        <v>4002</v>
      </c>
      <c r="R566" s="58" t="s">
        <v>4113</v>
      </c>
      <c r="S566" s="58" t="s">
        <v>4113</v>
      </c>
      <c r="T566" s="58" t="s">
        <v>4114</v>
      </c>
      <c r="U566" s="58" t="s">
        <v>4114</v>
      </c>
      <c r="V566" s="58" t="s">
        <v>4114</v>
      </c>
      <c r="W566" s="58" t="s">
        <v>4114</v>
      </c>
      <c r="X566" s="58" t="s">
        <v>4114</v>
      </c>
      <c r="Y566" s="58" t="s">
        <v>4114</v>
      </c>
      <c r="Z566" s="58" t="s">
        <v>4114</v>
      </c>
      <c r="AA566" s="58" t="s">
        <v>4113</v>
      </c>
      <c r="AB566" s="58" t="s">
        <v>4113</v>
      </c>
      <c r="AC566" s="58" t="s">
        <v>4114</v>
      </c>
      <c r="AD566" s="58" t="s">
        <v>4113</v>
      </c>
      <c r="AE566" s="58" t="s">
        <v>4114</v>
      </c>
      <c r="AF566" s="58" t="s">
        <v>4114</v>
      </c>
    </row>
    <row r="567" spans="1:32" x14ac:dyDescent="0.2">
      <c r="A567" s="64" t="s">
        <v>1758</v>
      </c>
      <c r="B567" s="65" t="s">
        <v>2000</v>
      </c>
      <c r="C567" s="58">
        <v>1</v>
      </c>
      <c r="D567" s="58" t="s">
        <v>4133</v>
      </c>
      <c r="E567" s="58" t="s">
        <v>4134</v>
      </c>
      <c r="F567" s="58" t="s">
        <v>4148</v>
      </c>
      <c r="G567" s="58" t="s">
        <v>4114</v>
      </c>
      <c r="H567" s="58" t="s">
        <v>4136</v>
      </c>
      <c r="I567" s="58" t="s">
        <v>4136</v>
      </c>
      <c r="J567" s="58" t="s">
        <v>4114</v>
      </c>
      <c r="K567" s="58" t="s">
        <v>4114</v>
      </c>
      <c r="L567" s="58" t="s">
        <v>4114</v>
      </c>
      <c r="M567" s="58" t="s">
        <v>4149</v>
      </c>
      <c r="N567" s="58" t="s">
        <v>1164</v>
      </c>
      <c r="O567" s="58" t="s">
        <v>4155</v>
      </c>
      <c r="P567" s="58" t="s">
        <v>4138</v>
      </c>
      <c r="Q567" s="58" t="s">
        <v>4002</v>
      </c>
      <c r="R567" s="58" t="s">
        <v>4113</v>
      </c>
      <c r="S567" s="58" t="s">
        <v>4113</v>
      </c>
      <c r="T567" s="58" t="s">
        <v>4114</v>
      </c>
      <c r="U567" s="58" t="s">
        <v>4113</v>
      </c>
      <c r="V567" s="58" t="s">
        <v>4113</v>
      </c>
      <c r="W567" s="58" t="s">
        <v>4114</v>
      </c>
      <c r="X567" s="58" t="s">
        <v>4114</v>
      </c>
      <c r="Y567" s="58" t="s">
        <v>4113</v>
      </c>
      <c r="Z567" s="58" t="s">
        <v>4114</v>
      </c>
      <c r="AA567" s="58" t="s">
        <v>4113</v>
      </c>
      <c r="AB567" s="58" t="s">
        <v>4113</v>
      </c>
      <c r="AC567" s="58" t="s">
        <v>4114</v>
      </c>
      <c r="AD567" s="58" t="s">
        <v>4113</v>
      </c>
      <c r="AE567" s="58" t="s">
        <v>4114</v>
      </c>
      <c r="AF567" s="58" t="s">
        <v>4114</v>
      </c>
    </row>
    <row r="568" spans="1:32" x14ac:dyDescent="0.2">
      <c r="A568" s="64" t="s">
        <v>1759</v>
      </c>
      <c r="B568" s="65" t="s">
        <v>2002</v>
      </c>
      <c r="C568" s="58">
        <v>1</v>
      </c>
      <c r="D568" s="58" t="s">
        <v>4133</v>
      </c>
      <c r="E568" s="58" t="s">
        <v>4134</v>
      </c>
      <c r="F568" s="58" t="s">
        <v>4150</v>
      </c>
      <c r="G568" s="58" t="s">
        <v>4114</v>
      </c>
      <c r="H568" s="58" t="s">
        <v>4136</v>
      </c>
      <c r="I568" s="58" t="s">
        <v>4136</v>
      </c>
      <c r="J568" s="58" t="s">
        <v>4114</v>
      </c>
      <c r="K568" s="58" t="s">
        <v>4114</v>
      </c>
      <c r="L568" s="58" t="s">
        <v>4114</v>
      </c>
      <c r="M568" s="58" t="s">
        <v>4151</v>
      </c>
      <c r="N568" s="58" t="s">
        <v>1164</v>
      </c>
      <c r="O568" s="58" t="s">
        <v>4155</v>
      </c>
      <c r="P568" s="58" t="s">
        <v>4138</v>
      </c>
      <c r="Q568" s="58" t="s">
        <v>4002</v>
      </c>
      <c r="R568" s="58" t="s">
        <v>4113</v>
      </c>
      <c r="S568" s="58" t="s">
        <v>4113</v>
      </c>
      <c r="T568" s="58" t="s">
        <v>4114</v>
      </c>
      <c r="U568" s="58" t="s">
        <v>4113</v>
      </c>
      <c r="V568" s="58" t="s">
        <v>4113</v>
      </c>
      <c r="W568" s="58" t="s">
        <v>4114</v>
      </c>
      <c r="X568" s="58" t="s">
        <v>4114</v>
      </c>
      <c r="Y568" s="58" t="s">
        <v>4113</v>
      </c>
      <c r="Z568" s="58" t="s">
        <v>4114</v>
      </c>
      <c r="AA568" s="58" t="s">
        <v>4113</v>
      </c>
      <c r="AB568" s="58" t="s">
        <v>4113</v>
      </c>
      <c r="AC568" s="58" t="s">
        <v>4114</v>
      </c>
      <c r="AD568" s="58" t="s">
        <v>4113</v>
      </c>
      <c r="AE568" s="58" t="s">
        <v>4114</v>
      </c>
      <c r="AF568" s="58" t="s">
        <v>4114</v>
      </c>
    </row>
    <row r="569" spans="1:32" x14ac:dyDescent="0.2">
      <c r="A569" s="64" t="s">
        <v>3303</v>
      </c>
      <c r="B569" s="65" t="s">
        <v>3304</v>
      </c>
      <c r="C569" s="58">
        <v>1</v>
      </c>
      <c r="D569" s="58" t="s">
        <v>4133</v>
      </c>
      <c r="E569" s="58" t="s">
        <v>4134</v>
      </c>
      <c r="F569" s="58" t="s">
        <v>4152</v>
      </c>
      <c r="G569" s="58" t="s">
        <v>4114</v>
      </c>
      <c r="H569" s="58" t="s">
        <v>4136</v>
      </c>
      <c r="I569" s="58" t="s">
        <v>4136</v>
      </c>
      <c r="J569" s="58" t="s">
        <v>4114</v>
      </c>
      <c r="K569" s="58" t="s">
        <v>4114</v>
      </c>
      <c r="L569" s="58" t="s">
        <v>4114</v>
      </c>
      <c r="M569" s="58" t="s">
        <v>4154</v>
      </c>
      <c r="N569" s="58" t="s">
        <v>1164</v>
      </c>
      <c r="O569" s="58" t="s">
        <v>4129</v>
      </c>
      <c r="P569" s="58" t="s">
        <v>4138</v>
      </c>
      <c r="Q569" s="58" t="s">
        <v>4002</v>
      </c>
      <c r="R569" s="58" t="s">
        <v>4113</v>
      </c>
      <c r="S569" s="58" t="s">
        <v>4113</v>
      </c>
      <c r="T569" s="58" t="s">
        <v>4114</v>
      </c>
      <c r="U569" s="58" t="s">
        <v>4113</v>
      </c>
      <c r="V569" s="58" t="s">
        <v>4113</v>
      </c>
      <c r="W569" s="58" t="s">
        <v>4114</v>
      </c>
      <c r="X569" s="58" t="s">
        <v>4114</v>
      </c>
      <c r="Y569" s="58" t="s">
        <v>4113</v>
      </c>
      <c r="Z569" s="58" t="s">
        <v>4114</v>
      </c>
      <c r="AA569" s="58" t="s">
        <v>4113</v>
      </c>
      <c r="AB569" s="58" t="s">
        <v>4113</v>
      </c>
      <c r="AC569" s="58" t="s">
        <v>4114</v>
      </c>
      <c r="AD569" s="58" t="s">
        <v>4113</v>
      </c>
      <c r="AE569" s="58" t="s">
        <v>4114</v>
      </c>
      <c r="AF569" s="58" t="s">
        <v>4114</v>
      </c>
    </row>
    <row r="570" spans="1:32" x14ac:dyDescent="0.2">
      <c r="A570" s="64" t="s">
        <v>3305</v>
      </c>
      <c r="B570" s="65" t="s">
        <v>3306</v>
      </c>
      <c r="C570" s="58">
        <v>1</v>
      </c>
      <c r="D570" s="58" t="s">
        <v>4133</v>
      </c>
      <c r="E570" s="58" t="s">
        <v>4134</v>
      </c>
      <c r="F570" s="58" t="s">
        <v>4156</v>
      </c>
      <c r="G570" s="58" t="s">
        <v>4114</v>
      </c>
      <c r="H570" s="58" t="s">
        <v>4136</v>
      </c>
      <c r="I570" s="58" t="s">
        <v>4136</v>
      </c>
      <c r="J570" s="58" t="s">
        <v>4114</v>
      </c>
      <c r="K570" s="58" t="s">
        <v>4114</v>
      </c>
      <c r="L570" s="58" t="s">
        <v>4114</v>
      </c>
      <c r="M570" s="58" t="s">
        <v>4157</v>
      </c>
      <c r="N570" s="58" t="s">
        <v>1164</v>
      </c>
      <c r="O570" s="58" t="s">
        <v>4129</v>
      </c>
      <c r="P570" s="58" t="s">
        <v>4138</v>
      </c>
      <c r="Q570" s="58" t="s">
        <v>4002</v>
      </c>
      <c r="R570" s="58" t="s">
        <v>4113</v>
      </c>
      <c r="S570" s="58" t="s">
        <v>4113</v>
      </c>
      <c r="T570" s="58" t="s">
        <v>4114</v>
      </c>
      <c r="U570" s="58" t="s">
        <v>4113</v>
      </c>
      <c r="V570" s="58" t="s">
        <v>4113</v>
      </c>
      <c r="W570" s="58" t="s">
        <v>4114</v>
      </c>
      <c r="X570" s="58" t="s">
        <v>4114</v>
      </c>
      <c r="Y570" s="58" t="s">
        <v>4113</v>
      </c>
      <c r="Z570" s="58" t="s">
        <v>4114</v>
      </c>
      <c r="AA570" s="58" t="s">
        <v>4113</v>
      </c>
      <c r="AB570" s="58" t="s">
        <v>4113</v>
      </c>
      <c r="AC570" s="58" t="s">
        <v>4114</v>
      </c>
      <c r="AD570" s="58" t="s">
        <v>4113</v>
      </c>
      <c r="AE570" s="58" t="s">
        <v>4114</v>
      </c>
      <c r="AF570" s="58" t="s">
        <v>4114</v>
      </c>
    </row>
    <row r="571" spans="1:32" x14ac:dyDescent="0.2">
      <c r="A571" s="64" t="s">
        <v>3307</v>
      </c>
      <c r="B571" s="65" t="s">
        <v>3308</v>
      </c>
      <c r="C571" s="58">
        <v>1</v>
      </c>
      <c r="D571" s="58" t="s">
        <v>4133</v>
      </c>
      <c r="E571" s="58" t="s">
        <v>4134</v>
      </c>
      <c r="F571" s="58" t="s">
        <v>4158</v>
      </c>
      <c r="G571" s="58" t="s">
        <v>4114</v>
      </c>
      <c r="H571" s="58" t="s">
        <v>4136</v>
      </c>
      <c r="I571" s="58" t="s">
        <v>4136</v>
      </c>
      <c r="J571" s="58" t="s">
        <v>4114</v>
      </c>
      <c r="K571" s="58" t="s">
        <v>4114</v>
      </c>
      <c r="L571" s="58" t="s">
        <v>4114</v>
      </c>
      <c r="M571" s="58" t="s">
        <v>4159</v>
      </c>
      <c r="N571" s="58" t="s">
        <v>1164</v>
      </c>
      <c r="O571" s="58" t="s">
        <v>4129</v>
      </c>
      <c r="P571" s="58" t="s">
        <v>4138</v>
      </c>
      <c r="Q571" s="58" t="s">
        <v>4002</v>
      </c>
      <c r="R571" s="58" t="s">
        <v>4113</v>
      </c>
      <c r="S571" s="58" t="s">
        <v>4113</v>
      </c>
      <c r="T571" s="58" t="s">
        <v>4114</v>
      </c>
      <c r="U571" s="58" t="s">
        <v>4113</v>
      </c>
      <c r="V571" s="58" t="s">
        <v>4113</v>
      </c>
      <c r="W571" s="58" t="s">
        <v>4114</v>
      </c>
      <c r="X571" s="58" t="s">
        <v>4114</v>
      </c>
      <c r="Y571" s="58" t="s">
        <v>4113</v>
      </c>
      <c r="Z571" s="58" t="s">
        <v>4114</v>
      </c>
      <c r="AA571" s="58" t="s">
        <v>4113</v>
      </c>
      <c r="AB571" s="58" t="s">
        <v>4113</v>
      </c>
      <c r="AC571" s="58" t="s">
        <v>4114</v>
      </c>
      <c r="AD571" s="58" t="s">
        <v>4113</v>
      </c>
      <c r="AE571" s="58" t="s">
        <v>4114</v>
      </c>
      <c r="AF571" s="58" t="s">
        <v>4114</v>
      </c>
    </row>
    <row r="572" spans="1:32" x14ac:dyDescent="0.2">
      <c r="A572" s="64" t="s">
        <v>3309</v>
      </c>
      <c r="B572" s="65" t="s">
        <v>3310</v>
      </c>
      <c r="C572" s="58">
        <v>1</v>
      </c>
      <c r="D572" s="58" t="s">
        <v>4133</v>
      </c>
      <c r="E572" s="58" t="s">
        <v>4134</v>
      </c>
      <c r="F572" s="58" t="s">
        <v>4160</v>
      </c>
      <c r="G572" s="58" t="s">
        <v>4114</v>
      </c>
      <c r="H572" s="58" t="s">
        <v>4136</v>
      </c>
      <c r="I572" s="58" t="s">
        <v>4136</v>
      </c>
      <c r="J572" s="58" t="s">
        <v>4114</v>
      </c>
      <c r="K572" s="58" t="s">
        <v>4114</v>
      </c>
      <c r="L572" s="58" t="s">
        <v>4114</v>
      </c>
      <c r="M572" s="58" t="s">
        <v>4161</v>
      </c>
      <c r="N572" s="58" t="s">
        <v>1164</v>
      </c>
      <c r="O572" s="58" t="s">
        <v>4129</v>
      </c>
      <c r="P572" s="58" t="s">
        <v>4138</v>
      </c>
      <c r="Q572" s="58" t="s">
        <v>4002</v>
      </c>
      <c r="R572" s="58" t="s">
        <v>4113</v>
      </c>
      <c r="S572" s="58" t="s">
        <v>4113</v>
      </c>
      <c r="T572" s="58" t="s">
        <v>4114</v>
      </c>
      <c r="U572" s="58" t="s">
        <v>4113</v>
      </c>
      <c r="V572" s="58" t="s">
        <v>4113</v>
      </c>
      <c r="W572" s="58" t="s">
        <v>4114</v>
      </c>
      <c r="X572" s="58" t="s">
        <v>4114</v>
      </c>
      <c r="Y572" s="58" t="s">
        <v>4113</v>
      </c>
      <c r="Z572" s="58" t="s">
        <v>4114</v>
      </c>
      <c r="AA572" s="58" t="s">
        <v>4113</v>
      </c>
      <c r="AB572" s="58" t="s">
        <v>4113</v>
      </c>
      <c r="AC572" s="58" t="s">
        <v>4114</v>
      </c>
      <c r="AD572" s="58" t="s">
        <v>4113</v>
      </c>
      <c r="AE572" s="58" t="s">
        <v>4114</v>
      </c>
      <c r="AF572" s="58" t="s">
        <v>4114</v>
      </c>
    </row>
    <row r="573" spans="1:32" x14ac:dyDescent="0.2">
      <c r="A573" s="64" t="s">
        <v>68</v>
      </c>
      <c r="B573" s="65" t="s">
        <v>2003</v>
      </c>
      <c r="C573" s="58">
        <v>1</v>
      </c>
      <c r="D573" s="58" t="s">
        <v>4133</v>
      </c>
      <c r="E573" s="58" t="s">
        <v>4134</v>
      </c>
      <c r="F573" s="58" t="s">
        <v>4152</v>
      </c>
      <c r="G573" s="58" t="s">
        <v>4114</v>
      </c>
      <c r="H573" s="58" t="s">
        <v>4136</v>
      </c>
      <c r="I573" s="58" t="s">
        <v>4136</v>
      </c>
      <c r="J573" s="58" t="s">
        <v>4114</v>
      </c>
      <c r="K573" s="58" t="s">
        <v>4114</v>
      </c>
      <c r="L573" s="58" t="s">
        <v>4114</v>
      </c>
      <c r="M573" s="58" t="s">
        <v>4154</v>
      </c>
      <c r="N573" s="58" t="s">
        <v>2001</v>
      </c>
      <c r="O573" s="58" t="s">
        <v>4164</v>
      </c>
      <c r="P573" s="58" t="s">
        <v>4138</v>
      </c>
      <c r="Q573" s="58" t="s">
        <v>4002</v>
      </c>
      <c r="R573" s="58" t="s">
        <v>4113</v>
      </c>
      <c r="S573" s="58" t="s">
        <v>4113</v>
      </c>
      <c r="T573" s="58" t="s">
        <v>4114</v>
      </c>
      <c r="U573" s="58" t="s">
        <v>4113</v>
      </c>
      <c r="V573" s="58" t="s">
        <v>4113</v>
      </c>
      <c r="W573" s="58" t="s">
        <v>4114</v>
      </c>
      <c r="X573" s="58" t="s">
        <v>4114</v>
      </c>
      <c r="Y573" s="58" t="s">
        <v>4113</v>
      </c>
      <c r="Z573" s="58" t="s">
        <v>4114</v>
      </c>
      <c r="AA573" s="58" t="s">
        <v>4113</v>
      </c>
      <c r="AB573" s="58" t="s">
        <v>4113</v>
      </c>
      <c r="AC573" s="58" t="s">
        <v>4114</v>
      </c>
      <c r="AD573" s="58" t="s">
        <v>4113</v>
      </c>
      <c r="AE573" s="58" t="s">
        <v>4114</v>
      </c>
      <c r="AF573" s="58" t="s">
        <v>4114</v>
      </c>
    </row>
    <row r="574" spans="1:32" x14ac:dyDescent="0.2">
      <c r="A574" s="64" t="s">
        <v>69</v>
      </c>
      <c r="B574" s="65" t="s">
        <v>2004</v>
      </c>
      <c r="C574" s="58">
        <v>1</v>
      </c>
      <c r="D574" s="58" t="s">
        <v>4133</v>
      </c>
      <c r="E574" s="58" t="s">
        <v>4134</v>
      </c>
      <c r="F574" s="58" t="s">
        <v>4156</v>
      </c>
      <c r="G574" s="58" t="s">
        <v>4114</v>
      </c>
      <c r="H574" s="58" t="s">
        <v>4136</v>
      </c>
      <c r="I574" s="58" t="s">
        <v>4136</v>
      </c>
      <c r="J574" s="58" t="s">
        <v>4114</v>
      </c>
      <c r="K574" s="58" t="s">
        <v>4114</v>
      </c>
      <c r="L574" s="58" t="s">
        <v>4114</v>
      </c>
      <c r="M574" s="58" t="s">
        <v>4157</v>
      </c>
      <c r="N574" s="58" t="s">
        <v>2001</v>
      </c>
      <c r="O574" s="58" t="s">
        <v>4164</v>
      </c>
      <c r="P574" s="58" t="s">
        <v>4138</v>
      </c>
      <c r="Q574" s="58" t="s">
        <v>4002</v>
      </c>
      <c r="R574" s="58" t="s">
        <v>4113</v>
      </c>
      <c r="S574" s="58" t="s">
        <v>4113</v>
      </c>
      <c r="T574" s="58" t="s">
        <v>4114</v>
      </c>
      <c r="U574" s="58" t="s">
        <v>4113</v>
      </c>
      <c r="V574" s="58" t="s">
        <v>4113</v>
      </c>
      <c r="W574" s="58" t="s">
        <v>4114</v>
      </c>
      <c r="X574" s="58" t="s">
        <v>4114</v>
      </c>
      <c r="Y574" s="58" t="s">
        <v>4113</v>
      </c>
      <c r="Z574" s="58" t="s">
        <v>4114</v>
      </c>
      <c r="AA574" s="58" t="s">
        <v>4113</v>
      </c>
      <c r="AB574" s="58" t="s">
        <v>4113</v>
      </c>
      <c r="AC574" s="58" t="s">
        <v>4114</v>
      </c>
      <c r="AD574" s="58" t="s">
        <v>4113</v>
      </c>
      <c r="AE574" s="58" t="s">
        <v>4114</v>
      </c>
      <c r="AF574" s="58" t="s">
        <v>4114</v>
      </c>
    </row>
    <row r="575" spans="1:32" x14ac:dyDescent="0.2">
      <c r="A575" s="64" t="s">
        <v>70</v>
      </c>
      <c r="B575" s="65" t="s">
        <v>2005</v>
      </c>
      <c r="C575" s="58">
        <v>1</v>
      </c>
      <c r="D575" s="58" t="s">
        <v>4133</v>
      </c>
      <c r="E575" s="58" t="s">
        <v>4134</v>
      </c>
      <c r="F575" s="58" t="s">
        <v>4158</v>
      </c>
      <c r="G575" s="58" t="s">
        <v>4114</v>
      </c>
      <c r="H575" s="58" t="s">
        <v>4136</v>
      </c>
      <c r="I575" s="58" t="s">
        <v>4136</v>
      </c>
      <c r="J575" s="58" t="s">
        <v>4114</v>
      </c>
      <c r="K575" s="58" t="s">
        <v>4114</v>
      </c>
      <c r="L575" s="58" t="s">
        <v>4114</v>
      </c>
      <c r="M575" s="58" t="s">
        <v>4159</v>
      </c>
      <c r="N575" s="58" t="s">
        <v>2001</v>
      </c>
      <c r="O575" s="58" t="s">
        <v>4164</v>
      </c>
      <c r="P575" s="58" t="s">
        <v>4138</v>
      </c>
      <c r="Q575" s="58" t="s">
        <v>4002</v>
      </c>
      <c r="R575" s="58" t="s">
        <v>4113</v>
      </c>
      <c r="S575" s="58" t="s">
        <v>4113</v>
      </c>
      <c r="T575" s="58" t="s">
        <v>4114</v>
      </c>
      <c r="U575" s="58" t="s">
        <v>4113</v>
      </c>
      <c r="V575" s="58" t="s">
        <v>4113</v>
      </c>
      <c r="W575" s="58" t="s">
        <v>4114</v>
      </c>
      <c r="X575" s="58" t="s">
        <v>4114</v>
      </c>
      <c r="Y575" s="58" t="s">
        <v>4113</v>
      </c>
      <c r="Z575" s="58" t="s">
        <v>4114</v>
      </c>
      <c r="AA575" s="58" t="s">
        <v>4113</v>
      </c>
      <c r="AB575" s="58" t="s">
        <v>4113</v>
      </c>
      <c r="AC575" s="58" t="s">
        <v>4114</v>
      </c>
      <c r="AD575" s="58" t="s">
        <v>4113</v>
      </c>
      <c r="AE575" s="58" t="s">
        <v>4114</v>
      </c>
      <c r="AF575" s="58" t="s">
        <v>4114</v>
      </c>
    </row>
    <row r="576" spans="1:32" x14ac:dyDescent="0.2">
      <c r="A576" s="64" t="s">
        <v>71</v>
      </c>
      <c r="B576" s="65" t="s">
        <v>2006</v>
      </c>
      <c r="C576" s="58">
        <v>1</v>
      </c>
      <c r="D576" s="58" t="s">
        <v>4133</v>
      </c>
      <c r="E576" s="58" t="s">
        <v>4134</v>
      </c>
      <c r="F576" s="58" t="s">
        <v>4160</v>
      </c>
      <c r="G576" s="58" t="s">
        <v>4114</v>
      </c>
      <c r="H576" s="58" t="s">
        <v>4136</v>
      </c>
      <c r="I576" s="58" t="s">
        <v>4136</v>
      </c>
      <c r="J576" s="58" t="s">
        <v>4114</v>
      </c>
      <c r="K576" s="58" t="s">
        <v>4114</v>
      </c>
      <c r="L576" s="58" t="s">
        <v>4114</v>
      </c>
      <c r="M576" s="58" t="s">
        <v>4161</v>
      </c>
      <c r="N576" s="58" t="s">
        <v>2001</v>
      </c>
      <c r="O576" s="58" t="s">
        <v>4164</v>
      </c>
      <c r="P576" s="58" t="s">
        <v>4138</v>
      </c>
      <c r="Q576" s="58" t="s">
        <v>4002</v>
      </c>
      <c r="R576" s="58" t="s">
        <v>4113</v>
      </c>
      <c r="S576" s="58" t="s">
        <v>4113</v>
      </c>
      <c r="T576" s="58" t="s">
        <v>4114</v>
      </c>
      <c r="U576" s="58" t="s">
        <v>4113</v>
      </c>
      <c r="V576" s="58" t="s">
        <v>4113</v>
      </c>
      <c r="W576" s="58" t="s">
        <v>4114</v>
      </c>
      <c r="X576" s="58" t="s">
        <v>4114</v>
      </c>
      <c r="Y576" s="58" t="s">
        <v>4113</v>
      </c>
      <c r="Z576" s="58" t="s">
        <v>4114</v>
      </c>
      <c r="AA576" s="58" t="s">
        <v>4113</v>
      </c>
      <c r="AB576" s="58" t="s">
        <v>4113</v>
      </c>
      <c r="AC576" s="58" t="s">
        <v>4114</v>
      </c>
      <c r="AD576" s="58" t="s">
        <v>4113</v>
      </c>
      <c r="AE576" s="58" t="s">
        <v>4114</v>
      </c>
      <c r="AF576" s="58" t="s">
        <v>4114</v>
      </c>
    </row>
    <row r="577" spans="1:32" x14ac:dyDescent="0.2">
      <c r="A577" s="64" t="s">
        <v>1115</v>
      </c>
      <c r="B577" s="65" t="s">
        <v>2007</v>
      </c>
      <c r="C577" s="58">
        <v>1</v>
      </c>
      <c r="D577" s="58" t="s">
        <v>4133</v>
      </c>
      <c r="E577" s="58" t="s">
        <v>4134</v>
      </c>
      <c r="F577" s="58" t="s">
        <v>4152</v>
      </c>
      <c r="G577" s="58" t="s">
        <v>4114</v>
      </c>
      <c r="H577" s="58" t="s">
        <v>4136</v>
      </c>
      <c r="I577" s="58" t="s">
        <v>4136</v>
      </c>
      <c r="J577" s="58" t="s">
        <v>4114</v>
      </c>
      <c r="K577" s="58" t="s">
        <v>4114</v>
      </c>
      <c r="L577" s="58" t="s">
        <v>4114</v>
      </c>
      <c r="M577" s="58" t="s">
        <v>4154</v>
      </c>
      <c r="N577" s="58" t="s">
        <v>2008</v>
      </c>
      <c r="O577" s="58" t="s">
        <v>4164</v>
      </c>
      <c r="P577" s="58" t="s">
        <v>4138</v>
      </c>
      <c r="Q577" s="58" t="s">
        <v>4185</v>
      </c>
      <c r="R577" s="58" t="s">
        <v>4113</v>
      </c>
      <c r="S577" s="58" t="s">
        <v>4113</v>
      </c>
      <c r="T577" s="58" t="s">
        <v>4114</v>
      </c>
      <c r="U577" s="58" t="s">
        <v>4113</v>
      </c>
      <c r="V577" s="58" t="s">
        <v>4113</v>
      </c>
      <c r="W577" s="58" t="s">
        <v>4114</v>
      </c>
      <c r="X577" s="58" t="s">
        <v>4114</v>
      </c>
      <c r="Y577" s="58" t="s">
        <v>4114</v>
      </c>
      <c r="Z577" s="58" t="s">
        <v>4114</v>
      </c>
      <c r="AA577" s="58" t="s">
        <v>4113</v>
      </c>
      <c r="AB577" s="58" t="s">
        <v>4113</v>
      </c>
      <c r="AC577" s="58" t="s">
        <v>4114</v>
      </c>
      <c r="AD577" s="58" t="s">
        <v>4113</v>
      </c>
      <c r="AE577" s="58" t="s">
        <v>4114</v>
      </c>
      <c r="AF577" s="58" t="s">
        <v>4114</v>
      </c>
    </row>
    <row r="578" spans="1:32" x14ac:dyDescent="0.2">
      <c r="A578" s="64" t="s">
        <v>1116</v>
      </c>
      <c r="B578" s="65" t="s">
        <v>2009</v>
      </c>
      <c r="C578" s="58">
        <v>1</v>
      </c>
      <c r="D578" s="58" t="s">
        <v>4133</v>
      </c>
      <c r="E578" s="58" t="s">
        <v>4134</v>
      </c>
      <c r="F578" s="58" t="s">
        <v>4156</v>
      </c>
      <c r="G578" s="58" t="s">
        <v>4114</v>
      </c>
      <c r="H578" s="58" t="s">
        <v>4136</v>
      </c>
      <c r="I578" s="58" t="s">
        <v>4136</v>
      </c>
      <c r="J578" s="58" t="s">
        <v>4114</v>
      </c>
      <c r="K578" s="58" t="s">
        <v>4114</v>
      </c>
      <c r="L578" s="58" t="s">
        <v>4114</v>
      </c>
      <c r="M578" s="58" t="s">
        <v>4157</v>
      </c>
      <c r="N578" s="58" t="s">
        <v>2008</v>
      </c>
      <c r="O578" s="58" t="s">
        <v>4164</v>
      </c>
      <c r="P578" s="58" t="s">
        <v>4138</v>
      </c>
      <c r="Q578" s="58" t="s">
        <v>4185</v>
      </c>
      <c r="R578" s="58" t="s">
        <v>4113</v>
      </c>
      <c r="S578" s="58" t="s">
        <v>4113</v>
      </c>
      <c r="T578" s="58" t="s">
        <v>4114</v>
      </c>
      <c r="U578" s="58" t="s">
        <v>4113</v>
      </c>
      <c r="V578" s="58" t="s">
        <v>4113</v>
      </c>
      <c r="W578" s="58" t="s">
        <v>4114</v>
      </c>
      <c r="X578" s="58" t="s">
        <v>4114</v>
      </c>
      <c r="Y578" s="58" t="s">
        <v>4114</v>
      </c>
      <c r="Z578" s="58" t="s">
        <v>4114</v>
      </c>
      <c r="AA578" s="58" t="s">
        <v>4113</v>
      </c>
      <c r="AB578" s="58" t="s">
        <v>4113</v>
      </c>
      <c r="AC578" s="58" t="s">
        <v>4114</v>
      </c>
      <c r="AD578" s="58" t="s">
        <v>4113</v>
      </c>
      <c r="AE578" s="58" t="s">
        <v>4114</v>
      </c>
      <c r="AF578" s="58" t="s">
        <v>4114</v>
      </c>
    </row>
    <row r="579" spans="1:32" x14ac:dyDescent="0.2">
      <c r="A579" s="64" t="s">
        <v>1117</v>
      </c>
      <c r="B579" s="65" t="s">
        <v>2010</v>
      </c>
      <c r="C579" s="58">
        <v>1</v>
      </c>
      <c r="D579" s="58" t="s">
        <v>4133</v>
      </c>
      <c r="E579" s="58" t="s">
        <v>4134</v>
      </c>
      <c r="F579" s="58" t="s">
        <v>4158</v>
      </c>
      <c r="G579" s="58" t="s">
        <v>4114</v>
      </c>
      <c r="H579" s="58" t="s">
        <v>4136</v>
      </c>
      <c r="I579" s="58" t="s">
        <v>4136</v>
      </c>
      <c r="J579" s="58" t="s">
        <v>4114</v>
      </c>
      <c r="K579" s="58" t="s">
        <v>4114</v>
      </c>
      <c r="L579" s="58" t="s">
        <v>4114</v>
      </c>
      <c r="M579" s="58" t="s">
        <v>4159</v>
      </c>
      <c r="N579" s="58" t="s">
        <v>2008</v>
      </c>
      <c r="O579" s="58" t="s">
        <v>4164</v>
      </c>
      <c r="P579" s="58" t="s">
        <v>4138</v>
      </c>
      <c r="Q579" s="58" t="s">
        <v>4185</v>
      </c>
      <c r="R579" s="58" t="s">
        <v>4113</v>
      </c>
      <c r="S579" s="58" t="s">
        <v>4113</v>
      </c>
      <c r="T579" s="58" t="s">
        <v>4114</v>
      </c>
      <c r="U579" s="58" t="s">
        <v>4113</v>
      </c>
      <c r="V579" s="58" t="s">
        <v>4113</v>
      </c>
      <c r="W579" s="58" t="s">
        <v>4114</v>
      </c>
      <c r="X579" s="58" t="s">
        <v>4114</v>
      </c>
      <c r="Y579" s="58" t="s">
        <v>4114</v>
      </c>
      <c r="Z579" s="58" t="s">
        <v>4114</v>
      </c>
      <c r="AA579" s="58" t="s">
        <v>4113</v>
      </c>
      <c r="AB579" s="58" t="s">
        <v>4113</v>
      </c>
      <c r="AC579" s="58" t="s">
        <v>4114</v>
      </c>
      <c r="AD579" s="58" t="s">
        <v>4113</v>
      </c>
      <c r="AE579" s="58" t="s">
        <v>4114</v>
      </c>
      <c r="AF579" s="58" t="s">
        <v>4114</v>
      </c>
    </row>
    <row r="580" spans="1:32" x14ac:dyDescent="0.2">
      <c r="A580" s="64" t="s">
        <v>1118</v>
      </c>
      <c r="B580" s="65" t="s">
        <v>2011</v>
      </c>
      <c r="C580" s="58">
        <v>1</v>
      </c>
      <c r="D580" s="58" t="s">
        <v>4133</v>
      </c>
      <c r="E580" s="58" t="s">
        <v>4134</v>
      </c>
      <c r="F580" s="58" t="s">
        <v>4160</v>
      </c>
      <c r="G580" s="58" t="s">
        <v>4114</v>
      </c>
      <c r="H580" s="58" t="s">
        <v>4136</v>
      </c>
      <c r="I580" s="58" t="s">
        <v>4136</v>
      </c>
      <c r="J580" s="58" t="s">
        <v>4114</v>
      </c>
      <c r="K580" s="58" t="s">
        <v>4114</v>
      </c>
      <c r="L580" s="58" t="s">
        <v>4114</v>
      </c>
      <c r="M580" s="58" t="s">
        <v>4161</v>
      </c>
      <c r="N580" s="58" t="s">
        <v>2008</v>
      </c>
      <c r="O580" s="58" t="s">
        <v>4164</v>
      </c>
      <c r="P580" s="58" t="s">
        <v>4138</v>
      </c>
      <c r="Q580" s="58" t="s">
        <v>4185</v>
      </c>
      <c r="R580" s="58" t="s">
        <v>4113</v>
      </c>
      <c r="S580" s="58" t="s">
        <v>4113</v>
      </c>
      <c r="T580" s="58" t="s">
        <v>4114</v>
      </c>
      <c r="U580" s="58" t="s">
        <v>4113</v>
      </c>
      <c r="V580" s="58" t="s">
        <v>4113</v>
      </c>
      <c r="W580" s="58" t="s">
        <v>4114</v>
      </c>
      <c r="X580" s="58" t="s">
        <v>4114</v>
      </c>
      <c r="Y580" s="58" t="s">
        <v>4114</v>
      </c>
      <c r="Z580" s="58" t="s">
        <v>4114</v>
      </c>
      <c r="AA580" s="58" t="s">
        <v>4113</v>
      </c>
      <c r="AB580" s="58" t="s">
        <v>4113</v>
      </c>
      <c r="AC580" s="58" t="s">
        <v>4114</v>
      </c>
      <c r="AD580" s="58" t="s">
        <v>4113</v>
      </c>
      <c r="AE580" s="58" t="s">
        <v>4114</v>
      </c>
      <c r="AF580" s="58" t="s">
        <v>4114</v>
      </c>
    </row>
    <row r="581" spans="1:32" x14ac:dyDescent="0.2">
      <c r="A581" s="64" t="s">
        <v>1021</v>
      </c>
      <c r="B581" s="65" t="s">
        <v>2065</v>
      </c>
      <c r="C581" s="58">
        <v>1</v>
      </c>
      <c r="D581" s="58" t="s">
        <v>4133</v>
      </c>
      <c r="E581" s="58" t="s">
        <v>4134</v>
      </c>
      <c r="F581" s="58" t="s">
        <v>4141</v>
      </c>
      <c r="G581" s="58" t="s">
        <v>4114</v>
      </c>
      <c r="H581" s="58" t="s">
        <v>4136</v>
      </c>
      <c r="I581" s="58" t="s">
        <v>4113</v>
      </c>
      <c r="J581" s="58" t="s">
        <v>4113</v>
      </c>
      <c r="K581" s="58" t="s">
        <v>4114</v>
      </c>
      <c r="L581" s="58" t="s">
        <v>4114</v>
      </c>
      <c r="M581" s="58" t="s">
        <v>4142</v>
      </c>
      <c r="N581" s="58" t="s">
        <v>2064</v>
      </c>
      <c r="O581" s="58" t="s">
        <v>4129</v>
      </c>
      <c r="P581" s="58" t="s">
        <v>4138</v>
      </c>
      <c r="Q581" s="58" t="s">
        <v>4186</v>
      </c>
      <c r="R581" s="58" t="s">
        <v>4113</v>
      </c>
      <c r="S581" s="58" t="s">
        <v>4113</v>
      </c>
      <c r="T581" s="58" t="s">
        <v>4114</v>
      </c>
      <c r="U581" s="58" t="s">
        <v>4113</v>
      </c>
      <c r="V581" s="58" t="s">
        <v>4113</v>
      </c>
      <c r="W581" s="58" t="s">
        <v>4114</v>
      </c>
      <c r="X581" s="58" t="s">
        <v>4113</v>
      </c>
      <c r="Y581" s="58" t="s">
        <v>4114</v>
      </c>
      <c r="Z581" s="58" t="s">
        <v>4114</v>
      </c>
      <c r="AA581" s="58" t="s">
        <v>4113</v>
      </c>
      <c r="AB581" s="58" t="s">
        <v>4114</v>
      </c>
      <c r="AC581" s="58" t="s">
        <v>4114</v>
      </c>
      <c r="AD581" s="58" t="s">
        <v>4113</v>
      </c>
      <c r="AE581" s="58" t="s">
        <v>4114</v>
      </c>
      <c r="AF581" s="58" t="s">
        <v>4114</v>
      </c>
    </row>
    <row r="582" spans="1:32" x14ac:dyDescent="0.2">
      <c r="A582" s="64" t="s">
        <v>1020</v>
      </c>
      <c r="B582" s="65" t="s">
        <v>2063</v>
      </c>
      <c r="C582" s="58">
        <v>1</v>
      </c>
      <c r="D582" s="58" t="s">
        <v>4133</v>
      </c>
      <c r="E582" s="58" t="s">
        <v>4134</v>
      </c>
      <c r="F582" s="58" t="s">
        <v>4139</v>
      </c>
      <c r="G582" s="58" t="s">
        <v>4114</v>
      </c>
      <c r="H582" s="58" t="s">
        <v>4136</v>
      </c>
      <c r="I582" s="58" t="s">
        <v>4113</v>
      </c>
      <c r="J582" s="58" t="s">
        <v>4113</v>
      </c>
      <c r="K582" s="58" t="s">
        <v>4114</v>
      </c>
      <c r="L582" s="58" t="s">
        <v>4114</v>
      </c>
      <c r="M582" s="58" t="s">
        <v>4140</v>
      </c>
      <c r="N582" s="58" t="s">
        <v>2064</v>
      </c>
      <c r="O582" s="58" t="s">
        <v>4129</v>
      </c>
      <c r="P582" s="58" t="s">
        <v>4138</v>
      </c>
      <c r="Q582" s="58" t="s">
        <v>4186</v>
      </c>
      <c r="R582" s="58" t="s">
        <v>4113</v>
      </c>
      <c r="S582" s="58" t="s">
        <v>4113</v>
      </c>
      <c r="T582" s="58" t="s">
        <v>4114</v>
      </c>
      <c r="U582" s="58" t="s">
        <v>4113</v>
      </c>
      <c r="V582" s="58" t="s">
        <v>4113</v>
      </c>
      <c r="W582" s="58" t="s">
        <v>4114</v>
      </c>
      <c r="X582" s="58" t="s">
        <v>4113</v>
      </c>
      <c r="Y582" s="58" t="s">
        <v>4114</v>
      </c>
      <c r="Z582" s="58" t="s">
        <v>4114</v>
      </c>
      <c r="AA582" s="58" t="s">
        <v>4113</v>
      </c>
      <c r="AB582" s="58" t="s">
        <v>4114</v>
      </c>
      <c r="AC582" s="58" t="s">
        <v>4114</v>
      </c>
      <c r="AD582" s="58" t="s">
        <v>4113</v>
      </c>
      <c r="AE582" s="58" t="s">
        <v>4114</v>
      </c>
      <c r="AF582" s="58" t="s">
        <v>4114</v>
      </c>
    </row>
    <row r="583" spans="1:32" x14ac:dyDescent="0.2">
      <c r="A583" s="64" t="s">
        <v>72</v>
      </c>
      <c r="B583" s="65" t="s">
        <v>2070</v>
      </c>
      <c r="C583" s="58">
        <v>1</v>
      </c>
      <c r="D583" s="58" t="s">
        <v>4187</v>
      </c>
      <c r="E583" s="58" t="s">
        <v>4134</v>
      </c>
      <c r="F583" s="58" t="s">
        <v>4135</v>
      </c>
      <c r="G583" s="58" t="s">
        <v>4113</v>
      </c>
      <c r="H583" s="58" t="s">
        <v>4136</v>
      </c>
      <c r="I583" s="58" t="s">
        <v>4113</v>
      </c>
      <c r="J583" s="58" t="s">
        <v>4113</v>
      </c>
      <c r="K583" s="58" t="s">
        <v>4114</v>
      </c>
      <c r="L583" s="58" t="s">
        <v>4114</v>
      </c>
      <c r="M583" s="58" t="s">
        <v>4188</v>
      </c>
      <c r="N583" s="58" t="s">
        <v>2071</v>
      </c>
      <c r="O583" s="58" t="s">
        <v>4129</v>
      </c>
      <c r="P583" s="58" t="s">
        <v>4138</v>
      </c>
      <c r="Q583" s="58" t="s">
        <v>4002</v>
      </c>
      <c r="R583" s="58" t="s">
        <v>4113</v>
      </c>
      <c r="S583" s="58" t="s">
        <v>4113</v>
      </c>
      <c r="T583" s="58" t="s">
        <v>4113</v>
      </c>
      <c r="U583" s="58" t="s">
        <v>4113</v>
      </c>
      <c r="V583" s="58" t="s">
        <v>4113</v>
      </c>
      <c r="W583" s="58" t="s">
        <v>4114</v>
      </c>
      <c r="X583" s="58" t="s">
        <v>4113</v>
      </c>
      <c r="Y583" s="58" t="s">
        <v>4113</v>
      </c>
      <c r="Z583" s="58" t="s">
        <v>4114</v>
      </c>
      <c r="AA583" s="58" t="s">
        <v>4113</v>
      </c>
      <c r="AB583" s="58" t="s">
        <v>4113</v>
      </c>
      <c r="AC583" s="58" t="s">
        <v>4114</v>
      </c>
      <c r="AD583" s="58" t="s">
        <v>4113</v>
      </c>
      <c r="AE583" s="58" t="s">
        <v>4114</v>
      </c>
      <c r="AF583" s="58" t="s">
        <v>4114</v>
      </c>
    </row>
    <row r="584" spans="1:32" x14ac:dyDescent="0.2">
      <c r="A584" s="64" t="s">
        <v>73</v>
      </c>
      <c r="B584" s="65" t="s">
        <v>2072</v>
      </c>
      <c r="C584" s="58">
        <v>1</v>
      </c>
      <c r="D584" s="58" t="s">
        <v>4187</v>
      </c>
      <c r="E584" s="58" t="s">
        <v>4134</v>
      </c>
      <c r="F584" s="58" t="s">
        <v>4139</v>
      </c>
      <c r="G584" s="58" t="s">
        <v>4113</v>
      </c>
      <c r="H584" s="58" t="s">
        <v>4136</v>
      </c>
      <c r="I584" s="58" t="s">
        <v>4113</v>
      </c>
      <c r="J584" s="58" t="s">
        <v>4113</v>
      </c>
      <c r="K584" s="58" t="s">
        <v>4114</v>
      </c>
      <c r="L584" s="58" t="s">
        <v>4114</v>
      </c>
      <c r="M584" s="58" t="s">
        <v>4189</v>
      </c>
      <c r="N584" s="58" t="s">
        <v>2071</v>
      </c>
      <c r="O584" s="58" t="s">
        <v>4129</v>
      </c>
      <c r="P584" s="58" t="s">
        <v>4138</v>
      </c>
      <c r="Q584" s="58" t="s">
        <v>4002</v>
      </c>
      <c r="R584" s="58" t="s">
        <v>4113</v>
      </c>
      <c r="S584" s="58" t="s">
        <v>4113</v>
      </c>
      <c r="T584" s="58" t="s">
        <v>4113</v>
      </c>
      <c r="U584" s="58" t="s">
        <v>4113</v>
      </c>
      <c r="V584" s="58" t="s">
        <v>4113</v>
      </c>
      <c r="W584" s="58" t="s">
        <v>4114</v>
      </c>
      <c r="X584" s="58" t="s">
        <v>4113</v>
      </c>
      <c r="Y584" s="58" t="s">
        <v>4113</v>
      </c>
      <c r="Z584" s="58" t="s">
        <v>4114</v>
      </c>
      <c r="AA584" s="58" t="s">
        <v>4113</v>
      </c>
      <c r="AB584" s="58" t="s">
        <v>4113</v>
      </c>
      <c r="AC584" s="58" t="s">
        <v>4114</v>
      </c>
      <c r="AD584" s="58" t="s">
        <v>4113</v>
      </c>
      <c r="AE584" s="58" t="s">
        <v>4114</v>
      </c>
      <c r="AF584" s="58" t="s">
        <v>4114</v>
      </c>
    </row>
    <row r="585" spans="1:32" x14ac:dyDescent="0.2">
      <c r="A585" s="64" t="s">
        <v>74</v>
      </c>
      <c r="B585" s="65" t="s">
        <v>2073</v>
      </c>
      <c r="C585" s="58">
        <v>1</v>
      </c>
      <c r="D585" s="58" t="s">
        <v>4187</v>
      </c>
      <c r="E585" s="58" t="s">
        <v>4134</v>
      </c>
      <c r="F585" s="58" t="s">
        <v>4141</v>
      </c>
      <c r="G585" s="58" t="s">
        <v>4113</v>
      </c>
      <c r="H585" s="58" t="s">
        <v>4136</v>
      </c>
      <c r="I585" s="58" t="s">
        <v>4113</v>
      </c>
      <c r="J585" s="58" t="s">
        <v>4113</v>
      </c>
      <c r="K585" s="58" t="s">
        <v>4114</v>
      </c>
      <c r="L585" s="58" t="s">
        <v>4114</v>
      </c>
      <c r="M585" s="58" t="s">
        <v>4190</v>
      </c>
      <c r="N585" s="58" t="s">
        <v>2071</v>
      </c>
      <c r="O585" s="58" t="s">
        <v>4129</v>
      </c>
      <c r="P585" s="58" t="s">
        <v>4138</v>
      </c>
      <c r="Q585" s="58" t="s">
        <v>4002</v>
      </c>
      <c r="R585" s="58" t="s">
        <v>4113</v>
      </c>
      <c r="S585" s="58" t="s">
        <v>4113</v>
      </c>
      <c r="T585" s="58" t="s">
        <v>4113</v>
      </c>
      <c r="U585" s="58" t="s">
        <v>4113</v>
      </c>
      <c r="V585" s="58" t="s">
        <v>4113</v>
      </c>
      <c r="W585" s="58" t="s">
        <v>4114</v>
      </c>
      <c r="X585" s="58" t="s">
        <v>4113</v>
      </c>
      <c r="Y585" s="58" t="s">
        <v>4113</v>
      </c>
      <c r="Z585" s="58" t="s">
        <v>4114</v>
      </c>
      <c r="AA585" s="58" t="s">
        <v>4113</v>
      </c>
      <c r="AB585" s="58" t="s">
        <v>4113</v>
      </c>
      <c r="AC585" s="58" t="s">
        <v>4114</v>
      </c>
      <c r="AD585" s="58" t="s">
        <v>4113</v>
      </c>
      <c r="AE585" s="58" t="s">
        <v>4114</v>
      </c>
      <c r="AF585" s="58" t="s">
        <v>4114</v>
      </c>
    </row>
    <row r="586" spans="1:32" x14ac:dyDescent="0.2">
      <c r="A586" s="64" t="s">
        <v>75</v>
      </c>
      <c r="B586" s="65" t="s">
        <v>2074</v>
      </c>
      <c r="C586" s="58">
        <v>1</v>
      </c>
      <c r="D586" s="58" t="s">
        <v>4187</v>
      </c>
      <c r="E586" s="58" t="s">
        <v>4134</v>
      </c>
      <c r="F586" s="58" t="s">
        <v>4143</v>
      </c>
      <c r="G586" s="58" t="s">
        <v>4113</v>
      </c>
      <c r="H586" s="58" t="s">
        <v>4136</v>
      </c>
      <c r="I586" s="58" t="s">
        <v>4113</v>
      </c>
      <c r="J586" s="58" t="s">
        <v>4113</v>
      </c>
      <c r="K586" s="58" t="s">
        <v>4114</v>
      </c>
      <c r="L586" s="58" t="s">
        <v>4114</v>
      </c>
      <c r="M586" s="58" t="s">
        <v>4191</v>
      </c>
      <c r="N586" s="58" t="s">
        <v>2071</v>
      </c>
      <c r="O586" s="58" t="s">
        <v>4129</v>
      </c>
      <c r="P586" s="58" t="s">
        <v>4138</v>
      </c>
      <c r="Q586" s="58" t="s">
        <v>4002</v>
      </c>
      <c r="R586" s="58" t="s">
        <v>4113</v>
      </c>
      <c r="S586" s="58" t="s">
        <v>4113</v>
      </c>
      <c r="T586" s="58" t="s">
        <v>4113</v>
      </c>
      <c r="U586" s="58" t="s">
        <v>4113</v>
      </c>
      <c r="V586" s="58" t="s">
        <v>4113</v>
      </c>
      <c r="W586" s="58" t="s">
        <v>4114</v>
      </c>
      <c r="X586" s="58" t="s">
        <v>4113</v>
      </c>
      <c r="Y586" s="58" t="s">
        <v>4113</v>
      </c>
      <c r="Z586" s="58" t="s">
        <v>4114</v>
      </c>
      <c r="AA586" s="58" t="s">
        <v>4113</v>
      </c>
      <c r="AB586" s="58" t="s">
        <v>4113</v>
      </c>
      <c r="AC586" s="58" t="s">
        <v>4114</v>
      </c>
      <c r="AD586" s="58" t="s">
        <v>4113</v>
      </c>
      <c r="AE586" s="58" t="s">
        <v>4114</v>
      </c>
      <c r="AF586" s="58" t="s">
        <v>4114</v>
      </c>
    </row>
    <row r="587" spans="1:32" x14ac:dyDescent="0.2">
      <c r="A587" s="64" t="s">
        <v>76</v>
      </c>
      <c r="B587" s="65" t="s">
        <v>2075</v>
      </c>
      <c r="C587" s="58">
        <v>1</v>
      </c>
      <c r="D587" s="58" t="s">
        <v>4187</v>
      </c>
      <c r="E587" s="58" t="s">
        <v>4134</v>
      </c>
      <c r="F587" s="58" t="s">
        <v>4134</v>
      </c>
      <c r="G587" s="58" t="s">
        <v>4113</v>
      </c>
      <c r="H587" s="58" t="s">
        <v>4145</v>
      </c>
      <c r="I587" s="58" t="s">
        <v>4136</v>
      </c>
      <c r="J587" s="58" t="s">
        <v>4113</v>
      </c>
      <c r="K587" s="58" t="s">
        <v>4114</v>
      </c>
      <c r="L587" s="58" t="s">
        <v>4114</v>
      </c>
      <c r="M587" s="58" t="s">
        <v>4192</v>
      </c>
      <c r="N587" s="58" t="s">
        <v>2071</v>
      </c>
      <c r="O587" s="58" t="s">
        <v>4147</v>
      </c>
      <c r="P587" s="58" t="s">
        <v>4138</v>
      </c>
      <c r="Q587" s="58" t="s">
        <v>4002</v>
      </c>
      <c r="R587" s="58" t="s">
        <v>4113</v>
      </c>
      <c r="S587" s="58" t="s">
        <v>4113</v>
      </c>
      <c r="T587" s="58" t="s">
        <v>4114</v>
      </c>
      <c r="U587" s="58" t="s">
        <v>4113</v>
      </c>
      <c r="V587" s="58" t="s">
        <v>4113</v>
      </c>
      <c r="W587" s="58" t="s">
        <v>4114</v>
      </c>
      <c r="X587" s="58" t="s">
        <v>4113</v>
      </c>
      <c r="Y587" s="58" t="s">
        <v>4113</v>
      </c>
      <c r="Z587" s="58" t="s">
        <v>4114</v>
      </c>
      <c r="AA587" s="58" t="s">
        <v>4113</v>
      </c>
      <c r="AB587" s="58" t="s">
        <v>4113</v>
      </c>
      <c r="AC587" s="58" t="s">
        <v>4114</v>
      </c>
      <c r="AD587" s="58" t="s">
        <v>4113</v>
      </c>
      <c r="AE587" s="58" t="s">
        <v>4114</v>
      </c>
      <c r="AF587" s="58" t="s">
        <v>4114</v>
      </c>
    </row>
    <row r="588" spans="1:32" x14ac:dyDescent="0.2">
      <c r="A588" s="64" t="s">
        <v>3315</v>
      </c>
      <c r="B588" s="65" t="s">
        <v>2075</v>
      </c>
      <c r="C588" s="58">
        <v>1</v>
      </c>
      <c r="D588" s="58" t="s">
        <v>4187</v>
      </c>
      <c r="E588" s="58" t="s">
        <v>4134</v>
      </c>
      <c r="F588" s="58" t="s">
        <v>4134</v>
      </c>
      <c r="G588" s="58" t="s">
        <v>4113</v>
      </c>
      <c r="H588" s="58" t="s">
        <v>4136</v>
      </c>
      <c r="I588" s="58" t="s">
        <v>4113</v>
      </c>
      <c r="J588" s="58" t="s">
        <v>4113</v>
      </c>
      <c r="K588" s="58" t="s">
        <v>4114</v>
      </c>
      <c r="L588" s="58" t="s">
        <v>4114</v>
      </c>
      <c r="M588" s="58" t="s">
        <v>4192</v>
      </c>
      <c r="N588" s="58" t="s">
        <v>2071</v>
      </c>
      <c r="O588" s="58" t="s">
        <v>4147</v>
      </c>
      <c r="P588" s="58" t="s">
        <v>4138</v>
      </c>
      <c r="Q588" s="58" t="s">
        <v>4002</v>
      </c>
      <c r="R588" s="58" t="s">
        <v>4113</v>
      </c>
      <c r="S588" s="58" t="s">
        <v>4113</v>
      </c>
      <c r="T588" s="58" t="s">
        <v>4113</v>
      </c>
      <c r="U588" s="58" t="s">
        <v>4113</v>
      </c>
      <c r="V588" s="58" t="s">
        <v>4113</v>
      </c>
      <c r="W588" s="58" t="s">
        <v>4114</v>
      </c>
      <c r="X588" s="58" t="s">
        <v>4113</v>
      </c>
      <c r="Y588" s="58" t="s">
        <v>4114</v>
      </c>
      <c r="Z588" s="58" t="s">
        <v>4114</v>
      </c>
      <c r="AA588" s="58" t="s">
        <v>4114</v>
      </c>
      <c r="AB588" s="58" t="s">
        <v>4113</v>
      </c>
      <c r="AC588" s="58" t="s">
        <v>4114</v>
      </c>
      <c r="AD588" s="58" t="s">
        <v>4113</v>
      </c>
      <c r="AE588" s="58" t="s">
        <v>4114</v>
      </c>
      <c r="AF588" s="58" t="s">
        <v>4114</v>
      </c>
    </row>
    <row r="589" spans="1:32" x14ac:dyDescent="0.2">
      <c r="A589" s="64" t="s">
        <v>77</v>
      </c>
      <c r="B589" s="65" t="s">
        <v>3316</v>
      </c>
      <c r="C589" s="58">
        <v>1</v>
      </c>
      <c r="D589" s="58" t="s">
        <v>4187</v>
      </c>
      <c r="E589" s="58" t="s">
        <v>4134</v>
      </c>
      <c r="F589" s="58" t="s">
        <v>4148</v>
      </c>
      <c r="G589" s="58" t="s">
        <v>4113</v>
      </c>
      <c r="H589" s="58" t="s">
        <v>4145</v>
      </c>
      <c r="I589" s="58" t="s">
        <v>4136</v>
      </c>
      <c r="J589" s="58" t="s">
        <v>4113</v>
      </c>
      <c r="K589" s="58" t="s">
        <v>4114</v>
      </c>
      <c r="L589" s="58" t="s">
        <v>4114</v>
      </c>
      <c r="M589" s="58" t="s">
        <v>4193</v>
      </c>
      <c r="N589" s="58" t="s">
        <v>2071</v>
      </c>
      <c r="O589" s="58" t="s">
        <v>4147</v>
      </c>
      <c r="P589" s="58" t="s">
        <v>4138</v>
      </c>
      <c r="Q589" s="58" t="s">
        <v>4002</v>
      </c>
      <c r="R589" s="58" t="s">
        <v>4113</v>
      </c>
      <c r="S589" s="58" t="s">
        <v>4113</v>
      </c>
      <c r="T589" s="58" t="s">
        <v>4114</v>
      </c>
      <c r="U589" s="58" t="s">
        <v>4113</v>
      </c>
      <c r="V589" s="58" t="s">
        <v>4113</v>
      </c>
      <c r="W589" s="58" t="s">
        <v>4114</v>
      </c>
      <c r="X589" s="58" t="s">
        <v>4113</v>
      </c>
      <c r="Y589" s="58" t="s">
        <v>4113</v>
      </c>
      <c r="Z589" s="58" t="s">
        <v>4114</v>
      </c>
      <c r="AA589" s="58" t="s">
        <v>4113</v>
      </c>
      <c r="AB589" s="58" t="s">
        <v>4113</v>
      </c>
      <c r="AC589" s="58" t="s">
        <v>4114</v>
      </c>
      <c r="AD589" s="58" t="s">
        <v>4113</v>
      </c>
      <c r="AE589" s="58" t="s">
        <v>4114</v>
      </c>
      <c r="AF589" s="58" t="s">
        <v>4114</v>
      </c>
    </row>
    <row r="590" spans="1:32" x14ac:dyDescent="0.2">
      <c r="A590" s="64" t="s">
        <v>78</v>
      </c>
      <c r="B590" s="65" t="s">
        <v>2076</v>
      </c>
      <c r="C590" s="58">
        <v>1</v>
      </c>
      <c r="D590" s="58" t="s">
        <v>4187</v>
      </c>
      <c r="E590" s="58" t="s">
        <v>4134</v>
      </c>
      <c r="F590" s="58" t="s">
        <v>4150</v>
      </c>
      <c r="G590" s="58" t="s">
        <v>4113</v>
      </c>
      <c r="H590" s="58" t="s">
        <v>4145</v>
      </c>
      <c r="I590" s="58" t="s">
        <v>4136</v>
      </c>
      <c r="J590" s="58" t="s">
        <v>4113</v>
      </c>
      <c r="K590" s="58" t="s">
        <v>4114</v>
      </c>
      <c r="L590" s="58" t="s">
        <v>4114</v>
      </c>
      <c r="M590" s="58" t="s">
        <v>4149</v>
      </c>
      <c r="N590" s="58" t="s">
        <v>2071</v>
      </c>
      <c r="O590" s="58" t="s">
        <v>4147</v>
      </c>
      <c r="P590" s="58" t="s">
        <v>4138</v>
      </c>
      <c r="Q590" s="58" t="s">
        <v>4002</v>
      </c>
      <c r="R590" s="58" t="s">
        <v>4113</v>
      </c>
      <c r="S590" s="58" t="s">
        <v>4113</v>
      </c>
      <c r="T590" s="58" t="s">
        <v>4114</v>
      </c>
      <c r="U590" s="58" t="s">
        <v>4113</v>
      </c>
      <c r="V590" s="58" t="s">
        <v>4113</v>
      </c>
      <c r="W590" s="58" t="s">
        <v>4114</v>
      </c>
      <c r="X590" s="58" t="s">
        <v>4113</v>
      </c>
      <c r="Y590" s="58" t="s">
        <v>4113</v>
      </c>
      <c r="Z590" s="58" t="s">
        <v>4114</v>
      </c>
      <c r="AA590" s="58" t="s">
        <v>4113</v>
      </c>
      <c r="AB590" s="58" t="s">
        <v>4113</v>
      </c>
      <c r="AC590" s="58" t="s">
        <v>4114</v>
      </c>
      <c r="AD590" s="58" t="s">
        <v>4113</v>
      </c>
      <c r="AE590" s="58" t="s">
        <v>4114</v>
      </c>
      <c r="AF590" s="58" t="s">
        <v>4114</v>
      </c>
    </row>
    <row r="591" spans="1:32" x14ac:dyDescent="0.2">
      <c r="A591" s="64" t="s">
        <v>79</v>
      </c>
      <c r="B591" s="65" t="s">
        <v>2077</v>
      </c>
      <c r="C591" s="58">
        <v>1</v>
      </c>
      <c r="D591" s="58" t="s">
        <v>4187</v>
      </c>
      <c r="E591" s="58" t="s">
        <v>4134</v>
      </c>
      <c r="F591" s="58" t="s">
        <v>4152</v>
      </c>
      <c r="G591" s="58" t="s">
        <v>4113</v>
      </c>
      <c r="H591" s="58" t="s">
        <v>4153</v>
      </c>
      <c r="I591" s="58" t="s">
        <v>4136</v>
      </c>
      <c r="J591" s="58" t="s">
        <v>4113</v>
      </c>
      <c r="K591" s="58" t="s">
        <v>4114</v>
      </c>
      <c r="L591" s="58" t="s">
        <v>4114</v>
      </c>
      <c r="M591" s="58" t="s">
        <v>4194</v>
      </c>
      <c r="N591" s="58" t="s">
        <v>2071</v>
      </c>
      <c r="O591" s="58" t="s">
        <v>4155</v>
      </c>
      <c r="P591" s="58" t="s">
        <v>4138</v>
      </c>
      <c r="Q591" s="58" t="s">
        <v>4002</v>
      </c>
      <c r="R591" s="58" t="s">
        <v>4113</v>
      </c>
      <c r="S591" s="58" t="s">
        <v>4113</v>
      </c>
      <c r="T591" s="58" t="s">
        <v>4114</v>
      </c>
      <c r="U591" s="58" t="s">
        <v>4113</v>
      </c>
      <c r="V591" s="58" t="s">
        <v>4113</v>
      </c>
      <c r="W591" s="58" t="s">
        <v>4114</v>
      </c>
      <c r="X591" s="58" t="s">
        <v>4113</v>
      </c>
      <c r="Y591" s="58" t="s">
        <v>4113</v>
      </c>
      <c r="Z591" s="58" t="s">
        <v>4114</v>
      </c>
      <c r="AA591" s="58" t="s">
        <v>4113</v>
      </c>
      <c r="AB591" s="58" t="s">
        <v>4113</v>
      </c>
      <c r="AC591" s="58" t="s">
        <v>4114</v>
      </c>
      <c r="AD591" s="58" t="s">
        <v>4113</v>
      </c>
      <c r="AE591" s="58" t="s">
        <v>4114</v>
      </c>
      <c r="AF591" s="58" t="s">
        <v>4114</v>
      </c>
    </row>
    <row r="592" spans="1:32" x14ac:dyDescent="0.2">
      <c r="A592" s="64" t="s">
        <v>80</v>
      </c>
      <c r="B592" s="65" t="s">
        <v>2078</v>
      </c>
      <c r="C592" s="58">
        <v>1</v>
      </c>
      <c r="D592" s="58" t="s">
        <v>4187</v>
      </c>
      <c r="E592" s="58" t="s">
        <v>4134</v>
      </c>
      <c r="F592" s="58" t="s">
        <v>4156</v>
      </c>
      <c r="G592" s="58" t="s">
        <v>4113</v>
      </c>
      <c r="H592" s="58" t="s">
        <v>4153</v>
      </c>
      <c r="I592" s="58" t="s">
        <v>4136</v>
      </c>
      <c r="J592" s="58" t="s">
        <v>4113</v>
      </c>
      <c r="K592" s="58" t="s">
        <v>4114</v>
      </c>
      <c r="L592" s="58" t="s">
        <v>4114</v>
      </c>
      <c r="M592" s="58" t="s">
        <v>4195</v>
      </c>
      <c r="N592" s="58" t="s">
        <v>2071</v>
      </c>
      <c r="O592" s="58" t="s">
        <v>4155</v>
      </c>
      <c r="P592" s="58" t="s">
        <v>4138</v>
      </c>
      <c r="Q592" s="58" t="s">
        <v>4002</v>
      </c>
      <c r="R592" s="58" t="s">
        <v>4113</v>
      </c>
      <c r="S592" s="58" t="s">
        <v>4113</v>
      </c>
      <c r="T592" s="58" t="s">
        <v>4114</v>
      </c>
      <c r="U592" s="58" t="s">
        <v>4113</v>
      </c>
      <c r="V592" s="58" t="s">
        <v>4113</v>
      </c>
      <c r="W592" s="58" t="s">
        <v>4114</v>
      </c>
      <c r="X592" s="58" t="s">
        <v>4113</v>
      </c>
      <c r="Y592" s="58" t="s">
        <v>4113</v>
      </c>
      <c r="Z592" s="58" t="s">
        <v>4114</v>
      </c>
      <c r="AA592" s="58" t="s">
        <v>4113</v>
      </c>
      <c r="AB592" s="58" t="s">
        <v>4113</v>
      </c>
      <c r="AC592" s="58" t="s">
        <v>4114</v>
      </c>
      <c r="AD592" s="58" t="s">
        <v>4113</v>
      </c>
      <c r="AE592" s="58" t="s">
        <v>4114</v>
      </c>
      <c r="AF592" s="58" t="s">
        <v>4114</v>
      </c>
    </row>
    <row r="593" spans="1:32" x14ac:dyDescent="0.2">
      <c r="A593" s="64" t="s">
        <v>81</v>
      </c>
      <c r="B593" s="65" t="s">
        <v>2079</v>
      </c>
      <c r="C593" s="58">
        <v>1</v>
      </c>
      <c r="D593" s="58" t="s">
        <v>4187</v>
      </c>
      <c r="E593" s="58" t="s">
        <v>4134</v>
      </c>
      <c r="F593" s="58" t="s">
        <v>4158</v>
      </c>
      <c r="G593" s="58" t="s">
        <v>4113</v>
      </c>
      <c r="H593" s="58" t="s">
        <v>4153</v>
      </c>
      <c r="I593" s="58" t="s">
        <v>4136</v>
      </c>
      <c r="J593" s="58" t="s">
        <v>4113</v>
      </c>
      <c r="K593" s="58" t="s">
        <v>4114</v>
      </c>
      <c r="L593" s="58" t="s">
        <v>4114</v>
      </c>
      <c r="M593" s="58" t="s">
        <v>4196</v>
      </c>
      <c r="N593" s="58" t="s">
        <v>2071</v>
      </c>
      <c r="O593" s="58" t="s">
        <v>4155</v>
      </c>
      <c r="P593" s="58" t="s">
        <v>4138</v>
      </c>
      <c r="Q593" s="58" t="s">
        <v>4002</v>
      </c>
      <c r="R593" s="58" t="s">
        <v>4113</v>
      </c>
      <c r="S593" s="58" t="s">
        <v>4113</v>
      </c>
      <c r="T593" s="58" t="s">
        <v>4114</v>
      </c>
      <c r="U593" s="58" t="s">
        <v>4113</v>
      </c>
      <c r="V593" s="58" t="s">
        <v>4113</v>
      </c>
      <c r="W593" s="58" t="s">
        <v>4114</v>
      </c>
      <c r="X593" s="58" t="s">
        <v>4113</v>
      </c>
      <c r="Y593" s="58" t="s">
        <v>4113</v>
      </c>
      <c r="Z593" s="58" t="s">
        <v>4114</v>
      </c>
      <c r="AA593" s="58" t="s">
        <v>4113</v>
      </c>
      <c r="AB593" s="58" t="s">
        <v>4113</v>
      </c>
      <c r="AC593" s="58" t="s">
        <v>4114</v>
      </c>
      <c r="AD593" s="58" t="s">
        <v>4113</v>
      </c>
      <c r="AE593" s="58" t="s">
        <v>4114</v>
      </c>
      <c r="AF593" s="58" t="s">
        <v>4114</v>
      </c>
    </row>
    <row r="594" spans="1:32" x14ac:dyDescent="0.2">
      <c r="A594" s="64" t="s">
        <v>87</v>
      </c>
      <c r="B594" s="65" t="s">
        <v>2081</v>
      </c>
      <c r="C594" s="58">
        <v>1</v>
      </c>
      <c r="D594" s="58" t="s">
        <v>4187</v>
      </c>
      <c r="E594" s="58" t="s">
        <v>4134</v>
      </c>
      <c r="F594" s="58" t="s">
        <v>4135</v>
      </c>
      <c r="G594" s="58" t="s">
        <v>4114</v>
      </c>
      <c r="H594" s="58" t="s">
        <v>4145</v>
      </c>
      <c r="I594" s="58" t="s">
        <v>4114</v>
      </c>
      <c r="J594" s="58" t="s">
        <v>4145</v>
      </c>
      <c r="K594" s="58" t="s">
        <v>4114</v>
      </c>
      <c r="L594" s="58" t="s">
        <v>4114</v>
      </c>
      <c r="M594" s="58" t="s">
        <v>4188</v>
      </c>
      <c r="N594" s="58" t="s">
        <v>2082</v>
      </c>
      <c r="O594" s="58" t="s">
        <v>4147</v>
      </c>
      <c r="P594" s="58" t="s">
        <v>4138</v>
      </c>
      <c r="Q594" s="58" t="s">
        <v>4002</v>
      </c>
      <c r="R594" s="58" t="s">
        <v>4113</v>
      </c>
      <c r="S594" s="58" t="s">
        <v>4113</v>
      </c>
      <c r="T594" s="58" t="s">
        <v>4114</v>
      </c>
      <c r="U594" s="58" t="s">
        <v>4113</v>
      </c>
      <c r="V594" s="58" t="s">
        <v>4113</v>
      </c>
      <c r="W594" s="58" t="s">
        <v>4114</v>
      </c>
      <c r="X594" s="58" t="s">
        <v>4113</v>
      </c>
      <c r="Y594" s="58" t="s">
        <v>4114</v>
      </c>
      <c r="Z594" s="58" t="s">
        <v>4114</v>
      </c>
      <c r="AA594" s="58" t="s">
        <v>4113</v>
      </c>
      <c r="AB594" s="58" t="s">
        <v>4114</v>
      </c>
      <c r="AC594" s="58" t="s">
        <v>4114</v>
      </c>
      <c r="AD594" s="58" t="s">
        <v>4113</v>
      </c>
      <c r="AE594" s="58" t="s">
        <v>4114</v>
      </c>
      <c r="AF594" s="58" t="s">
        <v>4114</v>
      </c>
    </row>
    <row r="595" spans="1:32" x14ac:dyDescent="0.2">
      <c r="A595" s="64" t="s">
        <v>88</v>
      </c>
      <c r="B595" s="65" t="s">
        <v>2083</v>
      </c>
      <c r="C595" s="58">
        <v>1</v>
      </c>
      <c r="D595" s="58" t="s">
        <v>4187</v>
      </c>
      <c r="E595" s="58" t="s">
        <v>4134</v>
      </c>
      <c r="F595" s="58" t="s">
        <v>4139</v>
      </c>
      <c r="G595" s="58" t="s">
        <v>4114</v>
      </c>
      <c r="H595" s="58" t="s">
        <v>4145</v>
      </c>
      <c r="I595" s="58" t="s">
        <v>4114</v>
      </c>
      <c r="J595" s="58" t="s">
        <v>4145</v>
      </c>
      <c r="K595" s="58" t="s">
        <v>4114</v>
      </c>
      <c r="L595" s="58" t="s">
        <v>4114</v>
      </c>
      <c r="M595" s="58" t="s">
        <v>4189</v>
      </c>
      <c r="N595" s="58" t="s">
        <v>2082</v>
      </c>
      <c r="O595" s="58" t="s">
        <v>4147</v>
      </c>
      <c r="P595" s="58" t="s">
        <v>4138</v>
      </c>
      <c r="Q595" s="58" t="s">
        <v>4002</v>
      </c>
      <c r="R595" s="58" t="s">
        <v>4113</v>
      </c>
      <c r="S595" s="58" t="s">
        <v>4113</v>
      </c>
      <c r="T595" s="58" t="s">
        <v>4114</v>
      </c>
      <c r="U595" s="58" t="s">
        <v>4113</v>
      </c>
      <c r="V595" s="58" t="s">
        <v>4113</v>
      </c>
      <c r="W595" s="58" t="s">
        <v>4114</v>
      </c>
      <c r="X595" s="58" t="s">
        <v>4113</v>
      </c>
      <c r="Y595" s="58" t="s">
        <v>4114</v>
      </c>
      <c r="Z595" s="58" t="s">
        <v>4114</v>
      </c>
      <c r="AA595" s="58" t="s">
        <v>4113</v>
      </c>
      <c r="AB595" s="58" t="s">
        <v>4114</v>
      </c>
      <c r="AC595" s="58" t="s">
        <v>4114</v>
      </c>
      <c r="AD595" s="58" t="s">
        <v>4113</v>
      </c>
      <c r="AE595" s="58" t="s">
        <v>4114</v>
      </c>
      <c r="AF595" s="58" t="s">
        <v>4114</v>
      </c>
    </row>
    <row r="596" spans="1:32" x14ac:dyDescent="0.2">
      <c r="A596" s="64" t="s">
        <v>89</v>
      </c>
      <c r="B596" s="65" t="s">
        <v>2084</v>
      </c>
      <c r="C596" s="58">
        <v>1</v>
      </c>
      <c r="D596" s="58" t="s">
        <v>4187</v>
      </c>
      <c r="E596" s="58" t="s">
        <v>4134</v>
      </c>
      <c r="F596" s="58" t="s">
        <v>4141</v>
      </c>
      <c r="G596" s="58" t="s">
        <v>4114</v>
      </c>
      <c r="H596" s="58" t="s">
        <v>4145</v>
      </c>
      <c r="I596" s="58" t="s">
        <v>4114</v>
      </c>
      <c r="J596" s="58" t="s">
        <v>4145</v>
      </c>
      <c r="K596" s="58" t="s">
        <v>4114</v>
      </c>
      <c r="L596" s="58" t="s">
        <v>4114</v>
      </c>
      <c r="M596" s="58" t="s">
        <v>4190</v>
      </c>
      <c r="N596" s="58" t="s">
        <v>2082</v>
      </c>
      <c r="O596" s="58" t="s">
        <v>4147</v>
      </c>
      <c r="P596" s="58" t="s">
        <v>4138</v>
      </c>
      <c r="Q596" s="58" t="s">
        <v>4002</v>
      </c>
      <c r="R596" s="58" t="s">
        <v>4113</v>
      </c>
      <c r="S596" s="58" t="s">
        <v>4113</v>
      </c>
      <c r="T596" s="58" t="s">
        <v>4114</v>
      </c>
      <c r="U596" s="58" t="s">
        <v>4113</v>
      </c>
      <c r="V596" s="58" t="s">
        <v>4113</v>
      </c>
      <c r="W596" s="58" t="s">
        <v>4114</v>
      </c>
      <c r="X596" s="58" t="s">
        <v>4113</v>
      </c>
      <c r="Y596" s="58" t="s">
        <v>4114</v>
      </c>
      <c r="Z596" s="58" t="s">
        <v>4114</v>
      </c>
      <c r="AA596" s="58" t="s">
        <v>4113</v>
      </c>
      <c r="AB596" s="58" t="s">
        <v>4114</v>
      </c>
      <c r="AC596" s="58" t="s">
        <v>4114</v>
      </c>
      <c r="AD596" s="58" t="s">
        <v>4113</v>
      </c>
      <c r="AE596" s="58" t="s">
        <v>4114</v>
      </c>
      <c r="AF596" s="58" t="s">
        <v>4114</v>
      </c>
    </row>
    <row r="597" spans="1:32" x14ac:dyDescent="0.2">
      <c r="A597" s="64" t="s">
        <v>90</v>
      </c>
      <c r="B597" s="65" t="s">
        <v>2085</v>
      </c>
      <c r="C597" s="58">
        <v>1</v>
      </c>
      <c r="D597" s="58" t="s">
        <v>4187</v>
      </c>
      <c r="E597" s="58" t="s">
        <v>4134</v>
      </c>
      <c r="F597" s="58" t="s">
        <v>4143</v>
      </c>
      <c r="G597" s="58" t="s">
        <v>4114</v>
      </c>
      <c r="H597" s="58" t="s">
        <v>4145</v>
      </c>
      <c r="I597" s="58" t="s">
        <v>4114</v>
      </c>
      <c r="J597" s="58" t="s">
        <v>4145</v>
      </c>
      <c r="K597" s="58" t="s">
        <v>4114</v>
      </c>
      <c r="L597" s="58" t="s">
        <v>4114</v>
      </c>
      <c r="M597" s="58" t="s">
        <v>4191</v>
      </c>
      <c r="N597" s="58" t="s">
        <v>2082</v>
      </c>
      <c r="O597" s="58" t="s">
        <v>4147</v>
      </c>
      <c r="P597" s="58" t="s">
        <v>4138</v>
      </c>
      <c r="Q597" s="58" t="s">
        <v>4002</v>
      </c>
      <c r="R597" s="58" t="s">
        <v>4113</v>
      </c>
      <c r="S597" s="58" t="s">
        <v>4113</v>
      </c>
      <c r="T597" s="58" t="s">
        <v>4114</v>
      </c>
      <c r="U597" s="58" t="s">
        <v>4113</v>
      </c>
      <c r="V597" s="58" t="s">
        <v>4113</v>
      </c>
      <c r="W597" s="58" t="s">
        <v>4114</v>
      </c>
      <c r="X597" s="58" t="s">
        <v>4113</v>
      </c>
      <c r="Y597" s="58" t="s">
        <v>4114</v>
      </c>
      <c r="Z597" s="58" t="s">
        <v>4114</v>
      </c>
      <c r="AA597" s="58" t="s">
        <v>4113</v>
      </c>
      <c r="AB597" s="58" t="s">
        <v>4114</v>
      </c>
      <c r="AC597" s="58" t="s">
        <v>4114</v>
      </c>
      <c r="AD597" s="58" t="s">
        <v>4113</v>
      </c>
      <c r="AE597" s="58" t="s">
        <v>4114</v>
      </c>
      <c r="AF597" s="58" t="s">
        <v>4114</v>
      </c>
    </row>
    <row r="598" spans="1:32" x14ac:dyDescent="0.2">
      <c r="A598" s="64" t="s">
        <v>91</v>
      </c>
      <c r="B598" s="65" t="s">
        <v>2086</v>
      </c>
      <c r="C598" s="58">
        <v>1</v>
      </c>
      <c r="D598" s="58" t="s">
        <v>4187</v>
      </c>
      <c r="E598" s="58" t="s">
        <v>4134</v>
      </c>
      <c r="F598" s="58" t="s">
        <v>4134</v>
      </c>
      <c r="G598" s="58" t="s">
        <v>4114</v>
      </c>
      <c r="H598" s="58" t="s">
        <v>4145</v>
      </c>
      <c r="I598" s="58" t="s">
        <v>4114</v>
      </c>
      <c r="J598" s="58" t="s">
        <v>4145</v>
      </c>
      <c r="K598" s="58" t="s">
        <v>4114</v>
      </c>
      <c r="L598" s="58" t="s">
        <v>4114</v>
      </c>
      <c r="M598" s="58" t="s">
        <v>4192</v>
      </c>
      <c r="N598" s="58" t="s">
        <v>2082</v>
      </c>
      <c r="O598" s="58" t="s">
        <v>4147</v>
      </c>
      <c r="P598" s="58" t="s">
        <v>4138</v>
      </c>
      <c r="Q598" s="58" t="s">
        <v>4002</v>
      </c>
      <c r="R598" s="58" t="s">
        <v>4113</v>
      </c>
      <c r="S598" s="58" t="s">
        <v>4113</v>
      </c>
      <c r="T598" s="58" t="s">
        <v>4114</v>
      </c>
      <c r="U598" s="58" t="s">
        <v>4113</v>
      </c>
      <c r="V598" s="58" t="s">
        <v>4113</v>
      </c>
      <c r="W598" s="58" t="s">
        <v>4114</v>
      </c>
      <c r="X598" s="58" t="s">
        <v>4113</v>
      </c>
      <c r="Y598" s="58" t="s">
        <v>4114</v>
      </c>
      <c r="Z598" s="58" t="s">
        <v>4114</v>
      </c>
      <c r="AA598" s="58" t="s">
        <v>4113</v>
      </c>
      <c r="AB598" s="58" t="s">
        <v>4114</v>
      </c>
      <c r="AC598" s="58" t="s">
        <v>4114</v>
      </c>
      <c r="AD598" s="58" t="s">
        <v>4113</v>
      </c>
      <c r="AE598" s="58" t="s">
        <v>4114</v>
      </c>
      <c r="AF598" s="58" t="s">
        <v>4114</v>
      </c>
    </row>
    <row r="599" spans="1:32" x14ac:dyDescent="0.2">
      <c r="A599" s="64" t="s">
        <v>82</v>
      </c>
      <c r="B599" s="65" t="s">
        <v>2080</v>
      </c>
      <c r="C599" s="58">
        <v>1</v>
      </c>
      <c r="D599" s="58" t="s">
        <v>4187</v>
      </c>
      <c r="E599" s="58" t="s">
        <v>4134</v>
      </c>
      <c r="F599" s="58" t="s">
        <v>4160</v>
      </c>
      <c r="G599" s="58" t="s">
        <v>4113</v>
      </c>
      <c r="H599" s="58" t="s">
        <v>4153</v>
      </c>
      <c r="I599" s="58" t="s">
        <v>4136</v>
      </c>
      <c r="J599" s="58" t="s">
        <v>4113</v>
      </c>
      <c r="K599" s="58" t="s">
        <v>4114</v>
      </c>
      <c r="L599" s="58" t="s">
        <v>4114</v>
      </c>
      <c r="M599" s="58" t="s">
        <v>4197</v>
      </c>
      <c r="N599" s="58" t="s">
        <v>2071</v>
      </c>
      <c r="O599" s="58" t="s">
        <v>4155</v>
      </c>
      <c r="P599" s="58" t="s">
        <v>4138</v>
      </c>
      <c r="Q599" s="58" t="s">
        <v>4002</v>
      </c>
      <c r="R599" s="58" t="s">
        <v>4113</v>
      </c>
      <c r="S599" s="58" t="s">
        <v>4113</v>
      </c>
      <c r="T599" s="58" t="s">
        <v>4114</v>
      </c>
      <c r="U599" s="58" t="s">
        <v>4113</v>
      </c>
      <c r="V599" s="58" t="s">
        <v>4113</v>
      </c>
      <c r="W599" s="58" t="s">
        <v>4114</v>
      </c>
      <c r="X599" s="58" t="s">
        <v>4113</v>
      </c>
      <c r="Y599" s="58" t="s">
        <v>4113</v>
      </c>
      <c r="Z599" s="58" t="s">
        <v>4114</v>
      </c>
      <c r="AA599" s="58" t="s">
        <v>4113</v>
      </c>
      <c r="AB599" s="58" t="s">
        <v>4113</v>
      </c>
      <c r="AC599" s="58" t="s">
        <v>4114</v>
      </c>
      <c r="AD599" s="58" t="s">
        <v>4113</v>
      </c>
      <c r="AE599" s="58" t="s">
        <v>4114</v>
      </c>
      <c r="AF599" s="58" t="s">
        <v>4114</v>
      </c>
    </row>
    <row r="600" spans="1:32" x14ac:dyDescent="0.2">
      <c r="A600" s="64" t="s">
        <v>5079</v>
      </c>
      <c r="B600" s="65" t="s">
        <v>5080</v>
      </c>
      <c r="C600" s="58">
        <v>1</v>
      </c>
      <c r="D600" s="58" t="s">
        <v>4187</v>
      </c>
      <c r="E600" s="58" t="s">
        <v>4134</v>
      </c>
      <c r="F600" s="58">
        <v>9</v>
      </c>
      <c r="G600" s="58" t="s">
        <v>4113</v>
      </c>
      <c r="H600" s="58" t="s">
        <v>4153</v>
      </c>
      <c r="I600" s="58" t="s">
        <v>4136</v>
      </c>
      <c r="J600" s="58" t="s">
        <v>4113</v>
      </c>
      <c r="K600" s="58" t="s">
        <v>4114</v>
      </c>
      <c r="L600" s="58" t="s">
        <v>4114</v>
      </c>
      <c r="M600" s="58" t="s">
        <v>4197</v>
      </c>
      <c r="N600" s="58" t="s">
        <v>2071</v>
      </c>
      <c r="O600" s="58" t="s">
        <v>4155</v>
      </c>
      <c r="P600" s="58" t="s">
        <v>4138</v>
      </c>
      <c r="Q600" s="58" t="s">
        <v>4002</v>
      </c>
      <c r="R600" s="58" t="s">
        <v>4113</v>
      </c>
      <c r="S600" s="58" t="s">
        <v>4113</v>
      </c>
      <c r="T600" s="58" t="s">
        <v>4114</v>
      </c>
      <c r="U600" s="58" t="s">
        <v>4113</v>
      </c>
      <c r="V600" s="58" t="s">
        <v>4113</v>
      </c>
      <c r="W600" s="58" t="s">
        <v>4114</v>
      </c>
      <c r="X600" s="58" t="s">
        <v>4113</v>
      </c>
      <c r="Y600" s="58" t="s">
        <v>4113</v>
      </c>
      <c r="Z600" s="58" t="s">
        <v>4114</v>
      </c>
      <c r="AA600" s="58" t="s">
        <v>4113</v>
      </c>
      <c r="AB600" s="58" t="s">
        <v>4113</v>
      </c>
      <c r="AC600" s="58" t="s">
        <v>4114</v>
      </c>
      <c r="AD600" s="58" t="s">
        <v>4113</v>
      </c>
      <c r="AE600" s="58" t="s">
        <v>4114</v>
      </c>
      <c r="AF600" s="58" t="s">
        <v>4114</v>
      </c>
    </row>
    <row r="601" spans="1:32" x14ac:dyDescent="0.2">
      <c r="A601" s="64" t="s">
        <v>83</v>
      </c>
      <c r="B601" s="65" t="s">
        <v>2087</v>
      </c>
      <c r="C601" s="58">
        <v>1</v>
      </c>
      <c r="D601" s="58" t="s">
        <v>4187</v>
      </c>
      <c r="E601" s="58" t="s">
        <v>4134</v>
      </c>
      <c r="F601" s="58" t="s">
        <v>4152</v>
      </c>
      <c r="G601" s="58" t="s">
        <v>4114</v>
      </c>
      <c r="H601" s="58" t="s">
        <v>4136</v>
      </c>
      <c r="I601" s="58" t="s">
        <v>4136</v>
      </c>
      <c r="J601" s="58" t="s">
        <v>4114</v>
      </c>
      <c r="K601" s="58" t="s">
        <v>4114</v>
      </c>
      <c r="L601" s="58" t="s">
        <v>4114</v>
      </c>
      <c r="M601" s="58" t="s">
        <v>4194</v>
      </c>
      <c r="N601" s="58" t="s">
        <v>3317</v>
      </c>
      <c r="O601" s="58" t="s">
        <v>4164</v>
      </c>
      <c r="P601" s="58" t="s">
        <v>4132</v>
      </c>
      <c r="Q601" s="58" t="s">
        <v>4002</v>
      </c>
      <c r="R601" s="58" t="s">
        <v>4113</v>
      </c>
      <c r="S601" s="58" t="s">
        <v>4113</v>
      </c>
      <c r="T601" s="58" t="s">
        <v>4114</v>
      </c>
      <c r="U601" s="58" t="s">
        <v>4113</v>
      </c>
      <c r="V601" s="58" t="s">
        <v>4113</v>
      </c>
      <c r="W601" s="58" t="s">
        <v>4114</v>
      </c>
      <c r="X601" s="58" t="s">
        <v>4114</v>
      </c>
      <c r="Y601" s="58" t="s">
        <v>4114</v>
      </c>
      <c r="Z601" s="58" t="s">
        <v>4114</v>
      </c>
      <c r="AA601" s="58" t="s">
        <v>4113</v>
      </c>
      <c r="AB601" s="58" t="s">
        <v>4113</v>
      </c>
      <c r="AC601" s="58" t="s">
        <v>4114</v>
      </c>
      <c r="AD601" s="58" t="s">
        <v>4113</v>
      </c>
      <c r="AE601" s="58" t="s">
        <v>4114</v>
      </c>
      <c r="AF601" s="58" t="s">
        <v>4114</v>
      </c>
    </row>
    <row r="602" spans="1:32" x14ac:dyDescent="0.2">
      <c r="A602" s="64" t="s">
        <v>84</v>
      </c>
      <c r="B602" s="65" t="s">
        <v>2088</v>
      </c>
      <c r="C602" s="58">
        <v>1</v>
      </c>
      <c r="D602" s="58" t="s">
        <v>4187</v>
      </c>
      <c r="E602" s="58" t="s">
        <v>4134</v>
      </c>
      <c r="F602" s="58" t="s">
        <v>4156</v>
      </c>
      <c r="G602" s="58" t="s">
        <v>4114</v>
      </c>
      <c r="H602" s="58" t="s">
        <v>4136</v>
      </c>
      <c r="I602" s="58" t="s">
        <v>4136</v>
      </c>
      <c r="J602" s="58" t="s">
        <v>4114</v>
      </c>
      <c r="K602" s="58" t="s">
        <v>4114</v>
      </c>
      <c r="L602" s="58" t="s">
        <v>4114</v>
      </c>
      <c r="M602" s="58" t="s">
        <v>4195</v>
      </c>
      <c r="N602" s="58" t="s">
        <v>3317</v>
      </c>
      <c r="O602" s="58" t="s">
        <v>4164</v>
      </c>
      <c r="P602" s="58" t="s">
        <v>4132</v>
      </c>
      <c r="Q602" s="58" t="s">
        <v>4002</v>
      </c>
      <c r="R602" s="58" t="s">
        <v>4113</v>
      </c>
      <c r="S602" s="58" t="s">
        <v>4113</v>
      </c>
      <c r="T602" s="58" t="s">
        <v>4114</v>
      </c>
      <c r="U602" s="58" t="s">
        <v>4113</v>
      </c>
      <c r="V602" s="58" t="s">
        <v>4113</v>
      </c>
      <c r="W602" s="58" t="s">
        <v>4114</v>
      </c>
      <c r="X602" s="58" t="s">
        <v>4114</v>
      </c>
      <c r="Y602" s="58" t="s">
        <v>4114</v>
      </c>
      <c r="Z602" s="58" t="s">
        <v>4114</v>
      </c>
      <c r="AA602" s="58" t="s">
        <v>4113</v>
      </c>
      <c r="AB602" s="58" t="s">
        <v>4113</v>
      </c>
      <c r="AC602" s="58" t="s">
        <v>4114</v>
      </c>
      <c r="AD602" s="58" t="s">
        <v>4113</v>
      </c>
      <c r="AE602" s="58" t="s">
        <v>4114</v>
      </c>
      <c r="AF602" s="58" t="s">
        <v>4114</v>
      </c>
    </row>
    <row r="603" spans="1:32" x14ac:dyDescent="0.2">
      <c r="A603" s="64" t="s">
        <v>85</v>
      </c>
      <c r="B603" s="65" t="s">
        <v>2089</v>
      </c>
      <c r="C603" s="58">
        <v>1</v>
      </c>
      <c r="D603" s="58" t="s">
        <v>4187</v>
      </c>
      <c r="E603" s="58" t="s">
        <v>4134</v>
      </c>
      <c r="F603" s="58" t="s">
        <v>4158</v>
      </c>
      <c r="G603" s="58" t="s">
        <v>4114</v>
      </c>
      <c r="H603" s="58" t="s">
        <v>4136</v>
      </c>
      <c r="I603" s="58" t="s">
        <v>4136</v>
      </c>
      <c r="J603" s="58" t="s">
        <v>4114</v>
      </c>
      <c r="K603" s="58" t="s">
        <v>4114</v>
      </c>
      <c r="L603" s="58" t="s">
        <v>4114</v>
      </c>
      <c r="M603" s="58" t="s">
        <v>4196</v>
      </c>
      <c r="N603" s="58" t="s">
        <v>3317</v>
      </c>
      <c r="O603" s="58" t="s">
        <v>4164</v>
      </c>
      <c r="P603" s="58" t="s">
        <v>4132</v>
      </c>
      <c r="Q603" s="58" t="s">
        <v>4002</v>
      </c>
      <c r="R603" s="58" t="s">
        <v>4113</v>
      </c>
      <c r="S603" s="58" t="s">
        <v>4113</v>
      </c>
      <c r="T603" s="58" t="s">
        <v>4114</v>
      </c>
      <c r="U603" s="58" t="s">
        <v>4113</v>
      </c>
      <c r="V603" s="58" t="s">
        <v>4113</v>
      </c>
      <c r="W603" s="58" t="s">
        <v>4114</v>
      </c>
      <c r="X603" s="58" t="s">
        <v>4114</v>
      </c>
      <c r="Y603" s="58" t="s">
        <v>4114</v>
      </c>
      <c r="Z603" s="58" t="s">
        <v>4114</v>
      </c>
      <c r="AA603" s="58" t="s">
        <v>4113</v>
      </c>
      <c r="AB603" s="58" t="s">
        <v>4113</v>
      </c>
      <c r="AC603" s="58" t="s">
        <v>4114</v>
      </c>
      <c r="AD603" s="58" t="s">
        <v>4113</v>
      </c>
      <c r="AE603" s="58" t="s">
        <v>4114</v>
      </c>
      <c r="AF603" s="58" t="s">
        <v>4114</v>
      </c>
    </row>
    <row r="604" spans="1:32" x14ac:dyDescent="0.2">
      <c r="A604" s="64" t="s">
        <v>86</v>
      </c>
      <c r="B604" s="65" t="s">
        <v>2090</v>
      </c>
      <c r="C604" s="58">
        <v>1</v>
      </c>
      <c r="D604" s="58" t="s">
        <v>4187</v>
      </c>
      <c r="E604" s="58" t="s">
        <v>4134</v>
      </c>
      <c r="F604" s="58" t="s">
        <v>4160</v>
      </c>
      <c r="G604" s="58" t="s">
        <v>4114</v>
      </c>
      <c r="H604" s="58" t="s">
        <v>4136</v>
      </c>
      <c r="I604" s="58" t="s">
        <v>4136</v>
      </c>
      <c r="J604" s="58" t="s">
        <v>4114</v>
      </c>
      <c r="K604" s="58" t="s">
        <v>4114</v>
      </c>
      <c r="L604" s="58" t="s">
        <v>4114</v>
      </c>
      <c r="M604" s="58" t="s">
        <v>4197</v>
      </c>
      <c r="N604" s="58" t="s">
        <v>3317</v>
      </c>
      <c r="O604" s="58" t="s">
        <v>4164</v>
      </c>
      <c r="P604" s="58" t="s">
        <v>4132</v>
      </c>
      <c r="Q604" s="58" t="s">
        <v>4002</v>
      </c>
      <c r="R604" s="58" t="s">
        <v>4113</v>
      </c>
      <c r="S604" s="58" t="s">
        <v>4113</v>
      </c>
      <c r="T604" s="58" t="s">
        <v>4114</v>
      </c>
      <c r="U604" s="58" t="s">
        <v>4113</v>
      </c>
      <c r="V604" s="58" t="s">
        <v>4113</v>
      </c>
      <c r="W604" s="58" t="s">
        <v>4114</v>
      </c>
      <c r="X604" s="58" t="s">
        <v>4114</v>
      </c>
      <c r="Y604" s="58" t="s">
        <v>4114</v>
      </c>
      <c r="Z604" s="58" t="s">
        <v>4114</v>
      </c>
      <c r="AA604" s="58" t="s">
        <v>4113</v>
      </c>
      <c r="AB604" s="58" t="s">
        <v>4113</v>
      </c>
      <c r="AC604" s="58" t="s">
        <v>4114</v>
      </c>
      <c r="AD604" s="58" t="s">
        <v>4113</v>
      </c>
      <c r="AE604" s="58" t="s">
        <v>4114</v>
      </c>
      <c r="AF604" s="58" t="s">
        <v>4114</v>
      </c>
    </row>
    <row r="605" spans="1:32" x14ac:dyDescent="0.2">
      <c r="A605" s="64" t="s">
        <v>92</v>
      </c>
      <c r="B605" s="65" t="s">
        <v>2091</v>
      </c>
      <c r="C605" s="58">
        <v>1</v>
      </c>
      <c r="D605" s="58" t="s">
        <v>4187</v>
      </c>
      <c r="E605" s="58" t="s">
        <v>4134</v>
      </c>
      <c r="F605" s="58" t="s">
        <v>4141</v>
      </c>
      <c r="G605" s="58" t="s">
        <v>4114</v>
      </c>
      <c r="H605" s="58" t="s">
        <v>4136</v>
      </c>
      <c r="I605" s="58" t="s">
        <v>4113</v>
      </c>
      <c r="J605" s="58" t="s">
        <v>4113</v>
      </c>
      <c r="K605" s="58" t="s">
        <v>4114</v>
      </c>
      <c r="L605" s="58" t="s">
        <v>4114</v>
      </c>
      <c r="M605" s="58" t="s">
        <v>4190</v>
      </c>
      <c r="N605" s="58" t="s">
        <v>4198</v>
      </c>
      <c r="O605" s="58" t="s">
        <v>4129</v>
      </c>
      <c r="P605" s="58" t="s">
        <v>4138</v>
      </c>
      <c r="Q605" s="58" t="s">
        <v>4186</v>
      </c>
      <c r="R605" s="58" t="s">
        <v>4113</v>
      </c>
      <c r="S605" s="58" t="s">
        <v>4113</v>
      </c>
      <c r="T605" s="58">
        <v>0</v>
      </c>
      <c r="U605" s="58" t="s">
        <v>4113</v>
      </c>
      <c r="V605" s="58" t="s">
        <v>4113</v>
      </c>
      <c r="W605" s="58" t="s">
        <v>4114</v>
      </c>
      <c r="X605" s="58" t="s">
        <v>4113</v>
      </c>
      <c r="Y605" s="58" t="s">
        <v>4114</v>
      </c>
      <c r="Z605" s="58" t="s">
        <v>4114</v>
      </c>
      <c r="AA605" s="58" t="s">
        <v>4113</v>
      </c>
      <c r="AB605" s="58" t="s">
        <v>4114</v>
      </c>
      <c r="AC605" s="58" t="s">
        <v>4114</v>
      </c>
      <c r="AD605" s="58" t="s">
        <v>4113</v>
      </c>
      <c r="AE605" s="58" t="s">
        <v>4114</v>
      </c>
      <c r="AF605" s="58" t="s">
        <v>4114</v>
      </c>
    </row>
    <row r="606" spans="1:32" x14ac:dyDescent="0.2">
      <c r="A606" s="63" t="s">
        <v>3939</v>
      </c>
      <c r="B606" s="65" t="s">
        <v>3940</v>
      </c>
      <c r="C606" s="58">
        <v>1</v>
      </c>
      <c r="D606" s="58" t="s">
        <v>4124</v>
      </c>
      <c r="E606" s="58" t="s">
        <v>4113</v>
      </c>
      <c r="F606" s="58" t="s">
        <v>4200</v>
      </c>
      <c r="G606" s="58" t="s">
        <v>4114</v>
      </c>
      <c r="H606" s="58" t="s">
        <v>4114</v>
      </c>
      <c r="I606" s="58" t="s">
        <v>4113</v>
      </c>
      <c r="J606" s="58" t="s">
        <v>4114</v>
      </c>
      <c r="K606" s="58" t="s">
        <v>4114</v>
      </c>
      <c r="L606" s="58" t="s">
        <v>4114</v>
      </c>
      <c r="M606" s="58" t="s">
        <v>4201</v>
      </c>
      <c r="N606" s="58" t="s">
        <v>4199</v>
      </c>
      <c r="O606" s="58" t="s">
        <v>4146</v>
      </c>
      <c r="P606" s="58" t="s">
        <v>4117</v>
      </c>
      <c r="Q606" s="58" t="s">
        <v>4002</v>
      </c>
      <c r="R606" s="58" t="s">
        <v>4113</v>
      </c>
      <c r="S606" s="58" t="s">
        <v>4113</v>
      </c>
      <c r="T606" s="58" t="s">
        <v>4114</v>
      </c>
      <c r="U606" s="58" t="s">
        <v>4114</v>
      </c>
      <c r="V606" s="58" t="s">
        <v>4114</v>
      </c>
      <c r="W606" s="58" t="s">
        <v>4114</v>
      </c>
      <c r="X606" s="58" t="s">
        <v>4114</v>
      </c>
      <c r="Y606" s="58" t="s">
        <v>4114</v>
      </c>
      <c r="Z606" s="58" t="s">
        <v>4114</v>
      </c>
      <c r="AA606" s="58" t="s">
        <v>4114</v>
      </c>
      <c r="AB606" s="58" t="s">
        <v>4114</v>
      </c>
      <c r="AC606" s="58" t="s">
        <v>4114</v>
      </c>
      <c r="AD606" s="58" t="s">
        <v>4114</v>
      </c>
      <c r="AE606" s="58" t="s">
        <v>4114</v>
      </c>
      <c r="AF606" s="58" t="s">
        <v>4114</v>
      </c>
    </row>
    <row r="607" spans="1:32" x14ac:dyDescent="0.2">
      <c r="A607" s="63" t="s">
        <v>3941</v>
      </c>
      <c r="B607" s="65" t="s">
        <v>3940</v>
      </c>
      <c r="C607" s="58">
        <v>1</v>
      </c>
      <c r="D607" s="58" t="s">
        <v>4124</v>
      </c>
      <c r="E607" s="58" t="s">
        <v>4113</v>
      </c>
      <c r="F607" s="58" t="s">
        <v>4200</v>
      </c>
      <c r="G607" s="58" t="s">
        <v>4114</v>
      </c>
      <c r="H607" s="58" t="s">
        <v>4114</v>
      </c>
      <c r="I607" s="58" t="s">
        <v>4113</v>
      </c>
      <c r="J607" s="58" t="s">
        <v>4114</v>
      </c>
      <c r="K607" s="58" t="s">
        <v>4114</v>
      </c>
      <c r="L607" s="58" t="s">
        <v>4114</v>
      </c>
      <c r="M607" s="58" t="s">
        <v>4201</v>
      </c>
      <c r="N607" s="58" t="s">
        <v>4199</v>
      </c>
      <c r="O607" s="58" t="s">
        <v>4146</v>
      </c>
      <c r="P607" s="58" t="s">
        <v>4117</v>
      </c>
      <c r="Q607" s="58" t="s">
        <v>4002</v>
      </c>
      <c r="R607" s="58" t="s">
        <v>4113</v>
      </c>
      <c r="S607" s="58" t="s">
        <v>4113</v>
      </c>
      <c r="T607" s="58" t="s">
        <v>4114</v>
      </c>
      <c r="U607" s="58" t="s">
        <v>4114</v>
      </c>
      <c r="V607" s="58" t="s">
        <v>4114</v>
      </c>
      <c r="W607" s="58" t="s">
        <v>4114</v>
      </c>
      <c r="X607" s="58" t="s">
        <v>4114</v>
      </c>
      <c r="Y607" s="58" t="s">
        <v>4114</v>
      </c>
      <c r="Z607" s="58" t="s">
        <v>4114</v>
      </c>
      <c r="AA607" s="58" t="s">
        <v>4114</v>
      </c>
      <c r="AB607" s="58" t="s">
        <v>4114</v>
      </c>
      <c r="AC607" s="58" t="s">
        <v>4114</v>
      </c>
      <c r="AD607" s="58" t="s">
        <v>4114</v>
      </c>
      <c r="AE607" s="58" t="s">
        <v>4114</v>
      </c>
      <c r="AF607" s="58" t="s">
        <v>4114</v>
      </c>
    </row>
    <row r="608" spans="1:32" x14ac:dyDescent="0.2">
      <c r="A608" s="63" t="s">
        <v>3942</v>
      </c>
      <c r="B608" s="65" t="s">
        <v>3943</v>
      </c>
      <c r="C608" s="58">
        <v>1</v>
      </c>
      <c r="D608" s="58" t="s">
        <v>4126</v>
      </c>
      <c r="E608" s="58" t="s">
        <v>4113</v>
      </c>
      <c r="F608" s="58" t="s">
        <v>4200</v>
      </c>
      <c r="G608" s="58" t="s">
        <v>4114</v>
      </c>
      <c r="H608" s="58" t="s">
        <v>4114</v>
      </c>
      <c r="I608" s="58" t="s">
        <v>4113</v>
      </c>
      <c r="J608" s="58" t="s">
        <v>4114</v>
      </c>
      <c r="K608" s="58" t="s">
        <v>4114</v>
      </c>
      <c r="L608" s="58" t="s">
        <v>4114</v>
      </c>
      <c r="M608" s="58" t="s">
        <v>4136</v>
      </c>
      <c r="N608" s="58" t="s">
        <v>4199</v>
      </c>
      <c r="O608" s="58" t="s">
        <v>4146</v>
      </c>
      <c r="P608" s="58" t="s">
        <v>4117</v>
      </c>
      <c r="Q608" s="58" t="s">
        <v>4002</v>
      </c>
      <c r="R608" s="58" t="s">
        <v>4113</v>
      </c>
      <c r="S608" s="58" t="s">
        <v>4113</v>
      </c>
      <c r="T608" s="58" t="s">
        <v>4114</v>
      </c>
      <c r="U608" s="58" t="s">
        <v>4114</v>
      </c>
      <c r="V608" s="58" t="s">
        <v>4114</v>
      </c>
      <c r="W608" s="58" t="s">
        <v>4114</v>
      </c>
      <c r="X608" s="58" t="s">
        <v>4114</v>
      </c>
      <c r="Y608" s="58" t="s">
        <v>4114</v>
      </c>
      <c r="Z608" s="58" t="s">
        <v>4114</v>
      </c>
      <c r="AA608" s="58" t="s">
        <v>4114</v>
      </c>
      <c r="AB608" s="58" t="s">
        <v>4114</v>
      </c>
      <c r="AC608" s="58" t="s">
        <v>4114</v>
      </c>
      <c r="AD608" s="58" t="s">
        <v>4114</v>
      </c>
      <c r="AE608" s="58" t="s">
        <v>4114</v>
      </c>
      <c r="AF608" s="58" t="s">
        <v>4114</v>
      </c>
    </row>
    <row r="609" spans="1:32" x14ac:dyDescent="0.2">
      <c r="A609" s="63" t="s">
        <v>3944</v>
      </c>
      <c r="B609" s="65" t="s">
        <v>3943</v>
      </c>
      <c r="C609" s="58">
        <v>1</v>
      </c>
      <c r="D609" s="58" t="s">
        <v>4126</v>
      </c>
      <c r="E609" s="58" t="s">
        <v>4113</v>
      </c>
      <c r="F609" s="58" t="s">
        <v>4200</v>
      </c>
      <c r="G609" s="58" t="s">
        <v>4114</v>
      </c>
      <c r="H609" s="58" t="s">
        <v>4114</v>
      </c>
      <c r="I609" s="58" t="s">
        <v>4113</v>
      </c>
      <c r="J609" s="58" t="s">
        <v>4114</v>
      </c>
      <c r="K609" s="58" t="s">
        <v>4114</v>
      </c>
      <c r="L609" s="58" t="s">
        <v>4114</v>
      </c>
      <c r="M609" s="58" t="s">
        <v>4136</v>
      </c>
      <c r="N609" s="58" t="s">
        <v>4199</v>
      </c>
      <c r="O609" s="58" t="s">
        <v>4146</v>
      </c>
      <c r="P609" s="58" t="s">
        <v>4117</v>
      </c>
      <c r="Q609" s="58" t="s">
        <v>4002</v>
      </c>
      <c r="R609" s="58" t="s">
        <v>4113</v>
      </c>
      <c r="S609" s="58" t="s">
        <v>4113</v>
      </c>
      <c r="T609" s="58" t="s">
        <v>4114</v>
      </c>
      <c r="U609" s="58" t="s">
        <v>4114</v>
      </c>
      <c r="V609" s="58" t="s">
        <v>4114</v>
      </c>
      <c r="W609" s="58" t="s">
        <v>4114</v>
      </c>
      <c r="X609" s="58" t="s">
        <v>4114</v>
      </c>
      <c r="Y609" s="58" t="s">
        <v>4114</v>
      </c>
      <c r="Z609" s="58" t="s">
        <v>4114</v>
      </c>
      <c r="AA609" s="58" t="s">
        <v>4114</v>
      </c>
      <c r="AB609" s="58" t="s">
        <v>4114</v>
      </c>
      <c r="AC609" s="58" t="s">
        <v>4114</v>
      </c>
      <c r="AD609" s="58" t="s">
        <v>4114</v>
      </c>
      <c r="AE609" s="58" t="s">
        <v>4114</v>
      </c>
      <c r="AF609" s="58" t="s">
        <v>4114</v>
      </c>
    </row>
    <row r="610" spans="1:32" x14ac:dyDescent="0.2">
      <c r="A610" s="64" t="s">
        <v>5081</v>
      </c>
      <c r="B610" s="65" t="s">
        <v>5082</v>
      </c>
      <c r="C610" s="58">
        <v>1</v>
      </c>
      <c r="D610" s="58">
        <v>39</v>
      </c>
      <c r="E610" s="58" t="s">
        <v>4113</v>
      </c>
      <c r="F610" s="58" t="s">
        <v>4200</v>
      </c>
      <c r="G610" s="58" t="s">
        <v>4114</v>
      </c>
      <c r="H610" s="58" t="s">
        <v>4114</v>
      </c>
      <c r="I610" s="58" t="s">
        <v>4113</v>
      </c>
      <c r="J610" s="58" t="s">
        <v>4114</v>
      </c>
      <c r="K610" s="58" t="s">
        <v>4114</v>
      </c>
      <c r="L610" s="58" t="s">
        <v>4114</v>
      </c>
      <c r="M610" s="58" t="s">
        <v>4136</v>
      </c>
      <c r="N610" s="58" t="s">
        <v>4199</v>
      </c>
      <c r="O610" s="58" t="s">
        <v>4146</v>
      </c>
      <c r="P610" s="58" t="s">
        <v>4117</v>
      </c>
      <c r="Q610" s="58" t="s">
        <v>4002</v>
      </c>
      <c r="R610" s="58" t="s">
        <v>4113</v>
      </c>
      <c r="S610" s="58" t="s">
        <v>4113</v>
      </c>
      <c r="T610" s="58" t="s">
        <v>4114</v>
      </c>
      <c r="U610" s="58" t="s">
        <v>4114</v>
      </c>
      <c r="V610" s="58" t="s">
        <v>4114</v>
      </c>
      <c r="W610" s="58" t="s">
        <v>4114</v>
      </c>
      <c r="X610" s="58" t="s">
        <v>4114</v>
      </c>
      <c r="Y610" s="58" t="s">
        <v>4114</v>
      </c>
      <c r="Z610" s="58" t="s">
        <v>4114</v>
      </c>
      <c r="AA610" s="58" t="s">
        <v>4114</v>
      </c>
      <c r="AB610" s="58" t="s">
        <v>4114</v>
      </c>
      <c r="AC610" s="58" t="s">
        <v>4114</v>
      </c>
      <c r="AD610" s="58" t="s">
        <v>4114</v>
      </c>
      <c r="AE610" s="58" t="s">
        <v>4114</v>
      </c>
      <c r="AF610" s="58" t="s">
        <v>4114</v>
      </c>
    </row>
    <row r="611" spans="1:32" x14ac:dyDescent="0.2">
      <c r="A611" s="64" t="s">
        <v>5083</v>
      </c>
      <c r="B611" s="65" t="s">
        <v>5082</v>
      </c>
      <c r="C611" s="58">
        <v>1</v>
      </c>
      <c r="D611" s="58">
        <v>39</v>
      </c>
      <c r="E611" s="58" t="s">
        <v>4113</v>
      </c>
      <c r="F611" s="58" t="s">
        <v>4200</v>
      </c>
      <c r="G611" s="58" t="s">
        <v>4114</v>
      </c>
      <c r="H611" s="58" t="s">
        <v>4114</v>
      </c>
      <c r="I611" s="58" t="s">
        <v>4113</v>
      </c>
      <c r="J611" s="58" t="s">
        <v>4114</v>
      </c>
      <c r="K611" s="58" t="s">
        <v>4114</v>
      </c>
      <c r="L611" s="58" t="s">
        <v>4114</v>
      </c>
      <c r="M611" s="58" t="s">
        <v>4136</v>
      </c>
      <c r="N611" s="58" t="s">
        <v>4199</v>
      </c>
      <c r="O611" s="58" t="s">
        <v>4146</v>
      </c>
      <c r="P611" s="58" t="s">
        <v>4117</v>
      </c>
      <c r="Q611" s="58" t="s">
        <v>4002</v>
      </c>
      <c r="R611" s="58" t="s">
        <v>4113</v>
      </c>
      <c r="S611" s="58" t="s">
        <v>4113</v>
      </c>
      <c r="T611" s="58" t="s">
        <v>4114</v>
      </c>
      <c r="U611" s="58" t="s">
        <v>4114</v>
      </c>
      <c r="V611" s="58" t="s">
        <v>4114</v>
      </c>
      <c r="W611" s="58" t="s">
        <v>4114</v>
      </c>
      <c r="X611" s="58" t="s">
        <v>4114</v>
      </c>
      <c r="Y611" s="58" t="s">
        <v>4114</v>
      </c>
      <c r="Z611" s="58" t="s">
        <v>4114</v>
      </c>
      <c r="AA611" s="58" t="s">
        <v>4114</v>
      </c>
      <c r="AB611" s="58" t="s">
        <v>4114</v>
      </c>
      <c r="AC611" s="58" t="s">
        <v>4114</v>
      </c>
      <c r="AD611" s="58" t="s">
        <v>4114</v>
      </c>
      <c r="AE611" s="58" t="s">
        <v>4114</v>
      </c>
      <c r="AF611" s="58" t="s">
        <v>4114</v>
      </c>
    </row>
    <row r="612" spans="1:32" x14ac:dyDescent="0.2">
      <c r="A612" s="63" t="s">
        <v>3945</v>
      </c>
      <c r="B612" s="65" t="s">
        <v>3946</v>
      </c>
      <c r="C612" s="58">
        <v>1</v>
      </c>
      <c r="D612" s="58" t="s">
        <v>4202</v>
      </c>
      <c r="E612" s="58" t="s">
        <v>4113</v>
      </c>
      <c r="F612" s="58" t="s">
        <v>4200</v>
      </c>
      <c r="G612" s="58" t="s">
        <v>4114</v>
      </c>
      <c r="H612" s="58" t="s">
        <v>4114</v>
      </c>
      <c r="I612" s="58" t="s">
        <v>4113</v>
      </c>
      <c r="J612" s="58" t="s">
        <v>4114</v>
      </c>
      <c r="K612" s="58" t="s">
        <v>4114</v>
      </c>
      <c r="L612" s="58" t="s">
        <v>4114</v>
      </c>
      <c r="M612" s="58" t="s">
        <v>4203</v>
      </c>
      <c r="N612" s="58" t="s">
        <v>4199</v>
      </c>
      <c r="O612" s="58" t="s">
        <v>4146</v>
      </c>
      <c r="P612" s="58" t="s">
        <v>4117</v>
      </c>
      <c r="Q612" s="58" t="s">
        <v>4002</v>
      </c>
      <c r="R612" s="58" t="s">
        <v>4113</v>
      </c>
      <c r="S612" s="58" t="s">
        <v>4113</v>
      </c>
      <c r="T612" s="58" t="s">
        <v>4114</v>
      </c>
      <c r="U612" s="58" t="s">
        <v>4114</v>
      </c>
      <c r="V612" s="58" t="s">
        <v>4114</v>
      </c>
      <c r="W612" s="58" t="s">
        <v>4114</v>
      </c>
      <c r="X612" s="58" t="s">
        <v>4114</v>
      </c>
      <c r="Y612" s="58" t="s">
        <v>4114</v>
      </c>
      <c r="Z612" s="58" t="s">
        <v>4114</v>
      </c>
      <c r="AA612" s="58" t="s">
        <v>4114</v>
      </c>
      <c r="AB612" s="58" t="s">
        <v>4114</v>
      </c>
      <c r="AC612" s="58" t="s">
        <v>4114</v>
      </c>
      <c r="AD612" s="58" t="s">
        <v>4114</v>
      </c>
      <c r="AE612" s="58" t="s">
        <v>4114</v>
      </c>
      <c r="AF612" s="58" t="s">
        <v>4114</v>
      </c>
    </row>
    <row r="613" spans="1:32" x14ac:dyDescent="0.2">
      <c r="A613" s="63" t="s">
        <v>3947</v>
      </c>
      <c r="B613" s="65" t="s">
        <v>3946</v>
      </c>
      <c r="C613" s="58">
        <v>1</v>
      </c>
      <c r="D613" s="58" t="s">
        <v>4202</v>
      </c>
      <c r="E613" s="58" t="s">
        <v>4113</v>
      </c>
      <c r="F613" s="58" t="s">
        <v>4200</v>
      </c>
      <c r="G613" s="58" t="s">
        <v>4114</v>
      </c>
      <c r="H613" s="58" t="s">
        <v>4114</v>
      </c>
      <c r="I613" s="58" t="s">
        <v>4113</v>
      </c>
      <c r="J613" s="58" t="s">
        <v>4114</v>
      </c>
      <c r="K613" s="58" t="s">
        <v>4114</v>
      </c>
      <c r="L613" s="58" t="s">
        <v>4114</v>
      </c>
      <c r="M613" s="58" t="s">
        <v>4203</v>
      </c>
      <c r="N613" s="58" t="s">
        <v>4199</v>
      </c>
      <c r="O613" s="58" t="s">
        <v>4146</v>
      </c>
      <c r="P613" s="58" t="s">
        <v>4117</v>
      </c>
      <c r="Q613" s="58" t="s">
        <v>4002</v>
      </c>
      <c r="R613" s="58" t="s">
        <v>4113</v>
      </c>
      <c r="S613" s="58" t="s">
        <v>4113</v>
      </c>
      <c r="T613" s="58" t="s">
        <v>4114</v>
      </c>
      <c r="U613" s="58" t="s">
        <v>4114</v>
      </c>
      <c r="V613" s="58" t="s">
        <v>4114</v>
      </c>
      <c r="W613" s="58" t="s">
        <v>4114</v>
      </c>
      <c r="X613" s="58" t="s">
        <v>4114</v>
      </c>
      <c r="Y613" s="58" t="s">
        <v>4114</v>
      </c>
      <c r="Z613" s="58" t="s">
        <v>4114</v>
      </c>
      <c r="AA613" s="58" t="s">
        <v>4114</v>
      </c>
      <c r="AB613" s="58" t="s">
        <v>4114</v>
      </c>
      <c r="AC613" s="58" t="s">
        <v>4114</v>
      </c>
      <c r="AD613" s="58" t="s">
        <v>4114</v>
      </c>
      <c r="AE613" s="58" t="s">
        <v>4114</v>
      </c>
      <c r="AF613" s="58" t="s">
        <v>4114</v>
      </c>
    </row>
    <row r="614" spans="1:32" x14ac:dyDescent="0.2">
      <c r="A614" s="63" t="s">
        <v>1862</v>
      </c>
      <c r="B614" s="65" t="s">
        <v>2994</v>
      </c>
      <c r="C614" s="58">
        <v>1</v>
      </c>
      <c r="D614" s="58" t="s">
        <v>4121</v>
      </c>
      <c r="E614" s="58" t="s">
        <v>4113</v>
      </c>
      <c r="F614" s="58" t="s">
        <v>4204</v>
      </c>
      <c r="G614" s="58" t="s">
        <v>4114</v>
      </c>
      <c r="H614" s="58" t="s">
        <v>4114</v>
      </c>
      <c r="I614" s="58" t="s">
        <v>4113</v>
      </c>
      <c r="J614" s="58" t="s">
        <v>4114</v>
      </c>
      <c r="K614" s="58" t="s">
        <v>4114</v>
      </c>
      <c r="L614" s="58" t="s">
        <v>4114</v>
      </c>
      <c r="M614" s="58" t="s">
        <v>4205</v>
      </c>
      <c r="N614" s="58" t="s">
        <v>4199</v>
      </c>
      <c r="O614" s="58" t="s">
        <v>4146</v>
      </c>
      <c r="P614" s="58" t="s">
        <v>4117</v>
      </c>
      <c r="Q614" s="58" t="s">
        <v>4002</v>
      </c>
      <c r="R614" s="58" t="s">
        <v>4113</v>
      </c>
      <c r="S614" s="58" t="s">
        <v>4113</v>
      </c>
      <c r="T614" s="58" t="s">
        <v>4114</v>
      </c>
      <c r="U614" s="58" t="s">
        <v>4114</v>
      </c>
      <c r="V614" s="58" t="s">
        <v>4114</v>
      </c>
      <c r="W614" s="58" t="s">
        <v>4114</v>
      </c>
      <c r="X614" s="58" t="s">
        <v>4114</v>
      </c>
      <c r="Y614" s="58" t="s">
        <v>4114</v>
      </c>
      <c r="Z614" s="58" t="s">
        <v>4114</v>
      </c>
      <c r="AA614" s="58" t="s">
        <v>4114</v>
      </c>
      <c r="AB614" s="58" t="s">
        <v>4114</v>
      </c>
      <c r="AC614" s="58" t="s">
        <v>4114</v>
      </c>
      <c r="AD614" s="58" t="s">
        <v>4114</v>
      </c>
      <c r="AE614" s="58" t="s">
        <v>4114</v>
      </c>
      <c r="AF614" s="58" t="s">
        <v>4114</v>
      </c>
    </row>
    <row r="615" spans="1:32" x14ac:dyDescent="0.2">
      <c r="A615" s="63" t="s">
        <v>875</v>
      </c>
      <c r="B615" s="65" t="s">
        <v>3003</v>
      </c>
      <c r="C615" s="58">
        <v>1</v>
      </c>
      <c r="D615" s="58" t="s">
        <v>4111</v>
      </c>
      <c r="E615" s="58" t="s">
        <v>4113</v>
      </c>
      <c r="F615" s="58" t="s">
        <v>4204</v>
      </c>
      <c r="G615" s="58" t="s">
        <v>4114</v>
      </c>
      <c r="H615" s="58" t="s">
        <v>4114</v>
      </c>
      <c r="I615" s="58" t="s">
        <v>4113</v>
      </c>
      <c r="J615" s="58" t="s">
        <v>4114</v>
      </c>
      <c r="K615" s="58" t="s">
        <v>4114</v>
      </c>
      <c r="L615" s="58" t="s">
        <v>4114</v>
      </c>
      <c r="M615" s="58" t="s">
        <v>4128</v>
      </c>
      <c r="N615" s="58" t="s">
        <v>4199</v>
      </c>
      <c r="O615" s="58" t="s">
        <v>4146</v>
      </c>
      <c r="P615" s="58" t="s">
        <v>4117</v>
      </c>
      <c r="Q615" s="58" t="s">
        <v>4002</v>
      </c>
      <c r="R615" s="58" t="s">
        <v>4113</v>
      </c>
      <c r="S615" s="58" t="s">
        <v>4113</v>
      </c>
      <c r="T615" s="58" t="s">
        <v>4114</v>
      </c>
      <c r="U615" s="58" t="s">
        <v>4114</v>
      </c>
      <c r="V615" s="58" t="s">
        <v>4114</v>
      </c>
      <c r="W615" s="58" t="s">
        <v>4114</v>
      </c>
      <c r="X615" s="58" t="s">
        <v>4114</v>
      </c>
      <c r="Y615" s="58" t="s">
        <v>4114</v>
      </c>
      <c r="Z615" s="58" t="s">
        <v>4114</v>
      </c>
      <c r="AA615" s="58" t="s">
        <v>4114</v>
      </c>
      <c r="AB615" s="58" t="s">
        <v>4114</v>
      </c>
      <c r="AC615" s="58" t="s">
        <v>4114</v>
      </c>
      <c r="AD615" s="58" t="s">
        <v>4114</v>
      </c>
      <c r="AE615" s="58" t="s">
        <v>4114</v>
      </c>
      <c r="AF615" s="58" t="s">
        <v>4114</v>
      </c>
    </row>
    <row r="616" spans="1:32" x14ac:dyDescent="0.2">
      <c r="A616" s="63" t="s">
        <v>892</v>
      </c>
      <c r="B616" s="65" t="s">
        <v>3020</v>
      </c>
      <c r="C616" s="58">
        <v>1</v>
      </c>
      <c r="D616" s="58" t="s">
        <v>4124</v>
      </c>
      <c r="E616" s="58" t="s">
        <v>4113</v>
      </c>
      <c r="F616" s="58" t="s">
        <v>4204</v>
      </c>
      <c r="G616" s="58" t="s">
        <v>4114</v>
      </c>
      <c r="H616" s="58" t="s">
        <v>4114</v>
      </c>
      <c r="I616" s="58" t="s">
        <v>4113</v>
      </c>
      <c r="J616" s="58" t="s">
        <v>4114</v>
      </c>
      <c r="K616" s="58" t="s">
        <v>4114</v>
      </c>
      <c r="L616" s="58" t="s">
        <v>4114</v>
      </c>
      <c r="M616" s="58" t="s">
        <v>4170</v>
      </c>
      <c r="N616" s="58" t="s">
        <v>4199</v>
      </c>
      <c r="O616" s="58" t="s">
        <v>4146</v>
      </c>
      <c r="P616" s="58" t="s">
        <v>4117</v>
      </c>
      <c r="Q616" s="58" t="s">
        <v>4002</v>
      </c>
      <c r="R616" s="58" t="s">
        <v>4113</v>
      </c>
      <c r="S616" s="58" t="s">
        <v>4113</v>
      </c>
      <c r="T616" s="58" t="s">
        <v>4114</v>
      </c>
      <c r="U616" s="58" t="s">
        <v>4114</v>
      </c>
      <c r="V616" s="58" t="s">
        <v>4114</v>
      </c>
      <c r="W616" s="58" t="s">
        <v>4114</v>
      </c>
      <c r="X616" s="58" t="s">
        <v>4114</v>
      </c>
      <c r="Y616" s="58" t="s">
        <v>4114</v>
      </c>
      <c r="Z616" s="58" t="s">
        <v>4114</v>
      </c>
      <c r="AA616" s="58" t="s">
        <v>4114</v>
      </c>
      <c r="AB616" s="58" t="s">
        <v>4114</v>
      </c>
      <c r="AC616" s="58" t="s">
        <v>4114</v>
      </c>
      <c r="AD616" s="58" t="s">
        <v>4114</v>
      </c>
      <c r="AE616" s="58" t="s">
        <v>4114</v>
      </c>
      <c r="AF616" s="58" t="s">
        <v>4114</v>
      </c>
    </row>
    <row r="617" spans="1:32" x14ac:dyDescent="0.2">
      <c r="A617" s="63" t="s">
        <v>908</v>
      </c>
      <c r="B617" s="65" t="s">
        <v>3036</v>
      </c>
      <c r="C617" s="58">
        <v>1</v>
      </c>
      <c r="D617" s="58" t="s">
        <v>4126</v>
      </c>
      <c r="E617" s="58" t="s">
        <v>4113</v>
      </c>
      <c r="F617" s="58" t="s">
        <v>4204</v>
      </c>
      <c r="G617" s="58" t="s">
        <v>4114</v>
      </c>
      <c r="H617" s="58" t="s">
        <v>4114</v>
      </c>
      <c r="I617" s="58" t="s">
        <v>4113</v>
      </c>
      <c r="J617" s="58" t="s">
        <v>4114</v>
      </c>
      <c r="K617" s="58" t="s">
        <v>4114</v>
      </c>
      <c r="L617" s="58" t="s">
        <v>4114</v>
      </c>
      <c r="M617" s="58" t="s">
        <v>4188</v>
      </c>
      <c r="N617" s="58" t="s">
        <v>4199</v>
      </c>
      <c r="O617" s="58" t="s">
        <v>4146</v>
      </c>
      <c r="P617" s="58" t="s">
        <v>4117</v>
      </c>
      <c r="Q617" s="58" t="s">
        <v>4002</v>
      </c>
      <c r="R617" s="58" t="s">
        <v>4113</v>
      </c>
      <c r="S617" s="58" t="s">
        <v>4113</v>
      </c>
      <c r="T617" s="58" t="s">
        <v>4114</v>
      </c>
      <c r="U617" s="58" t="s">
        <v>4114</v>
      </c>
      <c r="V617" s="58" t="s">
        <v>4114</v>
      </c>
      <c r="W617" s="58" t="s">
        <v>4114</v>
      </c>
      <c r="X617" s="58" t="s">
        <v>4114</v>
      </c>
      <c r="Y617" s="58" t="s">
        <v>4114</v>
      </c>
      <c r="Z617" s="58" t="s">
        <v>4114</v>
      </c>
      <c r="AA617" s="58" t="s">
        <v>4114</v>
      </c>
      <c r="AB617" s="58" t="s">
        <v>4114</v>
      </c>
      <c r="AC617" s="58" t="s">
        <v>4114</v>
      </c>
      <c r="AD617" s="58" t="s">
        <v>4114</v>
      </c>
      <c r="AE617" s="58" t="s">
        <v>4114</v>
      </c>
      <c r="AF617" s="58" t="s">
        <v>4114</v>
      </c>
    </row>
    <row r="618" spans="1:32" x14ac:dyDescent="0.2">
      <c r="A618" s="64" t="s">
        <v>5084</v>
      </c>
      <c r="B618" s="65" t="s">
        <v>5085</v>
      </c>
      <c r="C618" s="58">
        <v>1</v>
      </c>
      <c r="D618" s="58">
        <v>39</v>
      </c>
      <c r="E618" s="58" t="s">
        <v>4113</v>
      </c>
      <c r="F618" s="58" t="s">
        <v>4204</v>
      </c>
      <c r="G618" s="58" t="s">
        <v>4114</v>
      </c>
      <c r="H618" s="58" t="s">
        <v>4114</v>
      </c>
      <c r="I618" s="58" t="s">
        <v>4113</v>
      </c>
      <c r="J618" s="58" t="s">
        <v>4114</v>
      </c>
      <c r="K618" s="58" t="s">
        <v>4114</v>
      </c>
      <c r="L618" s="58" t="s">
        <v>4114</v>
      </c>
      <c r="M618" s="58" t="s">
        <v>4188</v>
      </c>
      <c r="N618" s="58" t="s">
        <v>4199</v>
      </c>
      <c r="O618" s="58" t="s">
        <v>4146</v>
      </c>
      <c r="P618" s="58" t="s">
        <v>4117</v>
      </c>
      <c r="Q618" s="58" t="s">
        <v>4002</v>
      </c>
      <c r="R618" s="58" t="s">
        <v>4113</v>
      </c>
      <c r="S618" s="58" t="s">
        <v>4113</v>
      </c>
      <c r="T618" s="58" t="s">
        <v>4114</v>
      </c>
      <c r="U618" s="58" t="s">
        <v>4114</v>
      </c>
      <c r="V618" s="58" t="s">
        <v>4114</v>
      </c>
      <c r="W618" s="58" t="s">
        <v>4114</v>
      </c>
      <c r="X618" s="58" t="s">
        <v>4114</v>
      </c>
      <c r="Y618" s="58" t="s">
        <v>4114</v>
      </c>
      <c r="Z618" s="58" t="s">
        <v>4114</v>
      </c>
      <c r="AA618" s="58" t="s">
        <v>4114</v>
      </c>
      <c r="AB618" s="58" t="s">
        <v>4114</v>
      </c>
      <c r="AC618" s="58" t="s">
        <v>4114</v>
      </c>
      <c r="AD618" s="58" t="s">
        <v>4114</v>
      </c>
      <c r="AE618" s="58" t="s">
        <v>4114</v>
      </c>
      <c r="AF618" s="58" t="s">
        <v>4114</v>
      </c>
    </row>
    <row r="619" spans="1:32" x14ac:dyDescent="0.2">
      <c r="A619" s="63" t="s">
        <v>924</v>
      </c>
      <c r="B619" s="65" t="s">
        <v>3052</v>
      </c>
      <c r="C619" s="58">
        <v>1</v>
      </c>
      <c r="D619" s="58" t="s">
        <v>4202</v>
      </c>
      <c r="E619" s="58" t="s">
        <v>4113</v>
      </c>
      <c r="F619" s="58" t="s">
        <v>4204</v>
      </c>
      <c r="G619" s="58" t="s">
        <v>4114</v>
      </c>
      <c r="H619" s="58" t="s">
        <v>4114</v>
      </c>
      <c r="I619" s="58" t="s">
        <v>4113</v>
      </c>
      <c r="J619" s="58" t="s">
        <v>4114</v>
      </c>
      <c r="K619" s="58" t="s">
        <v>4114</v>
      </c>
      <c r="L619" s="58" t="s">
        <v>4114</v>
      </c>
      <c r="M619" s="58" t="s">
        <v>4209</v>
      </c>
      <c r="N619" s="58" t="s">
        <v>4199</v>
      </c>
      <c r="O619" s="58" t="s">
        <v>4146</v>
      </c>
      <c r="P619" s="58" t="s">
        <v>4117</v>
      </c>
      <c r="Q619" s="58" t="s">
        <v>4002</v>
      </c>
      <c r="R619" s="58" t="s">
        <v>4113</v>
      </c>
      <c r="S619" s="58" t="s">
        <v>4113</v>
      </c>
      <c r="T619" s="58" t="s">
        <v>4114</v>
      </c>
      <c r="U619" s="58" t="s">
        <v>4114</v>
      </c>
      <c r="V619" s="58" t="s">
        <v>4114</v>
      </c>
      <c r="W619" s="58" t="s">
        <v>4114</v>
      </c>
      <c r="X619" s="58" t="s">
        <v>4114</v>
      </c>
      <c r="Y619" s="58" t="s">
        <v>4114</v>
      </c>
      <c r="Z619" s="58" t="s">
        <v>4114</v>
      </c>
      <c r="AA619" s="58" t="s">
        <v>4114</v>
      </c>
      <c r="AB619" s="58" t="s">
        <v>4114</v>
      </c>
      <c r="AC619" s="58" t="s">
        <v>4114</v>
      </c>
      <c r="AD619" s="58" t="s">
        <v>4114</v>
      </c>
      <c r="AE619" s="58" t="s">
        <v>4114</v>
      </c>
      <c r="AF619" s="58" t="s">
        <v>4114</v>
      </c>
    </row>
    <row r="620" spans="1:32" x14ac:dyDescent="0.2">
      <c r="A620" s="63" t="s">
        <v>823</v>
      </c>
      <c r="B620" s="65" t="s">
        <v>2977</v>
      </c>
      <c r="C620" s="58">
        <v>1</v>
      </c>
      <c r="D620" s="58" t="s">
        <v>4168</v>
      </c>
      <c r="E620" s="58" t="s">
        <v>4113</v>
      </c>
      <c r="F620" s="58" t="s">
        <v>4116</v>
      </c>
      <c r="G620" s="58" t="s">
        <v>4114</v>
      </c>
      <c r="H620" s="58" t="s">
        <v>4114</v>
      </c>
      <c r="I620" s="58" t="s">
        <v>4113</v>
      </c>
      <c r="J620" s="58" t="s">
        <v>4114</v>
      </c>
      <c r="K620" s="58" t="s">
        <v>4114</v>
      </c>
      <c r="L620" s="58" t="s">
        <v>4114</v>
      </c>
      <c r="M620" s="58" t="s">
        <v>4211</v>
      </c>
      <c r="N620" s="58" t="s">
        <v>4199</v>
      </c>
      <c r="O620" s="58" t="s">
        <v>4146</v>
      </c>
      <c r="P620" s="58" t="s">
        <v>4117</v>
      </c>
      <c r="Q620" s="58" t="s">
        <v>4002</v>
      </c>
      <c r="R620" s="58" t="s">
        <v>4113</v>
      </c>
      <c r="S620" s="58" t="s">
        <v>4113</v>
      </c>
      <c r="T620" s="58" t="s">
        <v>4114</v>
      </c>
      <c r="U620" s="58" t="s">
        <v>4114</v>
      </c>
      <c r="V620" s="58" t="s">
        <v>4114</v>
      </c>
      <c r="W620" s="58" t="s">
        <v>4114</v>
      </c>
      <c r="X620" s="58" t="s">
        <v>4114</v>
      </c>
      <c r="Y620" s="58" t="s">
        <v>4114</v>
      </c>
      <c r="Z620" s="58" t="s">
        <v>4114</v>
      </c>
      <c r="AA620" s="58" t="s">
        <v>4114</v>
      </c>
      <c r="AB620" s="58" t="s">
        <v>4114</v>
      </c>
      <c r="AC620" s="58" t="s">
        <v>4113</v>
      </c>
      <c r="AD620" s="58" t="s">
        <v>4114</v>
      </c>
      <c r="AE620" s="58" t="s">
        <v>4114</v>
      </c>
      <c r="AF620" s="58" t="s">
        <v>4114</v>
      </c>
    </row>
    <row r="621" spans="1:32" x14ac:dyDescent="0.2">
      <c r="A621" s="63" t="s">
        <v>3948</v>
      </c>
      <c r="B621" s="65" t="s">
        <v>3949</v>
      </c>
      <c r="C621" s="58">
        <v>1</v>
      </c>
      <c r="D621" s="58" t="s">
        <v>4124</v>
      </c>
      <c r="E621" s="58" t="s">
        <v>4113</v>
      </c>
      <c r="F621" s="58" t="s">
        <v>4171</v>
      </c>
      <c r="G621" s="58" t="s">
        <v>4114</v>
      </c>
      <c r="H621" s="58" t="s">
        <v>4114</v>
      </c>
      <c r="I621" s="58" t="s">
        <v>4113</v>
      </c>
      <c r="J621" s="58" t="s">
        <v>4114</v>
      </c>
      <c r="K621" s="58" t="s">
        <v>4114</v>
      </c>
      <c r="L621" s="58" t="s">
        <v>4114</v>
      </c>
      <c r="M621" s="58" t="s">
        <v>4212</v>
      </c>
      <c r="N621" s="58" t="s">
        <v>4199</v>
      </c>
      <c r="O621" s="58" t="s">
        <v>4146</v>
      </c>
      <c r="P621" s="58" t="s">
        <v>4117</v>
      </c>
      <c r="Q621" s="58" t="s">
        <v>4002</v>
      </c>
      <c r="R621" s="58" t="s">
        <v>4113</v>
      </c>
      <c r="S621" s="58" t="s">
        <v>4113</v>
      </c>
      <c r="T621" s="58" t="s">
        <v>4114</v>
      </c>
      <c r="U621" s="58" t="s">
        <v>4114</v>
      </c>
      <c r="V621" s="58" t="s">
        <v>4114</v>
      </c>
      <c r="W621" s="58" t="s">
        <v>4114</v>
      </c>
      <c r="X621" s="58" t="s">
        <v>4114</v>
      </c>
      <c r="Y621" s="58" t="s">
        <v>4114</v>
      </c>
      <c r="Z621" s="58" t="s">
        <v>4114</v>
      </c>
      <c r="AA621" s="58" t="s">
        <v>4114</v>
      </c>
      <c r="AB621" s="58" t="s">
        <v>4114</v>
      </c>
      <c r="AC621" s="58" t="s">
        <v>4114</v>
      </c>
      <c r="AD621" s="58" t="s">
        <v>4114</v>
      </c>
      <c r="AE621" s="58" t="s">
        <v>4114</v>
      </c>
      <c r="AF621" s="58" t="s">
        <v>4114</v>
      </c>
    </row>
    <row r="622" spans="1:32" x14ac:dyDescent="0.2">
      <c r="A622" s="63" t="s">
        <v>3950</v>
      </c>
      <c r="B622" s="65" t="s">
        <v>3949</v>
      </c>
      <c r="C622" s="58">
        <v>1</v>
      </c>
      <c r="D622" s="58" t="s">
        <v>4124</v>
      </c>
      <c r="E622" s="58" t="s">
        <v>4113</v>
      </c>
      <c r="F622" s="58" t="s">
        <v>4171</v>
      </c>
      <c r="G622" s="58" t="s">
        <v>4114</v>
      </c>
      <c r="H622" s="58" t="s">
        <v>4114</v>
      </c>
      <c r="I622" s="58" t="s">
        <v>4113</v>
      </c>
      <c r="J622" s="58" t="s">
        <v>4114</v>
      </c>
      <c r="K622" s="58" t="s">
        <v>4114</v>
      </c>
      <c r="L622" s="58" t="s">
        <v>4114</v>
      </c>
      <c r="M622" s="58" t="s">
        <v>4212</v>
      </c>
      <c r="N622" s="58" t="s">
        <v>4199</v>
      </c>
      <c r="O622" s="58" t="s">
        <v>4146</v>
      </c>
      <c r="P622" s="58" t="s">
        <v>4117</v>
      </c>
      <c r="Q622" s="58" t="s">
        <v>4002</v>
      </c>
      <c r="R622" s="58" t="s">
        <v>4113</v>
      </c>
      <c r="S622" s="58" t="s">
        <v>4113</v>
      </c>
      <c r="T622" s="58" t="s">
        <v>4114</v>
      </c>
      <c r="U622" s="58" t="s">
        <v>4114</v>
      </c>
      <c r="V622" s="58" t="s">
        <v>4114</v>
      </c>
      <c r="W622" s="58" t="s">
        <v>4114</v>
      </c>
      <c r="X622" s="58" t="s">
        <v>4114</v>
      </c>
      <c r="Y622" s="58" t="s">
        <v>4114</v>
      </c>
      <c r="Z622" s="58" t="s">
        <v>4114</v>
      </c>
      <c r="AA622" s="58" t="s">
        <v>4114</v>
      </c>
      <c r="AB622" s="58" t="s">
        <v>4114</v>
      </c>
      <c r="AC622" s="58" t="s">
        <v>4114</v>
      </c>
      <c r="AD622" s="58" t="s">
        <v>4114</v>
      </c>
      <c r="AE622" s="58" t="s">
        <v>4114</v>
      </c>
      <c r="AF622" s="58" t="s">
        <v>4114</v>
      </c>
    </row>
    <row r="623" spans="1:32" x14ac:dyDescent="0.2">
      <c r="A623" s="63" t="s">
        <v>3951</v>
      </c>
      <c r="B623" s="65" t="s">
        <v>3952</v>
      </c>
      <c r="C623" s="58">
        <v>1</v>
      </c>
      <c r="D623" s="58" t="s">
        <v>4126</v>
      </c>
      <c r="E623" s="58" t="s">
        <v>4113</v>
      </c>
      <c r="F623" s="58" t="s">
        <v>4171</v>
      </c>
      <c r="G623" s="58" t="s">
        <v>4114</v>
      </c>
      <c r="H623" s="58" t="s">
        <v>4114</v>
      </c>
      <c r="I623" s="58" t="s">
        <v>4113</v>
      </c>
      <c r="J623" s="58" t="s">
        <v>4114</v>
      </c>
      <c r="K623" s="58" t="s">
        <v>4114</v>
      </c>
      <c r="L623" s="58" t="s">
        <v>4114</v>
      </c>
      <c r="M623" s="58" t="s">
        <v>4213</v>
      </c>
      <c r="N623" s="58" t="s">
        <v>4199</v>
      </c>
      <c r="O623" s="58" t="s">
        <v>4146</v>
      </c>
      <c r="P623" s="58" t="s">
        <v>4117</v>
      </c>
      <c r="Q623" s="58" t="s">
        <v>4002</v>
      </c>
      <c r="R623" s="58" t="s">
        <v>4113</v>
      </c>
      <c r="S623" s="58" t="s">
        <v>4113</v>
      </c>
      <c r="T623" s="58" t="s">
        <v>4114</v>
      </c>
      <c r="U623" s="58" t="s">
        <v>4114</v>
      </c>
      <c r="V623" s="58" t="s">
        <v>4114</v>
      </c>
      <c r="W623" s="58" t="s">
        <v>4114</v>
      </c>
      <c r="X623" s="58" t="s">
        <v>4114</v>
      </c>
      <c r="Y623" s="58" t="s">
        <v>4114</v>
      </c>
      <c r="Z623" s="58" t="s">
        <v>4114</v>
      </c>
      <c r="AA623" s="58" t="s">
        <v>4114</v>
      </c>
      <c r="AB623" s="58" t="s">
        <v>4114</v>
      </c>
      <c r="AC623" s="58" t="s">
        <v>4114</v>
      </c>
      <c r="AD623" s="58" t="s">
        <v>4114</v>
      </c>
      <c r="AE623" s="58" t="s">
        <v>4114</v>
      </c>
      <c r="AF623" s="58" t="s">
        <v>4114</v>
      </c>
    </row>
    <row r="624" spans="1:32" x14ac:dyDescent="0.2">
      <c r="A624" s="63" t="s">
        <v>3953</v>
      </c>
      <c r="B624" s="65" t="s">
        <v>3952</v>
      </c>
      <c r="C624" s="58">
        <v>1</v>
      </c>
      <c r="D624" s="58" t="s">
        <v>4126</v>
      </c>
      <c r="E624" s="58" t="s">
        <v>4113</v>
      </c>
      <c r="F624" s="58" t="s">
        <v>4171</v>
      </c>
      <c r="G624" s="58" t="s">
        <v>4114</v>
      </c>
      <c r="H624" s="58" t="s">
        <v>4114</v>
      </c>
      <c r="I624" s="58" t="s">
        <v>4113</v>
      </c>
      <c r="J624" s="58" t="s">
        <v>4114</v>
      </c>
      <c r="K624" s="58" t="s">
        <v>4114</v>
      </c>
      <c r="L624" s="58" t="s">
        <v>4114</v>
      </c>
      <c r="M624" s="58" t="s">
        <v>4213</v>
      </c>
      <c r="N624" s="58" t="s">
        <v>4199</v>
      </c>
      <c r="O624" s="58" t="s">
        <v>4146</v>
      </c>
      <c r="P624" s="58" t="s">
        <v>4117</v>
      </c>
      <c r="Q624" s="58" t="s">
        <v>4002</v>
      </c>
      <c r="R624" s="58" t="s">
        <v>4113</v>
      </c>
      <c r="S624" s="58" t="s">
        <v>4113</v>
      </c>
      <c r="T624" s="58" t="s">
        <v>4114</v>
      </c>
      <c r="U624" s="58" t="s">
        <v>4114</v>
      </c>
      <c r="V624" s="58" t="s">
        <v>4114</v>
      </c>
      <c r="W624" s="58" t="s">
        <v>4114</v>
      </c>
      <c r="X624" s="58" t="s">
        <v>4114</v>
      </c>
      <c r="Y624" s="58" t="s">
        <v>4114</v>
      </c>
      <c r="Z624" s="58" t="s">
        <v>4114</v>
      </c>
      <c r="AA624" s="58" t="s">
        <v>4114</v>
      </c>
      <c r="AB624" s="58" t="s">
        <v>4114</v>
      </c>
      <c r="AC624" s="58" t="s">
        <v>4114</v>
      </c>
      <c r="AD624" s="58" t="s">
        <v>4114</v>
      </c>
      <c r="AE624" s="58" t="s">
        <v>4114</v>
      </c>
      <c r="AF624" s="58" t="s">
        <v>4114</v>
      </c>
    </row>
    <row r="625" spans="1:32" x14ac:dyDescent="0.2">
      <c r="A625" s="64" t="s">
        <v>5086</v>
      </c>
      <c r="B625" s="65" t="s">
        <v>5087</v>
      </c>
      <c r="C625" s="58">
        <v>1</v>
      </c>
      <c r="D625" s="58">
        <v>39</v>
      </c>
      <c r="E625" s="58" t="s">
        <v>4113</v>
      </c>
      <c r="F625" s="58" t="s">
        <v>4171</v>
      </c>
      <c r="G625" s="58" t="s">
        <v>4114</v>
      </c>
      <c r="H625" s="58" t="s">
        <v>4114</v>
      </c>
      <c r="I625" s="58" t="s">
        <v>4113</v>
      </c>
      <c r="J625" s="58" t="s">
        <v>4114</v>
      </c>
      <c r="K625" s="58" t="s">
        <v>4114</v>
      </c>
      <c r="L625" s="58" t="s">
        <v>4114</v>
      </c>
      <c r="M625" s="58" t="s">
        <v>4213</v>
      </c>
      <c r="N625" s="58" t="s">
        <v>4199</v>
      </c>
      <c r="O625" s="58" t="s">
        <v>4146</v>
      </c>
      <c r="P625" s="58" t="s">
        <v>4117</v>
      </c>
      <c r="Q625" s="58" t="s">
        <v>4002</v>
      </c>
      <c r="R625" s="58" t="s">
        <v>4113</v>
      </c>
      <c r="S625" s="58" t="s">
        <v>4113</v>
      </c>
      <c r="T625" s="58" t="s">
        <v>4114</v>
      </c>
      <c r="U625" s="58" t="s">
        <v>4114</v>
      </c>
      <c r="V625" s="58" t="s">
        <v>4114</v>
      </c>
      <c r="W625" s="58" t="s">
        <v>4114</v>
      </c>
      <c r="X625" s="58" t="s">
        <v>4114</v>
      </c>
      <c r="Y625" s="58" t="s">
        <v>4114</v>
      </c>
      <c r="Z625" s="58" t="s">
        <v>4114</v>
      </c>
      <c r="AA625" s="58" t="s">
        <v>4114</v>
      </c>
      <c r="AB625" s="58" t="s">
        <v>4114</v>
      </c>
      <c r="AC625" s="58" t="s">
        <v>4114</v>
      </c>
      <c r="AD625" s="58" t="s">
        <v>4114</v>
      </c>
      <c r="AE625" s="58" t="s">
        <v>4114</v>
      </c>
      <c r="AF625" s="58" t="s">
        <v>4114</v>
      </c>
    </row>
    <row r="626" spans="1:32" x14ac:dyDescent="0.2">
      <c r="A626" s="64" t="s">
        <v>5088</v>
      </c>
      <c r="B626" s="65" t="s">
        <v>5087</v>
      </c>
      <c r="C626" s="58">
        <v>1</v>
      </c>
      <c r="D626" s="58">
        <v>39</v>
      </c>
      <c r="E626" s="58" t="s">
        <v>4113</v>
      </c>
      <c r="F626" s="58" t="s">
        <v>4171</v>
      </c>
      <c r="G626" s="58" t="s">
        <v>4114</v>
      </c>
      <c r="H626" s="58" t="s">
        <v>4114</v>
      </c>
      <c r="I626" s="58" t="s">
        <v>4113</v>
      </c>
      <c r="J626" s="58" t="s">
        <v>4114</v>
      </c>
      <c r="K626" s="58" t="s">
        <v>4114</v>
      </c>
      <c r="L626" s="58" t="s">
        <v>4114</v>
      </c>
      <c r="M626" s="58" t="s">
        <v>4213</v>
      </c>
      <c r="N626" s="58" t="s">
        <v>4199</v>
      </c>
      <c r="O626" s="58" t="s">
        <v>4146</v>
      </c>
      <c r="P626" s="58" t="s">
        <v>4117</v>
      </c>
      <c r="Q626" s="58" t="s">
        <v>4002</v>
      </c>
      <c r="R626" s="58" t="s">
        <v>4113</v>
      </c>
      <c r="S626" s="58" t="s">
        <v>4113</v>
      </c>
      <c r="T626" s="58" t="s">
        <v>4114</v>
      </c>
      <c r="U626" s="58" t="s">
        <v>4114</v>
      </c>
      <c r="V626" s="58" t="s">
        <v>4114</v>
      </c>
      <c r="W626" s="58" t="s">
        <v>4114</v>
      </c>
      <c r="X626" s="58" t="s">
        <v>4114</v>
      </c>
      <c r="Y626" s="58" t="s">
        <v>4114</v>
      </c>
      <c r="Z626" s="58" t="s">
        <v>4114</v>
      </c>
      <c r="AA626" s="58" t="s">
        <v>4114</v>
      </c>
      <c r="AB626" s="58" t="s">
        <v>4114</v>
      </c>
      <c r="AC626" s="58" t="s">
        <v>4114</v>
      </c>
      <c r="AD626" s="58" t="s">
        <v>4114</v>
      </c>
      <c r="AE626" s="58" t="s">
        <v>4114</v>
      </c>
      <c r="AF626" s="58" t="s">
        <v>4114</v>
      </c>
    </row>
    <row r="627" spans="1:32" x14ac:dyDescent="0.2">
      <c r="A627" s="63" t="s">
        <v>3954</v>
      </c>
      <c r="B627" s="65" t="s">
        <v>3955</v>
      </c>
      <c r="C627" s="58">
        <v>1</v>
      </c>
      <c r="D627" s="58" t="s">
        <v>4202</v>
      </c>
      <c r="E627" s="58" t="s">
        <v>4113</v>
      </c>
      <c r="F627" s="58" t="s">
        <v>4171</v>
      </c>
      <c r="G627" s="58" t="s">
        <v>4114</v>
      </c>
      <c r="H627" s="58" t="s">
        <v>4114</v>
      </c>
      <c r="I627" s="58" t="s">
        <v>4113</v>
      </c>
      <c r="J627" s="58" t="s">
        <v>4114</v>
      </c>
      <c r="K627" s="58" t="s">
        <v>4114</v>
      </c>
      <c r="L627" s="58" t="s">
        <v>4114</v>
      </c>
      <c r="M627" s="58" t="s">
        <v>4214</v>
      </c>
      <c r="N627" s="58" t="s">
        <v>4199</v>
      </c>
      <c r="O627" s="58" t="s">
        <v>4146</v>
      </c>
      <c r="P627" s="58" t="s">
        <v>4117</v>
      </c>
      <c r="Q627" s="58" t="s">
        <v>4002</v>
      </c>
      <c r="R627" s="58" t="s">
        <v>4113</v>
      </c>
      <c r="S627" s="58" t="s">
        <v>4113</v>
      </c>
      <c r="T627" s="58" t="s">
        <v>4114</v>
      </c>
      <c r="U627" s="58" t="s">
        <v>4114</v>
      </c>
      <c r="V627" s="58" t="s">
        <v>4114</v>
      </c>
      <c r="W627" s="58" t="s">
        <v>4114</v>
      </c>
      <c r="X627" s="58" t="s">
        <v>4114</v>
      </c>
      <c r="Y627" s="58" t="s">
        <v>4114</v>
      </c>
      <c r="Z627" s="58" t="s">
        <v>4114</v>
      </c>
      <c r="AA627" s="58" t="s">
        <v>4114</v>
      </c>
      <c r="AB627" s="58" t="s">
        <v>4114</v>
      </c>
      <c r="AC627" s="58" t="s">
        <v>4114</v>
      </c>
      <c r="AD627" s="58" t="s">
        <v>4114</v>
      </c>
      <c r="AE627" s="58" t="s">
        <v>4114</v>
      </c>
      <c r="AF627" s="58" t="s">
        <v>4114</v>
      </c>
    </row>
    <row r="628" spans="1:32" x14ac:dyDescent="0.2">
      <c r="A628" s="63" t="s">
        <v>3956</v>
      </c>
      <c r="B628" s="65" t="s">
        <v>3955</v>
      </c>
      <c r="C628" s="58">
        <v>1</v>
      </c>
      <c r="D628" s="58" t="s">
        <v>4202</v>
      </c>
      <c r="E628" s="58" t="s">
        <v>4113</v>
      </c>
      <c r="F628" s="58" t="s">
        <v>4171</v>
      </c>
      <c r="G628" s="58" t="s">
        <v>4114</v>
      </c>
      <c r="H628" s="58" t="s">
        <v>4114</v>
      </c>
      <c r="I628" s="58" t="s">
        <v>4113</v>
      </c>
      <c r="J628" s="58" t="s">
        <v>4114</v>
      </c>
      <c r="K628" s="58" t="s">
        <v>4114</v>
      </c>
      <c r="L628" s="58" t="s">
        <v>4114</v>
      </c>
      <c r="M628" s="58" t="s">
        <v>4214</v>
      </c>
      <c r="N628" s="58" t="s">
        <v>4199</v>
      </c>
      <c r="O628" s="58" t="s">
        <v>4146</v>
      </c>
      <c r="P628" s="58" t="s">
        <v>4117</v>
      </c>
      <c r="Q628" s="58" t="s">
        <v>4002</v>
      </c>
      <c r="R628" s="58" t="s">
        <v>4113</v>
      </c>
      <c r="S628" s="58" t="s">
        <v>4113</v>
      </c>
      <c r="T628" s="58" t="s">
        <v>4114</v>
      </c>
      <c r="U628" s="58" t="s">
        <v>4114</v>
      </c>
      <c r="V628" s="58" t="s">
        <v>4114</v>
      </c>
      <c r="W628" s="58" t="s">
        <v>4114</v>
      </c>
      <c r="X628" s="58" t="s">
        <v>4114</v>
      </c>
      <c r="Y628" s="58" t="s">
        <v>4114</v>
      </c>
      <c r="Z628" s="58" t="s">
        <v>4114</v>
      </c>
      <c r="AA628" s="58" t="s">
        <v>4114</v>
      </c>
      <c r="AB628" s="58" t="s">
        <v>4114</v>
      </c>
      <c r="AC628" s="58" t="s">
        <v>4114</v>
      </c>
      <c r="AD628" s="58" t="s">
        <v>4114</v>
      </c>
      <c r="AE628" s="58" t="s">
        <v>4114</v>
      </c>
      <c r="AF628" s="58" t="s">
        <v>4114</v>
      </c>
    </row>
    <row r="629" spans="1:32" x14ac:dyDescent="0.2">
      <c r="A629" s="64" t="s">
        <v>5089</v>
      </c>
      <c r="B629" s="65" t="s">
        <v>5090</v>
      </c>
      <c r="C629" s="58">
        <v>1</v>
      </c>
      <c r="D629" s="58">
        <v>12</v>
      </c>
      <c r="E629" s="58" t="s">
        <v>4113</v>
      </c>
      <c r="F629" s="58">
        <v>12</v>
      </c>
      <c r="G629" s="58" t="s">
        <v>4114</v>
      </c>
      <c r="H629" s="58" t="s">
        <v>4114</v>
      </c>
      <c r="I629" s="58" t="s">
        <v>4113</v>
      </c>
      <c r="J629" s="58" t="s">
        <v>4114</v>
      </c>
      <c r="K629" s="58" t="s">
        <v>4114</v>
      </c>
      <c r="L629" s="58" t="s">
        <v>4114</v>
      </c>
      <c r="M629" s="58" t="s">
        <v>4214</v>
      </c>
      <c r="N629" s="58" t="s">
        <v>4199</v>
      </c>
      <c r="O629" s="58" t="s">
        <v>4146</v>
      </c>
      <c r="P629" s="58" t="s">
        <v>4117</v>
      </c>
      <c r="Q629" s="58" t="s">
        <v>4002</v>
      </c>
      <c r="R629" s="58" t="s">
        <v>4113</v>
      </c>
      <c r="S629" s="58" t="s">
        <v>4113</v>
      </c>
      <c r="T629" s="58" t="s">
        <v>4114</v>
      </c>
      <c r="U629" s="58" t="s">
        <v>4114</v>
      </c>
      <c r="V629" s="58" t="s">
        <v>4114</v>
      </c>
      <c r="W629" s="58" t="s">
        <v>4114</v>
      </c>
      <c r="X629" s="58" t="s">
        <v>4114</v>
      </c>
      <c r="Y629" s="58" t="s">
        <v>4114</v>
      </c>
      <c r="Z629" s="58" t="s">
        <v>4114</v>
      </c>
      <c r="AA629" s="58" t="s">
        <v>4114</v>
      </c>
      <c r="AB629" s="58" t="s">
        <v>4114</v>
      </c>
      <c r="AC629" s="58" t="s">
        <v>4114</v>
      </c>
      <c r="AD629" s="58" t="s">
        <v>4114</v>
      </c>
      <c r="AE629" s="58" t="s">
        <v>4114</v>
      </c>
      <c r="AF629" s="58" t="s">
        <v>4114</v>
      </c>
    </row>
    <row r="630" spans="1:32" x14ac:dyDescent="0.2">
      <c r="A630" s="63" t="s">
        <v>2978</v>
      </c>
      <c r="B630" s="65" t="s">
        <v>2979</v>
      </c>
      <c r="C630" s="58">
        <v>1</v>
      </c>
      <c r="D630" s="58" t="s">
        <v>4168</v>
      </c>
      <c r="E630" s="58" t="s">
        <v>4113</v>
      </c>
      <c r="F630" s="58" t="s">
        <v>4129</v>
      </c>
      <c r="G630" s="58" t="s">
        <v>4114</v>
      </c>
      <c r="H630" s="58" t="s">
        <v>4114</v>
      </c>
      <c r="I630" s="58" t="s">
        <v>4113</v>
      </c>
      <c r="J630" s="58" t="s">
        <v>4114</v>
      </c>
      <c r="K630" s="58" t="s">
        <v>4114</v>
      </c>
      <c r="L630" s="58" t="s">
        <v>4114</v>
      </c>
      <c r="M630" s="58" t="s">
        <v>4215</v>
      </c>
      <c r="N630" s="58" t="s">
        <v>4199</v>
      </c>
      <c r="O630" s="58" t="s">
        <v>4146</v>
      </c>
      <c r="P630" s="58" t="s">
        <v>4117</v>
      </c>
      <c r="Q630" s="58" t="s">
        <v>4002</v>
      </c>
      <c r="R630" s="58" t="s">
        <v>4113</v>
      </c>
      <c r="S630" s="58" t="s">
        <v>4113</v>
      </c>
      <c r="T630" s="58" t="s">
        <v>4114</v>
      </c>
      <c r="U630" s="58" t="s">
        <v>4114</v>
      </c>
      <c r="V630" s="58" t="s">
        <v>4114</v>
      </c>
      <c r="W630" s="58" t="s">
        <v>4114</v>
      </c>
      <c r="X630" s="58" t="s">
        <v>4114</v>
      </c>
      <c r="Y630" s="58" t="s">
        <v>4114</v>
      </c>
      <c r="Z630" s="58" t="s">
        <v>4114</v>
      </c>
      <c r="AA630" s="58" t="s">
        <v>4114</v>
      </c>
      <c r="AB630" s="58" t="s">
        <v>4114</v>
      </c>
      <c r="AC630" s="58" t="s">
        <v>4114</v>
      </c>
      <c r="AD630" s="58" t="s">
        <v>4114</v>
      </c>
      <c r="AE630" s="58" t="s">
        <v>4114</v>
      </c>
      <c r="AF630" s="58" t="s">
        <v>4114</v>
      </c>
    </row>
    <row r="631" spans="1:32" x14ac:dyDescent="0.2">
      <c r="A631" s="63" t="s">
        <v>862</v>
      </c>
      <c r="B631" s="65" t="s">
        <v>2986</v>
      </c>
      <c r="C631" s="58">
        <v>1</v>
      </c>
      <c r="D631" s="58" t="s">
        <v>4216</v>
      </c>
      <c r="E631" s="58" t="s">
        <v>4113</v>
      </c>
      <c r="F631" s="58" t="s">
        <v>4129</v>
      </c>
      <c r="G631" s="58" t="s">
        <v>4114</v>
      </c>
      <c r="H631" s="58" t="s">
        <v>4114</v>
      </c>
      <c r="I631" s="58" t="s">
        <v>4113</v>
      </c>
      <c r="J631" s="58" t="s">
        <v>4114</v>
      </c>
      <c r="K631" s="58" t="s">
        <v>4114</v>
      </c>
      <c r="L631" s="58" t="s">
        <v>4114</v>
      </c>
      <c r="M631" s="58" t="s">
        <v>4128</v>
      </c>
      <c r="N631" s="58" t="s">
        <v>4199</v>
      </c>
      <c r="O631" s="58" t="s">
        <v>4146</v>
      </c>
      <c r="P631" s="58" t="s">
        <v>4117</v>
      </c>
      <c r="Q631" s="58" t="s">
        <v>4002</v>
      </c>
      <c r="R631" s="58" t="s">
        <v>4113</v>
      </c>
      <c r="S631" s="58" t="s">
        <v>4113</v>
      </c>
      <c r="T631" s="58" t="s">
        <v>4114</v>
      </c>
      <c r="U631" s="58" t="s">
        <v>4114</v>
      </c>
      <c r="V631" s="58" t="s">
        <v>4114</v>
      </c>
      <c r="W631" s="58" t="s">
        <v>4114</v>
      </c>
      <c r="X631" s="58" t="s">
        <v>4114</v>
      </c>
      <c r="Y631" s="58" t="s">
        <v>4114</v>
      </c>
      <c r="Z631" s="58" t="s">
        <v>4114</v>
      </c>
      <c r="AA631" s="58" t="s">
        <v>4114</v>
      </c>
      <c r="AB631" s="58" t="s">
        <v>4114</v>
      </c>
      <c r="AC631" s="58" t="s">
        <v>4114</v>
      </c>
      <c r="AD631" s="58" t="s">
        <v>4114</v>
      </c>
      <c r="AE631" s="58" t="s">
        <v>4114</v>
      </c>
      <c r="AF631" s="58" t="s">
        <v>4114</v>
      </c>
    </row>
    <row r="632" spans="1:32" x14ac:dyDescent="0.2">
      <c r="A632" s="63" t="s">
        <v>868</v>
      </c>
      <c r="B632" s="65" t="s">
        <v>2995</v>
      </c>
      <c r="C632" s="58">
        <v>1</v>
      </c>
      <c r="D632" s="58" t="s">
        <v>4121</v>
      </c>
      <c r="E632" s="58" t="s">
        <v>4113</v>
      </c>
      <c r="F632" s="58" t="s">
        <v>4129</v>
      </c>
      <c r="G632" s="58" t="s">
        <v>4114</v>
      </c>
      <c r="H632" s="58" t="s">
        <v>4114</v>
      </c>
      <c r="I632" s="58" t="s">
        <v>4113</v>
      </c>
      <c r="J632" s="58" t="s">
        <v>4114</v>
      </c>
      <c r="K632" s="58" t="s">
        <v>4114</v>
      </c>
      <c r="L632" s="58" t="s">
        <v>4114</v>
      </c>
      <c r="M632" s="58" t="s">
        <v>4217</v>
      </c>
      <c r="N632" s="58" t="s">
        <v>4199</v>
      </c>
      <c r="O632" s="58" t="s">
        <v>4146</v>
      </c>
      <c r="P632" s="58" t="s">
        <v>4117</v>
      </c>
      <c r="Q632" s="58" t="s">
        <v>4002</v>
      </c>
      <c r="R632" s="58" t="s">
        <v>4113</v>
      </c>
      <c r="S632" s="58" t="s">
        <v>4113</v>
      </c>
      <c r="T632" s="58" t="s">
        <v>4114</v>
      </c>
      <c r="U632" s="58" t="s">
        <v>4114</v>
      </c>
      <c r="V632" s="58" t="s">
        <v>4114</v>
      </c>
      <c r="W632" s="58" t="s">
        <v>4114</v>
      </c>
      <c r="X632" s="58" t="s">
        <v>4114</v>
      </c>
      <c r="Y632" s="58" t="s">
        <v>4114</v>
      </c>
      <c r="Z632" s="58" t="s">
        <v>4114</v>
      </c>
      <c r="AA632" s="58" t="s">
        <v>4114</v>
      </c>
      <c r="AB632" s="58" t="s">
        <v>4114</v>
      </c>
      <c r="AC632" s="58" t="s">
        <v>4114</v>
      </c>
      <c r="AD632" s="58" t="s">
        <v>4114</v>
      </c>
      <c r="AE632" s="58" t="s">
        <v>4114</v>
      </c>
      <c r="AF632" s="58" t="s">
        <v>4114</v>
      </c>
    </row>
    <row r="633" spans="1:32" x14ac:dyDescent="0.2">
      <c r="A633" s="63" t="s">
        <v>876</v>
      </c>
      <c r="B633" s="65" t="s">
        <v>3004</v>
      </c>
      <c r="C633" s="58">
        <v>1</v>
      </c>
      <c r="D633" s="58" t="s">
        <v>4111</v>
      </c>
      <c r="E633" s="58" t="s">
        <v>4113</v>
      </c>
      <c r="F633" s="58" t="s">
        <v>4129</v>
      </c>
      <c r="G633" s="58" t="s">
        <v>4114</v>
      </c>
      <c r="H633" s="58" t="s">
        <v>4114</v>
      </c>
      <c r="I633" s="58" t="s">
        <v>4113</v>
      </c>
      <c r="J633" s="58" t="s">
        <v>4114</v>
      </c>
      <c r="K633" s="58" t="s">
        <v>4114</v>
      </c>
      <c r="L633" s="58" t="s">
        <v>4114</v>
      </c>
      <c r="M633" s="58" t="s">
        <v>4136</v>
      </c>
      <c r="N633" s="58" t="s">
        <v>4199</v>
      </c>
      <c r="O633" s="58" t="s">
        <v>4146</v>
      </c>
      <c r="P633" s="58" t="s">
        <v>4117</v>
      </c>
      <c r="Q633" s="58" t="s">
        <v>4002</v>
      </c>
      <c r="R633" s="58" t="s">
        <v>4113</v>
      </c>
      <c r="S633" s="58" t="s">
        <v>4113</v>
      </c>
      <c r="T633" s="58" t="s">
        <v>4114</v>
      </c>
      <c r="U633" s="58" t="s">
        <v>4114</v>
      </c>
      <c r="V633" s="58" t="s">
        <v>4114</v>
      </c>
      <c r="W633" s="58" t="s">
        <v>4114</v>
      </c>
      <c r="X633" s="58" t="s">
        <v>4114</v>
      </c>
      <c r="Y633" s="58" t="s">
        <v>4114</v>
      </c>
      <c r="Z633" s="58" t="s">
        <v>4114</v>
      </c>
      <c r="AA633" s="58" t="s">
        <v>4114</v>
      </c>
      <c r="AB633" s="58" t="s">
        <v>4114</v>
      </c>
      <c r="AC633" s="58" t="s">
        <v>4113</v>
      </c>
      <c r="AD633" s="58" t="s">
        <v>4114</v>
      </c>
      <c r="AE633" s="58" t="s">
        <v>4114</v>
      </c>
      <c r="AF633" s="58" t="s">
        <v>4114</v>
      </c>
    </row>
    <row r="634" spans="1:32" x14ac:dyDescent="0.2">
      <c r="A634" s="63" t="s">
        <v>884</v>
      </c>
      <c r="B634" s="65" t="s">
        <v>3012</v>
      </c>
      <c r="C634" s="58">
        <v>1</v>
      </c>
      <c r="D634" s="58" t="s">
        <v>4123</v>
      </c>
      <c r="E634" s="58" t="s">
        <v>4113</v>
      </c>
      <c r="F634" s="58" t="s">
        <v>4129</v>
      </c>
      <c r="G634" s="58" t="s">
        <v>4114</v>
      </c>
      <c r="H634" s="58" t="s">
        <v>4114</v>
      </c>
      <c r="I634" s="58" t="s">
        <v>4113</v>
      </c>
      <c r="J634" s="58" t="s">
        <v>4114</v>
      </c>
      <c r="K634" s="58" t="s">
        <v>4114</v>
      </c>
      <c r="L634" s="58" t="s">
        <v>4114</v>
      </c>
      <c r="M634" s="58" t="s">
        <v>4188</v>
      </c>
      <c r="N634" s="58" t="s">
        <v>4199</v>
      </c>
      <c r="O634" s="58" t="s">
        <v>4146</v>
      </c>
      <c r="P634" s="58" t="s">
        <v>4117</v>
      </c>
      <c r="Q634" s="58" t="s">
        <v>4002</v>
      </c>
      <c r="R634" s="58" t="s">
        <v>4113</v>
      </c>
      <c r="S634" s="58" t="s">
        <v>4113</v>
      </c>
      <c r="T634" s="58" t="s">
        <v>4114</v>
      </c>
      <c r="U634" s="58" t="s">
        <v>4114</v>
      </c>
      <c r="V634" s="58" t="s">
        <v>4114</v>
      </c>
      <c r="W634" s="58" t="s">
        <v>4114</v>
      </c>
      <c r="X634" s="58" t="s">
        <v>4114</v>
      </c>
      <c r="Y634" s="58" t="s">
        <v>4114</v>
      </c>
      <c r="Z634" s="58" t="s">
        <v>4114</v>
      </c>
      <c r="AA634" s="58" t="s">
        <v>4114</v>
      </c>
      <c r="AB634" s="58" t="s">
        <v>4114</v>
      </c>
      <c r="AC634" s="58" t="s">
        <v>4114</v>
      </c>
      <c r="AD634" s="58" t="s">
        <v>4114</v>
      </c>
      <c r="AE634" s="58" t="s">
        <v>4114</v>
      </c>
      <c r="AF634" s="58" t="s">
        <v>4114</v>
      </c>
    </row>
    <row r="635" spans="1:32" x14ac:dyDescent="0.2">
      <c r="A635" s="63" t="s">
        <v>893</v>
      </c>
      <c r="B635" s="65" t="s">
        <v>3021</v>
      </c>
      <c r="C635" s="58">
        <v>1</v>
      </c>
      <c r="D635" s="58" t="s">
        <v>4124</v>
      </c>
      <c r="E635" s="58" t="s">
        <v>4113</v>
      </c>
      <c r="F635" s="58" t="s">
        <v>4129</v>
      </c>
      <c r="G635" s="58" t="s">
        <v>4114</v>
      </c>
      <c r="H635" s="58" t="s">
        <v>4114</v>
      </c>
      <c r="I635" s="58" t="s">
        <v>4113</v>
      </c>
      <c r="J635" s="58" t="s">
        <v>4114</v>
      </c>
      <c r="K635" s="58" t="s">
        <v>4114</v>
      </c>
      <c r="L635" s="58" t="s">
        <v>4114</v>
      </c>
      <c r="M635" s="58" t="s">
        <v>4137</v>
      </c>
      <c r="N635" s="58" t="s">
        <v>4199</v>
      </c>
      <c r="O635" s="58" t="s">
        <v>4146</v>
      </c>
      <c r="P635" s="58" t="s">
        <v>4117</v>
      </c>
      <c r="Q635" s="58" t="s">
        <v>4002</v>
      </c>
      <c r="R635" s="58" t="s">
        <v>4113</v>
      </c>
      <c r="S635" s="58" t="s">
        <v>4113</v>
      </c>
      <c r="T635" s="58" t="s">
        <v>4114</v>
      </c>
      <c r="U635" s="58" t="s">
        <v>4114</v>
      </c>
      <c r="V635" s="58" t="s">
        <v>4114</v>
      </c>
      <c r="W635" s="58" t="s">
        <v>4114</v>
      </c>
      <c r="X635" s="58" t="s">
        <v>4114</v>
      </c>
      <c r="Y635" s="58" t="s">
        <v>4114</v>
      </c>
      <c r="Z635" s="58" t="s">
        <v>4114</v>
      </c>
      <c r="AA635" s="58" t="s">
        <v>4114</v>
      </c>
      <c r="AB635" s="58" t="s">
        <v>4114</v>
      </c>
      <c r="AC635" s="58" t="s">
        <v>4113</v>
      </c>
      <c r="AD635" s="58" t="s">
        <v>4114</v>
      </c>
      <c r="AE635" s="58" t="s">
        <v>4114</v>
      </c>
      <c r="AF635" s="58" t="s">
        <v>4114</v>
      </c>
    </row>
    <row r="636" spans="1:32" x14ac:dyDescent="0.2">
      <c r="A636" s="63" t="s">
        <v>901</v>
      </c>
      <c r="B636" s="65" t="s">
        <v>3029</v>
      </c>
      <c r="C636" s="58">
        <v>1</v>
      </c>
      <c r="D636" s="58" t="s">
        <v>4125</v>
      </c>
      <c r="E636" s="58" t="s">
        <v>4113</v>
      </c>
      <c r="F636" s="58" t="s">
        <v>4129</v>
      </c>
      <c r="G636" s="58" t="s">
        <v>4114</v>
      </c>
      <c r="H636" s="58" t="s">
        <v>4114</v>
      </c>
      <c r="I636" s="58" t="s">
        <v>4113</v>
      </c>
      <c r="J636" s="58" t="s">
        <v>4114</v>
      </c>
      <c r="K636" s="58" t="s">
        <v>4114</v>
      </c>
      <c r="L636" s="58" t="s">
        <v>4114</v>
      </c>
      <c r="M636" s="58" t="s">
        <v>4213</v>
      </c>
      <c r="N636" s="58" t="s">
        <v>4199</v>
      </c>
      <c r="O636" s="58" t="s">
        <v>4146</v>
      </c>
      <c r="P636" s="58" t="s">
        <v>4117</v>
      </c>
      <c r="Q636" s="58" t="s">
        <v>4002</v>
      </c>
      <c r="R636" s="58" t="s">
        <v>4113</v>
      </c>
      <c r="S636" s="58" t="s">
        <v>4113</v>
      </c>
      <c r="T636" s="58" t="s">
        <v>4114</v>
      </c>
      <c r="U636" s="58" t="s">
        <v>4114</v>
      </c>
      <c r="V636" s="58" t="s">
        <v>4114</v>
      </c>
      <c r="W636" s="58" t="s">
        <v>4114</v>
      </c>
      <c r="X636" s="58" t="s">
        <v>4114</v>
      </c>
      <c r="Y636" s="58" t="s">
        <v>4114</v>
      </c>
      <c r="Z636" s="58" t="s">
        <v>4114</v>
      </c>
      <c r="AA636" s="58" t="s">
        <v>4114</v>
      </c>
      <c r="AB636" s="58" t="s">
        <v>4114</v>
      </c>
      <c r="AC636" s="58" t="s">
        <v>4114</v>
      </c>
      <c r="AD636" s="58" t="s">
        <v>4114</v>
      </c>
      <c r="AE636" s="58" t="s">
        <v>4114</v>
      </c>
      <c r="AF636" s="58" t="s">
        <v>4114</v>
      </c>
    </row>
    <row r="637" spans="1:32" x14ac:dyDescent="0.2">
      <c r="A637" s="63" t="s">
        <v>909</v>
      </c>
      <c r="B637" s="65" t="s">
        <v>3037</v>
      </c>
      <c r="C637" s="58">
        <v>1</v>
      </c>
      <c r="D637" s="58" t="s">
        <v>4126</v>
      </c>
      <c r="E637" s="58" t="s">
        <v>4113</v>
      </c>
      <c r="F637" s="58" t="s">
        <v>4129</v>
      </c>
      <c r="G637" s="58" t="s">
        <v>4114</v>
      </c>
      <c r="H637" s="58" t="s">
        <v>4114</v>
      </c>
      <c r="I637" s="58" t="s">
        <v>4113</v>
      </c>
      <c r="J637" s="58" t="s">
        <v>4114</v>
      </c>
      <c r="K637" s="58" t="s">
        <v>4114</v>
      </c>
      <c r="L637" s="58" t="s">
        <v>4114</v>
      </c>
      <c r="M637" s="58" t="s">
        <v>4145</v>
      </c>
      <c r="N637" s="58" t="s">
        <v>4199</v>
      </c>
      <c r="O637" s="58" t="s">
        <v>4146</v>
      </c>
      <c r="P637" s="58" t="s">
        <v>4117</v>
      </c>
      <c r="Q637" s="58" t="s">
        <v>4002</v>
      </c>
      <c r="R637" s="58" t="s">
        <v>4113</v>
      </c>
      <c r="S637" s="58" t="s">
        <v>4113</v>
      </c>
      <c r="T637" s="58" t="s">
        <v>4114</v>
      </c>
      <c r="U637" s="58" t="s">
        <v>4114</v>
      </c>
      <c r="V637" s="58" t="s">
        <v>4114</v>
      </c>
      <c r="W637" s="58" t="s">
        <v>4114</v>
      </c>
      <c r="X637" s="58" t="s">
        <v>4114</v>
      </c>
      <c r="Y637" s="58" t="s">
        <v>4114</v>
      </c>
      <c r="Z637" s="58" t="s">
        <v>4114</v>
      </c>
      <c r="AA637" s="58" t="s">
        <v>4114</v>
      </c>
      <c r="AB637" s="58" t="s">
        <v>4114</v>
      </c>
      <c r="AC637" s="58" t="s">
        <v>4113</v>
      </c>
      <c r="AD637" s="58" t="s">
        <v>4114</v>
      </c>
      <c r="AE637" s="58" t="s">
        <v>4114</v>
      </c>
      <c r="AF637" s="58" t="s">
        <v>4114</v>
      </c>
    </row>
    <row r="638" spans="1:32" x14ac:dyDescent="0.2">
      <c r="A638" s="63" t="s">
        <v>917</v>
      </c>
      <c r="B638" s="65" t="s">
        <v>3045</v>
      </c>
      <c r="C638" s="58">
        <v>1</v>
      </c>
      <c r="D638" s="58" t="s">
        <v>4127</v>
      </c>
      <c r="E638" s="58" t="s">
        <v>4113</v>
      </c>
      <c r="F638" s="58" t="s">
        <v>4129</v>
      </c>
      <c r="G638" s="58" t="s">
        <v>4114</v>
      </c>
      <c r="H638" s="58" t="s">
        <v>4114</v>
      </c>
      <c r="I638" s="58" t="s">
        <v>4113</v>
      </c>
      <c r="J638" s="58" t="s">
        <v>4114</v>
      </c>
      <c r="K638" s="58" t="s">
        <v>4114</v>
      </c>
      <c r="L638" s="58" t="s">
        <v>4114</v>
      </c>
      <c r="M638" s="58" t="s">
        <v>4218</v>
      </c>
      <c r="N638" s="58" t="s">
        <v>4199</v>
      </c>
      <c r="O638" s="58" t="s">
        <v>4146</v>
      </c>
      <c r="P638" s="58" t="s">
        <v>4117</v>
      </c>
      <c r="Q638" s="58" t="s">
        <v>4002</v>
      </c>
      <c r="R638" s="58" t="s">
        <v>4113</v>
      </c>
      <c r="S638" s="58" t="s">
        <v>4113</v>
      </c>
      <c r="T638" s="58" t="s">
        <v>4114</v>
      </c>
      <c r="U638" s="58" t="s">
        <v>4114</v>
      </c>
      <c r="V638" s="58" t="s">
        <v>4114</v>
      </c>
      <c r="W638" s="58" t="s">
        <v>4114</v>
      </c>
      <c r="X638" s="58" t="s">
        <v>4114</v>
      </c>
      <c r="Y638" s="58" t="s">
        <v>4114</v>
      </c>
      <c r="Z638" s="58" t="s">
        <v>4114</v>
      </c>
      <c r="AA638" s="58" t="s">
        <v>4114</v>
      </c>
      <c r="AB638" s="58" t="s">
        <v>4114</v>
      </c>
      <c r="AC638" s="58" t="s">
        <v>4114</v>
      </c>
      <c r="AD638" s="58" t="s">
        <v>4114</v>
      </c>
      <c r="AE638" s="58" t="s">
        <v>4114</v>
      </c>
      <c r="AF638" s="58" t="s">
        <v>4114</v>
      </c>
    </row>
    <row r="639" spans="1:32" x14ac:dyDescent="0.2">
      <c r="A639" s="63" t="s">
        <v>925</v>
      </c>
      <c r="B639" s="65" t="s">
        <v>3053</v>
      </c>
      <c r="C639" s="58">
        <v>1</v>
      </c>
      <c r="D639" s="58" t="s">
        <v>4202</v>
      </c>
      <c r="E639" s="58" t="s">
        <v>4113</v>
      </c>
      <c r="F639" s="58" t="s">
        <v>4129</v>
      </c>
      <c r="G639" s="58" t="s">
        <v>4114</v>
      </c>
      <c r="H639" s="58" t="s">
        <v>4114</v>
      </c>
      <c r="I639" s="58" t="s">
        <v>4113</v>
      </c>
      <c r="J639" s="58" t="s">
        <v>4114</v>
      </c>
      <c r="K639" s="58" t="s">
        <v>4114</v>
      </c>
      <c r="L639" s="58" t="s">
        <v>4114</v>
      </c>
      <c r="M639" s="58" t="s">
        <v>4219</v>
      </c>
      <c r="N639" s="58" t="s">
        <v>4199</v>
      </c>
      <c r="O639" s="58" t="s">
        <v>4146</v>
      </c>
      <c r="P639" s="58" t="s">
        <v>4117</v>
      </c>
      <c r="Q639" s="58" t="s">
        <v>4002</v>
      </c>
      <c r="R639" s="58" t="s">
        <v>4113</v>
      </c>
      <c r="S639" s="58" t="s">
        <v>4113</v>
      </c>
      <c r="T639" s="58" t="s">
        <v>4114</v>
      </c>
      <c r="U639" s="58" t="s">
        <v>4114</v>
      </c>
      <c r="V639" s="58" t="s">
        <v>4114</v>
      </c>
      <c r="W639" s="58" t="s">
        <v>4114</v>
      </c>
      <c r="X639" s="58" t="s">
        <v>4114</v>
      </c>
      <c r="Y639" s="58" t="s">
        <v>4114</v>
      </c>
      <c r="Z639" s="58" t="s">
        <v>4114</v>
      </c>
      <c r="AA639" s="58" t="s">
        <v>4114</v>
      </c>
      <c r="AB639" s="58" t="s">
        <v>4114</v>
      </c>
      <c r="AC639" s="58" t="s">
        <v>4113</v>
      </c>
      <c r="AD639" s="58" t="s">
        <v>4114</v>
      </c>
      <c r="AE639" s="58" t="s">
        <v>4114</v>
      </c>
      <c r="AF639" s="58" t="s">
        <v>4114</v>
      </c>
    </row>
    <row r="640" spans="1:32" x14ac:dyDescent="0.2">
      <c r="A640" s="63" t="s">
        <v>933</v>
      </c>
      <c r="B640" s="65" t="s">
        <v>3061</v>
      </c>
      <c r="C640" s="58">
        <v>1</v>
      </c>
      <c r="D640" s="58" t="s">
        <v>4220</v>
      </c>
      <c r="E640" s="58" t="s">
        <v>4113</v>
      </c>
      <c r="F640" s="58" t="s">
        <v>4129</v>
      </c>
      <c r="G640" s="58" t="s">
        <v>4114</v>
      </c>
      <c r="H640" s="58" t="s">
        <v>4114</v>
      </c>
      <c r="I640" s="58" t="s">
        <v>4113</v>
      </c>
      <c r="J640" s="58" t="s">
        <v>4114</v>
      </c>
      <c r="K640" s="58" t="s">
        <v>4114</v>
      </c>
      <c r="L640" s="58" t="s">
        <v>4114</v>
      </c>
      <c r="M640" s="58" t="s">
        <v>4221</v>
      </c>
      <c r="N640" s="58" t="s">
        <v>4199</v>
      </c>
      <c r="O640" s="58" t="s">
        <v>4146</v>
      </c>
      <c r="P640" s="58" t="s">
        <v>4117</v>
      </c>
      <c r="Q640" s="58" t="s">
        <v>4002</v>
      </c>
      <c r="R640" s="58" t="s">
        <v>4113</v>
      </c>
      <c r="S640" s="58" t="s">
        <v>4113</v>
      </c>
      <c r="T640" s="58" t="s">
        <v>4114</v>
      </c>
      <c r="U640" s="58" t="s">
        <v>4114</v>
      </c>
      <c r="V640" s="58" t="s">
        <v>4114</v>
      </c>
      <c r="W640" s="58" t="s">
        <v>4114</v>
      </c>
      <c r="X640" s="58" t="s">
        <v>4114</v>
      </c>
      <c r="Y640" s="58" t="s">
        <v>4114</v>
      </c>
      <c r="Z640" s="58" t="s">
        <v>4114</v>
      </c>
      <c r="AA640" s="58" t="s">
        <v>4114</v>
      </c>
      <c r="AB640" s="58" t="s">
        <v>4114</v>
      </c>
      <c r="AC640" s="58" t="s">
        <v>4114</v>
      </c>
      <c r="AD640" s="58" t="s">
        <v>4114</v>
      </c>
      <c r="AE640" s="58" t="s">
        <v>4114</v>
      </c>
      <c r="AF640" s="58" t="s">
        <v>4114</v>
      </c>
    </row>
    <row r="641" spans="1:32" x14ac:dyDescent="0.2">
      <c r="A641" s="64" t="s">
        <v>5091</v>
      </c>
      <c r="B641" s="65" t="s">
        <v>5092</v>
      </c>
      <c r="C641" s="58">
        <v>1</v>
      </c>
      <c r="D641" s="58">
        <v>12</v>
      </c>
      <c r="E641" s="58" t="s">
        <v>4113</v>
      </c>
      <c r="F641" s="58">
        <v>13.5</v>
      </c>
      <c r="G641" s="58" t="s">
        <v>4114</v>
      </c>
      <c r="H641" s="58" t="s">
        <v>4114</v>
      </c>
      <c r="I641" s="58" t="s">
        <v>4113</v>
      </c>
      <c r="J641" s="58" t="s">
        <v>4114</v>
      </c>
      <c r="K641" s="58" t="s">
        <v>4114</v>
      </c>
      <c r="L641" s="58" t="s">
        <v>4114</v>
      </c>
      <c r="M641" s="58" t="s">
        <v>4221</v>
      </c>
      <c r="N641" s="58" t="s">
        <v>4199</v>
      </c>
      <c r="O641" s="58" t="s">
        <v>4146</v>
      </c>
      <c r="P641" s="58" t="s">
        <v>4117</v>
      </c>
      <c r="Q641" s="58" t="s">
        <v>4002</v>
      </c>
      <c r="R641" s="58" t="s">
        <v>4113</v>
      </c>
      <c r="S641" s="58" t="s">
        <v>4113</v>
      </c>
      <c r="T641" s="58" t="s">
        <v>4114</v>
      </c>
      <c r="U641" s="58" t="s">
        <v>4114</v>
      </c>
      <c r="V641" s="58" t="s">
        <v>4114</v>
      </c>
      <c r="W641" s="58" t="s">
        <v>4114</v>
      </c>
      <c r="X641" s="58" t="s">
        <v>4114</v>
      </c>
      <c r="Y641" s="58" t="s">
        <v>4114</v>
      </c>
      <c r="Z641" s="58" t="s">
        <v>4114</v>
      </c>
      <c r="AA641" s="58" t="s">
        <v>4114</v>
      </c>
      <c r="AB641" s="58" t="s">
        <v>4114</v>
      </c>
      <c r="AC641" s="58" t="s">
        <v>4114</v>
      </c>
      <c r="AD641" s="58" t="s">
        <v>4114</v>
      </c>
      <c r="AE641" s="58" t="s">
        <v>4114</v>
      </c>
      <c r="AF641" s="58" t="s">
        <v>4114</v>
      </c>
    </row>
    <row r="642" spans="1:32" x14ac:dyDescent="0.2">
      <c r="A642" s="64" t="s">
        <v>5093</v>
      </c>
      <c r="B642" s="65" t="s">
        <v>5094</v>
      </c>
      <c r="C642" s="58">
        <v>1</v>
      </c>
      <c r="D642" s="58">
        <v>15</v>
      </c>
      <c r="E642" s="58" t="s">
        <v>4113</v>
      </c>
      <c r="F642" s="58">
        <v>13.5</v>
      </c>
      <c r="G642" s="58" t="s">
        <v>4114</v>
      </c>
      <c r="H642" s="58" t="s">
        <v>4114</v>
      </c>
      <c r="I642" s="58" t="s">
        <v>4113</v>
      </c>
      <c r="J642" s="58" t="s">
        <v>4114</v>
      </c>
      <c r="K642" s="58" t="s">
        <v>4114</v>
      </c>
      <c r="L642" s="58" t="s">
        <v>4114</v>
      </c>
      <c r="M642" s="58" t="s">
        <v>4221</v>
      </c>
      <c r="N642" s="58" t="s">
        <v>4199</v>
      </c>
      <c r="O642" s="58" t="s">
        <v>4146</v>
      </c>
      <c r="P642" s="58" t="s">
        <v>4117</v>
      </c>
      <c r="Q642" s="58" t="s">
        <v>4002</v>
      </c>
      <c r="R642" s="58" t="s">
        <v>4113</v>
      </c>
      <c r="S642" s="58" t="s">
        <v>4113</v>
      </c>
      <c r="T642" s="58" t="s">
        <v>4114</v>
      </c>
      <c r="U642" s="58" t="s">
        <v>4114</v>
      </c>
      <c r="V642" s="58" t="s">
        <v>4114</v>
      </c>
      <c r="W642" s="58" t="s">
        <v>4114</v>
      </c>
      <c r="X642" s="58" t="s">
        <v>4114</v>
      </c>
      <c r="Y642" s="58" t="s">
        <v>4114</v>
      </c>
      <c r="Z642" s="58" t="s">
        <v>4114</v>
      </c>
      <c r="AA642" s="58" t="s">
        <v>4114</v>
      </c>
      <c r="AB642" s="58" t="s">
        <v>4114</v>
      </c>
      <c r="AC642" s="58" t="s">
        <v>4114</v>
      </c>
      <c r="AD642" s="58" t="s">
        <v>4114</v>
      </c>
      <c r="AE642" s="58" t="s">
        <v>4114</v>
      </c>
      <c r="AF642" s="58" t="s">
        <v>4114</v>
      </c>
    </row>
    <row r="643" spans="1:32" x14ac:dyDescent="0.2">
      <c r="A643" s="64" t="s">
        <v>5095</v>
      </c>
      <c r="B643" s="65" t="s">
        <v>5096</v>
      </c>
      <c r="C643" s="58">
        <v>1</v>
      </c>
      <c r="D643" s="58">
        <v>18</v>
      </c>
      <c r="E643" s="58" t="s">
        <v>4113</v>
      </c>
      <c r="F643" s="58">
        <v>13.5</v>
      </c>
      <c r="G643" s="58" t="s">
        <v>4114</v>
      </c>
      <c r="H643" s="58" t="s">
        <v>4114</v>
      </c>
      <c r="I643" s="58" t="s">
        <v>4113</v>
      </c>
      <c r="J643" s="58" t="s">
        <v>4114</v>
      </c>
      <c r="K643" s="58" t="s">
        <v>4114</v>
      </c>
      <c r="L643" s="58" t="s">
        <v>4114</v>
      </c>
      <c r="M643" s="58" t="s">
        <v>4221</v>
      </c>
      <c r="N643" s="58" t="s">
        <v>4199</v>
      </c>
      <c r="O643" s="58" t="s">
        <v>4146</v>
      </c>
      <c r="P643" s="58" t="s">
        <v>4117</v>
      </c>
      <c r="Q643" s="58" t="s">
        <v>4002</v>
      </c>
      <c r="R643" s="58" t="s">
        <v>4113</v>
      </c>
      <c r="S643" s="58" t="s">
        <v>4113</v>
      </c>
      <c r="T643" s="58" t="s">
        <v>4114</v>
      </c>
      <c r="U643" s="58" t="s">
        <v>4114</v>
      </c>
      <c r="V643" s="58" t="s">
        <v>4114</v>
      </c>
      <c r="W643" s="58" t="s">
        <v>4114</v>
      </c>
      <c r="X643" s="58" t="s">
        <v>4114</v>
      </c>
      <c r="Y643" s="58" t="s">
        <v>4114</v>
      </c>
      <c r="Z643" s="58" t="s">
        <v>4114</v>
      </c>
      <c r="AA643" s="58" t="s">
        <v>4114</v>
      </c>
      <c r="AB643" s="58" t="s">
        <v>4114</v>
      </c>
      <c r="AC643" s="58" t="s">
        <v>4114</v>
      </c>
      <c r="AD643" s="58" t="s">
        <v>4114</v>
      </c>
      <c r="AE643" s="58" t="s">
        <v>4114</v>
      </c>
      <c r="AF643" s="58" t="s">
        <v>4114</v>
      </c>
    </row>
    <row r="644" spans="1:32" x14ac:dyDescent="0.2">
      <c r="A644" s="63" t="s">
        <v>869</v>
      </c>
      <c r="B644" s="65" t="s">
        <v>2996</v>
      </c>
      <c r="C644" s="58">
        <v>1</v>
      </c>
      <c r="D644" s="58" t="s">
        <v>4121</v>
      </c>
      <c r="E644" s="58" t="s">
        <v>4113</v>
      </c>
      <c r="F644" s="58" t="s">
        <v>4118</v>
      </c>
      <c r="G644" s="58" t="s">
        <v>4114</v>
      </c>
      <c r="H644" s="58" t="s">
        <v>4114</v>
      </c>
      <c r="I644" s="58" t="s">
        <v>4113</v>
      </c>
      <c r="J644" s="58" t="s">
        <v>4114</v>
      </c>
      <c r="K644" s="58" t="s">
        <v>4114</v>
      </c>
      <c r="L644" s="58" t="s">
        <v>4114</v>
      </c>
      <c r="M644" s="58" t="s">
        <v>4222</v>
      </c>
      <c r="N644" s="58" t="s">
        <v>4199</v>
      </c>
      <c r="O644" s="58" t="s">
        <v>4146</v>
      </c>
      <c r="P644" s="58" t="s">
        <v>4117</v>
      </c>
      <c r="Q644" s="58" t="s">
        <v>4002</v>
      </c>
      <c r="R644" s="58" t="s">
        <v>4113</v>
      </c>
      <c r="S644" s="58" t="s">
        <v>4113</v>
      </c>
      <c r="T644" s="58" t="s">
        <v>4114</v>
      </c>
      <c r="U644" s="58" t="s">
        <v>4114</v>
      </c>
      <c r="V644" s="58" t="s">
        <v>4114</v>
      </c>
      <c r="W644" s="58" t="s">
        <v>4114</v>
      </c>
      <c r="X644" s="58" t="s">
        <v>4114</v>
      </c>
      <c r="Y644" s="58" t="s">
        <v>4114</v>
      </c>
      <c r="Z644" s="58" t="s">
        <v>4114</v>
      </c>
      <c r="AA644" s="58" t="s">
        <v>4114</v>
      </c>
      <c r="AB644" s="58" t="s">
        <v>4114</v>
      </c>
      <c r="AC644" s="58" t="s">
        <v>4114</v>
      </c>
      <c r="AD644" s="58" t="s">
        <v>4114</v>
      </c>
      <c r="AE644" s="58" t="s">
        <v>4114</v>
      </c>
      <c r="AF644" s="58" t="s">
        <v>4114</v>
      </c>
    </row>
    <row r="645" spans="1:32" x14ac:dyDescent="0.2">
      <c r="A645" s="63" t="s">
        <v>877</v>
      </c>
      <c r="B645" s="65" t="s">
        <v>3005</v>
      </c>
      <c r="C645" s="58">
        <v>1</v>
      </c>
      <c r="D645" s="58" t="s">
        <v>4111</v>
      </c>
      <c r="E645" s="58" t="s">
        <v>4113</v>
      </c>
      <c r="F645" s="58" t="s">
        <v>4118</v>
      </c>
      <c r="G645" s="58" t="s">
        <v>4114</v>
      </c>
      <c r="H645" s="58" t="s">
        <v>4114</v>
      </c>
      <c r="I645" s="58" t="s">
        <v>4113</v>
      </c>
      <c r="J645" s="58" t="s">
        <v>4114</v>
      </c>
      <c r="K645" s="58" t="s">
        <v>4114</v>
      </c>
      <c r="L645" s="58" t="s">
        <v>4114</v>
      </c>
      <c r="M645" s="58" t="s">
        <v>4188</v>
      </c>
      <c r="N645" s="58" t="s">
        <v>4199</v>
      </c>
      <c r="O645" s="58" t="s">
        <v>4146</v>
      </c>
      <c r="P645" s="58" t="s">
        <v>4117</v>
      </c>
      <c r="Q645" s="58" t="s">
        <v>4002</v>
      </c>
      <c r="R645" s="58" t="s">
        <v>4113</v>
      </c>
      <c r="S645" s="58" t="s">
        <v>4113</v>
      </c>
      <c r="T645" s="58" t="s">
        <v>4114</v>
      </c>
      <c r="U645" s="58" t="s">
        <v>4114</v>
      </c>
      <c r="V645" s="58" t="s">
        <v>4114</v>
      </c>
      <c r="W645" s="58" t="s">
        <v>4114</v>
      </c>
      <c r="X645" s="58" t="s">
        <v>4114</v>
      </c>
      <c r="Y645" s="58" t="s">
        <v>4114</v>
      </c>
      <c r="Z645" s="58" t="s">
        <v>4114</v>
      </c>
      <c r="AA645" s="58" t="s">
        <v>4114</v>
      </c>
      <c r="AB645" s="58" t="s">
        <v>4114</v>
      </c>
      <c r="AC645" s="58" t="s">
        <v>4113</v>
      </c>
      <c r="AD645" s="58" t="s">
        <v>4114</v>
      </c>
      <c r="AE645" s="58" t="s">
        <v>4114</v>
      </c>
      <c r="AF645" s="58" t="s">
        <v>4114</v>
      </c>
    </row>
    <row r="646" spans="1:32" x14ac:dyDescent="0.2">
      <c r="A646" s="63" t="s">
        <v>885</v>
      </c>
      <c r="B646" s="65" t="s">
        <v>3013</v>
      </c>
      <c r="C646" s="58">
        <v>1</v>
      </c>
      <c r="D646" s="58" t="s">
        <v>4123</v>
      </c>
      <c r="E646" s="58" t="s">
        <v>4113</v>
      </c>
      <c r="F646" s="58" t="s">
        <v>4118</v>
      </c>
      <c r="G646" s="58" t="s">
        <v>4114</v>
      </c>
      <c r="H646" s="58" t="s">
        <v>4114</v>
      </c>
      <c r="I646" s="58" t="s">
        <v>4113</v>
      </c>
      <c r="J646" s="58" t="s">
        <v>4114</v>
      </c>
      <c r="K646" s="58" t="s">
        <v>4114</v>
      </c>
      <c r="L646" s="58" t="s">
        <v>4114</v>
      </c>
      <c r="M646" s="58" t="s">
        <v>4223</v>
      </c>
      <c r="N646" s="58" t="s">
        <v>4199</v>
      </c>
      <c r="O646" s="58" t="s">
        <v>4146</v>
      </c>
      <c r="P646" s="58" t="s">
        <v>4117</v>
      </c>
      <c r="Q646" s="58" t="s">
        <v>4002</v>
      </c>
      <c r="R646" s="58" t="s">
        <v>4113</v>
      </c>
      <c r="S646" s="58" t="s">
        <v>4113</v>
      </c>
      <c r="T646" s="58" t="s">
        <v>4114</v>
      </c>
      <c r="U646" s="58" t="s">
        <v>4114</v>
      </c>
      <c r="V646" s="58" t="s">
        <v>4114</v>
      </c>
      <c r="W646" s="58" t="s">
        <v>4114</v>
      </c>
      <c r="X646" s="58" t="s">
        <v>4114</v>
      </c>
      <c r="Y646" s="58" t="s">
        <v>4114</v>
      </c>
      <c r="Z646" s="58" t="s">
        <v>4114</v>
      </c>
      <c r="AA646" s="58" t="s">
        <v>4114</v>
      </c>
      <c r="AB646" s="58" t="s">
        <v>4114</v>
      </c>
      <c r="AC646" s="58" t="s">
        <v>4114</v>
      </c>
      <c r="AD646" s="58" t="s">
        <v>4114</v>
      </c>
      <c r="AE646" s="58" t="s">
        <v>4114</v>
      </c>
      <c r="AF646" s="58" t="s">
        <v>4114</v>
      </c>
    </row>
    <row r="647" spans="1:32" x14ac:dyDescent="0.2">
      <c r="A647" s="63" t="s">
        <v>894</v>
      </c>
      <c r="B647" s="65" t="s">
        <v>3022</v>
      </c>
      <c r="C647" s="58">
        <v>1</v>
      </c>
      <c r="D647" s="58" t="s">
        <v>4124</v>
      </c>
      <c r="E647" s="58" t="s">
        <v>4113</v>
      </c>
      <c r="F647" s="58" t="s">
        <v>4118</v>
      </c>
      <c r="G647" s="58" t="s">
        <v>4114</v>
      </c>
      <c r="H647" s="58" t="s">
        <v>4114</v>
      </c>
      <c r="I647" s="58" t="s">
        <v>4113</v>
      </c>
      <c r="J647" s="58" t="s">
        <v>4114</v>
      </c>
      <c r="K647" s="58" t="s">
        <v>4114</v>
      </c>
      <c r="L647" s="58" t="s">
        <v>4114</v>
      </c>
      <c r="M647" s="58" t="s">
        <v>4189</v>
      </c>
      <c r="N647" s="58" t="s">
        <v>4199</v>
      </c>
      <c r="O647" s="58" t="s">
        <v>4146</v>
      </c>
      <c r="P647" s="58" t="s">
        <v>4117</v>
      </c>
      <c r="Q647" s="58" t="s">
        <v>4002</v>
      </c>
      <c r="R647" s="58" t="s">
        <v>4113</v>
      </c>
      <c r="S647" s="58" t="s">
        <v>4113</v>
      </c>
      <c r="T647" s="58" t="s">
        <v>4114</v>
      </c>
      <c r="U647" s="58" t="s">
        <v>4114</v>
      </c>
      <c r="V647" s="58" t="s">
        <v>4114</v>
      </c>
      <c r="W647" s="58" t="s">
        <v>4114</v>
      </c>
      <c r="X647" s="58" t="s">
        <v>4114</v>
      </c>
      <c r="Y647" s="58" t="s">
        <v>4114</v>
      </c>
      <c r="Z647" s="58" t="s">
        <v>4114</v>
      </c>
      <c r="AA647" s="58" t="s">
        <v>4114</v>
      </c>
      <c r="AB647" s="58" t="s">
        <v>4114</v>
      </c>
      <c r="AC647" s="58" t="s">
        <v>4113</v>
      </c>
      <c r="AD647" s="58" t="s">
        <v>4114</v>
      </c>
      <c r="AE647" s="58" t="s">
        <v>4114</v>
      </c>
      <c r="AF647" s="58" t="s">
        <v>4114</v>
      </c>
    </row>
    <row r="648" spans="1:32" x14ac:dyDescent="0.2">
      <c r="A648" s="63" t="s">
        <v>902</v>
      </c>
      <c r="B648" s="65" t="s">
        <v>3030</v>
      </c>
      <c r="C648" s="58">
        <v>1</v>
      </c>
      <c r="D648" s="58" t="s">
        <v>4125</v>
      </c>
      <c r="E648" s="58" t="s">
        <v>4113</v>
      </c>
      <c r="F648" s="58" t="s">
        <v>4118</v>
      </c>
      <c r="G648" s="58" t="s">
        <v>4114</v>
      </c>
      <c r="H648" s="58" t="s">
        <v>4114</v>
      </c>
      <c r="I648" s="58" t="s">
        <v>4113</v>
      </c>
      <c r="J648" s="58" t="s">
        <v>4114</v>
      </c>
      <c r="K648" s="58" t="s">
        <v>4114</v>
      </c>
      <c r="L648" s="58" t="s">
        <v>4114</v>
      </c>
      <c r="M648" s="58" t="s">
        <v>4224</v>
      </c>
      <c r="N648" s="58" t="s">
        <v>4199</v>
      </c>
      <c r="O648" s="58" t="s">
        <v>4146</v>
      </c>
      <c r="P648" s="58" t="s">
        <v>4117</v>
      </c>
      <c r="Q648" s="58" t="s">
        <v>4002</v>
      </c>
      <c r="R648" s="58" t="s">
        <v>4113</v>
      </c>
      <c r="S648" s="58" t="s">
        <v>4113</v>
      </c>
      <c r="T648" s="58" t="s">
        <v>4114</v>
      </c>
      <c r="U648" s="58" t="s">
        <v>4114</v>
      </c>
      <c r="V648" s="58" t="s">
        <v>4114</v>
      </c>
      <c r="W648" s="58" t="s">
        <v>4114</v>
      </c>
      <c r="X648" s="58" t="s">
        <v>4114</v>
      </c>
      <c r="Y648" s="58" t="s">
        <v>4114</v>
      </c>
      <c r="Z648" s="58" t="s">
        <v>4114</v>
      </c>
      <c r="AA648" s="58" t="s">
        <v>4114</v>
      </c>
      <c r="AB648" s="58" t="s">
        <v>4114</v>
      </c>
      <c r="AC648" s="58" t="s">
        <v>4114</v>
      </c>
      <c r="AD648" s="58" t="s">
        <v>4114</v>
      </c>
      <c r="AE648" s="58" t="s">
        <v>4114</v>
      </c>
      <c r="AF648" s="58" t="s">
        <v>4114</v>
      </c>
    </row>
    <row r="649" spans="1:32" x14ac:dyDescent="0.2">
      <c r="A649" s="63" t="s">
        <v>910</v>
      </c>
      <c r="B649" s="65" t="s">
        <v>3038</v>
      </c>
      <c r="C649" s="58">
        <v>1</v>
      </c>
      <c r="D649" s="58" t="s">
        <v>4126</v>
      </c>
      <c r="E649" s="58" t="s">
        <v>4113</v>
      </c>
      <c r="F649" s="58" t="s">
        <v>4118</v>
      </c>
      <c r="G649" s="58" t="s">
        <v>4114</v>
      </c>
      <c r="H649" s="58" t="s">
        <v>4114</v>
      </c>
      <c r="I649" s="58" t="s">
        <v>4113</v>
      </c>
      <c r="J649" s="58" t="s">
        <v>4114</v>
      </c>
      <c r="K649" s="58" t="s">
        <v>4114</v>
      </c>
      <c r="L649" s="58" t="s">
        <v>4114</v>
      </c>
      <c r="M649" s="58" t="s">
        <v>4190</v>
      </c>
      <c r="N649" s="58" t="s">
        <v>4199</v>
      </c>
      <c r="O649" s="58" t="s">
        <v>4146</v>
      </c>
      <c r="P649" s="58" t="s">
        <v>4117</v>
      </c>
      <c r="Q649" s="58" t="s">
        <v>4002</v>
      </c>
      <c r="R649" s="58" t="s">
        <v>4113</v>
      </c>
      <c r="S649" s="58" t="s">
        <v>4113</v>
      </c>
      <c r="T649" s="58" t="s">
        <v>4114</v>
      </c>
      <c r="U649" s="58" t="s">
        <v>4114</v>
      </c>
      <c r="V649" s="58" t="s">
        <v>4114</v>
      </c>
      <c r="W649" s="58" t="s">
        <v>4114</v>
      </c>
      <c r="X649" s="58" t="s">
        <v>4114</v>
      </c>
      <c r="Y649" s="58" t="s">
        <v>4114</v>
      </c>
      <c r="Z649" s="58" t="s">
        <v>4114</v>
      </c>
      <c r="AA649" s="58" t="s">
        <v>4114</v>
      </c>
      <c r="AB649" s="58" t="s">
        <v>4114</v>
      </c>
      <c r="AC649" s="58" t="s">
        <v>4113</v>
      </c>
      <c r="AD649" s="58" t="s">
        <v>4114</v>
      </c>
      <c r="AE649" s="58" t="s">
        <v>4114</v>
      </c>
      <c r="AF649" s="58" t="s">
        <v>4114</v>
      </c>
    </row>
    <row r="650" spans="1:32" x14ac:dyDescent="0.2">
      <c r="A650" s="63" t="s">
        <v>918</v>
      </c>
      <c r="B650" s="65" t="s">
        <v>3046</v>
      </c>
      <c r="C650" s="58">
        <v>1</v>
      </c>
      <c r="D650" s="58" t="s">
        <v>4127</v>
      </c>
      <c r="E650" s="58" t="s">
        <v>4113</v>
      </c>
      <c r="F650" s="58" t="s">
        <v>4118</v>
      </c>
      <c r="G650" s="58" t="s">
        <v>4114</v>
      </c>
      <c r="H650" s="58" t="s">
        <v>4114</v>
      </c>
      <c r="I650" s="58" t="s">
        <v>4113</v>
      </c>
      <c r="J650" s="58" t="s">
        <v>4114</v>
      </c>
      <c r="K650" s="58" t="s">
        <v>4114</v>
      </c>
      <c r="L650" s="58" t="s">
        <v>4114</v>
      </c>
      <c r="M650" s="58" t="s">
        <v>4225</v>
      </c>
      <c r="N650" s="58" t="s">
        <v>4199</v>
      </c>
      <c r="O650" s="58" t="s">
        <v>4146</v>
      </c>
      <c r="P650" s="58" t="s">
        <v>4117</v>
      </c>
      <c r="Q650" s="58" t="s">
        <v>4002</v>
      </c>
      <c r="R650" s="58" t="s">
        <v>4113</v>
      </c>
      <c r="S650" s="58" t="s">
        <v>4113</v>
      </c>
      <c r="T650" s="58" t="s">
        <v>4114</v>
      </c>
      <c r="U650" s="58" t="s">
        <v>4114</v>
      </c>
      <c r="V650" s="58" t="s">
        <v>4114</v>
      </c>
      <c r="W650" s="58" t="s">
        <v>4114</v>
      </c>
      <c r="X650" s="58" t="s">
        <v>4114</v>
      </c>
      <c r="Y650" s="58" t="s">
        <v>4114</v>
      </c>
      <c r="Z650" s="58" t="s">
        <v>4114</v>
      </c>
      <c r="AA650" s="58" t="s">
        <v>4114</v>
      </c>
      <c r="AB650" s="58" t="s">
        <v>4114</v>
      </c>
      <c r="AC650" s="58" t="s">
        <v>4114</v>
      </c>
      <c r="AD650" s="58" t="s">
        <v>4114</v>
      </c>
      <c r="AE650" s="58" t="s">
        <v>4114</v>
      </c>
      <c r="AF650" s="58" t="s">
        <v>4114</v>
      </c>
    </row>
    <row r="651" spans="1:32" x14ac:dyDescent="0.2">
      <c r="A651" s="63" t="s">
        <v>926</v>
      </c>
      <c r="B651" s="65" t="s">
        <v>3054</v>
      </c>
      <c r="C651" s="58">
        <v>1</v>
      </c>
      <c r="D651" s="58" t="s">
        <v>4202</v>
      </c>
      <c r="E651" s="58" t="s">
        <v>4113</v>
      </c>
      <c r="F651" s="58" t="s">
        <v>4118</v>
      </c>
      <c r="G651" s="58" t="s">
        <v>4114</v>
      </c>
      <c r="H651" s="58" t="s">
        <v>4114</v>
      </c>
      <c r="I651" s="58" t="s">
        <v>4113</v>
      </c>
      <c r="J651" s="58" t="s">
        <v>4114</v>
      </c>
      <c r="K651" s="58" t="s">
        <v>4114</v>
      </c>
      <c r="L651" s="58" t="s">
        <v>4114</v>
      </c>
      <c r="M651" s="58" t="s">
        <v>4191</v>
      </c>
      <c r="N651" s="58" t="s">
        <v>4199</v>
      </c>
      <c r="O651" s="58" t="s">
        <v>4146</v>
      </c>
      <c r="P651" s="58" t="s">
        <v>4117</v>
      </c>
      <c r="Q651" s="58" t="s">
        <v>4002</v>
      </c>
      <c r="R651" s="58" t="s">
        <v>4113</v>
      </c>
      <c r="S651" s="58" t="s">
        <v>4113</v>
      </c>
      <c r="T651" s="58" t="s">
        <v>4114</v>
      </c>
      <c r="U651" s="58" t="s">
        <v>4114</v>
      </c>
      <c r="V651" s="58" t="s">
        <v>4114</v>
      </c>
      <c r="W651" s="58" t="s">
        <v>4114</v>
      </c>
      <c r="X651" s="58" t="s">
        <v>4114</v>
      </c>
      <c r="Y651" s="58" t="s">
        <v>4114</v>
      </c>
      <c r="Z651" s="58" t="s">
        <v>4114</v>
      </c>
      <c r="AA651" s="58" t="s">
        <v>4114</v>
      </c>
      <c r="AB651" s="58" t="s">
        <v>4114</v>
      </c>
      <c r="AC651" s="58" t="s">
        <v>4113</v>
      </c>
      <c r="AD651" s="58" t="s">
        <v>4114</v>
      </c>
      <c r="AE651" s="58" t="s">
        <v>4114</v>
      </c>
      <c r="AF651" s="58" t="s">
        <v>4114</v>
      </c>
    </row>
    <row r="652" spans="1:32" x14ac:dyDescent="0.2">
      <c r="A652" s="63" t="s">
        <v>934</v>
      </c>
      <c r="B652" s="65" t="s">
        <v>3062</v>
      </c>
      <c r="C652" s="58">
        <v>1</v>
      </c>
      <c r="D652" s="58" t="s">
        <v>4220</v>
      </c>
      <c r="E652" s="58" t="s">
        <v>4113</v>
      </c>
      <c r="F652" s="58" t="s">
        <v>4118</v>
      </c>
      <c r="G652" s="58" t="s">
        <v>4114</v>
      </c>
      <c r="H652" s="58" t="s">
        <v>4114</v>
      </c>
      <c r="I652" s="58" t="s">
        <v>4113</v>
      </c>
      <c r="J652" s="58" t="s">
        <v>4114</v>
      </c>
      <c r="K652" s="58" t="s">
        <v>4114</v>
      </c>
      <c r="L652" s="58" t="s">
        <v>4114</v>
      </c>
      <c r="M652" s="58" t="s">
        <v>4226</v>
      </c>
      <c r="N652" s="58" t="s">
        <v>4199</v>
      </c>
      <c r="O652" s="58" t="s">
        <v>4146</v>
      </c>
      <c r="P652" s="58" t="s">
        <v>4117</v>
      </c>
      <c r="Q652" s="58" t="s">
        <v>4002</v>
      </c>
      <c r="R652" s="58" t="s">
        <v>4113</v>
      </c>
      <c r="S652" s="58" t="s">
        <v>4113</v>
      </c>
      <c r="T652" s="58" t="s">
        <v>4114</v>
      </c>
      <c r="U652" s="58" t="s">
        <v>4114</v>
      </c>
      <c r="V652" s="58" t="s">
        <v>4114</v>
      </c>
      <c r="W652" s="58" t="s">
        <v>4114</v>
      </c>
      <c r="X652" s="58" t="s">
        <v>4114</v>
      </c>
      <c r="Y652" s="58" t="s">
        <v>4114</v>
      </c>
      <c r="Z652" s="58" t="s">
        <v>4114</v>
      </c>
      <c r="AA652" s="58" t="s">
        <v>4114</v>
      </c>
      <c r="AB652" s="58" t="s">
        <v>4114</v>
      </c>
      <c r="AC652" s="58" t="s">
        <v>4114</v>
      </c>
      <c r="AD652" s="58" t="s">
        <v>4114</v>
      </c>
      <c r="AE652" s="58" t="s">
        <v>4114</v>
      </c>
      <c r="AF652" s="58" t="s">
        <v>4114</v>
      </c>
    </row>
    <row r="653" spans="1:32" x14ac:dyDescent="0.2">
      <c r="A653" s="64" t="s">
        <v>4790</v>
      </c>
      <c r="B653" s="65" t="s">
        <v>4791</v>
      </c>
      <c r="C653" s="58">
        <v>1</v>
      </c>
      <c r="D653" s="58">
        <v>12</v>
      </c>
      <c r="E653" s="58" t="s">
        <v>4113</v>
      </c>
      <c r="F653" s="58">
        <v>15</v>
      </c>
      <c r="G653" s="58" t="s">
        <v>4114</v>
      </c>
      <c r="H653" s="58" t="s">
        <v>4114</v>
      </c>
      <c r="I653" s="58" t="s">
        <v>4113</v>
      </c>
      <c r="J653" s="58" t="s">
        <v>4114</v>
      </c>
      <c r="K653" s="58" t="s">
        <v>4114</v>
      </c>
      <c r="L653" s="58" t="s">
        <v>4114</v>
      </c>
      <c r="M653" s="58" t="s">
        <v>4226</v>
      </c>
      <c r="N653" s="58" t="s">
        <v>4199</v>
      </c>
      <c r="O653" s="58" t="s">
        <v>4146</v>
      </c>
      <c r="P653" s="58" t="s">
        <v>4117</v>
      </c>
      <c r="Q653" s="58" t="s">
        <v>4002</v>
      </c>
      <c r="R653" s="58" t="s">
        <v>4113</v>
      </c>
      <c r="S653" s="58" t="s">
        <v>4113</v>
      </c>
      <c r="T653" s="58" t="s">
        <v>4114</v>
      </c>
      <c r="U653" s="58" t="s">
        <v>4114</v>
      </c>
      <c r="V653" s="58" t="s">
        <v>4114</v>
      </c>
      <c r="W653" s="58" t="s">
        <v>4114</v>
      </c>
      <c r="X653" s="58" t="s">
        <v>4114</v>
      </c>
      <c r="Y653" s="58" t="s">
        <v>4114</v>
      </c>
      <c r="Z653" s="58" t="s">
        <v>4114</v>
      </c>
      <c r="AA653" s="58" t="s">
        <v>4114</v>
      </c>
      <c r="AB653" s="58" t="s">
        <v>4114</v>
      </c>
      <c r="AC653" s="58" t="s">
        <v>4114</v>
      </c>
      <c r="AD653" s="58" t="s">
        <v>4114</v>
      </c>
      <c r="AE653" s="58" t="s">
        <v>4114</v>
      </c>
      <c r="AF653" s="58" t="s">
        <v>4114</v>
      </c>
    </row>
    <row r="654" spans="1:32" x14ac:dyDescent="0.2">
      <c r="A654" s="63" t="s">
        <v>858</v>
      </c>
      <c r="B654" s="65" t="s">
        <v>2980</v>
      </c>
      <c r="C654" s="58">
        <v>1</v>
      </c>
      <c r="D654" s="58" t="s">
        <v>4168</v>
      </c>
      <c r="E654" s="58" t="s">
        <v>4113</v>
      </c>
      <c r="F654" s="58" t="s">
        <v>4168</v>
      </c>
      <c r="G654" s="58" t="s">
        <v>4114</v>
      </c>
      <c r="H654" s="58" t="s">
        <v>4114</v>
      </c>
      <c r="I654" s="58" t="s">
        <v>4113</v>
      </c>
      <c r="J654" s="58" t="s">
        <v>4114</v>
      </c>
      <c r="K654" s="58" t="s">
        <v>4114</v>
      </c>
      <c r="L654" s="58" t="s">
        <v>4114</v>
      </c>
      <c r="M654" s="58" t="s">
        <v>4227</v>
      </c>
      <c r="N654" s="58" t="s">
        <v>4199</v>
      </c>
      <c r="O654" s="58" t="s">
        <v>4146</v>
      </c>
      <c r="P654" s="58" t="s">
        <v>4117</v>
      </c>
      <c r="Q654" s="58" t="s">
        <v>4002</v>
      </c>
      <c r="R654" s="58" t="s">
        <v>4113</v>
      </c>
      <c r="S654" s="58" t="s">
        <v>4113</v>
      </c>
      <c r="T654" s="58" t="s">
        <v>4114</v>
      </c>
      <c r="U654" s="58" t="s">
        <v>4114</v>
      </c>
      <c r="V654" s="58" t="s">
        <v>4114</v>
      </c>
      <c r="W654" s="58" t="s">
        <v>4114</v>
      </c>
      <c r="X654" s="58" t="s">
        <v>4114</v>
      </c>
      <c r="Y654" s="58" t="s">
        <v>4114</v>
      </c>
      <c r="Z654" s="58" t="s">
        <v>4114</v>
      </c>
      <c r="AA654" s="58" t="s">
        <v>4114</v>
      </c>
      <c r="AB654" s="58" t="s">
        <v>4114</v>
      </c>
      <c r="AC654" s="58" t="s">
        <v>4113</v>
      </c>
      <c r="AD654" s="58" t="s">
        <v>4114</v>
      </c>
      <c r="AE654" s="58" t="s">
        <v>4114</v>
      </c>
      <c r="AF654" s="58" t="s">
        <v>4114</v>
      </c>
    </row>
    <row r="655" spans="1:32" x14ac:dyDescent="0.2">
      <c r="A655" s="63" t="s">
        <v>863</v>
      </c>
      <c r="B655" s="65" t="s">
        <v>2987</v>
      </c>
      <c r="C655" s="58">
        <v>1</v>
      </c>
      <c r="D655" s="58" t="s">
        <v>4216</v>
      </c>
      <c r="E655" s="58" t="s">
        <v>4113</v>
      </c>
      <c r="F655" s="58" t="s">
        <v>4168</v>
      </c>
      <c r="G655" s="58" t="s">
        <v>4114</v>
      </c>
      <c r="H655" s="58" t="s">
        <v>4114</v>
      </c>
      <c r="I655" s="58" t="s">
        <v>4113</v>
      </c>
      <c r="J655" s="58" t="s">
        <v>4114</v>
      </c>
      <c r="K655" s="58" t="s">
        <v>4114</v>
      </c>
      <c r="L655" s="58" t="s">
        <v>4114</v>
      </c>
      <c r="M655" s="58" t="s">
        <v>4170</v>
      </c>
      <c r="N655" s="58" t="s">
        <v>4199</v>
      </c>
      <c r="O655" s="58" t="s">
        <v>4146</v>
      </c>
      <c r="P655" s="58" t="s">
        <v>4117</v>
      </c>
      <c r="Q655" s="58" t="s">
        <v>4002</v>
      </c>
      <c r="R655" s="58" t="s">
        <v>4113</v>
      </c>
      <c r="S655" s="58" t="s">
        <v>4113</v>
      </c>
      <c r="T655" s="58" t="s">
        <v>4114</v>
      </c>
      <c r="U655" s="58" t="s">
        <v>4114</v>
      </c>
      <c r="V655" s="58" t="s">
        <v>4114</v>
      </c>
      <c r="W655" s="58" t="s">
        <v>4114</v>
      </c>
      <c r="X655" s="58" t="s">
        <v>4114</v>
      </c>
      <c r="Y655" s="58" t="s">
        <v>4114</v>
      </c>
      <c r="Z655" s="58" t="s">
        <v>4114</v>
      </c>
      <c r="AA655" s="58" t="s">
        <v>4114</v>
      </c>
      <c r="AB655" s="58" t="s">
        <v>4114</v>
      </c>
      <c r="AC655" s="58" t="s">
        <v>4113</v>
      </c>
      <c r="AD655" s="58" t="s">
        <v>4114</v>
      </c>
      <c r="AE655" s="58" t="s">
        <v>4114</v>
      </c>
      <c r="AF655" s="58" t="s">
        <v>4114</v>
      </c>
    </row>
    <row r="656" spans="1:32" x14ac:dyDescent="0.2">
      <c r="A656" s="63" t="s">
        <v>870</v>
      </c>
      <c r="B656" s="65" t="s">
        <v>2997</v>
      </c>
      <c r="C656" s="58">
        <v>1</v>
      </c>
      <c r="D656" s="58" t="s">
        <v>4121</v>
      </c>
      <c r="E656" s="58" t="s">
        <v>4113</v>
      </c>
      <c r="F656" s="58" t="s">
        <v>4168</v>
      </c>
      <c r="G656" s="58" t="s">
        <v>4114</v>
      </c>
      <c r="H656" s="58" t="s">
        <v>4114</v>
      </c>
      <c r="I656" s="58" t="s">
        <v>4113</v>
      </c>
      <c r="J656" s="58" t="s">
        <v>4114</v>
      </c>
      <c r="K656" s="58" t="s">
        <v>4114</v>
      </c>
      <c r="L656" s="58" t="s">
        <v>4114</v>
      </c>
      <c r="M656" s="58" t="s">
        <v>4228</v>
      </c>
      <c r="N656" s="58" t="s">
        <v>4199</v>
      </c>
      <c r="O656" s="58" t="s">
        <v>4146</v>
      </c>
      <c r="P656" s="58" t="s">
        <v>4117</v>
      </c>
      <c r="Q656" s="58" t="s">
        <v>4002</v>
      </c>
      <c r="R656" s="58" t="s">
        <v>4113</v>
      </c>
      <c r="S656" s="58" t="s">
        <v>4113</v>
      </c>
      <c r="T656" s="58" t="s">
        <v>4114</v>
      </c>
      <c r="U656" s="58" t="s">
        <v>4114</v>
      </c>
      <c r="V656" s="58" t="s">
        <v>4114</v>
      </c>
      <c r="W656" s="58" t="s">
        <v>4114</v>
      </c>
      <c r="X656" s="58" t="s">
        <v>4114</v>
      </c>
      <c r="Y656" s="58" t="s">
        <v>4114</v>
      </c>
      <c r="Z656" s="58" t="s">
        <v>4114</v>
      </c>
      <c r="AA656" s="58" t="s">
        <v>4114</v>
      </c>
      <c r="AB656" s="58" t="s">
        <v>4114</v>
      </c>
      <c r="AC656" s="58" t="s">
        <v>4113</v>
      </c>
      <c r="AD656" s="58" t="s">
        <v>4114</v>
      </c>
      <c r="AE656" s="58" t="s">
        <v>4114</v>
      </c>
      <c r="AF656" s="58" t="s">
        <v>4114</v>
      </c>
    </row>
    <row r="657" spans="1:32" x14ac:dyDescent="0.2">
      <c r="A657" s="63" t="s">
        <v>878</v>
      </c>
      <c r="B657" s="65" t="s">
        <v>3006</v>
      </c>
      <c r="C657" s="58">
        <v>1</v>
      </c>
      <c r="D657" s="58" t="s">
        <v>4111</v>
      </c>
      <c r="E657" s="58" t="s">
        <v>4113</v>
      </c>
      <c r="F657" s="58" t="s">
        <v>4168</v>
      </c>
      <c r="G657" s="58" t="s">
        <v>4114</v>
      </c>
      <c r="H657" s="58" t="s">
        <v>4114</v>
      </c>
      <c r="I657" s="58" t="s">
        <v>4113</v>
      </c>
      <c r="J657" s="58" t="s">
        <v>4114</v>
      </c>
      <c r="K657" s="58" t="s">
        <v>4114</v>
      </c>
      <c r="L657" s="58" t="s">
        <v>4114</v>
      </c>
      <c r="M657" s="58" t="s">
        <v>4137</v>
      </c>
      <c r="N657" s="58" t="s">
        <v>4199</v>
      </c>
      <c r="O657" s="58" t="s">
        <v>4146</v>
      </c>
      <c r="P657" s="58" t="s">
        <v>4117</v>
      </c>
      <c r="Q657" s="58" t="s">
        <v>4002</v>
      </c>
      <c r="R657" s="58" t="s">
        <v>4113</v>
      </c>
      <c r="S657" s="58" t="s">
        <v>4113</v>
      </c>
      <c r="T657" s="58" t="s">
        <v>4114</v>
      </c>
      <c r="U657" s="58" t="s">
        <v>4114</v>
      </c>
      <c r="V657" s="58" t="s">
        <v>4114</v>
      </c>
      <c r="W657" s="58" t="s">
        <v>4114</v>
      </c>
      <c r="X657" s="58" t="s">
        <v>4114</v>
      </c>
      <c r="Y657" s="58" t="s">
        <v>4114</v>
      </c>
      <c r="Z657" s="58" t="s">
        <v>4114</v>
      </c>
      <c r="AA657" s="58" t="s">
        <v>4114</v>
      </c>
      <c r="AB657" s="58" t="s">
        <v>4114</v>
      </c>
      <c r="AC657" s="58" t="s">
        <v>4113</v>
      </c>
      <c r="AD657" s="58" t="s">
        <v>4114</v>
      </c>
      <c r="AE657" s="58" t="s">
        <v>4114</v>
      </c>
      <c r="AF657" s="58" t="s">
        <v>4114</v>
      </c>
    </row>
    <row r="658" spans="1:32" x14ac:dyDescent="0.2">
      <c r="A658" s="63" t="s">
        <v>1244</v>
      </c>
      <c r="B658" s="65" t="s">
        <v>3365</v>
      </c>
      <c r="C658" s="58">
        <v>1</v>
      </c>
      <c r="D658" s="58" t="s">
        <v>4111</v>
      </c>
      <c r="E658" s="58" t="s">
        <v>4113</v>
      </c>
      <c r="F658" s="58" t="s">
        <v>4168</v>
      </c>
      <c r="G658" s="58" t="s">
        <v>4114</v>
      </c>
      <c r="H658" s="58" t="s">
        <v>4114</v>
      </c>
      <c r="I658" s="58" t="s">
        <v>4113</v>
      </c>
      <c r="J658" s="58" t="s">
        <v>4114</v>
      </c>
      <c r="K658" s="58" t="s">
        <v>4114</v>
      </c>
      <c r="L658" s="58" t="s">
        <v>4114</v>
      </c>
      <c r="M658" s="58" t="s">
        <v>4137</v>
      </c>
      <c r="N658" s="58" t="s">
        <v>4199</v>
      </c>
      <c r="O658" s="58" t="s">
        <v>4146</v>
      </c>
      <c r="P658" s="58" t="s">
        <v>4117</v>
      </c>
      <c r="Q658" s="58" t="s">
        <v>4002</v>
      </c>
      <c r="R658" s="58" t="s">
        <v>4113</v>
      </c>
      <c r="S658" s="58" t="s">
        <v>4113</v>
      </c>
      <c r="T658" s="58" t="s">
        <v>4114</v>
      </c>
      <c r="U658" s="58" t="s">
        <v>4114</v>
      </c>
      <c r="V658" s="58" t="s">
        <v>4114</v>
      </c>
      <c r="W658" s="58" t="s">
        <v>4114</v>
      </c>
      <c r="X658" s="58" t="s">
        <v>4114</v>
      </c>
      <c r="Y658" s="58" t="s">
        <v>4114</v>
      </c>
      <c r="Z658" s="58" t="s">
        <v>4114</v>
      </c>
      <c r="AA658" s="58" t="s">
        <v>4114</v>
      </c>
      <c r="AB658" s="58" t="s">
        <v>4114</v>
      </c>
      <c r="AC658" s="58" t="s">
        <v>4114</v>
      </c>
      <c r="AD658" s="58" t="s">
        <v>4114</v>
      </c>
      <c r="AE658" s="58" t="s">
        <v>4114</v>
      </c>
      <c r="AF658" s="58" t="s">
        <v>4114</v>
      </c>
    </row>
    <row r="659" spans="1:32" x14ac:dyDescent="0.2">
      <c r="A659" s="63" t="s">
        <v>886</v>
      </c>
      <c r="B659" s="65" t="s">
        <v>3014</v>
      </c>
      <c r="C659" s="58">
        <v>1</v>
      </c>
      <c r="D659" s="58" t="s">
        <v>4123</v>
      </c>
      <c r="E659" s="58" t="s">
        <v>4113</v>
      </c>
      <c r="F659" s="58" t="s">
        <v>4168</v>
      </c>
      <c r="G659" s="58" t="s">
        <v>4114</v>
      </c>
      <c r="H659" s="58" t="s">
        <v>4114</v>
      </c>
      <c r="I659" s="58" t="s">
        <v>4113</v>
      </c>
      <c r="J659" s="58" t="s">
        <v>4114</v>
      </c>
      <c r="K659" s="58" t="s">
        <v>4114</v>
      </c>
      <c r="L659" s="58" t="s">
        <v>4114</v>
      </c>
      <c r="M659" s="58" t="s">
        <v>4189</v>
      </c>
      <c r="N659" s="58" t="s">
        <v>4199</v>
      </c>
      <c r="O659" s="58" t="s">
        <v>4146</v>
      </c>
      <c r="P659" s="58" t="s">
        <v>4117</v>
      </c>
      <c r="Q659" s="58" t="s">
        <v>4002</v>
      </c>
      <c r="R659" s="58" t="s">
        <v>4113</v>
      </c>
      <c r="S659" s="58" t="s">
        <v>4113</v>
      </c>
      <c r="T659" s="58" t="s">
        <v>4114</v>
      </c>
      <c r="U659" s="58" t="s">
        <v>4114</v>
      </c>
      <c r="V659" s="58" t="s">
        <v>4114</v>
      </c>
      <c r="W659" s="58" t="s">
        <v>4114</v>
      </c>
      <c r="X659" s="58" t="s">
        <v>4114</v>
      </c>
      <c r="Y659" s="58" t="s">
        <v>4114</v>
      </c>
      <c r="Z659" s="58" t="s">
        <v>4114</v>
      </c>
      <c r="AA659" s="58" t="s">
        <v>4114</v>
      </c>
      <c r="AB659" s="58" t="s">
        <v>4114</v>
      </c>
      <c r="AC659" s="58" t="s">
        <v>4114</v>
      </c>
      <c r="AD659" s="58" t="s">
        <v>4114</v>
      </c>
      <c r="AE659" s="58" t="s">
        <v>4114</v>
      </c>
      <c r="AF659" s="58" t="s">
        <v>4114</v>
      </c>
    </row>
    <row r="660" spans="1:32" x14ac:dyDescent="0.2">
      <c r="A660" s="63" t="s">
        <v>895</v>
      </c>
      <c r="B660" s="65" t="s">
        <v>3023</v>
      </c>
      <c r="C660" s="58">
        <v>1</v>
      </c>
      <c r="D660" s="58" t="s">
        <v>4124</v>
      </c>
      <c r="E660" s="58" t="s">
        <v>4113</v>
      </c>
      <c r="F660" s="58" t="s">
        <v>4168</v>
      </c>
      <c r="G660" s="58" t="s">
        <v>4114</v>
      </c>
      <c r="H660" s="58" t="s">
        <v>4114</v>
      </c>
      <c r="I660" s="58" t="s">
        <v>4113</v>
      </c>
      <c r="J660" s="58" t="s">
        <v>4114</v>
      </c>
      <c r="K660" s="58" t="s">
        <v>4114</v>
      </c>
      <c r="L660" s="58" t="s">
        <v>4114</v>
      </c>
      <c r="M660" s="58" t="s">
        <v>4140</v>
      </c>
      <c r="N660" s="58" t="s">
        <v>4199</v>
      </c>
      <c r="O660" s="58" t="s">
        <v>4146</v>
      </c>
      <c r="P660" s="58" t="s">
        <v>4117</v>
      </c>
      <c r="Q660" s="58" t="s">
        <v>4002</v>
      </c>
      <c r="R660" s="58" t="s">
        <v>4113</v>
      </c>
      <c r="S660" s="58" t="s">
        <v>4113</v>
      </c>
      <c r="T660" s="58" t="s">
        <v>4114</v>
      </c>
      <c r="U660" s="58" t="s">
        <v>4114</v>
      </c>
      <c r="V660" s="58" t="s">
        <v>4114</v>
      </c>
      <c r="W660" s="58" t="s">
        <v>4114</v>
      </c>
      <c r="X660" s="58" t="s">
        <v>4114</v>
      </c>
      <c r="Y660" s="58" t="s">
        <v>4114</v>
      </c>
      <c r="Z660" s="58" t="s">
        <v>4114</v>
      </c>
      <c r="AA660" s="58" t="s">
        <v>4114</v>
      </c>
      <c r="AB660" s="58" t="s">
        <v>4114</v>
      </c>
      <c r="AC660" s="58" t="s">
        <v>4113</v>
      </c>
      <c r="AD660" s="58" t="s">
        <v>4114</v>
      </c>
      <c r="AE660" s="58" t="s">
        <v>4114</v>
      </c>
      <c r="AF660" s="58" t="s">
        <v>4114</v>
      </c>
    </row>
    <row r="661" spans="1:32" x14ac:dyDescent="0.2">
      <c r="A661" s="63" t="s">
        <v>903</v>
      </c>
      <c r="B661" s="65" t="s">
        <v>3031</v>
      </c>
      <c r="C661" s="58">
        <v>1</v>
      </c>
      <c r="D661" s="58" t="s">
        <v>4125</v>
      </c>
      <c r="E661" s="58" t="s">
        <v>4113</v>
      </c>
      <c r="F661" s="58" t="s">
        <v>4168</v>
      </c>
      <c r="G661" s="58" t="s">
        <v>4114</v>
      </c>
      <c r="H661" s="58" t="s">
        <v>4114</v>
      </c>
      <c r="I661" s="58" t="s">
        <v>4113</v>
      </c>
      <c r="J661" s="58" t="s">
        <v>4114</v>
      </c>
      <c r="K661" s="58" t="s">
        <v>4114</v>
      </c>
      <c r="L661" s="58" t="s">
        <v>4114</v>
      </c>
      <c r="M661" s="58" t="s">
        <v>4229</v>
      </c>
      <c r="N661" s="58" t="s">
        <v>4199</v>
      </c>
      <c r="O661" s="58" t="s">
        <v>4146</v>
      </c>
      <c r="P661" s="58" t="s">
        <v>4117</v>
      </c>
      <c r="Q661" s="58" t="s">
        <v>4002</v>
      </c>
      <c r="R661" s="58" t="s">
        <v>4113</v>
      </c>
      <c r="S661" s="58" t="s">
        <v>4113</v>
      </c>
      <c r="T661" s="58" t="s">
        <v>4114</v>
      </c>
      <c r="U661" s="58" t="s">
        <v>4114</v>
      </c>
      <c r="V661" s="58" t="s">
        <v>4114</v>
      </c>
      <c r="W661" s="58" t="s">
        <v>4114</v>
      </c>
      <c r="X661" s="58" t="s">
        <v>4114</v>
      </c>
      <c r="Y661" s="58" t="s">
        <v>4114</v>
      </c>
      <c r="Z661" s="58" t="s">
        <v>4114</v>
      </c>
      <c r="AA661" s="58" t="s">
        <v>4114</v>
      </c>
      <c r="AB661" s="58" t="s">
        <v>4114</v>
      </c>
      <c r="AC661" s="58" t="s">
        <v>4114</v>
      </c>
      <c r="AD661" s="58" t="s">
        <v>4114</v>
      </c>
      <c r="AE661" s="58" t="s">
        <v>4114</v>
      </c>
      <c r="AF661" s="58" t="s">
        <v>4114</v>
      </c>
    </row>
    <row r="662" spans="1:32" x14ac:dyDescent="0.2">
      <c r="A662" s="63" t="s">
        <v>911</v>
      </c>
      <c r="B662" s="65" t="s">
        <v>3039</v>
      </c>
      <c r="C662" s="58">
        <v>1</v>
      </c>
      <c r="D662" s="58" t="s">
        <v>4126</v>
      </c>
      <c r="E662" s="58" t="s">
        <v>4113</v>
      </c>
      <c r="F662" s="58" t="s">
        <v>4168</v>
      </c>
      <c r="G662" s="58" t="s">
        <v>4114</v>
      </c>
      <c r="H662" s="58" t="s">
        <v>4114</v>
      </c>
      <c r="I662" s="58" t="s">
        <v>4113</v>
      </c>
      <c r="J662" s="58" t="s">
        <v>4114</v>
      </c>
      <c r="K662" s="58" t="s">
        <v>4114</v>
      </c>
      <c r="L662" s="58" t="s">
        <v>4114</v>
      </c>
      <c r="M662" s="58" t="s">
        <v>4142</v>
      </c>
      <c r="N662" s="58" t="s">
        <v>4199</v>
      </c>
      <c r="O662" s="58" t="s">
        <v>4146</v>
      </c>
      <c r="P662" s="58" t="s">
        <v>4117</v>
      </c>
      <c r="Q662" s="58" t="s">
        <v>4002</v>
      </c>
      <c r="R662" s="58" t="s">
        <v>4113</v>
      </c>
      <c r="S662" s="58" t="s">
        <v>4113</v>
      </c>
      <c r="T662" s="58" t="s">
        <v>4114</v>
      </c>
      <c r="U662" s="58" t="s">
        <v>4114</v>
      </c>
      <c r="V662" s="58" t="s">
        <v>4114</v>
      </c>
      <c r="W662" s="58" t="s">
        <v>4114</v>
      </c>
      <c r="X662" s="58" t="s">
        <v>4114</v>
      </c>
      <c r="Y662" s="58" t="s">
        <v>4114</v>
      </c>
      <c r="Z662" s="58" t="s">
        <v>4114</v>
      </c>
      <c r="AA662" s="58" t="s">
        <v>4114</v>
      </c>
      <c r="AB662" s="58" t="s">
        <v>4114</v>
      </c>
      <c r="AC662" s="58" t="s">
        <v>4113</v>
      </c>
      <c r="AD662" s="58" t="s">
        <v>4114</v>
      </c>
      <c r="AE662" s="58" t="s">
        <v>4114</v>
      </c>
      <c r="AF662" s="58" t="s">
        <v>4114</v>
      </c>
    </row>
    <row r="663" spans="1:32" x14ac:dyDescent="0.2">
      <c r="A663" s="63" t="s">
        <v>919</v>
      </c>
      <c r="B663" s="65" t="s">
        <v>3047</v>
      </c>
      <c r="C663" s="58">
        <v>1</v>
      </c>
      <c r="D663" s="58" t="s">
        <v>4127</v>
      </c>
      <c r="E663" s="58" t="s">
        <v>4113</v>
      </c>
      <c r="F663" s="58" t="s">
        <v>4168</v>
      </c>
      <c r="G663" s="58" t="s">
        <v>4114</v>
      </c>
      <c r="H663" s="58" t="s">
        <v>4114</v>
      </c>
      <c r="I663" s="58" t="s">
        <v>4113</v>
      </c>
      <c r="J663" s="58" t="s">
        <v>4114</v>
      </c>
      <c r="K663" s="58" t="s">
        <v>4114</v>
      </c>
      <c r="L663" s="58" t="s">
        <v>4114</v>
      </c>
      <c r="M663" s="58" t="s">
        <v>4230</v>
      </c>
      <c r="N663" s="58" t="s">
        <v>4199</v>
      </c>
      <c r="O663" s="58" t="s">
        <v>4146</v>
      </c>
      <c r="P663" s="58" t="s">
        <v>4117</v>
      </c>
      <c r="Q663" s="58" t="s">
        <v>4002</v>
      </c>
      <c r="R663" s="58" t="s">
        <v>4113</v>
      </c>
      <c r="S663" s="58" t="s">
        <v>4113</v>
      </c>
      <c r="T663" s="58" t="s">
        <v>4114</v>
      </c>
      <c r="U663" s="58" t="s">
        <v>4114</v>
      </c>
      <c r="V663" s="58" t="s">
        <v>4114</v>
      </c>
      <c r="W663" s="58" t="s">
        <v>4114</v>
      </c>
      <c r="X663" s="58" t="s">
        <v>4114</v>
      </c>
      <c r="Y663" s="58" t="s">
        <v>4114</v>
      </c>
      <c r="Z663" s="58" t="s">
        <v>4114</v>
      </c>
      <c r="AA663" s="58" t="s">
        <v>4114</v>
      </c>
      <c r="AB663" s="58" t="s">
        <v>4114</v>
      </c>
      <c r="AC663" s="58" t="s">
        <v>4114</v>
      </c>
      <c r="AD663" s="58" t="s">
        <v>4114</v>
      </c>
      <c r="AE663" s="58" t="s">
        <v>4114</v>
      </c>
      <c r="AF663" s="58" t="s">
        <v>4114</v>
      </c>
    </row>
    <row r="664" spans="1:32" x14ac:dyDescent="0.2">
      <c r="A664" s="63" t="s">
        <v>927</v>
      </c>
      <c r="B664" s="65" t="s">
        <v>3055</v>
      </c>
      <c r="C664" s="58">
        <v>1</v>
      </c>
      <c r="D664" s="58" t="s">
        <v>4202</v>
      </c>
      <c r="E664" s="58" t="s">
        <v>4113</v>
      </c>
      <c r="F664" s="58" t="s">
        <v>4168</v>
      </c>
      <c r="G664" s="58" t="s">
        <v>4114</v>
      </c>
      <c r="H664" s="58" t="s">
        <v>4114</v>
      </c>
      <c r="I664" s="58" t="s">
        <v>4113</v>
      </c>
      <c r="J664" s="58" t="s">
        <v>4114</v>
      </c>
      <c r="K664" s="58" t="s">
        <v>4114</v>
      </c>
      <c r="L664" s="58" t="s">
        <v>4114</v>
      </c>
      <c r="M664" s="58" t="s">
        <v>4144</v>
      </c>
      <c r="N664" s="58" t="s">
        <v>4199</v>
      </c>
      <c r="O664" s="58" t="s">
        <v>4146</v>
      </c>
      <c r="P664" s="58" t="s">
        <v>4117</v>
      </c>
      <c r="Q664" s="58" t="s">
        <v>4002</v>
      </c>
      <c r="R664" s="58" t="s">
        <v>4113</v>
      </c>
      <c r="S664" s="58" t="s">
        <v>4113</v>
      </c>
      <c r="T664" s="58" t="s">
        <v>4114</v>
      </c>
      <c r="U664" s="58" t="s">
        <v>4114</v>
      </c>
      <c r="V664" s="58" t="s">
        <v>4114</v>
      </c>
      <c r="W664" s="58" t="s">
        <v>4114</v>
      </c>
      <c r="X664" s="58" t="s">
        <v>4114</v>
      </c>
      <c r="Y664" s="58" t="s">
        <v>4114</v>
      </c>
      <c r="Z664" s="58" t="s">
        <v>4114</v>
      </c>
      <c r="AA664" s="58" t="s">
        <v>4114</v>
      </c>
      <c r="AB664" s="58" t="s">
        <v>4114</v>
      </c>
      <c r="AC664" s="58" t="s">
        <v>4113</v>
      </c>
      <c r="AD664" s="58" t="s">
        <v>4114</v>
      </c>
      <c r="AE664" s="58" t="s">
        <v>4114</v>
      </c>
      <c r="AF664" s="58" t="s">
        <v>4114</v>
      </c>
    </row>
    <row r="665" spans="1:32" x14ac:dyDescent="0.2">
      <c r="A665" s="63" t="s">
        <v>935</v>
      </c>
      <c r="B665" s="65" t="s">
        <v>3063</v>
      </c>
      <c r="C665" s="58">
        <v>1</v>
      </c>
      <c r="D665" s="58" t="s">
        <v>4220</v>
      </c>
      <c r="E665" s="58" t="s">
        <v>4113</v>
      </c>
      <c r="F665" s="58" t="s">
        <v>4168</v>
      </c>
      <c r="G665" s="58" t="s">
        <v>4114</v>
      </c>
      <c r="H665" s="58" t="s">
        <v>4114</v>
      </c>
      <c r="I665" s="58" t="s">
        <v>4113</v>
      </c>
      <c r="J665" s="58" t="s">
        <v>4114</v>
      </c>
      <c r="K665" s="58" t="s">
        <v>4114</v>
      </c>
      <c r="L665" s="58" t="s">
        <v>4114</v>
      </c>
      <c r="M665" s="58" t="s">
        <v>4231</v>
      </c>
      <c r="N665" s="58" t="s">
        <v>4199</v>
      </c>
      <c r="O665" s="58" t="s">
        <v>4146</v>
      </c>
      <c r="P665" s="58" t="s">
        <v>4117</v>
      </c>
      <c r="Q665" s="58" t="s">
        <v>4002</v>
      </c>
      <c r="R665" s="58" t="s">
        <v>4113</v>
      </c>
      <c r="S665" s="58" t="s">
        <v>4113</v>
      </c>
      <c r="T665" s="58" t="s">
        <v>4114</v>
      </c>
      <c r="U665" s="58" t="s">
        <v>4114</v>
      </c>
      <c r="V665" s="58" t="s">
        <v>4114</v>
      </c>
      <c r="W665" s="58" t="s">
        <v>4114</v>
      </c>
      <c r="X665" s="58" t="s">
        <v>4114</v>
      </c>
      <c r="Y665" s="58" t="s">
        <v>4114</v>
      </c>
      <c r="Z665" s="58" t="s">
        <v>4114</v>
      </c>
      <c r="AA665" s="58" t="s">
        <v>4114</v>
      </c>
      <c r="AB665" s="58" t="s">
        <v>4114</v>
      </c>
      <c r="AC665" s="58" t="s">
        <v>4114</v>
      </c>
      <c r="AD665" s="58" t="s">
        <v>4114</v>
      </c>
      <c r="AE665" s="58" t="s">
        <v>4114</v>
      </c>
      <c r="AF665" s="58" t="s">
        <v>4114</v>
      </c>
    </row>
    <row r="666" spans="1:32" x14ac:dyDescent="0.2">
      <c r="A666" s="64" t="s">
        <v>4792</v>
      </c>
      <c r="B666" s="65" t="s">
        <v>4793</v>
      </c>
      <c r="C666" s="58">
        <v>1</v>
      </c>
      <c r="D666" s="58">
        <v>12</v>
      </c>
      <c r="E666" s="58" t="s">
        <v>4113</v>
      </c>
      <c r="F666" s="58" t="s">
        <v>4119</v>
      </c>
      <c r="G666" s="58" t="s">
        <v>4114</v>
      </c>
      <c r="H666" s="58" t="s">
        <v>4114</v>
      </c>
      <c r="I666" s="58" t="s">
        <v>4113</v>
      </c>
      <c r="J666" s="58" t="s">
        <v>4114</v>
      </c>
      <c r="K666" s="58" t="s">
        <v>4114</v>
      </c>
      <c r="L666" s="58" t="s">
        <v>4114</v>
      </c>
      <c r="M666" s="58" t="s">
        <v>4232</v>
      </c>
      <c r="N666" s="58" t="s">
        <v>4199</v>
      </c>
      <c r="O666" s="58" t="s">
        <v>4146</v>
      </c>
      <c r="P666" s="58" t="s">
        <v>4117</v>
      </c>
      <c r="Q666" s="58" t="s">
        <v>4002</v>
      </c>
      <c r="R666" s="58" t="s">
        <v>4113</v>
      </c>
      <c r="S666" s="58" t="s">
        <v>4113</v>
      </c>
      <c r="T666" s="58" t="s">
        <v>4114</v>
      </c>
      <c r="U666" s="58" t="s">
        <v>4114</v>
      </c>
      <c r="V666" s="58" t="s">
        <v>4114</v>
      </c>
      <c r="W666" s="58" t="s">
        <v>4114</v>
      </c>
      <c r="X666" s="58" t="s">
        <v>4114</v>
      </c>
      <c r="Y666" s="58" t="s">
        <v>4114</v>
      </c>
      <c r="Z666" s="58" t="s">
        <v>4114</v>
      </c>
      <c r="AA666" s="58" t="s">
        <v>4114</v>
      </c>
      <c r="AB666" s="58" t="s">
        <v>4114</v>
      </c>
      <c r="AC666" s="58" t="s">
        <v>4113</v>
      </c>
      <c r="AD666" s="58" t="s">
        <v>4114</v>
      </c>
      <c r="AE666" s="58" t="s">
        <v>4114</v>
      </c>
      <c r="AF666" s="58" t="s">
        <v>4114</v>
      </c>
    </row>
    <row r="667" spans="1:32" x14ac:dyDescent="0.2">
      <c r="A667" s="63" t="s">
        <v>859</v>
      </c>
      <c r="B667" s="65" t="s">
        <v>2981</v>
      </c>
      <c r="C667" s="58">
        <v>1</v>
      </c>
      <c r="D667" s="58" t="s">
        <v>4168</v>
      </c>
      <c r="E667" s="58" t="s">
        <v>4113</v>
      </c>
      <c r="F667" s="58" t="s">
        <v>4119</v>
      </c>
      <c r="G667" s="58" t="s">
        <v>4114</v>
      </c>
      <c r="H667" s="58" t="s">
        <v>4114</v>
      </c>
      <c r="I667" s="58" t="s">
        <v>4113</v>
      </c>
      <c r="J667" s="58" t="s">
        <v>4114</v>
      </c>
      <c r="K667" s="58" t="s">
        <v>4114</v>
      </c>
      <c r="L667" s="58" t="s">
        <v>4114</v>
      </c>
      <c r="M667" s="58" t="s">
        <v>4232</v>
      </c>
      <c r="N667" s="58" t="s">
        <v>4199</v>
      </c>
      <c r="O667" s="58" t="s">
        <v>4146</v>
      </c>
      <c r="P667" s="58" t="s">
        <v>4117</v>
      </c>
      <c r="Q667" s="58" t="s">
        <v>4002</v>
      </c>
      <c r="R667" s="58" t="s">
        <v>4113</v>
      </c>
      <c r="S667" s="58" t="s">
        <v>4113</v>
      </c>
      <c r="T667" s="58" t="s">
        <v>4114</v>
      </c>
      <c r="U667" s="58" t="s">
        <v>4114</v>
      </c>
      <c r="V667" s="58" t="s">
        <v>4114</v>
      </c>
      <c r="W667" s="58" t="s">
        <v>4114</v>
      </c>
      <c r="X667" s="58" t="s">
        <v>4114</v>
      </c>
      <c r="Y667" s="58" t="s">
        <v>4114</v>
      </c>
      <c r="Z667" s="58" t="s">
        <v>4114</v>
      </c>
      <c r="AA667" s="58" t="s">
        <v>4114</v>
      </c>
      <c r="AB667" s="58" t="s">
        <v>4114</v>
      </c>
      <c r="AC667" s="58" t="s">
        <v>4113</v>
      </c>
      <c r="AD667" s="58" t="s">
        <v>4114</v>
      </c>
      <c r="AE667" s="58" t="s">
        <v>4114</v>
      </c>
      <c r="AF667" s="58" t="s">
        <v>4114</v>
      </c>
    </row>
    <row r="668" spans="1:32" x14ac:dyDescent="0.2">
      <c r="A668" s="63" t="s">
        <v>864</v>
      </c>
      <c r="B668" s="65" t="s">
        <v>2988</v>
      </c>
      <c r="C668" s="58">
        <v>1</v>
      </c>
      <c r="D668" s="58" t="s">
        <v>4216</v>
      </c>
      <c r="E668" s="58" t="s">
        <v>4113</v>
      </c>
      <c r="F668" s="58" t="s">
        <v>4119</v>
      </c>
      <c r="G668" s="58" t="s">
        <v>4114</v>
      </c>
      <c r="H668" s="58" t="s">
        <v>4114</v>
      </c>
      <c r="I668" s="58" t="s">
        <v>4113</v>
      </c>
      <c r="J668" s="58" t="s">
        <v>4114</v>
      </c>
      <c r="K668" s="58" t="s">
        <v>4114</v>
      </c>
      <c r="L668" s="58" t="s">
        <v>4114</v>
      </c>
      <c r="M668" s="58" t="s">
        <v>4233</v>
      </c>
      <c r="N668" s="58" t="s">
        <v>4199</v>
      </c>
      <c r="O668" s="58" t="s">
        <v>4146</v>
      </c>
      <c r="P668" s="58" t="s">
        <v>4117</v>
      </c>
      <c r="Q668" s="58" t="s">
        <v>4002</v>
      </c>
      <c r="R668" s="58" t="s">
        <v>4113</v>
      </c>
      <c r="S668" s="58" t="s">
        <v>4113</v>
      </c>
      <c r="T668" s="58" t="s">
        <v>4114</v>
      </c>
      <c r="U668" s="58" t="s">
        <v>4114</v>
      </c>
      <c r="V668" s="58" t="s">
        <v>4114</v>
      </c>
      <c r="W668" s="58" t="s">
        <v>4114</v>
      </c>
      <c r="X668" s="58" t="s">
        <v>4114</v>
      </c>
      <c r="Y668" s="58" t="s">
        <v>4114</v>
      </c>
      <c r="Z668" s="58" t="s">
        <v>4114</v>
      </c>
      <c r="AA668" s="58" t="s">
        <v>4114</v>
      </c>
      <c r="AB668" s="58" t="s">
        <v>4114</v>
      </c>
      <c r="AC668" s="58" t="s">
        <v>4113</v>
      </c>
      <c r="AD668" s="58" t="s">
        <v>4114</v>
      </c>
      <c r="AE668" s="58" t="s">
        <v>4114</v>
      </c>
      <c r="AF668" s="58" t="s">
        <v>4114</v>
      </c>
    </row>
    <row r="669" spans="1:32" x14ac:dyDescent="0.2">
      <c r="A669" s="63" t="s">
        <v>871</v>
      </c>
      <c r="B669" s="65" t="s">
        <v>2998</v>
      </c>
      <c r="C669" s="58">
        <v>1</v>
      </c>
      <c r="D669" s="58" t="s">
        <v>4121</v>
      </c>
      <c r="E669" s="58" t="s">
        <v>4113</v>
      </c>
      <c r="F669" s="58" t="s">
        <v>4119</v>
      </c>
      <c r="G669" s="58" t="s">
        <v>4114</v>
      </c>
      <c r="H669" s="58" t="s">
        <v>4114</v>
      </c>
      <c r="I669" s="58" t="s">
        <v>4113</v>
      </c>
      <c r="J669" s="58" t="s">
        <v>4114</v>
      </c>
      <c r="K669" s="58" t="s">
        <v>4114</v>
      </c>
      <c r="L669" s="58" t="s">
        <v>4114</v>
      </c>
      <c r="M669" s="58" t="s">
        <v>4234</v>
      </c>
      <c r="N669" s="58" t="s">
        <v>4199</v>
      </c>
      <c r="O669" s="58" t="s">
        <v>4146</v>
      </c>
      <c r="P669" s="58" t="s">
        <v>4117</v>
      </c>
      <c r="Q669" s="58" t="s">
        <v>4002</v>
      </c>
      <c r="R669" s="58" t="s">
        <v>4113</v>
      </c>
      <c r="S669" s="58" t="s">
        <v>4113</v>
      </c>
      <c r="T669" s="58" t="s">
        <v>4114</v>
      </c>
      <c r="U669" s="58" t="s">
        <v>4114</v>
      </c>
      <c r="V669" s="58" t="s">
        <v>4114</v>
      </c>
      <c r="W669" s="58" t="s">
        <v>4114</v>
      </c>
      <c r="X669" s="58" t="s">
        <v>4114</v>
      </c>
      <c r="Y669" s="58" t="s">
        <v>4114</v>
      </c>
      <c r="Z669" s="58" t="s">
        <v>4114</v>
      </c>
      <c r="AA669" s="58" t="s">
        <v>4114</v>
      </c>
      <c r="AB669" s="58" t="s">
        <v>4114</v>
      </c>
      <c r="AC669" s="58" t="s">
        <v>4113</v>
      </c>
      <c r="AD669" s="58" t="s">
        <v>4114</v>
      </c>
      <c r="AE669" s="58" t="s">
        <v>4114</v>
      </c>
      <c r="AF669" s="58" t="s">
        <v>4114</v>
      </c>
    </row>
    <row r="670" spans="1:32" x14ac:dyDescent="0.2">
      <c r="A670" s="63" t="s">
        <v>879</v>
      </c>
      <c r="B670" s="65" t="s">
        <v>3007</v>
      </c>
      <c r="C670" s="58">
        <v>1</v>
      </c>
      <c r="D670" s="58" t="s">
        <v>4111</v>
      </c>
      <c r="E670" s="58" t="s">
        <v>4113</v>
      </c>
      <c r="F670" s="58" t="s">
        <v>4119</v>
      </c>
      <c r="G670" s="58" t="s">
        <v>4114</v>
      </c>
      <c r="H670" s="58" t="s">
        <v>4114</v>
      </c>
      <c r="I670" s="58" t="s">
        <v>4113</v>
      </c>
      <c r="J670" s="58" t="s">
        <v>4114</v>
      </c>
      <c r="K670" s="58" t="s">
        <v>4114</v>
      </c>
      <c r="L670" s="58" t="s">
        <v>4114</v>
      </c>
      <c r="M670" s="58" t="s">
        <v>4213</v>
      </c>
      <c r="N670" s="58" t="s">
        <v>4199</v>
      </c>
      <c r="O670" s="58" t="s">
        <v>4146</v>
      </c>
      <c r="P670" s="58" t="s">
        <v>4117</v>
      </c>
      <c r="Q670" s="58" t="s">
        <v>4002</v>
      </c>
      <c r="R670" s="58" t="s">
        <v>4113</v>
      </c>
      <c r="S670" s="58" t="s">
        <v>4113</v>
      </c>
      <c r="T670" s="58" t="s">
        <v>4114</v>
      </c>
      <c r="U670" s="58" t="s">
        <v>4114</v>
      </c>
      <c r="V670" s="58" t="s">
        <v>4114</v>
      </c>
      <c r="W670" s="58" t="s">
        <v>4114</v>
      </c>
      <c r="X670" s="58" t="s">
        <v>4114</v>
      </c>
      <c r="Y670" s="58" t="s">
        <v>4114</v>
      </c>
      <c r="Z670" s="58" t="s">
        <v>4114</v>
      </c>
      <c r="AA670" s="58" t="s">
        <v>4114</v>
      </c>
      <c r="AB670" s="58" t="s">
        <v>4114</v>
      </c>
      <c r="AC670" s="58" t="s">
        <v>4113</v>
      </c>
      <c r="AD670" s="58" t="s">
        <v>4114</v>
      </c>
      <c r="AE670" s="58" t="s">
        <v>4114</v>
      </c>
      <c r="AF670" s="58" t="s">
        <v>4114</v>
      </c>
    </row>
    <row r="671" spans="1:32" x14ac:dyDescent="0.2">
      <c r="A671" s="63" t="s">
        <v>887</v>
      </c>
      <c r="B671" s="65" t="s">
        <v>3015</v>
      </c>
      <c r="C671" s="58">
        <v>1</v>
      </c>
      <c r="D671" s="58" t="s">
        <v>4123</v>
      </c>
      <c r="E671" s="58" t="s">
        <v>4113</v>
      </c>
      <c r="F671" s="58" t="s">
        <v>4119</v>
      </c>
      <c r="G671" s="58" t="s">
        <v>4114</v>
      </c>
      <c r="H671" s="58" t="s">
        <v>4114</v>
      </c>
      <c r="I671" s="58" t="s">
        <v>4113</v>
      </c>
      <c r="J671" s="58" t="s">
        <v>4114</v>
      </c>
      <c r="K671" s="58" t="s">
        <v>4114</v>
      </c>
      <c r="L671" s="58" t="s">
        <v>4114</v>
      </c>
      <c r="M671" s="58" t="s">
        <v>4224</v>
      </c>
      <c r="N671" s="58" t="s">
        <v>4199</v>
      </c>
      <c r="O671" s="58" t="s">
        <v>4146</v>
      </c>
      <c r="P671" s="58" t="s">
        <v>4117</v>
      </c>
      <c r="Q671" s="58" t="s">
        <v>4002</v>
      </c>
      <c r="R671" s="58" t="s">
        <v>4113</v>
      </c>
      <c r="S671" s="58" t="s">
        <v>4113</v>
      </c>
      <c r="T671" s="58" t="s">
        <v>4114</v>
      </c>
      <c r="U671" s="58" t="s">
        <v>4114</v>
      </c>
      <c r="V671" s="58" t="s">
        <v>4114</v>
      </c>
      <c r="W671" s="58" t="s">
        <v>4114</v>
      </c>
      <c r="X671" s="58" t="s">
        <v>4114</v>
      </c>
      <c r="Y671" s="58" t="s">
        <v>4114</v>
      </c>
      <c r="Z671" s="58" t="s">
        <v>4114</v>
      </c>
      <c r="AA671" s="58" t="s">
        <v>4114</v>
      </c>
      <c r="AB671" s="58" t="s">
        <v>4114</v>
      </c>
      <c r="AC671" s="58" t="s">
        <v>4114</v>
      </c>
      <c r="AD671" s="58" t="s">
        <v>4114</v>
      </c>
      <c r="AE671" s="58" t="s">
        <v>4114</v>
      </c>
      <c r="AF671" s="58" t="s">
        <v>4114</v>
      </c>
    </row>
    <row r="672" spans="1:32" x14ac:dyDescent="0.2">
      <c r="A672" s="63" t="s">
        <v>896</v>
      </c>
      <c r="B672" s="65" t="s">
        <v>3024</v>
      </c>
      <c r="C672" s="58">
        <v>1</v>
      </c>
      <c r="D672" s="58" t="s">
        <v>4124</v>
      </c>
      <c r="E672" s="58" t="s">
        <v>4113</v>
      </c>
      <c r="F672" s="58" t="s">
        <v>4119</v>
      </c>
      <c r="G672" s="58" t="s">
        <v>4114</v>
      </c>
      <c r="H672" s="58" t="s">
        <v>4114</v>
      </c>
      <c r="I672" s="58" t="s">
        <v>4113</v>
      </c>
      <c r="J672" s="58" t="s">
        <v>4114</v>
      </c>
      <c r="K672" s="58" t="s">
        <v>4114</v>
      </c>
      <c r="L672" s="58" t="s">
        <v>4114</v>
      </c>
      <c r="M672" s="58" t="s">
        <v>4229</v>
      </c>
      <c r="N672" s="58" t="s">
        <v>4199</v>
      </c>
      <c r="O672" s="58" t="s">
        <v>4146</v>
      </c>
      <c r="P672" s="58" t="s">
        <v>4117</v>
      </c>
      <c r="Q672" s="58" t="s">
        <v>4002</v>
      </c>
      <c r="R672" s="58" t="s">
        <v>4113</v>
      </c>
      <c r="S672" s="58" t="s">
        <v>4113</v>
      </c>
      <c r="T672" s="58" t="s">
        <v>4114</v>
      </c>
      <c r="U672" s="58" t="s">
        <v>4114</v>
      </c>
      <c r="V672" s="58" t="s">
        <v>4114</v>
      </c>
      <c r="W672" s="58" t="s">
        <v>4114</v>
      </c>
      <c r="X672" s="58" t="s">
        <v>4114</v>
      </c>
      <c r="Y672" s="58" t="s">
        <v>4114</v>
      </c>
      <c r="Z672" s="58" t="s">
        <v>4114</v>
      </c>
      <c r="AA672" s="58" t="s">
        <v>4114</v>
      </c>
      <c r="AB672" s="58" t="s">
        <v>4114</v>
      </c>
      <c r="AC672" s="58" t="s">
        <v>4113</v>
      </c>
      <c r="AD672" s="58" t="s">
        <v>4114</v>
      </c>
      <c r="AE672" s="58" t="s">
        <v>4114</v>
      </c>
      <c r="AF672" s="58" t="s">
        <v>4114</v>
      </c>
    </row>
    <row r="673" spans="1:32" x14ac:dyDescent="0.2">
      <c r="A673" s="64" t="s">
        <v>4798</v>
      </c>
      <c r="B673" s="65" t="s">
        <v>4801</v>
      </c>
      <c r="C673" s="58">
        <v>1</v>
      </c>
      <c r="D673" s="58">
        <v>30</v>
      </c>
      <c r="E673" s="58" t="s">
        <v>4113</v>
      </c>
      <c r="F673" s="58" t="s">
        <v>4119</v>
      </c>
      <c r="G673" s="58" t="s">
        <v>4114</v>
      </c>
      <c r="H673" s="58" t="s">
        <v>4114</v>
      </c>
      <c r="I673" s="58" t="s">
        <v>4113</v>
      </c>
      <c r="J673" s="58" t="s">
        <v>4114</v>
      </c>
      <c r="K673" s="58" t="s">
        <v>4114</v>
      </c>
      <c r="L673" s="58" t="s">
        <v>4114</v>
      </c>
      <c r="M673" s="58" t="s">
        <v>4235</v>
      </c>
      <c r="N673" s="58" t="s">
        <v>4199</v>
      </c>
      <c r="O673" s="58" t="s">
        <v>4146</v>
      </c>
      <c r="P673" s="58" t="s">
        <v>4117</v>
      </c>
      <c r="Q673" s="58" t="s">
        <v>4002</v>
      </c>
      <c r="R673" s="58" t="s">
        <v>4113</v>
      </c>
      <c r="S673" s="58" t="s">
        <v>4113</v>
      </c>
      <c r="T673" s="58" t="s">
        <v>4114</v>
      </c>
      <c r="U673" s="58" t="s">
        <v>4114</v>
      </c>
      <c r="V673" s="58" t="s">
        <v>4114</v>
      </c>
      <c r="W673" s="58" t="s">
        <v>4114</v>
      </c>
      <c r="X673" s="58" t="s">
        <v>4114</v>
      </c>
      <c r="Y673" s="58" t="s">
        <v>4114</v>
      </c>
      <c r="Z673" s="58" t="s">
        <v>4114</v>
      </c>
      <c r="AA673" s="58" t="s">
        <v>4114</v>
      </c>
      <c r="AB673" s="58" t="s">
        <v>4114</v>
      </c>
      <c r="AC673" s="58" t="s">
        <v>4114</v>
      </c>
      <c r="AD673" s="58" t="s">
        <v>4114</v>
      </c>
      <c r="AE673" s="58" t="s">
        <v>4114</v>
      </c>
      <c r="AF673" s="58" t="s">
        <v>4114</v>
      </c>
    </row>
    <row r="674" spans="1:32" x14ac:dyDescent="0.2">
      <c r="A674" s="63" t="s">
        <v>904</v>
      </c>
      <c r="B674" s="65" t="s">
        <v>3032</v>
      </c>
      <c r="C674" s="58">
        <v>1</v>
      </c>
      <c r="D674" s="58" t="s">
        <v>4125</v>
      </c>
      <c r="E674" s="58" t="s">
        <v>4113</v>
      </c>
      <c r="F674" s="58" t="s">
        <v>4119</v>
      </c>
      <c r="G674" s="58" t="s">
        <v>4114</v>
      </c>
      <c r="H674" s="58" t="s">
        <v>4114</v>
      </c>
      <c r="I674" s="58" t="s">
        <v>4113</v>
      </c>
      <c r="J674" s="58" t="s">
        <v>4114</v>
      </c>
      <c r="K674" s="58" t="s">
        <v>4114</v>
      </c>
      <c r="L674" s="58" t="s">
        <v>4114</v>
      </c>
      <c r="M674" s="58" t="s">
        <v>4235</v>
      </c>
      <c r="N674" s="58" t="s">
        <v>4199</v>
      </c>
      <c r="O674" s="58" t="s">
        <v>4146</v>
      </c>
      <c r="P674" s="58" t="s">
        <v>4117</v>
      </c>
      <c r="Q674" s="58" t="s">
        <v>4002</v>
      </c>
      <c r="R674" s="58" t="s">
        <v>4113</v>
      </c>
      <c r="S674" s="58" t="s">
        <v>4113</v>
      </c>
      <c r="T674" s="58" t="s">
        <v>4114</v>
      </c>
      <c r="U674" s="58" t="s">
        <v>4114</v>
      </c>
      <c r="V674" s="58" t="s">
        <v>4114</v>
      </c>
      <c r="W674" s="58" t="s">
        <v>4114</v>
      </c>
      <c r="X674" s="58" t="s">
        <v>4114</v>
      </c>
      <c r="Y674" s="58" t="s">
        <v>4114</v>
      </c>
      <c r="Z674" s="58" t="s">
        <v>4114</v>
      </c>
      <c r="AA674" s="58" t="s">
        <v>4114</v>
      </c>
      <c r="AB674" s="58" t="s">
        <v>4114</v>
      </c>
      <c r="AC674" s="58" t="s">
        <v>4114</v>
      </c>
      <c r="AD674" s="58" t="s">
        <v>4114</v>
      </c>
      <c r="AE674" s="58" t="s">
        <v>4114</v>
      </c>
      <c r="AF674" s="58" t="s">
        <v>4114</v>
      </c>
    </row>
    <row r="675" spans="1:32" x14ac:dyDescent="0.2">
      <c r="A675" s="63" t="s">
        <v>912</v>
      </c>
      <c r="B675" s="65" t="s">
        <v>3040</v>
      </c>
      <c r="C675" s="58">
        <v>1</v>
      </c>
      <c r="D675" s="58" t="s">
        <v>4126</v>
      </c>
      <c r="E675" s="58" t="s">
        <v>4113</v>
      </c>
      <c r="F675" s="58" t="s">
        <v>4119</v>
      </c>
      <c r="G675" s="58" t="s">
        <v>4114</v>
      </c>
      <c r="H675" s="58" t="s">
        <v>4114</v>
      </c>
      <c r="I675" s="58" t="s">
        <v>4113</v>
      </c>
      <c r="J675" s="58" t="s">
        <v>4114</v>
      </c>
      <c r="K675" s="58" t="s">
        <v>4114</v>
      </c>
      <c r="L675" s="58" t="s">
        <v>4114</v>
      </c>
      <c r="M675" s="58" t="s">
        <v>4236</v>
      </c>
      <c r="N675" s="58" t="s">
        <v>4199</v>
      </c>
      <c r="O675" s="58" t="s">
        <v>4146</v>
      </c>
      <c r="P675" s="58" t="s">
        <v>4117</v>
      </c>
      <c r="Q675" s="58" t="s">
        <v>4002</v>
      </c>
      <c r="R675" s="58" t="s">
        <v>4113</v>
      </c>
      <c r="S675" s="58" t="s">
        <v>4113</v>
      </c>
      <c r="T675" s="58" t="s">
        <v>4114</v>
      </c>
      <c r="U675" s="58" t="s">
        <v>4114</v>
      </c>
      <c r="V675" s="58" t="s">
        <v>4114</v>
      </c>
      <c r="W675" s="58" t="s">
        <v>4114</v>
      </c>
      <c r="X675" s="58" t="s">
        <v>4114</v>
      </c>
      <c r="Y675" s="58" t="s">
        <v>4114</v>
      </c>
      <c r="Z675" s="58" t="s">
        <v>4114</v>
      </c>
      <c r="AA675" s="58" t="s">
        <v>4114</v>
      </c>
      <c r="AB675" s="58" t="s">
        <v>4114</v>
      </c>
      <c r="AC675" s="58" t="s">
        <v>4113</v>
      </c>
      <c r="AD675" s="58" t="s">
        <v>4114</v>
      </c>
      <c r="AE675" s="58" t="s">
        <v>4114</v>
      </c>
      <c r="AF675" s="58" t="s">
        <v>4114</v>
      </c>
    </row>
    <row r="676" spans="1:32" x14ac:dyDescent="0.2">
      <c r="A676" s="64" t="s">
        <v>4799</v>
      </c>
      <c r="B676" s="65" t="s">
        <v>4802</v>
      </c>
      <c r="C676" s="58">
        <v>1</v>
      </c>
      <c r="D676" s="58" t="s">
        <v>4126</v>
      </c>
      <c r="E676" s="58" t="s">
        <v>4113</v>
      </c>
      <c r="F676" s="58" t="s">
        <v>4119</v>
      </c>
      <c r="G676" s="58" t="s">
        <v>4114</v>
      </c>
      <c r="H676" s="58" t="s">
        <v>4114</v>
      </c>
      <c r="I676" s="58" t="s">
        <v>4113</v>
      </c>
      <c r="J676" s="58" t="s">
        <v>4114</v>
      </c>
      <c r="K676" s="58" t="s">
        <v>4114</v>
      </c>
      <c r="L676" s="58" t="s">
        <v>4114</v>
      </c>
      <c r="M676" s="58" t="s">
        <v>4236</v>
      </c>
      <c r="N676" s="58" t="s">
        <v>4199</v>
      </c>
      <c r="O676" s="58" t="s">
        <v>4146</v>
      </c>
      <c r="P676" s="58" t="s">
        <v>4117</v>
      </c>
      <c r="Q676" s="58" t="s">
        <v>4002</v>
      </c>
      <c r="R676" s="58" t="s">
        <v>4113</v>
      </c>
      <c r="S676" s="58" t="s">
        <v>4113</v>
      </c>
      <c r="T676" s="58" t="s">
        <v>4114</v>
      </c>
      <c r="U676" s="58" t="s">
        <v>4114</v>
      </c>
      <c r="V676" s="58" t="s">
        <v>4114</v>
      </c>
      <c r="W676" s="58" t="s">
        <v>4114</v>
      </c>
      <c r="X676" s="58" t="s">
        <v>4114</v>
      </c>
      <c r="Y676" s="58" t="s">
        <v>4114</v>
      </c>
      <c r="Z676" s="58" t="s">
        <v>4114</v>
      </c>
      <c r="AA676" s="58" t="s">
        <v>4114</v>
      </c>
      <c r="AB676" s="58" t="s">
        <v>4114</v>
      </c>
      <c r="AC676" s="58" t="s">
        <v>4113</v>
      </c>
      <c r="AD676" s="58" t="s">
        <v>4114</v>
      </c>
      <c r="AE676" s="58" t="s">
        <v>4114</v>
      </c>
      <c r="AF676" s="58" t="s">
        <v>4114</v>
      </c>
    </row>
    <row r="677" spans="1:32" x14ac:dyDescent="0.2">
      <c r="A677" s="63" t="s">
        <v>920</v>
      </c>
      <c r="B677" s="65" t="s">
        <v>3048</v>
      </c>
      <c r="C677" s="58">
        <v>1</v>
      </c>
      <c r="D677" s="58" t="s">
        <v>4127</v>
      </c>
      <c r="E677" s="58" t="s">
        <v>4113</v>
      </c>
      <c r="F677" s="58" t="s">
        <v>4119</v>
      </c>
      <c r="G677" s="58" t="s">
        <v>4114</v>
      </c>
      <c r="H677" s="58" t="s">
        <v>4114</v>
      </c>
      <c r="I677" s="58" t="s">
        <v>4113</v>
      </c>
      <c r="J677" s="58" t="s">
        <v>4114</v>
      </c>
      <c r="K677" s="58" t="s">
        <v>4114</v>
      </c>
      <c r="L677" s="58" t="s">
        <v>4114</v>
      </c>
      <c r="M677" s="58" t="s">
        <v>4237</v>
      </c>
      <c r="N677" s="58" t="s">
        <v>4199</v>
      </c>
      <c r="O677" s="58" t="s">
        <v>4146</v>
      </c>
      <c r="P677" s="58" t="s">
        <v>4117</v>
      </c>
      <c r="Q677" s="58" t="s">
        <v>4002</v>
      </c>
      <c r="R677" s="58" t="s">
        <v>4113</v>
      </c>
      <c r="S677" s="58" t="s">
        <v>4113</v>
      </c>
      <c r="T677" s="58" t="s">
        <v>4114</v>
      </c>
      <c r="U677" s="58" t="s">
        <v>4114</v>
      </c>
      <c r="V677" s="58" t="s">
        <v>4114</v>
      </c>
      <c r="W677" s="58" t="s">
        <v>4114</v>
      </c>
      <c r="X677" s="58" t="s">
        <v>4114</v>
      </c>
      <c r="Y677" s="58" t="s">
        <v>4114</v>
      </c>
      <c r="Z677" s="58" t="s">
        <v>4114</v>
      </c>
      <c r="AA677" s="58" t="s">
        <v>4114</v>
      </c>
      <c r="AB677" s="58" t="s">
        <v>4114</v>
      </c>
      <c r="AC677" s="58" t="s">
        <v>4114</v>
      </c>
      <c r="AD677" s="58" t="s">
        <v>4114</v>
      </c>
      <c r="AE677" s="58" t="s">
        <v>4114</v>
      </c>
      <c r="AF677" s="58" t="s">
        <v>4114</v>
      </c>
    </row>
    <row r="678" spans="1:32" x14ac:dyDescent="0.2">
      <c r="A678" s="64" t="s">
        <v>5097</v>
      </c>
      <c r="B678" s="65" t="s">
        <v>5098</v>
      </c>
      <c r="C678" s="58">
        <v>1</v>
      </c>
      <c r="D678" s="58" t="s">
        <v>4127</v>
      </c>
      <c r="E678" s="58" t="s">
        <v>4113</v>
      </c>
      <c r="F678" s="58" t="s">
        <v>4119</v>
      </c>
      <c r="G678" s="58" t="s">
        <v>4114</v>
      </c>
      <c r="H678" s="58" t="s">
        <v>4114</v>
      </c>
      <c r="I678" s="58" t="s">
        <v>4113</v>
      </c>
      <c r="J678" s="58" t="s">
        <v>4114</v>
      </c>
      <c r="K678" s="58" t="s">
        <v>4114</v>
      </c>
      <c r="L678" s="58" t="s">
        <v>4114</v>
      </c>
      <c r="M678" s="58" t="s">
        <v>4237</v>
      </c>
      <c r="N678" s="58" t="s">
        <v>4199</v>
      </c>
      <c r="O678" s="58" t="s">
        <v>4146</v>
      </c>
      <c r="P678" s="58" t="s">
        <v>4117</v>
      </c>
      <c r="Q678" s="58" t="s">
        <v>4002</v>
      </c>
      <c r="R678" s="58" t="s">
        <v>4113</v>
      </c>
      <c r="S678" s="58" t="s">
        <v>4113</v>
      </c>
      <c r="T678" s="58" t="s">
        <v>4114</v>
      </c>
      <c r="U678" s="58" t="s">
        <v>4114</v>
      </c>
      <c r="V678" s="58" t="s">
        <v>4114</v>
      </c>
      <c r="W678" s="58" t="s">
        <v>4114</v>
      </c>
      <c r="X678" s="58" t="s">
        <v>4114</v>
      </c>
      <c r="Y678" s="58" t="s">
        <v>4114</v>
      </c>
      <c r="Z678" s="58" t="s">
        <v>4114</v>
      </c>
      <c r="AA678" s="58" t="s">
        <v>4114</v>
      </c>
      <c r="AB678" s="58" t="s">
        <v>4114</v>
      </c>
      <c r="AC678" s="58" t="s">
        <v>4114</v>
      </c>
      <c r="AD678" s="58" t="s">
        <v>4114</v>
      </c>
      <c r="AE678" s="58" t="s">
        <v>4114</v>
      </c>
      <c r="AF678" s="58" t="s">
        <v>4114</v>
      </c>
    </row>
    <row r="679" spans="1:32" x14ac:dyDescent="0.2">
      <c r="A679" s="63" t="s">
        <v>928</v>
      </c>
      <c r="B679" s="65" t="s">
        <v>3056</v>
      </c>
      <c r="C679" s="58">
        <v>1</v>
      </c>
      <c r="D679" s="58" t="s">
        <v>4202</v>
      </c>
      <c r="E679" s="58" t="s">
        <v>4113</v>
      </c>
      <c r="F679" s="58" t="s">
        <v>4119</v>
      </c>
      <c r="G679" s="58" t="s">
        <v>4114</v>
      </c>
      <c r="H679" s="58" t="s">
        <v>4114</v>
      </c>
      <c r="I679" s="58" t="s">
        <v>4113</v>
      </c>
      <c r="J679" s="58" t="s">
        <v>4114</v>
      </c>
      <c r="K679" s="58" t="s">
        <v>4114</v>
      </c>
      <c r="L679" s="58" t="s">
        <v>4114</v>
      </c>
      <c r="M679" s="58" t="s">
        <v>4238</v>
      </c>
      <c r="N679" s="58" t="s">
        <v>4199</v>
      </c>
      <c r="O679" s="58" t="s">
        <v>4146</v>
      </c>
      <c r="P679" s="58" t="s">
        <v>4117</v>
      </c>
      <c r="Q679" s="58" t="s">
        <v>4002</v>
      </c>
      <c r="R679" s="58" t="s">
        <v>4113</v>
      </c>
      <c r="S679" s="58" t="s">
        <v>4113</v>
      </c>
      <c r="T679" s="58" t="s">
        <v>4114</v>
      </c>
      <c r="U679" s="58" t="s">
        <v>4114</v>
      </c>
      <c r="V679" s="58" t="s">
        <v>4114</v>
      </c>
      <c r="W679" s="58" t="s">
        <v>4114</v>
      </c>
      <c r="X679" s="58" t="s">
        <v>4114</v>
      </c>
      <c r="Y679" s="58" t="s">
        <v>4114</v>
      </c>
      <c r="Z679" s="58" t="s">
        <v>4114</v>
      </c>
      <c r="AA679" s="58" t="s">
        <v>4114</v>
      </c>
      <c r="AB679" s="58" t="s">
        <v>4114</v>
      </c>
      <c r="AC679" s="58" t="s">
        <v>4113</v>
      </c>
      <c r="AD679" s="58" t="s">
        <v>4114</v>
      </c>
      <c r="AE679" s="58" t="s">
        <v>4114</v>
      </c>
      <c r="AF679" s="58" t="s">
        <v>4114</v>
      </c>
    </row>
    <row r="680" spans="1:32" x14ac:dyDescent="0.2">
      <c r="A680" s="64" t="s">
        <v>4800</v>
      </c>
      <c r="B680" s="65" t="s">
        <v>4803</v>
      </c>
      <c r="C680" s="58">
        <v>1</v>
      </c>
      <c r="D680" s="58" t="s">
        <v>4202</v>
      </c>
      <c r="E680" s="58" t="s">
        <v>4113</v>
      </c>
      <c r="F680" s="58" t="s">
        <v>4119</v>
      </c>
      <c r="G680" s="58" t="s">
        <v>4114</v>
      </c>
      <c r="H680" s="58" t="s">
        <v>4114</v>
      </c>
      <c r="I680" s="58" t="s">
        <v>4113</v>
      </c>
      <c r="J680" s="58" t="s">
        <v>4114</v>
      </c>
      <c r="K680" s="58" t="s">
        <v>4114</v>
      </c>
      <c r="L680" s="58" t="s">
        <v>4114</v>
      </c>
      <c r="M680" s="58" t="s">
        <v>4238</v>
      </c>
      <c r="N680" s="58" t="s">
        <v>4199</v>
      </c>
      <c r="O680" s="58" t="s">
        <v>4146</v>
      </c>
      <c r="P680" s="58" t="s">
        <v>4117</v>
      </c>
      <c r="Q680" s="58" t="s">
        <v>4002</v>
      </c>
      <c r="R680" s="58" t="s">
        <v>4113</v>
      </c>
      <c r="S680" s="58" t="s">
        <v>4113</v>
      </c>
      <c r="T680" s="58" t="s">
        <v>4114</v>
      </c>
      <c r="U680" s="58" t="s">
        <v>4114</v>
      </c>
      <c r="V680" s="58" t="s">
        <v>4114</v>
      </c>
      <c r="W680" s="58" t="s">
        <v>4114</v>
      </c>
      <c r="X680" s="58" t="s">
        <v>4114</v>
      </c>
      <c r="Y680" s="58" t="s">
        <v>4114</v>
      </c>
      <c r="Z680" s="58" t="s">
        <v>4114</v>
      </c>
      <c r="AA680" s="58" t="s">
        <v>4114</v>
      </c>
      <c r="AB680" s="58" t="s">
        <v>4114</v>
      </c>
      <c r="AC680" s="58" t="s">
        <v>4113</v>
      </c>
      <c r="AD680" s="58" t="s">
        <v>4114</v>
      </c>
      <c r="AE680" s="58" t="s">
        <v>4114</v>
      </c>
      <c r="AF680" s="58" t="s">
        <v>4114</v>
      </c>
    </row>
    <row r="681" spans="1:32" x14ac:dyDescent="0.2">
      <c r="A681" s="63" t="s">
        <v>936</v>
      </c>
      <c r="B681" s="65" t="s">
        <v>3064</v>
      </c>
      <c r="C681" s="58">
        <v>1</v>
      </c>
      <c r="D681" s="58" t="s">
        <v>4220</v>
      </c>
      <c r="E681" s="58" t="s">
        <v>4113</v>
      </c>
      <c r="F681" s="58" t="s">
        <v>4119</v>
      </c>
      <c r="G681" s="58" t="s">
        <v>4114</v>
      </c>
      <c r="H681" s="58" t="s">
        <v>4114</v>
      </c>
      <c r="I681" s="58" t="s">
        <v>4113</v>
      </c>
      <c r="J681" s="58" t="s">
        <v>4114</v>
      </c>
      <c r="K681" s="58" t="s">
        <v>4114</v>
      </c>
      <c r="L681" s="58" t="s">
        <v>4114</v>
      </c>
      <c r="M681" s="58" t="s">
        <v>4239</v>
      </c>
      <c r="N681" s="58" t="s">
        <v>4199</v>
      </c>
      <c r="O681" s="58" t="s">
        <v>4146</v>
      </c>
      <c r="P681" s="58" t="s">
        <v>4117</v>
      </c>
      <c r="Q681" s="58" t="s">
        <v>4002</v>
      </c>
      <c r="R681" s="58" t="s">
        <v>4113</v>
      </c>
      <c r="S681" s="58" t="s">
        <v>4113</v>
      </c>
      <c r="T681" s="58" t="s">
        <v>4114</v>
      </c>
      <c r="U681" s="58" t="s">
        <v>4114</v>
      </c>
      <c r="V681" s="58" t="s">
        <v>4114</v>
      </c>
      <c r="W681" s="58" t="s">
        <v>4114</v>
      </c>
      <c r="X681" s="58" t="s">
        <v>4114</v>
      </c>
      <c r="Y681" s="58" t="s">
        <v>4114</v>
      </c>
      <c r="Z681" s="58" t="s">
        <v>4114</v>
      </c>
      <c r="AA681" s="58" t="s">
        <v>4114</v>
      </c>
      <c r="AB681" s="58" t="s">
        <v>4114</v>
      </c>
      <c r="AC681" s="58" t="s">
        <v>4114</v>
      </c>
      <c r="AD681" s="58" t="s">
        <v>4114</v>
      </c>
      <c r="AE681" s="58" t="s">
        <v>4114</v>
      </c>
      <c r="AF681" s="58" t="s">
        <v>4114</v>
      </c>
    </row>
    <row r="682" spans="1:32" x14ac:dyDescent="0.2">
      <c r="A682" s="64" t="s">
        <v>4794</v>
      </c>
      <c r="B682" s="65" t="s">
        <v>2982</v>
      </c>
      <c r="C682" s="58">
        <v>1</v>
      </c>
      <c r="D682" s="58">
        <v>12</v>
      </c>
      <c r="E682" s="58" t="s">
        <v>4113</v>
      </c>
      <c r="F682" s="58">
        <v>18</v>
      </c>
      <c r="G682" s="58" t="s">
        <v>4114</v>
      </c>
      <c r="H682" s="58" t="s">
        <v>4114</v>
      </c>
      <c r="I682" s="58" t="s">
        <v>4113</v>
      </c>
      <c r="J682" s="58" t="s">
        <v>4114</v>
      </c>
      <c r="K682" s="58" t="s">
        <v>4114</v>
      </c>
      <c r="L682" s="58" t="s">
        <v>4114</v>
      </c>
      <c r="M682" s="58" t="s">
        <v>4239</v>
      </c>
      <c r="N682" s="58" t="s">
        <v>4199</v>
      </c>
      <c r="O682" s="58" t="s">
        <v>4146</v>
      </c>
      <c r="P682" s="58" t="s">
        <v>4117</v>
      </c>
      <c r="Q682" s="58" t="s">
        <v>4002</v>
      </c>
      <c r="R682" s="58" t="s">
        <v>4113</v>
      </c>
      <c r="S682" s="58" t="s">
        <v>4113</v>
      </c>
      <c r="T682" s="58" t="s">
        <v>4114</v>
      </c>
      <c r="U682" s="58" t="s">
        <v>4114</v>
      </c>
      <c r="V682" s="58" t="s">
        <v>4114</v>
      </c>
      <c r="W682" s="58" t="s">
        <v>4114</v>
      </c>
      <c r="X682" s="58" t="s">
        <v>4114</v>
      </c>
      <c r="Y682" s="58" t="s">
        <v>4114</v>
      </c>
      <c r="Z682" s="58" t="s">
        <v>4114</v>
      </c>
      <c r="AA682" s="58" t="s">
        <v>4114</v>
      </c>
      <c r="AB682" s="58" t="s">
        <v>4114</v>
      </c>
      <c r="AC682" s="58" t="s">
        <v>4114</v>
      </c>
      <c r="AD682" s="58" t="s">
        <v>4114</v>
      </c>
      <c r="AE682" s="58" t="s">
        <v>4114</v>
      </c>
      <c r="AF682" s="58" t="s">
        <v>4114</v>
      </c>
    </row>
    <row r="683" spans="1:32" x14ac:dyDescent="0.2">
      <c r="A683" s="63" t="s">
        <v>860</v>
      </c>
      <c r="B683" s="65" t="s">
        <v>2982</v>
      </c>
      <c r="C683" s="58">
        <v>1</v>
      </c>
      <c r="D683" s="58" t="s">
        <v>4168</v>
      </c>
      <c r="E683" s="58" t="s">
        <v>4113</v>
      </c>
      <c r="F683" s="58" t="s">
        <v>4216</v>
      </c>
      <c r="G683" s="58" t="s">
        <v>4114</v>
      </c>
      <c r="H683" s="58" t="s">
        <v>4114</v>
      </c>
      <c r="I683" s="58" t="s">
        <v>4113</v>
      </c>
      <c r="J683" s="58" t="s">
        <v>4114</v>
      </c>
      <c r="K683" s="58" t="s">
        <v>4114</v>
      </c>
      <c r="L683" s="58" t="s">
        <v>4114</v>
      </c>
      <c r="M683" s="58" t="s">
        <v>4170</v>
      </c>
      <c r="N683" s="58" t="s">
        <v>4199</v>
      </c>
      <c r="O683" s="58" t="s">
        <v>4146</v>
      </c>
      <c r="P683" s="58" t="s">
        <v>4117</v>
      </c>
      <c r="Q683" s="58" t="s">
        <v>4002</v>
      </c>
      <c r="R683" s="58" t="s">
        <v>4113</v>
      </c>
      <c r="S683" s="58" t="s">
        <v>4113</v>
      </c>
      <c r="T683" s="58" t="s">
        <v>4114</v>
      </c>
      <c r="U683" s="58" t="s">
        <v>4114</v>
      </c>
      <c r="V683" s="58" t="s">
        <v>4114</v>
      </c>
      <c r="W683" s="58" t="s">
        <v>4114</v>
      </c>
      <c r="X683" s="58" t="s">
        <v>4114</v>
      </c>
      <c r="Y683" s="58" t="s">
        <v>4114</v>
      </c>
      <c r="Z683" s="58" t="s">
        <v>4114</v>
      </c>
      <c r="AA683" s="58" t="s">
        <v>4114</v>
      </c>
      <c r="AB683" s="58" t="s">
        <v>4114</v>
      </c>
      <c r="AC683" s="58" t="s">
        <v>4113</v>
      </c>
      <c r="AD683" s="58" t="s">
        <v>4114</v>
      </c>
      <c r="AE683" s="58" t="s">
        <v>4114</v>
      </c>
      <c r="AF683" s="58" t="s">
        <v>4114</v>
      </c>
    </row>
    <row r="684" spans="1:32" x14ac:dyDescent="0.2">
      <c r="A684" s="63" t="s">
        <v>865</v>
      </c>
      <c r="B684" s="65" t="s">
        <v>2989</v>
      </c>
      <c r="C684" s="58">
        <v>1</v>
      </c>
      <c r="D684" s="58" t="s">
        <v>4216</v>
      </c>
      <c r="E684" s="58" t="s">
        <v>4113</v>
      </c>
      <c r="F684" s="58" t="s">
        <v>4216</v>
      </c>
      <c r="G684" s="58" t="s">
        <v>4114</v>
      </c>
      <c r="H684" s="58" t="s">
        <v>4114</v>
      </c>
      <c r="I684" s="58" t="s">
        <v>4113</v>
      </c>
      <c r="J684" s="58" t="s">
        <v>4114</v>
      </c>
      <c r="K684" s="58" t="s">
        <v>4114</v>
      </c>
      <c r="L684" s="58" t="s">
        <v>4114</v>
      </c>
      <c r="M684" s="58" t="s">
        <v>4188</v>
      </c>
      <c r="N684" s="58" t="s">
        <v>4199</v>
      </c>
      <c r="O684" s="58" t="s">
        <v>4146</v>
      </c>
      <c r="P684" s="58" t="s">
        <v>4117</v>
      </c>
      <c r="Q684" s="58" t="s">
        <v>4002</v>
      </c>
      <c r="R684" s="58" t="s">
        <v>4113</v>
      </c>
      <c r="S684" s="58" t="s">
        <v>4113</v>
      </c>
      <c r="T684" s="58" t="s">
        <v>4114</v>
      </c>
      <c r="U684" s="58" t="s">
        <v>4114</v>
      </c>
      <c r="V684" s="58" t="s">
        <v>4114</v>
      </c>
      <c r="W684" s="58" t="s">
        <v>4114</v>
      </c>
      <c r="X684" s="58" t="s">
        <v>4114</v>
      </c>
      <c r="Y684" s="58" t="s">
        <v>4114</v>
      </c>
      <c r="Z684" s="58" t="s">
        <v>4114</v>
      </c>
      <c r="AA684" s="58" t="s">
        <v>4114</v>
      </c>
      <c r="AB684" s="58" t="s">
        <v>4114</v>
      </c>
      <c r="AC684" s="58" t="s">
        <v>4113</v>
      </c>
      <c r="AD684" s="58" t="s">
        <v>4114</v>
      </c>
      <c r="AE684" s="58" t="s">
        <v>4114</v>
      </c>
      <c r="AF684" s="58" t="s">
        <v>4114</v>
      </c>
    </row>
    <row r="685" spans="1:32" x14ac:dyDescent="0.2">
      <c r="A685" s="63" t="s">
        <v>872</v>
      </c>
      <c r="B685" s="65" t="s">
        <v>2999</v>
      </c>
      <c r="C685" s="58">
        <v>1</v>
      </c>
      <c r="D685" s="58" t="s">
        <v>4121</v>
      </c>
      <c r="E685" s="58" t="s">
        <v>4113</v>
      </c>
      <c r="F685" s="58" t="s">
        <v>4216</v>
      </c>
      <c r="G685" s="58" t="s">
        <v>4114</v>
      </c>
      <c r="H685" s="58" t="s">
        <v>4114</v>
      </c>
      <c r="I685" s="58" t="s">
        <v>4113</v>
      </c>
      <c r="J685" s="58" t="s">
        <v>4114</v>
      </c>
      <c r="K685" s="58" t="s">
        <v>4114</v>
      </c>
      <c r="L685" s="58" t="s">
        <v>4114</v>
      </c>
      <c r="M685" s="58" t="s">
        <v>4209</v>
      </c>
      <c r="N685" s="58" t="s">
        <v>4199</v>
      </c>
      <c r="O685" s="58" t="s">
        <v>4146</v>
      </c>
      <c r="P685" s="58" t="s">
        <v>4117</v>
      </c>
      <c r="Q685" s="58" t="s">
        <v>4002</v>
      </c>
      <c r="R685" s="58" t="s">
        <v>4113</v>
      </c>
      <c r="S685" s="58" t="s">
        <v>4113</v>
      </c>
      <c r="T685" s="58" t="s">
        <v>4114</v>
      </c>
      <c r="U685" s="58" t="s">
        <v>4114</v>
      </c>
      <c r="V685" s="58" t="s">
        <v>4114</v>
      </c>
      <c r="W685" s="58" t="s">
        <v>4114</v>
      </c>
      <c r="X685" s="58" t="s">
        <v>4114</v>
      </c>
      <c r="Y685" s="58" t="s">
        <v>4114</v>
      </c>
      <c r="Z685" s="58" t="s">
        <v>4114</v>
      </c>
      <c r="AA685" s="58" t="s">
        <v>4114</v>
      </c>
      <c r="AB685" s="58" t="s">
        <v>4114</v>
      </c>
      <c r="AC685" s="58" t="s">
        <v>4113</v>
      </c>
      <c r="AD685" s="58" t="s">
        <v>4114</v>
      </c>
      <c r="AE685" s="58" t="s">
        <v>4114</v>
      </c>
      <c r="AF685" s="58" t="s">
        <v>4114</v>
      </c>
    </row>
    <row r="686" spans="1:32" x14ac:dyDescent="0.2">
      <c r="A686" s="63" t="s">
        <v>880</v>
      </c>
      <c r="B686" s="65" t="s">
        <v>3008</v>
      </c>
      <c r="C686" s="58">
        <v>1</v>
      </c>
      <c r="D686" s="58" t="s">
        <v>4111</v>
      </c>
      <c r="E686" s="58" t="s">
        <v>4113</v>
      </c>
      <c r="F686" s="58" t="s">
        <v>4216</v>
      </c>
      <c r="G686" s="58" t="s">
        <v>4114</v>
      </c>
      <c r="H686" s="58" t="s">
        <v>4114</v>
      </c>
      <c r="I686" s="58" t="s">
        <v>4113</v>
      </c>
      <c r="J686" s="58" t="s">
        <v>4114</v>
      </c>
      <c r="K686" s="58" t="s">
        <v>4114</v>
      </c>
      <c r="L686" s="58" t="s">
        <v>4114</v>
      </c>
      <c r="M686" s="58" t="s">
        <v>4145</v>
      </c>
      <c r="N686" s="58" t="s">
        <v>4199</v>
      </c>
      <c r="O686" s="58" t="s">
        <v>4146</v>
      </c>
      <c r="P686" s="58" t="s">
        <v>4117</v>
      </c>
      <c r="Q686" s="58" t="s">
        <v>4002</v>
      </c>
      <c r="R686" s="58" t="s">
        <v>4113</v>
      </c>
      <c r="S686" s="58" t="s">
        <v>4113</v>
      </c>
      <c r="T686" s="58" t="s">
        <v>4114</v>
      </c>
      <c r="U686" s="58" t="s">
        <v>4114</v>
      </c>
      <c r="V686" s="58" t="s">
        <v>4114</v>
      </c>
      <c r="W686" s="58" t="s">
        <v>4114</v>
      </c>
      <c r="X686" s="58" t="s">
        <v>4114</v>
      </c>
      <c r="Y686" s="58" t="s">
        <v>4114</v>
      </c>
      <c r="Z686" s="58" t="s">
        <v>4114</v>
      </c>
      <c r="AA686" s="58" t="s">
        <v>4114</v>
      </c>
      <c r="AB686" s="58" t="s">
        <v>4114</v>
      </c>
      <c r="AC686" s="58" t="s">
        <v>4113</v>
      </c>
      <c r="AD686" s="58" t="s">
        <v>4114</v>
      </c>
      <c r="AE686" s="58" t="s">
        <v>4114</v>
      </c>
      <c r="AF686" s="58" t="s">
        <v>4114</v>
      </c>
    </row>
    <row r="687" spans="1:32" x14ac:dyDescent="0.2">
      <c r="A687" s="63" t="s">
        <v>1245</v>
      </c>
      <c r="B687" s="65" t="s">
        <v>3366</v>
      </c>
      <c r="C687" s="58">
        <v>1</v>
      </c>
      <c r="D687" s="58" t="s">
        <v>4111</v>
      </c>
      <c r="E687" s="58" t="s">
        <v>4113</v>
      </c>
      <c r="F687" s="58" t="s">
        <v>4216</v>
      </c>
      <c r="G687" s="58" t="s">
        <v>4114</v>
      </c>
      <c r="H687" s="58" t="s">
        <v>4114</v>
      </c>
      <c r="I687" s="58" t="s">
        <v>4113</v>
      </c>
      <c r="J687" s="58" t="s">
        <v>4114</v>
      </c>
      <c r="K687" s="58" t="s">
        <v>4114</v>
      </c>
      <c r="L687" s="58" t="s">
        <v>4114</v>
      </c>
      <c r="M687" s="58" t="s">
        <v>4145</v>
      </c>
      <c r="N687" s="58" t="s">
        <v>4199</v>
      </c>
      <c r="O687" s="58" t="s">
        <v>4146</v>
      </c>
      <c r="P687" s="58" t="s">
        <v>4117</v>
      </c>
      <c r="Q687" s="58" t="s">
        <v>4002</v>
      </c>
      <c r="R687" s="58" t="s">
        <v>4113</v>
      </c>
      <c r="S687" s="58" t="s">
        <v>4113</v>
      </c>
      <c r="T687" s="58" t="s">
        <v>4114</v>
      </c>
      <c r="U687" s="58" t="s">
        <v>4114</v>
      </c>
      <c r="V687" s="58" t="s">
        <v>4114</v>
      </c>
      <c r="W687" s="58" t="s">
        <v>4114</v>
      </c>
      <c r="X687" s="58" t="s">
        <v>4114</v>
      </c>
      <c r="Y687" s="58" t="s">
        <v>4114</v>
      </c>
      <c r="Z687" s="58" t="s">
        <v>4114</v>
      </c>
      <c r="AA687" s="58" t="s">
        <v>4114</v>
      </c>
      <c r="AB687" s="58" t="s">
        <v>4114</v>
      </c>
      <c r="AC687" s="58" t="s">
        <v>4114</v>
      </c>
      <c r="AD687" s="58" t="s">
        <v>4114</v>
      </c>
      <c r="AE687" s="58" t="s">
        <v>4114</v>
      </c>
      <c r="AF687" s="58" t="s">
        <v>4114</v>
      </c>
    </row>
    <row r="688" spans="1:32" x14ac:dyDescent="0.2">
      <c r="A688" s="63" t="s">
        <v>888</v>
      </c>
      <c r="B688" s="65" t="s">
        <v>3016</v>
      </c>
      <c r="C688" s="58">
        <v>1</v>
      </c>
      <c r="D688" s="58" t="s">
        <v>4123</v>
      </c>
      <c r="E688" s="58" t="s">
        <v>4113</v>
      </c>
      <c r="F688" s="58" t="s">
        <v>4216</v>
      </c>
      <c r="G688" s="58" t="s">
        <v>4114</v>
      </c>
      <c r="H688" s="58" t="s">
        <v>4114</v>
      </c>
      <c r="I688" s="58" t="s">
        <v>4113</v>
      </c>
      <c r="J688" s="58" t="s">
        <v>4114</v>
      </c>
      <c r="K688" s="58" t="s">
        <v>4114</v>
      </c>
      <c r="L688" s="58" t="s">
        <v>4114</v>
      </c>
      <c r="M688" s="58" t="s">
        <v>4190</v>
      </c>
      <c r="N688" s="58" t="s">
        <v>4199</v>
      </c>
      <c r="O688" s="58" t="s">
        <v>4146</v>
      </c>
      <c r="P688" s="58" t="s">
        <v>4117</v>
      </c>
      <c r="Q688" s="58" t="s">
        <v>4002</v>
      </c>
      <c r="R688" s="58" t="s">
        <v>4113</v>
      </c>
      <c r="S688" s="58" t="s">
        <v>4113</v>
      </c>
      <c r="T688" s="58" t="s">
        <v>4114</v>
      </c>
      <c r="U688" s="58" t="s">
        <v>4114</v>
      </c>
      <c r="V688" s="58" t="s">
        <v>4114</v>
      </c>
      <c r="W688" s="58" t="s">
        <v>4114</v>
      </c>
      <c r="X688" s="58" t="s">
        <v>4114</v>
      </c>
      <c r="Y688" s="58" t="s">
        <v>4114</v>
      </c>
      <c r="Z688" s="58" t="s">
        <v>4114</v>
      </c>
      <c r="AA688" s="58" t="s">
        <v>4114</v>
      </c>
      <c r="AB688" s="58" t="s">
        <v>4114</v>
      </c>
      <c r="AC688" s="58" t="s">
        <v>4114</v>
      </c>
      <c r="AD688" s="58" t="s">
        <v>4114</v>
      </c>
      <c r="AE688" s="58" t="s">
        <v>4114</v>
      </c>
      <c r="AF688" s="58" t="s">
        <v>4114</v>
      </c>
    </row>
    <row r="689" spans="1:32" x14ac:dyDescent="0.2">
      <c r="A689" s="63" t="s">
        <v>897</v>
      </c>
      <c r="B689" s="65" t="s">
        <v>3025</v>
      </c>
      <c r="C689" s="58">
        <v>1</v>
      </c>
      <c r="D689" s="58" t="s">
        <v>4124</v>
      </c>
      <c r="E689" s="58" t="s">
        <v>4113</v>
      </c>
      <c r="F689" s="58" t="s">
        <v>4216</v>
      </c>
      <c r="G689" s="58" t="s">
        <v>4114</v>
      </c>
      <c r="H689" s="58" t="s">
        <v>4114</v>
      </c>
      <c r="I689" s="58" t="s">
        <v>4113</v>
      </c>
      <c r="J689" s="58" t="s">
        <v>4114</v>
      </c>
      <c r="K689" s="58" t="s">
        <v>4114</v>
      </c>
      <c r="L689" s="58" t="s">
        <v>4114</v>
      </c>
      <c r="M689" s="58" t="s">
        <v>4142</v>
      </c>
      <c r="N689" s="58" t="s">
        <v>4199</v>
      </c>
      <c r="O689" s="58" t="s">
        <v>4146</v>
      </c>
      <c r="P689" s="58" t="s">
        <v>4117</v>
      </c>
      <c r="Q689" s="58" t="s">
        <v>4002</v>
      </c>
      <c r="R689" s="58" t="s">
        <v>4113</v>
      </c>
      <c r="S689" s="58" t="s">
        <v>4113</v>
      </c>
      <c r="T689" s="58" t="s">
        <v>4114</v>
      </c>
      <c r="U689" s="58" t="s">
        <v>4114</v>
      </c>
      <c r="V689" s="58" t="s">
        <v>4114</v>
      </c>
      <c r="W689" s="58" t="s">
        <v>4114</v>
      </c>
      <c r="X689" s="58" t="s">
        <v>4114</v>
      </c>
      <c r="Y689" s="58" t="s">
        <v>4114</v>
      </c>
      <c r="Z689" s="58" t="s">
        <v>4114</v>
      </c>
      <c r="AA689" s="58" t="s">
        <v>4114</v>
      </c>
      <c r="AB689" s="58" t="s">
        <v>4114</v>
      </c>
      <c r="AC689" s="58" t="s">
        <v>4113</v>
      </c>
      <c r="AD689" s="58" t="s">
        <v>4114</v>
      </c>
      <c r="AE689" s="58" t="s">
        <v>4114</v>
      </c>
      <c r="AF689" s="58" t="s">
        <v>4114</v>
      </c>
    </row>
    <row r="690" spans="1:32" x14ac:dyDescent="0.2">
      <c r="A690" s="63" t="s">
        <v>905</v>
      </c>
      <c r="B690" s="65" t="s">
        <v>3033</v>
      </c>
      <c r="C690" s="58">
        <v>1</v>
      </c>
      <c r="D690" s="58" t="s">
        <v>4125</v>
      </c>
      <c r="E690" s="58" t="s">
        <v>4113</v>
      </c>
      <c r="F690" s="58" t="s">
        <v>4216</v>
      </c>
      <c r="G690" s="58" t="s">
        <v>4114</v>
      </c>
      <c r="H690" s="58" t="s">
        <v>4114</v>
      </c>
      <c r="I690" s="58" t="s">
        <v>4113</v>
      </c>
      <c r="J690" s="58" t="s">
        <v>4114</v>
      </c>
      <c r="K690" s="58" t="s">
        <v>4114</v>
      </c>
      <c r="L690" s="58" t="s">
        <v>4114</v>
      </c>
      <c r="M690" s="58" t="s">
        <v>4236</v>
      </c>
      <c r="N690" s="58" t="s">
        <v>4199</v>
      </c>
      <c r="O690" s="58" t="s">
        <v>4146</v>
      </c>
      <c r="P690" s="58" t="s">
        <v>4117</v>
      </c>
      <c r="Q690" s="58" t="s">
        <v>4002</v>
      </c>
      <c r="R690" s="58" t="s">
        <v>4113</v>
      </c>
      <c r="S690" s="58" t="s">
        <v>4113</v>
      </c>
      <c r="T690" s="58" t="s">
        <v>4114</v>
      </c>
      <c r="U690" s="58" t="s">
        <v>4114</v>
      </c>
      <c r="V690" s="58" t="s">
        <v>4114</v>
      </c>
      <c r="W690" s="58" t="s">
        <v>4114</v>
      </c>
      <c r="X690" s="58" t="s">
        <v>4114</v>
      </c>
      <c r="Y690" s="58" t="s">
        <v>4114</v>
      </c>
      <c r="Z690" s="58" t="s">
        <v>4114</v>
      </c>
      <c r="AA690" s="58" t="s">
        <v>4114</v>
      </c>
      <c r="AB690" s="58" t="s">
        <v>4114</v>
      </c>
      <c r="AC690" s="58" t="s">
        <v>4114</v>
      </c>
      <c r="AD690" s="58" t="s">
        <v>4114</v>
      </c>
      <c r="AE690" s="58" t="s">
        <v>4114</v>
      </c>
      <c r="AF690" s="58" t="s">
        <v>4114</v>
      </c>
    </row>
    <row r="691" spans="1:32" x14ac:dyDescent="0.2">
      <c r="A691" s="63" t="s">
        <v>913</v>
      </c>
      <c r="B691" s="65" t="s">
        <v>3041</v>
      </c>
      <c r="C691" s="58">
        <v>1</v>
      </c>
      <c r="D691" s="58" t="s">
        <v>4126</v>
      </c>
      <c r="E691" s="58" t="s">
        <v>4113</v>
      </c>
      <c r="F691" s="58" t="s">
        <v>4216</v>
      </c>
      <c r="G691" s="58" t="s">
        <v>4114</v>
      </c>
      <c r="H691" s="58" t="s">
        <v>4114</v>
      </c>
      <c r="I691" s="58" t="s">
        <v>4113</v>
      </c>
      <c r="J691" s="58" t="s">
        <v>4114</v>
      </c>
      <c r="K691" s="58" t="s">
        <v>4114</v>
      </c>
      <c r="L691" s="58" t="s">
        <v>4114</v>
      </c>
      <c r="M691" s="58" t="s">
        <v>4192</v>
      </c>
      <c r="N691" s="58" t="s">
        <v>4199</v>
      </c>
      <c r="O691" s="58" t="s">
        <v>4146</v>
      </c>
      <c r="P691" s="58" t="s">
        <v>4117</v>
      </c>
      <c r="Q691" s="58" t="s">
        <v>4002</v>
      </c>
      <c r="R691" s="58" t="s">
        <v>4113</v>
      </c>
      <c r="S691" s="58" t="s">
        <v>4113</v>
      </c>
      <c r="T691" s="58" t="s">
        <v>4114</v>
      </c>
      <c r="U691" s="58" t="s">
        <v>4114</v>
      </c>
      <c r="V691" s="58" t="s">
        <v>4114</v>
      </c>
      <c r="W691" s="58" t="s">
        <v>4114</v>
      </c>
      <c r="X691" s="58" t="s">
        <v>4114</v>
      </c>
      <c r="Y691" s="58" t="s">
        <v>4114</v>
      </c>
      <c r="Z691" s="58" t="s">
        <v>4114</v>
      </c>
      <c r="AA691" s="58" t="s">
        <v>4114</v>
      </c>
      <c r="AB691" s="58" t="s">
        <v>4114</v>
      </c>
      <c r="AC691" s="58" t="s">
        <v>4113</v>
      </c>
      <c r="AD691" s="58" t="s">
        <v>4114</v>
      </c>
      <c r="AE691" s="58" t="s">
        <v>4114</v>
      </c>
      <c r="AF691" s="58" t="s">
        <v>4114</v>
      </c>
    </row>
    <row r="692" spans="1:32" x14ac:dyDescent="0.2">
      <c r="A692" s="63" t="s">
        <v>921</v>
      </c>
      <c r="B692" s="65" t="s">
        <v>3049</v>
      </c>
      <c r="C692" s="58">
        <v>1</v>
      </c>
      <c r="D692" s="58" t="s">
        <v>4127</v>
      </c>
      <c r="E692" s="58" t="s">
        <v>4113</v>
      </c>
      <c r="F692" s="58" t="s">
        <v>4216</v>
      </c>
      <c r="G692" s="58" t="s">
        <v>4114</v>
      </c>
      <c r="H692" s="58" t="s">
        <v>4114</v>
      </c>
      <c r="I692" s="58" t="s">
        <v>4113</v>
      </c>
      <c r="J692" s="58" t="s">
        <v>4114</v>
      </c>
      <c r="K692" s="58" t="s">
        <v>4114</v>
      </c>
      <c r="L692" s="58" t="s">
        <v>4114</v>
      </c>
      <c r="M692" s="58" t="s">
        <v>4240</v>
      </c>
      <c r="N692" s="58" t="s">
        <v>4199</v>
      </c>
      <c r="O692" s="58" t="s">
        <v>4146</v>
      </c>
      <c r="P692" s="58" t="s">
        <v>4117</v>
      </c>
      <c r="Q692" s="58" t="s">
        <v>4002</v>
      </c>
      <c r="R692" s="58" t="s">
        <v>4113</v>
      </c>
      <c r="S692" s="58" t="s">
        <v>4113</v>
      </c>
      <c r="T692" s="58" t="s">
        <v>4114</v>
      </c>
      <c r="U692" s="58" t="s">
        <v>4114</v>
      </c>
      <c r="V692" s="58" t="s">
        <v>4114</v>
      </c>
      <c r="W692" s="58" t="s">
        <v>4114</v>
      </c>
      <c r="X692" s="58" t="s">
        <v>4114</v>
      </c>
      <c r="Y692" s="58" t="s">
        <v>4114</v>
      </c>
      <c r="Z692" s="58" t="s">
        <v>4114</v>
      </c>
      <c r="AA692" s="58" t="s">
        <v>4114</v>
      </c>
      <c r="AB692" s="58" t="s">
        <v>4114</v>
      </c>
      <c r="AC692" s="58" t="s">
        <v>4114</v>
      </c>
      <c r="AD692" s="58" t="s">
        <v>4114</v>
      </c>
      <c r="AE692" s="58" t="s">
        <v>4114</v>
      </c>
      <c r="AF692" s="58" t="s">
        <v>4114</v>
      </c>
    </row>
    <row r="693" spans="1:32" x14ac:dyDescent="0.2">
      <c r="A693" s="63" t="s">
        <v>929</v>
      </c>
      <c r="B693" s="65" t="s">
        <v>3057</v>
      </c>
      <c r="C693" s="58">
        <v>1</v>
      </c>
      <c r="D693" s="58" t="s">
        <v>4202</v>
      </c>
      <c r="E693" s="58" t="s">
        <v>4113</v>
      </c>
      <c r="F693" s="58" t="s">
        <v>4216</v>
      </c>
      <c r="G693" s="58" t="s">
        <v>4114</v>
      </c>
      <c r="H693" s="58" t="s">
        <v>4114</v>
      </c>
      <c r="I693" s="58" t="s">
        <v>4113</v>
      </c>
      <c r="J693" s="58" t="s">
        <v>4114</v>
      </c>
      <c r="K693" s="58" t="s">
        <v>4114</v>
      </c>
      <c r="L693" s="58" t="s">
        <v>4114</v>
      </c>
      <c r="M693" s="58" t="s">
        <v>4241</v>
      </c>
      <c r="N693" s="58" t="s">
        <v>4199</v>
      </c>
      <c r="O693" s="58" t="s">
        <v>4146</v>
      </c>
      <c r="P693" s="58" t="s">
        <v>4117</v>
      </c>
      <c r="Q693" s="58" t="s">
        <v>4002</v>
      </c>
      <c r="R693" s="58" t="s">
        <v>4113</v>
      </c>
      <c r="S693" s="58" t="s">
        <v>4113</v>
      </c>
      <c r="T693" s="58" t="s">
        <v>4114</v>
      </c>
      <c r="U693" s="58" t="s">
        <v>4114</v>
      </c>
      <c r="V693" s="58" t="s">
        <v>4114</v>
      </c>
      <c r="W693" s="58" t="s">
        <v>4114</v>
      </c>
      <c r="X693" s="58" t="s">
        <v>4114</v>
      </c>
      <c r="Y693" s="58" t="s">
        <v>4114</v>
      </c>
      <c r="Z693" s="58" t="s">
        <v>4114</v>
      </c>
      <c r="AA693" s="58" t="s">
        <v>4114</v>
      </c>
      <c r="AB693" s="58" t="s">
        <v>4114</v>
      </c>
      <c r="AC693" s="58" t="s">
        <v>4113</v>
      </c>
      <c r="AD693" s="58" t="s">
        <v>4114</v>
      </c>
      <c r="AE693" s="58" t="s">
        <v>4114</v>
      </c>
      <c r="AF693" s="58" t="s">
        <v>4114</v>
      </c>
    </row>
    <row r="694" spans="1:32" x14ac:dyDescent="0.2">
      <c r="A694" s="63" t="s">
        <v>937</v>
      </c>
      <c r="B694" s="65" t="s">
        <v>3065</v>
      </c>
      <c r="C694" s="58">
        <v>1</v>
      </c>
      <c r="D694" s="58" t="s">
        <v>4220</v>
      </c>
      <c r="E694" s="58" t="s">
        <v>4113</v>
      </c>
      <c r="F694" s="58" t="s">
        <v>4216</v>
      </c>
      <c r="G694" s="58" t="s">
        <v>4114</v>
      </c>
      <c r="H694" s="58" t="s">
        <v>4114</v>
      </c>
      <c r="I694" s="58" t="s">
        <v>4113</v>
      </c>
      <c r="J694" s="58" t="s">
        <v>4114</v>
      </c>
      <c r="K694" s="58" t="s">
        <v>4114</v>
      </c>
      <c r="L694" s="58" t="s">
        <v>4114</v>
      </c>
      <c r="M694" s="58" t="s">
        <v>4242</v>
      </c>
      <c r="N694" s="58" t="s">
        <v>4199</v>
      </c>
      <c r="O694" s="58" t="s">
        <v>4146</v>
      </c>
      <c r="P694" s="58" t="s">
        <v>4117</v>
      </c>
      <c r="Q694" s="58" t="s">
        <v>4002</v>
      </c>
      <c r="R694" s="58" t="s">
        <v>4113</v>
      </c>
      <c r="S694" s="58" t="s">
        <v>4113</v>
      </c>
      <c r="T694" s="58" t="s">
        <v>4114</v>
      </c>
      <c r="U694" s="58" t="s">
        <v>4114</v>
      </c>
      <c r="V694" s="58" t="s">
        <v>4114</v>
      </c>
      <c r="W694" s="58" t="s">
        <v>4114</v>
      </c>
      <c r="X694" s="58" t="s">
        <v>4114</v>
      </c>
      <c r="Y694" s="58" t="s">
        <v>4114</v>
      </c>
      <c r="Z694" s="58" t="s">
        <v>4114</v>
      </c>
      <c r="AA694" s="58" t="s">
        <v>4114</v>
      </c>
      <c r="AB694" s="58" t="s">
        <v>4114</v>
      </c>
      <c r="AC694" s="58" t="s">
        <v>4114</v>
      </c>
      <c r="AD694" s="58" t="s">
        <v>4114</v>
      </c>
      <c r="AE694" s="58" t="s">
        <v>4114</v>
      </c>
      <c r="AF694" s="58" t="s">
        <v>4114</v>
      </c>
    </row>
    <row r="695" spans="1:32" x14ac:dyDescent="0.2">
      <c r="A695" s="63" t="s">
        <v>861</v>
      </c>
      <c r="B695" s="65" t="s">
        <v>2983</v>
      </c>
      <c r="C695" s="58">
        <v>1</v>
      </c>
      <c r="D695" s="58" t="s">
        <v>4168</v>
      </c>
      <c r="E695" s="58" t="s">
        <v>4113</v>
      </c>
      <c r="F695" s="58" t="s">
        <v>4120</v>
      </c>
      <c r="G695" s="58" t="s">
        <v>4114</v>
      </c>
      <c r="H695" s="58" t="s">
        <v>4114</v>
      </c>
      <c r="I695" s="58" t="s">
        <v>4113</v>
      </c>
      <c r="J695" s="58" t="s">
        <v>4114</v>
      </c>
      <c r="K695" s="58" t="s">
        <v>4114</v>
      </c>
      <c r="L695" s="58" t="s">
        <v>4114</v>
      </c>
      <c r="M695" s="58" t="s">
        <v>4243</v>
      </c>
      <c r="N695" s="58" t="s">
        <v>4199</v>
      </c>
      <c r="O695" s="58" t="s">
        <v>4146</v>
      </c>
      <c r="P695" s="58" t="s">
        <v>4117</v>
      </c>
      <c r="Q695" s="58" t="s">
        <v>4002</v>
      </c>
      <c r="R695" s="58" t="s">
        <v>4113</v>
      </c>
      <c r="S695" s="58" t="s">
        <v>4113</v>
      </c>
      <c r="T695" s="58" t="s">
        <v>4114</v>
      </c>
      <c r="U695" s="58" t="s">
        <v>4114</v>
      </c>
      <c r="V695" s="58" t="s">
        <v>4114</v>
      </c>
      <c r="W695" s="58" t="s">
        <v>4114</v>
      </c>
      <c r="X695" s="58" t="s">
        <v>4114</v>
      </c>
      <c r="Y695" s="58" t="s">
        <v>4114</v>
      </c>
      <c r="Z695" s="58" t="s">
        <v>4114</v>
      </c>
      <c r="AA695" s="58" t="s">
        <v>4114</v>
      </c>
      <c r="AB695" s="58" t="s">
        <v>4114</v>
      </c>
      <c r="AC695" s="58" t="s">
        <v>4113</v>
      </c>
      <c r="AD695" s="58" t="s">
        <v>4114</v>
      </c>
      <c r="AE695" s="58" t="s">
        <v>4114</v>
      </c>
      <c r="AF695" s="58" t="s">
        <v>4114</v>
      </c>
    </row>
    <row r="696" spans="1:32" x14ac:dyDescent="0.2">
      <c r="A696" s="63" t="s">
        <v>866</v>
      </c>
      <c r="B696" s="65" t="s">
        <v>2990</v>
      </c>
      <c r="C696" s="58">
        <v>1</v>
      </c>
      <c r="D696" s="58" t="s">
        <v>4216</v>
      </c>
      <c r="E696" s="58" t="s">
        <v>4113</v>
      </c>
      <c r="F696" s="58" t="s">
        <v>4120</v>
      </c>
      <c r="G696" s="58" t="s">
        <v>4114</v>
      </c>
      <c r="H696" s="58" t="s">
        <v>4114</v>
      </c>
      <c r="I696" s="58" t="s">
        <v>4113</v>
      </c>
      <c r="J696" s="58" t="s">
        <v>4114</v>
      </c>
      <c r="K696" s="58" t="s">
        <v>4114</v>
      </c>
      <c r="L696" s="58" t="s">
        <v>4114</v>
      </c>
      <c r="M696" s="58" t="s">
        <v>4244</v>
      </c>
      <c r="N696" s="58" t="s">
        <v>4199</v>
      </c>
      <c r="O696" s="58" t="s">
        <v>4146</v>
      </c>
      <c r="P696" s="58" t="s">
        <v>4117</v>
      </c>
      <c r="Q696" s="58" t="s">
        <v>4002</v>
      </c>
      <c r="R696" s="58" t="s">
        <v>4113</v>
      </c>
      <c r="S696" s="58" t="s">
        <v>4113</v>
      </c>
      <c r="T696" s="58" t="s">
        <v>4114</v>
      </c>
      <c r="U696" s="58" t="s">
        <v>4114</v>
      </c>
      <c r="V696" s="58" t="s">
        <v>4114</v>
      </c>
      <c r="W696" s="58" t="s">
        <v>4114</v>
      </c>
      <c r="X696" s="58" t="s">
        <v>4114</v>
      </c>
      <c r="Y696" s="58" t="s">
        <v>4114</v>
      </c>
      <c r="Z696" s="58" t="s">
        <v>4114</v>
      </c>
      <c r="AA696" s="58" t="s">
        <v>4114</v>
      </c>
      <c r="AB696" s="58" t="s">
        <v>4114</v>
      </c>
      <c r="AC696" s="58" t="s">
        <v>4113</v>
      </c>
      <c r="AD696" s="58" t="s">
        <v>4114</v>
      </c>
      <c r="AE696" s="58" t="s">
        <v>4114</v>
      </c>
      <c r="AF696" s="58" t="s">
        <v>4114</v>
      </c>
    </row>
    <row r="697" spans="1:32" x14ac:dyDescent="0.2">
      <c r="A697" s="63" t="s">
        <v>873</v>
      </c>
      <c r="B697" s="65" t="s">
        <v>3000</v>
      </c>
      <c r="C697" s="58">
        <v>1</v>
      </c>
      <c r="D697" s="58" t="s">
        <v>4121</v>
      </c>
      <c r="E697" s="58" t="s">
        <v>4113</v>
      </c>
      <c r="F697" s="58" t="s">
        <v>4120</v>
      </c>
      <c r="G697" s="58" t="s">
        <v>4114</v>
      </c>
      <c r="H697" s="58" t="s">
        <v>4114</v>
      </c>
      <c r="I697" s="58" t="s">
        <v>4113</v>
      </c>
      <c r="J697" s="58" t="s">
        <v>4114</v>
      </c>
      <c r="K697" s="58" t="s">
        <v>4114</v>
      </c>
      <c r="L697" s="58" t="s">
        <v>4114</v>
      </c>
      <c r="M697" s="58" t="s">
        <v>4245</v>
      </c>
      <c r="N697" s="58" t="s">
        <v>4199</v>
      </c>
      <c r="O697" s="58" t="s">
        <v>4146</v>
      </c>
      <c r="P697" s="58" t="s">
        <v>4117</v>
      </c>
      <c r="Q697" s="58" t="s">
        <v>4002</v>
      </c>
      <c r="R697" s="58" t="s">
        <v>4113</v>
      </c>
      <c r="S697" s="58" t="s">
        <v>4113</v>
      </c>
      <c r="T697" s="58" t="s">
        <v>4114</v>
      </c>
      <c r="U697" s="58" t="s">
        <v>4114</v>
      </c>
      <c r="V697" s="58" t="s">
        <v>4114</v>
      </c>
      <c r="W697" s="58" t="s">
        <v>4114</v>
      </c>
      <c r="X697" s="58" t="s">
        <v>4114</v>
      </c>
      <c r="Y697" s="58" t="s">
        <v>4114</v>
      </c>
      <c r="Z697" s="58" t="s">
        <v>4114</v>
      </c>
      <c r="AA697" s="58" t="s">
        <v>4114</v>
      </c>
      <c r="AB697" s="58" t="s">
        <v>4114</v>
      </c>
      <c r="AC697" s="58" t="s">
        <v>4113</v>
      </c>
      <c r="AD697" s="58" t="s">
        <v>4114</v>
      </c>
      <c r="AE697" s="58" t="s">
        <v>4114</v>
      </c>
      <c r="AF697" s="58" t="s">
        <v>4114</v>
      </c>
    </row>
    <row r="698" spans="1:32" x14ac:dyDescent="0.2">
      <c r="A698" s="63" t="s">
        <v>881</v>
      </c>
      <c r="B698" s="65" t="s">
        <v>3009</v>
      </c>
      <c r="C698" s="58">
        <v>1</v>
      </c>
      <c r="D698" s="58" t="s">
        <v>4111</v>
      </c>
      <c r="E698" s="58" t="s">
        <v>4113</v>
      </c>
      <c r="F698" s="58" t="s">
        <v>4120</v>
      </c>
      <c r="G698" s="58" t="s">
        <v>4114</v>
      </c>
      <c r="H698" s="58" t="s">
        <v>4114</v>
      </c>
      <c r="I698" s="58" t="s">
        <v>4113</v>
      </c>
      <c r="J698" s="58" t="s">
        <v>4114</v>
      </c>
      <c r="K698" s="58" t="s">
        <v>4114</v>
      </c>
      <c r="L698" s="58" t="s">
        <v>4114</v>
      </c>
      <c r="M698" s="58" t="s">
        <v>4218</v>
      </c>
      <c r="N698" s="58" t="s">
        <v>4199</v>
      </c>
      <c r="O698" s="58" t="s">
        <v>4146</v>
      </c>
      <c r="P698" s="58" t="s">
        <v>4117</v>
      </c>
      <c r="Q698" s="58" t="s">
        <v>4002</v>
      </c>
      <c r="R698" s="58" t="s">
        <v>4113</v>
      </c>
      <c r="S698" s="58" t="s">
        <v>4113</v>
      </c>
      <c r="T698" s="58" t="s">
        <v>4114</v>
      </c>
      <c r="U698" s="58" t="s">
        <v>4114</v>
      </c>
      <c r="V698" s="58" t="s">
        <v>4114</v>
      </c>
      <c r="W698" s="58" t="s">
        <v>4114</v>
      </c>
      <c r="X698" s="58" t="s">
        <v>4114</v>
      </c>
      <c r="Y698" s="58" t="s">
        <v>4114</v>
      </c>
      <c r="Z698" s="58" t="s">
        <v>4114</v>
      </c>
      <c r="AA698" s="58" t="s">
        <v>4114</v>
      </c>
      <c r="AB698" s="58" t="s">
        <v>4114</v>
      </c>
      <c r="AC698" s="58" t="s">
        <v>4113</v>
      </c>
      <c r="AD698" s="58" t="s">
        <v>4114</v>
      </c>
      <c r="AE698" s="58" t="s">
        <v>4114</v>
      </c>
      <c r="AF698" s="58" t="s">
        <v>4114</v>
      </c>
    </row>
    <row r="699" spans="1:32" x14ac:dyDescent="0.2">
      <c r="A699" s="63" t="s">
        <v>889</v>
      </c>
      <c r="B699" s="65" t="s">
        <v>3017</v>
      </c>
      <c r="C699" s="58">
        <v>1</v>
      </c>
      <c r="D699" s="58" t="s">
        <v>4123</v>
      </c>
      <c r="E699" s="58" t="s">
        <v>4113</v>
      </c>
      <c r="F699" s="58" t="s">
        <v>4120</v>
      </c>
      <c r="G699" s="58" t="s">
        <v>4114</v>
      </c>
      <c r="H699" s="58" t="s">
        <v>4114</v>
      </c>
      <c r="I699" s="58" t="s">
        <v>4113</v>
      </c>
      <c r="J699" s="58" t="s">
        <v>4114</v>
      </c>
      <c r="K699" s="58" t="s">
        <v>4114</v>
      </c>
      <c r="L699" s="58" t="s">
        <v>4114</v>
      </c>
      <c r="M699" s="58" t="s">
        <v>4225</v>
      </c>
      <c r="N699" s="58" t="s">
        <v>4199</v>
      </c>
      <c r="O699" s="58" t="s">
        <v>4146</v>
      </c>
      <c r="P699" s="58" t="s">
        <v>4117</v>
      </c>
      <c r="Q699" s="58" t="s">
        <v>4002</v>
      </c>
      <c r="R699" s="58" t="s">
        <v>4113</v>
      </c>
      <c r="S699" s="58" t="s">
        <v>4113</v>
      </c>
      <c r="T699" s="58" t="s">
        <v>4114</v>
      </c>
      <c r="U699" s="58" t="s">
        <v>4114</v>
      </c>
      <c r="V699" s="58" t="s">
        <v>4114</v>
      </c>
      <c r="W699" s="58" t="s">
        <v>4114</v>
      </c>
      <c r="X699" s="58" t="s">
        <v>4114</v>
      </c>
      <c r="Y699" s="58" t="s">
        <v>4114</v>
      </c>
      <c r="Z699" s="58" t="s">
        <v>4114</v>
      </c>
      <c r="AA699" s="58" t="s">
        <v>4114</v>
      </c>
      <c r="AB699" s="58" t="s">
        <v>4114</v>
      </c>
      <c r="AC699" s="58" t="s">
        <v>4114</v>
      </c>
      <c r="AD699" s="58" t="s">
        <v>4114</v>
      </c>
      <c r="AE699" s="58" t="s">
        <v>4114</v>
      </c>
      <c r="AF699" s="58" t="s">
        <v>4114</v>
      </c>
    </row>
    <row r="700" spans="1:32" x14ac:dyDescent="0.2">
      <c r="A700" s="63" t="s">
        <v>898</v>
      </c>
      <c r="B700" s="65" t="s">
        <v>3026</v>
      </c>
      <c r="C700" s="58">
        <v>1</v>
      </c>
      <c r="D700" s="58" t="s">
        <v>4124</v>
      </c>
      <c r="E700" s="58" t="s">
        <v>4113</v>
      </c>
      <c r="F700" s="58" t="s">
        <v>4120</v>
      </c>
      <c r="G700" s="58" t="s">
        <v>4114</v>
      </c>
      <c r="H700" s="58" t="s">
        <v>4114</v>
      </c>
      <c r="I700" s="58" t="s">
        <v>4113</v>
      </c>
      <c r="J700" s="58" t="s">
        <v>4114</v>
      </c>
      <c r="K700" s="58" t="s">
        <v>4114</v>
      </c>
      <c r="L700" s="58" t="s">
        <v>4114</v>
      </c>
      <c r="M700" s="58" t="s">
        <v>4230</v>
      </c>
      <c r="N700" s="58" t="s">
        <v>4199</v>
      </c>
      <c r="O700" s="58" t="s">
        <v>4146</v>
      </c>
      <c r="P700" s="58" t="s">
        <v>4117</v>
      </c>
      <c r="Q700" s="58" t="s">
        <v>4002</v>
      </c>
      <c r="R700" s="58" t="s">
        <v>4113</v>
      </c>
      <c r="S700" s="58" t="s">
        <v>4113</v>
      </c>
      <c r="T700" s="58" t="s">
        <v>4114</v>
      </c>
      <c r="U700" s="58" t="s">
        <v>4114</v>
      </c>
      <c r="V700" s="58" t="s">
        <v>4114</v>
      </c>
      <c r="W700" s="58" t="s">
        <v>4114</v>
      </c>
      <c r="X700" s="58" t="s">
        <v>4114</v>
      </c>
      <c r="Y700" s="58" t="s">
        <v>4114</v>
      </c>
      <c r="Z700" s="58" t="s">
        <v>4114</v>
      </c>
      <c r="AA700" s="58" t="s">
        <v>4114</v>
      </c>
      <c r="AB700" s="58" t="s">
        <v>4114</v>
      </c>
      <c r="AC700" s="58" t="s">
        <v>4113</v>
      </c>
      <c r="AD700" s="58" t="s">
        <v>4114</v>
      </c>
      <c r="AE700" s="58" t="s">
        <v>4114</v>
      </c>
      <c r="AF700" s="58" t="s">
        <v>4114</v>
      </c>
    </row>
    <row r="701" spans="1:32" x14ac:dyDescent="0.2">
      <c r="A701" s="63" t="s">
        <v>914</v>
      </c>
      <c r="B701" s="65" t="s">
        <v>3042</v>
      </c>
      <c r="C701" s="58">
        <v>1</v>
      </c>
      <c r="D701" s="58" t="s">
        <v>4126</v>
      </c>
      <c r="E701" s="58" t="s">
        <v>4113</v>
      </c>
      <c r="F701" s="58" t="s">
        <v>4120</v>
      </c>
      <c r="G701" s="58" t="s">
        <v>4114</v>
      </c>
      <c r="H701" s="58" t="s">
        <v>4114</v>
      </c>
      <c r="I701" s="58" t="s">
        <v>4113</v>
      </c>
      <c r="J701" s="58" t="s">
        <v>4114</v>
      </c>
      <c r="K701" s="58" t="s">
        <v>4114</v>
      </c>
      <c r="L701" s="58" t="s">
        <v>4114</v>
      </c>
      <c r="M701" s="58" t="s">
        <v>4240</v>
      </c>
      <c r="N701" s="58" t="s">
        <v>4199</v>
      </c>
      <c r="O701" s="58" t="s">
        <v>4146</v>
      </c>
      <c r="P701" s="58" t="s">
        <v>4117</v>
      </c>
      <c r="Q701" s="58" t="s">
        <v>4002</v>
      </c>
      <c r="R701" s="58" t="s">
        <v>4113</v>
      </c>
      <c r="S701" s="58" t="s">
        <v>4113</v>
      </c>
      <c r="T701" s="58" t="s">
        <v>4114</v>
      </c>
      <c r="U701" s="58" t="s">
        <v>4114</v>
      </c>
      <c r="V701" s="58" t="s">
        <v>4114</v>
      </c>
      <c r="W701" s="58" t="s">
        <v>4114</v>
      </c>
      <c r="X701" s="58" t="s">
        <v>4114</v>
      </c>
      <c r="Y701" s="58" t="s">
        <v>4114</v>
      </c>
      <c r="Z701" s="58" t="s">
        <v>4114</v>
      </c>
      <c r="AA701" s="58" t="s">
        <v>4114</v>
      </c>
      <c r="AB701" s="58" t="s">
        <v>4114</v>
      </c>
      <c r="AC701" s="58" t="s">
        <v>4113</v>
      </c>
      <c r="AD701" s="58" t="s">
        <v>4114</v>
      </c>
      <c r="AE701" s="58" t="s">
        <v>4114</v>
      </c>
      <c r="AF701" s="58" t="s">
        <v>4114</v>
      </c>
    </row>
    <row r="702" spans="1:32" x14ac:dyDescent="0.2">
      <c r="A702" s="64" t="s">
        <v>5099</v>
      </c>
      <c r="B702" s="65" t="s">
        <v>5100</v>
      </c>
      <c r="C702" s="58">
        <v>1</v>
      </c>
      <c r="D702" s="58">
        <v>39</v>
      </c>
      <c r="E702" s="58" t="s">
        <v>4113</v>
      </c>
      <c r="F702" s="58" t="s">
        <v>4120</v>
      </c>
      <c r="G702" s="58" t="s">
        <v>4114</v>
      </c>
      <c r="H702" s="58" t="s">
        <v>4114</v>
      </c>
      <c r="I702" s="58" t="s">
        <v>4113</v>
      </c>
      <c r="J702" s="58" t="s">
        <v>4114</v>
      </c>
      <c r="K702" s="58" t="s">
        <v>4114</v>
      </c>
      <c r="L702" s="58" t="s">
        <v>4114</v>
      </c>
      <c r="M702" s="58" t="s">
        <v>4240</v>
      </c>
      <c r="N702" s="58" t="s">
        <v>4199</v>
      </c>
      <c r="O702" s="58" t="s">
        <v>4146</v>
      </c>
      <c r="P702" s="58" t="s">
        <v>4117</v>
      </c>
      <c r="Q702" s="58" t="s">
        <v>4002</v>
      </c>
      <c r="R702" s="58" t="s">
        <v>4113</v>
      </c>
      <c r="S702" s="58" t="s">
        <v>4113</v>
      </c>
      <c r="T702" s="58" t="s">
        <v>4114</v>
      </c>
      <c r="U702" s="58" t="s">
        <v>4114</v>
      </c>
      <c r="V702" s="58" t="s">
        <v>4114</v>
      </c>
      <c r="W702" s="58" t="s">
        <v>4114</v>
      </c>
      <c r="X702" s="58" t="s">
        <v>4114</v>
      </c>
      <c r="Y702" s="58" t="s">
        <v>4114</v>
      </c>
      <c r="Z702" s="58" t="s">
        <v>4114</v>
      </c>
      <c r="AA702" s="58" t="s">
        <v>4114</v>
      </c>
      <c r="AB702" s="58" t="s">
        <v>4114</v>
      </c>
      <c r="AC702" s="58" t="s">
        <v>4113</v>
      </c>
      <c r="AD702" s="58" t="s">
        <v>4114</v>
      </c>
      <c r="AE702" s="58" t="s">
        <v>4114</v>
      </c>
      <c r="AF702" s="58" t="s">
        <v>4114</v>
      </c>
    </row>
    <row r="703" spans="1:32" x14ac:dyDescent="0.2">
      <c r="A703" s="63" t="s">
        <v>930</v>
      </c>
      <c r="B703" s="65" t="s">
        <v>3058</v>
      </c>
      <c r="C703" s="58">
        <v>1</v>
      </c>
      <c r="D703" s="58" t="s">
        <v>4202</v>
      </c>
      <c r="E703" s="58" t="s">
        <v>4113</v>
      </c>
      <c r="F703" s="58" t="s">
        <v>4120</v>
      </c>
      <c r="G703" s="58" t="s">
        <v>4114</v>
      </c>
      <c r="H703" s="58" t="s">
        <v>4114</v>
      </c>
      <c r="I703" s="58" t="s">
        <v>4113</v>
      </c>
      <c r="J703" s="58" t="s">
        <v>4114</v>
      </c>
      <c r="K703" s="58" t="s">
        <v>4114</v>
      </c>
      <c r="L703" s="58" t="s">
        <v>4114</v>
      </c>
      <c r="M703" s="58" t="s">
        <v>4246</v>
      </c>
      <c r="N703" s="58" t="s">
        <v>4199</v>
      </c>
      <c r="O703" s="58" t="s">
        <v>4146</v>
      </c>
      <c r="P703" s="58" t="s">
        <v>4117</v>
      </c>
      <c r="Q703" s="58" t="s">
        <v>4002</v>
      </c>
      <c r="R703" s="58" t="s">
        <v>4113</v>
      </c>
      <c r="S703" s="58" t="s">
        <v>4113</v>
      </c>
      <c r="T703" s="58" t="s">
        <v>4114</v>
      </c>
      <c r="U703" s="58" t="s">
        <v>4114</v>
      </c>
      <c r="V703" s="58" t="s">
        <v>4114</v>
      </c>
      <c r="W703" s="58" t="s">
        <v>4114</v>
      </c>
      <c r="X703" s="58" t="s">
        <v>4114</v>
      </c>
      <c r="Y703" s="58" t="s">
        <v>4114</v>
      </c>
      <c r="Z703" s="58" t="s">
        <v>4114</v>
      </c>
      <c r="AA703" s="58" t="s">
        <v>4114</v>
      </c>
      <c r="AB703" s="58" t="s">
        <v>4114</v>
      </c>
      <c r="AC703" s="58" t="s">
        <v>4113</v>
      </c>
      <c r="AD703" s="58" t="s">
        <v>4114</v>
      </c>
      <c r="AE703" s="58" t="s">
        <v>4114</v>
      </c>
      <c r="AF703" s="58" t="s">
        <v>4114</v>
      </c>
    </row>
    <row r="704" spans="1:32" x14ac:dyDescent="0.2">
      <c r="A704" s="64" t="s">
        <v>5101</v>
      </c>
      <c r="B704" s="65" t="s">
        <v>5102</v>
      </c>
      <c r="C704" s="58">
        <v>1</v>
      </c>
      <c r="D704" s="58">
        <v>12</v>
      </c>
      <c r="E704" s="58" t="s">
        <v>4113</v>
      </c>
      <c r="F704" s="58">
        <v>21</v>
      </c>
      <c r="G704" s="58" t="s">
        <v>4114</v>
      </c>
      <c r="H704" s="58" t="s">
        <v>4114</v>
      </c>
      <c r="I704" s="58" t="s">
        <v>4113</v>
      </c>
      <c r="J704" s="58" t="s">
        <v>4114</v>
      </c>
      <c r="K704" s="58" t="s">
        <v>4114</v>
      </c>
      <c r="L704" s="58" t="s">
        <v>4114</v>
      </c>
      <c r="M704" s="58" t="s">
        <v>4246</v>
      </c>
      <c r="N704" s="58" t="s">
        <v>4199</v>
      </c>
      <c r="O704" s="58" t="s">
        <v>4146</v>
      </c>
      <c r="P704" s="58" t="s">
        <v>4117</v>
      </c>
      <c r="Q704" s="58" t="s">
        <v>4002</v>
      </c>
      <c r="R704" s="58" t="s">
        <v>4113</v>
      </c>
      <c r="S704" s="58" t="s">
        <v>4113</v>
      </c>
      <c r="T704" s="58" t="s">
        <v>4114</v>
      </c>
      <c r="U704" s="58" t="s">
        <v>4114</v>
      </c>
      <c r="V704" s="58" t="s">
        <v>4114</v>
      </c>
      <c r="W704" s="58" t="s">
        <v>4114</v>
      </c>
      <c r="X704" s="58" t="s">
        <v>4114</v>
      </c>
      <c r="Y704" s="58" t="s">
        <v>4114</v>
      </c>
      <c r="Z704" s="58" t="s">
        <v>4114</v>
      </c>
      <c r="AA704" s="58" t="s">
        <v>4114</v>
      </c>
      <c r="AB704" s="58" t="s">
        <v>4114</v>
      </c>
      <c r="AC704" s="58" t="s">
        <v>4113</v>
      </c>
      <c r="AD704" s="58" t="s">
        <v>4114</v>
      </c>
      <c r="AE704" s="58" t="s">
        <v>4114</v>
      </c>
      <c r="AF704" s="58" t="s">
        <v>4114</v>
      </c>
    </row>
    <row r="705" spans="1:32" x14ac:dyDescent="0.2">
      <c r="A705" s="64" t="s">
        <v>4795</v>
      </c>
      <c r="B705" s="65" t="s">
        <v>4796</v>
      </c>
      <c r="C705" s="58">
        <v>1</v>
      </c>
      <c r="D705" s="58">
        <v>15</v>
      </c>
      <c r="E705" s="58" t="s">
        <v>4113</v>
      </c>
      <c r="F705" s="58">
        <v>21</v>
      </c>
      <c r="G705" s="58" t="s">
        <v>4114</v>
      </c>
      <c r="H705" s="58" t="s">
        <v>4114</v>
      </c>
      <c r="I705" s="58" t="s">
        <v>4113</v>
      </c>
      <c r="J705" s="58" t="s">
        <v>4114</v>
      </c>
      <c r="K705" s="58" t="s">
        <v>4114</v>
      </c>
      <c r="L705" s="58" t="s">
        <v>4114</v>
      </c>
      <c r="M705" s="58" t="s">
        <v>4246</v>
      </c>
      <c r="N705" s="58" t="s">
        <v>4199</v>
      </c>
      <c r="O705" s="58" t="s">
        <v>4146</v>
      </c>
      <c r="P705" s="58" t="s">
        <v>4117</v>
      </c>
      <c r="Q705" s="58" t="s">
        <v>4002</v>
      </c>
      <c r="R705" s="58" t="s">
        <v>4113</v>
      </c>
      <c r="S705" s="58" t="s">
        <v>4113</v>
      </c>
      <c r="T705" s="58" t="s">
        <v>4114</v>
      </c>
      <c r="U705" s="58" t="s">
        <v>4114</v>
      </c>
      <c r="V705" s="58" t="s">
        <v>4114</v>
      </c>
      <c r="W705" s="58" t="s">
        <v>4114</v>
      </c>
      <c r="X705" s="58" t="s">
        <v>4114</v>
      </c>
      <c r="Y705" s="58" t="s">
        <v>4114</v>
      </c>
      <c r="Z705" s="58" t="s">
        <v>4114</v>
      </c>
      <c r="AA705" s="58" t="s">
        <v>4114</v>
      </c>
      <c r="AB705" s="58" t="s">
        <v>4114</v>
      </c>
      <c r="AC705" s="58" t="s">
        <v>4113</v>
      </c>
      <c r="AD705" s="58" t="s">
        <v>4114</v>
      </c>
      <c r="AE705" s="58" t="s">
        <v>4114</v>
      </c>
      <c r="AF705" s="58" t="s">
        <v>4114</v>
      </c>
    </row>
    <row r="706" spans="1:32" x14ac:dyDescent="0.2">
      <c r="A706" s="63" t="s">
        <v>867</v>
      </c>
      <c r="B706" s="65" t="s">
        <v>2991</v>
      </c>
      <c r="C706" s="58">
        <v>1</v>
      </c>
      <c r="D706" s="58" t="s">
        <v>4216</v>
      </c>
      <c r="E706" s="58" t="s">
        <v>4113</v>
      </c>
      <c r="F706" s="58" t="s">
        <v>4121</v>
      </c>
      <c r="G706" s="58" t="s">
        <v>4114</v>
      </c>
      <c r="H706" s="58" t="s">
        <v>4114</v>
      </c>
      <c r="I706" s="58" t="s">
        <v>4113</v>
      </c>
      <c r="J706" s="58" t="s">
        <v>4114</v>
      </c>
      <c r="K706" s="58" t="s">
        <v>4114</v>
      </c>
      <c r="L706" s="58" t="s">
        <v>4114</v>
      </c>
      <c r="M706" s="58" t="s">
        <v>4209</v>
      </c>
      <c r="N706" s="58" t="s">
        <v>4199</v>
      </c>
      <c r="O706" s="58" t="s">
        <v>4146</v>
      </c>
      <c r="P706" s="58" t="s">
        <v>4117</v>
      </c>
      <c r="Q706" s="58" t="s">
        <v>4002</v>
      </c>
      <c r="R706" s="58" t="s">
        <v>4113</v>
      </c>
      <c r="S706" s="58" t="s">
        <v>4113</v>
      </c>
      <c r="T706" s="58" t="s">
        <v>4114</v>
      </c>
      <c r="U706" s="58" t="s">
        <v>4114</v>
      </c>
      <c r="V706" s="58" t="s">
        <v>4114</v>
      </c>
      <c r="W706" s="58" t="s">
        <v>4114</v>
      </c>
      <c r="X706" s="58" t="s">
        <v>4114</v>
      </c>
      <c r="Y706" s="58" t="s">
        <v>4114</v>
      </c>
      <c r="Z706" s="58" t="s">
        <v>4114</v>
      </c>
      <c r="AA706" s="58" t="s">
        <v>4114</v>
      </c>
      <c r="AB706" s="58" t="s">
        <v>4114</v>
      </c>
      <c r="AC706" s="58" t="s">
        <v>4113</v>
      </c>
      <c r="AD706" s="58" t="s">
        <v>4114</v>
      </c>
      <c r="AE706" s="58" t="s">
        <v>4114</v>
      </c>
      <c r="AF706" s="58" t="s">
        <v>4114</v>
      </c>
    </row>
    <row r="707" spans="1:32" x14ac:dyDescent="0.2">
      <c r="A707" s="63" t="s">
        <v>874</v>
      </c>
      <c r="B707" s="65" t="s">
        <v>3001</v>
      </c>
      <c r="C707" s="58">
        <v>1</v>
      </c>
      <c r="D707" s="58" t="s">
        <v>4121</v>
      </c>
      <c r="E707" s="58" t="s">
        <v>4113</v>
      </c>
      <c r="F707" s="58" t="s">
        <v>4121</v>
      </c>
      <c r="G707" s="58" t="s">
        <v>4114</v>
      </c>
      <c r="H707" s="58" t="s">
        <v>4114</v>
      </c>
      <c r="I707" s="58" t="s">
        <v>4113</v>
      </c>
      <c r="J707" s="58" t="s">
        <v>4114</v>
      </c>
      <c r="K707" s="58" t="s">
        <v>4114</v>
      </c>
      <c r="L707" s="58" t="s">
        <v>4114</v>
      </c>
      <c r="M707" s="58" t="s">
        <v>4247</v>
      </c>
      <c r="N707" s="58" t="s">
        <v>4199</v>
      </c>
      <c r="O707" s="58" t="s">
        <v>4146</v>
      </c>
      <c r="P707" s="58" t="s">
        <v>4117</v>
      </c>
      <c r="Q707" s="58" t="s">
        <v>4002</v>
      </c>
      <c r="R707" s="58" t="s">
        <v>4113</v>
      </c>
      <c r="S707" s="58" t="s">
        <v>4113</v>
      </c>
      <c r="T707" s="58" t="s">
        <v>4114</v>
      </c>
      <c r="U707" s="58" t="s">
        <v>4114</v>
      </c>
      <c r="V707" s="58" t="s">
        <v>4114</v>
      </c>
      <c r="W707" s="58" t="s">
        <v>4114</v>
      </c>
      <c r="X707" s="58" t="s">
        <v>4114</v>
      </c>
      <c r="Y707" s="58" t="s">
        <v>4114</v>
      </c>
      <c r="Z707" s="58" t="s">
        <v>4114</v>
      </c>
      <c r="AA707" s="58" t="s">
        <v>4114</v>
      </c>
      <c r="AB707" s="58" t="s">
        <v>4114</v>
      </c>
      <c r="AC707" s="58" t="s">
        <v>4113</v>
      </c>
      <c r="AD707" s="58" t="s">
        <v>4114</v>
      </c>
      <c r="AE707" s="58" t="s">
        <v>4114</v>
      </c>
      <c r="AF707" s="58" t="s">
        <v>4114</v>
      </c>
    </row>
    <row r="708" spans="1:32" x14ac:dyDescent="0.2">
      <c r="A708" s="63" t="s">
        <v>882</v>
      </c>
      <c r="B708" s="65" t="s">
        <v>3010</v>
      </c>
      <c r="C708" s="58">
        <v>1</v>
      </c>
      <c r="D708" s="58" t="s">
        <v>4111</v>
      </c>
      <c r="E708" s="58" t="s">
        <v>4113</v>
      </c>
      <c r="F708" s="58" t="s">
        <v>4121</v>
      </c>
      <c r="G708" s="58" t="s">
        <v>4114</v>
      </c>
      <c r="H708" s="58" t="s">
        <v>4114</v>
      </c>
      <c r="I708" s="58" t="s">
        <v>4113</v>
      </c>
      <c r="J708" s="58" t="s">
        <v>4114</v>
      </c>
      <c r="K708" s="58" t="s">
        <v>4114</v>
      </c>
      <c r="L708" s="58" t="s">
        <v>4114</v>
      </c>
      <c r="M708" s="58" t="s">
        <v>4219</v>
      </c>
      <c r="N708" s="58" t="s">
        <v>4199</v>
      </c>
      <c r="O708" s="58" t="s">
        <v>4146</v>
      </c>
      <c r="P708" s="58" t="s">
        <v>4117</v>
      </c>
      <c r="Q708" s="58" t="s">
        <v>4002</v>
      </c>
      <c r="R708" s="58" t="s">
        <v>4113</v>
      </c>
      <c r="S708" s="58" t="s">
        <v>4113</v>
      </c>
      <c r="T708" s="58" t="s">
        <v>4114</v>
      </c>
      <c r="U708" s="58" t="s">
        <v>4114</v>
      </c>
      <c r="V708" s="58" t="s">
        <v>4114</v>
      </c>
      <c r="W708" s="58" t="s">
        <v>4114</v>
      </c>
      <c r="X708" s="58" t="s">
        <v>4114</v>
      </c>
      <c r="Y708" s="58" t="s">
        <v>4114</v>
      </c>
      <c r="Z708" s="58" t="s">
        <v>4114</v>
      </c>
      <c r="AA708" s="58" t="s">
        <v>4114</v>
      </c>
      <c r="AB708" s="58" t="s">
        <v>4114</v>
      </c>
      <c r="AC708" s="58" t="s">
        <v>4114</v>
      </c>
      <c r="AD708" s="58" t="s">
        <v>4114</v>
      </c>
      <c r="AE708" s="58" t="s">
        <v>4114</v>
      </c>
      <c r="AF708" s="58" t="s">
        <v>4114</v>
      </c>
    </row>
    <row r="709" spans="1:32" x14ac:dyDescent="0.2">
      <c r="A709" s="63" t="s">
        <v>890</v>
      </c>
      <c r="B709" s="65" t="s">
        <v>3018</v>
      </c>
      <c r="C709" s="58">
        <v>1</v>
      </c>
      <c r="D709" s="58" t="s">
        <v>4123</v>
      </c>
      <c r="E709" s="58" t="s">
        <v>4113</v>
      </c>
      <c r="F709" s="58" t="s">
        <v>4121</v>
      </c>
      <c r="G709" s="58" t="s">
        <v>4114</v>
      </c>
      <c r="H709" s="58" t="s">
        <v>4114</v>
      </c>
      <c r="I709" s="58" t="s">
        <v>4113</v>
      </c>
      <c r="J709" s="58" t="s">
        <v>4114</v>
      </c>
      <c r="K709" s="58" t="s">
        <v>4114</v>
      </c>
      <c r="L709" s="58" t="s">
        <v>4114</v>
      </c>
      <c r="M709" s="58" t="s">
        <v>4191</v>
      </c>
      <c r="N709" s="58" t="s">
        <v>4199</v>
      </c>
      <c r="O709" s="58" t="s">
        <v>4146</v>
      </c>
      <c r="P709" s="58" t="s">
        <v>4117</v>
      </c>
      <c r="Q709" s="58" t="s">
        <v>4002</v>
      </c>
      <c r="R709" s="58" t="s">
        <v>4113</v>
      </c>
      <c r="S709" s="58" t="s">
        <v>4113</v>
      </c>
      <c r="T709" s="58" t="s">
        <v>4114</v>
      </c>
      <c r="U709" s="58" t="s">
        <v>4114</v>
      </c>
      <c r="V709" s="58" t="s">
        <v>4114</v>
      </c>
      <c r="W709" s="58" t="s">
        <v>4114</v>
      </c>
      <c r="X709" s="58" t="s">
        <v>4114</v>
      </c>
      <c r="Y709" s="58" t="s">
        <v>4114</v>
      </c>
      <c r="Z709" s="58" t="s">
        <v>4114</v>
      </c>
      <c r="AA709" s="58" t="s">
        <v>4114</v>
      </c>
      <c r="AB709" s="58" t="s">
        <v>4114</v>
      </c>
      <c r="AC709" s="58" t="s">
        <v>4114</v>
      </c>
      <c r="AD709" s="58" t="s">
        <v>4114</v>
      </c>
      <c r="AE709" s="58" t="s">
        <v>4114</v>
      </c>
      <c r="AF709" s="58" t="s">
        <v>4114</v>
      </c>
    </row>
    <row r="710" spans="1:32" x14ac:dyDescent="0.2">
      <c r="A710" s="63" t="s">
        <v>899</v>
      </c>
      <c r="B710" s="65" t="s">
        <v>3027</v>
      </c>
      <c r="C710" s="58">
        <v>1</v>
      </c>
      <c r="D710" s="58" t="s">
        <v>4124</v>
      </c>
      <c r="E710" s="58" t="s">
        <v>4113</v>
      </c>
      <c r="F710" s="58" t="s">
        <v>4121</v>
      </c>
      <c r="G710" s="58" t="s">
        <v>4114</v>
      </c>
      <c r="H710" s="58" t="s">
        <v>4114</v>
      </c>
      <c r="I710" s="58" t="s">
        <v>4113</v>
      </c>
      <c r="J710" s="58" t="s">
        <v>4114</v>
      </c>
      <c r="K710" s="58" t="s">
        <v>4114</v>
      </c>
      <c r="L710" s="58" t="s">
        <v>4114</v>
      </c>
      <c r="M710" s="58" t="s">
        <v>4144</v>
      </c>
      <c r="N710" s="58" t="s">
        <v>4199</v>
      </c>
      <c r="O710" s="58" t="s">
        <v>4146</v>
      </c>
      <c r="P710" s="58" t="s">
        <v>4117</v>
      </c>
      <c r="Q710" s="58" t="s">
        <v>4002</v>
      </c>
      <c r="R710" s="58" t="s">
        <v>4113</v>
      </c>
      <c r="S710" s="58" t="s">
        <v>4113</v>
      </c>
      <c r="T710" s="58" t="s">
        <v>4114</v>
      </c>
      <c r="U710" s="58" t="s">
        <v>4114</v>
      </c>
      <c r="V710" s="58" t="s">
        <v>4114</v>
      </c>
      <c r="W710" s="58" t="s">
        <v>4114</v>
      </c>
      <c r="X710" s="58" t="s">
        <v>4114</v>
      </c>
      <c r="Y710" s="58" t="s">
        <v>4114</v>
      </c>
      <c r="Z710" s="58" t="s">
        <v>4114</v>
      </c>
      <c r="AA710" s="58" t="s">
        <v>4114</v>
      </c>
      <c r="AB710" s="58" t="s">
        <v>4114</v>
      </c>
      <c r="AC710" s="58" t="s">
        <v>4113</v>
      </c>
      <c r="AD710" s="58" t="s">
        <v>4114</v>
      </c>
      <c r="AE710" s="58" t="s">
        <v>4114</v>
      </c>
      <c r="AF710" s="58" t="s">
        <v>4114</v>
      </c>
    </row>
    <row r="711" spans="1:32" x14ac:dyDescent="0.2">
      <c r="A711" s="63" t="s">
        <v>906</v>
      </c>
      <c r="B711" s="65" t="s">
        <v>3034</v>
      </c>
      <c r="C711" s="58">
        <v>1</v>
      </c>
      <c r="D711" s="58" t="s">
        <v>4125</v>
      </c>
      <c r="E711" s="58" t="s">
        <v>4113</v>
      </c>
      <c r="F711" s="58" t="s">
        <v>4121</v>
      </c>
      <c r="G711" s="58" t="s">
        <v>4114</v>
      </c>
      <c r="H711" s="58" t="s">
        <v>4114</v>
      </c>
      <c r="I711" s="58" t="s">
        <v>4113</v>
      </c>
      <c r="J711" s="58" t="s">
        <v>4114</v>
      </c>
      <c r="K711" s="58" t="s">
        <v>4114</v>
      </c>
      <c r="L711" s="58" t="s">
        <v>4114</v>
      </c>
      <c r="M711" s="58" t="s">
        <v>4238</v>
      </c>
      <c r="N711" s="58" t="s">
        <v>4199</v>
      </c>
      <c r="O711" s="58" t="s">
        <v>4146</v>
      </c>
      <c r="P711" s="58" t="s">
        <v>4117</v>
      </c>
      <c r="Q711" s="58" t="s">
        <v>4002</v>
      </c>
      <c r="R711" s="58" t="s">
        <v>4113</v>
      </c>
      <c r="S711" s="58" t="s">
        <v>4113</v>
      </c>
      <c r="T711" s="58" t="s">
        <v>4114</v>
      </c>
      <c r="U711" s="58" t="s">
        <v>4114</v>
      </c>
      <c r="V711" s="58" t="s">
        <v>4114</v>
      </c>
      <c r="W711" s="58" t="s">
        <v>4114</v>
      </c>
      <c r="X711" s="58" t="s">
        <v>4114</v>
      </c>
      <c r="Y711" s="58" t="s">
        <v>4114</v>
      </c>
      <c r="Z711" s="58" t="s">
        <v>4114</v>
      </c>
      <c r="AA711" s="58" t="s">
        <v>4114</v>
      </c>
      <c r="AB711" s="58" t="s">
        <v>4114</v>
      </c>
      <c r="AC711" s="58" t="s">
        <v>4114</v>
      </c>
      <c r="AD711" s="58" t="s">
        <v>4114</v>
      </c>
      <c r="AE711" s="58" t="s">
        <v>4114</v>
      </c>
      <c r="AF711" s="58" t="s">
        <v>4114</v>
      </c>
    </row>
    <row r="712" spans="1:32" x14ac:dyDescent="0.2">
      <c r="A712" s="63" t="s">
        <v>915</v>
      </c>
      <c r="B712" s="65" t="s">
        <v>3043</v>
      </c>
      <c r="C712" s="58">
        <v>1</v>
      </c>
      <c r="D712" s="58" t="s">
        <v>4126</v>
      </c>
      <c r="E712" s="58" t="s">
        <v>4113</v>
      </c>
      <c r="F712" s="58" t="s">
        <v>4121</v>
      </c>
      <c r="G712" s="58" t="s">
        <v>4114</v>
      </c>
      <c r="H712" s="58" t="s">
        <v>4114</v>
      </c>
      <c r="I712" s="58" t="s">
        <v>4113</v>
      </c>
      <c r="J712" s="58" t="s">
        <v>4114</v>
      </c>
      <c r="K712" s="58" t="s">
        <v>4114</v>
      </c>
      <c r="L712" s="58" t="s">
        <v>4114</v>
      </c>
      <c r="M712" s="58" t="s">
        <v>4241</v>
      </c>
      <c r="N712" s="58" t="s">
        <v>4199</v>
      </c>
      <c r="O712" s="58" t="s">
        <v>4146</v>
      </c>
      <c r="P712" s="58" t="s">
        <v>4117</v>
      </c>
      <c r="Q712" s="58" t="s">
        <v>4002</v>
      </c>
      <c r="R712" s="58" t="s">
        <v>4113</v>
      </c>
      <c r="S712" s="58" t="s">
        <v>4113</v>
      </c>
      <c r="T712" s="58" t="s">
        <v>4114</v>
      </c>
      <c r="U712" s="58" t="s">
        <v>4114</v>
      </c>
      <c r="V712" s="58" t="s">
        <v>4114</v>
      </c>
      <c r="W712" s="58" t="s">
        <v>4114</v>
      </c>
      <c r="X712" s="58" t="s">
        <v>4114</v>
      </c>
      <c r="Y712" s="58" t="s">
        <v>4114</v>
      </c>
      <c r="Z712" s="58" t="s">
        <v>4114</v>
      </c>
      <c r="AA712" s="58" t="s">
        <v>4114</v>
      </c>
      <c r="AB712" s="58" t="s">
        <v>4114</v>
      </c>
      <c r="AC712" s="58" t="s">
        <v>4113</v>
      </c>
      <c r="AD712" s="58" t="s">
        <v>4114</v>
      </c>
      <c r="AE712" s="58" t="s">
        <v>4114</v>
      </c>
      <c r="AF712" s="58" t="s">
        <v>4114</v>
      </c>
    </row>
    <row r="713" spans="1:32" x14ac:dyDescent="0.2">
      <c r="A713" s="63" t="s">
        <v>922</v>
      </c>
      <c r="B713" s="65" t="s">
        <v>3050</v>
      </c>
      <c r="C713" s="58">
        <v>1</v>
      </c>
      <c r="D713" s="58" t="s">
        <v>4127</v>
      </c>
      <c r="E713" s="58" t="s">
        <v>4113</v>
      </c>
      <c r="F713" s="58" t="s">
        <v>4121</v>
      </c>
      <c r="G713" s="58" t="s">
        <v>4114</v>
      </c>
      <c r="H713" s="58" t="s">
        <v>4114</v>
      </c>
      <c r="I713" s="58" t="s">
        <v>4113</v>
      </c>
      <c r="J713" s="58" t="s">
        <v>4114</v>
      </c>
      <c r="K713" s="58" t="s">
        <v>4114</v>
      </c>
      <c r="L713" s="58" t="s">
        <v>4114</v>
      </c>
      <c r="M713" s="58" t="s">
        <v>4246</v>
      </c>
      <c r="N713" s="58" t="s">
        <v>4199</v>
      </c>
      <c r="O713" s="58" t="s">
        <v>4146</v>
      </c>
      <c r="P713" s="58" t="s">
        <v>4117</v>
      </c>
      <c r="Q713" s="58" t="s">
        <v>4002</v>
      </c>
      <c r="R713" s="58" t="s">
        <v>4113</v>
      </c>
      <c r="S713" s="58" t="s">
        <v>4113</v>
      </c>
      <c r="T713" s="58" t="s">
        <v>4114</v>
      </c>
      <c r="U713" s="58" t="s">
        <v>4114</v>
      </c>
      <c r="V713" s="58" t="s">
        <v>4114</v>
      </c>
      <c r="W713" s="58" t="s">
        <v>4114</v>
      </c>
      <c r="X713" s="58" t="s">
        <v>4114</v>
      </c>
      <c r="Y713" s="58" t="s">
        <v>4114</v>
      </c>
      <c r="Z713" s="58" t="s">
        <v>4114</v>
      </c>
      <c r="AA713" s="58" t="s">
        <v>4114</v>
      </c>
      <c r="AB713" s="58" t="s">
        <v>4114</v>
      </c>
      <c r="AC713" s="58" t="s">
        <v>4114</v>
      </c>
      <c r="AD713" s="58" t="s">
        <v>4114</v>
      </c>
      <c r="AE713" s="58" t="s">
        <v>4114</v>
      </c>
      <c r="AF713" s="58" t="s">
        <v>4114</v>
      </c>
    </row>
    <row r="714" spans="1:32" x14ac:dyDescent="0.2">
      <c r="A714" s="63" t="s">
        <v>931</v>
      </c>
      <c r="B714" s="65" t="s">
        <v>3059</v>
      </c>
      <c r="C714" s="58">
        <v>1</v>
      </c>
      <c r="D714" s="58" t="s">
        <v>4202</v>
      </c>
      <c r="E714" s="58" t="s">
        <v>4113</v>
      </c>
      <c r="F714" s="58" t="s">
        <v>4121</v>
      </c>
      <c r="G714" s="58" t="s">
        <v>4114</v>
      </c>
      <c r="H714" s="58" t="s">
        <v>4114</v>
      </c>
      <c r="I714" s="58" t="s">
        <v>4113</v>
      </c>
      <c r="J714" s="58" t="s">
        <v>4114</v>
      </c>
      <c r="K714" s="58" t="s">
        <v>4114</v>
      </c>
      <c r="L714" s="58" t="s">
        <v>4114</v>
      </c>
      <c r="M714" s="58" t="s">
        <v>4242</v>
      </c>
      <c r="N714" s="58" t="s">
        <v>4199</v>
      </c>
      <c r="O714" s="58" t="s">
        <v>4146</v>
      </c>
      <c r="P714" s="58" t="s">
        <v>4117</v>
      </c>
      <c r="Q714" s="58" t="s">
        <v>4002</v>
      </c>
      <c r="R714" s="58" t="s">
        <v>4113</v>
      </c>
      <c r="S714" s="58" t="s">
        <v>4113</v>
      </c>
      <c r="T714" s="58" t="s">
        <v>4114</v>
      </c>
      <c r="U714" s="58" t="s">
        <v>4114</v>
      </c>
      <c r="V714" s="58" t="s">
        <v>4114</v>
      </c>
      <c r="W714" s="58" t="s">
        <v>4114</v>
      </c>
      <c r="X714" s="58" t="s">
        <v>4114</v>
      </c>
      <c r="Y714" s="58" t="s">
        <v>4114</v>
      </c>
      <c r="Z714" s="58" t="s">
        <v>4114</v>
      </c>
      <c r="AA714" s="58" t="s">
        <v>4114</v>
      </c>
      <c r="AB714" s="58" t="s">
        <v>4114</v>
      </c>
      <c r="AC714" s="58" t="s">
        <v>4113</v>
      </c>
      <c r="AD714" s="58" t="s">
        <v>4114</v>
      </c>
      <c r="AE714" s="58" t="s">
        <v>4114</v>
      </c>
      <c r="AF714" s="58" t="s">
        <v>4114</v>
      </c>
    </row>
    <row r="715" spans="1:32" x14ac:dyDescent="0.2">
      <c r="A715" s="63" t="s">
        <v>938</v>
      </c>
      <c r="B715" s="65" t="s">
        <v>3066</v>
      </c>
      <c r="C715" s="58">
        <v>1</v>
      </c>
      <c r="D715" s="58" t="s">
        <v>4220</v>
      </c>
      <c r="E715" s="58" t="s">
        <v>4113</v>
      </c>
      <c r="F715" s="58" t="s">
        <v>4121</v>
      </c>
      <c r="G715" s="58" t="s">
        <v>4114</v>
      </c>
      <c r="H715" s="58" t="s">
        <v>4114</v>
      </c>
      <c r="I715" s="58" t="s">
        <v>4113</v>
      </c>
      <c r="J715" s="58" t="s">
        <v>4114</v>
      </c>
      <c r="K715" s="58" t="s">
        <v>4114</v>
      </c>
      <c r="L715" s="58" t="s">
        <v>4114</v>
      </c>
      <c r="M715" s="58" t="s">
        <v>4248</v>
      </c>
      <c r="N715" s="58" t="s">
        <v>4199</v>
      </c>
      <c r="O715" s="58" t="s">
        <v>4146</v>
      </c>
      <c r="P715" s="58" t="s">
        <v>4117</v>
      </c>
      <c r="Q715" s="58" t="s">
        <v>4002</v>
      </c>
      <c r="R715" s="58" t="s">
        <v>4113</v>
      </c>
      <c r="S715" s="58" t="s">
        <v>4113</v>
      </c>
      <c r="T715" s="58" t="s">
        <v>4114</v>
      </c>
      <c r="U715" s="58" t="s">
        <v>4114</v>
      </c>
      <c r="V715" s="58" t="s">
        <v>4114</v>
      </c>
      <c r="W715" s="58" t="s">
        <v>4114</v>
      </c>
      <c r="X715" s="58" t="s">
        <v>4114</v>
      </c>
      <c r="Y715" s="58" t="s">
        <v>4114</v>
      </c>
      <c r="Z715" s="58" t="s">
        <v>4114</v>
      </c>
      <c r="AA715" s="58" t="s">
        <v>4114</v>
      </c>
      <c r="AB715" s="58" t="s">
        <v>4114</v>
      </c>
      <c r="AC715" s="58" t="s">
        <v>4114</v>
      </c>
      <c r="AD715" s="58" t="s">
        <v>4114</v>
      </c>
      <c r="AE715" s="58" t="s">
        <v>4114</v>
      </c>
      <c r="AF715" s="58" t="s">
        <v>4114</v>
      </c>
    </row>
    <row r="716" spans="1:32" x14ac:dyDescent="0.2">
      <c r="A716" s="64" t="s">
        <v>4804</v>
      </c>
      <c r="B716" s="65" t="s">
        <v>4805</v>
      </c>
      <c r="C716" s="58">
        <v>1</v>
      </c>
      <c r="D716" s="58">
        <v>10.5</v>
      </c>
      <c r="E716" s="58" t="s">
        <v>4113</v>
      </c>
      <c r="F716" s="58">
        <v>24</v>
      </c>
      <c r="G716" s="58" t="s">
        <v>4114</v>
      </c>
      <c r="H716" s="58" t="s">
        <v>4114</v>
      </c>
      <c r="I716" s="58" t="s">
        <v>4113</v>
      </c>
      <c r="J716" s="58" t="s">
        <v>4114</v>
      </c>
      <c r="K716" s="58" t="s">
        <v>4114</v>
      </c>
      <c r="L716" s="58" t="s">
        <v>4114</v>
      </c>
      <c r="M716" s="58" t="s">
        <v>4248</v>
      </c>
      <c r="N716" s="58" t="s">
        <v>4199</v>
      </c>
      <c r="O716" s="58" t="s">
        <v>4146</v>
      </c>
      <c r="P716" s="58" t="s">
        <v>4117</v>
      </c>
      <c r="Q716" s="58" t="s">
        <v>4002</v>
      </c>
      <c r="R716" s="58" t="s">
        <v>4113</v>
      </c>
      <c r="S716" s="58" t="s">
        <v>4113</v>
      </c>
      <c r="T716" s="58" t="s">
        <v>4114</v>
      </c>
      <c r="U716" s="58" t="s">
        <v>4114</v>
      </c>
      <c r="V716" s="58" t="s">
        <v>4114</v>
      </c>
      <c r="W716" s="58" t="s">
        <v>4114</v>
      </c>
      <c r="X716" s="58" t="s">
        <v>4114</v>
      </c>
      <c r="Y716" s="58" t="s">
        <v>4114</v>
      </c>
      <c r="Z716" s="58" t="s">
        <v>4114</v>
      </c>
      <c r="AA716" s="58" t="s">
        <v>4114</v>
      </c>
      <c r="AB716" s="58" t="s">
        <v>4114</v>
      </c>
      <c r="AC716" s="58" t="s">
        <v>4114</v>
      </c>
      <c r="AD716" s="58" t="s">
        <v>4114</v>
      </c>
      <c r="AE716" s="58" t="s">
        <v>4114</v>
      </c>
      <c r="AF716" s="58" t="s">
        <v>4114</v>
      </c>
    </row>
    <row r="717" spans="1:32" x14ac:dyDescent="0.2">
      <c r="A717" s="64" t="s">
        <v>4423</v>
      </c>
      <c r="B717" s="65" t="s">
        <v>4797</v>
      </c>
      <c r="C717" s="58">
        <v>1</v>
      </c>
      <c r="D717" s="58">
        <v>12</v>
      </c>
      <c r="E717" s="58" t="s">
        <v>4113</v>
      </c>
      <c r="F717" s="58">
        <v>24</v>
      </c>
      <c r="G717" s="58" t="s">
        <v>4114</v>
      </c>
      <c r="H717" s="58" t="s">
        <v>4114</v>
      </c>
      <c r="I717" s="58" t="s">
        <v>4113</v>
      </c>
      <c r="J717" s="58" t="s">
        <v>4114</v>
      </c>
      <c r="K717" s="58" t="s">
        <v>4114</v>
      </c>
      <c r="L717" s="58" t="s">
        <v>4114</v>
      </c>
      <c r="M717" s="58" t="s">
        <v>4248</v>
      </c>
      <c r="N717" s="58" t="s">
        <v>4199</v>
      </c>
      <c r="O717" s="58" t="s">
        <v>4146</v>
      </c>
      <c r="P717" s="58" t="s">
        <v>4117</v>
      </c>
      <c r="Q717" s="58" t="s">
        <v>4002</v>
      </c>
      <c r="R717" s="58" t="s">
        <v>4113</v>
      </c>
      <c r="S717" s="58" t="s">
        <v>4113</v>
      </c>
      <c r="T717" s="58" t="s">
        <v>4114</v>
      </c>
      <c r="U717" s="58" t="s">
        <v>4114</v>
      </c>
      <c r="V717" s="58" t="s">
        <v>4114</v>
      </c>
      <c r="W717" s="58" t="s">
        <v>4114</v>
      </c>
      <c r="X717" s="58" t="s">
        <v>4114</v>
      </c>
      <c r="Y717" s="58" t="s">
        <v>4114</v>
      </c>
      <c r="Z717" s="58" t="s">
        <v>4114</v>
      </c>
      <c r="AA717" s="58" t="s">
        <v>4114</v>
      </c>
      <c r="AB717" s="58" t="s">
        <v>4114</v>
      </c>
      <c r="AC717" s="58" t="s">
        <v>4114</v>
      </c>
      <c r="AD717" s="58" t="s">
        <v>4114</v>
      </c>
      <c r="AE717" s="58" t="s">
        <v>4114</v>
      </c>
      <c r="AF717" s="58" t="s">
        <v>4114</v>
      </c>
    </row>
    <row r="718" spans="1:32" x14ac:dyDescent="0.2">
      <c r="A718" s="63" t="s">
        <v>1243</v>
      </c>
      <c r="B718" s="65" t="s">
        <v>3002</v>
      </c>
      <c r="C718" s="58">
        <v>1</v>
      </c>
      <c r="D718" s="58" t="s">
        <v>4121</v>
      </c>
      <c r="E718" s="58" t="s">
        <v>4113</v>
      </c>
      <c r="F718" s="58" t="s">
        <v>4111</v>
      </c>
      <c r="G718" s="58" t="s">
        <v>4114</v>
      </c>
      <c r="H718" s="58" t="s">
        <v>4114</v>
      </c>
      <c r="I718" s="58" t="s">
        <v>4113</v>
      </c>
      <c r="J718" s="58" t="s">
        <v>4114</v>
      </c>
      <c r="K718" s="58" t="s">
        <v>4114</v>
      </c>
      <c r="L718" s="58" t="s">
        <v>4114</v>
      </c>
      <c r="M718" s="58" t="s">
        <v>4219</v>
      </c>
      <c r="N718" s="58" t="s">
        <v>4199</v>
      </c>
      <c r="O718" s="58" t="s">
        <v>4146</v>
      </c>
      <c r="P718" s="58" t="s">
        <v>4117</v>
      </c>
      <c r="Q718" s="58" t="s">
        <v>4002</v>
      </c>
      <c r="R718" s="58" t="s">
        <v>4113</v>
      </c>
      <c r="S718" s="58" t="s">
        <v>4113</v>
      </c>
      <c r="T718" s="58" t="s">
        <v>4114</v>
      </c>
      <c r="U718" s="58" t="s">
        <v>4114</v>
      </c>
      <c r="V718" s="58" t="s">
        <v>4114</v>
      </c>
      <c r="W718" s="58" t="s">
        <v>4114</v>
      </c>
      <c r="X718" s="58" t="s">
        <v>4114</v>
      </c>
      <c r="Y718" s="58" t="s">
        <v>4114</v>
      </c>
      <c r="Z718" s="58" t="s">
        <v>4114</v>
      </c>
      <c r="AA718" s="58" t="s">
        <v>4114</v>
      </c>
      <c r="AB718" s="58" t="s">
        <v>4114</v>
      </c>
      <c r="AC718" s="58" t="s">
        <v>4114</v>
      </c>
      <c r="AD718" s="58" t="s">
        <v>4114</v>
      </c>
      <c r="AE718" s="58" t="s">
        <v>4114</v>
      </c>
      <c r="AF718" s="58" t="s">
        <v>4114</v>
      </c>
    </row>
    <row r="719" spans="1:32" x14ac:dyDescent="0.2">
      <c r="A719" s="63" t="s">
        <v>883</v>
      </c>
      <c r="B719" s="65" t="s">
        <v>3011</v>
      </c>
      <c r="C719" s="58">
        <v>1</v>
      </c>
      <c r="D719" s="58" t="s">
        <v>4111</v>
      </c>
      <c r="E719" s="58" t="s">
        <v>4113</v>
      </c>
      <c r="F719" s="58" t="s">
        <v>4111</v>
      </c>
      <c r="G719" s="58" t="s">
        <v>4114</v>
      </c>
      <c r="H719" s="58" t="s">
        <v>4114</v>
      </c>
      <c r="I719" s="58" t="s">
        <v>4113</v>
      </c>
      <c r="J719" s="58" t="s">
        <v>4114</v>
      </c>
      <c r="K719" s="58" t="s">
        <v>4114</v>
      </c>
      <c r="L719" s="58" t="s">
        <v>4114</v>
      </c>
      <c r="M719" s="58" t="s">
        <v>4153</v>
      </c>
      <c r="N719" s="58" t="s">
        <v>4199</v>
      </c>
      <c r="O719" s="58" t="s">
        <v>4146</v>
      </c>
      <c r="P719" s="58" t="s">
        <v>4117</v>
      </c>
      <c r="Q719" s="58" t="s">
        <v>4002</v>
      </c>
      <c r="R719" s="58" t="s">
        <v>4113</v>
      </c>
      <c r="S719" s="58" t="s">
        <v>4113</v>
      </c>
      <c r="T719" s="58" t="s">
        <v>4114</v>
      </c>
      <c r="U719" s="58" t="s">
        <v>4114</v>
      </c>
      <c r="V719" s="58" t="s">
        <v>4114</v>
      </c>
      <c r="W719" s="58" t="s">
        <v>4114</v>
      </c>
      <c r="X719" s="58" t="s">
        <v>4114</v>
      </c>
      <c r="Y719" s="58" t="s">
        <v>4114</v>
      </c>
      <c r="Z719" s="58" t="s">
        <v>4114</v>
      </c>
      <c r="AA719" s="58" t="s">
        <v>4114</v>
      </c>
      <c r="AB719" s="58" t="s">
        <v>4114</v>
      </c>
      <c r="AC719" s="58" t="s">
        <v>4114</v>
      </c>
      <c r="AD719" s="58" t="s">
        <v>4114</v>
      </c>
      <c r="AE719" s="58" t="s">
        <v>4114</v>
      </c>
      <c r="AF719" s="58" t="s">
        <v>4114</v>
      </c>
    </row>
    <row r="720" spans="1:32" x14ac:dyDescent="0.2">
      <c r="A720" s="63" t="s">
        <v>891</v>
      </c>
      <c r="B720" s="65" t="s">
        <v>3019</v>
      </c>
      <c r="C720" s="58">
        <v>1</v>
      </c>
      <c r="D720" s="58" t="s">
        <v>4123</v>
      </c>
      <c r="E720" s="58" t="s">
        <v>4113</v>
      </c>
      <c r="F720" s="58" t="s">
        <v>4111</v>
      </c>
      <c r="G720" s="58" t="s">
        <v>4114</v>
      </c>
      <c r="H720" s="58" t="s">
        <v>4114</v>
      </c>
      <c r="I720" s="58" t="s">
        <v>4113</v>
      </c>
      <c r="J720" s="58" t="s">
        <v>4114</v>
      </c>
      <c r="K720" s="58" t="s">
        <v>4114</v>
      </c>
      <c r="L720" s="58" t="s">
        <v>4114</v>
      </c>
      <c r="M720" s="58" t="s">
        <v>4192</v>
      </c>
      <c r="N720" s="58" t="s">
        <v>4199</v>
      </c>
      <c r="O720" s="58" t="s">
        <v>4146</v>
      </c>
      <c r="P720" s="58" t="s">
        <v>4117</v>
      </c>
      <c r="Q720" s="58" t="s">
        <v>4002</v>
      </c>
      <c r="R720" s="58" t="s">
        <v>4113</v>
      </c>
      <c r="S720" s="58" t="s">
        <v>4113</v>
      </c>
      <c r="T720" s="58" t="s">
        <v>4114</v>
      </c>
      <c r="U720" s="58" t="s">
        <v>4114</v>
      </c>
      <c r="V720" s="58" t="s">
        <v>4114</v>
      </c>
      <c r="W720" s="58" t="s">
        <v>4114</v>
      </c>
      <c r="X720" s="58" t="s">
        <v>4114</v>
      </c>
      <c r="Y720" s="58" t="s">
        <v>4114</v>
      </c>
      <c r="Z720" s="58" t="s">
        <v>4114</v>
      </c>
      <c r="AA720" s="58" t="s">
        <v>4114</v>
      </c>
      <c r="AB720" s="58" t="s">
        <v>4114</v>
      </c>
      <c r="AC720" s="58" t="s">
        <v>4114</v>
      </c>
      <c r="AD720" s="58" t="s">
        <v>4114</v>
      </c>
      <c r="AE720" s="58" t="s">
        <v>4114</v>
      </c>
      <c r="AF720" s="58" t="s">
        <v>4114</v>
      </c>
    </row>
    <row r="721" spans="1:32" x14ac:dyDescent="0.2">
      <c r="A721" s="63" t="s">
        <v>900</v>
      </c>
      <c r="B721" s="65" t="s">
        <v>3028</v>
      </c>
      <c r="C721" s="58">
        <v>1</v>
      </c>
      <c r="D721" s="58" t="s">
        <v>4124</v>
      </c>
      <c r="E721" s="58" t="s">
        <v>4113</v>
      </c>
      <c r="F721" s="58" t="s">
        <v>4111</v>
      </c>
      <c r="G721" s="58" t="s">
        <v>4114</v>
      </c>
      <c r="H721" s="58" t="s">
        <v>4114</v>
      </c>
      <c r="I721" s="58" t="s">
        <v>4113</v>
      </c>
      <c r="J721" s="58" t="s">
        <v>4114</v>
      </c>
      <c r="K721" s="58" t="s">
        <v>4114</v>
      </c>
      <c r="L721" s="58" t="s">
        <v>4114</v>
      </c>
      <c r="M721" s="58" t="s">
        <v>4146</v>
      </c>
      <c r="N721" s="58" t="s">
        <v>4199</v>
      </c>
      <c r="O721" s="58" t="s">
        <v>4146</v>
      </c>
      <c r="P721" s="58" t="s">
        <v>4117</v>
      </c>
      <c r="Q721" s="58" t="s">
        <v>4002</v>
      </c>
      <c r="R721" s="58" t="s">
        <v>4113</v>
      </c>
      <c r="S721" s="58" t="s">
        <v>4113</v>
      </c>
      <c r="T721" s="58" t="s">
        <v>4114</v>
      </c>
      <c r="U721" s="58" t="s">
        <v>4114</v>
      </c>
      <c r="V721" s="58" t="s">
        <v>4114</v>
      </c>
      <c r="W721" s="58" t="s">
        <v>4114</v>
      </c>
      <c r="X721" s="58" t="s">
        <v>4114</v>
      </c>
      <c r="Y721" s="58" t="s">
        <v>4114</v>
      </c>
      <c r="Z721" s="58" t="s">
        <v>4114</v>
      </c>
      <c r="AA721" s="58" t="s">
        <v>4114</v>
      </c>
      <c r="AB721" s="58" t="s">
        <v>4114</v>
      </c>
      <c r="AC721" s="58" t="s">
        <v>4113</v>
      </c>
      <c r="AD721" s="58" t="s">
        <v>4114</v>
      </c>
      <c r="AE721" s="58" t="s">
        <v>4114</v>
      </c>
      <c r="AF721" s="58" t="s">
        <v>4114</v>
      </c>
    </row>
    <row r="722" spans="1:32" x14ac:dyDescent="0.2">
      <c r="A722" s="63" t="s">
        <v>907</v>
      </c>
      <c r="B722" s="65" t="s">
        <v>3035</v>
      </c>
      <c r="C722" s="58">
        <v>1</v>
      </c>
      <c r="D722" s="58" t="s">
        <v>4125</v>
      </c>
      <c r="E722" s="58" t="s">
        <v>4113</v>
      </c>
      <c r="F722" s="58" t="s">
        <v>4111</v>
      </c>
      <c r="G722" s="58" t="s">
        <v>4114</v>
      </c>
      <c r="H722" s="58" t="s">
        <v>4114</v>
      </c>
      <c r="I722" s="58" t="s">
        <v>4113</v>
      </c>
      <c r="J722" s="58" t="s">
        <v>4114</v>
      </c>
      <c r="K722" s="58" t="s">
        <v>4114</v>
      </c>
      <c r="L722" s="58" t="s">
        <v>4114</v>
      </c>
      <c r="M722" s="58" t="s">
        <v>4249</v>
      </c>
      <c r="N722" s="58" t="s">
        <v>4199</v>
      </c>
      <c r="O722" s="58" t="s">
        <v>4146</v>
      </c>
      <c r="P722" s="58" t="s">
        <v>4117</v>
      </c>
      <c r="Q722" s="58" t="s">
        <v>4002</v>
      </c>
      <c r="R722" s="58" t="s">
        <v>4113</v>
      </c>
      <c r="S722" s="58" t="s">
        <v>4113</v>
      </c>
      <c r="T722" s="58" t="s">
        <v>4114</v>
      </c>
      <c r="U722" s="58" t="s">
        <v>4114</v>
      </c>
      <c r="V722" s="58" t="s">
        <v>4114</v>
      </c>
      <c r="W722" s="58" t="s">
        <v>4114</v>
      </c>
      <c r="X722" s="58" t="s">
        <v>4114</v>
      </c>
      <c r="Y722" s="58" t="s">
        <v>4114</v>
      </c>
      <c r="Z722" s="58" t="s">
        <v>4114</v>
      </c>
      <c r="AA722" s="58" t="s">
        <v>4114</v>
      </c>
      <c r="AB722" s="58" t="s">
        <v>4114</v>
      </c>
      <c r="AC722" s="58" t="s">
        <v>4114</v>
      </c>
      <c r="AD722" s="58" t="s">
        <v>4114</v>
      </c>
      <c r="AE722" s="58" t="s">
        <v>4114</v>
      </c>
      <c r="AF722" s="58" t="s">
        <v>4114</v>
      </c>
    </row>
    <row r="723" spans="1:32" x14ac:dyDescent="0.2">
      <c r="A723" s="63" t="s">
        <v>916</v>
      </c>
      <c r="B723" s="65" t="s">
        <v>3044</v>
      </c>
      <c r="C723" s="58">
        <v>1</v>
      </c>
      <c r="D723" s="58" t="s">
        <v>4126</v>
      </c>
      <c r="E723" s="58" t="s">
        <v>4113</v>
      </c>
      <c r="F723" s="58" t="s">
        <v>4111</v>
      </c>
      <c r="G723" s="58" t="s">
        <v>4114</v>
      </c>
      <c r="H723" s="58" t="s">
        <v>4114</v>
      </c>
      <c r="I723" s="58" t="s">
        <v>4113</v>
      </c>
      <c r="J723" s="58" t="s">
        <v>4114</v>
      </c>
      <c r="K723" s="58" t="s">
        <v>4114</v>
      </c>
      <c r="L723" s="58" t="s">
        <v>4114</v>
      </c>
      <c r="M723" s="58" t="s">
        <v>4166</v>
      </c>
      <c r="N723" s="58" t="s">
        <v>4199</v>
      </c>
      <c r="O723" s="58" t="s">
        <v>4146</v>
      </c>
      <c r="P723" s="58" t="s">
        <v>4117</v>
      </c>
      <c r="Q723" s="58" t="s">
        <v>4002</v>
      </c>
      <c r="R723" s="58" t="s">
        <v>4113</v>
      </c>
      <c r="S723" s="58" t="s">
        <v>4113</v>
      </c>
      <c r="T723" s="58" t="s">
        <v>4114</v>
      </c>
      <c r="U723" s="58" t="s">
        <v>4114</v>
      </c>
      <c r="V723" s="58" t="s">
        <v>4114</v>
      </c>
      <c r="W723" s="58" t="s">
        <v>4114</v>
      </c>
      <c r="X723" s="58" t="s">
        <v>4114</v>
      </c>
      <c r="Y723" s="58" t="s">
        <v>4114</v>
      </c>
      <c r="Z723" s="58" t="s">
        <v>4114</v>
      </c>
      <c r="AA723" s="58" t="s">
        <v>4114</v>
      </c>
      <c r="AB723" s="58" t="s">
        <v>4114</v>
      </c>
      <c r="AC723" s="58" t="s">
        <v>4113</v>
      </c>
      <c r="AD723" s="58" t="s">
        <v>4114</v>
      </c>
      <c r="AE723" s="58" t="s">
        <v>4114</v>
      </c>
      <c r="AF723" s="58" t="s">
        <v>4114</v>
      </c>
    </row>
    <row r="724" spans="1:32" x14ac:dyDescent="0.2">
      <c r="A724" s="63" t="s">
        <v>923</v>
      </c>
      <c r="B724" s="65" t="s">
        <v>3051</v>
      </c>
      <c r="C724" s="58">
        <v>1</v>
      </c>
      <c r="D724" s="58" t="s">
        <v>4127</v>
      </c>
      <c r="E724" s="58" t="s">
        <v>4113</v>
      </c>
      <c r="F724" s="58" t="s">
        <v>4111</v>
      </c>
      <c r="G724" s="58" t="s">
        <v>4114</v>
      </c>
      <c r="H724" s="58" t="s">
        <v>4114</v>
      </c>
      <c r="I724" s="58" t="s">
        <v>4113</v>
      </c>
      <c r="J724" s="58" t="s">
        <v>4114</v>
      </c>
      <c r="K724" s="58" t="s">
        <v>4114</v>
      </c>
      <c r="L724" s="58" t="s">
        <v>4114</v>
      </c>
      <c r="M724" s="58" t="s">
        <v>4250</v>
      </c>
      <c r="N724" s="58" t="s">
        <v>4199</v>
      </c>
      <c r="O724" s="58" t="s">
        <v>4146</v>
      </c>
      <c r="P724" s="58" t="s">
        <v>4117</v>
      </c>
      <c r="Q724" s="58" t="s">
        <v>4002</v>
      </c>
      <c r="R724" s="58" t="s">
        <v>4113</v>
      </c>
      <c r="S724" s="58" t="s">
        <v>4113</v>
      </c>
      <c r="T724" s="58" t="s">
        <v>4114</v>
      </c>
      <c r="U724" s="58" t="s">
        <v>4114</v>
      </c>
      <c r="V724" s="58" t="s">
        <v>4114</v>
      </c>
      <c r="W724" s="58" t="s">
        <v>4114</v>
      </c>
      <c r="X724" s="58" t="s">
        <v>4114</v>
      </c>
      <c r="Y724" s="58" t="s">
        <v>4114</v>
      </c>
      <c r="Z724" s="58" t="s">
        <v>4114</v>
      </c>
      <c r="AA724" s="58" t="s">
        <v>4114</v>
      </c>
      <c r="AB724" s="58" t="s">
        <v>4114</v>
      </c>
      <c r="AC724" s="58" t="s">
        <v>4114</v>
      </c>
      <c r="AD724" s="58" t="s">
        <v>4114</v>
      </c>
      <c r="AE724" s="58" t="s">
        <v>4114</v>
      </c>
      <c r="AF724" s="58" t="s">
        <v>4114</v>
      </c>
    </row>
    <row r="725" spans="1:32" x14ac:dyDescent="0.2">
      <c r="A725" s="63" t="s">
        <v>932</v>
      </c>
      <c r="B725" s="65" t="s">
        <v>3060</v>
      </c>
      <c r="C725" s="58">
        <v>1</v>
      </c>
      <c r="D725" s="58" t="s">
        <v>4202</v>
      </c>
      <c r="E725" s="58" t="s">
        <v>4113</v>
      </c>
      <c r="F725" s="58" t="s">
        <v>4202</v>
      </c>
      <c r="G725" s="58" t="s">
        <v>4114</v>
      </c>
      <c r="H725" s="58" t="s">
        <v>4114</v>
      </c>
      <c r="I725" s="58" t="s">
        <v>4113</v>
      </c>
      <c r="J725" s="58" t="s">
        <v>4114</v>
      </c>
      <c r="K725" s="58" t="s">
        <v>4114</v>
      </c>
      <c r="L725" s="58" t="s">
        <v>4114</v>
      </c>
      <c r="M725" s="58" t="s">
        <v>4251</v>
      </c>
      <c r="N725" s="58" t="s">
        <v>4199</v>
      </c>
      <c r="O725" s="58" t="s">
        <v>4146</v>
      </c>
      <c r="P725" s="58" t="s">
        <v>4117</v>
      </c>
      <c r="Q725" s="58" t="s">
        <v>4002</v>
      </c>
      <c r="R725" s="58" t="s">
        <v>4113</v>
      </c>
      <c r="S725" s="58" t="s">
        <v>4113</v>
      </c>
      <c r="T725" s="58" t="s">
        <v>4114</v>
      </c>
      <c r="U725" s="58" t="s">
        <v>4114</v>
      </c>
      <c r="V725" s="58" t="s">
        <v>4114</v>
      </c>
      <c r="W725" s="58" t="s">
        <v>4114</v>
      </c>
      <c r="X725" s="58" t="s">
        <v>4114</v>
      </c>
      <c r="Y725" s="58" t="s">
        <v>4114</v>
      </c>
      <c r="Z725" s="58" t="s">
        <v>4114</v>
      </c>
      <c r="AA725" s="58" t="s">
        <v>4114</v>
      </c>
      <c r="AB725" s="58" t="s">
        <v>4114</v>
      </c>
      <c r="AC725" s="58" t="s">
        <v>4113</v>
      </c>
      <c r="AD725" s="58" t="s">
        <v>4114</v>
      </c>
      <c r="AE725" s="58" t="s">
        <v>4114</v>
      </c>
      <c r="AF725" s="58" t="s">
        <v>4114</v>
      </c>
    </row>
    <row r="726" spans="1:32" x14ac:dyDescent="0.2">
      <c r="A726" s="63" t="s">
        <v>939</v>
      </c>
      <c r="B726" s="65" t="s">
        <v>3067</v>
      </c>
      <c r="C726" s="58">
        <v>1</v>
      </c>
      <c r="D726" s="58" t="s">
        <v>4220</v>
      </c>
      <c r="E726" s="58" t="s">
        <v>4113</v>
      </c>
      <c r="F726" s="58" t="s">
        <v>4111</v>
      </c>
      <c r="G726" s="58" t="s">
        <v>4114</v>
      </c>
      <c r="H726" s="58" t="s">
        <v>4114</v>
      </c>
      <c r="I726" s="58" t="s">
        <v>4113</v>
      </c>
      <c r="J726" s="58" t="s">
        <v>4114</v>
      </c>
      <c r="K726" s="58" t="s">
        <v>4114</v>
      </c>
      <c r="L726" s="58" t="s">
        <v>4114</v>
      </c>
      <c r="M726" s="58" t="s">
        <v>4252</v>
      </c>
      <c r="N726" s="58" t="s">
        <v>4199</v>
      </c>
      <c r="O726" s="58" t="s">
        <v>4146</v>
      </c>
      <c r="P726" s="58" t="s">
        <v>4117</v>
      </c>
      <c r="Q726" s="58" t="s">
        <v>4002</v>
      </c>
      <c r="R726" s="58" t="s">
        <v>4113</v>
      </c>
      <c r="S726" s="58" t="s">
        <v>4113</v>
      </c>
      <c r="T726" s="58" t="s">
        <v>4114</v>
      </c>
      <c r="U726" s="58" t="s">
        <v>4114</v>
      </c>
      <c r="V726" s="58" t="s">
        <v>4114</v>
      </c>
      <c r="W726" s="58" t="s">
        <v>4114</v>
      </c>
      <c r="X726" s="58" t="s">
        <v>4114</v>
      </c>
      <c r="Y726" s="58" t="s">
        <v>4114</v>
      </c>
      <c r="Z726" s="58" t="s">
        <v>4114</v>
      </c>
      <c r="AA726" s="58" t="s">
        <v>4114</v>
      </c>
      <c r="AB726" s="58" t="s">
        <v>4114</v>
      </c>
      <c r="AC726" s="58" t="s">
        <v>4114</v>
      </c>
      <c r="AD726" s="58" t="s">
        <v>4114</v>
      </c>
      <c r="AE726" s="58" t="s">
        <v>4114</v>
      </c>
      <c r="AF726" s="58" t="s">
        <v>4114</v>
      </c>
    </row>
    <row r="727" spans="1:32" x14ac:dyDescent="0.2">
      <c r="A727" s="64" t="s">
        <v>93</v>
      </c>
      <c r="B727" s="65" t="s">
        <v>2092</v>
      </c>
      <c r="C727" s="58">
        <v>1</v>
      </c>
      <c r="D727" s="58" t="s">
        <v>4253</v>
      </c>
      <c r="E727" s="58" t="s">
        <v>4134</v>
      </c>
      <c r="F727" s="58" t="s">
        <v>4139</v>
      </c>
      <c r="G727" s="58" t="s">
        <v>4114</v>
      </c>
      <c r="H727" s="58" t="s">
        <v>4136</v>
      </c>
      <c r="I727" s="58" t="s">
        <v>4114</v>
      </c>
      <c r="J727" s="58" t="s">
        <v>4136</v>
      </c>
      <c r="K727" s="58" t="s">
        <v>4114</v>
      </c>
      <c r="L727" s="58" t="s">
        <v>4114</v>
      </c>
      <c r="M727" s="58" t="s">
        <v>4137</v>
      </c>
      <c r="N727" s="58" t="s">
        <v>2094</v>
      </c>
      <c r="O727" s="58" t="s">
        <v>4129</v>
      </c>
      <c r="P727" s="58" t="s">
        <v>4138</v>
      </c>
      <c r="Q727" s="58" t="s">
        <v>4002</v>
      </c>
      <c r="R727" s="58" t="s">
        <v>4113</v>
      </c>
      <c r="S727" s="58" t="s">
        <v>4113</v>
      </c>
      <c r="T727" s="58" t="s">
        <v>4114</v>
      </c>
      <c r="U727" s="58" t="s">
        <v>4113</v>
      </c>
      <c r="V727" s="58" t="s">
        <v>4113</v>
      </c>
      <c r="W727" s="58" t="s">
        <v>4114</v>
      </c>
      <c r="X727" s="58" t="s">
        <v>4113</v>
      </c>
      <c r="Y727" s="58" t="s">
        <v>4114</v>
      </c>
      <c r="Z727" s="58" t="s">
        <v>4114</v>
      </c>
      <c r="AA727" s="58" t="s">
        <v>4113</v>
      </c>
      <c r="AB727" s="58" t="s">
        <v>4114</v>
      </c>
      <c r="AC727" s="58" t="s">
        <v>4114</v>
      </c>
      <c r="AD727" s="58" t="s">
        <v>4113</v>
      </c>
      <c r="AE727" s="58" t="s">
        <v>4114</v>
      </c>
      <c r="AF727" s="58" t="s">
        <v>4114</v>
      </c>
    </row>
    <row r="728" spans="1:32" x14ac:dyDescent="0.2">
      <c r="A728" s="64" t="s">
        <v>94</v>
      </c>
      <c r="B728" s="65" t="s">
        <v>2095</v>
      </c>
      <c r="C728" s="58">
        <v>1</v>
      </c>
      <c r="D728" s="58" t="s">
        <v>4253</v>
      </c>
      <c r="E728" s="58" t="s">
        <v>4134</v>
      </c>
      <c r="F728" s="58" t="s">
        <v>4141</v>
      </c>
      <c r="G728" s="58" t="s">
        <v>4114</v>
      </c>
      <c r="H728" s="58" t="s">
        <v>4136</v>
      </c>
      <c r="I728" s="58" t="s">
        <v>4114</v>
      </c>
      <c r="J728" s="58" t="s">
        <v>4136</v>
      </c>
      <c r="K728" s="58" t="s">
        <v>4114</v>
      </c>
      <c r="L728" s="58" t="s">
        <v>4114</v>
      </c>
      <c r="M728" s="58" t="s">
        <v>4145</v>
      </c>
      <c r="N728" s="58" t="s">
        <v>2094</v>
      </c>
      <c r="O728" s="58" t="s">
        <v>4129</v>
      </c>
      <c r="P728" s="58" t="s">
        <v>4138</v>
      </c>
      <c r="Q728" s="58" t="s">
        <v>4002</v>
      </c>
      <c r="R728" s="58" t="s">
        <v>4113</v>
      </c>
      <c r="S728" s="58" t="s">
        <v>4113</v>
      </c>
      <c r="T728" s="58" t="s">
        <v>4114</v>
      </c>
      <c r="U728" s="58" t="s">
        <v>4113</v>
      </c>
      <c r="V728" s="58" t="s">
        <v>4113</v>
      </c>
      <c r="W728" s="58" t="s">
        <v>4114</v>
      </c>
      <c r="X728" s="58" t="s">
        <v>4113</v>
      </c>
      <c r="Y728" s="58" t="s">
        <v>4114</v>
      </c>
      <c r="Z728" s="58" t="s">
        <v>4114</v>
      </c>
      <c r="AA728" s="58" t="s">
        <v>4113</v>
      </c>
      <c r="AB728" s="58" t="s">
        <v>4114</v>
      </c>
      <c r="AC728" s="58" t="s">
        <v>4114</v>
      </c>
      <c r="AD728" s="58" t="s">
        <v>4113</v>
      </c>
      <c r="AE728" s="58" t="s">
        <v>4114</v>
      </c>
      <c r="AF728" s="58" t="s">
        <v>4114</v>
      </c>
    </row>
    <row r="729" spans="1:32" x14ac:dyDescent="0.2">
      <c r="A729" s="64" t="s">
        <v>95</v>
      </c>
      <c r="B729" s="65" t="s">
        <v>2096</v>
      </c>
      <c r="C729" s="58">
        <v>1</v>
      </c>
      <c r="D729" s="58" t="s">
        <v>4253</v>
      </c>
      <c r="E729" s="58" t="s">
        <v>4134</v>
      </c>
      <c r="F729" s="58" t="s">
        <v>4150</v>
      </c>
      <c r="G729" s="58" t="s">
        <v>4114</v>
      </c>
      <c r="H729" s="58" t="s">
        <v>4136</v>
      </c>
      <c r="I729" s="58" t="s">
        <v>4114</v>
      </c>
      <c r="J729" s="58" t="s">
        <v>4136</v>
      </c>
      <c r="K729" s="58" t="s">
        <v>4114</v>
      </c>
      <c r="L729" s="58" t="s">
        <v>4114</v>
      </c>
      <c r="M729" s="58" t="s">
        <v>4146</v>
      </c>
      <c r="N729" s="58" t="s">
        <v>2094</v>
      </c>
      <c r="O729" s="58" t="s">
        <v>4155</v>
      </c>
      <c r="P729" s="58" t="s">
        <v>4138</v>
      </c>
      <c r="Q729" s="58" t="s">
        <v>4002</v>
      </c>
      <c r="R729" s="58" t="s">
        <v>4113</v>
      </c>
      <c r="S729" s="58" t="s">
        <v>4113</v>
      </c>
      <c r="T729" s="58" t="s">
        <v>4114</v>
      </c>
      <c r="U729" s="58" t="s">
        <v>4113</v>
      </c>
      <c r="V729" s="58" t="s">
        <v>4113</v>
      </c>
      <c r="W729" s="58" t="s">
        <v>4114</v>
      </c>
      <c r="X729" s="58" t="s">
        <v>4113</v>
      </c>
      <c r="Y729" s="58" t="s">
        <v>4114</v>
      </c>
      <c r="Z729" s="58" t="s">
        <v>4114</v>
      </c>
      <c r="AA729" s="58" t="s">
        <v>4113</v>
      </c>
      <c r="AB729" s="58" t="s">
        <v>4114</v>
      </c>
      <c r="AC729" s="58" t="s">
        <v>4114</v>
      </c>
      <c r="AD729" s="58" t="s">
        <v>4113</v>
      </c>
      <c r="AE729" s="58" t="s">
        <v>4114</v>
      </c>
      <c r="AF729" s="58" t="s">
        <v>4114</v>
      </c>
    </row>
    <row r="730" spans="1:32" x14ac:dyDescent="0.2">
      <c r="A730" s="64" t="s">
        <v>96</v>
      </c>
      <c r="B730" s="65" t="s">
        <v>2097</v>
      </c>
      <c r="C730" s="58">
        <v>1</v>
      </c>
      <c r="D730" s="58" t="s">
        <v>4253</v>
      </c>
      <c r="E730" s="58" t="s">
        <v>4134</v>
      </c>
      <c r="F730" s="58" t="s">
        <v>4156</v>
      </c>
      <c r="G730" s="58" t="s">
        <v>4114</v>
      </c>
      <c r="H730" s="58" t="s">
        <v>4153</v>
      </c>
      <c r="I730" s="58" t="s">
        <v>4114</v>
      </c>
      <c r="J730" s="58" t="s">
        <v>4136</v>
      </c>
      <c r="K730" s="58" t="s">
        <v>4114</v>
      </c>
      <c r="L730" s="58" t="s">
        <v>4114</v>
      </c>
      <c r="M730" s="58" t="s">
        <v>4166</v>
      </c>
      <c r="N730" s="58" t="s">
        <v>2094</v>
      </c>
      <c r="O730" s="58" t="s">
        <v>4155</v>
      </c>
      <c r="P730" s="58" t="s">
        <v>4138</v>
      </c>
      <c r="Q730" s="58" t="s">
        <v>4002</v>
      </c>
      <c r="R730" s="58" t="s">
        <v>4113</v>
      </c>
      <c r="S730" s="58" t="s">
        <v>4113</v>
      </c>
      <c r="T730" s="58" t="s">
        <v>4114</v>
      </c>
      <c r="U730" s="58" t="s">
        <v>4113</v>
      </c>
      <c r="V730" s="58" t="s">
        <v>4113</v>
      </c>
      <c r="W730" s="58" t="s">
        <v>4114</v>
      </c>
      <c r="X730" s="58" t="s">
        <v>4113</v>
      </c>
      <c r="Y730" s="58" t="s">
        <v>4114</v>
      </c>
      <c r="Z730" s="58" t="s">
        <v>4114</v>
      </c>
      <c r="AA730" s="58" t="s">
        <v>4113</v>
      </c>
      <c r="AB730" s="58" t="s">
        <v>4114</v>
      </c>
      <c r="AC730" s="58" t="s">
        <v>4114</v>
      </c>
      <c r="AD730" s="58" t="s">
        <v>4113</v>
      </c>
      <c r="AE730" s="58" t="s">
        <v>4114</v>
      </c>
      <c r="AF730" s="58" t="s">
        <v>4114</v>
      </c>
    </row>
    <row r="731" spans="1:32" x14ac:dyDescent="0.2">
      <c r="A731" s="64" t="s">
        <v>853</v>
      </c>
      <c r="B731" s="65" t="s">
        <v>2972</v>
      </c>
      <c r="C731" s="58">
        <v>1</v>
      </c>
      <c r="D731" s="58" t="s">
        <v>4129</v>
      </c>
      <c r="E731" s="58" t="s">
        <v>4113</v>
      </c>
      <c r="F731" s="58" t="s">
        <v>4124</v>
      </c>
      <c r="G731" s="58" t="s">
        <v>4114</v>
      </c>
      <c r="H731" s="58" t="s">
        <v>4114</v>
      </c>
      <c r="I731" s="58" t="s">
        <v>4113</v>
      </c>
      <c r="J731" s="58" t="s">
        <v>4114</v>
      </c>
      <c r="K731" s="58" t="s">
        <v>4114</v>
      </c>
      <c r="L731" s="58" t="s">
        <v>4114</v>
      </c>
      <c r="M731" s="58" t="s">
        <v>4137</v>
      </c>
      <c r="N731" s="58" t="s">
        <v>4199</v>
      </c>
      <c r="O731" s="58" t="s">
        <v>4146</v>
      </c>
      <c r="P731" s="58" t="s">
        <v>4117</v>
      </c>
      <c r="Q731" s="58" t="s">
        <v>4002</v>
      </c>
      <c r="R731" s="58" t="s">
        <v>4113</v>
      </c>
      <c r="S731" s="58" t="s">
        <v>4113</v>
      </c>
      <c r="T731" s="58" t="s">
        <v>4114</v>
      </c>
      <c r="U731" s="58" t="s">
        <v>4114</v>
      </c>
      <c r="V731" s="58" t="s">
        <v>4114</v>
      </c>
      <c r="W731" s="58" t="s">
        <v>4114</v>
      </c>
      <c r="X731" s="58" t="s">
        <v>4114</v>
      </c>
      <c r="Y731" s="58" t="s">
        <v>4114</v>
      </c>
      <c r="Z731" s="58" t="s">
        <v>4114</v>
      </c>
      <c r="AA731" s="58" t="s">
        <v>4114</v>
      </c>
      <c r="AB731" s="58" t="s">
        <v>4114</v>
      </c>
      <c r="AC731" s="58" t="s">
        <v>4113</v>
      </c>
      <c r="AD731" s="58" t="s">
        <v>4113</v>
      </c>
      <c r="AE731" s="58" t="s">
        <v>4114</v>
      </c>
      <c r="AF731" s="58" t="s">
        <v>4114</v>
      </c>
    </row>
    <row r="732" spans="1:32" x14ac:dyDescent="0.2">
      <c r="A732" s="63" t="s">
        <v>1239</v>
      </c>
      <c r="B732" s="65" t="s">
        <v>2984</v>
      </c>
      <c r="C732" s="58">
        <v>1</v>
      </c>
      <c r="D732" s="58" t="s">
        <v>4168</v>
      </c>
      <c r="E732" s="58" t="s">
        <v>4113</v>
      </c>
      <c r="F732" s="58" t="s">
        <v>4124</v>
      </c>
      <c r="G732" s="58" t="s">
        <v>4114</v>
      </c>
      <c r="H732" s="58" t="s">
        <v>4114</v>
      </c>
      <c r="I732" s="58" t="s">
        <v>4113</v>
      </c>
      <c r="J732" s="58" t="s">
        <v>4114</v>
      </c>
      <c r="K732" s="58" t="s">
        <v>4114</v>
      </c>
      <c r="L732" s="58" t="s">
        <v>4114</v>
      </c>
      <c r="M732" s="58" t="s">
        <v>4140</v>
      </c>
      <c r="N732" s="58" t="s">
        <v>4199</v>
      </c>
      <c r="O732" s="58" t="s">
        <v>4146</v>
      </c>
      <c r="P732" s="58" t="s">
        <v>4117</v>
      </c>
      <c r="Q732" s="58" t="s">
        <v>4002</v>
      </c>
      <c r="R732" s="58" t="s">
        <v>4113</v>
      </c>
      <c r="S732" s="58" t="s">
        <v>4113</v>
      </c>
      <c r="T732" s="58" t="s">
        <v>4114</v>
      </c>
      <c r="U732" s="58" t="s">
        <v>4114</v>
      </c>
      <c r="V732" s="58" t="s">
        <v>4114</v>
      </c>
      <c r="W732" s="58" t="s">
        <v>4114</v>
      </c>
      <c r="X732" s="58" t="s">
        <v>4114</v>
      </c>
      <c r="Y732" s="58" t="s">
        <v>4114</v>
      </c>
      <c r="Z732" s="58" t="s">
        <v>4114</v>
      </c>
      <c r="AA732" s="58" t="s">
        <v>4114</v>
      </c>
      <c r="AB732" s="58" t="s">
        <v>4114</v>
      </c>
      <c r="AC732" s="58" t="s">
        <v>4113</v>
      </c>
      <c r="AD732" s="58" t="s">
        <v>4113</v>
      </c>
      <c r="AE732" s="58" t="s">
        <v>4114</v>
      </c>
      <c r="AF732" s="58" t="s">
        <v>4114</v>
      </c>
    </row>
    <row r="733" spans="1:32" x14ac:dyDescent="0.2">
      <c r="A733" s="64" t="s">
        <v>4810</v>
      </c>
      <c r="B733" s="65" t="s">
        <v>2984</v>
      </c>
      <c r="C733" s="58">
        <v>1</v>
      </c>
      <c r="D733" s="58" t="s">
        <v>4168</v>
      </c>
      <c r="E733" s="58" t="s">
        <v>4113</v>
      </c>
      <c r="F733" s="58" t="s">
        <v>4124</v>
      </c>
      <c r="G733" s="58" t="s">
        <v>4114</v>
      </c>
      <c r="H733" s="58" t="s">
        <v>4114</v>
      </c>
      <c r="I733" s="58" t="s">
        <v>4113</v>
      </c>
      <c r="J733" s="58" t="s">
        <v>4114</v>
      </c>
      <c r="K733" s="58" t="s">
        <v>4114</v>
      </c>
      <c r="L733" s="58" t="s">
        <v>4114</v>
      </c>
      <c r="M733" s="58" t="s">
        <v>4140</v>
      </c>
      <c r="N733" s="58" t="s">
        <v>4199</v>
      </c>
      <c r="O733" s="58" t="s">
        <v>4146</v>
      </c>
      <c r="P733" s="58" t="s">
        <v>4117</v>
      </c>
      <c r="Q733" s="58" t="s">
        <v>4002</v>
      </c>
      <c r="R733" s="58" t="s">
        <v>4113</v>
      </c>
      <c r="S733" s="58" t="s">
        <v>4113</v>
      </c>
      <c r="T733" s="58" t="s">
        <v>4114</v>
      </c>
      <c r="U733" s="58" t="s">
        <v>4114</v>
      </c>
      <c r="V733" s="58" t="s">
        <v>4114</v>
      </c>
      <c r="W733" s="58" t="s">
        <v>4114</v>
      </c>
      <c r="X733" s="58" t="s">
        <v>4114</v>
      </c>
      <c r="Y733" s="58" t="s">
        <v>4114</v>
      </c>
      <c r="Z733" s="58" t="s">
        <v>4114</v>
      </c>
      <c r="AA733" s="58" t="s">
        <v>4114</v>
      </c>
      <c r="AB733" s="58" t="s">
        <v>4114</v>
      </c>
      <c r="AC733" s="58" t="s">
        <v>4113</v>
      </c>
      <c r="AD733" s="58" t="s">
        <v>4113</v>
      </c>
      <c r="AE733" s="58" t="s">
        <v>4114</v>
      </c>
      <c r="AF733" s="58" t="s">
        <v>4114</v>
      </c>
    </row>
    <row r="734" spans="1:32" x14ac:dyDescent="0.2">
      <c r="A734" s="63" t="s">
        <v>1241</v>
      </c>
      <c r="B734" s="65" t="s">
        <v>2992</v>
      </c>
      <c r="C734" s="58">
        <v>1</v>
      </c>
      <c r="D734" s="58" t="s">
        <v>4216</v>
      </c>
      <c r="E734" s="58" t="s">
        <v>4113</v>
      </c>
      <c r="F734" s="58" t="s">
        <v>4124</v>
      </c>
      <c r="G734" s="58" t="s">
        <v>4114</v>
      </c>
      <c r="H734" s="58" t="s">
        <v>4114</v>
      </c>
      <c r="I734" s="58" t="s">
        <v>4113</v>
      </c>
      <c r="J734" s="58" t="s">
        <v>4114</v>
      </c>
      <c r="K734" s="58" t="s">
        <v>4114</v>
      </c>
      <c r="L734" s="58" t="s">
        <v>4114</v>
      </c>
      <c r="M734" s="58" t="s">
        <v>4142</v>
      </c>
      <c r="N734" s="58" t="s">
        <v>4199</v>
      </c>
      <c r="O734" s="58" t="s">
        <v>4146</v>
      </c>
      <c r="P734" s="58" t="s">
        <v>4117</v>
      </c>
      <c r="Q734" s="58" t="s">
        <v>4002</v>
      </c>
      <c r="R734" s="58" t="s">
        <v>4113</v>
      </c>
      <c r="S734" s="58" t="s">
        <v>4113</v>
      </c>
      <c r="T734" s="58" t="s">
        <v>4114</v>
      </c>
      <c r="U734" s="58" t="s">
        <v>4114</v>
      </c>
      <c r="V734" s="58" t="s">
        <v>4114</v>
      </c>
      <c r="W734" s="58" t="s">
        <v>4114</v>
      </c>
      <c r="X734" s="58" t="s">
        <v>4114</v>
      </c>
      <c r="Y734" s="58" t="s">
        <v>4114</v>
      </c>
      <c r="Z734" s="58" t="s">
        <v>4114</v>
      </c>
      <c r="AA734" s="58" t="s">
        <v>4114</v>
      </c>
      <c r="AB734" s="58" t="s">
        <v>4114</v>
      </c>
      <c r="AC734" s="58" t="s">
        <v>4113</v>
      </c>
      <c r="AD734" s="58" t="s">
        <v>4113</v>
      </c>
      <c r="AE734" s="58" t="s">
        <v>4114</v>
      </c>
      <c r="AF734" s="58" t="s">
        <v>4114</v>
      </c>
    </row>
    <row r="735" spans="1:32" x14ac:dyDescent="0.2">
      <c r="A735" s="64" t="s">
        <v>4812</v>
      </c>
      <c r="B735" s="65" t="s">
        <v>2992</v>
      </c>
      <c r="C735" s="58">
        <v>1</v>
      </c>
      <c r="D735" s="58" t="s">
        <v>4216</v>
      </c>
      <c r="E735" s="58" t="s">
        <v>4113</v>
      </c>
      <c r="F735" s="58" t="s">
        <v>4124</v>
      </c>
      <c r="G735" s="58" t="s">
        <v>4114</v>
      </c>
      <c r="H735" s="58" t="s">
        <v>4114</v>
      </c>
      <c r="I735" s="58" t="s">
        <v>4113</v>
      </c>
      <c r="J735" s="58" t="s">
        <v>4114</v>
      </c>
      <c r="K735" s="58" t="s">
        <v>4114</v>
      </c>
      <c r="L735" s="58" t="s">
        <v>4114</v>
      </c>
      <c r="M735" s="58" t="s">
        <v>4142</v>
      </c>
      <c r="N735" s="58" t="s">
        <v>4199</v>
      </c>
      <c r="O735" s="58" t="s">
        <v>4146</v>
      </c>
      <c r="P735" s="58" t="s">
        <v>4117</v>
      </c>
      <c r="Q735" s="58" t="s">
        <v>4002</v>
      </c>
      <c r="R735" s="58" t="s">
        <v>4113</v>
      </c>
      <c r="S735" s="58" t="s">
        <v>4113</v>
      </c>
      <c r="T735" s="58" t="s">
        <v>4114</v>
      </c>
      <c r="U735" s="58" t="s">
        <v>4114</v>
      </c>
      <c r="V735" s="58" t="s">
        <v>4114</v>
      </c>
      <c r="W735" s="58" t="s">
        <v>4114</v>
      </c>
      <c r="X735" s="58" t="s">
        <v>4114</v>
      </c>
      <c r="Y735" s="58" t="s">
        <v>4114</v>
      </c>
      <c r="Z735" s="58" t="s">
        <v>4114</v>
      </c>
      <c r="AA735" s="58" t="s">
        <v>4114</v>
      </c>
      <c r="AB735" s="58" t="s">
        <v>4114</v>
      </c>
      <c r="AC735" s="58" t="s">
        <v>4113</v>
      </c>
      <c r="AD735" s="58" t="s">
        <v>4113</v>
      </c>
      <c r="AE735" s="58" t="s">
        <v>4114</v>
      </c>
      <c r="AF735" s="58" t="s">
        <v>4114</v>
      </c>
    </row>
    <row r="736" spans="1:32" x14ac:dyDescent="0.2">
      <c r="A736" s="64" t="s">
        <v>854</v>
      </c>
      <c r="B736" s="65" t="s">
        <v>2973</v>
      </c>
      <c r="C736" s="58">
        <v>1</v>
      </c>
      <c r="D736" s="58" t="s">
        <v>4129</v>
      </c>
      <c r="E736" s="58" t="s">
        <v>4113</v>
      </c>
      <c r="F736" s="58" t="s">
        <v>4125</v>
      </c>
      <c r="G736" s="58" t="s">
        <v>4114</v>
      </c>
      <c r="H736" s="58" t="s">
        <v>4114</v>
      </c>
      <c r="I736" s="58" t="s">
        <v>4113</v>
      </c>
      <c r="J736" s="58" t="s">
        <v>4114</v>
      </c>
      <c r="K736" s="58" t="s">
        <v>4114</v>
      </c>
      <c r="L736" s="58" t="s">
        <v>4114</v>
      </c>
      <c r="M736" s="58" t="s">
        <v>4213</v>
      </c>
      <c r="N736" s="58" t="s">
        <v>4199</v>
      </c>
      <c r="O736" s="58" t="s">
        <v>4146</v>
      </c>
      <c r="P736" s="58" t="s">
        <v>4117</v>
      </c>
      <c r="Q736" s="58" t="s">
        <v>4002</v>
      </c>
      <c r="R736" s="58" t="s">
        <v>4113</v>
      </c>
      <c r="S736" s="58" t="s">
        <v>4113</v>
      </c>
      <c r="T736" s="58" t="s">
        <v>4114</v>
      </c>
      <c r="U736" s="58" t="s">
        <v>4114</v>
      </c>
      <c r="V736" s="58" t="s">
        <v>4114</v>
      </c>
      <c r="W736" s="58" t="s">
        <v>4114</v>
      </c>
      <c r="X736" s="58" t="s">
        <v>4114</v>
      </c>
      <c r="Y736" s="58" t="s">
        <v>4114</v>
      </c>
      <c r="Z736" s="58" t="s">
        <v>4114</v>
      </c>
      <c r="AA736" s="58" t="s">
        <v>4114</v>
      </c>
      <c r="AB736" s="58" t="s">
        <v>4114</v>
      </c>
      <c r="AC736" s="58" t="s">
        <v>4113</v>
      </c>
      <c r="AD736" s="58" t="s">
        <v>4113</v>
      </c>
      <c r="AE736" s="58" t="s">
        <v>4114</v>
      </c>
      <c r="AF736" s="58" t="s">
        <v>4114</v>
      </c>
    </row>
    <row r="737" spans="1:32" x14ac:dyDescent="0.2">
      <c r="A737" s="64" t="s">
        <v>4806</v>
      </c>
      <c r="B737" s="65" t="s">
        <v>4807</v>
      </c>
      <c r="C737" s="58">
        <v>1</v>
      </c>
      <c r="D737" s="58">
        <v>10.5</v>
      </c>
      <c r="E737" s="58" t="s">
        <v>4113</v>
      </c>
      <c r="F737" s="58" t="s">
        <v>4125</v>
      </c>
      <c r="G737" s="58" t="s">
        <v>4114</v>
      </c>
      <c r="H737" s="58" t="s">
        <v>4114</v>
      </c>
      <c r="I737" s="58" t="s">
        <v>4113</v>
      </c>
      <c r="J737" s="58" t="s">
        <v>4114</v>
      </c>
      <c r="K737" s="58" t="s">
        <v>4114</v>
      </c>
      <c r="L737" s="58" t="s">
        <v>4114</v>
      </c>
      <c r="M737" s="58" t="s">
        <v>4213</v>
      </c>
      <c r="N737" s="58" t="s">
        <v>4199</v>
      </c>
      <c r="O737" s="58" t="s">
        <v>4146</v>
      </c>
      <c r="P737" s="58" t="s">
        <v>4117</v>
      </c>
      <c r="Q737" s="58" t="s">
        <v>4002</v>
      </c>
      <c r="R737" s="58" t="s">
        <v>4113</v>
      </c>
      <c r="S737" s="58" t="s">
        <v>4113</v>
      </c>
      <c r="T737" s="58" t="s">
        <v>4114</v>
      </c>
      <c r="U737" s="58" t="s">
        <v>4114</v>
      </c>
      <c r="V737" s="58" t="s">
        <v>4114</v>
      </c>
      <c r="W737" s="58" t="s">
        <v>4114</v>
      </c>
      <c r="X737" s="58" t="s">
        <v>4114</v>
      </c>
      <c r="Y737" s="58" t="s">
        <v>4114</v>
      </c>
      <c r="Z737" s="58" t="s">
        <v>4114</v>
      </c>
      <c r="AA737" s="58" t="s">
        <v>4114</v>
      </c>
      <c r="AB737" s="58" t="s">
        <v>4114</v>
      </c>
      <c r="AC737" s="58" t="s">
        <v>4113</v>
      </c>
      <c r="AD737" s="58" t="s">
        <v>4113</v>
      </c>
      <c r="AE737" s="58" t="s">
        <v>4114</v>
      </c>
      <c r="AF737" s="58" t="s">
        <v>4114</v>
      </c>
    </row>
    <row r="738" spans="1:32" x14ac:dyDescent="0.2">
      <c r="A738" s="64" t="s">
        <v>855</v>
      </c>
      <c r="B738" s="65" t="s">
        <v>2974</v>
      </c>
      <c r="C738" s="58">
        <v>1</v>
      </c>
      <c r="D738" s="58" t="s">
        <v>4129</v>
      </c>
      <c r="E738" s="58" t="s">
        <v>4113</v>
      </c>
      <c r="F738" s="58" t="s">
        <v>4126</v>
      </c>
      <c r="G738" s="58" t="s">
        <v>4114</v>
      </c>
      <c r="H738" s="58" t="s">
        <v>4114</v>
      </c>
      <c r="I738" s="58" t="s">
        <v>4113</v>
      </c>
      <c r="J738" s="58" t="s">
        <v>4114</v>
      </c>
      <c r="K738" s="58" t="s">
        <v>4114</v>
      </c>
      <c r="L738" s="58" t="s">
        <v>4114</v>
      </c>
      <c r="M738" s="58" t="s">
        <v>4145</v>
      </c>
      <c r="N738" s="58" t="s">
        <v>4199</v>
      </c>
      <c r="O738" s="58" t="s">
        <v>4146</v>
      </c>
      <c r="P738" s="58" t="s">
        <v>4117</v>
      </c>
      <c r="Q738" s="58" t="s">
        <v>4002</v>
      </c>
      <c r="R738" s="58" t="s">
        <v>4113</v>
      </c>
      <c r="S738" s="58" t="s">
        <v>4113</v>
      </c>
      <c r="T738" s="58" t="s">
        <v>4114</v>
      </c>
      <c r="U738" s="58" t="s">
        <v>4114</v>
      </c>
      <c r="V738" s="58" t="s">
        <v>4114</v>
      </c>
      <c r="W738" s="58" t="s">
        <v>4114</v>
      </c>
      <c r="X738" s="58" t="s">
        <v>4114</v>
      </c>
      <c r="Y738" s="58" t="s">
        <v>4114</v>
      </c>
      <c r="Z738" s="58" t="s">
        <v>4114</v>
      </c>
      <c r="AA738" s="58" t="s">
        <v>4114</v>
      </c>
      <c r="AB738" s="58" t="s">
        <v>4114</v>
      </c>
      <c r="AC738" s="58" t="s">
        <v>4113</v>
      </c>
      <c r="AD738" s="58" t="s">
        <v>4113</v>
      </c>
      <c r="AE738" s="58" t="s">
        <v>4114</v>
      </c>
      <c r="AF738" s="58" t="s">
        <v>4114</v>
      </c>
    </row>
    <row r="739" spans="1:32" x14ac:dyDescent="0.2">
      <c r="A739" s="63" t="s">
        <v>1240</v>
      </c>
      <c r="B739" s="65" t="s">
        <v>2985</v>
      </c>
      <c r="C739" s="58">
        <v>1</v>
      </c>
      <c r="D739" s="58" t="s">
        <v>4168</v>
      </c>
      <c r="E739" s="58" t="s">
        <v>4113</v>
      </c>
      <c r="F739" s="58" t="s">
        <v>4126</v>
      </c>
      <c r="G739" s="58" t="s">
        <v>4114</v>
      </c>
      <c r="H739" s="58" t="s">
        <v>4114</v>
      </c>
      <c r="I739" s="58" t="s">
        <v>4113</v>
      </c>
      <c r="J739" s="58" t="s">
        <v>4114</v>
      </c>
      <c r="K739" s="58" t="s">
        <v>4114</v>
      </c>
      <c r="L739" s="58" t="s">
        <v>4114</v>
      </c>
      <c r="M739" s="58" t="s">
        <v>4142</v>
      </c>
      <c r="N739" s="58" t="s">
        <v>4199</v>
      </c>
      <c r="O739" s="58" t="s">
        <v>4146</v>
      </c>
      <c r="P739" s="58" t="s">
        <v>4117</v>
      </c>
      <c r="Q739" s="58" t="s">
        <v>4002</v>
      </c>
      <c r="R739" s="58" t="s">
        <v>4113</v>
      </c>
      <c r="S739" s="58" t="s">
        <v>4113</v>
      </c>
      <c r="T739" s="58" t="s">
        <v>4114</v>
      </c>
      <c r="U739" s="58" t="s">
        <v>4114</v>
      </c>
      <c r="V739" s="58" t="s">
        <v>4114</v>
      </c>
      <c r="W739" s="58" t="s">
        <v>4114</v>
      </c>
      <c r="X739" s="58" t="s">
        <v>4114</v>
      </c>
      <c r="Y739" s="58" t="s">
        <v>4114</v>
      </c>
      <c r="Z739" s="58" t="s">
        <v>4114</v>
      </c>
      <c r="AA739" s="58" t="s">
        <v>4114</v>
      </c>
      <c r="AB739" s="58" t="s">
        <v>4114</v>
      </c>
      <c r="AC739" s="58" t="s">
        <v>4113</v>
      </c>
      <c r="AD739" s="58" t="s">
        <v>4113</v>
      </c>
      <c r="AE739" s="58" t="s">
        <v>4114</v>
      </c>
      <c r="AF739" s="58" t="s">
        <v>4114</v>
      </c>
    </row>
    <row r="740" spans="1:32" x14ac:dyDescent="0.2">
      <c r="A740" s="64" t="s">
        <v>4811</v>
      </c>
      <c r="B740" s="65" t="s">
        <v>2985</v>
      </c>
      <c r="C740" s="58">
        <v>1</v>
      </c>
      <c r="D740" s="58" t="s">
        <v>4168</v>
      </c>
      <c r="E740" s="58" t="s">
        <v>4113</v>
      </c>
      <c r="F740" s="58" t="s">
        <v>4126</v>
      </c>
      <c r="G740" s="58" t="s">
        <v>4114</v>
      </c>
      <c r="H740" s="58" t="s">
        <v>4114</v>
      </c>
      <c r="I740" s="58" t="s">
        <v>4113</v>
      </c>
      <c r="J740" s="58" t="s">
        <v>4114</v>
      </c>
      <c r="K740" s="58" t="s">
        <v>4114</v>
      </c>
      <c r="L740" s="58" t="s">
        <v>4114</v>
      </c>
      <c r="M740" s="58" t="s">
        <v>4142</v>
      </c>
      <c r="N740" s="58" t="s">
        <v>4199</v>
      </c>
      <c r="O740" s="58" t="s">
        <v>4146</v>
      </c>
      <c r="P740" s="58" t="s">
        <v>4117</v>
      </c>
      <c r="Q740" s="58" t="s">
        <v>4002</v>
      </c>
      <c r="R740" s="58" t="s">
        <v>4113</v>
      </c>
      <c r="S740" s="58" t="s">
        <v>4113</v>
      </c>
      <c r="T740" s="58" t="s">
        <v>4114</v>
      </c>
      <c r="U740" s="58" t="s">
        <v>4114</v>
      </c>
      <c r="V740" s="58" t="s">
        <v>4114</v>
      </c>
      <c r="W740" s="58" t="s">
        <v>4114</v>
      </c>
      <c r="X740" s="58" t="s">
        <v>4114</v>
      </c>
      <c r="Y740" s="58" t="s">
        <v>4114</v>
      </c>
      <c r="Z740" s="58" t="s">
        <v>4114</v>
      </c>
      <c r="AA740" s="58" t="s">
        <v>4114</v>
      </c>
      <c r="AB740" s="58" t="s">
        <v>4114</v>
      </c>
      <c r="AC740" s="58" t="s">
        <v>4113</v>
      </c>
      <c r="AD740" s="58" t="s">
        <v>4113</v>
      </c>
      <c r="AE740" s="58" t="s">
        <v>4114</v>
      </c>
      <c r="AF740" s="58" t="s">
        <v>4114</v>
      </c>
    </row>
    <row r="741" spans="1:32" x14ac:dyDescent="0.2">
      <c r="A741" s="63" t="s">
        <v>1242</v>
      </c>
      <c r="B741" s="65" t="s">
        <v>2993</v>
      </c>
      <c r="C741" s="58">
        <v>1</v>
      </c>
      <c r="D741" s="58" t="s">
        <v>4216</v>
      </c>
      <c r="E741" s="58" t="s">
        <v>4113</v>
      </c>
      <c r="F741" s="58" t="s">
        <v>4126</v>
      </c>
      <c r="G741" s="58" t="s">
        <v>4114</v>
      </c>
      <c r="H741" s="58" t="s">
        <v>4114</v>
      </c>
      <c r="I741" s="58" t="s">
        <v>4113</v>
      </c>
      <c r="J741" s="58" t="s">
        <v>4114</v>
      </c>
      <c r="K741" s="58" t="s">
        <v>4114</v>
      </c>
      <c r="L741" s="58" t="s">
        <v>4114</v>
      </c>
      <c r="M741" s="58" t="s">
        <v>4192</v>
      </c>
      <c r="N741" s="58" t="s">
        <v>4199</v>
      </c>
      <c r="O741" s="58" t="s">
        <v>4146</v>
      </c>
      <c r="P741" s="58" t="s">
        <v>4117</v>
      </c>
      <c r="Q741" s="58" t="s">
        <v>4002</v>
      </c>
      <c r="R741" s="58" t="s">
        <v>4113</v>
      </c>
      <c r="S741" s="58" t="s">
        <v>4113</v>
      </c>
      <c r="T741" s="58" t="s">
        <v>4114</v>
      </c>
      <c r="U741" s="58" t="s">
        <v>4114</v>
      </c>
      <c r="V741" s="58" t="s">
        <v>4114</v>
      </c>
      <c r="W741" s="58" t="s">
        <v>4114</v>
      </c>
      <c r="X741" s="58" t="s">
        <v>4114</v>
      </c>
      <c r="Y741" s="58" t="s">
        <v>4114</v>
      </c>
      <c r="Z741" s="58" t="s">
        <v>4114</v>
      </c>
      <c r="AA741" s="58" t="s">
        <v>4114</v>
      </c>
      <c r="AB741" s="58" t="s">
        <v>4114</v>
      </c>
      <c r="AC741" s="58" t="s">
        <v>4113</v>
      </c>
      <c r="AD741" s="58" t="s">
        <v>4113</v>
      </c>
      <c r="AE741" s="58" t="s">
        <v>4114</v>
      </c>
      <c r="AF741" s="58" t="s">
        <v>4114</v>
      </c>
    </row>
    <row r="742" spans="1:32" x14ac:dyDescent="0.2">
      <c r="A742" s="64" t="s">
        <v>4813</v>
      </c>
      <c r="B742" s="65" t="s">
        <v>2993</v>
      </c>
      <c r="C742" s="58">
        <v>1</v>
      </c>
      <c r="D742" s="58" t="s">
        <v>4216</v>
      </c>
      <c r="E742" s="58" t="s">
        <v>4113</v>
      </c>
      <c r="F742" s="58" t="s">
        <v>4126</v>
      </c>
      <c r="G742" s="58" t="s">
        <v>4114</v>
      </c>
      <c r="H742" s="58" t="s">
        <v>4114</v>
      </c>
      <c r="I742" s="58" t="s">
        <v>4113</v>
      </c>
      <c r="J742" s="58" t="s">
        <v>4114</v>
      </c>
      <c r="K742" s="58" t="s">
        <v>4114</v>
      </c>
      <c r="L742" s="58" t="s">
        <v>4114</v>
      </c>
      <c r="M742" s="58" t="s">
        <v>4192</v>
      </c>
      <c r="N742" s="58" t="s">
        <v>4199</v>
      </c>
      <c r="O742" s="58" t="s">
        <v>4146</v>
      </c>
      <c r="P742" s="58" t="s">
        <v>4117</v>
      </c>
      <c r="Q742" s="58" t="s">
        <v>4002</v>
      </c>
      <c r="R742" s="58" t="s">
        <v>4113</v>
      </c>
      <c r="S742" s="58" t="s">
        <v>4113</v>
      </c>
      <c r="T742" s="58" t="s">
        <v>4114</v>
      </c>
      <c r="U742" s="58" t="s">
        <v>4114</v>
      </c>
      <c r="V742" s="58" t="s">
        <v>4114</v>
      </c>
      <c r="W742" s="58" t="s">
        <v>4114</v>
      </c>
      <c r="X742" s="58" t="s">
        <v>4114</v>
      </c>
      <c r="Y742" s="58" t="s">
        <v>4114</v>
      </c>
      <c r="Z742" s="58" t="s">
        <v>4114</v>
      </c>
      <c r="AA742" s="58" t="s">
        <v>4114</v>
      </c>
      <c r="AB742" s="58" t="s">
        <v>4114</v>
      </c>
      <c r="AC742" s="58" t="s">
        <v>4113</v>
      </c>
      <c r="AD742" s="58" t="s">
        <v>4113</v>
      </c>
      <c r="AE742" s="58" t="s">
        <v>4114</v>
      </c>
      <c r="AF742" s="58" t="s">
        <v>4114</v>
      </c>
    </row>
    <row r="743" spans="1:32" x14ac:dyDescent="0.2">
      <c r="A743" s="64" t="s">
        <v>856</v>
      </c>
      <c r="B743" s="65" t="s">
        <v>2975</v>
      </c>
      <c r="C743" s="58">
        <v>1</v>
      </c>
      <c r="D743" s="58" t="s">
        <v>4129</v>
      </c>
      <c r="E743" s="58" t="s">
        <v>4113</v>
      </c>
      <c r="F743" s="58" t="s">
        <v>4127</v>
      </c>
      <c r="G743" s="58" t="s">
        <v>4114</v>
      </c>
      <c r="H743" s="58" t="s">
        <v>4114</v>
      </c>
      <c r="I743" s="58" t="s">
        <v>4113</v>
      </c>
      <c r="J743" s="58" t="s">
        <v>4114</v>
      </c>
      <c r="K743" s="58" t="s">
        <v>4114</v>
      </c>
      <c r="L743" s="58" t="s">
        <v>4114</v>
      </c>
      <c r="M743" s="58" t="s">
        <v>4218</v>
      </c>
      <c r="N743" s="58" t="s">
        <v>4199</v>
      </c>
      <c r="O743" s="58" t="s">
        <v>4146</v>
      </c>
      <c r="P743" s="58" t="s">
        <v>4117</v>
      </c>
      <c r="Q743" s="58" t="s">
        <v>4002</v>
      </c>
      <c r="R743" s="58" t="s">
        <v>4113</v>
      </c>
      <c r="S743" s="58" t="s">
        <v>4113</v>
      </c>
      <c r="T743" s="58" t="s">
        <v>4114</v>
      </c>
      <c r="U743" s="58" t="s">
        <v>4114</v>
      </c>
      <c r="V743" s="58" t="s">
        <v>4114</v>
      </c>
      <c r="W743" s="58" t="s">
        <v>4114</v>
      </c>
      <c r="X743" s="58" t="s">
        <v>4114</v>
      </c>
      <c r="Y743" s="58" t="s">
        <v>4114</v>
      </c>
      <c r="Z743" s="58" t="s">
        <v>4114</v>
      </c>
      <c r="AA743" s="58" t="s">
        <v>4114</v>
      </c>
      <c r="AB743" s="58" t="s">
        <v>4114</v>
      </c>
      <c r="AC743" s="58" t="s">
        <v>4113</v>
      </c>
      <c r="AD743" s="58" t="s">
        <v>4113</v>
      </c>
      <c r="AE743" s="58" t="s">
        <v>4114</v>
      </c>
      <c r="AF743" s="58" t="s">
        <v>4114</v>
      </c>
    </row>
    <row r="744" spans="1:32" x14ac:dyDescent="0.2">
      <c r="A744" s="64" t="s">
        <v>97</v>
      </c>
      <c r="B744" s="65" t="s">
        <v>2098</v>
      </c>
      <c r="C744" s="58">
        <v>1</v>
      </c>
      <c r="D744" s="58" t="s">
        <v>4253</v>
      </c>
      <c r="E744" s="58" t="s">
        <v>4134</v>
      </c>
      <c r="F744" s="58" t="s">
        <v>4139</v>
      </c>
      <c r="G744" s="58" t="s">
        <v>4114</v>
      </c>
      <c r="H744" s="58" t="s">
        <v>4145</v>
      </c>
      <c r="I744" s="58" t="s">
        <v>4114</v>
      </c>
      <c r="J744" s="58" t="s">
        <v>4145</v>
      </c>
      <c r="K744" s="58" t="s">
        <v>4114</v>
      </c>
      <c r="L744" s="58" t="s">
        <v>4114</v>
      </c>
      <c r="M744" s="58" t="s">
        <v>4137</v>
      </c>
      <c r="N744" s="58" t="s">
        <v>2099</v>
      </c>
      <c r="O744" s="58" t="s">
        <v>4147</v>
      </c>
      <c r="P744" s="58" t="s">
        <v>4138</v>
      </c>
      <c r="Q744" s="58" t="s">
        <v>4002</v>
      </c>
      <c r="R744" s="58" t="s">
        <v>4113</v>
      </c>
      <c r="S744" s="58" t="s">
        <v>4113</v>
      </c>
      <c r="T744" s="58" t="s">
        <v>4114</v>
      </c>
      <c r="U744" s="58" t="s">
        <v>4113</v>
      </c>
      <c r="V744" s="58" t="s">
        <v>4113</v>
      </c>
      <c r="W744" s="58" t="s">
        <v>4114</v>
      </c>
      <c r="X744" s="58" t="s">
        <v>4113</v>
      </c>
      <c r="Y744" s="58" t="s">
        <v>4114</v>
      </c>
      <c r="Z744" s="58" t="s">
        <v>4114</v>
      </c>
      <c r="AA744" s="58" t="s">
        <v>4113</v>
      </c>
      <c r="AB744" s="58" t="s">
        <v>4114</v>
      </c>
      <c r="AC744" s="58" t="s">
        <v>4114</v>
      </c>
      <c r="AD744" s="58" t="s">
        <v>4113</v>
      </c>
      <c r="AE744" s="58" t="s">
        <v>4114</v>
      </c>
      <c r="AF744" s="58" t="s">
        <v>4114</v>
      </c>
    </row>
    <row r="745" spans="1:32" x14ac:dyDescent="0.2">
      <c r="A745" s="64" t="s">
        <v>98</v>
      </c>
      <c r="B745" s="65" t="s">
        <v>2100</v>
      </c>
      <c r="C745" s="58">
        <v>1</v>
      </c>
      <c r="D745" s="58" t="s">
        <v>4253</v>
      </c>
      <c r="E745" s="58" t="s">
        <v>4134</v>
      </c>
      <c r="F745" s="58" t="s">
        <v>4141</v>
      </c>
      <c r="G745" s="58" t="s">
        <v>4114</v>
      </c>
      <c r="H745" s="58" t="s">
        <v>4145</v>
      </c>
      <c r="I745" s="58" t="s">
        <v>4114</v>
      </c>
      <c r="J745" s="58" t="s">
        <v>4145</v>
      </c>
      <c r="K745" s="58" t="s">
        <v>4114</v>
      </c>
      <c r="L745" s="58" t="s">
        <v>4114</v>
      </c>
      <c r="M745" s="58" t="s">
        <v>4145</v>
      </c>
      <c r="N745" s="58" t="s">
        <v>2099</v>
      </c>
      <c r="O745" s="58" t="s">
        <v>4147</v>
      </c>
      <c r="P745" s="58" t="s">
        <v>4138</v>
      </c>
      <c r="Q745" s="58" t="s">
        <v>4002</v>
      </c>
      <c r="R745" s="58" t="s">
        <v>4113</v>
      </c>
      <c r="S745" s="58" t="s">
        <v>4113</v>
      </c>
      <c r="T745" s="58" t="s">
        <v>4114</v>
      </c>
      <c r="U745" s="58" t="s">
        <v>4113</v>
      </c>
      <c r="V745" s="58" t="s">
        <v>4113</v>
      </c>
      <c r="W745" s="58" t="s">
        <v>4114</v>
      </c>
      <c r="X745" s="58" t="s">
        <v>4113</v>
      </c>
      <c r="Y745" s="58" t="s">
        <v>4114</v>
      </c>
      <c r="Z745" s="58" t="s">
        <v>4114</v>
      </c>
      <c r="AA745" s="58" t="s">
        <v>4113</v>
      </c>
      <c r="AB745" s="58" t="s">
        <v>4114</v>
      </c>
      <c r="AC745" s="58" t="s">
        <v>4114</v>
      </c>
      <c r="AD745" s="58" t="s">
        <v>4113</v>
      </c>
      <c r="AE745" s="58" t="s">
        <v>4114</v>
      </c>
      <c r="AF745" s="58" t="s">
        <v>4114</v>
      </c>
    </row>
    <row r="746" spans="1:32" x14ac:dyDescent="0.2">
      <c r="A746" s="64" t="s">
        <v>99</v>
      </c>
      <c r="B746" s="65" t="s">
        <v>2101</v>
      </c>
      <c r="C746" s="58">
        <v>1</v>
      </c>
      <c r="D746" s="58" t="s">
        <v>4253</v>
      </c>
      <c r="E746" s="58" t="s">
        <v>4134</v>
      </c>
      <c r="F746" s="58" t="s">
        <v>4150</v>
      </c>
      <c r="G746" s="58" t="s">
        <v>4114</v>
      </c>
      <c r="H746" s="58" t="s">
        <v>4145</v>
      </c>
      <c r="I746" s="58" t="s">
        <v>4114</v>
      </c>
      <c r="J746" s="58" t="s">
        <v>4145</v>
      </c>
      <c r="K746" s="58" t="s">
        <v>4114</v>
      </c>
      <c r="L746" s="58" t="s">
        <v>4114</v>
      </c>
      <c r="M746" s="58" t="s">
        <v>4146</v>
      </c>
      <c r="N746" s="58" t="s">
        <v>2099</v>
      </c>
      <c r="O746" s="58" t="s">
        <v>4164</v>
      </c>
      <c r="P746" s="58" t="s">
        <v>4138</v>
      </c>
      <c r="Q746" s="58" t="s">
        <v>4002</v>
      </c>
      <c r="R746" s="58" t="s">
        <v>4113</v>
      </c>
      <c r="S746" s="58" t="s">
        <v>4113</v>
      </c>
      <c r="T746" s="58" t="s">
        <v>4114</v>
      </c>
      <c r="U746" s="58" t="s">
        <v>4113</v>
      </c>
      <c r="V746" s="58" t="s">
        <v>4113</v>
      </c>
      <c r="W746" s="58" t="s">
        <v>4114</v>
      </c>
      <c r="X746" s="58" t="s">
        <v>4113</v>
      </c>
      <c r="Y746" s="58" t="s">
        <v>4114</v>
      </c>
      <c r="Z746" s="58" t="s">
        <v>4114</v>
      </c>
      <c r="AA746" s="58" t="s">
        <v>4113</v>
      </c>
      <c r="AB746" s="58" t="s">
        <v>4114</v>
      </c>
      <c r="AC746" s="58" t="s">
        <v>4114</v>
      </c>
      <c r="AD746" s="58" t="s">
        <v>4113</v>
      </c>
      <c r="AE746" s="58" t="s">
        <v>4114</v>
      </c>
      <c r="AF746" s="58" t="s">
        <v>4114</v>
      </c>
    </row>
    <row r="747" spans="1:32" x14ac:dyDescent="0.2">
      <c r="A747" s="64" t="s">
        <v>100</v>
      </c>
      <c r="B747" s="65" t="s">
        <v>2102</v>
      </c>
      <c r="C747" s="58">
        <v>1</v>
      </c>
      <c r="D747" s="58" t="s">
        <v>4253</v>
      </c>
      <c r="E747" s="58" t="s">
        <v>4134</v>
      </c>
      <c r="F747" s="58" t="s">
        <v>4156</v>
      </c>
      <c r="G747" s="58" t="s">
        <v>4114</v>
      </c>
      <c r="H747" s="58" t="s">
        <v>4166</v>
      </c>
      <c r="I747" s="58" t="s">
        <v>4114</v>
      </c>
      <c r="J747" s="58" t="s">
        <v>4145</v>
      </c>
      <c r="K747" s="58" t="s">
        <v>4114</v>
      </c>
      <c r="L747" s="58" t="s">
        <v>4114</v>
      </c>
      <c r="M747" s="58" t="s">
        <v>4166</v>
      </c>
      <c r="N747" s="58" t="s">
        <v>2099</v>
      </c>
      <c r="O747" s="58" t="s">
        <v>4164</v>
      </c>
      <c r="P747" s="58" t="s">
        <v>4138</v>
      </c>
      <c r="Q747" s="58" t="s">
        <v>4002</v>
      </c>
      <c r="R747" s="58" t="s">
        <v>4113</v>
      </c>
      <c r="S747" s="58" t="s">
        <v>4113</v>
      </c>
      <c r="T747" s="58" t="s">
        <v>4114</v>
      </c>
      <c r="U747" s="58" t="s">
        <v>4113</v>
      </c>
      <c r="V747" s="58" t="s">
        <v>4113</v>
      </c>
      <c r="W747" s="58" t="s">
        <v>4114</v>
      </c>
      <c r="X747" s="58" t="s">
        <v>4113</v>
      </c>
      <c r="Y747" s="58" t="s">
        <v>4114</v>
      </c>
      <c r="Z747" s="58" t="s">
        <v>4114</v>
      </c>
      <c r="AA747" s="58" t="s">
        <v>4113</v>
      </c>
      <c r="AB747" s="58" t="s">
        <v>4114</v>
      </c>
      <c r="AC747" s="58" t="s">
        <v>4114</v>
      </c>
      <c r="AD747" s="58" t="s">
        <v>4113</v>
      </c>
      <c r="AE747" s="58" t="s">
        <v>4114</v>
      </c>
      <c r="AF747" s="58" t="s">
        <v>4114</v>
      </c>
    </row>
    <row r="748" spans="1:32" x14ac:dyDescent="0.2">
      <c r="A748" s="64" t="s">
        <v>4808</v>
      </c>
      <c r="B748" s="65" t="s">
        <v>4809</v>
      </c>
      <c r="C748" s="58">
        <v>1</v>
      </c>
      <c r="D748" s="58">
        <v>10.5</v>
      </c>
      <c r="E748" s="58" t="s">
        <v>4113</v>
      </c>
      <c r="F748" s="58" t="s">
        <v>4202</v>
      </c>
      <c r="G748" s="58" t="s">
        <v>4114</v>
      </c>
      <c r="H748" s="58" t="s">
        <v>4114</v>
      </c>
      <c r="I748" s="58" t="s">
        <v>4113</v>
      </c>
      <c r="J748" s="58" t="s">
        <v>4114</v>
      </c>
      <c r="K748" s="58" t="s">
        <v>4114</v>
      </c>
      <c r="L748" s="58" t="s">
        <v>4114</v>
      </c>
      <c r="M748" s="58" t="s">
        <v>4219</v>
      </c>
      <c r="N748" s="58" t="s">
        <v>4199</v>
      </c>
      <c r="O748" s="58" t="s">
        <v>4146</v>
      </c>
      <c r="P748" s="58" t="s">
        <v>4117</v>
      </c>
      <c r="Q748" s="58" t="s">
        <v>4002</v>
      </c>
      <c r="R748" s="58" t="s">
        <v>4113</v>
      </c>
      <c r="S748" s="58" t="s">
        <v>4113</v>
      </c>
      <c r="T748" s="58" t="s">
        <v>4114</v>
      </c>
      <c r="U748" s="58" t="s">
        <v>4114</v>
      </c>
      <c r="V748" s="58" t="s">
        <v>4114</v>
      </c>
      <c r="W748" s="58" t="s">
        <v>4114</v>
      </c>
      <c r="X748" s="58" t="s">
        <v>4114</v>
      </c>
      <c r="Y748" s="58" t="s">
        <v>4114</v>
      </c>
      <c r="Z748" s="58" t="s">
        <v>4114</v>
      </c>
      <c r="AA748" s="58" t="s">
        <v>4114</v>
      </c>
      <c r="AB748" s="58" t="s">
        <v>4114</v>
      </c>
      <c r="AC748" s="58" t="s">
        <v>4113</v>
      </c>
      <c r="AD748" s="58" t="s">
        <v>4113</v>
      </c>
      <c r="AE748" s="58" t="s">
        <v>4114</v>
      </c>
      <c r="AF748" s="58" t="s">
        <v>4114</v>
      </c>
    </row>
    <row r="749" spans="1:32" x14ac:dyDescent="0.2">
      <c r="A749" s="64" t="s">
        <v>857</v>
      </c>
      <c r="B749" s="65" t="s">
        <v>2976</v>
      </c>
      <c r="C749" s="58">
        <v>1</v>
      </c>
      <c r="D749" s="58" t="s">
        <v>4129</v>
      </c>
      <c r="E749" s="58" t="s">
        <v>4113</v>
      </c>
      <c r="F749" s="58" t="s">
        <v>4202</v>
      </c>
      <c r="G749" s="58" t="s">
        <v>4114</v>
      </c>
      <c r="H749" s="58" t="s">
        <v>4114</v>
      </c>
      <c r="I749" s="58" t="s">
        <v>4113</v>
      </c>
      <c r="J749" s="58" t="s">
        <v>4114</v>
      </c>
      <c r="K749" s="58" t="s">
        <v>4114</v>
      </c>
      <c r="L749" s="58" t="s">
        <v>4114</v>
      </c>
      <c r="M749" s="58" t="s">
        <v>4219</v>
      </c>
      <c r="N749" s="58" t="s">
        <v>4199</v>
      </c>
      <c r="O749" s="58" t="s">
        <v>4146</v>
      </c>
      <c r="P749" s="58" t="s">
        <v>4117</v>
      </c>
      <c r="Q749" s="58" t="s">
        <v>4002</v>
      </c>
      <c r="R749" s="58" t="s">
        <v>4113</v>
      </c>
      <c r="S749" s="58" t="s">
        <v>4113</v>
      </c>
      <c r="T749" s="58" t="s">
        <v>4114</v>
      </c>
      <c r="U749" s="58" t="s">
        <v>4114</v>
      </c>
      <c r="V749" s="58" t="s">
        <v>4114</v>
      </c>
      <c r="W749" s="58" t="s">
        <v>4114</v>
      </c>
      <c r="X749" s="58" t="s">
        <v>4114</v>
      </c>
      <c r="Y749" s="58" t="s">
        <v>4114</v>
      </c>
      <c r="Z749" s="58" t="s">
        <v>4114</v>
      </c>
      <c r="AA749" s="58" t="s">
        <v>4114</v>
      </c>
      <c r="AB749" s="58" t="s">
        <v>4114</v>
      </c>
      <c r="AC749" s="58" t="s">
        <v>4113</v>
      </c>
      <c r="AD749" s="58" t="s">
        <v>4113</v>
      </c>
      <c r="AE749" s="58" t="s">
        <v>4114</v>
      </c>
      <c r="AF749" s="58" t="s">
        <v>4114</v>
      </c>
    </row>
    <row r="750" spans="1:32" x14ac:dyDescent="0.2">
      <c r="A750" s="64" t="s">
        <v>101</v>
      </c>
      <c r="B750" s="65" t="s">
        <v>2103</v>
      </c>
      <c r="C750" s="58">
        <v>1</v>
      </c>
      <c r="D750" s="58" t="s">
        <v>4253</v>
      </c>
      <c r="E750" s="58" t="s">
        <v>4134</v>
      </c>
      <c r="F750" s="58" t="s">
        <v>4135</v>
      </c>
      <c r="G750" s="58" t="s">
        <v>4113</v>
      </c>
      <c r="H750" s="58" t="s">
        <v>4113</v>
      </c>
      <c r="I750" s="58" t="s">
        <v>4113</v>
      </c>
      <c r="J750" s="58" t="s">
        <v>4114</v>
      </c>
      <c r="K750" s="58" t="s">
        <v>4114</v>
      </c>
      <c r="L750" s="58" t="s">
        <v>4114</v>
      </c>
      <c r="M750" s="58" t="s">
        <v>4136</v>
      </c>
      <c r="N750" s="58" t="s">
        <v>2104</v>
      </c>
      <c r="O750" s="58" t="s">
        <v>4171</v>
      </c>
      <c r="P750" s="58" t="s">
        <v>4138</v>
      </c>
      <c r="Q750" s="58" t="s">
        <v>4002</v>
      </c>
      <c r="R750" s="58" t="s">
        <v>4113</v>
      </c>
      <c r="S750" s="58" t="s">
        <v>4113</v>
      </c>
      <c r="T750" s="58" t="s">
        <v>4113</v>
      </c>
      <c r="U750" s="58" t="s">
        <v>4113</v>
      </c>
      <c r="V750" s="58" t="s">
        <v>4113</v>
      </c>
      <c r="W750" s="58" t="s">
        <v>4114</v>
      </c>
      <c r="X750" s="58" t="s">
        <v>4114</v>
      </c>
      <c r="Y750" s="58" t="s">
        <v>4113</v>
      </c>
      <c r="Z750" s="58" t="s">
        <v>4114</v>
      </c>
      <c r="AA750" s="58" t="s">
        <v>4113</v>
      </c>
      <c r="AB750" s="58" t="s">
        <v>4113</v>
      </c>
      <c r="AC750" s="58" t="s">
        <v>4114</v>
      </c>
      <c r="AD750" s="58" t="s">
        <v>4113</v>
      </c>
      <c r="AE750" s="58" t="s">
        <v>4114</v>
      </c>
      <c r="AF750" s="58" t="s">
        <v>4114</v>
      </c>
    </row>
    <row r="751" spans="1:32" x14ac:dyDescent="0.2">
      <c r="A751" s="64" t="s">
        <v>102</v>
      </c>
      <c r="B751" s="65" t="s">
        <v>2105</v>
      </c>
      <c r="C751" s="58">
        <v>1</v>
      </c>
      <c r="D751" s="58" t="s">
        <v>4253</v>
      </c>
      <c r="E751" s="58" t="s">
        <v>4134</v>
      </c>
      <c r="F751" s="58" t="s">
        <v>4139</v>
      </c>
      <c r="G751" s="58" t="s">
        <v>4113</v>
      </c>
      <c r="H751" s="58" t="s">
        <v>4113</v>
      </c>
      <c r="I751" s="58" t="s">
        <v>4113</v>
      </c>
      <c r="J751" s="58" t="s">
        <v>4114</v>
      </c>
      <c r="K751" s="58" t="s">
        <v>4114</v>
      </c>
      <c r="L751" s="58" t="s">
        <v>4114</v>
      </c>
      <c r="M751" s="58" t="s">
        <v>4137</v>
      </c>
      <c r="N751" s="58" t="s">
        <v>2104</v>
      </c>
      <c r="O751" s="58" t="s">
        <v>4171</v>
      </c>
      <c r="P751" s="58" t="s">
        <v>4138</v>
      </c>
      <c r="Q751" s="58" t="s">
        <v>4002</v>
      </c>
      <c r="R751" s="58" t="s">
        <v>4113</v>
      </c>
      <c r="S751" s="58" t="s">
        <v>4113</v>
      </c>
      <c r="T751" s="58" t="s">
        <v>4113</v>
      </c>
      <c r="U751" s="58" t="s">
        <v>4113</v>
      </c>
      <c r="V751" s="58" t="s">
        <v>4113</v>
      </c>
      <c r="W751" s="58" t="s">
        <v>4114</v>
      </c>
      <c r="X751" s="58" t="s">
        <v>4114</v>
      </c>
      <c r="Y751" s="58" t="s">
        <v>4113</v>
      </c>
      <c r="Z751" s="58" t="s">
        <v>4114</v>
      </c>
      <c r="AA751" s="58" t="s">
        <v>4113</v>
      </c>
      <c r="AB751" s="58" t="s">
        <v>4113</v>
      </c>
      <c r="AC751" s="58" t="s">
        <v>4114</v>
      </c>
      <c r="AD751" s="58" t="s">
        <v>4113</v>
      </c>
      <c r="AE751" s="58" t="s">
        <v>4114</v>
      </c>
      <c r="AF751" s="58" t="s">
        <v>4114</v>
      </c>
    </row>
    <row r="752" spans="1:32" x14ac:dyDescent="0.2">
      <c r="A752" s="64" t="s">
        <v>103</v>
      </c>
      <c r="B752" s="65" t="s">
        <v>2106</v>
      </c>
      <c r="C752" s="58">
        <v>1</v>
      </c>
      <c r="D752" s="58" t="s">
        <v>4253</v>
      </c>
      <c r="E752" s="58" t="s">
        <v>4134</v>
      </c>
      <c r="F752" s="58" t="s">
        <v>4141</v>
      </c>
      <c r="G752" s="58" t="s">
        <v>4113</v>
      </c>
      <c r="H752" s="58" t="s">
        <v>4113</v>
      </c>
      <c r="I752" s="58" t="s">
        <v>4113</v>
      </c>
      <c r="J752" s="58" t="s">
        <v>4114</v>
      </c>
      <c r="K752" s="58" t="s">
        <v>4114</v>
      </c>
      <c r="L752" s="58" t="s">
        <v>4114</v>
      </c>
      <c r="M752" s="58" t="s">
        <v>4145</v>
      </c>
      <c r="N752" s="58" t="s">
        <v>2104</v>
      </c>
      <c r="O752" s="58" t="s">
        <v>4171</v>
      </c>
      <c r="P752" s="58" t="s">
        <v>4138</v>
      </c>
      <c r="Q752" s="58" t="s">
        <v>4002</v>
      </c>
      <c r="R752" s="58" t="s">
        <v>4113</v>
      </c>
      <c r="S752" s="58" t="s">
        <v>4113</v>
      </c>
      <c r="T752" s="58" t="s">
        <v>4113</v>
      </c>
      <c r="U752" s="58" t="s">
        <v>4113</v>
      </c>
      <c r="V752" s="58" t="s">
        <v>4113</v>
      </c>
      <c r="W752" s="58" t="s">
        <v>4114</v>
      </c>
      <c r="X752" s="58" t="s">
        <v>4114</v>
      </c>
      <c r="Y752" s="58" t="s">
        <v>4113</v>
      </c>
      <c r="Z752" s="58" t="s">
        <v>4114</v>
      </c>
      <c r="AA752" s="58" t="s">
        <v>4113</v>
      </c>
      <c r="AB752" s="58" t="s">
        <v>4113</v>
      </c>
      <c r="AC752" s="58" t="s">
        <v>4114</v>
      </c>
      <c r="AD752" s="58" t="s">
        <v>4113</v>
      </c>
      <c r="AE752" s="58" t="s">
        <v>4114</v>
      </c>
      <c r="AF752" s="58" t="s">
        <v>4114</v>
      </c>
    </row>
    <row r="753" spans="1:32" x14ac:dyDescent="0.2">
      <c r="A753" s="64" t="s">
        <v>104</v>
      </c>
      <c r="B753" s="65" t="s">
        <v>2107</v>
      </c>
      <c r="C753" s="58">
        <v>1</v>
      </c>
      <c r="D753" s="58" t="s">
        <v>4253</v>
      </c>
      <c r="E753" s="58" t="s">
        <v>4134</v>
      </c>
      <c r="F753" s="58" t="s">
        <v>4143</v>
      </c>
      <c r="G753" s="58" t="s">
        <v>4113</v>
      </c>
      <c r="H753" s="58" t="s">
        <v>4113</v>
      </c>
      <c r="I753" s="58" t="s">
        <v>4113</v>
      </c>
      <c r="J753" s="58" t="s">
        <v>4114</v>
      </c>
      <c r="K753" s="58" t="s">
        <v>4114</v>
      </c>
      <c r="L753" s="58" t="s">
        <v>4114</v>
      </c>
      <c r="M753" s="58" t="s">
        <v>4219</v>
      </c>
      <c r="N753" s="58" t="s">
        <v>2104</v>
      </c>
      <c r="O753" s="58" t="s">
        <v>4171</v>
      </c>
      <c r="P753" s="58" t="s">
        <v>4138</v>
      </c>
      <c r="Q753" s="58" t="s">
        <v>4002</v>
      </c>
      <c r="R753" s="58" t="s">
        <v>4113</v>
      </c>
      <c r="S753" s="58" t="s">
        <v>4113</v>
      </c>
      <c r="T753" s="58" t="s">
        <v>4113</v>
      </c>
      <c r="U753" s="58" t="s">
        <v>4113</v>
      </c>
      <c r="V753" s="58" t="s">
        <v>4113</v>
      </c>
      <c r="W753" s="58" t="s">
        <v>4114</v>
      </c>
      <c r="X753" s="58" t="s">
        <v>4114</v>
      </c>
      <c r="Y753" s="58" t="s">
        <v>4113</v>
      </c>
      <c r="Z753" s="58" t="s">
        <v>4114</v>
      </c>
      <c r="AA753" s="58" t="s">
        <v>4113</v>
      </c>
      <c r="AB753" s="58" t="s">
        <v>4113</v>
      </c>
      <c r="AC753" s="58" t="s">
        <v>4114</v>
      </c>
      <c r="AD753" s="58" t="s">
        <v>4113</v>
      </c>
      <c r="AE753" s="58" t="s">
        <v>4114</v>
      </c>
      <c r="AF753" s="58" t="s">
        <v>4114</v>
      </c>
    </row>
    <row r="754" spans="1:32" x14ac:dyDescent="0.2">
      <c r="A754" s="64" t="s">
        <v>106</v>
      </c>
      <c r="B754" s="65" t="s">
        <v>2108</v>
      </c>
      <c r="C754" s="58">
        <v>1</v>
      </c>
      <c r="D754" s="58" t="s">
        <v>4253</v>
      </c>
      <c r="E754" s="58" t="s">
        <v>4134</v>
      </c>
      <c r="F754" s="58" t="s">
        <v>4134</v>
      </c>
      <c r="G754" s="58" t="s">
        <v>4113</v>
      </c>
      <c r="H754" s="58" t="s">
        <v>4136</v>
      </c>
      <c r="I754" s="58" t="s">
        <v>4136</v>
      </c>
      <c r="J754" s="58" t="s">
        <v>4114</v>
      </c>
      <c r="K754" s="58" t="s">
        <v>4114</v>
      </c>
      <c r="L754" s="58" t="s">
        <v>4114</v>
      </c>
      <c r="M754" s="58" t="s">
        <v>4153</v>
      </c>
      <c r="N754" s="58" t="s">
        <v>2104</v>
      </c>
      <c r="O754" s="58" t="s">
        <v>4129</v>
      </c>
      <c r="P754" s="58" t="s">
        <v>4138</v>
      </c>
      <c r="Q754" s="58" t="s">
        <v>4002</v>
      </c>
      <c r="R754" s="58" t="s">
        <v>4113</v>
      </c>
      <c r="S754" s="58" t="s">
        <v>4113</v>
      </c>
      <c r="T754" s="58" t="s">
        <v>4114</v>
      </c>
      <c r="U754" s="58" t="s">
        <v>4113</v>
      </c>
      <c r="V754" s="58" t="s">
        <v>4113</v>
      </c>
      <c r="W754" s="58" t="s">
        <v>4114</v>
      </c>
      <c r="X754" s="58" t="s">
        <v>4114</v>
      </c>
      <c r="Y754" s="58" t="s">
        <v>4113</v>
      </c>
      <c r="Z754" s="58" t="s">
        <v>4114</v>
      </c>
      <c r="AA754" s="58" t="s">
        <v>4113</v>
      </c>
      <c r="AB754" s="58" t="s">
        <v>4113</v>
      </c>
      <c r="AC754" s="58" t="s">
        <v>4114</v>
      </c>
      <c r="AD754" s="58" t="s">
        <v>4113</v>
      </c>
      <c r="AE754" s="58" t="s">
        <v>4114</v>
      </c>
      <c r="AF754" s="58" t="s">
        <v>4114</v>
      </c>
    </row>
    <row r="755" spans="1:32" x14ac:dyDescent="0.2">
      <c r="A755" s="64" t="s">
        <v>105</v>
      </c>
      <c r="B755" s="65" t="s">
        <v>2108</v>
      </c>
      <c r="C755" s="58">
        <v>1</v>
      </c>
      <c r="D755" s="58" t="s">
        <v>4253</v>
      </c>
      <c r="E755" s="58" t="s">
        <v>4134</v>
      </c>
      <c r="F755" s="58" t="s">
        <v>4134</v>
      </c>
      <c r="G755" s="58" t="s">
        <v>4113</v>
      </c>
      <c r="H755" s="58" t="s">
        <v>4113</v>
      </c>
      <c r="I755" s="58" t="s">
        <v>4113</v>
      </c>
      <c r="J755" s="58" t="s">
        <v>4114</v>
      </c>
      <c r="K755" s="58" t="s">
        <v>4114</v>
      </c>
      <c r="L755" s="58" t="s">
        <v>4114</v>
      </c>
      <c r="M755" s="58" t="s">
        <v>4153</v>
      </c>
      <c r="N755" s="58" t="s">
        <v>2104</v>
      </c>
      <c r="O755" s="58" t="s">
        <v>4129</v>
      </c>
      <c r="P755" s="58" t="s">
        <v>4138</v>
      </c>
      <c r="Q755" s="58" t="s">
        <v>4002</v>
      </c>
      <c r="R755" s="58" t="s">
        <v>4113</v>
      </c>
      <c r="S755" s="58" t="s">
        <v>4113</v>
      </c>
      <c r="T755" s="58" t="s">
        <v>4113</v>
      </c>
      <c r="U755" s="58" t="s">
        <v>4113</v>
      </c>
      <c r="V755" s="58" t="s">
        <v>4113</v>
      </c>
      <c r="W755" s="58" t="s">
        <v>4114</v>
      </c>
      <c r="X755" s="58" t="s">
        <v>4114</v>
      </c>
      <c r="Y755" s="58" t="s">
        <v>4114</v>
      </c>
      <c r="Z755" s="58" t="s">
        <v>4114</v>
      </c>
      <c r="AA755" s="58" t="s">
        <v>4113</v>
      </c>
      <c r="AB755" s="58" t="s">
        <v>4113</v>
      </c>
      <c r="AC755" s="58" t="s">
        <v>4114</v>
      </c>
      <c r="AD755" s="58" t="s">
        <v>4113</v>
      </c>
      <c r="AE755" s="58" t="s">
        <v>4114</v>
      </c>
      <c r="AF755" s="58" t="s">
        <v>4114</v>
      </c>
    </row>
    <row r="756" spans="1:32" x14ac:dyDescent="0.2">
      <c r="A756" s="64" t="s">
        <v>107</v>
      </c>
      <c r="B756" s="65" t="s">
        <v>2109</v>
      </c>
      <c r="C756" s="58">
        <v>1</v>
      </c>
      <c r="D756" s="58" t="s">
        <v>4253</v>
      </c>
      <c r="E756" s="58" t="s">
        <v>4134</v>
      </c>
      <c r="F756" s="58" t="s">
        <v>4148</v>
      </c>
      <c r="G756" s="58" t="s">
        <v>4113</v>
      </c>
      <c r="H756" s="58" t="s">
        <v>4136</v>
      </c>
      <c r="I756" s="58" t="s">
        <v>4136</v>
      </c>
      <c r="J756" s="58" t="s">
        <v>4114</v>
      </c>
      <c r="K756" s="58" t="s">
        <v>4114</v>
      </c>
      <c r="L756" s="58" t="s">
        <v>4114</v>
      </c>
      <c r="M756" s="58" t="s">
        <v>4192</v>
      </c>
      <c r="N756" s="58" t="s">
        <v>2104</v>
      </c>
      <c r="O756" s="58" t="s">
        <v>4129</v>
      </c>
      <c r="P756" s="58" t="s">
        <v>4138</v>
      </c>
      <c r="Q756" s="58" t="s">
        <v>4002</v>
      </c>
      <c r="R756" s="58" t="s">
        <v>4113</v>
      </c>
      <c r="S756" s="58" t="s">
        <v>4113</v>
      </c>
      <c r="T756" s="58" t="s">
        <v>4114</v>
      </c>
      <c r="U756" s="58" t="s">
        <v>4113</v>
      </c>
      <c r="V756" s="58" t="s">
        <v>4113</v>
      </c>
      <c r="W756" s="58" t="s">
        <v>4114</v>
      </c>
      <c r="X756" s="58" t="s">
        <v>4114</v>
      </c>
      <c r="Y756" s="58" t="s">
        <v>4113</v>
      </c>
      <c r="Z756" s="58" t="s">
        <v>4114</v>
      </c>
      <c r="AA756" s="58" t="s">
        <v>4113</v>
      </c>
      <c r="AB756" s="58" t="s">
        <v>4113</v>
      </c>
      <c r="AC756" s="58" t="s">
        <v>4114</v>
      </c>
      <c r="AD756" s="58" t="s">
        <v>4113</v>
      </c>
      <c r="AE756" s="58" t="s">
        <v>4114</v>
      </c>
      <c r="AF756" s="58" t="s">
        <v>4114</v>
      </c>
    </row>
    <row r="757" spans="1:32" x14ac:dyDescent="0.2">
      <c r="A757" s="64" t="s">
        <v>108</v>
      </c>
      <c r="B757" s="65" t="s">
        <v>2110</v>
      </c>
      <c r="C757" s="58">
        <v>1</v>
      </c>
      <c r="D757" s="58" t="s">
        <v>4253</v>
      </c>
      <c r="E757" s="58" t="s">
        <v>4134</v>
      </c>
      <c r="F757" s="58" t="s">
        <v>4150</v>
      </c>
      <c r="G757" s="58" t="s">
        <v>4113</v>
      </c>
      <c r="H757" s="58" t="s">
        <v>4136</v>
      </c>
      <c r="I757" s="58" t="s">
        <v>4136</v>
      </c>
      <c r="J757" s="58" t="s">
        <v>4114</v>
      </c>
      <c r="K757" s="58" t="s">
        <v>4114</v>
      </c>
      <c r="L757" s="58" t="s">
        <v>4114</v>
      </c>
      <c r="M757" s="58" t="s">
        <v>4146</v>
      </c>
      <c r="N757" s="58" t="s">
        <v>2104</v>
      </c>
      <c r="O757" s="58" t="s">
        <v>4129</v>
      </c>
      <c r="P757" s="58" t="s">
        <v>4138</v>
      </c>
      <c r="Q757" s="58" t="s">
        <v>4002</v>
      </c>
      <c r="R757" s="58" t="s">
        <v>4113</v>
      </c>
      <c r="S757" s="58" t="s">
        <v>4113</v>
      </c>
      <c r="T757" s="58" t="s">
        <v>4114</v>
      </c>
      <c r="U757" s="58" t="s">
        <v>4113</v>
      </c>
      <c r="V757" s="58" t="s">
        <v>4113</v>
      </c>
      <c r="W757" s="58" t="s">
        <v>4114</v>
      </c>
      <c r="X757" s="58" t="s">
        <v>4114</v>
      </c>
      <c r="Y757" s="58" t="s">
        <v>4113</v>
      </c>
      <c r="Z757" s="58" t="s">
        <v>4114</v>
      </c>
      <c r="AA757" s="58" t="s">
        <v>4113</v>
      </c>
      <c r="AB757" s="58" t="s">
        <v>4113</v>
      </c>
      <c r="AC757" s="58" t="s">
        <v>4114</v>
      </c>
      <c r="AD757" s="58" t="s">
        <v>4113</v>
      </c>
      <c r="AE757" s="58" t="s">
        <v>4114</v>
      </c>
      <c r="AF757" s="58" t="s">
        <v>4114</v>
      </c>
    </row>
    <row r="758" spans="1:32" x14ac:dyDescent="0.2">
      <c r="A758" s="64" t="s">
        <v>109</v>
      </c>
      <c r="B758" s="65" t="s">
        <v>2111</v>
      </c>
      <c r="C758" s="58">
        <v>1</v>
      </c>
      <c r="D758" s="58" t="s">
        <v>4253</v>
      </c>
      <c r="E758" s="58" t="s">
        <v>4134</v>
      </c>
      <c r="F758" s="58" t="s">
        <v>4152</v>
      </c>
      <c r="G758" s="58" t="s">
        <v>4113</v>
      </c>
      <c r="H758" s="58" t="s">
        <v>4136</v>
      </c>
      <c r="I758" s="58" t="s">
        <v>4136</v>
      </c>
      <c r="J758" s="58" t="s">
        <v>4114</v>
      </c>
      <c r="K758" s="58" t="s">
        <v>4114</v>
      </c>
      <c r="L758" s="58" t="s">
        <v>4114</v>
      </c>
      <c r="M758" s="58" t="s">
        <v>4249</v>
      </c>
      <c r="N758" s="58" t="s">
        <v>2104</v>
      </c>
      <c r="O758" s="58" t="s">
        <v>4129</v>
      </c>
      <c r="P758" s="58" t="s">
        <v>4138</v>
      </c>
      <c r="Q758" s="58" t="s">
        <v>4002</v>
      </c>
      <c r="R758" s="58" t="s">
        <v>4113</v>
      </c>
      <c r="S758" s="58" t="s">
        <v>4113</v>
      </c>
      <c r="T758" s="58" t="s">
        <v>4114</v>
      </c>
      <c r="U758" s="58" t="s">
        <v>4113</v>
      </c>
      <c r="V758" s="58" t="s">
        <v>4113</v>
      </c>
      <c r="W758" s="58" t="s">
        <v>4114</v>
      </c>
      <c r="X758" s="58" t="s">
        <v>4114</v>
      </c>
      <c r="Y758" s="58" t="s">
        <v>4113</v>
      </c>
      <c r="Z758" s="58" t="s">
        <v>4114</v>
      </c>
      <c r="AA758" s="58" t="s">
        <v>4113</v>
      </c>
      <c r="AB758" s="58" t="s">
        <v>4113</v>
      </c>
      <c r="AC758" s="58" t="s">
        <v>4114</v>
      </c>
      <c r="AD758" s="58" t="s">
        <v>4113</v>
      </c>
      <c r="AE758" s="58" t="s">
        <v>4114</v>
      </c>
      <c r="AF758" s="58" t="s">
        <v>4114</v>
      </c>
    </row>
    <row r="759" spans="1:32" x14ac:dyDescent="0.2">
      <c r="A759" s="64" t="s">
        <v>110</v>
      </c>
      <c r="B759" s="65" t="s">
        <v>2112</v>
      </c>
      <c r="C759" s="58">
        <v>1</v>
      </c>
      <c r="D759" s="58" t="s">
        <v>4253</v>
      </c>
      <c r="E759" s="58" t="s">
        <v>4134</v>
      </c>
      <c r="F759" s="58" t="s">
        <v>4156</v>
      </c>
      <c r="G759" s="58" t="s">
        <v>4113</v>
      </c>
      <c r="H759" s="58" t="s">
        <v>4136</v>
      </c>
      <c r="I759" s="58" t="s">
        <v>4136</v>
      </c>
      <c r="J759" s="58" t="s">
        <v>4114</v>
      </c>
      <c r="K759" s="58" t="s">
        <v>4114</v>
      </c>
      <c r="L759" s="58" t="s">
        <v>4114</v>
      </c>
      <c r="M759" s="58" t="s">
        <v>4166</v>
      </c>
      <c r="N759" s="58" t="s">
        <v>2104</v>
      </c>
      <c r="O759" s="58" t="s">
        <v>4129</v>
      </c>
      <c r="P759" s="58" t="s">
        <v>4138</v>
      </c>
      <c r="Q759" s="58" t="s">
        <v>4002</v>
      </c>
      <c r="R759" s="58" t="s">
        <v>4113</v>
      </c>
      <c r="S759" s="58" t="s">
        <v>4113</v>
      </c>
      <c r="T759" s="58" t="s">
        <v>4114</v>
      </c>
      <c r="U759" s="58" t="s">
        <v>4113</v>
      </c>
      <c r="V759" s="58" t="s">
        <v>4113</v>
      </c>
      <c r="W759" s="58" t="s">
        <v>4114</v>
      </c>
      <c r="X759" s="58" t="s">
        <v>4114</v>
      </c>
      <c r="Y759" s="58" t="s">
        <v>4113</v>
      </c>
      <c r="Z759" s="58" t="s">
        <v>4114</v>
      </c>
      <c r="AA759" s="58" t="s">
        <v>4113</v>
      </c>
      <c r="AB759" s="58" t="s">
        <v>4113</v>
      </c>
      <c r="AC759" s="58" t="s">
        <v>4114</v>
      </c>
      <c r="AD759" s="58" t="s">
        <v>4113</v>
      </c>
      <c r="AE759" s="58" t="s">
        <v>4114</v>
      </c>
      <c r="AF759" s="58" t="s">
        <v>4114</v>
      </c>
    </row>
    <row r="760" spans="1:32" x14ac:dyDescent="0.2">
      <c r="A760" s="64" t="s">
        <v>111</v>
      </c>
      <c r="B760" s="65" t="s">
        <v>2113</v>
      </c>
      <c r="C760" s="58">
        <v>1</v>
      </c>
      <c r="D760" s="58" t="s">
        <v>4253</v>
      </c>
      <c r="E760" s="58" t="s">
        <v>4134</v>
      </c>
      <c r="F760" s="58" t="s">
        <v>4158</v>
      </c>
      <c r="G760" s="58" t="s">
        <v>4113</v>
      </c>
      <c r="H760" s="58" t="s">
        <v>4136</v>
      </c>
      <c r="I760" s="58" t="s">
        <v>4136</v>
      </c>
      <c r="J760" s="58" t="s">
        <v>4114</v>
      </c>
      <c r="K760" s="58" t="s">
        <v>4114</v>
      </c>
      <c r="L760" s="58" t="s">
        <v>4114</v>
      </c>
      <c r="M760" s="58" t="s">
        <v>4250</v>
      </c>
      <c r="N760" s="58" t="s">
        <v>2104</v>
      </c>
      <c r="O760" s="58" t="s">
        <v>4129</v>
      </c>
      <c r="P760" s="58" t="s">
        <v>4138</v>
      </c>
      <c r="Q760" s="58" t="s">
        <v>4002</v>
      </c>
      <c r="R760" s="58" t="s">
        <v>4113</v>
      </c>
      <c r="S760" s="58" t="s">
        <v>4113</v>
      </c>
      <c r="T760" s="58" t="s">
        <v>4114</v>
      </c>
      <c r="U760" s="58" t="s">
        <v>4113</v>
      </c>
      <c r="V760" s="58" t="s">
        <v>4113</v>
      </c>
      <c r="W760" s="58" t="s">
        <v>4114</v>
      </c>
      <c r="X760" s="58" t="s">
        <v>4114</v>
      </c>
      <c r="Y760" s="58" t="s">
        <v>4113</v>
      </c>
      <c r="Z760" s="58" t="s">
        <v>4114</v>
      </c>
      <c r="AA760" s="58" t="s">
        <v>4113</v>
      </c>
      <c r="AB760" s="58" t="s">
        <v>4113</v>
      </c>
      <c r="AC760" s="58" t="s">
        <v>4114</v>
      </c>
      <c r="AD760" s="58" t="s">
        <v>4113</v>
      </c>
      <c r="AE760" s="58" t="s">
        <v>4114</v>
      </c>
      <c r="AF760" s="58" t="s">
        <v>4114</v>
      </c>
    </row>
    <row r="761" spans="1:32" x14ac:dyDescent="0.2">
      <c r="A761" s="64" t="s">
        <v>112</v>
      </c>
      <c r="B761" s="65" t="s">
        <v>2114</v>
      </c>
      <c r="C761" s="58">
        <v>1</v>
      </c>
      <c r="D761" s="58" t="s">
        <v>4253</v>
      </c>
      <c r="E761" s="58" t="s">
        <v>4134</v>
      </c>
      <c r="F761" s="58" t="s">
        <v>4160</v>
      </c>
      <c r="G761" s="58" t="s">
        <v>4113</v>
      </c>
      <c r="H761" s="58" t="s">
        <v>4136</v>
      </c>
      <c r="I761" s="58" t="s">
        <v>4136</v>
      </c>
      <c r="J761" s="58" t="s">
        <v>4114</v>
      </c>
      <c r="K761" s="58" t="s">
        <v>4114</v>
      </c>
      <c r="L761" s="58" t="s">
        <v>4114</v>
      </c>
      <c r="M761" s="58" t="s">
        <v>4251</v>
      </c>
      <c r="N761" s="58" t="s">
        <v>2104</v>
      </c>
      <c r="O761" s="58" t="s">
        <v>4129</v>
      </c>
      <c r="P761" s="58" t="s">
        <v>4138</v>
      </c>
      <c r="Q761" s="58" t="s">
        <v>4002</v>
      </c>
      <c r="R761" s="58" t="s">
        <v>4113</v>
      </c>
      <c r="S761" s="58" t="s">
        <v>4113</v>
      </c>
      <c r="T761" s="58" t="s">
        <v>4114</v>
      </c>
      <c r="U761" s="58" t="s">
        <v>4113</v>
      </c>
      <c r="V761" s="58" t="s">
        <v>4113</v>
      </c>
      <c r="W761" s="58" t="s">
        <v>4114</v>
      </c>
      <c r="X761" s="58" t="s">
        <v>4114</v>
      </c>
      <c r="Y761" s="58" t="s">
        <v>4113</v>
      </c>
      <c r="Z761" s="58" t="s">
        <v>4114</v>
      </c>
      <c r="AA761" s="58" t="s">
        <v>4113</v>
      </c>
      <c r="AB761" s="58" t="s">
        <v>4113</v>
      </c>
      <c r="AC761" s="58" t="s">
        <v>4114</v>
      </c>
      <c r="AD761" s="58" t="s">
        <v>4113</v>
      </c>
      <c r="AE761" s="58" t="s">
        <v>4114</v>
      </c>
      <c r="AF761" s="58" t="s">
        <v>4114</v>
      </c>
    </row>
    <row r="762" spans="1:32" x14ac:dyDescent="0.2">
      <c r="A762" s="64" t="s">
        <v>824</v>
      </c>
      <c r="B762" s="65" t="s">
        <v>2938</v>
      </c>
      <c r="C762" s="58">
        <v>1</v>
      </c>
      <c r="D762" s="58" t="s">
        <v>4166</v>
      </c>
      <c r="E762" s="58" t="s">
        <v>4113</v>
      </c>
      <c r="F762" s="58" t="s">
        <v>4166</v>
      </c>
      <c r="G762" s="58" t="s">
        <v>4114</v>
      </c>
      <c r="H762" s="58" t="s">
        <v>4114</v>
      </c>
      <c r="I762" s="58" t="s">
        <v>4113</v>
      </c>
      <c r="J762" s="58" t="s">
        <v>4114</v>
      </c>
      <c r="K762" s="58" t="s">
        <v>4114</v>
      </c>
      <c r="L762" s="58" t="s">
        <v>4114</v>
      </c>
      <c r="M762" s="58" t="s">
        <v>4254</v>
      </c>
      <c r="N762" s="58" t="s">
        <v>4199</v>
      </c>
      <c r="O762" s="58" t="s">
        <v>4146</v>
      </c>
      <c r="P762" s="58" t="s">
        <v>4117</v>
      </c>
      <c r="Q762" s="58" t="s">
        <v>4002</v>
      </c>
      <c r="R762" s="58" t="s">
        <v>4113</v>
      </c>
      <c r="S762" s="58" t="s">
        <v>4113</v>
      </c>
      <c r="T762" s="58" t="s">
        <v>4114</v>
      </c>
      <c r="U762" s="58" t="s">
        <v>4114</v>
      </c>
      <c r="V762" s="58" t="s">
        <v>4114</v>
      </c>
      <c r="W762" s="58" t="s">
        <v>4114</v>
      </c>
      <c r="X762" s="58" t="s">
        <v>4113</v>
      </c>
      <c r="Y762" s="58" t="s">
        <v>4114</v>
      </c>
      <c r="Z762" s="58" t="s">
        <v>4114</v>
      </c>
      <c r="AA762" s="58" t="s">
        <v>4114</v>
      </c>
      <c r="AB762" s="58" t="s">
        <v>4114</v>
      </c>
      <c r="AC762" s="58" t="s">
        <v>4114</v>
      </c>
      <c r="AD762" s="58" t="s">
        <v>4114</v>
      </c>
      <c r="AE762" s="58" t="s">
        <v>4114</v>
      </c>
      <c r="AF762" s="58" t="s">
        <v>4114</v>
      </c>
    </row>
    <row r="763" spans="1:32" x14ac:dyDescent="0.2">
      <c r="A763" s="64" t="s">
        <v>825</v>
      </c>
      <c r="B763" s="65" t="s">
        <v>2939</v>
      </c>
      <c r="C763" s="58">
        <v>1</v>
      </c>
      <c r="D763" s="58" t="s">
        <v>4166</v>
      </c>
      <c r="E763" s="58" t="s">
        <v>4113</v>
      </c>
      <c r="F763" s="58" t="s">
        <v>4204</v>
      </c>
      <c r="G763" s="58" t="s">
        <v>4114</v>
      </c>
      <c r="H763" s="58" t="s">
        <v>4114</v>
      </c>
      <c r="I763" s="58" t="s">
        <v>4113</v>
      </c>
      <c r="J763" s="58" t="s">
        <v>4114</v>
      </c>
      <c r="K763" s="58" t="s">
        <v>4114</v>
      </c>
      <c r="L763" s="58" t="s">
        <v>4114</v>
      </c>
      <c r="M763" s="58" t="s">
        <v>4255</v>
      </c>
      <c r="N763" s="58" t="s">
        <v>4199</v>
      </c>
      <c r="O763" s="58" t="s">
        <v>4146</v>
      </c>
      <c r="P763" s="58" t="s">
        <v>4117</v>
      </c>
      <c r="Q763" s="58" t="s">
        <v>4002</v>
      </c>
      <c r="R763" s="58" t="s">
        <v>4113</v>
      </c>
      <c r="S763" s="58" t="s">
        <v>4113</v>
      </c>
      <c r="T763" s="58" t="s">
        <v>4114</v>
      </c>
      <c r="U763" s="58" t="s">
        <v>4114</v>
      </c>
      <c r="V763" s="58" t="s">
        <v>4114</v>
      </c>
      <c r="W763" s="58" t="s">
        <v>4114</v>
      </c>
      <c r="X763" s="58" t="s">
        <v>4113</v>
      </c>
      <c r="Y763" s="58" t="s">
        <v>4114</v>
      </c>
      <c r="Z763" s="58" t="s">
        <v>4114</v>
      </c>
      <c r="AA763" s="58" t="s">
        <v>4114</v>
      </c>
      <c r="AB763" s="58" t="s">
        <v>4114</v>
      </c>
      <c r="AC763" s="58" t="s">
        <v>4114</v>
      </c>
      <c r="AD763" s="58" t="s">
        <v>4114</v>
      </c>
      <c r="AE763" s="58" t="s">
        <v>4114</v>
      </c>
      <c r="AF763" s="58" t="s">
        <v>4114</v>
      </c>
    </row>
    <row r="764" spans="1:32" x14ac:dyDescent="0.2">
      <c r="A764" s="64" t="s">
        <v>822</v>
      </c>
      <c r="B764" s="65" t="s">
        <v>2940</v>
      </c>
      <c r="C764" s="58">
        <v>1</v>
      </c>
      <c r="D764" s="58" t="s">
        <v>4166</v>
      </c>
      <c r="E764" s="58" t="s">
        <v>4113</v>
      </c>
      <c r="F764" s="58" t="s">
        <v>4116</v>
      </c>
      <c r="G764" s="58" t="s">
        <v>4114</v>
      </c>
      <c r="H764" s="58" t="s">
        <v>4114</v>
      </c>
      <c r="I764" s="58" t="s">
        <v>4113</v>
      </c>
      <c r="J764" s="58" t="s">
        <v>4114</v>
      </c>
      <c r="K764" s="58" t="s">
        <v>4114</v>
      </c>
      <c r="L764" s="58" t="s">
        <v>4114</v>
      </c>
      <c r="M764" s="58" t="s">
        <v>4256</v>
      </c>
      <c r="N764" s="58" t="s">
        <v>4199</v>
      </c>
      <c r="O764" s="58" t="s">
        <v>4146</v>
      </c>
      <c r="P764" s="58" t="s">
        <v>4117</v>
      </c>
      <c r="Q764" s="58" t="s">
        <v>4002</v>
      </c>
      <c r="R764" s="58" t="s">
        <v>4113</v>
      </c>
      <c r="S764" s="58" t="s">
        <v>4113</v>
      </c>
      <c r="T764" s="58" t="s">
        <v>4114</v>
      </c>
      <c r="U764" s="58" t="s">
        <v>4114</v>
      </c>
      <c r="V764" s="58" t="s">
        <v>4114</v>
      </c>
      <c r="W764" s="58" t="s">
        <v>4114</v>
      </c>
      <c r="X764" s="58" t="s">
        <v>4113</v>
      </c>
      <c r="Y764" s="58" t="s">
        <v>4114</v>
      </c>
      <c r="Z764" s="58" t="s">
        <v>4114</v>
      </c>
      <c r="AA764" s="58" t="s">
        <v>4114</v>
      </c>
      <c r="AB764" s="58" t="s">
        <v>4114</v>
      </c>
      <c r="AC764" s="58" t="s">
        <v>4114</v>
      </c>
      <c r="AD764" s="58" t="s">
        <v>4114</v>
      </c>
      <c r="AE764" s="58" t="s">
        <v>4114</v>
      </c>
      <c r="AF764" s="58" t="s">
        <v>4114</v>
      </c>
    </row>
    <row r="765" spans="1:32" x14ac:dyDescent="0.2">
      <c r="A765" s="64" t="s">
        <v>826</v>
      </c>
      <c r="B765" s="65" t="s">
        <v>2941</v>
      </c>
      <c r="C765" s="58">
        <v>1</v>
      </c>
      <c r="D765" s="58" t="s">
        <v>4166</v>
      </c>
      <c r="E765" s="58" t="s">
        <v>4113</v>
      </c>
      <c r="F765" s="58" t="s">
        <v>4129</v>
      </c>
      <c r="G765" s="58" t="s">
        <v>4114</v>
      </c>
      <c r="H765" s="58" t="s">
        <v>4114</v>
      </c>
      <c r="I765" s="58" t="s">
        <v>4113</v>
      </c>
      <c r="J765" s="58" t="s">
        <v>4114</v>
      </c>
      <c r="K765" s="58" t="s">
        <v>4114</v>
      </c>
      <c r="L765" s="58" t="s">
        <v>4114</v>
      </c>
      <c r="M765" s="58" t="s">
        <v>4257</v>
      </c>
      <c r="N765" s="58" t="s">
        <v>4199</v>
      </c>
      <c r="O765" s="58" t="s">
        <v>4146</v>
      </c>
      <c r="P765" s="58" t="s">
        <v>4117</v>
      </c>
      <c r="Q765" s="58" t="s">
        <v>4002</v>
      </c>
      <c r="R765" s="58" t="s">
        <v>4113</v>
      </c>
      <c r="S765" s="58" t="s">
        <v>4113</v>
      </c>
      <c r="T765" s="58" t="s">
        <v>4114</v>
      </c>
      <c r="U765" s="58" t="s">
        <v>4114</v>
      </c>
      <c r="V765" s="58" t="s">
        <v>4114</v>
      </c>
      <c r="W765" s="58" t="s">
        <v>4114</v>
      </c>
      <c r="X765" s="58" t="s">
        <v>4113</v>
      </c>
      <c r="Y765" s="58" t="s">
        <v>4114</v>
      </c>
      <c r="Z765" s="58" t="s">
        <v>4114</v>
      </c>
      <c r="AA765" s="58" t="s">
        <v>4114</v>
      </c>
      <c r="AB765" s="58" t="s">
        <v>4114</v>
      </c>
      <c r="AC765" s="58" t="s">
        <v>4114</v>
      </c>
      <c r="AD765" s="58" t="s">
        <v>4114</v>
      </c>
      <c r="AE765" s="58" t="s">
        <v>4114</v>
      </c>
      <c r="AF765" s="58" t="s">
        <v>4114</v>
      </c>
    </row>
    <row r="766" spans="1:32" x14ac:dyDescent="0.2">
      <c r="A766" s="64" t="s">
        <v>840</v>
      </c>
      <c r="B766" s="65" t="s">
        <v>2955</v>
      </c>
      <c r="C766" s="58">
        <v>1</v>
      </c>
      <c r="D766" s="58" t="s">
        <v>4116</v>
      </c>
      <c r="E766" s="58" t="s">
        <v>4113</v>
      </c>
      <c r="F766" s="58" t="s">
        <v>4129</v>
      </c>
      <c r="G766" s="58" t="s">
        <v>4114</v>
      </c>
      <c r="H766" s="58" t="s">
        <v>4114</v>
      </c>
      <c r="I766" s="58" t="s">
        <v>4113</v>
      </c>
      <c r="J766" s="58" t="s">
        <v>4114</v>
      </c>
      <c r="K766" s="58" t="s">
        <v>4114</v>
      </c>
      <c r="L766" s="58" t="s">
        <v>4114</v>
      </c>
      <c r="M766" s="58" t="s">
        <v>4258</v>
      </c>
      <c r="N766" s="58" t="s">
        <v>4199</v>
      </c>
      <c r="O766" s="58" t="s">
        <v>4146</v>
      </c>
      <c r="P766" s="58" t="s">
        <v>4117</v>
      </c>
      <c r="Q766" s="58" t="s">
        <v>4002</v>
      </c>
      <c r="R766" s="58" t="s">
        <v>4113</v>
      </c>
      <c r="S766" s="58" t="s">
        <v>4113</v>
      </c>
      <c r="T766" s="58" t="s">
        <v>4114</v>
      </c>
      <c r="U766" s="58" t="s">
        <v>4114</v>
      </c>
      <c r="V766" s="58" t="s">
        <v>4114</v>
      </c>
      <c r="W766" s="58" t="s">
        <v>4114</v>
      </c>
      <c r="X766" s="58" t="s">
        <v>4113</v>
      </c>
      <c r="Y766" s="58" t="s">
        <v>4114</v>
      </c>
      <c r="Z766" s="58" t="s">
        <v>4114</v>
      </c>
      <c r="AA766" s="58" t="s">
        <v>4114</v>
      </c>
      <c r="AB766" s="58" t="s">
        <v>4114</v>
      </c>
      <c r="AC766" s="58" t="s">
        <v>4114</v>
      </c>
      <c r="AD766" s="58" t="s">
        <v>4114</v>
      </c>
      <c r="AE766" s="58" t="s">
        <v>4114</v>
      </c>
      <c r="AF766" s="58" t="s">
        <v>4114</v>
      </c>
    </row>
    <row r="767" spans="1:32" x14ac:dyDescent="0.2">
      <c r="A767" s="64" t="s">
        <v>845</v>
      </c>
      <c r="B767" s="65" t="s">
        <v>2960</v>
      </c>
      <c r="C767" s="58">
        <v>1</v>
      </c>
      <c r="D767" s="58" t="s">
        <v>4129</v>
      </c>
      <c r="E767" s="58" t="s">
        <v>4113</v>
      </c>
      <c r="F767" s="58" t="s">
        <v>4129</v>
      </c>
      <c r="G767" s="58" t="s">
        <v>4114</v>
      </c>
      <c r="H767" s="58" t="s">
        <v>4114</v>
      </c>
      <c r="I767" s="58" t="s">
        <v>4113</v>
      </c>
      <c r="J767" s="58" t="s">
        <v>4114</v>
      </c>
      <c r="K767" s="58" t="s">
        <v>4114</v>
      </c>
      <c r="L767" s="58" t="s">
        <v>4114</v>
      </c>
      <c r="M767" s="58" t="s">
        <v>4113</v>
      </c>
      <c r="N767" s="58" t="s">
        <v>4199</v>
      </c>
      <c r="O767" s="58" t="s">
        <v>4146</v>
      </c>
      <c r="P767" s="58" t="s">
        <v>4117</v>
      </c>
      <c r="Q767" s="58" t="s">
        <v>4002</v>
      </c>
      <c r="R767" s="58" t="s">
        <v>4113</v>
      </c>
      <c r="S767" s="58" t="s">
        <v>4113</v>
      </c>
      <c r="T767" s="58" t="s">
        <v>4114</v>
      </c>
      <c r="U767" s="58" t="s">
        <v>4114</v>
      </c>
      <c r="V767" s="58" t="s">
        <v>4114</v>
      </c>
      <c r="W767" s="58" t="s">
        <v>4114</v>
      </c>
      <c r="X767" s="58" t="s">
        <v>4113</v>
      </c>
      <c r="Y767" s="58" t="s">
        <v>4114</v>
      </c>
      <c r="Z767" s="58" t="s">
        <v>4114</v>
      </c>
      <c r="AA767" s="58" t="s">
        <v>4114</v>
      </c>
      <c r="AB767" s="58" t="s">
        <v>4114</v>
      </c>
      <c r="AC767" s="58" t="s">
        <v>4114</v>
      </c>
      <c r="AD767" s="58" t="s">
        <v>4114</v>
      </c>
      <c r="AE767" s="58" t="s">
        <v>4114</v>
      </c>
      <c r="AF767" s="58" t="s">
        <v>4114</v>
      </c>
    </row>
    <row r="768" spans="1:32" x14ac:dyDescent="0.2">
      <c r="A768" s="64" t="s">
        <v>827</v>
      </c>
      <c r="B768" s="65" t="s">
        <v>2942</v>
      </c>
      <c r="C768" s="58">
        <v>1</v>
      </c>
      <c r="D768" s="58" t="s">
        <v>4166</v>
      </c>
      <c r="E768" s="58" t="s">
        <v>4113</v>
      </c>
      <c r="F768" s="58" t="s">
        <v>4168</v>
      </c>
      <c r="G768" s="58" t="s">
        <v>4114</v>
      </c>
      <c r="H768" s="58" t="s">
        <v>4114</v>
      </c>
      <c r="I768" s="58" t="s">
        <v>4113</v>
      </c>
      <c r="J768" s="58" t="s">
        <v>4114</v>
      </c>
      <c r="K768" s="58" t="s">
        <v>4114</v>
      </c>
      <c r="L768" s="58" t="s">
        <v>4114</v>
      </c>
      <c r="M768" s="58" t="s">
        <v>4259</v>
      </c>
      <c r="N768" s="58" t="s">
        <v>4199</v>
      </c>
      <c r="O768" s="58" t="s">
        <v>4146</v>
      </c>
      <c r="P768" s="58" t="s">
        <v>4117</v>
      </c>
      <c r="Q768" s="58" t="s">
        <v>4002</v>
      </c>
      <c r="R768" s="58" t="s">
        <v>4113</v>
      </c>
      <c r="S768" s="58" t="s">
        <v>4113</v>
      </c>
      <c r="T768" s="58" t="s">
        <v>4114</v>
      </c>
      <c r="U768" s="58" t="s">
        <v>4114</v>
      </c>
      <c r="V768" s="58" t="s">
        <v>4114</v>
      </c>
      <c r="W768" s="58" t="s">
        <v>4114</v>
      </c>
      <c r="X768" s="58" t="s">
        <v>4113</v>
      </c>
      <c r="Y768" s="58" t="s">
        <v>4114</v>
      </c>
      <c r="Z768" s="58" t="s">
        <v>4114</v>
      </c>
      <c r="AA768" s="58" t="s">
        <v>4114</v>
      </c>
      <c r="AB768" s="58" t="s">
        <v>4114</v>
      </c>
      <c r="AC768" s="58" t="s">
        <v>4114</v>
      </c>
      <c r="AD768" s="58" t="s">
        <v>4114</v>
      </c>
      <c r="AE768" s="58" t="s">
        <v>4114</v>
      </c>
      <c r="AF768" s="58" t="s">
        <v>4114</v>
      </c>
    </row>
    <row r="769" spans="1:32" x14ac:dyDescent="0.2">
      <c r="A769" s="64" t="s">
        <v>841</v>
      </c>
      <c r="B769" s="65" t="s">
        <v>2956</v>
      </c>
      <c r="C769" s="58">
        <v>1</v>
      </c>
      <c r="D769" s="58" t="s">
        <v>4116</v>
      </c>
      <c r="E769" s="58" t="s">
        <v>4113</v>
      </c>
      <c r="F769" s="58" t="s">
        <v>4168</v>
      </c>
      <c r="G769" s="58" t="s">
        <v>4114</v>
      </c>
      <c r="H769" s="58" t="s">
        <v>4114</v>
      </c>
      <c r="I769" s="58" t="s">
        <v>4113</v>
      </c>
      <c r="J769" s="58" t="s">
        <v>4114</v>
      </c>
      <c r="K769" s="58" t="s">
        <v>4114</v>
      </c>
      <c r="L769" s="58" t="s">
        <v>4114</v>
      </c>
      <c r="M769" s="58" t="s">
        <v>4260</v>
      </c>
      <c r="N769" s="58" t="s">
        <v>4199</v>
      </c>
      <c r="O769" s="58" t="s">
        <v>4146</v>
      </c>
      <c r="P769" s="58" t="s">
        <v>4117</v>
      </c>
      <c r="Q769" s="58" t="s">
        <v>4002</v>
      </c>
      <c r="R769" s="58" t="s">
        <v>4113</v>
      </c>
      <c r="S769" s="58" t="s">
        <v>4113</v>
      </c>
      <c r="T769" s="58" t="s">
        <v>4114</v>
      </c>
      <c r="U769" s="58" t="s">
        <v>4114</v>
      </c>
      <c r="V769" s="58" t="s">
        <v>4114</v>
      </c>
      <c r="W769" s="58" t="s">
        <v>4114</v>
      </c>
      <c r="X769" s="58" t="s">
        <v>4113</v>
      </c>
      <c r="Y769" s="58" t="s">
        <v>4114</v>
      </c>
      <c r="Z769" s="58" t="s">
        <v>4114</v>
      </c>
      <c r="AA769" s="58" t="s">
        <v>4114</v>
      </c>
      <c r="AB769" s="58" t="s">
        <v>4114</v>
      </c>
      <c r="AC769" s="58" t="s">
        <v>4114</v>
      </c>
      <c r="AD769" s="58" t="s">
        <v>4114</v>
      </c>
      <c r="AE769" s="58" t="s">
        <v>4114</v>
      </c>
      <c r="AF769" s="58" t="s">
        <v>4114</v>
      </c>
    </row>
    <row r="770" spans="1:32" x14ac:dyDescent="0.2">
      <c r="A770" s="64" t="s">
        <v>846</v>
      </c>
      <c r="B770" s="65" t="s">
        <v>2961</v>
      </c>
      <c r="C770" s="58">
        <v>1</v>
      </c>
      <c r="D770" s="58" t="s">
        <v>4129</v>
      </c>
      <c r="E770" s="58" t="s">
        <v>4113</v>
      </c>
      <c r="F770" s="58" t="s">
        <v>4168</v>
      </c>
      <c r="G770" s="58" t="s">
        <v>4114</v>
      </c>
      <c r="H770" s="58" t="s">
        <v>4114</v>
      </c>
      <c r="I770" s="58" t="s">
        <v>4113</v>
      </c>
      <c r="J770" s="58" t="s">
        <v>4114</v>
      </c>
      <c r="K770" s="58" t="s">
        <v>4114</v>
      </c>
      <c r="L770" s="58" t="s">
        <v>4114</v>
      </c>
      <c r="M770" s="58" t="s">
        <v>4215</v>
      </c>
      <c r="N770" s="58" t="s">
        <v>4199</v>
      </c>
      <c r="O770" s="58" t="s">
        <v>4146</v>
      </c>
      <c r="P770" s="58" t="s">
        <v>4117</v>
      </c>
      <c r="Q770" s="58" t="s">
        <v>4002</v>
      </c>
      <c r="R770" s="58" t="s">
        <v>4113</v>
      </c>
      <c r="S770" s="58" t="s">
        <v>4113</v>
      </c>
      <c r="T770" s="58" t="s">
        <v>4114</v>
      </c>
      <c r="U770" s="58" t="s">
        <v>4114</v>
      </c>
      <c r="V770" s="58" t="s">
        <v>4114</v>
      </c>
      <c r="W770" s="58" t="s">
        <v>4114</v>
      </c>
      <c r="X770" s="58" t="s">
        <v>4113</v>
      </c>
      <c r="Y770" s="58" t="s">
        <v>4114</v>
      </c>
      <c r="Z770" s="58" t="s">
        <v>4114</v>
      </c>
      <c r="AA770" s="58" t="s">
        <v>4114</v>
      </c>
      <c r="AB770" s="58" t="s">
        <v>4114</v>
      </c>
      <c r="AC770" s="58" t="s">
        <v>4114</v>
      </c>
      <c r="AD770" s="58" t="s">
        <v>4114</v>
      </c>
      <c r="AE770" s="58" t="s">
        <v>4114</v>
      </c>
      <c r="AF770" s="58" t="s">
        <v>4114</v>
      </c>
    </row>
    <row r="771" spans="1:32" x14ac:dyDescent="0.2">
      <c r="A771" s="64" t="s">
        <v>1633</v>
      </c>
      <c r="B771" s="65" t="s">
        <v>2968</v>
      </c>
      <c r="C771" s="58">
        <v>1</v>
      </c>
      <c r="D771" s="58" t="s">
        <v>4168</v>
      </c>
      <c r="E771" s="58" t="s">
        <v>4113</v>
      </c>
      <c r="F771" s="58" t="s">
        <v>4168</v>
      </c>
      <c r="G771" s="58" t="s">
        <v>4114</v>
      </c>
      <c r="H771" s="58" t="s">
        <v>4114</v>
      </c>
      <c r="I771" s="58" t="s">
        <v>4113</v>
      </c>
      <c r="J771" s="58" t="s">
        <v>4114</v>
      </c>
      <c r="K771" s="58" t="s">
        <v>4114</v>
      </c>
      <c r="L771" s="58" t="s">
        <v>4114</v>
      </c>
      <c r="M771" s="58" t="s">
        <v>4227</v>
      </c>
      <c r="N771" s="58" t="s">
        <v>4199</v>
      </c>
      <c r="O771" s="58" t="s">
        <v>4146</v>
      </c>
      <c r="P771" s="58" t="s">
        <v>4117</v>
      </c>
      <c r="Q771" s="58" t="s">
        <v>4002</v>
      </c>
      <c r="R771" s="58" t="s">
        <v>4113</v>
      </c>
      <c r="S771" s="58" t="s">
        <v>4113</v>
      </c>
      <c r="T771" s="58" t="s">
        <v>4114</v>
      </c>
      <c r="U771" s="58" t="s">
        <v>4114</v>
      </c>
      <c r="V771" s="58" t="s">
        <v>4114</v>
      </c>
      <c r="W771" s="58" t="s">
        <v>4114</v>
      </c>
      <c r="X771" s="58" t="s">
        <v>4113</v>
      </c>
      <c r="Y771" s="58" t="s">
        <v>4114</v>
      </c>
      <c r="Z771" s="58" t="s">
        <v>4114</v>
      </c>
      <c r="AA771" s="58" t="s">
        <v>4114</v>
      </c>
      <c r="AB771" s="58" t="s">
        <v>4114</v>
      </c>
      <c r="AC771" s="58" t="s">
        <v>4114</v>
      </c>
      <c r="AD771" s="58" t="s">
        <v>4114</v>
      </c>
      <c r="AE771" s="58" t="s">
        <v>4114</v>
      </c>
      <c r="AF771" s="58" t="s">
        <v>4114</v>
      </c>
    </row>
    <row r="772" spans="1:32" x14ac:dyDescent="0.2">
      <c r="A772" s="64" t="s">
        <v>828</v>
      </c>
      <c r="B772" s="65" t="s">
        <v>2943</v>
      </c>
      <c r="C772" s="58">
        <v>1</v>
      </c>
      <c r="D772" s="58" t="s">
        <v>4166</v>
      </c>
      <c r="E772" s="58" t="s">
        <v>4113</v>
      </c>
      <c r="F772" s="58" t="s">
        <v>4119</v>
      </c>
      <c r="G772" s="58" t="s">
        <v>4114</v>
      </c>
      <c r="H772" s="58" t="s">
        <v>4114</v>
      </c>
      <c r="I772" s="58" t="s">
        <v>4113</v>
      </c>
      <c r="J772" s="58" t="s">
        <v>4114</v>
      </c>
      <c r="K772" s="58" t="s">
        <v>4114</v>
      </c>
      <c r="L772" s="58" t="s">
        <v>4114</v>
      </c>
      <c r="M772" s="58" t="s">
        <v>4261</v>
      </c>
      <c r="N772" s="58" t="s">
        <v>4199</v>
      </c>
      <c r="O772" s="58" t="s">
        <v>4146</v>
      </c>
      <c r="P772" s="58" t="s">
        <v>4117</v>
      </c>
      <c r="Q772" s="58" t="s">
        <v>4002</v>
      </c>
      <c r="R772" s="58" t="s">
        <v>4113</v>
      </c>
      <c r="S772" s="58" t="s">
        <v>4113</v>
      </c>
      <c r="T772" s="58" t="s">
        <v>4114</v>
      </c>
      <c r="U772" s="58" t="s">
        <v>4114</v>
      </c>
      <c r="V772" s="58" t="s">
        <v>4114</v>
      </c>
      <c r="W772" s="58" t="s">
        <v>4114</v>
      </c>
      <c r="X772" s="58" t="s">
        <v>4113</v>
      </c>
      <c r="Y772" s="58" t="s">
        <v>4114</v>
      </c>
      <c r="Z772" s="58" t="s">
        <v>4114</v>
      </c>
      <c r="AA772" s="58" t="s">
        <v>4114</v>
      </c>
      <c r="AB772" s="58" t="s">
        <v>4114</v>
      </c>
      <c r="AC772" s="58" t="s">
        <v>4114</v>
      </c>
      <c r="AD772" s="58" t="s">
        <v>4114</v>
      </c>
      <c r="AE772" s="58" t="s">
        <v>4114</v>
      </c>
      <c r="AF772" s="58" t="s">
        <v>4114</v>
      </c>
    </row>
    <row r="773" spans="1:32" x14ac:dyDescent="0.2">
      <c r="A773" s="64" t="s">
        <v>829</v>
      </c>
      <c r="B773" s="65" t="s">
        <v>2944</v>
      </c>
      <c r="C773" s="58">
        <v>1</v>
      </c>
      <c r="D773" s="58" t="s">
        <v>4166</v>
      </c>
      <c r="E773" s="58" t="s">
        <v>4113</v>
      </c>
      <c r="F773" s="58" t="s">
        <v>4216</v>
      </c>
      <c r="G773" s="58" t="s">
        <v>4114</v>
      </c>
      <c r="H773" s="58" t="s">
        <v>4114</v>
      </c>
      <c r="I773" s="58" t="s">
        <v>4113</v>
      </c>
      <c r="J773" s="58" t="s">
        <v>4114</v>
      </c>
      <c r="K773" s="58" t="s">
        <v>4114</v>
      </c>
      <c r="L773" s="58" t="s">
        <v>4114</v>
      </c>
      <c r="M773" s="58" t="s">
        <v>4262</v>
      </c>
      <c r="N773" s="58" t="s">
        <v>4199</v>
      </c>
      <c r="O773" s="58" t="s">
        <v>4146</v>
      </c>
      <c r="P773" s="58" t="s">
        <v>4117</v>
      </c>
      <c r="Q773" s="58" t="s">
        <v>4002</v>
      </c>
      <c r="R773" s="58" t="s">
        <v>4113</v>
      </c>
      <c r="S773" s="58" t="s">
        <v>4113</v>
      </c>
      <c r="T773" s="58" t="s">
        <v>4114</v>
      </c>
      <c r="U773" s="58" t="s">
        <v>4114</v>
      </c>
      <c r="V773" s="58" t="s">
        <v>4114</v>
      </c>
      <c r="W773" s="58" t="s">
        <v>4114</v>
      </c>
      <c r="X773" s="58" t="s">
        <v>4113</v>
      </c>
      <c r="Y773" s="58" t="s">
        <v>4114</v>
      </c>
      <c r="Z773" s="58" t="s">
        <v>4114</v>
      </c>
      <c r="AA773" s="58" t="s">
        <v>4114</v>
      </c>
      <c r="AB773" s="58" t="s">
        <v>4114</v>
      </c>
      <c r="AC773" s="58" t="s">
        <v>4114</v>
      </c>
      <c r="AD773" s="58" t="s">
        <v>4114</v>
      </c>
      <c r="AE773" s="58" t="s">
        <v>4114</v>
      </c>
      <c r="AF773" s="58" t="s">
        <v>4114</v>
      </c>
    </row>
    <row r="774" spans="1:32" x14ac:dyDescent="0.2">
      <c r="A774" s="64" t="s">
        <v>842</v>
      </c>
      <c r="B774" s="65" t="s">
        <v>2957</v>
      </c>
      <c r="C774" s="58">
        <v>1</v>
      </c>
      <c r="D774" s="58" t="s">
        <v>4116</v>
      </c>
      <c r="E774" s="58" t="s">
        <v>4113</v>
      </c>
      <c r="F774" s="58" t="s">
        <v>4216</v>
      </c>
      <c r="G774" s="58" t="s">
        <v>4114</v>
      </c>
      <c r="H774" s="58" t="s">
        <v>4114</v>
      </c>
      <c r="I774" s="58" t="s">
        <v>4113</v>
      </c>
      <c r="J774" s="58" t="s">
        <v>4114</v>
      </c>
      <c r="K774" s="58" t="s">
        <v>4114</v>
      </c>
      <c r="L774" s="58" t="s">
        <v>4114</v>
      </c>
      <c r="M774" s="58" t="s">
        <v>4205</v>
      </c>
      <c r="N774" s="58" t="s">
        <v>4199</v>
      </c>
      <c r="O774" s="58" t="s">
        <v>4146</v>
      </c>
      <c r="P774" s="58" t="s">
        <v>4117</v>
      </c>
      <c r="Q774" s="58" t="s">
        <v>4002</v>
      </c>
      <c r="R774" s="58" t="s">
        <v>4113</v>
      </c>
      <c r="S774" s="58" t="s">
        <v>4113</v>
      </c>
      <c r="T774" s="58" t="s">
        <v>4114</v>
      </c>
      <c r="U774" s="58" t="s">
        <v>4114</v>
      </c>
      <c r="V774" s="58" t="s">
        <v>4114</v>
      </c>
      <c r="W774" s="58" t="s">
        <v>4114</v>
      </c>
      <c r="X774" s="58" t="s">
        <v>4113</v>
      </c>
      <c r="Y774" s="58" t="s">
        <v>4114</v>
      </c>
      <c r="Z774" s="58" t="s">
        <v>4114</v>
      </c>
      <c r="AA774" s="58" t="s">
        <v>4114</v>
      </c>
      <c r="AB774" s="58" t="s">
        <v>4114</v>
      </c>
      <c r="AC774" s="58" t="s">
        <v>4114</v>
      </c>
      <c r="AD774" s="58" t="s">
        <v>4114</v>
      </c>
      <c r="AE774" s="58" t="s">
        <v>4114</v>
      </c>
      <c r="AF774" s="58" t="s">
        <v>4114</v>
      </c>
    </row>
    <row r="775" spans="1:32" x14ac:dyDescent="0.2">
      <c r="A775" s="64" t="s">
        <v>847</v>
      </c>
      <c r="B775" s="65" t="s">
        <v>2962</v>
      </c>
      <c r="C775" s="58">
        <v>1</v>
      </c>
      <c r="D775" s="58" t="s">
        <v>4129</v>
      </c>
      <c r="E775" s="58" t="s">
        <v>4113</v>
      </c>
      <c r="F775" s="58" t="s">
        <v>4216</v>
      </c>
      <c r="G775" s="58" t="s">
        <v>4114</v>
      </c>
      <c r="H775" s="58" t="s">
        <v>4114</v>
      </c>
      <c r="I775" s="58" t="s">
        <v>4113</v>
      </c>
      <c r="J775" s="58" t="s">
        <v>4114</v>
      </c>
      <c r="K775" s="58" t="s">
        <v>4114</v>
      </c>
      <c r="L775" s="58" t="s">
        <v>4114</v>
      </c>
      <c r="M775" s="58" t="s">
        <v>4128</v>
      </c>
      <c r="N775" s="58" t="s">
        <v>4199</v>
      </c>
      <c r="O775" s="58" t="s">
        <v>4146</v>
      </c>
      <c r="P775" s="58" t="s">
        <v>4117</v>
      </c>
      <c r="Q775" s="58" t="s">
        <v>4002</v>
      </c>
      <c r="R775" s="58" t="s">
        <v>4113</v>
      </c>
      <c r="S775" s="58" t="s">
        <v>4113</v>
      </c>
      <c r="T775" s="58" t="s">
        <v>4114</v>
      </c>
      <c r="U775" s="58" t="s">
        <v>4114</v>
      </c>
      <c r="V775" s="58" t="s">
        <v>4114</v>
      </c>
      <c r="W775" s="58" t="s">
        <v>4114</v>
      </c>
      <c r="X775" s="58" t="s">
        <v>4113</v>
      </c>
      <c r="Y775" s="58" t="s">
        <v>4114</v>
      </c>
      <c r="Z775" s="58" t="s">
        <v>4114</v>
      </c>
      <c r="AA775" s="58" t="s">
        <v>4114</v>
      </c>
      <c r="AB775" s="58" t="s">
        <v>4114</v>
      </c>
      <c r="AC775" s="58" t="s">
        <v>4114</v>
      </c>
      <c r="AD775" s="58" t="s">
        <v>4114</v>
      </c>
      <c r="AE775" s="58" t="s">
        <v>4114</v>
      </c>
      <c r="AF775" s="58" t="s">
        <v>4114</v>
      </c>
    </row>
    <row r="776" spans="1:32" x14ac:dyDescent="0.2">
      <c r="A776" s="64" t="s">
        <v>1634</v>
      </c>
      <c r="B776" s="65" t="s">
        <v>2969</v>
      </c>
      <c r="C776" s="58">
        <v>1</v>
      </c>
      <c r="D776" s="58" t="s">
        <v>4168</v>
      </c>
      <c r="E776" s="58" t="s">
        <v>4113</v>
      </c>
      <c r="F776" s="58" t="s">
        <v>4216</v>
      </c>
      <c r="G776" s="58" t="s">
        <v>4114</v>
      </c>
      <c r="H776" s="58" t="s">
        <v>4114</v>
      </c>
      <c r="I776" s="58" t="s">
        <v>4113</v>
      </c>
      <c r="J776" s="58" t="s">
        <v>4114</v>
      </c>
      <c r="K776" s="58" t="s">
        <v>4114</v>
      </c>
      <c r="L776" s="58" t="s">
        <v>4114</v>
      </c>
      <c r="M776" s="58" t="s">
        <v>4170</v>
      </c>
      <c r="N776" s="58" t="s">
        <v>4199</v>
      </c>
      <c r="O776" s="58" t="s">
        <v>4146</v>
      </c>
      <c r="P776" s="58" t="s">
        <v>4117</v>
      </c>
      <c r="Q776" s="58" t="s">
        <v>4002</v>
      </c>
      <c r="R776" s="58" t="s">
        <v>4113</v>
      </c>
      <c r="S776" s="58" t="s">
        <v>4113</v>
      </c>
      <c r="T776" s="58" t="s">
        <v>4114</v>
      </c>
      <c r="U776" s="58" t="s">
        <v>4114</v>
      </c>
      <c r="V776" s="58" t="s">
        <v>4114</v>
      </c>
      <c r="W776" s="58" t="s">
        <v>4114</v>
      </c>
      <c r="X776" s="58" t="s">
        <v>4113</v>
      </c>
      <c r="Y776" s="58" t="s">
        <v>4114</v>
      </c>
      <c r="Z776" s="58" t="s">
        <v>4114</v>
      </c>
      <c r="AA776" s="58" t="s">
        <v>4114</v>
      </c>
      <c r="AB776" s="58" t="s">
        <v>4114</v>
      </c>
      <c r="AC776" s="58" t="s">
        <v>4114</v>
      </c>
      <c r="AD776" s="58" t="s">
        <v>4114</v>
      </c>
      <c r="AE776" s="58" t="s">
        <v>4114</v>
      </c>
      <c r="AF776" s="58" t="s">
        <v>4114</v>
      </c>
    </row>
    <row r="777" spans="1:32" x14ac:dyDescent="0.2">
      <c r="A777" s="64" t="s">
        <v>830</v>
      </c>
      <c r="B777" s="65" t="s">
        <v>2945</v>
      </c>
      <c r="C777" s="58">
        <v>1</v>
      </c>
      <c r="D777" s="58" t="s">
        <v>4166</v>
      </c>
      <c r="E777" s="58" t="s">
        <v>4113</v>
      </c>
      <c r="F777" s="58" t="s">
        <v>4120</v>
      </c>
      <c r="G777" s="58" t="s">
        <v>4114</v>
      </c>
      <c r="H777" s="58" t="s">
        <v>4114</v>
      </c>
      <c r="I777" s="58" t="s">
        <v>4113</v>
      </c>
      <c r="J777" s="58" t="s">
        <v>4114</v>
      </c>
      <c r="K777" s="58" t="s">
        <v>4114</v>
      </c>
      <c r="L777" s="58" t="s">
        <v>4114</v>
      </c>
      <c r="M777" s="58" t="s">
        <v>4263</v>
      </c>
      <c r="N777" s="58" t="s">
        <v>4199</v>
      </c>
      <c r="O777" s="58" t="s">
        <v>4146</v>
      </c>
      <c r="P777" s="58" t="s">
        <v>4117</v>
      </c>
      <c r="Q777" s="58" t="s">
        <v>4002</v>
      </c>
      <c r="R777" s="58" t="s">
        <v>4113</v>
      </c>
      <c r="S777" s="58" t="s">
        <v>4113</v>
      </c>
      <c r="T777" s="58" t="s">
        <v>4114</v>
      </c>
      <c r="U777" s="58" t="s">
        <v>4114</v>
      </c>
      <c r="V777" s="58" t="s">
        <v>4114</v>
      </c>
      <c r="W777" s="58" t="s">
        <v>4114</v>
      </c>
      <c r="X777" s="58" t="s">
        <v>4113</v>
      </c>
      <c r="Y777" s="58" t="s">
        <v>4114</v>
      </c>
      <c r="Z777" s="58" t="s">
        <v>4114</v>
      </c>
      <c r="AA777" s="58" t="s">
        <v>4114</v>
      </c>
      <c r="AB777" s="58" t="s">
        <v>4114</v>
      </c>
      <c r="AC777" s="58" t="s">
        <v>4114</v>
      </c>
      <c r="AD777" s="58" t="s">
        <v>4114</v>
      </c>
      <c r="AE777" s="58" t="s">
        <v>4114</v>
      </c>
      <c r="AF777" s="58" t="s">
        <v>4114</v>
      </c>
    </row>
    <row r="778" spans="1:32" x14ac:dyDescent="0.2">
      <c r="A778" s="64" t="s">
        <v>831</v>
      </c>
      <c r="B778" s="65" t="s">
        <v>2946</v>
      </c>
      <c r="C778" s="58">
        <v>1</v>
      </c>
      <c r="D778" s="58" t="s">
        <v>4166</v>
      </c>
      <c r="E778" s="58" t="s">
        <v>4113</v>
      </c>
      <c r="F778" s="58" t="s">
        <v>4121</v>
      </c>
      <c r="G778" s="58" t="s">
        <v>4114</v>
      </c>
      <c r="H778" s="58" t="s">
        <v>4114</v>
      </c>
      <c r="I778" s="58" t="s">
        <v>4113</v>
      </c>
      <c r="J778" s="58" t="s">
        <v>4114</v>
      </c>
      <c r="K778" s="58" t="s">
        <v>4114</v>
      </c>
      <c r="L778" s="58" t="s">
        <v>4114</v>
      </c>
      <c r="M778" s="58" t="s">
        <v>4258</v>
      </c>
      <c r="N778" s="58" t="s">
        <v>4199</v>
      </c>
      <c r="O778" s="58" t="s">
        <v>4146</v>
      </c>
      <c r="P778" s="58" t="s">
        <v>4117</v>
      </c>
      <c r="Q778" s="58" t="s">
        <v>4002</v>
      </c>
      <c r="R778" s="58" t="s">
        <v>4113</v>
      </c>
      <c r="S778" s="58" t="s">
        <v>4113</v>
      </c>
      <c r="T778" s="58" t="s">
        <v>4114</v>
      </c>
      <c r="U778" s="58" t="s">
        <v>4114</v>
      </c>
      <c r="V778" s="58" t="s">
        <v>4114</v>
      </c>
      <c r="W778" s="58" t="s">
        <v>4114</v>
      </c>
      <c r="X778" s="58" t="s">
        <v>4113</v>
      </c>
      <c r="Y778" s="58" t="s">
        <v>4114</v>
      </c>
      <c r="Z778" s="58" t="s">
        <v>4114</v>
      </c>
      <c r="AA778" s="58" t="s">
        <v>4114</v>
      </c>
      <c r="AB778" s="58" t="s">
        <v>4114</v>
      </c>
      <c r="AC778" s="58" t="s">
        <v>4114</v>
      </c>
      <c r="AD778" s="58" t="s">
        <v>4114</v>
      </c>
      <c r="AE778" s="58" t="s">
        <v>4114</v>
      </c>
      <c r="AF778" s="58" t="s">
        <v>4114</v>
      </c>
    </row>
    <row r="779" spans="1:32" x14ac:dyDescent="0.2">
      <c r="A779" s="64" t="s">
        <v>843</v>
      </c>
      <c r="B779" s="65" t="s">
        <v>2958</v>
      </c>
      <c r="C779" s="58">
        <v>1</v>
      </c>
      <c r="D779" s="58" t="s">
        <v>4116</v>
      </c>
      <c r="E779" s="58" t="s">
        <v>4113</v>
      </c>
      <c r="F779" s="58" t="s">
        <v>4121</v>
      </c>
      <c r="G779" s="58" t="s">
        <v>4114</v>
      </c>
      <c r="H779" s="58" t="s">
        <v>4114</v>
      </c>
      <c r="I779" s="58" t="s">
        <v>4113</v>
      </c>
      <c r="J779" s="58" t="s">
        <v>4114</v>
      </c>
      <c r="K779" s="58" t="s">
        <v>4114</v>
      </c>
      <c r="L779" s="58" t="s">
        <v>4114</v>
      </c>
      <c r="M779" s="58" t="s">
        <v>4264</v>
      </c>
      <c r="N779" s="58" t="s">
        <v>4199</v>
      </c>
      <c r="O779" s="58" t="s">
        <v>4146</v>
      </c>
      <c r="P779" s="58" t="s">
        <v>4117</v>
      </c>
      <c r="Q779" s="58" t="s">
        <v>4002</v>
      </c>
      <c r="R779" s="58" t="s">
        <v>4113</v>
      </c>
      <c r="S779" s="58" t="s">
        <v>4113</v>
      </c>
      <c r="T779" s="58" t="s">
        <v>4114</v>
      </c>
      <c r="U779" s="58" t="s">
        <v>4114</v>
      </c>
      <c r="V779" s="58" t="s">
        <v>4114</v>
      </c>
      <c r="W779" s="58" t="s">
        <v>4114</v>
      </c>
      <c r="X779" s="58" t="s">
        <v>4113</v>
      </c>
      <c r="Y779" s="58" t="s">
        <v>4114</v>
      </c>
      <c r="Z779" s="58" t="s">
        <v>4114</v>
      </c>
      <c r="AA779" s="58" t="s">
        <v>4114</v>
      </c>
      <c r="AB779" s="58" t="s">
        <v>4114</v>
      </c>
      <c r="AC779" s="58" t="s">
        <v>4114</v>
      </c>
      <c r="AD779" s="58" t="s">
        <v>4114</v>
      </c>
      <c r="AE779" s="58" t="s">
        <v>4114</v>
      </c>
      <c r="AF779" s="58" t="s">
        <v>4114</v>
      </c>
    </row>
    <row r="780" spans="1:32" x14ac:dyDescent="0.2">
      <c r="A780" s="64" t="s">
        <v>848</v>
      </c>
      <c r="B780" s="65" t="s">
        <v>2963</v>
      </c>
      <c r="C780" s="58">
        <v>1</v>
      </c>
      <c r="D780" s="58" t="s">
        <v>4129</v>
      </c>
      <c r="E780" s="58" t="s">
        <v>4113</v>
      </c>
      <c r="F780" s="58" t="s">
        <v>4121</v>
      </c>
      <c r="G780" s="58" t="s">
        <v>4114</v>
      </c>
      <c r="H780" s="58" t="s">
        <v>4114</v>
      </c>
      <c r="I780" s="58" t="s">
        <v>4113</v>
      </c>
      <c r="J780" s="58" t="s">
        <v>4114</v>
      </c>
      <c r="K780" s="58" t="s">
        <v>4114</v>
      </c>
      <c r="L780" s="58" t="s">
        <v>4114</v>
      </c>
      <c r="M780" s="58" t="s">
        <v>4217</v>
      </c>
      <c r="N780" s="58" t="s">
        <v>4199</v>
      </c>
      <c r="O780" s="58" t="s">
        <v>4146</v>
      </c>
      <c r="P780" s="58" t="s">
        <v>4117</v>
      </c>
      <c r="Q780" s="58" t="s">
        <v>4002</v>
      </c>
      <c r="R780" s="58" t="s">
        <v>4113</v>
      </c>
      <c r="S780" s="58" t="s">
        <v>4113</v>
      </c>
      <c r="T780" s="58" t="s">
        <v>4114</v>
      </c>
      <c r="U780" s="58" t="s">
        <v>4114</v>
      </c>
      <c r="V780" s="58" t="s">
        <v>4114</v>
      </c>
      <c r="W780" s="58" t="s">
        <v>4114</v>
      </c>
      <c r="X780" s="58" t="s">
        <v>4113</v>
      </c>
      <c r="Y780" s="58" t="s">
        <v>4114</v>
      </c>
      <c r="Z780" s="58" t="s">
        <v>4114</v>
      </c>
      <c r="AA780" s="58" t="s">
        <v>4114</v>
      </c>
      <c r="AB780" s="58" t="s">
        <v>4114</v>
      </c>
      <c r="AC780" s="58" t="s">
        <v>4114</v>
      </c>
      <c r="AD780" s="58" t="s">
        <v>4114</v>
      </c>
      <c r="AE780" s="58" t="s">
        <v>4114</v>
      </c>
      <c r="AF780" s="58" t="s">
        <v>4114</v>
      </c>
    </row>
    <row r="781" spans="1:32" x14ac:dyDescent="0.2">
      <c r="A781" s="64" t="s">
        <v>1635</v>
      </c>
      <c r="B781" s="65" t="s">
        <v>2970</v>
      </c>
      <c r="C781" s="58">
        <v>1</v>
      </c>
      <c r="D781" s="58" t="s">
        <v>4168</v>
      </c>
      <c r="E781" s="58" t="s">
        <v>4113</v>
      </c>
      <c r="F781" s="58" t="s">
        <v>4121</v>
      </c>
      <c r="G781" s="58" t="s">
        <v>4114</v>
      </c>
      <c r="H781" s="58" t="s">
        <v>4114</v>
      </c>
      <c r="I781" s="58" t="s">
        <v>4113</v>
      </c>
      <c r="J781" s="58" t="s">
        <v>4114</v>
      </c>
      <c r="K781" s="58" t="s">
        <v>4114</v>
      </c>
      <c r="L781" s="58" t="s">
        <v>4114</v>
      </c>
      <c r="M781" s="58" t="s">
        <v>4228</v>
      </c>
      <c r="N781" s="58" t="s">
        <v>4199</v>
      </c>
      <c r="O781" s="58" t="s">
        <v>4146</v>
      </c>
      <c r="P781" s="58" t="s">
        <v>4117</v>
      </c>
      <c r="Q781" s="58" t="s">
        <v>4002</v>
      </c>
      <c r="R781" s="58" t="s">
        <v>4113</v>
      </c>
      <c r="S781" s="58" t="s">
        <v>4113</v>
      </c>
      <c r="T781" s="58" t="s">
        <v>4114</v>
      </c>
      <c r="U781" s="58" t="s">
        <v>4114</v>
      </c>
      <c r="V781" s="58" t="s">
        <v>4114</v>
      </c>
      <c r="W781" s="58" t="s">
        <v>4114</v>
      </c>
      <c r="X781" s="58" t="s">
        <v>4113</v>
      </c>
      <c r="Y781" s="58" t="s">
        <v>4114</v>
      </c>
      <c r="Z781" s="58" t="s">
        <v>4114</v>
      </c>
      <c r="AA781" s="58" t="s">
        <v>4114</v>
      </c>
      <c r="AB781" s="58" t="s">
        <v>4114</v>
      </c>
      <c r="AC781" s="58" t="s">
        <v>4114</v>
      </c>
      <c r="AD781" s="58" t="s">
        <v>4114</v>
      </c>
      <c r="AE781" s="58" t="s">
        <v>4114</v>
      </c>
      <c r="AF781" s="58" t="s">
        <v>4114</v>
      </c>
    </row>
    <row r="782" spans="1:32" x14ac:dyDescent="0.2">
      <c r="A782" s="64" t="s">
        <v>3958</v>
      </c>
      <c r="B782" s="65" t="s">
        <v>2934</v>
      </c>
      <c r="C782" s="58">
        <v>1</v>
      </c>
      <c r="D782" s="58" t="s">
        <v>4145</v>
      </c>
      <c r="E782" s="58" t="s">
        <v>4113</v>
      </c>
      <c r="F782" s="58" t="s">
        <v>4111</v>
      </c>
      <c r="G782" s="58" t="s">
        <v>4114</v>
      </c>
      <c r="H782" s="58" t="s">
        <v>4114</v>
      </c>
      <c r="I782" s="58" t="s">
        <v>4113</v>
      </c>
      <c r="J782" s="58" t="s">
        <v>4114</v>
      </c>
      <c r="K782" s="58" t="s">
        <v>4114</v>
      </c>
      <c r="L782" s="58" t="s">
        <v>4114</v>
      </c>
      <c r="M782" s="58" t="s">
        <v>4257</v>
      </c>
      <c r="N782" s="58" t="s">
        <v>4199</v>
      </c>
      <c r="O782" s="58" t="s">
        <v>4146</v>
      </c>
      <c r="P782" s="58" t="s">
        <v>4117</v>
      </c>
      <c r="Q782" s="58" t="s">
        <v>4002</v>
      </c>
      <c r="R782" s="58" t="s">
        <v>4113</v>
      </c>
      <c r="S782" s="58" t="s">
        <v>4113</v>
      </c>
      <c r="T782" s="58" t="s">
        <v>4114</v>
      </c>
      <c r="U782" s="58" t="s">
        <v>4114</v>
      </c>
      <c r="V782" s="58" t="s">
        <v>4114</v>
      </c>
      <c r="W782" s="58" t="s">
        <v>4114</v>
      </c>
      <c r="X782" s="58" t="s">
        <v>4113</v>
      </c>
      <c r="Y782" s="58" t="s">
        <v>4114</v>
      </c>
      <c r="Z782" s="58" t="s">
        <v>4114</v>
      </c>
      <c r="AA782" s="58" t="s">
        <v>4114</v>
      </c>
      <c r="AB782" s="58" t="s">
        <v>4114</v>
      </c>
      <c r="AC782" s="58" t="s">
        <v>4114</v>
      </c>
      <c r="AD782" s="58" t="s">
        <v>4114</v>
      </c>
      <c r="AE782" s="58" t="s">
        <v>4114</v>
      </c>
      <c r="AF782" s="58" t="s">
        <v>4114</v>
      </c>
    </row>
    <row r="783" spans="1:32" x14ac:dyDescent="0.2">
      <c r="A783" s="64" t="s">
        <v>832</v>
      </c>
      <c r="B783" s="65" t="s">
        <v>2947</v>
      </c>
      <c r="C783" s="58">
        <v>1</v>
      </c>
      <c r="D783" s="58" t="s">
        <v>4166</v>
      </c>
      <c r="E783" s="58" t="s">
        <v>4113</v>
      </c>
      <c r="F783" s="58" t="s">
        <v>4111</v>
      </c>
      <c r="G783" s="58" t="s">
        <v>4114</v>
      </c>
      <c r="H783" s="58" t="s">
        <v>4114</v>
      </c>
      <c r="I783" s="58" t="s">
        <v>4113</v>
      </c>
      <c r="J783" s="58" t="s">
        <v>4114</v>
      </c>
      <c r="K783" s="58" t="s">
        <v>4114</v>
      </c>
      <c r="L783" s="58" t="s">
        <v>4114</v>
      </c>
      <c r="M783" s="58" t="s">
        <v>4113</v>
      </c>
      <c r="N783" s="58" t="s">
        <v>4199</v>
      </c>
      <c r="O783" s="58" t="s">
        <v>4146</v>
      </c>
      <c r="P783" s="58" t="s">
        <v>4117</v>
      </c>
      <c r="Q783" s="58" t="s">
        <v>4002</v>
      </c>
      <c r="R783" s="58" t="s">
        <v>4113</v>
      </c>
      <c r="S783" s="58" t="s">
        <v>4113</v>
      </c>
      <c r="T783" s="58" t="s">
        <v>4114</v>
      </c>
      <c r="U783" s="58" t="s">
        <v>4114</v>
      </c>
      <c r="V783" s="58" t="s">
        <v>4114</v>
      </c>
      <c r="W783" s="58" t="s">
        <v>4114</v>
      </c>
      <c r="X783" s="58" t="s">
        <v>4113</v>
      </c>
      <c r="Y783" s="58" t="s">
        <v>4114</v>
      </c>
      <c r="Z783" s="58" t="s">
        <v>4114</v>
      </c>
      <c r="AA783" s="58" t="s">
        <v>4114</v>
      </c>
      <c r="AB783" s="58" t="s">
        <v>4114</v>
      </c>
      <c r="AC783" s="58" t="s">
        <v>4114</v>
      </c>
      <c r="AD783" s="58" t="s">
        <v>4114</v>
      </c>
      <c r="AE783" s="58" t="s">
        <v>4114</v>
      </c>
      <c r="AF783" s="58" t="s">
        <v>4114</v>
      </c>
    </row>
    <row r="784" spans="1:32" x14ac:dyDescent="0.2">
      <c r="A784" s="64" t="s">
        <v>844</v>
      </c>
      <c r="B784" s="65" t="s">
        <v>2959</v>
      </c>
      <c r="C784" s="58">
        <v>1</v>
      </c>
      <c r="D784" s="58" t="s">
        <v>4116</v>
      </c>
      <c r="E784" s="58" t="s">
        <v>4113</v>
      </c>
      <c r="F784" s="58" t="s">
        <v>4111</v>
      </c>
      <c r="G784" s="58" t="s">
        <v>4114</v>
      </c>
      <c r="H784" s="58" t="s">
        <v>4114</v>
      </c>
      <c r="I784" s="58" t="s">
        <v>4113</v>
      </c>
      <c r="J784" s="58" t="s">
        <v>4114</v>
      </c>
      <c r="K784" s="58" t="s">
        <v>4114</v>
      </c>
      <c r="L784" s="58" t="s">
        <v>4114</v>
      </c>
      <c r="M784" s="58" t="s">
        <v>4217</v>
      </c>
      <c r="N784" s="58" t="s">
        <v>4199</v>
      </c>
      <c r="O784" s="58" t="s">
        <v>4146</v>
      </c>
      <c r="P784" s="58" t="s">
        <v>4117</v>
      </c>
      <c r="Q784" s="58" t="s">
        <v>4002</v>
      </c>
      <c r="R784" s="58" t="s">
        <v>4113</v>
      </c>
      <c r="S784" s="58" t="s">
        <v>4113</v>
      </c>
      <c r="T784" s="58" t="s">
        <v>4114</v>
      </c>
      <c r="U784" s="58" t="s">
        <v>4114</v>
      </c>
      <c r="V784" s="58" t="s">
        <v>4114</v>
      </c>
      <c r="W784" s="58" t="s">
        <v>4114</v>
      </c>
      <c r="X784" s="58" t="s">
        <v>4113</v>
      </c>
      <c r="Y784" s="58" t="s">
        <v>4114</v>
      </c>
      <c r="Z784" s="58" t="s">
        <v>4114</v>
      </c>
      <c r="AA784" s="58" t="s">
        <v>4114</v>
      </c>
      <c r="AB784" s="58" t="s">
        <v>4114</v>
      </c>
      <c r="AC784" s="58" t="s">
        <v>4114</v>
      </c>
      <c r="AD784" s="58" t="s">
        <v>4114</v>
      </c>
      <c r="AE784" s="58" t="s">
        <v>4114</v>
      </c>
      <c r="AF784" s="58" t="s">
        <v>4114</v>
      </c>
    </row>
    <row r="785" spans="1:32" x14ac:dyDescent="0.2">
      <c r="A785" s="64" t="s">
        <v>849</v>
      </c>
      <c r="B785" s="65" t="s">
        <v>2964</v>
      </c>
      <c r="C785" s="58">
        <v>1</v>
      </c>
      <c r="D785" s="58" t="s">
        <v>4129</v>
      </c>
      <c r="E785" s="58" t="s">
        <v>4113</v>
      </c>
      <c r="F785" s="58" t="s">
        <v>4111</v>
      </c>
      <c r="G785" s="58" t="s">
        <v>4114</v>
      </c>
      <c r="H785" s="58" t="s">
        <v>4114</v>
      </c>
      <c r="I785" s="58" t="s">
        <v>4113</v>
      </c>
      <c r="J785" s="58" t="s">
        <v>4114</v>
      </c>
      <c r="K785" s="58" t="s">
        <v>4114</v>
      </c>
      <c r="L785" s="58" t="s">
        <v>4114</v>
      </c>
      <c r="M785" s="58" t="s">
        <v>4136</v>
      </c>
      <c r="N785" s="58" t="s">
        <v>4199</v>
      </c>
      <c r="O785" s="58" t="s">
        <v>4146</v>
      </c>
      <c r="P785" s="58" t="s">
        <v>4117</v>
      </c>
      <c r="Q785" s="58" t="s">
        <v>4002</v>
      </c>
      <c r="R785" s="58" t="s">
        <v>4113</v>
      </c>
      <c r="S785" s="58" t="s">
        <v>4113</v>
      </c>
      <c r="T785" s="58" t="s">
        <v>4114</v>
      </c>
      <c r="U785" s="58" t="s">
        <v>4114</v>
      </c>
      <c r="V785" s="58" t="s">
        <v>4114</v>
      </c>
      <c r="W785" s="58" t="s">
        <v>4114</v>
      </c>
      <c r="X785" s="58" t="s">
        <v>4113</v>
      </c>
      <c r="Y785" s="58" t="s">
        <v>4114</v>
      </c>
      <c r="Z785" s="58" t="s">
        <v>4114</v>
      </c>
      <c r="AA785" s="58" t="s">
        <v>4114</v>
      </c>
      <c r="AB785" s="58" t="s">
        <v>4114</v>
      </c>
      <c r="AC785" s="58" t="s">
        <v>4114</v>
      </c>
      <c r="AD785" s="58" t="s">
        <v>4114</v>
      </c>
      <c r="AE785" s="58" t="s">
        <v>4114</v>
      </c>
      <c r="AF785" s="58" t="s">
        <v>4114</v>
      </c>
    </row>
    <row r="786" spans="1:32" x14ac:dyDescent="0.2">
      <c r="A786" s="64" t="s">
        <v>1636</v>
      </c>
      <c r="B786" s="65" t="s">
        <v>2971</v>
      </c>
      <c r="C786" s="58">
        <v>1</v>
      </c>
      <c r="D786" s="58" t="s">
        <v>4168</v>
      </c>
      <c r="E786" s="58" t="s">
        <v>4113</v>
      </c>
      <c r="F786" s="58" t="s">
        <v>4111</v>
      </c>
      <c r="G786" s="58" t="s">
        <v>4114</v>
      </c>
      <c r="H786" s="58" t="s">
        <v>4114</v>
      </c>
      <c r="I786" s="58" t="s">
        <v>4113</v>
      </c>
      <c r="J786" s="58" t="s">
        <v>4114</v>
      </c>
      <c r="K786" s="58" t="s">
        <v>4114</v>
      </c>
      <c r="L786" s="58" t="s">
        <v>4114</v>
      </c>
      <c r="M786" s="58" t="s">
        <v>4137</v>
      </c>
      <c r="N786" s="58" t="s">
        <v>4199</v>
      </c>
      <c r="O786" s="58" t="s">
        <v>4146</v>
      </c>
      <c r="P786" s="58" t="s">
        <v>4117</v>
      </c>
      <c r="Q786" s="58" t="s">
        <v>4002</v>
      </c>
      <c r="R786" s="58" t="s">
        <v>4113</v>
      </c>
      <c r="S786" s="58" t="s">
        <v>4113</v>
      </c>
      <c r="T786" s="58" t="s">
        <v>4114</v>
      </c>
      <c r="U786" s="58" t="s">
        <v>4114</v>
      </c>
      <c r="V786" s="58" t="s">
        <v>4114</v>
      </c>
      <c r="W786" s="58" t="s">
        <v>4114</v>
      </c>
      <c r="X786" s="58" t="s">
        <v>4113</v>
      </c>
      <c r="Y786" s="58" t="s">
        <v>4114</v>
      </c>
      <c r="Z786" s="58" t="s">
        <v>4114</v>
      </c>
      <c r="AA786" s="58" t="s">
        <v>4114</v>
      </c>
      <c r="AB786" s="58" t="s">
        <v>4114</v>
      </c>
      <c r="AC786" s="58" t="s">
        <v>4114</v>
      </c>
      <c r="AD786" s="58" t="s">
        <v>4114</v>
      </c>
      <c r="AE786" s="58" t="s">
        <v>4114</v>
      </c>
      <c r="AF786" s="58" t="s">
        <v>4114</v>
      </c>
    </row>
    <row r="787" spans="1:32" x14ac:dyDescent="0.2">
      <c r="A787" s="64" t="s">
        <v>833</v>
      </c>
      <c r="B787" s="65" t="s">
        <v>2948</v>
      </c>
      <c r="C787" s="58">
        <v>1</v>
      </c>
      <c r="D787" s="58" t="s">
        <v>4166</v>
      </c>
      <c r="E787" s="58" t="s">
        <v>4113</v>
      </c>
      <c r="F787" s="58" t="s">
        <v>4123</v>
      </c>
      <c r="G787" s="58" t="s">
        <v>4114</v>
      </c>
      <c r="H787" s="58" t="s">
        <v>4114</v>
      </c>
      <c r="I787" s="58" t="s">
        <v>4113</v>
      </c>
      <c r="J787" s="58" t="s">
        <v>4114</v>
      </c>
      <c r="K787" s="58" t="s">
        <v>4114</v>
      </c>
      <c r="L787" s="58" t="s">
        <v>4114</v>
      </c>
      <c r="M787" s="58" t="s">
        <v>4265</v>
      </c>
      <c r="N787" s="58" t="s">
        <v>4199</v>
      </c>
      <c r="O787" s="58" t="s">
        <v>4146</v>
      </c>
      <c r="P787" s="58" t="s">
        <v>4117</v>
      </c>
      <c r="Q787" s="58" t="s">
        <v>4002</v>
      </c>
      <c r="R787" s="58" t="s">
        <v>4113</v>
      </c>
      <c r="S787" s="58" t="s">
        <v>4113</v>
      </c>
      <c r="T787" s="58" t="s">
        <v>4114</v>
      </c>
      <c r="U787" s="58" t="s">
        <v>4114</v>
      </c>
      <c r="V787" s="58" t="s">
        <v>4114</v>
      </c>
      <c r="W787" s="58" t="s">
        <v>4114</v>
      </c>
      <c r="X787" s="58" t="s">
        <v>4113</v>
      </c>
      <c r="Y787" s="58" t="s">
        <v>4114</v>
      </c>
      <c r="Z787" s="58" t="s">
        <v>4114</v>
      </c>
      <c r="AA787" s="58" t="s">
        <v>4114</v>
      </c>
      <c r="AB787" s="58" t="s">
        <v>4114</v>
      </c>
      <c r="AC787" s="58" t="s">
        <v>4114</v>
      </c>
      <c r="AD787" s="58" t="s">
        <v>4114</v>
      </c>
      <c r="AE787" s="58" t="s">
        <v>4114</v>
      </c>
      <c r="AF787" s="58" t="s">
        <v>4114</v>
      </c>
    </row>
    <row r="788" spans="1:32" x14ac:dyDescent="0.2">
      <c r="A788" s="64" t="s">
        <v>3959</v>
      </c>
      <c r="B788" s="65" t="s">
        <v>2935</v>
      </c>
      <c r="C788" s="58">
        <v>1</v>
      </c>
      <c r="D788" s="58" t="s">
        <v>4145</v>
      </c>
      <c r="E788" s="58" t="s">
        <v>4113</v>
      </c>
      <c r="F788" s="58" t="s">
        <v>4124</v>
      </c>
      <c r="G788" s="58" t="s">
        <v>4114</v>
      </c>
      <c r="H788" s="58" t="s">
        <v>4114</v>
      </c>
      <c r="I788" s="58" t="s">
        <v>4113</v>
      </c>
      <c r="J788" s="58" t="s">
        <v>4114</v>
      </c>
      <c r="K788" s="58" t="s">
        <v>4114</v>
      </c>
      <c r="L788" s="58" t="s">
        <v>4114</v>
      </c>
      <c r="M788" s="58" t="s">
        <v>4266</v>
      </c>
      <c r="N788" s="58" t="s">
        <v>4199</v>
      </c>
      <c r="O788" s="58" t="s">
        <v>4146</v>
      </c>
      <c r="P788" s="58" t="s">
        <v>4117</v>
      </c>
      <c r="Q788" s="58" t="s">
        <v>4002</v>
      </c>
      <c r="R788" s="58" t="s">
        <v>4113</v>
      </c>
      <c r="S788" s="58" t="s">
        <v>4113</v>
      </c>
      <c r="T788" s="58" t="s">
        <v>4114</v>
      </c>
      <c r="U788" s="58" t="s">
        <v>4114</v>
      </c>
      <c r="V788" s="58" t="s">
        <v>4114</v>
      </c>
      <c r="W788" s="58" t="s">
        <v>4114</v>
      </c>
      <c r="X788" s="58" t="s">
        <v>4113</v>
      </c>
      <c r="Y788" s="58" t="s">
        <v>4114</v>
      </c>
      <c r="Z788" s="58" t="s">
        <v>4114</v>
      </c>
      <c r="AA788" s="58" t="s">
        <v>4114</v>
      </c>
      <c r="AB788" s="58" t="s">
        <v>4114</v>
      </c>
      <c r="AC788" s="58" t="s">
        <v>4114</v>
      </c>
      <c r="AD788" s="58" t="s">
        <v>4114</v>
      </c>
      <c r="AE788" s="58" t="s">
        <v>4114</v>
      </c>
      <c r="AF788" s="58" t="s">
        <v>4114</v>
      </c>
    </row>
    <row r="789" spans="1:32" x14ac:dyDescent="0.2">
      <c r="A789" s="64" t="s">
        <v>834</v>
      </c>
      <c r="B789" s="65" t="s">
        <v>2949</v>
      </c>
      <c r="C789" s="58">
        <v>1</v>
      </c>
      <c r="D789" s="58" t="s">
        <v>4166</v>
      </c>
      <c r="E789" s="58" t="s">
        <v>4113</v>
      </c>
      <c r="F789" s="58" t="s">
        <v>4124</v>
      </c>
      <c r="G789" s="58" t="s">
        <v>4114</v>
      </c>
      <c r="H789" s="58" t="s">
        <v>4114</v>
      </c>
      <c r="I789" s="58" t="s">
        <v>4113</v>
      </c>
      <c r="J789" s="58" t="s">
        <v>4114</v>
      </c>
      <c r="K789" s="58" t="s">
        <v>4114</v>
      </c>
      <c r="L789" s="58" t="s">
        <v>4114</v>
      </c>
      <c r="M789" s="58" t="s">
        <v>4215</v>
      </c>
      <c r="N789" s="58" t="s">
        <v>4199</v>
      </c>
      <c r="O789" s="58" t="s">
        <v>4146</v>
      </c>
      <c r="P789" s="58" t="s">
        <v>4117</v>
      </c>
      <c r="Q789" s="58" t="s">
        <v>4002</v>
      </c>
      <c r="R789" s="58" t="s">
        <v>4113</v>
      </c>
      <c r="S789" s="58" t="s">
        <v>4113</v>
      </c>
      <c r="T789" s="58" t="s">
        <v>4114</v>
      </c>
      <c r="U789" s="58" t="s">
        <v>4114</v>
      </c>
      <c r="V789" s="58" t="s">
        <v>4114</v>
      </c>
      <c r="W789" s="58" t="s">
        <v>4114</v>
      </c>
      <c r="X789" s="58" t="s">
        <v>4113</v>
      </c>
      <c r="Y789" s="58" t="s">
        <v>4114</v>
      </c>
      <c r="Z789" s="58" t="s">
        <v>4114</v>
      </c>
      <c r="AA789" s="58" t="s">
        <v>4114</v>
      </c>
      <c r="AB789" s="58" t="s">
        <v>4114</v>
      </c>
      <c r="AC789" s="58" t="s">
        <v>4114</v>
      </c>
      <c r="AD789" s="58" t="s">
        <v>4114</v>
      </c>
      <c r="AE789" s="58" t="s">
        <v>4114</v>
      </c>
      <c r="AF789" s="58" t="s">
        <v>4114</v>
      </c>
    </row>
    <row r="790" spans="1:32" x14ac:dyDescent="0.2">
      <c r="A790" s="64" t="s">
        <v>850</v>
      </c>
      <c r="B790" s="65" t="s">
        <v>2965</v>
      </c>
      <c r="C790" s="58">
        <v>1</v>
      </c>
      <c r="D790" s="58" t="s">
        <v>4129</v>
      </c>
      <c r="E790" s="58" t="s">
        <v>4113</v>
      </c>
      <c r="F790" s="58" t="s">
        <v>4124</v>
      </c>
      <c r="G790" s="58" t="s">
        <v>4114</v>
      </c>
      <c r="H790" s="58" t="s">
        <v>4114</v>
      </c>
      <c r="I790" s="58" t="s">
        <v>4113</v>
      </c>
      <c r="J790" s="58" t="s">
        <v>4114</v>
      </c>
      <c r="K790" s="58" t="s">
        <v>4114</v>
      </c>
      <c r="L790" s="58" t="s">
        <v>4114</v>
      </c>
      <c r="M790" s="58" t="s">
        <v>4137</v>
      </c>
      <c r="N790" s="58" t="s">
        <v>4199</v>
      </c>
      <c r="O790" s="58" t="s">
        <v>4146</v>
      </c>
      <c r="P790" s="58" t="s">
        <v>4117</v>
      </c>
      <c r="Q790" s="58" t="s">
        <v>4002</v>
      </c>
      <c r="R790" s="58" t="s">
        <v>4113</v>
      </c>
      <c r="S790" s="58" t="s">
        <v>4113</v>
      </c>
      <c r="T790" s="58" t="s">
        <v>4114</v>
      </c>
      <c r="U790" s="58" t="s">
        <v>4114</v>
      </c>
      <c r="V790" s="58" t="s">
        <v>4114</v>
      </c>
      <c r="W790" s="58" t="s">
        <v>4114</v>
      </c>
      <c r="X790" s="58" t="s">
        <v>4113</v>
      </c>
      <c r="Y790" s="58" t="s">
        <v>4114</v>
      </c>
      <c r="Z790" s="58" t="s">
        <v>4114</v>
      </c>
      <c r="AA790" s="58" t="s">
        <v>4114</v>
      </c>
      <c r="AB790" s="58" t="s">
        <v>4114</v>
      </c>
      <c r="AC790" s="58" t="s">
        <v>4114</v>
      </c>
      <c r="AD790" s="58" t="s">
        <v>4114</v>
      </c>
      <c r="AE790" s="58" t="s">
        <v>4114</v>
      </c>
      <c r="AF790" s="58" t="s">
        <v>4114</v>
      </c>
    </row>
    <row r="791" spans="1:32" x14ac:dyDescent="0.2">
      <c r="A791" s="64" t="s">
        <v>835</v>
      </c>
      <c r="B791" s="65" t="s">
        <v>2950</v>
      </c>
      <c r="C791" s="58">
        <v>1</v>
      </c>
      <c r="D791" s="58" t="s">
        <v>4166</v>
      </c>
      <c r="E791" s="58" t="s">
        <v>4113</v>
      </c>
      <c r="F791" s="58" t="s">
        <v>4125</v>
      </c>
      <c r="G791" s="58" t="s">
        <v>4114</v>
      </c>
      <c r="H791" s="58" t="s">
        <v>4114</v>
      </c>
      <c r="I791" s="58" t="s">
        <v>4113</v>
      </c>
      <c r="J791" s="58" t="s">
        <v>4114</v>
      </c>
      <c r="K791" s="58" t="s">
        <v>4114</v>
      </c>
      <c r="L791" s="58" t="s">
        <v>4114</v>
      </c>
      <c r="M791" s="58" t="s">
        <v>4267</v>
      </c>
      <c r="N791" s="58" t="s">
        <v>4199</v>
      </c>
      <c r="O791" s="58" t="s">
        <v>4146</v>
      </c>
      <c r="P791" s="58" t="s">
        <v>4117</v>
      </c>
      <c r="Q791" s="58" t="s">
        <v>4002</v>
      </c>
      <c r="R791" s="58" t="s">
        <v>4113</v>
      </c>
      <c r="S791" s="58" t="s">
        <v>4113</v>
      </c>
      <c r="T791" s="58" t="s">
        <v>4114</v>
      </c>
      <c r="U791" s="58" t="s">
        <v>4114</v>
      </c>
      <c r="V791" s="58" t="s">
        <v>4114</v>
      </c>
      <c r="W791" s="58" t="s">
        <v>4114</v>
      </c>
      <c r="X791" s="58" t="s">
        <v>4113</v>
      </c>
      <c r="Y791" s="58" t="s">
        <v>4114</v>
      </c>
      <c r="Z791" s="58" t="s">
        <v>4114</v>
      </c>
      <c r="AA791" s="58" t="s">
        <v>4114</v>
      </c>
      <c r="AB791" s="58" t="s">
        <v>4114</v>
      </c>
      <c r="AC791" s="58" t="s">
        <v>4114</v>
      </c>
      <c r="AD791" s="58" t="s">
        <v>4114</v>
      </c>
      <c r="AE791" s="58" t="s">
        <v>4114</v>
      </c>
      <c r="AF791" s="58" t="s">
        <v>4114</v>
      </c>
    </row>
    <row r="792" spans="1:32" x14ac:dyDescent="0.2">
      <c r="A792" s="64" t="s">
        <v>851</v>
      </c>
      <c r="B792" s="65" t="s">
        <v>2966</v>
      </c>
      <c r="C792" s="58">
        <v>1</v>
      </c>
      <c r="D792" s="58" t="s">
        <v>4129</v>
      </c>
      <c r="E792" s="58" t="s">
        <v>4113</v>
      </c>
      <c r="F792" s="58" t="s">
        <v>4125</v>
      </c>
      <c r="G792" s="58" t="s">
        <v>4114</v>
      </c>
      <c r="H792" s="58" t="s">
        <v>4114</v>
      </c>
      <c r="I792" s="58" t="s">
        <v>4113</v>
      </c>
      <c r="J792" s="58" t="s">
        <v>4114</v>
      </c>
      <c r="K792" s="58" t="s">
        <v>4114</v>
      </c>
      <c r="L792" s="58" t="s">
        <v>4114</v>
      </c>
      <c r="M792" s="58" t="s">
        <v>4213</v>
      </c>
      <c r="N792" s="58" t="s">
        <v>4199</v>
      </c>
      <c r="O792" s="58" t="s">
        <v>4146</v>
      </c>
      <c r="P792" s="58" t="s">
        <v>4117</v>
      </c>
      <c r="Q792" s="58" t="s">
        <v>4002</v>
      </c>
      <c r="R792" s="58" t="s">
        <v>4113</v>
      </c>
      <c r="S792" s="58" t="s">
        <v>4113</v>
      </c>
      <c r="T792" s="58" t="s">
        <v>4114</v>
      </c>
      <c r="U792" s="58" t="s">
        <v>4114</v>
      </c>
      <c r="V792" s="58" t="s">
        <v>4114</v>
      </c>
      <c r="W792" s="58" t="s">
        <v>4114</v>
      </c>
      <c r="X792" s="58" t="s">
        <v>4113</v>
      </c>
      <c r="Y792" s="58" t="s">
        <v>4114</v>
      </c>
      <c r="Z792" s="58" t="s">
        <v>4114</v>
      </c>
      <c r="AA792" s="58" t="s">
        <v>4114</v>
      </c>
      <c r="AB792" s="58" t="s">
        <v>4114</v>
      </c>
      <c r="AC792" s="58" t="s">
        <v>4114</v>
      </c>
      <c r="AD792" s="58" t="s">
        <v>4114</v>
      </c>
      <c r="AE792" s="58" t="s">
        <v>4114</v>
      </c>
      <c r="AF792" s="58" t="s">
        <v>4114</v>
      </c>
    </row>
    <row r="793" spans="1:32" x14ac:dyDescent="0.2">
      <c r="A793" s="64" t="s">
        <v>3960</v>
      </c>
      <c r="B793" s="65" t="s">
        <v>2936</v>
      </c>
      <c r="C793" s="58">
        <v>1</v>
      </c>
      <c r="D793" s="58" t="s">
        <v>4145</v>
      </c>
      <c r="E793" s="58" t="s">
        <v>4113</v>
      </c>
      <c r="F793" s="58" t="s">
        <v>4126</v>
      </c>
      <c r="G793" s="58" t="s">
        <v>4114</v>
      </c>
      <c r="H793" s="58" t="s">
        <v>4114</v>
      </c>
      <c r="I793" s="58" t="s">
        <v>4113</v>
      </c>
      <c r="J793" s="58" t="s">
        <v>4114</v>
      </c>
      <c r="K793" s="58" t="s">
        <v>4114</v>
      </c>
      <c r="L793" s="58" t="s">
        <v>4114</v>
      </c>
      <c r="M793" s="58" t="s">
        <v>4262</v>
      </c>
      <c r="N793" s="58" t="s">
        <v>4199</v>
      </c>
      <c r="O793" s="58" t="s">
        <v>4146</v>
      </c>
      <c r="P793" s="58" t="s">
        <v>4117</v>
      </c>
      <c r="Q793" s="58" t="s">
        <v>4002</v>
      </c>
      <c r="R793" s="58" t="s">
        <v>4113</v>
      </c>
      <c r="S793" s="58" t="s">
        <v>4113</v>
      </c>
      <c r="T793" s="58" t="s">
        <v>4114</v>
      </c>
      <c r="U793" s="58" t="s">
        <v>4114</v>
      </c>
      <c r="V793" s="58" t="s">
        <v>4114</v>
      </c>
      <c r="W793" s="58" t="s">
        <v>4114</v>
      </c>
      <c r="X793" s="58" t="s">
        <v>4113</v>
      </c>
      <c r="Y793" s="58" t="s">
        <v>4114</v>
      </c>
      <c r="Z793" s="58" t="s">
        <v>4114</v>
      </c>
      <c r="AA793" s="58" t="s">
        <v>4114</v>
      </c>
      <c r="AB793" s="58" t="s">
        <v>4114</v>
      </c>
      <c r="AC793" s="58" t="s">
        <v>4114</v>
      </c>
      <c r="AD793" s="58" t="s">
        <v>4114</v>
      </c>
      <c r="AE793" s="58" t="s">
        <v>4114</v>
      </c>
      <c r="AF793" s="58" t="s">
        <v>4114</v>
      </c>
    </row>
    <row r="794" spans="1:32" x14ac:dyDescent="0.2">
      <c r="A794" s="64" t="s">
        <v>836</v>
      </c>
      <c r="B794" s="65" t="s">
        <v>2951</v>
      </c>
      <c r="C794" s="58">
        <v>1</v>
      </c>
      <c r="D794" s="58" t="s">
        <v>4166</v>
      </c>
      <c r="E794" s="58" t="s">
        <v>4113</v>
      </c>
      <c r="F794" s="58" t="s">
        <v>4126</v>
      </c>
      <c r="G794" s="58" t="s">
        <v>4114</v>
      </c>
      <c r="H794" s="58" t="s">
        <v>4114</v>
      </c>
      <c r="I794" s="58" t="s">
        <v>4113</v>
      </c>
      <c r="J794" s="58" t="s">
        <v>4114</v>
      </c>
      <c r="K794" s="58" t="s">
        <v>4114</v>
      </c>
      <c r="L794" s="58" t="s">
        <v>4114</v>
      </c>
      <c r="M794" s="58" t="s">
        <v>4128</v>
      </c>
      <c r="N794" s="58" t="s">
        <v>4199</v>
      </c>
      <c r="O794" s="58" t="s">
        <v>4146</v>
      </c>
      <c r="P794" s="58" t="s">
        <v>4117</v>
      </c>
      <c r="Q794" s="58" t="s">
        <v>4002</v>
      </c>
      <c r="R794" s="58" t="s">
        <v>4113</v>
      </c>
      <c r="S794" s="58" t="s">
        <v>4113</v>
      </c>
      <c r="T794" s="58" t="s">
        <v>4114</v>
      </c>
      <c r="U794" s="58" t="s">
        <v>4114</v>
      </c>
      <c r="V794" s="58" t="s">
        <v>4114</v>
      </c>
      <c r="W794" s="58" t="s">
        <v>4114</v>
      </c>
      <c r="X794" s="58" t="s">
        <v>4113</v>
      </c>
      <c r="Y794" s="58" t="s">
        <v>4114</v>
      </c>
      <c r="Z794" s="58" t="s">
        <v>4114</v>
      </c>
      <c r="AA794" s="58" t="s">
        <v>4114</v>
      </c>
      <c r="AB794" s="58" t="s">
        <v>4114</v>
      </c>
      <c r="AC794" s="58" t="s">
        <v>4114</v>
      </c>
      <c r="AD794" s="58" t="s">
        <v>4114</v>
      </c>
      <c r="AE794" s="58" t="s">
        <v>4114</v>
      </c>
      <c r="AF794" s="58" t="s">
        <v>4114</v>
      </c>
    </row>
    <row r="795" spans="1:32" x14ac:dyDescent="0.2">
      <c r="A795" s="64" t="s">
        <v>852</v>
      </c>
      <c r="B795" s="65" t="s">
        <v>2967</v>
      </c>
      <c r="C795" s="58">
        <v>1</v>
      </c>
      <c r="D795" s="58" t="s">
        <v>4129</v>
      </c>
      <c r="E795" s="58" t="s">
        <v>4113</v>
      </c>
      <c r="F795" s="58" t="s">
        <v>4126</v>
      </c>
      <c r="G795" s="58" t="s">
        <v>4114</v>
      </c>
      <c r="H795" s="58" t="s">
        <v>4114</v>
      </c>
      <c r="I795" s="58" t="s">
        <v>4113</v>
      </c>
      <c r="J795" s="58" t="s">
        <v>4114</v>
      </c>
      <c r="K795" s="58" t="s">
        <v>4114</v>
      </c>
      <c r="L795" s="58" t="s">
        <v>4114</v>
      </c>
      <c r="M795" s="58" t="s">
        <v>4145</v>
      </c>
      <c r="N795" s="58" t="s">
        <v>4199</v>
      </c>
      <c r="O795" s="58" t="s">
        <v>4146</v>
      </c>
      <c r="P795" s="58" t="s">
        <v>4117</v>
      </c>
      <c r="Q795" s="58" t="s">
        <v>4002</v>
      </c>
      <c r="R795" s="58" t="s">
        <v>4113</v>
      </c>
      <c r="S795" s="58" t="s">
        <v>4113</v>
      </c>
      <c r="T795" s="58" t="s">
        <v>4114</v>
      </c>
      <c r="U795" s="58" t="s">
        <v>4114</v>
      </c>
      <c r="V795" s="58" t="s">
        <v>4114</v>
      </c>
      <c r="W795" s="58" t="s">
        <v>4114</v>
      </c>
      <c r="X795" s="58" t="s">
        <v>4113</v>
      </c>
      <c r="Y795" s="58" t="s">
        <v>4114</v>
      </c>
      <c r="Z795" s="58" t="s">
        <v>4114</v>
      </c>
      <c r="AA795" s="58" t="s">
        <v>4114</v>
      </c>
      <c r="AB795" s="58" t="s">
        <v>4114</v>
      </c>
      <c r="AC795" s="58" t="s">
        <v>4114</v>
      </c>
      <c r="AD795" s="58" t="s">
        <v>4114</v>
      </c>
      <c r="AE795" s="58" t="s">
        <v>4114</v>
      </c>
      <c r="AF795" s="58" t="s">
        <v>4114</v>
      </c>
    </row>
    <row r="796" spans="1:32" x14ac:dyDescent="0.2">
      <c r="A796" s="64" t="s">
        <v>837</v>
      </c>
      <c r="B796" s="65" t="s">
        <v>2952</v>
      </c>
      <c r="C796" s="58">
        <v>1</v>
      </c>
      <c r="D796" s="58" t="s">
        <v>4166</v>
      </c>
      <c r="E796" s="58" t="s">
        <v>4113</v>
      </c>
      <c r="F796" s="58" t="s">
        <v>4127</v>
      </c>
      <c r="G796" s="58" t="s">
        <v>4114</v>
      </c>
      <c r="H796" s="58" t="s">
        <v>4114</v>
      </c>
      <c r="I796" s="58" t="s">
        <v>4113</v>
      </c>
      <c r="J796" s="58" t="s">
        <v>4114</v>
      </c>
      <c r="K796" s="58" t="s">
        <v>4114</v>
      </c>
      <c r="L796" s="58" t="s">
        <v>4114</v>
      </c>
      <c r="M796" s="58" t="s">
        <v>4268</v>
      </c>
      <c r="N796" s="58" t="s">
        <v>4199</v>
      </c>
      <c r="O796" s="58" t="s">
        <v>4146</v>
      </c>
      <c r="P796" s="58" t="s">
        <v>4117</v>
      </c>
      <c r="Q796" s="58" t="s">
        <v>4002</v>
      </c>
      <c r="R796" s="58" t="s">
        <v>4113</v>
      </c>
      <c r="S796" s="58" t="s">
        <v>4113</v>
      </c>
      <c r="T796" s="58" t="s">
        <v>4114</v>
      </c>
      <c r="U796" s="58" t="s">
        <v>4114</v>
      </c>
      <c r="V796" s="58" t="s">
        <v>4114</v>
      </c>
      <c r="W796" s="58" t="s">
        <v>4114</v>
      </c>
      <c r="X796" s="58" t="s">
        <v>4113</v>
      </c>
      <c r="Y796" s="58" t="s">
        <v>4114</v>
      </c>
      <c r="Z796" s="58" t="s">
        <v>4114</v>
      </c>
      <c r="AA796" s="58" t="s">
        <v>4114</v>
      </c>
      <c r="AB796" s="58" t="s">
        <v>4114</v>
      </c>
      <c r="AC796" s="58" t="s">
        <v>4114</v>
      </c>
      <c r="AD796" s="58" t="s">
        <v>4114</v>
      </c>
      <c r="AE796" s="58" t="s">
        <v>4114</v>
      </c>
      <c r="AF796" s="58" t="s">
        <v>4114</v>
      </c>
    </row>
    <row r="797" spans="1:32" x14ac:dyDescent="0.2">
      <c r="A797" s="64" t="s">
        <v>3961</v>
      </c>
      <c r="B797" s="65" t="s">
        <v>2937</v>
      </c>
      <c r="C797" s="58">
        <v>1</v>
      </c>
      <c r="D797" s="58" t="s">
        <v>4145</v>
      </c>
      <c r="E797" s="58" t="s">
        <v>4113</v>
      </c>
      <c r="F797" s="58" t="s">
        <v>4202</v>
      </c>
      <c r="G797" s="58" t="s">
        <v>4114</v>
      </c>
      <c r="H797" s="58" t="s">
        <v>4114</v>
      </c>
      <c r="I797" s="58" t="s">
        <v>4113</v>
      </c>
      <c r="J797" s="58" t="s">
        <v>4114</v>
      </c>
      <c r="K797" s="58" t="s">
        <v>4114</v>
      </c>
      <c r="L797" s="58" t="s">
        <v>4114</v>
      </c>
      <c r="M797" s="58" t="s">
        <v>4258</v>
      </c>
      <c r="N797" s="58" t="s">
        <v>4199</v>
      </c>
      <c r="O797" s="58" t="s">
        <v>4146</v>
      </c>
      <c r="P797" s="58" t="s">
        <v>4117</v>
      </c>
      <c r="Q797" s="58" t="s">
        <v>4002</v>
      </c>
      <c r="R797" s="58" t="s">
        <v>4113</v>
      </c>
      <c r="S797" s="58" t="s">
        <v>4113</v>
      </c>
      <c r="T797" s="58" t="s">
        <v>4114</v>
      </c>
      <c r="U797" s="58" t="s">
        <v>4114</v>
      </c>
      <c r="V797" s="58" t="s">
        <v>4114</v>
      </c>
      <c r="W797" s="58" t="s">
        <v>4114</v>
      </c>
      <c r="X797" s="58" t="s">
        <v>4113</v>
      </c>
      <c r="Y797" s="58" t="s">
        <v>4114</v>
      </c>
      <c r="Z797" s="58" t="s">
        <v>4114</v>
      </c>
      <c r="AA797" s="58" t="s">
        <v>4114</v>
      </c>
      <c r="AB797" s="58" t="s">
        <v>4114</v>
      </c>
      <c r="AC797" s="58" t="s">
        <v>4114</v>
      </c>
      <c r="AD797" s="58" t="s">
        <v>4114</v>
      </c>
      <c r="AE797" s="58" t="s">
        <v>4114</v>
      </c>
      <c r="AF797" s="58" t="s">
        <v>4114</v>
      </c>
    </row>
    <row r="798" spans="1:32" x14ac:dyDescent="0.2">
      <c r="A798" s="64" t="s">
        <v>838</v>
      </c>
      <c r="B798" s="65" t="s">
        <v>2953</v>
      </c>
      <c r="C798" s="58">
        <v>1</v>
      </c>
      <c r="D798" s="58" t="s">
        <v>4166</v>
      </c>
      <c r="E798" s="58" t="s">
        <v>4113</v>
      </c>
      <c r="F798" s="58" t="s">
        <v>4202</v>
      </c>
      <c r="G798" s="58" t="s">
        <v>4114</v>
      </c>
      <c r="H798" s="58" t="s">
        <v>4114</v>
      </c>
      <c r="I798" s="58" t="s">
        <v>4113</v>
      </c>
      <c r="J798" s="58" t="s">
        <v>4114</v>
      </c>
      <c r="K798" s="58" t="s">
        <v>4114</v>
      </c>
      <c r="L798" s="58" t="s">
        <v>4114</v>
      </c>
      <c r="M798" s="58" t="s">
        <v>4217</v>
      </c>
      <c r="N798" s="58" t="s">
        <v>4199</v>
      </c>
      <c r="O798" s="58" t="s">
        <v>4146</v>
      </c>
      <c r="P798" s="58" t="s">
        <v>4117</v>
      </c>
      <c r="Q798" s="58" t="s">
        <v>4002</v>
      </c>
      <c r="R798" s="58" t="s">
        <v>4113</v>
      </c>
      <c r="S798" s="58" t="s">
        <v>4113</v>
      </c>
      <c r="T798" s="58" t="s">
        <v>4114</v>
      </c>
      <c r="U798" s="58" t="s">
        <v>4114</v>
      </c>
      <c r="V798" s="58" t="s">
        <v>4114</v>
      </c>
      <c r="W798" s="58" t="s">
        <v>4114</v>
      </c>
      <c r="X798" s="58" t="s">
        <v>4113</v>
      </c>
      <c r="Y798" s="58" t="s">
        <v>4114</v>
      </c>
      <c r="Z798" s="58" t="s">
        <v>4114</v>
      </c>
      <c r="AA798" s="58" t="s">
        <v>4114</v>
      </c>
      <c r="AB798" s="58" t="s">
        <v>4114</v>
      </c>
      <c r="AC798" s="58" t="s">
        <v>4114</v>
      </c>
      <c r="AD798" s="58" t="s">
        <v>4114</v>
      </c>
      <c r="AE798" s="58" t="s">
        <v>4114</v>
      </c>
      <c r="AF798" s="58" t="s">
        <v>4114</v>
      </c>
    </row>
    <row r="799" spans="1:32" x14ac:dyDescent="0.2">
      <c r="A799" s="64" t="s">
        <v>839</v>
      </c>
      <c r="B799" s="65" t="s">
        <v>2954</v>
      </c>
      <c r="C799" s="58">
        <v>1</v>
      </c>
      <c r="D799" s="58" t="s">
        <v>4166</v>
      </c>
      <c r="E799" s="58" t="s">
        <v>4113</v>
      </c>
      <c r="F799" s="58" t="s">
        <v>4172</v>
      </c>
      <c r="G799" s="58" t="s">
        <v>4114</v>
      </c>
      <c r="H799" s="58" t="s">
        <v>4114</v>
      </c>
      <c r="I799" s="58" t="s">
        <v>4113</v>
      </c>
      <c r="J799" s="58" t="s">
        <v>4114</v>
      </c>
      <c r="K799" s="58" t="s">
        <v>4114</v>
      </c>
      <c r="L799" s="58" t="s">
        <v>4114</v>
      </c>
      <c r="M799" s="58" t="s">
        <v>4136</v>
      </c>
      <c r="N799" s="58" t="s">
        <v>4199</v>
      </c>
      <c r="O799" s="58" t="s">
        <v>4146</v>
      </c>
      <c r="P799" s="58" t="s">
        <v>4117</v>
      </c>
      <c r="Q799" s="58" t="s">
        <v>4002</v>
      </c>
      <c r="R799" s="58" t="s">
        <v>4113</v>
      </c>
      <c r="S799" s="58" t="s">
        <v>4113</v>
      </c>
      <c r="T799" s="58" t="s">
        <v>4114</v>
      </c>
      <c r="U799" s="58" t="s">
        <v>4114</v>
      </c>
      <c r="V799" s="58" t="s">
        <v>4114</v>
      </c>
      <c r="W799" s="58" t="s">
        <v>4114</v>
      </c>
      <c r="X799" s="58" t="s">
        <v>4113</v>
      </c>
      <c r="Y799" s="58" t="s">
        <v>4114</v>
      </c>
      <c r="Z799" s="58" t="s">
        <v>4114</v>
      </c>
      <c r="AA799" s="58" t="s">
        <v>4114</v>
      </c>
      <c r="AB799" s="58" t="s">
        <v>4114</v>
      </c>
      <c r="AC799" s="58" t="s">
        <v>4114</v>
      </c>
      <c r="AD799" s="58" t="s">
        <v>4114</v>
      </c>
      <c r="AE799" s="58" t="s">
        <v>4114</v>
      </c>
      <c r="AF799" s="58" t="s">
        <v>4114</v>
      </c>
    </row>
    <row r="800" spans="1:32" x14ac:dyDescent="0.2">
      <c r="A800" s="63" t="s">
        <v>3462</v>
      </c>
      <c r="B800" s="3" t="s">
        <v>3463</v>
      </c>
      <c r="C800" s="58">
        <v>1</v>
      </c>
      <c r="D800" s="58" t="s">
        <v>4111</v>
      </c>
      <c r="E800" s="58" t="s">
        <v>4269</v>
      </c>
      <c r="F800" s="58" t="s">
        <v>4168</v>
      </c>
      <c r="G800" s="58" t="s">
        <v>4114</v>
      </c>
      <c r="H800" s="58" t="s">
        <v>4114</v>
      </c>
      <c r="I800" s="58" t="s">
        <v>4113</v>
      </c>
      <c r="J800" s="58" t="s">
        <v>4114</v>
      </c>
      <c r="K800" s="58" t="s">
        <v>4114</v>
      </c>
      <c r="L800" s="58" t="s">
        <v>4114</v>
      </c>
      <c r="M800" s="58" t="s">
        <v>4203</v>
      </c>
      <c r="N800" s="58" t="s">
        <v>4199</v>
      </c>
      <c r="O800" s="58" t="s">
        <v>4146</v>
      </c>
      <c r="P800" s="58" t="s">
        <v>4117</v>
      </c>
      <c r="Q800" s="58" t="s">
        <v>4002</v>
      </c>
      <c r="R800" s="58" t="s">
        <v>4114</v>
      </c>
      <c r="S800" s="58" t="s">
        <v>4113</v>
      </c>
      <c r="T800" s="58" t="s">
        <v>4114</v>
      </c>
      <c r="U800" s="58" t="s">
        <v>4114</v>
      </c>
      <c r="V800" s="58" t="s">
        <v>4114</v>
      </c>
      <c r="W800" s="58" t="s">
        <v>4114</v>
      </c>
      <c r="X800" s="58" t="s">
        <v>4114</v>
      </c>
      <c r="Y800" s="58" t="s">
        <v>4114</v>
      </c>
      <c r="Z800" s="58" t="s">
        <v>4114</v>
      </c>
      <c r="AA800" s="58" t="s">
        <v>4114</v>
      </c>
      <c r="AB800" s="58" t="s">
        <v>4114</v>
      </c>
      <c r="AC800" s="58" t="s">
        <v>4114</v>
      </c>
      <c r="AD800" s="58" t="s">
        <v>4114</v>
      </c>
      <c r="AE800" s="58" t="s">
        <v>4114</v>
      </c>
      <c r="AF800" s="58" t="s">
        <v>4113</v>
      </c>
    </row>
    <row r="801" spans="1:32" x14ac:dyDescent="0.2">
      <c r="A801" s="63" t="s">
        <v>3464</v>
      </c>
      <c r="B801" s="3" t="s">
        <v>3465</v>
      </c>
      <c r="C801" s="58">
        <v>1</v>
      </c>
      <c r="D801" s="58" t="s">
        <v>4113</v>
      </c>
      <c r="E801" s="58" t="s">
        <v>4111</v>
      </c>
      <c r="F801" s="58" t="s">
        <v>4270</v>
      </c>
      <c r="G801" s="58" t="s">
        <v>4114</v>
      </c>
      <c r="H801" s="58" t="s">
        <v>4114</v>
      </c>
      <c r="I801" s="58" t="s">
        <v>4113</v>
      </c>
      <c r="J801" s="58" t="s">
        <v>4114</v>
      </c>
      <c r="K801" s="58" t="s">
        <v>4114</v>
      </c>
      <c r="L801" s="58" t="s">
        <v>4114</v>
      </c>
      <c r="M801" s="58" t="s">
        <v>4271</v>
      </c>
      <c r="N801" s="58" t="s">
        <v>4199</v>
      </c>
      <c r="O801" s="58" t="s">
        <v>4146</v>
      </c>
      <c r="P801" s="58" t="s">
        <v>4117</v>
      </c>
      <c r="Q801" s="58" t="s">
        <v>4002</v>
      </c>
      <c r="R801" s="58" t="s">
        <v>4114</v>
      </c>
      <c r="S801" s="58" t="s">
        <v>4113</v>
      </c>
      <c r="T801" s="58" t="s">
        <v>4114</v>
      </c>
      <c r="U801" s="58" t="s">
        <v>4114</v>
      </c>
      <c r="V801" s="58" t="s">
        <v>4114</v>
      </c>
      <c r="W801" s="58" t="s">
        <v>4114</v>
      </c>
      <c r="X801" s="58" t="s">
        <v>4114</v>
      </c>
      <c r="Y801" s="58" t="s">
        <v>4114</v>
      </c>
      <c r="Z801" s="58" t="s">
        <v>4114</v>
      </c>
      <c r="AA801" s="58" t="s">
        <v>4114</v>
      </c>
      <c r="AB801" s="58" t="s">
        <v>4114</v>
      </c>
      <c r="AC801" s="58" t="s">
        <v>4114</v>
      </c>
      <c r="AD801" s="58" t="s">
        <v>4114</v>
      </c>
      <c r="AE801" s="58" t="s">
        <v>4114</v>
      </c>
      <c r="AF801" s="58" t="s">
        <v>4113</v>
      </c>
    </row>
    <row r="802" spans="1:32" x14ac:dyDescent="0.2">
      <c r="A802" s="64" t="s">
        <v>5105</v>
      </c>
      <c r="B802" s="65" t="s">
        <v>5106</v>
      </c>
      <c r="C802" s="58">
        <v>0</v>
      </c>
      <c r="D802" s="58">
        <v>0</v>
      </c>
      <c r="E802" s="58">
        <v>0</v>
      </c>
      <c r="F802" s="58">
        <v>0</v>
      </c>
      <c r="G802" s="58">
        <v>0</v>
      </c>
      <c r="H802" s="58">
        <v>0</v>
      </c>
      <c r="I802" s="58">
        <v>0</v>
      </c>
      <c r="J802" s="58">
        <v>0</v>
      </c>
      <c r="K802" s="58">
        <v>0</v>
      </c>
      <c r="L802" s="58">
        <v>0</v>
      </c>
      <c r="M802" s="58">
        <v>0</v>
      </c>
      <c r="N802" s="60" t="s">
        <v>4002</v>
      </c>
      <c r="O802" s="58">
        <v>0</v>
      </c>
      <c r="P802" s="60" t="s">
        <v>4002</v>
      </c>
      <c r="Q802" s="60" t="s">
        <v>4002</v>
      </c>
      <c r="R802" s="58">
        <v>0</v>
      </c>
      <c r="S802" s="58">
        <v>0</v>
      </c>
      <c r="T802" s="58">
        <v>0</v>
      </c>
      <c r="U802" s="58">
        <v>0</v>
      </c>
      <c r="V802" s="58">
        <v>0</v>
      </c>
      <c r="W802" s="58">
        <v>0</v>
      </c>
      <c r="X802" s="58">
        <v>0</v>
      </c>
      <c r="Y802" s="58">
        <v>0</v>
      </c>
      <c r="Z802" s="58">
        <v>0</v>
      </c>
      <c r="AA802" s="58">
        <v>0</v>
      </c>
      <c r="AB802" s="58">
        <v>0</v>
      </c>
      <c r="AC802" s="58">
        <v>0</v>
      </c>
      <c r="AD802" s="58">
        <v>0</v>
      </c>
      <c r="AE802" s="58">
        <v>0</v>
      </c>
      <c r="AF802" s="58">
        <v>0</v>
      </c>
    </row>
    <row r="803" spans="1:32" x14ac:dyDescent="0.2">
      <c r="A803" s="64" t="s">
        <v>5108</v>
      </c>
      <c r="B803" s="65" t="s">
        <v>5109</v>
      </c>
      <c r="C803" s="58">
        <v>0</v>
      </c>
      <c r="D803" s="58">
        <v>0</v>
      </c>
      <c r="E803" s="58">
        <v>0</v>
      </c>
      <c r="F803" s="58">
        <v>0</v>
      </c>
      <c r="G803" s="58">
        <v>0</v>
      </c>
      <c r="H803" s="58">
        <v>0</v>
      </c>
      <c r="I803" s="58">
        <v>0</v>
      </c>
      <c r="J803" s="58">
        <v>0</v>
      </c>
      <c r="K803" s="58">
        <v>0</v>
      </c>
      <c r="L803" s="58">
        <v>0</v>
      </c>
      <c r="M803" s="58">
        <v>0</v>
      </c>
      <c r="N803" s="60" t="s">
        <v>4002</v>
      </c>
      <c r="O803" s="58">
        <v>0</v>
      </c>
      <c r="P803" s="60" t="s">
        <v>4002</v>
      </c>
      <c r="Q803" s="60" t="s">
        <v>4002</v>
      </c>
      <c r="R803" s="58">
        <v>0</v>
      </c>
      <c r="S803" s="58">
        <v>0</v>
      </c>
      <c r="T803" s="58">
        <v>0</v>
      </c>
      <c r="U803" s="58">
        <v>0</v>
      </c>
      <c r="V803" s="58">
        <v>0</v>
      </c>
      <c r="W803" s="58">
        <v>0</v>
      </c>
      <c r="X803" s="58">
        <v>0</v>
      </c>
      <c r="Y803" s="58">
        <v>0</v>
      </c>
      <c r="Z803" s="58">
        <v>0</v>
      </c>
      <c r="AA803" s="58">
        <v>0</v>
      </c>
      <c r="AB803" s="58">
        <v>0</v>
      </c>
      <c r="AC803" s="58">
        <v>0</v>
      </c>
      <c r="AD803" s="58">
        <v>0</v>
      </c>
      <c r="AE803" s="58">
        <v>0</v>
      </c>
      <c r="AF803" s="58">
        <v>0</v>
      </c>
    </row>
    <row r="804" spans="1:32" x14ac:dyDescent="0.2">
      <c r="A804" s="64" t="s">
        <v>5110</v>
      </c>
      <c r="B804" s="65" t="s">
        <v>5111</v>
      </c>
      <c r="C804" s="58">
        <v>0</v>
      </c>
      <c r="D804" s="58">
        <v>0</v>
      </c>
      <c r="E804" s="58">
        <v>0</v>
      </c>
      <c r="F804" s="58">
        <v>0</v>
      </c>
      <c r="G804" s="58">
        <v>0</v>
      </c>
      <c r="H804" s="58">
        <v>0</v>
      </c>
      <c r="I804" s="58">
        <v>0</v>
      </c>
      <c r="J804" s="58">
        <v>0</v>
      </c>
      <c r="K804" s="58">
        <v>0</v>
      </c>
      <c r="L804" s="58">
        <v>0</v>
      </c>
      <c r="M804" s="58">
        <v>0</v>
      </c>
      <c r="N804" s="60" t="s">
        <v>4002</v>
      </c>
      <c r="O804" s="58">
        <v>0</v>
      </c>
      <c r="P804" s="60" t="s">
        <v>4002</v>
      </c>
      <c r="Q804" s="60" t="s">
        <v>4002</v>
      </c>
      <c r="R804" s="58">
        <v>0</v>
      </c>
      <c r="S804" s="58">
        <v>0</v>
      </c>
      <c r="T804" s="58">
        <v>0</v>
      </c>
      <c r="U804" s="58">
        <v>0</v>
      </c>
      <c r="V804" s="58">
        <v>0</v>
      </c>
      <c r="W804" s="58">
        <v>0</v>
      </c>
      <c r="X804" s="58">
        <v>0</v>
      </c>
      <c r="Y804" s="58">
        <v>0</v>
      </c>
      <c r="Z804" s="58">
        <v>0</v>
      </c>
      <c r="AA804" s="58">
        <v>0</v>
      </c>
      <c r="AB804" s="58">
        <v>0</v>
      </c>
      <c r="AC804" s="58">
        <v>0</v>
      </c>
      <c r="AD804" s="58">
        <v>0</v>
      </c>
      <c r="AE804" s="58">
        <v>0</v>
      </c>
      <c r="AF804" s="58">
        <v>0</v>
      </c>
    </row>
    <row r="805" spans="1:32" x14ac:dyDescent="0.2">
      <c r="A805" s="64" t="s">
        <v>5112</v>
      </c>
      <c r="B805" s="65" t="s">
        <v>5113</v>
      </c>
      <c r="C805" s="58">
        <v>0</v>
      </c>
      <c r="D805" s="58">
        <v>0</v>
      </c>
      <c r="E805" s="58">
        <v>0</v>
      </c>
      <c r="F805" s="58">
        <v>0</v>
      </c>
      <c r="G805" s="58">
        <v>0</v>
      </c>
      <c r="H805" s="58">
        <v>0</v>
      </c>
      <c r="I805" s="58">
        <v>0</v>
      </c>
      <c r="J805" s="58">
        <v>0</v>
      </c>
      <c r="K805" s="58">
        <v>0</v>
      </c>
      <c r="L805" s="58">
        <v>0</v>
      </c>
      <c r="M805" s="58">
        <v>0</v>
      </c>
      <c r="N805" s="60" t="s">
        <v>4002</v>
      </c>
      <c r="O805" s="58">
        <v>0</v>
      </c>
      <c r="P805" s="60" t="s">
        <v>4002</v>
      </c>
      <c r="Q805" s="60" t="s">
        <v>4002</v>
      </c>
      <c r="R805" s="58">
        <v>0</v>
      </c>
      <c r="S805" s="58">
        <v>0</v>
      </c>
      <c r="T805" s="58">
        <v>0</v>
      </c>
      <c r="U805" s="58">
        <v>0</v>
      </c>
      <c r="V805" s="58">
        <v>0</v>
      </c>
      <c r="W805" s="58">
        <v>0</v>
      </c>
      <c r="X805" s="58">
        <v>0</v>
      </c>
      <c r="Y805" s="58">
        <v>0</v>
      </c>
      <c r="Z805" s="58">
        <v>0</v>
      </c>
      <c r="AA805" s="58">
        <v>0</v>
      </c>
      <c r="AB805" s="58">
        <v>0</v>
      </c>
      <c r="AC805" s="58">
        <v>0</v>
      </c>
      <c r="AD805" s="58">
        <v>0</v>
      </c>
      <c r="AE805" s="58">
        <v>0</v>
      </c>
      <c r="AF805" s="58">
        <v>0</v>
      </c>
    </row>
    <row r="806" spans="1:32" x14ac:dyDescent="0.2">
      <c r="A806" s="64" t="s">
        <v>5114</v>
      </c>
      <c r="B806" s="65" t="s">
        <v>5115</v>
      </c>
      <c r="C806" s="58">
        <v>0</v>
      </c>
      <c r="D806" s="58">
        <v>0</v>
      </c>
      <c r="E806" s="58">
        <v>0</v>
      </c>
      <c r="F806" s="58">
        <v>0</v>
      </c>
      <c r="G806" s="58">
        <v>0</v>
      </c>
      <c r="H806" s="58">
        <v>0</v>
      </c>
      <c r="I806" s="58">
        <v>0</v>
      </c>
      <c r="J806" s="58">
        <v>0</v>
      </c>
      <c r="K806" s="58">
        <v>0</v>
      </c>
      <c r="L806" s="58">
        <v>0</v>
      </c>
      <c r="M806" s="58">
        <v>0</v>
      </c>
      <c r="N806" s="60" t="s">
        <v>4002</v>
      </c>
      <c r="O806" s="58">
        <v>0</v>
      </c>
      <c r="P806" s="60" t="s">
        <v>4002</v>
      </c>
      <c r="Q806" s="60" t="s">
        <v>4002</v>
      </c>
      <c r="R806" s="58">
        <v>0</v>
      </c>
      <c r="S806" s="58">
        <v>0</v>
      </c>
      <c r="T806" s="58">
        <v>0</v>
      </c>
      <c r="U806" s="58">
        <v>0</v>
      </c>
      <c r="V806" s="58">
        <v>0</v>
      </c>
      <c r="W806" s="58">
        <v>0</v>
      </c>
      <c r="X806" s="58">
        <v>0</v>
      </c>
      <c r="Y806" s="58">
        <v>0</v>
      </c>
      <c r="Z806" s="58">
        <v>0</v>
      </c>
      <c r="AA806" s="58">
        <v>0</v>
      </c>
      <c r="AB806" s="58">
        <v>0</v>
      </c>
      <c r="AC806" s="58">
        <v>0</v>
      </c>
      <c r="AD806" s="58">
        <v>0</v>
      </c>
      <c r="AE806" s="58">
        <v>0</v>
      </c>
      <c r="AF806" s="58">
        <v>0</v>
      </c>
    </row>
    <row r="807" spans="1:32" x14ac:dyDescent="0.2">
      <c r="A807" s="64" t="s">
        <v>5116</v>
      </c>
      <c r="B807" s="65" t="s">
        <v>5117</v>
      </c>
      <c r="C807" s="58">
        <v>0</v>
      </c>
      <c r="D807" s="58">
        <v>0</v>
      </c>
      <c r="E807" s="58">
        <v>0</v>
      </c>
      <c r="F807" s="58">
        <v>0</v>
      </c>
      <c r="G807" s="58">
        <v>0</v>
      </c>
      <c r="H807" s="58">
        <v>0</v>
      </c>
      <c r="I807" s="58">
        <v>0</v>
      </c>
      <c r="J807" s="58">
        <v>0</v>
      </c>
      <c r="K807" s="58">
        <v>0</v>
      </c>
      <c r="L807" s="58">
        <v>0</v>
      </c>
      <c r="M807" s="58">
        <v>0</v>
      </c>
      <c r="N807" s="60" t="s">
        <v>4002</v>
      </c>
      <c r="O807" s="58">
        <v>0</v>
      </c>
      <c r="P807" s="60" t="s">
        <v>4002</v>
      </c>
      <c r="Q807" s="60" t="s">
        <v>4002</v>
      </c>
      <c r="R807" s="58">
        <v>0</v>
      </c>
      <c r="S807" s="58">
        <v>0</v>
      </c>
      <c r="T807" s="58">
        <v>0</v>
      </c>
      <c r="U807" s="58">
        <v>0</v>
      </c>
      <c r="V807" s="58">
        <v>0</v>
      </c>
      <c r="W807" s="58">
        <v>0</v>
      </c>
      <c r="X807" s="58">
        <v>0</v>
      </c>
      <c r="Y807" s="58">
        <v>0</v>
      </c>
      <c r="Z807" s="58">
        <v>0</v>
      </c>
      <c r="AA807" s="58">
        <v>0</v>
      </c>
      <c r="AB807" s="58">
        <v>0</v>
      </c>
      <c r="AC807" s="58">
        <v>0</v>
      </c>
      <c r="AD807" s="58">
        <v>0</v>
      </c>
      <c r="AE807" s="58">
        <v>0</v>
      </c>
      <c r="AF807" s="58">
        <v>0</v>
      </c>
    </row>
    <row r="808" spans="1:32" x14ac:dyDescent="0.2">
      <c r="A808" s="64" t="s">
        <v>5118</v>
      </c>
      <c r="B808" s="65" t="s">
        <v>5119</v>
      </c>
      <c r="C808" s="58">
        <v>0</v>
      </c>
      <c r="D808" s="58">
        <v>0</v>
      </c>
      <c r="E808" s="58">
        <v>0</v>
      </c>
      <c r="F808" s="58">
        <v>0</v>
      </c>
      <c r="G808" s="58">
        <v>0</v>
      </c>
      <c r="H808" s="58">
        <v>0</v>
      </c>
      <c r="I808" s="58">
        <v>0</v>
      </c>
      <c r="J808" s="58">
        <v>0</v>
      </c>
      <c r="K808" s="58">
        <v>0</v>
      </c>
      <c r="L808" s="58">
        <v>0</v>
      </c>
      <c r="M808" s="58">
        <v>0</v>
      </c>
      <c r="N808" s="60" t="s">
        <v>4002</v>
      </c>
      <c r="O808" s="58">
        <v>0</v>
      </c>
      <c r="P808" s="60" t="s">
        <v>4002</v>
      </c>
      <c r="Q808" s="60" t="s">
        <v>4002</v>
      </c>
      <c r="R808" s="58">
        <v>0</v>
      </c>
      <c r="S808" s="58">
        <v>0</v>
      </c>
      <c r="T808" s="58">
        <v>0</v>
      </c>
      <c r="U808" s="58">
        <v>0</v>
      </c>
      <c r="V808" s="58">
        <v>0</v>
      </c>
      <c r="W808" s="58">
        <v>0</v>
      </c>
      <c r="X808" s="58">
        <v>0</v>
      </c>
      <c r="Y808" s="58">
        <v>0</v>
      </c>
      <c r="Z808" s="58">
        <v>0</v>
      </c>
      <c r="AA808" s="58">
        <v>0</v>
      </c>
      <c r="AB808" s="58">
        <v>0</v>
      </c>
      <c r="AC808" s="58">
        <v>0</v>
      </c>
      <c r="AD808" s="58">
        <v>0</v>
      </c>
      <c r="AE808" s="58">
        <v>0</v>
      </c>
      <c r="AF808" s="58">
        <v>0</v>
      </c>
    </row>
    <row r="809" spans="1:32" x14ac:dyDescent="0.2">
      <c r="A809" s="64" t="s">
        <v>5120</v>
      </c>
      <c r="B809" s="65" t="s">
        <v>5121</v>
      </c>
      <c r="C809" s="58">
        <v>0</v>
      </c>
      <c r="D809" s="58">
        <v>0</v>
      </c>
      <c r="E809" s="58">
        <v>0</v>
      </c>
      <c r="F809" s="58">
        <v>0</v>
      </c>
      <c r="G809" s="58">
        <v>0</v>
      </c>
      <c r="H809" s="58">
        <v>0</v>
      </c>
      <c r="I809" s="58">
        <v>0</v>
      </c>
      <c r="J809" s="58">
        <v>0</v>
      </c>
      <c r="K809" s="58">
        <v>0</v>
      </c>
      <c r="L809" s="58">
        <v>0</v>
      </c>
      <c r="M809" s="58">
        <v>0</v>
      </c>
      <c r="N809" s="60" t="s">
        <v>4002</v>
      </c>
      <c r="O809" s="58">
        <v>0</v>
      </c>
      <c r="P809" s="60" t="s">
        <v>4002</v>
      </c>
      <c r="Q809" s="60" t="s">
        <v>4002</v>
      </c>
      <c r="R809" s="58">
        <v>0</v>
      </c>
      <c r="S809" s="58">
        <v>0</v>
      </c>
      <c r="T809" s="58">
        <v>0</v>
      </c>
      <c r="U809" s="58">
        <v>0</v>
      </c>
      <c r="V809" s="58">
        <v>0</v>
      </c>
      <c r="W809" s="58">
        <v>0</v>
      </c>
      <c r="X809" s="58">
        <v>0</v>
      </c>
      <c r="Y809" s="58">
        <v>0</v>
      </c>
      <c r="Z809" s="58">
        <v>0</v>
      </c>
      <c r="AA809" s="58">
        <v>0</v>
      </c>
      <c r="AB809" s="58">
        <v>0</v>
      </c>
      <c r="AC809" s="58">
        <v>0</v>
      </c>
      <c r="AD809" s="58">
        <v>0</v>
      </c>
      <c r="AE809" s="58">
        <v>0</v>
      </c>
      <c r="AF809" s="58">
        <v>0</v>
      </c>
    </row>
    <row r="810" spans="1:32" x14ac:dyDescent="0.2">
      <c r="A810" s="64" t="s">
        <v>5122</v>
      </c>
      <c r="B810" s="65" t="s">
        <v>5123</v>
      </c>
      <c r="C810" s="58">
        <v>0</v>
      </c>
      <c r="D810" s="58">
        <v>0</v>
      </c>
      <c r="E810" s="58">
        <v>0</v>
      </c>
      <c r="F810" s="58">
        <v>0</v>
      </c>
      <c r="G810" s="58">
        <v>0</v>
      </c>
      <c r="H810" s="58">
        <v>0</v>
      </c>
      <c r="I810" s="58">
        <v>0</v>
      </c>
      <c r="J810" s="58">
        <v>0</v>
      </c>
      <c r="K810" s="58">
        <v>0</v>
      </c>
      <c r="L810" s="58">
        <v>0</v>
      </c>
      <c r="M810" s="58">
        <v>0</v>
      </c>
      <c r="N810" s="60" t="s">
        <v>4002</v>
      </c>
      <c r="O810" s="58">
        <v>0</v>
      </c>
      <c r="P810" s="60" t="s">
        <v>4002</v>
      </c>
      <c r="Q810" s="60" t="s">
        <v>4002</v>
      </c>
      <c r="R810" s="58">
        <v>0</v>
      </c>
      <c r="S810" s="58">
        <v>0</v>
      </c>
      <c r="T810" s="58">
        <v>0</v>
      </c>
      <c r="U810" s="58">
        <v>0</v>
      </c>
      <c r="V810" s="58">
        <v>0</v>
      </c>
      <c r="W810" s="58">
        <v>0</v>
      </c>
      <c r="X810" s="58">
        <v>0</v>
      </c>
      <c r="Y810" s="58">
        <v>0</v>
      </c>
      <c r="Z810" s="58">
        <v>0</v>
      </c>
      <c r="AA810" s="58">
        <v>0</v>
      </c>
      <c r="AB810" s="58">
        <v>0</v>
      </c>
      <c r="AC810" s="58">
        <v>0</v>
      </c>
      <c r="AD810" s="58">
        <v>0</v>
      </c>
      <c r="AE810" s="58">
        <v>0</v>
      </c>
      <c r="AF810" s="58">
        <v>0</v>
      </c>
    </row>
    <row r="811" spans="1:32" x14ac:dyDescent="0.2">
      <c r="A811" s="64" t="s">
        <v>5124</v>
      </c>
      <c r="B811" s="65" t="s">
        <v>5125</v>
      </c>
      <c r="C811" s="58">
        <v>0</v>
      </c>
      <c r="D811" s="58">
        <v>0</v>
      </c>
      <c r="E811" s="58">
        <v>0</v>
      </c>
      <c r="F811" s="58">
        <v>0</v>
      </c>
      <c r="G811" s="58">
        <v>0</v>
      </c>
      <c r="H811" s="58">
        <v>0</v>
      </c>
      <c r="I811" s="58">
        <v>0</v>
      </c>
      <c r="J811" s="58">
        <v>0</v>
      </c>
      <c r="K811" s="58">
        <v>0</v>
      </c>
      <c r="L811" s="58">
        <v>0</v>
      </c>
      <c r="M811" s="58">
        <v>0</v>
      </c>
      <c r="N811" s="60" t="s">
        <v>4002</v>
      </c>
      <c r="O811" s="58">
        <v>0</v>
      </c>
      <c r="P811" s="60" t="s">
        <v>4002</v>
      </c>
      <c r="Q811" s="60" t="s">
        <v>4002</v>
      </c>
      <c r="R811" s="58">
        <v>0</v>
      </c>
      <c r="S811" s="58">
        <v>0</v>
      </c>
      <c r="T811" s="58">
        <v>0</v>
      </c>
      <c r="U811" s="58">
        <v>0</v>
      </c>
      <c r="V811" s="58">
        <v>0</v>
      </c>
      <c r="W811" s="58">
        <v>0</v>
      </c>
      <c r="X811" s="58">
        <v>0</v>
      </c>
      <c r="Y811" s="58">
        <v>0</v>
      </c>
      <c r="Z811" s="58">
        <v>0</v>
      </c>
      <c r="AA811" s="58">
        <v>0</v>
      </c>
      <c r="AB811" s="58">
        <v>0</v>
      </c>
      <c r="AC811" s="58">
        <v>0</v>
      </c>
      <c r="AD811" s="58">
        <v>0</v>
      </c>
      <c r="AE811" s="58">
        <v>0</v>
      </c>
      <c r="AF811" s="58">
        <v>0</v>
      </c>
    </row>
    <row r="812" spans="1:32" x14ac:dyDescent="0.2">
      <c r="A812" s="64" t="s">
        <v>5126</v>
      </c>
      <c r="B812" s="65" t="s">
        <v>5127</v>
      </c>
      <c r="C812" s="58">
        <v>0</v>
      </c>
      <c r="D812" s="58">
        <v>0</v>
      </c>
      <c r="E812" s="58">
        <v>0</v>
      </c>
      <c r="F812" s="58">
        <v>0</v>
      </c>
      <c r="G812" s="58">
        <v>0</v>
      </c>
      <c r="H812" s="58">
        <v>0</v>
      </c>
      <c r="I812" s="58">
        <v>0</v>
      </c>
      <c r="J812" s="58">
        <v>0</v>
      </c>
      <c r="K812" s="58">
        <v>0</v>
      </c>
      <c r="L812" s="58">
        <v>0</v>
      </c>
      <c r="M812" s="58">
        <v>0</v>
      </c>
      <c r="N812" s="60" t="s">
        <v>4002</v>
      </c>
      <c r="O812" s="58">
        <v>0</v>
      </c>
      <c r="P812" s="60" t="s">
        <v>4002</v>
      </c>
      <c r="Q812" s="60" t="s">
        <v>4002</v>
      </c>
      <c r="R812" s="58">
        <v>0</v>
      </c>
      <c r="S812" s="58">
        <v>0</v>
      </c>
      <c r="T812" s="58">
        <v>0</v>
      </c>
      <c r="U812" s="58">
        <v>0</v>
      </c>
      <c r="V812" s="58">
        <v>0</v>
      </c>
      <c r="W812" s="58">
        <v>0</v>
      </c>
      <c r="X812" s="58">
        <v>0</v>
      </c>
      <c r="Y812" s="58">
        <v>0</v>
      </c>
      <c r="Z812" s="58">
        <v>0</v>
      </c>
      <c r="AA812" s="58">
        <v>0</v>
      </c>
      <c r="AB812" s="58">
        <v>0</v>
      </c>
      <c r="AC812" s="58">
        <v>0</v>
      </c>
      <c r="AD812" s="58">
        <v>0</v>
      </c>
      <c r="AE812" s="58">
        <v>0</v>
      </c>
      <c r="AF812" s="58">
        <v>0</v>
      </c>
    </row>
    <row r="813" spans="1:32" x14ac:dyDescent="0.2">
      <c r="A813" s="64" t="s">
        <v>5128</v>
      </c>
      <c r="B813" s="65" t="s">
        <v>5129</v>
      </c>
      <c r="C813" s="58">
        <v>0</v>
      </c>
      <c r="D813" s="58">
        <v>0</v>
      </c>
      <c r="E813" s="58">
        <v>0</v>
      </c>
      <c r="F813" s="58">
        <v>0</v>
      </c>
      <c r="G813" s="58">
        <v>0</v>
      </c>
      <c r="H813" s="58">
        <v>0</v>
      </c>
      <c r="I813" s="58">
        <v>0</v>
      </c>
      <c r="J813" s="58">
        <v>0</v>
      </c>
      <c r="K813" s="58">
        <v>0</v>
      </c>
      <c r="L813" s="58">
        <v>0</v>
      </c>
      <c r="M813" s="58">
        <v>0</v>
      </c>
      <c r="N813" s="60" t="s">
        <v>4002</v>
      </c>
      <c r="O813" s="58">
        <v>0</v>
      </c>
      <c r="P813" s="60" t="s">
        <v>4002</v>
      </c>
      <c r="Q813" s="60" t="s">
        <v>4002</v>
      </c>
      <c r="R813" s="58">
        <v>0</v>
      </c>
      <c r="S813" s="58">
        <v>0</v>
      </c>
      <c r="T813" s="58">
        <v>0</v>
      </c>
      <c r="U813" s="58">
        <v>0</v>
      </c>
      <c r="V813" s="58">
        <v>0</v>
      </c>
      <c r="W813" s="58">
        <v>0</v>
      </c>
      <c r="X813" s="58">
        <v>0</v>
      </c>
      <c r="Y813" s="58">
        <v>0</v>
      </c>
      <c r="Z813" s="58">
        <v>0</v>
      </c>
      <c r="AA813" s="58">
        <v>0</v>
      </c>
      <c r="AB813" s="58">
        <v>0</v>
      </c>
      <c r="AC813" s="58">
        <v>0</v>
      </c>
      <c r="AD813" s="58">
        <v>0</v>
      </c>
      <c r="AE813" s="58">
        <v>0</v>
      </c>
      <c r="AF813" s="58">
        <v>0</v>
      </c>
    </row>
    <row r="814" spans="1:32" x14ac:dyDescent="0.2">
      <c r="A814" s="64" t="s">
        <v>5130</v>
      </c>
      <c r="B814" s="65" t="s">
        <v>5131</v>
      </c>
      <c r="C814" s="58">
        <v>0</v>
      </c>
      <c r="D814" s="58">
        <v>0</v>
      </c>
      <c r="E814" s="58">
        <v>0</v>
      </c>
      <c r="F814" s="58">
        <v>0</v>
      </c>
      <c r="G814" s="58">
        <v>0</v>
      </c>
      <c r="H814" s="58">
        <v>0</v>
      </c>
      <c r="I814" s="58">
        <v>0</v>
      </c>
      <c r="J814" s="58">
        <v>0</v>
      </c>
      <c r="K814" s="58">
        <v>0</v>
      </c>
      <c r="L814" s="58">
        <v>0</v>
      </c>
      <c r="M814" s="58">
        <v>0</v>
      </c>
      <c r="N814" s="60" t="s">
        <v>4002</v>
      </c>
      <c r="O814" s="58">
        <v>0</v>
      </c>
      <c r="P814" s="60" t="s">
        <v>4002</v>
      </c>
      <c r="Q814" s="60" t="s">
        <v>4002</v>
      </c>
      <c r="R814" s="58">
        <v>0</v>
      </c>
      <c r="S814" s="58">
        <v>0</v>
      </c>
      <c r="T814" s="58">
        <v>0</v>
      </c>
      <c r="U814" s="58">
        <v>0</v>
      </c>
      <c r="V814" s="58">
        <v>0</v>
      </c>
      <c r="W814" s="58">
        <v>0</v>
      </c>
      <c r="X814" s="58">
        <v>0</v>
      </c>
      <c r="Y814" s="58">
        <v>0</v>
      </c>
      <c r="Z814" s="58">
        <v>0</v>
      </c>
      <c r="AA814" s="58">
        <v>0</v>
      </c>
      <c r="AB814" s="58">
        <v>0</v>
      </c>
      <c r="AC814" s="58">
        <v>0</v>
      </c>
      <c r="AD814" s="58">
        <v>0</v>
      </c>
      <c r="AE814" s="58">
        <v>0</v>
      </c>
      <c r="AF814" s="58">
        <v>0</v>
      </c>
    </row>
    <row r="815" spans="1:32" x14ac:dyDescent="0.2">
      <c r="A815" s="64" t="s">
        <v>5132</v>
      </c>
      <c r="B815" s="65" t="s">
        <v>5133</v>
      </c>
      <c r="C815" s="58">
        <v>0</v>
      </c>
      <c r="D815" s="58">
        <v>0</v>
      </c>
      <c r="E815" s="58">
        <v>0</v>
      </c>
      <c r="F815" s="58">
        <v>0</v>
      </c>
      <c r="G815" s="58">
        <v>0</v>
      </c>
      <c r="H815" s="58">
        <v>0</v>
      </c>
      <c r="I815" s="58">
        <v>0</v>
      </c>
      <c r="J815" s="58">
        <v>0</v>
      </c>
      <c r="K815" s="58">
        <v>0</v>
      </c>
      <c r="L815" s="58">
        <v>0</v>
      </c>
      <c r="M815" s="58">
        <v>0</v>
      </c>
      <c r="N815" s="60" t="s">
        <v>4002</v>
      </c>
      <c r="O815" s="58">
        <v>0</v>
      </c>
      <c r="P815" s="60" t="s">
        <v>4002</v>
      </c>
      <c r="Q815" s="60" t="s">
        <v>4002</v>
      </c>
      <c r="R815" s="58">
        <v>0</v>
      </c>
      <c r="S815" s="58">
        <v>0</v>
      </c>
      <c r="T815" s="58">
        <v>0</v>
      </c>
      <c r="U815" s="58">
        <v>0</v>
      </c>
      <c r="V815" s="58">
        <v>0</v>
      </c>
      <c r="W815" s="58">
        <v>0</v>
      </c>
      <c r="X815" s="58">
        <v>0</v>
      </c>
      <c r="Y815" s="58">
        <v>0</v>
      </c>
      <c r="Z815" s="58">
        <v>0</v>
      </c>
      <c r="AA815" s="58">
        <v>0</v>
      </c>
      <c r="AB815" s="58">
        <v>0</v>
      </c>
      <c r="AC815" s="58">
        <v>0</v>
      </c>
      <c r="AD815" s="58">
        <v>0</v>
      </c>
      <c r="AE815" s="58">
        <v>0</v>
      </c>
      <c r="AF815" s="58">
        <v>0</v>
      </c>
    </row>
    <row r="816" spans="1:32" x14ac:dyDescent="0.2">
      <c r="A816" s="64" t="s">
        <v>5134</v>
      </c>
      <c r="B816" s="65" t="s">
        <v>5135</v>
      </c>
      <c r="C816" s="58">
        <v>0</v>
      </c>
      <c r="D816" s="58">
        <v>0</v>
      </c>
      <c r="E816" s="58">
        <v>0</v>
      </c>
      <c r="F816" s="58">
        <v>0</v>
      </c>
      <c r="G816" s="58">
        <v>0</v>
      </c>
      <c r="H816" s="58">
        <v>0</v>
      </c>
      <c r="I816" s="58">
        <v>0</v>
      </c>
      <c r="J816" s="58">
        <v>0</v>
      </c>
      <c r="K816" s="58">
        <v>0</v>
      </c>
      <c r="L816" s="58">
        <v>0</v>
      </c>
      <c r="M816" s="58">
        <v>0</v>
      </c>
      <c r="N816" s="60" t="s">
        <v>4002</v>
      </c>
      <c r="O816" s="58">
        <v>0</v>
      </c>
      <c r="P816" s="60" t="s">
        <v>4002</v>
      </c>
      <c r="Q816" s="60" t="s">
        <v>4002</v>
      </c>
      <c r="R816" s="58">
        <v>0</v>
      </c>
      <c r="S816" s="58">
        <v>0</v>
      </c>
      <c r="T816" s="58">
        <v>0</v>
      </c>
      <c r="U816" s="58">
        <v>0</v>
      </c>
      <c r="V816" s="58">
        <v>0</v>
      </c>
      <c r="W816" s="58">
        <v>0</v>
      </c>
      <c r="X816" s="58">
        <v>0</v>
      </c>
      <c r="Y816" s="58">
        <v>0</v>
      </c>
      <c r="Z816" s="58">
        <v>0</v>
      </c>
      <c r="AA816" s="58">
        <v>0</v>
      </c>
      <c r="AB816" s="58">
        <v>0</v>
      </c>
      <c r="AC816" s="58">
        <v>0</v>
      </c>
      <c r="AD816" s="58">
        <v>0</v>
      </c>
      <c r="AE816" s="58">
        <v>0</v>
      </c>
      <c r="AF816" s="58">
        <v>0</v>
      </c>
    </row>
    <row r="817" spans="1:32" x14ac:dyDescent="0.2">
      <c r="A817" s="64" t="s">
        <v>5136</v>
      </c>
      <c r="B817" s="65" t="s">
        <v>5137</v>
      </c>
      <c r="C817" s="58">
        <v>0</v>
      </c>
      <c r="D817" s="58">
        <v>0</v>
      </c>
      <c r="E817" s="58">
        <v>0</v>
      </c>
      <c r="F817" s="58">
        <v>0</v>
      </c>
      <c r="G817" s="58">
        <v>0</v>
      </c>
      <c r="H817" s="58">
        <v>0</v>
      </c>
      <c r="I817" s="58">
        <v>0</v>
      </c>
      <c r="J817" s="58">
        <v>0</v>
      </c>
      <c r="K817" s="58">
        <v>0</v>
      </c>
      <c r="L817" s="58">
        <v>0</v>
      </c>
      <c r="M817" s="58">
        <v>0</v>
      </c>
      <c r="N817" s="60" t="s">
        <v>4002</v>
      </c>
      <c r="O817" s="58">
        <v>0</v>
      </c>
      <c r="P817" s="60" t="s">
        <v>4002</v>
      </c>
      <c r="Q817" s="60" t="s">
        <v>4002</v>
      </c>
      <c r="R817" s="58">
        <v>0</v>
      </c>
      <c r="S817" s="58">
        <v>0</v>
      </c>
      <c r="T817" s="58">
        <v>0</v>
      </c>
      <c r="U817" s="58">
        <v>0</v>
      </c>
      <c r="V817" s="58">
        <v>0</v>
      </c>
      <c r="W817" s="58">
        <v>0</v>
      </c>
      <c r="X817" s="58">
        <v>0</v>
      </c>
      <c r="Y817" s="58">
        <v>0</v>
      </c>
      <c r="Z817" s="58">
        <v>0</v>
      </c>
      <c r="AA817" s="58">
        <v>0</v>
      </c>
      <c r="AB817" s="58">
        <v>0</v>
      </c>
      <c r="AC817" s="58">
        <v>0</v>
      </c>
      <c r="AD817" s="58">
        <v>0</v>
      </c>
      <c r="AE817" s="58">
        <v>0</v>
      </c>
      <c r="AF817" s="58">
        <v>0</v>
      </c>
    </row>
    <row r="818" spans="1:32" x14ac:dyDescent="0.2">
      <c r="A818" s="64" t="s">
        <v>5138</v>
      </c>
      <c r="B818" s="65" t="s">
        <v>5139</v>
      </c>
      <c r="C818" s="58">
        <v>0</v>
      </c>
      <c r="D818" s="58">
        <v>0</v>
      </c>
      <c r="E818" s="58">
        <v>0</v>
      </c>
      <c r="F818" s="58">
        <v>0</v>
      </c>
      <c r="G818" s="58">
        <v>0</v>
      </c>
      <c r="H818" s="58">
        <v>0</v>
      </c>
      <c r="I818" s="58">
        <v>0</v>
      </c>
      <c r="J818" s="58">
        <v>0</v>
      </c>
      <c r="K818" s="58">
        <v>0</v>
      </c>
      <c r="L818" s="58">
        <v>0</v>
      </c>
      <c r="M818" s="58">
        <v>0</v>
      </c>
      <c r="N818" s="60" t="s">
        <v>4002</v>
      </c>
      <c r="O818" s="58">
        <v>0</v>
      </c>
      <c r="P818" s="60" t="s">
        <v>4002</v>
      </c>
      <c r="Q818" s="60" t="s">
        <v>4002</v>
      </c>
      <c r="R818" s="58">
        <v>0</v>
      </c>
      <c r="S818" s="58">
        <v>0</v>
      </c>
      <c r="T818" s="58">
        <v>0</v>
      </c>
      <c r="U818" s="58">
        <v>0</v>
      </c>
      <c r="V818" s="58">
        <v>0</v>
      </c>
      <c r="W818" s="58">
        <v>0</v>
      </c>
      <c r="X818" s="58">
        <v>0</v>
      </c>
      <c r="Y818" s="58">
        <v>0</v>
      </c>
      <c r="Z818" s="58">
        <v>0</v>
      </c>
      <c r="AA818" s="58">
        <v>0</v>
      </c>
      <c r="AB818" s="58">
        <v>0</v>
      </c>
      <c r="AC818" s="58">
        <v>0</v>
      </c>
      <c r="AD818" s="58">
        <v>0</v>
      </c>
      <c r="AE818" s="58">
        <v>0</v>
      </c>
      <c r="AF818" s="58">
        <v>0</v>
      </c>
    </row>
    <row r="819" spans="1:32" x14ac:dyDescent="0.2">
      <c r="A819" s="64" t="s">
        <v>5140</v>
      </c>
      <c r="B819" s="65" t="s">
        <v>5141</v>
      </c>
      <c r="C819" s="58">
        <v>0</v>
      </c>
      <c r="D819" s="58">
        <v>0</v>
      </c>
      <c r="E819" s="58">
        <v>0</v>
      </c>
      <c r="F819" s="58">
        <v>0</v>
      </c>
      <c r="G819" s="58">
        <v>0</v>
      </c>
      <c r="H819" s="58">
        <v>0</v>
      </c>
      <c r="I819" s="58">
        <v>0</v>
      </c>
      <c r="J819" s="58">
        <v>0</v>
      </c>
      <c r="K819" s="58">
        <v>0</v>
      </c>
      <c r="L819" s="58">
        <v>0</v>
      </c>
      <c r="M819" s="58">
        <v>0</v>
      </c>
      <c r="N819" s="60" t="s">
        <v>4002</v>
      </c>
      <c r="O819" s="58">
        <v>0</v>
      </c>
      <c r="P819" s="60" t="s">
        <v>4002</v>
      </c>
      <c r="Q819" s="60" t="s">
        <v>4002</v>
      </c>
      <c r="R819" s="58">
        <v>0</v>
      </c>
      <c r="S819" s="58">
        <v>0</v>
      </c>
      <c r="T819" s="58">
        <v>0</v>
      </c>
      <c r="U819" s="58">
        <v>0</v>
      </c>
      <c r="V819" s="58">
        <v>0</v>
      </c>
      <c r="W819" s="58">
        <v>0</v>
      </c>
      <c r="X819" s="58">
        <v>0</v>
      </c>
      <c r="Y819" s="58">
        <v>0</v>
      </c>
      <c r="Z819" s="58">
        <v>0</v>
      </c>
      <c r="AA819" s="58">
        <v>0</v>
      </c>
      <c r="AB819" s="58">
        <v>0</v>
      </c>
      <c r="AC819" s="58">
        <v>0</v>
      </c>
      <c r="AD819" s="58">
        <v>0</v>
      </c>
      <c r="AE819" s="58">
        <v>0</v>
      </c>
      <c r="AF819" s="58">
        <v>0</v>
      </c>
    </row>
    <row r="820" spans="1:32" x14ac:dyDescent="0.2">
      <c r="A820" s="64" t="s">
        <v>5142</v>
      </c>
      <c r="B820" s="65" t="s">
        <v>5143</v>
      </c>
      <c r="C820" s="58">
        <v>0</v>
      </c>
      <c r="D820" s="58">
        <v>0</v>
      </c>
      <c r="E820" s="58">
        <v>0</v>
      </c>
      <c r="F820" s="58">
        <v>0</v>
      </c>
      <c r="G820" s="58">
        <v>0</v>
      </c>
      <c r="H820" s="58">
        <v>0</v>
      </c>
      <c r="I820" s="58">
        <v>0</v>
      </c>
      <c r="J820" s="58">
        <v>0</v>
      </c>
      <c r="K820" s="58">
        <v>0</v>
      </c>
      <c r="L820" s="58">
        <v>0</v>
      </c>
      <c r="M820" s="58">
        <v>0</v>
      </c>
      <c r="N820" s="60" t="s">
        <v>4002</v>
      </c>
      <c r="O820" s="58">
        <v>0</v>
      </c>
      <c r="P820" s="60" t="s">
        <v>4002</v>
      </c>
      <c r="Q820" s="60" t="s">
        <v>4002</v>
      </c>
      <c r="R820" s="58">
        <v>0</v>
      </c>
      <c r="S820" s="58">
        <v>0</v>
      </c>
      <c r="T820" s="58">
        <v>0</v>
      </c>
      <c r="U820" s="58">
        <v>0</v>
      </c>
      <c r="V820" s="58">
        <v>0</v>
      </c>
      <c r="W820" s="58">
        <v>0</v>
      </c>
      <c r="X820" s="58">
        <v>0</v>
      </c>
      <c r="Y820" s="58">
        <v>0</v>
      </c>
      <c r="Z820" s="58">
        <v>0</v>
      </c>
      <c r="AA820" s="58">
        <v>0</v>
      </c>
      <c r="AB820" s="58">
        <v>0</v>
      </c>
      <c r="AC820" s="58">
        <v>0</v>
      </c>
      <c r="AD820" s="58">
        <v>0</v>
      </c>
      <c r="AE820" s="58">
        <v>0</v>
      </c>
      <c r="AF820" s="58">
        <v>0</v>
      </c>
    </row>
    <row r="821" spans="1:32" x14ac:dyDescent="0.2">
      <c r="A821" s="64" t="s">
        <v>5144</v>
      </c>
      <c r="B821" s="65" t="s">
        <v>5145</v>
      </c>
      <c r="C821" s="58">
        <v>0</v>
      </c>
      <c r="D821" s="58">
        <v>0</v>
      </c>
      <c r="E821" s="58">
        <v>0</v>
      </c>
      <c r="F821" s="58">
        <v>0</v>
      </c>
      <c r="G821" s="58">
        <v>0</v>
      </c>
      <c r="H821" s="58">
        <v>0</v>
      </c>
      <c r="I821" s="58">
        <v>0</v>
      </c>
      <c r="J821" s="58">
        <v>0</v>
      </c>
      <c r="K821" s="58">
        <v>0</v>
      </c>
      <c r="L821" s="58">
        <v>0</v>
      </c>
      <c r="M821" s="58">
        <v>0</v>
      </c>
      <c r="N821" s="60" t="s">
        <v>4002</v>
      </c>
      <c r="O821" s="58">
        <v>0</v>
      </c>
      <c r="P821" s="60" t="s">
        <v>4002</v>
      </c>
      <c r="Q821" s="60" t="s">
        <v>4002</v>
      </c>
      <c r="R821" s="58">
        <v>0</v>
      </c>
      <c r="S821" s="58">
        <v>0</v>
      </c>
      <c r="T821" s="58">
        <v>0</v>
      </c>
      <c r="U821" s="58">
        <v>0</v>
      </c>
      <c r="V821" s="58">
        <v>0</v>
      </c>
      <c r="W821" s="58">
        <v>0</v>
      </c>
      <c r="X821" s="58">
        <v>0</v>
      </c>
      <c r="Y821" s="58">
        <v>0</v>
      </c>
      <c r="Z821" s="58">
        <v>0</v>
      </c>
      <c r="AA821" s="58">
        <v>0</v>
      </c>
      <c r="AB821" s="58">
        <v>0</v>
      </c>
      <c r="AC821" s="58">
        <v>0</v>
      </c>
      <c r="AD821" s="58">
        <v>0</v>
      </c>
      <c r="AE821" s="58">
        <v>0</v>
      </c>
      <c r="AF821" s="58">
        <v>0</v>
      </c>
    </row>
    <row r="822" spans="1:32" x14ac:dyDescent="0.2">
      <c r="A822" s="64" t="s">
        <v>5146</v>
      </c>
      <c r="B822" s="65" t="s">
        <v>5147</v>
      </c>
      <c r="C822" s="58">
        <v>0</v>
      </c>
      <c r="D822" s="58">
        <v>0</v>
      </c>
      <c r="E822" s="58">
        <v>0</v>
      </c>
      <c r="F822" s="58">
        <v>0</v>
      </c>
      <c r="G822" s="58">
        <v>0</v>
      </c>
      <c r="H822" s="58">
        <v>0</v>
      </c>
      <c r="I822" s="58">
        <v>0</v>
      </c>
      <c r="J822" s="58">
        <v>0</v>
      </c>
      <c r="K822" s="58">
        <v>0</v>
      </c>
      <c r="L822" s="58">
        <v>0</v>
      </c>
      <c r="M822" s="58">
        <v>0</v>
      </c>
      <c r="N822" s="60" t="s">
        <v>4002</v>
      </c>
      <c r="O822" s="58">
        <v>0</v>
      </c>
      <c r="P822" s="60" t="s">
        <v>4002</v>
      </c>
      <c r="Q822" s="60" t="s">
        <v>4002</v>
      </c>
      <c r="R822" s="58">
        <v>0</v>
      </c>
      <c r="S822" s="58">
        <v>0</v>
      </c>
      <c r="T822" s="58">
        <v>0</v>
      </c>
      <c r="U822" s="58">
        <v>0</v>
      </c>
      <c r="V822" s="58">
        <v>0</v>
      </c>
      <c r="W822" s="58">
        <v>0</v>
      </c>
      <c r="X822" s="58">
        <v>0</v>
      </c>
      <c r="Y822" s="58">
        <v>0</v>
      </c>
      <c r="Z822" s="58">
        <v>0</v>
      </c>
      <c r="AA822" s="58">
        <v>0</v>
      </c>
      <c r="AB822" s="58">
        <v>0</v>
      </c>
      <c r="AC822" s="58">
        <v>0</v>
      </c>
      <c r="AD822" s="58">
        <v>0</v>
      </c>
      <c r="AE822" s="58">
        <v>0</v>
      </c>
      <c r="AF822" s="58">
        <v>0</v>
      </c>
    </row>
    <row r="823" spans="1:32" x14ac:dyDescent="0.2">
      <c r="A823" s="64" t="s">
        <v>5148</v>
      </c>
      <c r="B823" s="65" t="s">
        <v>5149</v>
      </c>
      <c r="C823" s="58">
        <v>0</v>
      </c>
      <c r="D823" s="58">
        <v>0</v>
      </c>
      <c r="E823" s="58">
        <v>0</v>
      </c>
      <c r="F823" s="58">
        <v>0</v>
      </c>
      <c r="G823" s="58">
        <v>0</v>
      </c>
      <c r="H823" s="58">
        <v>0</v>
      </c>
      <c r="I823" s="58">
        <v>0</v>
      </c>
      <c r="J823" s="58">
        <v>0</v>
      </c>
      <c r="K823" s="58">
        <v>0</v>
      </c>
      <c r="L823" s="58">
        <v>0</v>
      </c>
      <c r="M823" s="58">
        <v>0</v>
      </c>
      <c r="N823" s="60" t="s">
        <v>4002</v>
      </c>
      <c r="O823" s="58">
        <v>0</v>
      </c>
      <c r="P823" s="60" t="s">
        <v>4002</v>
      </c>
      <c r="Q823" s="60" t="s">
        <v>4002</v>
      </c>
      <c r="R823" s="58">
        <v>0</v>
      </c>
      <c r="S823" s="58">
        <v>0</v>
      </c>
      <c r="T823" s="58">
        <v>0</v>
      </c>
      <c r="U823" s="58">
        <v>0</v>
      </c>
      <c r="V823" s="58">
        <v>0</v>
      </c>
      <c r="W823" s="58">
        <v>0</v>
      </c>
      <c r="X823" s="58">
        <v>0</v>
      </c>
      <c r="Y823" s="58">
        <v>0</v>
      </c>
      <c r="Z823" s="58">
        <v>0</v>
      </c>
      <c r="AA823" s="58">
        <v>0</v>
      </c>
      <c r="AB823" s="58">
        <v>0</v>
      </c>
      <c r="AC823" s="58">
        <v>0</v>
      </c>
      <c r="AD823" s="58">
        <v>0</v>
      </c>
      <c r="AE823" s="58">
        <v>0</v>
      </c>
      <c r="AF823" s="58">
        <v>0</v>
      </c>
    </row>
    <row r="824" spans="1:32" x14ac:dyDescent="0.2">
      <c r="A824" s="64" t="s">
        <v>5150</v>
      </c>
      <c r="B824" s="65" t="s">
        <v>5151</v>
      </c>
      <c r="C824" s="58">
        <v>0</v>
      </c>
      <c r="D824" s="58">
        <v>0</v>
      </c>
      <c r="E824" s="58">
        <v>0</v>
      </c>
      <c r="F824" s="58">
        <v>0</v>
      </c>
      <c r="G824" s="58">
        <v>0</v>
      </c>
      <c r="H824" s="58">
        <v>0</v>
      </c>
      <c r="I824" s="58">
        <v>0</v>
      </c>
      <c r="J824" s="58">
        <v>0</v>
      </c>
      <c r="K824" s="58">
        <v>0</v>
      </c>
      <c r="L824" s="58">
        <v>0</v>
      </c>
      <c r="M824" s="58">
        <v>0</v>
      </c>
      <c r="N824" s="60" t="s">
        <v>4002</v>
      </c>
      <c r="O824" s="58">
        <v>0</v>
      </c>
      <c r="P824" s="60" t="s">
        <v>4002</v>
      </c>
      <c r="Q824" s="60" t="s">
        <v>4002</v>
      </c>
      <c r="R824" s="58">
        <v>0</v>
      </c>
      <c r="S824" s="58">
        <v>0</v>
      </c>
      <c r="T824" s="58">
        <v>0</v>
      </c>
      <c r="U824" s="58">
        <v>0</v>
      </c>
      <c r="V824" s="58">
        <v>0</v>
      </c>
      <c r="W824" s="58">
        <v>0</v>
      </c>
      <c r="X824" s="58">
        <v>0</v>
      </c>
      <c r="Y824" s="58">
        <v>0</v>
      </c>
      <c r="Z824" s="58">
        <v>0</v>
      </c>
      <c r="AA824" s="58">
        <v>0</v>
      </c>
      <c r="AB824" s="58">
        <v>0</v>
      </c>
      <c r="AC824" s="58">
        <v>0</v>
      </c>
      <c r="AD824" s="58">
        <v>0</v>
      </c>
      <c r="AE824" s="58">
        <v>0</v>
      </c>
      <c r="AF824" s="58">
        <v>0</v>
      </c>
    </row>
    <row r="825" spans="1:32" x14ac:dyDescent="0.2">
      <c r="A825" s="64" t="s">
        <v>5152</v>
      </c>
      <c r="B825" s="65" t="s">
        <v>5153</v>
      </c>
      <c r="C825" s="58">
        <v>0</v>
      </c>
      <c r="D825" s="58">
        <v>0</v>
      </c>
      <c r="E825" s="58">
        <v>0</v>
      </c>
      <c r="F825" s="58">
        <v>0</v>
      </c>
      <c r="G825" s="58">
        <v>0</v>
      </c>
      <c r="H825" s="58">
        <v>0</v>
      </c>
      <c r="I825" s="58">
        <v>0</v>
      </c>
      <c r="J825" s="58">
        <v>0</v>
      </c>
      <c r="K825" s="58">
        <v>0</v>
      </c>
      <c r="L825" s="58">
        <v>0</v>
      </c>
      <c r="M825" s="58">
        <v>0</v>
      </c>
      <c r="N825" s="60" t="s">
        <v>4002</v>
      </c>
      <c r="O825" s="58">
        <v>0</v>
      </c>
      <c r="P825" s="60" t="s">
        <v>4002</v>
      </c>
      <c r="Q825" s="60" t="s">
        <v>4002</v>
      </c>
      <c r="R825" s="58">
        <v>0</v>
      </c>
      <c r="S825" s="58">
        <v>0</v>
      </c>
      <c r="T825" s="58">
        <v>0</v>
      </c>
      <c r="U825" s="58">
        <v>0</v>
      </c>
      <c r="V825" s="58">
        <v>0</v>
      </c>
      <c r="W825" s="58">
        <v>0</v>
      </c>
      <c r="X825" s="58">
        <v>0</v>
      </c>
      <c r="Y825" s="58">
        <v>0</v>
      </c>
      <c r="Z825" s="58">
        <v>0</v>
      </c>
      <c r="AA825" s="58">
        <v>0</v>
      </c>
      <c r="AB825" s="58">
        <v>0</v>
      </c>
      <c r="AC825" s="58">
        <v>0</v>
      </c>
      <c r="AD825" s="58">
        <v>0</v>
      </c>
      <c r="AE825" s="58">
        <v>0</v>
      </c>
      <c r="AF825" s="58">
        <v>0</v>
      </c>
    </row>
    <row r="826" spans="1:32" x14ac:dyDescent="0.2">
      <c r="A826" s="64" t="s">
        <v>5154</v>
      </c>
      <c r="B826" s="65" t="s">
        <v>5155</v>
      </c>
      <c r="C826" s="58">
        <v>0</v>
      </c>
      <c r="D826" s="58">
        <v>0</v>
      </c>
      <c r="E826" s="58">
        <v>0</v>
      </c>
      <c r="F826" s="58">
        <v>0</v>
      </c>
      <c r="G826" s="58">
        <v>0</v>
      </c>
      <c r="H826" s="58">
        <v>0</v>
      </c>
      <c r="I826" s="58">
        <v>0</v>
      </c>
      <c r="J826" s="58">
        <v>0</v>
      </c>
      <c r="K826" s="58">
        <v>0</v>
      </c>
      <c r="L826" s="58">
        <v>0</v>
      </c>
      <c r="M826" s="58">
        <v>0</v>
      </c>
      <c r="N826" s="60" t="s">
        <v>4002</v>
      </c>
      <c r="O826" s="58">
        <v>0</v>
      </c>
      <c r="P826" s="60" t="s">
        <v>4002</v>
      </c>
      <c r="Q826" s="60" t="s">
        <v>4002</v>
      </c>
      <c r="R826" s="58">
        <v>0</v>
      </c>
      <c r="S826" s="58">
        <v>0</v>
      </c>
      <c r="T826" s="58">
        <v>0</v>
      </c>
      <c r="U826" s="58">
        <v>0</v>
      </c>
      <c r="V826" s="58">
        <v>0</v>
      </c>
      <c r="W826" s="58">
        <v>0</v>
      </c>
      <c r="X826" s="58">
        <v>0</v>
      </c>
      <c r="Y826" s="58">
        <v>0</v>
      </c>
      <c r="Z826" s="58">
        <v>0</v>
      </c>
      <c r="AA826" s="58">
        <v>0</v>
      </c>
      <c r="AB826" s="58">
        <v>0</v>
      </c>
      <c r="AC826" s="58">
        <v>0</v>
      </c>
      <c r="AD826" s="58">
        <v>0</v>
      </c>
      <c r="AE826" s="58">
        <v>0</v>
      </c>
      <c r="AF826" s="58">
        <v>0</v>
      </c>
    </row>
    <row r="827" spans="1:32" x14ac:dyDescent="0.2">
      <c r="A827" s="64" t="s">
        <v>788</v>
      </c>
      <c r="B827" s="65" t="s">
        <v>2923</v>
      </c>
      <c r="C827" s="58">
        <v>1</v>
      </c>
      <c r="D827" s="58" t="s">
        <v>4173</v>
      </c>
      <c r="E827" s="58" t="s">
        <v>4174</v>
      </c>
      <c r="F827" s="58" t="s">
        <v>4135</v>
      </c>
      <c r="G827" s="58" t="s">
        <v>4114</v>
      </c>
      <c r="H827" s="58" t="s">
        <v>4113</v>
      </c>
      <c r="I827" s="58" t="s">
        <v>4113</v>
      </c>
      <c r="J827" s="58" t="s">
        <v>4114</v>
      </c>
      <c r="K827" s="58" t="s">
        <v>4114</v>
      </c>
      <c r="L827" s="58" t="s">
        <v>4114</v>
      </c>
      <c r="M827" s="58" t="s">
        <v>4137</v>
      </c>
      <c r="N827" s="58" t="s">
        <v>4272</v>
      </c>
      <c r="O827" s="58" t="s">
        <v>4200</v>
      </c>
      <c r="P827" s="58" t="s">
        <v>4132</v>
      </c>
      <c r="Q827" s="58" t="s">
        <v>4002</v>
      </c>
      <c r="R827" s="58" t="s">
        <v>4113</v>
      </c>
      <c r="S827" s="58" t="s">
        <v>4113</v>
      </c>
      <c r="T827" s="58" t="s">
        <v>4113</v>
      </c>
      <c r="U827" s="58" t="s">
        <v>4114</v>
      </c>
      <c r="V827" s="58" t="s">
        <v>4114</v>
      </c>
      <c r="W827" s="58" t="s">
        <v>4114</v>
      </c>
      <c r="X827" s="58" t="s">
        <v>4114</v>
      </c>
      <c r="Y827" s="58" t="s">
        <v>4114</v>
      </c>
      <c r="Z827" s="58" t="s">
        <v>4114</v>
      </c>
      <c r="AA827" s="58" t="s">
        <v>4114</v>
      </c>
      <c r="AB827" s="58" t="s">
        <v>4114</v>
      </c>
      <c r="AC827" s="58" t="s">
        <v>4114</v>
      </c>
      <c r="AD827" s="58" t="s">
        <v>4113</v>
      </c>
      <c r="AE827" s="58" t="s">
        <v>4114</v>
      </c>
      <c r="AF827" s="58" t="s">
        <v>4114</v>
      </c>
    </row>
    <row r="828" spans="1:32" x14ac:dyDescent="0.2">
      <c r="A828" s="64" t="s">
        <v>799</v>
      </c>
      <c r="B828" s="65" t="s">
        <v>2912</v>
      </c>
      <c r="C828" s="58">
        <v>1</v>
      </c>
      <c r="D828" s="58" t="s">
        <v>4273</v>
      </c>
      <c r="E828" s="58" t="s">
        <v>4174</v>
      </c>
      <c r="F828" s="58" t="s">
        <v>4135</v>
      </c>
      <c r="G828" s="58" t="s">
        <v>4114</v>
      </c>
      <c r="H828" s="58" t="s">
        <v>4113</v>
      </c>
      <c r="I828" s="58" t="s">
        <v>4113</v>
      </c>
      <c r="J828" s="58" t="s">
        <v>4114</v>
      </c>
      <c r="K828" s="58" t="s">
        <v>4114</v>
      </c>
      <c r="L828" s="58" t="s">
        <v>4114</v>
      </c>
      <c r="M828" s="58" t="s">
        <v>4145</v>
      </c>
      <c r="N828" s="58" t="s">
        <v>4272</v>
      </c>
      <c r="O828" s="58" t="s">
        <v>4200</v>
      </c>
      <c r="P828" s="58" t="s">
        <v>4132</v>
      </c>
      <c r="Q828" s="58" t="s">
        <v>4002</v>
      </c>
      <c r="R828" s="58" t="s">
        <v>4113</v>
      </c>
      <c r="S828" s="58" t="s">
        <v>4113</v>
      </c>
      <c r="T828" s="58" t="s">
        <v>4113</v>
      </c>
      <c r="U828" s="58" t="s">
        <v>4114</v>
      </c>
      <c r="V828" s="58" t="s">
        <v>4114</v>
      </c>
      <c r="W828" s="58" t="s">
        <v>4114</v>
      </c>
      <c r="X828" s="58" t="s">
        <v>4114</v>
      </c>
      <c r="Y828" s="58" t="s">
        <v>4114</v>
      </c>
      <c r="Z828" s="58" t="s">
        <v>4114</v>
      </c>
      <c r="AA828" s="58" t="s">
        <v>4114</v>
      </c>
      <c r="AB828" s="58" t="s">
        <v>4114</v>
      </c>
      <c r="AC828" s="58" t="s">
        <v>4114</v>
      </c>
      <c r="AD828" s="58" t="s">
        <v>4113</v>
      </c>
      <c r="AE828" s="58" t="s">
        <v>4114</v>
      </c>
      <c r="AF828" s="58" t="s">
        <v>4114</v>
      </c>
    </row>
    <row r="829" spans="1:32" x14ac:dyDescent="0.2">
      <c r="A829" s="64" t="s">
        <v>810</v>
      </c>
      <c r="B829" s="65" t="s">
        <v>2901</v>
      </c>
      <c r="C829" s="58">
        <v>1</v>
      </c>
      <c r="D829" s="58" t="s">
        <v>4274</v>
      </c>
      <c r="E829" s="58" t="s">
        <v>4174</v>
      </c>
      <c r="F829" s="58" t="s">
        <v>4135</v>
      </c>
      <c r="G829" s="58" t="s">
        <v>4114</v>
      </c>
      <c r="H829" s="58" t="s">
        <v>4113</v>
      </c>
      <c r="I829" s="58" t="s">
        <v>4113</v>
      </c>
      <c r="J829" s="58" t="s">
        <v>4114</v>
      </c>
      <c r="K829" s="58" t="s">
        <v>4114</v>
      </c>
      <c r="L829" s="58" t="s">
        <v>4114</v>
      </c>
      <c r="M829" s="58" t="s">
        <v>4219</v>
      </c>
      <c r="N829" s="58" t="s">
        <v>4272</v>
      </c>
      <c r="O829" s="58" t="s">
        <v>4200</v>
      </c>
      <c r="P829" s="58" t="s">
        <v>4132</v>
      </c>
      <c r="Q829" s="58" t="s">
        <v>4002</v>
      </c>
      <c r="R829" s="58" t="s">
        <v>4113</v>
      </c>
      <c r="S829" s="58" t="s">
        <v>4113</v>
      </c>
      <c r="T829" s="58" t="s">
        <v>4113</v>
      </c>
      <c r="U829" s="58" t="s">
        <v>4114</v>
      </c>
      <c r="V829" s="58" t="s">
        <v>4114</v>
      </c>
      <c r="W829" s="58" t="s">
        <v>4114</v>
      </c>
      <c r="X829" s="58" t="s">
        <v>4114</v>
      </c>
      <c r="Y829" s="58" t="s">
        <v>4114</v>
      </c>
      <c r="Z829" s="58" t="s">
        <v>4114</v>
      </c>
      <c r="AA829" s="58" t="s">
        <v>4114</v>
      </c>
      <c r="AB829" s="58" t="s">
        <v>4114</v>
      </c>
      <c r="AC829" s="58" t="s">
        <v>4114</v>
      </c>
      <c r="AD829" s="58" t="s">
        <v>4113</v>
      </c>
      <c r="AE829" s="58" t="s">
        <v>4114</v>
      </c>
      <c r="AF829" s="58" t="s">
        <v>4114</v>
      </c>
    </row>
    <row r="830" spans="1:32" x14ac:dyDescent="0.2">
      <c r="A830" s="64" t="s">
        <v>1852</v>
      </c>
      <c r="B830" s="65" t="s">
        <v>2891</v>
      </c>
      <c r="C830" s="58">
        <v>1</v>
      </c>
      <c r="D830" s="58" t="s">
        <v>4275</v>
      </c>
      <c r="E830" s="58" t="s">
        <v>4174</v>
      </c>
      <c r="F830" s="58" t="s">
        <v>4135</v>
      </c>
      <c r="G830" s="58" t="s">
        <v>4114</v>
      </c>
      <c r="H830" s="58" t="s">
        <v>4113</v>
      </c>
      <c r="I830" s="58" t="s">
        <v>4113</v>
      </c>
      <c r="J830" s="58" t="s">
        <v>4114</v>
      </c>
      <c r="K830" s="58" t="s">
        <v>4114</v>
      </c>
      <c r="L830" s="58" t="s">
        <v>4114</v>
      </c>
      <c r="M830" s="58" t="s">
        <v>4221</v>
      </c>
      <c r="N830" s="58" t="s">
        <v>4272</v>
      </c>
      <c r="O830" s="58" t="s">
        <v>4200</v>
      </c>
      <c r="P830" s="58" t="s">
        <v>4132</v>
      </c>
      <c r="Q830" s="58" t="s">
        <v>4002</v>
      </c>
      <c r="R830" s="58" t="s">
        <v>4113</v>
      </c>
      <c r="S830" s="58" t="s">
        <v>4113</v>
      </c>
      <c r="T830" s="58" t="s">
        <v>4113</v>
      </c>
      <c r="U830" s="58" t="s">
        <v>4114</v>
      </c>
      <c r="V830" s="58" t="s">
        <v>4114</v>
      </c>
      <c r="W830" s="58" t="s">
        <v>4114</v>
      </c>
      <c r="X830" s="58" t="s">
        <v>4114</v>
      </c>
      <c r="Y830" s="58" t="s">
        <v>4114</v>
      </c>
      <c r="Z830" s="58" t="s">
        <v>4114</v>
      </c>
      <c r="AA830" s="58" t="s">
        <v>4114</v>
      </c>
      <c r="AB830" s="58" t="s">
        <v>4114</v>
      </c>
      <c r="AC830" s="58" t="s">
        <v>4114</v>
      </c>
      <c r="AD830" s="58" t="s">
        <v>4113</v>
      </c>
      <c r="AE830" s="58" t="s">
        <v>4114</v>
      </c>
      <c r="AF830" s="58" t="s">
        <v>4114</v>
      </c>
    </row>
    <row r="831" spans="1:32" x14ac:dyDescent="0.2">
      <c r="A831" s="64" t="s">
        <v>766</v>
      </c>
      <c r="B831" s="65" t="s">
        <v>2880</v>
      </c>
      <c r="C831" s="58">
        <v>1</v>
      </c>
      <c r="D831" s="58" t="s">
        <v>4276</v>
      </c>
      <c r="E831" s="58" t="s">
        <v>4174</v>
      </c>
      <c r="F831" s="58" t="s">
        <v>4135</v>
      </c>
      <c r="G831" s="58" t="s">
        <v>4114</v>
      </c>
      <c r="H831" s="58" t="s">
        <v>4136</v>
      </c>
      <c r="I831" s="58" t="s">
        <v>4136</v>
      </c>
      <c r="J831" s="58" t="s">
        <v>4114</v>
      </c>
      <c r="K831" s="58" t="s">
        <v>4114</v>
      </c>
      <c r="L831" s="58" t="s">
        <v>4114</v>
      </c>
      <c r="M831" s="58" t="s">
        <v>4146</v>
      </c>
      <c r="N831" s="58" t="s">
        <v>4272</v>
      </c>
      <c r="O831" s="58" t="s">
        <v>4200</v>
      </c>
      <c r="P831" s="58" t="s">
        <v>4132</v>
      </c>
      <c r="Q831" s="58" t="s">
        <v>4002</v>
      </c>
      <c r="R831" s="58" t="s">
        <v>4113</v>
      </c>
      <c r="S831" s="58" t="s">
        <v>4113</v>
      </c>
      <c r="T831" s="58" t="s">
        <v>4113</v>
      </c>
      <c r="U831" s="58" t="s">
        <v>4114</v>
      </c>
      <c r="V831" s="58" t="s">
        <v>4114</v>
      </c>
      <c r="W831" s="58" t="s">
        <v>4114</v>
      </c>
      <c r="X831" s="58" t="s">
        <v>4114</v>
      </c>
      <c r="Y831" s="58" t="s">
        <v>4114</v>
      </c>
      <c r="Z831" s="58" t="s">
        <v>4114</v>
      </c>
      <c r="AA831" s="58" t="s">
        <v>4114</v>
      </c>
      <c r="AB831" s="58" t="s">
        <v>4114</v>
      </c>
      <c r="AC831" s="58" t="s">
        <v>4114</v>
      </c>
      <c r="AD831" s="58" t="s">
        <v>4113</v>
      </c>
      <c r="AE831" s="58" t="s">
        <v>4114</v>
      </c>
      <c r="AF831" s="58" t="s">
        <v>4114</v>
      </c>
    </row>
    <row r="832" spans="1:32" x14ac:dyDescent="0.2">
      <c r="A832" s="64" t="s">
        <v>777</v>
      </c>
      <c r="B832" s="65" t="s">
        <v>2869</v>
      </c>
      <c r="C832" s="58">
        <v>1</v>
      </c>
      <c r="D832" s="58" t="s">
        <v>4277</v>
      </c>
      <c r="E832" s="58" t="s">
        <v>4174</v>
      </c>
      <c r="F832" s="58" t="s">
        <v>4135</v>
      </c>
      <c r="G832" s="58" t="s">
        <v>4114</v>
      </c>
      <c r="H832" s="58" t="s">
        <v>4136</v>
      </c>
      <c r="I832" s="58" t="s">
        <v>4136</v>
      </c>
      <c r="J832" s="58" t="s">
        <v>4114</v>
      </c>
      <c r="K832" s="58" t="s">
        <v>4114</v>
      </c>
      <c r="L832" s="58" t="s">
        <v>4114</v>
      </c>
      <c r="M832" s="58" t="s">
        <v>4166</v>
      </c>
      <c r="N832" s="58" t="s">
        <v>4272</v>
      </c>
      <c r="O832" s="58" t="s">
        <v>4200</v>
      </c>
      <c r="P832" s="58" t="s">
        <v>4132</v>
      </c>
      <c r="Q832" s="58" t="s">
        <v>4002</v>
      </c>
      <c r="R832" s="58" t="s">
        <v>4113</v>
      </c>
      <c r="S832" s="58" t="s">
        <v>4113</v>
      </c>
      <c r="T832" s="58" t="s">
        <v>4113</v>
      </c>
      <c r="U832" s="58" t="s">
        <v>4114</v>
      </c>
      <c r="V832" s="58" t="s">
        <v>4114</v>
      </c>
      <c r="W832" s="58" t="s">
        <v>4114</v>
      </c>
      <c r="X832" s="58" t="s">
        <v>4114</v>
      </c>
      <c r="Y832" s="58" t="s">
        <v>4114</v>
      </c>
      <c r="Z832" s="58" t="s">
        <v>4114</v>
      </c>
      <c r="AA832" s="58" t="s">
        <v>4114</v>
      </c>
      <c r="AB832" s="58" t="s">
        <v>4114</v>
      </c>
      <c r="AC832" s="58" t="s">
        <v>4114</v>
      </c>
      <c r="AD832" s="58" t="s">
        <v>4113</v>
      </c>
      <c r="AE832" s="58" t="s">
        <v>4114</v>
      </c>
      <c r="AF832" s="58" t="s">
        <v>4114</v>
      </c>
    </row>
    <row r="833" spans="1:32" x14ac:dyDescent="0.2">
      <c r="A833" s="64" t="s">
        <v>721</v>
      </c>
      <c r="B833" s="65" t="s">
        <v>2859</v>
      </c>
      <c r="C833" s="58">
        <v>1</v>
      </c>
      <c r="D833" s="58" t="s">
        <v>4278</v>
      </c>
      <c r="E833" s="58" t="s">
        <v>4174</v>
      </c>
      <c r="F833" s="58" t="s">
        <v>4135</v>
      </c>
      <c r="G833" s="58" t="s">
        <v>4114</v>
      </c>
      <c r="H833" s="58" t="s">
        <v>4136</v>
      </c>
      <c r="I833" s="58" t="s">
        <v>4136</v>
      </c>
      <c r="J833" s="58" t="s">
        <v>4114</v>
      </c>
      <c r="K833" s="58" t="s">
        <v>4114</v>
      </c>
      <c r="L833" s="58" t="s">
        <v>4114</v>
      </c>
      <c r="M833" s="58" t="s">
        <v>4279</v>
      </c>
      <c r="N833" s="58" t="s">
        <v>4272</v>
      </c>
      <c r="O833" s="58" t="s">
        <v>4200</v>
      </c>
      <c r="P833" s="58" t="s">
        <v>4132</v>
      </c>
      <c r="Q833" s="58" t="s">
        <v>4002</v>
      </c>
      <c r="R833" s="58" t="s">
        <v>4113</v>
      </c>
      <c r="S833" s="58" t="s">
        <v>4113</v>
      </c>
      <c r="T833" s="58" t="s">
        <v>4113</v>
      </c>
      <c r="U833" s="58" t="s">
        <v>4114</v>
      </c>
      <c r="V833" s="58" t="s">
        <v>4114</v>
      </c>
      <c r="W833" s="58" t="s">
        <v>4114</v>
      </c>
      <c r="X833" s="58" t="s">
        <v>4114</v>
      </c>
      <c r="Y833" s="58" t="s">
        <v>4114</v>
      </c>
      <c r="Z833" s="58" t="s">
        <v>4114</v>
      </c>
      <c r="AA833" s="58" t="s">
        <v>4114</v>
      </c>
      <c r="AB833" s="58" t="s">
        <v>4114</v>
      </c>
      <c r="AC833" s="58" t="s">
        <v>4114</v>
      </c>
      <c r="AD833" s="58" t="s">
        <v>4113</v>
      </c>
      <c r="AE833" s="58" t="s">
        <v>4114</v>
      </c>
      <c r="AF833" s="58" t="s">
        <v>4114</v>
      </c>
    </row>
    <row r="834" spans="1:32" x14ac:dyDescent="0.2">
      <c r="A834" s="64" t="s">
        <v>730</v>
      </c>
      <c r="B834" s="65" t="s">
        <v>2849</v>
      </c>
      <c r="C834" s="58">
        <v>1</v>
      </c>
      <c r="D834" s="58" t="s">
        <v>4280</v>
      </c>
      <c r="E834" s="58" t="s">
        <v>4174</v>
      </c>
      <c r="F834" s="58" t="s">
        <v>4135</v>
      </c>
      <c r="G834" s="58" t="s">
        <v>4114</v>
      </c>
      <c r="H834" s="58" t="s">
        <v>4136</v>
      </c>
      <c r="I834" s="58" t="s">
        <v>4136</v>
      </c>
      <c r="J834" s="58" t="s">
        <v>4114</v>
      </c>
      <c r="K834" s="58" t="s">
        <v>4114</v>
      </c>
      <c r="L834" s="58" t="s">
        <v>4114</v>
      </c>
      <c r="M834" s="58" t="s">
        <v>4281</v>
      </c>
      <c r="N834" s="58" t="s">
        <v>4272</v>
      </c>
      <c r="O834" s="58" t="s">
        <v>4200</v>
      </c>
      <c r="P834" s="58" t="s">
        <v>4132</v>
      </c>
      <c r="Q834" s="58" t="s">
        <v>4002</v>
      </c>
      <c r="R834" s="58" t="s">
        <v>4113</v>
      </c>
      <c r="S834" s="58" t="s">
        <v>4113</v>
      </c>
      <c r="T834" s="58" t="s">
        <v>4113</v>
      </c>
      <c r="U834" s="58" t="s">
        <v>4114</v>
      </c>
      <c r="V834" s="58" t="s">
        <v>4114</v>
      </c>
      <c r="W834" s="58" t="s">
        <v>4114</v>
      </c>
      <c r="X834" s="58" t="s">
        <v>4114</v>
      </c>
      <c r="Y834" s="58" t="s">
        <v>4114</v>
      </c>
      <c r="Z834" s="58" t="s">
        <v>4114</v>
      </c>
      <c r="AA834" s="58" t="s">
        <v>4114</v>
      </c>
      <c r="AB834" s="58" t="s">
        <v>4114</v>
      </c>
      <c r="AC834" s="58" t="s">
        <v>4114</v>
      </c>
      <c r="AD834" s="58" t="s">
        <v>4113</v>
      </c>
      <c r="AE834" s="58" t="s">
        <v>4114</v>
      </c>
      <c r="AF834" s="58" t="s">
        <v>4114</v>
      </c>
    </row>
    <row r="835" spans="1:32" x14ac:dyDescent="0.2">
      <c r="A835" s="64" t="s">
        <v>739</v>
      </c>
      <c r="B835" s="65" t="s">
        <v>2839</v>
      </c>
      <c r="C835" s="58">
        <v>1</v>
      </c>
      <c r="D835" s="58" t="s">
        <v>4282</v>
      </c>
      <c r="E835" s="58" t="s">
        <v>4174</v>
      </c>
      <c r="F835" s="58" t="s">
        <v>4135</v>
      </c>
      <c r="G835" s="58" t="s">
        <v>4114</v>
      </c>
      <c r="H835" s="58" t="s">
        <v>4136</v>
      </c>
      <c r="I835" s="58" t="s">
        <v>4136</v>
      </c>
      <c r="J835" s="58" t="s">
        <v>4114</v>
      </c>
      <c r="K835" s="58" t="s">
        <v>4114</v>
      </c>
      <c r="L835" s="58" t="s">
        <v>4114</v>
      </c>
      <c r="M835" s="58" t="s">
        <v>4283</v>
      </c>
      <c r="N835" s="58" t="s">
        <v>4272</v>
      </c>
      <c r="O835" s="58" t="s">
        <v>4200</v>
      </c>
      <c r="P835" s="58" t="s">
        <v>4132</v>
      </c>
      <c r="Q835" s="58" t="s">
        <v>4002</v>
      </c>
      <c r="R835" s="58" t="s">
        <v>4113</v>
      </c>
      <c r="S835" s="58" t="s">
        <v>4113</v>
      </c>
      <c r="T835" s="58" t="s">
        <v>4113</v>
      </c>
      <c r="U835" s="58" t="s">
        <v>4114</v>
      </c>
      <c r="V835" s="58" t="s">
        <v>4114</v>
      </c>
      <c r="W835" s="58" t="s">
        <v>4114</v>
      </c>
      <c r="X835" s="58" t="s">
        <v>4114</v>
      </c>
      <c r="Y835" s="58" t="s">
        <v>4114</v>
      </c>
      <c r="Z835" s="58" t="s">
        <v>4114</v>
      </c>
      <c r="AA835" s="58" t="s">
        <v>4114</v>
      </c>
      <c r="AB835" s="58" t="s">
        <v>4114</v>
      </c>
      <c r="AC835" s="58" t="s">
        <v>4114</v>
      </c>
      <c r="AD835" s="58" t="s">
        <v>4113</v>
      </c>
      <c r="AE835" s="58" t="s">
        <v>4114</v>
      </c>
      <c r="AF835" s="58" t="s">
        <v>4114</v>
      </c>
    </row>
    <row r="836" spans="1:32" x14ac:dyDescent="0.2">
      <c r="A836" s="64" t="s">
        <v>748</v>
      </c>
      <c r="B836" s="65" t="s">
        <v>2829</v>
      </c>
      <c r="C836" s="58">
        <v>1</v>
      </c>
      <c r="D836" s="58" t="s">
        <v>4284</v>
      </c>
      <c r="E836" s="58" t="s">
        <v>4174</v>
      </c>
      <c r="F836" s="58" t="s">
        <v>4135</v>
      </c>
      <c r="G836" s="58" t="s">
        <v>4114</v>
      </c>
      <c r="H836" s="58" t="s">
        <v>4136</v>
      </c>
      <c r="I836" s="58" t="s">
        <v>4136</v>
      </c>
      <c r="J836" s="58" t="s">
        <v>4114</v>
      </c>
      <c r="K836" s="58" t="s">
        <v>4114</v>
      </c>
      <c r="L836" s="58" t="s">
        <v>4114</v>
      </c>
      <c r="M836" s="58" t="s">
        <v>4285</v>
      </c>
      <c r="N836" s="58" t="s">
        <v>4272</v>
      </c>
      <c r="O836" s="58" t="s">
        <v>4200</v>
      </c>
      <c r="P836" s="58" t="s">
        <v>4132</v>
      </c>
      <c r="Q836" s="58" t="s">
        <v>4002</v>
      </c>
      <c r="R836" s="58" t="s">
        <v>4113</v>
      </c>
      <c r="S836" s="58" t="s">
        <v>4113</v>
      </c>
      <c r="T836" s="58" t="s">
        <v>4113</v>
      </c>
      <c r="U836" s="58" t="s">
        <v>4114</v>
      </c>
      <c r="V836" s="58" t="s">
        <v>4114</v>
      </c>
      <c r="W836" s="58" t="s">
        <v>4114</v>
      </c>
      <c r="X836" s="58" t="s">
        <v>4114</v>
      </c>
      <c r="Y836" s="58" t="s">
        <v>4114</v>
      </c>
      <c r="Z836" s="58" t="s">
        <v>4114</v>
      </c>
      <c r="AA836" s="58" t="s">
        <v>4114</v>
      </c>
      <c r="AB836" s="58" t="s">
        <v>4114</v>
      </c>
      <c r="AC836" s="58" t="s">
        <v>4114</v>
      </c>
      <c r="AD836" s="58" t="s">
        <v>4113</v>
      </c>
      <c r="AE836" s="58" t="s">
        <v>4114</v>
      </c>
      <c r="AF836" s="58" t="s">
        <v>4114</v>
      </c>
    </row>
    <row r="837" spans="1:32" x14ac:dyDescent="0.2">
      <c r="A837" s="64" t="s">
        <v>757</v>
      </c>
      <c r="B837" s="65" t="s">
        <v>2817</v>
      </c>
      <c r="C837" s="58">
        <v>1</v>
      </c>
      <c r="D837" s="58" t="s">
        <v>4286</v>
      </c>
      <c r="E837" s="58" t="s">
        <v>4174</v>
      </c>
      <c r="F837" s="58" t="s">
        <v>4135</v>
      </c>
      <c r="G837" s="58" t="s">
        <v>4114</v>
      </c>
      <c r="H837" s="58" t="s">
        <v>4136</v>
      </c>
      <c r="I837" s="58" t="s">
        <v>4136</v>
      </c>
      <c r="J837" s="58" t="s">
        <v>4114</v>
      </c>
      <c r="K837" s="58" t="s">
        <v>4114</v>
      </c>
      <c r="L837" s="58" t="s">
        <v>4114</v>
      </c>
      <c r="M837" s="58" t="s">
        <v>4287</v>
      </c>
      <c r="N837" s="58" t="s">
        <v>4272</v>
      </c>
      <c r="O837" s="58" t="s">
        <v>4200</v>
      </c>
      <c r="P837" s="58" t="s">
        <v>4132</v>
      </c>
      <c r="Q837" s="58" t="s">
        <v>4002</v>
      </c>
      <c r="R837" s="58" t="s">
        <v>4113</v>
      </c>
      <c r="S837" s="58" t="s">
        <v>4113</v>
      </c>
      <c r="T837" s="58" t="s">
        <v>4113</v>
      </c>
      <c r="U837" s="58" t="s">
        <v>4114</v>
      </c>
      <c r="V837" s="58" t="s">
        <v>4114</v>
      </c>
      <c r="W837" s="58" t="s">
        <v>4114</v>
      </c>
      <c r="X837" s="58" t="s">
        <v>4114</v>
      </c>
      <c r="Y837" s="58" t="s">
        <v>4114</v>
      </c>
      <c r="Z837" s="58" t="s">
        <v>4114</v>
      </c>
      <c r="AA837" s="58" t="s">
        <v>4114</v>
      </c>
      <c r="AB837" s="58" t="s">
        <v>4114</v>
      </c>
      <c r="AC837" s="58" t="s">
        <v>4114</v>
      </c>
      <c r="AD837" s="58" t="s">
        <v>4113</v>
      </c>
      <c r="AE837" s="58" t="s">
        <v>4114</v>
      </c>
      <c r="AF837" s="58" t="s">
        <v>4114</v>
      </c>
    </row>
    <row r="838" spans="1:32" x14ac:dyDescent="0.2">
      <c r="A838" s="64" t="s">
        <v>789</v>
      </c>
      <c r="B838" s="65" t="s">
        <v>2924</v>
      </c>
      <c r="C838" s="58">
        <v>1</v>
      </c>
      <c r="D838" s="58" t="s">
        <v>4173</v>
      </c>
      <c r="E838" s="58" t="s">
        <v>4174</v>
      </c>
      <c r="F838" s="58" t="s">
        <v>4139</v>
      </c>
      <c r="G838" s="58" t="s">
        <v>4114</v>
      </c>
      <c r="H838" s="58" t="s">
        <v>4113</v>
      </c>
      <c r="I838" s="58" t="s">
        <v>4113</v>
      </c>
      <c r="J838" s="58" t="s">
        <v>4114</v>
      </c>
      <c r="K838" s="58" t="s">
        <v>4114</v>
      </c>
      <c r="L838" s="58" t="s">
        <v>4114</v>
      </c>
      <c r="M838" s="58" t="s">
        <v>4140</v>
      </c>
      <c r="N838" s="58" t="s">
        <v>4272</v>
      </c>
      <c r="O838" s="58" t="s">
        <v>4200</v>
      </c>
      <c r="P838" s="58" t="s">
        <v>4132</v>
      </c>
      <c r="Q838" s="58" t="s">
        <v>4002</v>
      </c>
      <c r="R838" s="58" t="s">
        <v>4113</v>
      </c>
      <c r="S838" s="58" t="s">
        <v>4113</v>
      </c>
      <c r="T838" s="58" t="s">
        <v>4113</v>
      </c>
      <c r="U838" s="58" t="s">
        <v>4114</v>
      </c>
      <c r="V838" s="58" t="s">
        <v>4114</v>
      </c>
      <c r="W838" s="58" t="s">
        <v>4114</v>
      </c>
      <c r="X838" s="58" t="s">
        <v>4114</v>
      </c>
      <c r="Y838" s="58" t="s">
        <v>4114</v>
      </c>
      <c r="Z838" s="58" t="s">
        <v>4114</v>
      </c>
      <c r="AA838" s="58" t="s">
        <v>4114</v>
      </c>
      <c r="AB838" s="58" t="s">
        <v>4114</v>
      </c>
      <c r="AC838" s="58" t="s">
        <v>4114</v>
      </c>
      <c r="AD838" s="58" t="s">
        <v>4113</v>
      </c>
      <c r="AE838" s="58" t="s">
        <v>4114</v>
      </c>
      <c r="AF838" s="58" t="s">
        <v>4114</v>
      </c>
    </row>
    <row r="839" spans="1:32" x14ac:dyDescent="0.2">
      <c r="A839" s="64" t="s">
        <v>800</v>
      </c>
      <c r="B839" s="65" t="s">
        <v>2913</v>
      </c>
      <c r="C839" s="58">
        <v>1</v>
      </c>
      <c r="D839" s="58" t="s">
        <v>4273</v>
      </c>
      <c r="E839" s="58" t="s">
        <v>4174</v>
      </c>
      <c r="F839" s="58" t="s">
        <v>4139</v>
      </c>
      <c r="G839" s="58" t="s">
        <v>4114</v>
      </c>
      <c r="H839" s="58" t="s">
        <v>4113</v>
      </c>
      <c r="I839" s="58" t="s">
        <v>4113</v>
      </c>
      <c r="J839" s="58" t="s">
        <v>4114</v>
      </c>
      <c r="K839" s="58" t="s">
        <v>4114</v>
      </c>
      <c r="L839" s="58" t="s">
        <v>4114</v>
      </c>
      <c r="M839" s="58" t="s">
        <v>4142</v>
      </c>
      <c r="N839" s="58" t="s">
        <v>4272</v>
      </c>
      <c r="O839" s="58" t="s">
        <v>4200</v>
      </c>
      <c r="P839" s="58" t="s">
        <v>4132</v>
      </c>
      <c r="Q839" s="58" t="s">
        <v>4002</v>
      </c>
      <c r="R839" s="58" t="s">
        <v>4113</v>
      </c>
      <c r="S839" s="58" t="s">
        <v>4113</v>
      </c>
      <c r="T839" s="58" t="s">
        <v>4113</v>
      </c>
      <c r="U839" s="58" t="s">
        <v>4114</v>
      </c>
      <c r="V839" s="58" t="s">
        <v>4114</v>
      </c>
      <c r="W839" s="58" t="s">
        <v>4114</v>
      </c>
      <c r="X839" s="58" t="s">
        <v>4114</v>
      </c>
      <c r="Y839" s="58" t="s">
        <v>4114</v>
      </c>
      <c r="Z839" s="58" t="s">
        <v>4114</v>
      </c>
      <c r="AA839" s="58" t="s">
        <v>4114</v>
      </c>
      <c r="AB839" s="58" t="s">
        <v>4114</v>
      </c>
      <c r="AC839" s="58" t="s">
        <v>4114</v>
      </c>
      <c r="AD839" s="58" t="s">
        <v>4113</v>
      </c>
      <c r="AE839" s="58" t="s">
        <v>4114</v>
      </c>
      <c r="AF839" s="58" t="s">
        <v>4114</v>
      </c>
    </row>
    <row r="840" spans="1:32" x14ac:dyDescent="0.2">
      <c r="A840" s="64" t="s">
        <v>811</v>
      </c>
      <c r="B840" s="65" t="s">
        <v>2902</v>
      </c>
      <c r="C840" s="58">
        <v>1</v>
      </c>
      <c r="D840" s="58" t="s">
        <v>4274</v>
      </c>
      <c r="E840" s="58" t="s">
        <v>4174</v>
      </c>
      <c r="F840" s="58" t="s">
        <v>4139</v>
      </c>
      <c r="G840" s="58" t="s">
        <v>4114</v>
      </c>
      <c r="H840" s="58" t="s">
        <v>4113</v>
      </c>
      <c r="I840" s="58" t="s">
        <v>4113</v>
      </c>
      <c r="J840" s="58" t="s">
        <v>4114</v>
      </c>
      <c r="K840" s="58" t="s">
        <v>4114</v>
      </c>
      <c r="L840" s="58" t="s">
        <v>4114</v>
      </c>
      <c r="M840" s="58" t="s">
        <v>4144</v>
      </c>
      <c r="N840" s="58" t="s">
        <v>4272</v>
      </c>
      <c r="O840" s="58" t="s">
        <v>4200</v>
      </c>
      <c r="P840" s="58" t="s">
        <v>4132</v>
      </c>
      <c r="Q840" s="58" t="s">
        <v>4002</v>
      </c>
      <c r="R840" s="58" t="s">
        <v>4113</v>
      </c>
      <c r="S840" s="58" t="s">
        <v>4113</v>
      </c>
      <c r="T840" s="58" t="s">
        <v>4113</v>
      </c>
      <c r="U840" s="58" t="s">
        <v>4114</v>
      </c>
      <c r="V840" s="58" t="s">
        <v>4114</v>
      </c>
      <c r="W840" s="58" t="s">
        <v>4114</v>
      </c>
      <c r="X840" s="58" t="s">
        <v>4114</v>
      </c>
      <c r="Y840" s="58" t="s">
        <v>4114</v>
      </c>
      <c r="Z840" s="58" t="s">
        <v>4114</v>
      </c>
      <c r="AA840" s="58" t="s">
        <v>4114</v>
      </c>
      <c r="AB840" s="58" t="s">
        <v>4114</v>
      </c>
      <c r="AC840" s="58" t="s">
        <v>4114</v>
      </c>
      <c r="AD840" s="58" t="s">
        <v>4113</v>
      </c>
      <c r="AE840" s="58" t="s">
        <v>4114</v>
      </c>
      <c r="AF840" s="58" t="s">
        <v>4114</v>
      </c>
    </row>
    <row r="841" spans="1:32" x14ac:dyDescent="0.2">
      <c r="A841" s="64" t="s">
        <v>1853</v>
      </c>
      <c r="B841" s="65" t="s">
        <v>2892</v>
      </c>
      <c r="C841" s="58">
        <v>1</v>
      </c>
      <c r="D841" s="58" t="s">
        <v>4275</v>
      </c>
      <c r="E841" s="58" t="s">
        <v>4174</v>
      </c>
      <c r="F841" s="58" t="s">
        <v>4139</v>
      </c>
      <c r="G841" s="58" t="s">
        <v>4114</v>
      </c>
      <c r="H841" s="58" t="s">
        <v>4113</v>
      </c>
      <c r="I841" s="58" t="s">
        <v>4113</v>
      </c>
      <c r="J841" s="58" t="s">
        <v>4114</v>
      </c>
      <c r="K841" s="58" t="s">
        <v>4114</v>
      </c>
      <c r="L841" s="58" t="s">
        <v>4114</v>
      </c>
      <c r="M841" s="58" t="s">
        <v>4231</v>
      </c>
      <c r="N841" s="58" t="s">
        <v>4272</v>
      </c>
      <c r="O841" s="58" t="s">
        <v>4200</v>
      </c>
      <c r="P841" s="58" t="s">
        <v>4132</v>
      </c>
      <c r="Q841" s="58" t="s">
        <v>4002</v>
      </c>
      <c r="R841" s="58" t="s">
        <v>4113</v>
      </c>
      <c r="S841" s="58" t="s">
        <v>4113</v>
      </c>
      <c r="T841" s="58" t="s">
        <v>4113</v>
      </c>
      <c r="U841" s="58" t="s">
        <v>4114</v>
      </c>
      <c r="V841" s="58" t="s">
        <v>4114</v>
      </c>
      <c r="W841" s="58" t="s">
        <v>4114</v>
      </c>
      <c r="X841" s="58" t="s">
        <v>4114</v>
      </c>
      <c r="Y841" s="58" t="s">
        <v>4114</v>
      </c>
      <c r="Z841" s="58" t="s">
        <v>4114</v>
      </c>
      <c r="AA841" s="58" t="s">
        <v>4114</v>
      </c>
      <c r="AB841" s="58" t="s">
        <v>4114</v>
      </c>
      <c r="AC841" s="58" t="s">
        <v>4114</v>
      </c>
      <c r="AD841" s="58" t="s">
        <v>4113</v>
      </c>
      <c r="AE841" s="58" t="s">
        <v>4114</v>
      </c>
      <c r="AF841" s="58" t="s">
        <v>4114</v>
      </c>
    </row>
    <row r="842" spans="1:32" x14ac:dyDescent="0.2">
      <c r="A842" s="64" t="s">
        <v>767</v>
      </c>
      <c r="B842" s="65" t="s">
        <v>2881</v>
      </c>
      <c r="C842" s="58">
        <v>1</v>
      </c>
      <c r="D842" s="58" t="s">
        <v>4276</v>
      </c>
      <c r="E842" s="58" t="s">
        <v>4174</v>
      </c>
      <c r="F842" s="58" t="s">
        <v>4139</v>
      </c>
      <c r="G842" s="58" t="s">
        <v>4114</v>
      </c>
      <c r="H842" s="58" t="s">
        <v>4136</v>
      </c>
      <c r="I842" s="58" t="s">
        <v>4136</v>
      </c>
      <c r="J842" s="58" t="s">
        <v>4114</v>
      </c>
      <c r="K842" s="58" t="s">
        <v>4114</v>
      </c>
      <c r="L842" s="58" t="s">
        <v>4114</v>
      </c>
      <c r="M842" s="58" t="s">
        <v>4151</v>
      </c>
      <c r="N842" s="58" t="s">
        <v>4272</v>
      </c>
      <c r="O842" s="58" t="s">
        <v>4200</v>
      </c>
      <c r="P842" s="58" t="s">
        <v>4132</v>
      </c>
      <c r="Q842" s="58" t="s">
        <v>4002</v>
      </c>
      <c r="R842" s="58" t="s">
        <v>4113</v>
      </c>
      <c r="S842" s="58" t="s">
        <v>4113</v>
      </c>
      <c r="T842" s="58" t="s">
        <v>4113</v>
      </c>
      <c r="U842" s="58" t="s">
        <v>4114</v>
      </c>
      <c r="V842" s="58" t="s">
        <v>4114</v>
      </c>
      <c r="W842" s="58" t="s">
        <v>4114</v>
      </c>
      <c r="X842" s="58" t="s">
        <v>4114</v>
      </c>
      <c r="Y842" s="58" t="s">
        <v>4114</v>
      </c>
      <c r="Z842" s="58" t="s">
        <v>4114</v>
      </c>
      <c r="AA842" s="58" t="s">
        <v>4114</v>
      </c>
      <c r="AB842" s="58" t="s">
        <v>4114</v>
      </c>
      <c r="AC842" s="58" t="s">
        <v>4114</v>
      </c>
      <c r="AD842" s="58" t="s">
        <v>4113</v>
      </c>
      <c r="AE842" s="58" t="s">
        <v>4114</v>
      </c>
      <c r="AF842" s="58" t="s">
        <v>4114</v>
      </c>
    </row>
    <row r="843" spans="1:32" x14ac:dyDescent="0.2">
      <c r="A843" s="64" t="s">
        <v>778</v>
      </c>
      <c r="B843" s="65" t="s">
        <v>2870</v>
      </c>
      <c r="C843" s="58">
        <v>1</v>
      </c>
      <c r="D843" s="58" t="s">
        <v>4277</v>
      </c>
      <c r="E843" s="58" t="s">
        <v>4174</v>
      </c>
      <c r="F843" s="58" t="s">
        <v>4139</v>
      </c>
      <c r="G843" s="58" t="s">
        <v>4114</v>
      </c>
      <c r="H843" s="58" t="s">
        <v>4136</v>
      </c>
      <c r="I843" s="58" t="s">
        <v>4136</v>
      </c>
      <c r="J843" s="58" t="s">
        <v>4114</v>
      </c>
      <c r="K843" s="58" t="s">
        <v>4114</v>
      </c>
      <c r="L843" s="58" t="s">
        <v>4114</v>
      </c>
      <c r="M843" s="58" t="s">
        <v>4157</v>
      </c>
      <c r="N843" s="58" t="s">
        <v>4272</v>
      </c>
      <c r="O843" s="58" t="s">
        <v>4200</v>
      </c>
      <c r="P843" s="58" t="s">
        <v>4132</v>
      </c>
      <c r="Q843" s="58" t="s">
        <v>4002</v>
      </c>
      <c r="R843" s="58" t="s">
        <v>4113</v>
      </c>
      <c r="S843" s="58" t="s">
        <v>4113</v>
      </c>
      <c r="T843" s="58" t="s">
        <v>4113</v>
      </c>
      <c r="U843" s="58" t="s">
        <v>4114</v>
      </c>
      <c r="V843" s="58" t="s">
        <v>4114</v>
      </c>
      <c r="W843" s="58" t="s">
        <v>4114</v>
      </c>
      <c r="X843" s="58" t="s">
        <v>4114</v>
      </c>
      <c r="Y843" s="58" t="s">
        <v>4114</v>
      </c>
      <c r="Z843" s="58" t="s">
        <v>4114</v>
      </c>
      <c r="AA843" s="58" t="s">
        <v>4114</v>
      </c>
      <c r="AB843" s="58" t="s">
        <v>4114</v>
      </c>
      <c r="AC843" s="58" t="s">
        <v>4114</v>
      </c>
      <c r="AD843" s="58" t="s">
        <v>4113</v>
      </c>
      <c r="AE843" s="58" t="s">
        <v>4114</v>
      </c>
      <c r="AF843" s="58" t="s">
        <v>4114</v>
      </c>
    </row>
    <row r="844" spans="1:32" x14ac:dyDescent="0.2">
      <c r="A844" s="64" t="s">
        <v>722</v>
      </c>
      <c r="B844" s="65" t="s">
        <v>2860</v>
      </c>
      <c r="C844" s="58">
        <v>1</v>
      </c>
      <c r="D844" s="58" t="s">
        <v>4278</v>
      </c>
      <c r="E844" s="58" t="s">
        <v>4174</v>
      </c>
      <c r="F844" s="58" t="s">
        <v>4139</v>
      </c>
      <c r="G844" s="58" t="s">
        <v>4114</v>
      </c>
      <c r="H844" s="58" t="s">
        <v>4136</v>
      </c>
      <c r="I844" s="58" t="s">
        <v>4136</v>
      </c>
      <c r="J844" s="58" t="s">
        <v>4114</v>
      </c>
      <c r="K844" s="58" t="s">
        <v>4114</v>
      </c>
      <c r="L844" s="58" t="s">
        <v>4114</v>
      </c>
      <c r="M844" s="58" t="s">
        <v>4288</v>
      </c>
      <c r="N844" s="58" t="s">
        <v>4272</v>
      </c>
      <c r="O844" s="58" t="s">
        <v>4200</v>
      </c>
      <c r="P844" s="58" t="s">
        <v>4132</v>
      </c>
      <c r="Q844" s="58" t="s">
        <v>4002</v>
      </c>
      <c r="R844" s="58" t="s">
        <v>4113</v>
      </c>
      <c r="S844" s="58" t="s">
        <v>4113</v>
      </c>
      <c r="T844" s="58" t="s">
        <v>4113</v>
      </c>
      <c r="U844" s="58" t="s">
        <v>4114</v>
      </c>
      <c r="V844" s="58" t="s">
        <v>4114</v>
      </c>
      <c r="W844" s="58" t="s">
        <v>4114</v>
      </c>
      <c r="X844" s="58" t="s">
        <v>4114</v>
      </c>
      <c r="Y844" s="58" t="s">
        <v>4114</v>
      </c>
      <c r="Z844" s="58" t="s">
        <v>4114</v>
      </c>
      <c r="AA844" s="58" t="s">
        <v>4114</v>
      </c>
      <c r="AB844" s="58" t="s">
        <v>4114</v>
      </c>
      <c r="AC844" s="58" t="s">
        <v>4114</v>
      </c>
      <c r="AD844" s="58" t="s">
        <v>4113</v>
      </c>
      <c r="AE844" s="58" t="s">
        <v>4114</v>
      </c>
      <c r="AF844" s="58" t="s">
        <v>4114</v>
      </c>
    </row>
    <row r="845" spans="1:32" x14ac:dyDescent="0.2">
      <c r="A845" s="64" t="s">
        <v>731</v>
      </c>
      <c r="B845" s="65" t="s">
        <v>2850</v>
      </c>
      <c r="C845" s="58">
        <v>1</v>
      </c>
      <c r="D845" s="58" t="s">
        <v>4280</v>
      </c>
      <c r="E845" s="58" t="s">
        <v>4174</v>
      </c>
      <c r="F845" s="58" t="s">
        <v>4139</v>
      </c>
      <c r="G845" s="58" t="s">
        <v>4114</v>
      </c>
      <c r="H845" s="58" t="s">
        <v>4136</v>
      </c>
      <c r="I845" s="58" t="s">
        <v>4136</v>
      </c>
      <c r="J845" s="58" t="s">
        <v>4114</v>
      </c>
      <c r="K845" s="58" t="s">
        <v>4114</v>
      </c>
      <c r="L845" s="58" t="s">
        <v>4114</v>
      </c>
      <c r="M845" s="58" t="s">
        <v>4289</v>
      </c>
      <c r="N845" s="58" t="s">
        <v>4272</v>
      </c>
      <c r="O845" s="58" t="s">
        <v>4200</v>
      </c>
      <c r="P845" s="58" t="s">
        <v>4132</v>
      </c>
      <c r="Q845" s="58" t="s">
        <v>4002</v>
      </c>
      <c r="R845" s="58" t="s">
        <v>4113</v>
      </c>
      <c r="S845" s="58" t="s">
        <v>4113</v>
      </c>
      <c r="T845" s="58" t="s">
        <v>4113</v>
      </c>
      <c r="U845" s="58" t="s">
        <v>4114</v>
      </c>
      <c r="V845" s="58" t="s">
        <v>4114</v>
      </c>
      <c r="W845" s="58" t="s">
        <v>4114</v>
      </c>
      <c r="X845" s="58" t="s">
        <v>4114</v>
      </c>
      <c r="Y845" s="58" t="s">
        <v>4114</v>
      </c>
      <c r="Z845" s="58" t="s">
        <v>4114</v>
      </c>
      <c r="AA845" s="58" t="s">
        <v>4114</v>
      </c>
      <c r="AB845" s="58" t="s">
        <v>4114</v>
      </c>
      <c r="AC845" s="58" t="s">
        <v>4114</v>
      </c>
      <c r="AD845" s="58" t="s">
        <v>4113</v>
      </c>
      <c r="AE845" s="58" t="s">
        <v>4114</v>
      </c>
      <c r="AF845" s="58" t="s">
        <v>4114</v>
      </c>
    </row>
    <row r="846" spans="1:32" x14ac:dyDescent="0.2">
      <c r="A846" s="64" t="s">
        <v>740</v>
      </c>
      <c r="B846" s="65" t="s">
        <v>2840</v>
      </c>
      <c r="C846" s="58">
        <v>1</v>
      </c>
      <c r="D846" s="58" t="s">
        <v>4282</v>
      </c>
      <c r="E846" s="58" t="s">
        <v>4174</v>
      </c>
      <c r="F846" s="58" t="s">
        <v>4139</v>
      </c>
      <c r="G846" s="58" t="s">
        <v>4114</v>
      </c>
      <c r="H846" s="58" t="s">
        <v>4136</v>
      </c>
      <c r="I846" s="58" t="s">
        <v>4136</v>
      </c>
      <c r="J846" s="58" t="s">
        <v>4114</v>
      </c>
      <c r="K846" s="58" t="s">
        <v>4114</v>
      </c>
      <c r="L846" s="58" t="s">
        <v>4114</v>
      </c>
      <c r="M846" s="58" t="s">
        <v>4290</v>
      </c>
      <c r="N846" s="58" t="s">
        <v>4272</v>
      </c>
      <c r="O846" s="58" t="s">
        <v>4200</v>
      </c>
      <c r="P846" s="58" t="s">
        <v>4132</v>
      </c>
      <c r="Q846" s="58" t="s">
        <v>4002</v>
      </c>
      <c r="R846" s="58" t="s">
        <v>4113</v>
      </c>
      <c r="S846" s="58" t="s">
        <v>4113</v>
      </c>
      <c r="T846" s="58" t="s">
        <v>4113</v>
      </c>
      <c r="U846" s="58" t="s">
        <v>4114</v>
      </c>
      <c r="V846" s="58" t="s">
        <v>4114</v>
      </c>
      <c r="W846" s="58" t="s">
        <v>4114</v>
      </c>
      <c r="X846" s="58" t="s">
        <v>4114</v>
      </c>
      <c r="Y846" s="58" t="s">
        <v>4114</v>
      </c>
      <c r="Z846" s="58" t="s">
        <v>4114</v>
      </c>
      <c r="AA846" s="58" t="s">
        <v>4114</v>
      </c>
      <c r="AB846" s="58" t="s">
        <v>4114</v>
      </c>
      <c r="AC846" s="58" t="s">
        <v>4114</v>
      </c>
      <c r="AD846" s="58" t="s">
        <v>4113</v>
      </c>
      <c r="AE846" s="58" t="s">
        <v>4114</v>
      </c>
      <c r="AF846" s="58" t="s">
        <v>4114</v>
      </c>
    </row>
    <row r="847" spans="1:32" x14ac:dyDescent="0.2">
      <c r="A847" s="64" t="s">
        <v>749</v>
      </c>
      <c r="B847" s="65" t="s">
        <v>2830</v>
      </c>
      <c r="C847" s="58">
        <v>1</v>
      </c>
      <c r="D847" s="58" t="s">
        <v>4284</v>
      </c>
      <c r="E847" s="58" t="s">
        <v>4174</v>
      </c>
      <c r="F847" s="58" t="s">
        <v>4139</v>
      </c>
      <c r="G847" s="58" t="s">
        <v>4114</v>
      </c>
      <c r="H847" s="58" t="s">
        <v>4136</v>
      </c>
      <c r="I847" s="58" t="s">
        <v>4136</v>
      </c>
      <c r="J847" s="58" t="s">
        <v>4114</v>
      </c>
      <c r="K847" s="58" t="s">
        <v>4114</v>
      </c>
      <c r="L847" s="58" t="s">
        <v>4114</v>
      </c>
      <c r="M847" s="58" t="s">
        <v>4291</v>
      </c>
      <c r="N847" s="58" t="s">
        <v>4272</v>
      </c>
      <c r="O847" s="58" t="s">
        <v>4200</v>
      </c>
      <c r="P847" s="58" t="s">
        <v>4132</v>
      </c>
      <c r="Q847" s="58" t="s">
        <v>4002</v>
      </c>
      <c r="R847" s="58" t="s">
        <v>4113</v>
      </c>
      <c r="S847" s="58" t="s">
        <v>4113</v>
      </c>
      <c r="T847" s="58" t="s">
        <v>4113</v>
      </c>
      <c r="U847" s="58" t="s">
        <v>4114</v>
      </c>
      <c r="V847" s="58" t="s">
        <v>4114</v>
      </c>
      <c r="W847" s="58" t="s">
        <v>4114</v>
      </c>
      <c r="X847" s="58" t="s">
        <v>4114</v>
      </c>
      <c r="Y847" s="58" t="s">
        <v>4114</v>
      </c>
      <c r="Z847" s="58" t="s">
        <v>4114</v>
      </c>
      <c r="AA847" s="58" t="s">
        <v>4114</v>
      </c>
      <c r="AB847" s="58" t="s">
        <v>4114</v>
      </c>
      <c r="AC847" s="58" t="s">
        <v>4114</v>
      </c>
      <c r="AD847" s="58" t="s">
        <v>4113</v>
      </c>
      <c r="AE847" s="58" t="s">
        <v>4114</v>
      </c>
      <c r="AF847" s="58" t="s">
        <v>4114</v>
      </c>
    </row>
    <row r="848" spans="1:32" x14ac:dyDescent="0.2">
      <c r="A848" s="64" t="s">
        <v>758</v>
      </c>
      <c r="B848" s="65" t="s">
        <v>2820</v>
      </c>
      <c r="C848" s="58">
        <v>1</v>
      </c>
      <c r="D848" s="58" t="s">
        <v>4286</v>
      </c>
      <c r="E848" s="58" t="s">
        <v>4174</v>
      </c>
      <c r="F848" s="58" t="s">
        <v>4139</v>
      </c>
      <c r="G848" s="58" t="s">
        <v>4114</v>
      </c>
      <c r="H848" s="58" t="s">
        <v>4136</v>
      </c>
      <c r="I848" s="58" t="s">
        <v>4136</v>
      </c>
      <c r="J848" s="58" t="s">
        <v>4114</v>
      </c>
      <c r="K848" s="58" t="s">
        <v>4114</v>
      </c>
      <c r="L848" s="58" t="s">
        <v>4114</v>
      </c>
      <c r="M848" s="58" t="s">
        <v>4292</v>
      </c>
      <c r="N848" s="58" t="s">
        <v>4272</v>
      </c>
      <c r="O848" s="58" t="s">
        <v>4200</v>
      </c>
      <c r="P848" s="58" t="s">
        <v>4132</v>
      </c>
      <c r="Q848" s="58" t="s">
        <v>4002</v>
      </c>
      <c r="R848" s="58" t="s">
        <v>4113</v>
      </c>
      <c r="S848" s="58" t="s">
        <v>4113</v>
      </c>
      <c r="T848" s="58" t="s">
        <v>4113</v>
      </c>
      <c r="U848" s="58" t="s">
        <v>4114</v>
      </c>
      <c r="V848" s="58" t="s">
        <v>4114</v>
      </c>
      <c r="W848" s="58" t="s">
        <v>4114</v>
      </c>
      <c r="X848" s="58" t="s">
        <v>4114</v>
      </c>
      <c r="Y848" s="58" t="s">
        <v>4114</v>
      </c>
      <c r="Z848" s="58" t="s">
        <v>4114</v>
      </c>
      <c r="AA848" s="58" t="s">
        <v>4114</v>
      </c>
      <c r="AB848" s="58" t="s">
        <v>4114</v>
      </c>
      <c r="AC848" s="58" t="s">
        <v>4114</v>
      </c>
      <c r="AD848" s="58" t="s">
        <v>4113</v>
      </c>
      <c r="AE848" s="58" t="s">
        <v>4114</v>
      </c>
      <c r="AF848" s="58" t="s">
        <v>4114</v>
      </c>
    </row>
    <row r="849" spans="1:32" x14ac:dyDescent="0.2">
      <c r="A849" s="64" t="s">
        <v>790</v>
      </c>
      <c r="B849" s="65" t="s">
        <v>2925</v>
      </c>
      <c r="C849" s="58">
        <v>1</v>
      </c>
      <c r="D849" s="58" t="s">
        <v>4173</v>
      </c>
      <c r="E849" s="58" t="s">
        <v>4174</v>
      </c>
      <c r="F849" s="58" t="s">
        <v>4141</v>
      </c>
      <c r="G849" s="58" t="s">
        <v>4114</v>
      </c>
      <c r="H849" s="58" t="s">
        <v>4113</v>
      </c>
      <c r="I849" s="58" t="s">
        <v>4113</v>
      </c>
      <c r="J849" s="58" t="s">
        <v>4114</v>
      </c>
      <c r="K849" s="58" t="s">
        <v>4114</v>
      </c>
      <c r="L849" s="58" t="s">
        <v>4114</v>
      </c>
      <c r="M849" s="58" t="s">
        <v>4142</v>
      </c>
      <c r="N849" s="58" t="s">
        <v>4272</v>
      </c>
      <c r="O849" s="58" t="s">
        <v>4200</v>
      </c>
      <c r="P849" s="58" t="s">
        <v>4132</v>
      </c>
      <c r="Q849" s="58" t="s">
        <v>4002</v>
      </c>
      <c r="R849" s="58" t="s">
        <v>4113</v>
      </c>
      <c r="S849" s="58" t="s">
        <v>4113</v>
      </c>
      <c r="T849" s="58" t="s">
        <v>4113</v>
      </c>
      <c r="U849" s="58" t="s">
        <v>4114</v>
      </c>
      <c r="V849" s="58" t="s">
        <v>4114</v>
      </c>
      <c r="W849" s="58" t="s">
        <v>4114</v>
      </c>
      <c r="X849" s="58" t="s">
        <v>4114</v>
      </c>
      <c r="Y849" s="58" t="s">
        <v>4114</v>
      </c>
      <c r="Z849" s="58" t="s">
        <v>4114</v>
      </c>
      <c r="AA849" s="58" t="s">
        <v>4114</v>
      </c>
      <c r="AB849" s="58" t="s">
        <v>4114</v>
      </c>
      <c r="AC849" s="58" t="s">
        <v>4114</v>
      </c>
      <c r="AD849" s="58" t="s">
        <v>4113</v>
      </c>
      <c r="AE849" s="58" t="s">
        <v>4114</v>
      </c>
      <c r="AF849" s="58" t="s">
        <v>4114</v>
      </c>
    </row>
    <row r="850" spans="1:32" x14ac:dyDescent="0.2">
      <c r="A850" s="64" t="s">
        <v>801</v>
      </c>
      <c r="B850" s="65" t="s">
        <v>2914</v>
      </c>
      <c r="C850" s="58">
        <v>1</v>
      </c>
      <c r="D850" s="58" t="s">
        <v>4273</v>
      </c>
      <c r="E850" s="58" t="s">
        <v>4174</v>
      </c>
      <c r="F850" s="58" t="s">
        <v>4141</v>
      </c>
      <c r="G850" s="58" t="s">
        <v>4114</v>
      </c>
      <c r="H850" s="58" t="s">
        <v>4113</v>
      </c>
      <c r="I850" s="58" t="s">
        <v>4113</v>
      </c>
      <c r="J850" s="58" t="s">
        <v>4114</v>
      </c>
      <c r="K850" s="58" t="s">
        <v>4114</v>
      </c>
      <c r="L850" s="58" t="s">
        <v>4114</v>
      </c>
      <c r="M850" s="58" t="s">
        <v>4192</v>
      </c>
      <c r="N850" s="58" t="s">
        <v>4272</v>
      </c>
      <c r="O850" s="58" t="s">
        <v>4200</v>
      </c>
      <c r="P850" s="58" t="s">
        <v>4132</v>
      </c>
      <c r="Q850" s="58" t="s">
        <v>4002</v>
      </c>
      <c r="R850" s="58" t="s">
        <v>4113</v>
      </c>
      <c r="S850" s="58" t="s">
        <v>4113</v>
      </c>
      <c r="T850" s="58" t="s">
        <v>4113</v>
      </c>
      <c r="U850" s="58" t="s">
        <v>4114</v>
      </c>
      <c r="V850" s="58" t="s">
        <v>4114</v>
      </c>
      <c r="W850" s="58" t="s">
        <v>4114</v>
      </c>
      <c r="X850" s="58" t="s">
        <v>4114</v>
      </c>
      <c r="Y850" s="58" t="s">
        <v>4114</v>
      </c>
      <c r="Z850" s="58" t="s">
        <v>4114</v>
      </c>
      <c r="AA850" s="58" t="s">
        <v>4114</v>
      </c>
      <c r="AB850" s="58" t="s">
        <v>4114</v>
      </c>
      <c r="AC850" s="58" t="s">
        <v>4114</v>
      </c>
      <c r="AD850" s="58" t="s">
        <v>4113</v>
      </c>
      <c r="AE850" s="58" t="s">
        <v>4114</v>
      </c>
      <c r="AF850" s="58" t="s">
        <v>4114</v>
      </c>
    </row>
    <row r="851" spans="1:32" x14ac:dyDescent="0.2">
      <c r="A851" s="64" t="s">
        <v>812</v>
      </c>
      <c r="B851" s="65" t="s">
        <v>2903</v>
      </c>
      <c r="C851" s="58">
        <v>1</v>
      </c>
      <c r="D851" s="58" t="s">
        <v>4274</v>
      </c>
      <c r="E851" s="58" t="s">
        <v>4174</v>
      </c>
      <c r="F851" s="58" t="s">
        <v>4141</v>
      </c>
      <c r="G851" s="58" t="s">
        <v>4114</v>
      </c>
      <c r="H851" s="58" t="s">
        <v>4113</v>
      </c>
      <c r="I851" s="58" t="s">
        <v>4113</v>
      </c>
      <c r="J851" s="58" t="s">
        <v>4114</v>
      </c>
      <c r="K851" s="58" t="s">
        <v>4114</v>
      </c>
      <c r="L851" s="58" t="s">
        <v>4114</v>
      </c>
      <c r="M851" s="58" t="s">
        <v>4241</v>
      </c>
      <c r="N851" s="58" t="s">
        <v>4272</v>
      </c>
      <c r="O851" s="58" t="s">
        <v>4200</v>
      </c>
      <c r="P851" s="58" t="s">
        <v>4132</v>
      </c>
      <c r="Q851" s="58" t="s">
        <v>4002</v>
      </c>
      <c r="R851" s="58" t="s">
        <v>4113</v>
      </c>
      <c r="S851" s="58" t="s">
        <v>4113</v>
      </c>
      <c r="T851" s="58" t="s">
        <v>4113</v>
      </c>
      <c r="U851" s="58" t="s">
        <v>4114</v>
      </c>
      <c r="V851" s="58" t="s">
        <v>4114</v>
      </c>
      <c r="W851" s="58" t="s">
        <v>4114</v>
      </c>
      <c r="X851" s="58" t="s">
        <v>4114</v>
      </c>
      <c r="Y851" s="58" t="s">
        <v>4114</v>
      </c>
      <c r="Z851" s="58" t="s">
        <v>4114</v>
      </c>
      <c r="AA851" s="58" t="s">
        <v>4114</v>
      </c>
      <c r="AB851" s="58" t="s">
        <v>4114</v>
      </c>
      <c r="AC851" s="58" t="s">
        <v>4114</v>
      </c>
      <c r="AD851" s="58" t="s">
        <v>4113</v>
      </c>
      <c r="AE851" s="58" t="s">
        <v>4114</v>
      </c>
      <c r="AF851" s="58" t="s">
        <v>4114</v>
      </c>
    </row>
    <row r="852" spans="1:32" x14ac:dyDescent="0.2">
      <c r="A852" s="64" t="s">
        <v>1854</v>
      </c>
      <c r="B852" s="65" t="s">
        <v>2893</v>
      </c>
      <c r="C852" s="58">
        <v>1</v>
      </c>
      <c r="D852" s="58" t="s">
        <v>4275</v>
      </c>
      <c r="E852" s="58" t="s">
        <v>4174</v>
      </c>
      <c r="F852" s="58" t="s">
        <v>4141</v>
      </c>
      <c r="G852" s="58" t="s">
        <v>4114</v>
      </c>
      <c r="H852" s="58" t="s">
        <v>4113</v>
      </c>
      <c r="I852" s="58" t="s">
        <v>4113</v>
      </c>
      <c r="J852" s="58" t="s">
        <v>4114</v>
      </c>
      <c r="K852" s="58" t="s">
        <v>4114</v>
      </c>
      <c r="L852" s="58" t="s">
        <v>4114</v>
      </c>
      <c r="M852" s="58" t="s">
        <v>4242</v>
      </c>
      <c r="N852" s="58" t="s">
        <v>4272</v>
      </c>
      <c r="O852" s="58" t="s">
        <v>4200</v>
      </c>
      <c r="P852" s="58" t="s">
        <v>4132</v>
      </c>
      <c r="Q852" s="58" t="s">
        <v>4002</v>
      </c>
      <c r="R852" s="58" t="s">
        <v>4113</v>
      </c>
      <c r="S852" s="58" t="s">
        <v>4113</v>
      </c>
      <c r="T852" s="58" t="s">
        <v>4113</v>
      </c>
      <c r="U852" s="58" t="s">
        <v>4114</v>
      </c>
      <c r="V852" s="58" t="s">
        <v>4114</v>
      </c>
      <c r="W852" s="58" t="s">
        <v>4114</v>
      </c>
      <c r="X852" s="58" t="s">
        <v>4114</v>
      </c>
      <c r="Y852" s="58" t="s">
        <v>4114</v>
      </c>
      <c r="Z852" s="58" t="s">
        <v>4114</v>
      </c>
      <c r="AA852" s="58" t="s">
        <v>4114</v>
      </c>
      <c r="AB852" s="58" t="s">
        <v>4114</v>
      </c>
      <c r="AC852" s="58" t="s">
        <v>4114</v>
      </c>
      <c r="AD852" s="58" t="s">
        <v>4113</v>
      </c>
      <c r="AE852" s="58" t="s">
        <v>4114</v>
      </c>
      <c r="AF852" s="58" t="s">
        <v>4114</v>
      </c>
    </row>
    <row r="853" spans="1:32" x14ac:dyDescent="0.2">
      <c r="A853" s="64" t="s">
        <v>768</v>
      </c>
      <c r="B853" s="65" t="s">
        <v>2882</v>
      </c>
      <c r="C853" s="58">
        <v>1</v>
      </c>
      <c r="D853" s="58" t="s">
        <v>4276</v>
      </c>
      <c r="E853" s="58" t="s">
        <v>4174</v>
      </c>
      <c r="F853" s="58" t="s">
        <v>4141</v>
      </c>
      <c r="G853" s="58" t="s">
        <v>4114</v>
      </c>
      <c r="H853" s="58" t="s">
        <v>4136</v>
      </c>
      <c r="I853" s="58" t="s">
        <v>4136</v>
      </c>
      <c r="J853" s="58" t="s">
        <v>4114</v>
      </c>
      <c r="K853" s="58" t="s">
        <v>4114</v>
      </c>
      <c r="L853" s="58" t="s">
        <v>4114</v>
      </c>
      <c r="M853" s="58" t="s">
        <v>4157</v>
      </c>
      <c r="N853" s="58" t="s">
        <v>4272</v>
      </c>
      <c r="O853" s="58" t="s">
        <v>4200</v>
      </c>
      <c r="P853" s="58" t="s">
        <v>4132</v>
      </c>
      <c r="Q853" s="58" t="s">
        <v>4002</v>
      </c>
      <c r="R853" s="58" t="s">
        <v>4113</v>
      </c>
      <c r="S853" s="58" t="s">
        <v>4113</v>
      </c>
      <c r="T853" s="58" t="s">
        <v>4113</v>
      </c>
      <c r="U853" s="58" t="s">
        <v>4114</v>
      </c>
      <c r="V853" s="58" t="s">
        <v>4114</v>
      </c>
      <c r="W853" s="58" t="s">
        <v>4114</v>
      </c>
      <c r="X853" s="58" t="s">
        <v>4114</v>
      </c>
      <c r="Y853" s="58" t="s">
        <v>4114</v>
      </c>
      <c r="Z853" s="58" t="s">
        <v>4114</v>
      </c>
      <c r="AA853" s="58" t="s">
        <v>4114</v>
      </c>
      <c r="AB853" s="58" t="s">
        <v>4114</v>
      </c>
      <c r="AC853" s="58" t="s">
        <v>4114</v>
      </c>
      <c r="AD853" s="58" t="s">
        <v>4113</v>
      </c>
      <c r="AE853" s="58" t="s">
        <v>4114</v>
      </c>
      <c r="AF853" s="58" t="s">
        <v>4114</v>
      </c>
    </row>
    <row r="854" spans="1:32" x14ac:dyDescent="0.2">
      <c r="A854" s="64" t="s">
        <v>779</v>
      </c>
      <c r="B854" s="65" t="s">
        <v>2871</v>
      </c>
      <c r="C854" s="58">
        <v>1</v>
      </c>
      <c r="D854" s="58" t="s">
        <v>4277</v>
      </c>
      <c r="E854" s="58" t="s">
        <v>4174</v>
      </c>
      <c r="F854" s="58" t="s">
        <v>4141</v>
      </c>
      <c r="G854" s="58" t="s">
        <v>4114</v>
      </c>
      <c r="H854" s="58" t="s">
        <v>4136</v>
      </c>
      <c r="I854" s="58" t="s">
        <v>4136</v>
      </c>
      <c r="J854" s="58" t="s">
        <v>4114</v>
      </c>
      <c r="K854" s="58" t="s">
        <v>4114</v>
      </c>
      <c r="L854" s="58" t="s">
        <v>4114</v>
      </c>
      <c r="M854" s="58" t="s">
        <v>4204</v>
      </c>
      <c r="N854" s="58" t="s">
        <v>4272</v>
      </c>
      <c r="O854" s="58" t="s">
        <v>4200</v>
      </c>
      <c r="P854" s="58" t="s">
        <v>4132</v>
      </c>
      <c r="Q854" s="58" t="s">
        <v>4002</v>
      </c>
      <c r="R854" s="58" t="s">
        <v>4113</v>
      </c>
      <c r="S854" s="58" t="s">
        <v>4113</v>
      </c>
      <c r="T854" s="58" t="s">
        <v>4113</v>
      </c>
      <c r="U854" s="58" t="s">
        <v>4114</v>
      </c>
      <c r="V854" s="58" t="s">
        <v>4114</v>
      </c>
      <c r="W854" s="58" t="s">
        <v>4114</v>
      </c>
      <c r="X854" s="58" t="s">
        <v>4114</v>
      </c>
      <c r="Y854" s="58" t="s">
        <v>4114</v>
      </c>
      <c r="Z854" s="58" t="s">
        <v>4114</v>
      </c>
      <c r="AA854" s="58" t="s">
        <v>4114</v>
      </c>
      <c r="AB854" s="58" t="s">
        <v>4114</v>
      </c>
      <c r="AC854" s="58" t="s">
        <v>4114</v>
      </c>
      <c r="AD854" s="58" t="s">
        <v>4113</v>
      </c>
      <c r="AE854" s="58" t="s">
        <v>4114</v>
      </c>
      <c r="AF854" s="58" t="s">
        <v>4114</v>
      </c>
    </row>
    <row r="855" spans="1:32" x14ac:dyDescent="0.2">
      <c r="A855" s="64" t="s">
        <v>723</v>
      </c>
      <c r="B855" s="65" t="s">
        <v>2861</v>
      </c>
      <c r="C855" s="58">
        <v>1</v>
      </c>
      <c r="D855" s="58" t="s">
        <v>4278</v>
      </c>
      <c r="E855" s="58" t="s">
        <v>4174</v>
      </c>
      <c r="F855" s="58" t="s">
        <v>4141</v>
      </c>
      <c r="G855" s="58" t="s">
        <v>4114</v>
      </c>
      <c r="H855" s="58" t="s">
        <v>4136</v>
      </c>
      <c r="I855" s="58" t="s">
        <v>4136</v>
      </c>
      <c r="J855" s="58" t="s">
        <v>4114</v>
      </c>
      <c r="K855" s="58" t="s">
        <v>4114</v>
      </c>
      <c r="L855" s="58" t="s">
        <v>4114</v>
      </c>
      <c r="M855" s="58" t="s">
        <v>4293</v>
      </c>
      <c r="N855" s="58" t="s">
        <v>4272</v>
      </c>
      <c r="O855" s="58" t="s">
        <v>4200</v>
      </c>
      <c r="P855" s="58" t="s">
        <v>4132</v>
      </c>
      <c r="Q855" s="58" t="s">
        <v>4002</v>
      </c>
      <c r="R855" s="58" t="s">
        <v>4113</v>
      </c>
      <c r="S855" s="58" t="s">
        <v>4113</v>
      </c>
      <c r="T855" s="58" t="s">
        <v>4113</v>
      </c>
      <c r="U855" s="58" t="s">
        <v>4114</v>
      </c>
      <c r="V855" s="58" t="s">
        <v>4114</v>
      </c>
      <c r="W855" s="58" t="s">
        <v>4114</v>
      </c>
      <c r="X855" s="58" t="s">
        <v>4114</v>
      </c>
      <c r="Y855" s="58" t="s">
        <v>4114</v>
      </c>
      <c r="Z855" s="58" t="s">
        <v>4114</v>
      </c>
      <c r="AA855" s="58" t="s">
        <v>4114</v>
      </c>
      <c r="AB855" s="58" t="s">
        <v>4114</v>
      </c>
      <c r="AC855" s="58" t="s">
        <v>4114</v>
      </c>
      <c r="AD855" s="58" t="s">
        <v>4113</v>
      </c>
      <c r="AE855" s="58" t="s">
        <v>4114</v>
      </c>
      <c r="AF855" s="58" t="s">
        <v>4114</v>
      </c>
    </row>
    <row r="856" spans="1:32" x14ac:dyDescent="0.2">
      <c r="A856" s="64" t="s">
        <v>732</v>
      </c>
      <c r="B856" s="65" t="s">
        <v>2851</v>
      </c>
      <c r="C856" s="58">
        <v>1</v>
      </c>
      <c r="D856" s="58" t="s">
        <v>4280</v>
      </c>
      <c r="E856" s="58" t="s">
        <v>4174</v>
      </c>
      <c r="F856" s="58" t="s">
        <v>4141</v>
      </c>
      <c r="G856" s="58" t="s">
        <v>4114</v>
      </c>
      <c r="H856" s="58" t="s">
        <v>4136</v>
      </c>
      <c r="I856" s="58" t="s">
        <v>4136</v>
      </c>
      <c r="J856" s="58" t="s">
        <v>4114</v>
      </c>
      <c r="K856" s="58" t="s">
        <v>4114</v>
      </c>
      <c r="L856" s="58" t="s">
        <v>4114</v>
      </c>
      <c r="M856" s="58" t="s">
        <v>4294</v>
      </c>
      <c r="N856" s="58" t="s">
        <v>4272</v>
      </c>
      <c r="O856" s="58" t="s">
        <v>4200</v>
      </c>
      <c r="P856" s="58" t="s">
        <v>4132</v>
      </c>
      <c r="Q856" s="58" t="s">
        <v>4002</v>
      </c>
      <c r="R856" s="58" t="s">
        <v>4113</v>
      </c>
      <c r="S856" s="58" t="s">
        <v>4113</v>
      </c>
      <c r="T856" s="58" t="s">
        <v>4113</v>
      </c>
      <c r="U856" s="58" t="s">
        <v>4114</v>
      </c>
      <c r="V856" s="58" t="s">
        <v>4114</v>
      </c>
      <c r="W856" s="58" t="s">
        <v>4114</v>
      </c>
      <c r="X856" s="58" t="s">
        <v>4114</v>
      </c>
      <c r="Y856" s="58" t="s">
        <v>4114</v>
      </c>
      <c r="Z856" s="58" t="s">
        <v>4114</v>
      </c>
      <c r="AA856" s="58" t="s">
        <v>4114</v>
      </c>
      <c r="AB856" s="58" t="s">
        <v>4114</v>
      </c>
      <c r="AC856" s="58" t="s">
        <v>4114</v>
      </c>
      <c r="AD856" s="58" t="s">
        <v>4113</v>
      </c>
      <c r="AE856" s="58" t="s">
        <v>4114</v>
      </c>
      <c r="AF856" s="58" t="s">
        <v>4114</v>
      </c>
    </row>
    <row r="857" spans="1:32" x14ac:dyDescent="0.2">
      <c r="A857" s="64" t="s">
        <v>741</v>
      </c>
      <c r="B857" s="65" t="s">
        <v>2841</v>
      </c>
      <c r="C857" s="58">
        <v>1</v>
      </c>
      <c r="D857" s="58" t="s">
        <v>4282</v>
      </c>
      <c r="E857" s="58" t="s">
        <v>4174</v>
      </c>
      <c r="F857" s="58" t="s">
        <v>4141</v>
      </c>
      <c r="G857" s="58" t="s">
        <v>4114</v>
      </c>
      <c r="H857" s="58" t="s">
        <v>4136</v>
      </c>
      <c r="I857" s="58" t="s">
        <v>4136</v>
      </c>
      <c r="J857" s="58" t="s">
        <v>4114</v>
      </c>
      <c r="K857" s="58" t="s">
        <v>4114</v>
      </c>
      <c r="L857" s="58" t="s">
        <v>4114</v>
      </c>
      <c r="M857" s="58" t="s">
        <v>4295</v>
      </c>
      <c r="N857" s="58" t="s">
        <v>4272</v>
      </c>
      <c r="O857" s="58" t="s">
        <v>4200</v>
      </c>
      <c r="P857" s="58" t="s">
        <v>4132</v>
      </c>
      <c r="Q857" s="58" t="s">
        <v>4002</v>
      </c>
      <c r="R857" s="58" t="s">
        <v>4113</v>
      </c>
      <c r="S857" s="58" t="s">
        <v>4113</v>
      </c>
      <c r="T857" s="58" t="s">
        <v>4113</v>
      </c>
      <c r="U857" s="58" t="s">
        <v>4114</v>
      </c>
      <c r="V857" s="58" t="s">
        <v>4114</v>
      </c>
      <c r="W857" s="58" t="s">
        <v>4114</v>
      </c>
      <c r="X857" s="58" t="s">
        <v>4114</v>
      </c>
      <c r="Y857" s="58" t="s">
        <v>4114</v>
      </c>
      <c r="Z857" s="58" t="s">
        <v>4114</v>
      </c>
      <c r="AA857" s="58" t="s">
        <v>4114</v>
      </c>
      <c r="AB857" s="58" t="s">
        <v>4114</v>
      </c>
      <c r="AC857" s="58" t="s">
        <v>4114</v>
      </c>
      <c r="AD857" s="58" t="s">
        <v>4113</v>
      </c>
      <c r="AE857" s="58" t="s">
        <v>4114</v>
      </c>
      <c r="AF857" s="58" t="s">
        <v>4114</v>
      </c>
    </row>
    <row r="858" spans="1:32" x14ac:dyDescent="0.2">
      <c r="A858" s="64" t="s">
        <v>750</v>
      </c>
      <c r="B858" s="65" t="s">
        <v>2831</v>
      </c>
      <c r="C858" s="58">
        <v>1</v>
      </c>
      <c r="D858" s="58" t="s">
        <v>4284</v>
      </c>
      <c r="E858" s="58" t="s">
        <v>4174</v>
      </c>
      <c r="F858" s="58" t="s">
        <v>4141</v>
      </c>
      <c r="G858" s="58" t="s">
        <v>4114</v>
      </c>
      <c r="H858" s="58" t="s">
        <v>4136</v>
      </c>
      <c r="I858" s="58" t="s">
        <v>4136</v>
      </c>
      <c r="J858" s="58" t="s">
        <v>4114</v>
      </c>
      <c r="K858" s="58" t="s">
        <v>4114</v>
      </c>
      <c r="L858" s="58" t="s">
        <v>4114</v>
      </c>
      <c r="M858" s="58" t="s">
        <v>4171</v>
      </c>
      <c r="N858" s="58" t="s">
        <v>4272</v>
      </c>
      <c r="O858" s="58" t="s">
        <v>4200</v>
      </c>
      <c r="P858" s="58" t="s">
        <v>4132</v>
      </c>
      <c r="Q858" s="58" t="s">
        <v>4002</v>
      </c>
      <c r="R858" s="58" t="s">
        <v>4113</v>
      </c>
      <c r="S858" s="58" t="s">
        <v>4113</v>
      </c>
      <c r="T858" s="58" t="s">
        <v>4113</v>
      </c>
      <c r="U858" s="58" t="s">
        <v>4114</v>
      </c>
      <c r="V858" s="58" t="s">
        <v>4114</v>
      </c>
      <c r="W858" s="58" t="s">
        <v>4114</v>
      </c>
      <c r="X858" s="58" t="s">
        <v>4114</v>
      </c>
      <c r="Y858" s="58" t="s">
        <v>4114</v>
      </c>
      <c r="Z858" s="58" t="s">
        <v>4114</v>
      </c>
      <c r="AA858" s="58" t="s">
        <v>4114</v>
      </c>
      <c r="AB858" s="58" t="s">
        <v>4114</v>
      </c>
      <c r="AC858" s="58" t="s">
        <v>4114</v>
      </c>
      <c r="AD858" s="58" t="s">
        <v>4113</v>
      </c>
      <c r="AE858" s="58" t="s">
        <v>4114</v>
      </c>
      <c r="AF858" s="58" t="s">
        <v>4114</v>
      </c>
    </row>
    <row r="859" spans="1:32" x14ac:dyDescent="0.2">
      <c r="A859" s="64" t="s">
        <v>759</v>
      </c>
      <c r="B859" s="65" t="s">
        <v>2821</v>
      </c>
      <c r="C859" s="58">
        <v>1</v>
      </c>
      <c r="D859" s="58" t="s">
        <v>4286</v>
      </c>
      <c r="E859" s="58" t="s">
        <v>4174</v>
      </c>
      <c r="F859" s="58" t="s">
        <v>4141</v>
      </c>
      <c r="G859" s="58" t="s">
        <v>4114</v>
      </c>
      <c r="H859" s="58" t="s">
        <v>4136</v>
      </c>
      <c r="I859" s="58" t="s">
        <v>4136</v>
      </c>
      <c r="J859" s="58" t="s">
        <v>4114</v>
      </c>
      <c r="K859" s="58" t="s">
        <v>4114</v>
      </c>
      <c r="L859" s="58" t="s">
        <v>4114</v>
      </c>
      <c r="M859" s="58" t="s">
        <v>4296</v>
      </c>
      <c r="N859" s="58" t="s">
        <v>4272</v>
      </c>
      <c r="O859" s="58" t="s">
        <v>4200</v>
      </c>
      <c r="P859" s="58" t="s">
        <v>4132</v>
      </c>
      <c r="Q859" s="58" t="s">
        <v>4002</v>
      </c>
      <c r="R859" s="58" t="s">
        <v>4113</v>
      </c>
      <c r="S859" s="58" t="s">
        <v>4113</v>
      </c>
      <c r="T859" s="58" t="s">
        <v>4113</v>
      </c>
      <c r="U859" s="58" t="s">
        <v>4114</v>
      </c>
      <c r="V859" s="58" t="s">
        <v>4114</v>
      </c>
      <c r="W859" s="58" t="s">
        <v>4114</v>
      </c>
      <c r="X859" s="58" t="s">
        <v>4114</v>
      </c>
      <c r="Y859" s="58" t="s">
        <v>4114</v>
      </c>
      <c r="Z859" s="58" t="s">
        <v>4114</v>
      </c>
      <c r="AA859" s="58" t="s">
        <v>4114</v>
      </c>
      <c r="AB859" s="58" t="s">
        <v>4114</v>
      </c>
      <c r="AC859" s="58" t="s">
        <v>4114</v>
      </c>
      <c r="AD859" s="58" t="s">
        <v>4113</v>
      </c>
      <c r="AE859" s="58" t="s">
        <v>4114</v>
      </c>
      <c r="AF859" s="58" t="s">
        <v>4114</v>
      </c>
    </row>
    <row r="860" spans="1:32" x14ac:dyDescent="0.2">
      <c r="A860" s="64" t="s">
        <v>791</v>
      </c>
      <c r="B860" s="65" t="s">
        <v>2926</v>
      </c>
      <c r="C860" s="58">
        <v>1</v>
      </c>
      <c r="D860" s="58" t="s">
        <v>4173</v>
      </c>
      <c r="E860" s="58" t="s">
        <v>4174</v>
      </c>
      <c r="F860" s="58" t="s">
        <v>4143</v>
      </c>
      <c r="G860" s="58" t="s">
        <v>4114</v>
      </c>
      <c r="H860" s="58" t="s">
        <v>4113</v>
      </c>
      <c r="I860" s="58" t="s">
        <v>4113</v>
      </c>
      <c r="J860" s="58" t="s">
        <v>4114</v>
      </c>
      <c r="K860" s="58" t="s">
        <v>4114</v>
      </c>
      <c r="L860" s="58" t="s">
        <v>4114</v>
      </c>
      <c r="M860" s="58" t="s">
        <v>4144</v>
      </c>
      <c r="N860" s="58" t="s">
        <v>4272</v>
      </c>
      <c r="O860" s="58" t="s">
        <v>4200</v>
      </c>
      <c r="P860" s="58" t="s">
        <v>4132</v>
      </c>
      <c r="Q860" s="58" t="s">
        <v>4002</v>
      </c>
      <c r="R860" s="58" t="s">
        <v>4113</v>
      </c>
      <c r="S860" s="58" t="s">
        <v>4113</v>
      </c>
      <c r="T860" s="58" t="s">
        <v>4113</v>
      </c>
      <c r="U860" s="58" t="s">
        <v>4114</v>
      </c>
      <c r="V860" s="58" t="s">
        <v>4114</v>
      </c>
      <c r="W860" s="58" t="s">
        <v>4114</v>
      </c>
      <c r="X860" s="58" t="s">
        <v>4114</v>
      </c>
      <c r="Y860" s="58" t="s">
        <v>4114</v>
      </c>
      <c r="Z860" s="58" t="s">
        <v>4114</v>
      </c>
      <c r="AA860" s="58" t="s">
        <v>4114</v>
      </c>
      <c r="AB860" s="58" t="s">
        <v>4114</v>
      </c>
      <c r="AC860" s="58" t="s">
        <v>4114</v>
      </c>
      <c r="AD860" s="58" t="s">
        <v>4113</v>
      </c>
      <c r="AE860" s="58" t="s">
        <v>4114</v>
      </c>
      <c r="AF860" s="58" t="s">
        <v>4114</v>
      </c>
    </row>
    <row r="861" spans="1:32" x14ac:dyDescent="0.2">
      <c r="A861" s="64" t="s">
        <v>802</v>
      </c>
      <c r="B861" s="65" t="s">
        <v>2915</v>
      </c>
      <c r="C861" s="58">
        <v>1</v>
      </c>
      <c r="D861" s="58" t="s">
        <v>4273</v>
      </c>
      <c r="E861" s="58" t="s">
        <v>4174</v>
      </c>
      <c r="F861" s="58" t="s">
        <v>4143</v>
      </c>
      <c r="G861" s="58" t="s">
        <v>4114</v>
      </c>
      <c r="H861" s="58" t="s">
        <v>4113</v>
      </c>
      <c r="I861" s="58" t="s">
        <v>4113</v>
      </c>
      <c r="J861" s="58" t="s">
        <v>4114</v>
      </c>
      <c r="K861" s="58" t="s">
        <v>4114</v>
      </c>
      <c r="L861" s="58" t="s">
        <v>4114</v>
      </c>
      <c r="M861" s="58" t="s">
        <v>4241</v>
      </c>
      <c r="N861" s="58" t="s">
        <v>4272</v>
      </c>
      <c r="O861" s="58" t="s">
        <v>4200</v>
      </c>
      <c r="P861" s="58" t="s">
        <v>4132</v>
      </c>
      <c r="Q861" s="58" t="s">
        <v>4002</v>
      </c>
      <c r="R861" s="58" t="s">
        <v>4113</v>
      </c>
      <c r="S861" s="58" t="s">
        <v>4113</v>
      </c>
      <c r="T861" s="58" t="s">
        <v>4113</v>
      </c>
      <c r="U861" s="58" t="s">
        <v>4114</v>
      </c>
      <c r="V861" s="58" t="s">
        <v>4114</v>
      </c>
      <c r="W861" s="58" t="s">
        <v>4114</v>
      </c>
      <c r="X861" s="58" t="s">
        <v>4114</v>
      </c>
      <c r="Y861" s="58" t="s">
        <v>4114</v>
      </c>
      <c r="Z861" s="58" t="s">
        <v>4114</v>
      </c>
      <c r="AA861" s="58" t="s">
        <v>4114</v>
      </c>
      <c r="AB861" s="58" t="s">
        <v>4114</v>
      </c>
      <c r="AC861" s="58" t="s">
        <v>4114</v>
      </c>
      <c r="AD861" s="58" t="s">
        <v>4113</v>
      </c>
      <c r="AE861" s="58" t="s">
        <v>4114</v>
      </c>
      <c r="AF861" s="58" t="s">
        <v>4114</v>
      </c>
    </row>
    <row r="862" spans="1:32" x14ac:dyDescent="0.2">
      <c r="A862" s="64" t="s">
        <v>813</v>
      </c>
      <c r="B862" s="65" t="s">
        <v>2904</v>
      </c>
      <c r="C862" s="58">
        <v>1</v>
      </c>
      <c r="D862" s="58" t="s">
        <v>4274</v>
      </c>
      <c r="E862" s="58" t="s">
        <v>4174</v>
      </c>
      <c r="F862" s="58" t="s">
        <v>4143</v>
      </c>
      <c r="G862" s="58" t="s">
        <v>4114</v>
      </c>
      <c r="H862" s="58" t="s">
        <v>4113</v>
      </c>
      <c r="I862" s="58" t="s">
        <v>4113</v>
      </c>
      <c r="J862" s="58" t="s">
        <v>4114</v>
      </c>
      <c r="K862" s="58" t="s">
        <v>4114</v>
      </c>
      <c r="L862" s="58" t="s">
        <v>4114</v>
      </c>
      <c r="M862" s="58" t="s">
        <v>4242</v>
      </c>
      <c r="N862" s="58" t="s">
        <v>4272</v>
      </c>
      <c r="O862" s="58" t="s">
        <v>4200</v>
      </c>
      <c r="P862" s="58" t="s">
        <v>4132</v>
      </c>
      <c r="Q862" s="58" t="s">
        <v>4002</v>
      </c>
      <c r="R862" s="58" t="s">
        <v>4113</v>
      </c>
      <c r="S862" s="58" t="s">
        <v>4113</v>
      </c>
      <c r="T862" s="58" t="s">
        <v>4113</v>
      </c>
      <c r="U862" s="58" t="s">
        <v>4114</v>
      </c>
      <c r="V862" s="58" t="s">
        <v>4114</v>
      </c>
      <c r="W862" s="58" t="s">
        <v>4114</v>
      </c>
      <c r="X862" s="58" t="s">
        <v>4114</v>
      </c>
      <c r="Y862" s="58" t="s">
        <v>4114</v>
      </c>
      <c r="Z862" s="58" t="s">
        <v>4114</v>
      </c>
      <c r="AA862" s="58" t="s">
        <v>4114</v>
      </c>
      <c r="AB862" s="58" t="s">
        <v>4114</v>
      </c>
      <c r="AC862" s="58" t="s">
        <v>4114</v>
      </c>
      <c r="AD862" s="58" t="s">
        <v>4113</v>
      </c>
      <c r="AE862" s="58" t="s">
        <v>4114</v>
      </c>
      <c r="AF862" s="58" t="s">
        <v>4114</v>
      </c>
    </row>
    <row r="863" spans="1:32" x14ac:dyDescent="0.2">
      <c r="A863" s="64" t="s">
        <v>1855</v>
      </c>
      <c r="B863" s="65" t="s">
        <v>2894</v>
      </c>
      <c r="C863" s="58">
        <v>1</v>
      </c>
      <c r="D863" s="58" t="s">
        <v>4275</v>
      </c>
      <c r="E863" s="58" t="s">
        <v>4174</v>
      </c>
      <c r="F863" s="58" t="s">
        <v>4143</v>
      </c>
      <c r="G863" s="58" t="s">
        <v>4114</v>
      </c>
      <c r="H863" s="58" t="s">
        <v>4113</v>
      </c>
      <c r="I863" s="58" t="s">
        <v>4113</v>
      </c>
      <c r="J863" s="58" t="s">
        <v>4114</v>
      </c>
      <c r="K863" s="58" t="s">
        <v>4114</v>
      </c>
      <c r="L863" s="58" t="s">
        <v>4114</v>
      </c>
      <c r="M863" s="58" t="s">
        <v>4248</v>
      </c>
      <c r="N863" s="58" t="s">
        <v>4272</v>
      </c>
      <c r="O863" s="58" t="s">
        <v>4200</v>
      </c>
      <c r="P863" s="58" t="s">
        <v>4132</v>
      </c>
      <c r="Q863" s="58" t="s">
        <v>4002</v>
      </c>
      <c r="R863" s="58" t="s">
        <v>4113</v>
      </c>
      <c r="S863" s="58" t="s">
        <v>4113</v>
      </c>
      <c r="T863" s="58" t="s">
        <v>4113</v>
      </c>
      <c r="U863" s="58" t="s">
        <v>4114</v>
      </c>
      <c r="V863" s="58" t="s">
        <v>4114</v>
      </c>
      <c r="W863" s="58" t="s">
        <v>4114</v>
      </c>
      <c r="X863" s="58" t="s">
        <v>4114</v>
      </c>
      <c r="Y863" s="58" t="s">
        <v>4114</v>
      </c>
      <c r="Z863" s="58" t="s">
        <v>4114</v>
      </c>
      <c r="AA863" s="58" t="s">
        <v>4114</v>
      </c>
      <c r="AB863" s="58" t="s">
        <v>4114</v>
      </c>
      <c r="AC863" s="58" t="s">
        <v>4114</v>
      </c>
      <c r="AD863" s="58" t="s">
        <v>4113</v>
      </c>
      <c r="AE863" s="58" t="s">
        <v>4114</v>
      </c>
      <c r="AF863" s="58" t="s">
        <v>4114</v>
      </c>
    </row>
    <row r="864" spans="1:32" x14ac:dyDescent="0.2">
      <c r="A864" s="64" t="s">
        <v>769</v>
      </c>
      <c r="B864" s="65" t="s">
        <v>2883</v>
      </c>
      <c r="C864" s="58">
        <v>1</v>
      </c>
      <c r="D864" s="58" t="s">
        <v>4276</v>
      </c>
      <c r="E864" s="58" t="s">
        <v>4174</v>
      </c>
      <c r="F864" s="58" t="s">
        <v>4143</v>
      </c>
      <c r="G864" s="58" t="s">
        <v>4114</v>
      </c>
      <c r="H864" s="58" t="s">
        <v>4136</v>
      </c>
      <c r="I864" s="58" t="s">
        <v>4136</v>
      </c>
      <c r="J864" s="58" t="s">
        <v>4114</v>
      </c>
      <c r="K864" s="58" t="s">
        <v>4114</v>
      </c>
      <c r="L864" s="58" t="s">
        <v>4114</v>
      </c>
      <c r="M864" s="58" t="s">
        <v>4161</v>
      </c>
      <c r="N864" s="58" t="s">
        <v>4272</v>
      </c>
      <c r="O864" s="58" t="s">
        <v>4200</v>
      </c>
      <c r="P864" s="58" t="s">
        <v>4132</v>
      </c>
      <c r="Q864" s="58" t="s">
        <v>4002</v>
      </c>
      <c r="R864" s="58" t="s">
        <v>4113</v>
      </c>
      <c r="S864" s="58" t="s">
        <v>4113</v>
      </c>
      <c r="T864" s="58" t="s">
        <v>4113</v>
      </c>
      <c r="U864" s="58" t="s">
        <v>4114</v>
      </c>
      <c r="V864" s="58" t="s">
        <v>4114</v>
      </c>
      <c r="W864" s="58" t="s">
        <v>4114</v>
      </c>
      <c r="X864" s="58" t="s">
        <v>4114</v>
      </c>
      <c r="Y864" s="58" t="s">
        <v>4114</v>
      </c>
      <c r="Z864" s="58" t="s">
        <v>4114</v>
      </c>
      <c r="AA864" s="58" t="s">
        <v>4114</v>
      </c>
      <c r="AB864" s="58" t="s">
        <v>4114</v>
      </c>
      <c r="AC864" s="58" t="s">
        <v>4114</v>
      </c>
      <c r="AD864" s="58" t="s">
        <v>4113</v>
      </c>
      <c r="AE864" s="58" t="s">
        <v>4114</v>
      </c>
      <c r="AF864" s="58" t="s">
        <v>4114</v>
      </c>
    </row>
    <row r="865" spans="1:32" x14ac:dyDescent="0.2">
      <c r="A865" s="64" t="s">
        <v>780</v>
      </c>
      <c r="B865" s="65" t="s">
        <v>2872</v>
      </c>
      <c r="C865" s="58">
        <v>1</v>
      </c>
      <c r="D865" s="58" t="s">
        <v>4277</v>
      </c>
      <c r="E865" s="58" t="s">
        <v>4174</v>
      </c>
      <c r="F865" s="58" t="s">
        <v>4143</v>
      </c>
      <c r="G865" s="58" t="s">
        <v>4114</v>
      </c>
      <c r="H865" s="58" t="s">
        <v>4136</v>
      </c>
      <c r="I865" s="58" t="s">
        <v>4136</v>
      </c>
      <c r="J865" s="58" t="s">
        <v>4114</v>
      </c>
      <c r="K865" s="58" t="s">
        <v>4114</v>
      </c>
      <c r="L865" s="58" t="s">
        <v>4114</v>
      </c>
      <c r="M865" s="58" t="s">
        <v>4112</v>
      </c>
      <c r="N865" s="58" t="s">
        <v>4272</v>
      </c>
      <c r="O865" s="58" t="s">
        <v>4200</v>
      </c>
      <c r="P865" s="58" t="s">
        <v>4132</v>
      </c>
      <c r="Q865" s="58" t="s">
        <v>4002</v>
      </c>
      <c r="R865" s="58" t="s">
        <v>4113</v>
      </c>
      <c r="S865" s="58" t="s">
        <v>4113</v>
      </c>
      <c r="T865" s="58" t="s">
        <v>4113</v>
      </c>
      <c r="U865" s="58" t="s">
        <v>4114</v>
      </c>
      <c r="V865" s="58" t="s">
        <v>4114</v>
      </c>
      <c r="W865" s="58" t="s">
        <v>4114</v>
      </c>
      <c r="X865" s="58" t="s">
        <v>4114</v>
      </c>
      <c r="Y865" s="58" t="s">
        <v>4114</v>
      </c>
      <c r="Z865" s="58" t="s">
        <v>4114</v>
      </c>
      <c r="AA865" s="58" t="s">
        <v>4114</v>
      </c>
      <c r="AB865" s="58" t="s">
        <v>4114</v>
      </c>
      <c r="AC865" s="58" t="s">
        <v>4114</v>
      </c>
      <c r="AD865" s="58" t="s">
        <v>4113</v>
      </c>
      <c r="AE865" s="58" t="s">
        <v>4114</v>
      </c>
      <c r="AF865" s="58" t="s">
        <v>4114</v>
      </c>
    </row>
    <row r="866" spans="1:32" x14ac:dyDescent="0.2">
      <c r="A866" s="64" t="s">
        <v>724</v>
      </c>
      <c r="B866" s="65" t="s">
        <v>2862</v>
      </c>
      <c r="C866" s="58">
        <v>1</v>
      </c>
      <c r="D866" s="58" t="s">
        <v>4278</v>
      </c>
      <c r="E866" s="58" t="s">
        <v>4174</v>
      </c>
      <c r="F866" s="58" t="s">
        <v>4143</v>
      </c>
      <c r="G866" s="58" t="s">
        <v>4114</v>
      </c>
      <c r="H866" s="58" t="s">
        <v>4136</v>
      </c>
      <c r="I866" s="58" t="s">
        <v>4136</v>
      </c>
      <c r="J866" s="58" t="s">
        <v>4114</v>
      </c>
      <c r="K866" s="58" t="s">
        <v>4114</v>
      </c>
      <c r="L866" s="58" t="s">
        <v>4114</v>
      </c>
      <c r="M866" s="58" t="s">
        <v>4297</v>
      </c>
      <c r="N866" s="58" t="s">
        <v>4272</v>
      </c>
      <c r="O866" s="58" t="s">
        <v>4200</v>
      </c>
      <c r="P866" s="58" t="s">
        <v>4132</v>
      </c>
      <c r="Q866" s="58" t="s">
        <v>4002</v>
      </c>
      <c r="R866" s="58" t="s">
        <v>4113</v>
      </c>
      <c r="S866" s="58" t="s">
        <v>4113</v>
      </c>
      <c r="T866" s="58" t="s">
        <v>4113</v>
      </c>
      <c r="U866" s="58" t="s">
        <v>4114</v>
      </c>
      <c r="V866" s="58" t="s">
        <v>4114</v>
      </c>
      <c r="W866" s="58" t="s">
        <v>4114</v>
      </c>
      <c r="X866" s="58" t="s">
        <v>4114</v>
      </c>
      <c r="Y866" s="58" t="s">
        <v>4114</v>
      </c>
      <c r="Z866" s="58" t="s">
        <v>4114</v>
      </c>
      <c r="AA866" s="58" t="s">
        <v>4114</v>
      </c>
      <c r="AB866" s="58" t="s">
        <v>4114</v>
      </c>
      <c r="AC866" s="58" t="s">
        <v>4114</v>
      </c>
      <c r="AD866" s="58" t="s">
        <v>4113</v>
      </c>
      <c r="AE866" s="58" t="s">
        <v>4114</v>
      </c>
      <c r="AF866" s="58" t="s">
        <v>4114</v>
      </c>
    </row>
    <row r="867" spans="1:32" x14ac:dyDescent="0.2">
      <c r="A867" s="64" t="s">
        <v>733</v>
      </c>
      <c r="B867" s="65" t="s">
        <v>2852</v>
      </c>
      <c r="C867" s="58">
        <v>1</v>
      </c>
      <c r="D867" s="58" t="s">
        <v>4280</v>
      </c>
      <c r="E867" s="58" t="s">
        <v>4174</v>
      </c>
      <c r="F867" s="58" t="s">
        <v>4143</v>
      </c>
      <c r="G867" s="58" t="s">
        <v>4114</v>
      </c>
      <c r="H867" s="58" t="s">
        <v>4136</v>
      </c>
      <c r="I867" s="58" t="s">
        <v>4136</v>
      </c>
      <c r="J867" s="58" t="s">
        <v>4114</v>
      </c>
      <c r="K867" s="58" t="s">
        <v>4114</v>
      </c>
      <c r="L867" s="58" t="s">
        <v>4114</v>
      </c>
      <c r="M867" s="58" t="s">
        <v>4298</v>
      </c>
      <c r="N867" s="58" t="s">
        <v>4272</v>
      </c>
      <c r="O867" s="58" t="s">
        <v>4200</v>
      </c>
      <c r="P867" s="58" t="s">
        <v>4132</v>
      </c>
      <c r="Q867" s="58" t="s">
        <v>4002</v>
      </c>
      <c r="R867" s="58" t="s">
        <v>4113</v>
      </c>
      <c r="S867" s="58" t="s">
        <v>4113</v>
      </c>
      <c r="T867" s="58" t="s">
        <v>4113</v>
      </c>
      <c r="U867" s="58" t="s">
        <v>4114</v>
      </c>
      <c r="V867" s="58" t="s">
        <v>4114</v>
      </c>
      <c r="W867" s="58" t="s">
        <v>4114</v>
      </c>
      <c r="X867" s="58" t="s">
        <v>4114</v>
      </c>
      <c r="Y867" s="58" t="s">
        <v>4114</v>
      </c>
      <c r="Z867" s="58" t="s">
        <v>4114</v>
      </c>
      <c r="AA867" s="58" t="s">
        <v>4114</v>
      </c>
      <c r="AB867" s="58" t="s">
        <v>4114</v>
      </c>
      <c r="AC867" s="58" t="s">
        <v>4114</v>
      </c>
      <c r="AD867" s="58" t="s">
        <v>4113</v>
      </c>
      <c r="AE867" s="58" t="s">
        <v>4114</v>
      </c>
      <c r="AF867" s="58" t="s">
        <v>4114</v>
      </c>
    </row>
    <row r="868" spans="1:32" x14ac:dyDescent="0.2">
      <c r="A868" s="64" t="s">
        <v>742</v>
      </c>
      <c r="B868" s="65" t="s">
        <v>2842</v>
      </c>
      <c r="C868" s="58">
        <v>1</v>
      </c>
      <c r="D868" s="58" t="s">
        <v>4282</v>
      </c>
      <c r="E868" s="58" t="s">
        <v>4174</v>
      </c>
      <c r="F868" s="58" t="s">
        <v>4143</v>
      </c>
      <c r="G868" s="58" t="s">
        <v>4114</v>
      </c>
      <c r="H868" s="58" t="s">
        <v>4136</v>
      </c>
      <c r="I868" s="58" t="s">
        <v>4136</v>
      </c>
      <c r="J868" s="58" t="s">
        <v>4114</v>
      </c>
      <c r="K868" s="58" t="s">
        <v>4114</v>
      </c>
      <c r="L868" s="58" t="s">
        <v>4114</v>
      </c>
      <c r="M868" s="58" t="s">
        <v>4299</v>
      </c>
      <c r="N868" s="58" t="s">
        <v>4272</v>
      </c>
      <c r="O868" s="58" t="s">
        <v>4200</v>
      </c>
      <c r="P868" s="58" t="s">
        <v>4132</v>
      </c>
      <c r="Q868" s="58" t="s">
        <v>4002</v>
      </c>
      <c r="R868" s="58" t="s">
        <v>4113</v>
      </c>
      <c r="S868" s="58" t="s">
        <v>4113</v>
      </c>
      <c r="T868" s="58" t="s">
        <v>4113</v>
      </c>
      <c r="U868" s="58" t="s">
        <v>4114</v>
      </c>
      <c r="V868" s="58" t="s">
        <v>4114</v>
      </c>
      <c r="W868" s="58" t="s">
        <v>4114</v>
      </c>
      <c r="X868" s="58" t="s">
        <v>4114</v>
      </c>
      <c r="Y868" s="58" t="s">
        <v>4114</v>
      </c>
      <c r="Z868" s="58" t="s">
        <v>4114</v>
      </c>
      <c r="AA868" s="58" t="s">
        <v>4114</v>
      </c>
      <c r="AB868" s="58" t="s">
        <v>4114</v>
      </c>
      <c r="AC868" s="58" t="s">
        <v>4114</v>
      </c>
      <c r="AD868" s="58" t="s">
        <v>4113</v>
      </c>
      <c r="AE868" s="58" t="s">
        <v>4114</v>
      </c>
      <c r="AF868" s="58" t="s">
        <v>4114</v>
      </c>
    </row>
    <row r="869" spans="1:32" x14ac:dyDescent="0.2">
      <c r="A869" s="64" t="s">
        <v>751</v>
      </c>
      <c r="B869" s="65" t="s">
        <v>2832</v>
      </c>
      <c r="C869" s="58">
        <v>1</v>
      </c>
      <c r="D869" s="58" t="s">
        <v>4284</v>
      </c>
      <c r="E869" s="58" t="s">
        <v>4174</v>
      </c>
      <c r="F869" s="58" t="s">
        <v>4143</v>
      </c>
      <c r="G869" s="58" t="s">
        <v>4114</v>
      </c>
      <c r="H869" s="58" t="s">
        <v>4136</v>
      </c>
      <c r="I869" s="58" t="s">
        <v>4136</v>
      </c>
      <c r="J869" s="58" t="s">
        <v>4114</v>
      </c>
      <c r="K869" s="58" t="s">
        <v>4114</v>
      </c>
      <c r="L869" s="58" t="s">
        <v>4114</v>
      </c>
      <c r="M869" s="58" t="s">
        <v>4300</v>
      </c>
      <c r="N869" s="58" t="s">
        <v>4272</v>
      </c>
      <c r="O869" s="58" t="s">
        <v>4200</v>
      </c>
      <c r="P869" s="58" t="s">
        <v>4132</v>
      </c>
      <c r="Q869" s="58" t="s">
        <v>4002</v>
      </c>
      <c r="R869" s="58" t="s">
        <v>4113</v>
      </c>
      <c r="S869" s="58" t="s">
        <v>4113</v>
      </c>
      <c r="T869" s="58" t="s">
        <v>4113</v>
      </c>
      <c r="U869" s="58" t="s">
        <v>4114</v>
      </c>
      <c r="V869" s="58" t="s">
        <v>4114</v>
      </c>
      <c r="W869" s="58" t="s">
        <v>4114</v>
      </c>
      <c r="X869" s="58" t="s">
        <v>4114</v>
      </c>
      <c r="Y869" s="58" t="s">
        <v>4114</v>
      </c>
      <c r="Z869" s="58" t="s">
        <v>4114</v>
      </c>
      <c r="AA869" s="58" t="s">
        <v>4114</v>
      </c>
      <c r="AB869" s="58" t="s">
        <v>4114</v>
      </c>
      <c r="AC869" s="58" t="s">
        <v>4114</v>
      </c>
      <c r="AD869" s="58" t="s">
        <v>4113</v>
      </c>
      <c r="AE869" s="58" t="s">
        <v>4114</v>
      </c>
      <c r="AF869" s="58" t="s">
        <v>4114</v>
      </c>
    </row>
    <row r="870" spans="1:32" x14ac:dyDescent="0.2">
      <c r="A870" s="64" t="s">
        <v>760</v>
      </c>
      <c r="B870" s="65" t="s">
        <v>2822</v>
      </c>
      <c r="C870" s="58">
        <v>1</v>
      </c>
      <c r="D870" s="58" t="s">
        <v>4286</v>
      </c>
      <c r="E870" s="58" t="s">
        <v>4174</v>
      </c>
      <c r="F870" s="58" t="s">
        <v>4143</v>
      </c>
      <c r="G870" s="58" t="s">
        <v>4114</v>
      </c>
      <c r="H870" s="58" t="s">
        <v>4136</v>
      </c>
      <c r="I870" s="58" t="s">
        <v>4136</v>
      </c>
      <c r="J870" s="58" t="s">
        <v>4114</v>
      </c>
      <c r="K870" s="58" t="s">
        <v>4114</v>
      </c>
      <c r="L870" s="58" t="s">
        <v>4114</v>
      </c>
      <c r="M870" s="58" t="s">
        <v>4301</v>
      </c>
      <c r="N870" s="58" t="s">
        <v>4272</v>
      </c>
      <c r="O870" s="58" t="s">
        <v>4200</v>
      </c>
      <c r="P870" s="58" t="s">
        <v>4132</v>
      </c>
      <c r="Q870" s="58" t="s">
        <v>4002</v>
      </c>
      <c r="R870" s="58" t="s">
        <v>4113</v>
      </c>
      <c r="S870" s="58" t="s">
        <v>4113</v>
      </c>
      <c r="T870" s="58" t="s">
        <v>4113</v>
      </c>
      <c r="U870" s="58" t="s">
        <v>4114</v>
      </c>
      <c r="V870" s="58" t="s">
        <v>4114</v>
      </c>
      <c r="W870" s="58" t="s">
        <v>4114</v>
      </c>
      <c r="X870" s="58" t="s">
        <v>4114</v>
      </c>
      <c r="Y870" s="58" t="s">
        <v>4114</v>
      </c>
      <c r="Z870" s="58" t="s">
        <v>4114</v>
      </c>
      <c r="AA870" s="58" t="s">
        <v>4114</v>
      </c>
      <c r="AB870" s="58" t="s">
        <v>4114</v>
      </c>
      <c r="AC870" s="58" t="s">
        <v>4114</v>
      </c>
      <c r="AD870" s="58" t="s">
        <v>4113</v>
      </c>
      <c r="AE870" s="58" t="s">
        <v>4114</v>
      </c>
      <c r="AF870" s="58" t="s">
        <v>4114</v>
      </c>
    </row>
    <row r="871" spans="1:32" x14ac:dyDescent="0.2">
      <c r="A871" s="64" t="s">
        <v>792</v>
      </c>
      <c r="B871" s="65" t="s">
        <v>2927</v>
      </c>
      <c r="C871" s="58">
        <v>1</v>
      </c>
      <c r="D871" s="58" t="s">
        <v>4173</v>
      </c>
      <c r="E871" s="58" t="s">
        <v>4174</v>
      </c>
      <c r="F871" s="58" t="s">
        <v>4134</v>
      </c>
      <c r="G871" s="58" t="s">
        <v>4114</v>
      </c>
      <c r="H871" s="58" t="s">
        <v>4136</v>
      </c>
      <c r="I871" s="58" t="s">
        <v>4136</v>
      </c>
      <c r="J871" s="58" t="s">
        <v>4114</v>
      </c>
      <c r="K871" s="58" t="s">
        <v>4114</v>
      </c>
      <c r="L871" s="58" t="s">
        <v>4114</v>
      </c>
      <c r="M871" s="58" t="s">
        <v>4146</v>
      </c>
      <c r="N871" s="58" t="s">
        <v>4272</v>
      </c>
      <c r="O871" s="58" t="s">
        <v>4200</v>
      </c>
      <c r="P871" s="58" t="s">
        <v>4132</v>
      </c>
      <c r="Q871" s="58" t="s">
        <v>4002</v>
      </c>
      <c r="R871" s="58" t="s">
        <v>4113</v>
      </c>
      <c r="S871" s="58" t="s">
        <v>4113</v>
      </c>
      <c r="T871" s="58" t="s">
        <v>4114</v>
      </c>
      <c r="U871" s="58" t="s">
        <v>4114</v>
      </c>
      <c r="V871" s="58" t="s">
        <v>4114</v>
      </c>
      <c r="W871" s="58" t="s">
        <v>4114</v>
      </c>
      <c r="X871" s="58" t="s">
        <v>4114</v>
      </c>
      <c r="Y871" s="58" t="s">
        <v>4114</v>
      </c>
      <c r="Z871" s="58" t="s">
        <v>4114</v>
      </c>
      <c r="AA871" s="58" t="s">
        <v>4114</v>
      </c>
      <c r="AB871" s="58" t="s">
        <v>4114</v>
      </c>
      <c r="AC871" s="58" t="s">
        <v>4114</v>
      </c>
      <c r="AD871" s="58" t="s">
        <v>4113</v>
      </c>
      <c r="AE871" s="58" t="s">
        <v>4114</v>
      </c>
      <c r="AF871" s="58" t="s">
        <v>4114</v>
      </c>
    </row>
    <row r="872" spans="1:32" x14ac:dyDescent="0.2">
      <c r="A872" s="64" t="s">
        <v>803</v>
      </c>
      <c r="B872" s="65" t="s">
        <v>2916</v>
      </c>
      <c r="C872" s="58">
        <v>1</v>
      </c>
      <c r="D872" s="58" t="s">
        <v>4273</v>
      </c>
      <c r="E872" s="58" t="s">
        <v>4174</v>
      </c>
      <c r="F872" s="58" t="s">
        <v>4134</v>
      </c>
      <c r="G872" s="58" t="s">
        <v>4114</v>
      </c>
      <c r="H872" s="58" t="s">
        <v>4136</v>
      </c>
      <c r="I872" s="58" t="s">
        <v>4136</v>
      </c>
      <c r="J872" s="58" t="s">
        <v>4114</v>
      </c>
      <c r="K872" s="58" t="s">
        <v>4114</v>
      </c>
      <c r="L872" s="58" t="s">
        <v>4114</v>
      </c>
      <c r="M872" s="58" t="s">
        <v>4166</v>
      </c>
      <c r="N872" s="58" t="s">
        <v>4272</v>
      </c>
      <c r="O872" s="58" t="s">
        <v>4200</v>
      </c>
      <c r="P872" s="58" t="s">
        <v>4132</v>
      </c>
      <c r="Q872" s="58" t="s">
        <v>4002</v>
      </c>
      <c r="R872" s="58" t="s">
        <v>4113</v>
      </c>
      <c r="S872" s="58" t="s">
        <v>4113</v>
      </c>
      <c r="T872" s="58" t="s">
        <v>4114</v>
      </c>
      <c r="U872" s="58" t="s">
        <v>4114</v>
      </c>
      <c r="V872" s="58" t="s">
        <v>4114</v>
      </c>
      <c r="W872" s="58" t="s">
        <v>4114</v>
      </c>
      <c r="X872" s="58" t="s">
        <v>4114</v>
      </c>
      <c r="Y872" s="58" t="s">
        <v>4114</v>
      </c>
      <c r="Z872" s="58" t="s">
        <v>4114</v>
      </c>
      <c r="AA872" s="58" t="s">
        <v>4114</v>
      </c>
      <c r="AB872" s="58" t="s">
        <v>4114</v>
      </c>
      <c r="AC872" s="58" t="s">
        <v>4114</v>
      </c>
      <c r="AD872" s="58" t="s">
        <v>4113</v>
      </c>
      <c r="AE872" s="58" t="s">
        <v>4114</v>
      </c>
      <c r="AF872" s="58" t="s">
        <v>4114</v>
      </c>
    </row>
    <row r="873" spans="1:32" x14ac:dyDescent="0.2">
      <c r="A873" s="64" t="s">
        <v>814</v>
      </c>
      <c r="B873" s="65" t="s">
        <v>2905</v>
      </c>
      <c r="C873" s="58">
        <v>1</v>
      </c>
      <c r="D873" s="58" t="s">
        <v>4274</v>
      </c>
      <c r="E873" s="58" t="s">
        <v>4174</v>
      </c>
      <c r="F873" s="58" t="s">
        <v>4134</v>
      </c>
      <c r="G873" s="58" t="s">
        <v>4114</v>
      </c>
      <c r="H873" s="58" t="s">
        <v>4136</v>
      </c>
      <c r="I873" s="58" t="s">
        <v>4136</v>
      </c>
      <c r="J873" s="58" t="s">
        <v>4114</v>
      </c>
      <c r="K873" s="58" t="s">
        <v>4114</v>
      </c>
      <c r="L873" s="58" t="s">
        <v>4114</v>
      </c>
      <c r="M873" s="58" t="s">
        <v>4251</v>
      </c>
      <c r="N873" s="58" t="s">
        <v>4272</v>
      </c>
      <c r="O873" s="58" t="s">
        <v>4200</v>
      </c>
      <c r="P873" s="58" t="s">
        <v>4132</v>
      </c>
      <c r="Q873" s="58" t="s">
        <v>4002</v>
      </c>
      <c r="R873" s="58" t="s">
        <v>4113</v>
      </c>
      <c r="S873" s="58" t="s">
        <v>4113</v>
      </c>
      <c r="T873" s="58" t="s">
        <v>4114</v>
      </c>
      <c r="U873" s="58" t="s">
        <v>4114</v>
      </c>
      <c r="V873" s="58" t="s">
        <v>4114</v>
      </c>
      <c r="W873" s="58" t="s">
        <v>4114</v>
      </c>
      <c r="X873" s="58" t="s">
        <v>4114</v>
      </c>
      <c r="Y873" s="58" t="s">
        <v>4114</v>
      </c>
      <c r="Z873" s="58" t="s">
        <v>4114</v>
      </c>
      <c r="AA873" s="58" t="s">
        <v>4114</v>
      </c>
      <c r="AB873" s="58" t="s">
        <v>4114</v>
      </c>
      <c r="AC873" s="58" t="s">
        <v>4114</v>
      </c>
      <c r="AD873" s="58" t="s">
        <v>4113</v>
      </c>
      <c r="AE873" s="58" t="s">
        <v>4114</v>
      </c>
      <c r="AF873" s="58" t="s">
        <v>4114</v>
      </c>
    </row>
    <row r="874" spans="1:32" x14ac:dyDescent="0.2">
      <c r="A874" s="64" t="s">
        <v>1856</v>
      </c>
      <c r="B874" s="65" t="s">
        <v>2895</v>
      </c>
      <c r="C874" s="58">
        <v>1</v>
      </c>
      <c r="D874" s="58" t="s">
        <v>4275</v>
      </c>
      <c r="E874" s="58" t="s">
        <v>4174</v>
      </c>
      <c r="F874" s="58" t="s">
        <v>4134</v>
      </c>
      <c r="G874" s="58" t="s">
        <v>4114</v>
      </c>
      <c r="H874" s="58" t="s">
        <v>4136</v>
      </c>
      <c r="I874" s="58" t="s">
        <v>4136</v>
      </c>
      <c r="J874" s="58" t="s">
        <v>4114</v>
      </c>
      <c r="K874" s="58" t="s">
        <v>4114</v>
      </c>
      <c r="L874" s="58" t="s">
        <v>4114</v>
      </c>
      <c r="M874" s="58" t="s">
        <v>4252</v>
      </c>
      <c r="N874" s="58" t="s">
        <v>4272</v>
      </c>
      <c r="O874" s="58" t="s">
        <v>4200</v>
      </c>
      <c r="P874" s="58" t="s">
        <v>4132</v>
      </c>
      <c r="Q874" s="58" t="s">
        <v>4002</v>
      </c>
      <c r="R874" s="58" t="s">
        <v>4113</v>
      </c>
      <c r="S874" s="58" t="s">
        <v>4113</v>
      </c>
      <c r="T874" s="58" t="s">
        <v>4114</v>
      </c>
      <c r="U874" s="58" t="s">
        <v>4114</v>
      </c>
      <c r="V874" s="58" t="s">
        <v>4114</v>
      </c>
      <c r="W874" s="58" t="s">
        <v>4114</v>
      </c>
      <c r="X874" s="58" t="s">
        <v>4114</v>
      </c>
      <c r="Y874" s="58" t="s">
        <v>4114</v>
      </c>
      <c r="Z874" s="58" t="s">
        <v>4114</v>
      </c>
      <c r="AA874" s="58" t="s">
        <v>4114</v>
      </c>
      <c r="AB874" s="58" t="s">
        <v>4114</v>
      </c>
      <c r="AC874" s="58" t="s">
        <v>4114</v>
      </c>
      <c r="AD874" s="58" t="s">
        <v>4113</v>
      </c>
      <c r="AE874" s="58" t="s">
        <v>4114</v>
      </c>
      <c r="AF874" s="58" t="s">
        <v>4114</v>
      </c>
    </row>
    <row r="875" spans="1:32" x14ac:dyDescent="0.2">
      <c r="A875" s="64" t="s">
        <v>770</v>
      </c>
      <c r="B875" s="65" t="s">
        <v>2884</v>
      </c>
      <c r="C875" s="58">
        <v>1</v>
      </c>
      <c r="D875" s="58" t="s">
        <v>4276</v>
      </c>
      <c r="E875" s="58" t="s">
        <v>4174</v>
      </c>
      <c r="F875" s="58" t="s">
        <v>4134</v>
      </c>
      <c r="G875" s="58" t="s">
        <v>4114</v>
      </c>
      <c r="H875" s="58" t="s">
        <v>4153</v>
      </c>
      <c r="I875" s="58" t="s">
        <v>4153</v>
      </c>
      <c r="J875" s="58" t="s">
        <v>4114</v>
      </c>
      <c r="K875" s="58" t="s">
        <v>4114</v>
      </c>
      <c r="L875" s="58" t="s">
        <v>4114</v>
      </c>
      <c r="M875" s="58" t="s">
        <v>4116</v>
      </c>
      <c r="N875" s="58" t="s">
        <v>4272</v>
      </c>
      <c r="O875" s="58" t="s">
        <v>4200</v>
      </c>
      <c r="P875" s="58" t="s">
        <v>4132</v>
      </c>
      <c r="Q875" s="58" t="s">
        <v>4002</v>
      </c>
      <c r="R875" s="58" t="s">
        <v>4113</v>
      </c>
      <c r="S875" s="58" t="s">
        <v>4113</v>
      </c>
      <c r="T875" s="58" t="s">
        <v>4114</v>
      </c>
      <c r="U875" s="58" t="s">
        <v>4114</v>
      </c>
      <c r="V875" s="58" t="s">
        <v>4114</v>
      </c>
      <c r="W875" s="58" t="s">
        <v>4114</v>
      </c>
      <c r="X875" s="58" t="s">
        <v>4114</v>
      </c>
      <c r="Y875" s="58" t="s">
        <v>4114</v>
      </c>
      <c r="Z875" s="58" t="s">
        <v>4114</v>
      </c>
      <c r="AA875" s="58" t="s">
        <v>4114</v>
      </c>
      <c r="AB875" s="58" t="s">
        <v>4114</v>
      </c>
      <c r="AC875" s="58" t="s">
        <v>4114</v>
      </c>
      <c r="AD875" s="58" t="s">
        <v>4113</v>
      </c>
      <c r="AE875" s="58" t="s">
        <v>4114</v>
      </c>
      <c r="AF875" s="58" t="s">
        <v>4114</v>
      </c>
    </row>
    <row r="876" spans="1:32" x14ac:dyDescent="0.2">
      <c r="A876" s="64" t="s">
        <v>781</v>
      </c>
      <c r="B876" s="65" t="s">
        <v>2873</v>
      </c>
      <c r="C876" s="58">
        <v>1</v>
      </c>
      <c r="D876" s="58" t="s">
        <v>4277</v>
      </c>
      <c r="E876" s="58" t="s">
        <v>4174</v>
      </c>
      <c r="F876" s="58" t="s">
        <v>4134</v>
      </c>
      <c r="G876" s="58" t="s">
        <v>4114</v>
      </c>
      <c r="H876" s="58" t="s">
        <v>4153</v>
      </c>
      <c r="I876" s="58" t="s">
        <v>4153</v>
      </c>
      <c r="J876" s="58" t="s">
        <v>4114</v>
      </c>
      <c r="K876" s="58" t="s">
        <v>4114</v>
      </c>
      <c r="L876" s="58" t="s">
        <v>4114</v>
      </c>
      <c r="M876" s="58" t="s">
        <v>4129</v>
      </c>
      <c r="N876" s="58" t="s">
        <v>4272</v>
      </c>
      <c r="O876" s="58" t="s">
        <v>4200</v>
      </c>
      <c r="P876" s="58" t="s">
        <v>4132</v>
      </c>
      <c r="Q876" s="58" t="s">
        <v>4002</v>
      </c>
      <c r="R876" s="58" t="s">
        <v>4113</v>
      </c>
      <c r="S876" s="58" t="s">
        <v>4113</v>
      </c>
      <c r="T876" s="58" t="s">
        <v>4114</v>
      </c>
      <c r="U876" s="58" t="s">
        <v>4114</v>
      </c>
      <c r="V876" s="58" t="s">
        <v>4114</v>
      </c>
      <c r="W876" s="58" t="s">
        <v>4114</v>
      </c>
      <c r="X876" s="58" t="s">
        <v>4114</v>
      </c>
      <c r="Y876" s="58" t="s">
        <v>4114</v>
      </c>
      <c r="Z876" s="58" t="s">
        <v>4114</v>
      </c>
      <c r="AA876" s="58" t="s">
        <v>4114</v>
      </c>
      <c r="AB876" s="58" t="s">
        <v>4114</v>
      </c>
      <c r="AC876" s="58" t="s">
        <v>4114</v>
      </c>
      <c r="AD876" s="58" t="s">
        <v>4113</v>
      </c>
      <c r="AE876" s="58" t="s">
        <v>4114</v>
      </c>
      <c r="AF876" s="58" t="s">
        <v>4114</v>
      </c>
    </row>
    <row r="877" spans="1:32" x14ac:dyDescent="0.2">
      <c r="A877" s="64" t="s">
        <v>725</v>
      </c>
      <c r="B877" s="65" t="s">
        <v>2863</v>
      </c>
      <c r="C877" s="58">
        <v>1</v>
      </c>
      <c r="D877" s="58" t="s">
        <v>4278</v>
      </c>
      <c r="E877" s="58" t="s">
        <v>4174</v>
      </c>
      <c r="F877" s="58" t="s">
        <v>4134</v>
      </c>
      <c r="G877" s="58" t="s">
        <v>4114</v>
      </c>
      <c r="H877" s="58" t="s">
        <v>4153</v>
      </c>
      <c r="I877" s="58" t="s">
        <v>4153</v>
      </c>
      <c r="J877" s="58" t="s">
        <v>4114</v>
      </c>
      <c r="K877" s="58" t="s">
        <v>4114</v>
      </c>
      <c r="L877" s="58" t="s">
        <v>4114</v>
      </c>
      <c r="M877" s="58" t="s">
        <v>4302</v>
      </c>
      <c r="N877" s="58" t="s">
        <v>4272</v>
      </c>
      <c r="O877" s="58" t="s">
        <v>4200</v>
      </c>
      <c r="P877" s="58" t="s">
        <v>4132</v>
      </c>
      <c r="Q877" s="58" t="s">
        <v>4002</v>
      </c>
      <c r="R877" s="58" t="s">
        <v>4113</v>
      </c>
      <c r="S877" s="58" t="s">
        <v>4113</v>
      </c>
      <c r="T877" s="58" t="s">
        <v>4114</v>
      </c>
      <c r="U877" s="58" t="s">
        <v>4114</v>
      </c>
      <c r="V877" s="58" t="s">
        <v>4114</v>
      </c>
      <c r="W877" s="58" t="s">
        <v>4114</v>
      </c>
      <c r="X877" s="58" t="s">
        <v>4114</v>
      </c>
      <c r="Y877" s="58" t="s">
        <v>4114</v>
      </c>
      <c r="Z877" s="58" t="s">
        <v>4114</v>
      </c>
      <c r="AA877" s="58" t="s">
        <v>4114</v>
      </c>
      <c r="AB877" s="58" t="s">
        <v>4114</v>
      </c>
      <c r="AC877" s="58" t="s">
        <v>4114</v>
      </c>
      <c r="AD877" s="58" t="s">
        <v>4113</v>
      </c>
      <c r="AE877" s="58" t="s">
        <v>4114</v>
      </c>
      <c r="AF877" s="58" t="s">
        <v>4114</v>
      </c>
    </row>
    <row r="878" spans="1:32" x14ac:dyDescent="0.2">
      <c r="A878" s="64" t="s">
        <v>734</v>
      </c>
      <c r="B878" s="65" t="s">
        <v>2853</v>
      </c>
      <c r="C878" s="58">
        <v>1</v>
      </c>
      <c r="D878" s="58" t="s">
        <v>4280</v>
      </c>
      <c r="E878" s="58" t="s">
        <v>4174</v>
      </c>
      <c r="F878" s="58" t="s">
        <v>4134</v>
      </c>
      <c r="G878" s="58" t="s">
        <v>4114</v>
      </c>
      <c r="H878" s="58" t="s">
        <v>4153</v>
      </c>
      <c r="I878" s="58" t="s">
        <v>4153</v>
      </c>
      <c r="J878" s="58" t="s">
        <v>4114</v>
      </c>
      <c r="K878" s="58" t="s">
        <v>4114</v>
      </c>
      <c r="L878" s="58" t="s">
        <v>4114</v>
      </c>
      <c r="M878" s="58" t="s">
        <v>4303</v>
      </c>
      <c r="N878" s="58" t="s">
        <v>4272</v>
      </c>
      <c r="O878" s="58" t="s">
        <v>4200</v>
      </c>
      <c r="P878" s="58" t="s">
        <v>4132</v>
      </c>
      <c r="Q878" s="58" t="s">
        <v>4002</v>
      </c>
      <c r="R878" s="58" t="s">
        <v>4113</v>
      </c>
      <c r="S878" s="58" t="s">
        <v>4113</v>
      </c>
      <c r="T878" s="58" t="s">
        <v>4114</v>
      </c>
      <c r="U878" s="58" t="s">
        <v>4114</v>
      </c>
      <c r="V878" s="58" t="s">
        <v>4114</v>
      </c>
      <c r="W878" s="58" t="s">
        <v>4114</v>
      </c>
      <c r="X878" s="58" t="s">
        <v>4114</v>
      </c>
      <c r="Y878" s="58" t="s">
        <v>4114</v>
      </c>
      <c r="Z878" s="58" t="s">
        <v>4114</v>
      </c>
      <c r="AA878" s="58" t="s">
        <v>4114</v>
      </c>
      <c r="AB878" s="58" t="s">
        <v>4114</v>
      </c>
      <c r="AC878" s="58" t="s">
        <v>4114</v>
      </c>
      <c r="AD878" s="58" t="s">
        <v>4113</v>
      </c>
      <c r="AE878" s="58" t="s">
        <v>4114</v>
      </c>
      <c r="AF878" s="58" t="s">
        <v>4114</v>
      </c>
    </row>
    <row r="879" spans="1:32" x14ac:dyDescent="0.2">
      <c r="A879" s="64" t="s">
        <v>743</v>
      </c>
      <c r="B879" s="65" t="s">
        <v>2843</v>
      </c>
      <c r="C879" s="58">
        <v>1</v>
      </c>
      <c r="D879" s="58" t="s">
        <v>4282</v>
      </c>
      <c r="E879" s="58" t="s">
        <v>4174</v>
      </c>
      <c r="F879" s="58" t="s">
        <v>4134</v>
      </c>
      <c r="G879" s="58" t="s">
        <v>4114</v>
      </c>
      <c r="H879" s="58" t="s">
        <v>4153</v>
      </c>
      <c r="I879" s="58" t="s">
        <v>4153</v>
      </c>
      <c r="J879" s="58" t="s">
        <v>4114</v>
      </c>
      <c r="K879" s="58" t="s">
        <v>4114</v>
      </c>
      <c r="L879" s="58" t="s">
        <v>4114</v>
      </c>
      <c r="M879" s="58" t="s">
        <v>4304</v>
      </c>
      <c r="N879" s="58" t="s">
        <v>4272</v>
      </c>
      <c r="O879" s="58" t="s">
        <v>4200</v>
      </c>
      <c r="P879" s="58" t="s">
        <v>4132</v>
      </c>
      <c r="Q879" s="58" t="s">
        <v>4002</v>
      </c>
      <c r="R879" s="58" t="s">
        <v>4113</v>
      </c>
      <c r="S879" s="58" t="s">
        <v>4113</v>
      </c>
      <c r="T879" s="58" t="s">
        <v>4114</v>
      </c>
      <c r="U879" s="58" t="s">
        <v>4114</v>
      </c>
      <c r="V879" s="58" t="s">
        <v>4114</v>
      </c>
      <c r="W879" s="58" t="s">
        <v>4114</v>
      </c>
      <c r="X879" s="58" t="s">
        <v>4114</v>
      </c>
      <c r="Y879" s="58" t="s">
        <v>4114</v>
      </c>
      <c r="Z879" s="58" t="s">
        <v>4114</v>
      </c>
      <c r="AA879" s="58" t="s">
        <v>4114</v>
      </c>
      <c r="AB879" s="58" t="s">
        <v>4114</v>
      </c>
      <c r="AC879" s="58" t="s">
        <v>4114</v>
      </c>
      <c r="AD879" s="58" t="s">
        <v>4113</v>
      </c>
      <c r="AE879" s="58" t="s">
        <v>4114</v>
      </c>
      <c r="AF879" s="58" t="s">
        <v>4114</v>
      </c>
    </row>
    <row r="880" spans="1:32" x14ac:dyDescent="0.2">
      <c r="A880" s="64" t="s">
        <v>752</v>
      </c>
      <c r="B880" s="65" t="s">
        <v>2833</v>
      </c>
      <c r="C880" s="58">
        <v>1</v>
      </c>
      <c r="D880" s="58" t="s">
        <v>4284</v>
      </c>
      <c r="E880" s="58" t="s">
        <v>4174</v>
      </c>
      <c r="F880" s="58" t="s">
        <v>4134</v>
      </c>
      <c r="G880" s="58" t="s">
        <v>4114</v>
      </c>
      <c r="H880" s="58" t="s">
        <v>4153</v>
      </c>
      <c r="I880" s="58" t="s">
        <v>4153</v>
      </c>
      <c r="J880" s="58" t="s">
        <v>4114</v>
      </c>
      <c r="K880" s="58" t="s">
        <v>4114</v>
      </c>
      <c r="L880" s="58" t="s">
        <v>4114</v>
      </c>
      <c r="M880" s="58" t="s">
        <v>4305</v>
      </c>
      <c r="N880" s="58" t="s">
        <v>4272</v>
      </c>
      <c r="O880" s="58" t="s">
        <v>4200</v>
      </c>
      <c r="P880" s="58" t="s">
        <v>4132</v>
      </c>
      <c r="Q880" s="58" t="s">
        <v>4002</v>
      </c>
      <c r="R880" s="58" t="s">
        <v>4113</v>
      </c>
      <c r="S880" s="58" t="s">
        <v>4113</v>
      </c>
      <c r="T880" s="58" t="s">
        <v>4114</v>
      </c>
      <c r="U880" s="58" t="s">
        <v>4114</v>
      </c>
      <c r="V880" s="58" t="s">
        <v>4114</v>
      </c>
      <c r="W880" s="58" t="s">
        <v>4114</v>
      </c>
      <c r="X880" s="58" t="s">
        <v>4114</v>
      </c>
      <c r="Y880" s="58" t="s">
        <v>4114</v>
      </c>
      <c r="Z880" s="58" t="s">
        <v>4114</v>
      </c>
      <c r="AA880" s="58" t="s">
        <v>4114</v>
      </c>
      <c r="AB880" s="58" t="s">
        <v>4114</v>
      </c>
      <c r="AC880" s="58" t="s">
        <v>4114</v>
      </c>
      <c r="AD880" s="58" t="s">
        <v>4113</v>
      </c>
      <c r="AE880" s="58" t="s">
        <v>4114</v>
      </c>
      <c r="AF880" s="58" t="s">
        <v>4114</v>
      </c>
    </row>
    <row r="881" spans="1:32" x14ac:dyDescent="0.2">
      <c r="A881" s="64" t="s">
        <v>761</v>
      </c>
      <c r="B881" s="65" t="s">
        <v>2823</v>
      </c>
      <c r="C881" s="58">
        <v>1</v>
      </c>
      <c r="D881" s="58" t="s">
        <v>4286</v>
      </c>
      <c r="E881" s="58" t="s">
        <v>4174</v>
      </c>
      <c r="F881" s="58" t="s">
        <v>4134</v>
      </c>
      <c r="G881" s="58" t="s">
        <v>4114</v>
      </c>
      <c r="H881" s="58" t="s">
        <v>4153</v>
      </c>
      <c r="I881" s="58" t="s">
        <v>4153</v>
      </c>
      <c r="J881" s="58" t="s">
        <v>4114</v>
      </c>
      <c r="K881" s="58" t="s">
        <v>4114</v>
      </c>
      <c r="L881" s="58" t="s">
        <v>4114</v>
      </c>
      <c r="M881" s="58" t="s">
        <v>4306</v>
      </c>
      <c r="N881" s="58" t="s">
        <v>4272</v>
      </c>
      <c r="O881" s="58" t="s">
        <v>4200</v>
      </c>
      <c r="P881" s="58" t="s">
        <v>4132</v>
      </c>
      <c r="Q881" s="58" t="s">
        <v>4002</v>
      </c>
      <c r="R881" s="58" t="s">
        <v>4113</v>
      </c>
      <c r="S881" s="58" t="s">
        <v>4113</v>
      </c>
      <c r="T881" s="58" t="s">
        <v>4114</v>
      </c>
      <c r="U881" s="58" t="s">
        <v>4114</v>
      </c>
      <c r="V881" s="58" t="s">
        <v>4114</v>
      </c>
      <c r="W881" s="58" t="s">
        <v>4114</v>
      </c>
      <c r="X881" s="58" t="s">
        <v>4114</v>
      </c>
      <c r="Y881" s="58" t="s">
        <v>4114</v>
      </c>
      <c r="Z881" s="58" t="s">
        <v>4114</v>
      </c>
      <c r="AA881" s="58" t="s">
        <v>4114</v>
      </c>
      <c r="AB881" s="58" t="s">
        <v>4114</v>
      </c>
      <c r="AC881" s="58" t="s">
        <v>4114</v>
      </c>
      <c r="AD881" s="58" t="s">
        <v>4113</v>
      </c>
      <c r="AE881" s="58" t="s">
        <v>4114</v>
      </c>
      <c r="AF881" s="58" t="s">
        <v>4114</v>
      </c>
    </row>
    <row r="882" spans="1:32" x14ac:dyDescent="0.2">
      <c r="A882" s="64" t="s">
        <v>793</v>
      </c>
      <c r="B882" s="65" t="s">
        <v>2928</v>
      </c>
      <c r="C882" s="58">
        <v>1</v>
      </c>
      <c r="D882" s="58" t="s">
        <v>4173</v>
      </c>
      <c r="E882" s="58" t="s">
        <v>4174</v>
      </c>
      <c r="F882" s="58" t="s">
        <v>4148</v>
      </c>
      <c r="G882" s="58" t="s">
        <v>4114</v>
      </c>
      <c r="H882" s="58" t="s">
        <v>4136</v>
      </c>
      <c r="I882" s="58" t="s">
        <v>4136</v>
      </c>
      <c r="J882" s="58" t="s">
        <v>4114</v>
      </c>
      <c r="K882" s="58" t="s">
        <v>4114</v>
      </c>
      <c r="L882" s="58" t="s">
        <v>4114</v>
      </c>
      <c r="M882" s="58" t="s">
        <v>4149</v>
      </c>
      <c r="N882" s="58" t="s">
        <v>4272</v>
      </c>
      <c r="O882" s="58" t="s">
        <v>4200</v>
      </c>
      <c r="P882" s="58" t="s">
        <v>4132</v>
      </c>
      <c r="Q882" s="58" t="s">
        <v>4002</v>
      </c>
      <c r="R882" s="58" t="s">
        <v>4113</v>
      </c>
      <c r="S882" s="58" t="s">
        <v>4113</v>
      </c>
      <c r="T882" s="58" t="s">
        <v>4114</v>
      </c>
      <c r="U882" s="58" t="s">
        <v>4114</v>
      </c>
      <c r="V882" s="58" t="s">
        <v>4114</v>
      </c>
      <c r="W882" s="58" t="s">
        <v>4114</v>
      </c>
      <c r="X882" s="58" t="s">
        <v>4114</v>
      </c>
      <c r="Y882" s="58" t="s">
        <v>4114</v>
      </c>
      <c r="Z882" s="58" t="s">
        <v>4114</v>
      </c>
      <c r="AA882" s="58" t="s">
        <v>4114</v>
      </c>
      <c r="AB882" s="58" t="s">
        <v>4114</v>
      </c>
      <c r="AC882" s="58" t="s">
        <v>4114</v>
      </c>
      <c r="AD882" s="58" t="s">
        <v>4113</v>
      </c>
      <c r="AE882" s="58" t="s">
        <v>4114</v>
      </c>
      <c r="AF882" s="58" t="s">
        <v>4114</v>
      </c>
    </row>
    <row r="883" spans="1:32" x14ac:dyDescent="0.2">
      <c r="A883" s="64" t="s">
        <v>804</v>
      </c>
      <c r="B883" s="65" t="s">
        <v>2917</v>
      </c>
      <c r="C883" s="58">
        <v>1</v>
      </c>
      <c r="D883" s="58" t="s">
        <v>4273</v>
      </c>
      <c r="E883" s="58" t="s">
        <v>4174</v>
      </c>
      <c r="F883" s="58" t="s">
        <v>4148</v>
      </c>
      <c r="G883" s="58" t="s">
        <v>4114</v>
      </c>
      <c r="H883" s="58" t="s">
        <v>4136</v>
      </c>
      <c r="I883" s="58" t="s">
        <v>4136</v>
      </c>
      <c r="J883" s="58" t="s">
        <v>4114</v>
      </c>
      <c r="K883" s="58" t="s">
        <v>4114</v>
      </c>
      <c r="L883" s="58" t="s">
        <v>4114</v>
      </c>
      <c r="M883" s="58" t="s">
        <v>4195</v>
      </c>
      <c r="N883" s="58" t="s">
        <v>4272</v>
      </c>
      <c r="O883" s="58" t="s">
        <v>4200</v>
      </c>
      <c r="P883" s="58" t="s">
        <v>4132</v>
      </c>
      <c r="Q883" s="58" t="s">
        <v>4002</v>
      </c>
      <c r="R883" s="58" t="s">
        <v>4113</v>
      </c>
      <c r="S883" s="58" t="s">
        <v>4113</v>
      </c>
      <c r="T883" s="58" t="s">
        <v>4114</v>
      </c>
      <c r="U883" s="58" t="s">
        <v>4114</v>
      </c>
      <c r="V883" s="58" t="s">
        <v>4114</v>
      </c>
      <c r="W883" s="58" t="s">
        <v>4114</v>
      </c>
      <c r="X883" s="58" t="s">
        <v>4114</v>
      </c>
      <c r="Y883" s="58" t="s">
        <v>4114</v>
      </c>
      <c r="Z883" s="58" t="s">
        <v>4114</v>
      </c>
      <c r="AA883" s="58" t="s">
        <v>4114</v>
      </c>
      <c r="AB883" s="58" t="s">
        <v>4114</v>
      </c>
      <c r="AC883" s="58" t="s">
        <v>4114</v>
      </c>
      <c r="AD883" s="58" t="s">
        <v>4113</v>
      </c>
      <c r="AE883" s="58" t="s">
        <v>4114</v>
      </c>
      <c r="AF883" s="58" t="s">
        <v>4114</v>
      </c>
    </row>
    <row r="884" spans="1:32" x14ac:dyDescent="0.2">
      <c r="A884" s="64" t="s">
        <v>815</v>
      </c>
      <c r="B884" s="65" t="s">
        <v>2906</v>
      </c>
      <c r="C884" s="58">
        <v>1</v>
      </c>
      <c r="D884" s="58" t="s">
        <v>4274</v>
      </c>
      <c r="E884" s="58" t="s">
        <v>4174</v>
      </c>
      <c r="F884" s="58" t="s">
        <v>4148</v>
      </c>
      <c r="G884" s="58" t="s">
        <v>4114</v>
      </c>
      <c r="H884" s="58" t="s">
        <v>4136</v>
      </c>
      <c r="I884" s="58" t="s">
        <v>4136</v>
      </c>
      <c r="J884" s="58" t="s">
        <v>4114</v>
      </c>
      <c r="K884" s="58" t="s">
        <v>4114</v>
      </c>
      <c r="L884" s="58" t="s">
        <v>4114</v>
      </c>
      <c r="M884" s="58" t="s">
        <v>4197</v>
      </c>
      <c r="N884" s="58" t="s">
        <v>4272</v>
      </c>
      <c r="O884" s="58" t="s">
        <v>4200</v>
      </c>
      <c r="P884" s="58" t="s">
        <v>4132</v>
      </c>
      <c r="Q884" s="58" t="s">
        <v>4002</v>
      </c>
      <c r="R884" s="58" t="s">
        <v>4113</v>
      </c>
      <c r="S884" s="58" t="s">
        <v>4113</v>
      </c>
      <c r="T884" s="58" t="s">
        <v>4114</v>
      </c>
      <c r="U884" s="58" t="s">
        <v>4114</v>
      </c>
      <c r="V884" s="58" t="s">
        <v>4114</v>
      </c>
      <c r="W884" s="58" t="s">
        <v>4114</v>
      </c>
      <c r="X884" s="58" t="s">
        <v>4114</v>
      </c>
      <c r="Y884" s="58" t="s">
        <v>4114</v>
      </c>
      <c r="Z884" s="58" t="s">
        <v>4114</v>
      </c>
      <c r="AA884" s="58" t="s">
        <v>4114</v>
      </c>
      <c r="AB884" s="58" t="s">
        <v>4114</v>
      </c>
      <c r="AC884" s="58" t="s">
        <v>4114</v>
      </c>
      <c r="AD884" s="58" t="s">
        <v>4113</v>
      </c>
      <c r="AE884" s="58" t="s">
        <v>4114</v>
      </c>
      <c r="AF884" s="58" t="s">
        <v>4114</v>
      </c>
    </row>
    <row r="885" spans="1:32" x14ac:dyDescent="0.2">
      <c r="A885" s="64" t="s">
        <v>1857</v>
      </c>
      <c r="B885" s="65" t="s">
        <v>2896</v>
      </c>
      <c r="C885" s="58">
        <v>1</v>
      </c>
      <c r="D885" s="58" t="s">
        <v>4275</v>
      </c>
      <c r="E885" s="58" t="s">
        <v>4174</v>
      </c>
      <c r="F885" s="58" t="s">
        <v>4148</v>
      </c>
      <c r="G885" s="58" t="s">
        <v>4114</v>
      </c>
      <c r="H885" s="58" t="s">
        <v>4136</v>
      </c>
      <c r="I885" s="58" t="s">
        <v>4136</v>
      </c>
      <c r="J885" s="58" t="s">
        <v>4114</v>
      </c>
      <c r="K885" s="58" t="s">
        <v>4114</v>
      </c>
      <c r="L885" s="58" t="s">
        <v>4114</v>
      </c>
      <c r="M885" s="58" t="s">
        <v>4307</v>
      </c>
      <c r="N885" s="58" t="s">
        <v>4272</v>
      </c>
      <c r="O885" s="58" t="s">
        <v>4200</v>
      </c>
      <c r="P885" s="58" t="s">
        <v>4132</v>
      </c>
      <c r="Q885" s="58" t="s">
        <v>4002</v>
      </c>
      <c r="R885" s="58" t="s">
        <v>4113</v>
      </c>
      <c r="S885" s="58" t="s">
        <v>4113</v>
      </c>
      <c r="T885" s="58" t="s">
        <v>4114</v>
      </c>
      <c r="U885" s="58" t="s">
        <v>4114</v>
      </c>
      <c r="V885" s="58" t="s">
        <v>4114</v>
      </c>
      <c r="W885" s="58" t="s">
        <v>4114</v>
      </c>
      <c r="X885" s="58" t="s">
        <v>4114</v>
      </c>
      <c r="Y885" s="58" t="s">
        <v>4114</v>
      </c>
      <c r="Z885" s="58" t="s">
        <v>4114</v>
      </c>
      <c r="AA885" s="58" t="s">
        <v>4114</v>
      </c>
      <c r="AB885" s="58" t="s">
        <v>4114</v>
      </c>
      <c r="AC885" s="58" t="s">
        <v>4114</v>
      </c>
      <c r="AD885" s="58" t="s">
        <v>4113</v>
      </c>
      <c r="AE885" s="58" t="s">
        <v>4114</v>
      </c>
      <c r="AF885" s="58" t="s">
        <v>4114</v>
      </c>
    </row>
    <row r="886" spans="1:32" x14ac:dyDescent="0.2">
      <c r="A886" s="64" t="s">
        <v>771</v>
      </c>
      <c r="B886" s="65" t="s">
        <v>2885</v>
      </c>
      <c r="C886" s="58">
        <v>1</v>
      </c>
      <c r="D886" s="58" t="s">
        <v>4276</v>
      </c>
      <c r="E886" s="58" t="s">
        <v>4174</v>
      </c>
      <c r="F886" s="58" t="s">
        <v>4148</v>
      </c>
      <c r="G886" s="58" t="s">
        <v>4114</v>
      </c>
      <c r="H886" s="58" t="s">
        <v>4153</v>
      </c>
      <c r="I886" s="58" t="s">
        <v>4153</v>
      </c>
      <c r="J886" s="58" t="s">
        <v>4114</v>
      </c>
      <c r="K886" s="58" t="s">
        <v>4114</v>
      </c>
      <c r="L886" s="58" t="s">
        <v>4114</v>
      </c>
      <c r="M886" s="58" t="s">
        <v>4308</v>
      </c>
      <c r="N886" s="58" t="s">
        <v>4272</v>
      </c>
      <c r="O886" s="58" t="s">
        <v>4200</v>
      </c>
      <c r="P886" s="58" t="s">
        <v>4132</v>
      </c>
      <c r="Q886" s="58" t="s">
        <v>4002</v>
      </c>
      <c r="R886" s="58" t="s">
        <v>4113</v>
      </c>
      <c r="S886" s="58" t="s">
        <v>4113</v>
      </c>
      <c r="T886" s="58" t="s">
        <v>4114</v>
      </c>
      <c r="U886" s="58" t="s">
        <v>4114</v>
      </c>
      <c r="V886" s="58" t="s">
        <v>4114</v>
      </c>
      <c r="W886" s="58" t="s">
        <v>4114</v>
      </c>
      <c r="X886" s="58" t="s">
        <v>4114</v>
      </c>
      <c r="Y886" s="58" t="s">
        <v>4114</v>
      </c>
      <c r="Z886" s="58" t="s">
        <v>4114</v>
      </c>
      <c r="AA886" s="58" t="s">
        <v>4114</v>
      </c>
      <c r="AB886" s="58" t="s">
        <v>4114</v>
      </c>
      <c r="AC886" s="58" t="s">
        <v>4114</v>
      </c>
      <c r="AD886" s="58" t="s">
        <v>4113</v>
      </c>
      <c r="AE886" s="58" t="s">
        <v>4114</v>
      </c>
      <c r="AF886" s="58" t="s">
        <v>4114</v>
      </c>
    </row>
    <row r="887" spans="1:32" x14ac:dyDescent="0.2">
      <c r="A887" s="64" t="s">
        <v>782</v>
      </c>
      <c r="B887" s="65" t="s">
        <v>2874</v>
      </c>
      <c r="C887" s="58">
        <v>1</v>
      </c>
      <c r="D887" s="58" t="s">
        <v>4277</v>
      </c>
      <c r="E887" s="58" t="s">
        <v>4174</v>
      </c>
      <c r="F887" s="58" t="s">
        <v>4148</v>
      </c>
      <c r="G887" s="58" t="s">
        <v>4114</v>
      </c>
      <c r="H887" s="58" t="s">
        <v>4153</v>
      </c>
      <c r="I887" s="58" t="s">
        <v>4153</v>
      </c>
      <c r="J887" s="58" t="s">
        <v>4114</v>
      </c>
      <c r="K887" s="58" t="s">
        <v>4114</v>
      </c>
      <c r="L887" s="58" t="s">
        <v>4114</v>
      </c>
      <c r="M887" s="58" t="s">
        <v>4118</v>
      </c>
      <c r="N887" s="58" t="s">
        <v>4272</v>
      </c>
      <c r="O887" s="58" t="s">
        <v>4200</v>
      </c>
      <c r="P887" s="58" t="s">
        <v>4132</v>
      </c>
      <c r="Q887" s="58" t="s">
        <v>4002</v>
      </c>
      <c r="R887" s="58" t="s">
        <v>4113</v>
      </c>
      <c r="S887" s="58" t="s">
        <v>4113</v>
      </c>
      <c r="T887" s="58" t="s">
        <v>4114</v>
      </c>
      <c r="U887" s="58" t="s">
        <v>4114</v>
      </c>
      <c r="V887" s="58" t="s">
        <v>4114</v>
      </c>
      <c r="W887" s="58" t="s">
        <v>4114</v>
      </c>
      <c r="X887" s="58" t="s">
        <v>4114</v>
      </c>
      <c r="Y887" s="58" t="s">
        <v>4114</v>
      </c>
      <c r="Z887" s="58" t="s">
        <v>4114</v>
      </c>
      <c r="AA887" s="58" t="s">
        <v>4114</v>
      </c>
      <c r="AB887" s="58" t="s">
        <v>4114</v>
      </c>
      <c r="AC887" s="58" t="s">
        <v>4114</v>
      </c>
      <c r="AD887" s="58" t="s">
        <v>4113</v>
      </c>
      <c r="AE887" s="58" t="s">
        <v>4114</v>
      </c>
      <c r="AF887" s="58" t="s">
        <v>4114</v>
      </c>
    </row>
    <row r="888" spans="1:32" x14ac:dyDescent="0.2">
      <c r="A888" s="64" t="s">
        <v>726</v>
      </c>
      <c r="B888" s="65" t="s">
        <v>2864</v>
      </c>
      <c r="C888" s="58">
        <v>1</v>
      </c>
      <c r="D888" s="58" t="s">
        <v>4278</v>
      </c>
      <c r="E888" s="58" t="s">
        <v>4174</v>
      </c>
      <c r="F888" s="58" t="s">
        <v>4148</v>
      </c>
      <c r="G888" s="58" t="s">
        <v>4114</v>
      </c>
      <c r="H888" s="58" t="s">
        <v>4153</v>
      </c>
      <c r="I888" s="58" t="s">
        <v>4153</v>
      </c>
      <c r="J888" s="58" t="s">
        <v>4114</v>
      </c>
      <c r="K888" s="58" t="s">
        <v>4114</v>
      </c>
      <c r="L888" s="58" t="s">
        <v>4114</v>
      </c>
      <c r="M888" s="58" t="s">
        <v>4309</v>
      </c>
      <c r="N888" s="58" t="s">
        <v>4272</v>
      </c>
      <c r="O888" s="58" t="s">
        <v>4200</v>
      </c>
      <c r="P888" s="58" t="s">
        <v>4132</v>
      </c>
      <c r="Q888" s="58" t="s">
        <v>4002</v>
      </c>
      <c r="R888" s="58" t="s">
        <v>4113</v>
      </c>
      <c r="S888" s="58" t="s">
        <v>4113</v>
      </c>
      <c r="T888" s="58" t="s">
        <v>4114</v>
      </c>
      <c r="U888" s="58" t="s">
        <v>4114</v>
      </c>
      <c r="V888" s="58" t="s">
        <v>4114</v>
      </c>
      <c r="W888" s="58" t="s">
        <v>4114</v>
      </c>
      <c r="X888" s="58" t="s">
        <v>4114</v>
      </c>
      <c r="Y888" s="58" t="s">
        <v>4114</v>
      </c>
      <c r="Z888" s="58" t="s">
        <v>4114</v>
      </c>
      <c r="AA888" s="58" t="s">
        <v>4114</v>
      </c>
      <c r="AB888" s="58" t="s">
        <v>4114</v>
      </c>
      <c r="AC888" s="58" t="s">
        <v>4114</v>
      </c>
      <c r="AD888" s="58" t="s">
        <v>4113</v>
      </c>
      <c r="AE888" s="58" t="s">
        <v>4114</v>
      </c>
      <c r="AF888" s="58" t="s">
        <v>4114</v>
      </c>
    </row>
    <row r="889" spans="1:32" x14ac:dyDescent="0.2">
      <c r="A889" s="64" t="s">
        <v>735</v>
      </c>
      <c r="B889" s="65" t="s">
        <v>2854</v>
      </c>
      <c r="C889" s="58">
        <v>1</v>
      </c>
      <c r="D889" s="58" t="s">
        <v>4280</v>
      </c>
      <c r="E889" s="58" t="s">
        <v>4174</v>
      </c>
      <c r="F889" s="58" t="s">
        <v>4148</v>
      </c>
      <c r="G889" s="58" t="s">
        <v>4114</v>
      </c>
      <c r="H889" s="58" t="s">
        <v>4153</v>
      </c>
      <c r="I889" s="58" t="s">
        <v>4153</v>
      </c>
      <c r="J889" s="58" t="s">
        <v>4114</v>
      </c>
      <c r="K889" s="58" t="s">
        <v>4114</v>
      </c>
      <c r="L889" s="58" t="s">
        <v>4114</v>
      </c>
      <c r="M889" s="58" t="s">
        <v>4310</v>
      </c>
      <c r="N889" s="58" t="s">
        <v>4272</v>
      </c>
      <c r="O889" s="58" t="s">
        <v>4200</v>
      </c>
      <c r="P889" s="58" t="s">
        <v>4132</v>
      </c>
      <c r="Q889" s="58" t="s">
        <v>4002</v>
      </c>
      <c r="R889" s="58" t="s">
        <v>4113</v>
      </c>
      <c r="S889" s="58" t="s">
        <v>4113</v>
      </c>
      <c r="T889" s="58" t="s">
        <v>4114</v>
      </c>
      <c r="U889" s="58" t="s">
        <v>4114</v>
      </c>
      <c r="V889" s="58" t="s">
        <v>4114</v>
      </c>
      <c r="W889" s="58" t="s">
        <v>4114</v>
      </c>
      <c r="X889" s="58" t="s">
        <v>4114</v>
      </c>
      <c r="Y889" s="58" t="s">
        <v>4114</v>
      </c>
      <c r="Z889" s="58" t="s">
        <v>4114</v>
      </c>
      <c r="AA889" s="58" t="s">
        <v>4114</v>
      </c>
      <c r="AB889" s="58" t="s">
        <v>4114</v>
      </c>
      <c r="AC889" s="58" t="s">
        <v>4114</v>
      </c>
      <c r="AD889" s="58" t="s">
        <v>4113</v>
      </c>
      <c r="AE889" s="58" t="s">
        <v>4114</v>
      </c>
      <c r="AF889" s="58" t="s">
        <v>4114</v>
      </c>
    </row>
    <row r="890" spans="1:32" x14ac:dyDescent="0.2">
      <c r="A890" s="64" t="s">
        <v>744</v>
      </c>
      <c r="B890" s="65" t="s">
        <v>2844</v>
      </c>
      <c r="C890" s="58">
        <v>1</v>
      </c>
      <c r="D890" s="58" t="s">
        <v>4282</v>
      </c>
      <c r="E890" s="58" t="s">
        <v>4174</v>
      </c>
      <c r="F890" s="58" t="s">
        <v>4148</v>
      </c>
      <c r="G890" s="58" t="s">
        <v>4114</v>
      </c>
      <c r="H890" s="58" t="s">
        <v>4153</v>
      </c>
      <c r="I890" s="58" t="s">
        <v>4153</v>
      </c>
      <c r="J890" s="58" t="s">
        <v>4114</v>
      </c>
      <c r="K890" s="58" t="s">
        <v>4114</v>
      </c>
      <c r="L890" s="58" t="s">
        <v>4114</v>
      </c>
      <c r="M890" s="58" t="s">
        <v>4311</v>
      </c>
      <c r="N890" s="58" t="s">
        <v>4272</v>
      </c>
      <c r="O890" s="58" t="s">
        <v>4200</v>
      </c>
      <c r="P890" s="58" t="s">
        <v>4132</v>
      </c>
      <c r="Q890" s="58" t="s">
        <v>4002</v>
      </c>
      <c r="R890" s="58" t="s">
        <v>4113</v>
      </c>
      <c r="S890" s="58" t="s">
        <v>4113</v>
      </c>
      <c r="T890" s="58" t="s">
        <v>4114</v>
      </c>
      <c r="U890" s="58" t="s">
        <v>4114</v>
      </c>
      <c r="V890" s="58" t="s">
        <v>4114</v>
      </c>
      <c r="W890" s="58" t="s">
        <v>4114</v>
      </c>
      <c r="X890" s="58" t="s">
        <v>4114</v>
      </c>
      <c r="Y890" s="58" t="s">
        <v>4114</v>
      </c>
      <c r="Z890" s="58" t="s">
        <v>4114</v>
      </c>
      <c r="AA890" s="58" t="s">
        <v>4114</v>
      </c>
      <c r="AB890" s="58" t="s">
        <v>4114</v>
      </c>
      <c r="AC890" s="58" t="s">
        <v>4114</v>
      </c>
      <c r="AD890" s="58" t="s">
        <v>4113</v>
      </c>
      <c r="AE890" s="58" t="s">
        <v>4114</v>
      </c>
      <c r="AF890" s="58" t="s">
        <v>4114</v>
      </c>
    </row>
    <row r="891" spans="1:32" x14ac:dyDescent="0.2">
      <c r="A891" s="64" t="s">
        <v>753</v>
      </c>
      <c r="B891" s="65" t="s">
        <v>2834</v>
      </c>
      <c r="C891" s="58">
        <v>1</v>
      </c>
      <c r="D891" s="58" t="s">
        <v>4284</v>
      </c>
      <c r="E891" s="58" t="s">
        <v>4174</v>
      </c>
      <c r="F891" s="58" t="s">
        <v>4148</v>
      </c>
      <c r="G891" s="58" t="s">
        <v>4114</v>
      </c>
      <c r="H891" s="58" t="s">
        <v>4153</v>
      </c>
      <c r="I891" s="58" t="s">
        <v>4153</v>
      </c>
      <c r="J891" s="58" t="s">
        <v>4114</v>
      </c>
      <c r="K891" s="58" t="s">
        <v>4114</v>
      </c>
      <c r="L891" s="58" t="s">
        <v>4114</v>
      </c>
      <c r="M891" s="58" t="s">
        <v>4119</v>
      </c>
      <c r="N891" s="58" t="s">
        <v>4272</v>
      </c>
      <c r="O891" s="58" t="s">
        <v>4200</v>
      </c>
      <c r="P891" s="58" t="s">
        <v>4132</v>
      </c>
      <c r="Q891" s="58" t="s">
        <v>4002</v>
      </c>
      <c r="R891" s="58" t="s">
        <v>4113</v>
      </c>
      <c r="S891" s="58" t="s">
        <v>4113</v>
      </c>
      <c r="T891" s="58" t="s">
        <v>4114</v>
      </c>
      <c r="U891" s="58" t="s">
        <v>4114</v>
      </c>
      <c r="V891" s="58" t="s">
        <v>4114</v>
      </c>
      <c r="W891" s="58" t="s">
        <v>4114</v>
      </c>
      <c r="X891" s="58" t="s">
        <v>4114</v>
      </c>
      <c r="Y891" s="58" t="s">
        <v>4114</v>
      </c>
      <c r="Z891" s="58" t="s">
        <v>4114</v>
      </c>
      <c r="AA891" s="58" t="s">
        <v>4114</v>
      </c>
      <c r="AB891" s="58" t="s">
        <v>4114</v>
      </c>
      <c r="AC891" s="58" t="s">
        <v>4114</v>
      </c>
      <c r="AD891" s="58" t="s">
        <v>4113</v>
      </c>
      <c r="AE891" s="58" t="s">
        <v>4114</v>
      </c>
      <c r="AF891" s="58" t="s">
        <v>4114</v>
      </c>
    </row>
    <row r="892" spans="1:32" x14ac:dyDescent="0.2">
      <c r="A892" s="64" t="s">
        <v>762</v>
      </c>
      <c r="B892" s="65" t="s">
        <v>2824</v>
      </c>
      <c r="C892" s="58">
        <v>1</v>
      </c>
      <c r="D892" s="58" t="s">
        <v>4286</v>
      </c>
      <c r="E892" s="58" t="s">
        <v>4174</v>
      </c>
      <c r="F892" s="58" t="s">
        <v>4148</v>
      </c>
      <c r="G892" s="58" t="s">
        <v>4114</v>
      </c>
      <c r="H892" s="58" t="s">
        <v>4153</v>
      </c>
      <c r="I892" s="58" t="s">
        <v>4153</v>
      </c>
      <c r="J892" s="58" t="s">
        <v>4114</v>
      </c>
      <c r="K892" s="58" t="s">
        <v>4114</v>
      </c>
      <c r="L892" s="58" t="s">
        <v>4114</v>
      </c>
      <c r="M892" s="58" t="s">
        <v>4312</v>
      </c>
      <c r="N892" s="58" t="s">
        <v>4272</v>
      </c>
      <c r="O892" s="58" t="s">
        <v>4200</v>
      </c>
      <c r="P892" s="58" t="s">
        <v>4132</v>
      </c>
      <c r="Q892" s="58" t="s">
        <v>4002</v>
      </c>
      <c r="R892" s="58" t="s">
        <v>4113</v>
      </c>
      <c r="S892" s="58" t="s">
        <v>4113</v>
      </c>
      <c r="T892" s="58" t="s">
        <v>4114</v>
      </c>
      <c r="U892" s="58" t="s">
        <v>4114</v>
      </c>
      <c r="V892" s="58" t="s">
        <v>4114</v>
      </c>
      <c r="W892" s="58" t="s">
        <v>4114</v>
      </c>
      <c r="X892" s="58" t="s">
        <v>4114</v>
      </c>
      <c r="Y892" s="58" t="s">
        <v>4114</v>
      </c>
      <c r="Z892" s="58" t="s">
        <v>4114</v>
      </c>
      <c r="AA892" s="58" t="s">
        <v>4114</v>
      </c>
      <c r="AB892" s="58" t="s">
        <v>4114</v>
      </c>
      <c r="AC892" s="58" t="s">
        <v>4114</v>
      </c>
      <c r="AD892" s="58" t="s">
        <v>4113</v>
      </c>
      <c r="AE892" s="58" t="s">
        <v>4114</v>
      </c>
      <c r="AF892" s="58" t="s">
        <v>4114</v>
      </c>
    </row>
    <row r="893" spans="1:32" x14ac:dyDescent="0.2">
      <c r="A893" s="64" t="s">
        <v>794</v>
      </c>
      <c r="B893" s="65" t="s">
        <v>2929</v>
      </c>
      <c r="C893" s="58">
        <v>1</v>
      </c>
      <c r="D893" s="58" t="s">
        <v>4173</v>
      </c>
      <c r="E893" s="58" t="s">
        <v>4174</v>
      </c>
      <c r="F893" s="58" t="s">
        <v>4150</v>
      </c>
      <c r="G893" s="58" t="s">
        <v>4114</v>
      </c>
      <c r="H893" s="58" t="s">
        <v>4136</v>
      </c>
      <c r="I893" s="58" t="s">
        <v>4136</v>
      </c>
      <c r="J893" s="58" t="s">
        <v>4114</v>
      </c>
      <c r="K893" s="58" t="s">
        <v>4114</v>
      </c>
      <c r="L893" s="58" t="s">
        <v>4114</v>
      </c>
      <c r="M893" s="58" t="s">
        <v>4151</v>
      </c>
      <c r="N893" s="58" t="s">
        <v>4272</v>
      </c>
      <c r="O893" s="58" t="s">
        <v>4200</v>
      </c>
      <c r="P893" s="58" t="s">
        <v>4132</v>
      </c>
      <c r="Q893" s="58" t="s">
        <v>4002</v>
      </c>
      <c r="R893" s="58" t="s">
        <v>4113</v>
      </c>
      <c r="S893" s="58" t="s">
        <v>4113</v>
      </c>
      <c r="T893" s="58" t="s">
        <v>4114</v>
      </c>
      <c r="U893" s="58" t="s">
        <v>4114</v>
      </c>
      <c r="V893" s="58" t="s">
        <v>4114</v>
      </c>
      <c r="W893" s="58" t="s">
        <v>4114</v>
      </c>
      <c r="X893" s="58" t="s">
        <v>4114</v>
      </c>
      <c r="Y893" s="58" t="s">
        <v>4114</v>
      </c>
      <c r="Z893" s="58" t="s">
        <v>4114</v>
      </c>
      <c r="AA893" s="58" t="s">
        <v>4114</v>
      </c>
      <c r="AB893" s="58" t="s">
        <v>4114</v>
      </c>
      <c r="AC893" s="58" t="s">
        <v>4114</v>
      </c>
      <c r="AD893" s="58" t="s">
        <v>4113</v>
      </c>
      <c r="AE893" s="58" t="s">
        <v>4114</v>
      </c>
      <c r="AF893" s="58" t="s">
        <v>4114</v>
      </c>
    </row>
    <row r="894" spans="1:32" x14ac:dyDescent="0.2">
      <c r="A894" s="64" t="s">
        <v>805</v>
      </c>
      <c r="B894" s="65" t="s">
        <v>2918</v>
      </c>
      <c r="C894" s="58">
        <v>1</v>
      </c>
      <c r="D894" s="58" t="s">
        <v>4273</v>
      </c>
      <c r="E894" s="58" t="s">
        <v>4174</v>
      </c>
      <c r="F894" s="58" t="s">
        <v>4150</v>
      </c>
      <c r="G894" s="58" t="s">
        <v>4114</v>
      </c>
      <c r="H894" s="58" t="s">
        <v>4136</v>
      </c>
      <c r="I894" s="58" t="s">
        <v>4136</v>
      </c>
      <c r="J894" s="58" t="s">
        <v>4114</v>
      </c>
      <c r="K894" s="58" t="s">
        <v>4114</v>
      </c>
      <c r="L894" s="58" t="s">
        <v>4114</v>
      </c>
      <c r="M894" s="58" t="s">
        <v>4157</v>
      </c>
      <c r="N894" s="58" t="s">
        <v>4272</v>
      </c>
      <c r="O894" s="58" t="s">
        <v>4200</v>
      </c>
      <c r="P894" s="58" t="s">
        <v>4132</v>
      </c>
      <c r="Q894" s="58" t="s">
        <v>4002</v>
      </c>
      <c r="R894" s="58" t="s">
        <v>4113</v>
      </c>
      <c r="S894" s="58" t="s">
        <v>4113</v>
      </c>
      <c r="T894" s="58" t="s">
        <v>4114</v>
      </c>
      <c r="U894" s="58" t="s">
        <v>4114</v>
      </c>
      <c r="V894" s="58" t="s">
        <v>4114</v>
      </c>
      <c r="W894" s="58" t="s">
        <v>4114</v>
      </c>
      <c r="X894" s="58" t="s">
        <v>4114</v>
      </c>
      <c r="Y894" s="58" t="s">
        <v>4114</v>
      </c>
      <c r="Z894" s="58" t="s">
        <v>4114</v>
      </c>
      <c r="AA894" s="58" t="s">
        <v>4114</v>
      </c>
      <c r="AB894" s="58" t="s">
        <v>4114</v>
      </c>
      <c r="AC894" s="58" t="s">
        <v>4114</v>
      </c>
      <c r="AD894" s="58" t="s">
        <v>4113</v>
      </c>
      <c r="AE894" s="58" t="s">
        <v>4114</v>
      </c>
      <c r="AF894" s="58" t="s">
        <v>4114</v>
      </c>
    </row>
    <row r="895" spans="1:32" x14ac:dyDescent="0.2">
      <c r="A895" s="64" t="s">
        <v>816</v>
      </c>
      <c r="B895" s="65" t="s">
        <v>2907</v>
      </c>
      <c r="C895" s="58">
        <v>1</v>
      </c>
      <c r="D895" s="58" t="s">
        <v>4274</v>
      </c>
      <c r="E895" s="58" t="s">
        <v>4174</v>
      </c>
      <c r="F895" s="58" t="s">
        <v>4150</v>
      </c>
      <c r="G895" s="58" t="s">
        <v>4114</v>
      </c>
      <c r="H895" s="58" t="s">
        <v>4136</v>
      </c>
      <c r="I895" s="58" t="s">
        <v>4136</v>
      </c>
      <c r="J895" s="58" t="s">
        <v>4114</v>
      </c>
      <c r="K895" s="58" t="s">
        <v>4114</v>
      </c>
      <c r="L895" s="58" t="s">
        <v>4114</v>
      </c>
      <c r="M895" s="58" t="s">
        <v>4161</v>
      </c>
      <c r="N895" s="58" t="s">
        <v>4272</v>
      </c>
      <c r="O895" s="58" t="s">
        <v>4200</v>
      </c>
      <c r="P895" s="58" t="s">
        <v>4132</v>
      </c>
      <c r="Q895" s="58" t="s">
        <v>4002</v>
      </c>
      <c r="R895" s="58" t="s">
        <v>4113</v>
      </c>
      <c r="S895" s="58" t="s">
        <v>4113</v>
      </c>
      <c r="T895" s="58" t="s">
        <v>4114</v>
      </c>
      <c r="U895" s="58" t="s">
        <v>4114</v>
      </c>
      <c r="V895" s="58" t="s">
        <v>4114</v>
      </c>
      <c r="W895" s="58" t="s">
        <v>4114</v>
      </c>
      <c r="X895" s="58" t="s">
        <v>4114</v>
      </c>
      <c r="Y895" s="58" t="s">
        <v>4114</v>
      </c>
      <c r="Z895" s="58" t="s">
        <v>4114</v>
      </c>
      <c r="AA895" s="58" t="s">
        <v>4114</v>
      </c>
      <c r="AB895" s="58" t="s">
        <v>4114</v>
      </c>
      <c r="AC895" s="58" t="s">
        <v>4114</v>
      </c>
      <c r="AD895" s="58" t="s">
        <v>4113</v>
      </c>
      <c r="AE895" s="58" t="s">
        <v>4114</v>
      </c>
      <c r="AF895" s="58" t="s">
        <v>4114</v>
      </c>
    </row>
    <row r="896" spans="1:32" x14ac:dyDescent="0.2">
      <c r="A896" s="64" t="s">
        <v>1858</v>
      </c>
      <c r="B896" s="65" t="s">
        <v>2897</v>
      </c>
      <c r="C896" s="58">
        <v>1</v>
      </c>
      <c r="D896" s="58" t="s">
        <v>4275</v>
      </c>
      <c r="E896" s="58" t="s">
        <v>4174</v>
      </c>
      <c r="F896" s="58" t="s">
        <v>4150</v>
      </c>
      <c r="G896" s="58" t="s">
        <v>4114</v>
      </c>
      <c r="H896" s="58" t="s">
        <v>4136</v>
      </c>
      <c r="I896" s="58" t="s">
        <v>4136</v>
      </c>
      <c r="J896" s="58" t="s">
        <v>4114</v>
      </c>
      <c r="K896" s="58" t="s">
        <v>4114</v>
      </c>
      <c r="L896" s="58" t="s">
        <v>4114</v>
      </c>
      <c r="M896" s="58" t="s">
        <v>4313</v>
      </c>
      <c r="N896" s="58" t="s">
        <v>4272</v>
      </c>
      <c r="O896" s="58" t="s">
        <v>4200</v>
      </c>
      <c r="P896" s="58" t="s">
        <v>4132</v>
      </c>
      <c r="Q896" s="58" t="s">
        <v>4002</v>
      </c>
      <c r="R896" s="58" t="s">
        <v>4113</v>
      </c>
      <c r="S896" s="58" t="s">
        <v>4113</v>
      </c>
      <c r="T896" s="58" t="s">
        <v>4114</v>
      </c>
      <c r="U896" s="58" t="s">
        <v>4114</v>
      </c>
      <c r="V896" s="58" t="s">
        <v>4114</v>
      </c>
      <c r="W896" s="58" t="s">
        <v>4114</v>
      </c>
      <c r="X896" s="58" t="s">
        <v>4114</v>
      </c>
      <c r="Y896" s="58" t="s">
        <v>4114</v>
      </c>
      <c r="Z896" s="58" t="s">
        <v>4114</v>
      </c>
      <c r="AA896" s="58" t="s">
        <v>4114</v>
      </c>
      <c r="AB896" s="58" t="s">
        <v>4114</v>
      </c>
      <c r="AC896" s="58" t="s">
        <v>4114</v>
      </c>
      <c r="AD896" s="58" t="s">
        <v>4113</v>
      </c>
      <c r="AE896" s="58" t="s">
        <v>4114</v>
      </c>
      <c r="AF896" s="58" t="s">
        <v>4114</v>
      </c>
    </row>
    <row r="897" spans="1:32" x14ac:dyDescent="0.2">
      <c r="A897" s="64" t="s">
        <v>772</v>
      </c>
      <c r="B897" s="65" t="s">
        <v>2886</v>
      </c>
      <c r="C897" s="58">
        <v>1</v>
      </c>
      <c r="D897" s="58" t="s">
        <v>4276</v>
      </c>
      <c r="E897" s="58" t="s">
        <v>4174</v>
      </c>
      <c r="F897" s="58" t="s">
        <v>4150</v>
      </c>
      <c r="G897" s="58" t="s">
        <v>4114</v>
      </c>
      <c r="H897" s="58" t="s">
        <v>4153</v>
      </c>
      <c r="I897" s="58" t="s">
        <v>4153</v>
      </c>
      <c r="J897" s="58" t="s">
        <v>4114</v>
      </c>
      <c r="K897" s="58" t="s">
        <v>4114</v>
      </c>
      <c r="L897" s="58" t="s">
        <v>4114</v>
      </c>
      <c r="M897" s="58" t="s">
        <v>4314</v>
      </c>
      <c r="N897" s="58" t="s">
        <v>4272</v>
      </c>
      <c r="O897" s="58" t="s">
        <v>4200</v>
      </c>
      <c r="P897" s="58" t="s">
        <v>4132</v>
      </c>
      <c r="Q897" s="58" t="s">
        <v>4002</v>
      </c>
      <c r="R897" s="58" t="s">
        <v>4113</v>
      </c>
      <c r="S897" s="58" t="s">
        <v>4113</v>
      </c>
      <c r="T897" s="58" t="s">
        <v>4114</v>
      </c>
      <c r="U897" s="58" t="s">
        <v>4114</v>
      </c>
      <c r="V897" s="58" t="s">
        <v>4114</v>
      </c>
      <c r="W897" s="58" t="s">
        <v>4114</v>
      </c>
      <c r="X897" s="58" t="s">
        <v>4114</v>
      </c>
      <c r="Y897" s="58" t="s">
        <v>4114</v>
      </c>
      <c r="Z897" s="58" t="s">
        <v>4114</v>
      </c>
      <c r="AA897" s="58" t="s">
        <v>4114</v>
      </c>
      <c r="AB897" s="58" t="s">
        <v>4114</v>
      </c>
      <c r="AC897" s="58" t="s">
        <v>4114</v>
      </c>
      <c r="AD897" s="58" t="s">
        <v>4113</v>
      </c>
      <c r="AE897" s="58" t="s">
        <v>4114</v>
      </c>
      <c r="AF897" s="58" t="s">
        <v>4114</v>
      </c>
    </row>
    <row r="898" spans="1:32" x14ac:dyDescent="0.2">
      <c r="A898" s="64" t="s">
        <v>783</v>
      </c>
      <c r="B898" s="65" t="s">
        <v>2875</v>
      </c>
      <c r="C898" s="58">
        <v>1</v>
      </c>
      <c r="D898" s="58" t="s">
        <v>4277</v>
      </c>
      <c r="E898" s="58" t="s">
        <v>4174</v>
      </c>
      <c r="F898" s="58" t="s">
        <v>4150</v>
      </c>
      <c r="G898" s="58" t="s">
        <v>4114</v>
      </c>
      <c r="H898" s="58" t="s">
        <v>4153</v>
      </c>
      <c r="I898" s="58" t="s">
        <v>4153</v>
      </c>
      <c r="J898" s="58" t="s">
        <v>4114</v>
      </c>
      <c r="K898" s="58" t="s">
        <v>4114</v>
      </c>
      <c r="L898" s="58" t="s">
        <v>4114</v>
      </c>
      <c r="M898" s="58" t="s">
        <v>4168</v>
      </c>
      <c r="N898" s="58" t="s">
        <v>4272</v>
      </c>
      <c r="O898" s="58" t="s">
        <v>4200</v>
      </c>
      <c r="P898" s="58" t="s">
        <v>4132</v>
      </c>
      <c r="Q898" s="58" t="s">
        <v>4002</v>
      </c>
      <c r="R898" s="58" t="s">
        <v>4113</v>
      </c>
      <c r="S898" s="58" t="s">
        <v>4113</v>
      </c>
      <c r="T898" s="58" t="s">
        <v>4114</v>
      </c>
      <c r="U898" s="58" t="s">
        <v>4114</v>
      </c>
      <c r="V898" s="58" t="s">
        <v>4114</v>
      </c>
      <c r="W898" s="58" t="s">
        <v>4114</v>
      </c>
      <c r="X898" s="58" t="s">
        <v>4114</v>
      </c>
      <c r="Y898" s="58" t="s">
        <v>4114</v>
      </c>
      <c r="Z898" s="58" t="s">
        <v>4114</v>
      </c>
      <c r="AA898" s="58" t="s">
        <v>4114</v>
      </c>
      <c r="AB898" s="58" t="s">
        <v>4114</v>
      </c>
      <c r="AC898" s="58" t="s">
        <v>4114</v>
      </c>
      <c r="AD898" s="58" t="s">
        <v>4113</v>
      </c>
      <c r="AE898" s="58" t="s">
        <v>4114</v>
      </c>
      <c r="AF898" s="58" t="s">
        <v>4114</v>
      </c>
    </row>
    <row r="899" spans="1:32" x14ac:dyDescent="0.2">
      <c r="A899" s="64" t="s">
        <v>727</v>
      </c>
      <c r="B899" s="65" t="s">
        <v>2865</v>
      </c>
      <c r="C899" s="58">
        <v>1</v>
      </c>
      <c r="D899" s="58" t="s">
        <v>4278</v>
      </c>
      <c r="E899" s="58" t="s">
        <v>4174</v>
      </c>
      <c r="F899" s="58" t="s">
        <v>4150</v>
      </c>
      <c r="G899" s="58" t="s">
        <v>4114</v>
      </c>
      <c r="H899" s="58" t="s">
        <v>4153</v>
      </c>
      <c r="I899" s="58" t="s">
        <v>4153</v>
      </c>
      <c r="J899" s="58" t="s">
        <v>4114</v>
      </c>
      <c r="K899" s="58" t="s">
        <v>4114</v>
      </c>
      <c r="L899" s="58" t="s">
        <v>4114</v>
      </c>
      <c r="M899" s="58" t="s">
        <v>4315</v>
      </c>
      <c r="N899" s="58" t="s">
        <v>4272</v>
      </c>
      <c r="O899" s="58" t="s">
        <v>4200</v>
      </c>
      <c r="P899" s="58" t="s">
        <v>4132</v>
      </c>
      <c r="Q899" s="58" t="s">
        <v>4002</v>
      </c>
      <c r="R899" s="58" t="s">
        <v>4113</v>
      </c>
      <c r="S899" s="58" t="s">
        <v>4113</v>
      </c>
      <c r="T899" s="58" t="s">
        <v>4114</v>
      </c>
      <c r="U899" s="58" t="s">
        <v>4114</v>
      </c>
      <c r="V899" s="58" t="s">
        <v>4114</v>
      </c>
      <c r="W899" s="58" t="s">
        <v>4114</v>
      </c>
      <c r="X899" s="58" t="s">
        <v>4114</v>
      </c>
      <c r="Y899" s="58" t="s">
        <v>4114</v>
      </c>
      <c r="Z899" s="58" t="s">
        <v>4114</v>
      </c>
      <c r="AA899" s="58" t="s">
        <v>4114</v>
      </c>
      <c r="AB899" s="58" t="s">
        <v>4114</v>
      </c>
      <c r="AC899" s="58" t="s">
        <v>4114</v>
      </c>
      <c r="AD899" s="58" t="s">
        <v>4113</v>
      </c>
      <c r="AE899" s="58" t="s">
        <v>4114</v>
      </c>
      <c r="AF899" s="58" t="s">
        <v>4114</v>
      </c>
    </row>
    <row r="900" spans="1:32" x14ac:dyDescent="0.2">
      <c r="A900" s="64" t="s">
        <v>736</v>
      </c>
      <c r="B900" s="65" t="s">
        <v>2855</v>
      </c>
      <c r="C900" s="58">
        <v>1</v>
      </c>
      <c r="D900" s="58" t="s">
        <v>4280</v>
      </c>
      <c r="E900" s="58" t="s">
        <v>4174</v>
      </c>
      <c r="F900" s="58" t="s">
        <v>4150</v>
      </c>
      <c r="G900" s="58" t="s">
        <v>4114</v>
      </c>
      <c r="H900" s="58" t="s">
        <v>4153</v>
      </c>
      <c r="I900" s="58" t="s">
        <v>4153</v>
      </c>
      <c r="J900" s="58" t="s">
        <v>4114</v>
      </c>
      <c r="K900" s="58" t="s">
        <v>4114</v>
      </c>
      <c r="L900" s="58" t="s">
        <v>4114</v>
      </c>
      <c r="M900" s="58" t="s">
        <v>4316</v>
      </c>
      <c r="N900" s="58" t="s">
        <v>4272</v>
      </c>
      <c r="O900" s="58" t="s">
        <v>4200</v>
      </c>
      <c r="P900" s="58" t="s">
        <v>4132</v>
      </c>
      <c r="Q900" s="58" t="s">
        <v>4002</v>
      </c>
      <c r="R900" s="58" t="s">
        <v>4113</v>
      </c>
      <c r="S900" s="58" t="s">
        <v>4113</v>
      </c>
      <c r="T900" s="58" t="s">
        <v>4114</v>
      </c>
      <c r="U900" s="58" t="s">
        <v>4114</v>
      </c>
      <c r="V900" s="58" t="s">
        <v>4114</v>
      </c>
      <c r="W900" s="58" t="s">
        <v>4114</v>
      </c>
      <c r="X900" s="58" t="s">
        <v>4114</v>
      </c>
      <c r="Y900" s="58" t="s">
        <v>4114</v>
      </c>
      <c r="Z900" s="58" t="s">
        <v>4114</v>
      </c>
      <c r="AA900" s="58" t="s">
        <v>4114</v>
      </c>
      <c r="AB900" s="58" t="s">
        <v>4114</v>
      </c>
      <c r="AC900" s="58" t="s">
        <v>4114</v>
      </c>
      <c r="AD900" s="58" t="s">
        <v>4113</v>
      </c>
      <c r="AE900" s="58" t="s">
        <v>4114</v>
      </c>
      <c r="AF900" s="58" t="s">
        <v>4114</v>
      </c>
    </row>
    <row r="901" spans="1:32" x14ac:dyDescent="0.2">
      <c r="A901" s="64" t="s">
        <v>745</v>
      </c>
      <c r="B901" s="65" t="s">
        <v>2845</v>
      </c>
      <c r="C901" s="58">
        <v>1</v>
      </c>
      <c r="D901" s="58" t="s">
        <v>4282</v>
      </c>
      <c r="E901" s="58" t="s">
        <v>4174</v>
      </c>
      <c r="F901" s="58" t="s">
        <v>4150</v>
      </c>
      <c r="G901" s="58" t="s">
        <v>4114</v>
      </c>
      <c r="H901" s="58" t="s">
        <v>4153</v>
      </c>
      <c r="I901" s="58" t="s">
        <v>4153</v>
      </c>
      <c r="J901" s="58" t="s">
        <v>4114</v>
      </c>
      <c r="K901" s="58" t="s">
        <v>4114</v>
      </c>
      <c r="L901" s="58" t="s">
        <v>4114</v>
      </c>
      <c r="M901" s="58" t="s">
        <v>4317</v>
      </c>
      <c r="N901" s="58" t="s">
        <v>4272</v>
      </c>
      <c r="O901" s="58" t="s">
        <v>4200</v>
      </c>
      <c r="P901" s="58" t="s">
        <v>4132</v>
      </c>
      <c r="Q901" s="58" t="s">
        <v>4002</v>
      </c>
      <c r="R901" s="58" t="s">
        <v>4113</v>
      </c>
      <c r="S901" s="58" t="s">
        <v>4113</v>
      </c>
      <c r="T901" s="58" t="s">
        <v>4114</v>
      </c>
      <c r="U901" s="58" t="s">
        <v>4114</v>
      </c>
      <c r="V901" s="58" t="s">
        <v>4114</v>
      </c>
      <c r="W901" s="58" t="s">
        <v>4114</v>
      </c>
      <c r="X901" s="58" t="s">
        <v>4114</v>
      </c>
      <c r="Y901" s="58" t="s">
        <v>4114</v>
      </c>
      <c r="Z901" s="58" t="s">
        <v>4114</v>
      </c>
      <c r="AA901" s="58" t="s">
        <v>4114</v>
      </c>
      <c r="AB901" s="58" t="s">
        <v>4114</v>
      </c>
      <c r="AC901" s="58" t="s">
        <v>4114</v>
      </c>
      <c r="AD901" s="58" t="s">
        <v>4113</v>
      </c>
      <c r="AE901" s="58" t="s">
        <v>4114</v>
      </c>
      <c r="AF901" s="58" t="s">
        <v>4114</v>
      </c>
    </row>
    <row r="902" spans="1:32" x14ac:dyDescent="0.2">
      <c r="A902" s="64" t="s">
        <v>754</v>
      </c>
      <c r="B902" s="65" t="s">
        <v>2835</v>
      </c>
      <c r="C902" s="58">
        <v>1</v>
      </c>
      <c r="D902" s="58" t="s">
        <v>4284</v>
      </c>
      <c r="E902" s="58" t="s">
        <v>4174</v>
      </c>
      <c r="F902" s="58" t="s">
        <v>4150</v>
      </c>
      <c r="G902" s="58" t="s">
        <v>4114</v>
      </c>
      <c r="H902" s="58" t="s">
        <v>4153</v>
      </c>
      <c r="I902" s="58" t="s">
        <v>4153</v>
      </c>
      <c r="J902" s="58" t="s">
        <v>4114</v>
      </c>
      <c r="K902" s="58" t="s">
        <v>4114</v>
      </c>
      <c r="L902" s="58" t="s">
        <v>4114</v>
      </c>
      <c r="M902" s="58" t="s">
        <v>4318</v>
      </c>
      <c r="N902" s="58" t="s">
        <v>4272</v>
      </c>
      <c r="O902" s="58" t="s">
        <v>4200</v>
      </c>
      <c r="P902" s="58" t="s">
        <v>4132</v>
      </c>
      <c r="Q902" s="58" t="s">
        <v>4002</v>
      </c>
      <c r="R902" s="58" t="s">
        <v>4113</v>
      </c>
      <c r="S902" s="58" t="s">
        <v>4113</v>
      </c>
      <c r="T902" s="58" t="s">
        <v>4114</v>
      </c>
      <c r="U902" s="58" t="s">
        <v>4114</v>
      </c>
      <c r="V902" s="58" t="s">
        <v>4114</v>
      </c>
      <c r="W902" s="58" t="s">
        <v>4114</v>
      </c>
      <c r="X902" s="58" t="s">
        <v>4114</v>
      </c>
      <c r="Y902" s="58" t="s">
        <v>4114</v>
      </c>
      <c r="Z902" s="58" t="s">
        <v>4114</v>
      </c>
      <c r="AA902" s="58" t="s">
        <v>4114</v>
      </c>
      <c r="AB902" s="58" t="s">
        <v>4114</v>
      </c>
      <c r="AC902" s="58" t="s">
        <v>4114</v>
      </c>
      <c r="AD902" s="58" t="s">
        <v>4113</v>
      </c>
      <c r="AE902" s="58" t="s">
        <v>4114</v>
      </c>
      <c r="AF902" s="58" t="s">
        <v>4114</v>
      </c>
    </row>
    <row r="903" spans="1:32" x14ac:dyDescent="0.2">
      <c r="A903" s="64" t="s">
        <v>763</v>
      </c>
      <c r="B903" s="65" t="s">
        <v>2825</v>
      </c>
      <c r="C903" s="58">
        <v>1</v>
      </c>
      <c r="D903" s="58" t="s">
        <v>4286</v>
      </c>
      <c r="E903" s="58" t="s">
        <v>4174</v>
      </c>
      <c r="F903" s="58" t="s">
        <v>4150</v>
      </c>
      <c r="G903" s="58" t="s">
        <v>4114</v>
      </c>
      <c r="H903" s="58" t="s">
        <v>4153</v>
      </c>
      <c r="I903" s="58" t="s">
        <v>4153</v>
      </c>
      <c r="J903" s="58" t="s">
        <v>4114</v>
      </c>
      <c r="K903" s="58" t="s">
        <v>4114</v>
      </c>
      <c r="L903" s="58" t="s">
        <v>4114</v>
      </c>
      <c r="M903" s="58" t="s">
        <v>4319</v>
      </c>
      <c r="N903" s="58" t="s">
        <v>4272</v>
      </c>
      <c r="O903" s="58" t="s">
        <v>4200</v>
      </c>
      <c r="P903" s="58" t="s">
        <v>4132</v>
      </c>
      <c r="Q903" s="58" t="s">
        <v>4002</v>
      </c>
      <c r="R903" s="58" t="s">
        <v>4113</v>
      </c>
      <c r="S903" s="58" t="s">
        <v>4113</v>
      </c>
      <c r="T903" s="58" t="s">
        <v>4114</v>
      </c>
      <c r="U903" s="58" t="s">
        <v>4114</v>
      </c>
      <c r="V903" s="58" t="s">
        <v>4114</v>
      </c>
      <c r="W903" s="58" t="s">
        <v>4114</v>
      </c>
      <c r="X903" s="58" t="s">
        <v>4114</v>
      </c>
      <c r="Y903" s="58" t="s">
        <v>4114</v>
      </c>
      <c r="Z903" s="58" t="s">
        <v>4114</v>
      </c>
      <c r="AA903" s="58" t="s">
        <v>4114</v>
      </c>
      <c r="AB903" s="58" t="s">
        <v>4114</v>
      </c>
      <c r="AC903" s="58" t="s">
        <v>4114</v>
      </c>
      <c r="AD903" s="58" t="s">
        <v>4113</v>
      </c>
      <c r="AE903" s="58" t="s">
        <v>4114</v>
      </c>
      <c r="AF903" s="58" t="s">
        <v>4114</v>
      </c>
    </row>
    <row r="904" spans="1:32" x14ac:dyDescent="0.2">
      <c r="A904" s="64" t="s">
        <v>795</v>
      </c>
      <c r="B904" s="65" t="s">
        <v>2930</v>
      </c>
      <c r="C904" s="58">
        <v>1</v>
      </c>
      <c r="D904" s="58" t="s">
        <v>4173</v>
      </c>
      <c r="E904" s="58" t="s">
        <v>4174</v>
      </c>
      <c r="F904" s="58" t="s">
        <v>4152</v>
      </c>
      <c r="G904" s="58" t="s">
        <v>4114</v>
      </c>
      <c r="H904" s="58" t="s">
        <v>4136</v>
      </c>
      <c r="I904" s="58" t="s">
        <v>4136</v>
      </c>
      <c r="J904" s="58" t="s">
        <v>4114</v>
      </c>
      <c r="K904" s="58" t="s">
        <v>4114</v>
      </c>
      <c r="L904" s="58" t="s">
        <v>4114</v>
      </c>
      <c r="M904" s="58" t="s">
        <v>4154</v>
      </c>
      <c r="N904" s="58" t="s">
        <v>4272</v>
      </c>
      <c r="O904" s="58" t="s">
        <v>4200</v>
      </c>
      <c r="P904" s="58" t="s">
        <v>4132</v>
      </c>
      <c r="Q904" s="58" t="s">
        <v>4002</v>
      </c>
      <c r="R904" s="58" t="s">
        <v>4113</v>
      </c>
      <c r="S904" s="58" t="s">
        <v>4113</v>
      </c>
      <c r="T904" s="58" t="s">
        <v>4114</v>
      </c>
      <c r="U904" s="58" t="s">
        <v>4114</v>
      </c>
      <c r="V904" s="58" t="s">
        <v>4114</v>
      </c>
      <c r="W904" s="58" t="s">
        <v>4114</v>
      </c>
      <c r="X904" s="58" t="s">
        <v>4114</v>
      </c>
      <c r="Y904" s="58" t="s">
        <v>4114</v>
      </c>
      <c r="Z904" s="58" t="s">
        <v>4114</v>
      </c>
      <c r="AA904" s="58" t="s">
        <v>4114</v>
      </c>
      <c r="AB904" s="58" t="s">
        <v>4114</v>
      </c>
      <c r="AC904" s="58" t="s">
        <v>4114</v>
      </c>
      <c r="AD904" s="58" t="s">
        <v>4113</v>
      </c>
      <c r="AE904" s="58" t="s">
        <v>4114</v>
      </c>
      <c r="AF904" s="58" t="s">
        <v>4114</v>
      </c>
    </row>
    <row r="905" spans="1:32" x14ac:dyDescent="0.2">
      <c r="A905" s="64" t="s">
        <v>806</v>
      </c>
      <c r="B905" s="65" t="s">
        <v>2919</v>
      </c>
      <c r="C905" s="58">
        <v>1</v>
      </c>
      <c r="D905" s="58" t="s">
        <v>4273</v>
      </c>
      <c r="E905" s="58" t="s">
        <v>4174</v>
      </c>
      <c r="F905" s="58" t="s">
        <v>4152</v>
      </c>
      <c r="G905" s="58" t="s">
        <v>4114</v>
      </c>
      <c r="H905" s="58" t="s">
        <v>4136</v>
      </c>
      <c r="I905" s="58" t="s">
        <v>4136</v>
      </c>
      <c r="J905" s="58" t="s">
        <v>4114</v>
      </c>
      <c r="K905" s="58" t="s">
        <v>4114</v>
      </c>
      <c r="L905" s="58" t="s">
        <v>4114</v>
      </c>
      <c r="M905" s="58" t="s">
        <v>4207</v>
      </c>
      <c r="N905" s="58" t="s">
        <v>4272</v>
      </c>
      <c r="O905" s="58" t="s">
        <v>4200</v>
      </c>
      <c r="P905" s="58" t="s">
        <v>4132</v>
      </c>
      <c r="Q905" s="58" t="s">
        <v>4002</v>
      </c>
      <c r="R905" s="58" t="s">
        <v>4113</v>
      </c>
      <c r="S905" s="58" t="s">
        <v>4113</v>
      </c>
      <c r="T905" s="58" t="s">
        <v>4114</v>
      </c>
      <c r="U905" s="58" t="s">
        <v>4114</v>
      </c>
      <c r="V905" s="58" t="s">
        <v>4114</v>
      </c>
      <c r="W905" s="58" t="s">
        <v>4114</v>
      </c>
      <c r="X905" s="58" t="s">
        <v>4114</v>
      </c>
      <c r="Y905" s="58" t="s">
        <v>4114</v>
      </c>
      <c r="Z905" s="58" t="s">
        <v>4114</v>
      </c>
      <c r="AA905" s="58" t="s">
        <v>4114</v>
      </c>
      <c r="AB905" s="58" t="s">
        <v>4114</v>
      </c>
      <c r="AC905" s="58" t="s">
        <v>4114</v>
      </c>
      <c r="AD905" s="58" t="s">
        <v>4113</v>
      </c>
      <c r="AE905" s="58" t="s">
        <v>4114</v>
      </c>
      <c r="AF905" s="58" t="s">
        <v>4114</v>
      </c>
    </row>
    <row r="906" spans="1:32" x14ac:dyDescent="0.2">
      <c r="A906" s="64" t="s">
        <v>817</v>
      </c>
      <c r="B906" s="65" t="s">
        <v>2908</v>
      </c>
      <c r="C906" s="58">
        <v>1</v>
      </c>
      <c r="D906" s="58" t="s">
        <v>4274</v>
      </c>
      <c r="E906" s="58" t="s">
        <v>4174</v>
      </c>
      <c r="F906" s="58" t="s">
        <v>4152</v>
      </c>
      <c r="G906" s="58" t="s">
        <v>4114</v>
      </c>
      <c r="H906" s="58" t="s">
        <v>4136</v>
      </c>
      <c r="I906" s="58" t="s">
        <v>4136</v>
      </c>
      <c r="J906" s="58" t="s">
        <v>4114</v>
      </c>
      <c r="K906" s="58" t="s">
        <v>4114</v>
      </c>
      <c r="L906" s="58" t="s">
        <v>4114</v>
      </c>
      <c r="M906" s="58" t="s">
        <v>4320</v>
      </c>
      <c r="N906" s="58" t="s">
        <v>4272</v>
      </c>
      <c r="O906" s="58" t="s">
        <v>4200</v>
      </c>
      <c r="P906" s="58" t="s">
        <v>4132</v>
      </c>
      <c r="Q906" s="58" t="s">
        <v>4002</v>
      </c>
      <c r="R906" s="58" t="s">
        <v>4113</v>
      </c>
      <c r="S906" s="58" t="s">
        <v>4113</v>
      </c>
      <c r="T906" s="58" t="s">
        <v>4114</v>
      </c>
      <c r="U906" s="58" t="s">
        <v>4114</v>
      </c>
      <c r="V906" s="58" t="s">
        <v>4114</v>
      </c>
      <c r="W906" s="58" t="s">
        <v>4114</v>
      </c>
      <c r="X906" s="58" t="s">
        <v>4114</v>
      </c>
      <c r="Y906" s="58" t="s">
        <v>4114</v>
      </c>
      <c r="Z906" s="58" t="s">
        <v>4114</v>
      </c>
      <c r="AA906" s="58" t="s">
        <v>4114</v>
      </c>
      <c r="AB906" s="58" t="s">
        <v>4114</v>
      </c>
      <c r="AC906" s="58" t="s">
        <v>4114</v>
      </c>
      <c r="AD906" s="58" t="s">
        <v>4113</v>
      </c>
      <c r="AE906" s="58" t="s">
        <v>4114</v>
      </c>
      <c r="AF906" s="58" t="s">
        <v>4114</v>
      </c>
    </row>
    <row r="907" spans="1:32" x14ac:dyDescent="0.2">
      <c r="A907" s="64" t="s">
        <v>1859</v>
      </c>
      <c r="B907" s="65" t="s">
        <v>2898</v>
      </c>
      <c r="C907" s="58">
        <v>1</v>
      </c>
      <c r="D907" s="58" t="s">
        <v>4275</v>
      </c>
      <c r="E907" s="58" t="s">
        <v>4174</v>
      </c>
      <c r="F907" s="58" t="s">
        <v>4152</v>
      </c>
      <c r="G907" s="58" t="s">
        <v>4114</v>
      </c>
      <c r="H907" s="58" t="s">
        <v>4136</v>
      </c>
      <c r="I907" s="58" t="s">
        <v>4136</v>
      </c>
      <c r="J907" s="58" t="s">
        <v>4114</v>
      </c>
      <c r="K907" s="58" t="s">
        <v>4114</v>
      </c>
      <c r="L907" s="58" t="s">
        <v>4114</v>
      </c>
      <c r="M907" s="58" t="s">
        <v>4321</v>
      </c>
      <c r="N907" s="58" t="s">
        <v>4272</v>
      </c>
      <c r="O907" s="58" t="s">
        <v>4200</v>
      </c>
      <c r="P907" s="58" t="s">
        <v>4132</v>
      </c>
      <c r="Q907" s="58" t="s">
        <v>4002</v>
      </c>
      <c r="R907" s="58" t="s">
        <v>4113</v>
      </c>
      <c r="S907" s="58" t="s">
        <v>4113</v>
      </c>
      <c r="T907" s="58" t="s">
        <v>4114</v>
      </c>
      <c r="U907" s="58" t="s">
        <v>4114</v>
      </c>
      <c r="V907" s="58" t="s">
        <v>4114</v>
      </c>
      <c r="W907" s="58" t="s">
        <v>4114</v>
      </c>
      <c r="X907" s="58" t="s">
        <v>4114</v>
      </c>
      <c r="Y907" s="58" t="s">
        <v>4114</v>
      </c>
      <c r="Z907" s="58" t="s">
        <v>4114</v>
      </c>
      <c r="AA907" s="58" t="s">
        <v>4114</v>
      </c>
      <c r="AB907" s="58" t="s">
        <v>4114</v>
      </c>
      <c r="AC907" s="58" t="s">
        <v>4114</v>
      </c>
      <c r="AD907" s="58" t="s">
        <v>4113</v>
      </c>
      <c r="AE907" s="58" t="s">
        <v>4114</v>
      </c>
      <c r="AF907" s="58" t="s">
        <v>4114</v>
      </c>
    </row>
    <row r="908" spans="1:32" x14ac:dyDescent="0.2">
      <c r="A908" s="64" t="s">
        <v>773</v>
      </c>
      <c r="B908" s="65" t="s">
        <v>2887</v>
      </c>
      <c r="C908" s="58">
        <v>1</v>
      </c>
      <c r="D908" s="58" t="s">
        <v>4276</v>
      </c>
      <c r="E908" s="58" t="s">
        <v>4174</v>
      </c>
      <c r="F908" s="58" t="s">
        <v>4152</v>
      </c>
      <c r="G908" s="58" t="s">
        <v>4114</v>
      </c>
      <c r="H908" s="58" t="s">
        <v>4153</v>
      </c>
      <c r="I908" s="58" t="s">
        <v>4153</v>
      </c>
      <c r="J908" s="58" t="s">
        <v>4114</v>
      </c>
      <c r="K908" s="58" t="s">
        <v>4114</v>
      </c>
      <c r="L908" s="58" t="s">
        <v>4114</v>
      </c>
      <c r="M908" s="58" t="s">
        <v>4322</v>
      </c>
      <c r="N908" s="58" t="s">
        <v>4272</v>
      </c>
      <c r="O908" s="58" t="s">
        <v>4200</v>
      </c>
      <c r="P908" s="58" t="s">
        <v>4132</v>
      </c>
      <c r="Q908" s="58" t="s">
        <v>4002</v>
      </c>
      <c r="R908" s="58" t="s">
        <v>4113</v>
      </c>
      <c r="S908" s="58" t="s">
        <v>4113</v>
      </c>
      <c r="T908" s="58" t="s">
        <v>4114</v>
      </c>
      <c r="U908" s="58" t="s">
        <v>4114</v>
      </c>
      <c r="V908" s="58" t="s">
        <v>4114</v>
      </c>
      <c r="W908" s="58" t="s">
        <v>4114</v>
      </c>
      <c r="X908" s="58" t="s">
        <v>4114</v>
      </c>
      <c r="Y908" s="58" t="s">
        <v>4114</v>
      </c>
      <c r="Z908" s="58" t="s">
        <v>4114</v>
      </c>
      <c r="AA908" s="58" t="s">
        <v>4114</v>
      </c>
      <c r="AB908" s="58" t="s">
        <v>4114</v>
      </c>
      <c r="AC908" s="58" t="s">
        <v>4114</v>
      </c>
      <c r="AD908" s="58" t="s">
        <v>4113</v>
      </c>
      <c r="AE908" s="58" t="s">
        <v>4114</v>
      </c>
      <c r="AF908" s="58" t="s">
        <v>4114</v>
      </c>
    </row>
    <row r="909" spans="1:32" x14ac:dyDescent="0.2">
      <c r="A909" s="64" t="s">
        <v>784</v>
      </c>
      <c r="B909" s="65" t="s">
        <v>2876</v>
      </c>
      <c r="C909" s="58">
        <v>1</v>
      </c>
      <c r="D909" s="58" t="s">
        <v>4277</v>
      </c>
      <c r="E909" s="58" t="s">
        <v>4174</v>
      </c>
      <c r="F909" s="58" t="s">
        <v>4152</v>
      </c>
      <c r="G909" s="58" t="s">
        <v>4114</v>
      </c>
      <c r="H909" s="58" t="s">
        <v>4153</v>
      </c>
      <c r="I909" s="58" t="s">
        <v>4153</v>
      </c>
      <c r="J909" s="58" t="s">
        <v>4114</v>
      </c>
      <c r="K909" s="58" t="s">
        <v>4114</v>
      </c>
      <c r="L909" s="58" t="s">
        <v>4114</v>
      </c>
      <c r="M909" s="58" t="s">
        <v>4119</v>
      </c>
      <c r="N909" s="58" t="s">
        <v>4272</v>
      </c>
      <c r="O909" s="58" t="s">
        <v>4200</v>
      </c>
      <c r="P909" s="58" t="s">
        <v>4132</v>
      </c>
      <c r="Q909" s="58" t="s">
        <v>4002</v>
      </c>
      <c r="R909" s="58" t="s">
        <v>4113</v>
      </c>
      <c r="S909" s="58" t="s">
        <v>4113</v>
      </c>
      <c r="T909" s="58" t="s">
        <v>4114</v>
      </c>
      <c r="U909" s="58" t="s">
        <v>4114</v>
      </c>
      <c r="V909" s="58" t="s">
        <v>4114</v>
      </c>
      <c r="W909" s="58" t="s">
        <v>4114</v>
      </c>
      <c r="X909" s="58" t="s">
        <v>4114</v>
      </c>
      <c r="Y909" s="58" t="s">
        <v>4114</v>
      </c>
      <c r="Z909" s="58" t="s">
        <v>4114</v>
      </c>
      <c r="AA909" s="58" t="s">
        <v>4114</v>
      </c>
      <c r="AB909" s="58" t="s">
        <v>4114</v>
      </c>
      <c r="AC909" s="58" t="s">
        <v>4114</v>
      </c>
      <c r="AD909" s="58" t="s">
        <v>4113</v>
      </c>
      <c r="AE909" s="58" t="s">
        <v>4114</v>
      </c>
      <c r="AF909" s="58" t="s">
        <v>4114</v>
      </c>
    </row>
    <row r="910" spans="1:32" x14ac:dyDescent="0.2">
      <c r="A910" s="64" t="s">
        <v>728</v>
      </c>
      <c r="B910" s="65" t="s">
        <v>2866</v>
      </c>
      <c r="C910" s="58">
        <v>1</v>
      </c>
      <c r="D910" s="58" t="s">
        <v>4278</v>
      </c>
      <c r="E910" s="58" t="s">
        <v>4174</v>
      </c>
      <c r="F910" s="58" t="s">
        <v>4152</v>
      </c>
      <c r="G910" s="58" t="s">
        <v>4114</v>
      </c>
      <c r="H910" s="58" t="s">
        <v>4153</v>
      </c>
      <c r="I910" s="58" t="s">
        <v>4153</v>
      </c>
      <c r="J910" s="58" t="s">
        <v>4114</v>
      </c>
      <c r="K910" s="58" t="s">
        <v>4114</v>
      </c>
      <c r="L910" s="58" t="s">
        <v>4114</v>
      </c>
      <c r="M910" s="58" t="s">
        <v>4323</v>
      </c>
      <c r="N910" s="58" t="s">
        <v>4272</v>
      </c>
      <c r="O910" s="58" t="s">
        <v>4200</v>
      </c>
      <c r="P910" s="58" t="s">
        <v>4132</v>
      </c>
      <c r="Q910" s="58" t="s">
        <v>4002</v>
      </c>
      <c r="R910" s="58" t="s">
        <v>4113</v>
      </c>
      <c r="S910" s="58" t="s">
        <v>4113</v>
      </c>
      <c r="T910" s="58" t="s">
        <v>4114</v>
      </c>
      <c r="U910" s="58" t="s">
        <v>4114</v>
      </c>
      <c r="V910" s="58" t="s">
        <v>4114</v>
      </c>
      <c r="W910" s="58" t="s">
        <v>4114</v>
      </c>
      <c r="X910" s="58" t="s">
        <v>4114</v>
      </c>
      <c r="Y910" s="58" t="s">
        <v>4114</v>
      </c>
      <c r="Z910" s="58" t="s">
        <v>4114</v>
      </c>
      <c r="AA910" s="58" t="s">
        <v>4114</v>
      </c>
      <c r="AB910" s="58" t="s">
        <v>4114</v>
      </c>
      <c r="AC910" s="58" t="s">
        <v>4114</v>
      </c>
      <c r="AD910" s="58" t="s">
        <v>4113</v>
      </c>
      <c r="AE910" s="58" t="s">
        <v>4114</v>
      </c>
      <c r="AF910" s="58" t="s">
        <v>4114</v>
      </c>
    </row>
    <row r="911" spans="1:32" x14ac:dyDescent="0.2">
      <c r="A911" s="64" t="s">
        <v>737</v>
      </c>
      <c r="B911" s="65" t="s">
        <v>2856</v>
      </c>
      <c r="C911" s="58">
        <v>1</v>
      </c>
      <c r="D911" s="58" t="s">
        <v>4280</v>
      </c>
      <c r="E911" s="58" t="s">
        <v>4174</v>
      </c>
      <c r="F911" s="58" t="s">
        <v>4152</v>
      </c>
      <c r="G911" s="58" t="s">
        <v>4114</v>
      </c>
      <c r="H911" s="58" t="s">
        <v>4153</v>
      </c>
      <c r="I911" s="58" t="s">
        <v>4153</v>
      </c>
      <c r="J911" s="58" t="s">
        <v>4114</v>
      </c>
      <c r="K911" s="58" t="s">
        <v>4114</v>
      </c>
      <c r="L911" s="58" t="s">
        <v>4114</v>
      </c>
      <c r="M911" s="58" t="s">
        <v>4324</v>
      </c>
      <c r="N911" s="58" t="s">
        <v>4272</v>
      </c>
      <c r="O911" s="58" t="s">
        <v>4200</v>
      </c>
      <c r="P911" s="58" t="s">
        <v>4132</v>
      </c>
      <c r="Q911" s="58" t="s">
        <v>4002</v>
      </c>
      <c r="R911" s="58" t="s">
        <v>4113</v>
      </c>
      <c r="S911" s="58" t="s">
        <v>4113</v>
      </c>
      <c r="T911" s="58" t="s">
        <v>4114</v>
      </c>
      <c r="U911" s="58" t="s">
        <v>4114</v>
      </c>
      <c r="V911" s="58" t="s">
        <v>4114</v>
      </c>
      <c r="W911" s="58" t="s">
        <v>4114</v>
      </c>
      <c r="X911" s="58" t="s">
        <v>4114</v>
      </c>
      <c r="Y911" s="58" t="s">
        <v>4114</v>
      </c>
      <c r="Z911" s="58" t="s">
        <v>4114</v>
      </c>
      <c r="AA911" s="58" t="s">
        <v>4114</v>
      </c>
      <c r="AB911" s="58" t="s">
        <v>4114</v>
      </c>
      <c r="AC911" s="58" t="s">
        <v>4114</v>
      </c>
      <c r="AD911" s="58" t="s">
        <v>4113</v>
      </c>
      <c r="AE911" s="58" t="s">
        <v>4114</v>
      </c>
      <c r="AF911" s="58" t="s">
        <v>4114</v>
      </c>
    </row>
    <row r="912" spans="1:32" x14ac:dyDescent="0.2">
      <c r="A912" s="64" t="s">
        <v>746</v>
      </c>
      <c r="B912" s="65" t="s">
        <v>2846</v>
      </c>
      <c r="C912" s="58">
        <v>1</v>
      </c>
      <c r="D912" s="58" t="s">
        <v>4282</v>
      </c>
      <c r="E912" s="58" t="s">
        <v>4174</v>
      </c>
      <c r="F912" s="58" t="s">
        <v>4152</v>
      </c>
      <c r="G912" s="58" t="s">
        <v>4114</v>
      </c>
      <c r="H912" s="58" t="s">
        <v>4153</v>
      </c>
      <c r="I912" s="58" t="s">
        <v>4153</v>
      </c>
      <c r="J912" s="58" t="s">
        <v>4114</v>
      </c>
      <c r="K912" s="58" t="s">
        <v>4114</v>
      </c>
      <c r="L912" s="58" t="s">
        <v>4114</v>
      </c>
      <c r="M912" s="58" t="s">
        <v>4325</v>
      </c>
      <c r="N912" s="58" t="s">
        <v>4272</v>
      </c>
      <c r="O912" s="58" t="s">
        <v>4200</v>
      </c>
      <c r="P912" s="58" t="s">
        <v>4132</v>
      </c>
      <c r="Q912" s="58" t="s">
        <v>4002</v>
      </c>
      <c r="R912" s="58" t="s">
        <v>4113</v>
      </c>
      <c r="S912" s="58" t="s">
        <v>4113</v>
      </c>
      <c r="T912" s="58" t="s">
        <v>4114</v>
      </c>
      <c r="U912" s="58" t="s">
        <v>4114</v>
      </c>
      <c r="V912" s="58" t="s">
        <v>4114</v>
      </c>
      <c r="W912" s="58" t="s">
        <v>4114</v>
      </c>
      <c r="X912" s="58" t="s">
        <v>4114</v>
      </c>
      <c r="Y912" s="58" t="s">
        <v>4114</v>
      </c>
      <c r="Z912" s="58" t="s">
        <v>4114</v>
      </c>
      <c r="AA912" s="58" t="s">
        <v>4114</v>
      </c>
      <c r="AB912" s="58" t="s">
        <v>4114</v>
      </c>
      <c r="AC912" s="58" t="s">
        <v>4114</v>
      </c>
      <c r="AD912" s="58" t="s">
        <v>4113</v>
      </c>
      <c r="AE912" s="58" t="s">
        <v>4114</v>
      </c>
      <c r="AF912" s="58" t="s">
        <v>4114</v>
      </c>
    </row>
    <row r="913" spans="1:32" x14ac:dyDescent="0.2">
      <c r="A913" s="64" t="s">
        <v>755</v>
      </c>
      <c r="B913" s="65" t="s">
        <v>2836</v>
      </c>
      <c r="C913" s="58">
        <v>1</v>
      </c>
      <c r="D913" s="58" t="s">
        <v>4284</v>
      </c>
      <c r="E913" s="58" t="s">
        <v>4174</v>
      </c>
      <c r="F913" s="58" t="s">
        <v>4152</v>
      </c>
      <c r="G913" s="58" t="s">
        <v>4114</v>
      </c>
      <c r="H913" s="58" t="s">
        <v>4153</v>
      </c>
      <c r="I913" s="58" t="s">
        <v>4153</v>
      </c>
      <c r="J913" s="58" t="s">
        <v>4114</v>
      </c>
      <c r="K913" s="58" t="s">
        <v>4114</v>
      </c>
      <c r="L913" s="58" t="s">
        <v>4114</v>
      </c>
      <c r="M913" s="58" t="s">
        <v>4326</v>
      </c>
      <c r="N913" s="58" t="s">
        <v>4272</v>
      </c>
      <c r="O913" s="58" t="s">
        <v>4200</v>
      </c>
      <c r="P913" s="58" t="s">
        <v>4132</v>
      </c>
      <c r="Q913" s="58" t="s">
        <v>4002</v>
      </c>
      <c r="R913" s="58" t="s">
        <v>4113</v>
      </c>
      <c r="S913" s="58" t="s">
        <v>4113</v>
      </c>
      <c r="T913" s="58" t="s">
        <v>4114</v>
      </c>
      <c r="U913" s="58" t="s">
        <v>4114</v>
      </c>
      <c r="V913" s="58" t="s">
        <v>4114</v>
      </c>
      <c r="W913" s="58" t="s">
        <v>4114</v>
      </c>
      <c r="X913" s="58" t="s">
        <v>4114</v>
      </c>
      <c r="Y913" s="58" t="s">
        <v>4114</v>
      </c>
      <c r="Z913" s="58" t="s">
        <v>4114</v>
      </c>
      <c r="AA913" s="58" t="s">
        <v>4114</v>
      </c>
      <c r="AB913" s="58" t="s">
        <v>4114</v>
      </c>
      <c r="AC913" s="58" t="s">
        <v>4114</v>
      </c>
      <c r="AD913" s="58" t="s">
        <v>4113</v>
      </c>
      <c r="AE913" s="58" t="s">
        <v>4114</v>
      </c>
      <c r="AF913" s="58" t="s">
        <v>4114</v>
      </c>
    </row>
    <row r="914" spans="1:32" x14ac:dyDescent="0.2">
      <c r="A914" s="64" t="s">
        <v>764</v>
      </c>
      <c r="B914" s="65" t="s">
        <v>2826</v>
      </c>
      <c r="C914" s="58">
        <v>1</v>
      </c>
      <c r="D914" s="58" t="s">
        <v>4286</v>
      </c>
      <c r="E914" s="58" t="s">
        <v>4174</v>
      </c>
      <c r="F914" s="58" t="s">
        <v>4152</v>
      </c>
      <c r="G914" s="58" t="s">
        <v>4114</v>
      </c>
      <c r="H914" s="58" t="s">
        <v>4153</v>
      </c>
      <c r="I914" s="58" t="s">
        <v>4153</v>
      </c>
      <c r="J914" s="58" t="s">
        <v>4114</v>
      </c>
      <c r="K914" s="58" t="s">
        <v>4114</v>
      </c>
      <c r="L914" s="58" t="s">
        <v>4114</v>
      </c>
      <c r="M914" s="58" t="s">
        <v>4327</v>
      </c>
      <c r="N914" s="58" t="s">
        <v>4272</v>
      </c>
      <c r="O914" s="58" t="s">
        <v>4200</v>
      </c>
      <c r="P914" s="58" t="s">
        <v>4132</v>
      </c>
      <c r="Q914" s="58" t="s">
        <v>4002</v>
      </c>
      <c r="R914" s="58" t="s">
        <v>4113</v>
      </c>
      <c r="S914" s="58" t="s">
        <v>4113</v>
      </c>
      <c r="T914" s="58" t="s">
        <v>4114</v>
      </c>
      <c r="U914" s="58" t="s">
        <v>4114</v>
      </c>
      <c r="V914" s="58" t="s">
        <v>4114</v>
      </c>
      <c r="W914" s="58" t="s">
        <v>4114</v>
      </c>
      <c r="X914" s="58" t="s">
        <v>4114</v>
      </c>
      <c r="Y914" s="58" t="s">
        <v>4114</v>
      </c>
      <c r="Z914" s="58" t="s">
        <v>4114</v>
      </c>
      <c r="AA914" s="58" t="s">
        <v>4114</v>
      </c>
      <c r="AB914" s="58" t="s">
        <v>4114</v>
      </c>
      <c r="AC914" s="58" t="s">
        <v>4114</v>
      </c>
      <c r="AD914" s="58" t="s">
        <v>4113</v>
      </c>
      <c r="AE914" s="58" t="s">
        <v>4114</v>
      </c>
      <c r="AF914" s="58" t="s">
        <v>4114</v>
      </c>
    </row>
    <row r="915" spans="1:32" x14ac:dyDescent="0.2">
      <c r="A915" s="64" t="s">
        <v>796</v>
      </c>
      <c r="B915" s="65" t="s">
        <v>2931</v>
      </c>
      <c r="C915" s="58">
        <v>1</v>
      </c>
      <c r="D915" s="58" t="s">
        <v>4173</v>
      </c>
      <c r="E915" s="58" t="s">
        <v>4174</v>
      </c>
      <c r="F915" s="58" t="s">
        <v>4156</v>
      </c>
      <c r="G915" s="58" t="s">
        <v>4114</v>
      </c>
      <c r="H915" s="58" t="s">
        <v>4136</v>
      </c>
      <c r="I915" s="58" t="s">
        <v>4136</v>
      </c>
      <c r="J915" s="58" t="s">
        <v>4114</v>
      </c>
      <c r="K915" s="58" t="s">
        <v>4114</v>
      </c>
      <c r="L915" s="58" t="s">
        <v>4114</v>
      </c>
      <c r="M915" s="58" t="s">
        <v>4157</v>
      </c>
      <c r="N915" s="58" t="s">
        <v>4272</v>
      </c>
      <c r="O915" s="58" t="s">
        <v>4200</v>
      </c>
      <c r="P915" s="58" t="s">
        <v>4132</v>
      </c>
      <c r="Q915" s="58" t="s">
        <v>4002</v>
      </c>
      <c r="R915" s="58" t="s">
        <v>4113</v>
      </c>
      <c r="S915" s="58" t="s">
        <v>4113</v>
      </c>
      <c r="T915" s="58" t="s">
        <v>4114</v>
      </c>
      <c r="U915" s="58" t="s">
        <v>4114</v>
      </c>
      <c r="V915" s="58" t="s">
        <v>4114</v>
      </c>
      <c r="W915" s="58" t="s">
        <v>4114</v>
      </c>
      <c r="X915" s="58" t="s">
        <v>4114</v>
      </c>
      <c r="Y915" s="58" t="s">
        <v>4114</v>
      </c>
      <c r="Z915" s="58" t="s">
        <v>4114</v>
      </c>
      <c r="AA915" s="58" t="s">
        <v>4114</v>
      </c>
      <c r="AB915" s="58" t="s">
        <v>4114</v>
      </c>
      <c r="AC915" s="58" t="s">
        <v>4114</v>
      </c>
      <c r="AD915" s="58" t="s">
        <v>4113</v>
      </c>
      <c r="AE915" s="58" t="s">
        <v>4114</v>
      </c>
      <c r="AF915" s="58" t="s">
        <v>4114</v>
      </c>
    </row>
    <row r="916" spans="1:32" x14ac:dyDescent="0.2">
      <c r="A916" s="64" t="s">
        <v>807</v>
      </c>
      <c r="B916" s="65" t="s">
        <v>2920</v>
      </c>
      <c r="C916" s="58">
        <v>1</v>
      </c>
      <c r="D916" s="58" t="s">
        <v>4273</v>
      </c>
      <c r="E916" s="58" t="s">
        <v>4174</v>
      </c>
      <c r="F916" s="58" t="s">
        <v>4156</v>
      </c>
      <c r="G916" s="58" t="s">
        <v>4114</v>
      </c>
      <c r="H916" s="58" t="s">
        <v>4136</v>
      </c>
      <c r="I916" s="58" t="s">
        <v>4136</v>
      </c>
      <c r="J916" s="58" t="s">
        <v>4114</v>
      </c>
      <c r="K916" s="58" t="s">
        <v>4114</v>
      </c>
      <c r="L916" s="58" t="s">
        <v>4114</v>
      </c>
      <c r="M916" s="58" t="s">
        <v>4204</v>
      </c>
      <c r="N916" s="58" t="s">
        <v>4272</v>
      </c>
      <c r="O916" s="58" t="s">
        <v>4200</v>
      </c>
      <c r="P916" s="58" t="s">
        <v>4132</v>
      </c>
      <c r="Q916" s="58" t="s">
        <v>4002</v>
      </c>
      <c r="R916" s="58" t="s">
        <v>4113</v>
      </c>
      <c r="S916" s="58" t="s">
        <v>4113</v>
      </c>
      <c r="T916" s="58" t="s">
        <v>4114</v>
      </c>
      <c r="U916" s="58" t="s">
        <v>4114</v>
      </c>
      <c r="V916" s="58" t="s">
        <v>4114</v>
      </c>
      <c r="W916" s="58" t="s">
        <v>4114</v>
      </c>
      <c r="X916" s="58" t="s">
        <v>4114</v>
      </c>
      <c r="Y916" s="58" t="s">
        <v>4114</v>
      </c>
      <c r="Z916" s="58" t="s">
        <v>4114</v>
      </c>
      <c r="AA916" s="58" t="s">
        <v>4114</v>
      </c>
      <c r="AB916" s="58" t="s">
        <v>4114</v>
      </c>
      <c r="AC916" s="58" t="s">
        <v>4114</v>
      </c>
      <c r="AD916" s="58" t="s">
        <v>4113</v>
      </c>
      <c r="AE916" s="58" t="s">
        <v>4114</v>
      </c>
      <c r="AF916" s="58" t="s">
        <v>4114</v>
      </c>
    </row>
    <row r="917" spans="1:32" x14ac:dyDescent="0.2">
      <c r="A917" s="64" t="s">
        <v>818</v>
      </c>
      <c r="B917" s="65" t="s">
        <v>2909</v>
      </c>
      <c r="C917" s="58">
        <v>1</v>
      </c>
      <c r="D917" s="58" t="s">
        <v>4274</v>
      </c>
      <c r="E917" s="58" t="s">
        <v>4174</v>
      </c>
      <c r="F917" s="58" t="s">
        <v>4156</v>
      </c>
      <c r="G917" s="58" t="s">
        <v>4114</v>
      </c>
      <c r="H917" s="58" t="s">
        <v>4136</v>
      </c>
      <c r="I917" s="58" t="s">
        <v>4136</v>
      </c>
      <c r="J917" s="58" t="s">
        <v>4114</v>
      </c>
      <c r="K917" s="58" t="s">
        <v>4114</v>
      </c>
      <c r="L917" s="58" t="s">
        <v>4114</v>
      </c>
      <c r="M917" s="58" t="s">
        <v>4112</v>
      </c>
      <c r="N917" s="58" t="s">
        <v>4272</v>
      </c>
      <c r="O917" s="58" t="s">
        <v>4200</v>
      </c>
      <c r="P917" s="58" t="s">
        <v>4132</v>
      </c>
      <c r="Q917" s="58" t="s">
        <v>4002</v>
      </c>
      <c r="R917" s="58" t="s">
        <v>4113</v>
      </c>
      <c r="S917" s="58" t="s">
        <v>4113</v>
      </c>
      <c r="T917" s="58" t="s">
        <v>4114</v>
      </c>
      <c r="U917" s="58" t="s">
        <v>4114</v>
      </c>
      <c r="V917" s="58" t="s">
        <v>4114</v>
      </c>
      <c r="W917" s="58" t="s">
        <v>4114</v>
      </c>
      <c r="X917" s="58" t="s">
        <v>4114</v>
      </c>
      <c r="Y917" s="58" t="s">
        <v>4114</v>
      </c>
      <c r="Z917" s="58" t="s">
        <v>4114</v>
      </c>
      <c r="AA917" s="58" t="s">
        <v>4114</v>
      </c>
      <c r="AB917" s="58" t="s">
        <v>4114</v>
      </c>
      <c r="AC917" s="58" t="s">
        <v>4114</v>
      </c>
      <c r="AD917" s="58" t="s">
        <v>4113</v>
      </c>
      <c r="AE917" s="58" t="s">
        <v>4114</v>
      </c>
      <c r="AF917" s="58" t="s">
        <v>4114</v>
      </c>
    </row>
    <row r="918" spans="1:32" x14ac:dyDescent="0.2">
      <c r="A918" s="64" t="s">
        <v>1860</v>
      </c>
      <c r="B918" s="65" t="s">
        <v>2899</v>
      </c>
      <c r="C918" s="58">
        <v>1</v>
      </c>
      <c r="D918" s="58" t="s">
        <v>4275</v>
      </c>
      <c r="E918" s="58" t="s">
        <v>4174</v>
      </c>
      <c r="F918" s="58" t="s">
        <v>4156</v>
      </c>
      <c r="G918" s="58" t="s">
        <v>4114</v>
      </c>
      <c r="H918" s="58" t="s">
        <v>4136</v>
      </c>
      <c r="I918" s="58" t="s">
        <v>4136</v>
      </c>
      <c r="J918" s="58" t="s">
        <v>4114</v>
      </c>
      <c r="K918" s="58" t="s">
        <v>4114</v>
      </c>
      <c r="L918" s="58" t="s">
        <v>4114</v>
      </c>
      <c r="M918" s="58" t="s">
        <v>4328</v>
      </c>
      <c r="N918" s="58" t="s">
        <v>4272</v>
      </c>
      <c r="O918" s="58" t="s">
        <v>4200</v>
      </c>
      <c r="P918" s="58" t="s">
        <v>4132</v>
      </c>
      <c r="Q918" s="58" t="s">
        <v>4002</v>
      </c>
      <c r="R918" s="58" t="s">
        <v>4113</v>
      </c>
      <c r="S918" s="58" t="s">
        <v>4113</v>
      </c>
      <c r="T918" s="58" t="s">
        <v>4114</v>
      </c>
      <c r="U918" s="58" t="s">
        <v>4114</v>
      </c>
      <c r="V918" s="58" t="s">
        <v>4114</v>
      </c>
      <c r="W918" s="58" t="s">
        <v>4114</v>
      </c>
      <c r="X918" s="58" t="s">
        <v>4114</v>
      </c>
      <c r="Y918" s="58" t="s">
        <v>4114</v>
      </c>
      <c r="Z918" s="58" t="s">
        <v>4114</v>
      </c>
      <c r="AA918" s="58" t="s">
        <v>4114</v>
      </c>
      <c r="AB918" s="58" t="s">
        <v>4114</v>
      </c>
      <c r="AC918" s="58" t="s">
        <v>4114</v>
      </c>
      <c r="AD918" s="58" t="s">
        <v>4113</v>
      </c>
      <c r="AE918" s="58" t="s">
        <v>4114</v>
      </c>
      <c r="AF918" s="58" t="s">
        <v>4114</v>
      </c>
    </row>
    <row r="919" spans="1:32" x14ac:dyDescent="0.2">
      <c r="A919" s="64" t="s">
        <v>774</v>
      </c>
      <c r="B919" s="65" t="s">
        <v>2888</v>
      </c>
      <c r="C919" s="58">
        <v>1</v>
      </c>
      <c r="D919" s="58" t="s">
        <v>4276</v>
      </c>
      <c r="E919" s="58" t="s">
        <v>4174</v>
      </c>
      <c r="F919" s="58" t="s">
        <v>4156</v>
      </c>
      <c r="G919" s="58" t="s">
        <v>4114</v>
      </c>
      <c r="H919" s="58" t="s">
        <v>4153</v>
      </c>
      <c r="I919" s="58" t="s">
        <v>4153</v>
      </c>
      <c r="J919" s="58" t="s">
        <v>4114</v>
      </c>
      <c r="K919" s="58" t="s">
        <v>4114</v>
      </c>
      <c r="L919" s="58" t="s">
        <v>4114</v>
      </c>
      <c r="M919" s="58" t="s">
        <v>4168</v>
      </c>
      <c r="N919" s="58" t="s">
        <v>4272</v>
      </c>
      <c r="O919" s="58" t="s">
        <v>4200</v>
      </c>
      <c r="P919" s="58" t="s">
        <v>4132</v>
      </c>
      <c r="Q919" s="58" t="s">
        <v>4002</v>
      </c>
      <c r="R919" s="58" t="s">
        <v>4113</v>
      </c>
      <c r="S919" s="58" t="s">
        <v>4113</v>
      </c>
      <c r="T919" s="58" t="s">
        <v>4114</v>
      </c>
      <c r="U919" s="58" t="s">
        <v>4114</v>
      </c>
      <c r="V919" s="58" t="s">
        <v>4114</v>
      </c>
      <c r="W919" s="58" t="s">
        <v>4114</v>
      </c>
      <c r="X919" s="58" t="s">
        <v>4114</v>
      </c>
      <c r="Y919" s="58" t="s">
        <v>4114</v>
      </c>
      <c r="Z919" s="58" t="s">
        <v>4114</v>
      </c>
      <c r="AA919" s="58" t="s">
        <v>4114</v>
      </c>
      <c r="AB919" s="58" t="s">
        <v>4114</v>
      </c>
      <c r="AC919" s="58" t="s">
        <v>4114</v>
      </c>
      <c r="AD919" s="58" t="s">
        <v>4113</v>
      </c>
      <c r="AE919" s="58" t="s">
        <v>4114</v>
      </c>
      <c r="AF919" s="58" t="s">
        <v>4114</v>
      </c>
    </row>
    <row r="920" spans="1:32" x14ac:dyDescent="0.2">
      <c r="A920" s="64" t="s">
        <v>785</v>
      </c>
      <c r="B920" s="65" t="s">
        <v>2877</v>
      </c>
      <c r="C920" s="58">
        <v>1</v>
      </c>
      <c r="D920" s="58" t="s">
        <v>4277</v>
      </c>
      <c r="E920" s="58" t="s">
        <v>4174</v>
      </c>
      <c r="F920" s="58" t="s">
        <v>4156</v>
      </c>
      <c r="G920" s="58" t="s">
        <v>4114</v>
      </c>
      <c r="H920" s="58" t="s">
        <v>4153</v>
      </c>
      <c r="I920" s="58" t="s">
        <v>4153</v>
      </c>
      <c r="J920" s="58" t="s">
        <v>4114</v>
      </c>
      <c r="K920" s="58" t="s">
        <v>4114</v>
      </c>
      <c r="L920" s="58" t="s">
        <v>4114</v>
      </c>
      <c r="M920" s="58" t="s">
        <v>4216</v>
      </c>
      <c r="N920" s="58" t="s">
        <v>4272</v>
      </c>
      <c r="O920" s="58" t="s">
        <v>4200</v>
      </c>
      <c r="P920" s="58" t="s">
        <v>4132</v>
      </c>
      <c r="Q920" s="58" t="s">
        <v>4002</v>
      </c>
      <c r="R920" s="58" t="s">
        <v>4113</v>
      </c>
      <c r="S920" s="58" t="s">
        <v>4113</v>
      </c>
      <c r="T920" s="58" t="s">
        <v>4114</v>
      </c>
      <c r="U920" s="58" t="s">
        <v>4114</v>
      </c>
      <c r="V920" s="58" t="s">
        <v>4114</v>
      </c>
      <c r="W920" s="58" t="s">
        <v>4114</v>
      </c>
      <c r="X920" s="58" t="s">
        <v>4114</v>
      </c>
      <c r="Y920" s="58" t="s">
        <v>4114</v>
      </c>
      <c r="Z920" s="58" t="s">
        <v>4114</v>
      </c>
      <c r="AA920" s="58" t="s">
        <v>4114</v>
      </c>
      <c r="AB920" s="58" t="s">
        <v>4114</v>
      </c>
      <c r="AC920" s="58" t="s">
        <v>4114</v>
      </c>
      <c r="AD920" s="58" t="s">
        <v>4113</v>
      </c>
      <c r="AE920" s="58" t="s">
        <v>4114</v>
      </c>
      <c r="AF920" s="58" t="s">
        <v>4114</v>
      </c>
    </row>
    <row r="921" spans="1:32" x14ac:dyDescent="0.2">
      <c r="A921" s="64" t="s">
        <v>729</v>
      </c>
      <c r="B921" s="65" t="s">
        <v>2867</v>
      </c>
      <c r="C921" s="58">
        <v>1</v>
      </c>
      <c r="D921" s="58" t="s">
        <v>4278</v>
      </c>
      <c r="E921" s="58" t="s">
        <v>4174</v>
      </c>
      <c r="F921" s="58" t="s">
        <v>4156</v>
      </c>
      <c r="G921" s="58" t="s">
        <v>4114</v>
      </c>
      <c r="H921" s="58" t="s">
        <v>4153</v>
      </c>
      <c r="I921" s="58" t="s">
        <v>4153</v>
      </c>
      <c r="J921" s="58" t="s">
        <v>4114</v>
      </c>
      <c r="K921" s="58" t="s">
        <v>4114</v>
      </c>
      <c r="L921" s="58" t="s">
        <v>4114</v>
      </c>
      <c r="M921" s="58" t="s">
        <v>4329</v>
      </c>
      <c r="N921" s="58" t="s">
        <v>4272</v>
      </c>
      <c r="O921" s="58" t="s">
        <v>4200</v>
      </c>
      <c r="P921" s="58" t="s">
        <v>4132</v>
      </c>
      <c r="Q921" s="58" t="s">
        <v>4002</v>
      </c>
      <c r="R921" s="58" t="s">
        <v>4113</v>
      </c>
      <c r="S921" s="58" t="s">
        <v>4113</v>
      </c>
      <c r="T921" s="58" t="s">
        <v>4114</v>
      </c>
      <c r="U921" s="58" t="s">
        <v>4114</v>
      </c>
      <c r="V921" s="58" t="s">
        <v>4114</v>
      </c>
      <c r="W921" s="58" t="s">
        <v>4114</v>
      </c>
      <c r="X921" s="58" t="s">
        <v>4114</v>
      </c>
      <c r="Y921" s="58" t="s">
        <v>4114</v>
      </c>
      <c r="Z921" s="58" t="s">
        <v>4114</v>
      </c>
      <c r="AA921" s="58" t="s">
        <v>4114</v>
      </c>
      <c r="AB921" s="58" t="s">
        <v>4114</v>
      </c>
      <c r="AC921" s="58" t="s">
        <v>4114</v>
      </c>
      <c r="AD921" s="58" t="s">
        <v>4113</v>
      </c>
      <c r="AE921" s="58" t="s">
        <v>4114</v>
      </c>
      <c r="AF921" s="58" t="s">
        <v>4114</v>
      </c>
    </row>
    <row r="922" spans="1:32" x14ac:dyDescent="0.2">
      <c r="A922" s="64" t="s">
        <v>738</v>
      </c>
      <c r="B922" s="65" t="s">
        <v>2857</v>
      </c>
      <c r="C922" s="58">
        <v>1</v>
      </c>
      <c r="D922" s="58" t="s">
        <v>4280</v>
      </c>
      <c r="E922" s="58" t="s">
        <v>4174</v>
      </c>
      <c r="F922" s="58" t="s">
        <v>4156</v>
      </c>
      <c r="G922" s="58" t="s">
        <v>4114</v>
      </c>
      <c r="H922" s="58" t="s">
        <v>4153</v>
      </c>
      <c r="I922" s="58" t="s">
        <v>4153</v>
      </c>
      <c r="J922" s="58" t="s">
        <v>4114</v>
      </c>
      <c r="K922" s="58" t="s">
        <v>4114</v>
      </c>
      <c r="L922" s="58" t="s">
        <v>4114</v>
      </c>
      <c r="M922" s="58" t="s">
        <v>4330</v>
      </c>
      <c r="N922" s="58" t="s">
        <v>4272</v>
      </c>
      <c r="O922" s="58" t="s">
        <v>4200</v>
      </c>
      <c r="P922" s="58" t="s">
        <v>4132</v>
      </c>
      <c r="Q922" s="58" t="s">
        <v>4002</v>
      </c>
      <c r="R922" s="58" t="s">
        <v>4113</v>
      </c>
      <c r="S922" s="58" t="s">
        <v>4113</v>
      </c>
      <c r="T922" s="58" t="s">
        <v>4114</v>
      </c>
      <c r="U922" s="58" t="s">
        <v>4114</v>
      </c>
      <c r="V922" s="58" t="s">
        <v>4114</v>
      </c>
      <c r="W922" s="58" t="s">
        <v>4114</v>
      </c>
      <c r="X922" s="58" t="s">
        <v>4114</v>
      </c>
      <c r="Y922" s="58" t="s">
        <v>4114</v>
      </c>
      <c r="Z922" s="58" t="s">
        <v>4114</v>
      </c>
      <c r="AA922" s="58" t="s">
        <v>4114</v>
      </c>
      <c r="AB922" s="58" t="s">
        <v>4114</v>
      </c>
      <c r="AC922" s="58" t="s">
        <v>4114</v>
      </c>
      <c r="AD922" s="58" t="s">
        <v>4113</v>
      </c>
      <c r="AE922" s="58" t="s">
        <v>4114</v>
      </c>
      <c r="AF922" s="58" t="s">
        <v>4114</v>
      </c>
    </row>
    <row r="923" spans="1:32" x14ac:dyDescent="0.2">
      <c r="A923" s="64" t="s">
        <v>747</v>
      </c>
      <c r="B923" s="65" t="s">
        <v>2847</v>
      </c>
      <c r="C923" s="58">
        <v>1</v>
      </c>
      <c r="D923" s="58" t="s">
        <v>4282</v>
      </c>
      <c r="E923" s="58" t="s">
        <v>4174</v>
      </c>
      <c r="F923" s="58" t="s">
        <v>4156</v>
      </c>
      <c r="G923" s="58" t="s">
        <v>4114</v>
      </c>
      <c r="H923" s="58" t="s">
        <v>4153</v>
      </c>
      <c r="I923" s="58" t="s">
        <v>4153</v>
      </c>
      <c r="J923" s="58" t="s">
        <v>4114</v>
      </c>
      <c r="K923" s="58" t="s">
        <v>4114</v>
      </c>
      <c r="L923" s="58" t="s">
        <v>4114</v>
      </c>
      <c r="M923" s="58" t="s">
        <v>4331</v>
      </c>
      <c r="N923" s="58" t="s">
        <v>4272</v>
      </c>
      <c r="O923" s="58" t="s">
        <v>4200</v>
      </c>
      <c r="P923" s="58" t="s">
        <v>4132</v>
      </c>
      <c r="Q923" s="58" t="s">
        <v>4002</v>
      </c>
      <c r="R923" s="58" t="s">
        <v>4113</v>
      </c>
      <c r="S923" s="58" t="s">
        <v>4113</v>
      </c>
      <c r="T923" s="58" t="s">
        <v>4114</v>
      </c>
      <c r="U923" s="58" t="s">
        <v>4114</v>
      </c>
      <c r="V923" s="58" t="s">
        <v>4114</v>
      </c>
      <c r="W923" s="58" t="s">
        <v>4114</v>
      </c>
      <c r="X923" s="58" t="s">
        <v>4114</v>
      </c>
      <c r="Y923" s="58" t="s">
        <v>4114</v>
      </c>
      <c r="Z923" s="58" t="s">
        <v>4114</v>
      </c>
      <c r="AA923" s="58" t="s">
        <v>4114</v>
      </c>
      <c r="AB923" s="58" t="s">
        <v>4114</v>
      </c>
      <c r="AC923" s="58" t="s">
        <v>4114</v>
      </c>
      <c r="AD923" s="58" t="s">
        <v>4113</v>
      </c>
      <c r="AE923" s="58" t="s">
        <v>4114</v>
      </c>
      <c r="AF923" s="58" t="s">
        <v>4114</v>
      </c>
    </row>
    <row r="924" spans="1:32" x14ac:dyDescent="0.2">
      <c r="A924" s="64" t="s">
        <v>756</v>
      </c>
      <c r="B924" s="65" t="s">
        <v>2837</v>
      </c>
      <c r="C924" s="58">
        <v>1</v>
      </c>
      <c r="D924" s="58" t="s">
        <v>4284</v>
      </c>
      <c r="E924" s="58" t="s">
        <v>4174</v>
      </c>
      <c r="F924" s="58" t="s">
        <v>4156</v>
      </c>
      <c r="G924" s="58" t="s">
        <v>4114</v>
      </c>
      <c r="H924" s="58" t="s">
        <v>4153</v>
      </c>
      <c r="I924" s="58" t="s">
        <v>4153</v>
      </c>
      <c r="J924" s="58" t="s">
        <v>4114</v>
      </c>
      <c r="K924" s="58" t="s">
        <v>4114</v>
      </c>
      <c r="L924" s="58" t="s">
        <v>4114</v>
      </c>
      <c r="M924" s="58" t="s">
        <v>4332</v>
      </c>
      <c r="N924" s="58" t="s">
        <v>4272</v>
      </c>
      <c r="O924" s="58" t="s">
        <v>4200</v>
      </c>
      <c r="P924" s="58" t="s">
        <v>4132</v>
      </c>
      <c r="Q924" s="58" t="s">
        <v>4002</v>
      </c>
      <c r="R924" s="58" t="s">
        <v>4113</v>
      </c>
      <c r="S924" s="58" t="s">
        <v>4113</v>
      </c>
      <c r="T924" s="58" t="s">
        <v>4114</v>
      </c>
      <c r="U924" s="58" t="s">
        <v>4114</v>
      </c>
      <c r="V924" s="58" t="s">
        <v>4114</v>
      </c>
      <c r="W924" s="58" t="s">
        <v>4114</v>
      </c>
      <c r="X924" s="58" t="s">
        <v>4114</v>
      </c>
      <c r="Y924" s="58" t="s">
        <v>4114</v>
      </c>
      <c r="Z924" s="58" t="s">
        <v>4114</v>
      </c>
      <c r="AA924" s="58" t="s">
        <v>4114</v>
      </c>
      <c r="AB924" s="58" t="s">
        <v>4114</v>
      </c>
      <c r="AC924" s="58" t="s">
        <v>4114</v>
      </c>
      <c r="AD924" s="58" t="s">
        <v>4113</v>
      </c>
      <c r="AE924" s="58" t="s">
        <v>4114</v>
      </c>
      <c r="AF924" s="58" t="s">
        <v>4114</v>
      </c>
    </row>
    <row r="925" spans="1:32" x14ac:dyDescent="0.2">
      <c r="A925" s="64" t="s">
        <v>765</v>
      </c>
      <c r="B925" s="65" t="s">
        <v>2827</v>
      </c>
      <c r="C925" s="58">
        <v>1</v>
      </c>
      <c r="D925" s="58" t="s">
        <v>4286</v>
      </c>
      <c r="E925" s="58" t="s">
        <v>4174</v>
      </c>
      <c r="F925" s="58" t="s">
        <v>4156</v>
      </c>
      <c r="G925" s="58" t="s">
        <v>4114</v>
      </c>
      <c r="H925" s="58" t="s">
        <v>4153</v>
      </c>
      <c r="I925" s="58" t="s">
        <v>4153</v>
      </c>
      <c r="J925" s="58" t="s">
        <v>4114</v>
      </c>
      <c r="K925" s="58" t="s">
        <v>4114</v>
      </c>
      <c r="L925" s="58" t="s">
        <v>4114</v>
      </c>
      <c r="M925" s="58" t="s">
        <v>4333</v>
      </c>
      <c r="N925" s="58" t="s">
        <v>4272</v>
      </c>
      <c r="O925" s="58" t="s">
        <v>4200</v>
      </c>
      <c r="P925" s="58" t="s">
        <v>4132</v>
      </c>
      <c r="Q925" s="58" t="s">
        <v>4002</v>
      </c>
      <c r="R925" s="58" t="s">
        <v>4113</v>
      </c>
      <c r="S925" s="58" t="s">
        <v>4113</v>
      </c>
      <c r="T925" s="58" t="s">
        <v>4114</v>
      </c>
      <c r="U925" s="58" t="s">
        <v>4114</v>
      </c>
      <c r="V925" s="58" t="s">
        <v>4114</v>
      </c>
      <c r="W925" s="58" t="s">
        <v>4114</v>
      </c>
      <c r="X925" s="58" t="s">
        <v>4114</v>
      </c>
      <c r="Y925" s="58" t="s">
        <v>4114</v>
      </c>
      <c r="Z925" s="58" t="s">
        <v>4114</v>
      </c>
      <c r="AA925" s="58" t="s">
        <v>4114</v>
      </c>
      <c r="AB925" s="58" t="s">
        <v>4114</v>
      </c>
      <c r="AC925" s="58" t="s">
        <v>4114</v>
      </c>
      <c r="AD925" s="58" t="s">
        <v>4113</v>
      </c>
      <c r="AE925" s="58" t="s">
        <v>4114</v>
      </c>
      <c r="AF925" s="58" t="s">
        <v>4114</v>
      </c>
    </row>
    <row r="926" spans="1:32" x14ac:dyDescent="0.2">
      <c r="A926" s="64" t="s">
        <v>797</v>
      </c>
      <c r="B926" s="65" t="s">
        <v>2932</v>
      </c>
      <c r="C926" s="58">
        <v>1</v>
      </c>
      <c r="D926" s="58" t="s">
        <v>4173</v>
      </c>
      <c r="E926" s="58" t="s">
        <v>4174</v>
      </c>
      <c r="F926" s="58" t="s">
        <v>4158</v>
      </c>
      <c r="G926" s="58" t="s">
        <v>4114</v>
      </c>
      <c r="H926" s="58" t="s">
        <v>4136</v>
      </c>
      <c r="I926" s="58" t="s">
        <v>4136</v>
      </c>
      <c r="J926" s="58" t="s">
        <v>4114</v>
      </c>
      <c r="K926" s="58" t="s">
        <v>4114</v>
      </c>
      <c r="L926" s="58" t="s">
        <v>4114</v>
      </c>
      <c r="M926" s="58" t="s">
        <v>4159</v>
      </c>
      <c r="N926" s="58" t="s">
        <v>4272</v>
      </c>
      <c r="O926" s="58" t="s">
        <v>4200</v>
      </c>
      <c r="P926" s="58" t="s">
        <v>4132</v>
      </c>
      <c r="Q926" s="58" t="s">
        <v>4002</v>
      </c>
      <c r="R926" s="58" t="s">
        <v>4113</v>
      </c>
      <c r="S926" s="58" t="s">
        <v>4113</v>
      </c>
      <c r="T926" s="58" t="s">
        <v>4114</v>
      </c>
      <c r="U926" s="58" t="s">
        <v>4114</v>
      </c>
      <c r="V926" s="58" t="s">
        <v>4114</v>
      </c>
      <c r="W926" s="58" t="s">
        <v>4114</v>
      </c>
      <c r="X926" s="58" t="s">
        <v>4114</v>
      </c>
      <c r="Y926" s="58" t="s">
        <v>4114</v>
      </c>
      <c r="Z926" s="58" t="s">
        <v>4114</v>
      </c>
      <c r="AA926" s="58" t="s">
        <v>4114</v>
      </c>
      <c r="AB926" s="58" t="s">
        <v>4114</v>
      </c>
      <c r="AC926" s="58" t="s">
        <v>4114</v>
      </c>
      <c r="AD926" s="58" t="s">
        <v>4113</v>
      </c>
      <c r="AE926" s="58" t="s">
        <v>4114</v>
      </c>
      <c r="AF926" s="58" t="s">
        <v>4114</v>
      </c>
    </row>
    <row r="927" spans="1:32" x14ac:dyDescent="0.2">
      <c r="A927" s="64" t="s">
        <v>808</v>
      </c>
      <c r="B927" s="65" t="s">
        <v>2921</v>
      </c>
      <c r="C927" s="58">
        <v>1</v>
      </c>
      <c r="D927" s="58" t="s">
        <v>4273</v>
      </c>
      <c r="E927" s="58" t="s">
        <v>4174</v>
      </c>
      <c r="F927" s="58" t="s">
        <v>4158</v>
      </c>
      <c r="G927" s="58" t="s">
        <v>4114</v>
      </c>
      <c r="H927" s="58" t="s">
        <v>4136</v>
      </c>
      <c r="I927" s="58" t="s">
        <v>4136</v>
      </c>
      <c r="J927" s="58" t="s">
        <v>4114</v>
      </c>
      <c r="K927" s="58" t="s">
        <v>4114</v>
      </c>
      <c r="L927" s="58" t="s">
        <v>4114</v>
      </c>
      <c r="M927" s="58" t="s">
        <v>4334</v>
      </c>
      <c r="N927" s="58" t="s">
        <v>4272</v>
      </c>
      <c r="O927" s="58" t="s">
        <v>4200</v>
      </c>
      <c r="P927" s="58" t="s">
        <v>4132</v>
      </c>
      <c r="Q927" s="58" t="s">
        <v>4002</v>
      </c>
      <c r="R927" s="58" t="s">
        <v>4113</v>
      </c>
      <c r="S927" s="58" t="s">
        <v>4113</v>
      </c>
      <c r="T927" s="58" t="s">
        <v>4114</v>
      </c>
      <c r="U927" s="58" t="s">
        <v>4114</v>
      </c>
      <c r="V927" s="58" t="s">
        <v>4114</v>
      </c>
      <c r="W927" s="58" t="s">
        <v>4114</v>
      </c>
      <c r="X927" s="58" t="s">
        <v>4114</v>
      </c>
      <c r="Y927" s="58" t="s">
        <v>4114</v>
      </c>
      <c r="Z927" s="58" t="s">
        <v>4114</v>
      </c>
      <c r="AA927" s="58" t="s">
        <v>4114</v>
      </c>
      <c r="AB927" s="58" t="s">
        <v>4114</v>
      </c>
      <c r="AC927" s="58" t="s">
        <v>4114</v>
      </c>
      <c r="AD927" s="58" t="s">
        <v>4113</v>
      </c>
      <c r="AE927" s="58" t="s">
        <v>4114</v>
      </c>
      <c r="AF927" s="58" t="s">
        <v>4114</v>
      </c>
    </row>
    <row r="928" spans="1:32" x14ac:dyDescent="0.2">
      <c r="A928" s="64" t="s">
        <v>819</v>
      </c>
      <c r="B928" s="65" t="s">
        <v>2910</v>
      </c>
      <c r="C928" s="58">
        <v>1</v>
      </c>
      <c r="D928" s="58" t="s">
        <v>4274</v>
      </c>
      <c r="E928" s="58" t="s">
        <v>4174</v>
      </c>
      <c r="F928" s="58" t="s">
        <v>4158</v>
      </c>
      <c r="G928" s="58" t="s">
        <v>4114</v>
      </c>
      <c r="H928" s="58" t="s">
        <v>4136</v>
      </c>
      <c r="I928" s="58" t="s">
        <v>4136</v>
      </c>
      <c r="J928" s="58" t="s">
        <v>4114</v>
      </c>
      <c r="K928" s="58" t="s">
        <v>4114</v>
      </c>
      <c r="L928" s="58" t="s">
        <v>4114</v>
      </c>
      <c r="M928" s="58" t="s">
        <v>4296</v>
      </c>
      <c r="N928" s="58" t="s">
        <v>4272</v>
      </c>
      <c r="O928" s="58" t="s">
        <v>4200</v>
      </c>
      <c r="P928" s="58" t="s">
        <v>4132</v>
      </c>
      <c r="Q928" s="58" t="s">
        <v>4002</v>
      </c>
      <c r="R928" s="58" t="s">
        <v>4113</v>
      </c>
      <c r="S928" s="58" t="s">
        <v>4113</v>
      </c>
      <c r="T928" s="58" t="s">
        <v>4114</v>
      </c>
      <c r="U928" s="58" t="s">
        <v>4114</v>
      </c>
      <c r="V928" s="58" t="s">
        <v>4114</v>
      </c>
      <c r="W928" s="58" t="s">
        <v>4114</v>
      </c>
      <c r="X928" s="58" t="s">
        <v>4114</v>
      </c>
      <c r="Y928" s="58" t="s">
        <v>4114</v>
      </c>
      <c r="Z928" s="58" t="s">
        <v>4114</v>
      </c>
      <c r="AA928" s="58" t="s">
        <v>4114</v>
      </c>
      <c r="AB928" s="58" t="s">
        <v>4114</v>
      </c>
      <c r="AC928" s="58" t="s">
        <v>4114</v>
      </c>
      <c r="AD928" s="58" t="s">
        <v>4113</v>
      </c>
      <c r="AE928" s="58" t="s">
        <v>4114</v>
      </c>
      <c r="AF928" s="58" t="s">
        <v>4114</v>
      </c>
    </row>
    <row r="929" spans="1:32" x14ac:dyDescent="0.2">
      <c r="A929" s="64" t="s">
        <v>775</v>
      </c>
      <c r="B929" s="65" t="s">
        <v>2889</v>
      </c>
      <c r="C929" s="58">
        <v>1</v>
      </c>
      <c r="D929" s="58" t="s">
        <v>4276</v>
      </c>
      <c r="E929" s="58" t="s">
        <v>4174</v>
      </c>
      <c r="F929" s="58" t="s">
        <v>4158</v>
      </c>
      <c r="G929" s="58" t="s">
        <v>4114</v>
      </c>
      <c r="H929" s="58" t="s">
        <v>4153</v>
      </c>
      <c r="I929" s="58" t="s">
        <v>4153</v>
      </c>
      <c r="J929" s="58" t="s">
        <v>4114</v>
      </c>
      <c r="K929" s="58" t="s">
        <v>4114</v>
      </c>
      <c r="L929" s="58" t="s">
        <v>4114</v>
      </c>
      <c r="M929" s="58" t="s">
        <v>4335</v>
      </c>
      <c r="N929" s="58" t="s">
        <v>4272</v>
      </c>
      <c r="O929" s="58" t="s">
        <v>4200</v>
      </c>
      <c r="P929" s="58" t="s">
        <v>4132</v>
      </c>
      <c r="Q929" s="58" t="s">
        <v>4002</v>
      </c>
      <c r="R929" s="58" t="s">
        <v>4113</v>
      </c>
      <c r="S929" s="58" t="s">
        <v>4113</v>
      </c>
      <c r="T929" s="58" t="s">
        <v>4114</v>
      </c>
      <c r="U929" s="58" t="s">
        <v>4114</v>
      </c>
      <c r="V929" s="58" t="s">
        <v>4114</v>
      </c>
      <c r="W929" s="58" t="s">
        <v>4114</v>
      </c>
      <c r="X929" s="58" t="s">
        <v>4114</v>
      </c>
      <c r="Y929" s="58" t="s">
        <v>4114</v>
      </c>
      <c r="Z929" s="58" t="s">
        <v>4114</v>
      </c>
      <c r="AA929" s="58" t="s">
        <v>4114</v>
      </c>
      <c r="AB929" s="58" t="s">
        <v>4114</v>
      </c>
      <c r="AC929" s="58" t="s">
        <v>4114</v>
      </c>
      <c r="AD929" s="58" t="s">
        <v>4113</v>
      </c>
      <c r="AE929" s="58" t="s">
        <v>4114</v>
      </c>
      <c r="AF929" s="58" t="s">
        <v>4114</v>
      </c>
    </row>
    <row r="930" spans="1:32" x14ac:dyDescent="0.2">
      <c r="A930" s="64" t="s">
        <v>786</v>
      </c>
      <c r="B930" s="65" t="s">
        <v>2878</v>
      </c>
      <c r="C930" s="58">
        <v>1</v>
      </c>
      <c r="D930" s="58" t="s">
        <v>4277</v>
      </c>
      <c r="E930" s="58" t="s">
        <v>4174</v>
      </c>
      <c r="F930" s="58" t="s">
        <v>4158</v>
      </c>
      <c r="G930" s="58" t="s">
        <v>4114</v>
      </c>
      <c r="H930" s="58" t="s">
        <v>4153</v>
      </c>
      <c r="I930" s="58" t="s">
        <v>4153</v>
      </c>
      <c r="J930" s="58" t="s">
        <v>4114</v>
      </c>
      <c r="K930" s="58" t="s">
        <v>4114</v>
      </c>
      <c r="L930" s="58" t="s">
        <v>4114</v>
      </c>
      <c r="M930" s="58" t="s">
        <v>4120</v>
      </c>
      <c r="N930" s="58" t="s">
        <v>4272</v>
      </c>
      <c r="O930" s="58" t="s">
        <v>4200</v>
      </c>
      <c r="P930" s="58" t="s">
        <v>4132</v>
      </c>
      <c r="Q930" s="58" t="s">
        <v>4002</v>
      </c>
      <c r="R930" s="58" t="s">
        <v>4113</v>
      </c>
      <c r="S930" s="58" t="s">
        <v>4113</v>
      </c>
      <c r="T930" s="58" t="s">
        <v>4114</v>
      </c>
      <c r="U930" s="58" t="s">
        <v>4114</v>
      </c>
      <c r="V930" s="58" t="s">
        <v>4114</v>
      </c>
      <c r="W930" s="58" t="s">
        <v>4114</v>
      </c>
      <c r="X930" s="58" t="s">
        <v>4114</v>
      </c>
      <c r="Y930" s="58" t="s">
        <v>4114</v>
      </c>
      <c r="Z930" s="58" t="s">
        <v>4114</v>
      </c>
      <c r="AA930" s="58" t="s">
        <v>4114</v>
      </c>
      <c r="AB930" s="58" t="s">
        <v>4114</v>
      </c>
      <c r="AC930" s="58" t="s">
        <v>4114</v>
      </c>
      <c r="AD930" s="58" t="s">
        <v>4113</v>
      </c>
      <c r="AE930" s="58" t="s">
        <v>4114</v>
      </c>
      <c r="AF930" s="58" t="s">
        <v>4114</v>
      </c>
    </row>
    <row r="931" spans="1:32" x14ac:dyDescent="0.2">
      <c r="A931" s="64" t="s">
        <v>798</v>
      </c>
      <c r="B931" s="65" t="s">
        <v>2933</v>
      </c>
      <c r="C931" s="58">
        <v>1</v>
      </c>
      <c r="D931" s="58" t="s">
        <v>4173</v>
      </c>
      <c r="E931" s="58" t="s">
        <v>4174</v>
      </c>
      <c r="F931" s="58" t="s">
        <v>4160</v>
      </c>
      <c r="G931" s="58" t="s">
        <v>4114</v>
      </c>
      <c r="H931" s="58" t="s">
        <v>4136</v>
      </c>
      <c r="I931" s="58" t="s">
        <v>4136</v>
      </c>
      <c r="J931" s="58" t="s">
        <v>4114</v>
      </c>
      <c r="K931" s="58" t="s">
        <v>4114</v>
      </c>
      <c r="L931" s="58" t="s">
        <v>4114</v>
      </c>
      <c r="M931" s="58" t="s">
        <v>4161</v>
      </c>
      <c r="N931" s="58" t="s">
        <v>4272</v>
      </c>
      <c r="O931" s="58" t="s">
        <v>4200</v>
      </c>
      <c r="P931" s="58" t="s">
        <v>4132</v>
      </c>
      <c r="Q931" s="58" t="s">
        <v>4002</v>
      </c>
      <c r="R931" s="58" t="s">
        <v>4113</v>
      </c>
      <c r="S931" s="58" t="s">
        <v>4113</v>
      </c>
      <c r="T931" s="58" t="s">
        <v>4114</v>
      </c>
      <c r="U931" s="58" t="s">
        <v>4114</v>
      </c>
      <c r="V931" s="58" t="s">
        <v>4114</v>
      </c>
      <c r="W931" s="58" t="s">
        <v>4114</v>
      </c>
      <c r="X931" s="58" t="s">
        <v>4114</v>
      </c>
      <c r="Y931" s="58" t="s">
        <v>4114</v>
      </c>
      <c r="Z931" s="58" t="s">
        <v>4114</v>
      </c>
      <c r="AA931" s="58" t="s">
        <v>4114</v>
      </c>
      <c r="AB931" s="58" t="s">
        <v>4114</v>
      </c>
      <c r="AC931" s="58" t="s">
        <v>4114</v>
      </c>
      <c r="AD931" s="58" t="s">
        <v>4113</v>
      </c>
      <c r="AE931" s="58" t="s">
        <v>4114</v>
      </c>
      <c r="AF931" s="58" t="s">
        <v>4114</v>
      </c>
    </row>
    <row r="932" spans="1:32" x14ac:dyDescent="0.2">
      <c r="A932" s="64" t="s">
        <v>809</v>
      </c>
      <c r="B932" s="65" t="s">
        <v>2922</v>
      </c>
      <c r="C932" s="58">
        <v>1</v>
      </c>
      <c r="D932" s="58" t="s">
        <v>4273</v>
      </c>
      <c r="E932" s="58" t="s">
        <v>4174</v>
      </c>
      <c r="F932" s="58" t="s">
        <v>4160</v>
      </c>
      <c r="G932" s="58" t="s">
        <v>4114</v>
      </c>
      <c r="H932" s="58" t="s">
        <v>4136</v>
      </c>
      <c r="I932" s="58" t="s">
        <v>4136</v>
      </c>
      <c r="J932" s="58" t="s">
        <v>4114</v>
      </c>
      <c r="K932" s="58" t="s">
        <v>4114</v>
      </c>
      <c r="L932" s="58" t="s">
        <v>4114</v>
      </c>
      <c r="M932" s="58" t="s">
        <v>4112</v>
      </c>
      <c r="N932" s="58" t="s">
        <v>4272</v>
      </c>
      <c r="O932" s="58" t="s">
        <v>4200</v>
      </c>
      <c r="P932" s="58" t="s">
        <v>4132</v>
      </c>
      <c r="Q932" s="58" t="s">
        <v>4002</v>
      </c>
      <c r="R932" s="58" t="s">
        <v>4113</v>
      </c>
      <c r="S932" s="58" t="s">
        <v>4113</v>
      </c>
      <c r="T932" s="58" t="s">
        <v>4114</v>
      </c>
      <c r="U932" s="58" t="s">
        <v>4114</v>
      </c>
      <c r="V932" s="58" t="s">
        <v>4114</v>
      </c>
      <c r="W932" s="58" t="s">
        <v>4114</v>
      </c>
      <c r="X932" s="58" t="s">
        <v>4114</v>
      </c>
      <c r="Y932" s="58" t="s">
        <v>4114</v>
      </c>
      <c r="Z932" s="58" t="s">
        <v>4114</v>
      </c>
      <c r="AA932" s="58" t="s">
        <v>4114</v>
      </c>
      <c r="AB932" s="58" t="s">
        <v>4114</v>
      </c>
      <c r="AC932" s="58" t="s">
        <v>4114</v>
      </c>
      <c r="AD932" s="58" t="s">
        <v>4113</v>
      </c>
      <c r="AE932" s="58" t="s">
        <v>4114</v>
      </c>
      <c r="AF932" s="58" t="s">
        <v>4114</v>
      </c>
    </row>
    <row r="933" spans="1:32" x14ac:dyDescent="0.2">
      <c r="A933" s="64" t="s">
        <v>820</v>
      </c>
      <c r="B933" s="65" t="s">
        <v>2911</v>
      </c>
      <c r="C933" s="58">
        <v>1</v>
      </c>
      <c r="D933" s="58" t="s">
        <v>4274</v>
      </c>
      <c r="E933" s="58" t="s">
        <v>4174</v>
      </c>
      <c r="F933" s="58" t="s">
        <v>4160</v>
      </c>
      <c r="G933" s="58" t="s">
        <v>4114</v>
      </c>
      <c r="H933" s="58" t="s">
        <v>4136</v>
      </c>
      <c r="I933" s="58" t="s">
        <v>4136</v>
      </c>
      <c r="J933" s="58" t="s">
        <v>4114</v>
      </c>
      <c r="K933" s="58" t="s">
        <v>4114</v>
      </c>
      <c r="L933" s="58" t="s">
        <v>4114</v>
      </c>
      <c r="M933" s="58" t="s">
        <v>4328</v>
      </c>
      <c r="N933" s="58" t="s">
        <v>4272</v>
      </c>
      <c r="O933" s="58" t="s">
        <v>4200</v>
      </c>
      <c r="P933" s="58" t="s">
        <v>4132</v>
      </c>
      <c r="Q933" s="58" t="s">
        <v>4002</v>
      </c>
      <c r="R933" s="58" t="s">
        <v>4113</v>
      </c>
      <c r="S933" s="58" t="s">
        <v>4113</v>
      </c>
      <c r="T933" s="58" t="s">
        <v>4114</v>
      </c>
      <c r="U933" s="58" t="s">
        <v>4114</v>
      </c>
      <c r="V933" s="58" t="s">
        <v>4114</v>
      </c>
      <c r="W933" s="58" t="s">
        <v>4114</v>
      </c>
      <c r="X933" s="58" t="s">
        <v>4114</v>
      </c>
      <c r="Y933" s="58" t="s">
        <v>4114</v>
      </c>
      <c r="Z933" s="58" t="s">
        <v>4114</v>
      </c>
      <c r="AA933" s="58" t="s">
        <v>4114</v>
      </c>
      <c r="AB933" s="58" t="s">
        <v>4114</v>
      </c>
      <c r="AC933" s="58" t="s">
        <v>4114</v>
      </c>
      <c r="AD933" s="58" t="s">
        <v>4113</v>
      </c>
      <c r="AE933" s="58" t="s">
        <v>4114</v>
      </c>
      <c r="AF933" s="58" t="s">
        <v>4114</v>
      </c>
    </row>
    <row r="934" spans="1:32" x14ac:dyDescent="0.2">
      <c r="A934" s="64" t="s">
        <v>1861</v>
      </c>
      <c r="B934" s="65" t="s">
        <v>2900</v>
      </c>
      <c r="C934" s="58">
        <v>1</v>
      </c>
      <c r="D934" s="58" t="s">
        <v>4275</v>
      </c>
      <c r="E934" s="58" t="s">
        <v>4174</v>
      </c>
      <c r="F934" s="58" t="s">
        <v>4160</v>
      </c>
      <c r="G934" s="58" t="s">
        <v>4114</v>
      </c>
      <c r="H934" s="58" t="s">
        <v>4136</v>
      </c>
      <c r="I934" s="58" t="s">
        <v>4136</v>
      </c>
      <c r="J934" s="58" t="s">
        <v>4114</v>
      </c>
      <c r="K934" s="58" t="s">
        <v>4114</v>
      </c>
      <c r="L934" s="58" t="s">
        <v>4114</v>
      </c>
      <c r="M934" s="58" t="s">
        <v>4336</v>
      </c>
      <c r="N934" s="58" t="s">
        <v>4272</v>
      </c>
      <c r="O934" s="58" t="s">
        <v>4200</v>
      </c>
      <c r="P934" s="58" t="s">
        <v>4132</v>
      </c>
      <c r="Q934" s="58" t="s">
        <v>4002</v>
      </c>
      <c r="R934" s="58" t="s">
        <v>4113</v>
      </c>
      <c r="S934" s="58" t="s">
        <v>4113</v>
      </c>
      <c r="T934" s="58" t="s">
        <v>4114</v>
      </c>
      <c r="U934" s="58" t="s">
        <v>4114</v>
      </c>
      <c r="V934" s="58" t="s">
        <v>4114</v>
      </c>
      <c r="W934" s="58" t="s">
        <v>4114</v>
      </c>
      <c r="X934" s="58" t="s">
        <v>4114</v>
      </c>
      <c r="Y934" s="58" t="s">
        <v>4114</v>
      </c>
      <c r="Z934" s="58" t="s">
        <v>4114</v>
      </c>
      <c r="AA934" s="58" t="s">
        <v>4114</v>
      </c>
      <c r="AB934" s="58" t="s">
        <v>4114</v>
      </c>
      <c r="AC934" s="58" t="s">
        <v>4114</v>
      </c>
      <c r="AD934" s="58" t="s">
        <v>4113</v>
      </c>
      <c r="AE934" s="58" t="s">
        <v>4114</v>
      </c>
      <c r="AF934" s="58" t="s">
        <v>4114</v>
      </c>
    </row>
    <row r="935" spans="1:32" x14ac:dyDescent="0.2">
      <c r="A935" s="64" t="s">
        <v>776</v>
      </c>
      <c r="B935" s="65" t="s">
        <v>2890</v>
      </c>
      <c r="C935" s="58">
        <v>1</v>
      </c>
      <c r="D935" s="58" t="s">
        <v>4276</v>
      </c>
      <c r="E935" s="58" t="s">
        <v>4174</v>
      </c>
      <c r="F935" s="58" t="s">
        <v>4160</v>
      </c>
      <c r="G935" s="58" t="s">
        <v>4114</v>
      </c>
      <c r="H935" s="58" t="s">
        <v>4153</v>
      </c>
      <c r="I935" s="58" t="s">
        <v>4153</v>
      </c>
      <c r="J935" s="58" t="s">
        <v>4114</v>
      </c>
      <c r="K935" s="58" t="s">
        <v>4114</v>
      </c>
      <c r="L935" s="58" t="s">
        <v>4114</v>
      </c>
      <c r="M935" s="58" t="s">
        <v>4337</v>
      </c>
      <c r="N935" s="58" t="s">
        <v>4272</v>
      </c>
      <c r="O935" s="58" t="s">
        <v>4200</v>
      </c>
      <c r="P935" s="58" t="s">
        <v>4132</v>
      </c>
      <c r="Q935" s="58" t="s">
        <v>4002</v>
      </c>
      <c r="R935" s="58" t="s">
        <v>4113</v>
      </c>
      <c r="S935" s="58" t="s">
        <v>4113</v>
      </c>
      <c r="T935" s="58" t="s">
        <v>4114</v>
      </c>
      <c r="U935" s="58" t="s">
        <v>4114</v>
      </c>
      <c r="V935" s="58" t="s">
        <v>4114</v>
      </c>
      <c r="W935" s="58" t="s">
        <v>4114</v>
      </c>
      <c r="X935" s="58" t="s">
        <v>4114</v>
      </c>
      <c r="Y935" s="58" t="s">
        <v>4114</v>
      </c>
      <c r="Z935" s="58" t="s">
        <v>4114</v>
      </c>
      <c r="AA935" s="58" t="s">
        <v>4114</v>
      </c>
      <c r="AB935" s="58" t="s">
        <v>4114</v>
      </c>
      <c r="AC935" s="58" t="s">
        <v>4114</v>
      </c>
      <c r="AD935" s="58" t="s">
        <v>4113</v>
      </c>
      <c r="AE935" s="58" t="s">
        <v>4114</v>
      </c>
      <c r="AF935" s="58" t="s">
        <v>4114</v>
      </c>
    </row>
    <row r="936" spans="1:32" x14ac:dyDescent="0.2">
      <c r="A936" s="64" t="s">
        <v>787</v>
      </c>
      <c r="B936" s="65" t="s">
        <v>2879</v>
      </c>
      <c r="C936" s="58">
        <v>1</v>
      </c>
      <c r="D936" s="58" t="s">
        <v>4277</v>
      </c>
      <c r="E936" s="58" t="s">
        <v>4174</v>
      </c>
      <c r="F936" s="58" t="s">
        <v>4160</v>
      </c>
      <c r="G936" s="58" t="s">
        <v>4114</v>
      </c>
      <c r="H936" s="58" t="s">
        <v>4153</v>
      </c>
      <c r="I936" s="58" t="s">
        <v>4153</v>
      </c>
      <c r="J936" s="58" t="s">
        <v>4114</v>
      </c>
      <c r="K936" s="58" t="s">
        <v>4114</v>
      </c>
      <c r="L936" s="58" t="s">
        <v>4114</v>
      </c>
      <c r="M936" s="58" t="s">
        <v>4121</v>
      </c>
      <c r="N936" s="58" t="s">
        <v>4272</v>
      </c>
      <c r="O936" s="58" t="s">
        <v>4200</v>
      </c>
      <c r="P936" s="58" t="s">
        <v>4132</v>
      </c>
      <c r="Q936" s="58" t="s">
        <v>4002</v>
      </c>
      <c r="R936" s="58" t="s">
        <v>4113</v>
      </c>
      <c r="S936" s="58" t="s">
        <v>4113</v>
      </c>
      <c r="T936" s="58" t="s">
        <v>4114</v>
      </c>
      <c r="U936" s="58" t="s">
        <v>4114</v>
      </c>
      <c r="V936" s="58" t="s">
        <v>4114</v>
      </c>
      <c r="W936" s="58" t="s">
        <v>4114</v>
      </c>
      <c r="X936" s="58" t="s">
        <v>4114</v>
      </c>
      <c r="Y936" s="58" t="s">
        <v>4114</v>
      </c>
      <c r="Z936" s="58" t="s">
        <v>4114</v>
      </c>
      <c r="AA936" s="58" t="s">
        <v>4114</v>
      </c>
      <c r="AB936" s="58" t="s">
        <v>4114</v>
      </c>
      <c r="AC936" s="58" t="s">
        <v>4114</v>
      </c>
      <c r="AD936" s="58" t="s">
        <v>4113</v>
      </c>
      <c r="AE936" s="58" t="s">
        <v>4114</v>
      </c>
      <c r="AF936" s="58" t="s">
        <v>4114</v>
      </c>
    </row>
    <row r="937" spans="1:32" x14ac:dyDescent="0.2">
      <c r="A937" s="64" t="s">
        <v>1851</v>
      </c>
      <c r="B937" s="65" t="s">
        <v>2868</v>
      </c>
      <c r="C937" s="58">
        <v>1</v>
      </c>
      <c r="D937" s="58" t="s">
        <v>4278</v>
      </c>
      <c r="E937" s="58" t="s">
        <v>4174</v>
      </c>
      <c r="F937" s="58" t="s">
        <v>4160</v>
      </c>
      <c r="G937" s="58" t="s">
        <v>4114</v>
      </c>
      <c r="H937" s="58" t="s">
        <v>4153</v>
      </c>
      <c r="I937" s="58" t="s">
        <v>4153</v>
      </c>
      <c r="J937" s="58" t="s">
        <v>4114</v>
      </c>
      <c r="K937" s="58" t="s">
        <v>4114</v>
      </c>
      <c r="L937" s="58" t="s">
        <v>4114</v>
      </c>
      <c r="M937" s="58" t="s">
        <v>4338</v>
      </c>
      <c r="N937" s="58" t="s">
        <v>4272</v>
      </c>
      <c r="O937" s="58" t="s">
        <v>4200</v>
      </c>
      <c r="P937" s="58" t="s">
        <v>4132</v>
      </c>
      <c r="Q937" s="58" t="s">
        <v>4002</v>
      </c>
      <c r="R937" s="58" t="s">
        <v>4113</v>
      </c>
      <c r="S937" s="58" t="s">
        <v>4113</v>
      </c>
      <c r="T937" s="58" t="s">
        <v>4114</v>
      </c>
      <c r="U937" s="58" t="s">
        <v>4114</v>
      </c>
      <c r="V937" s="58" t="s">
        <v>4114</v>
      </c>
      <c r="W937" s="58" t="s">
        <v>4114</v>
      </c>
      <c r="X937" s="58" t="s">
        <v>4114</v>
      </c>
      <c r="Y937" s="58" t="s">
        <v>4114</v>
      </c>
      <c r="Z937" s="58" t="s">
        <v>4114</v>
      </c>
      <c r="AA937" s="58" t="s">
        <v>4114</v>
      </c>
      <c r="AB937" s="58" t="s">
        <v>4114</v>
      </c>
      <c r="AC937" s="58" t="s">
        <v>4114</v>
      </c>
      <c r="AD937" s="58" t="s">
        <v>4113</v>
      </c>
      <c r="AE937" s="58" t="s">
        <v>4114</v>
      </c>
      <c r="AF937" s="58" t="s">
        <v>4114</v>
      </c>
    </row>
    <row r="938" spans="1:32" x14ac:dyDescent="0.2">
      <c r="A938" s="64" t="s">
        <v>1850</v>
      </c>
      <c r="B938" s="65" t="s">
        <v>2858</v>
      </c>
      <c r="C938" s="58">
        <v>1</v>
      </c>
      <c r="D938" s="58" t="s">
        <v>4280</v>
      </c>
      <c r="E938" s="58" t="s">
        <v>4174</v>
      </c>
      <c r="F938" s="58" t="s">
        <v>4160</v>
      </c>
      <c r="G938" s="58" t="s">
        <v>4114</v>
      </c>
      <c r="H938" s="58" t="s">
        <v>4153</v>
      </c>
      <c r="I938" s="58" t="s">
        <v>4153</v>
      </c>
      <c r="J938" s="58" t="s">
        <v>4114</v>
      </c>
      <c r="K938" s="58" t="s">
        <v>4114</v>
      </c>
      <c r="L938" s="58" t="s">
        <v>4114</v>
      </c>
      <c r="M938" s="58" t="s">
        <v>4339</v>
      </c>
      <c r="N938" s="58" t="s">
        <v>4272</v>
      </c>
      <c r="O938" s="58" t="s">
        <v>4200</v>
      </c>
      <c r="P938" s="58" t="s">
        <v>4132</v>
      </c>
      <c r="Q938" s="58" t="s">
        <v>4002</v>
      </c>
      <c r="R938" s="58" t="s">
        <v>4113</v>
      </c>
      <c r="S938" s="58" t="s">
        <v>4113</v>
      </c>
      <c r="T938" s="58" t="s">
        <v>4114</v>
      </c>
      <c r="U938" s="58" t="s">
        <v>4114</v>
      </c>
      <c r="V938" s="58" t="s">
        <v>4114</v>
      </c>
      <c r="W938" s="58" t="s">
        <v>4114</v>
      </c>
      <c r="X938" s="58" t="s">
        <v>4114</v>
      </c>
      <c r="Y938" s="58" t="s">
        <v>4114</v>
      </c>
      <c r="Z938" s="58" t="s">
        <v>4114</v>
      </c>
      <c r="AA938" s="58" t="s">
        <v>4114</v>
      </c>
      <c r="AB938" s="58" t="s">
        <v>4114</v>
      </c>
      <c r="AC938" s="58" t="s">
        <v>4114</v>
      </c>
      <c r="AD938" s="58" t="s">
        <v>4113</v>
      </c>
      <c r="AE938" s="58" t="s">
        <v>4114</v>
      </c>
      <c r="AF938" s="58" t="s">
        <v>4114</v>
      </c>
    </row>
    <row r="939" spans="1:32" x14ac:dyDescent="0.2">
      <c r="A939" s="64" t="s">
        <v>1849</v>
      </c>
      <c r="B939" s="65" t="s">
        <v>2848</v>
      </c>
      <c r="C939" s="58">
        <v>1</v>
      </c>
      <c r="D939" s="58" t="s">
        <v>4282</v>
      </c>
      <c r="E939" s="58" t="s">
        <v>4174</v>
      </c>
      <c r="F939" s="58" t="s">
        <v>4160</v>
      </c>
      <c r="G939" s="58" t="s">
        <v>4114</v>
      </c>
      <c r="H939" s="58" t="s">
        <v>4114</v>
      </c>
      <c r="I939" s="58" t="s">
        <v>4153</v>
      </c>
      <c r="J939" s="58" t="s">
        <v>4114</v>
      </c>
      <c r="K939" s="58" t="s">
        <v>4114</v>
      </c>
      <c r="L939" s="58" t="s">
        <v>4114</v>
      </c>
      <c r="M939" s="58" t="s">
        <v>4340</v>
      </c>
      <c r="N939" s="58" t="s">
        <v>4272</v>
      </c>
      <c r="O939" s="58" t="s">
        <v>4200</v>
      </c>
      <c r="P939" s="58" t="s">
        <v>4132</v>
      </c>
      <c r="Q939" s="58" t="s">
        <v>4002</v>
      </c>
      <c r="R939" s="58" t="s">
        <v>4113</v>
      </c>
      <c r="S939" s="58" t="s">
        <v>4113</v>
      </c>
      <c r="T939" s="58" t="s">
        <v>4114</v>
      </c>
      <c r="U939" s="58" t="s">
        <v>4114</v>
      </c>
      <c r="V939" s="58" t="s">
        <v>4114</v>
      </c>
      <c r="W939" s="58" t="s">
        <v>4114</v>
      </c>
      <c r="X939" s="58" t="s">
        <v>4114</v>
      </c>
      <c r="Y939" s="58" t="s">
        <v>4114</v>
      </c>
      <c r="Z939" s="58" t="s">
        <v>4114</v>
      </c>
      <c r="AA939" s="58" t="s">
        <v>4114</v>
      </c>
      <c r="AB939" s="58" t="s">
        <v>4114</v>
      </c>
      <c r="AC939" s="58" t="s">
        <v>4114</v>
      </c>
      <c r="AD939" s="58" t="s">
        <v>4113</v>
      </c>
      <c r="AE939" s="58" t="s">
        <v>4114</v>
      </c>
      <c r="AF939" s="58" t="s">
        <v>4114</v>
      </c>
    </row>
    <row r="940" spans="1:32" x14ac:dyDescent="0.2">
      <c r="A940" s="64" t="s">
        <v>1848</v>
      </c>
      <c r="B940" s="65" t="s">
        <v>2838</v>
      </c>
      <c r="C940" s="58">
        <v>1</v>
      </c>
      <c r="D940" s="58" t="s">
        <v>4284</v>
      </c>
      <c r="E940" s="58" t="s">
        <v>4174</v>
      </c>
      <c r="F940" s="58" t="s">
        <v>4160</v>
      </c>
      <c r="G940" s="58" t="s">
        <v>4114</v>
      </c>
      <c r="H940" s="58" t="s">
        <v>4153</v>
      </c>
      <c r="I940" s="58" t="s">
        <v>4153</v>
      </c>
      <c r="J940" s="58" t="s">
        <v>4114</v>
      </c>
      <c r="K940" s="58" t="s">
        <v>4114</v>
      </c>
      <c r="L940" s="58" t="s">
        <v>4114</v>
      </c>
      <c r="M940" s="58" t="s">
        <v>4341</v>
      </c>
      <c r="N940" s="58" t="s">
        <v>4272</v>
      </c>
      <c r="O940" s="58" t="s">
        <v>4200</v>
      </c>
      <c r="P940" s="58" t="s">
        <v>4132</v>
      </c>
      <c r="Q940" s="58" t="s">
        <v>4002</v>
      </c>
      <c r="R940" s="58" t="s">
        <v>4113</v>
      </c>
      <c r="S940" s="58" t="s">
        <v>4113</v>
      </c>
      <c r="T940" s="58" t="s">
        <v>4114</v>
      </c>
      <c r="U940" s="58" t="s">
        <v>4114</v>
      </c>
      <c r="V940" s="58" t="s">
        <v>4114</v>
      </c>
      <c r="W940" s="58" t="s">
        <v>4114</v>
      </c>
      <c r="X940" s="58" t="s">
        <v>4114</v>
      </c>
      <c r="Y940" s="58" t="s">
        <v>4114</v>
      </c>
      <c r="Z940" s="58" t="s">
        <v>4114</v>
      </c>
      <c r="AA940" s="58" t="s">
        <v>4114</v>
      </c>
      <c r="AB940" s="58" t="s">
        <v>4114</v>
      </c>
      <c r="AC940" s="58" t="s">
        <v>4114</v>
      </c>
      <c r="AD940" s="58" t="s">
        <v>4113</v>
      </c>
      <c r="AE940" s="58" t="s">
        <v>4114</v>
      </c>
      <c r="AF940" s="58" t="s">
        <v>4114</v>
      </c>
    </row>
    <row r="941" spans="1:32" x14ac:dyDescent="0.2">
      <c r="A941" s="64" t="s">
        <v>1847</v>
      </c>
      <c r="B941" s="65" t="s">
        <v>2828</v>
      </c>
      <c r="C941" s="58">
        <v>1</v>
      </c>
      <c r="D941" s="58" t="s">
        <v>4286</v>
      </c>
      <c r="E941" s="58" t="s">
        <v>4174</v>
      </c>
      <c r="F941" s="58" t="s">
        <v>4160</v>
      </c>
      <c r="G941" s="58" t="s">
        <v>4114</v>
      </c>
      <c r="H941" s="58" t="s">
        <v>4153</v>
      </c>
      <c r="I941" s="58" t="s">
        <v>4153</v>
      </c>
      <c r="J941" s="58" t="s">
        <v>4114</v>
      </c>
      <c r="K941" s="58" t="s">
        <v>4114</v>
      </c>
      <c r="L941" s="58" t="s">
        <v>4114</v>
      </c>
      <c r="M941" s="58" t="s">
        <v>4342</v>
      </c>
      <c r="N941" s="58" t="s">
        <v>4272</v>
      </c>
      <c r="O941" s="58" t="s">
        <v>4200</v>
      </c>
      <c r="P941" s="58" t="s">
        <v>4132</v>
      </c>
      <c r="Q941" s="58" t="s">
        <v>4002</v>
      </c>
      <c r="R941" s="58" t="s">
        <v>4113</v>
      </c>
      <c r="S941" s="58" t="s">
        <v>4113</v>
      </c>
      <c r="T941" s="58" t="s">
        <v>4114</v>
      </c>
      <c r="U941" s="58" t="s">
        <v>4114</v>
      </c>
      <c r="V941" s="58" t="s">
        <v>4114</v>
      </c>
      <c r="W941" s="58" t="s">
        <v>4114</v>
      </c>
      <c r="X941" s="58" t="s">
        <v>4114</v>
      </c>
      <c r="Y941" s="58" t="s">
        <v>4114</v>
      </c>
      <c r="Z941" s="58" t="s">
        <v>4114</v>
      </c>
      <c r="AA941" s="58" t="s">
        <v>4114</v>
      </c>
      <c r="AB941" s="58" t="s">
        <v>4114</v>
      </c>
      <c r="AC941" s="58" t="s">
        <v>4114</v>
      </c>
      <c r="AD941" s="58" t="s">
        <v>4113</v>
      </c>
      <c r="AE941" s="58" t="s">
        <v>4114</v>
      </c>
      <c r="AF941" s="58" t="s">
        <v>4114</v>
      </c>
    </row>
    <row r="942" spans="1:32" x14ac:dyDescent="0.2">
      <c r="A942" s="4" t="s">
        <v>1649</v>
      </c>
      <c r="B942" s="3" t="s">
        <v>3455</v>
      </c>
      <c r="C942" s="58">
        <v>0</v>
      </c>
      <c r="D942" s="58">
        <v>3</v>
      </c>
      <c r="E942" s="58">
        <v>3</v>
      </c>
      <c r="F942" s="58">
        <v>8</v>
      </c>
      <c r="G942" s="58">
        <v>0</v>
      </c>
      <c r="H942" s="58">
        <v>0</v>
      </c>
      <c r="I942" s="58">
        <v>0</v>
      </c>
      <c r="J942" s="58">
        <v>0</v>
      </c>
      <c r="K942" s="58">
        <v>0</v>
      </c>
      <c r="L942" s="58" t="s">
        <v>4002</v>
      </c>
      <c r="M942" s="58">
        <v>0</v>
      </c>
      <c r="N942" s="58" t="s">
        <v>3454</v>
      </c>
      <c r="O942" s="58">
        <v>0</v>
      </c>
      <c r="P942" s="58" t="s">
        <v>4002</v>
      </c>
      <c r="Q942" s="58" t="s">
        <v>4002</v>
      </c>
      <c r="R942" s="58">
        <v>0</v>
      </c>
      <c r="S942" s="58">
        <v>0</v>
      </c>
      <c r="T942" s="58" t="s">
        <v>4002</v>
      </c>
      <c r="U942" s="58" t="s">
        <v>4002</v>
      </c>
      <c r="V942" s="58" t="s">
        <v>4389</v>
      </c>
      <c r="W942" s="58" t="s">
        <v>4389</v>
      </c>
      <c r="X942" s="58" t="s">
        <v>4389</v>
      </c>
      <c r="Y942" s="58" t="s">
        <v>4389</v>
      </c>
      <c r="Z942" s="58" t="s">
        <v>4389</v>
      </c>
      <c r="AA942" s="58" t="s">
        <v>4389</v>
      </c>
      <c r="AB942" s="58" t="s">
        <v>4389</v>
      </c>
      <c r="AC942" s="58" t="s">
        <v>4389</v>
      </c>
      <c r="AD942" s="58" t="s">
        <v>4389</v>
      </c>
      <c r="AE942" s="58" t="s">
        <v>4389</v>
      </c>
      <c r="AF942" s="58" t="s">
        <v>4389</v>
      </c>
    </row>
    <row r="943" spans="1:32" x14ac:dyDescent="0.2">
      <c r="A943" s="4" t="s">
        <v>3456</v>
      </c>
      <c r="B943" s="3" t="s">
        <v>3457</v>
      </c>
      <c r="C943" s="58">
        <v>0</v>
      </c>
      <c r="D943" s="58">
        <v>3</v>
      </c>
      <c r="E943" s="58">
        <v>3</v>
      </c>
      <c r="F943" s="58">
        <v>8</v>
      </c>
      <c r="G943" s="58">
        <v>0</v>
      </c>
      <c r="H943" s="58">
        <v>0</v>
      </c>
      <c r="I943" s="58">
        <v>0</v>
      </c>
      <c r="J943" s="58">
        <v>0</v>
      </c>
      <c r="K943" s="58">
        <v>0</v>
      </c>
      <c r="L943" s="58" t="s">
        <v>4002</v>
      </c>
      <c r="M943" s="58">
        <v>0</v>
      </c>
      <c r="N943" s="58" t="s">
        <v>3454</v>
      </c>
      <c r="O943" s="58">
        <v>0</v>
      </c>
      <c r="P943" s="58" t="s">
        <v>4002</v>
      </c>
      <c r="Q943" s="58" t="s">
        <v>4002</v>
      </c>
      <c r="R943" s="58">
        <v>0</v>
      </c>
      <c r="S943" s="58">
        <v>0</v>
      </c>
      <c r="T943" s="58" t="s">
        <v>4002</v>
      </c>
      <c r="U943" s="58" t="s">
        <v>4002</v>
      </c>
      <c r="V943" s="58" t="s">
        <v>4389</v>
      </c>
      <c r="W943" s="58" t="s">
        <v>4389</v>
      </c>
      <c r="X943" s="58" t="s">
        <v>4389</v>
      </c>
      <c r="Y943" s="58" t="s">
        <v>4389</v>
      </c>
      <c r="Z943" s="58" t="s">
        <v>4389</v>
      </c>
      <c r="AA943" s="58" t="s">
        <v>4389</v>
      </c>
      <c r="AB943" s="58" t="s">
        <v>4389</v>
      </c>
      <c r="AC943" s="58" t="s">
        <v>4389</v>
      </c>
      <c r="AD943" s="58" t="s">
        <v>4389</v>
      </c>
      <c r="AE943" s="58" t="s">
        <v>4389</v>
      </c>
      <c r="AF943" s="58" t="s">
        <v>4389</v>
      </c>
    </row>
    <row r="944" spans="1:32" x14ac:dyDescent="0.2">
      <c r="A944" s="4" t="s">
        <v>1650</v>
      </c>
      <c r="B944" s="3" t="s">
        <v>3458</v>
      </c>
      <c r="C944" s="58">
        <v>0</v>
      </c>
      <c r="D944" s="58">
        <v>3</v>
      </c>
      <c r="E944" s="58">
        <v>3</v>
      </c>
      <c r="F944" s="58">
        <v>8</v>
      </c>
      <c r="G944" s="58">
        <v>0</v>
      </c>
      <c r="H944" s="58">
        <v>0</v>
      </c>
      <c r="I944" s="58">
        <v>0</v>
      </c>
      <c r="J944" s="58">
        <v>0</v>
      </c>
      <c r="K944" s="58">
        <v>0</v>
      </c>
      <c r="L944" s="58" t="s">
        <v>4002</v>
      </c>
      <c r="M944" s="58">
        <v>0</v>
      </c>
      <c r="N944" s="58" t="s">
        <v>3454</v>
      </c>
      <c r="O944" s="58">
        <v>0</v>
      </c>
      <c r="P944" s="58" t="s">
        <v>4002</v>
      </c>
      <c r="Q944" s="58" t="s">
        <v>4002</v>
      </c>
      <c r="R944" s="58">
        <v>0</v>
      </c>
      <c r="S944" s="58">
        <v>0</v>
      </c>
      <c r="T944" s="58" t="s">
        <v>4002</v>
      </c>
      <c r="U944" s="58" t="s">
        <v>4002</v>
      </c>
      <c r="V944" s="58" t="s">
        <v>4389</v>
      </c>
      <c r="W944" s="58" t="s">
        <v>4389</v>
      </c>
      <c r="X944" s="58" t="s">
        <v>4389</v>
      </c>
      <c r="Y944" s="58" t="s">
        <v>4389</v>
      </c>
      <c r="Z944" s="58" t="s">
        <v>4389</v>
      </c>
      <c r="AA944" s="58" t="s">
        <v>4389</v>
      </c>
      <c r="AB944" s="58" t="s">
        <v>4389</v>
      </c>
      <c r="AC944" s="58" t="s">
        <v>4389</v>
      </c>
      <c r="AD944" s="58" t="s">
        <v>4389</v>
      </c>
      <c r="AE944" s="58" t="s">
        <v>4389</v>
      </c>
      <c r="AF944" s="58" t="s">
        <v>4389</v>
      </c>
    </row>
    <row r="945" spans="1:32" x14ac:dyDescent="0.2">
      <c r="A945" s="64" t="s">
        <v>4697</v>
      </c>
      <c r="B945" s="65" t="s">
        <v>4698</v>
      </c>
      <c r="C945" s="58">
        <v>0</v>
      </c>
      <c r="D945" s="58">
        <v>3</v>
      </c>
      <c r="E945" s="58">
        <v>3</v>
      </c>
      <c r="F945" s="58">
        <v>8</v>
      </c>
      <c r="G945" s="58">
        <v>0</v>
      </c>
      <c r="H945" s="58">
        <v>0</v>
      </c>
      <c r="I945" s="58">
        <v>0</v>
      </c>
      <c r="J945" s="58">
        <v>0</v>
      </c>
      <c r="K945" s="58">
        <v>0</v>
      </c>
      <c r="L945" s="58" t="s">
        <v>4002</v>
      </c>
      <c r="M945" s="58">
        <v>0</v>
      </c>
      <c r="N945" s="58" t="s">
        <v>3454</v>
      </c>
      <c r="O945" s="58">
        <v>0</v>
      </c>
      <c r="P945" s="58" t="s">
        <v>4002</v>
      </c>
      <c r="Q945" s="58" t="s">
        <v>4002</v>
      </c>
      <c r="R945" s="58">
        <v>0</v>
      </c>
      <c r="S945" s="58">
        <v>0</v>
      </c>
      <c r="T945" s="58" t="s">
        <v>4002</v>
      </c>
      <c r="U945" s="58" t="s">
        <v>4002</v>
      </c>
      <c r="V945" s="58" t="s">
        <v>4389</v>
      </c>
      <c r="W945" s="58" t="s">
        <v>4389</v>
      </c>
      <c r="X945" s="58" t="s">
        <v>4389</v>
      </c>
      <c r="Y945" s="58" t="s">
        <v>4389</v>
      </c>
      <c r="Z945" s="58" t="s">
        <v>4389</v>
      </c>
      <c r="AA945" s="58" t="s">
        <v>4389</v>
      </c>
      <c r="AB945" s="58" t="s">
        <v>4389</v>
      </c>
      <c r="AC945" s="58" t="s">
        <v>4389</v>
      </c>
      <c r="AD945" s="58" t="s">
        <v>4389</v>
      </c>
      <c r="AE945" s="58" t="s">
        <v>4389</v>
      </c>
      <c r="AF945" s="58" t="s">
        <v>4389</v>
      </c>
    </row>
    <row r="946" spans="1:32" x14ac:dyDescent="0.2">
      <c r="A946" s="4" t="s">
        <v>3511</v>
      </c>
      <c r="B946" s="3" t="s">
        <v>3512</v>
      </c>
      <c r="C946" s="58">
        <v>0</v>
      </c>
      <c r="D946" s="58">
        <v>1</v>
      </c>
      <c r="E946" s="58">
        <v>1</v>
      </c>
      <c r="F946" s="58">
        <v>4</v>
      </c>
      <c r="G946" s="58">
        <v>0</v>
      </c>
      <c r="H946" s="58">
        <v>0</v>
      </c>
      <c r="I946" s="58">
        <v>0</v>
      </c>
      <c r="J946" s="58">
        <v>0</v>
      </c>
      <c r="K946" s="58">
        <v>0</v>
      </c>
      <c r="L946" s="58" t="s">
        <v>4002</v>
      </c>
      <c r="M946" s="58">
        <v>0</v>
      </c>
      <c r="N946" s="58" t="s">
        <v>3454</v>
      </c>
      <c r="O946" s="58">
        <v>0</v>
      </c>
      <c r="P946" s="58" t="s">
        <v>4002</v>
      </c>
      <c r="Q946" s="58" t="s">
        <v>4002</v>
      </c>
      <c r="R946" s="58">
        <v>0</v>
      </c>
      <c r="S946" s="58">
        <v>0</v>
      </c>
      <c r="T946" s="58" t="s">
        <v>4002</v>
      </c>
      <c r="U946" s="58" t="s">
        <v>4002</v>
      </c>
      <c r="V946" s="58" t="s">
        <v>4389</v>
      </c>
      <c r="W946" s="58" t="s">
        <v>4389</v>
      </c>
      <c r="X946" s="58" t="s">
        <v>4389</v>
      </c>
      <c r="Y946" s="58" t="s">
        <v>4389</v>
      </c>
      <c r="Z946" s="58" t="s">
        <v>4389</v>
      </c>
      <c r="AA946" s="58" t="s">
        <v>4389</v>
      </c>
      <c r="AB946" s="58" t="s">
        <v>4389</v>
      </c>
      <c r="AC946" s="58" t="s">
        <v>4389</v>
      </c>
      <c r="AD946" s="58" t="s">
        <v>4389</v>
      </c>
      <c r="AE946" s="58" t="s">
        <v>4389</v>
      </c>
      <c r="AF946" s="58" t="s">
        <v>4389</v>
      </c>
    </row>
    <row r="947" spans="1:32" x14ac:dyDescent="0.2">
      <c r="A947" s="4" t="s">
        <v>3513</v>
      </c>
      <c r="B947" s="3" t="s">
        <v>3514</v>
      </c>
      <c r="C947" s="58">
        <v>0</v>
      </c>
      <c r="D947" s="58">
        <v>1</v>
      </c>
      <c r="E947" s="58">
        <v>1</v>
      </c>
      <c r="F947" s="58">
        <v>4</v>
      </c>
      <c r="G947" s="58">
        <v>0</v>
      </c>
      <c r="H947" s="58">
        <v>0</v>
      </c>
      <c r="I947" s="58">
        <v>0</v>
      </c>
      <c r="J947" s="58">
        <v>0</v>
      </c>
      <c r="K947" s="58">
        <v>0</v>
      </c>
      <c r="L947" s="58" t="s">
        <v>4002</v>
      </c>
      <c r="M947" s="58">
        <v>0</v>
      </c>
      <c r="N947" s="58" t="s">
        <v>3454</v>
      </c>
      <c r="O947" s="58">
        <v>0</v>
      </c>
      <c r="P947" s="58" t="s">
        <v>4002</v>
      </c>
      <c r="Q947" s="58" t="s">
        <v>4002</v>
      </c>
      <c r="R947" s="58">
        <v>0</v>
      </c>
      <c r="S947" s="58">
        <v>0</v>
      </c>
      <c r="T947" s="58" t="s">
        <v>4002</v>
      </c>
      <c r="U947" s="58" t="s">
        <v>4002</v>
      </c>
      <c r="V947" s="58" t="s">
        <v>4389</v>
      </c>
      <c r="W947" s="58" t="s">
        <v>4389</v>
      </c>
      <c r="X947" s="58" t="s">
        <v>4389</v>
      </c>
      <c r="Y947" s="58" t="s">
        <v>4389</v>
      </c>
      <c r="Z947" s="58" t="s">
        <v>4389</v>
      </c>
      <c r="AA947" s="58" t="s">
        <v>4389</v>
      </c>
      <c r="AB947" s="58" t="s">
        <v>4389</v>
      </c>
      <c r="AC947" s="58" t="s">
        <v>4389</v>
      </c>
      <c r="AD947" s="58" t="s">
        <v>4389</v>
      </c>
      <c r="AE947" s="58" t="s">
        <v>4389</v>
      </c>
      <c r="AF947" s="58" t="s">
        <v>4389</v>
      </c>
    </row>
    <row r="948" spans="1:32" x14ac:dyDescent="0.2">
      <c r="A948" s="4" t="s">
        <v>3515</v>
      </c>
      <c r="B948" s="3" t="s">
        <v>3516</v>
      </c>
      <c r="C948" s="58">
        <v>0</v>
      </c>
      <c r="D948" s="58">
        <v>1</v>
      </c>
      <c r="E948" s="58">
        <v>1</v>
      </c>
      <c r="F948" s="58">
        <v>4</v>
      </c>
      <c r="G948" s="58">
        <v>0</v>
      </c>
      <c r="H948" s="58">
        <v>0</v>
      </c>
      <c r="I948" s="58">
        <v>0</v>
      </c>
      <c r="J948" s="58">
        <v>0</v>
      </c>
      <c r="K948" s="58">
        <v>0</v>
      </c>
      <c r="L948" s="58" t="s">
        <v>4002</v>
      </c>
      <c r="M948" s="58">
        <v>0</v>
      </c>
      <c r="N948" s="58" t="s">
        <v>3454</v>
      </c>
      <c r="O948" s="58">
        <v>0</v>
      </c>
      <c r="P948" s="58" t="s">
        <v>4002</v>
      </c>
      <c r="Q948" s="58" t="s">
        <v>4002</v>
      </c>
      <c r="R948" s="58">
        <v>0</v>
      </c>
      <c r="S948" s="58">
        <v>0</v>
      </c>
      <c r="T948" s="58" t="s">
        <v>4002</v>
      </c>
      <c r="U948" s="58" t="s">
        <v>4002</v>
      </c>
      <c r="V948" s="58" t="s">
        <v>4389</v>
      </c>
      <c r="W948" s="58" t="s">
        <v>4389</v>
      </c>
      <c r="X948" s="58" t="s">
        <v>4389</v>
      </c>
      <c r="Y948" s="58" t="s">
        <v>4389</v>
      </c>
      <c r="Z948" s="58" t="s">
        <v>4389</v>
      </c>
      <c r="AA948" s="58" t="s">
        <v>4389</v>
      </c>
      <c r="AB948" s="58" t="s">
        <v>4389</v>
      </c>
      <c r="AC948" s="58" t="s">
        <v>4389</v>
      </c>
      <c r="AD948" s="58" t="s">
        <v>4389</v>
      </c>
      <c r="AE948" s="58" t="s">
        <v>4389</v>
      </c>
      <c r="AF948" s="58" t="s">
        <v>4389</v>
      </c>
    </row>
    <row r="949" spans="1:32" x14ac:dyDescent="0.2">
      <c r="A949" s="4" t="s">
        <v>3517</v>
      </c>
      <c r="B949" s="3" t="s">
        <v>3518</v>
      </c>
      <c r="C949" s="58">
        <v>0</v>
      </c>
      <c r="D949" s="58">
        <v>1</v>
      </c>
      <c r="E949" s="58">
        <v>1</v>
      </c>
      <c r="F949" s="58">
        <v>4</v>
      </c>
      <c r="G949" s="58">
        <v>0</v>
      </c>
      <c r="H949" s="58">
        <v>0</v>
      </c>
      <c r="I949" s="58">
        <v>0</v>
      </c>
      <c r="J949" s="58">
        <v>0</v>
      </c>
      <c r="K949" s="58">
        <v>0</v>
      </c>
      <c r="L949" s="58" t="s">
        <v>4002</v>
      </c>
      <c r="M949" s="58">
        <v>0</v>
      </c>
      <c r="N949" s="58" t="s">
        <v>3454</v>
      </c>
      <c r="O949" s="58">
        <v>0</v>
      </c>
      <c r="P949" s="58" t="s">
        <v>4002</v>
      </c>
      <c r="Q949" s="58" t="s">
        <v>4002</v>
      </c>
      <c r="R949" s="58">
        <v>0</v>
      </c>
      <c r="S949" s="58">
        <v>0</v>
      </c>
      <c r="T949" s="58" t="s">
        <v>4002</v>
      </c>
      <c r="U949" s="58" t="s">
        <v>4002</v>
      </c>
      <c r="V949" s="58" t="s">
        <v>4389</v>
      </c>
      <c r="W949" s="58" t="s">
        <v>4389</v>
      </c>
      <c r="X949" s="58" t="s">
        <v>4389</v>
      </c>
      <c r="Y949" s="58" t="s">
        <v>4389</v>
      </c>
      <c r="Z949" s="58" t="s">
        <v>4389</v>
      </c>
      <c r="AA949" s="58" t="s">
        <v>4389</v>
      </c>
      <c r="AB949" s="58" t="s">
        <v>4389</v>
      </c>
      <c r="AC949" s="58" t="s">
        <v>4389</v>
      </c>
      <c r="AD949" s="58" t="s">
        <v>4389</v>
      </c>
      <c r="AE949" s="58" t="s">
        <v>4389</v>
      </c>
      <c r="AF949" s="58" t="s">
        <v>4389</v>
      </c>
    </row>
    <row r="950" spans="1:32" x14ac:dyDescent="0.2">
      <c r="A950" s="4" t="s">
        <v>3519</v>
      </c>
      <c r="B950" s="3" t="s">
        <v>3520</v>
      </c>
      <c r="C950" s="58">
        <v>0</v>
      </c>
      <c r="D950" s="58">
        <v>1</v>
      </c>
      <c r="E950" s="58">
        <v>1</v>
      </c>
      <c r="F950" s="58">
        <v>4</v>
      </c>
      <c r="G950" s="58">
        <v>0</v>
      </c>
      <c r="H950" s="58">
        <v>0</v>
      </c>
      <c r="I950" s="58">
        <v>0</v>
      </c>
      <c r="J950" s="58">
        <v>0</v>
      </c>
      <c r="K950" s="58">
        <v>0</v>
      </c>
      <c r="L950" s="58" t="s">
        <v>4002</v>
      </c>
      <c r="M950" s="58">
        <v>0</v>
      </c>
      <c r="N950" s="58" t="s">
        <v>3454</v>
      </c>
      <c r="O950" s="58">
        <v>0</v>
      </c>
      <c r="P950" s="58" t="s">
        <v>4002</v>
      </c>
      <c r="Q950" s="58" t="s">
        <v>4002</v>
      </c>
      <c r="R950" s="58">
        <v>0</v>
      </c>
      <c r="S950" s="58">
        <v>0</v>
      </c>
      <c r="T950" s="58" t="s">
        <v>4002</v>
      </c>
      <c r="U950" s="58" t="s">
        <v>4002</v>
      </c>
      <c r="V950" s="58" t="s">
        <v>4389</v>
      </c>
      <c r="W950" s="58" t="s">
        <v>4389</v>
      </c>
      <c r="X950" s="58" t="s">
        <v>4389</v>
      </c>
      <c r="Y950" s="58" t="s">
        <v>4389</v>
      </c>
      <c r="Z950" s="58" t="s">
        <v>4389</v>
      </c>
      <c r="AA950" s="58" t="s">
        <v>4389</v>
      </c>
      <c r="AB950" s="58" t="s">
        <v>4389</v>
      </c>
      <c r="AC950" s="58" t="s">
        <v>4389</v>
      </c>
      <c r="AD950" s="58" t="s">
        <v>4389</v>
      </c>
      <c r="AE950" s="58" t="s">
        <v>4389</v>
      </c>
      <c r="AF950" s="58" t="s">
        <v>4389</v>
      </c>
    </row>
    <row r="951" spans="1:32" x14ac:dyDescent="0.2">
      <c r="A951" s="4" t="s">
        <v>3521</v>
      </c>
      <c r="B951" s="3" t="s">
        <v>3522</v>
      </c>
      <c r="C951" s="58">
        <v>0</v>
      </c>
      <c r="D951" s="58">
        <v>1</v>
      </c>
      <c r="E951" s="58">
        <v>1</v>
      </c>
      <c r="F951" s="58">
        <v>4</v>
      </c>
      <c r="G951" s="58">
        <v>0</v>
      </c>
      <c r="H951" s="58">
        <v>0</v>
      </c>
      <c r="I951" s="58">
        <v>0</v>
      </c>
      <c r="J951" s="58">
        <v>0</v>
      </c>
      <c r="K951" s="58">
        <v>0</v>
      </c>
      <c r="L951" s="58" t="s">
        <v>4002</v>
      </c>
      <c r="M951" s="58">
        <v>0</v>
      </c>
      <c r="N951" s="58" t="s">
        <v>3454</v>
      </c>
      <c r="O951" s="58">
        <v>0</v>
      </c>
      <c r="P951" s="58" t="s">
        <v>4002</v>
      </c>
      <c r="Q951" s="58" t="s">
        <v>4002</v>
      </c>
      <c r="R951" s="58">
        <v>0</v>
      </c>
      <c r="S951" s="58">
        <v>0</v>
      </c>
      <c r="T951" s="58" t="s">
        <v>4002</v>
      </c>
      <c r="U951" s="58" t="s">
        <v>4002</v>
      </c>
      <c r="V951" s="58" t="s">
        <v>4389</v>
      </c>
      <c r="W951" s="58" t="s">
        <v>4389</v>
      </c>
      <c r="X951" s="58" t="s">
        <v>4389</v>
      </c>
      <c r="Y951" s="58" t="s">
        <v>4389</v>
      </c>
      <c r="Z951" s="58" t="s">
        <v>4389</v>
      </c>
      <c r="AA951" s="58" t="s">
        <v>4389</v>
      </c>
      <c r="AB951" s="58" t="s">
        <v>4389</v>
      </c>
      <c r="AC951" s="58" t="s">
        <v>4389</v>
      </c>
      <c r="AD951" s="58" t="s">
        <v>4389</v>
      </c>
      <c r="AE951" s="58" t="s">
        <v>4389</v>
      </c>
      <c r="AF951" s="58" t="s">
        <v>4389</v>
      </c>
    </row>
    <row r="952" spans="1:32" x14ac:dyDescent="0.2">
      <c r="A952" s="4" t="s">
        <v>3523</v>
      </c>
      <c r="B952" s="3" t="s">
        <v>3524</v>
      </c>
      <c r="C952" s="58">
        <v>0</v>
      </c>
      <c r="D952" s="58">
        <v>1</v>
      </c>
      <c r="E952" s="58">
        <v>1</v>
      </c>
      <c r="F952" s="58">
        <v>4</v>
      </c>
      <c r="G952" s="58">
        <v>0</v>
      </c>
      <c r="H952" s="58">
        <v>0</v>
      </c>
      <c r="I952" s="58">
        <v>0</v>
      </c>
      <c r="J952" s="58">
        <v>0</v>
      </c>
      <c r="K952" s="58">
        <v>0</v>
      </c>
      <c r="L952" s="58" t="s">
        <v>4002</v>
      </c>
      <c r="M952" s="58">
        <v>0</v>
      </c>
      <c r="N952" s="58" t="s">
        <v>3454</v>
      </c>
      <c r="O952" s="58">
        <v>0</v>
      </c>
      <c r="P952" s="58" t="s">
        <v>4002</v>
      </c>
      <c r="Q952" s="58" t="s">
        <v>4002</v>
      </c>
      <c r="R952" s="58">
        <v>0</v>
      </c>
      <c r="S952" s="58">
        <v>0</v>
      </c>
      <c r="T952" s="58" t="s">
        <v>4002</v>
      </c>
      <c r="U952" s="58" t="s">
        <v>4002</v>
      </c>
      <c r="V952" s="58" t="s">
        <v>4389</v>
      </c>
      <c r="W952" s="58" t="s">
        <v>4389</v>
      </c>
      <c r="X952" s="58" t="s">
        <v>4389</v>
      </c>
      <c r="Y952" s="58" t="s">
        <v>4389</v>
      </c>
      <c r="Z952" s="58" t="s">
        <v>4389</v>
      </c>
      <c r="AA952" s="58" t="s">
        <v>4389</v>
      </c>
      <c r="AB952" s="58" t="s">
        <v>4389</v>
      </c>
      <c r="AC952" s="58" t="s">
        <v>4389</v>
      </c>
      <c r="AD952" s="58" t="s">
        <v>4389</v>
      </c>
      <c r="AE952" s="58" t="s">
        <v>4389</v>
      </c>
      <c r="AF952" s="58" t="s">
        <v>4389</v>
      </c>
    </row>
    <row r="953" spans="1:32" x14ac:dyDescent="0.2">
      <c r="A953" s="4" t="s">
        <v>3525</v>
      </c>
      <c r="B953" s="3" t="s">
        <v>3526</v>
      </c>
      <c r="C953" s="58">
        <v>0</v>
      </c>
      <c r="D953" s="58">
        <v>1</v>
      </c>
      <c r="E953" s="58">
        <v>1</v>
      </c>
      <c r="F953" s="58">
        <v>4</v>
      </c>
      <c r="G953" s="58">
        <v>0</v>
      </c>
      <c r="H953" s="58">
        <v>0</v>
      </c>
      <c r="I953" s="58">
        <v>0</v>
      </c>
      <c r="J953" s="58">
        <v>0</v>
      </c>
      <c r="K953" s="58">
        <v>0</v>
      </c>
      <c r="L953" s="58" t="s">
        <v>4002</v>
      </c>
      <c r="M953" s="58">
        <v>0</v>
      </c>
      <c r="N953" s="58" t="s">
        <v>3454</v>
      </c>
      <c r="O953" s="58">
        <v>0</v>
      </c>
      <c r="P953" s="58" t="s">
        <v>4002</v>
      </c>
      <c r="Q953" s="58" t="s">
        <v>4002</v>
      </c>
      <c r="R953" s="58">
        <v>0</v>
      </c>
      <c r="S953" s="58">
        <v>0</v>
      </c>
      <c r="T953" s="58" t="s">
        <v>4002</v>
      </c>
      <c r="U953" s="58" t="s">
        <v>4002</v>
      </c>
      <c r="V953" s="58" t="s">
        <v>4389</v>
      </c>
      <c r="W953" s="58" t="s">
        <v>4389</v>
      </c>
      <c r="X953" s="58" t="s">
        <v>4389</v>
      </c>
      <c r="Y953" s="58" t="s">
        <v>4389</v>
      </c>
      <c r="Z953" s="58" t="s">
        <v>4389</v>
      </c>
      <c r="AA953" s="58" t="s">
        <v>4389</v>
      </c>
      <c r="AB953" s="58" t="s">
        <v>4389</v>
      </c>
      <c r="AC953" s="58" t="s">
        <v>4389</v>
      </c>
      <c r="AD953" s="58" t="s">
        <v>4389</v>
      </c>
      <c r="AE953" s="58" t="s">
        <v>4389</v>
      </c>
      <c r="AF953" s="58" t="s">
        <v>4389</v>
      </c>
    </row>
    <row r="954" spans="1:32" x14ac:dyDescent="0.2">
      <c r="A954" s="4" t="s">
        <v>3527</v>
      </c>
      <c r="B954" s="3" t="s">
        <v>3528</v>
      </c>
      <c r="C954" s="58">
        <v>0</v>
      </c>
      <c r="D954" s="58">
        <v>1</v>
      </c>
      <c r="E954" s="58">
        <v>1</v>
      </c>
      <c r="F954" s="58">
        <v>4</v>
      </c>
      <c r="G954" s="58">
        <v>0</v>
      </c>
      <c r="H954" s="58">
        <v>0</v>
      </c>
      <c r="I954" s="58">
        <v>0</v>
      </c>
      <c r="J954" s="58">
        <v>0</v>
      </c>
      <c r="K954" s="58">
        <v>0</v>
      </c>
      <c r="L954" s="58" t="s">
        <v>4002</v>
      </c>
      <c r="M954" s="58">
        <v>0</v>
      </c>
      <c r="N954" s="58" t="s">
        <v>3454</v>
      </c>
      <c r="O954" s="58">
        <v>0</v>
      </c>
      <c r="P954" s="58" t="s">
        <v>4002</v>
      </c>
      <c r="Q954" s="58" t="s">
        <v>4002</v>
      </c>
      <c r="R954" s="58">
        <v>0</v>
      </c>
      <c r="S954" s="58">
        <v>0</v>
      </c>
      <c r="T954" s="58" t="s">
        <v>4002</v>
      </c>
      <c r="U954" s="58" t="s">
        <v>4002</v>
      </c>
      <c r="V954" s="58" t="s">
        <v>4389</v>
      </c>
      <c r="W954" s="58" t="s">
        <v>4389</v>
      </c>
      <c r="X954" s="58" t="s">
        <v>4389</v>
      </c>
      <c r="Y954" s="58" t="s">
        <v>4389</v>
      </c>
      <c r="Z954" s="58" t="s">
        <v>4389</v>
      </c>
      <c r="AA954" s="58" t="s">
        <v>4389</v>
      </c>
      <c r="AB954" s="58" t="s">
        <v>4389</v>
      </c>
      <c r="AC954" s="58" t="s">
        <v>4389</v>
      </c>
      <c r="AD954" s="58" t="s">
        <v>4389</v>
      </c>
      <c r="AE954" s="58" t="s">
        <v>4389</v>
      </c>
      <c r="AF954" s="58" t="s">
        <v>4389</v>
      </c>
    </row>
    <row r="955" spans="1:32" x14ac:dyDescent="0.2">
      <c r="A955" s="4" t="s">
        <v>3529</v>
      </c>
      <c r="B955" s="3" t="s">
        <v>3530</v>
      </c>
      <c r="C955" s="58">
        <v>0</v>
      </c>
      <c r="D955" s="58">
        <v>1</v>
      </c>
      <c r="E955" s="58">
        <v>1</v>
      </c>
      <c r="F955" s="58">
        <v>4</v>
      </c>
      <c r="G955" s="58">
        <v>0</v>
      </c>
      <c r="H955" s="58">
        <v>0</v>
      </c>
      <c r="I955" s="58">
        <v>0</v>
      </c>
      <c r="J955" s="58">
        <v>0</v>
      </c>
      <c r="K955" s="58">
        <v>0</v>
      </c>
      <c r="L955" s="58" t="s">
        <v>4002</v>
      </c>
      <c r="M955" s="58">
        <v>0</v>
      </c>
      <c r="N955" s="58" t="s">
        <v>3454</v>
      </c>
      <c r="O955" s="58">
        <v>0</v>
      </c>
      <c r="P955" s="58" t="s">
        <v>4002</v>
      </c>
      <c r="Q955" s="58" t="s">
        <v>4002</v>
      </c>
      <c r="R955" s="58">
        <v>0</v>
      </c>
      <c r="S955" s="58">
        <v>0</v>
      </c>
      <c r="T955" s="58" t="s">
        <v>4002</v>
      </c>
      <c r="U955" s="58" t="s">
        <v>4002</v>
      </c>
      <c r="V955" s="58" t="s">
        <v>4389</v>
      </c>
      <c r="W955" s="58" t="s">
        <v>4389</v>
      </c>
      <c r="X955" s="58" t="s">
        <v>4389</v>
      </c>
      <c r="Y955" s="58" t="s">
        <v>4389</v>
      </c>
      <c r="Z955" s="58" t="s">
        <v>4389</v>
      </c>
      <c r="AA955" s="58" t="s">
        <v>4389</v>
      </c>
      <c r="AB955" s="58" t="s">
        <v>4389</v>
      </c>
      <c r="AC955" s="58" t="s">
        <v>4389</v>
      </c>
      <c r="AD955" s="58" t="s">
        <v>4389</v>
      </c>
      <c r="AE955" s="58" t="s">
        <v>4389</v>
      </c>
      <c r="AF955" s="58" t="s">
        <v>4389</v>
      </c>
    </row>
    <row r="956" spans="1:32" x14ac:dyDescent="0.2">
      <c r="A956" s="4" t="s">
        <v>3531</v>
      </c>
      <c r="B956" s="3" t="s">
        <v>3532</v>
      </c>
      <c r="C956" s="58">
        <v>0</v>
      </c>
      <c r="D956" s="58">
        <v>1</v>
      </c>
      <c r="E956" s="58">
        <v>1</v>
      </c>
      <c r="F956" s="58">
        <v>4</v>
      </c>
      <c r="G956" s="58">
        <v>0</v>
      </c>
      <c r="H956" s="58">
        <v>0</v>
      </c>
      <c r="I956" s="58">
        <v>0</v>
      </c>
      <c r="J956" s="58">
        <v>0</v>
      </c>
      <c r="K956" s="58">
        <v>0</v>
      </c>
      <c r="L956" s="58" t="s">
        <v>4002</v>
      </c>
      <c r="M956" s="58">
        <v>0</v>
      </c>
      <c r="N956" s="58" t="s">
        <v>3454</v>
      </c>
      <c r="O956" s="58">
        <v>0</v>
      </c>
      <c r="P956" s="58" t="s">
        <v>4002</v>
      </c>
      <c r="Q956" s="58" t="s">
        <v>4002</v>
      </c>
      <c r="R956" s="58">
        <v>0</v>
      </c>
      <c r="S956" s="58">
        <v>0</v>
      </c>
      <c r="T956" s="58" t="s">
        <v>4002</v>
      </c>
      <c r="U956" s="58" t="s">
        <v>4002</v>
      </c>
      <c r="V956" s="58" t="s">
        <v>4389</v>
      </c>
      <c r="W956" s="58" t="s">
        <v>4389</v>
      </c>
      <c r="X956" s="58" t="s">
        <v>4389</v>
      </c>
      <c r="Y956" s="58" t="s">
        <v>4389</v>
      </c>
      <c r="Z956" s="58" t="s">
        <v>4389</v>
      </c>
      <c r="AA956" s="58" t="s">
        <v>4389</v>
      </c>
      <c r="AB956" s="58" t="s">
        <v>4389</v>
      </c>
      <c r="AC956" s="58" t="s">
        <v>4389</v>
      </c>
      <c r="AD956" s="58" t="s">
        <v>4389</v>
      </c>
      <c r="AE956" s="58" t="s">
        <v>4389</v>
      </c>
      <c r="AF956" s="58" t="s">
        <v>4389</v>
      </c>
    </row>
    <row r="957" spans="1:32" x14ac:dyDescent="0.2">
      <c r="A957" s="4" t="s">
        <v>3533</v>
      </c>
      <c r="B957" s="3" t="s">
        <v>3534</v>
      </c>
      <c r="C957" s="58">
        <v>0</v>
      </c>
      <c r="D957" s="58">
        <v>1</v>
      </c>
      <c r="E957" s="58">
        <v>1</v>
      </c>
      <c r="F957" s="58">
        <v>4</v>
      </c>
      <c r="G957" s="58">
        <v>0</v>
      </c>
      <c r="H957" s="58">
        <v>0</v>
      </c>
      <c r="I957" s="58">
        <v>0</v>
      </c>
      <c r="J957" s="58">
        <v>0</v>
      </c>
      <c r="K957" s="58">
        <v>0</v>
      </c>
      <c r="L957" s="58" t="s">
        <v>4002</v>
      </c>
      <c r="M957" s="58">
        <v>0</v>
      </c>
      <c r="N957" s="58" t="s">
        <v>3454</v>
      </c>
      <c r="O957" s="58">
        <v>0</v>
      </c>
      <c r="P957" s="58" t="s">
        <v>4002</v>
      </c>
      <c r="Q957" s="58" t="s">
        <v>4002</v>
      </c>
      <c r="R957" s="58">
        <v>0</v>
      </c>
      <c r="S957" s="58">
        <v>0</v>
      </c>
      <c r="T957" s="58" t="s">
        <v>4002</v>
      </c>
      <c r="U957" s="58" t="s">
        <v>4002</v>
      </c>
      <c r="V957" s="58" t="s">
        <v>4389</v>
      </c>
      <c r="W957" s="58" t="s">
        <v>4389</v>
      </c>
      <c r="X957" s="58" t="s">
        <v>4389</v>
      </c>
      <c r="Y957" s="58" t="s">
        <v>4389</v>
      </c>
      <c r="Z957" s="58" t="s">
        <v>4389</v>
      </c>
      <c r="AA957" s="58" t="s">
        <v>4389</v>
      </c>
      <c r="AB957" s="58" t="s">
        <v>4389</v>
      </c>
      <c r="AC957" s="58" t="s">
        <v>4389</v>
      </c>
      <c r="AD957" s="58" t="s">
        <v>4389</v>
      </c>
      <c r="AE957" s="58" t="s">
        <v>4389</v>
      </c>
      <c r="AF957" s="58" t="s">
        <v>4389</v>
      </c>
    </row>
    <row r="958" spans="1:32" x14ac:dyDescent="0.2">
      <c r="A958" s="4" t="s">
        <v>3535</v>
      </c>
      <c r="B958" s="3" t="s">
        <v>3536</v>
      </c>
      <c r="C958" s="58">
        <v>0</v>
      </c>
      <c r="D958" s="58">
        <v>1</v>
      </c>
      <c r="E958" s="58">
        <v>1</v>
      </c>
      <c r="F958" s="58">
        <v>4</v>
      </c>
      <c r="G958" s="58">
        <v>0</v>
      </c>
      <c r="H958" s="58">
        <v>0</v>
      </c>
      <c r="I958" s="58">
        <v>0</v>
      </c>
      <c r="J958" s="58">
        <v>0</v>
      </c>
      <c r="K958" s="58">
        <v>0</v>
      </c>
      <c r="L958" s="58" t="s">
        <v>4002</v>
      </c>
      <c r="M958" s="58">
        <v>0</v>
      </c>
      <c r="N958" s="58" t="s">
        <v>3454</v>
      </c>
      <c r="O958" s="58">
        <v>0</v>
      </c>
      <c r="P958" s="58" t="s">
        <v>4002</v>
      </c>
      <c r="Q958" s="58" t="s">
        <v>4002</v>
      </c>
      <c r="R958" s="58">
        <v>0</v>
      </c>
      <c r="S958" s="58">
        <v>0</v>
      </c>
      <c r="T958" s="58" t="s">
        <v>4002</v>
      </c>
      <c r="U958" s="58" t="s">
        <v>4002</v>
      </c>
      <c r="V958" s="58" t="s">
        <v>4389</v>
      </c>
      <c r="W958" s="58" t="s">
        <v>4389</v>
      </c>
      <c r="X958" s="58" t="s">
        <v>4389</v>
      </c>
      <c r="Y958" s="58" t="s">
        <v>4389</v>
      </c>
      <c r="Z958" s="58" t="s">
        <v>4389</v>
      </c>
      <c r="AA958" s="58" t="s">
        <v>4389</v>
      </c>
      <c r="AB958" s="58" t="s">
        <v>4389</v>
      </c>
      <c r="AC958" s="58" t="s">
        <v>4389</v>
      </c>
      <c r="AD958" s="58" t="s">
        <v>4389</v>
      </c>
      <c r="AE958" s="58" t="s">
        <v>4389</v>
      </c>
      <c r="AF958" s="58" t="s">
        <v>4389</v>
      </c>
    </row>
    <row r="959" spans="1:32" x14ac:dyDescent="0.2">
      <c r="A959" s="4" t="s">
        <v>3537</v>
      </c>
      <c r="B959" s="3" t="s">
        <v>3538</v>
      </c>
      <c r="C959" s="58">
        <v>0</v>
      </c>
      <c r="D959" s="58">
        <v>1</v>
      </c>
      <c r="E959" s="58">
        <v>1</v>
      </c>
      <c r="F959" s="58">
        <v>4</v>
      </c>
      <c r="G959" s="58">
        <v>0</v>
      </c>
      <c r="H959" s="58">
        <v>0</v>
      </c>
      <c r="I959" s="58">
        <v>0</v>
      </c>
      <c r="J959" s="58">
        <v>0</v>
      </c>
      <c r="K959" s="58">
        <v>0</v>
      </c>
      <c r="L959" s="58" t="s">
        <v>4002</v>
      </c>
      <c r="M959" s="58">
        <v>0</v>
      </c>
      <c r="N959" s="58" t="s">
        <v>3454</v>
      </c>
      <c r="O959" s="58">
        <v>0</v>
      </c>
      <c r="P959" s="58" t="s">
        <v>4002</v>
      </c>
      <c r="Q959" s="58" t="s">
        <v>4002</v>
      </c>
      <c r="R959" s="58">
        <v>0</v>
      </c>
      <c r="S959" s="58">
        <v>0</v>
      </c>
      <c r="T959" s="58" t="s">
        <v>4002</v>
      </c>
      <c r="U959" s="58" t="s">
        <v>4002</v>
      </c>
      <c r="V959" s="58" t="s">
        <v>4389</v>
      </c>
      <c r="W959" s="58" t="s">
        <v>4389</v>
      </c>
      <c r="X959" s="58" t="s">
        <v>4389</v>
      </c>
      <c r="Y959" s="58" t="s">
        <v>4389</v>
      </c>
      <c r="Z959" s="58" t="s">
        <v>4389</v>
      </c>
      <c r="AA959" s="58" t="s">
        <v>4389</v>
      </c>
      <c r="AB959" s="58" t="s">
        <v>4389</v>
      </c>
      <c r="AC959" s="58" t="s">
        <v>4389</v>
      </c>
      <c r="AD959" s="58" t="s">
        <v>4389</v>
      </c>
      <c r="AE959" s="58" t="s">
        <v>4389</v>
      </c>
      <c r="AF959" s="58" t="s">
        <v>4389</v>
      </c>
    </row>
    <row r="960" spans="1:32" x14ac:dyDescent="0.2">
      <c r="A960" s="4" t="s">
        <v>3539</v>
      </c>
      <c r="B960" s="3" t="s">
        <v>3540</v>
      </c>
      <c r="C960" s="58">
        <v>0</v>
      </c>
      <c r="D960" s="58">
        <v>1</v>
      </c>
      <c r="E960" s="58">
        <v>1</v>
      </c>
      <c r="F960" s="58">
        <v>4</v>
      </c>
      <c r="G960" s="58">
        <v>0</v>
      </c>
      <c r="H960" s="58">
        <v>0</v>
      </c>
      <c r="I960" s="58">
        <v>0</v>
      </c>
      <c r="J960" s="58">
        <v>0</v>
      </c>
      <c r="K960" s="58">
        <v>0</v>
      </c>
      <c r="L960" s="58" t="s">
        <v>4002</v>
      </c>
      <c r="M960" s="58">
        <v>0</v>
      </c>
      <c r="N960" s="58" t="s">
        <v>3454</v>
      </c>
      <c r="O960" s="58">
        <v>0</v>
      </c>
      <c r="P960" s="58" t="s">
        <v>4002</v>
      </c>
      <c r="Q960" s="58" t="s">
        <v>4002</v>
      </c>
      <c r="R960" s="58">
        <v>0</v>
      </c>
      <c r="S960" s="58">
        <v>0</v>
      </c>
      <c r="T960" s="58" t="s">
        <v>4002</v>
      </c>
      <c r="U960" s="58" t="s">
        <v>4002</v>
      </c>
      <c r="V960" s="58" t="s">
        <v>4389</v>
      </c>
      <c r="W960" s="58" t="s">
        <v>4389</v>
      </c>
      <c r="X960" s="58" t="s">
        <v>4389</v>
      </c>
      <c r="Y960" s="58" t="s">
        <v>4389</v>
      </c>
      <c r="Z960" s="58" t="s">
        <v>4389</v>
      </c>
      <c r="AA960" s="58" t="s">
        <v>4389</v>
      </c>
      <c r="AB960" s="58" t="s">
        <v>4389</v>
      </c>
      <c r="AC960" s="58" t="s">
        <v>4389</v>
      </c>
      <c r="AD960" s="58" t="s">
        <v>4389</v>
      </c>
      <c r="AE960" s="58" t="s">
        <v>4389</v>
      </c>
      <c r="AF960" s="58" t="s">
        <v>4389</v>
      </c>
    </row>
    <row r="961" spans="1:32" x14ac:dyDescent="0.2">
      <c r="A961" s="4" t="s">
        <v>3541</v>
      </c>
      <c r="B961" s="3" t="s">
        <v>3542</v>
      </c>
      <c r="C961" s="58">
        <v>0</v>
      </c>
      <c r="D961" s="58">
        <v>1</v>
      </c>
      <c r="E961" s="58">
        <v>1</v>
      </c>
      <c r="F961" s="58">
        <v>4</v>
      </c>
      <c r="G961" s="58">
        <v>0</v>
      </c>
      <c r="H961" s="58">
        <v>0</v>
      </c>
      <c r="I961" s="58">
        <v>0</v>
      </c>
      <c r="J961" s="58">
        <v>0</v>
      </c>
      <c r="K961" s="58">
        <v>0</v>
      </c>
      <c r="L961" s="58" t="s">
        <v>4002</v>
      </c>
      <c r="M961" s="58">
        <v>0</v>
      </c>
      <c r="N961" s="58" t="s">
        <v>3454</v>
      </c>
      <c r="O961" s="58">
        <v>0</v>
      </c>
      <c r="P961" s="58" t="s">
        <v>4002</v>
      </c>
      <c r="Q961" s="58" t="s">
        <v>4002</v>
      </c>
      <c r="R961" s="58">
        <v>0</v>
      </c>
      <c r="S961" s="58">
        <v>0</v>
      </c>
      <c r="T961" s="58" t="s">
        <v>4002</v>
      </c>
      <c r="U961" s="58" t="s">
        <v>4002</v>
      </c>
      <c r="V961" s="58" t="s">
        <v>4389</v>
      </c>
      <c r="W961" s="58" t="s">
        <v>4389</v>
      </c>
      <c r="X961" s="58" t="s">
        <v>4389</v>
      </c>
      <c r="Y961" s="58" t="s">
        <v>4389</v>
      </c>
      <c r="Z961" s="58" t="s">
        <v>4389</v>
      </c>
      <c r="AA961" s="58" t="s">
        <v>4389</v>
      </c>
      <c r="AB961" s="58" t="s">
        <v>4389</v>
      </c>
      <c r="AC961" s="58" t="s">
        <v>4389</v>
      </c>
      <c r="AD961" s="58" t="s">
        <v>4389</v>
      </c>
      <c r="AE961" s="58" t="s">
        <v>4389</v>
      </c>
      <c r="AF961" s="58" t="s">
        <v>4389</v>
      </c>
    </row>
    <row r="962" spans="1:32" x14ac:dyDescent="0.2">
      <c r="A962" s="4" t="s">
        <v>3543</v>
      </c>
      <c r="B962" s="3" t="s">
        <v>3544</v>
      </c>
      <c r="C962" s="58">
        <v>0</v>
      </c>
      <c r="D962" s="58">
        <v>1</v>
      </c>
      <c r="E962" s="58">
        <v>1</v>
      </c>
      <c r="F962" s="58">
        <v>4</v>
      </c>
      <c r="G962" s="58">
        <v>0</v>
      </c>
      <c r="H962" s="58">
        <v>0</v>
      </c>
      <c r="I962" s="58">
        <v>0</v>
      </c>
      <c r="J962" s="58">
        <v>0</v>
      </c>
      <c r="K962" s="58">
        <v>0</v>
      </c>
      <c r="L962" s="58" t="s">
        <v>4002</v>
      </c>
      <c r="M962" s="58">
        <v>0</v>
      </c>
      <c r="N962" s="58" t="s">
        <v>3454</v>
      </c>
      <c r="O962" s="58">
        <v>0</v>
      </c>
      <c r="P962" s="58" t="s">
        <v>4002</v>
      </c>
      <c r="Q962" s="58" t="s">
        <v>4002</v>
      </c>
      <c r="R962" s="58">
        <v>0</v>
      </c>
      <c r="S962" s="58">
        <v>0</v>
      </c>
      <c r="T962" s="58" t="s">
        <v>4002</v>
      </c>
      <c r="U962" s="58" t="s">
        <v>4002</v>
      </c>
      <c r="V962" s="58" t="s">
        <v>4389</v>
      </c>
      <c r="W962" s="58" t="s">
        <v>4389</v>
      </c>
      <c r="X962" s="58" t="s">
        <v>4389</v>
      </c>
      <c r="Y962" s="58" t="s">
        <v>4389</v>
      </c>
      <c r="Z962" s="58" t="s">
        <v>4389</v>
      </c>
      <c r="AA962" s="58" t="s">
        <v>4389</v>
      </c>
      <c r="AB962" s="58" t="s">
        <v>4389</v>
      </c>
      <c r="AC962" s="58" t="s">
        <v>4389</v>
      </c>
      <c r="AD962" s="58" t="s">
        <v>4389</v>
      </c>
      <c r="AE962" s="58" t="s">
        <v>4389</v>
      </c>
      <c r="AF962" s="58" t="s">
        <v>4389</v>
      </c>
    </row>
    <row r="963" spans="1:32" x14ac:dyDescent="0.2">
      <c r="A963" s="64" t="s">
        <v>4691</v>
      </c>
      <c r="B963" s="65" t="s">
        <v>4692</v>
      </c>
      <c r="C963" s="58">
        <v>0</v>
      </c>
      <c r="D963" s="58">
        <v>1</v>
      </c>
      <c r="E963" s="58">
        <v>1</v>
      </c>
      <c r="F963" s="58">
        <v>4</v>
      </c>
      <c r="G963" s="58">
        <v>0</v>
      </c>
      <c r="H963" s="58">
        <v>0</v>
      </c>
      <c r="I963" s="58">
        <v>0</v>
      </c>
      <c r="J963" s="58">
        <v>0</v>
      </c>
      <c r="K963" s="58">
        <v>0</v>
      </c>
      <c r="L963" s="58" t="s">
        <v>4002</v>
      </c>
      <c r="M963" s="58">
        <v>0</v>
      </c>
      <c r="N963" s="58" t="s">
        <v>3454</v>
      </c>
      <c r="O963" s="58">
        <v>0</v>
      </c>
      <c r="P963" s="58" t="s">
        <v>4002</v>
      </c>
      <c r="Q963" s="58" t="s">
        <v>4002</v>
      </c>
      <c r="R963" s="58">
        <v>0</v>
      </c>
      <c r="S963" s="58">
        <v>0</v>
      </c>
      <c r="T963" s="58" t="s">
        <v>4002</v>
      </c>
      <c r="U963" s="58" t="s">
        <v>4002</v>
      </c>
      <c r="V963" s="58" t="s">
        <v>4389</v>
      </c>
      <c r="W963" s="58" t="s">
        <v>4389</v>
      </c>
      <c r="X963" s="58" t="s">
        <v>4389</v>
      </c>
      <c r="Y963" s="58" t="s">
        <v>4389</v>
      </c>
      <c r="Z963" s="58" t="s">
        <v>4389</v>
      </c>
      <c r="AA963" s="58" t="s">
        <v>4389</v>
      </c>
      <c r="AB963" s="58" t="s">
        <v>4389</v>
      </c>
      <c r="AC963" s="58" t="s">
        <v>4389</v>
      </c>
      <c r="AD963" s="58" t="s">
        <v>4389</v>
      </c>
      <c r="AE963" s="58" t="s">
        <v>4389</v>
      </c>
      <c r="AF963" s="58" t="s">
        <v>4389</v>
      </c>
    </row>
    <row r="964" spans="1:32" x14ac:dyDescent="0.2">
      <c r="A964" s="64" t="s">
        <v>4862</v>
      </c>
      <c r="B964" s="65" t="s">
        <v>4861</v>
      </c>
      <c r="C964" s="58">
        <v>0</v>
      </c>
      <c r="D964" s="58">
        <v>1</v>
      </c>
      <c r="E964" s="58">
        <v>1</v>
      </c>
      <c r="F964" s="58">
        <v>4</v>
      </c>
      <c r="G964" s="58">
        <v>0</v>
      </c>
      <c r="H964" s="58">
        <v>0</v>
      </c>
      <c r="I964" s="58">
        <v>0</v>
      </c>
      <c r="J964" s="58">
        <v>0</v>
      </c>
      <c r="K964" s="58">
        <v>0</v>
      </c>
      <c r="L964" s="58" t="s">
        <v>4002</v>
      </c>
      <c r="M964" s="58">
        <v>0</v>
      </c>
      <c r="N964" s="58" t="s">
        <v>3454</v>
      </c>
      <c r="O964" s="58">
        <v>0</v>
      </c>
      <c r="P964" s="58" t="s">
        <v>4002</v>
      </c>
      <c r="Q964" s="58" t="s">
        <v>4002</v>
      </c>
      <c r="R964" s="58">
        <v>0</v>
      </c>
      <c r="S964" s="58">
        <v>0</v>
      </c>
      <c r="T964" s="58" t="s">
        <v>4002</v>
      </c>
      <c r="U964" s="58" t="s">
        <v>4002</v>
      </c>
      <c r="V964" s="58" t="s">
        <v>4389</v>
      </c>
      <c r="W964" s="58" t="s">
        <v>4389</v>
      </c>
      <c r="X964" s="58" t="s">
        <v>4389</v>
      </c>
      <c r="Y964" s="58" t="s">
        <v>4389</v>
      </c>
      <c r="Z964" s="58" t="s">
        <v>4389</v>
      </c>
      <c r="AA964" s="58" t="s">
        <v>4389</v>
      </c>
      <c r="AB964" s="58" t="s">
        <v>4389</v>
      </c>
      <c r="AC964" s="58" t="s">
        <v>4389</v>
      </c>
      <c r="AD964" s="58" t="s">
        <v>4389</v>
      </c>
      <c r="AE964" s="58" t="s">
        <v>4389</v>
      </c>
      <c r="AF964" s="58" t="s">
        <v>4389</v>
      </c>
    </row>
    <row r="965" spans="1:32" x14ac:dyDescent="0.2">
      <c r="A965" s="4" t="s">
        <v>3545</v>
      </c>
      <c r="B965" s="3" t="s">
        <v>3546</v>
      </c>
      <c r="C965" s="58">
        <v>0</v>
      </c>
      <c r="D965" s="58">
        <v>1</v>
      </c>
      <c r="E965" s="58">
        <v>1</v>
      </c>
      <c r="F965" s="58">
        <v>4</v>
      </c>
      <c r="G965" s="58">
        <v>0</v>
      </c>
      <c r="H965" s="58">
        <v>0</v>
      </c>
      <c r="I965" s="58">
        <v>0</v>
      </c>
      <c r="J965" s="58">
        <v>0</v>
      </c>
      <c r="K965" s="58">
        <v>0</v>
      </c>
      <c r="L965" s="58" t="s">
        <v>4002</v>
      </c>
      <c r="M965" s="58">
        <v>0</v>
      </c>
      <c r="N965" s="58" t="s">
        <v>3454</v>
      </c>
      <c r="O965" s="58">
        <v>0</v>
      </c>
      <c r="P965" s="58" t="s">
        <v>4002</v>
      </c>
      <c r="Q965" s="58" t="s">
        <v>4002</v>
      </c>
      <c r="R965" s="58">
        <v>0</v>
      </c>
      <c r="S965" s="58">
        <v>0</v>
      </c>
      <c r="T965" s="58" t="s">
        <v>4002</v>
      </c>
      <c r="U965" s="58" t="s">
        <v>4002</v>
      </c>
      <c r="V965" s="58" t="s">
        <v>4389</v>
      </c>
      <c r="W965" s="58" t="s">
        <v>4389</v>
      </c>
      <c r="X965" s="58" t="s">
        <v>4389</v>
      </c>
      <c r="Y965" s="58" t="s">
        <v>4389</v>
      </c>
      <c r="Z965" s="58" t="s">
        <v>4389</v>
      </c>
      <c r="AA965" s="58" t="s">
        <v>4389</v>
      </c>
      <c r="AB965" s="58" t="s">
        <v>4389</v>
      </c>
      <c r="AC965" s="58" t="s">
        <v>4389</v>
      </c>
      <c r="AD965" s="58" t="s">
        <v>4389</v>
      </c>
      <c r="AE965" s="58" t="s">
        <v>4389</v>
      </c>
      <c r="AF965" s="58" t="s">
        <v>4389</v>
      </c>
    </row>
    <row r="966" spans="1:32" x14ac:dyDescent="0.2">
      <c r="A966" s="4" t="s">
        <v>3547</v>
      </c>
      <c r="B966" s="3" t="s">
        <v>3548</v>
      </c>
      <c r="C966" s="58">
        <v>0</v>
      </c>
      <c r="D966" s="58">
        <v>1</v>
      </c>
      <c r="E966" s="58">
        <v>1</v>
      </c>
      <c r="F966" s="58">
        <v>4</v>
      </c>
      <c r="G966" s="58">
        <v>0</v>
      </c>
      <c r="H966" s="58">
        <v>0</v>
      </c>
      <c r="I966" s="58">
        <v>0</v>
      </c>
      <c r="J966" s="58">
        <v>0</v>
      </c>
      <c r="K966" s="58">
        <v>0</v>
      </c>
      <c r="L966" s="58" t="s">
        <v>4002</v>
      </c>
      <c r="M966" s="58">
        <v>0</v>
      </c>
      <c r="N966" s="58" t="s">
        <v>3454</v>
      </c>
      <c r="O966" s="58">
        <v>0</v>
      </c>
      <c r="P966" s="58" t="s">
        <v>4002</v>
      </c>
      <c r="Q966" s="58" t="s">
        <v>4002</v>
      </c>
      <c r="R966" s="58">
        <v>0</v>
      </c>
      <c r="S966" s="58">
        <v>0</v>
      </c>
      <c r="T966" s="58" t="s">
        <v>4002</v>
      </c>
      <c r="U966" s="58" t="s">
        <v>4002</v>
      </c>
      <c r="V966" s="58" t="s">
        <v>4389</v>
      </c>
      <c r="W966" s="58" t="s">
        <v>4389</v>
      </c>
      <c r="X966" s="58" t="s">
        <v>4389</v>
      </c>
      <c r="Y966" s="58" t="s">
        <v>4389</v>
      </c>
      <c r="Z966" s="58" t="s">
        <v>4389</v>
      </c>
      <c r="AA966" s="58" t="s">
        <v>4389</v>
      </c>
      <c r="AB966" s="58" t="s">
        <v>4389</v>
      </c>
      <c r="AC966" s="58" t="s">
        <v>4389</v>
      </c>
      <c r="AD966" s="58" t="s">
        <v>4389</v>
      </c>
      <c r="AE966" s="58" t="s">
        <v>4389</v>
      </c>
      <c r="AF966" s="58" t="s">
        <v>4389</v>
      </c>
    </row>
    <row r="967" spans="1:32" x14ac:dyDescent="0.2">
      <c r="A967" s="4" t="s">
        <v>3549</v>
      </c>
      <c r="B967" s="3" t="s">
        <v>3550</v>
      </c>
      <c r="C967" s="58">
        <v>0</v>
      </c>
      <c r="D967" s="58">
        <v>1</v>
      </c>
      <c r="E967" s="58">
        <v>1</v>
      </c>
      <c r="F967" s="58">
        <v>4</v>
      </c>
      <c r="G967" s="58">
        <v>0</v>
      </c>
      <c r="H967" s="58">
        <v>0</v>
      </c>
      <c r="I967" s="58">
        <v>0</v>
      </c>
      <c r="J967" s="58">
        <v>0</v>
      </c>
      <c r="K967" s="58">
        <v>0</v>
      </c>
      <c r="L967" s="58" t="s">
        <v>4002</v>
      </c>
      <c r="M967" s="58">
        <v>0</v>
      </c>
      <c r="N967" s="58" t="s">
        <v>3454</v>
      </c>
      <c r="O967" s="58">
        <v>0</v>
      </c>
      <c r="P967" s="58" t="s">
        <v>4002</v>
      </c>
      <c r="Q967" s="58" t="s">
        <v>4002</v>
      </c>
      <c r="R967" s="58">
        <v>0</v>
      </c>
      <c r="S967" s="58">
        <v>0</v>
      </c>
      <c r="T967" s="58" t="s">
        <v>4002</v>
      </c>
      <c r="U967" s="58" t="s">
        <v>4002</v>
      </c>
      <c r="V967" s="58" t="s">
        <v>4389</v>
      </c>
      <c r="W967" s="58" t="s">
        <v>4389</v>
      </c>
      <c r="X967" s="58" t="s">
        <v>4389</v>
      </c>
      <c r="Y967" s="58" t="s">
        <v>4389</v>
      </c>
      <c r="Z967" s="58" t="s">
        <v>4389</v>
      </c>
      <c r="AA967" s="58" t="s">
        <v>4389</v>
      </c>
      <c r="AB967" s="58" t="s">
        <v>4389</v>
      </c>
      <c r="AC967" s="58" t="s">
        <v>4389</v>
      </c>
      <c r="AD967" s="58" t="s">
        <v>4389</v>
      </c>
      <c r="AE967" s="58" t="s">
        <v>4389</v>
      </c>
      <c r="AF967" s="58" t="s">
        <v>4389</v>
      </c>
    </row>
    <row r="968" spans="1:32" x14ac:dyDescent="0.2">
      <c r="A968" s="4" t="s">
        <v>3551</v>
      </c>
      <c r="B968" s="3" t="s">
        <v>3552</v>
      </c>
      <c r="C968" s="58">
        <v>0</v>
      </c>
      <c r="D968" s="58">
        <v>1</v>
      </c>
      <c r="E968" s="58">
        <v>1</v>
      </c>
      <c r="F968" s="58">
        <v>4</v>
      </c>
      <c r="G968" s="58">
        <v>0</v>
      </c>
      <c r="H968" s="58">
        <v>0</v>
      </c>
      <c r="I968" s="58">
        <v>0</v>
      </c>
      <c r="J968" s="58">
        <v>0</v>
      </c>
      <c r="K968" s="58">
        <v>0</v>
      </c>
      <c r="L968" s="58" t="s">
        <v>4002</v>
      </c>
      <c r="M968" s="58">
        <v>0</v>
      </c>
      <c r="N968" s="58" t="s">
        <v>3454</v>
      </c>
      <c r="O968" s="58">
        <v>0</v>
      </c>
      <c r="P968" s="58" t="s">
        <v>4002</v>
      </c>
      <c r="Q968" s="58" t="s">
        <v>4002</v>
      </c>
      <c r="R968" s="58">
        <v>0</v>
      </c>
      <c r="S968" s="58">
        <v>0</v>
      </c>
      <c r="T968" s="58" t="s">
        <v>4002</v>
      </c>
      <c r="U968" s="58" t="s">
        <v>4002</v>
      </c>
      <c r="V968" s="58" t="s">
        <v>4389</v>
      </c>
      <c r="W968" s="58" t="s">
        <v>4389</v>
      </c>
      <c r="X968" s="58" t="s">
        <v>4389</v>
      </c>
      <c r="Y968" s="58" t="s">
        <v>4389</v>
      </c>
      <c r="Z968" s="58" t="s">
        <v>4389</v>
      </c>
      <c r="AA968" s="58" t="s">
        <v>4389</v>
      </c>
      <c r="AB968" s="58" t="s">
        <v>4389</v>
      </c>
      <c r="AC968" s="58" t="s">
        <v>4389</v>
      </c>
      <c r="AD968" s="58" t="s">
        <v>4389</v>
      </c>
      <c r="AE968" s="58" t="s">
        <v>4389</v>
      </c>
      <c r="AF968" s="58" t="s">
        <v>4389</v>
      </c>
    </row>
    <row r="969" spans="1:32" x14ac:dyDescent="0.2">
      <c r="A969" s="4" t="s">
        <v>3553</v>
      </c>
      <c r="B969" s="3" t="s">
        <v>3554</v>
      </c>
      <c r="C969" s="58">
        <v>0</v>
      </c>
      <c r="D969" s="58">
        <v>1</v>
      </c>
      <c r="E969" s="58">
        <v>1</v>
      </c>
      <c r="F969" s="58">
        <v>4</v>
      </c>
      <c r="G969" s="58">
        <v>0</v>
      </c>
      <c r="H969" s="58">
        <v>0</v>
      </c>
      <c r="I969" s="58">
        <v>0</v>
      </c>
      <c r="J969" s="58">
        <v>0</v>
      </c>
      <c r="K969" s="58">
        <v>0</v>
      </c>
      <c r="L969" s="58" t="s">
        <v>4002</v>
      </c>
      <c r="M969" s="58">
        <v>0</v>
      </c>
      <c r="N969" s="58" t="s">
        <v>3454</v>
      </c>
      <c r="O969" s="58">
        <v>0</v>
      </c>
      <c r="P969" s="58" t="s">
        <v>4002</v>
      </c>
      <c r="Q969" s="58" t="s">
        <v>4002</v>
      </c>
      <c r="R969" s="58">
        <v>0</v>
      </c>
      <c r="S969" s="58">
        <v>0</v>
      </c>
      <c r="T969" s="58" t="s">
        <v>4002</v>
      </c>
      <c r="U969" s="58" t="s">
        <v>4002</v>
      </c>
      <c r="V969" s="58" t="s">
        <v>4389</v>
      </c>
      <c r="W969" s="58" t="s">
        <v>4389</v>
      </c>
      <c r="X969" s="58" t="s">
        <v>4389</v>
      </c>
      <c r="Y969" s="58" t="s">
        <v>4389</v>
      </c>
      <c r="Z969" s="58" t="s">
        <v>4389</v>
      </c>
      <c r="AA969" s="58" t="s">
        <v>4389</v>
      </c>
      <c r="AB969" s="58" t="s">
        <v>4389</v>
      </c>
      <c r="AC969" s="58" t="s">
        <v>4389</v>
      </c>
      <c r="AD969" s="58" t="s">
        <v>4389</v>
      </c>
      <c r="AE969" s="58" t="s">
        <v>4389</v>
      </c>
      <c r="AF969" s="58" t="s">
        <v>4389</v>
      </c>
    </row>
    <row r="970" spans="1:32" x14ac:dyDescent="0.2">
      <c r="A970" s="4" t="s">
        <v>3555</v>
      </c>
      <c r="B970" s="3" t="s">
        <v>3556</v>
      </c>
      <c r="C970" s="58">
        <v>0</v>
      </c>
      <c r="D970" s="58">
        <v>1</v>
      </c>
      <c r="E970" s="58">
        <v>1</v>
      </c>
      <c r="F970" s="58">
        <v>4</v>
      </c>
      <c r="G970" s="58">
        <v>0</v>
      </c>
      <c r="H970" s="58">
        <v>0</v>
      </c>
      <c r="I970" s="58">
        <v>0</v>
      </c>
      <c r="J970" s="58">
        <v>0</v>
      </c>
      <c r="K970" s="58">
        <v>0</v>
      </c>
      <c r="L970" s="58" t="s">
        <v>4002</v>
      </c>
      <c r="M970" s="58">
        <v>0</v>
      </c>
      <c r="N970" s="58" t="s">
        <v>3454</v>
      </c>
      <c r="O970" s="58">
        <v>0</v>
      </c>
      <c r="P970" s="58" t="s">
        <v>4002</v>
      </c>
      <c r="Q970" s="58" t="s">
        <v>4002</v>
      </c>
      <c r="R970" s="58">
        <v>0</v>
      </c>
      <c r="S970" s="58">
        <v>0</v>
      </c>
      <c r="T970" s="58" t="s">
        <v>4002</v>
      </c>
      <c r="U970" s="58" t="s">
        <v>4002</v>
      </c>
      <c r="V970" s="58" t="s">
        <v>4389</v>
      </c>
      <c r="W970" s="58" t="s">
        <v>4389</v>
      </c>
      <c r="X970" s="58" t="s">
        <v>4389</v>
      </c>
      <c r="Y970" s="58" t="s">
        <v>4389</v>
      </c>
      <c r="Z970" s="58" t="s">
        <v>4389</v>
      </c>
      <c r="AA970" s="58" t="s">
        <v>4389</v>
      </c>
      <c r="AB970" s="58" t="s">
        <v>4389</v>
      </c>
      <c r="AC970" s="58" t="s">
        <v>4389</v>
      </c>
      <c r="AD970" s="58" t="s">
        <v>4389</v>
      </c>
      <c r="AE970" s="58" t="s">
        <v>4389</v>
      </c>
      <c r="AF970" s="58" t="s">
        <v>4389</v>
      </c>
    </row>
    <row r="971" spans="1:32" x14ac:dyDescent="0.2">
      <c r="A971" s="4" t="s">
        <v>3557</v>
      </c>
      <c r="B971" s="3" t="s">
        <v>3558</v>
      </c>
      <c r="C971" s="58">
        <v>0</v>
      </c>
      <c r="D971" s="58">
        <v>1</v>
      </c>
      <c r="E971" s="58">
        <v>1</v>
      </c>
      <c r="F971" s="58">
        <v>4</v>
      </c>
      <c r="G971" s="58">
        <v>0</v>
      </c>
      <c r="H971" s="58">
        <v>0</v>
      </c>
      <c r="I971" s="58">
        <v>0</v>
      </c>
      <c r="J971" s="58">
        <v>0</v>
      </c>
      <c r="K971" s="58">
        <v>0</v>
      </c>
      <c r="L971" s="58" t="s">
        <v>4002</v>
      </c>
      <c r="M971" s="58">
        <v>0</v>
      </c>
      <c r="N971" s="58" t="s">
        <v>3454</v>
      </c>
      <c r="O971" s="58">
        <v>0</v>
      </c>
      <c r="P971" s="58" t="s">
        <v>4002</v>
      </c>
      <c r="Q971" s="58" t="s">
        <v>4002</v>
      </c>
      <c r="R971" s="58">
        <v>0</v>
      </c>
      <c r="S971" s="58">
        <v>0</v>
      </c>
      <c r="T971" s="58" t="s">
        <v>4002</v>
      </c>
      <c r="U971" s="58" t="s">
        <v>4002</v>
      </c>
      <c r="V971" s="58" t="s">
        <v>4389</v>
      </c>
      <c r="W971" s="58" t="s">
        <v>4389</v>
      </c>
      <c r="X971" s="58" t="s">
        <v>4389</v>
      </c>
      <c r="Y971" s="58" t="s">
        <v>4389</v>
      </c>
      <c r="Z971" s="58" t="s">
        <v>4389</v>
      </c>
      <c r="AA971" s="58" t="s">
        <v>4389</v>
      </c>
      <c r="AB971" s="58" t="s">
        <v>4389</v>
      </c>
      <c r="AC971" s="58" t="s">
        <v>4389</v>
      </c>
      <c r="AD971" s="58" t="s">
        <v>4389</v>
      </c>
      <c r="AE971" s="58" t="s">
        <v>4389</v>
      </c>
      <c r="AF971" s="58" t="s">
        <v>4389</v>
      </c>
    </row>
    <row r="972" spans="1:32" x14ac:dyDescent="0.2">
      <c r="A972" s="4" t="s">
        <v>3559</v>
      </c>
      <c r="B972" s="3" t="s">
        <v>3560</v>
      </c>
      <c r="C972" s="58">
        <v>0</v>
      </c>
      <c r="D972" s="58">
        <v>1</v>
      </c>
      <c r="E972" s="58">
        <v>1</v>
      </c>
      <c r="F972" s="58">
        <v>4</v>
      </c>
      <c r="G972" s="58">
        <v>0</v>
      </c>
      <c r="H972" s="58">
        <v>0</v>
      </c>
      <c r="I972" s="58">
        <v>0</v>
      </c>
      <c r="J972" s="58">
        <v>0</v>
      </c>
      <c r="K972" s="58">
        <v>0</v>
      </c>
      <c r="L972" s="58" t="s">
        <v>4002</v>
      </c>
      <c r="M972" s="58">
        <v>0</v>
      </c>
      <c r="N972" s="58" t="s">
        <v>3454</v>
      </c>
      <c r="O972" s="58">
        <v>0</v>
      </c>
      <c r="P972" s="58" t="s">
        <v>4002</v>
      </c>
      <c r="Q972" s="58" t="s">
        <v>4002</v>
      </c>
      <c r="R972" s="58">
        <v>0</v>
      </c>
      <c r="S972" s="58">
        <v>0</v>
      </c>
      <c r="T972" s="58" t="s">
        <v>4002</v>
      </c>
      <c r="U972" s="58" t="s">
        <v>4002</v>
      </c>
      <c r="V972" s="58" t="s">
        <v>4389</v>
      </c>
      <c r="W972" s="58" t="s">
        <v>4389</v>
      </c>
      <c r="X972" s="58" t="s">
        <v>4389</v>
      </c>
      <c r="Y972" s="58" t="s">
        <v>4389</v>
      </c>
      <c r="Z972" s="58" t="s">
        <v>4389</v>
      </c>
      <c r="AA972" s="58" t="s">
        <v>4389</v>
      </c>
      <c r="AB972" s="58" t="s">
        <v>4389</v>
      </c>
      <c r="AC972" s="58" t="s">
        <v>4389</v>
      </c>
      <c r="AD972" s="58" t="s">
        <v>4389</v>
      </c>
      <c r="AE972" s="58" t="s">
        <v>4389</v>
      </c>
      <c r="AF972" s="58" t="s">
        <v>4389</v>
      </c>
    </row>
    <row r="973" spans="1:32" x14ac:dyDescent="0.2">
      <c r="A973" s="4" t="s">
        <v>3561</v>
      </c>
      <c r="B973" s="3" t="s">
        <v>3562</v>
      </c>
      <c r="C973" s="58">
        <v>0</v>
      </c>
      <c r="D973" s="58">
        <v>1</v>
      </c>
      <c r="E973" s="58">
        <v>1</v>
      </c>
      <c r="F973" s="58">
        <v>4</v>
      </c>
      <c r="G973" s="58">
        <v>0</v>
      </c>
      <c r="H973" s="58">
        <v>0</v>
      </c>
      <c r="I973" s="58">
        <v>0</v>
      </c>
      <c r="J973" s="58">
        <v>0</v>
      </c>
      <c r="K973" s="58">
        <v>0</v>
      </c>
      <c r="L973" s="58" t="s">
        <v>4002</v>
      </c>
      <c r="M973" s="58">
        <v>0</v>
      </c>
      <c r="N973" s="58" t="s">
        <v>3454</v>
      </c>
      <c r="O973" s="58">
        <v>0</v>
      </c>
      <c r="P973" s="58" t="s">
        <v>4002</v>
      </c>
      <c r="Q973" s="58" t="s">
        <v>4002</v>
      </c>
      <c r="R973" s="58">
        <v>0</v>
      </c>
      <c r="S973" s="58">
        <v>0</v>
      </c>
      <c r="T973" s="58" t="s">
        <v>4002</v>
      </c>
      <c r="U973" s="58" t="s">
        <v>4002</v>
      </c>
      <c r="V973" s="58" t="s">
        <v>4389</v>
      </c>
      <c r="W973" s="58" t="s">
        <v>4389</v>
      </c>
      <c r="X973" s="58" t="s">
        <v>4389</v>
      </c>
      <c r="Y973" s="58" t="s">
        <v>4389</v>
      </c>
      <c r="Z973" s="58" t="s">
        <v>4389</v>
      </c>
      <c r="AA973" s="58" t="s">
        <v>4389</v>
      </c>
      <c r="AB973" s="58" t="s">
        <v>4389</v>
      </c>
      <c r="AC973" s="58" t="s">
        <v>4389</v>
      </c>
      <c r="AD973" s="58" t="s">
        <v>4389</v>
      </c>
      <c r="AE973" s="58" t="s">
        <v>4389</v>
      </c>
      <c r="AF973" s="58" t="s">
        <v>4389</v>
      </c>
    </row>
    <row r="974" spans="1:32" x14ac:dyDescent="0.2">
      <c r="A974" s="4" t="s">
        <v>3563</v>
      </c>
      <c r="B974" s="3" t="s">
        <v>3564</v>
      </c>
      <c r="C974" s="58">
        <v>0</v>
      </c>
      <c r="D974" s="58">
        <v>1</v>
      </c>
      <c r="E974" s="58">
        <v>1</v>
      </c>
      <c r="F974" s="58">
        <v>4</v>
      </c>
      <c r="G974" s="58">
        <v>0</v>
      </c>
      <c r="H974" s="58">
        <v>0</v>
      </c>
      <c r="I974" s="58">
        <v>0</v>
      </c>
      <c r="J974" s="58">
        <v>0</v>
      </c>
      <c r="K974" s="58">
        <v>0</v>
      </c>
      <c r="L974" s="58" t="s">
        <v>4002</v>
      </c>
      <c r="M974" s="58">
        <v>0</v>
      </c>
      <c r="N974" s="58" t="s">
        <v>3454</v>
      </c>
      <c r="O974" s="58">
        <v>0</v>
      </c>
      <c r="P974" s="58" t="s">
        <v>4002</v>
      </c>
      <c r="Q974" s="58" t="s">
        <v>4002</v>
      </c>
      <c r="R974" s="58">
        <v>0</v>
      </c>
      <c r="S974" s="58">
        <v>0</v>
      </c>
      <c r="T974" s="58" t="s">
        <v>4002</v>
      </c>
      <c r="U974" s="58" t="s">
        <v>4002</v>
      </c>
      <c r="V974" s="58" t="s">
        <v>4389</v>
      </c>
      <c r="W974" s="58" t="s">
        <v>4389</v>
      </c>
      <c r="X974" s="58" t="s">
        <v>4389</v>
      </c>
      <c r="Y974" s="58" t="s">
        <v>4389</v>
      </c>
      <c r="Z974" s="58" t="s">
        <v>4389</v>
      </c>
      <c r="AA974" s="58" t="s">
        <v>4389</v>
      </c>
      <c r="AB974" s="58" t="s">
        <v>4389</v>
      </c>
      <c r="AC974" s="58" t="s">
        <v>4389</v>
      </c>
      <c r="AD974" s="58" t="s">
        <v>4389</v>
      </c>
      <c r="AE974" s="58" t="s">
        <v>4389</v>
      </c>
      <c r="AF974" s="58" t="s">
        <v>4389</v>
      </c>
    </row>
    <row r="975" spans="1:32" x14ac:dyDescent="0.2">
      <c r="A975" s="4" t="s">
        <v>3565</v>
      </c>
      <c r="B975" s="3" t="s">
        <v>3566</v>
      </c>
      <c r="C975" s="58">
        <v>0</v>
      </c>
      <c r="D975" s="58">
        <v>1</v>
      </c>
      <c r="E975" s="58">
        <v>1</v>
      </c>
      <c r="F975" s="58">
        <v>4</v>
      </c>
      <c r="G975" s="58">
        <v>0</v>
      </c>
      <c r="H975" s="58">
        <v>0</v>
      </c>
      <c r="I975" s="58">
        <v>0</v>
      </c>
      <c r="J975" s="58">
        <v>0</v>
      </c>
      <c r="K975" s="58">
        <v>0</v>
      </c>
      <c r="L975" s="58" t="s">
        <v>4002</v>
      </c>
      <c r="M975" s="58">
        <v>0</v>
      </c>
      <c r="N975" s="58" t="s">
        <v>3454</v>
      </c>
      <c r="O975" s="58">
        <v>0</v>
      </c>
      <c r="P975" s="58" t="s">
        <v>4002</v>
      </c>
      <c r="Q975" s="58" t="s">
        <v>4002</v>
      </c>
      <c r="R975" s="58">
        <v>0</v>
      </c>
      <c r="S975" s="58">
        <v>0</v>
      </c>
      <c r="T975" s="58" t="s">
        <v>4002</v>
      </c>
      <c r="U975" s="58" t="s">
        <v>4002</v>
      </c>
      <c r="V975" s="58" t="s">
        <v>4389</v>
      </c>
      <c r="W975" s="58" t="s">
        <v>4389</v>
      </c>
      <c r="X975" s="58" t="s">
        <v>4389</v>
      </c>
      <c r="Y975" s="58" t="s">
        <v>4389</v>
      </c>
      <c r="Z975" s="58" t="s">
        <v>4389</v>
      </c>
      <c r="AA975" s="58" t="s">
        <v>4389</v>
      </c>
      <c r="AB975" s="58" t="s">
        <v>4389</v>
      </c>
      <c r="AC975" s="58" t="s">
        <v>4389</v>
      </c>
      <c r="AD975" s="58" t="s">
        <v>4389</v>
      </c>
      <c r="AE975" s="58" t="s">
        <v>4389</v>
      </c>
      <c r="AF975" s="58" t="s">
        <v>4389</v>
      </c>
    </row>
    <row r="976" spans="1:32" x14ac:dyDescent="0.2">
      <c r="A976" s="4" t="s">
        <v>3567</v>
      </c>
      <c r="B976" s="3" t="s">
        <v>3568</v>
      </c>
      <c r="C976" s="58">
        <v>0</v>
      </c>
      <c r="D976" s="58">
        <v>1</v>
      </c>
      <c r="E976" s="58">
        <v>1</v>
      </c>
      <c r="F976" s="58">
        <v>4</v>
      </c>
      <c r="G976" s="58">
        <v>0</v>
      </c>
      <c r="H976" s="58">
        <v>0</v>
      </c>
      <c r="I976" s="58">
        <v>0</v>
      </c>
      <c r="J976" s="58">
        <v>0</v>
      </c>
      <c r="K976" s="58">
        <v>0</v>
      </c>
      <c r="L976" s="58" t="s">
        <v>4002</v>
      </c>
      <c r="M976" s="58">
        <v>0</v>
      </c>
      <c r="N976" s="58" t="s">
        <v>3454</v>
      </c>
      <c r="O976" s="58">
        <v>0</v>
      </c>
      <c r="P976" s="58" t="s">
        <v>4002</v>
      </c>
      <c r="Q976" s="58" t="s">
        <v>4002</v>
      </c>
      <c r="R976" s="58">
        <v>0</v>
      </c>
      <c r="S976" s="58">
        <v>0</v>
      </c>
      <c r="T976" s="58" t="s">
        <v>4002</v>
      </c>
      <c r="U976" s="58" t="s">
        <v>4002</v>
      </c>
      <c r="V976" s="58" t="s">
        <v>4389</v>
      </c>
      <c r="W976" s="58" t="s">
        <v>4389</v>
      </c>
      <c r="X976" s="58" t="s">
        <v>4389</v>
      </c>
      <c r="Y976" s="58" t="s">
        <v>4389</v>
      </c>
      <c r="Z976" s="58" t="s">
        <v>4389</v>
      </c>
      <c r="AA976" s="58" t="s">
        <v>4389</v>
      </c>
      <c r="AB976" s="58" t="s">
        <v>4389</v>
      </c>
      <c r="AC976" s="58" t="s">
        <v>4389</v>
      </c>
      <c r="AD976" s="58" t="s">
        <v>4389</v>
      </c>
      <c r="AE976" s="58" t="s">
        <v>4389</v>
      </c>
      <c r="AF976" s="58" t="s">
        <v>4389</v>
      </c>
    </row>
    <row r="977" spans="1:32" x14ac:dyDescent="0.2">
      <c r="A977" s="4" t="s">
        <v>3569</v>
      </c>
      <c r="B977" s="3" t="s">
        <v>3570</v>
      </c>
      <c r="C977" s="58">
        <v>0</v>
      </c>
      <c r="D977" s="58">
        <v>1</v>
      </c>
      <c r="E977" s="58">
        <v>1</v>
      </c>
      <c r="F977" s="58">
        <v>4</v>
      </c>
      <c r="G977" s="58">
        <v>0</v>
      </c>
      <c r="H977" s="58">
        <v>0</v>
      </c>
      <c r="I977" s="58">
        <v>0</v>
      </c>
      <c r="J977" s="58">
        <v>0</v>
      </c>
      <c r="K977" s="58">
        <v>0</v>
      </c>
      <c r="L977" s="58" t="s">
        <v>4002</v>
      </c>
      <c r="M977" s="58">
        <v>0</v>
      </c>
      <c r="N977" s="58" t="s">
        <v>3454</v>
      </c>
      <c r="O977" s="58">
        <v>0</v>
      </c>
      <c r="P977" s="58" t="s">
        <v>4002</v>
      </c>
      <c r="Q977" s="58" t="s">
        <v>4002</v>
      </c>
      <c r="R977" s="58">
        <v>0</v>
      </c>
      <c r="S977" s="58">
        <v>0</v>
      </c>
      <c r="T977" s="58" t="s">
        <v>4002</v>
      </c>
      <c r="U977" s="58" t="s">
        <v>4002</v>
      </c>
      <c r="V977" s="58" t="s">
        <v>4389</v>
      </c>
      <c r="W977" s="58" t="s">
        <v>4389</v>
      </c>
      <c r="X977" s="58" t="s">
        <v>4389</v>
      </c>
      <c r="Y977" s="58" t="s">
        <v>4389</v>
      </c>
      <c r="Z977" s="58" t="s">
        <v>4389</v>
      </c>
      <c r="AA977" s="58" t="s">
        <v>4389</v>
      </c>
      <c r="AB977" s="58" t="s">
        <v>4389</v>
      </c>
      <c r="AC977" s="58" t="s">
        <v>4389</v>
      </c>
      <c r="AD977" s="58" t="s">
        <v>4389</v>
      </c>
      <c r="AE977" s="58" t="s">
        <v>4389</v>
      </c>
      <c r="AF977" s="58" t="s">
        <v>4389</v>
      </c>
    </row>
    <row r="978" spans="1:32" x14ac:dyDescent="0.2">
      <c r="A978" s="4" t="s">
        <v>3571</v>
      </c>
      <c r="B978" s="3" t="s">
        <v>3572</v>
      </c>
      <c r="C978" s="58">
        <v>0</v>
      </c>
      <c r="D978" s="58">
        <v>1</v>
      </c>
      <c r="E978" s="58">
        <v>1</v>
      </c>
      <c r="F978" s="58">
        <v>4</v>
      </c>
      <c r="G978" s="58">
        <v>0</v>
      </c>
      <c r="H978" s="58">
        <v>0</v>
      </c>
      <c r="I978" s="58">
        <v>0</v>
      </c>
      <c r="J978" s="58">
        <v>0</v>
      </c>
      <c r="K978" s="58">
        <v>0</v>
      </c>
      <c r="L978" s="58" t="s">
        <v>4002</v>
      </c>
      <c r="M978" s="58">
        <v>0</v>
      </c>
      <c r="N978" s="58" t="s">
        <v>3454</v>
      </c>
      <c r="O978" s="58">
        <v>0</v>
      </c>
      <c r="P978" s="58" t="s">
        <v>4002</v>
      </c>
      <c r="Q978" s="58" t="s">
        <v>4002</v>
      </c>
      <c r="R978" s="58">
        <v>0</v>
      </c>
      <c r="S978" s="58">
        <v>0</v>
      </c>
      <c r="T978" s="58" t="s">
        <v>4002</v>
      </c>
      <c r="U978" s="58" t="s">
        <v>4002</v>
      </c>
      <c r="V978" s="58" t="s">
        <v>4389</v>
      </c>
      <c r="W978" s="58" t="s">
        <v>4389</v>
      </c>
      <c r="X978" s="58" t="s">
        <v>4389</v>
      </c>
      <c r="Y978" s="58" t="s">
        <v>4389</v>
      </c>
      <c r="Z978" s="58" t="s">
        <v>4389</v>
      </c>
      <c r="AA978" s="58" t="s">
        <v>4389</v>
      </c>
      <c r="AB978" s="58" t="s">
        <v>4389</v>
      </c>
      <c r="AC978" s="58" t="s">
        <v>4389</v>
      </c>
      <c r="AD978" s="58" t="s">
        <v>4389</v>
      </c>
      <c r="AE978" s="58" t="s">
        <v>4389</v>
      </c>
      <c r="AF978" s="58" t="s">
        <v>4389</v>
      </c>
    </row>
    <row r="979" spans="1:32" x14ac:dyDescent="0.2">
      <c r="A979" s="4" t="s">
        <v>3573</v>
      </c>
      <c r="B979" s="3" t="s">
        <v>3574</v>
      </c>
      <c r="C979" s="58">
        <v>0</v>
      </c>
      <c r="D979" s="58">
        <v>1</v>
      </c>
      <c r="E979" s="58">
        <v>1</v>
      </c>
      <c r="F979" s="58">
        <v>4</v>
      </c>
      <c r="G979" s="58">
        <v>0</v>
      </c>
      <c r="H979" s="58">
        <v>0</v>
      </c>
      <c r="I979" s="58">
        <v>0</v>
      </c>
      <c r="J979" s="58">
        <v>0</v>
      </c>
      <c r="K979" s="58">
        <v>0</v>
      </c>
      <c r="L979" s="58" t="s">
        <v>4002</v>
      </c>
      <c r="M979" s="58">
        <v>0</v>
      </c>
      <c r="N979" s="58" t="s">
        <v>3454</v>
      </c>
      <c r="O979" s="58">
        <v>0</v>
      </c>
      <c r="P979" s="58" t="s">
        <v>4002</v>
      </c>
      <c r="Q979" s="58" t="s">
        <v>4002</v>
      </c>
      <c r="R979" s="58">
        <v>0</v>
      </c>
      <c r="S979" s="58">
        <v>0</v>
      </c>
      <c r="T979" s="58" t="s">
        <v>4002</v>
      </c>
      <c r="U979" s="58" t="s">
        <v>4002</v>
      </c>
      <c r="V979" s="58" t="s">
        <v>4389</v>
      </c>
      <c r="W979" s="58" t="s">
        <v>4389</v>
      </c>
      <c r="X979" s="58" t="s">
        <v>4389</v>
      </c>
      <c r="Y979" s="58" t="s">
        <v>4389</v>
      </c>
      <c r="Z979" s="58" t="s">
        <v>4389</v>
      </c>
      <c r="AA979" s="58" t="s">
        <v>4389</v>
      </c>
      <c r="AB979" s="58" t="s">
        <v>4389</v>
      </c>
      <c r="AC979" s="58" t="s">
        <v>4389</v>
      </c>
      <c r="AD979" s="58" t="s">
        <v>4389</v>
      </c>
      <c r="AE979" s="58" t="s">
        <v>4389</v>
      </c>
      <c r="AF979" s="58" t="s">
        <v>4389</v>
      </c>
    </row>
    <row r="980" spans="1:32" x14ac:dyDescent="0.2">
      <c r="A980" s="4" t="s">
        <v>3575</v>
      </c>
      <c r="B980" s="3" t="s">
        <v>3576</v>
      </c>
      <c r="C980" s="58">
        <v>0</v>
      </c>
      <c r="D980" s="58">
        <v>1</v>
      </c>
      <c r="E980" s="58">
        <v>1</v>
      </c>
      <c r="F980" s="58">
        <v>4</v>
      </c>
      <c r="G980" s="58">
        <v>0</v>
      </c>
      <c r="H980" s="58">
        <v>0</v>
      </c>
      <c r="I980" s="58">
        <v>0</v>
      </c>
      <c r="J980" s="58">
        <v>0</v>
      </c>
      <c r="K980" s="58">
        <v>0</v>
      </c>
      <c r="L980" s="58" t="s">
        <v>4002</v>
      </c>
      <c r="M980" s="58">
        <v>0</v>
      </c>
      <c r="N980" s="58" t="s">
        <v>3454</v>
      </c>
      <c r="O980" s="58">
        <v>0</v>
      </c>
      <c r="P980" s="58" t="s">
        <v>4002</v>
      </c>
      <c r="Q980" s="58" t="s">
        <v>4002</v>
      </c>
      <c r="R980" s="58">
        <v>0</v>
      </c>
      <c r="S980" s="58">
        <v>0</v>
      </c>
      <c r="T980" s="58" t="s">
        <v>4002</v>
      </c>
      <c r="U980" s="58" t="s">
        <v>4002</v>
      </c>
      <c r="V980" s="58" t="s">
        <v>4389</v>
      </c>
      <c r="W980" s="58" t="s">
        <v>4389</v>
      </c>
      <c r="X980" s="58" t="s">
        <v>4389</v>
      </c>
      <c r="Y980" s="58" t="s">
        <v>4389</v>
      </c>
      <c r="Z980" s="58" t="s">
        <v>4389</v>
      </c>
      <c r="AA980" s="58" t="s">
        <v>4389</v>
      </c>
      <c r="AB980" s="58" t="s">
        <v>4389</v>
      </c>
      <c r="AC980" s="58" t="s">
        <v>4389</v>
      </c>
      <c r="AD980" s="58" t="s">
        <v>4389</v>
      </c>
      <c r="AE980" s="58" t="s">
        <v>4389</v>
      </c>
      <c r="AF980" s="58" t="s">
        <v>4389</v>
      </c>
    </row>
    <row r="981" spans="1:32" x14ac:dyDescent="0.2">
      <c r="A981" s="4" t="s">
        <v>3577</v>
      </c>
      <c r="B981" s="3" t="s">
        <v>3578</v>
      </c>
      <c r="C981" s="58">
        <v>0</v>
      </c>
      <c r="D981" s="58">
        <v>1</v>
      </c>
      <c r="E981" s="58">
        <v>1</v>
      </c>
      <c r="F981" s="58">
        <v>4</v>
      </c>
      <c r="G981" s="58">
        <v>0</v>
      </c>
      <c r="H981" s="58">
        <v>0</v>
      </c>
      <c r="I981" s="58">
        <v>0</v>
      </c>
      <c r="J981" s="58">
        <v>0</v>
      </c>
      <c r="K981" s="58">
        <v>0</v>
      </c>
      <c r="L981" s="58" t="s">
        <v>4002</v>
      </c>
      <c r="M981" s="58">
        <v>0</v>
      </c>
      <c r="N981" s="58" t="s">
        <v>3454</v>
      </c>
      <c r="O981" s="58">
        <v>0</v>
      </c>
      <c r="P981" s="58" t="s">
        <v>4002</v>
      </c>
      <c r="Q981" s="58" t="s">
        <v>4002</v>
      </c>
      <c r="R981" s="58">
        <v>0</v>
      </c>
      <c r="S981" s="58">
        <v>0</v>
      </c>
      <c r="T981" s="58" t="s">
        <v>4002</v>
      </c>
      <c r="U981" s="58" t="s">
        <v>4002</v>
      </c>
      <c r="V981" s="58" t="s">
        <v>4389</v>
      </c>
      <c r="W981" s="58" t="s">
        <v>4389</v>
      </c>
      <c r="X981" s="58" t="s">
        <v>4389</v>
      </c>
      <c r="Y981" s="58" t="s">
        <v>4389</v>
      </c>
      <c r="Z981" s="58" t="s">
        <v>4389</v>
      </c>
      <c r="AA981" s="58" t="s">
        <v>4389</v>
      </c>
      <c r="AB981" s="58" t="s">
        <v>4389</v>
      </c>
      <c r="AC981" s="58" t="s">
        <v>4389</v>
      </c>
      <c r="AD981" s="58" t="s">
        <v>4389</v>
      </c>
      <c r="AE981" s="58" t="s">
        <v>4389</v>
      </c>
      <c r="AF981" s="58" t="s">
        <v>4389</v>
      </c>
    </row>
    <row r="982" spans="1:32" x14ac:dyDescent="0.2">
      <c r="A982" s="64" t="s">
        <v>4693</v>
      </c>
      <c r="B982" s="65" t="s">
        <v>4694</v>
      </c>
      <c r="C982" s="58">
        <v>0</v>
      </c>
      <c r="D982" s="58">
        <v>1</v>
      </c>
      <c r="E982" s="58">
        <v>1</v>
      </c>
      <c r="F982" s="58">
        <v>4</v>
      </c>
      <c r="G982" s="58">
        <v>0</v>
      </c>
      <c r="H982" s="58">
        <v>0</v>
      </c>
      <c r="I982" s="58">
        <v>0</v>
      </c>
      <c r="J982" s="58">
        <v>0</v>
      </c>
      <c r="K982" s="58">
        <v>0</v>
      </c>
      <c r="L982" s="58" t="s">
        <v>4002</v>
      </c>
      <c r="M982" s="58">
        <v>0</v>
      </c>
      <c r="N982" s="58" t="s">
        <v>3454</v>
      </c>
      <c r="O982" s="58">
        <v>0</v>
      </c>
      <c r="P982" s="58" t="s">
        <v>4002</v>
      </c>
      <c r="Q982" s="58" t="s">
        <v>4002</v>
      </c>
      <c r="R982" s="58">
        <v>0</v>
      </c>
      <c r="S982" s="58">
        <v>0</v>
      </c>
      <c r="T982" s="58" t="s">
        <v>4002</v>
      </c>
      <c r="U982" s="58" t="s">
        <v>4002</v>
      </c>
      <c r="V982" s="58" t="s">
        <v>4389</v>
      </c>
      <c r="W982" s="58" t="s">
        <v>4389</v>
      </c>
      <c r="X982" s="58" t="s">
        <v>4389</v>
      </c>
      <c r="Y982" s="58" t="s">
        <v>4389</v>
      </c>
      <c r="Z982" s="58" t="s">
        <v>4389</v>
      </c>
      <c r="AA982" s="58" t="s">
        <v>4389</v>
      </c>
      <c r="AB982" s="58" t="s">
        <v>4389</v>
      </c>
      <c r="AC982" s="58" t="s">
        <v>4389</v>
      </c>
      <c r="AD982" s="58" t="s">
        <v>4389</v>
      </c>
      <c r="AE982" s="58" t="s">
        <v>4389</v>
      </c>
      <c r="AF982" s="58" t="s">
        <v>4389</v>
      </c>
    </row>
    <row r="983" spans="1:32" x14ac:dyDescent="0.2">
      <c r="A983" s="64" t="s">
        <v>4863</v>
      </c>
      <c r="B983" s="65" t="s">
        <v>4864</v>
      </c>
      <c r="C983" s="58">
        <v>0</v>
      </c>
      <c r="D983" s="58">
        <v>1</v>
      </c>
      <c r="E983" s="58">
        <v>1</v>
      </c>
      <c r="F983" s="58">
        <v>4</v>
      </c>
      <c r="G983" s="58">
        <v>0</v>
      </c>
      <c r="H983" s="58">
        <v>0</v>
      </c>
      <c r="I983" s="58">
        <v>0</v>
      </c>
      <c r="J983" s="58">
        <v>0</v>
      </c>
      <c r="K983" s="58">
        <v>0</v>
      </c>
      <c r="L983" s="58" t="s">
        <v>4002</v>
      </c>
      <c r="M983" s="58">
        <v>0</v>
      </c>
      <c r="N983" s="58" t="s">
        <v>3454</v>
      </c>
      <c r="O983" s="58">
        <v>0</v>
      </c>
      <c r="P983" s="58" t="s">
        <v>4002</v>
      </c>
      <c r="Q983" s="58" t="s">
        <v>4002</v>
      </c>
      <c r="R983" s="58">
        <v>0</v>
      </c>
      <c r="S983" s="58">
        <v>0</v>
      </c>
      <c r="T983" s="58" t="s">
        <v>4002</v>
      </c>
      <c r="U983" s="58" t="s">
        <v>4002</v>
      </c>
      <c r="V983" s="58" t="s">
        <v>4389</v>
      </c>
      <c r="W983" s="58" t="s">
        <v>4389</v>
      </c>
      <c r="X983" s="58" t="s">
        <v>4389</v>
      </c>
      <c r="Y983" s="58" t="s">
        <v>4389</v>
      </c>
      <c r="Z983" s="58" t="s">
        <v>4389</v>
      </c>
      <c r="AA983" s="58" t="s">
        <v>4389</v>
      </c>
      <c r="AB983" s="58" t="s">
        <v>4389</v>
      </c>
      <c r="AC983" s="58" t="s">
        <v>4389</v>
      </c>
      <c r="AD983" s="58" t="s">
        <v>4389</v>
      </c>
      <c r="AE983" s="58" t="s">
        <v>4389</v>
      </c>
      <c r="AF983" s="58" t="s">
        <v>4389</v>
      </c>
    </row>
    <row r="984" spans="1:32" x14ac:dyDescent="0.2">
      <c r="A984" s="4" t="s">
        <v>3579</v>
      </c>
      <c r="B984" s="3" t="s">
        <v>3580</v>
      </c>
      <c r="C984" s="58">
        <v>0</v>
      </c>
      <c r="D984" s="58">
        <v>1</v>
      </c>
      <c r="E984" s="58">
        <v>1</v>
      </c>
      <c r="F984" s="58">
        <v>4</v>
      </c>
      <c r="G984" s="58">
        <v>0</v>
      </c>
      <c r="H984" s="58">
        <v>0</v>
      </c>
      <c r="I984" s="58">
        <v>0</v>
      </c>
      <c r="J984" s="58">
        <v>0</v>
      </c>
      <c r="K984" s="58">
        <v>0</v>
      </c>
      <c r="L984" s="58" t="s">
        <v>4002</v>
      </c>
      <c r="M984" s="58">
        <v>0</v>
      </c>
      <c r="N984" s="58" t="s">
        <v>3454</v>
      </c>
      <c r="O984" s="58">
        <v>0</v>
      </c>
      <c r="P984" s="58" t="s">
        <v>4002</v>
      </c>
      <c r="Q984" s="58" t="s">
        <v>4002</v>
      </c>
      <c r="R984" s="58">
        <v>0</v>
      </c>
      <c r="S984" s="58">
        <v>0</v>
      </c>
      <c r="T984" s="58" t="s">
        <v>4002</v>
      </c>
      <c r="U984" s="58" t="s">
        <v>4002</v>
      </c>
      <c r="V984" s="58" t="s">
        <v>4389</v>
      </c>
      <c r="W984" s="58" t="s">
        <v>4389</v>
      </c>
      <c r="X984" s="58" t="s">
        <v>4389</v>
      </c>
      <c r="Y984" s="58" t="s">
        <v>4389</v>
      </c>
      <c r="Z984" s="58" t="s">
        <v>4389</v>
      </c>
      <c r="AA984" s="58" t="s">
        <v>4389</v>
      </c>
      <c r="AB984" s="58" t="s">
        <v>4389</v>
      </c>
      <c r="AC984" s="58" t="s">
        <v>4389</v>
      </c>
      <c r="AD984" s="58" t="s">
        <v>4389</v>
      </c>
      <c r="AE984" s="58" t="s">
        <v>4389</v>
      </c>
      <c r="AF984" s="58" t="s">
        <v>4389</v>
      </c>
    </row>
    <row r="985" spans="1:32" x14ac:dyDescent="0.2">
      <c r="A985" s="4" t="s">
        <v>3581</v>
      </c>
      <c r="B985" s="3" t="s">
        <v>3582</v>
      </c>
      <c r="C985" s="58">
        <v>0</v>
      </c>
      <c r="D985" s="58">
        <v>1</v>
      </c>
      <c r="E985" s="58">
        <v>1</v>
      </c>
      <c r="F985" s="58">
        <v>4</v>
      </c>
      <c r="G985" s="58">
        <v>0</v>
      </c>
      <c r="H985" s="58">
        <v>0</v>
      </c>
      <c r="I985" s="58">
        <v>0</v>
      </c>
      <c r="J985" s="58">
        <v>0</v>
      </c>
      <c r="K985" s="58">
        <v>0</v>
      </c>
      <c r="L985" s="58" t="s">
        <v>4002</v>
      </c>
      <c r="M985" s="58">
        <v>0</v>
      </c>
      <c r="N985" s="58" t="s">
        <v>3454</v>
      </c>
      <c r="O985" s="58">
        <v>0</v>
      </c>
      <c r="P985" s="58" t="s">
        <v>4002</v>
      </c>
      <c r="Q985" s="58" t="s">
        <v>4002</v>
      </c>
      <c r="R985" s="58">
        <v>0</v>
      </c>
      <c r="S985" s="58">
        <v>0</v>
      </c>
      <c r="T985" s="58" t="s">
        <v>4002</v>
      </c>
      <c r="U985" s="58" t="s">
        <v>4002</v>
      </c>
      <c r="V985" s="58" t="s">
        <v>4389</v>
      </c>
      <c r="W985" s="58" t="s">
        <v>4389</v>
      </c>
      <c r="X985" s="58" t="s">
        <v>4389</v>
      </c>
      <c r="Y985" s="58" t="s">
        <v>4389</v>
      </c>
      <c r="Z985" s="58" t="s">
        <v>4389</v>
      </c>
      <c r="AA985" s="58" t="s">
        <v>4389</v>
      </c>
      <c r="AB985" s="58" t="s">
        <v>4389</v>
      </c>
      <c r="AC985" s="58" t="s">
        <v>4389</v>
      </c>
      <c r="AD985" s="58" t="s">
        <v>4389</v>
      </c>
      <c r="AE985" s="58" t="s">
        <v>4389</v>
      </c>
      <c r="AF985" s="58" t="s">
        <v>4389</v>
      </c>
    </row>
    <row r="986" spans="1:32" x14ac:dyDescent="0.2">
      <c r="A986" s="4" t="s">
        <v>3467</v>
      </c>
      <c r="B986" s="3" t="s">
        <v>3480</v>
      </c>
      <c r="C986" s="58">
        <v>0</v>
      </c>
      <c r="D986" s="58">
        <v>1</v>
      </c>
      <c r="E986" s="58">
        <v>1</v>
      </c>
      <c r="F986" s="58">
        <v>4</v>
      </c>
      <c r="G986" s="58">
        <v>0</v>
      </c>
      <c r="H986" s="58">
        <v>0</v>
      </c>
      <c r="I986" s="58">
        <v>0</v>
      </c>
      <c r="J986" s="58">
        <v>0</v>
      </c>
      <c r="K986" s="58">
        <v>0</v>
      </c>
      <c r="L986" s="58" t="s">
        <v>4002</v>
      </c>
      <c r="M986" s="58">
        <v>0</v>
      </c>
      <c r="N986" s="58" t="s">
        <v>3454</v>
      </c>
      <c r="O986" s="58">
        <v>0</v>
      </c>
      <c r="P986" s="58" t="s">
        <v>4002</v>
      </c>
      <c r="Q986" s="58" t="s">
        <v>4002</v>
      </c>
      <c r="R986" s="58">
        <v>0</v>
      </c>
      <c r="S986" s="58">
        <v>0</v>
      </c>
      <c r="T986" s="58" t="s">
        <v>4002</v>
      </c>
      <c r="U986" s="58" t="s">
        <v>4002</v>
      </c>
      <c r="V986" s="58" t="s">
        <v>4389</v>
      </c>
      <c r="W986" s="58" t="s">
        <v>4389</v>
      </c>
      <c r="X986" s="58" t="s">
        <v>4389</v>
      </c>
      <c r="Y986" s="58" t="s">
        <v>4389</v>
      </c>
      <c r="Z986" s="58" t="s">
        <v>4389</v>
      </c>
      <c r="AA986" s="58" t="s">
        <v>4389</v>
      </c>
      <c r="AB986" s="58" t="s">
        <v>4389</v>
      </c>
      <c r="AC986" s="58" t="s">
        <v>4389</v>
      </c>
      <c r="AD986" s="58" t="s">
        <v>4389</v>
      </c>
      <c r="AE986" s="58" t="s">
        <v>4389</v>
      </c>
      <c r="AF986" s="58" t="s">
        <v>4389</v>
      </c>
    </row>
    <row r="987" spans="1:32" x14ac:dyDescent="0.2">
      <c r="A987" s="4" t="s">
        <v>3468</v>
      </c>
      <c r="B987" s="3" t="s">
        <v>3481</v>
      </c>
      <c r="C987" s="58">
        <v>0</v>
      </c>
      <c r="D987" s="58">
        <v>1</v>
      </c>
      <c r="E987" s="58">
        <v>1</v>
      </c>
      <c r="F987" s="58">
        <v>4</v>
      </c>
      <c r="G987" s="58">
        <v>0</v>
      </c>
      <c r="H987" s="58">
        <v>0</v>
      </c>
      <c r="I987" s="58">
        <v>0</v>
      </c>
      <c r="J987" s="58">
        <v>0</v>
      </c>
      <c r="K987" s="58">
        <v>0</v>
      </c>
      <c r="L987" s="58" t="s">
        <v>4002</v>
      </c>
      <c r="M987" s="58">
        <v>0</v>
      </c>
      <c r="N987" s="58" t="s">
        <v>3454</v>
      </c>
      <c r="O987" s="58">
        <v>0</v>
      </c>
      <c r="P987" s="58" t="s">
        <v>4002</v>
      </c>
      <c r="Q987" s="58" t="s">
        <v>4002</v>
      </c>
      <c r="R987" s="58">
        <v>0</v>
      </c>
      <c r="S987" s="58">
        <v>0</v>
      </c>
      <c r="T987" s="58" t="s">
        <v>4002</v>
      </c>
      <c r="U987" s="58" t="s">
        <v>4002</v>
      </c>
      <c r="V987" s="58" t="s">
        <v>4389</v>
      </c>
      <c r="W987" s="58" t="s">
        <v>4389</v>
      </c>
      <c r="X987" s="58" t="s">
        <v>4389</v>
      </c>
      <c r="Y987" s="58" t="s">
        <v>4389</v>
      </c>
      <c r="Z987" s="58" t="s">
        <v>4389</v>
      </c>
      <c r="AA987" s="58" t="s">
        <v>4389</v>
      </c>
      <c r="AB987" s="58" t="s">
        <v>4389</v>
      </c>
      <c r="AC987" s="58" t="s">
        <v>4389</v>
      </c>
      <c r="AD987" s="58" t="s">
        <v>4389</v>
      </c>
      <c r="AE987" s="58" t="s">
        <v>4389</v>
      </c>
      <c r="AF987" s="58" t="s">
        <v>4389</v>
      </c>
    </row>
    <row r="988" spans="1:32" x14ac:dyDescent="0.2">
      <c r="A988" s="4" t="s">
        <v>3469</v>
      </c>
      <c r="B988" s="3" t="s">
        <v>3482</v>
      </c>
      <c r="C988" s="58">
        <v>0</v>
      </c>
      <c r="D988" s="58">
        <v>1</v>
      </c>
      <c r="E988" s="58">
        <v>1</v>
      </c>
      <c r="F988" s="58">
        <v>4</v>
      </c>
      <c r="G988" s="58">
        <v>0</v>
      </c>
      <c r="H988" s="58">
        <v>0</v>
      </c>
      <c r="I988" s="58">
        <v>0</v>
      </c>
      <c r="J988" s="58">
        <v>0</v>
      </c>
      <c r="K988" s="58">
        <v>0</v>
      </c>
      <c r="L988" s="58" t="s">
        <v>4002</v>
      </c>
      <c r="M988" s="58">
        <v>0</v>
      </c>
      <c r="N988" s="58" t="s">
        <v>3454</v>
      </c>
      <c r="O988" s="58">
        <v>0</v>
      </c>
      <c r="P988" s="58" t="s">
        <v>4002</v>
      </c>
      <c r="Q988" s="58" t="s">
        <v>4002</v>
      </c>
      <c r="R988" s="58">
        <v>0</v>
      </c>
      <c r="S988" s="58">
        <v>0</v>
      </c>
      <c r="T988" s="58" t="s">
        <v>4002</v>
      </c>
      <c r="U988" s="58" t="s">
        <v>4002</v>
      </c>
      <c r="V988" s="58" t="s">
        <v>4389</v>
      </c>
      <c r="W988" s="58" t="s">
        <v>4389</v>
      </c>
      <c r="X988" s="58" t="s">
        <v>4389</v>
      </c>
      <c r="Y988" s="58" t="s">
        <v>4389</v>
      </c>
      <c r="Z988" s="58" t="s">
        <v>4389</v>
      </c>
      <c r="AA988" s="58" t="s">
        <v>4389</v>
      </c>
      <c r="AB988" s="58" t="s">
        <v>4389</v>
      </c>
      <c r="AC988" s="58" t="s">
        <v>4389</v>
      </c>
      <c r="AD988" s="58" t="s">
        <v>4389</v>
      </c>
      <c r="AE988" s="58" t="s">
        <v>4389</v>
      </c>
      <c r="AF988" s="58" t="s">
        <v>4389</v>
      </c>
    </row>
    <row r="989" spans="1:32" x14ac:dyDescent="0.2">
      <c r="A989" s="4" t="s">
        <v>3470</v>
      </c>
      <c r="B989" s="3" t="s">
        <v>3483</v>
      </c>
      <c r="C989" s="58">
        <v>0</v>
      </c>
      <c r="D989" s="58">
        <v>1</v>
      </c>
      <c r="E989" s="58">
        <v>1</v>
      </c>
      <c r="F989" s="58">
        <v>4</v>
      </c>
      <c r="G989" s="58">
        <v>0</v>
      </c>
      <c r="H989" s="58">
        <v>0</v>
      </c>
      <c r="I989" s="58">
        <v>0</v>
      </c>
      <c r="J989" s="58">
        <v>0</v>
      </c>
      <c r="K989" s="58">
        <v>0</v>
      </c>
      <c r="L989" s="58" t="s">
        <v>4002</v>
      </c>
      <c r="M989" s="58">
        <v>0</v>
      </c>
      <c r="N989" s="58" t="s">
        <v>3454</v>
      </c>
      <c r="O989" s="58">
        <v>0</v>
      </c>
      <c r="P989" s="58" t="s">
        <v>4002</v>
      </c>
      <c r="Q989" s="58" t="s">
        <v>4002</v>
      </c>
      <c r="R989" s="58">
        <v>0</v>
      </c>
      <c r="S989" s="58">
        <v>0</v>
      </c>
      <c r="T989" s="58" t="s">
        <v>4002</v>
      </c>
      <c r="U989" s="58" t="s">
        <v>4002</v>
      </c>
      <c r="V989" s="58" t="s">
        <v>4389</v>
      </c>
      <c r="W989" s="58" t="s">
        <v>4389</v>
      </c>
      <c r="X989" s="58" t="s">
        <v>4389</v>
      </c>
      <c r="Y989" s="58" t="s">
        <v>4389</v>
      </c>
      <c r="Z989" s="58" t="s">
        <v>4389</v>
      </c>
      <c r="AA989" s="58" t="s">
        <v>4389</v>
      </c>
      <c r="AB989" s="58" t="s">
        <v>4389</v>
      </c>
      <c r="AC989" s="58" t="s">
        <v>4389</v>
      </c>
      <c r="AD989" s="58" t="s">
        <v>4389</v>
      </c>
      <c r="AE989" s="58" t="s">
        <v>4389</v>
      </c>
      <c r="AF989" s="58" t="s">
        <v>4389</v>
      </c>
    </row>
    <row r="990" spans="1:32" x14ac:dyDescent="0.2">
      <c r="A990" s="4" t="s">
        <v>3471</v>
      </c>
      <c r="B990" s="3" t="s">
        <v>3484</v>
      </c>
      <c r="C990" s="58">
        <v>0</v>
      </c>
      <c r="D990" s="58">
        <v>1</v>
      </c>
      <c r="E990" s="58">
        <v>1</v>
      </c>
      <c r="F990" s="58">
        <v>4</v>
      </c>
      <c r="G990" s="58">
        <v>0</v>
      </c>
      <c r="H990" s="58">
        <v>0</v>
      </c>
      <c r="I990" s="58">
        <v>0</v>
      </c>
      <c r="J990" s="58">
        <v>0</v>
      </c>
      <c r="K990" s="58">
        <v>0</v>
      </c>
      <c r="L990" s="58" t="s">
        <v>4002</v>
      </c>
      <c r="M990" s="58">
        <v>0</v>
      </c>
      <c r="N990" s="58" t="s">
        <v>3454</v>
      </c>
      <c r="O990" s="58">
        <v>0</v>
      </c>
      <c r="P990" s="58" t="s">
        <v>4002</v>
      </c>
      <c r="Q990" s="58" t="s">
        <v>4002</v>
      </c>
      <c r="R990" s="58">
        <v>0</v>
      </c>
      <c r="S990" s="58">
        <v>0</v>
      </c>
      <c r="T990" s="58" t="s">
        <v>4002</v>
      </c>
      <c r="U990" s="58" t="s">
        <v>4002</v>
      </c>
      <c r="V990" s="58" t="s">
        <v>4389</v>
      </c>
      <c r="W990" s="58" t="s">
        <v>4389</v>
      </c>
      <c r="X990" s="58" t="s">
        <v>4389</v>
      </c>
      <c r="Y990" s="58" t="s">
        <v>4389</v>
      </c>
      <c r="Z990" s="58" t="s">
        <v>4389</v>
      </c>
      <c r="AA990" s="58" t="s">
        <v>4389</v>
      </c>
      <c r="AB990" s="58" t="s">
        <v>4389</v>
      </c>
      <c r="AC990" s="58" t="s">
        <v>4389</v>
      </c>
      <c r="AD990" s="58" t="s">
        <v>4389</v>
      </c>
      <c r="AE990" s="58" t="s">
        <v>4389</v>
      </c>
      <c r="AF990" s="58" t="s">
        <v>4389</v>
      </c>
    </row>
    <row r="991" spans="1:32" x14ac:dyDescent="0.2">
      <c r="A991" s="4" t="s">
        <v>3472</v>
      </c>
      <c r="B991" s="3" t="s">
        <v>3485</v>
      </c>
      <c r="C991" s="58">
        <v>0</v>
      </c>
      <c r="D991" s="58">
        <v>1</v>
      </c>
      <c r="E991" s="58">
        <v>1</v>
      </c>
      <c r="F991" s="58">
        <v>4</v>
      </c>
      <c r="G991" s="58">
        <v>0</v>
      </c>
      <c r="H991" s="58">
        <v>0</v>
      </c>
      <c r="I991" s="58">
        <v>0</v>
      </c>
      <c r="J991" s="58">
        <v>0</v>
      </c>
      <c r="K991" s="58">
        <v>0</v>
      </c>
      <c r="L991" s="58" t="s">
        <v>4002</v>
      </c>
      <c r="M991" s="58">
        <v>0</v>
      </c>
      <c r="N991" s="58" t="s">
        <v>3454</v>
      </c>
      <c r="O991" s="58">
        <v>0</v>
      </c>
      <c r="P991" s="58" t="s">
        <v>4002</v>
      </c>
      <c r="Q991" s="58" t="s">
        <v>4002</v>
      </c>
      <c r="R991" s="58">
        <v>0</v>
      </c>
      <c r="S991" s="58">
        <v>0</v>
      </c>
      <c r="T991" s="58" t="s">
        <v>4002</v>
      </c>
      <c r="U991" s="58" t="s">
        <v>4002</v>
      </c>
      <c r="V991" s="58" t="s">
        <v>4389</v>
      </c>
      <c r="W991" s="58" t="s">
        <v>4389</v>
      </c>
      <c r="X991" s="58" t="s">
        <v>4389</v>
      </c>
      <c r="Y991" s="58" t="s">
        <v>4389</v>
      </c>
      <c r="Z991" s="58" t="s">
        <v>4389</v>
      </c>
      <c r="AA991" s="58" t="s">
        <v>4389</v>
      </c>
      <c r="AB991" s="58" t="s">
        <v>4389</v>
      </c>
      <c r="AC991" s="58" t="s">
        <v>4389</v>
      </c>
      <c r="AD991" s="58" t="s">
        <v>4389</v>
      </c>
      <c r="AE991" s="58" t="s">
        <v>4389</v>
      </c>
      <c r="AF991" s="58" t="s">
        <v>4389</v>
      </c>
    </row>
    <row r="992" spans="1:32" x14ac:dyDescent="0.2">
      <c r="A992" s="4" t="s">
        <v>3473</v>
      </c>
      <c r="B992" s="3" t="s">
        <v>3486</v>
      </c>
      <c r="C992" s="58">
        <v>0</v>
      </c>
      <c r="D992" s="58">
        <v>1</v>
      </c>
      <c r="E992" s="58">
        <v>1</v>
      </c>
      <c r="F992" s="58">
        <v>4</v>
      </c>
      <c r="G992" s="58">
        <v>0</v>
      </c>
      <c r="H992" s="58">
        <v>0</v>
      </c>
      <c r="I992" s="58">
        <v>0</v>
      </c>
      <c r="J992" s="58">
        <v>0</v>
      </c>
      <c r="K992" s="58">
        <v>0</v>
      </c>
      <c r="L992" s="58" t="s">
        <v>4002</v>
      </c>
      <c r="M992" s="58">
        <v>0</v>
      </c>
      <c r="N992" s="58" t="s">
        <v>3454</v>
      </c>
      <c r="O992" s="58">
        <v>0</v>
      </c>
      <c r="P992" s="58" t="s">
        <v>4002</v>
      </c>
      <c r="Q992" s="58" t="s">
        <v>4002</v>
      </c>
      <c r="R992" s="58">
        <v>0</v>
      </c>
      <c r="S992" s="58">
        <v>0</v>
      </c>
      <c r="T992" s="58" t="s">
        <v>4002</v>
      </c>
      <c r="U992" s="58" t="s">
        <v>4002</v>
      </c>
      <c r="V992" s="58" t="s">
        <v>4389</v>
      </c>
      <c r="W992" s="58" t="s">
        <v>4389</v>
      </c>
      <c r="X992" s="58" t="s">
        <v>4389</v>
      </c>
      <c r="Y992" s="58" t="s">
        <v>4389</v>
      </c>
      <c r="Z992" s="58" t="s">
        <v>4389</v>
      </c>
      <c r="AA992" s="58" t="s">
        <v>4389</v>
      </c>
      <c r="AB992" s="58" t="s">
        <v>4389</v>
      </c>
      <c r="AC992" s="58" t="s">
        <v>4389</v>
      </c>
      <c r="AD992" s="58" t="s">
        <v>4389</v>
      </c>
      <c r="AE992" s="58" t="s">
        <v>4389</v>
      </c>
      <c r="AF992" s="58" t="s">
        <v>4389</v>
      </c>
    </row>
    <row r="993" spans="1:32" x14ac:dyDescent="0.2">
      <c r="A993" s="4" t="s">
        <v>3474</v>
      </c>
      <c r="B993" s="3" t="s">
        <v>3487</v>
      </c>
      <c r="C993" s="58">
        <v>0</v>
      </c>
      <c r="D993" s="58">
        <v>1</v>
      </c>
      <c r="E993" s="58">
        <v>1</v>
      </c>
      <c r="F993" s="58">
        <v>4</v>
      </c>
      <c r="G993" s="58">
        <v>0</v>
      </c>
      <c r="H993" s="58">
        <v>0</v>
      </c>
      <c r="I993" s="58">
        <v>0</v>
      </c>
      <c r="J993" s="58">
        <v>0</v>
      </c>
      <c r="K993" s="58">
        <v>0</v>
      </c>
      <c r="L993" s="58" t="s">
        <v>4002</v>
      </c>
      <c r="M993" s="58">
        <v>0</v>
      </c>
      <c r="N993" s="58" t="s">
        <v>3454</v>
      </c>
      <c r="O993" s="58">
        <v>0</v>
      </c>
      <c r="P993" s="58" t="s">
        <v>4002</v>
      </c>
      <c r="Q993" s="58" t="s">
        <v>4002</v>
      </c>
      <c r="R993" s="58">
        <v>0</v>
      </c>
      <c r="S993" s="58">
        <v>0</v>
      </c>
      <c r="T993" s="58" t="s">
        <v>4002</v>
      </c>
      <c r="U993" s="58" t="s">
        <v>4002</v>
      </c>
      <c r="V993" s="58" t="s">
        <v>4389</v>
      </c>
      <c r="W993" s="58" t="s">
        <v>4389</v>
      </c>
      <c r="X993" s="58" t="s">
        <v>4389</v>
      </c>
      <c r="Y993" s="58" t="s">
        <v>4389</v>
      </c>
      <c r="Z993" s="58" t="s">
        <v>4389</v>
      </c>
      <c r="AA993" s="58" t="s">
        <v>4389</v>
      </c>
      <c r="AB993" s="58" t="s">
        <v>4389</v>
      </c>
      <c r="AC993" s="58" t="s">
        <v>4389</v>
      </c>
      <c r="AD993" s="58" t="s">
        <v>4389</v>
      </c>
      <c r="AE993" s="58" t="s">
        <v>4389</v>
      </c>
      <c r="AF993" s="58" t="s">
        <v>4389</v>
      </c>
    </row>
    <row r="994" spans="1:32" x14ac:dyDescent="0.2">
      <c r="A994" s="4" t="s">
        <v>3475</v>
      </c>
      <c r="B994" s="3" t="s">
        <v>3488</v>
      </c>
      <c r="C994" s="58">
        <v>0</v>
      </c>
      <c r="D994" s="58">
        <v>1</v>
      </c>
      <c r="E994" s="58">
        <v>1</v>
      </c>
      <c r="F994" s="58">
        <v>4</v>
      </c>
      <c r="G994" s="58">
        <v>0</v>
      </c>
      <c r="H994" s="58">
        <v>0</v>
      </c>
      <c r="I994" s="58">
        <v>0</v>
      </c>
      <c r="J994" s="58">
        <v>0</v>
      </c>
      <c r="K994" s="58">
        <v>0</v>
      </c>
      <c r="L994" s="58" t="s">
        <v>4002</v>
      </c>
      <c r="M994" s="58">
        <v>0</v>
      </c>
      <c r="N994" s="58" t="s">
        <v>3454</v>
      </c>
      <c r="O994" s="58">
        <v>0</v>
      </c>
      <c r="P994" s="58" t="s">
        <v>4002</v>
      </c>
      <c r="Q994" s="58" t="s">
        <v>4002</v>
      </c>
      <c r="R994" s="58">
        <v>0</v>
      </c>
      <c r="S994" s="58">
        <v>0</v>
      </c>
      <c r="T994" s="58" t="s">
        <v>4002</v>
      </c>
      <c r="U994" s="58" t="s">
        <v>4002</v>
      </c>
      <c r="V994" s="58" t="s">
        <v>4389</v>
      </c>
      <c r="W994" s="58" t="s">
        <v>4389</v>
      </c>
      <c r="X994" s="58" t="s">
        <v>4389</v>
      </c>
      <c r="Y994" s="58" t="s">
        <v>4389</v>
      </c>
      <c r="Z994" s="58" t="s">
        <v>4389</v>
      </c>
      <c r="AA994" s="58" t="s">
        <v>4389</v>
      </c>
      <c r="AB994" s="58" t="s">
        <v>4389</v>
      </c>
      <c r="AC994" s="58" t="s">
        <v>4389</v>
      </c>
      <c r="AD994" s="58" t="s">
        <v>4389</v>
      </c>
      <c r="AE994" s="58" t="s">
        <v>4389</v>
      </c>
      <c r="AF994" s="58" t="s">
        <v>4389</v>
      </c>
    </row>
    <row r="995" spans="1:32" x14ac:dyDescent="0.2">
      <c r="A995" s="4" t="s">
        <v>3476</v>
      </c>
      <c r="B995" s="3" t="s">
        <v>3489</v>
      </c>
      <c r="C995" s="58">
        <v>0</v>
      </c>
      <c r="D995" s="58">
        <v>1</v>
      </c>
      <c r="E995" s="58">
        <v>1</v>
      </c>
      <c r="F995" s="58">
        <v>4</v>
      </c>
      <c r="G995" s="58">
        <v>0</v>
      </c>
      <c r="H995" s="58">
        <v>0</v>
      </c>
      <c r="I995" s="58">
        <v>0</v>
      </c>
      <c r="J995" s="58">
        <v>0</v>
      </c>
      <c r="K995" s="58">
        <v>0</v>
      </c>
      <c r="L995" s="58" t="s">
        <v>4002</v>
      </c>
      <c r="M995" s="58">
        <v>0</v>
      </c>
      <c r="N995" s="58" t="s">
        <v>3454</v>
      </c>
      <c r="O995" s="58">
        <v>0</v>
      </c>
      <c r="P995" s="58" t="s">
        <v>4002</v>
      </c>
      <c r="Q995" s="58" t="s">
        <v>4002</v>
      </c>
      <c r="R995" s="58">
        <v>0</v>
      </c>
      <c r="S995" s="58">
        <v>0</v>
      </c>
      <c r="T995" s="58" t="s">
        <v>4002</v>
      </c>
      <c r="U995" s="58" t="s">
        <v>4002</v>
      </c>
      <c r="V995" s="58" t="s">
        <v>4389</v>
      </c>
      <c r="W995" s="58" t="s">
        <v>4389</v>
      </c>
      <c r="X995" s="58" t="s">
        <v>4389</v>
      </c>
      <c r="Y995" s="58" t="s">
        <v>4389</v>
      </c>
      <c r="Z995" s="58" t="s">
        <v>4389</v>
      </c>
      <c r="AA995" s="58" t="s">
        <v>4389</v>
      </c>
      <c r="AB995" s="58" t="s">
        <v>4389</v>
      </c>
      <c r="AC995" s="58" t="s">
        <v>4389</v>
      </c>
      <c r="AD995" s="58" t="s">
        <v>4389</v>
      </c>
      <c r="AE995" s="58" t="s">
        <v>4389</v>
      </c>
      <c r="AF995" s="58" t="s">
        <v>4389</v>
      </c>
    </row>
    <row r="996" spans="1:32" x14ac:dyDescent="0.2">
      <c r="A996" s="4" t="s">
        <v>3477</v>
      </c>
      <c r="B996" s="3" t="s">
        <v>3490</v>
      </c>
      <c r="C996" s="58">
        <v>0</v>
      </c>
      <c r="D996" s="58">
        <v>1</v>
      </c>
      <c r="E996" s="58">
        <v>1</v>
      </c>
      <c r="F996" s="58">
        <v>4</v>
      </c>
      <c r="G996" s="58">
        <v>0</v>
      </c>
      <c r="H996" s="58">
        <v>0</v>
      </c>
      <c r="I996" s="58">
        <v>0</v>
      </c>
      <c r="J996" s="58">
        <v>0</v>
      </c>
      <c r="K996" s="58">
        <v>0</v>
      </c>
      <c r="L996" s="58" t="s">
        <v>4002</v>
      </c>
      <c r="M996" s="58">
        <v>0</v>
      </c>
      <c r="N996" s="58" t="s">
        <v>3454</v>
      </c>
      <c r="O996" s="58">
        <v>0</v>
      </c>
      <c r="P996" s="58" t="s">
        <v>4002</v>
      </c>
      <c r="Q996" s="58" t="s">
        <v>4002</v>
      </c>
      <c r="R996" s="58">
        <v>0</v>
      </c>
      <c r="S996" s="58">
        <v>0</v>
      </c>
      <c r="T996" s="58" t="s">
        <v>4002</v>
      </c>
      <c r="U996" s="58" t="s">
        <v>4002</v>
      </c>
      <c r="V996" s="58" t="s">
        <v>4389</v>
      </c>
      <c r="W996" s="58" t="s">
        <v>4389</v>
      </c>
      <c r="X996" s="58" t="s">
        <v>4389</v>
      </c>
      <c r="Y996" s="58" t="s">
        <v>4389</v>
      </c>
      <c r="Z996" s="58" t="s">
        <v>4389</v>
      </c>
      <c r="AA996" s="58" t="s">
        <v>4389</v>
      </c>
      <c r="AB996" s="58" t="s">
        <v>4389</v>
      </c>
      <c r="AC996" s="58" t="s">
        <v>4389</v>
      </c>
      <c r="AD996" s="58" t="s">
        <v>4389</v>
      </c>
      <c r="AE996" s="58" t="s">
        <v>4389</v>
      </c>
      <c r="AF996" s="58" t="s">
        <v>4389</v>
      </c>
    </row>
    <row r="997" spans="1:32" x14ac:dyDescent="0.2">
      <c r="A997" s="4" t="s">
        <v>3478</v>
      </c>
      <c r="B997" s="3" t="s">
        <v>3491</v>
      </c>
      <c r="C997" s="58">
        <v>0</v>
      </c>
      <c r="D997" s="58">
        <v>1</v>
      </c>
      <c r="E997" s="58">
        <v>1</v>
      </c>
      <c r="F997" s="58">
        <v>4</v>
      </c>
      <c r="G997" s="58">
        <v>0</v>
      </c>
      <c r="H997" s="58">
        <v>0</v>
      </c>
      <c r="I997" s="58">
        <v>0</v>
      </c>
      <c r="J997" s="58">
        <v>0</v>
      </c>
      <c r="K997" s="58">
        <v>0</v>
      </c>
      <c r="L997" s="58" t="s">
        <v>4002</v>
      </c>
      <c r="M997" s="58">
        <v>0</v>
      </c>
      <c r="N997" s="58" t="s">
        <v>3454</v>
      </c>
      <c r="O997" s="58">
        <v>0</v>
      </c>
      <c r="P997" s="58" t="s">
        <v>4002</v>
      </c>
      <c r="Q997" s="58" t="s">
        <v>4002</v>
      </c>
      <c r="R997" s="58">
        <v>0</v>
      </c>
      <c r="S997" s="58">
        <v>0</v>
      </c>
      <c r="T997" s="58" t="s">
        <v>4002</v>
      </c>
      <c r="U997" s="58" t="s">
        <v>4002</v>
      </c>
      <c r="V997" s="58" t="s">
        <v>4389</v>
      </c>
      <c r="W997" s="58" t="s">
        <v>4389</v>
      </c>
      <c r="X997" s="58" t="s">
        <v>4389</v>
      </c>
      <c r="Y997" s="58" t="s">
        <v>4389</v>
      </c>
      <c r="Z997" s="58" t="s">
        <v>4389</v>
      </c>
      <c r="AA997" s="58" t="s">
        <v>4389</v>
      </c>
      <c r="AB997" s="58" t="s">
        <v>4389</v>
      </c>
      <c r="AC997" s="58" t="s">
        <v>4389</v>
      </c>
      <c r="AD997" s="58" t="s">
        <v>4389</v>
      </c>
      <c r="AE997" s="58" t="s">
        <v>4389</v>
      </c>
      <c r="AF997" s="58" t="s">
        <v>4389</v>
      </c>
    </row>
    <row r="998" spans="1:32" x14ac:dyDescent="0.2">
      <c r="A998" s="4" t="s">
        <v>3502</v>
      </c>
      <c r="B998" s="3" t="s">
        <v>3492</v>
      </c>
      <c r="C998" s="58">
        <v>0</v>
      </c>
      <c r="D998" s="58">
        <v>1</v>
      </c>
      <c r="E998" s="58">
        <v>1</v>
      </c>
      <c r="F998" s="58">
        <v>4</v>
      </c>
      <c r="G998" s="58">
        <v>0</v>
      </c>
      <c r="H998" s="58">
        <v>0</v>
      </c>
      <c r="I998" s="58">
        <v>0</v>
      </c>
      <c r="J998" s="58">
        <v>0</v>
      </c>
      <c r="K998" s="58">
        <v>0</v>
      </c>
      <c r="L998" s="58" t="s">
        <v>4002</v>
      </c>
      <c r="M998" s="58">
        <v>0</v>
      </c>
      <c r="N998" s="58" t="s">
        <v>3454</v>
      </c>
      <c r="O998" s="58">
        <v>0</v>
      </c>
      <c r="P998" s="58" t="s">
        <v>4002</v>
      </c>
      <c r="Q998" s="58" t="s">
        <v>4002</v>
      </c>
      <c r="R998" s="58">
        <v>0</v>
      </c>
      <c r="S998" s="58">
        <v>0</v>
      </c>
      <c r="T998" s="58" t="s">
        <v>4002</v>
      </c>
      <c r="U998" s="58" t="s">
        <v>4002</v>
      </c>
      <c r="V998" s="58" t="s">
        <v>4389</v>
      </c>
      <c r="W998" s="58" t="s">
        <v>4389</v>
      </c>
      <c r="X998" s="58" t="s">
        <v>4389</v>
      </c>
      <c r="Y998" s="58" t="s">
        <v>4389</v>
      </c>
      <c r="Z998" s="58" t="s">
        <v>4389</v>
      </c>
      <c r="AA998" s="58" t="s">
        <v>4389</v>
      </c>
      <c r="AB998" s="58" t="s">
        <v>4389</v>
      </c>
      <c r="AC998" s="58" t="s">
        <v>4389</v>
      </c>
      <c r="AD998" s="58" t="s">
        <v>4389</v>
      </c>
      <c r="AE998" s="58" t="s">
        <v>4389</v>
      </c>
      <c r="AF998" s="58" t="s">
        <v>4389</v>
      </c>
    </row>
    <row r="999" spans="1:32" x14ac:dyDescent="0.2">
      <c r="A999" s="4" t="s">
        <v>3503</v>
      </c>
      <c r="B999" s="3" t="s">
        <v>3493</v>
      </c>
      <c r="C999" s="58">
        <v>0</v>
      </c>
      <c r="D999" s="58">
        <v>1</v>
      </c>
      <c r="E999" s="58">
        <v>1</v>
      </c>
      <c r="F999" s="58">
        <v>4</v>
      </c>
      <c r="G999" s="58">
        <v>0</v>
      </c>
      <c r="H999" s="58">
        <v>0</v>
      </c>
      <c r="I999" s="58">
        <v>0</v>
      </c>
      <c r="J999" s="58">
        <v>0</v>
      </c>
      <c r="K999" s="58">
        <v>0</v>
      </c>
      <c r="L999" s="58" t="s">
        <v>4002</v>
      </c>
      <c r="M999" s="58">
        <v>0</v>
      </c>
      <c r="N999" s="58" t="s">
        <v>3454</v>
      </c>
      <c r="O999" s="58">
        <v>0</v>
      </c>
      <c r="P999" s="58" t="s">
        <v>4002</v>
      </c>
      <c r="Q999" s="58" t="s">
        <v>4002</v>
      </c>
      <c r="R999" s="58">
        <v>0</v>
      </c>
      <c r="S999" s="58">
        <v>0</v>
      </c>
      <c r="T999" s="58" t="s">
        <v>4002</v>
      </c>
      <c r="U999" s="58" t="s">
        <v>4002</v>
      </c>
      <c r="V999" s="58" t="s">
        <v>4389</v>
      </c>
      <c r="W999" s="58" t="s">
        <v>4389</v>
      </c>
      <c r="X999" s="58" t="s">
        <v>4389</v>
      </c>
      <c r="Y999" s="58" t="s">
        <v>4389</v>
      </c>
      <c r="Z999" s="58" t="s">
        <v>4389</v>
      </c>
      <c r="AA999" s="58" t="s">
        <v>4389</v>
      </c>
      <c r="AB999" s="58" t="s">
        <v>4389</v>
      </c>
      <c r="AC999" s="58" t="s">
        <v>4389</v>
      </c>
      <c r="AD999" s="58" t="s">
        <v>4389</v>
      </c>
      <c r="AE999" s="58" t="s">
        <v>4389</v>
      </c>
      <c r="AF999" s="58" t="s">
        <v>4389</v>
      </c>
    </row>
    <row r="1000" spans="1:32" x14ac:dyDescent="0.2">
      <c r="A1000" s="4" t="s">
        <v>3479</v>
      </c>
      <c r="B1000" s="3" t="s">
        <v>3494</v>
      </c>
      <c r="C1000" s="58">
        <v>0</v>
      </c>
      <c r="D1000" s="58">
        <v>1</v>
      </c>
      <c r="E1000" s="58">
        <v>1</v>
      </c>
      <c r="F1000" s="58">
        <v>4</v>
      </c>
      <c r="G1000" s="58">
        <v>0</v>
      </c>
      <c r="H1000" s="58">
        <v>0</v>
      </c>
      <c r="I1000" s="58">
        <v>0</v>
      </c>
      <c r="J1000" s="58">
        <v>0</v>
      </c>
      <c r="K1000" s="58">
        <v>0</v>
      </c>
      <c r="L1000" s="58" t="s">
        <v>4002</v>
      </c>
      <c r="M1000" s="58">
        <v>0</v>
      </c>
      <c r="N1000" s="58" t="s">
        <v>3454</v>
      </c>
      <c r="O1000" s="58">
        <v>0</v>
      </c>
      <c r="P1000" s="58" t="s">
        <v>4002</v>
      </c>
      <c r="Q1000" s="58" t="s">
        <v>4002</v>
      </c>
      <c r="R1000" s="58">
        <v>0</v>
      </c>
      <c r="S1000" s="58">
        <v>0</v>
      </c>
      <c r="T1000" s="58" t="s">
        <v>4002</v>
      </c>
      <c r="U1000" s="58" t="s">
        <v>4002</v>
      </c>
      <c r="V1000" s="58" t="s">
        <v>4389</v>
      </c>
      <c r="W1000" s="58" t="s">
        <v>4389</v>
      </c>
      <c r="X1000" s="58" t="s">
        <v>4389</v>
      </c>
      <c r="Y1000" s="58" t="s">
        <v>4389</v>
      </c>
      <c r="Z1000" s="58" t="s">
        <v>4389</v>
      </c>
      <c r="AA1000" s="58" t="s">
        <v>4389</v>
      </c>
      <c r="AB1000" s="58" t="s">
        <v>4389</v>
      </c>
      <c r="AC1000" s="58" t="s">
        <v>4389</v>
      </c>
      <c r="AD1000" s="58" t="s">
        <v>4389</v>
      </c>
      <c r="AE1000" s="58" t="s">
        <v>4389</v>
      </c>
      <c r="AF1000" s="58" t="s">
        <v>4389</v>
      </c>
    </row>
    <row r="1001" spans="1:32" x14ac:dyDescent="0.2">
      <c r="A1001" s="4" t="s">
        <v>3504</v>
      </c>
      <c r="B1001" s="3" t="s">
        <v>3495</v>
      </c>
      <c r="C1001" s="58">
        <v>0</v>
      </c>
      <c r="D1001" s="58">
        <v>1</v>
      </c>
      <c r="E1001" s="58">
        <v>1</v>
      </c>
      <c r="F1001" s="58">
        <v>4</v>
      </c>
      <c r="G1001" s="58">
        <v>0</v>
      </c>
      <c r="H1001" s="58">
        <v>0</v>
      </c>
      <c r="I1001" s="58">
        <v>0</v>
      </c>
      <c r="J1001" s="58">
        <v>0</v>
      </c>
      <c r="K1001" s="58">
        <v>0</v>
      </c>
      <c r="L1001" s="58" t="s">
        <v>4002</v>
      </c>
      <c r="M1001" s="58">
        <v>0</v>
      </c>
      <c r="N1001" s="58" t="s">
        <v>3454</v>
      </c>
      <c r="O1001" s="58">
        <v>0</v>
      </c>
      <c r="P1001" s="58" t="s">
        <v>4002</v>
      </c>
      <c r="Q1001" s="58" t="s">
        <v>4002</v>
      </c>
      <c r="R1001" s="58">
        <v>0</v>
      </c>
      <c r="S1001" s="58">
        <v>0</v>
      </c>
      <c r="T1001" s="58" t="s">
        <v>4002</v>
      </c>
      <c r="U1001" s="58" t="s">
        <v>4002</v>
      </c>
      <c r="V1001" s="58" t="s">
        <v>4389</v>
      </c>
      <c r="W1001" s="58" t="s">
        <v>4389</v>
      </c>
      <c r="X1001" s="58" t="s">
        <v>4389</v>
      </c>
      <c r="Y1001" s="58" t="s">
        <v>4389</v>
      </c>
      <c r="Z1001" s="58" t="s">
        <v>4389</v>
      </c>
      <c r="AA1001" s="58" t="s">
        <v>4389</v>
      </c>
      <c r="AB1001" s="58" t="s">
        <v>4389</v>
      </c>
      <c r="AC1001" s="58" t="s">
        <v>4389</v>
      </c>
      <c r="AD1001" s="58" t="s">
        <v>4389</v>
      </c>
      <c r="AE1001" s="58" t="s">
        <v>4389</v>
      </c>
      <c r="AF1001" s="58" t="s">
        <v>4389</v>
      </c>
    </row>
    <row r="1002" spans="1:32" x14ac:dyDescent="0.2">
      <c r="A1002" s="4" t="s">
        <v>3505</v>
      </c>
      <c r="B1002" s="3" t="s">
        <v>3496</v>
      </c>
      <c r="C1002" s="58">
        <v>0</v>
      </c>
      <c r="D1002" s="58">
        <v>1</v>
      </c>
      <c r="E1002" s="58">
        <v>1</v>
      </c>
      <c r="F1002" s="58">
        <v>4</v>
      </c>
      <c r="G1002" s="58">
        <v>0</v>
      </c>
      <c r="H1002" s="58">
        <v>0</v>
      </c>
      <c r="I1002" s="58">
        <v>0</v>
      </c>
      <c r="J1002" s="58">
        <v>0</v>
      </c>
      <c r="K1002" s="58">
        <v>0</v>
      </c>
      <c r="L1002" s="58" t="s">
        <v>4002</v>
      </c>
      <c r="M1002" s="58">
        <v>0</v>
      </c>
      <c r="N1002" s="58" t="s">
        <v>3454</v>
      </c>
      <c r="O1002" s="58">
        <v>0</v>
      </c>
      <c r="P1002" s="58" t="s">
        <v>4002</v>
      </c>
      <c r="Q1002" s="58" t="s">
        <v>4002</v>
      </c>
      <c r="R1002" s="58">
        <v>0</v>
      </c>
      <c r="S1002" s="58">
        <v>0</v>
      </c>
      <c r="T1002" s="58" t="s">
        <v>4002</v>
      </c>
      <c r="U1002" s="58" t="s">
        <v>4002</v>
      </c>
      <c r="V1002" s="58" t="s">
        <v>4389</v>
      </c>
      <c r="W1002" s="58" t="s">
        <v>4389</v>
      </c>
      <c r="X1002" s="58" t="s">
        <v>4389</v>
      </c>
      <c r="Y1002" s="58" t="s">
        <v>4389</v>
      </c>
      <c r="Z1002" s="58" t="s">
        <v>4389</v>
      </c>
      <c r="AA1002" s="58" t="s">
        <v>4389</v>
      </c>
      <c r="AB1002" s="58" t="s">
        <v>4389</v>
      </c>
      <c r="AC1002" s="58" t="s">
        <v>4389</v>
      </c>
      <c r="AD1002" s="58" t="s">
        <v>4389</v>
      </c>
      <c r="AE1002" s="58" t="s">
        <v>4389</v>
      </c>
      <c r="AF1002" s="58" t="s">
        <v>4389</v>
      </c>
    </row>
    <row r="1003" spans="1:32" x14ac:dyDescent="0.2">
      <c r="A1003" s="4" t="s">
        <v>3506</v>
      </c>
      <c r="B1003" s="3" t="s">
        <v>3497</v>
      </c>
      <c r="C1003" s="58">
        <v>0</v>
      </c>
      <c r="D1003" s="58">
        <v>1</v>
      </c>
      <c r="E1003" s="58">
        <v>1</v>
      </c>
      <c r="F1003" s="58">
        <v>4</v>
      </c>
      <c r="G1003" s="58">
        <v>0</v>
      </c>
      <c r="H1003" s="58">
        <v>0</v>
      </c>
      <c r="I1003" s="58">
        <v>0</v>
      </c>
      <c r="J1003" s="58">
        <v>0</v>
      </c>
      <c r="K1003" s="58">
        <v>0</v>
      </c>
      <c r="L1003" s="58" t="s">
        <v>4002</v>
      </c>
      <c r="M1003" s="58">
        <v>0</v>
      </c>
      <c r="N1003" s="58" t="s">
        <v>3454</v>
      </c>
      <c r="O1003" s="58">
        <v>0</v>
      </c>
      <c r="P1003" s="58" t="s">
        <v>4002</v>
      </c>
      <c r="Q1003" s="58" t="s">
        <v>4002</v>
      </c>
      <c r="R1003" s="58">
        <v>0</v>
      </c>
      <c r="S1003" s="58">
        <v>0</v>
      </c>
      <c r="T1003" s="58" t="s">
        <v>4002</v>
      </c>
      <c r="U1003" s="58" t="s">
        <v>4002</v>
      </c>
      <c r="V1003" s="58" t="s">
        <v>4389</v>
      </c>
      <c r="W1003" s="58" t="s">
        <v>4389</v>
      </c>
      <c r="X1003" s="58" t="s">
        <v>4389</v>
      </c>
      <c r="Y1003" s="58" t="s">
        <v>4389</v>
      </c>
      <c r="Z1003" s="58" t="s">
        <v>4389</v>
      </c>
      <c r="AA1003" s="58" t="s">
        <v>4389</v>
      </c>
      <c r="AB1003" s="58" t="s">
        <v>4389</v>
      </c>
      <c r="AC1003" s="58" t="s">
        <v>4389</v>
      </c>
      <c r="AD1003" s="58" t="s">
        <v>4389</v>
      </c>
      <c r="AE1003" s="58" t="s">
        <v>4389</v>
      </c>
      <c r="AF1003" s="58" t="s">
        <v>4389</v>
      </c>
    </row>
    <row r="1004" spans="1:32" x14ac:dyDescent="0.2">
      <c r="A1004" s="4" t="s">
        <v>3507</v>
      </c>
      <c r="B1004" s="3" t="s">
        <v>3498</v>
      </c>
      <c r="C1004" s="58">
        <v>0</v>
      </c>
      <c r="D1004" s="58">
        <v>1</v>
      </c>
      <c r="E1004" s="58">
        <v>1</v>
      </c>
      <c r="F1004" s="58">
        <v>4</v>
      </c>
      <c r="G1004" s="58">
        <v>0</v>
      </c>
      <c r="H1004" s="58">
        <v>0</v>
      </c>
      <c r="I1004" s="58">
        <v>0</v>
      </c>
      <c r="J1004" s="58">
        <v>0</v>
      </c>
      <c r="K1004" s="58">
        <v>0</v>
      </c>
      <c r="L1004" s="58" t="s">
        <v>4002</v>
      </c>
      <c r="M1004" s="58">
        <v>0</v>
      </c>
      <c r="N1004" s="58" t="s">
        <v>3454</v>
      </c>
      <c r="O1004" s="58">
        <v>0</v>
      </c>
      <c r="P1004" s="58" t="s">
        <v>4002</v>
      </c>
      <c r="Q1004" s="58" t="s">
        <v>4002</v>
      </c>
      <c r="R1004" s="58">
        <v>0</v>
      </c>
      <c r="S1004" s="58">
        <v>0</v>
      </c>
      <c r="T1004" s="58" t="s">
        <v>4002</v>
      </c>
      <c r="U1004" s="58" t="s">
        <v>4002</v>
      </c>
      <c r="V1004" s="58" t="s">
        <v>4389</v>
      </c>
      <c r="W1004" s="58" t="s">
        <v>4389</v>
      </c>
      <c r="X1004" s="58" t="s">
        <v>4389</v>
      </c>
      <c r="Y1004" s="58" t="s">
        <v>4389</v>
      </c>
      <c r="Z1004" s="58" t="s">
        <v>4389</v>
      </c>
      <c r="AA1004" s="58" t="s">
        <v>4389</v>
      </c>
      <c r="AB1004" s="58" t="s">
        <v>4389</v>
      </c>
      <c r="AC1004" s="58" t="s">
        <v>4389</v>
      </c>
      <c r="AD1004" s="58" t="s">
        <v>4389</v>
      </c>
      <c r="AE1004" s="58" t="s">
        <v>4389</v>
      </c>
      <c r="AF1004" s="58" t="s">
        <v>4389</v>
      </c>
    </row>
    <row r="1005" spans="1:32" x14ac:dyDescent="0.2">
      <c r="A1005" s="64" t="s">
        <v>4695</v>
      </c>
      <c r="B1005" s="65" t="s">
        <v>4696</v>
      </c>
      <c r="C1005" s="58">
        <v>0</v>
      </c>
      <c r="D1005" s="58">
        <v>1</v>
      </c>
      <c r="E1005" s="58">
        <v>1</v>
      </c>
      <c r="F1005" s="58">
        <v>4</v>
      </c>
      <c r="G1005" s="58">
        <v>0</v>
      </c>
      <c r="H1005" s="58">
        <v>0</v>
      </c>
      <c r="I1005" s="58">
        <v>0</v>
      </c>
      <c r="J1005" s="58">
        <v>0</v>
      </c>
      <c r="K1005" s="58">
        <v>0</v>
      </c>
      <c r="L1005" s="58" t="s">
        <v>4002</v>
      </c>
      <c r="M1005" s="58">
        <v>0</v>
      </c>
      <c r="N1005" s="58" t="s">
        <v>3454</v>
      </c>
      <c r="O1005" s="58">
        <v>0</v>
      </c>
      <c r="P1005" s="58" t="s">
        <v>4002</v>
      </c>
      <c r="Q1005" s="58" t="s">
        <v>4002</v>
      </c>
      <c r="R1005" s="58">
        <v>0</v>
      </c>
      <c r="S1005" s="58">
        <v>0</v>
      </c>
      <c r="T1005" s="58" t="s">
        <v>4002</v>
      </c>
      <c r="U1005" s="58" t="s">
        <v>4002</v>
      </c>
      <c r="V1005" s="58" t="s">
        <v>4389</v>
      </c>
      <c r="W1005" s="58" t="s">
        <v>4389</v>
      </c>
      <c r="X1005" s="58" t="s">
        <v>4389</v>
      </c>
      <c r="Y1005" s="58" t="s">
        <v>4389</v>
      </c>
      <c r="Z1005" s="58" t="s">
        <v>4389</v>
      </c>
      <c r="AA1005" s="58" t="s">
        <v>4389</v>
      </c>
      <c r="AB1005" s="58" t="s">
        <v>4389</v>
      </c>
      <c r="AC1005" s="58" t="s">
        <v>4389</v>
      </c>
      <c r="AD1005" s="58" t="s">
        <v>4389</v>
      </c>
      <c r="AE1005" s="58" t="s">
        <v>4389</v>
      </c>
      <c r="AF1005" s="58" t="s">
        <v>4389</v>
      </c>
    </row>
    <row r="1006" spans="1:32" x14ac:dyDescent="0.2">
      <c r="A1006" s="4" t="s">
        <v>3508</v>
      </c>
      <c r="B1006" s="3" t="s">
        <v>3499</v>
      </c>
      <c r="C1006" s="58">
        <v>0</v>
      </c>
      <c r="D1006" s="58">
        <v>1</v>
      </c>
      <c r="E1006" s="58">
        <v>1</v>
      </c>
      <c r="F1006" s="58">
        <v>4</v>
      </c>
      <c r="G1006" s="58">
        <v>0</v>
      </c>
      <c r="H1006" s="58">
        <v>0</v>
      </c>
      <c r="I1006" s="58">
        <v>0</v>
      </c>
      <c r="J1006" s="58">
        <v>0</v>
      </c>
      <c r="K1006" s="58">
        <v>0</v>
      </c>
      <c r="L1006" s="58" t="s">
        <v>4002</v>
      </c>
      <c r="M1006" s="58">
        <v>0</v>
      </c>
      <c r="N1006" s="58" t="s">
        <v>3454</v>
      </c>
      <c r="O1006" s="58">
        <v>0</v>
      </c>
      <c r="P1006" s="58" t="s">
        <v>4002</v>
      </c>
      <c r="Q1006" s="58" t="s">
        <v>4002</v>
      </c>
      <c r="R1006" s="58">
        <v>0</v>
      </c>
      <c r="S1006" s="58">
        <v>0</v>
      </c>
      <c r="T1006" s="58" t="s">
        <v>4002</v>
      </c>
      <c r="U1006" s="58" t="s">
        <v>4002</v>
      </c>
      <c r="V1006" s="58" t="s">
        <v>4389</v>
      </c>
      <c r="W1006" s="58" t="s">
        <v>4389</v>
      </c>
      <c r="X1006" s="58" t="s">
        <v>4389</v>
      </c>
      <c r="Y1006" s="58" t="s">
        <v>4389</v>
      </c>
      <c r="Z1006" s="58" t="s">
        <v>4389</v>
      </c>
      <c r="AA1006" s="58" t="s">
        <v>4389</v>
      </c>
      <c r="AB1006" s="58" t="s">
        <v>4389</v>
      </c>
      <c r="AC1006" s="58" t="s">
        <v>4389</v>
      </c>
      <c r="AD1006" s="58" t="s">
        <v>4389</v>
      </c>
      <c r="AE1006" s="58" t="s">
        <v>4389</v>
      </c>
      <c r="AF1006" s="58" t="s">
        <v>4389</v>
      </c>
    </row>
    <row r="1007" spans="1:32" x14ac:dyDescent="0.2">
      <c r="A1007" s="4" t="s">
        <v>3509</v>
      </c>
      <c r="B1007" s="3" t="s">
        <v>3500</v>
      </c>
      <c r="C1007" s="58">
        <v>0</v>
      </c>
      <c r="D1007" s="58">
        <v>1</v>
      </c>
      <c r="E1007" s="58">
        <v>1</v>
      </c>
      <c r="F1007" s="58">
        <v>4</v>
      </c>
      <c r="G1007" s="58">
        <v>0</v>
      </c>
      <c r="H1007" s="58">
        <v>0</v>
      </c>
      <c r="I1007" s="58">
        <v>0</v>
      </c>
      <c r="J1007" s="58">
        <v>0</v>
      </c>
      <c r="K1007" s="58">
        <v>0</v>
      </c>
      <c r="L1007" s="58" t="s">
        <v>4002</v>
      </c>
      <c r="M1007" s="58">
        <v>0</v>
      </c>
      <c r="N1007" s="58" t="s">
        <v>3454</v>
      </c>
      <c r="O1007" s="58">
        <v>0</v>
      </c>
      <c r="P1007" s="58" t="s">
        <v>4002</v>
      </c>
      <c r="Q1007" s="58" t="s">
        <v>4002</v>
      </c>
      <c r="R1007" s="58">
        <v>0</v>
      </c>
      <c r="S1007" s="58">
        <v>0</v>
      </c>
      <c r="T1007" s="58" t="s">
        <v>4002</v>
      </c>
      <c r="U1007" s="58" t="s">
        <v>4002</v>
      </c>
      <c r="V1007" s="58" t="s">
        <v>4389</v>
      </c>
      <c r="W1007" s="58" t="s">
        <v>4389</v>
      </c>
      <c r="X1007" s="58" t="s">
        <v>4389</v>
      </c>
      <c r="Y1007" s="58" t="s">
        <v>4389</v>
      </c>
      <c r="Z1007" s="58" t="s">
        <v>4389</v>
      </c>
      <c r="AA1007" s="58" t="s">
        <v>4389</v>
      </c>
      <c r="AB1007" s="58" t="s">
        <v>4389</v>
      </c>
      <c r="AC1007" s="58" t="s">
        <v>4389</v>
      </c>
      <c r="AD1007" s="58" t="s">
        <v>4389</v>
      </c>
      <c r="AE1007" s="58" t="s">
        <v>4389</v>
      </c>
      <c r="AF1007" s="58" t="s">
        <v>4389</v>
      </c>
    </row>
    <row r="1008" spans="1:32" x14ac:dyDescent="0.2">
      <c r="A1008" s="4" t="s">
        <v>3510</v>
      </c>
      <c r="B1008" s="3" t="s">
        <v>3501</v>
      </c>
      <c r="C1008" s="58">
        <v>0</v>
      </c>
      <c r="D1008" s="58">
        <v>1</v>
      </c>
      <c r="E1008" s="58">
        <v>1</v>
      </c>
      <c r="F1008" s="58">
        <v>4</v>
      </c>
      <c r="G1008" s="58">
        <v>0</v>
      </c>
      <c r="H1008" s="58">
        <v>0</v>
      </c>
      <c r="I1008" s="58">
        <v>0</v>
      </c>
      <c r="J1008" s="58">
        <v>0</v>
      </c>
      <c r="K1008" s="58">
        <v>0</v>
      </c>
      <c r="L1008" s="58" t="s">
        <v>4002</v>
      </c>
      <c r="M1008" s="58">
        <v>0</v>
      </c>
      <c r="N1008" s="58" t="s">
        <v>3454</v>
      </c>
      <c r="O1008" s="58">
        <v>0</v>
      </c>
      <c r="P1008" s="58" t="s">
        <v>4002</v>
      </c>
      <c r="Q1008" s="58" t="s">
        <v>4002</v>
      </c>
      <c r="R1008" s="58">
        <v>0</v>
      </c>
      <c r="S1008" s="58">
        <v>0</v>
      </c>
      <c r="T1008" s="58" t="s">
        <v>4002</v>
      </c>
      <c r="U1008" s="58" t="s">
        <v>4002</v>
      </c>
      <c r="V1008" s="58" t="s">
        <v>4389</v>
      </c>
      <c r="W1008" s="58" t="s">
        <v>4389</v>
      </c>
      <c r="X1008" s="58" t="s">
        <v>4389</v>
      </c>
      <c r="Y1008" s="58" t="s">
        <v>4389</v>
      </c>
      <c r="Z1008" s="58" t="s">
        <v>4389</v>
      </c>
      <c r="AA1008" s="58" t="s">
        <v>4389</v>
      </c>
      <c r="AB1008" s="58" t="s">
        <v>4389</v>
      </c>
      <c r="AC1008" s="58" t="s">
        <v>4389</v>
      </c>
      <c r="AD1008" s="58" t="s">
        <v>4389</v>
      </c>
      <c r="AE1008" s="58" t="s">
        <v>4389</v>
      </c>
      <c r="AF1008" s="58" t="s">
        <v>4389</v>
      </c>
    </row>
    <row r="1009" spans="1:32" x14ac:dyDescent="0.2">
      <c r="A1009" s="4" t="s">
        <v>3583</v>
      </c>
      <c r="B1009" s="3" t="s">
        <v>3584</v>
      </c>
      <c r="C1009" s="58">
        <v>0</v>
      </c>
      <c r="D1009" s="58">
        <v>1</v>
      </c>
      <c r="E1009" s="58">
        <v>1</v>
      </c>
      <c r="F1009" s="58">
        <v>4</v>
      </c>
      <c r="G1009" s="58">
        <v>0</v>
      </c>
      <c r="H1009" s="58">
        <v>0</v>
      </c>
      <c r="I1009" s="58">
        <v>0</v>
      </c>
      <c r="J1009" s="58">
        <v>0</v>
      </c>
      <c r="K1009" s="58">
        <v>0</v>
      </c>
      <c r="L1009" s="58" t="s">
        <v>4002</v>
      </c>
      <c r="M1009" s="58">
        <v>0</v>
      </c>
      <c r="N1009" s="58" t="s">
        <v>3454</v>
      </c>
      <c r="O1009" s="58">
        <v>0</v>
      </c>
      <c r="P1009" s="58" t="s">
        <v>4002</v>
      </c>
      <c r="Q1009" s="58" t="s">
        <v>4002</v>
      </c>
      <c r="R1009" s="58">
        <v>0</v>
      </c>
      <c r="S1009" s="58">
        <v>0</v>
      </c>
      <c r="T1009" s="58" t="s">
        <v>4002</v>
      </c>
      <c r="U1009" s="58" t="s">
        <v>4002</v>
      </c>
      <c r="V1009" s="58" t="s">
        <v>4389</v>
      </c>
      <c r="W1009" s="58" t="s">
        <v>4389</v>
      </c>
      <c r="X1009" s="58" t="s">
        <v>4389</v>
      </c>
      <c r="Y1009" s="58" t="s">
        <v>4389</v>
      </c>
      <c r="Z1009" s="58" t="s">
        <v>4389</v>
      </c>
      <c r="AA1009" s="58" t="s">
        <v>4389</v>
      </c>
      <c r="AB1009" s="58" t="s">
        <v>4389</v>
      </c>
      <c r="AC1009" s="58" t="s">
        <v>4389</v>
      </c>
      <c r="AD1009" s="58" t="s">
        <v>4389</v>
      </c>
      <c r="AE1009" s="58" t="s">
        <v>4389</v>
      </c>
      <c r="AF1009" s="58" t="s">
        <v>4389</v>
      </c>
    </row>
    <row r="1010" spans="1:32" x14ac:dyDescent="0.2">
      <c r="A1010" s="4" t="s">
        <v>3585</v>
      </c>
      <c r="B1010" s="3" t="s">
        <v>3586</v>
      </c>
      <c r="C1010" s="58">
        <v>0</v>
      </c>
      <c r="D1010" s="58">
        <v>1</v>
      </c>
      <c r="E1010" s="58">
        <v>1</v>
      </c>
      <c r="F1010" s="58">
        <v>4</v>
      </c>
      <c r="G1010" s="58">
        <v>0</v>
      </c>
      <c r="H1010" s="58">
        <v>0</v>
      </c>
      <c r="I1010" s="58">
        <v>0</v>
      </c>
      <c r="J1010" s="58">
        <v>0</v>
      </c>
      <c r="K1010" s="58">
        <v>0</v>
      </c>
      <c r="L1010" s="58" t="s">
        <v>4002</v>
      </c>
      <c r="M1010" s="58">
        <v>0</v>
      </c>
      <c r="N1010" s="58" t="s">
        <v>3454</v>
      </c>
      <c r="O1010" s="58">
        <v>0</v>
      </c>
      <c r="P1010" s="58" t="s">
        <v>4002</v>
      </c>
      <c r="Q1010" s="58" t="s">
        <v>4002</v>
      </c>
      <c r="R1010" s="58">
        <v>0</v>
      </c>
      <c r="S1010" s="58">
        <v>0</v>
      </c>
      <c r="T1010" s="58" t="s">
        <v>4002</v>
      </c>
      <c r="U1010" s="58" t="s">
        <v>4002</v>
      </c>
      <c r="V1010" s="58" t="s">
        <v>4389</v>
      </c>
      <c r="W1010" s="58" t="s">
        <v>4389</v>
      </c>
      <c r="X1010" s="58" t="s">
        <v>4389</v>
      </c>
      <c r="Y1010" s="58" t="s">
        <v>4389</v>
      </c>
      <c r="Z1010" s="58" t="s">
        <v>4389</v>
      </c>
      <c r="AA1010" s="58" t="s">
        <v>4389</v>
      </c>
      <c r="AB1010" s="58" t="s">
        <v>4389</v>
      </c>
      <c r="AC1010" s="58" t="s">
        <v>4389</v>
      </c>
      <c r="AD1010" s="58" t="s">
        <v>4389</v>
      </c>
      <c r="AE1010" s="58" t="s">
        <v>4389</v>
      </c>
      <c r="AF1010" s="58" t="s">
        <v>4389</v>
      </c>
    </row>
    <row r="1011" spans="1:32" x14ac:dyDescent="0.2">
      <c r="A1011" s="4" t="s">
        <v>3587</v>
      </c>
      <c r="B1011" s="3" t="s">
        <v>3588</v>
      </c>
      <c r="C1011" s="58">
        <v>0</v>
      </c>
      <c r="D1011" s="58">
        <v>1</v>
      </c>
      <c r="E1011" s="58">
        <v>1</v>
      </c>
      <c r="F1011" s="58">
        <v>4</v>
      </c>
      <c r="G1011" s="58">
        <v>0</v>
      </c>
      <c r="H1011" s="58">
        <v>0</v>
      </c>
      <c r="I1011" s="58">
        <v>0</v>
      </c>
      <c r="J1011" s="58">
        <v>0</v>
      </c>
      <c r="K1011" s="58">
        <v>0</v>
      </c>
      <c r="L1011" s="58" t="s">
        <v>4002</v>
      </c>
      <c r="M1011" s="58">
        <v>0</v>
      </c>
      <c r="N1011" s="58" t="s">
        <v>3454</v>
      </c>
      <c r="O1011" s="58">
        <v>0</v>
      </c>
      <c r="P1011" s="58" t="s">
        <v>4002</v>
      </c>
      <c r="Q1011" s="58" t="s">
        <v>4002</v>
      </c>
      <c r="R1011" s="58">
        <v>0</v>
      </c>
      <c r="S1011" s="58">
        <v>0</v>
      </c>
      <c r="T1011" s="58" t="s">
        <v>4002</v>
      </c>
      <c r="U1011" s="58" t="s">
        <v>4002</v>
      </c>
      <c r="V1011" s="58" t="s">
        <v>4389</v>
      </c>
      <c r="W1011" s="58" t="s">
        <v>4389</v>
      </c>
      <c r="X1011" s="58" t="s">
        <v>4389</v>
      </c>
      <c r="Y1011" s="58" t="s">
        <v>4389</v>
      </c>
      <c r="Z1011" s="58" t="s">
        <v>4389</v>
      </c>
      <c r="AA1011" s="58" t="s">
        <v>4389</v>
      </c>
      <c r="AB1011" s="58" t="s">
        <v>4389</v>
      </c>
      <c r="AC1011" s="58" t="s">
        <v>4389</v>
      </c>
      <c r="AD1011" s="58" t="s">
        <v>4389</v>
      </c>
      <c r="AE1011" s="58" t="s">
        <v>4389</v>
      </c>
      <c r="AF1011" s="58" t="s">
        <v>4389</v>
      </c>
    </row>
    <row r="1012" spans="1:32" x14ac:dyDescent="0.2">
      <c r="A1012" s="4" t="s">
        <v>3589</v>
      </c>
      <c r="B1012" s="3" t="s">
        <v>3590</v>
      </c>
      <c r="C1012" s="58">
        <v>0</v>
      </c>
      <c r="D1012" s="58">
        <v>1</v>
      </c>
      <c r="E1012" s="58">
        <v>1</v>
      </c>
      <c r="F1012" s="58">
        <v>4</v>
      </c>
      <c r="G1012" s="58">
        <v>0</v>
      </c>
      <c r="H1012" s="58">
        <v>0</v>
      </c>
      <c r="I1012" s="58">
        <v>0</v>
      </c>
      <c r="J1012" s="58">
        <v>0</v>
      </c>
      <c r="K1012" s="58">
        <v>0</v>
      </c>
      <c r="L1012" s="58" t="s">
        <v>4002</v>
      </c>
      <c r="M1012" s="58">
        <v>0</v>
      </c>
      <c r="N1012" s="58" t="s">
        <v>3454</v>
      </c>
      <c r="O1012" s="58">
        <v>0</v>
      </c>
      <c r="P1012" s="58" t="s">
        <v>4002</v>
      </c>
      <c r="Q1012" s="58" t="s">
        <v>4002</v>
      </c>
      <c r="R1012" s="58">
        <v>0</v>
      </c>
      <c r="S1012" s="58">
        <v>0</v>
      </c>
      <c r="T1012" s="58" t="s">
        <v>4002</v>
      </c>
      <c r="U1012" s="58" t="s">
        <v>4002</v>
      </c>
      <c r="V1012" s="58" t="s">
        <v>4389</v>
      </c>
      <c r="W1012" s="58" t="s">
        <v>4389</v>
      </c>
      <c r="X1012" s="58" t="s">
        <v>4389</v>
      </c>
      <c r="Y1012" s="58" t="s">
        <v>4389</v>
      </c>
      <c r="Z1012" s="58" t="s">
        <v>4389</v>
      </c>
      <c r="AA1012" s="58" t="s">
        <v>4389</v>
      </c>
      <c r="AB1012" s="58" t="s">
        <v>4389</v>
      </c>
      <c r="AC1012" s="58" t="s">
        <v>4389</v>
      </c>
      <c r="AD1012" s="58" t="s">
        <v>4389</v>
      </c>
      <c r="AE1012" s="58" t="s">
        <v>4389</v>
      </c>
      <c r="AF1012" s="58" t="s">
        <v>4389</v>
      </c>
    </row>
    <row r="1013" spans="1:32" x14ac:dyDescent="0.2">
      <c r="A1013" s="4" t="s">
        <v>3591</v>
      </c>
      <c r="B1013" s="3" t="s">
        <v>3592</v>
      </c>
      <c r="C1013" s="58">
        <v>0</v>
      </c>
      <c r="D1013" s="58">
        <v>1</v>
      </c>
      <c r="E1013" s="58">
        <v>1</v>
      </c>
      <c r="F1013" s="58">
        <v>4</v>
      </c>
      <c r="G1013" s="58">
        <v>0</v>
      </c>
      <c r="H1013" s="58">
        <v>0</v>
      </c>
      <c r="I1013" s="58">
        <v>0</v>
      </c>
      <c r="J1013" s="58">
        <v>0</v>
      </c>
      <c r="K1013" s="58">
        <v>0</v>
      </c>
      <c r="L1013" s="58" t="s">
        <v>4002</v>
      </c>
      <c r="M1013" s="58">
        <v>0</v>
      </c>
      <c r="N1013" s="58" t="s">
        <v>3454</v>
      </c>
      <c r="O1013" s="58">
        <v>0</v>
      </c>
      <c r="P1013" s="58" t="s">
        <v>4002</v>
      </c>
      <c r="Q1013" s="58" t="s">
        <v>4002</v>
      </c>
      <c r="R1013" s="58">
        <v>0</v>
      </c>
      <c r="S1013" s="58">
        <v>0</v>
      </c>
      <c r="T1013" s="58" t="s">
        <v>4002</v>
      </c>
      <c r="U1013" s="58" t="s">
        <v>4002</v>
      </c>
      <c r="V1013" s="58" t="s">
        <v>4389</v>
      </c>
      <c r="W1013" s="58" t="s">
        <v>4389</v>
      </c>
      <c r="X1013" s="58" t="s">
        <v>4389</v>
      </c>
      <c r="Y1013" s="58" t="s">
        <v>4389</v>
      </c>
      <c r="Z1013" s="58" t="s">
        <v>4389</v>
      </c>
      <c r="AA1013" s="58" t="s">
        <v>4389</v>
      </c>
      <c r="AB1013" s="58" t="s">
        <v>4389</v>
      </c>
      <c r="AC1013" s="58" t="s">
        <v>4389</v>
      </c>
      <c r="AD1013" s="58" t="s">
        <v>4389</v>
      </c>
      <c r="AE1013" s="58" t="s">
        <v>4389</v>
      </c>
      <c r="AF1013" s="58" t="s">
        <v>4389</v>
      </c>
    </row>
    <row r="1014" spans="1:32" x14ac:dyDescent="0.2">
      <c r="A1014" s="4" t="s">
        <v>3593</v>
      </c>
      <c r="B1014" s="3" t="s">
        <v>3594</v>
      </c>
      <c r="C1014" s="58">
        <v>0</v>
      </c>
      <c r="D1014" s="58">
        <v>1</v>
      </c>
      <c r="E1014" s="58">
        <v>1</v>
      </c>
      <c r="F1014" s="58">
        <v>4</v>
      </c>
      <c r="G1014" s="58">
        <v>0</v>
      </c>
      <c r="H1014" s="58">
        <v>0</v>
      </c>
      <c r="I1014" s="58">
        <v>0</v>
      </c>
      <c r="J1014" s="58">
        <v>0</v>
      </c>
      <c r="K1014" s="58">
        <v>0</v>
      </c>
      <c r="L1014" s="58" t="s">
        <v>4002</v>
      </c>
      <c r="M1014" s="58">
        <v>0</v>
      </c>
      <c r="N1014" s="58" t="s">
        <v>3454</v>
      </c>
      <c r="O1014" s="58">
        <v>0</v>
      </c>
      <c r="P1014" s="58" t="s">
        <v>4002</v>
      </c>
      <c r="Q1014" s="58" t="s">
        <v>4002</v>
      </c>
      <c r="R1014" s="58">
        <v>0</v>
      </c>
      <c r="S1014" s="58">
        <v>0</v>
      </c>
      <c r="T1014" s="58" t="s">
        <v>4002</v>
      </c>
      <c r="U1014" s="58" t="s">
        <v>4002</v>
      </c>
      <c r="V1014" s="58" t="s">
        <v>4389</v>
      </c>
      <c r="W1014" s="58" t="s">
        <v>4389</v>
      </c>
      <c r="X1014" s="58" t="s">
        <v>4389</v>
      </c>
      <c r="Y1014" s="58" t="s">
        <v>4389</v>
      </c>
      <c r="Z1014" s="58" t="s">
        <v>4389</v>
      </c>
      <c r="AA1014" s="58" t="s">
        <v>4389</v>
      </c>
      <c r="AB1014" s="58" t="s">
        <v>4389</v>
      </c>
      <c r="AC1014" s="58" t="s">
        <v>4389</v>
      </c>
      <c r="AD1014" s="58" t="s">
        <v>4389</v>
      </c>
      <c r="AE1014" s="58" t="s">
        <v>4389</v>
      </c>
      <c r="AF1014" s="58" t="s">
        <v>4389</v>
      </c>
    </row>
    <row r="1015" spans="1:32" x14ac:dyDescent="0.2">
      <c r="A1015" s="63" t="s">
        <v>3347</v>
      </c>
      <c r="B1015" s="65" t="s">
        <v>3348</v>
      </c>
      <c r="C1015" s="58">
        <v>1</v>
      </c>
      <c r="D1015" s="58" t="s">
        <v>4124</v>
      </c>
      <c r="E1015" s="58" t="s">
        <v>4113</v>
      </c>
      <c r="F1015" s="58" t="s">
        <v>4118</v>
      </c>
      <c r="G1015" s="58" t="s">
        <v>4114</v>
      </c>
      <c r="H1015" s="58" t="s">
        <v>4114</v>
      </c>
      <c r="I1015" s="58" t="s">
        <v>4113</v>
      </c>
      <c r="J1015" s="58" t="s">
        <v>4114</v>
      </c>
      <c r="K1015" s="58" t="s">
        <v>4114</v>
      </c>
      <c r="L1015" s="58" t="s">
        <v>4114</v>
      </c>
      <c r="M1015" s="58" t="s">
        <v>4189</v>
      </c>
      <c r="N1015" s="58" t="s">
        <v>4199</v>
      </c>
      <c r="O1015" s="58" t="s">
        <v>4146</v>
      </c>
      <c r="P1015" s="58" t="s">
        <v>4117</v>
      </c>
      <c r="Q1015" s="58" t="s">
        <v>4002</v>
      </c>
      <c r="R1015" s="58" t="s">
        <v>4113</v>
      </c>
      <c r="S1015" s="58" t="s">
        <v>4113</v>
      </c>
      <c r="T1015" s="58" t="s">
        <v>4114</v>
      </c>
      <c r="U1015" s="58" t="s">
        <v>4114</v>
      </c>
      <c r="V1015" s="58" t="s">
        <v>4114</v>
      </c>
      <c r="W1015" s="58" t="s">
        <v>4114</v>
      </c>
      <c r="X1015" s="58" t="s">
        <v>4114</v>
      </c>
      <c r="Y1015" s="58" t="s">
        <v>4114</v>
      </c>
      <c r="Z1015" s="58" t="s">
        <v>4113</v>
      </c>
      <c r="AA1015" s="58" t="s">
        <v>4114</v>
      </c>
      <c r="AB1015" s="58" t="s">
        <v>4114</v>
      </c>
      <c r="AC1015" s="58" t="s">
        <v>4114</v>
      </c>
      <c r="AD1015" s="58" t="s">
        <v>4114</v>
      </c>
      <c r="AE1015" s="58" t="s">
        <v>4114</v>
      </c>
      <c r="AF1015" s="58" t="s">
        <v>4114</v>
      </c>
    </row>
    <row r="1016" spans="1:32" x14ac:dyDescent="0.2">
      <c r="A1016" s="63" t="s">
        <v>3352</v>
      </c>
      <c r="B1016" s="65" t="s">
        <v>3353</v>
      </c>
      <c r="C1016" s="58">
        <v>1</v>
      </c>
      <c r="D1016" s="58" t="s">
        <v>4126</v>
      </c>
      <c r="E1016" s="58" t="s">
        <v>4113</v>
      </c>
      <c r="F1016" s="58" t="s">
        <v>4118</v>
      </c>
      <c r="G1016" s="58" t="s">
        <v>4114</v>
      </c>
      <c r="H1016" s="58" t="s">
        <v>4114</v>
      </c>
      <c r="I1016" s="58" t="s">
        <v>4113</v>
      </c>
      <c r="J1016" s="58" t="s">
        <v>4114</v>
      </c>
      <c r="K1016" s="58" t="s">
        <v>4114</v>
      </c>
      <c r="L1016" s="58" t="s">
        <v>4114</v>
      </c>
      <c r="M1016" s="58" t="s">
        <v>4190</v>
      </c>
      <c r="N1016" s="58" t="s">
        <v>4199</v>
      </c>
      <c r="O1016" s="58" t="s">
        <v>4146</v>
      </c>
      <c r="P1016" s="58" t="s">
        <v>4117</v>
      </c>
      <c r="Q1016" s="58" t="s">
        <v>4002</v>
      </c>
      <c r="R1016" s="58" t="s">
        <v>4113</v>
      </c>
      <c r="S1016" s="58" t="s">
        <v>4113</v>
      </c>
      <c r="T1016" s="58" t="s">
        <v>4114</v>
      </c>
      <c r="U1016" s="58" t="s">
        <v>4114</v>
      </c>
      <c r="V1016" s="58" t="s">
        <v>4114</v>
      </c>
      <c r="W1016" s="58" t="s">
        <v>4114</v>
      </c>
      <c r="X1016" s="58" t="s">
        <v>4114</v>
      </c>
      <c r="Y1016" s="58" t="s">
        <v>4114</v>
      </c>
      <c r="Z1016" s="58" t="s">
        <v>4113</v>
      </c>
      <c r="AA1016" s="58" t="s">
        <v>4114</v>
      </c>
      <c r="AB1016" s="58" t="s">
        <v>4114</v>
      </c>
      <c r="AC1016" s="58" t="s">
        <v>4114</v>
      </c>
      <c r="AD1016" s="58" t="s">
        <v>4114</v>
      </c>
      <c r="AE1016" s="58" t="s">
        <v>4114</v>
      </c>
      <c r="AF1016" s="58" t="s">
        <v>4114</v>
      </c>
    </row>
    <row r="1017" spans="1:32" x14ac:dyDescent="0.2">
      <c r="A1017" s="64" t="s">
        <v>5156</v>
      </c>
      <c r="B1017" s="65" t="s">
        <v>5523</v>
      </c>
      <c r="C1017" s="58">
        <v>1</v>
      </c>
      <c r="D1017" s="58">
        <v>39</v>
      </c>
      <c r="E1017" s="58" t="s">
        <v>4113</v>
      </c>
      <c r="F1017" s="58" t="s">
        <v>4118</v>
      </c>
      <c r="G1017" s="58" t="s">
        <v>4114</v>
      </c>
      <c r="H1017" s="58" t="s">
        <v>4114</v>
      </c>
      <c r="I1017" s="58" t="s">
        <v>4113</v>
      </c>
      <c r="J1017" s="58" t="s">
        <v>4114</v>
      </c>
      <c r="K1017" s="58" t="s">
        <v>4114</v>
      </c>
      <c r="L1017" s="58" t="s">
        <v>4114</v>
      </c>
      <c r="M1017" s="58" t="s">
        <v>4190</v>
      </c>
      <c r="N1017" s="58" t="s">
        <v>4199</v>
      </c>
      <c r="O1017" s="58" t="s">
        <v>4146</v>
      </c>
      <c r="P1017" s="58" t="s">
        <v>4117</v>
      </c>
      <c r="Q1017" s="58" t="s">
        <v>4002</v>
      </c>
      <c r="R1017" s="58" t="s">
        <v>4113</v>
      </c>
      <c r="S1017" s="58" t="s">
        <v>4113</v>
      </c>
      <c r="T1017" s="58" t="s">
        <v>4114</v>
      </c>
      <c r="U1017" s="58" t="s">
        <v>4114</v>
      </c>
      <c r="V1017" s="58" t="s">
        <v>4114</v>
      </c>
      <c r="W1017" s="58" t="s">
        <v>4114</v>
      </c>
      <c r="X1017" s="58" t="s">
        <v>4114</v>
      </c>
      <c r="Y1017" s="58" t="s">
        <v>4114</v>
      </c>
      <c r="Z1017" s="58" t="s">
        <v>4113</v>
      </c>
      <c r="AA1017" s="58" t="s">
        <v>4114</v>
      </c>
      <c r="AB1017" s="58" t="s">
        <v>4114</v>
      </c>
      <c r="AC1017" s="58" t="s">
        <v>4114</v>
      </c>
      <c r="AD1017" s="58" t="s">
        <v>4114</v>
      </c>
      <c r="AE1017" s="58" t="s">
        <v>4114</v>
      </c>
      <c r="AF1017" s="58" t="s">
        <v>4114</v>
      </c>
    </row>
    <row r="1018" spans="1:32" x14ac:dyDescent="0.2">
      <c r="A1018" s="63" t="s">
        <v>3358</v>
      </c>
      <c r="B1018" s="65" t="s">
        <v>3359</v>
      </c>
      <c r="C1018" s="58">
        <v>1</v>
      </c>
      <c r="D1018" s="58" t="s">
        <v>4202</v>
      </c>
      <c r="E1018" s="58" t="s">
        <v>4113</v>
      </c>
      <c r="F1018" s="58" t="s">
        <v>4118</v>
      </c>
      <c r="G1018" s="58" t="s">
        <v>4114</v>
      </c>
      <c r="H1018" s="58" t="s">
        <v>4114</v>
      </c>
      <c r="I1018" s="58" t="s">
        <v>4113</v>
      </c>
      <c r="J1018" s="58" t="s">
        <v>4114</v>
      </c>
      <c r="K1018" s="58" t="s">
        <v>4114</v>
      </c>
      <c r="L1018" s="58" t="s">
        <v>4114</v>
      </c>
      <c r="M1018" s="58" t="s">
        <v>4191</v>
      </c>
      <c r="N1018" s="58" t="s">
        <v>4199</v>
      </c>
      <c r="O1018" s="58" t="s">
        <v>4146</v>
      </c>
      <c r="P1018" s="58" t="s">
        <v>4117</v>
      </c>
      <c r="Q1018" s="58" t="s">
        <v>4002</v>
      </c>
      <c r="R1018" s="58" t="s">
        <v>4113</v>
      </c>
      <c r="S1018" s="58" t="s">
        <v>4113</v>
      </c>
      <c r="T1018" s="58" t="s">
        <v>4114</v>
      </c>
      <c r="U1018" s="58" t="s">
        <v>4114</v>
      </c>
      <c r="V1018" s="58" t="s">
        <v>4114</v>
      </c>
      <c r="W1018" s="58" t="s">
        <v>4114</v>
      </c>
      <c r="X1018" s="58" t="s">
        <v>4114</v>
      </c>
      <c r="Y1018" s="58" t="s">
        <v>4114</v>
      </c>
      <c r="Z1018" s="58" t="s">
        <v>4113</v>
      </c>
      <c r="AA1018" s="58" t="s">
        <v>4114</v>
      </c>
      <c r="AB1018" s="58" t="s">
        <v>4114</v>
      </c>
      <c r="AC1018" s="58" t="s">
        <v>4114</v>
      </c>
      <c r="AD1018" s="58" t="s">
        <v>4114</v>
      </c>
      <c r="AE1018" s="58" t="s">
        <v>4114</v>
      </c>
      <c r="AF1018" s="58" t="s">
        <v>4114</v>
      </c>
    </row>
    <row r="1019" spans="1:32" x14ac:dyDescent="0.2">
      <c r="A1019" s="63" t="s">
        <v>1132</v>
      </c>
      <c r="B1019" s="65" t="s">
        <v>3068</v>
      </c>
      <c r="C1019" s="58">
        <v>1</v>
      </c>
      <c r="D1019" s="58" t="s">
        <v>4124</v>
      </c>
      <c r="E1019" s="58" t="s">
        <v>4113</v>
      </c>
      <c r="F1019" s="58" t="s">
        <v>4168</v>
      </c>
      <c r="G1019" s="58" t="s">
        <v>4114</v>
      </c>
      <c r="H1019" s="58" t="s">
        <v>4114</v>
      </c>
      <c r="I1019" s="58" t="s">
        <v>4113</v>
      </c>
      <c r="J1019" s="58" t="s">
        <v>4114</v>
      </c>
      <c r="K1019" s="58" t="s">
        <v>4114</v>
      </c>
      <c r="L1019" s="58" t="s">
        <v>4114</v>
      </c>
      <c r="M1019" s="58" t="s">
        <v>4140</v>
      </c>
      <c r="N1019" s="58" t="s">
        <v>4199</v>
      </c>
      <c r="O1019" s="58" t="s">
        <v>4146</v>
      </c>
      <c r="P1019" s="58" t="s">
        <v>4117</v>
      </c>
      <c r="Q1019" s="58" t="s">
        <v>4002</v>
      </c>
      <c r="R1019" s="58" t="s">
        <v>4113</v>
      </c>
      <c r="S1019" s="58" t="s">
        <v>4113</v>
      </c>
      <c r="T1019" s="58" t="s">
        <v>4114</v>
      </c>
      <c r="U1019" s="58" t="s">
        <v>4114</v>
      </c>
      <c r="V1019" s="58" t="s">
        <v>4114</v>
      </c>
      <c r="W1019" s="58" t="s">
        <v>4114</v>
      </c>
      <c r="X1019" s="58" t="s">
        <v>4114</v>
      </c>
      <c r="Y1019" s="58" t="s">
        <v>4114</v>
      </c>
      <c r="Z1019" s="58" t="s">
        <v>4113</v>
      </c>
      <c r="AA1019" s="58" t="s">
        <v>4114</v>
      </c>
      <c r="AB1019" s="58" t="s">
        <v>4114</v>
      </c>
      <c r="AC1019" s="58" t="s">
        <v>4114</v>
      </c>
      <c r="AD1019" s="58" t="s">
        <v>4114</v>
      </c>
      <c r="AE1019" s="58" t="s">
        <v>4114</v>
      </c>
      <c r="AF1019" s="58" t="s">
        <v>4114</v>
      </c>
    </row>
    <row r="1020" spans="1:32" x14ac:dyDescent="0.2">
      <c r="A1020" s="63" t="s">
        <v>1135</v>
      </c>
      <c r="B1020" s="65" t="s">
        <v>3072</v>
      </c>
      <c r="C1020" s="58">
        <v>1</v>
      </c>
      <c r="D1020" s="58" t="s">
        <v>4126</v>
      </c>
      <c r="E1020" s="58" t="s">
        <v>4113</v>
      </c>
      <c r="F1020" s="58" t="s">
        <v>4168</v>
      </c>
      <c r="G1020" s="58" t="s">
        <v>4114</v>
      </c>
      <c r="H1020" s="58" t="s">
        <v>4114</v>
      </c>
      <c r="I1020" s="58" t="s">
        <v>4113</v>
      </c>
      <c r="J1020" s="58" t="s">
        <v>4114</v>
      </c>
      <c r="K1020" s="58" t="s">
        <v>4114</v>
      </c>
      <c r="L1020" s="58" t="s">
        <v>4114</v>
      </c>
      <c r="M1020" s="58" t="s">
        <v>4142</v>
      </c>
      <c r="N1020" s="58" t="s">
        <v>4199</v>
      </c>
      <c r="O1020" s="58" t="s">
        <v>4146</v>
      </c>
      <c r="P1020" s="58" t="s">
        <v>4117</v>
      </c>
      <c r="Q1020" s="58" t="s">
        <v>4002</v>
      </c>
      <c r="R1020" s="58" t="s">
        <v>4113</v>
      </c>
      <c r="S1020" s="58" t="s">
        <v>4113</v>
      </c>
      <c r="T1020" s="58" t="s">
        <v>4114</v>
      </c>
      <c r="U1020" s="58" t="s">
        <v>4114</v>
      </c>
      <c r="V1020" s="58" t="s">
        <v>4114</v>
      </c>
      <c r="W1020" s="58" t="s">
        <v>4114</v>
      </c>
      <c r="X1020" s="58" t="s">
        <v>4114</v>
      </c>
      <c r="Y1020" s="58" t="s">
        <v>4114</v>
      </c>
      <c r="Z1020" s="58" t="s">
        <v>4113</v>
      </c>
      <c r="AA1020" s="58" t="s">
        <v>4114</v>
      </c>
      <c r="AB1020" s="58" t="s">
        <v>4114</v>
      </c>
      <c r="AC1020" s="58" t="s">
        <v>4114</v>
      </c>
      <c r="AD1020" s="58" t="s">
        <v>4114</v>
      </c>
      <c r="AE1020" s="58" t="s">
        <v>4114</v>
      </c>
      <c r="AF1020" s="58" t="s">
        <v>4114</v>
      </c>
    </row>
    <row r="1021" spans="1:32" x14ac:dyDescent="0.2">
      <c r="A1021" s="64" t="s">
        <v>5157</v>
      </c>
      <c r="B1021" s="65" t="s">
        <v>5523</v>
      </c>
      <c r="C1021" s="58">
        <v>1</v>
      </c>
      <c r="D1021" s="58">
        <v>39</v>
      </c>
      <c r="E1021" s="58" t="s">
        <v>4113</v>
      </c>
      <c r="F1021" s="58" t="s">
        <v>4168</v>
      </c>
      <c r="G1021" s="58" t="s">
        <v>4114</v>
      </c>
      <c r="H1021" s="58" t="s">
        <v>4114</v>
      </c>
      <c r="I1021" s="58" t="s">
        <v>4113</v>
      </c>
      <c r="J1021" s="58" t="s">
        <v>4114</v>
      </c>
      <c r="K1021" s="58" t="s">
        <v>4114</v>
      </c>
      <c r="L1021" s="58" t="s">
        <v>4114</v>
      </c>
      <c r="M1021" s="58" t="s">
        <v>4142</v>
      </c>
      <c r="N1021" s="58" t="s">
        <v>4199</v>
      </c>
      <c r="O1021" s="58" t="s">
        <v>4146</v>
      </c>
      <c r="P1021" s="58" t="s">
        <v>4117</v>
      </c>
      <c r="Q1021" s="58" t="s">
        <v>4002</v>
      </c>
      <c r="R1021" s="58" t="s">
        <v>4113</v>
      </c>
      <c r="S1021" s="58" t="s">
        <v>4113</v>
      </c>
      <c r="T1021" s="58" t="s">
        <v>4114</v>
      </c>
      <c r="U1021" s="58" t="s">
        <v>4114</v>
      </c>
      <c r="V1021" s="58" t="s">
        <v>4114</v>
      </c>
      <c r="W1021" s="58" t="s">
        <v>4114</v>
      </c>
      <c r="X1021" s="58" t="s">
        <v>4114</v>
      </c>
      <c r="Y1021" s="58" t="s">
        <v>4114</v>
      </c>
      <c r="Z1021" s="58" t="s">
        <v>4113</v>
      </c>
      <c r="AA1021" s="58" t="s">
        <v>4114</v>
      </c>
      <c r="AB1021" s="58" t="s">
        <v>4114</v>
      </c>
      <c r="AC1021" s="58" t="s">
        <v>4114</v>
      </c>
      <c r="AD1021" s="58" t="s">
        <v>4114</v>
      </c>
      <c r="AE1021" s="58" t="s">
        <v>4114</v>
      </c>
      <c r="AF1021" s="58" t="s">
        <v>4114</v>
      </c>
    </row>
    <row r="1022" spans="1:32" x14ac:dyDescent="0.2">
      <c r="A1022" s="63" t="s">
        <v>1137</v>
      </c>
      <c r="B1022" s="65" t="s">
        <v>3076</v>
      </c>
      <c r="C1022" s="58">
        <v>1</v>
      </c>
      <c r="D1022" s="58" t="s">
        <v>4202</v>
      </c>
      <c r="E1022" s="58" t="s">
        <v>4113</v>
      </c>
      <c r="F1022" s="58" t="s">
        <v>4168</v>
      </c>
      <c r="G1022" s="58" t="s">
        <v>4114</v>
      </c>
      <c r="H1022" s="58" t="s">
        <v>4114</v>
      </c>
      <c r="I1022" s="58" t="s">
        <v>4113</v>
      </c>
      <c r="J1022" s="58" t="s">
        <v>4114</v>
      </c>
      <c r="K1022" s="58" t="s">
        <v>4114</v>
      </c>
      <c r="L1022" s="58" t="s">
        <v>4114</v>
      </c>
      <c r="M1022" s="58" t="s">
        <v>4144</v>
      </c>
      <c r="N1022" s="58" t="s">
        <v>4199</v>
      </c>
      <c r="O1022" s="58" t="s">
        <v>4146</v>
      </c>
      <c r="P1022" s="58" t="s">
        <v>4117</v>
      </c>
      <c r="Q1022" s="58" t="s">
        <v>4002</v>
      </c>
      <c r="R1022" s="58" t="s">
        <v>4113</v>
      </c>
      <c r="S1022" s="58" t="s">
        <v>4113</v>
      </c>
      <c r="T1022" s="58" t="s">
        <v>4114</v>
      </c>
      <c r="U1022" s="58" t="s">
        <v>4114</v>
      </c>
      <c r="V1022" s="58" t="s">
        <v>4114</v>
      </c>
      <c r="W1022" s="58" t="s">
        <v>4114</v>
      </c>
      <c r="X1022" s="58" t="s">
        <v>4114</v>
      </c>
      <c r="Y1022" s="58" t="s">
        <v>4114</v>
      </c>
      <c r="Z1022" s="58" t="s">
        <v>4113</v>
      </c>
      <c r="AA1022" s="58" t="s">
        <v>4114</v>
      </c>
      <c r="AB1022" s="58" t="s">
        <v>4114</v>
      </c>
      <c r="AC1022" s="58" t="s">
        <v>4114</v>
      </c>
      <c r="AD1022" s="58" t="s">
        <v>4114</v>
      </c>
      <c r="AE1022" s="58" t="s">
        <v>4114</v>
      </c>
      <c r="AF1022" s="58" t="s">
        <v>4114</v>
      </c>
    </row>
    <row r="1023" spans="1:32" x14ac:dyDescent="0.2">
      <c r="A1023" s="63" t="s">
        <v>3349</v>
      </c>
      <c r="B1023" s="65" t="s">
        <v>3350</v>
      </c>
      <c r="C1023" s="58">
        <v>1</v>
      </c>
      <c r="D1023" s="58" t="s">
        <v>4124</v>
      </c>
      <c r="E1023" s="58" t="s">
        <v>4113</v>
      </c>
      <c r="F1023" s="58" t="s">
        <v>4119</v>
      </c>
      <c r="G1023" s="58" t="s">
        <v>4114</v>
      </c>
      <c r="H1023" s="58" t="s">
        <v>4114</v>
      </c>
      <c r="I1023" s="58" t="s">
        <v>4113</v>
      </c>
      <c r="J1023" s="58" t="s">
        <v>4114</v>
      </c>
      <c r="K1023" s="58" t="s">
        <v>4114</v>
      </c>
      <c r="L1023" s="58" t="s">
        <v>4114</v>
      </c>
      <c r="M1023" s="58" t="s">
        <v>4229</v>
      </c>
      <c r="N1023" s="58" t="s">
        <v>4199</v>
      </c>
      <c r="O1023" s="58" t="s">
        <v>4146</v>
      </c>
      <c r="P1023" s="58" t="s">
        <v>4117</v>
      </c>
      <c r="Q1023" s="58" t="s">
        <v>4002</v>
      </c>
      <c r="R1023" s="58" t="s">
        <v>4113</v>
      </c>
      <c r="S1023" s="58" t="s">
        <v>4113</v>
      </c>
      <c r="T1023" s="58" t="s">
        <v>4114</v>
      </c>
      <c r="U1023" s="58" t="s">
        <v>4114</v>
      </c>
      <c r="V1023" s="58" t="s">
        <v>4114</v>
      </c>
      <c r="W1023" s="58" t="s">
        <v>4114</v>
      </c>
      <c r="X1023" s="58" t="s">
        <v>4114</v>
      </c>
      <c r="Y1023" s="58" t="s">
        <v>4114</v>
      </c>
      <c r="Z1023" s="58" t="s">
        <v>4113</v>
      </c>
      <c r="AA1023" s="58" t="s">
        <v>4114</v>
      </c>
      <c r="AB1023" s="58" t="s">
        <v>4114</v>
      </c>
      <c r="AC1023" s="58" t="s">
        <v>4114</v>
      </c>
      <c r="AD1023" s="58" t="s">
        <v>4114</v>
      </c>
      <c r="AE1023" s="58" t="s">
        <v>4114</v>
      </c>
      <c r="AF1023" s="58" t="s">
        <v>4114</v>
      </c>
    </row>
    <row r="1024" spans="1:32" x14ac:dyDescent="0.2">
      <c r="A1024" s="63" t="s">
        <v>3354</v>
      </c>
      <c r="B1024" s="65" t="s">
        <v>3355</v>
      </c>
      <c r="C1024" s="58">
        <v>1</v>
      </c>
      <c r="D1024" s="58" t="s">
        <v>4126</v>
      </c>
      <c r="E1024" s="58" t="s">
        <v>4113</v>
      </c>
      <c r="F1024" s="58" t="s">
        <v>4119</v>
      </c>
      <c r="G1024" s="58" t="s">
        <v>4114</v>
      </c>
      <c r="H1024" s="58" t="s">
        <v>4114</v>
      </c>
      <c r="I1024" s="58" t="s">
        <v>4113</v>
      </c>
      <c r="J1024" s="58" t="s">
        <v>4114</v>
      </c>
      <c r="K1024" s="58" t="s">
        <v>4114</v>
      </c>
      <c r="L1024" s="58" t="s">
        <v>4114</v>
      </c>
      <c r="M1024" s="58" t="s">
        <v>4236</v>
      </c>
      <c r="N1024" s="58" t="s">
        <v>4199</v>
      </c>
      <c r="O1024" s="58" t="s">
        <v>4146</v>
      </c>
      <c r="P1024" s="58" t="s">
        <v>4117</v>
      </c>
      <c r="Q1024" s="58" t="s">
        <v>4002</v>
      </c>
      <c r="R1024" s="58" t="s">
        <v>4113</v>
      </c>
      <c r="S1024" s="58" t="s">
        <v>4113</v>
      </c>
      <c r="T1024" s="58" t="s">
        <v>4114</v>
      </c>
      <c r="U1024" s="58" t="s">
        <v>4114</v>
      </c>
      <c r="V1024" s="58" t="s">
        <v>4114</v>
      </c>
      <c r="W1024" s="58" t="s">
        <v>4114</v>
      </c>
      <c r="X1024" s="58" t="s">
        <v>4114</v>
      </c>
      <c r="Y1024" s="58" t="s">
        <v>4114</v>
      </c>
      <c r="Z1024" s="58" t="s">
        <v>4113</v>
      </c>
      <c r="AA1024" s="58" t="s">
        <v>4114</v>
      </c>
      <c r="AB1024" s="58" t="s">
        <v>4114</v>
      </c>
      <c r="AC1024" s="58" t="s">
        <v>4114</v>
      </c>
      <c r="AD1024" s="58" t="s">
        <v>4114</v>
      </c>
      <c r="AE1024" s="58" t="s">
        <v>4114</v>
      </c>
      <c r="AF1024" s="58" t="s">
        <v>4114</v>
      </c>
    </row>
    <row r="1025" spans="1:32" x14ac:dyDescent="0.2">
      <c r="A1025" s="64" t="s">
        <v>5158</v>
      </c>
      <c r="B1025" s="65" t="s">
        <v>5523</v>
      </c>
      <c r="C1025" s="58">
        <v>1</v>
      </c>
      <c r="D1025" s="58">
        <v>39</v>
      </c>
      <c r="E1025" s="58" t="s">
        <v>4113</v>
      </c>
      <c r="F1025" s="58" t="s">
        <v>4119</v>
      </c>
      <c r="G1025" s="58" t="s">
        <v>4114</v>
      </c>
      <c r="H1025" s="58" t="s">
        <v>4114</v>
      </c>
      <c r="I1025" s="58" t="s">
        <v>4113</v>
      </c>
      <c r="J1025" s="58" t="s">
        <v>4114</v>
      </c>
      <c r="K1025" s="58" t="s">
        <v>4114</v>
      </c>
      <c r="L1025" s="58" t="s">
        <v>4114</v>
      </c>
      <c r="M1025" s="58" t="s">
        <v>4236</v>
      </c>
      <c r="N1025" s="58" t="s">
        <v>4199</v>
      </c>
      <c r="O1025" s="58" t="s">
        <v>4146</v>
      </c>
      <c r="P1025" s="58" t="s">
        <v>4117</v>
      </c>
      <c r="Q1025" s="58" t="s">
        <v>4002</v>
      </c>
      <c r="R1025" s="58" t="s">
        <v>4113</v>
      </c>
      <c r="S1025" s="58" t="s">
        <v>4113</v>
      </c>
      <c r="T1025" s="58" t="s">
        <v>4114</v>
      </c>
      <c r="U1025" s="58" t="s">
        <v>4114</v>
      </c>
      <c r="V1025" s="58" t="s">
        <v>4114</v>
      </c>
      <c r="W1025" s="58" t="s">
        <v>4114</v>
      </c>
      <c r="X1025" s="58" t="s">
        <v>4114</v>
      </c>
      <c r="Y1025" s="58" t="s">
        <v>4114</v>
      </c>
      <c r="Z1025" s="58" t="s">
        <v>4113</v>
      </c>
      <c r="AA1025" s="58" t="s">
        <v>4114</v>
      </c>
      <c r="AB1025" s="58" t="s">
        <v>4114</v>
      </c>
      <c r="AC1025" s="58" t="s">
        <v>4114</v>
      </c>
      <c r="AD1025" s="58" t="s">
        <v>4114</v>
      </c>
      <c r="AE1025" s="58" t="s">
        <v>4114</v>
      </c>
      <c r="AF1025" s="58" t="s">
        <v>4114</v>
      </c>
    </row>
    <row r="1026" spans="1:32" x14ac:dyDescent="0.2">
      <c r="A1026" s="64" t="s">
        <v>5159</v>
      </c>
      <c r="B1026" s="65" t="s">
        <v>5523</v>
      </c>
      <c r="C1026" s="58">
        <v>1</v>
      </c>
      <c r="D1026" s="58">
        <v>39</v>
      </c>
      <c r="E1026" s="58" t="s">
        <v>4113</v>
      </c>
      <c r="F1026" s="58" t="s">
        <v>4119</v>
      </c>
      <c r="G1026" s="58" t="s">
        <v>4114</v>
      </c>
      <c r="H1026" s="58" t="s">
        <v>4114</v>
      </c>
      <c r="I1026" s="58" t="s">
        <v>4113</v>
      </c>
      <c r="J1026" s="58" t="s">
        <v>4114</v>
      </c>
      <c r="K1026" s="58" t="s">
        <v>4114</v>
      </c>
      <c r="L1026" s="58" t="s">
        <v>4114</v>
      </c>
      <c r="M1026" s="58" t="s">
        <v>4236</v>
      </c>
      <c r="N1026" s="58" t="s">
        <v>4199</v>
      </c>
      <c r="O1026" s="58" t="s">
        <v>4146</v>
      </c>
      <c r="P1026" s="58" t="s">
        <v>4117</v>
      </c>
      <c r="Q1026" s="58" t="s">
        <v>4002</v>
      </c>
      <c r="R1026" s="58" t="s">
        <v>4113</v>
      </c>
      <c r="S1026" s="58" t="s">
        <v>4113</v>
      </c>
      <c r="T1026" s="58" t="s">
        <v>4114</v>
      </c>
      <c r="U1026" s="58" t="s">
        <v>4114</v>
      </c>
      <c r="V1026" s="58" t="s">
        <v>4114</v>
      </c>
      <c r="W1026" s="58" t="s">
        <v>4114</v>
      </c>
      <c r="X1026" s="58" t="s">
        <v>4114</v>
      </c>
      <c r="Y1026" s="58" t="s">
        <v>4114</v>
      </c>
      <c r="Z1026" s="58" t="s">
        <v>4113</v>
      </c>
      <c r="AA1026" s="58" t="s">
        <v>4114</v>
      </c>
      <c r="AB1026" s="58" t="s">
        <v>4114</v>
      </c>
      <c r="AC1026" s="58" t="s">
        <v>4114</v>
      </c>
      <c r="AD1026" s="58" t="s">
        <v>4114</v>
      </c>
      <c r="AE1026" s="58" t="s">
        <v>4114</v>
      </c>
      <c r="AF1026" s="58" t="s">
        <v>4114</v>
      </c>
    </row>
    <row r="1027" spans="1:32" x14ac:dyDescent="0.2">
      <c r="A1027" s="63" t="s">
        <v>3360</v>
      </c>
      <c r="B1027" s="65" t="s">
        <v>3361</v>
      </c>
      <c r="C1027" s="58">
        <v>1</v>
      </c>
      <c r="D1027" s="58" t="s">
        <v>4202</v>
      </c>
      <c r="E1027" s="58" t="s">
        <v>4113</v>
      </c>
      <c r="F1027" s="58" t="s">
        <v>4119</v>
      </c>
      <c r="G1027" s="58" t="s">
        <v>4114</v>
      </c>
      <c r="H1027" s="58" t="s">
        <v>4114</v>
      </c>
      <c r="I1027" s="58" t="s">
        <v>4113</v>
      </c>
      <c r="J1027" s="58" t="s">
        <v>4114</v>
      </c>
      <c r="K1027" s="58" t="s">
        <v>4114</v>
      </c>
      <c r="L1027" s="58" t="s">
        <v>4114</v>
      </c>
      <c r="M1027" s="58" t="s">
        <v>4238</v>
      </c>
      <c r="N1027" s="58" t="s">
        <v>4199</v>
      </c>
      <c r="O1027" s="58" t="s">
        <v>4146</v>
      </c>
      <c r="P1027" s="58" t="s">
        <v>4117</v>
      </c>
      <c r="Q1027" s="58" t="s">
        <v>4002</v>
      </c>
      <c r="R1027" s="58" t="s">
        <v>4113</v>
      </c>
      <c r="S1027" s="58" t="s">
        <v>4113</v>
      </c>
      <c r="T1027" s="58" t="s">
        <v>4114</v>
      </c>
      <c r="U1027" s="58" t="s">
        <v>4114</v>
      </c>
      <c r="V1027" s="58" t="s">
        <v>4114</v>
      </c>
      <c r="W1027" s="58" t="s">
        <v>4114</v>
      </c>
      <c r="X1027" s="58" t="s">
        <v>4114</v>
      </c>
      <c r="Y1027" s="58" t="s">
        <v>4114</v>
      </c>
      <c r="Z1027" s="58" t="s">
        <v>4113</v>
      </c>
      <c r="AA1027" s="58" t="s">
        <v>4114</v>
      </c>
      <c r="AB1027" s="58" t="s">
        <v>4114</v>
      </c>
      <c r="AC1027" s="58" t="s">
        <v>4114</v>
      </c>
      <c r="AD1027" s="58" t="s">
        <v>4114</v>
      </c>
      <c r="AE1027" s="58" t="s">
        <v>4114</v>
      </c>
      <c r="AF1027" s="58" t="s">
        <v>4114</v>
      </c>
    </row>
    <row r="1028" spans="1:32" x14ac:dyDescent="0.2">
      <c r="A1028" s="63" t="s">
        <v>1134</v>
      </c>
      <c r="B1028" s="65" t="s">
        <v>3069</v>
      </c>
      <c r="C1028" s="58">
        <v>1</v>
      </c>
      <c r="D1028" s="58" t="s">
        <v>4124</v>
      </c>
      <c r="E1028" s="58" t="s">
        <v>4113</v>
      </c>
      <c r="F1028" s="58" t="s">
        <v>4216</v>
      </c>
      <c r="G1028" s="58" t="s">
        <v>4114</v>
      </c>
      <c r="H1028" s="58" t="s">
        <v>4114</v>
      </c>
      <c r="I1028" s="58" t="s">
        <v>4113</v>
      </c>
      <c r="J1028" s="58" t="s">
        <v>4114</v>
      </c>
      <c r="K1028" s="58" t="s">
        <v>4114</v>
      </c>
      <c r="L1028" s="58" t="s">
        <v>4114</v>
      </c>
      <c r="M1028" s="58" t="s">
        <v>4142</v>
      </c>
      <c r="N1028" s="58" t="s">
        <v>4199</v>
      </c>
      <c r="O1028" s="58" t="s">
        <v>4146</v>
      </c>
      <c r="P1028" s="58" t="s">
        <v>4117</v>
      </c>
      <c r="Q1028" s="58" t="s">
        <v>4002</v>
      </c>
      <c r="R1028" s="58" t="s">
        <v>4113</v>
      </c>
      <c r="S1028" s="58" t="s">
        <v>4113</v>
      </c>
      <c r="T1028" s="58" t="s">
        <v>4114</v>
      </c>
      <c r="U1028" s="58" t="s">
        <v>4114</v>
      </c>
      <c r="V1028" s="58" t="s">
        <v>4114</v>
      </c>
      <c r="W1028" s="58" t="s">
        <v>4114</v>
      </c>
      <c r="X1028" s="58" t="s">
        <v>4114</v>
      </c>
      <c r="Y1028" s="58" t="s">
        <v>4114</v>
      </c>
      <c r="Z1028" s="58" t="s">
        <v>4113</v>
      </c>
      <c r="AA1028" s="58" t="s">
        <v>4114</v>
      </c>
      <c r="AB1028" s="58" t="s">
        <v>4114</v>
      </c>
      <c r="AC1028" s="58" t="s">
        <v>4114</v>
      </c>
      <c r="AD1028" s="58" t="s">
        <v>4114</v>
      </c>
      <c r="AE1028" s="58" t="s">
        <v>4114</v>
      </c>
      <c r="AF1028" s="58" t="s">
        <v>4114</v>
      </c>
    </row>
    <row r="1029" spans="1:32" x14ac:dyDescent="0.2">
      <c r="A1029" s="63" t="s">
        <v>1136</v>
      </c>
      <c r="B1029" s="65" t="s">
        <v>3073</v>
      </c>
      <c r="C1029" s="58">
        <v>1</v>
      </c>
      <c r="D1029" s="58" t="s">
        <v>4126</v>
      </c>
      <c r="E1029" s="58" t="s">
        <v>4113</v>
      </c>
      <c r="F1029" s="58" t="s">
        <v>4216</v>
      </c>
      <c r="G1029" s="58" t="s">
        <v>4114</v>
      </c>
      <c r="H1029" s="58" t="s">
        <v>4114</v>
      </c>
      <c r="I1029" s="58" t="s">
        <v>4113</v>
      </c>
      <c r="J1029" s="58" t="s">
        <v>4114</v>
      </c>
      <c r="K1029" s="58" t="s">
        <v>4114</v>
      </c>
      <c r="L1029" s="58" t="s">
        <v>4114</v>
      </c>
      <c r="M1029" s="58" t="s">
        <v>4192</v>
      </c>
      <c r="N1029" s="58" t="s">
        <v>4199</v>
      </c>
      <c r="O1029" s="58" t="s">
        <v>4146</v>
      </c>
      <c r="P1029" s="58" t="s">
        <v>4117</v>
      </c>
      <c r="Q1029" s="58" t="s">
        <v>4002</v>
      </c>
      <c r="R1029" s="58" t="s">
        <v>4113</v>
      </c>
      <c r="S1029" s="58" t="s">
        <v>4113</v>
      </c>
      <c r="T1029" s="58" t="s">
        <v>4114</v>
      </c>
      <c r="U1029" s="58" t="s">
        <v>4114</v>
      </c>
      <c r="V1029" s="58" t="s">
        <v>4114</v>
      </c>
      <c r="W1029" s="58" t="s">
        <v>4114</v>
      </c>
      <c r="X1029" s="58" t="s">
        <v>4114</v>
      </c>
      <c r="Y1029" s="58" t="s">
        <v>4114</v>
      </c>
      <c r="Z1029" s="58" t="s">
        <v>4113</v>
      </c>
      <c r="AA1029" s="58" t="s">
        <v>4114</v>
      </c>
      <c r="AB1029" s="58" t="s">
        <v>4114</v>
      </c>
      <c r="AC1029" s="58" t="s">
        <v>4114</v>
      </c>
      <c r="AD1029" s="58" t="s">
        <v>4114</v>
      </c>
      <c r="AE1029" s="58" t="s">
        <v>4114</v>
      </c>
      <c r="AF1029" s="58" t="s">
        <v>4114</v>
      </c>
    </row>
    <row r="1030" spans="1:32" x14ac:dyDescent="0.2">
      <c r="A1030" s="64" t="s">
        <v>5160</v>
      </c>
      <c r="B1030" s="65" t="s">
        <v>5523</v>
      </c>
      <c r="C1030" s="58">
        <v>1</v>
      </c>
      <c r="D1030" s="58">
        <v>39</v>
      </c>
      <c r="E1030" s="58" t="s">
        <v>4113</v>
      </c>
      <c r="F1030" s="58" t="s">
        <v>4216</v>
      </c>
      <c r="G1030" s="58" t="s">
        <v>4114</v>
      </c>
      <c r="H1030" s="58" t="s">
        <v>4114</v>
      </c>
      <c r="I1030" s="58" t="s">
        <v>4113</v>
      </c>
      <c r="J1030" s="58" t="s">
        <v>4114</v>
      </c>
      <c r="K1030" s="58" t="s">
        <v>4114</v>
      </c>
      <c r="L1030" s="58" t="s">
        <v>4114</v>
      </c>
      <c r="M1030" s="58" t="s">
        <v>4192</v>
      </c>
      <c r="N1030" s="58" t="s">
        <v>4199</v>
      </c>
      <c r="O1030" s="58" t="s">
        <v>4146</v>
      </c>
      <c r="P1030" s="58" t="s">
        <v>4117</v>
      </c>
      <c r="Q1030" s="58" t="s">
        <v>4002</v>
      </c>
      <c r="R1030" s="58" t="s">
        <v>4113</v>
      </c>
      <c r="S1030" s="58" t="s">
        <v>4113</v>
      </c>
      <c r="T1030" s="58" t="s">
        <v>4114</v>
      </c>
      <c r="U1030" s="58" t="s">
        <v>4114</v>
      </c>
      <c r="V1030" s="58" t="s">
        <v>4114</v>
      </c>
      <c r="W1030" s="58" t="s">
        <v>4114</v>
      </c>
      <c r="X1030" s="58" t="s">
        <v>4114</v>
      </c>
      <c r="Y1030" s="58" t="s">
        <v>4114</v>
      </c>
      <c r="Z1030" s="58" t="s">
        <v>4113</v>
      </c>
      <c r="AA1030" s="58" t="s">
        <v>4114</v>
      </c>
      <c r="AB1030" s="58" t="s">
        <v>4114</v>
      </c>
      <c r="AC1030" s="58" t="s">
        <v>4114</v>
      </c>
      <c r="AD1030" s="58" t="s">
        <v>4114</v>
      </c>
      <c r="AE1030" s="58" t="s">
        <v>4114</v>
      </c>
      <c r="AF1030" s="58" t="s">
        <v>4114</v>
      </c>
    </row>
    <row r="1031" spans="1:32" x14ac:dyDescent="0.2">
      <c r="A1031" s="63" t="s">
        <v>1138</v>
      </c>
      <c r="B1031" s="65" t="s">
        <v>3077</v>
      </c>
      <c r="C1031" s="58">
        <v>1</v>
      </c>
      <c r="D1031" s="58" t="s">
        <v>4202</v>
      </c>
      <c r="E1031" s="58" t="s">
        <v>4113</v>
      </c>
      <c r="F1031" s="58" t="s">
        <v>4216</v>
      </c>
      <c r="G1031" s="58" t="s">
        <v>4114</v>
      </c>
      <c r="H1031" s="58" t="s">
        <v>4114</v>
      </c>
      <c r="I1031" s="58" t="s">
        <v>4113</v>
      </c>
      <c r="J1031" s="58" t="s">
        <v>4114</v>
      </c>
      <c r="K1031" s="58" t="s">
        <v>4114</v>
      </c>
      <c r="L1031" s="58" t="s">
        <v>4114</v>
      </c>
      <c r="M1031" s="58" t="s">
        <v>4241</v>
      </c>
      <c r="N1031" s="58" t="s">
        <v>4199</v>
      </c>
      <c r="O1031" s="58" t="s">
        <v>4146</v>
      </c>
      <c r="P1031" s="58" t="s">
        <v>4117</v>
      </c>
      <c r="Q1031" s="58" t="s">
        <v>4002</v>
      </c>
      <c r="R1031" s="58" t="s">
        <v>4113</v>
      </c>
      <c r="S1031" s="58" t="s">
        <v>4113</v>
      </c>
      <c r="T1031" s="58" t="s">
        <v>4114</v>
      </c>
      <c r="U1031" s="58" t="s">
        <v>4114</v>
      </c>
      <c r="V1031" s="58" t="s">
        <v>4114</v>
      </c>
      <c r="W1031" s="58" t="s">
        <v>4114</v>
      </c>
      <c r="X1031" s="58" t="s">
        <v>4114</v>
      </c>
      <c r="Y1031" s="58" t="s">
        <v>4114</v>
      </c>
      <c r="Z1031" s="58" t="s">
        <v>4113</v>
      </c>
      <c r="AA1031" s="58" t="s">
        <v>4114</v>
      </c>
      <c r="AB1031" s="58" t="s">
        <v>4114</v>
      </c>
      <c r="AC1031" s="58" t="s">
        <v>4114</v>
      </c>
      <c r="AD1031" s="58" t="s">
        <v>4114</v>
      </c>
      <c r="AE1031" s="58" t="s">
        <v>4114</v>
      </c>
      <c r="AF1031" s="58" t="s">
        <v>4114</v>
      </c>
    </row>
    <row r="1032" spans="1:32" x14ac:dyDescent="0.2">
      <c r="A1032" s="63" t="s">
        <v>3070</v>
      </c>
      <c r="B1032" s="65" t="s">
        <v>3071</v>
      </c>
      <c r="C1032" s="58">
        <v>1</v>
      </c>
      <c r="D1032" s="58" t="s">
        <v>4124</v>
      </c>
      <c r="E1032" s="58" t="s">
        <v>4113</v>
      </c>
      <c r="F1032" s="58" t="s">
        <v>4121</v>
      </c>
      <c r="G1032" s="58" t="s">
        <v>4114</v>
      </c>
      <c r="H1032" s="58" t="s">
        <v>4114</v>
      </c>
      <c r="I1032" s="58" t="s">
        <v>4113</v>
      </c>
      <c r="J1032" s="58" t="s">
        <v>4114</v>
      </c>
      <c r="K1032" s="58" t="s">
        <v>4114</v>
      </c>
      <c r="L1032" s="58" t="s">
        <v>4114</v>
      </c>
      <c r="M1032" s="58" t="s">
        <v>4144</v>
      </c>
      <c r="N1032" s="58" t="s">
        <v>4199</v>
      </c>
      <c r="O1032" s="58" t="s">
        <v>4146</v>
      </c>
      <c r="P1032" s="58" t="s">
        <v>4117</v>
      </c>
      <c r="Q1032" s="58" t="s">
        <v>4002</v>
      </c>
      <c r="R1032" s="58" t="s">
        <v>4113</v>
      </c>
      <c r="S1032" s="58" t="s">
        <v>4113</v>
      </c>
      <c r="T1032" s="58" t="s">
        <v>4114</v>
      </c>
      <c r="U1032" s="58" t="s">
        <v>4114</v>
      </c>
      <c r="V1032" s="58" t="s">
        <v>4114</v>
      </c>
      <c r="W1032" s="58" t="s">
        <v>4114</v>
      </c>
      <c r="X1032" s="58" t="s">
        <v>4114</v>
      </c>
      <c r="Y1032" s="58" t="s">
        <v>4114</v>
      </c>
      <c r="Z1032" s="58" t="s">
        <v>4113</v>
      </c>
      <c r="AA1032" s="58" t="s">
        <v>4114</v>
      </c>
      <c r="AB1032" s="58" t="s">
        <v>4114</v>
      </c>
      <c r="AC1032" s="58" t="s">
        <v>4114</v>
      </c>
      <c r="AD1032" s="58" t="s">
        <v>4114</v>
      </c>
      <c r="AE1032" s="58" t="s">
        <v>4114</v>
      </c>
      <c r="AF1032" s="58" t="s">
        <v>4114</v>
      </c>
    </row>
    <row r="1033" spans="1:32" x14ac:dyDescent="0.2">
      <c r="A1033" s="63" t="s">
        <v>3074</v>
      </c>
      <c r="B1033" s="65" t="s">
        <v>3075</v>
      </c>
      <c r="C1033" s="58">
        <v>1</v>
      </c>
      <c r="D1033" s="58" t="s">
        <v>4126</v>
      </c>
      <c r="E1033" s="58" t="s">
        <v>4113</v>
      </c>
      <c r="F1033" s="58" t="s">
        <v>4121</v>
      </c>
      <c r="G1033" s="58" t="s">
        <v>4114</v>
      </c>
      <c r="H1033" s="58" t="s">
        <v>4114</v>
      </c>
      <c r="I1033" s="58" t="s">
        <v>4113</v>
      </c>
      <c r="J1033" s="58" t="s">
        <v>4114</v>
      </c>
      <c r="K1033" s="58" t="s">
        <v>4114</v>
      </c>
      <c r="L1033" s="58" t="s">
        <v>4114</v>
      </c>
      <c r="M1033" s="58" t="s">
        <v>4241</v>
      </c>
      <c r="N1033" s="58" t="s">
        <v>4199</v>
      </c>
      <c r="O1033" s="58" t="s">
        <v>4146</v>
      </c>
      <c r="P1033" s="58" t="s">
        <v>4117</v>
      </c>
      <c r="Q1033" s="58" t="s">
        <v>4002</v>
      </c>
      <c r="R1033" s="58" t="s">
        <v>4113</v>
      </c>
      <c r="S1033" s="58" t="s">
        <v>4113</v>
      </c>
      <c r="T1033" s="58" t="s">
        <v>4114</v>
      </c>
      <c r="U1033" s="58" t="s">
        <v>4114</v>
      </c>
      <c r="V1033" s="58" t="s">
        <v>4114</v>
      </c>
      <c r="W1033" s="58" t="s">
        <v>4114</v>
      </c>
      <c r="X1033" s="58" t="s">
        <v>4114</v>
      </c>
      <c r="Y1033" s="58" t="s">
        <v>4114</v>
      </c>
      <c r="Z1033" s="58" t="s">
        <v>4113</v>
      </c>
      <c r="AA1033" s="58" t="s">
        <v>4114</v>
      </c>
      <c r="AB1033" s="58" t="s">
        <v>4114</v>
      </c>
      <c r="AC1033" s="58" t="s">
        <v>4114</v>
      </c>
      <c r="AD1033" s="58" t="s">
        <v>4114</v>
      </c>
      <c r="AE1033" s="58" t="s">
        <v>4114</v>
      </c>
      <c r="AF1033" s="58" t="s">
        <v>4114</v>
      </c>
    </row>
    <row r="1034" spans="1:32" x14ac:dyDescent="0.2">
      <c r="A1034" s="64" t="s">
        <v>5161</v>
      </c>
      <c r="B1034" s="65" t="s">
        <v>5523</v>
      </c>
      <c r="C1034" s="58">
        <v>1</v>
      </c>
      <c r="D1034" s="58">
        <v>39</v>
      </c>
      <c r="E1034" s="58" t="s">
        <v>4113</v>
      </c>
      <c r="F1034" s="58" t="s">
        <v>4121</v>
      </c>
      <c r="G1034" s="58" t="s">
        <v>4114</v>
      </c>
      <c r="H1034" s="58" t="s">
        <v>4114</v>
      </c>
      <c r="I1034" s="58" t="s">
        <v>4113</v>
      </c>
      <c r="J1034" s="58" t="s">
        <v>4114</v>
      </c>
      <c r="K1034" s="58" t="s">
        <v>4114</v>
      </c>
      <c r="L1034" s="58" t="s">
        <v>4114</v>
      </c>
      <c r="M1034" s="58" t="s">
        <v>4241</v>
      </c>
      <c r="N1034" s="58" t="s">
        <v>4199</v>
      </c>
      <c r="O1034" s="58" t="s">
        <v>4146</v>
      </c>
      <c r="P1034" s="58" t="s">
        <v>4117</v>
      </c>
      <c r="Q1034" s="58" t="s">
        <v>4002</v>
      </c>
      <c r="R1034" s="58" t="s">
        <v>4113</v>
      </c>
      <c r="S1034" s="58" t="s">
        <v>4113</v>
      </c>
      <c r="T1034" s="58" t="s">
        <v>4114</v>
      </c>
      <c r="U1034" s="58" t="s">
        <v>4114</v>
      </c>
      <c r="V1034" s="58" t="s">
        <v>4114</v>
      </c>
      <c r="W1034" s="58" t="s">
        <v>4114</v>
      </c>
      <c r="X1034" s="58" t="s">
        <v>4114</v>
      </c>
      <c r="Y1034" s="58" t="s">
        <v>4114</v>
      </c>
      <c r="Z1034" s="58" t="s">
        <v>4113</v>
      </c>
      <c r="AA1034" s="58" t="s">
        <v>4114</v>
      </c>
      <c r="AB1034" s="58" t="s">
        <v>4114</v>
      </c>
      <c r="AC1034" s="58" t="s">
        <v>4114</v>
      </c>
      <c r="AD1034" s="58" t="s">
        <v>4114</v>
      </c>
      <c r="AE1034" s="58" t="s">
        <v>4114</v>
      </c>
      <c r="AF1034" s="58" t="s">
        <v>4114</v>
      </c>
    </row>
    <row r="1035" spans="1:32" x14ac:dyDescent="0.2">
      <c r="A1035" s="63" t="s">
        <v>3078</v>
      </c>
      <c r="B1035" s="65" t="s">
        <v>3079</v>
      </c>
      <c r="C1035" s="58">
        <v>1</v>
      </c>
      <c r="D1035" s="58" t="s">
        <v>4202</v>
      </c>
      <c r="E1035" s="58" t="s">
        <v>4113</v>
      </c>
      <c r="F1035" s="58" t="s">
        <v>4121</v>
      </c>
      <c r="G1035" s="58" t="s">
        <v>4114</v>
      </c>
      <c r="H1035" s="58" t="s">
        <v>4114</v>
      </c>
      <c r="I1035" s="58" t="s">
        <v>4113</v>
      </c>
      <c r="J1035" s="58" t="s">
        <v>4114</v>
      </c>
      <c r="K1035" s="58" t="s">
        <v>4114</v>
      </c>
      <c r="L1035" s="58" t="s">
        <v>4114</v>
      </c>
      <c r="M1035" s="58" t="s">
        <v>4242</v>
      </c>
      <c r="N1035" s="58" t="s">
        <v>4199</v>
      </c>
      <c r="O1035" s="58" t="s">
        <v>4146</v>
      </c>
      <c r="P1035" s="58" t="s">
        <v>4117</v>
      </c>
      <c r="Q1035" s="58" t="s">
        <v>4002</v>
      </c>
      <c r="R1035" s="58" t="s">
        <v>4113</v>
      </c>
      <c r="S1035" s="58" t="s">
        <v>4113</v>
      </c>
      <c r="T1035" s="58" t="s">
        <v>4114</v>
      </c>
      <c r="U1035" s="58" t="s">
        <v>4114</v>
      </c>
      <c r="V1035" s="58" t="s">
        <v>4114</v>
      </c>
      <c r="W1035" s="58" t="s">
        <v>4114</v>
      </c>
      <c r="X1035" s="58" t="s">
        <v>4114</v>
      </c>
      <c r="Y1035" s="58" t="s">
        <v>4114</v>
      </c>
      <c r="Z1035" s="58" t="s">
        <v>4113</v>
      </c>
      <c r="AA1035" s="58" t="s">
        <v>4114</v>
      </c>
      <c r="AB1035" s="58" t="s">
        <v>4114</v>
      </c>
      <c r="AC1035" s="58" t="s">
        <v>4114</v>
      </c>
      <c r="AD1035" s="58" t="s">
        <v>4114</v>
      </c>
      <c r="AE1035" s="58" t="s">
        <v>4114</v>
      </c>
      <c r="AF1035" s="58" t="s">
        <v>4114</v>
      </c>
    </row>
    <row r="1036" spans="1:32" x14ac:dyDescent="0.2">
      <c r="A1036" s="63" t="s">
        <v>3235</v>
      </c>
      <c r="B1036" s="65" t="s">
        <v>3351</v>
      </c>
      <c r="C1036" s="58">
        <v>1</v>
      </c>
      <c r="D1036" s="58" t="s">
        <v>4124</v>
      </c>
      <c r="E1036" s="58" t="s">
        <v>4113</v>
      </c>
      <c r="F1036" s="58" t="s">
        <v>4119</v>
      </c>
      <c r="G1036" s="58" t="s">
        <v>4114</v>
      </c>
      <c r="H1036" s="58" t="s">
        <v>4114</v>
      </c>
      <c r="I1036" s="58" t="s">
        <v>4113</v>
      </c>
      <c r="J1036" s="58" t="s">
        <v>4114</v>
      </c>
      <c r="K1036" s="58" t="s">
        <v>4114</v>
      </c>
      <c r="L1036" s="58" t="s">
        <v>4114</v>
      </c>
      <c r="M1036" s="58" t="s">
        <v>4146</v>
      </c>
      <c r="N1036" s="58" t="s">
        <v>4199</v>
      </c>
      <c r="O1036" s="58" t="s">
        <v>4146</v>
      </c>
      <c r="P1036" s="58" t="s">
        <v>4117</v>
      </c>
      <c r="Q1036" s="58" t="s">
        <v>4002</v>
      </c>
      <c r="R1036" s="58" t="s">
        <v>4113</v>
      </c>
      <c r="S1036" s="58" t="s">
        <v>4113</v>
      </c>
      <c r="T1036" s="58" t="s">
        <v>4114</v>
      </c>
      <c r="U1036" s="58" t="s">
        <v>4114</v>
      </c>
      <c r="V1036" s="58" t="s">
        <v>4114</v>
      </c>
      <c r="W1036" s="58" t="s">
        <v>4114</v>
      </c>
      <c r="X1036" s="58" t="s">
        <v>4114</v>
      </c>
      <c r="Y1036" s="58" t="s">
        <v>4114</v>
      </c>
      <c r="Z1036" s="58" t="s">
        <v>4113</v>
      </c>
      <c r="AA1036" s="58" t="s">
        <v>4114</v>
      </c>
      <c r="AB1036" s="58" t="s">
        <v>4114</v>
      </c>
      <c r="AC1036" s="58" t="s">
        <v>4114</v>
      </c>
      <c r="AD1036" s="58" t="s">
        <v>4114</v>
      </c>
      <c r="AE1036" s="58" t="s">
        <v>4114</v>
      </c>
      <c r="AF1036" s="58" t="s">
        <v>4114</v>
      </c>
    </row>
    <row r="1037" spans="1:32" x14ac:dyDescent="0.2">
      <c r="A1037" s="63" t="s">
        <v>3356</v>
      </c>
      <c r="B1037" s="65" t="s">
        <v>3357</v>
      </c>
      <c r="C1037" s="58">
        <v>1</v>
      </c>
      <c r="D1037" s="58" t="s">
        <v>4126</v>
      </c>
      <c r="E1037" s="58" t="s">
        <v>4113</v>
      </c>
      <c r="F1037" s="58" t="s">
        <v>4119</v>
      </c>
      <c r="G1037" s="58" t="s">
        <v>4114</v>
      </c>
      <c r="H1037" s="58" t="s">
        <v>4114</v>
      </c>
      <c r="I1037" s="58" t="s">
        <v>4113</v>
      </c>
      <c r="J1037" s="58" t="s">
        <v>4114</v>
      </c>
      <c r="K1037" s="58" t="s">
        <v>4114</v>
      </c>
      <c r="L1037" s="58" t="s">
        <v>4114</v>
      </c>
      <c r="M1037" s="58" t="s">
        <v>4166</v>
      </c>
      <c r="N1037" s="58" t="s">
        <v>4199</v>
      </c>
      <c r="O1037" s="58" t="s">
        <v>4146</v>
      </c>
      <c r="P1037" s="58" t="s">
        <v>4117</v>
      </c>
      <c r="Q1037" s="58" t="s">
        <v>4002</v>
      </c>
      <c r="R1037" s="58" t="s">
        <v>4113</v>
      </c>
      <c r="S1037" s="58" t="s">
        <v>4113</v>
      </c>
      <c r="T1037" s="58" t="s">
        <v>4114</v>
      </c>
      <c r="U1037" s="58" t="s">
        <v>4114</v>
      </c>
      <c r="V1037" s="58" t="s">
        <v>4114</v>
      </c>
      <c r="W1037" s="58" t="s">
        <v>4114</v>
      </c>
      <c r="X1037" s="58" t="s">
        <v>4114</v>
      </c>
      <c r="Y1037" s="58" t="s">
        <v>4114</v>
      </c>
      <c r="Z1037" s="58" t="s">
        <v>4113</v>
      </c>
      <c r="AA1037" s="58" t="s">
        <v>4114</v>
      </c>
      <c r="AB1037" s="58" t="s">
        <v>4114</v>
      </c>
      <c r="AC1037" s="58" t="s">
        <v>4114</v>
      </c>
      <c r="AD1037" s="58" t="s">
        <v>4114</v>
      </c>
      <c r="AE1037" s="58" t="s">
        <v>4114</v>
      </c>
      <c r="AF1037" s="58" t="s">
        <v>4114</v>
      </c>
    </row>
    <row r="1038" spans="1:32" x14ac:dyDescent="0.2">
      <c r="A1038" s="64" t="s">
        <v>5162</v>
      </c>
      <c r="B1038" s="65" t="s">
        <v>5523</v>
      </c>
      <c r="C1038" s="58">
        <v>1</v>
      </c>
      <c r="D1038" s="58">
        <v>39</v>
      </c>
      <c r="E1038" s="58" t="s">
        <v>4113</v>
      </c>
      <c r="F1038" s="58" t="s">
        <v>4119</v>
      </c>
      <c r="G1038" s="58" t="s">
        <v>4114</v>
      </c>
      <c r="H1038" s="58" t="s">
        <v>4114</v>
      </c>
      <c r="I1038" s="58" t="s">
        <v>4113</v>
      </c>
      <c r="J1038" s="58" t="s">
        <v>4114</v>
      </c>
      <c r="K1038" s="58" t="s">
        <v>4114</v>
      </c>
      <c r="L1038" s="58" t="s">
        <v>4114</v>
      </c>
      <c r="M1038" s="58" t="s">
        <v>4166</v>
      </c>
      <c r="N1038" s="58" t="s">
        <v>4199</v>
      </c>
      <c r="O1038" s="58" t="s">
        <v>4146</v>
      </c>
      <c r="P1038" s="58" t="s">
        <v>4117</v>
      </c>
      <c r="Q1038" s="58" t="s">
        <v>4002</v>
      </c>
      <c r="R1038" s="58" t="s">
        <v>4113</v>
      </c>
      <c r="S1038" s="58" t="s">
        <v>4113</v>
      </c>
      <c r="T1038" s="58" t="s">
        <v>4114</v>
      </c>
      <c r="U1038" s="58" t="s">
        <v>4114</v>
      </c>
      <c r="V1038" s="58" t="s">
        <v>4114</v>
      </c>
      <c r="W1038" s="58" t="s">
        <v>4114</v>
      </c>
      <c r="X1038" s="58" t="s">
        <v>4114</v>
      </c>
      <c r="Y1038" s="58" t="s">
        <v>4114</v>
      </c>
      <c r="Z1038" s="58" t="s">
        <v>4113</v>
      </c>
      <c r="AA1038" s="58" t="s">
        <v>4114</v>
      </c>
      <c r="AB1038" s="58" t="s">
        <v>4114</v>
      </c>
      <c r="AC1038" s="58" t="s">
        <v>4114</v>
      </c>
      <c r="AD1038" s="58" t="s">
        <v>4114</v>
      </c>
      <c r="AE1038" s="58" t="s">
        <v>4114</v>
      </c>
      <c r="AF1038" s="58" t="s">
        <v>4114</v>
      </c>
    </row>
    <row r="1039" spans="1:32" x14ac:dyDescent="0.2">
      <c r="A1039" s="63" t="s">
        <v>3362</v>
      </c>
      <c r="B1039" s="65" t="s">
        <v>3363</v>
      </c>
      <c r="C1039" s="58">
        <v>1</v>
      </c>
      <c r="D1039" s="58" t="s">
        <v>4202</v>
      </c>
      <c r="E1039" s="58" t="s">
        <v>4113</v>
      </c>
      <c r="F1039" s="58" t="s">
        <v>4119</v>
      </c>
      <c r="G1039" s="58" t="s">
        <v>4114</v>
      </c>
      <c r="H1039" s="58" t="s">
        <v>4114</v>
      </c>
      <c r="I1039" s="58" t="s">
        <v>4113</v>
      </c>
      <c r="J1039" s="58" t="s">
        <v>4114</v>
      </c>
      <c r="K1039" s="58" t="s">
        <v>4114</v>
      </c>
      <c r="L1039" s="58" t="s">
        <v>4114</v>
      </c>
      <c r="M1039" s="58" t="s">
        <v>4251</v>
      </c>
      <c r="N1039" s="58" t="s">
        <v>4199</v>
      </c>
      <c r="O1039" s="58" t="s">
        <v>4146</v>
      </c>
      <c r="P1039" s="58" t="s">
        <v>4117</v>
      </c>
      <c r="Q1039" s="58" t="s">
        <v>4002</v>
      </c>
      <c r="R1039" s="58" t="s">
        <v>4113</v>
      </c>
      <c r="S1039" s="58" t="s">
        <v>4113</v>
      </c>
      <c r="T1039" s="58" t="s">
        <v>4114</v>
      </c>
      <c r="U1039" s="58" t="s">
        <v>4114</v>
      </c>
      <c r="V1039" s="58" t="s">
        <v>4114</v>
      </c>
      <c r="W1039" s="58" t="s">
        <v>4114</v>
      </c>
      <c r="X1039" s="58" t="s">
        <v>4114</v>
      </c>
      <c r="Y1039" s="58" t="s">
        <v>4114</v>
      </c>
      <c r="Z1039" s="58" t="s">
        <v>4113</v>
      </c>
      <c r="AA1039" s="58" t="s">
        <v>4114</v>
      </c>
      <c r="AB1039" s="58" t="s">
        <v>4114</v>
      </c>
      <c r="AC1039" s="58" t="s">
        <v>4114</v>
      </c>
      <c r="AD1039" s="58" t="s">
        <v>4114</v>
      </c>
      <c r="AE1039" s="58" t="s">
        <v>4114</v>
      </c>
      <c r="AF1039" s="58" t="s">
        <v>4114</v>
      </c>
    </row>
    <row r="1040" spans="1:32" x14ac:dyDescent="0.2">
      <c r="A1040" s="64" t="s">
        <v>5163</v>
      </c>
      <c r="B1040" s="65" t="s">
        <v>5164</v>
      </c>
    </row>
    <row r="1041" spans="1:2" x14ac:dyDescent="0.2">
      <c r="A1041" s="64" t="s">
        <v>5165</v>
      </c>
      <c r="B1041" s="65" t="s">
        <v>5166</v>
      </c>
    </row>
    <row r="1042" spans="1:2" x14ac:dyDescent="0.2">
      <c r="A1042" s="64" t="s">
        <v>5167</v>
      </c>
      <c r="B1042" s="65" t="s">
        <v>5168</v>
      </c>
    </row>
    <row r="1043" spans="1:2" x14ac:dyDescent="0.2">
      <c r="A1043" s="64" t="s">
        <v>5169</v>
      </c>
      <c r="B1043" s="65" t="s">
        <v>5170</v>
      </c>
    </row>
    <row r="1044" spans="1:2" x14ac:dyDescent="0.2">
      <c r="A1044" s="64" t="s">
        <v>5171</v>
      </c>
      <c r="B1044" s="65" t="s">
        <v>5172</v>
      </c>
    </row>
    <row r="1045" spans="1:2" x14ac:dyDescent="0.2">
      <c r="A1045" s="64" t="s">
        <v>5173</v>
      </c>
      <c r="B1045" s="65" t="s">
        <v>5174</v>
      </c>
    </row>
    <row r="1046" spans="1:2" x14ac:dyDescent="0.2">
      <c r="A1046" s="64" t="s">
        <v>5175</v>
      </c>
      <c r="B1046" s="65" t="s">
        <v>5176</v>
      </c>
    </row>
    <row r="1047" spans="1:2" x14ac:dyDescent="0.2">
      <c r="A1047" s="64" t="s">
        <v>5177</v>
      </c>
      <c r="B1047" s="65" t="s">
        <v>5178</v>
      </c>
    </row>
    <row r="1048" spans="1:2" x14ac:dyDescent="0.2">
      <c r="A1048" s="64" t="s">
        <v>5179</v>
      </c>
      <c r="B1048" s="65" t="s">
        <v>5180</v>
      </c>
    </row>
    <row r="1049" spans="1:2" x14ac:dyDescent="0.2">
      <c r="A1049" s="64" t="s">
        <v>5181</v>
      </c>
      <c r="B1049" s="65" t="s">
        <v>5182</v>
      </c>
    </row>
    <row r="1050" spans="1:2" x14ac:dyDescent="0.2">
      <c r="A1050" s="64" t="s">
        <v>5183</v>
      </c>
      <c r="B1050" s="65" t="s">
        <v>5184</v>
      </c>
    </row>
    <row r="1051" spans="1:2" x14ac:dyDescent="0.2">
      <c r="A1051" s="64" t="s">
        <v>5185</v>
      </c>
      <c r="B1051" s="65" t="s">
        <v>5186</v>
      </c>
    </row>
    <row r="1052" spans="1:2" x14ac:dyDescent="0.2">
      <c r="A1052" s="64" t="s">
        <v>5187</v>
      </c>
      <c r="B1052" s="65" t="s">
        <v>5188</v>
      </c>
    </row>
    <row r="1053" spans="1:2" x14ac:dyDescent="0.2">
      <c r="A1053" s="64" t="s">
        <v>5189</v>
      </c>
      <c r="B1053" s="65" t="s">
        <v>5190</v>
      </c>
    </row>
    <row r="1054" spans="1:2" x14ac:dyDescent="0.2">
      <c r="A1054" s="64" t="s">
        <v>5191</v>
      </c>
      <c r="B1054" s="65" t="s">
        <v>5192</v>
      </c>
    </row>
    <row r="1055" spans="1:2" x14ac:dyDescent="0.2">
      <c r="A1055" s="64" t="s">
        <v>5193</v>
      </c>
      <c r="B1055" s="65" t="s">
        <v>5194</v>
      </c>
    </row>
    <row r="1056" spans="1:2" x14ac:dyDescent="0.2">
      <c r="A1056" s="64" t="s">
        <v>5195</v>
      </c>
      <c r="B1056" s="65" t="s">
        <v>5196</v>
      </c>
    </row>
    <row r="1057" spans="1:32" x14ac:dyDescent="0.2">
      <c r="A1057" s="64" t="s">
        <v>5197</v>
      </c>
      <c r="B1057" s="65" t="s">
        <v>5198</v>
      </c>
    </row>
    <row r="1058" spans="1:32" x14ac:dyDescent="0.2">
      <c r="A1058" s="64" t="s">
        <v>5199</v>
      </c>
      <c r="B1058" s="65" t="s">
        <v>5200</v>
      </c>
    </row>
    <row r="1059" spans="1:32" x14ac:dyDescent="0.2">
      <c r="A1059" s="64" t="s">
        <v>1647</v>
      </c>
      <c r="B1059" s="65" t="s">
        <v>3318</v>
      </c>
      <c r="C1059" s="58">
        <v>1</v>
      </c>
      <c r="D1059" s="58" t="s">
        <v>4343</v>
      </c>
      <c r="E1059" s="58" t="s">
        <v>4143</v>
      </c>
      <c r="F1059" s="58" t="s">
        <v>4344</v>
      </c>
      <c r="G1059" s="58" t="s">
        <v>4114</v>
      </c>
      <c r="H1059" s="58" t="s">
        <v>4114</v>
      </c>
      <c r="I1059" s="58" t="s">
        <v>4114</v>
      </c>
      <c r="J1059" s="58" t="s">
        <v>4114</v>
      </c>
      <c r="K1059" s="58" t="s">
        <v>4114</v>
      </c>
      <c r="L1059" s="58" t="s">
        <v>4114</v>
      </c>
      <c r="M1059" s="58" t="s">
        <v>4345</v>
      </c>
      <c r="N1059" s="58" t="s">
        <v>4131</v>
      </c>
      <c r="O1059" s="58" t="s">
        <v>4116</v>
      </c>
      <c r="P1059" s="58" t="s">
        <v>4132</v>
      </c>
      <c r="Q1059" s="58" t="s">
        <v>4002</v>
      </c>
      <c r="R1059" s="58" t="s">
        <v>4113</v>
      </c>
      <c r="S1059" s="58" t="s">
        <v>4113</v>
      </c>
      <c r="T1059" s="58" t="s">
        <v>4113</v>
      </c>
      <c r="U1059" s="58" t="s">
        <v>4113</v>
      </c>
      <c r="V1059" s="58" t="s">
        <v>4113</v>
      </c>
      <c r="W1059" s="58" t="s">
        <v>4114</v>
      </c>
      <c r="X1059" s="58" t="s">
        <v>4114</v>
      </c>
      <c r="Y1059" s="58" t="s">
        <v>4114</v>
      </c>
      <c r="Z1059" s="58" t="s">
        <v>4114</v>
      </c>
      <c r="AA1059" s="58" t="s">
        <v>4114</v>
      </c>
      <c r="AB1059" s="58" t="s">
        <v>4114</v>
      </c>
      <c r="AC1059" s="58" t="s">
        <v>4114</v>
      </c>
      <c r="AD1059" s="58" t="s">
        <v>4113</v>
      </c>
      <c r="AE1059" s="58" t="s">
        <v>4114</v>
      </c>
      <c r="AF1059" s="58" t="s">
        <v>4114</v>
      </c>
    </row>
    <row r="1060" spans="1:32" x14ac:dyDescent="0.2">
      <c r="A1060" s="64" t="s">
        <v>4814</v>
      </c>
      <c r="B1060" s="65" t="s">
        <v>2967</v>
      </c>
      <c r="C1060" s="58">
        <v>1</v>
      </c>
      <c r="D1060" s="58">
        <v>12</v>
      </c>
      <c r="E1060" s="58">
        <v>1</v>
      </c>
      <c r="F1060" s="58">
        <v>36</v>
      </c>
      <c r="G1060" s="58" t="s">
        <v>4114</v>
      </c>
      <c r="H1060" s="58" t="s">
        <v>4114</v>
      </c>
      <c r="I1060" s="58" t="s">
        <v>4114</v>
      </c>
      <c r="J1060" s="58" t="s">
        <v>4114</v>
      </c>
      <c r="K1060" s="58" t="s">
        <v>4114</v>
      </c>
      <c r="L1060" s="58" t="s">
        <v>4114</v>
      </c>
      <c r="M1060" s="58" t="s">
        <v>4345</v>
      </c>
      <c r="N1060" s="58" t="s">
        <v>4131</v>
      </c>
      <c r="O1060" s="58" t="s">
        <v>4116</v>
      </c>
      <c r="P1060" s="58" t="s">
        <v>4132</v>
      </c>
      <c r="Q1060" s="58" t="s">
        <v>4002</v>
      </c>
      <c r="R1060" s="58" t="s">
        <v>4113</v>
      </c>
      <c r="S1060" s="58" t="s">
        <v>4113</v>
      </c>
      <c r="T1060" s="58" t="s">
        <v>4113</v>
      </c>
      <c r="U1060" s="58" t="s">
        <v>4113</v>
      </c>
      <c r="V1060" s="58" t="s">
        <v>4113</v>
      </c>
      <c r="W1060" s="58" t="s">
        <v>4114</v>
      </c>
      <c r="X1060" s="58" t="s">
        <v>4114</v>
      </c>
      <c r="Y1060" s="58" t="s">
        <v>4114</v>
      </c>
      <c r="Z1060" s="58" t="s">
        <v>4114</v>
      </c>
      <c r="AA1060" s="58" t="s">
        <v>4114</v>
      </c>
      <c r="AB1060" s="58" t="s">
        <v>4114</v>
      </c>
      <c r="AC1060" s="58" t="s">
        <v>4114</v>
      </c>
      <c r="AD1060" s="58" t="s">
        <v>4113</v>
      </c>
      <c r="AE1060" s="58" t="s">
        <v>4114</v>
      </c>
      <c r="AF1060" s="58" t="s">
        <v>4114</v>
      </c>
    </row>
    <row r="1061" spans="1:32" x14ac:dyDescent="0.2">
      <c r="A1061" s="63" t="s">
        <v>1156</v>
      </c>
      <c r="B1061" s="65" t="s">
        <v>3102</v>
      </c>
      <c r="C1061" s="58">
        <v>1</v>
      </c>
      <c r="D1061" s="58" t="s">
        <v>4111</v>
      </c>
      <c r="E1061" s="58" t="s">
        <v>4113</v>
      </c>
      <c r="F1061" s="58" t="s">
        <v>4124</v>
      </c>
      <c r="G1061" s="58" t="s">
        <v>4114</v>
      </c>
      <c r="H1061" s="58" t="s">
        <v>4114</v>
      </c>
      <c r="I1061" s="58" t="s">
        <v>4113</v>
      </c>
      <c r="J1061" s="58" t="s">
        <v>4114</v>
      </c>
      <c r="K1061" s="58" t="s">
        <v>4114</v>
      </c>
      <c r="L1061" s="58" t="s">
        <v>4114</v>
      </c>
      <c r="M1061" s="58" t="s">
        <v>4146</v>
      </c>
      <c r="N1061" s="58" t="s">
        <v>4199</v>
      </c>
      <c r="O1061" s="58" t="s">
        <v>4146</v>
      </c>
      <c r="P1061" s="58" t="s">
        <v>4117</v>
      </c>
      <c r="Q1061" s="58" t="s">
        <v>4002</v>
      </c>
      <c r="R1061" s="58" t="s">
        <v>4113</v>
      </c>
      <c r="S1061" s="58" t="s">
        <v>4113</v>
      </c>
      <c r="T1061" s="58" t="s">
        <v>4114</v>
      </c>
      <c r="U1061" s="58" t="s">
        <v>4114</v>
      </c>
      <c r="V1061" s="58" t="s">
        <v>4114</v>
      </c>
      <c r="W1061" s="58" t="s">
        <v>4114</v>
      </c>
      <c r="X1061" s="58" t="s">
        <v>4114</v>
      </c>
      <c r="Y1061" s="58" t="s">
        <v>4114</v>
      </c>
      <c r="Z1061" s="58" t="s">
        <v>4114</v>
      </c>
      <c r="AA1061" s="58" t="s">
        <v>4114</v>
      </c>
      <c r="AB1061" s="58" t="s">
        <v>4114</v>
      </c>
      <c r="AC1061" s="58" t="s">
        <v>4114</v>
      </c>
      <c r="AD1061" s="58" t="s">
        <v>4114</v>
      </c>
      <c r="AE1061" s="58" t="s">
        <v>4114</v>
      </c>
      <c r="AF1061" s="58" t="s">
        <v>4114</v>
      </c>
    </row>
    <row r="1062" spans="1:32" x14ac:dyDescent="0.2">
      <c r="A1062" s="63" t="s">
        <v>1157</v>
      </c>
      <c r="B1062" s="65" t="s">
        <v>3103</v>
      </c>
      <c r="C1062" s="58">
        <v>1</v>
      </c>
      <c r="D1062" s="58" t="s">
        <v>4346</v>
      </c>
      <c r="E1062" s="58" t="s">
        <v>4113</v>
      </c>
      <c r="F1062" s="58" t="s">
        <v>4124</v>
      </c>
      <c r="G1062" s="58" t="s">
        <v>4114</v>
      </c>
      <c r="H1062" s="58" t="s">
        <v>4114</v>
      </c>
      <c r="I1062" s="58" t="s">
        <v>4113</v>
      </c>
      <c r="J1062" s="58" t="s">
        <v>4114</v>
      </c>
      <c r="K1062" s="58" t="s">
        <v>4114</v>
      </c>
      <c r="L1062" s="58" t="s">
        <v>4114</v>
      </c>
      <c r="M1062" s="58" t="s">
        <v>4347</v>
      </c>
      <c r="N1062" s="58" t="s">
        <v>4199</v>
      </c>
      <c r="O1062" s="58" t="s">
        <v>4146</v>
      </c>
      <c r="P1062" s="58" t="s">
        <v>4117</v>
      </c>
      <c r="Q1062" s="58" t="s">
        <v>4002</v>
      </c>
      <c r="R1062" s="58" t="s">
        <v>4113</v>
      </c>
      <c r="S1062" s="58" t="s">
        <v>4113</v>
      </c>
      <c r="T1062" s="58" t="s">
        <v>4114</v>
      </c>
      <c r="U1062" s="58" t="s">
        <v>4114</v>
      </c>
      <c r="V1062" s="58" t="s">
        <v>4114</v>
      </c>
      <c r="W1062" s="58" t="s">
        <v>4114</v>
      </c>
      <c r="X1062" s="58" t="s">
        <v>4114</v>
      </c>
      <c r="Y1062" s="58" t="s">
        <v>4114</v>
      </c>
      <c r="Z1062" s="58" t="s">
        <v>4114</v>
      </c>
      <c r="AA1062" s="58" t="s">
        <v>4114</v>
      </c>
      <c r="AB1062" s="58" t="s">
        <v>4114</v>
      </c>
      <c r="AC1062" s="58" t="s">
        <v>4114</v>
      </c>
      <c r="AD1062" s="58" t="s">
        <v>4114</v>
      </c>
      <c r="AE1062" s="58" t="s">
        <v>4114</v>
      </c>
      <c r="AF1062" s="58" t="s">
        <v>4114</v>
      </c>
    </row>
    <row r="1063" spans="1:32" x14ac:dyDescent="0.2">
      <c r="A1063" s="63" t="s">
        <v>3267</v>
      </c>
      <c r="B1063" s="65" t="s">
        <v>3275</v>
      </c>
      <c r="C1063" s="58">
        <v>1</v>
      </c>
      <c r="D1063" s="58" t="s">
        <v>4124</v>
      </c>
      <c r="E1063" s="58" t="s">
        <v>4113</v>
      </c>
      <c r="F1063" s="58" t="s">
        <v>4124</v>
      </c>
      <c r="G1063" s="58" t="s">
        <v>4114</v>
      </c>
      <c r="H1063" s="58" t="s">
        <v>4114</v>
      </c>
      <c r="I1063" s="58" t="s">
        <v>4113</v>
      </c>
      <c r="J1063" s="58" t="s">
        <v>4114</v>
      </c>
      <c r="K1063" s="58" t="s">
        <v>4114</v>
      </c>
      <c r="L1063" s="58" t="s">
        <v>4114</v>
      </c>
      <c r="M1063" s="58" t="s">
        <v>4151</v>
      </c>
      <c r="N1063" s="58" t="s">
        <v>4199</v>
      </c>
      <c r="O1063" s="58" t="s">
        <v>4146</v>
      </c>
      <c r="P1063" s="58" t="s">
        <v>4117</v>
      </c>
      <c r="Q1063" s="58" t="s">
        <v>4002</v>
      </c>
      <c r="R1063" s="58" t="s">
        <v>4113</v>
      </c>
      <c r="S1063" s="58" t="s">
        <v>4113</v>
      </c>
      <c r="T1063" s="58" t="s">
        <v>4114</v>
      </c>
      <c r="U1063" s="58" t="s">
        <v>4114</v>
      </c>
      <c r="V1063" s="58" t="s">
        <v>4114</v>
      </c>
      <c r="W1063" s="58" t="s">
        <v>4114</v>
      </c>
      <c r="X1063" s="58" t="s">
        <v>4114</v>
      </c>
      <c r="Y1063" s="58" t="s">
        <v>4114</v>
      </c>
      <c r="Z1063" s="58" t="s">
        <v>4114</v>
      </c>
      <c r="AA1063" s="58" t="s">
        <v>4114</v>
      </c>
      <c r="AB1063" s="58" t="s">
        <v>4114</v>
      </c>
      <c r="AC1063" s="58" t="s">
        <v>4114</v>
      </c>
      <c r="AD1063" s="58" t="s">
        <v>4114</v>
      </c>
      <c r="AE1063" s="58" t="s">
        <v>4114</v>
      </c>
      <c r="AF1063" s="58" t="s">
        <v>4114</v>
      </c>
    </row>
    <row r="1064" spans="1:32" x14ac:dyDescent="0.2">
      <c r="A1064" s="63" t="s">
        <v>3270</v>
      </c>
      <c r="B1064" s="65" t="s">
        <v>3277</v>
      </c>
      <c r="C1064" s="58">
        <v>1</v>
      </c>
      <c r="D1064" s="58" t="s">
        <v>4182</v>
      </c>
      <c r="E1064" s="58" t="s">
        <v>4113</v>
      </c>
      <c r="F1064" s="58" t="s">
        <v>4124</v>
      </c>
      <c r="G1064" s="58" t="s">
        <v>4114</v>
      </c>
      <c r="H1064" s="58" t="s">
        <v>4114</v>
      </c>
      <c r="I1064" s="58" t="s">
        <v>4113</v>
      </c>
      <c r="J1064" s="58" t="s">
        <v>4114</v>
      </c>
      <c r="K1064" s="58" t="s">
        <v>4114</v>
      </c>
      <c r="L1064" s="58" t="s">
        <v>4114</v>
      </c>
      <c r="M1064" s="58" t="s">
        <v>4348</v>
      </c>
      <c r="N1064" s="58" t="s">
        <v>4199</v>
      </c>
      <c r="O1064" s="58" t="s">
        <v>4146</v>
      </c>
      <c r="P1064" s="58" t="s">
        <v>4117</v>
      </c>
      <c r="Q1064" s="58" t="s">
        <v>4002</v>
      </c>
      <c r="R1064" s="58" t="s">
        <v>4113</v>
      </c>
      <c r="S1064" s="58" t="s">
        <v>4113</v>
      </c>
      <c r="T1064" s="58" t="s">
        <v>4114</v>
      </c>
      <c r="U1064" s="58" t="s">
        <v>4114</v>
      </c>
      <c r="V1064" s="58" t="s">
        <v>4114</v>
      </c>
      <c r="W1064" s="58" t="s">
        <v>4114</v>
      </c>
      <c r="X1064" s="58" t="s">
        <v>4114</v>
      </c>
      <c r="Y1064" s="58" t="s">
        <v>4114</v>
      </c>
      <c r="Z1064" s="58" t="s">
        <v>4114</v>
      </c>
      <c r="AA1064" s="58" t="s">
        <v>4114</v>
      </c>
      <c r="AB1064" s="58" t="s">
        <v>4114</v>
      </c>
      <c r="AC1064" s="58" t="s">
        <v>4114</v>
      </c>
      <c r="AD1064" s="58" t="s">
        <v>4114</v>
      </c>
      <c r="AE1064" s="58" t="s">
        <v>4114</v>
      </c>
      <c r="AF1064" s="58" t="s">
        <v>4114</v>
      </c>
    </row>
    <row r="1065" spans="1:32" x14ac:dyDescent="0.2">
      <c r="A1065" s="63" t="s">
        <v>3272</v>
      </c>
      <c r="B1065" s="65" t="s">
        <v>3279</v>
      </c>
      <c r="C1065" s="58">
        <v>1</v>
      </c>
      <c r="D1065" s="58" t="s">
        <v>4220</v>
      </c>
      <c r="E1065" s="58" t="s">
        <v>4113</v>
      </c>
      <c r="F1065" s="58" t="s">
        <v>4124</v>
      </c>
      <c r="G1065" s="58" t="s">
        <v>4114</v>
      </c>
      <c r="H1065" s="58" t="s">
        <v>4114</v>
      </c>
      <c r="I1065" s="58" t="s">
        <v>4113</v>
      </c>
      <c r="J1065" s="58" t="s">
        <v>4114</v>
      </c>
      <c r="K1065" s="58" t="s">
        <v>4114</v>
      </c>
      <c r="L1065" s="58" t="s">
        <v>4114</v>
      </c>
      <c r="M1065" s="58" t="s">
        <v>4313</v>
      </c>
      <c r="N1065" s="58" t="s">
        <v>4199</v>
      </c>
      <c r="O1065" s="58" t="s">
        <v>4146</v>
      </c>
      <c r="P1065" s="58" t="s">
        <v>4117</v>
      </c>
      <c r="Q1065" s="58" t="s">
        <v>4002</v>
      </c>
      <c r="R1065" s="58" t="s">
        <v>4113</v>
      </c>
      <c r="S1065" s="58" t="s">
        <v>4113</v>
      </c>
      <c r="T1065" s="58" t="s">
        <v>4114</v>
      </c>
      <c r="U1065" s="58" t="s">
        <v>4114</v>
      </c>
      <c r="V1065" s="58" t="s">
        <v>4114</v>
      </c>
      <c r="W1065" s="58" t="s">
        <v>4114</v>
      </c>
      <c r="X1065" s="58" t="s">
        <v>4114</v>
      </c>
      <c r="Y1065" s="58" t="s">
        <v>4114</v>
      </c>
      <c r="Z1065" s="58" t="s">
        <v>4114</v>
      </c>
      <c r="AA1065" s="58" t="s">
        <v>4114</v>
      </c>
      <c r="AB1065" s="58" t="s">
        <v>4114</v>
      </c>
      <c r="AC1065" s="58" t="s">
        <v>4114</v>
      </c>
      <c r="AD1065" s="58" t="s">
        <v>4114</v>
      </c>
      <c r="AE1065" s="58" t="s">
        <v>4114</v>
      </c>
      <c r="AF1065" s="58" t="s">
        <v>4114</v>
      </c>
    </row>
    <row r="1066" spans="1:32" x14ac:dyDescent="0.2">
      <c r="A1066" s="63" t="s">
        <v>3274</v>
      </c>
      <c r="B1066" s="65" t="s">
        <v>3281</v>
      </c>
      <c r="C1066" s="58">
        <v>1</v>
      </c>
      <c r="D1066" s="58" t="s">
        <v>4349</v>
      </c>
      <c r="E1066" s="58" t="s">
        <v>4113</v>
      </c>
      <c r="F1066" s="58" t="s">
        <v>4124</v>
      </c>
      <c r="G1066" s="58" t="s">
        <v>4114</v>
      </c>
      <c r="H1066" s="58" t="s">
        <v>4114</v>
      </c>
      <c r="I1066" s="58" t="s">
        <v>4113</v>
      </c>
      <c r="J1066" s="58" t="s">
        <v>4114</v>
      </c>
      <c r="K1066" s="58" t="s">
        <v>4114</v>
      </c>
      <c r="L1066" s="58" t="s">
        <v>4114</v>
      </c>
      <c r="M1066" s="58" t="s">
        <v>4350</v>
      </c>
      <c r="N1066" s="58" t="s">
        <v>4199</v>
      </c>
      <c r="O1066" s="58" t="s">
        <v>4146</v>
      </c>
      <c r="P1066" s="58" t="s">
        <v>4117</v>
      </c>
      <c r="Q1066" s="58" t="s">
        <v>4002</v>
      </c>
      <c r="R1066" s="58" t="s">
        <v>4113</v>
      </c>
      <c r="S1066" s="58" t="s">
        <v>4113</v>
      </c>
      <c r="T1066" s="58" t="s">
        <v>4114</v>
      </c>
      <c r="U1066" s="58" t="s">
        <v>4114</v>
      </c>
      <c r="V1066" s="58" t="s">
        <v>4114</v>
      </c>
      <c r="W1066" s="58" t="s">
        <v>4114</v>
      </c>
      <c r="X1066" s="58" t="s">
        <v>4114</v>
      </c>
      <c r="Y1066" s="58" t="s">
        <v>4114</v>
      </c>
      <c r="Z1066" s="58" t="s">
        <v>4114</v>
      </c>
      <c r="AA1066" s="58" t="s">
        <v>4114</v>
      </c>
      <c r="AB1066" s="58" t="s">
        <v>4114</v>
      </c>
      <c r="AC1066" s="58" t="s">
        <v>4114</v>
      </c>
      <c r="AD1066" s="58" t="s">
        <v>4114</v>
      </c>
      <c r="AE1066" s="58" t="s">
        <v>4114</v>
      </c>
      <c r="AF1066" s="58" t="s">
        <v>4114</v>
      </c>
    </row>
    <row r="1067" spans="1:32" x14ac:dyDescent="0.2">
      <c r="A1067" s="63" t="s">
        <v>1158</v>
      </c>
      <c r="B1067" s="65" t="s">
        <v>3104</v>
      </c>
      <c r="C1067" s="58">
        <v>1</v>
      </c>
      <c r="D1067" s="58" t="s">
        <v>4346</v>
      </c>
      <c r="E1067" s="58" t="s">
        <v>4113</v>
      </c>
      <c r="F1067" s="58" t="s">
        <v>4125</v>
      </c>
      <c r="G1067" s="58" t="s">
        <v>4114</v>
      </c>
      <c r="H1067" s="58" t="s">
        <v>4114</v>
      </c>
      <c r="I1067" s="58" t="s">
        <v>4113</v>
      </c>
      <c r="J1067" s="58" t="s">
        <v>4114</v>
      </c>
      <c r="K1067" s="58" t="s">
        <v>4114</v>
      </c>
      <c r="L1067" s="58" t="s">
        <v>4114</v>
      </c>
      <c r="M1067" s="58" t="s">
        <v>4351</v>
      </c>
      <c r="N1067" s="58" t="s">
        <v>4199</v>
      </c>
      <c r="O1067" s="58" t="s">
        <v>4146</v>
      </c>
      <c r="P1067" s="58" t="s">
        <v>4117</v>
      </c>
      <c r="Q1067" s="58" t="s">
        <v>4002</v>
      </c>
      <c r="R1067" s="58" t="s">
        <v>4113</v>
      </c>
      <c r="S1067" s="58" t="s">
        <v>4113</v>
      </c>
      <c r="T1067" s="58" t="s">
        <v>4114</v>
      </c>
      <c r="U1067" s="58" t="s">
        <v>4114</v>
      </c>
      <c r="V1067" s="58" t="s">
        <v>4114</v>
      </c>
      <c r="W1067" s="58" t="s">
        <v>4114</v>
      </c>
      <c r="X1067" s="58" t="s">
        <v>4114</v>
      </c>
      <c r="Y1067" s="58" t="s">
        <v>4114</v>
      </c>
      <c r="Z1067" s="58" t="s">
        <v>4114</v>
      </c>
      <c r="AA1067" s="58" t="s">
        <v>4114</v>
      </c>
      <c r="AB1067" s="58" t="s">
        <v>4114</v>
      </c>
      <c r="AC1067" s="58" t="s">
        <v>4114</v>
      </c>
      <c r="AD1067" s="58" t="s">
        <v>4114</v>
      </c>
      <c r="AE1067" s="58" t="s">
        <v>4114</v>
      </c>
      <c r="AF1067" s="58" t="s">
        <v>4114</v>
      </c>
    </row>
    <row r="1068" spans="1:32" x14ac:dyDescent="0.2">
      <c r="A1068" s="63" t="s">
        <v>3268</v>
      </c>
      <c r="B1068" s="65" t="s">
        <v>3364</v>
      </c>
      <c r="C1068" s="58">
        <v>1</v>
      </c>
      <c r="D1068" s="58" t="s">
        <v>4124</v>
      </c>
      <c r="E1068" s="58" t="s">
        <v>4113</v>
      </c>
      <c r="F1068" s="58" t="s">
        <v>4125</v>
      </c>
      <c r="G1068" s="58" t="s">
        <v>4114</v>
      </c>
      <c r="H1068" s="58" t="s">
        <v>4114</v>
      </c>
      <c r="I1068" s="58" t="s">
        <v>4113</v>
      </c>
      <c r="J1068" s="58" t="s">
        <v>4114</v>
      </c>
      <c r="K1068" s="58" t="s">
        <v>4114</v>
      </c>
      <c r="L1068" s="58" t="s">
        <v>4114</v>
      </c>
      <c r="M1068" s="58" t="s">
        <v>4154</v>
      </c>
      <c r="N1068" s="58" t="s">
        <v>4199</v>
      </c>
      <c r="O1068" s="58" t="s">
        <v>4146</v>
      </c>
      <c r="P1068" s="58" t="s">
        <v>4117</v>
      </c>
      <c r="Q1068" s="58" t="s">
        <v>4002</v>
      </c>
      <c r="R1068" s="58" t="s">
        <v>4113</v>
      </c>
      <c r="S1068" s="58" t="s">
        <v>4113</v>
      </c>
      <c r="T1068" s="58" t="s">
        <v>4114</v>
      </c>
      <c r="U1068" s="58" t="s">
        <v>4114</v>
      </c>
      <c r="V1068" s="58" t="s">
        <v>4114</v>
      </c>
      <c r="W1068" s="58" t="s">
        <v>4114</v>
      </c>
      <c r="X1068" s="58" t="s">
        <v>4114</v>
      </c>
      <c r="Y1068" s="58" t="s">
        <v>4114</v>
      </c>
      <c r="Z1068" s="58" t="s">
        <v>4114</v>
      </c>
      <c r="AA1068" s="58" t="s">
        <v>4114</v>
      </c>
      <c r="AB1068" s="58" t="s">
        <v>4114</v>
      </c>
      <c r="AC1068" s="58" t="s">
        <v>4114</v>
      </c>
      <c r="AD1068" s="58" t="s">
        <v>4114</v>
      </c>
      <c r="AE1068" s="58" t="s">
        <v>4114</v>
      </c>
      <c r="AF1068" s="58" t="s">
        <v>4114</v>
      </c>
    </row>
    <row r="1069" spans="1:32" x14ac:dyDescent="0.2">
      <c r="A1069" s="63" t="s">
        <v>3271</v>
      </c>
      <c r="B1069" s="65" t="s">
        <v>3278</v>
      </c>
      <c r="C1069" s="58">
        <v>1</v>
      </c>
      <c r="D1069" s="58" t="s">
        <v>4182</v>
      </c>
      <c r="E1069" s="58" t="s">
        <v>4113</v>
      </c>
      <c r="F1069" s="58" t="s">
        <v>4125</v>
      </c>
      <c r="G1069" s="58" t="s">
        <v>4114</v>
      </c>
      <c r="H1069" s="58" t="s">
        <v>4114</v>
      </c>
      <c r="I1069" s="58" t="s">
        <v>4113</v>
      </c>
      <c r="J1069" s="58" t="s">
        <v>4114</v>
      </c>
      <c r="K1069" s="58" t="s">
        <v>4114</v>
      </c>
      <c r="L1069" s="58" t="s">
        <v>4114</v>
      </c>
      <c r="M1069" s="58" t="s">
        <v>4352</v>
      </c>
      <c r="N1069" s="58" t="s">
        <v>4199</v>
      </c>
      <c r="O1069" s="58" t="s">
        <v>4146</v>
      </c>
      <c r="P1069" s="58" t="s">
        <v>4117</v>
      </c>
      <c r="Q1069" s="58" t="s">
        <v>4002</v>
      </c>
      <c r="R1069" s="58" t="s">
        <v>4113</v>
      </c>
      <c r="S1069" s="58" t="s">
        <v>4113</v>
      </c>
      <c r="T1069" s="58" t="s">
        <v>4114</v>
      </c>
      <c r="U1069" s="58" t="s">
        <v>4114</v>
      </c>
      <c r="V1069" s="58" t="s">
        <v>4114</v>
      </c>
      <c r="W1069" s="58" t="s">
        <v>4114</v>
      </c>
      <c r="X1069" s="58" t="s">
        <v>4114</v>
      </c>
      <c r="Y1069" s="58" t="s">
        <v>4114</v>
      </c>
      <c r="Z1069" s="58" t="s">
        <v>4114</v>
      </c>
      <c r="AA1069" s="58" t="s">
        <v>4114</v>
      </c>
      <c r="AB1069" s="58" t="s">
        <v>4114</v>
      </c>
      <c r="AC1069" s="58" t="s">
        <v>4114</v>
      </c>
      <c r="AD1069" s="58" t="s">
        <v>4114</v>
      </c>
      <c r="AE1069" s="58" t="s">
        <v>4114</v>
      </c>
      <c r="AF1069" s="58" t="s">
        <v>4114</v>
      </c>
    </row>
    <row r="1070" spans="1:32" x14ac:dyDescent="0.2">
      <c r="A1070" s="63" t="s">
        <v>3273</v>
      </c>
      <c r="B1070" s="65" t="s">
        <v>3280</v>
      </c>
      <c r="C1070" s="58">
        <v>1</v>
      </c>
      <c r="D1070" s="58" t="s">
        <v>4220</v>
      </c>
      <c r="E1070" s="58" t="s">
        <v>4113</v>
      </c>
      <c r="F1070" s="58" t="s">
        <v>4125</v>
      </c>
      <c r="G1070" s="58" t="s">
        <v>4114</v>
      </c>
      <c r="H1070" s="58" t="s">
        <v>4114</v>
      </c>
      <c r="I1070" s="58" t="s">
        <v>4113</v>
      </c>
      <c r="J1070" s="58" t="s">
        <v>4114</v>
      </c>
      <c r="K1070" s="58" t="s">
        <v>4114</v>
      </c>
      <c r="L1070" s="58" t="s">
        <v>4114</v>
      </c>
      <c r="M1070" s="58" t="s">
        <v>4321</v>
      </c>
      <c r="N1070" s="58" t="s">
        <v>4199</v>
      </c>
      <c r="O1070" s="58" t="s">
        <v>4146</v>
      </c>
      <c r="P1070" s="58" t="s">
        <v>4117</v>
      </c>
      <c r="Q1070" s="58" t="s">
        <v>4002</v>
      </c>
      <c r="R1070" s="58" t="s">
        <v>4113</v>
      </c>
      <c r="S1070" s="58" t="s">
        <v>4113</v>
      </c>
      <c r="T1070" s="58" t="s">
        <v>4114</v>
      </c>
      <c r="U1070" s="58" t="s">
        <v>4114</v>
      </c>
      <c r="V1070" s="58" t="s">
        <v>4114</v>
      </c>
      <c r="W1070" s="58" t="s">
        <v>4114</v>
      </c>
      <c r="X1070" s="58" t="s">
        <v>4114</v>
      </c>
      <c r="Y1070" s="58" t="s">
        <v>4114</v>
      </c>
      <c r="Z1070" s="58" t="s">
        <v>4114</v>
      </c>
      <c r="AA1070" s="58" t="s">
        <v>4114</v>
      </c>
      <c r="AB1070" s="58" t="s">
        <v>4114</v>
      </c>
      <c r="AC1070" s="58" t="s">
        <v>4114</v>
      </c>
      <c r="AD1070" s="58" t="s">
        <v>4114</v>
      </c>
      <c r="AE1070" s="58" t="s">
        <v>4114</v>
      </c>
      <c r="AF1070" s="58" t="s">
        <v>4114</v>
      </c>
    </row>
    <row r="1071" spans="1:32" x14ac:dyDescent="0.2">
      <c r="A1071" s="63" t="s">
        <v>3266</v>
      </c>
      <c r="B1071" s="65" t="s">
        <v>3282</v>
      </c>
      <c r="C1071" s="58">
        <v>1</v>
      </c>
      <c r="D1071" s="58" t="s">
        <v>4349</v>
      </c>
      <c r="E1071" s="58" t="s">
        <v>4113</v>
      </c>
      <c r="F1071" s="58" t="s">
        <v>4125</v>
      </c>
      <c r="G1071" s="58" t="s">
        <v>4114</v>
      </c>
      <c r="H1071" s="58" t="s">
        <v>4114</v>
      </c>
      <c r="I1071" s="58" t="s">
        <v>4113</v>
      </c>
      <c r="J1071" s="58" t="s">
        <v>4114</v>
      </c>
      <c r="K1071" s="58" t="s">
        <v>4114</v>
      </c>
      <c r="L1071" s="58" t="s">
        <v>4114</v>
      </c>
      <c r="M1071" s="58" t="s">
        <v>4353</v>
      </c>
      <c r="N1071" s="58" t="s">
        <v>4199</v>
      </c>
      <c r="O1071" s="58" t="s">
        <v>4146</v>
      </c>
      <c r="P1071" s="58" t="s">
        <v>4117</v>
      </c>
      <c r="Q1071" s="58" t="s">
        <v>4002</v>
      </c>
      <c r="R1071" s="58" t="s">
        <v>4113</v>
      </c>
      <c r="S1071" s="58" t="s">
        <v>4113</v>
      </c>
      <c r="T1071" s="58" t="s">
        <v>4114</v>
      </c>
      <c r="U1071" s="58" t="s">
        <v>4114</v>
      </c>
      <c r="V1071" s="58" t="s">
        <v>4114</v>
      </c>
      <c r="W1071" s="58" t="s">
        <v>4114</v>
      </c>
      <c r="X1071" s="58" t="s">
        <v>4114</v>
      </c>
      <c r="Y1071" s="58" t="s">
        <v>4114</v>
      </c>
      <c r="Z1071" s="58" t="s">
        <v>4114</v>
      </c>
      <c r="AA1071" s="58" t="s">
        <v>4114</v>
      </c>
      <c r="AB1071" s="58" t="s">
        <v>4114</v>
      </c>
      <c r="AC1071" s="58" t="s">
        <v>4114</v>
      </c>
      <c r="AD1071" s="58" t="s">
        <v>4114</v>
      </c>
      <c r="AE1071" s="58" t="s">
        <v>4114</v>
      </c>
      <c r="AF1071" s="58" t="s">
        <v>4114</v>
      </c>
    </row>
    <row r="1072" spans="1:32" x14ac:dyDescent="0.2">
      <c r="A1072" s="63" t="s">
        <v>3269</v>
      </c>
      <c r="B1072" s="65" t="s">
        <v>3276</v>
      </c>
      <c r="C1072" s="58">
        <v>1</v>
      </c>
      <c r="D1072" s="58" t="s">
        <v>4124</v>
      </c>
      <c r="E1072" s="58" t="s">
        <v>4113</v>
      </c>
      <c r="F1072" s="58" t="s">
        <v>4126</v>
      </c>
      <c r="G1072" s="58" t="s">
        <v>4114</v>
      </c>
      <c r="H1072" s="58" t="s">
        <v>4114</v>
      </c>
      <c r="I1072" s="58" t="s">
        <v>4113</v>
      </c>
      <c r="J1072" s="58" t="s">
        <v>4114</v>
      </c>
      <c r="K1072" s="58" t="s">
        <v>4114</v>
      </c>
      <c r="L1072" s="58" t="s">
        <v>4114</v>
      </c>
      <c r="M1072" s="58" t="s">
        <v>4157</v>
      </c>
      <c r="N1072" s="58" t="s">
        <v>4199</v>
      </c>
      <c r="O1072" s="58" t="s">
        <v>4146</v>
      </c>
      <c r="P1072" s="58" t="s">
        <v>4117</v>
      </c>
      <c r="Q1072" s="58" t="s">
        <v>4002</v>
      </c>
      <c r="R1072" s="58" t="s">
        <v>4113</v>
      </c>
      <c r="S1072" s="58" t="s">
        <v>4113</v>
      </c>
      <c r="T1072" s="58" t="s">
        <v>4114</v>
      </c>
      <c r="U1072" s="58" t="s">
        <v>4114</v>
      </c>
      <c r="V1072" s="58" t="s">
        <v>4114</v>
      </c>
      <c r="W1072" s="58" t="s">
        <v>4114</v>
      </c>
      <c r="X1072" s="58" t="s">
        <v>4114</v>
      </c>
      <c r="Y1072" s="58" t="s">
        <v>4114</v>
      </c>
      <c r="Z1072" s="58" t="s">
        <v>4114</v>
      </c>
      <c r="AA1072" s="58" t="s">
        <v>4114</v>
      </c>
      <c r="AB1072" s="58" t="s">
        <v>4114</v>
      </c>
      <c r="AC1072" s="58" t="s">
        <v>4114</v>
      </c>
      <c r="AD1072" s="58" t="s">
        <v>4114</v>
      </c>
      <c r="AE1072" s="58" t="s">
        <v>4114</v>
      </c>
      <c r="AF1072" s="58" t="s">
        <v>4114</v>
      </c>
    </row>
    <row r="1073" spans="1:32" x14ac:dyDescent="0.2">
      <c r="A1073" s="64" t="s">
        <v>113</v>
      </c>
      <c r="B1073" s="65" t="s">
        <v>2115</v>
      </c>
      <c r="C1073" s="58">
        <v>1</v>
      </c>
      <c r="D1073" s="58" t="s">
        <v>4278</v>
      </c>
      <c r="E1073" s="58" t="s">
        <v>4134</v>
      </c>
      <c r="F1073" s="58" t="s">
        <v>4150</v>
      </c>
      <c r="G1073" s="58" t="s">
        <v>4114</v>
      </c>
      <c r="H1073" s="58" t="s">
        <v>4145</v>
      </c>
      <c r="I1073" s="58" t="s">
        <v>4136</v>
      </c>
      <c r="J1073" s="58" t="s">
        <v>4113</v>
      </c>
      <c r="K1073" s="58" t="s">
        <v>4114</v>
      </c>
      <c r="L1073" s="58" t="s">
        <v>4114</v>
      </c>
      <c r="M1073" s="58" t="s">
        <v>4315</v>
      </c>
      <c r="N1073" s="58" t="s">
        <v>2117</v>
      </c>
      <c r="O1073" s="58" t="s">
        <v>4125</v>
      </c>
      <c r="P1073" s="58" t="s">
        <v>4354</v>
      </c>
      <c r="Q1073" s="58" t="s">
        <v>4355</v>
      </c>
      <c r="R1073" s="58" t="s">
        <v>4113</v>
      </c>
      <c r="S1073" s="58" t="s">
        <v>4113</v>
      </c>
      <c r="T1073" s="58" t="s">
        <v>4114</v>
      </c>
      <c r="U1073" s="58" t="s">
        <v>4113</v>
      </c>
      <c r="V1073" s="58" t="s">
        <v>4113</v>
      </c>
      <c r="W1073" s="58" t="s">
        <v>4114</v>
      </c>
      <c r="X1073" s="58" t="s">
        <v>4113</v>
      </c>
      <c r="Y1073" s="58" t="s">
        <v>4114</v>
      </c>
      <c r="Z1073" s="58" t="s">
        <v>4114</v>
      </c>
      <c r="AA1073" s="58" t="s">
        <v>4113</v>
      </c>
      <c r="AB1073" s="58" t="s">
        <v>4113</v>
      </c>
      <c r="AC1073" s="58" t="s">
        <v>4114</v>
      </c>
      <c r="AD1073" s="58" t="s">
        <v>4113</v>
      </c>
      <c r="AE1073" s="58" t="s">
        <v>4114</v>
      </c>
      <c r="AF1073" s="58" t="s">
        <v>4114</v>
      </c>
    </row>
    <row r="1074" spans="1:32" x14ac:dyDescent="0.2">
      <c r="A1074" s="64" t="s">
        <v>114</v>
      </c>
      <c r="B1074" s="65" t="s">
        <v>2119</v>
      </c>
      <c r="C1074" s="58">
        <v>1</v>
      </c>
      <c r="D1074" s="58" t="s">
        <v>4280</v>
      </c>
      <c r="E1074" s="58" t="s">
        <v>4134</v>
      </c>
      <c r="F1074" s="58" t="s">
        <v>4150</v>
      </c>
      <c r="G1074" s="58" t="s">
        <v>4114</v>
      </c>
      <c r="H1074" s="58" t="s">
        <v>4145</v>
      </c>
      <c r="I1074" s="58" t="s">
        <v>4136</v>
      </c>
      <c r="J1074" s="58" t="s">
        <v>4113</v>
      </c>
      <c r="K1074" s="58" t="s">
        <v>4114</v>
      </c>
      <c r="L1074" s="58" t="s">
        <v>4114</v>
      </c>
      <c r="M1074" s="58" t="s">
        <v>4316</v>
      </c>
      <c r="N1074" s="58" t="s">
        <v>2117</v>
      </c>
      <c r="O1074" s="58" t="s">
        <v>4125</v>
      </c>
      <c r="P1074" s="58" t="s">
        <v>4354</v>
      </c>
      <c r="Q1074" s="58" t="s">
        <v>4355</v>
      </c>
      <c r="R1074" s="58" t="s">
        <v>4113</v>
      </c>
      <c r="S1074" s="58" t="s">
        <v>4113</v>
      </c>
      <c r="T1074" s="58" t="s">
        <v>4114</v>
      </c>
      <c r="U1074" s="58" t="s">
        <v>4113</v>
      </c>
      <c r="V1074" s="58" t="s">
        <v>4113</v>
      </c>
      <c r="W1074" s="58" t="s">
        <v>4114</v>
      </c>
      <c r="X1074" s="58" t="s">
        <v>4113</v>
      </c>
      <c r="Y1074" s="58" t="s">
        <v>4114</v>
      </c>
      <c r="Z1074" s="58" t="s">
        <v>4114</v>
      </c>
      <c r="AA1074" s="58" t="s">
        <v>4113</v>
      </c>
      <c r="AB1074" s="58" t="s">
        <v>4113</v>
      </c>
      <c r="AC1074" s="58" t="s">
        <v>4114</v>
      </c>
      <c r="AD1074" s="58" t="s">
        <v>4113</v>
      </c>
      <c r="AE1074" s="58" t="s">
        <v>4114</v>
      </c>
      <c r="AF1074" s="58" t="s">
        <v>4114</v>
      </c>
    </row>
    <row r="1075" spans="1:32" x14ac:dyDescent="0.2">
      <c r="A1075" s="64" t="s">
        <v>115</v>
      </c>
      <c r="B1075" s="65" t="s">
        <v>2121</v>
      </c>
      <c r="C1075" s="58">
        <v>1</v>
      </c>
      <c r="D1075" s="58" t="s">
        <v>4282</v>
      </c>
      <c r="E1075" s="58" t="s">
        <v>4134</v>
      </c>
      <c r="F1075" s="58" t="s">
        <v>4150</v>
      </c>
      <c r="G1075" s="58" t="s">
        <v>4113</v>
      </c>
      <c r="H1075" s="58" t="s">
        <v>4145</v>
      </c>
      <c r="I1075" s="58" t="s">
        <v>4136</v>
      </c>
      <c r="J1075" s="58" t="s">
        <v>4113</v>
      </c>
      <c r="K1075" s="58" t="s">
        <v>4114</v>
      </c>
      <c r="L1075" s="58" t="s">
        <v>4114</v>
      </c>
      <c r="M1075" s="58" t="s">
        <v>4317</v>
      </c>
      <c r="N1075" s="58" t="s">
        <v>2117</v>
      </c>
      <c r="O1075" s="58" t="s">
        <v>4125</v>
      </c>
      <c r="P1075" s="58" t="s">
        <v>4354</v>
      </c>
      <c r="Q1075" s="58" t="s">
        <v>4355</v>
      </c>
      <c r="R1075" s="58" t="s">
        <v>4113</v>
      </c>
      <c r="S1075" s="58" t="s">
        <v>4113</v>
      </c>
      <c r="T1075" s="58" t="s">
        <v>4114</v>
      </c>
      <c r="U1075" s="58" t="s">
        <v>4113</v>
      </c>
      <c r="V1075" s="58" t="s">
        <v>4113</v>
      </c>
      <c r="W1075" s="58" t="s">
        <v>4114</v>
      </c>
      <c r="X1075" s="58" t="s">
        <v>4113</v>
      </c>
      <c r="Y1075" s="58" t="s">
        <v>4114</v>
      </c>
      <c r="Z1075" s="58" t="s">
        <v>4114</v>
      </c>
      <c r="AA1075" s="58" t="s">
        <v>4113</v>
      </c>
      <c r="AB1075" s="58" t="s">
        <v>4113</v>
      </c>
      <c r="AC1075" s="58" t="s">
        <v>4114</v>
      </c>
      <c r="AD1075" s="58" t="s">
        <v>4113</v>
      </c>
      <c r="AE1075" s="58" t="s">
        <v>4114</v>
      </c>
      <c r="AF1075" s="58" t="s">
        <v>4114</v>
      </c>
    </row>
    <row r="1076" spans="1:32" x14ac:dyDescent="0.2">
      <c r="A1076" s="64" t="s">
        <v>116</v>
      </c>
      <c r="B1076" s="65" t="s">
        <v>2123</v>
      </c>
      <c r="C1076" s="58">
        <v>1</v>
      </c>
      <c r="D1076" s="58" t="s">
        <v>4284</v>
      </c>
      <c r="E1076" s="58" t="s">
        <v>4134</v>
      </c>
      <c r="F1076" s="58" t="s">
        <v>4150</v>
      </c>
      <c r="G1076" s="58" t="s">
        <v>4113</v>
      </c>
      <c r="H1076" s="58" t="s">
        <v>4145</v>
      </c>
      <c r="I1076" s="58" t="s">
        <v>4136</v>
      </c>
      <c r="J1076" s="58" t="s">
        <v>4113</v>
      </c>
      <c r="K1076" s="58" t="s">
        <v>4114</v>
      </c>
      <c r="L1076" s="58" t="s">
        <v>4114</v>
      </c>
      <c r="M1076" s="58" t="s">
        <v>4318</v>
      </c>
      <c r="N1076" s="58" t="s">
        <v>2117</v>
      </c>
      <c r="O1076" s="58" t="s">
        <v>4125</v>
      </c>
      <c r="P1076" s="58" t="s">
        <v>4354</v>
      </c>
      <c r="Q1076" s="58" t="s">
        <v>4355</v>
      </c>
      <c r="R1076" s="58" t="s">
        <v>4113</v>
      </c>
      <c r="S1076" s="58" t="s">
        <v>4113</v>
      </c>
      <c r="T1076" s="58" t="s">
        <v>4114</v>
      </c>
      <c r="U1076" s="58" t="s">
        <v>4113</v>
      </c>
      <c r="V1076" s="58" t="s">
        <v>4113</v>
      </c>
      <c r="W1076" s="58" t="s">
        <v>4114</v>
      </c>
      <c r="X1076" s="58" t="s">
        <v>4113</v>
      </c>
      <c r="Y1076" s="58" t="s">
        <v>4114</v>
      </c>
      <c r="Z1076" s="58" t="s">
        <v>4114</v>
      </c>
      <c r="AA1076" s="58" t="s">
        <v>4113</v>
      </c>
      <c r="AB1076" s="58" t="s">
        <v>4113</v>
      </c>
      <c r="AC1076" s="58" t="s">
        <v>4114</v>
      </c>
      <c r="AD1076" s="58" t="s">
        <v>4113</v>
      </c>
      <c r="AE1076" s="58" t="s">
        <v>4114</v>
      </c>
      <c r="AF1076" s="58" t="s">
        <v>4114</v>
      </c>
    </row>
    <row r="1077" spans="1:32" x14ac:dyDescent="0.2">
      <c r="A1077" s="64" t="s">
        <v>117</v>
      </c>
      <c r="B1077" s="65" t="s">
        <v>2125</v>
      </c>
      <c r="C1077" s="58">
        <v>1</v>
      </c>
      <c r="D1077" s="58" t="s">
        <v>4286</v>
      </c>
      <c r="E1077" s="58" t="s">
        <v>4134</v>
      </c>
      <c r="F1077" s="58" t="s">
        <v>4150</v>
      </c>
      <c r="G1077" s="58" t="s">
        <v>4113</v>
      </c>
      <c r="H1077" s="58" t="s">
        <v>4145</v>
      </c>
      <c r="I1077" s="58" t="s">
        <v>4136</v>
      </c>
      <c r="J1077" s="58" t="s">
        <v>4113</v>
      </c>
      <c r="K1077" s="58" t="s">
        <v>4114</v>
      </c>
      <c r="L1077" s="58" t="s">
        <v>4114</v>
      </c>
      <c r="M1077" s="58" t="s">
        <v>4319</v>
      </c>
      <c r="N1077" s="58" t="s">
        <v>2117</v>
      </c>
      <c r="O1077" s="58" t="s">
        <v>4125</v>
      </c>
      <c r="P1077" s="58" t="s">
        <v>4354</v>
      </c>
      <c r="Q1077" s="58" t="s">
        <v>4355</v>
      </c>
      <c r="R1077" s="58" t="s">
        <v>4113</v>
      </c>
      <c r="S1077" s="58" t="s">
        <v>4113</v>
      </c>
      <c r="T1077" s="58" t="s">
        <v>4114</v>
      </c>
      <c r="U1077" s="58" t="s">
        <v>4113</v>
      </c>
      <c r="V1077" s="58" t="s">
        <v>4113</v>
      </c>
      <c r="W1077" s="58" t="s">
        <v>4114</v>
      </c>
      <c r="X1077" s="58" t="s">
        <v>4113</v>
      </c>
      <c r="Y1077" s="58" t="s">
        <v>4114</v>
      </c>
      <c r="Z1077" s="58" t="s">
        <v>4114</v>
      </c>
      <c r="AA1077" s="58" t="s">
        <v>4113</v>
      </c>
      <c r="AB1077" s="58" t="s">
        <v>4113</v>
      </c>
      <c r="AC1077" s="58" t="s">
        <v>4114</v>
      </c>
      <c r="AD1077" s="58" t="s">
        <v>4113</v>
      </c>
      <c r="AE1077" s="58" t="s">
        <v>4114</v>
      </c>
      <c r="AF1077" s="58" t="s">
        <v>4114</v>
      </c>
    </row>
    <row r="1078" spans="1:32" x14ac:dyDescent="0.2">
      <c r="A1078" s="64" t="s">
        <v>118</v>
      </c>
      <c r="B1078" s="65" t="s">
        <v>2118</v>
      </c>
      <c r="C1078" s="58">
        <v>1</v>
      </c>
      <c r="D1078" s="58" t="s">
        <v>4278</v>
      </c>
      <c r="E1078" s="58" t="s">
        <v>4134</v>
      </c>
      <c r="F1078" s="58" t="s">
        <v>4152</v>
      </c>
      <c r="G1078" s="58" t="s">
        <v>4114</v>
      </c>
      <c r="H1078" s="58" t="s">
        <v>4153</v>
      </c>
      <c r="I1078" s="58" t="s">
        <v>4136</v>
      </c>
      <c r="J1078" s="58" t="s">
        <v>4113</v>
      </c>
      <c r="K1078" s="58" t="s">
        <v>4114</v>
      </c>
      <c r="L1078" s="58" t="s">
        <v>4114</v>
      </c>
      <c r="M1078" s="58" t="s">
        <v>4323</v>
      </c>
      <c r="N1078" s="58" t="s">
        <v>2117</v>
      </c>
      <c r="O1078" s="58" t="s">
        <v>4356</v>
      </c>
      <c r="P1078" s="58" t="s">
        <v>4354</v>
      </c>
      <c r="Q1078" s="58" t="s">
        <v>4355</v>
      </c>
      <c r="R1078" s="58" t="s">
        <v>4113</v>
      </c>
      <c r="S1078" s="58" t="s">
        <v>4113</v>
      </c>
      <c r="T1078" s="58" t="s">
        <v>4114</v>
      </c>
      <c r="U1078" s="58" t="s">
        <v>4113</v>
      </c>
      <c r="V1078" s="58" t="s">
        <v>4113</v>
      </c>
      <c r="W1078" s="58" t="s">
        <v>4114</v>
      </c>
      <c r="X1078" s="58" t="s">
        <v>4113</v>
      </c>
      <c r="Y1078" s="58" t="s">
        <v>4114</v>
      </c>
      <c r="Z1078" s="58" t="s">
        <v>4114</v>
      </c>
      <c r="AA1078" s="58" t="s">
        <v>4113</v>
      </c>
      <c r="AB1078" s="58" t="s">
        <v>4113</v>
      </c>
      <c r="AC1078" s="58" t="s">
        <v>4114</v>
      </c>
      <c r="AD1078" s="58" t="s">
        <v>4113</v>
      </c>
      <c r="AE1078" s="58" t="s">
        <v>4114</v>
      </c>
      <c r="AF1078" s="58" t="s">
        <v>4114</v>
      </c>
    </row>
    <row r="1079" spans="1:32" x14ac:dyDescent="0.2">
      <c r="A1079" s="64" t="s">
        <v>119</v>
      </c>
      <c r="B1079" s="65" t="s">
        <v>2120</v>
      </c>
      <c r="C1079" s="58">
        <v>1</v>
      </c>
      <c r="D1079" s="58" t="s">
        <v>4280</v>
      </c>
      <c r="E1079" s="58" t="s">
        <v>4134</v>
      </c>
      <c r="F1079" s="58" t="s">
        <v>4152</v>
      </c>
      <c r="G1079" s="58" t="s">
        <v>4114</v>
      </c>
      <c r="H1079" s="58" t="s">
        <v>4153</v>
      </c>
      <c r="I1079" s="58" t="s">
        <v>4136</v>
      </c>
      <c r="J1079" s="58" t="s">
        <v>4113</v>
      </c>
      <c r="K1079" s="58" t="s">
        <v>4114</v>
      </c>
      <c r="L1079" s="58" t="s">
        <v>4114</v>
      </c>
      <c r="M1079" s="58" t="s">
        <v>4324</v>
      </c>
      <c r="N1079" s="58" t="s">
        <v>2117</v>
      </c>
      <c r="O1079" s="58" t="s">
        <v>4356</v>
      </c>
      <c r="P1079" s="58" t="s">
        <v>4354</v>
      </c>
      <c r="Q1079" s="58" t="s">
        <v>4355</v>
      </c>
      <c r="R1079" s="58" t="s">
        <v>4113</v>
      </c>
      <c r="S1079" s="58" t="s">
        <v>4113</v>
      </c>
      <c r="T1079" s="58" t="s">
        <v>4114</v>
      </c>
      <c r="U1079" s="58" t="s">
        <v>4113</v>
      </c>
      <c r="V1079" s="58" t="s">
        <v>4113</v>
      </c>
      <c r="W1079" s="58" t="s">
        <v>4114</v>
      </c>
      <c r="X1079" s="58" t="s">
        <v>4113</v>
      </c>
      <c r="Y1079" s="58" t="s">
        <v>4114</v>
      </c>
      <c r="Z1079" s="58" t="s">
        <v>4114</v>
      </c>
      <c r="AA1079" s="58" t="s">
        <v>4113</v>
      </c>
      <c r="AB1079" s="58" t="s">
        <v>4113</v>
      </c>
      <c r="AC1079" s="58" t="s">
        <v>4114</v>
      </c>
      <c r="AD1079" s="58" t="s">
        <v>4113</v>
      </c>
      <c r="AE1079" s="58" t="s">
        <v>4114</v>
      </c>
      <c r="AF1079" s="58" t="s">
        <v>4114</v>
      </c>
    </row>
    <row r="1080" spans="1:32" x14ac:dyDescent="0.2">
      <c r="A1080" s="64" t="s">
        <v>120</v>
      </c>
      <c r="B1080" s="65" t="s">
        <v>2122</v>
      </c>
      <c r="C1080" s="58">
        <v>1</v>
      </c>
      <c r="D1080" s="58" t="s">
        <v>4282</v>
      </c>
      <c r="E1080" s="58" t="s">
        <v>4134</v>
      </c>
      <c r="F1080" s="58" t="s">
        <v>4152</v>
      </c>
      <c r="G1080" s="58" t="s">
        <v>4113</v>
      </c>
      <c r="H1080" s="58" t="s">
        <v>4153</v>
      </c>
      <c r="I1080" s="58" t="s">
        <v>4136</v>
      </c>
      <c r="J1080" s="58" t="s">
        <v>4113</v>
      </c>
      <c r="K1080" s="58" t="s">
        <v>4114</v>
      </c>
      <c r="L1080" s="58" t="s">
        <v>4114</v>
      </c>
      <c r="M1080" s="58" t="s">
        <v>4325</v>
      </c>
      <c r="N1080" s="58" t="s">
        <v>2117</v>
      </c>
      <c r="O1080" s="58" t="s">
        <v>4356</v>
      </c>
      <c r="P1080" s="58" t="s">
        <v>4354</v>
      </c>
      <c r="Q1080" s="58" t="s">
        <v>4355</v>
      </c>
      <c r="R1080" s="58" t="s">
        <v>4113</v>
      </c>
      <c r="S1080" s="58" t="s">
        <v>4113</v>
      </c>
      <c r="T1080" s="58" t="s">
        <v>4114</v>
      </c>
      <c r="U1080" s="58" t="s">
        <v>4113</v>
      </c>
      <c r="V1080" s="58" t="s">
        <v>4113</v>
      </c>
      <c r="W1080" s="58" t="s">
        <v>4114</v>
      </c>
      <c r="X1080" s="58" t="s">
        <v>4113</v>
      </c>
      <c r="Y1080" s="58" t="s">
        <v>4114</v>
      </c>
      <c r="Z1080" s="58" t="s">
        <v>4114</v>
      </c>
      <c r="AA1080" s="58" t="s">
        <v>4113</v>
      </c>
      <c r="AB1080" s="58" t="s">
        <v>4113</v>
      </c>
      <c r="AC1080" s="58" t="s">
        <v>4114</v>
      </c>
      <c r="AD1080" s="58" t="s">
        <v>4113</v>
      </c>
      <c r="AE1080" s="58" t="s">
        <v>4114</v>
      </c>
      <c r="AF1080" s="58" t="s">
        <v>4114</v>
      </c>
    </row>
    <row r="1081" spans="1:32" x14ac:dyDescent="0.2">
      <c r="A1081" s="64" t="s">
        <v>121</v>
      </c>
      <c r="B1081" s="65" t="s">
        <v>2124</v>
      </c>
      <c r="C1081" s="58">
        <v>1</v>
      </c>
      <c r="D1081" s="58" t="s">
        <v>4284</v>
      </c>
      <c r="E1081" s="58" t="s">
        <v>4134</v>
      </c>
      <c r="F1081" s="58" t="s">
        <v>4152</v>
      </c>
      <c r="G1081" s="58" t="s">
        <v>4113</v>
      </c>
      <c r="H1081" s="58" t="s">
        <v>4153</v>
      </c>
      <c r="I1081" s="58" t="s">
        <v>4136</v>
      </c>
      <c r="J1081" s="58" t="s">
        <v>4113</v>
      </c>
      <c r="K1081" s="58" t="s">
        <v>4114</v>
      </c>
      <c r="L1081" s="58" t="s">
        <v>4114</v>
      </c>
      <c r="M1081" s="58" t="s">
        <v>4326</v>
      </c>
      <c r="N1081" s="58" t="s">
        <v>2117</v>
      </c>
      <c r="O1081" s="58" t="s">
        <v>4356</v>
      </c>
      <c r="P1081" s="58" t="s">
        <v>4354</v>
      </c>
      <c r="Q1081" s="58" t="s">
        <v>4355</v>
      </c>
      <c r="R1081" s="58" t="s">
        <v>4113</v>
      </c>
      <c r="S1081" s="58" t="s">
        <v>4113</v>
      </c>
      <c r="T1081" s="58" t="s">
        <v>4114</v>
      </c>
      <c r="U1081" s="58" t="s">
        <v>4113</v>
      </c>
      <c r="V1081" s="58" t="s">
        <v>4113</v>
      </c>
      <c r="W1081" s="58" t="s">
        <v>4114</v>
      </c>
      <c r="X1081" s="58" t="s">
        <v>4113</v>
      </c>
      <c r="Y1081" s="58" t="s">
        <v>4114</v>
      </c>
      <c r="Z1081" s="58" t="s">
        <v>4114</v>
      </c>
      <c r="AA1081" s="58" t="s">
        <v>4113</v>
      </c>
      <c r="AB1081" s="58" t="s">
        <v>4113</v>
      </c>
      <c r="AC1081" s="58" t="s">
        <v>4114</v>
      </c>
      <c r="AD1081" s="58" t="s">
        <v>4113</v>
      </c>
      <c r="AE1081" s="58" t="s">
        <v>4114</v>
      </c>
      <c r="AF1081" s="58" t="s">
        <v>4114</v>
      </c>
    </row>
    <row r="1082" spans="1:32" x14ac:dyDescent="0.2">
      <c r="A1082" s="64" t="s">
        <v>122</v>
      </c>
      <c r="B1082" s="65" t="s">
        <v>2126</v>
      </c>
      <c r="C1082" s="58">
        <v>1</v>
      </c>
      <c r="D1082" s="58" t="s">
        <v>4286</v>
      </c>
      <c r="E1082" s="58" t="s">
        <v>4134</v>
      </c>
      <c r="F1082" s="58" t="s">
        <v>4152</v>
      </c>
      <c r="G1082" s="58" t="s">
        <v>4113</v>
      </c>
      <c r="H1082" s="58" t="s">
        <v>4153</v>
      </c>
      <c r="I1082" s="58" t="s">
        <v>4136</v>
      </c>
      <c r="J1082" s="58" t="s">
        <v>4113</v>
      </c>
      <c r="K1082" s="58" t="s">
        <v>4114</v>
      </c>
      <c r="L1082" s="58" t="s">
        <v>4114</v>
      </c>
      <c r="M1082" s="58" t="s">
        <v>4327</v>
      </c>
      <c r="N1082" s="58" t="s">
        <v>2117</v>
      </c>
      <c r="O1082" s="58" t="s">
        <v>4356</v>
      </c>
      <c r="P1082" s="58" t="s">
        <v>4354</v>
      </c>
      <c r="Q1082" s="58" t="s">
        <v>4355</v>
      </c>
      <c r="R1082" s="58" t="s">
        <v>4113</v>
      </c>
      <c r="S1082" s="58" t="s">
        <v>4113</v>
      </c>
      <c r="T1082" s="58" t="s">
        <v>4114</v>
      </c>
      <c r="U1082" s="58" t="s">
        <v>4113</v>
      </c>
      <c r="V1082" s="58" t="s">
        <v>4113</v>
      </c>
      <c r="W1082" s="58" t="s">
        <v>4114</v>
      </c>
      <c r="X1082" s="58" t="s">
        <v>4113</v>
      </c>
      <c r="Y1082" s="58" t="s">
        <v>4114</v>
      </c>
      <c r="Z1082" s="58" t="s">
        <v>4114</v>
      </c>
      <c r="AA1082" s="58" t="s">
        <v>4113</v>
      </c>
      <c r="AB1082" s="58" t="s">
        <v>4113</v>
      </c>
      <c r="AC1082" s="58" t="s">
        <v>4114</v>
      </c>
      <c r="AD1082" s="58" t="s">
        <v>4113</v>
      </c>
      <c r="AE1082" s="58" t="s">
        <v>4114</v>
      </c>
      <c r="AF1082" s="58" t="s">
        <v>4114</v>
      </c>
    </row>
    <row r="1083" spans="1:32" x14ac:dyDescent="0.2">
      <c r="A1083" s="64" t="s">
        <v>123</v>
      </c>
      <c r="B1083" s="65" t="s">
        <v>2127</v>
      </c>
      <c r="C1083" s="58">
        <v>1</v>
      </c>
      <c r="D1083" s="58" t="s">
        <v>4278</v>
      </c>
      <c r="E1083" s="58" t="s">
        <v>4134</v>
      </c>
      <c r="F1083" s="58" t="s">
        <v>4150</v>
      </c>
      <c r="G1083" s="58" t="s">
        <v>4114</v>
      </c>
      <c r="H1083" s="58" t="s">
        <v>4145</v>
      </c>
      <c r="I1083" s="58" t="s">
        <v>4136</v>
      </c>
      <c r="J1083" s="58" t="s">
        <v>4113</v>
      </c>
      <c r="K1083" s="58" t="s">
        <v>4114</v>
      </c>
      <c r="L1083" s="58" t="s">
        <v>4114</v>
      </c>
      <c r="M1083" s="58" t="s">
        <v>4315</v>
      </c>
      <c r="N1083" s="58" t="s">
        <v>2128</v>
      </c>
      <c r="O1083" s="58" t="s">
        <v>4125</v>
      </c>
      <c r="P1083" s="58" t="s">
        <v>4354</v>
      </c>
      <c r="Q1083" s="58" t="s">
        <v>4183</v>
      </c>
      <c r="R1083" s="58" t="s">
        <v>4113</v>
      </c>
      <c r="S1083" s="58" t="s">
        <v>4113</v>
      </c>
      <c r="T1083" s="58" t="s">
        <v>4114</v>
      </c>
      <c r="U1083" s="58" t="s">
        <v>4113</v>
      </c>
      <c r="V1083" s="58" t="s">
        <v>4113</v>
      </c>
      <c r="W1083" s="58" t="s">
        <v>4114</v>
      </c>
      <c r="X1083" s="58" t="s">
        <v>4113</v>
      </c>
      <c r="Y1083" s="58" t="s">
        <v>4114</v>
      </c>
      <c r="Z1083" s="58" t="s">
        <v>4114</v>
      </c>
      <c r="AA1083" s="58" t="s">
        <v>4113</v>
      </c>
      <c r="AB1083" s="58" t="s">
        <v>4113</v>
      </c>
      <c r="AC1083" s="58" t="s">
        <v>4114</v>
      </c>
      <c r="AD1083" s="58" t="s">
        <v>4113</v>
      </c>
      <c r="AE1083" s="58" t="s">
        <v>4114</v>
      </c>
      <c r="AF1083" s="58" t="s">
        <v>4114</v>
      </c>
    </row>
    <row r="1084" spans="1:32" x14ac:dyDescent="0.2">
      <c r="A1084" s="64" t="s">
        <v>124</v>
      </c>
      <c r="B1084" s="65" t="s">
        <v>2130</v>
      </c>
      <c r="C1084" s="58">
        <v>1</v>
      </c>
      <c r="D1084" s="58" t="s">
        <v>4280</v>
      </c>
      <c r="E1084" s="58" t="s">
        <v>4134</v>
      </c>
      <c r="F1084" s="58" t="s">
        <v>4150</v>
      </c>
      <c r="G1084" s="58" t="s">
        <v>4114</v>
      </c>
      <c r="H1084" s="58" t="s">
        <v>4145</v>
      </c>
      <c r="I1084" s="58" t="s">
        <v>4136</v>
      </c>
      <c r="J1084" s="58" t="s">
        <v>4113</v>
      </c>
      <c r="K1084" s="58" t="s">
        <v>4114</v>
      </c>
      <c r="L1084" s="58" t="s">
        <v>4114</v>
      </c>
      <c r="M1084" s="58" t="s">
        <v>4316</v>
      </c>
      <c r="N1084" s="58" t="s">
        <v>2128</v>
      </c>
      <c r="O1084" s="58" t="s">
        <v>4125</v>
      </c>
      <c r="P1084" s="58" t="s">
        <v>4354</v>
      </c>
      <c r="Q1084" s="58" t="s">
        <v>4183</v>
      </c>
      <c r="R1084" s="58" t="s">
        <v>4113</v>
      </c>
      <c r="S1084" s="58" t="s">
        <v>4113</v>
      </c>
      <c r="T1084" s="58" t="s">
        <v>4114</v>
      </c>
      <c r="U1084" s="58" t="s">
        <v>4113</v>
      </c>
      <c r="V1084" s="58" t="s">
        <v>4113</v>
      </c>
      <c r="W1084" s="58" t="s">
        <v>4114</v>
      </c>
      <c r="X1084" s="58" t="s">
        <v>4113</v>
      </c>
      <c r="Y1084" s="58" t="s">
        <v>4114</v>
      </c>
      <c r="Z1084" s="58" t="s">
        <v>4114</v>
      </c>
      <c r="AA1084" s="58" t="s">
        <v>4113</v>
      </c>
      <c r="AB1084" s="58" t="s">
        <v>4113</v>
      </c>
      <c r="AC1084" s="58" t="s">
        <v>4114</v>
      </c>
      <c r="AD1084" s="58" t="s">
        <v>4113</v>
      </c>
      <c r="AE1084" s="58" t="s">
        <v>4114</v>
      </c>
      <c r="AF1084" s="58" t="s">
        <v>4114</v>
      </c>
    </row>
    <row r="1085" spans="1:32" x14ac:dyDescent="0.2">
      <c r="A1085" s="64" t="s">
        <v>125</v>
      </c>
      <c r="B1085" s="65" t="s">
        <v>2132</v>
      </c>
      <c r="C1085" s="58">
        <v>1</v>
      </c>
      <c r="D1085" s="58" t="s">
        <v>4282</v>
      </c>
      <c r="E1085" s="58" t="s">
        <v>4134</v>
      </c>
      <c r="F1085" s="58" t="s">
        <v>4150</v>
      </c>
      <c r="G1085" s="58" t="s">
        <v>4113</v>
      </c>
      <c r="H1085" s="58" t="s">
        <v>4145</v>
      </c>
      <c r="I1085" s="58" t="s">
        <v>4136</v>
      </c>
      <c r="J1085" s="58" t="s">
        <v>4113</v>
      </c>
      <c r="K1085" s="58" t="s">
        <v>4114</v>
      </c>
      <c r="L1085" s="58" t="s">
        <v>4114</v>
      </c>
      <c r="M1085" s="58" t="s">
        <v>4317</v>
      </c>
      <c r="N1085" s="58" t="s">
        <v>2128</v>
      </c>
      <c r="O1085" s="58" t="s">
        <v>4125</v>
      </c>
      <c r="P1085" s="58" t="s">
        <v>4354</v>
      </c>
      <c r="Q1085" s="58" t="s">
        <v>4183</v>
      </c>
      <c r="R1085" s="58" t="s">
        <v>4113</v>
      </c>
      <c r="S1085" s="58" t="s">
        <v>4113</v>
      </c>
      <c r="T1085" s="58" t="s">
        <v>4114</v>
      </c>
      <c r="U1085" s="58" t="s">
        <v>4113</v>
      </c>
      <c r="V1085" s="58" t="s">
        <v>4113</v>
      </c>
      <c r="W1085" s="58" t="s">
        <v>4114</v>
      </c>
      <c r="X1085" s="58" t="s">
        <v>4113</v>
      </c>
      <c r="Y1085" s="58" t="s">
        <v>4114</v>
      </c>
      <c r="Z1085" s="58" t="s">
        <v>4114</v>
      </c>
      <c r="AA1085" s="58" t="s">
        <v>4113</v>
      </c>
      <c r="AB1085" s="58" t="s">
        <v>4113</v>
      </c>
      <c r="AC1085" s="58" t="s">
        <v>4114</v>
      </c>
      <c r="AD1085" s="58" t="s">
        <v>4113</v>
      </c>
      <c r="AE1085" s="58" t="s">
        <v>4114</v>
      </c>
      <c r="AF1085" s="58" t="s">
        <v>4114</v>
      </c>
    </row>
    <row r="1086" spans="1:32" x14ac:dyDescent="0.2">
      <c r="A1086" s="64" t="s">
        <v>126</v>
      </c>
      <c r="B1086" s="65" t="s">
        <v>2134</v>
      </c>
      <c r="C1086" s="58">
        <v>1</v>
      </c>
      <c r="D1086" s="58" t="s">
        <v>4284</v>
      </c>
      <c r="E1086" s="58" t="s">
        <v>4134</v>
      </c>
      <c r="F1086" s="58" t="s">
        <v>4150</v>
      </c>
      <c r="G1086" s="58" t="s">
        <v>4113</v>
      </c>
      <c r="H1086" s="58" t="s">
        <v>4145</v>
      </c>
      <c r="I1086" s="58" t="s">
        <v>4136</v>
      </c>
      <c r="J1086" s="58" t="s">
        <v>4113</v>
      </c>
      <c r="K1086" s="58" t="s">
        <v>4114</v>
      </c>
      <c r="L1086" s="58" t="s">
        <v>4114</v>
      </c>
      <c r="M1086" s="58" t="s">
        <v>4318</v>
      </c>
      <c r="N1086" s="58" t="s">
        <v>2128</v>
      </c>
      <c r="O1086" s="58" t="s">
        <v>4125</v>
      </c>
      <c r="P1086" s="58" t="s">
        <v>4354</v>
      </c>
      <c r="Q1086" s="58" t="s">
        <v>4183</v>
      </c>
      <c r="R1086" s="58" t="s">
        <v>4113</v>
      </c>
      <c r="S1086" s="58" t="s">
        <v>4113</v>
      </c>
      <c r="T1086" s="58" t="s">
        <v>4114</v>
      </c>
      <c r="U1086" s="58" t="s">
        <v>4113</v>
      </c>
      <c r="V1086" s="58" t="s">
        <v>4113</v>
      </c>
      <c r="W1086" s="58" t="s">
        <v>4114</v>
      </c>
      <c r="X1086" s="58" t="s">
        <v>4113</v>
      </c>
      <c r="Y1086" s="58" t="s">
        <v>4114</v>
      </c>
      <c r="Z1086" s="58" t="s">
        <v>4114</v>
      </c>
      <c r="AA1086" s="58" t="s">
        <v>4113</v>
      </c>
      <c r="AB1086" s="58" t="s">
        <v>4113</v>
      </c>
      <c r="AC1086" s="58" t="s">
        <v>4114</v>
      </c>
      <c r="AD1086" s="58" t="s">
        <v>4113</v>
      </c>
      <c r="AE1086" s="58" t="s">
        <v>4114</v>
      </c>
      <c r="AF1086" s="58" t="s">
        <v>4114</v>
      </c>
    </row>
    <row r="1087" spans="1:32" x14ac:dyDescent="0.2">
      <c r="A1087" s="64" t="s">
        <v>127</v>
      </c>
      <c r="B1087" s="65" t="s">
        <v>2136</v>
      </c>
      <c r="C1087" s="58">
        <v>1</v>
      </c>
      <c r="D1087" s="58" t="s">
        <v>4286</v>
      </c>
      <c r="E1087" s="58" t="s">
        <v>4134</v>
      </c>
      <c r="F1087" s="58" t="s">
        <v>4150</v>
      </c>
      <c r="G1087" s="58" t="s">
        <v>4113</v>
      </c>
      <c r="H1087" s="58" t="s">
        <v>4145</v>
      </c>
      <c r="I1087" s="58" t="s">
        <v>4136</v>
      </c>
      <c r="J1087" s="58" t="s">
        <v>4113</v>
      </c>
      <c r="K1087" s="58" t="s">
        <v>4114</v>
      </c>
      <c r="L1087" s="58" t="s">
        <v>4114</v>
      </c>
      <c r="M1087" s="58" t="s">
        <v>4319</v>
      </c>
      <c r="N1087" s="58" t="s">
        <v>2128</v>
      </c>
      <c r="O1087" s="58" t="s">
        <v>4125</v>
      </c>
      <c r="P1087" s="58" t="s">
        <v>4354</v>
      </c>
      <c r="Q1087" s="58" t="s">
        <v>4183</v>
      </c>
      <c r="R1087" s="58" t="s">
        <v>4113</v>
      </c>
      <c r="S1087" s="58" t="s">
        <v>4113</v>
      </c>
      <c r="T1087" s="58" t="s">
        <v>4114</v>
      </c>
      <c r="U1087" s="58" t="s">
        <v>4113</v>
      </c>
      <c r="V1087" s="58" t="s">
        <v>4113</v>
      </c>
      <c r="W1087" s="58" t="s">
        <v>4114</v>
      </c>
      <c r="X1087" s="58" t="s">
        <v>4113</v>
      </c>
      <c r="Y1087" s="58" t="s">
        <v>4114</v>
      </c>
      <c r="Z1087" s="58" t="s">
        <v>4114</v>
      </c>
      <c r="AA1087" s="58" t="s">
        <v>4113</v>
      </c>
      <c r="AB1087" s="58" t="s">
        <v>4113</v>
      </c>
      <c r="AC1087" s="58" t="s">
        <v>4114</v>
      </c>
      <c r="AD1087" s="58" t="s">
        <v>4113</v>
      </c>
      <c r="AE1087" s="58" t="s">
        <v>4114</v>
      </c>
      <c r="AF1087" s="58" t="s">
        <v>4114</v>
      </c>
    </row>
    <row r="1088" spans="1:32" x14ac:dyDescent="0.2">
      <c r="A1088" s="64" t="s">
        <v>128</v>
      </c>
      <c r="B1088" s="65" t="s">
        <v>2129</v>
      </c>
      <c r="C1088" s="58">
        <v>1</v>
      </c>
      <c r="D1088" s="58" t="s">
        <v>4278</v>
      </c>
      <c r="E1088" s="58" t="s">
        <v>4134</v>
      </c>
      <c r="F1088" s="58" t="s">
        <v>4152</v>
      </c>
      <c r="G1088" s="58" t="s">
        <v>4114</v>
      </c>
      <c r="H1088" s="58" t="s">
        <v>4153</v>
      </c>
      <c r="I1088" s="58" t="s">
        <v>4136</v>
      </c>
      <c r="J1088" s="58" t="s">
        <v>4113</v>
      </c>
      <c r="K1088" s="58" t="s">
        <v>4114</v>
      </c>
      <c r="L1088" s="58" t="s">
        <v>4114</v>
      </c>
      <c r="M1088" s="58" t="s">
        <v>4323</v>
      </c>
      <c r="N1088" s="58" t="s">
        <v>2128</v>
      </c>
      <c r="O1088" s="58" t="s">
        <v>4356</v>
      </c>
      <c r="P1088" s="58" t="s">
        <v>4354</v>
      </c>
      <c r="Q1088" s="58" t="s">
        <v>4183</v>
      </c>
      <c r="R1088" s="58" t="s">
        <v>4113</v>
      </c>
      <c r="S1088" s="58" t="s">
        <v>4113</v>
      </c>
      <c r="T1088" s="58" t="s">
        <v>4114</v>
      </c>
      <c r="U1088" s="58" t="s">
        <v>4113</v>
      </c>
      <c r="V1088" s="58" t="s">
        <v>4113</v>
      </c>
      <c r="W1088" s="58" t="s">
        <v>4114</v>
      </c>
      <c r="X1088" s="58" t="s">
        <v>4113</v>
      </c>
      <c r="Y1088" s="58" t="s">
        <v>4114</v>
      </c>
      <c r="Z1088" s="58" t="s">
        <v>4114</v>
      </c>
      <c r="AA1088" s="58" t="s">
        <v>4113</v>
      </c>
      <c r="AB1088" s="58" t="s">
        <v>4113</v>
      </c>
      <c r="AC1088" s="58" t="s">
        <v>4114</v>
      </c>
      <c r="AD1088" s="58" t="s">
        <v>4113</v>
      </c>
      <c r="AE1088" s="58" t="s">
        <v>4114</v>
      </c>
      <c r="AF1088" s="58" t="s">
        <v>4114</v>
      </c>
    </row>
    <row r="1089" spans="1:32" x14ac:dyDescent="0.2">
      <c r="A1089" s="64" t="s">
        <v>129</v>
      </c>
      <c r="B1089" s="65" t="s">
        <v>2131</v>
      </c>
      <c r="C1089" s="58">
        <v>1</v>
      </c>
      <c r="D1089" s="58" t="s">
        <v>4280</v>
      </c>
      <c r="E1089" s="58" t="s">
        <v>4134</v>
      </c>
      <c r="F1089" s="58" t="s">
        <v>4152</v>
      </c>
      <c r="G1089" s="58" t="s">
        <v>4114</v>
      </c>
      <c r="H1089" s="58" t="s">
        <v>4153</v>
      </c>
      <c r="I1089" s="58" t="s">
        <v>4136</v>
      </c>
      <c r="J1089" s="58" t="s">
        <v>4113</v>
      </c>
      <c r="K1089" s="58" t="s">
        <v>4114</v>
      </c>
      <c r="L1089" s="58" t="s">
        <v>4114</v>
      </c>
      <c r="M1089" s="58" t="s">
        <v>4324</v>
      </c>
      <c r="N1089" s="58" t="s">
        <v>2128</v>
      </c>
      <c r="O1089" s="58" t="s">
        <v>4356</v>
      </c>
      <c r="P1089" s="58" t="s">
        <v>4354</v>
      </c>
      <c r="Q1089" s="58" t="s">
        <v>4183</v>
      </c>
      <c r="R1089" s="58" t="s">
        <v>4113</v>
      </c>
      <c r="S1089" s="58" t="s">
        <v>4113</v>
      </c>
      <c r="T1089" s="58" t="s">
        <v>4114</v>
      </c>
      <c r="U1089" s="58" t="s">
        <v>4113</v>
      </c>
      <c r="V1089" s="58" t="s">
        <v>4113</v>
      </c>
      <c r="W1089" s="58" t="s">
        <v>4114</v>
      </c>
      <c r="X1089" s="58" t="s">
        <v>4113</v>
      </c>
      <c r="Y1089" s="58" t="s">
        <v>4114</v>
      </c>
      <c r="Z1089" s="58" t="s">
        <v>4114</v>
      </c>
      <c r="AA1089" s="58" t="s">
        <v>4113</v>
      </c>
      <c r="AB1089" s="58" t="s">
        <v>4113</v>
      </c>
      <c r="AC1089" s="58" t="s">
        <v>4114</v>
      </c>
      <c r="AD1089" s="58" t="s">
        <v>4113</v>
      </c>
      <c r="AE1089" s="58" t="s">
        <v>4114</v>
      </c>
      <c r="AF1089" s="58" t="s">
        <v>4114</v>
      </c>
    </row>
    <row r="1090" spans="1:32" x14ac:dyDescent="0.2">
      <c r="A1090" s="64" t="s">
        <v>130</v>
      </c>
      <c r="B1090" s="65" t="s">
        <v>2133</v>
      </c>
      <c r="C1090" s="58">
        <v>1</v>
      </c>
      <c r="D1090" s="58" t="s">
        <v>4282</v>
      </c>
      <c r="E1090" s="58" t="s">
        <v>4134</v>
      </c>
      <c r="F1090" s="58" t="s">
        <v>4152</v>
      </c>
      <c r="G1090" s="58" t="s">
        <v>4113</v>
      </c>
      <c r="H1090" s="58" t="s">
        <v>4153</v>
      </c>
      <c r="I1090" s="58" t="s">
        <v>4136</v>
      </c>
      <c r="J1090" s="58" t="s">
        <v>4113</v>
      </c>
      <c r="K1090" s="58" t="s">
        <v>4114</v>
      </c>
      <c r="L1090" s="58" t="s">
        <v>4114</v>
      </c>
      <c r="M1090" s="58" t="s">
        <v>4325</v>
      </c>
      <c r="N1090" s="58" t="s">
        <v>2128</v>
      </c>
      <c r="O1090" s="58" t="s">
        <v>4356</v>
      </c>
      <c r="P1090" s="58" t="s">
        <v>4354</v>
      </c>
      <c r="Q1090" s="58" t="s">
        <v>4183</v>
      </c>
      <c r="R1090" s="58" t="s">
        <v>4113</v>
      </c>
      <c r="S1090" s="58" t="s">
        <v>4113</v>
      </c>
      <c r="T1090" s="58" t="s">
        <v>4114</v>
      </c>
      <c r="U1090" s="58" t="s">
        <v>4113</v>
      </c>
      <c r="V1090" s="58" t="s">
        <v>4113</v>
      </c>
      <c r="W1090" s="58" t="s">
        <v>4114</v>
      </c>
      <c r="X1090" s="58" t="s">
        <v>4113</v>
      </c>
      <c r="Y1090" s="58" t="s">
        <v>4114</v>
      </c>
      <c r="Z1090" s="58" t="s">
        <v>4114</v>
      </c>
      <c r="AA1090" s="58" t="s">
        <v>4113</v>
      </c>
      <c r="AB1090" s="58" t="s">
        <v>4113</v>
      </c>
      <c r="AC1090" s="58" t="s">
        <v>4114</v>
      </c>
      <c r="AD1090" s="58" t="s">
        <v>4113</v>
      </c>
      <c r="AE1090" s="58" t="s">
        <v>4114</v>
      </c>
      <c r="AF1090" s="58" t="s">
        <v>4114</v>
      </c>
    </row>
    <row r="1091" spans="1:32" x14ac:dyDescent="0.2">
      <c r="A1091" s="64" t="s">
        <v>131</v>
      </c>
      <c r="B1091" s="65" t="s">
        <v>2135</v>
      </c>
      <c r="C1091" s="58">
        <v>1</v>
      </c>
      <c r="D1091" s="58" t="s">
        <v>4284</v>
      </c>
      <c r="E1091" s="58" t="s">
        <v>4134</v>
      </c>
      <c r="F1091" s="58" t="s">
        <v>4152</v>
      </c>
      <c r="G1091" s="58" t="s">
        <v>4113</v>
      </c>
      <c r="H1091" s="58" t="s">
        <v>4153</v>
      </c>
      <c r="I1091" s="58" t="s">
        <v>4136</v>
      </c>
      <c r="J1091" s="58" t="s">
        <v>4113</v>
      </c>
      <c r="K1091" s="58" t="s">
        <v>4114</v>
      </c>
      <c r="L1091" s="58" t="s">
        <v>4114</v>
      </c>
      <c r="M1091" s="58" t="s">
        <v>4326</v>
      </c>
      <c r="N1091" s="58" t="s">
        <v>2128</v>
      </c>
      <c r="O1091" s="58" t="s">
        <v>4356</v>
      </c>
      <c r="P1091" s="58" t="s">
        <v>4354</v>
      </c>
      <c r="Q1091" s="58" t="s">
        <v>4183</v>
      </c>
      <c r="R1091" s="58" t="s">
        <v>4113</v>
      </c>
      <c r="S1091" s="58" t="s">
        <v>4113</v>
      </c>
      <c r="T1091" s="58" t="s">
        <v>4114</v>
      </c>
      <c r="U1091" s="58" t="s">
        <v>4113</v>
      </c>
      <c r="V1091" s="58" t="s">
        <v>4113</v>
      </c>
      <c r="W1091" s="58" t="s">
        <v>4114</v>
      </c>
      <c r="X1091" s="58" t="s">
        <v>4113</v>
      </c>
      <c r="Y1091" s="58" t="s">
        <v>4114</v>
      </c>
      <c r="Z1091" s="58" t="s">
        <v>4114</v>
      </c>
      <c r="AA1091" s="58" t="s">
        <v>4113</v>
      </c>
      <c r="AB1091" s="58" t="s">
        <v>4113</v>
      </c>
      <c r="AC1091" s="58" t="s">
        <v>4114</v>
      </c>
      <c r="AD1091" s="58" t="s">
        <v>4113</v>
      </c>
      <c r="AE1091" s="58" t="s">
        <v>4114</v>
      </c>
      <c r="AF1091" s="58" t="s">
        <v>4114</v>
      </c>
    </row>
    <row r="1092" spans="1:32" x14ac:dyDescent="0.2">
      <c r="A1092" s="64" t="s">
        <v>132</v>
      </c>
      <c r="B1092" s="65" t="s">
        <v>2137</v>
      </c>
      <c r="C1092" s="58">
        <v>1</v>
      </c>
      <c r="D1092" s="58" t="s">
        <v>4286</v>
      </c>
      <c r="E1092" s="58" t="s">
        <v>4134</v>
      </c>
      <c r="F1092" s="58" t="s">
        <v>4152</v>
      </c>
      <c r="G1092" s="58" t="s">
        <v>4113</v>
      </c>
      <c r="H1092" s="58" t="s">
        <v>4153</v>
      </c>
      <c r="I1092" s="58" t="s">
        <v>4136</v>
      </c>
      <c r="J1092" s="58" t="s">
        <v>4113</v>
      </c>
      <c r="K1092" s="58" t="s">
        <v>4114</v>
      </c>
      <c r="L1092" s="58" t="s">
        <v>4114</v>
      </c>
      <c r="M1092" s="58" t="s">
        <v>4327</v>
      </c>
      <c r="N1092" s="58" t="s">
        <v>2128</v>
      </c>
      <c r="O1092" s="58" t="s">
        <v>4356</v>
      </c>
      <c r="P1092" s="58" t="s">
        <v>4354</v>
      </c>
      <c r="Q1092" s="58" t="s">
        <v>4183</v>
      </c>
      <c r="R1092" s="58" t="s">
        <v>4113</v>
      </c>
      <c r="S1092" s="58" t="s">
        <v>4113</v>
      </c>
      <c r="T1092" s="58" t="s">
        <v>4114</v>
      </c>
      <c r="U1092" s="58" t="s">
        <v>4113</v>
      </c>
      <c r="V1092" s="58" t="s">
        <v>4113</v>
      </c>
      <c r="W1092" s="58" t="s">
        <v>4114</v>
      </c>
      <c r="X1092" s="58" t="s">
        <v>4113</v>
      </c>
      <c r="Y1092" s="58" t="s">
        <v>4114</v>
      </c>
      <c r="Z1092" s="58" t="s">
        <v>4114</v>
      </c>
      <c r="AA1092" s="58" t="s">
        <v>4113</v>
      </c>
      <c r="AB1092" s="58" t="s">
        <v>4113</v>
      </c>
      <c r="AC1092" s="58" t="s">
        <v>4114</v>
      </c>
      <c r="AD1092" s="58" t="s">
        <v>4113</v>
      </c>
      <c r="AE1092" s="58" t="s">
        <v>4114</v>
      </c>
      <c r="AF1092" s="58" t="s">
        <v>4114</v>
      </c>
    </row>
    <row r="1093" spans="1:32" x14ac:dyDescent="0.2">
      <c r="A1093" s="64" t="s">
        <v>133</v>
      </c>
      <c r="B1093" s="65" t="s">
        <v>2138</v>
      </c>
      <c r="C1093" s="58">
        <v>1</v>
      </c>
      <c r="D1093" s="58" t="s">
        <v>4278</v>
      </c>
      <c r="E1093" s="58" t="s">
        <v>4134</v>
      </c>
      <c r="F1093" s="58" t="s">
        <v>4150</v>
      </c>
      <c r="G1093" s="58" t="s">
        <v>4113</v>
      </c>
      <c r="H1093" s="58" t="s">
        <v>4146</v>
      </c>
      <c r="I1093" s="58" t="s">
        <v>4153</v>
      </c>
      <c r="J1093" s="58" t="s">
        <v>4113</v>
      </c>
      <c r="K1093" s="58" t="s">
        <v>4114</v>
      </c>
      <c r="L1093" s="58" t="s">
        <v>4114</v>
      </c>
      <c r="M1093" s="58" t="s">
        <v>4315</v>
      </c>
      <c r="N1093" s="58" t="s">
        <v>2139</v>
      </c>
      <c r="O1093" s="58" t="s">
        <v>4357</v>
      </c>
      <c r="P1093" s="58" t="s">
        <v>4354</v>
      </c>
      <c r="Q1093" s="58" t="s">
        <v>4002</v>
      </c>
      <c r="R1093" s="58" t="s">
        <v>4113</v>
      </c>
      <c r="S1093" s="58" t="s">
        <v>4113</v>
      </c>
      <c r="T1093" s="58" t="s">
        <v>4114</v>
      </c>
      <c r="U1093" s="58" t="s">
        <v>4113</v>
      </c>
      <c r="V1093" s="58" t="s">
        <v>4113</v>
      </c>
      <c r="W1093" s="58" t="s">
        <v>4114</v>
      </c>
      <c r="X1093" s="58" t="s">
        <v>4113</v>
      </c>
      <c r="Y1093" s="58" t="s">
        <v>4113</v>
      </c>
      <c r="Z1093" s="58" t="s">
        <v>4114</v>
      </c>
      <c r="AA1093" s="58" t="s">
        <v>4113</v>
      </c>
      <c r="AB1093" s="58" t="s">
        <v>4113</v>
      </c>
      <c r="AC1093" s="58" t="s">
        <v>4114</v>
      </c>
      <c r="AD1093" s="58" t="s">
        <v>4113</v>
      </c>
      <c r="AE1093" s="58" t="s">
        <v>4114</v>
      </c>
      <c r="AF1093" s="58" t="s">
        <v>4114</v>
      </c>
    </row>
    <row r="1094" spans="1:32" x14ac:dyDescent="0.2">
      <c r="A1094" s="64" t="s">
        <v>134</v>
      </c>
      <c r="B1094" s="65" t="s">
        <v>2141</v>
      </c>
      <c r="C1094" s="58">
        <v>1</v>
      </c>
      <c r="D1094" s="58" t="s">
        <v>4280</v>
      </c>
      <c r="E1094" s="58" t="s">
        <v>4134</v>
      </c>
      <c r="F1094" s="58" t="s">
        <v>4150</v>
      </c>
      <c r="G1094" s="58" t="s">
        <v>4113</v>
      </c>
      <c r="H1094" s="58" t="s">
        <v>4146</v>
      </c>
      <c r="I1094" s="58" t="s">
        <v>4153</v>
      </c>
      <c r="J1094" s="58" t="s">
        <v>4113</v>
      </c>
      <c r="K1094" s="58" t="s">
        <v>4114</v>
      </c>
      <c r="L1094" s="58" t="s">
        <v>4114</v>
      </c>
      <c r="M1094" s="58" t="s">
        <v>4316</v>
      </c>
      <c r="N1094" s="58" t="s">
        <v>2139</v>
      </c>
      <c r="O1094" s="58" t="s">
        <v>4357</v>
      </c>
      <c r="P1094" s="58" t="s">
        <v>4354</v>
      </c>
      <c r="Q1094" s="58" t="s">
        <v>4002</v>
      </c>
      <c r="R1094" s="58" t="s">
        <v>4113</v>
      </c>
      <c r="S1094" s="58" t="s">
        <v>4113</v>
      </c>
      <c r="T1094" s="58" t="s">
        <v>4114</v>
      </c>
      <c r="U1094" s="58" t="s">
        <v>4113</v>
      </c>
      <c r="V1094" s="58" t="s">
        <v>4113</v>
      </c>
      <c r="W1094" s="58" t="s">
        <v>4114</v>
      </c>
      <c r="X1094" s="58" t="s">
        <v>4113</v>
      </c>
      <c r="Y1094" s="58" t="s">
        <v>4113</v>
      </c>
      <c r="Z1094" s="58" t="s">
        <v>4114</v>
      </c>
      <c r="AA1094" s="58" t="s">
        <v>4113</v>
      </c>
      <c r="AB1094" s="58" t="s">
        <v>4113</v>
      </c>
      <c r="AC1094" s="58" t="s">
        <v>4114</v>
      </c>
      <c r="AD1094" s="58" t="s">
        <v>4113</v>
      </c>
      <c r="AE1094" s="58" t="s">
        <v>4114</v>
      </c>
      <c r="AF1094" s="58" t="s">
        <v>4114</v>
      </c>
    </row>
    <row r="1095" spans="1:32" x14ac:dyDescent="0.2">
      <c r="A1095" s="64" t="s">
        <v>135</v>
      </c>
      <c r="B1095" s="65" t="s">
        <v>2143</v>
      </c>
      <c r="C1095" s="58">
        <v>1</v>
      </c>
      <c r="D1095" s="58" t="s">
        <v>4282</v>
      </c>
      <c r="E1095" s="58" t="s">
        <v>4134</v>
      </c>
      <c r="F1095" s="58" t="s">
        <v>4150</v>
      </c>
      <c r="G1095" s="58" t="s">
        <v>4136</v>
      </c>
      <c r="H1095" s="58" t="s">
        <v>4146</v>
      </c>
      <c r="I1095" s="58" t="s">
        <v>4153</v>
      </c>
      <c r="J1095" s="58" t="s">
        <v>4113</v>
      </c>
      <c r="K1095" s="58" t="s">
        <v>4114</v>
      </c>
      <c r="L1095" s="58" t="s">
        <v>4114</v>
      </c>
      <c r="M1095" s="58" t="s">
        <v>4317</v>
      </c>
      <c r="N1095" s="58" t="s">
        <v>2139</v>
      </c>
      <c r="O1095" s="58" t="s">
        <v>4357</v>
      </c>
      <c r="P1095" s="58" t="s">
        <v>4354</v>
      </c>
      <c r="Q1095" s="58" t="s">
        <v>4002</v>
      </c>
      <c r="R1095" s="58" t="s">
        <v>4113</v>
      </c>
      <c r="S1095" s="58" t="s">
        <v>4113</v>
      </c>
      <c r="T1095" s="58" t="s">
        <v>4114</v>
      </c>
      <c r="U1095" s="58" t="s">
        <v>4113</v>
      </c>
      <c r="V1095" s="58" t="s">
        <v>4113</v>
      </c>
      <c r="W1095" s="58" t="s">
        <v>4114</v>
      </c>
      <c r="X1095" s="58" t="s">
        <v>4113</v>
      </c>
      <c r="Y1095" s="58" t="s">
        <v>4113</v>
      </c>
      <c r="Z1095" s="58" t="s">
        <v>4114</v>
      </c>
      <c r="AA1095" s="58" t="s">
        <v>4113</v>
      </c>
      <c r="AB1095" s="58" t="s">
        <v>4113</v>
      </c>
      <c r="AC1095" s="58" t="s">
        <v>4114</v>
      </c>
      <c r="AD1095" s="58" t="s">
        <v>4113</v>
      </c>
      <c r="AE1095" s="58" t="s">
        <v>4114</v>
      </c>
      <c r="AF1095" s="58" t="s">
        <v>4114</v>
      </c>
    </row>
    <row r="1096" spans="1:32" x14ac:dyDescent="0.2">
      <c r="A1096" s="64" t="s">
        <v>136</v>
      </c>
      <c r="B1096" s="65" t="s">
        <v>2145</v>
      </c>
      <c r="C1096" s="58">
        <v>1</v>
      </c>
      <c r="D1096" s="58" t="s">
        <v>4284</v>
      </c>
      <c r="E1096" s="58" t="s">
        <v>4134</v>
      </c>
      <c r="F1096" s="58" t="s">
        <v>4150</v>
      </c>
      <c r="G1096" s="58" t="s">
        <v>4136</v>
      </c>
      <c r="H1096" s="58" t="s">
        <v>4146</v>
      </c>
      <c r="I1096" s="58" t="s">
        <v>4153</v>
      </c>
      <c r="J1096" s="58" t="s">
        <v>4113</v>
      </c>
      <c r="K1096" s="58" t="s">
        <v>4114</v>
      </c>
      <c r="L1096" s="58" t="s">
        <v>4114</v>
      </c>
      <c r="M1096" s="58" t="s">
        <v>4318</v>
      </c>
      <c r="N1096" s="58" t="s">
        <v>2139</v>
      </c>
      <c r="O1096" s="58" t="s">
        <v>4357</v>
      </c>
      <c r="P1096" s="58" t="s">
        <v>4354</v>
      </c>
      <c r="Q1096" s="58" t="s">
        <v>4002</v>
      </c>
      <c r="R1096" s="58" t="s">
        <v>4113</v>
      </c>
      <c r="S1096" s="58" t="s">
        <v>4113</v>
      </c>
      <c r="T1096" s="58" t="s">
        <v>4114</v>
      </c>
      <c r="U1096" s="58" t="s">
        <v>4113</v>
      </c>
      <c r="V1096" s="58" t="s">
        <v>4113</v>
      </c>
      <c r="W1096" s="58" t="s">
        <v>4114</v>
      </c>
      <c r="X1096" s="58" t="s">
        <v>4113</v>
      </c>
      <c r="Y1096" s="58" t="s">
        <v>4113</v>
      </c>
      <c r="Z1096" s="58" t="s">
        <v>4114</v>
      </c>
      <c r="AA1096" s="58" t="s">
        <v>4113</v>
      </c>
      <c r="AB1096" s="58" t="s">
        <v>4113</v>
      </c>
      <c r="AC1096" s="58" t="s">
        <v>4114</v>
      </c>
      <c r="AD1096" s="58" t="s">
        <v>4113</v>
      </c>
      <c r="AE1096" s="58" t="s">
        <v>4114</v>
      </c>
      <c r="AF1096" s="58" t="s">
        <v>4114</v>
      </c>
    </row>
    <row r="1097" spans="1:32" x14ac:dyDescent="0.2">
      <c r="A1097" s="64" t="s">
        <v>137</v>
      </c>
      <c r="B1097" s="65" t="s">
        <v>2147</v>
      </c>
      <c r="C1097" s="58">
        <v>1</v>
      </c>
      <c r="D1097" s="58" t="s">
        <v>4286</v>
      </c>
      <c r="E1097" s="58" t="s">
        <v>4134</v>
      </c>
      <c r="F1097" s="58" t="s">
        <v>4150</v>
      </c>
      <c r="G1097" s="58" t="s">
        <v>4136</v>
      </c>
      <c r="H1097" s="58" t="s">
        <v>4146</v>
      </c>
      <c r="I1097" s="58" t="s">
        <v>4153</v>
      </c>
      <c r="J1097" s="58" t="s">
        <v>4113</v>
      </c>
      <c r="K1097" s="58" t="s">
        <v>4114</v>
      </c>
      <c r="L1097" s="58" t="s">
        <v>4114</v>
      </c>
      <c r="M1097" s="58" t="s">
        <v>4319</v>
      </c>
      <c r="N1097" s="58" t="s">
        <v>2139</v>
      </c>
      <c r="O1097" s="58" t="s">
        <v>4357</v>
      </c>
      <c r="P1097" s="58" t="s">
        <v>4354</v>
      </c>
      <c r="Q1097" s="58" t="s">
        <v>4002</v>
      </c>
      <c r="R1097" s="58" t="s">
        <v>4113</v>
      </c>
      <c r="S1097" s="58" t="s">
        <v>4113</v>
      </c>
      <c r="T1097" s="58" t="s">
        <v>4114</v>
      </c>
      <c r="U1097" s="58" t="s">
        <v>4113</v>
      </c>
      <c r="V1097" s="58" t="s">
        <v>4113</v>
      </c>
      <c r="W1097" s="58" t="s">
        <v>4114</v>
      </c>
      <c r="X1097" s="58" t="s">
        <v>4113</v>
      </c>
      <c r="Y1097" s="58" t="s">
        <v>4113</v>
      </c>
      <c r="Z1097" s="58" t="s">
        <v>4114</v>
      </c>
      <c r="AA1097" s="58" t="s">
        <v>4113</v>
      </c>
      <c r="AB1097" s="58" t="s">
        <v>4113</v>
      </c>
      <c r="AC1097" s="58" t="s">
        <v>4114</v>
      </c>
      <c r="AD1097" s="58" t="s">
        <v>4113</v>
      </c>
      <c r="AE1097" s="58" t="s">
        <v>4114</v>
      </c>
      <c r="AF1097" s="58" t="s">
        <v>4114</v>
      </c>
    </row>
    <row r="1098" spans="1:32" x14ac:dyDescent="0.2">
      <c r="A1098" s="64" t="s">
        <v>138</v>
      </c>
      <c r="B1098" s="65" t="s">
        <v>2140</v>
      </c>
      <c r="C1098" s="58">
        <v>1</v>
      </c>
      <c r="D1098" s="58" t="s">
        <v>4278</v>
      </c>
      <c r="E1098" s="58" t="s">
        <v>4134</v>
      </c>
      <c r="F1098" s="58" t="s">
        <v>4152</v>
      </c>
      <c r="G1098" s="58" t="s">
        <v>4113</v>
      </c>
      <c r="H1098" s="58" t="s">
        <v>4166</v>
      </c>
      <c r="I1098" s="58" t="s">
        <v>4153</v>
      </c>
      <c r="J1098" s="58" t="s">
        <v>4113</v>
      </c>
      <c r="K1098" s="58" t="s">
        <v>4114</v>
      </c>
      <c r="L1098" s="58" t="s">
        <v>4114</v>
      </c>
      <c r="M1098" s="58" t="s">
        <v>4323</v>
      </c>
      <c r="N1098" s="58" t="s">
        <v>2139</v>
      </c>
      <c r="O1098" s="58" t="s">
        <v>4126</v>
      </c>
      <c r="P1098" s="58" t="s">
        <v>4354</v>
      </c>
      <c r="Q1098" s="58" t="s">
        <v>4002</v>
      </c>
      <c r="R1098" s="58" t="s">
        <v>4113</v>
      </c>
      <c r="S1098" s="58" t="s">
        <v>4113</v>
      </c>
      <c r="T1098" s="58" t="s">
        <v>4114</v>
      </c>
      <c r="U1098" s="58" t="s">
        <v>4113</v>
      </c>
      <c r="V1098" s="58" t="s">
        <v>4113</v>
      </c>
      <c r="W1098" s="58" t="s">
        <v>4114</v>
      </c>
      <c r="X1098" s="58" t="s">
        <v>4113</v>
      </c>
      <c r="Y1098" s="58" t="s">
        <v>4113</v>
      </c>
      <c r="Z1098" s="58" t="s">
        <v>4114</v>
      </c>
      <c r="AA1098" s="58" t="s">
        <v>4113</v>
      </c>
      <c r="AB1098" s="58" t="s">
        <v>4113</v>
      </c>
      <c r="AC1098" s="58" t="s">
        <v>4114</v>
      </c>
      <c r="AD1098" s="58" t="s">
        <v>4113</v>
      </c>
      <c r="AE1098" s="58" t="s">
        <v>4114</v>
      </c>
      <c r="AF1098" s="58" t="s">
        <v>4114</v>
      </c>
    </row>
    <row r="1099" spans="1:32" x14ac:dyDescent="0.2">
      <c r="A1099" s="64" t="s">
        <v>139</v>
      </c>
      <c r="B1099" s="65" t="s">
        <v>2142</v>
      </c>
      <c r="C1099" s="58">
        <v>1</v>
      </c>
      <c r="D1099" s="58" t="s">
        <v>4280</v>
      </c>
      <c r="E1099" s="58" t="s">
        <v>4134</v>
      </c>
      <c r="F1099" s="58" t="s">
        <v>4152</v>
      </c>
      <c r="G1099" s="58" t="s">
        <v>4113</v>
      </c>
      <c r="H1099" s="58" t="s">
        <v>4166</v>
      </c>
      <c r="I1099" s="58" t="s">
        <v>4153</v>
      </c>
      <c r="J1099" s="58" t="s">
        <v>4113</v>
      </c>
      <c r="K1099" s="58" t="s">
        <v>4114</v>
      </c>
      <c r="L1099" s="58" t="s">
        <v>4114</v>
      </c>
      <c r="M1099" s="58" t="s">
        <v>4324</v>
      </c>
      <c r="N1099" s="58" t="s">
        <v>2139</v>
      </c>
      <c r="O1099" s="58" t="s">
        <v>4126</v>
      </c>
      <c r="P1099" s="58" t="s">
        <v>4354</v>
      </c>
      <c r="Q1099" s="58" t="s">
        <v>4002</v>
      </c>
      <c r="R1099" s="58" t="s">
        <v>4113</v>
      </c>
      <c r="S1099" s="58" t="s">
        <v>4113</v>
      </c>
      <c r="T1099" s="58" t="s">
        <v>4114</v>
      </c>
      <c r="U1099" s="58" t="s">
        <v>4113</v>
      </c>
      <c r="V1099" s="58" t="s">
        <v>4113</v>
      </c>
      <c r="W1099" s="58" t="s">
        <v>4114</v>
      </c>
      <c r="X1099" s="58" t="s">
        <v>4113</v>
      </c>
      <c r="Y1099" s="58" t="s">
        <v>4113</v>
      </c>
      <c r="Z1099" s="58" t="s">
        <v>4114</v>
      </c>
      <c r="AA1099" s="58" t="s">
        <v>4113</v>
      </c>
      <c r="AB1099" s="58" t="s">
        <v>4113</v>
      </c>
      <c r="AC1099" s="58" t="s">
        <v>4114</v>
      </c>
      <c r="AD1099" s="58" t="s">
        <v>4113</v>
      </c>
      <c r="AE1099" s="58" t="s">
        <v>4114</v>
      </c>
      <c r="AF1099" s="58" t="s">
        <v>4114</v>
      </c>
    </row>
    <row r="1100" spans="1:32" x14ac:dyDescent="0.2">
      <c r="A1100" s="64" t="s">
        <v>140</v>
      </c>
      <c r="B1100" s="65" t="s">
        <v>2144</v>
      </c>
      <c r="C1100" s="58">
        <v>1</v>
      </c>
      <c r="D1100" s="58" t="s">
        <v>4282</v>
      </c>
      <c r="E1100" s="58" t="s">
        <v>4134</v>
      </c>
      <c r="F1100" s="58" t="s">
        <v>4152</v>
      </c>
      <c r="G1100" s="58" t="s">
        <v>4136</v>
      </c>
      <c r="H1100" s="58" t="s">
        <v>4166</v>
      </c>
      <c r="I1100" s="58" t="s">
        <v>4153</v>
      </c>
      <c r="J1100" s="58" t="s">
        <v>4113</v>
      </c>
      <c r="K1100" s="58" t="s">
        <v>4114</v>
      </c>
      <c r="L1100" s="58" t="s">
        <v>4114</v>
      </c>
      <c r="M1100" s="58" t="s">
        <v>4325</v>
      </c>
      <c r="N1100" s="58" t="s">
        <v>2139</v>
      </c>
      <c r="O1100" s="58" t="s">
        <v>4126</v>
      </c>
      <c r="P1100" s="58" t="s">
        <v>4354</v>
      </c>
      <c r="Q1100" s="58" t="s">
        <v>4002</v>
      </c>
      <c r="R1100" s="58" t="s">
        <v>4113</v>
      </c>
      <c r="S1100" s="58" t="s">
        <v>4113</v>
      </c>
      <c r="T1100" s="58" t="s">
        <v>4114</v>
      </c>
      <c r="U1100" s="58" t="s">
        <v>4113</v>
      </c>
      <c r="V1100" s="58" t="s">
        <v>4113</v>
      </c>
      <c r="W1100" s="58" t="s">
        <v>4114</v>
      </c>
      <c r="X1100" s="58" t="s">
        <v>4113</v>
      </c>
      <c r="Y1100" s="58" t="s">
        <v>4113</v>
      </c>
      <c r="Z1100" s="58" t="s">
        <v>4114</v>
      </c>
      <c r="AA1100" s="58" t="s">
        <v>4113</v>
      </c>
      <c r="AB1100" s="58" t="s">
        <v>4113</v>
      </c>
      <c r="AC1100" s="58" t="s">
        <v>4114</v>
      </c>
      <c r="AD1100" s="58" t="s">
        <v>4113</v>
      </c>
      <c r="AE1100" s="58" t="s">
        <v>4114</v>
      </c>
      <c r="AF1100" s="58" t="s">
        <v>4114</v>
      </c>
    </row>
    <row r="1101" spans="1:32" x14ac:dyDescent="0.2">
      <c r="A1101" s="64" t="s">
        <v>141</v>
      </c>
      <c r="B1101" s="65" t="s">
        <v>2146</v>
      </c>
      <c r="C1101" s="58">
        <v>1</v>
      </c>
      <c r="D1101" s="58" t="s">
        <v>4284</v>
      </c>
      <c r="E1101" s="58" t="s">
        <v>4134</v>
      </c>
      <c r="F1101" s="58" t="s">
        <v>4152</v>
      </c>
      <c r="G1101" s="58" t="s">
        <v>4136</v>
      </c>
      <c r="H1101" s="58" t="s">
        <v>4166</v>
      </c>
      <c r="I1101" s="58" t="s">
        <v>4153</v>
      </c>
      <c r="J1101" s="58" t="s">
        <v>4113</v>
      </c>
      <c r="K1101" s="58" t="s">
        <v>4114</v>
      </c>
      <c r="L1101" s="58" t="s">
        <v>4114</v>
      </c>
      <c r="M1101" s="58" t="s">
        <v>4326</v>
      </c>
      <c r="N1101" s="58" t="s">
        <v>2139</v>
      </c>
      <c r="O1101" s="58" t="s">
        <v>4126</v>
      </c>
      <c r="P1101" s="58" t="s">
        <v>4354</v>
      </c>
      <c r="Q1101" s="58" t="s">
        <v>4002</v>
      </c>
      <c r="R1101" s="58" t="s">
        <v>4113</v>
      </c>
      <c r="S1101" s="58" t="s">
        <v>4113</v>
      </c>
      <c r="T1101" s="58" t="s">
        <v>4114</v>
      </c>
      <c r="U1101" s="58" t="s">
        <v>4113</v>
      </c>
      <c r="V1101" s="58" t="s">
        <v>4113</v>
      </c>
      <c r="W1101" s="58" t="s">
        <v>4114</v>
      </c>
      <c r="X1101" s="58" t="s">
        <v>4113</v>
      </c>
      <c r="Y1101" s="58" t="s">
        <v>4113</v>
      </c>
      <c r="Z1101" s="58" t="s">
        <v>4114</v>
      </c>
      <c r="AA1101" s="58" t="s">
        <v>4113</v>
      </c>
      <c r="AB1101" s="58" t="s">
        <v>4113</v>
      </c>
      <c r="AC1101" s="58" t="s">
        <v>4114</v>
      </c>
      <c r="AD1101" s="58" t="s">
        <v>4113</v>
      </c>
      <c r="AE1101" s="58" t="s">
        <v>4114</v>
      </c>
      <c r="AF1101" s="58" t="s">
        <v>4114</v>
      </c>
    </row>
    <row r="1102" spans="1:32" x14ac:dyDescent="0.2">
      <c r="A1102" s="64" t="s">
        <v>142</v>
      </c>
      <c r="B1102" s="65" t="s">
        <v>2148</v>
      </c>
      <c r="C1102" s="58">
        <v>1</v>
      </c>
      <c r="D1102" s="58" t="s">
        <v>4286</v>
      </c>
      <c r="E1102" s="58" t="s">
        <v>4134</v>
      </c>
      <c r="F1102" s="58" t="s">
        <v>4152</v>
      </c>
      <c r="G1102" s="58" t="s">
        <v>4136</v>
      </c>
      <c r="H1102" s="58" t="s">
        <v>4166</v>
      </c>
      <c r="I1102" s="58" t="s">
        <v>4153</v>
      </c>
      <c r="J1102" s="58" t="s">
        <v>4113</v>
      </c>
      <c r="K1102" s="58" t="s">
        <v>4114</v>
      </c>
      <c r="L1102" s="58" t="s">
        <v>4114</v>
      </c>
      <c r="M1102" s="58" t="s">
        <v>4327</v>
      </c>
      <c r="N1102" s="58" t="s">
        <v>2139</v>
      </c>
      <c r="O1102" s="58" t="s">
        <v>4126</v>
      </c>
      <c r="P1102" s="58" t="s">
        <v>4354</v>
      </c>
      <c r="Q1102" s="58" t="s">
        <v>4002</v>
      </c>
      <c r="R1102" s="58" t="s">
        <v>4113</v>
      </c>
      <c r="S1102" s="58" t="s">
        <v>4113</v>
      </c>
      <c r="T1102" s="58" t="s">
        <v>4114</v>
      </c>
      <c r="U1102" s="58" t="s">
        <v>4113</v>
      </c>
      <c r="V1102" s="58" t="s">
        <v>4113</v>
      </c>
      <c r="W1102" s="58" t="s">
        <v>4114</v>
      </c>
      <c r="X1102" s="58" t="s">
        <v>4113</v>
      </c>
      <c r="Y1102" s="58" t="s">
        <v>4113</v>
      </c>
      <c r="Z1102" s="58" t="s">
        <v>4114</v>
      </c>
      <c r="AA1102" s="58" t="s">
        <v>4113</v>
      </c>
      <c r="AB1102" s="58" t="s">
        <v>4113</v>
      </c>
      <c r="AC1102" s="58" t="s">
        <v>4114</v>
      </c>
      <c r="AD1102" s="58" t="s">
        <v>4113</v>
      </c>
      <c r="AE1102" s="58" t="s">
        <v>4114</v>
      </c>
      <c r="AF1102" s="58" t="s">
        <v>4114</v>
      </c>
    </row>
    <row r="1103" spans="1:32" x14ac:dyDescent="0.2">
      <c r="A1103" s="64" t="s">
        <v>143</v>
      </c>
      <c r="B1103" s="65" t="s">
        <v>2149</v>
      </c>
      <c r="C1103" s="58">
        <v>1</v>
      </c>
      <c r="D1103" s="58" t="s">
        <v>4278</v>
      </c>
      <c r="E1103" s="58" t="s">
        <v>4134</v>
      </c>
      <c r="F1103" s="58" t="s">
        <v>4150</v>
      </c>
      <c r="G1103" s="58" t="s">
        <v>4113</v>
      </c>
      <c r="H1103" s="58" t="s">
        <v>4153</v>
      </c>
      <c r="I1103" s="58" t="s">
        <v>4153</v>
      </c>
      <c r="J1103" s="58" t="s">
        <v>4114</v>
      </c>
      <c r="K1103" s="58" t="s">
        <v>4114</v>
      </c>
      <c r="L1103" s="58" t="s">
        <v>4114</v>
      </c>
      <c r="M1103" s="58" t="s">
        <v>4315</v>
      </c>
      <c r="N1103" s="58" t="s">
        <v>2150</v>
      </c>
      <c r="O1103" s="58" t="s">
        <v>4356</v>
      </c>
      <c r="P1103" s="58" t="s">
        <v>4354</v>
      </c>
      <c r="Q1103" s="58" t="s">
        <v>4002</v>
      </c>
      <c r="R1103" s="58" t="s">
        <v>4113</v>
      </c>
      <c r="S1103" s="58" t="s">
        <v>4113</v>
      </c>
      <c r="T1103" s="58" t="s">
        <v>4114</v>
      </c>
      <c r="U1103" s="58" t="s">
        <v>4113</v>
      </c>
      <c r="V1103" s="58" t="s">
        <v>4113</v>
      </c>
      <c r="W1103" s="58" t="s">
        <v>4114</v>
      </c>
      <c r="X1103" s="58" t="s">
        <v>4114</v>
      </c>
      <c r="Y1103" s="58" t="s">
        <v>4113</v>
      </c>
      <c r="Z1103" s="58" t="s">
        <v>4114</v>
      </c>
      <c r="AA1103" s="58" t="s">
        <v>4113</v>
      </c>
      <c r="AB1103" s="58" t="s">
        <v>4113</v>
      </c>
      <c r="AC1103" s="58" t="s">
        <v>4114</v>
      </c>
      <c r="AD1103" s="58" t="s">
        <v>4113</v>
      </c>
      <c r="AE1103" s="58" t="s">
        <v>4114</v>
      </c>
      <c r="AF1103" s="58" t="s">
        <v>4114</v>
      </c>
    </row>
    <row r="1104" spans="1:32" x14ac:dyDescent="0.2">
      <c r="A1104" s="64" t="s">
        <v>144</v>
      </c>
      <c r="B1104" s="65" t="s">
        <v>2152</v>
      </c>
      <c r="C1104" s="58">
        <v>1</v>
      </c>
      <c r="D1104" s="58" t="s">
        <v>4280</v>
      </c>
      <c r="E1104" s="58" t="s">
        <v>4134</v>
      </c>
      <c r="F1104" s="58" t="s">
        <v>4150</v>
      </c>
      <c r="G1104" s="58" t="s">
        <v>4113</v>
      </c>
      <c r="H1104" s="58" t="s">
        <v>4153</v>
      </c>
      <c r="I1104" s="58" t="s">
        <v>4153</v>
      </c>
      <c r="J1104" s="58" t="s">
        <v>4114</v>
      </c>
      <c r="K1104" s="58" t="s">
        <v>4114</v>
      </c>
      <c r="L1104" s="58" t="s">
        <v>4114</v>
      </c>
      <c r="M1104" s="58" t="s">
        <v>4316</v>
      </c>
      <c r="N1104" s="58" t="s">
        <v>2150</v>
      </c>
      <c r="O1104" s="58" t="s">
        <v>4356</v>
      </c>
      <c r="P1104" s="58" t="s">
        <v>4354</v>
      </c>
      <c r="Q1104" s="58" t="s">
        <v>4002</v>
      </c>
      <c r="R1104" s="58" t="s">
        <v>4113</v>
      </c>
      <c r="S1104" s="58" t="s">
        <v>4113</v>
      </c>
      <c r="T1104" s="58" t="s">
        <v>4114</v>
      </c>
      <c r="U1104" s="58" t="s">
        <v>4113</v>
      </c>
      <c r="V1104" s="58" t="s">
        <v>4113</v>
      </c>
      <c r="W1104" s="58" t="s">
        <v>4114</v>
      </c>
      <c r="X1104" s="58" t="s">
        <v>4114</v>
      </c>
      <c r="Y1104" s="58" t="s">
        <v>4113</v>
      </c>
      <c r="Z1104" s="58" t="s">
        <v>4114</v>
      </c>
      <c r="AA1104" s="58" t="s">
        <v>4113</v>
      </c>
      <c r="AB1104" s="58" t="s">
        <v>4113</v>
      </c>
      <c r="AC1104" s="58" t="s">
        <v>4114</v>
      </c>
      <c r="AD1104" s="58" t="s">
        <v>4113</v>
      </c>
      <c r="AE1104" s="58" t="s">
        <v>4114</v>
      </c>
      <c r="AF1104" s="58" t="s">
        <v>4114</v>
      </c>
    </row>
    <row r="1105" spans="1:32" x14ac:dyDescent="0.2">
      <c r="A1105" s="64" t="s">
        <v>145</v>
      </c>
      <c r="B1105" s="65" t="s">
        <v>2154</v>
      </c>
      <c r="C1105" s="58">
        <v>1</v>
      </c>
      <c r="D1105" s="58" t="s">
        <v>4282</v>
      </c>
      <c r="E1105" s="58" t="s">
        <v>4134</v>
      </c>
      <c r="F1105" s="58" t="s">
        <v>4150</v>
      </c>
      <c r="G1105" s="58" t="s">
        <v>4136</v>
      </c>
      <c r="H1105" s="58" t="s">
        <v>4153</v>
      </c>
      <c r="I1105" s="58" t="s">
        <v>4153</v>
      </c>
      <c r="J1105" s="58" t="s">
        <v>4114</v>
      </c>
      <c r="K1105" s="58" t="s">
        <v>4114</v>
      </c>
      <c r="L1105" s="58" t="s">
        <v>4114</v>
      </c>
      <c r="M1105" s="58" t="s">
        <v>4317</v>
      </c>
      <c r="N1105" s="58" t="s">
        <v>2150</v>
      </c>
      <c r="O1105" s="58" t="s">
        <v>4356</v>
      </c>
      <c r="P1105" s="58" t="s">
        <v>4354</v>
      </c>
      <c r="Q1105" s="58" t="s">
        <v>4002</v>
      </c>
      <c r="R1105" s="58" t="s">
        <v>4113</v>
      </c>
      <c r="S1105" s="58" t="s">
        <v>4113</v>
      </c>
      <c r="T1105" s="58" t="s">
        <v>4114</v>
      </c>
      <c r="U1105" s="58" t="s">
        <v>4113</v>
      </c>
      <c r="V1105" s="58" t="s">
        <v>4113</v>
      </c>
      <c r="W1105" s="58" t="s">
        <v>4114</v>
      </c>
      <c r="X1105" s="58" t="s">
        <v>4114</v>
      </c>
      <c r="Y1105" s="58" t="s">
        <v>4113</v>
      </c>
      <c r="Z1105" s="58" t="s">
        <v>4114</v>
      </c>
      <c r="AA1105" s="58" t="s">
        <v>4113</v>
      </c>
      <c r="AB1105" s="58" t="s">
        <v>4113</v>
      </c>
      <c r="AC1105" s="58" t="s">
        <v>4114</v>
      </c>
      <c r="AD1105" s="58" t="s">
        <v>4113</v>
      </c>
      <c r="AE1105" s="58" t="s">
        <v>4114</v>
      </c>
      <c r="AF1105" s="58" t="s">
        <v>4114</v>
      </c>
    </row>
    <row r="1106" spans="1:32" x14ac:dyDescent="0.2">
      <c r="A1106" s="64" t="s">
        <v>146</v>
      </c>
      <c r="B1106" s="65" t="s">
        <v>2156</v>
      </c>
      <c r="C1106" s="58">
        <v>1</v>
      </c>
      <c r="D1106" s="58" t="s">
        <v>4284</v>
      </c>
      <c r="E1106" s="58" t="s">
        <v>4134</v>
      </c>
      <c r="F1106" s="58" t="s">
        <v>4150</v>
      </c>
      <c r="G1106" s="58" t="s">
        <v>4136</v>
      </c>
      <c r="H1106" s="58" t="s">
        <v>4153</v>
      </c>
      <c r="I1106" s="58" t="s">
        <v>4153</v>
      </c>
      <c r="J1106" s="58" t="s">
        <v>4114</v>
      </c>
      <c r="K1106" s="58" t="s">
        <v>4114</v>
      </c>
      <c r="L1106" s="58" t="s">
        <v>4114</v>
      </c>
      <c r="M1106" s="58" t="s">
        <v>4318</v>
      </c>
      <c r="N1106" s="58" t="s">
        <v>2150</v>
      </c>
      <c r="O1106" s="58" t="s">
        <v>4356</v>
      </c>
      <c r="P1106" s="58" t="s">
        <v>4354</v>
      </c>
      <c r="Q1106" s="58" t="s">
        <v>4002</v>
      </c>
      <c r="R1106" s="58" t="s">
        <v>4113</v>
      </c>
      <c r="S1106" s="58" t="s">
        <v>4113</v>
      </c>
      <c r="T1106" s="58" t="s">
        <v>4114</v>
      </c>
      <c r="U1106" s="58" t="s">
        <v>4113</v>
      </c>
      <c r="V1106" s="58" t="s">
        <v>4113</v>
      </c>
      <c r="W1106" s="58" t="s">
        <v>4114</v>
      </c>
      <c r="X1106" s="58" t="s">
        <v>4114</v>
      </c>
      <c r="Y1106" s="58" t="s">
        <v>4113</v>
      </c>
      <c r="Z1106" s="58" t="s">
        <v>4114</v>
      </c>
      <c r="AA1106" s="58" t="s">
        <v>4113</v>
      </c>
      <c r="AB1106" s="58" t="s">
        <v>4113</v>
      </c>
      <c r="AC1106" s="58" t="s">
        <v>4114</v>
      </c>
      <c r="AD1106" s="58" t="s">
        <v>4113</v>
      </c>
      <c r="AE1106" s="58" t="s">
        <v>4114</v>
      </c>
      <c r="AF1106" s="58" t="s">
        <v>4114</v>
      </c>
    </row>
    <row r="1107" spans="1:32" x14ac:dyDescent="0.2">
      <c r="A1107" s="64" t="s">
        <v>147</v>
      </c>
      <c r="B1107" s="65" t="s">
        <v>2158</v>
      </c>
      <c r="C1107" s="58">
        <v>1</v>
      </c>
      <c r="D1107" s="58" t="s">
        <v>4286</v>
      </c>
      <c r="E1107" s="58" t="s">
        <v>4134</v>
      </c>
      <c r="F1107" s="58" t="s">
        <v>4150</v>
      </c>
      <c r="G1107" s="58" t="s">
        <v>4136</v>
      </c>
      <c r="H1107" s="58" t="s">
        <v>4153</v>
      </c>
      <c r="I1107" s="58" t="s">
        <v>4153</v>
      </c>
      <c r="J1107" s="58" t="s">
        <v>4114</v>
      </c>
      <c r="K1107" s="58" t="s">
        <v>4114</v>
      </c>
      <c r="L1107" s="58" t="s">
        <v>4114</v>
      </c>
      <c r="M1107" s="58" t="s">
        <v>4319</v>
      </c>
      <c r="N1107" s="58" t="s">
        <v>2150</v>
      </c>
      <c r="O1107" s="58" t="s">
        <v>4356</v>
      </c>
      <c r="P1107" s="58" t="s">
        <v>4354</v>
      </c>
      <c r="Q1107" s="58" t="s">
        <v>4002</v>
      </c>
      <c r="R1107" s="58" t="s">
        <v>4113</v>
      </c>
      <c r="S1107" s="58" t="s">
        <v>4113</v>
      </c>
      <c r="T1107" s="58" t="s">
        <v>4114</v>
      </c>
      <c r="U1107" s="58" t="s">
        <v>4113</v>
      </c>
      <c r="V1107" s="58" t="s">
        <v>4113</v>
      </c>
      <c r="W1107" s="58" t="s">
        <v>4114</v>
      </c>
      <c r="X1107" s="58" t="s">
        <v>4114</v>
      </c>
      <c r="Y1107" s="58" t="s">
        <v>4113</v>
      </c>
      <c r="Z1107" s="58" t="s">
        <v>4114</v>
      </c>
      <c r="AA1107" s="58" t="s">
        <v>4113</v>
      </c>
      <c r="AB1107" s="58" t="s">
        <v>4113</v>
      </c>
      <c r="AC1107" s="58" t="s">
        <v>4114</v>
      </c>
      <c r="AD1107" s="58" t="s">
        <v>4113</v>
      </c>
      <c r="AE1107" s="58" t="s">
        <v>4114</v>
      </c>
      <c r="AF1107" s="58" t="s">
        <v>4114</v>
      </c>
    </row>
    <row r="1108" spans="1:32" x14ac:dyDescent="0.2">
      <c r="A1108" s="64" t="s">
        <v>148</v>
      </c>
      <c r="B1108" s="65" t="s">
        <v>2151</v>
      </c>
      <c r="C1108" s="58">
        <v>1</v>
      </c>
      <c r="D1108" s="58" t="s">
        <v>4278</v>
      </c>
      <c r="E1108" s="58" t="s">
        <v>4134</v>
      </c>
      <c r="F1108" s="58" t="s">
        <v>4152</v>
      </c>
      <c r="G1108" s="58" t="s">
        <v>4113</v>
      </c>
      <c r="H1108" s="58" t="s">
        <v>4153</v>
      </c>
      <c r="I1108" s="58" t="s">
        <v>4153</v>
      </c>
      <c r="J1108" s="58" t="s">
        <v>4114</v>
      </c>
      <c r="K1108" s="58" t="s">
        <v>4114</v>
      </c>
      <c r="L1108" s="58" t="s">
        <v>4114</v>
      </c>
      <c r="M1108" s="58" t="s">
        <v>4323</v>
      </c>
      <c r="N1108" s="58" t="s">
        <v>2150</v>
      </c>
      <c r="O1108" s="58" t="s">
        <v>4356</v>
      </c>
      <c r="P1108" s="58" t="s">
        <v>4354</v>
      </c>
      <c r="Q1108" s="58" t="s">
        <v>4002</v>
      </c>
      <c r="R1108" s="58" t="s">
        <v>4113</v>
      </c>
      <c r="S1108" s="58" t="s">
        <v>4113</v>
      </c>
      <c r="T1108" s="58" t="s">
        <v>4114</v>
      </c>
      <c r="U1108" s="58" t="s">
        <v>4113</v>
      </c>
      <c r="V1108" s="58" t="s">
        <v>4113</v>
      </c>
      <c r="W1108" s="58" t="s">
        <v>4114</v>
      </c>
      <c r="X1108" s="58" t="s">
        <v>4114</v>
      </c>
      <c r="Y1108" s="58" t="s">
        <v>4113</v>
      </c>
      <c r="Z1108" s="58" t="s">
        <v>4114</v>
      </c>
      <c r="AA1108" s="58" t="s">
        <v>4113</v>
      </c>
      <c r="AB1108" s="58" t="s">
        <v>4113</v>
      </c>
      <c r="AC1108" s="58" t="s">
        <v>4114</v>
      </c>
      <c r="AD1108" s="58" t="s">
        <v>4113</v>
      </c>
      <c r="AE1108" s="58" t="s">
        <v>4114</v>
      </c>
      <c r="AF1108" s="58" t="s">
        <v>4114</v>
      </c>
    </row>
    <row r="1109" spans="1:32" x14ac:dyDescent="0.2">
      <c r="A1109" s="64" t="s">
        <v>149</v>
      </c>
      <c r="B1109" s="65" t="s">
        <v>2153</v>
      </c>
      <c r="C1109" s="58">
        <v>1</v>
      </c>
      <c r="D1109" s="58" t="s">
        <v>4280</v>
      </c>
      <c r="E1109" s="58" t="s">
        <v>4134</v>
      </c>
      <c r="F1109" s="58" t="s">
        <v>4152</v>
      </c>
      <c r="G1109" s="58" t="s">
        <v>4113</v>
      </c>
      <c r="H1109" s="58" t="s">
        <v>4153</v>
      </c>
      <c r="I1109" s="58" t="s">
        <v>4153</v>
      </c>
      <c r="J1109" s="58" t="s">
        <v>4114</v>
      </c>
      <c r="K1109" s="58" t="s">
        <v>4114</v>
      </c>
      <c r="L1109" s="58" t="s">
        <v>4114</v>
      </c>
      <c r="M1109" s="58" t="s">
        <v>4324</v>
      </c>
      <c r="N1109" s="58" t="s">
        <v>2150</v>
      </c>
      <c r="O1109" s="58" t="s">
        <v>4356</v>
      </c>
      <c r="P1109" s="58" t="s">
        <v>4354</v>
      </c>
      <c r="Q1109" s="58" t="s">
        <v>4002</v>
      </c>
      <c r="R1109" s="58" t="s">
        <v>4113</v>
      </c>
      <c r="S1109" s="58" t="s">
        <v>4113</v>
      </c>
      <c r="T1109" s="58" t="s">
        <v>4114</v>
      </c>
      <c r="U1109" s="58" t="s">
        <v>4113</v>
      </c>
      <c r="V1109" s="58" t="s">
        <v>4113</v>
      </c>
      <c r="W1109" s="58" t="s">
        <v>4114</v>
      </c>
      <c r="X1109" s="58" t="s">
        <v>4114</v>
      </c>
      <c r="Y1109" s="58" t="s">
        <v>4113</v>
      </c>
      <c r="Z1109" s="58" t="s">
        <v>4114</v>
      </c>
      <c r="AA1109" s="58" t="s">
        <v>4113</v>
      </c>
      <c r="AB1109" s="58" t="s">
        <v>4113</v>
      </c>
      <c r="AC1109" s="58" t="s">
        <v>4114</v>
      </c>
      <c r="AD1109" s="58" t="s">
        <v>4113</v>
      </c>
      <c r="AE1109" s="58" t="s">
        <v>4114</v>
      </c>
      <c r="AF1109" s="58" t="s">
        <v>4114</v>
      </c>
    </row>
    <row r="1110" spans="1:32" x14ac:dyDescent="0.2">
      <c r="A1110" s="64" t="s">
        <v>150</v>
      </c>
      <c r="B1110" s="65" t="s">
        <v>2155</v>
      </c>
      <c r="C1110" s="58">
        <v>1</v>
      </c>
      <c r="D1110" s="58" t="s">
        <v>4282</v>
      </c>
      <c r="E1110" s="58" t="s">
        <v>4134</v>
      </c>
      <c r="F1110" s="58" t="s">
        <v>4152</v>
      </c>
      <c r="G1110" s="58" t="s">
        <v>4136</v>
      </c>
      <c r="H1110" s="58" t="s">
        <v>4153</v>
      </c>
      <c r="I1110" s="58" t="s">
        <v>4153</v>
      </c>
      <c r="J1110" s="58" t="s">
        <v>4114</v>
      </c>
      <c r="K1110" s="58" t="s">
        <v>4114</v>
      </c>
      <c r="L1110" s="58" t="s">
        <v>4114</v>
      </c>
      <c r="M1110" s="58" t="s">
        <v>4325</v>
      </c>
      <c r="N1110" s="58" t="s">
        <v>2150</v>
      </c>
      <c r="O1110" s="58" t="s">
        <v>4356</v>
      </c>
      <c r="P1110" s="58" t="s">
        <v>4354</v>
      </c>
      <c r="Q1110" s="58" t="s">
        <v>4002</v>
      </c>
      <c r="R1110" s="58" t="s">
        <v>4113</v>
      </c>
      <c r="S1110" s="58" t="s">
        <v>4113</v>
      </c>
      <c r="T1110" s="58" t="s">
        <v>4114</v>
      </c>
      <c r="U1110" s="58" t="s">
        <v>4113</v>
      </c>
      <c r="V1110" s="58" t="s">
        <v>4113</v>
      </c>
      <c r="W1110" s="58" t="s">
        <v>4114</v>
      </c>
      <c r="X1110" s="58" t="s">
        <v>4114</v>
      </c>
      <c r="Y1110" s="58" t="s">
        <v>4113</v>
      </c>
      <c r="Z1110" s="58" t="s">
        <v>4114</v>
      </c>
      <c r="AA1110" s="58" t="s">
        <v>4113</v>
      </c>
      <c r="AB1110" s="58" t="s">
        <v>4113</v>
      </c>
      <c r="AC1110" s="58" t="s">
        <v>4114</v>
      </c>
      <c r="AD1110" s="58" t="s">
        <v>4113</v>
      </c>
      <c r="AE1110" s="58" t="s">
        <v>4114</v>
      </c>
      <c r="AF1110" s="58" t="s">
        <v>4114</v>
      </c>
    </row>
    <row r="1111" spans="1:32" x14ac:dyDescent="0.2">
      <c r="A1111" s="64" t="s">
        <v>151</v>
      </c>
      <c r="B1111" s="65" t="s">
        <v>2157</v>
      </c>
      <c r="C1111" s="58">
        <v>1</v>
      </c>
      <c r="D1111" s="58" t="s">
        <v>4284</v>
      </c>
      <c r="E1111" s="58" t="s">
        <v>4134</v>
      </c>
      <c r="F1111" s="58" t="s">
        <v>4152</v>
      </c>
      <c r="G1111" s="58" t="s">
        <v>4136</v>
      </c>
      <c r="H1111" s="58" t="s">
        <v>4153</v>
      </c>
      <c r="I1111" s="58" t="s">
        <v>4153</v>
      </c>
      <c r="J1111" s="58" t="s">
        <v>4114</v>
      </c>
      <c r="K1111" s="58" t="s">
        <v>4114</v>
      </c>
      <c r="L1111" s="58" t="s">
        <v>4114</v>
      </c>
      <c r="M1111" s="58" t="s">
        <v>4326</v>
      </c>
      <c r="N1111" s="58" t="s">
        <v>2150</v>
      </c>
      <c r="O1111" s="58" t="s">
        <v>4356</v>
      </c>
      <c r="P1111" s="58" t="s">
        <v>4354</v>
      </c>
      <c r="Q1111" s="58" t="s">
        <v>4002</v>
      </c>
      <c r="R1111" s="58" t="s">
        <v>4113</v>
      </c>
      <c r="S1111" s="58" t="s">
        <v>4113</v>
      </c>
      <c r="T1111" s="58" t="s">
        <v>4114</v>
      </c>
      <c r="U1111" s="58" t="s">
        <v>4113</v>
      </c>
      <c r="V1111" s="58" t="s">
        <v>4113</v>
      </c>
      <c r="W1111" s="58" t="s">
        <v>4114</v>
      </c>
      <c r="X1111" s="58" t="s">
        <v>4114</v>
      </c>
      <c r="Y1111" s="58" t="s">
        <v>4113</v>
      </c>
      <c r="Z1111" s="58" t="s">
        <v>4114</v>
      </c>
      <c r="AA1111" s="58" t="s">
        <v>4113</v>
      </c>
      <c r="AB1111" s="58" t="s">
        <v>4113</v>
      </c>
      <c r="AC1111" s="58" t="s">
        <v>4114</v>
      </c>
      <c r="AD1111" s="58" t="s">
        <v>4113</v>
      </c>
      <c r="AE1111" s="58" t="s">
        <v>4114</v>
      </c>
      <c r="AF1111" s="58" t="s">
        <v>4114</v>
      </c>
    </row>
    <row r="1112" spans="1:32" x14ac:dyDescent="0.2">
      <c r="A1112" s="64" t="s">
        <v>152</v>
      </c>
      <c r="B1112" s="65" t="s">
        <v>2159</v>
      </c>
      <c r="C1112" s="58">
        <v>1</v>
      </c>
      <c r="D1112" s="58" t="s">
        <v>4286</v>
      </c>
      <c r="E1112" s="58" t="s">
        <v>4134</v>
      </c>
      <c r="F1112" s="58" t="s">
        <v>4152</v>
      </c>
      <c r="G1112" s="58" t="s">
        <v>4136</v>
      </c>
      <c r="H1112" s="58" t="s">
        <v>4153</v>
      </c>
      <c r="I1112" s="58" t="s">
        <v>4153</v>
      </c>
      <c r="J1112" s="58" t="s">
        <v>4114</v>
      </c>
      <c r="K1112" s="58" t="s">
        <v>4114</v>
      </c>
      <c r="L1112" s="58" t="s">
        <v>4114</v>
      </c>
      <c r="M1112" s="58" t="s">
        <v>4327</v>
      </c>
      <c r="N1112" s="58" t="s">
        <v>2150</v>
      </c>
      <c r="O1112" s="58" t="s">
        <v>4356</v>
      </c>
      <c r="P1112" s="58" t="s">
        <v>4354</v>
      </c>
      <c r="Q1112" s="58" t="s">
        <v>4002</v>
      </c>
      <c r="R1112" s="58" t="s">
        <v>4113</v>
      </c>
      <c r="S1112" s="58" t="s">
        <v>4113</v>
      </c>
      <c r="T1112" s="58" t="s">
        <v>4114</v>
      </c>
      <c r="U1112" s="58" t="s">
        <v>4113</v>
      </c>
      <c r="V1112" s="58" t="s">
        <v>4113</v>
      </c>
      <c r="W1112" s="58" t="s">
        <v>4114</v>
      </c>
      <c r="X1112" s="58" t="s">
        <v>4114</v>
      </c>
      <c r="Y1112" s="58" t="s">
        <v>4113</v>
      </c>
      <c r="Z1112" s="58" t="s">
        <v>4114</v>
      </c>
      <c r="AA1112" s="58" t="s">
        <v>4113</v>
      </c>
      <c r="AB1112" s="58" t="s">
        <v>4113</v>
      </c>
      <c r="AC1112" s="58" t="s">
        <v>4114</v>
      </c>
      <c r="AD1112" s="58" t="s">
        <v>4113</v>
      </c>
      <c r="AE1112" s="58" t="s">
        <v>4114</v>
      </c>
      <c r="AF1112" s="58" t="s">
        <v>4114</v>
      </c>
    </row>
    <row r="1113" spans="1:32" x14ac:dyDescent="0.2">
      <c r="A1113" s="63" t="s">
        <v>1141</v>
      </c>
      <c r="B1113" s="65" t="s">
        <v>3082</v>
      </c>
      <c r="C1113" s="58">
        <v>1</v>
      </c>
      <c r="D1113" s="58" t="s">
        <v>4124</v>
      </c>
      <c r="E1113" s="58" t="s">
        <v>4113</v>
      </c>
      <c r="F1113" s="58" t="s">
        <v>4168</v>
      </c>
      <c r="G1113" s="58" t="s">
        <v>4114</v>
      </c>
      <c r="H1113" s="58" t="s">
        <v>4114</v>
      </c>
      <c r="I1113" s="58" t="s">
        <v>4113</v>
      </c>
      <c r="J1113" s="58" t="s">
        <v>4114</v>
      </c>
      <c r="K1113" s="58" t="s">
        <v>4114</v>
      </c>
      <c r="L1113" s="58" t="s">
        <v>4114</v>
      </c>
      <c r="M1113" s="58" t="s">
        <v>4140</v>
      </c>
      <c r="N1113" s="58" t="s">
        <v>4199</v>
      </c>
      <c r="O1113" s="58" t="s">
        <v>4146</v>
      </c>
      <c r="P1113" s="58" t="s">
        <v>4117</v>
      </c>
      <c r="Q1113" s="58" t="s">
        <v>4002</v>
      </c>
      <c r="R1113" s="58" t="s">
        <v>4113</v>
      </c>
      <c r="S1113" s="58" t="s">
        <v>4113</v>
      </c>
      <c r="T1113" s="58" t="s">
        <v>4114</v>
      </c>
      <c r="U1113" s="58" t="s">
        <v>4114</v>
      </c>
      <c r="V1113" s="58" t="s">
        <v>4114</v>
      </c>
      <c r="W1113" s="58" t="s">
        <v>4114</v>
      </c>
      <c r="X1113" s="58" t="s">
        <v>4114</v>
      </c>
      <c r="Y1113" s="58" t="s">
        <v>4114</v>
      </c>
      <c r="Z1113" s="58" t="s">
        <v>4114</v>
      </c>
      <c r="AA1113" s="58" t="s">
        <v>4114</v>
      </c>
      <c r="AB1113" s="58" t="s">
        <v>4114</v>
      </c>
      <c r="AC1113" s="58" t="s">
        <v>4114</v>
      </c>
      <c r="AD1113" s="58" t="s">
        <v>4114</v>
      </c>
      <c r="AE1113" s="58" t="s">
        <v>4114</v>
      </c>
      <c r="AF1113" s="58" t="s">
        <v>4114</v>
      </c>
    </row>
    <row r="1114" spans="1:32" x14ac:dyDescent="0.2">
      <c r="A1114" s="63" t="s">
        <v>1146</v>
      </c>
      <c r="B1114" s="65" t="s">
        <v>3089</v>
      </c>
      <c r="C1114" s="58">
        <v>1</v>
      </c>
      <c r="D1114" s="58" t="s">
        <v>4126</v>
      </c>
      <c r="E1114" s="58" t="s">
        <v>4113</v>
      </c>
      <c r="F1114" s="58" t="s">
        <v>4168</v>
      </c>
      <c r="G1114" s="58" t="s">
        <v>4114</v>
      </c>
      <c r="H1114" s="58" t="s">
        <v>4114</v>
      </c>
      <c r="I1114" s="58" t="s">
        <v>4113</v>
      </c>
      <c r="J1114" s="58" t="s">
        <v>4114</v>
      </c>
      <c r="K1114" s="58" t="s">
        <v>4114</v>
      </c>
      <c r="L1114" s="58" t="s">
        <v>4114</v>
      </c>
      <c r="M1114" s="58" t="s">
        <v>4142</v>
      </c>
      <c r="N1114" s="58" t="s">
        <v>4199</v>
      </c>
      <c r="O1114" s="58" t="s">
        <v>4146</v>
      </c>
      <c r="P1114" s="58" t="s">
        <v>4117</v>
      </c>
      <c r="Q1114" s="58" t="s">
        <v>4002</v>
      </c>
      <c r="R1114" s="58" t="s">
        <v>4113</v>
      </c>
      <c r="S1114" s="58" t="s">
        <v>4113</v>
      </c>
      <c r="T1114" s="58" t="s">
        <v>4114</v>
      </c>
      <c r="U1114" s="58" t="s">
        <v>4114</v>
      </c>
      <c r="V1114" s="58" t="s">
        <v>4114</v>
      </c>
      <c r="W1114" s="58" t="s">
        <v>4114</v>
      </c>
      <c r="X1114" s="58" t="s">
        <v>4114</v>
      </c>
      <c r="Y1114" s="58" t="s">
        <v>4114</v>
      </c>
      <c r="Z1114" s="58" t="s">
        <v>4114</v>
      </c>
      <c r="AA1114" s="58" t="s">
        <v>4114</v>
      </c>
      <c r="AB1114" s="58" t="s">
        <v>4114</v>
      </c>
      <c r="AC1114" s="58" t="s">
        <v>4114</v>
      </c>
      <c r="AD1114" s="58" t="s">
        <v>4114</v>
      </c>
      <c r="AE1114" s="58" t="s">
        <v>4114</v>
      </c>
      <c r="AF1114" s="58" t="s">
        <v>4114</v>
      </c>
    </row>
    <row r="1115" spans="1:32" x14ac:dyDescent="0.2">
      <c r="A1115" s="64" t="s">
        <v>5203</v>
      </c>
      <c r="B1115" s="65" t="s">
        <v>5204</v>
      </c>
      <c r="C1115" s="58">
        <v>1</v>
      </c>
      <c r="D1115" s="58">
        <v>39</v>
      </c>
      <c r="E1115" s="58" t="s">
        <v>4113</v>
      </c>
      <c r="F1115" s="58" t="s">
        <v>4168</v>
      </c>
      <c r="G1115" s="58" t="s">
        <v>4114</v>
      </c>
      <c r="H1115" s="58" t="s">
        <v>4114</v>
      </c>
      <c r="I1115" s="58" t="s">
        <v>4113</v>
      </c>
      <c r="J1115" s="58" t="s">
        <v>4114</v>
      </c>
      <c r="K1115" s="58" t="s">
        <v>4114</v>
      </c>
      <c r="L1115" s="58" t="s">
        <v>4114</v>
      </c>
      <c r="M1115" s="58" t="s">
        <v>4142</v>
      </c>
      <c r="N1115" s="58" t="s">
        <v>4199</v>
      </c>
      <c r="O1115" s="58" t="s">
        <v>4146</v>
      </c>
      <c r="P1115" s="58" t="s">
        <v>4117</v>
      </c>
      <c r="Q1115" s="58" t="s">
        <v>4002</v>
      </c>
      <c r="R1115" s="58" t="s">
        <v>4113</v>
      </c>
      <c r="S1115" s="58" t="s">
        <v>4113</v>
      </c>
      <c r="T1115" s="58" t="s">
        <v>4114</v>
      </c>
      <c r="U1115" s="58" t="s">
        <v>4114</v>
      </c>
      <c r="V1115" s="58" t="s">
        <v>4114</v>
      </c>
      <c r="W1115" s="58" t="s">
        <v>4114</v>
      </c>
      <c r="X1115" s="58" t="s">
        <v>4114</v>
      </c>
      <c r="Y1115" s="58" t="s">
        <v>4114</v>
      </c>
      <c r="Z1115" s="58" t="s">
        <v>4114</v>
      </c>
      <c r="AA1115" s="58" t="s">
        <v>4114</v>
      </c>
      <c r="AB1115" s="58" t="s">
        <v>4114</v>
      </c>
      <c r="AC1115" s="58" t="s">
        <v>4114</v>
      </c>
      <c r="AD1115" s="58" t="s">
        <v>4114</v>
      </c>
      <c r="AE1115" s="58" t="s">
        <v>4114</v>
      </c>
      <c r="AF1115" s="58" t="s">
        <v>4114</v>
      </c>
    </row>
    <row r="1116" spans="1:32" x14ac:dyDescent="0.2">
      <c r="A1116" s="63" t="s">
        <v>1151</v>
      </c>
      <c r="B1116" s="65" t="s">
        <v>3095</v>
      </c>
      <c r="C1116" s="58">
        <v>1</v>
      </c>
      <c r="D1116" s="58" t="s">
        <v>4202</v>
      </c>
      <c r="E1116" s="58" t="s">
        <v>4113</v>
      </c>
      <c r="F1116" s="58" t="s">
        <v>4168</v>
      </c>
      <c r="G1116" s="58" t="s">
        <v>4114</v>
      </c>
      <c r="H1116" s="58" t="s">
        <v>4114</v>
      </c>
      <c r="I1116" s="58" t="s">
        <v>4113</v>
      </c>
      <c r="J1116" s="58" t="s">
        <v>4114</v>
      </c>
      <c r="K1116" s="58" t="s">
        <v>4114</v>
      </c>
      <c r="L1116" s="58" t="s">
        <v>4114</v>
      </c>
      <c r="M1116" s="58" t="s">
        <v>4144</v>
      </c>
      <c r="N1116" s="58" t="s">
        <v>4199</v>
      </c>
      <c r="O1116" s="58" t="s">
        <v>4146</v>
      </c>
      <c r="P1116" s="58" t="s">
        <v>4117</v>
      </c>
      <c r="Q1116" s="58" t="s">
        <v>4002</v>
      </c>
      <c r="R1116" s="58" t="s">
        <v>4113</v>
      </c>
      <c r="S1116" s="58" t="s">
        <v>4113</v>
      </c>
      <c r="T1116" s="58" t="s">
        <v>4114</v>
      </c>
      <c r="U1116" s="58" t="s">
        <v>4114</v>
      </c>
      <c r="V1116" s="58" t="s">
        <v>4114</v>
      </c>
      <c r="W1116" s="58" t="s">
        <v>4114</v>
      </c>
      <c r="X1116" s="58" t="s">
        <v>4114</v>
      </c>
      <c r="Y1116" s="58" t="s">
        <v>4114</v>
      </c>
      <c r="Z1116" s="58" t="s">
        <v>4114</v>
      </c>
      <c r="AA1116" s="58" t="s">
        <v>4114</v>
      </c>
      <c r="AB1116" s="58" t="s">
        <v>4114</v>
      </c>
      <c r="AC1116" s="58" t="s">
        <v>4114</v>
      </c>
      <c r="AD1116" s="58" t="s">
        <v>4114</v>
      </c>
      <c r="AE1116" s="58" t="s">
        <v>4114</v>
      </c>
      <c r="AF1116" s="58" t="s">
        <v>4114</v>
      </c>
    </row>
    <row r="1117" spans="1:32" x14ac:dyDescent="0.2">
      <c r="A1117" s="63" t="s">
        <v>1142</v>
      </c>
      <c r="B1117" s="65" t="s">
        <v>3083</v>
      </c>
      <c r="C1117" s="58">
        <v>1</v>
      </c>
      <c r="D1117" s="58" t="s">
        <v>4124</v>
      </c>
      <c r="E1117" s="58" t="s">
        <v>4113</v>
      </c>
      <c r="F1117" s="58" t="s">
        <v>4119</v>
      </c>
      <c r="G1117" s="58" t="s">
        <v>4114</v>
      </c>
      <c r="H1117" s="58" t="s">
        <v>4114</v>
      </c>
      <c r="I1117" s="58" t="s">
        <v>4113</v>
      </c>
      <c r="J1117" s="58" t="s">
        <v>4114</v>
      </c>
      <c r="K1117" s="58" t="s">
        <v>4114</v>
      </c>
      <c r="L1117" s="58" t="s">
        <v>4114</v>
      </c>
      <c r="M1117" s="58" t="s">
        <v>4229</v>
      </c>
      <c r="N1117" s="58" t="s">
        <v>4199</v>
      </c>
      <c r="O1117" s="58" t="s">
        <v>4146</v>
      </c>
      <c r="P1117" s="58" t="s">
        <v>4117</v>
      </c>
      <c r="Q1117" s="58" t="s">
        <v>4002</v>
      </c>
      <c r="R1117" s="58" t="s">
        <v>4113</v>
      </c>
      <c r="S1117" s="58" t="s">
        <v>4113</v>
      </c>
      <c r="T1117" s="58" t="s">
        <v>4114</v>
      </c>
      <c r="U1117" s="58" t="s">
        <v>4114</v>
      </c>
      <c r="V1117" s="58" t="s">
        <v>4114</v>
      </c>
      <c r="W1117" s="58" t="s">
        <v>4114</v>
      </c>
      <c r="X1117" s="58" t="s">
        <v>4114</v>
      </c>
      <c r="Y1117" s="58" t="s">
        <v>4114</v>
      </c>
      <c r="Z1117" s="58" t="s">
        <v>4114</v>
      </c>
      <c r="AA1117" s="58" t="s">
        <v>4114</v>
      </c>
      <c r="AB1117" s="58" t="s">
        <v>4114</v>
      </c>
      <c r="AC1117" s="58" t="s">
        <v>4114</v>
      </c>
      <c r="AD1117" s="58" t="s">
        <v>4114</v>
      </c>
      <c r="AE1117" s="58" t="s">
        <v>4114</v>
      </c>
      <c r="AF1117" s="58" t="s">
        <v>4114</v>
      </c>
    </row>
    <row r="1118" spans="1:32" x14ac:dyDescent="0.2">
      <c r="A1118" s="63" t="s">
        <v>1147</v>
      </c>
      <c r="B1118" s="65" t="s">
        <v>3090</v>
      </c>
      <c r="C1118" s="58">
        <v>1</v>
      </c>
      <c r="D1118" s="58" t="s">
        <v>4126</v>
      </c>
      <c r="E1118" s="58" t="s">
        <v>4113</v>
      </c>
      <c r="F1118" s="58" t="s">
        <v>4119</v>
      </c>
      <c r="G1118" s="58" t="s">
        <v>4114</v>
      </c>
      <c r="H1118" s="58" t="s">
        <v>4114</v>
      </c>
      <c r="I1118" s="58" t="s">
        <v>4113</v>
      </c>
      <c r="J1118" s="58" t="s">
        <v>4114</v>
      </c>
      <c r="K1118" s="58" t="s">
        <v>4114</v>
      </c>
      <c r="L1118" s="58" t="s">
        <v>4114</v>
      </c>
      <c r="M1118" s="58" t="s">
        <v>4236</v>
      </c>
      <c r="N1118" s="58" t="s">
        <v>4199</v>
      </c>
      <c r="O1118" s="58" t="s">
        <v>4146</v>
      </c>
      <c r="P1118" s="58" t="s">
        <v>4117</v>
      </c>
      <c r="Q1118" s="58" t="s">
        <v>4002</v>
      </c>
      <c r="R1118" s="58" t="s">
        <v>4113</v>
      </c>
      <c r="S1118" s="58" t="s">
        <v>4113</v>
      </c>
      <c r="T1118" s="58" t="s">
        <v>4114</v>
      </c>
      <c r="U1118" s="58" t="s">
        <v>4114</v>
      </c>
      <c r="V1118" s="58" t="s">
        <v>4114</v>
      </c>
      <c r="W1118" s="58" t="s">
        <v>4114</v>
      </c>
      <c r="X1118" s="58" t="s">
        <v>4114</v>
      </c>
      <c r="Y1118" s="58" t="s">
        <v>4114</v>
      </c>
      <c r="Z1118" s="58" t="s">
        <v>4114</v>
      </c>
      <c r="AA1118" s="58" t="s">
        <v>4114</v>
      </c>
      <c r="AB1118" s="58" t="s">
        <v>4114</v>
      </c>
      <c r="AC1118" s="58" t="s">
        <v>4114</v>
      </c>
      <c r="AD1118" s="58" t="s">
        <v>4114</v>
      </c>
      <c r="AE1118" s="58" t="s">
        <v>4114</v>
      </c>
      <c r="AF1118" s="58" t="s">
        <v>4114</v>
      </c>
    </row>
    <row r="1119" spans="1:32" x14ac:dyDescent="0.2">
      <c r="A1119" s="64" t="s">
        <v>5205</v>
      </c>
      <c r="B1119" s="65" t="s">
        <v>5206</v>
      </c>
    </row>
    <row r="1120" spans="1:32" x14ac:dyDescent="0.2">
      <c r="A1120" s="63" t="s">
        <v>1152</v>
      </c>
      <c r="B1120" s="65" t="s">
        <v>3096</v>
      </c>
      <c r="C1120" s="58">
        <v>1</v>
      </c>
      <c r="D1120" s="58" t="s">
        <v>4202</v>
      </c>
      <c r="E1120" s="58" t="s">
        <v>4113</v>
      </c>
      <c r="F1120" s="58" t="s">
        <v>4119</v>
      </c>
      <c r="G1120" s="58" t="s">
        <v>4114</v>
      </c>
      <c r="H1120" s="58" t="s">
        <v>4114</v>
      </c>
      <c r="I1120" s="58" t="s">
        <v>4113</v>
      </c>
      <c r="J1120" s="58" t="s">
        <v>4114</v>
      </c>
      <c r="K1120" s="58" t="s">
        <v>4114</v>
      </c>
      <c r="L1120" s="58" t="s">
        <v>4114</v>
      </c>
      <c r="M1120" s="58" t="s">
        <v>4238</v>
      </c>
      <c r="N1120" s="58" t="s">
        <v>4199</v>
      </c>
      <c r="O1120" s="58" t="s">
        <v>4146</v>
      </c>
      <c r="P1120" s="58" t="s">
        <v>4117</v>
      </c>
      <c r="Q1120" s="58" t="s">
        <v>4002</v>
      </c>
      <c r="R1120" s="58" t="s">
        <v>4113</v>
      </c>
      <c r="S1120" s="58" t="s">
        <v>4113</v>
      </c>
      <c r="T1120" s="58" t="s">
        <v>4114</v>
      </c>
      <c r="U1120" s="58" t="s">
        <v>4114</v>
      </c>
      <c r="V1120" s="58" t="s">
        <v>4114</v>
      </c>
      <c r="W1120" s="58" t="s">
        <v>4114</v>
      </c>
      <c r="X1120" s="58" t="s">
        <v>4114</v>
      </c>
      <c r="Y1120" s="58" t="s">
        <v>4114</v>
      </c>
      <c r="Z1120" s="58" t="s">
        <v>4114</v>
      </c>
      <c r="AA1120" s="58" t="s">
        <v>4114</v>
      </c>
      <c r="AB1120" s="58" t="s">
        <v>4114</v>
      </c>
      <c r="AC1120" s="58" t="s">
        <v>4114</v>
      </c>
      <c r="AD1120" s="58" t="s">
        <v>4114</v>
      </c>
      <c r="AE1120" s="58" t="s">
        <v>4114</v>
      </c>
      <c r="AF1120" s="58" t="s">
        <v>4114</v>
      </c>
    </row>
    <row r="1121" spans="1:32" x14ac:dyDescent="0.2">
      <c r="A1121" s="63" t="s">
        <v>1143</v>
      </c>
      <c r="B1121" s="65" t="s">
        <v>3084</v>
      </c>
      <c r="C1121" s="58">
        <v>1</v>
      </c>
      <c r="D1121" s="58" t="s">
        <v>4124</v>
      </c>
      <c r="E1121" s="58" t="s">
        <v>4113</v>
      </c>
      <c r="F1121" s="58" t="s">
        <v>4216</v>
      </c>
      <c r="G1121" s="58" t="s">
        <v>4114</v>
      </c>
      <c r="H1121" s="58" t="s">
        <v>4114</v>
      </c>
      <c r="I1121" s="58" t="s">
        <v>4113</v>
      </c>
      <c r="J1121" s="58" t="s">
        <v>4114</v>
      </c>
      <c r="K1121" s="58" t="s">
        <v>4114</v>
      </c>
      <c r="L1121" s="58" t="s">
        <v>4114</v>
      </c>
      <c r="M1121" s="58" t="s">
        <v>4142</v>
      </c>
      <c r="N1121" s="58" t="s">
        <v>4199</v>
      </c>
      <c r="O1121" s="58" t="s">
        <v>4146</v>
      </c>
      <c r="P1121" s="58" t="s">
        <v>4117</v>
      </c>
      <c r="Q1121" s="58" t="s">
        <v>4002</v>
      </c>
      <c r="R1121" s="58" t="s">
        <v>4113</v>
      </c>
      <c r="S1121" s="58" t="s">
        <v>4113</v>
      </c>
      <c r="T1121" s="58" t="s">
        <v>4114</v>
      </c>
      <c r="U1121" s="58" t="s">
        <v>4114</v>
      </c>
      <c r="V1121" s="58" t="s">
        <v>4114</v>
      </c>
      <c r="W1121" s="58" t="s">
        <v>4114</v>
      </c>
      <c r="X1121" s="58" t="s">
        <v>4114</v>
      </c>
      <c r="Y1121" s="58" t="s">
        <v>4114</v>
      </c>
      <c r="Z1121" s="58" t="s">
        <v>4114</v>
      </c>
      <c r="AA1121" s="58" t="s">
        <v>4114</v>
      </c>
      <c r="AB1121" s="58" t="s">
        <v>4114</v>
      </c>
      <c r="AC1121" s="58" t="s">
        <v>4114</v>
      </c>
      <c r="AD1121" s="58" t="s">
        <v>4114</v>
      </c>
      <c r="AE1121" s="58" t="s">
        <v>4114</v>
      </c>
      <c r="AF1121" s="58" t="s">
        <v>4114</v>
      </c>
    </row>
    <row r="1122" spans="1:32" x14ac:dyDescent="0.2">
      <c r="A1122" s="63" t="s">
        <v>1148</v>
      </c>
      <c r="B1122" s="65" t="s">
        <v>3091</v>
      </c>
      <c r="C1122" s="58">
        <v>1</v>
      </c>
      <c r="D1122" s="58" t="s">
        <v>4126</v>
      </c>
      <c r="E1122" s="58" t="s">
        <v>4113</v>
      </c>
      <c r="F1122" s="58" t="s">
        <v>4216</v>
      </c>
      <c r="G1122" s="58" t="s">
        <v>4114</v>
      </c>
      <c r="H1122" s="58" t="s">
        <v>4114</v>
      </c>
      <c r="I1122" s="58" t="s">
        <v>4113</v>
      </c>
      <c r="J1122" s="58" t="s">
        <v>4114</v>
      </c>
      <c r="K1122" s="58" t="s">
        <v>4114</v>
      </c>
      <c r="L1122" s="58" t="s">
        <v>4114</v>
      </c>
      <c r="M1122" s="58" t="s">
        <v>4192</v>
      </c>
      <c r="N1122" s="58" t="s">
        <v>4199</v>
      </c>
      <c r="O1122" s="58" t="s">
        <v>4146</v>
      </c>
      <c r="P1122" s="58" t="s">
        <v>4117</v>
      </c>
      <c r="Q1122" s="58" t="s">
        <v>4002</v>
      </c>
      <c r="R1122" s="58" t="s">
        <v>4113</v>
      </c>
      <c r="S1122" s="58" t="s">
        <v>4113</v>
      </c>
      <c r="T1122" s="58" t="s">
        <v>4114</v>
      </c>
      <c r="U1122" s="58" t="s">
        <v>4114</v>
      </c>
      <c r="V1122" s="58" t="s">
        <v>4114</v>
      </c>
      <c r="W1122" s="58" t="s">
        <v>4114</v>
      </c>
      <c r="X1122" s="58" t="s">
        <v>4114</v>
      </c>
      <c r="Y1122" s="58" t="s">
        <v>4114</v>
      </c>
      <c r="Z1122" s="58" t="s">
        <v>4114</v>
      </c>
      <c r="AA1122" s="58" t="s">
        <v>4114</v>
      </c>
      <c r="AB1122" s="58" t="s">
        <v>4114</v>
      </c>
      <c r="AC1122" s="58" t="s">
        <v>4114</v>
      </c>
      <c r="AD1122" s="58" t="s">
        <v>4114</v>
      </c>
      <c r="AE1122" s="58" t="s">
        <v>4114</v>
      </c>
      <c r="AF1122" s="58" t="s">
        <v>4114</v>
      </c>
    </row>
    <row r="1123" spans="1:32" x14ac:dyDescent="0.2">
      <c r="A1123" s="64" t="s">
        <v>5207</v>
      </c>
      <c r="B1123" s="65" t="s">
        <v>5208</v>
      </c>
    </row>
    <row r="1124" spans="1:32" x14ac:dyDescent="0.2">
      <c r="A1124" s="63" t="s">
        <v>1153</v>
      </c>
      <c r="B1124" s="65" t="s">
        <v>3097</v>
      </c>
      <c r="C1124" s="58">
        <v>1</v>
      </c>
      <c r="D1124" s="58" t="s">
        <v>4202</v>
      </c>
      <c r="E1124" s="58" t="s">
        <v>4113</v>
      </c>
      <c r="F1124" s="58" t="s">
        <v>4216</v>
      </c>
      <c r="G1124" s="58" t="s">
        <v>4114</v>
      </c>
      <c r="H1124" s="58" t="s">
        <v>4114</v>
      </c>
      <c r="I1124" s="58" t="s">
        <v>4113</v>
      </c>
      <c r="J1124" s="58" t="s">
        <v>4114</v>
      </c>
      <c r="K1124" s="58" t="s">
        <v>4114</v>
      </c>
      <c r="L1124" s="58" t="s">
        <v>4114</v>
      </c>
      <c r="M1124" s="58" t="s">
        <v>4241</v>
      </c>
      <c r="N1124" s="58" t="s">
        <v>4199</v>
      </c>
      <c r="O1124" s="58" t="s">
        <v>4146</v>
      </c>
      <c r="P1124" s="58" t="s">
        <v>4117</v>
      </c>
      <c r="Q1124" s="58" t="s">
        <v>4002</v>
      </c>
      <c r="R1124" s="58" t="s">
        <v>4113</v>
      </c>
      <c r="S1124" s="58" t="s">
        <v>4113</v>
      </c>
      <c r="T1124" s="58" t="s">
        <v>4114</v>
      </c>
      <c r="U1124" s="58" t="s">
        <v>4114</v>
      </c>
      <c r="V1124" s="58" t="s">
        <v>4114</v>
      </c>
      <c r="W1124" s="58" t="s">
        <v>4114</v>
      </c>
      <c r="X1124" s="58" t="s">
        <v>4114</v>
      </c>
      <c r="Y1124" s="58" t="s">
        <v>4114</v>
      </c>
      <c r="Z1124" s="58" t="s">
        <v>4114</v>
      </c>
      <c r="AA1124" s="58" t="s">
        <v>4114</v>
      </c>
      <c r="AB1124" s="58" t="s">
        <v>4114</v>
      </c>
      <c r="AC1124" s="58" t="s">
        <v>4114</v>
      </c>
      <c r="AD1124" s="58" t="s">
        <v>4114</v>
      </c>
      <c r="AE1124" s="58" t="s">
        <v>4114</v>
      </c>
      <c r="AF1124" s="58" t="s">
        <v>4114</v>
      </c>
    </row>
    <row r="1125" spans="1:32" x14ac:dyDescent="0.2">
      <c r="A1125" s="63" t="s">
        <v>3085</v>
      </c>
      <c r="B1125" s="65" t="s">
        <v>3086</v>
      </c>
      <c r="C1125" s="58">
        <v>1</v>
      </c>
      <c r="D1125" s="58" t="s">
        <v>4124</v>
      </c>
      <c r="E1125" s="58" t="s">
        <v>4113</v>
      </c>
      <c r="F1125" s="58" t="s">
        <v>4121</v>
      </c>
      <c r="G1125" s="58" t="s">
        <v>4114</v>
      </c>
      <c r="H1125" s="58" t="s">
        <v>4114</v>
      </c>
      <c r="I1125" s="58" t="s">
        <v>4113</v>
      </c>
      <c r="J1125" s="58" t="s">
        <v>4114</v>
      </c>
      <c r="K1125" s="58" t="s">
        <v>4114</v>
      </c>
      <c r="L1125" s="58" t="s">
        <v>4114</v>
      </c>
      <c r="M1125" s="58" t="s">
        <v>4144</v>
      </c>
      <c r="N1125" s="58" t="s">
        <v>4199</v>
      </c>
      <c r="O1125" s="58" t="s">
        <v>4146</v>
      </c>
      <c r="P1125" s="58" t="s">
        <v>4117</v>
      </c>
      <c r="Q1125" s="58" t="s">
        <v>4002</v>
      </c>
      <c r="R1125" s="58" t="s">
        <v>4113</v>
      </c>
      <c r="S1125" s="58" t="s">
        <v>4113</v>
      </c>
      <c r="T1125" s="58" t="s">
        <v>4114</v>
      </c>
      <c r="U1125" s="58" t="s">
        <v>4114</v>
      </c>
      <c r="V1125" s="58" t="s">
        <v>4114</v>
      </c>
      <c r="W1125" s="58" t="s">
        <v>4114</v>
      </c>
      <c r="X1125" s="58" t="s">
        <v>4114</v>
      </c>
      <c r="Y1125" s="58" t="s">
        <v>4114</v>
      </c>
      <c r="Z1125" s="58" t="s">
        <v>4114</v>
      </c>
      <c r="AA1125" s="58" t="s">
        <v>4114</v>
      </c>
      <c r="AB1125" s="58" t="s">
        <v>4114</v>
      </c>
      <c r="AC1125" s="58" t="s">
        <v>4114</v>
      </c>
      <c r="AD1125" s="58" t="s">
        <v>4114</v>
      </c>
      <c r="AE1125" s="58" t="s">
        <v>4114</v>
      </c>
      <c r="AF1125" s="58" t="s">
        <v>4114</v>
      </c>
    </row>
    <row r="1126" spans="1:32" x14ac:dyDescent="0.2">
      <c r="A1126" s="63" t="s">
        <v>3092</v>
      </c>
      <c r="B1126" s="65" t="s">
        <v>3086</v>
      </c>
      <c r="C1126" s="58">
        <v>1</v>
      </c>
      <c r="D1126" s="58" t="s">
        <v>4126</v>
      </c>
      <c r="E1126" s="58" t="s">
        <v>4113</v>
      </c>
      <c r="F1126" s="58" t="s">
        <v>4121</v>
      </c>
      <c r="G1126" s="58" t="s">
        <v>4114</v>
      </c>
      <c r="H1126" s="58" t="s">
        <v>4114</v>
      </c>
      <c r="I1126" s="58" t="s">
        <v>4113</v>
      </c>
      <c r="J1126" s="58" t="s">
        <v>4114</v>
      </c>
      <c r="K1126" s="58" t="s">
        <v>4114</v>
      </c>
      <c r="L1126" s="58" t="s">
        <v>4114</v>
      </c>
      <c r="M1126" s="58" t="s">
        <v>4241</v>
      </c>
      <c r="N1126" s="58" t="s">
        <v>4199</v>
      </c>
      <c r="O1126" s="58" t="s">
        <v>4146</v>
      </c>
      <c r="P1126" s="58" t="s">
        <v>4117</v>
      </c>
      <c r="Q1126" s="58" t="s">
        <v>4002</v>
      </c>
      <c r="R1126" s="58" t="s">
        <v>4113</v>
      </c>
      <c r="S1126" s="58" t="s">
        <v>4113</v>
      </c>
      <c r="T1126" s="58" t="s">
        <v>4114</v>
      </c>
      <c r="U1126" s="58" t="s">
        <v>4114</v>
      </c>
      <c r="V1126" s="58" t="s">
        <v>4114</v>
      </c>
      <c r="W1126" s="58" t="s">
        <v>4114</v>
      </c>
      <c r="X1126" s="58" t="s">
        <v>4114</v>
      </c>
      <c r="Y1126" s="58" t="s">
        <v>4114</v>
      </c>
      <c r="Z1126" s="58" t="s">
        <v>4114</v>
      </c>
      <c r="AA1126" s="58" t="s">
        <v>4114</v>
      </c>
      <c r="AB1126" s="58" t="s">
        <v>4114</v>
      </c>
      <c r="AC1126" s="58" t="s">
        <v>4114</v>
      </c>
      <c r="AD1126" s="58" t="s">
        <v>4114</v>
      </c>
      <c r="AE1126" s="58" t="s">
        <v>4114</v>
      </c>
      <c r="AF1126" s="58" t="s">
        <v>4114</v>
      </c>
    </row>
    <row r="1127" spans="1:32" x14ac:dyDescent="0.2">
      <c r="A1127" s="64" t="s">
        <v>5209</v>
      </c>
      <c r="B1127" s="65" t="s">
        <v>5210</v>
      </c>
    </row>
    <row r="1128" spans="1:32" x14ac:dyDescent="0.2">
      <c r="A1128" s="63" t="s">
        <v>3098</v>
      </c>
      <c r="B1128" s="65" t="s">
        <v>3099</v>
      </c>
      <c r="C1128" s="58">
        <v>1</v>
      </c>
      <c r="D1128" s="58" t="s">
        <v>4202</v>
      </c>
      <c r="E1128" s="58" t="s">
        <v>4113</v>
      </c>
      <c r="F1128" s="58" t="s">
        <v>4121</v>
      </c>
      <c r="G1128" s="58" t="s">
        <v>4114</v>
      </c>
      <c r="H1128" s="58" t="s">
        <v>4114</v>
      </c>
      <c r="I1128" s="58" t="s">
        <v>4113</v>
      </c>
      <c r="J1128" s="58" t="s">
        <v>4114</v>
      </c>
      <c r="K1128" s="58" t="s">
        <v>4114</v>
      </c>
      <c r="L1128" s="58" t="s">
        <v>4114</v>
      </c>
      <c r="M1128" s="58" t="s">
        <v>4242</v>
      </c>
      <c r="N1128" s="58" t="s">
        <v>4199</v>
      </c>
      <c r="O1128" s="58" t="s">
        <v>4146</v>
      </c>
      <c r="P1128" s="58" t="s">
        <v>4117</v>
      </c>
      <c r="Q1128" s="58" t="s">
        <v>4002</v>
      </c>
      <c r="R1128" s="58" t="s">
        <v>4113</v>
      </c>
      <c r="S1128" s="58" t="s">
        <v>4113</v>
      </c>
      <c r="T1128" s="58" t="s">
        <v>4114</v>
      </c>
      <c r="U1128" s="58" t="s">
        <v>4114</v>
      </c>
      <c r="V1128" s="58" t="s">
        <v>4114</v>
      </c>
      <c r="W1128" s="58" t="s">
        <v>4114</v>
      </c>
      <c r="X1128" s="58" t="s">
        <v>4114</v>
      </c>
      <c r="Y1128" s="58" t="s">
        <v>4114</v>
      </c>
      <c r="Z1128" s="58" t="s">
        <v>4114</v>
      </c>
      <c r="AA1128" s="58" t="s">
        <v>4114</v>
      </c>
      <c r="AB1128" s="58" t="s">
        <v>4114</v>
      </c>
      <c r="AC1128" s="58" t="s">
        <v>4114</v>
      </c>
      <c r="AD1128" s="58" t="s">
        <v>4114</v>
      </c>
      <c r="AE1128" s="58" t="s">
        <v>4114</v>
      </c>
      <c r="AF1128" s="58" t="s">
        <v>4114</v>
      </c>
    </row>
    <row r="1129" spans="1:32" x14ac:dyDescent="0.2">
      <c r="A1129" s="63" t="s">
        <v>4358</v>
      </c>
      <c r="B1129" s="65" t="s">
        <v>4359</v>
      </c>
      <c r="C1129" s="58">
        <v>1</v>
      </c>
      <c r="D1129" s="58" t="s">
        <v>4124</v>
      </c>
      <c r="E1129" s="58" t="s">
        <v>4113</v>
      </c>
      <c r="F1129" s="58" t="s">
        <v>4111</v>
      </c>
      <c r="G1129" s="58" t="s">
        <v>4114</v>
      </c>
      <c r="H1129" s="58" t="s">
        <v>4114</v>
      </c>
      <c r="I1129" s="58" t="s">
        <v>4113</v>
      </c>
      <c r="J1129" s="58" t="s">
        <v>4114</v>
      </c>
      <c r="K1129" s="58" t="s">
        <v>4114</v>
      </c>
      <c r="L1129" s="58" t="s">
        <v>4114</v>
      </c>
      <c r="M1129" s="58" t="s">
        <v>4146</v>
      </c>
      <c r="N1129" s="58" t="s">
        <v>4199</v>
      </c>
      <c r="O1129" s="58" t="s">
        <v>4146</v>
      </c>
      <c r="P1129" s="58" t="s">
        <v>4117</v>
      </c>
      <c r="Q1129" s="58" t="s">
        <v>4002</v>
      </c>
      <c r="R1129" s="58" t="s">
        <v>4113</v>
      </c>
      <c r="S1129" s="58" t="s">
        <v>4113</v>
      </c>
      <c r="T1129" s="58" t="s">
        <v>4114</v>
      </c>
      <c r="U1129" s="58" t="s">
        <v>4114</v>
      </c>
      <c r="V1129" s="58" t="s">
        <v>4114</v>
      </c>
      <c r="W1129" s="58" t="s">
        <v>4114</v>
      </c>
      <c r="X1129" s="58" t="s">
        <v>4114</v>
      </c>
      <c r="Y1129" s="58" t="s">
        <v>4114</v>
      </c>
      <c r="Z1129" s="58" t="s">
        <v>4114</v>
      </c>
      <c r="AA1129" s="58" t="s">
        <v>4114</v>
      </c>
      <c r="AB1129" s="58" t="s">
        <v>4114</v>
      </c>
      <c r="AC1129" s="58" t="s">
        <v>4114</v>
      </c>
      <c r="AD1129" s="58" t="s">
        <v>4114</v>
      </c>
      <c r="AE1129" s="58" t="s">
        <v>4114</v>
      </c>
      <c r="AF1129" s="58" t="s">
        <v>4114</v>
      </c>
    </row>
    <row r="1130" spans="1:32" x14ac:dyDescent="0.2">
      <c r="A1130" s="63" t="s">
        <v>4360</v>
      </c>
      <c r="B1130" s="65" t="s">
        <v>4361</v>
      </c>
      <c r="C1130" s="58">
        <v>1</v>
      </c>
      <c r="D1130" s="58" t="s">
        <v>4126</v>
      </c>
      <c r="E1130" s="58" t="s">
        <v>4113</v>
      </c>
      <c r="F1130" s="58" t="s">
        <v>4111</v>
      </c>
      <c r="G1130" s="58" t="s">
        <v>4114</v>
      </c>
      <c r="H1130" s="58" t="s">
        <v>4114</v>
      </c>
      <c r="I1130" s="58" t="s">
        <v>4113</v>
      </c>
      <c r="J1130" s="58" t="s">
        <v>4114</v>
      </c>
      <c r="K1130" s="58" t="s">
        <v>4114</v>
      </c>
      <c r="L1130" s="58" t="s">
        <v>4114</v>
      </c>
      <c r="M1130" s="58" t="s">
        <v>4166</v>
      </c>
      <c r="N1130" s="58" t="s">
        <v>4199</v>
      </c>
      <c r="O1130" s="58" t="s">
        <v>4146</v>
      </c>
      <c r="P1130" s="58" t="s">
        <v>4117</v>
      </c>
      <c r="Q1130" s="58" t="s">
        <v>4002</v>
      </c>
      <c r="R1130" s="58" t="s">
        <v>4113</v>
      </c>
      <c r="S1130" s="58" t="s">
        <v>4113</v>
      </c>
      <c r="T1130" s="58" t="s">
        <v>4114</v>
      </c>
      <c r="U1130" s="58" t="s">
        <v>4114</v>
      </c>
      <c r="V1130" s="58" t="s">
        <v>4114</v>
      </c>
      <c r="W1130" s="58" t="s">
        <v>4114</v>
      </c>
      <c r="X1130" s="58" t="s">
        <v>4114</v>
      </c>
      <c r="Y1130" s="58" t="s">
        <v>4114</v>
      </c>
      <c r="Z1130" s="58" t="s">
        <v>4114</v>
      </c>
      <c r="AA1130" s="58" t="s">
        <v>4114</v>
      </c>
      <c r="AB1130" s="58" t="s">
        <v>4114</v>
      </c>
      <c r="AC1130" s="58" t="s">
        <v>4114</v>
      </c>
      <c r="AD1130" s="58" t="s">
        <v>4114</v>
      </c>
      <c r="AE1130" s="58" t="s">
        <v>4114</v>
      </c>
      <c r="AF1130" s="58" t="s">
        <v>4114</v>
      </c>
    </row>
    <row r="1131" spans="1:32" x14ac:dyDescent="0.2">
      <c r="A1131" s="64" t="s">
        <v>5212</v>
      </c>
      <c r="B1131" s="65" t="s">
        <v>5213</v>
      </c>
    </row>
    <row r="1132" spans="1:32" x14ac:dyDescent="0.2">
      <c r="A1132" s="63" t="s">
        <v>4362</v>
      </c>
      <c r="B1132" s="65" t="s">
        <v>4363</v>
      </c>
      <c r="C1132" s="58">
        <v>1</v>
      </c>
      <c r="D1132" s="58" t="s">
        <v>4202</v>
      </c>
      <c r="E1132" s="58" t="s">
        <v>4113</v>
      </c>
      <c r="F1132" s="58" t="s">
        <v>4111</v>
      </c>
      <c r="G1132" s="58" t="s">
        <v>4114</v>
      </c>
      <c r="H1132" s="58" t="s">
        <v>4114</v>
      </c>
      <c r="I1132" s="58" t="s">
        <v>4113</v>
      </c>
      <c r="J1132" s="58" t="s">
        <v>4114</v>
      </c>
      <c r="K1132" s="58" t="s">
        <v>4114</v>
      </c>
      <c r="L1132" s="58" t="s">
        <v>4114</v>
      </c>
      <c r="M1132" s="58" t="s">
        <v>4251</v>
      </c>
      <c r="N1132" s="58" t="s">
        <v>4199</v>
      </c>
      <c r="O1132" s="58" t="s">
        <v>4146</v>
      </c>
      <c r="P1132" s="58" t="s">
        <v>4117</v>
      </c>
      <c r="Q1132" s="58" t="s">
        <v>4002</v>
      </c>
      <c r="R1132" s="58" t="s">
        <v>4113</v>
      </c>
      <c r="S1132" s="58" t="s">
        <v>4113</v>
      </c>
      <c r="T1132" s="58" t="s">
        <v>4114</v>
      </c>
      <c r="U1132" s="58" t="s">
        <v>4114</v>
      </c>
      <c r="V1132" s="58" t="s">
        <v>4114</v>
      </c>
      <c r="W1132" s="58" t="s">
        <v>4114</v>
      </c>
      <c r="X1132" s="58" t="s">
        <v>4114</v>
      </c>
      <c r="Y1132" s="58" t="s">
        <v>4114</v>
      </c>
      <c r="Z1132" s="58" t="s">
        <v>4114</v>
      </c>
      <c r="AA1132" s="58" t="s">
        <v>4114</v>
      </c>
      <c r="AB1132" s="58" t="s">
        <v>4114</v>
      </c>
      <c r="AC1132" s="58" t="s">
        <v>4114</v>
      </c>
      <c r="AD1132" s="58" t="s">
        <v>4114</v>
      </c>
      <c r="AE1132" s="58" t="s">
        <v>4114</v>
      </c>
      <c r="AF1132" s="58" t="s">
        <v>4114</v>
      </c>
    </row>
    <row r="1133" spans="1:32" x14ac:dyDescent="0.2">
      <c r="A1133" s="64" t="s">
        <v>5214</v>
      </c>
      <c r="B1133" s="65" t="s">
        <v>5215</v>
      </c>
    </row>
    <row r="1134" spans="1:32" x14ac:dyDescent="0.2">
      <c r="A1134" s="64" t="s">
        <v>5216</v>
      </c>
      <c r="B1134" s="65" t="s">
        <v>5204</v>
      </c>
    </row>
    <row r="1135" spans="1:32" x14ac:dyDescent="0.2">
      <c r="A1135" s="64" t="s">
        <v>5217</v>
      </c>
      <c r="B1135" s="65" t="s">
        <v>5204</v>
      </c>
    </row>
    <row r="1136" spans="1:32" x14ac:dyDescent="0.2">
      <c r="A1136" s="64" t="s">
        <v>5218</v>
      </c>
      <c r="B1136" s="65" t="s">
        <v>5204</v>
      </c>
    </row>
    <row r="1137" spans="1:32" x14ac:dyDescent="0.2">
      <c r="A1137" s="63" t="s">
        <v>1139</v>
      </c>
      <c r="B1137" s="65" t="s">
        <v>3080</v>
      </c>
      <c r="C1137" s="58">
        <v>1</v>
      </c>
      <c r="D1137" s="58" t="s">
        <v>4168</v>
      </c>
      <c r="E1137" s="58" t="s">
        <v>4113</v>
      </c>
      <c r="F1137" s="58" t="s">
        <v>4124</v>
      </c>
      <c r="G1137" s="58" t="s">
        <v>4114</v>
      </c>
      <c r="H1137" s="58" t="s">
        <v>4114</v>
      </c>
      <c r="I1137" s="58" t="s">
        <v>4113</v>
      </c>
      <c r="J1137" s="58" t="s">
        <v>4114</v>
      </c>
      <c r="K1137" s="58" t="s">
        <v>4114</v>
      </c>
      <c r="L1137" s="58" t="s">
        <v>4114</v>
      </c>
      <c r="M1137" s="58" t="s">
        <v>4140</v>
      </c>
      <c r="N1137" s="58" t="s">
        <v>4199</v>
      </c>
      <c r="O1137" s="58" t="s">
        <v>4146</v>
      </c>
      <c r="P1137" s="58" t="s">
        <v>4117</v>
      </c>
      <c r="Q1137" s="58" t="s">
        <v>4002</v>
      </c>
      <c r="R1137" s="58" t="s">
        <v>4113</v>
      </c>
      <c r="S1137" s="58" t="s">
        <v>4113</v>
      </c>
      <c r="T1137" s="58" t="s">
        <v>4114</v>
      </c>
      <c r="U1137" s="58" t="s">
        <v>4114</v>
      </c>
      <c r="V1137" s="58" t="s">
        <v>4114</v>
      </c>
      <c r="W1137" s="58" t="s">
        <v>4114</v>
      </c>
      <c r="X1137" s="58" t="s">
        <v>4114</v>
      </c>
      <c r="Y1137" s="58" t="s">
        <v>4114</v>
      </c>
      <c r="Z1137" s="58" t="s">
        <v>4114</v>
      </c>
      <c r="AA1137" s="58" t="s">
        <v>4114</v>
      </c>
      <c r="AB1137" s="58" t="s">
        <v>4114</v>
      </c>
      <c r="AC1137" s="58" t="s">
        <v>4114</v>
      </c>
      <c r="AD1137" s="58" t="s">
        <v>4114</v>
      </c>
      <c r="AE1137" s="58" t="s">
        <v>4114</v>
      </c>
      <c r="AF1137" s="58" t="s">
        <v>4114</v>
      </c>
    </row>
    <row r="1138" spans="1:32" x14ac:dyDescent="0.2">
      <c r="A1138" s="63" t="s">
        <v>1144</v>
      </c>
      <c r="B1138" s="65" t="s">
        <v>3087</v>
      </c>
      <c r="C1138" s="58">
        <v>1</v>
      </c>
      <c r="D1138" s="58" t="s">
        <v>4124</v>
      </c>
      <c r="E1138" s="58" t="s">
        <v>4113</v>
      </c>
      <c r="F1138" s="58" t="s">
        <v>4124</v>
      </c>
      <c r="G1138" s="58" t="s">
        <v>4114</v>
      </c>
      <c r="H1138" s="58" t="s">
        <v>4114</v>
      </c>
      <c r="I1138" s="58" t="s">
        <v>4113</v>
      </c>
      <c r="J1138" s="58" t="s">
        <v>4114</v>
      </c>
      <c r="K1138" s="58" t="s">
        <v>4114</v>
      </c>
      <c r="L1138" s="58" t="s">
        <v>4114</v>
      </c>
      <c r="M1138" s="58" t="s">
        <v>4151</v>
      </c>
      <c r="N1138" s="58" t="s">
        <v>4199</v>
      </c>
      <c r="O1138" s="58" t="s">
        <v>4146</v>
      </c>
      <c r="P1138" s="58" t="s">
        <v>4117</v>
      </c>
      <c r="Q1138" s="58" t="s">
        <v>4002</v>
      </c>
      <c r="R1138" s="58" t="s">
        <v>4113</v>
      </c>
      <c r="S1138" s="58" t="s">
        <v>4113</v>
      </c>
      <c r="T1138" s="58" t="s">
        <v>4114</v>
      </c>
      <c r="U1138" s="58" t="s">
        <v>4114</v>
      </c>
      <c r="V1138" s="58" t="s">
        <v>4114</v>
      </c>
      <c r="W1138" s="58" t="s">
        <v>4114</v>
      </c>
      <c r="X1138" s="58" t="s">
        <v>4114</v>
      </c>
      <c r="Y1138" s="58" t="s">
        <v>4114</v>
      </c>
      <c r="Z1138" s="58" t="s">
        <v>4114</v>
      </c>
      <c r="AA1138" s="58" t="s">
        <v>4114</v>
      </c>
      <c r="AB1138" s="58" t="s">
        <v>4114</v>
      </c>
      <c r="AC1138" s="58" t="s">
        <v>4114</v>
      </c>
      <c r="AD1138" s="58" t="s">
        <v>4114</v>
      </c>
      <c r="AE1138" s="58" t="s">
        <v>4114</v>
      </c>
      <c r="AF1138" s="58" t="s">
        <v>4114</v>
      </c>
    </row>
    <row r="1139" spans="1:32" x14ac:dyDescent="0.2">
      <c r="A1139" s="63" t="s">
        <v>1149</v>
      </c>
      <c r="B1139" s="65" t="s">
        <v>3093</v>
      </c>
      <c r="C1139" s="58">
        <v>1</v>
      </c>
      <c r="D1139" s="58" t="s">
        <v>4126</v>
      </c>
      <c r="E1139" s="58" t="s">
        <v>4113</v>
      </c>
      <c r="F1139" s="58" t="s">
        <v>4124</v>
      </c>
      <c r="G1139" s="58" t="s">
        <v>4114</v>
      </c>
      <c r="H1139" s="58" t="s">
        <v>4114</v>
      </c>
      <c r="I1139" s="58" t="s">
        <v>4113</v>
      </c>
      <c r="J1139" s="58" t="s">
        <v>4114</v>
      </c>
      <c r="K1139" s="58" t="s">
        <v>4114</v>
      </c>
      <c r="L1139" s="58" t="s">
        <v>4114</v>
      </c>
      <c r="M1139" s="58" t="s">
        <v>4157</v>
      </c>
      <c r="N1139" s="58" t="s">
        <v>4199</v>
      </c>
      <c r="O1139" s="58" t="s">
        <v>4146</v>
      </c>
      <c r="P1139" s="58" t="s">
        <v>4117</v>
      </c>
      <c r="Q1139" s="58" t="s">
        <v>4002</v>
      </c>
      <c r="R1139" s="58" t="s">
        <v>4113</v>
      </c>
      <c r="S1139" s="58" t="s">
        <v>4113</v>
      </c>
      <c r="T1139" s="58" t="s">
        <v>4114</v>
      </c>
      <c r="U1139" s="58" t="s">
        <v>4114</v>
      </c>
      <c r="V1139" s="58" t="s">
        <v>4114</v>
      </c>
      <c r="W1139" s="58" t="s">
        <v>4114</v>
      </c>
      <c r="X1139" s="58" t="s">
        <v>4114</v>
      </c>
      <c r="Y1139" s="58" t="s">
        <v>4114</v>
      </c>
      <c r="Z1139" s="58" t="s">
        <v>4114</v>
      </c>
      <c r="AA1139" s="58" t="s">
        <v>4114</v>
      </c>
      <c r="AB1139" s="58" t="s">
        <v>4114</v>
      </c>
      <c r="AC1139" s="58" t="s">
        <v>4114</v>
      </c>
      <c r="AD1139" s="58" t="s">
        <v>4114</v>
      </c>
      <c r="AE1139" s="58" t="s">
        <v>4114</v>
      </c>
      <c r="AF1139" s="58" t="s">
        <v>4114</v>
      </c>
    </row>
    <row r="1140" spans="1:32" x14ac:dyDescent="0.2">
      <c r="A1140" s="64" t="s">
        <v>5219</v>
      </c>
      <c r="B1140" s="65" t="s">
        <v>5220</v>
      </c>
    </row>
    <row r="1141" spans="1:32" x14ac:dyDescent="0.2">
      <c r="A1141" s="63" t="s">
        <v>1154</v>
      </c>
      <c r="B1141" s="65" t="s">
        <v>3100</v>
      </c>
      <c r="C1141" s="58">
        <v>1</v>
      </c>
      <c r="D1141" s="58" t="s">
        <v>4202</v>
      </c>
      <c r="E1141" s="58" t="s">
        <v>4113</v>
      </c>
      <c r="F1141" s="58" t="s">
        <v>4124</v>
      </c>
      <c r="G1141" s="58" t="s">
        <v>4114</v>
      </c>
      <c r="H1141" s="58" t="s">
        <v>4114</v>
      </c>
      <c r="I1141" s="58" t="s">
        <v>4113</v>
      </c>
      <c r="J1141" s="58" t="s">
        <v>4114</v>
      </c>
      <c r="K1141" s="58" t="s">
        <v>4114</v>
      </c>
      <c r="L1141" s="58" t="s">
        <v>4114</v>
      </c>
      <c r="M1141" s="58" t="s">
        <v>4161</v>
      </c>
      <c r="N1141" s="58" t="s">
        <v>4199</v>
      </c>
      <c r="O1141" s="58" t="s">
        <v>4146</v>
      </c>
      <c r="P1141" s="58" t="s">
        <v>4117</v>
      </c>
      <c r="Q1141" s="58" t="s">
        <v>4002</v>
      </c>
      <c r="R1141" s="58" t="s">
        <v>4113</v>
      </c>
      <c r="S1141" s="58" t="s">
        <v>4113</v>
      </c>
      <c r="T1141" s="58" t="s">
        <v>4114</v>
      </c>
      <c r="U1141" s="58" t="s">
        <v>4114</v>
      </c>
      <c r="V1141" s="58" t="s">
        <v>4114</v>
      </c>
      <c r="W1141" s="58" t="s">
        <v>4114</v>
      </c>
      <c r="X1141" s="58" t="s">
        <v>4114</v>
      </c>
      <c r="Y1141" s="58" t="s">
        <v>4114</v>
      </c>
      <c r="Z1141" s="58" t="s">
        <v>4114</v>
      </c>
      <c r="AA1141" s="58" t="s">
        <v>4114</v>
      </c>
      <c r="AB1141" s="58" t="s">
        <v>4114</v>
      </c>
      <c r="AC1141" s="58" t="s">
        <v>4114</v>
      </c>
      <c r="AD1141" s="58" t="s">
        <v>4114</v>
      </c>
      <c r="AE1141" s="58" t="s">
        <v>4114</v>
      </c>
      <c r="AF1141" s="58" t="s">
        <v>4114</v>
      </c>
    </row>
    <row r="1142" spans="1:32" x14ac:dyDescent="0.2">
      <c r="A1142" s="64" t="s">
        <v>5221</v>
      </c>
      <c r="B1142" s="65" t="s">
        <v>5222</v>
      </c>
    </row>
    <row r="1143" spans="1:32" x14ac:dyDescent="0.2">
      <c r="A1143" s="64" t="s">
        <v>5223</v>
      </c>
      <c r="B1143" s="65" t="s">
        <v>5224</v>
      </c>
    </row>
    <row r="1144" spans="1:32" x14ac:dyDescent="0.2">
      <c r="A1144" s="64" t="s">
        <v>5225</v>
      </c>
      <c r="B1144" s="65" t="s">
        <v>5226</v>
      </c>
    </row>
    <row r="1145" spans="1:32" x14ac:dyDescent="0.2">
      <c r="A1145" s="64" t="s">
        <v>5227</v>
      </c>
      <c r="B1145" s="65" t="s">
        <v>5228</v>
      </c>
    </row>
    <row r="1146" spans="1:32" x14ac:dyDescent="0.2">
      <c r="A1146" s="63" t="s">
        <v>1140</v>
      </c>
      <c r="B1146" s="65" t="s">
        <v>3081</v>
      </c>
      <c r="C1146" s="58">
        <v>1</v>
      </c>
      <c r="D1146" s="58" t="s">
        <v>4168</v>
      </c>
      <c r="E1146" s="58" t="s">
        <v>4113</v>
      </c>
      <c r="F1146" s="58" t="s">
        <v>4126</v>
      </c>
      <c r="G1146" s="58" t="s">
        <v>4114</v>
      </c>
      <c r="H1146" s="58" t="s">
        <v>4114</v>
      </c>
      <c r="I1146" s="58" t="s">
        <v>4113</v>
      </c>
      <c r="J1146" s="58" t="s">
        <v>4114</v>
      </c>
      <c r="K1146" s="58" t="s">
        <v>4114</v>
      </c>
      <c r="L1146" s="58" t="s">
        <v>4114</v>
      </c>
      <c r="M1146" s="58" t="s">
        <v>4142</v>
      </c>
      <c r="N1146" s="58" t="s">
        <v>4199</v>
      </c>
      <c r="O1146" s="58" t="s">
        <v>4146</v>
      </c>
      <c r="P1146" s="58" t="s">
        <v>4117</v>
      </c>
      <c r="Q1146" s="58" t="s">
        <v>4002</v>
      </c>
      <c r="R1146" s="58" t="s">
        <v>4113</v>
      </c>
      <c r="S1146" s="58" t="s">
        <v>4113</v>
      </c>
      <c r="T1146" s="58" t="s">
        <v>4114</v>
      </c>
      <c r="U1146" s="58" t="s">
        <v>4114</v>
      </c>
      <c r="V1146" s="58" t="s">
        <v>4114</v>
      </c>
      <c r="W1146" s="58" t="s">
        <v>4114</v>
      </c>
      <c r="X1146" s="58" t="s">
        <v>4114</v>
      </c>
      <c r="Y1146" s="58" t="s">
        <v>4114</v>
      </c>
      <c r="Z1146" s="58" t="s">
        <v>4114</v>
      </c>
      <c r="AA1146" s="58" t="s">
        <v>4114</v>
      </c>
      <c r="AB1146" s="58" t="s">
        <v>4114</v>
      </c>
      <c r="AC1146" s="58" t="s">
        <v>4114</v>
      </c>
      <c r="AD1146" s="58" t="s">
        <v>4114</v>
      </c>
      <c r="AE1146" s="58" t="s">
        <v>4114</v>
      </c>
      <c r="AF1146" s="58" t="s">
        <v>4114</v>
      </c>
    </row>
    <row r="1147" spans="1:32" x14ac:dyDescent="0.2">
      <c r="A1147" s="63" t="s">
        <v>1145</v>
      </c>
      <c r="B1147" s="65" t="s">
        <v>3088</v>
      </c>
      <c r="C1147" s="58">
        <v>1</v>
      </c>
      <c r="D1147" s="58" t="s">
        <v>4124</v>
      </c>
      <c r="E1147" s="58" t="s">
        <v>4113</v>
      </c>
      <c r="F1147" s="58" t="s">
        <v>4126</v>
      </c>
      <c r="G1147" s="58" t="s">
        <v>4114</v>
      </c>
      <c r="H1147" s="58" t="s">
        <v>4114</v>
      </c>
      <c r="I1147" s="58" t="s">
        <v>4113</v>
      </c>
      <c r="J1147" s="58" t="s">
        <v>4114</v>
      </c>
      <c r="K1147" s="58" t="s">
        <v>4114</v>
      </c>
      <c r="L1147" s="58" t="s">
        <v>4114</v>
      </c>
      <c r="M1147" s="58" t="s">
        <v>4157</v>
      </c>
      <c r="N1147" s="58" t="s">
        <v>4199</v>
      </c>
      <c r="O1147" s="58" t="s">
        <v>4146</v>
      </c>
      <c r="P1147" s="58" t="s">
        <v>4117</v>
      </c>
      <c r="Q1147" s="58" t="s">
        <v>4002</v>
      </c>
      <c r="R1147" s="58" t="s">
        <v>4113</v>
      </c>
      <c r="S1147" s="58" t="s">
        <v>4113</v>
      </c>
      <c r="T1147" s="58" t="s">
        <v>4114</v>
      </c>
      <c r="U1147" s="58" t="s">
        <v>4114</v>
      </c>
      <c r="V1147" s="58" t="s">
        <v>4114</v>
      </c>
      <c r="W1147" s="58" t="s">
        <v>4114</v>
      </c>
      <c r="X1147" s="58" t="s">
        <v>4114</v>
      </c>
      <c r="Y1147" s="58" t="s">
        <v>4114</v>
      </c>
      <c r="Z1147" s="58" t="s">
        <v>4114</v>
      </c>
      <c r="AA1147" s="58" t="s">
        <v>4114</v>
      </c>
      <c r="AB1147" s="58" t="s">
        <v>4114</v>
      </c>
      <c r="AC1147" s="58" t="s">
        <v>4114</v>
      </c>
      <c r="AD1147" s="58" t="s">
        <v>4114</v>
      </c>
      <c r="AE1147" s="58" t="s">
        <v>4114</v>
      </c>
      <c r="AF1147" s="58" t="s">
        <v>4114</v>
      </c>
    </row>
    <row r="1148" spans="1:32" x14ac:dyDescent="0.2">
      <c r="A1148" s="63" t="s">
        <v>1150</v>
      </c>
      <c r="B1148" s="65" t="s">
        <v>3094</v>
      </c>
      <c r="C1148" s="58">
        <v>1</v>
      </c>
      <c r="D1148" s="58" t="s">
        <v>4126</v>
      </c>
      <c r="E1148" s="58" t="s">
        <v>4113</v>
      </c>
      <c r="F1148" s="58" t="s">
        <v>4126</v>
      </c>
      <c r="G1148" s="58" t="s">
        <v>4114</v>
      </c>
      <c r="H1148" s="58" t="s">
        <v>4114</v>
      </c>
      <c r="I1148" s="58" t="s">
        <v>4113</v>
      </c>
      <c r="J1148" s="58" t="s">
        <v>4114</v>
      </c>
      <c r="K1148" s="58" t="s">
        <v>4114</v>
      </c>
      <c r="L1148" s="58" t="s">
        <v>4114</v>
      </c>
      <c r="M1148" s="58" t="s">
        <v>4204</v>
      </c>
      <c r="N1148" s="58" t="s">
        <v>4199</v>
      </c>
      <c r="O1148" s="58" t="s">
        <v>4146</v>
      </c>
      <c r="P1148" s="58" t="s">
        <v>4117</v>
      </c>
      <c r="Q1148" s="58" t="s">
        <v>4002</v>
      </c>
      <c r="R1148" s="58" t="s">
        <v>4113</v>
      </c>
      <c r="S1148" s="58" t="s">
        <v>4113</v>
      </c>
      <c r="T1148" s="58" t="s">
        <v>4114</v>
      </c>
      <c r="U1148" s="58" t="s">
        <v>4114</v>
      </c>
      <c r="V1148" s="58" t="s">
        <v>4114</v>
      </c>
      <c r="W1148" s="58" t="s">
        <v>4114</v>
      </c>
      <c r="X1148" s="58" t="s">
        <v>4114</v>
      </c>
      <c r="Y1148" s="58" t="s">
        <v>4114</v>
      </c>
      <c r="Z1148" s="58" t="s">
        <v>4114</v>
      </c>
      <c r="AA1148" s="58" t="s">
        <v>4114</v>
      </c>
      <c r="AB1148" s="58" t="s">
        <v>4114</v>
      </c>
      <c r="AC1148" s="58" t="s">
        <v>4114</v>
      </c>
      <c r="AD1148" s="58" t="s">
        <v>4114</v>
      </c>
      <c r="AE1148" s="58" t="s">
        <v>4114</v>
      </c>
      <c r="AF1148" s="58" t="s">
        <v>4114</v>
      </c>
    </row>
    <row r="1149" spans="1:32" x14ac:dyDescent="0.2">
      <c r="A1149" s="64" t="s">
        <v>5229</v>
      </c>
      <c r="B1149" s="65" t="s">
        <v>5230</v>
      </c>
    </row>
    <row r="1150" spans="1:32" x14ac:dyDescent="0.2">
      <c r="A1150" s="63" t="s">
        <v>1155</v>
      </c>
      <c r="B1150" s="65" t="s">
        <v>3101</v>
      </c>
      <c r="C1150" s="58">
        <v>1</v>
      </c>
      <c r="D1150" s="58" t="s">
        <v>4202</v>
      </c>
      <c r="E1150" s="58" t="s">
        <v>4113</v>
      </c>
      <c r="F1150" s="58" t="s">
        <v>4126</v>
      </c>
      <c r="G1150" s="58" t="s">
        <v>4114</v>
      </c>
      <c r="H1150" s="58" t="s">
        <v>4114</v>
      </c>
      <c r="I1150" s="58" t="s">
        <v>4113</v>
      </c>
      <c r="J1150" s="58" t="s">
        <v>4114</v>
      </c>
      <c r="K1150" s="58" t="s">
        <v>4114</v>
      </c>
      <c r="L1150" s="58" t="s">
        <v>4114</v>
      </c>
      <c r="M1150" s="58" t="s">
        <v>4112</v>
      </c>
      <c r="N1150" s="58" t="s">
        <v>4199</v>
      </c>
      <c r="O1150" s="58" t="s">
        <v>4146</v>
      </c>
      <c r="P1150" s="58" t="s">
        <v>4117</v>
      </c>
      <c r="Q1150" s="58" t="s">
        <v>4002</v>
      </c>
      <c r="R1150" s="58" t="s">
        <v>4113</v>
      </c>
      <c r="S1150" s="58" t="s">
        <v>4113</v>
      </c>
      <c r="T1150" s="58" t="s">
        <v>4114</v>
      </c>
      <c r="U1150" s="58" t="s">
        <v>4114</v>
      </c>
      <c r="V1150" s="58" t="s">
        <v>4114</v>
      </c>
      <c r="W1150" s="58" t="s">
        <v>4114</v>
      </c>
      <c r="X1150" s="58" t="s">
        <v>4114</v>
      </c>
      <c r="Y1150" s="58" t="s">
        <v>4114</v>
      </c>
      <c r="Z1150" s="58" t="s">
        <v>4114</v>
      </c>
      <c r="AA1150" s="58" t="s">
        <v>4114</v>
      </c>
      <c r="AB1150" s="58" t="s">
        <v>4114</v>
      </c>
      <c r="AC1150" s="58" t="s">
        <v>4114</v>
      </c>
      <c r="AD1150" s="58" t="s">
        <v>4114</v>
      </c>
      <c r="AE1150" s="58" t="s">
        <v>4114</v>
      </c>
      <c r="AF1150" s="58" t="s">
        <v>4114</v>
      </c>
    </row>
    <row r="1151" spans="1:32" x14ac:dyDescent="0.2">
      <c r="A1151" s="63" t="s">
        <v>1496</v>
      </c>
      <c r="B1151" s="3" t="s">
        <v>1497</v>
      </c>
      <c r="C1151" s="58">
        <v>1</v>
      </c>
      <c r="D1151" s="58" t="s">
        <v>4344</v>
      </c>
      <c r="E1151" s="58" t="s">
        <v>4111</v>
      </c>
      <c r="F1151" s="58" t="s">
        <v>4168</v>
      </c>
      <c r="G1151" s="58" t="s">
        <v>4114</v>
      </c>
      <c r="H1151" s="58" t="s">
        <v>4114</v>
      </c>
      <c r="I1151" s="58" t="s">
        <v>4114</v>
      </c>
      <c r="J1151" s="58" t="s">
        <v>4113</v>
      </c>
      <c r="K1151" s="58" t="s">
        <v>4114</v>
      </c>
      <c r="L1151" s="58" t="s">
        <v>4114</v>
      </c>
      <c r="M1151" s="58" t="s">
        <v>4114</v>
      </c>
      <c r="N1151" s="58" t="s">
        <v>4364</v>
      </c>
      <c r="O1151" s="58" t="s">
        <v>4116</v>
      </c>
      <c r="P1151" s="58" t="s">
        <v>4117</v>
      </c>
      <c r="Q1151" s="58" t="s">
        <v>4002</v>
      </c>
      <c r="R1151" s="58" t="s">
        <v>4114</v>
      </c>
      <c r="S1151" s="58" t="s">
        <v>4114</v>
      </c>
      <c r="T1151" s="58" t="s">
        <v>4114</v>
      </c>
      <c r="U1151" s="58" t="s">
        <v>4114</v>
      </c>
      <c r="V1151" s="58" t="s">
        <v>4114</v>
      </c>
      <c r="W1151" s="58" t="s">
        <v>4114</v>
      </c>
      <c r="X1151" s="58" t="s">
        <v>4113</v>
      </c>
      <c r="Y1151" s="58" t="s">
        <v>4114</v>
      </c>
      <c r="Z1151" s="58" t="s">
        <v>4114</v>
      </c>
      <c r="AA1151" s="58" t="s">
        <v>4114</v>
      </c>
      <c r="AB1151" s="58" t="s">
        <v>4114</v>
      </c>
      <c r="AC1151" s="58" t="s">
        <v>4114</v>
      </c>
      <c r="AD1151" s="58" t="s">
        <v>4113</v>
      </c>
      <c r="AE1151" s="58" t="s">
        <v>4114</v>
      </c>
      <c r="AF1151" s="58" t="s">
        <v>4113</v>
      </c>
    </row>
    <row r="1152" spans="1:32" x14ac:dyDescent="0.2">
      <c r="A1152" s="63" t="s">
        <v>1498</v>
      </c>
      <c r="B1152" s="3" t="s">
        <v>1499</v>
      </c>
      <c r="C1152" s="58">
        <v>1</v>
      </c>
      <c r="D1152" s="58" t="s">
        <v>4344</v>
      </c>
      <c r="E1152" s="58" t="s">
        <v>4111</v>
      </c>
      <c r="F1152" s="58" t="s">
        <v>4216</v>
      </c>
      <c r="G1152" s="58" t="s">
        <v>4114</v>
      </c>
      <c r="H1152" s="58" t="s">
        <v>4114</v>
      </c>
      <c r="I1152" s="58" t="s">
        <v>4114</v>
      </c>
      <c r="J1152" s="58" t="s">
        <v>4113</v>
      </c>
      <c r="K1152" s="58" t="s">
        <v>4114</v>
      </c>
      <c r="L1152" s="58" t="s">
        <v>4114</v>
      </c>
      <c r="M1152" s="58" t="s">
        <v>4114</v>
      </c>
      <c r="N1152" s="58" t="s">
        <v>4364</v>
      </c>
      <c r="O1152" s="58" t="s">
        <v>4116</v>
      </c>
      <c r="P1152" s="58" t="s">
        <v>4117</v>
      </c>
      <c r="Q1152" s="58" t="s">
        <v>4002</v>
      </c>
      <c r="R1152" s="58" t="s">
        <v>4114</v>
      </c>
      <c r="S1152" s="58" t="s">
        <v>4114</v>
      </c>
      <c r="T1152" s="58" t="s">
        <v>4114</v>
      </c>
      <c r="U1152" s="58" t="s">
        <v>4114</v>
      </c>
      <c r="V1152" s="58" t="s">
        <v>4114</v>
      </c>
      <c r="W1152" s="58" t="s">
        <v>4114</v>
      </c>
      <c r="X1152" s="58" t="s">
        <v>4113</v>
      </c>
      <c r="Y1152" s="58" t="s">
        <v>4114</v>
      </c>
      <c r="Z1152" s="58" t="s">
        <v>4114</v>
      </c>
      <c r="AA1152" s="58" t="s">
        <v>4114</v>
      </c>
      <c r="AB1152" s="58" t="s">
        <v>4114</v>
      </c>
      <c r="AC1152" s="58" t="s">
        <v>4114</v>
      </c>
      <c r="AD1152" s="58" t="s">
        <v>4113</v>
      </c>
      <c r="AE1152" s="58" t="s">
        <v>4114</v>
      </c>
      <c r="AF1152" s="58" t="s">
        <v>4113</v>
      </c>
    </row>
    <row r="1153" spans="1:32" x14ac:dyDescent="0.2">
      <c r="A1153" s="63" t="s">
        <v>1500</v>
      </c>
      <c r="B1153" s="3" t="s">
        <v>1501</v>
      </c>
      <c r="C1153" s="58">
        <v>1</v>
      </c>
      <c r="D1153" s="58" t="s">
        <v>4344</v>
      </c>
      <c r="E1153" s="58" t="s">
        <v>4111</v>
      </c>
      <c r="F1153" s="58" t="s">
        <v>4124</v>
      </c>
      <c r="G1153" s="58" t="s">
        <v>4114</v>
      </c>
      <c r="H1153" s="58" t="s">
        <v>4114</v>
      </c>
      <c r="I1153" s="58" t="s">
        <v>4114</v>
      </c>
      <c r="J1153" s="58" t="s">
        <v>4113</v>
      </c>
      <c r="K1153" s="58" t="s">
        <v>4114</v>
      </c>
      <c r="L1153" s="58" t="s">
        <v>4114</v>
      </c>
      <c r="M1153" s="58" t="s">
        <v>4114</v>
      </c>
      <c r="N1153" s="58" t="s">
        <v>4364</v>
      </c>
      <c r="O1153" s="58" t="s">
        <v>4116</v>
      </c>
      <c r="P1153" s="58" t="s">
        <v>4117</v>
      </c>
      <c r="Q1153" s="58" t="s">
        <v>4002</v>
      </c>
      <c r="R1153" s="58" t="s">
        <v>4114</v>
      </c>
      <c r="S1153" s="58" t="s">
        <v>4114</v>
      </c>
      <c r="T1153" s="58" t="s">
        <v>4114</v>
      </c>
      <c r="U1153" s="58" t="s">
        <v>4114</v>
      </c>
      <c r="V1153" s="58" t="s">
        <v>4114</v>
      </c>
      <c r="W1153" s="58" t="s">
        <v>4114</v>
      </c>
      <c r="X1153" s="58" t="s">
        <v>4113</v>
      </c>
      <c r="Y1153" s="58" t="s">
        <v>4114</v>
      </c>
      <c r="Z1153" s="58" t="s">
        <v>4114</v>
      </c>
      <c r="AA1153" s="58" t="s">
        <v>4114</v>
      </c>
      <c r="AB1153" s="58" t="s">
        <v>4114</v>
      </c>
      <c r="AC1153" s="58" t="s">
        <v>4114</v>
      </c>
      <c r="AD1153" s="58" t="s">
        <v>4113</v>
      </c>
      <c r="AE1153" s="58" t="s">
        <v>4114</v>
      </c>
      <c r="AF1153" s="58" t="s">
        <v>4113</v>
      </c>
    </row>
    <row r="1154" spans="1:32" x14ac:dyDescent="0.2">
      <c r="A1154" s="63" t="s">
        <v>1502</v>
      </c>
      <c r="B1154" s="3" t="s">
        <v>1503</v>
      </c>
      <c r="C1154" s="58">
        <v>1</v>
      </c>
      <c r="D1154" s="58" t="s">
        <v>4344</v>
      </c>
      <c r="E1154" s="58" t="s">
        <v>4111</v>
      </c>
      <c r="F1154" s="58" t="s">
        <v>4126</v>
      </c>
      <c r="G1154" s="58" t="s">
        <v>4114</v>
      </c>
      <c r="H1154" s="58" t="s">
        <v>4114</v>
      </c>
      <c r="I1154" s="58" t="s">
        <v>4114</v>
      </c>
      <c r="J1154" s="58" t="s">
        <v>4113</v>
      </c>
      <c r="K1154" s="58" t="s">
        <v>4114</v>
      </c>
      <c r="L1154" s="58" t="s">
        <v>4114</v>
      </c>
      <c r="M1154" s="58" t="s">
        <v>4114</v>
      </c>
      <c r="N1154" s="58" t="s">
        <v>4364</v>
      </c>
      <c r="O1154" s="58" t="s">
        <v>4116</v>
      </c>
      <c r="P1154" s="58" t="s">
        <v>4117</v>
      </c>
      <c r="Q1154" s="58" t="s">
        <v>4002</v>
      </c>
      <c r="R1154" s="58" t="s">
        <v>4114</v>
      </c>
      <c r="S1154" s="58" t="s">
        <v>4114</v>
      </c>
      <c r="T1154" s="58" t="s">
        <v>4114</v>
      </c>
      <c r="U1154" s="58" t="s">
        <v>4114</v>
      </c>
      <c r="V1154" s="58" t="s">
        <v>4114</v>
      </c>
      <c r="W1154" s="58" t="s">
        <v>4114</v>
      </c>
      <c r="X1154" s="58" t="s">
        <v>4113</v>
      </c>
      <c r="Y1154" s="58" t="s">
        <v>4114</v>
      </c>
      <c r="Z1154" s="58" t="s">
        <v>4114</v>
      </c>
      <c r="AA1154" s="58" t="s">
        <v>4114</v>
      </c>
      <c r="AB1154" s="58" t="s">
        <v>4114</v>
      </c>
      <c r="AC1154" s="58" t="s">
        <v>4114</v>
      </c>
      <c r="AD1154" s="58" t="s">
        <v>4113</v>
      </c>
      <c r="AE1154" s="58" t="s">
        <v>4114</v>
      </c>
      <c r="AF1154" s="58" t="s">
        <v>4113</v>
      </c>
    </row>
    <row r="1155" spans="1:32" x14ac:dyDescent="0.2">
      <c r="A1155" s="63" t="s">
        <v>1482</v>
      </c>
      <c r="B1155" s="3" t="s">
        <v>1483</v>
      </c>
      <c r="C1155" s="58">
        <v>1</v>
      </c>
      <c r="D1155" s="58" t="s">
        <v>4110</v>
      </c>
      <c r="E1155" s="58" t="s">
        <v>4121</v>
      </c>
      <c r="F1155" s="58" t="s">
        <v>4111</v>
      </c>
      <c r="G1155" s="58" t="s">
        <v>4114</v>
      </c>
      <c r="H1155" s="58" t="s">
        <v>4114</v>
      </c>
      <c r="I1155" s="58" t="s">
        <v>4114</v>
      </c>
      <c r="J1155" s="58" t="s">
        <v>4113</v>
      </c>
      <c r="K1155" s="58" t="s">
        <v>4114</v>
      </c>
      <c r="L1155" s="58" t="s">
        <v>4114</v>
      </c>
      <c r="M1155" s="58" t="s">
        <v>4114</v>
      </c>
      <c r="N1155" s="58" t="s">
        <v>4365</v>
      </c>
      <c r="O1155" s="58" t="s">
        <v>4116</v>
      </c>
      <c r="P1155" s="58" t="s">
        <v>4117</v>
      </c>
      <c r="Q1155" s="58" t="s">
        <v>4002</v>
      </c>
      <c r="R1155" s="58" t="s">
        <v>4114</v>
      </c>
      <c r="S1155" s="58" t="s">
        <v>4114</v>
      </c>
      <c r="T1155" s="58" t="s">
        <v>4114</v>
      </c>
      <c r="U1155" s="58" t="s">
        <v>4114</v>
      </c>
      <c r="V1155" s="58" t="s">
        <v>4114</v>
      </c>
      <c r="W1155" s="58" t="s">
        <v>4114</v>
      </c>
      <c r="X1155" s="58" t="s">
        <v>4113</v>
      </c>
      <c r="Y1155" s="58" t="s">
        <v>4114</v>
      </c>
      <c r="Z1155" s="58" t="s">
        <v>4114</v>
      </c>
      <c r="AA1155" s="58" t="s">
        <v>4114</v>
      </c>
      <c r="AB1155" s="58" t="s">
        <v>4114</v>
      </c>
      <c r="AC1155" s="58" t="s">
        <v>4114</v>
      </c>
      <c r="AD1155" s="58" t="s">
        <v>4113</v>
      </c>
      <c r="AE1155" s="58" t="s">
        <v>4114</v>
      </c>
      <c r="AF1155" s="58" t="s">
        <v>4113</v>
      </c>
    </row>
    <row r="1156" spans="1:32" x14ac:dyDescent="0.2">
      <c r="A1156" s="63" t="s">
        <v>1484</v>
      </c>
      <c r="B1156" s="3" t="s">
        <v>1485</v>
      </c>
      <c r="C1156" s="58">
        <v>1</v>
      </c>
      <c r="D1156" s="58" t="s">
        <v>4110</v>
      </c>
      <c r="E1156" s="58" t="s">
        <v>4121</v>
      </c>
      <c r="F1156" s="58" t="s">
        <v>4124</v>
      </c>
      <c r="G1156" s="58" t="s">
        <v>4114</v>
      </c>
      <c r="H1156" s="58" t="s">
        <v>4114</v>
      </c>
      <c r="I1156" s="58" t="s">
        <v>4114</v>
      </c>
      <c r="J1156" s="58" t="s">
        <v>4113</v>
      </c>
      <c r="K1156" s="58" t="s">
        <v>4114</v>
      </c>
      <c r="L1156" s="58" t="s">
        <v>4114</v>
      </c>
      <c r="M1156" s="58" t="s">
        <v>4114</v>
      </c>
      <c r="N1156" s="58" t="s">
        <v>4365</v>
      </c>
      <c r="O1156" s="58" t="s">
        <v>4116</v>
      </c>
      <c r="P1156" s="58" t="s">
        <v>4117</v>
      </c>
      <c r="Q1156" s="58" t="s">
        <v>4002</v>
      </c>
      <c r="R1156" s="58" t="s">
        <v>4114</v>
      </c>
      <c r="S1156" s="58" t="s">
        <v>4114</v>
      </c>
      <c r="T1156" s="58" t="s">
        <v>4114</v>
      </c>
      <c r="U1156" s="58" t="s">
        <v>4114</v>
      </c>
      <c r="V1156" s="58" t="s">
        <v>4114</v>
      </c>
      <c r="W1156" s="58" t="s">
        <v>4114</v>
      </c>
      <c r="X1156" s="58" t="s">
        <v>4113</v>
      </c>
      <c r="Y1156" s="58" t="s">
        <v>4114</v>
      </c>
      <c r="Z1156" s="58" t="s">
        <v>4114</v>
      </c>
      <c r="AA1156" s="58" t="s">
        <v>4114</v>
      </c>
      <c r="AB1156" s="58" t="s">
        <v>4114</v>
      </c>
      <c r="AC1156" s="58" t="s">
        <v>4114</v>
      </c>
      <c r="AD1156" s="58" t="s">
        <v>4113</v>
      </c>
      <c r="AE1156" s="58" t="s">
        <v>4114</v>
      </c>
      <c r="AF1156" s="58" t="s">
        <v>4113</v>
      </c>
    </row>
    <row r="1157" spans="1:32" x14ac:dyDescent="0.2">
      <c r="A1157" s="63" t="s">
        <v>1486</v>
      </c>
      <c r="B1157" s="3" t="s">
        <v>1487</v>
      </c>
      <c r="C1157" s="58">
        <v>1</v>
      </c>
      <c r="D1157" s="58" t="s">
        <v>4110</v>
      </c>
      <c r="E1157" s="58" t="s">
        <v>4121</v>
      </c>
      <c r="F1157" s="58" t="s">
        <v>4126</v>
      </c>
      <c r="G1157" s="58" t="s">
        <v>4114</v>
      </c>
      <c r="H1157" s="58" t="s">
        <v>4114</v>
      </c>
      <c r="I1157" s="58" t="s">
        <v>4114</v>
      </c>
      <c r="J1157" s="58" t="s">
        <v>4113</v>
      </c>
      <c r="K1157" s="58" t="s">
        <v>4114</v>
      </c>
      <c r="L1157" s="58" t="s">
        <v>4114</v>
      </c>
      <c r="M1157" s="58" t="s">
        <v>4114</v>
      </c>
      <c r="N1157" s="58" t="s">
        <v>4365</v>
      </c>
      <c r="O1157" s="58" t="s">
        <v>4116</v>
      </c>
      <c r="P1157" s="58" t="s">
        <v>4117</v>
      </c>
      <c r="Q1157" s="58" t="s">
        <v>4002</v>
      </c>
      <c r="R1157" s="58" t="s">
        <v>4114</v>
      </c>
      <c r="S1157" s="58" t="s">
        <v>4114</v>
      </c>
      <c r="T1157" s="58" t="s">
        <v>4114</v>
      </c>
      <c r="U1157" s="58" t="s">
        <v>4114</v>
      </c>
      <c r="V1157" s="58" t="s">
        <v>4114</v>
      </c>
      <c r="W1157" s="58" t="s">
        <v>4114</v>
      </c>
      <c r="X1157" s="58" t="s">
        <v>4113</v>
      </c>
      <c r="Y1157" s="58" t="s">
        <v>4114</v>
      </c>
      <c r="Z1157" s="58" t="s">
        <v>4114</v>
      </c>
      <c r="AA1157" s="58" t="s">
        <v>4114</v>
      </c>
      <c r="AB1157" s="58" t="s">
        <v>4114</v>
      </c>
      <c r="AC1157" s="58" t="s">
        <v>4114</v>
      </c>
      <c r="AD1157" s="58" t="s">
        <v>4113</v>
      </c>
      <c r="AE1157" s="58" t="s">
        <v>4114</v>
      </c>
      <c r="AF1157" s="58" t="s">
        <v>4113</v>
      </c>
    </row>
    <row r="1158" spans="1:32" x14ac:dyDescent="0.2">
      <c r="A1158" s="63" t="s">
        <v>1488</v>
      </c>
      <c r="B1158" s="3" t="s">
        <v>1489</v>
      </c>
      <c r="C1158" s="58">
        <v>1</v>
      </c>
      <c r="D1158" s="58" t="s">
        <v>4110</v>
      </c>
      <c r="E1158" s="58" t="s">
        <v>4121</v>
      </c>
      <c r="F1158" s="58" t="s">
        <v>4202</v>
      </c>
      <c r="G1158" s="58" t="s">
        <v>4114</v>
      </c>
      <c r="H1158" s="58" t="s">
        <v>4114</v>
      </c>
      <c r="I1158" s="58" t="s">
        <v>4114</v>
      </c>
      <c r="J1158" s="58" t="s">
        <v>4113</v>
      </c>
      <c r="K1158" s="58" t="s">
        <v>4114</v>
      </c>
      <c r="L1158" s="58" t="s">
        <v>4114</v>
      </c>
      <c r="M1158" s="58" t="s">
        <v>4114</v>
      </c>
      <c r="N1158" s="58" t="s">
        <v>4365</v>
      </c>
      <c r="O1158" s="58" t="s">
        <v>4116</v>
      </c>
      <c r="P1158" s="58" t="s">
        <v>4117</v>
      </c>
      <c r="Q1158" s="58" t="s">
        <v>4002</v>
      </c>
      <c r="R1158" s="58" t="s">
        <v>4114</v>
      </c>
      <c r="S1158" s="58" t="s">
        <v>4114</v>
      </c>
      <c r="T1158" s="58" t="s">
        <v>4114</v>
      </c>
      <c r="U1158" s="58" t="s">
        <v>4114</v>
      </c>
      <c r="V1158" s="58" t="s">
        <v>4114</v>
      </c>
      <c r="W1158" s="58" t="s">
        <v>4114</v>
      </c>
      <c r="X1158" s="58" t="s">
        <v>4113</v>
      </c>
      <c r="Y1158" s="58" t="s">
        <v>4114</v>
      </c>
      <c r="Z1158" s="58" t="s">
        <v>4114</v>
      </c>
      <c r="AA1158" s="58" t="s">
        <v>4114</v>
      </c>
      <c r="AB1158" s="58" t="s">
        <v>4114</v>
      </c>
      <c r="AC1158" s="58" t="s">
        <v>4114</v>
      </c>
      <c r="AD1158" s="58" t="s">
        <v>4113</v>
      </c>
      <c r="AE1158" s="58" t="s">
        <v>4114</v>
      </c>
      <c r="AF1158" s="58" t="s">
        <v>4113</v>
      </c>
    </row>
    <row r="1159" spans="1:32" x14ac:dyDescent="0.2">
      <c r="A1159" s="63" t="s">
        <v>1434</v>
      </c>
      <c r="B1159" s="3" t="s">
        <v>1435</v>
      </c>
      <c r="C1159" s="58">
        <v>1</v>
      </c>
      <c r="D1159" s="58" t="s">
        <v>4366</v>
      </c>
      <c r="E1159" s="58" t="s">
        <v>4121</v>
      </c>
      <c r="F1159" s="58" t="s">
        <v>4129</v>
      </c>
      <c r="G1159" s="58" t="s">
        <v>4114</v>
      </c>
      <c r="H1159" s="58" t="s">
        <v>4114</v>
      </c>
      <c r="I1159" s="58" t="s">
        <v>4114</v>
      </c>
      <c r="J1159" s="58" t="s">
        <v>4113</v>
      </c>
      <c r="K1159" s="58" t="s">
        <v>4114</v>
      </c>
      <c r="L1159" s="58" t="s">
        <v>4114</v>
      </c>
      <c r="M1159" s="58" t="s">
        <v>4114</v>
      </c>
      <c r="N1159" s="58" t="s">
        <v>4367</v>
      </c>
      <c r="O1159" s="58" t="s">
        <v>4116</v>
      </c>
      <c r="P1159" s="58" t="s">
        <v>4117</v>
      </c>
      <c r="Q1159" s="58" t="s">
        <v>4002</v>
      </c>
      <c r="R1159" s="58" t="s">
        <v>4114</v>
      </c>
      <c r="S1159" s="58" t="s">
        <v>4114</v>
      </c>
      <c r="T1159" s="58" t="s">
        <v>4114</v>
      </c>
      <c r="U1159" s="58" t="s">
        <v>4114</v>
      </c>
      <c r="V1159" s="58" t="s">
        <v>4114</v>
      </c>
      <c r="W1159" s="58" t="s">
        <v>4114</v>
      </c>
      <c r="X1159" s="58" t="s">
        <v>4113</v>
      </c>
      <c r="Y1159" s="58" t="s">
        <v>4114</v>
      </c>
      <c r="Z1159" s="58" t="s">
        <v>4114</v>
      </c>
      <c r="AA1159" s="58" t="s">
        <v>4114</v>
      </c>
      <c r="AB1159" s="58" t="s">
        <v>4114</v>
      </c>
      <c r="AC1159" s="58" t="s">
        <v>4114</v>
      </c>
      <c r="AD1159" s="58" t="s">
        <v>4113</v>
      </c>
      <c r="AE1159" s="58" t="s">
        <v>4114</v>
      </c>
      <c r="AF1159" s="58" t="s">
        <v>4113</v>
      </c>
    </row>
    <row r="1160" spans="1:32" x14ac:dyDescent="0.2">
      <c r="A1160" s="63" t="s">
        <v>1472</v>
      </c>
      <c r="B1160" s="3" t="s">
        <v>1473</v>
      </c>
      <c r="C1160" s="58">
        <v>1</v>
      </c>
      <c r="D1160" s="58" t="s">
        <v>4366</v>
      </c>
      <c r="E1160" s="58" t="s">
        <v>4111</v>
      </c>
      <c r="F1160" s="58" t="s">
        <v>4129</v>
      </c>
      <c r="G1160" s="58" t="s">
        <v>4114</v>
      </c>
      <c r="H1160" s="58" t="s">
        <v>4114</v>
      </c>
      <c r="I1160" s="58" t="s">
        <v>4114</v>
      </c>
      <c r="J1160" s="58" t="s">
        <v>4113</v>
      </c>
      <c r="K1160" s="58" t="s">
        <v>4114</v>
      </c>
      <c r="L1160" s="58" t="s">
        <v>4114</v>
      </c>
      <c r="M1160" s="58" t="s">
        <v>4114</v>
      </c>
      <c r="N1160" s="58" t="s">
        <v>4367</v>
      </c>
      <c r="O1160" s="58" t="s">
        <v>4116</v>
      </c>
      <c r="P1160" s="58" t="s">
        <v>4117</v>
      </c>
      <c r="Q1160" s="58" t="s">
        <v>4002</v>
      </c>
      <c r="R1160" s="58" t="s">
        <v>4114</v>
      </c>
      <c r="S1160" s="58" t="s">
        <v>4114</v>
      </c>
      <c r="T1160" s="58" t="s">
        <v>4114</v>
      </c>
      <c r="U1160" s="58" t="s">
        <v>4114</v>
      </c>
      <c r="V1160" s="58" t="s">
        <v>4114</v>
      </c>
      <c r="W1160" s="58" t="s">
        <v>4114</v>
      </c>
      <c r="X1160" s="58" t="s">
        <v>4113</v>
      </c>
      <c r="Y1160" s="58" t="s">
        <v>4114</v>
      </c>
      <c r="Z1160" s="58" t="s">
        <v>4114</v>
      </c>
      <c r="AA1160" s="58" t="s">
        <v>4114</v>
      </c>
      <c r="AB1160" s="58" t="s">
        <v>4114</v>
      </c>
      <c r="AC1160" s="58" t="s">
        <v>4114</v>
      </c>
      <c r="AD1160" s="58" t="s">
        <v>4113</v>
      </c>
      <c r="AE1160" s="58" t="s">
        <v>4114</v>
      </c>
      <c r="AF1160" s="58" t="s">
        <v>4113</v>
      </c>
    </row>
    <row r="1161" spans="1:32" x14ac:dyDescent="0.2">
      <c r="A1161" s="63" t="s">
        <v>1436</v>
      </c>
      <c r="B1161" s="3" t="s">
        <v>1437</v>
      </c>
      <c r="C1161" s="58">
        <v>1</v>
      </c>
      <c r="D1161" s="58" t="s">
        <v>4366</v>
      </c>
      <c r="E1161" s="58" t="s">
        <v>4111</v>
      </c>
      <c r="F1161" s="58" t="s">
        <v>4168</v>
      </c>
      <c r="G1161" s="58" t="s">
        <v>4114</v>
      </c>
      <c r="H1161" s="58" t="s">
        <v>4114</v>
      </c>
      <c r="I1161" s="58" t="s">
        <v>4114</v>
      </c>
      <c r="J1161" s="58" t="s">
        <v>4113</v>
      </c>
      <c r="K1161" s="58" t="s">
        <v>4114</v>
      </c>
      <c r="L1161" s="58" t="s">
        <v>4114</v>
      </c>
      <c r="M1161" s="58" t="s">
        <v>4114</v>
      </c>
      <c r="N1161" s="58" t="s">
        <v>4367</v>
      </c>
      <c r="O1161" s="58" t="s">
        <v>4116</v>
      </c>
      <c r="P1161" s="58" t="s">
        <v>4117</v>
      </c>
      <c r="Q1161" s="58" t="s">
        <v>4002</v>
      </c>
      <c r="R1161" s="58" t="s">
        <v>4114</v>
      </c>
      <c r="S1161" s="58" t="s">
        <v>4114</v>
      </c>
      <c r="T1161" s="58" t="s">
        <v>4114</v>
      </c>
      <c r="U1161" s="58" t="s">
        <v>4114</v>
      </c>
      <c r="V1161" s="58" t="s">
        <v>4114</v>
      </c>
      <c r="W1161" s="58" t="s">
        <v>4114</v>
      </c>
      <c r="X1161" s="58" t="s">
        <v>4113</v>
      </c>
      <c r="Y1161" s="58" t="s">
        <v>4114</v>
      </c>
      <c r="Z1161" s="58" t="s">
        <v>4114</v>
      </c>
      <c r="AA1161" s="58" t="s">
        <v>4114</v>
      </c>
      <c r="AB1161" s="58" t="s">
        <v>4114</v>
      </c>
      <c r="AC1161" s="58" t="s">
        <v>4114</v>
      </c>
      <c r="AD1161" s="58" t="s">
        <v>4113</v>
      </c>
      <c r="AE1161" s="58" t="s">
        <v>4114</v>
      </c>
      <c r="AF1161" s="58" t="s">
        <v>4113</v>
      </c>
    </row>
    <row r="1162" spans="1:32" x14ac:dyDescent="0.2">
      <c r="A1162" s="63" t="s">
        <v>1474</v>
      </c>
      <c r="B1162" s="3" t="s">
        <v>1475</v>
      </c>
      <c r="C1162" s="58">
        <v>1</v>
      </c>
      <c r="D1162" s="58" t="s">
        <v>4366</v>
      </c>
      <c r="E1162" s="58" t="s">
        <v>4111</v>
      </c>
      <c r="F1162" s="58" t="s">
        <v>4168</v>
      </c>
      <c r="G1162" s="58" t="s">
        <v>4114</v>
      </c>
      <c r="H1162" s="58" t="s">
        <v>4114</v>
      </c>
      <c r="I1162" s="58" t="s">
        <v>4114</v>
      </c>
      <c r="J1162" s="58" t="s">
        <v>4113</v>
      </c>
      <c r="K1162" s="58" t="s">
        <v>4114</v>
      </c>
      <c r="L1162" s="58" t="s">
        <v>4114</v>
      </c>
      <c r="M1162" s="58" t="s">
        <v>4114</v>
      </c>
      <c r="N1162" s="58" t="s">
        <v>4367</v>
      </c>
      <c r="O1162" s="58" t="s">
        <v>4116</v>
      </c>
      <c r="P1162" s="58" t="s">
        <v>4117</v>
      </c>
      <c r="Q1162" s="58" t="s">
        <v>4002</v>
      </c>
      <c r="R1162" s="58" t="s">
        <v>4114</v>
      </c>
      <c r="S1162" s="58" t="s">
        <v>4114</v>
      </c>
      <c r="T1162" s="58" t="s">
        <v>4114</v>
      </c>
      <c r="U1162" s="58" t="s">
        <v>4114</v>
      </c>
      <c r="V1162" s="58" t="s">
        <v>4114</v>
      </c>
      <c r="W1162" s="58" t="s">
        <v>4114</v>
      </c>
      <c r="X1162" s="58" t="s">
        <v>4113</v>
      </c>
      <c r="Y1162" s="58" t="s">
        <v>4114</v>
      </c>
      <c r="Z1162" s="58" t="s">
        <v>4114</v>
      </c>
      <c r="AA1162" s="58" t="s">
        <v>4114</v>
      </c>
      <c r="AB1162" s="58" t="s">
        <v>4114</v>
      </c>
      <c r="AC1162" s="58" t="s">
        <v>4114</v>
      </c>
      <c r="AD1162" s="58" t="s">
        <v>4113</v>
      </c>
      <c r="AE1162" s="58" t="s">
        <v>4114</v>
      </c>
      <c r="AF1162" s="58" t="s">
        <v>4113</v>
      </c>
    </row>
    <row r="1163" spans="1:32" x14ac:dyDescent="0.2">
      <c r="A1163" s="63" t="s">
        <v>1438</v>
      </c>
      <c r="B1163" s="3" t="s">
        <v>1439</v>
      </c>
      <c r="C1163" s="58">
        <v>1</v>
      </c>
      <c r="D1163" s="58" t="s">
        <v>4366</v>
      </c>
      <c r="E1163" s="58" t="s">
        <v>4121</v>
      </c>
      <c r="F1163" s="58" t="s">
        <v>4216</v>
      </c>
      <c r="G1163" s="58" t="s">
        <v>4114</v>
      </c>
      <c r="H1163" s="58" t="s">
        <v>4114</v>
      </c>
      <c r="I1163" s="58" t="s">
        <v>4114</v>
      </c>
      <c r="J1163" s="58" t="s">
        <v>4113</v>
      </c>
      <c r="K1163" s="58" t="s">
        <v>4114</v>
      </c>
      <c r="L1163" s="58" t="s">
        <v>4114</v>
      </c>
      <c r="M1163" s="58" t="s">
        <v>4114</v>
      </c>
      <c r="N1163" s="58" t="s">
        <v>4367</v>
      </c>
      <c r="O1163" s="58" t="s">
        <v>4116</v>
      </c>
      <c r="P1163" s="58" t="s">
        <v>4117</v>
      </c>
      <c r="Q1163" s="58" t="s">
        <v>4002</v>
      </c>
      <c r="R1163" s="58" t="s">
        <v>4114</v>
      </c>
      <c r="S1163" s="58" t="s">
        <v>4114</v>
      </c>
      <c r="T1163" s="58" t="s">
        <v>4114</v>
      </c>
      <c r="U1163" s="58" t="s">
        <v>4114</v>
      </c>
      <c r="V1163" s="58" t="s">
        <v>4114</v>
      </c>
      <c r="W1163" s="58" t="s">
        <v>4114</v>
      </c>
      <c r="X1163" s="58" t="s">
        <v>4113</v>
      </c>
      <c r="Y1163" s="58" t="s">
        <v>4114</v>
      </c>
      <c r="Z1163" s="58" t="s">
        <v>4114</v>
      </c>
      <c r="AA1163" s="58" t="s">
        <v>4114</v>
      </c>
      <c r="AB1163" s="58" t="s">
        <v>4114</v>
      </c>
      <c r="AC1163" s="58" t="s">
        <v>4114</v>
      </c>
      <c r="AD1163" s="58" t="s">
        <v>4113</v>
      </c>
      <c r="AE1163" s="58" t="s">
        <v>4114</v>
      </c>
      <c r="AF1163" s="58" t="s">
        <v>4113</v>
      </c>
    </row>
    <row r="1164" spans="1:32" x14ac:dyDescent="0.2">
      <c r="A1164" s="63" t="s">
        <v>1476</v>
      </c>
      <c r="B1164" s="3" t="s">
        <v>1477</v>
      </c>
      <c r="C1164" s="58">
        <v>1</v>
      </c>
      <c r="D1164" s="58" t="s">
        <v>4366</v>
      </c>
      <c r="E1164" s="58" t="s">
        <v>4111</v>
      </c>
      <c r="F1164" s="58" t="s">
        <v>4216</v>
      </c>
      <c r="G1164" s="58" t="s">
        <v>4114</v>
      </c>
      <c r="H1164" s="58" t="s">
        <v>4114</v>
      </c>
      <c r="I1164" s="58" t="s">
        <v>4114</v>
      </c>
      <c r="J1164" s="58" t="s">
        <v>4113</v>
      </c>
      <c r="K1164" s="58" t="s">
        <v>4114</v>
      </c>
      <c r="L1164" s="58" t="s">
        <v>4114</v>
      </c>
      <c r="M1164" s="58" t="s">
        <v>4114</v>
      </c>
      <c r="N1164" s="58" t="s">
        <v>4367</v>
      </c>
      <c r="O1164" s="58" t="s">
        <v>4116</v>
      </c>
      <c r="P1164" s="58" t="s">
        <v>4117</v>
      </c>
      <c r="Q1164" s="58" t="s">
        <v>4002</v>
      </c>
      <c r="R1164" s="58" t="s">
        <v>4114</v>
      </c>
      <c r="S1164" s="58" t="s">
        <v>4114</v>
      </c>
      <c r="T1164" s="58" t="s">
        <v>4114</v>
      </c>
      <c r="U1164" s="58" t="s">
        <v>4114</v>
      </c>
      <c r="V1164" s="58" t="s">
        <v>4114</v>
      </c>
      <c r="W1164" s="58" t="s">
        <v>4114</v>
      </c>
      <c r="X1164" s="58" t="s">
        <v>4113</v>
      </c>
      <c r="Y1164" s="58" t="s">
        <v>4114</v>
      </c>
      <c r="Z1164" s="58" t="s">
        <v>4114</v>
      </c>
      <c r="AA1164" s="58" t="s">
        <v>4114</v>
      </c>
      <c r="AB1164" s="58" t="s">
        <v>4114</v>
      </c>
      <c r="AC1164" s="58" t="s">
        <v>4114</v>
      </c>
      <c r="AD1164" s="58" t="s">
        <v>4113</v>
      </c>
      <c r="AE1164" s="58" t="s">
        <v>4114</v>
      </c>
      <c r="AF1164" s="58" t="s">
        <v>4113</v>
      </c>
    </row>
    <row r="1165" spans="1:32" x14ac:dyDescent="0.2">
      <c r="A1165" s="63" t="s">
        <v>1440</v>
      </c>
      <c r="B1165" s="3" t="s">
        <v>1441</v>
      </c>
      <c r="C1165" s="58">
        <v>1</v>
      </c>
      <c r="D1165" s="58" t="s">
        <v>4366</v>
      </c>
      <c r="E1165" s="58" t="s">
        <v>4121</v>
      </c>
      <c r="F1165" s="58" t="s">
        <v>4121</v>
      </c>
      <c r="G1165" s="58" t="s">
        <v>4114</v>
      </c>
      <c r="H1165" s="58" t="s">
        <v>4114</v>
      </c>
      <c r="I1165" s="58" t="s">
        <v>4114</v>
      </c>
      <c r="J1165" s="58" t="s">
        <v>4113</v>
      </c>
      <c r="K1165" s="58" t="s">
        <v>4114</v>
      </c>
      <c r="L1165" s="58" t="s">
        <v>4114</v>
      </c>
      <c r="M1165" s="58" t="s">
        <v>4114</v>
      </c>
      <c r="N1165" s="58" t="s">
        <v>4367</v>
      </c>
      <c r="O1165" s="58" t="s">
        <v>4116</v>
      </c>
      <c r="P1165" s="58" t="s">
        <v>4117</v>
      </c>
      <c r="Q1165" s="58" t="s">
        <v>4002</v>
      </c>
      <c r="R1165" s="58" t="s">
        <v>4114</v>
      </c>
      <c r="S1165" s="58" t="s">
        <v>4114</v>
      </c>
      <c r="T1165" s="58" t="s">
        <v>4114</v>
      </c>
      <c r="U1165" s="58" t="s">
        <v>4114</v>
      </c>
      <c r="V1165" s="58" t="s">
        <v>4114</v>
      </c>
      <c r="W1165" s="58" t="s">
        <v>4114</v>
      </c>
      <c r="X1165" s="58" t="s">
        <v>4113</v>
      </c>
      <c r="Y1165" s="58" t="s">
        <v>4114</v>
      </c>
      <c r="Z1165" s="58" t="s">
        <v>4114</v>
      </c>
      <c r="AA1165" s="58" t="s">
        <v>4114</v>
      </c>
      <c r="AB1165" s="58" t="s">
        <v>4114</v>
      </c>
      <c r="AC1165" s="58" t="s">
        <v>4114</v>
      </c>
      <c r="AD1165" s="58" t="s">
        <v>4113</v>
      </c>
      <c r="AE1165" s="58" t="s">
        <v>4114</v>
      </c>
      <c r="AF1165" s="58" t="s">
        <v>4113</v>
      </c>
    </row>
    <row r="1166" spans="1:32" x14ac:dyDescent="0.2">
      <c r="A1166" s="63" t="s">
        <v>1478</v>
      </c>
      <c r="B1166" s="3" t="s">
        <v>1479</v>
      </c>
      <c r="C1166" s="58">
        <v>1</v>
      </c>
      <c r="D1166" s="58" t="s">
        <v>4366</v>
      </c>
      <c r="E1166" s="58" t="s">
        <v>4111</v>
      </c>
      <c r="F1166" s="58" t="s">
        <v>4121</v>
      </c>
      <c r="G1166" s="58" t="s">
        <v>4114</v>
      </c>
      <c r="H1166" s="58" t="s">
        <v>4114</v>
      </c>
      <c r="I1166" s="58" t="s">
        <v>4114</v>
      </c>
      <c r="J1166" s="58" t="s">
        <v>4113</v>
      </c>
      <c r="K1166" s="58" t="s">
        <v>4114</v>
      </c>
      <c r="L1166" s="58" t="s">
        <v>4114</v>
      </c>
      <c r="M1166" s="58" t="s">
        <v>4114</v>
      </c>
      <c r="N1166" s="58" t="s">
        <v>4367</v>
      </c>
      <c r="O1166" s="58" t="s">
        <v>4116</v>
      </c>
      <c r="P1166" s="58" t="s">
        <v>4117</v>
      </c>
      <c r="Q1166" s="58" t="s">
        <v>4002</v>
      </c>
      <c r="R1166" s="58" t="s">
        <v>4114</v>
      </c>
      <c r="S1166" s="58" t="s">
        <v>4114</v>
      </c>
      <c r="T1166" s="58" t="s">
        <v>4114</v>
      </c>
      <c r="U1166" s="58" t="s">
        <v>4114</v>
      </c>
      <c r="V1166" s="58" t="s">
        <v>4114</v>
      </c>
      <c r="W1166" s="58" t="s">
        <v>4114</v>
      </c>
      <c r="X1166" s="58" t="s">
        <v>4113</v>
      </c>
      <c r="Y1166" s="58" t="s">
        <v>4114</v>
      </c>
      <c r="Z1166" s="58" t="s">
        <v>4114</v>
      </c>
      <c r="AA1166" s="58" t="s">
        <v>4114</v>
      </c>
      <c r="AB1166" s="58" t="s">
        <v>4114</v>
      </c>
      <c r="AC1166" s="58" t="s">
        <v>4114</v>
      </c>
      <c r="AD1166" s="58" t="s">
        <v>4113</v>
      </c>
      <c r="AE1166" s="58" t="s">
        <v>4114</v>
      </c>
      <c r="AF1166" s="58" t="s">
        <v>4113</v>
      </c>
    </row>
    <row r="1167" spans="1:32" x14ac:dyDescent="0.2">
      <c r="A1167" s="63" t="s">
        <v>1442</v>
      </c>
      <c r="B1167" s="3" t="s">
        <v>1443</v>
      </c>
      <c r="C1167" s="58">
        <v>1</v>
      </c>
      <c r="D1167" s="58" t="s">
        <v>4366</v>
      </c>
      <c r="E1167" s="58" t="s">
        <v>4121</v>
      </c>
      <c r="F1167" s="58" t="s">
        <v>4111</v>
      </c>
      <c r="G1167" s="58" t="s">
        <v>4114</v>
      </c>
      <c r="H1167" s="58" t="s">
        <v>4114</v>
      </c>
      <c r="I1167" s="58" t="s">
        <v>4114</v>
      </c>
      <c r="J1167" s="58" t="s">
        <v>4113</v>
      </c>
      <c r="K1167" s="58" t="s">
        <v>4114</v>
      </c>
      <c r="L1167" s="58" t="s">
        <v>4114</v>
      </c>
      <c r="M1167" s="58" t="s">
        <v>4114</v>
      </c>
      <c r="N1167" s="58" t="s">
        <v>4367</v>
      </c>
      <c r="O1167" s="58" t="s">
        <v>4116</v>
      </c>
      <c r="P1167" s="58" t="s">
        <v>4117</v>
      </c>
      <c r="Q1167" s="58" t="s">
        <v>4002</v>
      </c>
      <c r="R1167" s="58" t="s">
        <v>4114</v>
      </c>
      <c r="S1167" s="58" t="s">
        <v>4114</v>
      </c>
      <c r="T1167" s="58" t="s">
        <v>4114</v>
      </c>
      <c r="U1167" s="58" t="s">
        <v>4114</v>
      </c>
      <c r="V1167" s="58" t="s">
        <v>4114</v>
      </c>
      <c r="W1167" s="58" t="s">
        <v>4114</v>
      </c>
      <c r="X1167" s="58" t="s">
        <v>4113</v>
      </c>
      <c r="Y1167" s="58" t="s">
        <v>4114</v>
      </c>
      <c r="Z1167" s="58" t="s">
        <v>4114</v>
      </c>
      <c r="AA1167" s="58" t="s">
        <v>4114</v>
      </c>
      <c r="AB1167" s="58" t="s">
        <v>4114</v>
      </c>
      <c r="AC1167" s="58" t="s">
        <v>4114</v>
      </c>
      <c r="AD1167" s="58" t="s">
        <v>4113</v>
      </c>
      <c r="AE1167" s="58" t="s">
        <v>4114</v>
      </c>
      <c r="AF1167" s="58" t="s">
        <v>4113</v>
      </c>
    </row>
    <row r="1168" spans="1:32" x14ac:dyDescent="0.2">
      <c r="A1168" s="63" t="s">
        <v>1480</v>
      </c>
      <c r="B1168" s="3" t="s">
        <v>1481</v>
      </c>
      <c r="C1168" s="58">
        <v>1</v>
      </c>
      <c r="D1168" s="58" t="s">
        <v>4366</v>
      </c>
      <c r="E1168" s="58" t="s">
        <v>4111</v>
      </c>
      <c r="F1168" s="58" t="s">
        <v>4111</v>
      </c>
      <c r="G1168" s="58" t="s">
        <v>4114</v>
      </c>
      <c r="H1168" s="58" t="s">
        <v>4114</v>
      </c>
      <c r="I1168" s="58" t="s">
        <v>4114</v>
      </c>
      <c r="J1168" s="58" t="s">
        <v>4113</v>
      </c>
      <c r="K1168" s="58" t="s">
        <v>4114</v>
      </c>
      <c r="L1168" s="58" t="s">
        <v>4114</v>
      </c>
      <c r="M1168" s="58" t="s">
        <v>4114</v>
      </c>
      <c r="N1168" s="58" t="s">
        <v>4367</v>
      </c>
      <c r="O1168" s="58" t="s">
        <v>4116</v>
      </c>
      <c r="P1168" s="58" t="s">
        <v>4117</v>
      </c>
      <c r="Q1168" s="58" t="s">
        <v>4002</v>
      </c>
      <c r="R1168" s="58" t="s">
        <v>4114</v>
      </c>
      <c r="S1168" s="58" t="s">
        <v>4114</v>
      </c>
      <c r="T1168" s="58" t="s">
        <v>4114</v>
      </c>
      <c r="U1168" s="58" t="s">
        <v>4114</v>
      </c>
      <c r="V1168" s="58" t="s">
        <v>4114</v>
      </c>
      <c r="W1168" s="58" t="s">
        <v>4114</v>
      </c>
      <c r="X1168" s="58" t="s">
        <v>4113</v>
      </c>
      <c r="Y1168" s="58" t="s">
        <v>4114</v>
      </c>
      <c r="Z1168" s="58" t="s">
        <v>4114</v>
      </c>
      <c r="AA1168" s="58" t="s">
        <v>4114</v>
      </c>
      <c r="AB1168" s="58" t="s">
        <v>4114</v>
      </c>
      <c r="AC1168" s="58" t="s">
        <v>4114</v>
      </c>
      <c r="AD1168" s="58" t="s">
        <v>4113</v>
      </c>
      <c r="AE1168" s="58" t="s">
        <v>4114</v>
      </c>
      <c r="AF1168" s="58" t="s">
        <v>4113</v>
      </c>
    </row>
    <row r="1169" spans="1:32" x14ac:dyDescent="0.2">
      <c r="A1169" s="63" t="s">
        <v>1638</v>
      </c>
      <c r="B1169" s="3" t="s">
        <v>1639</v>
      </c>
      <c r="C1169" s="58">
        <v>1</v>
      </c>
      <c r="D1169" s="58" t="s">
        <v>4344</v>
      </c>
      <c r="E1169" s="58" t="s">
        <v>4111</v>
      </c>
      <c r="F1169" s="58" t="s">
        <v>4168</v>
      </c>
      <c r="G1169" s="58" t="s">
        <v>4114</v>
      </c>
      <c r="H1169" s="58" t="s">
        <v>4114</v>
      </c>
      <c r="I1169" s="58" t="s">
        <v>4114</v>
      </c>
      <c r="J1169" s="58" t="s">
        <v>4113</v>
      </c>
      <c r="K1169" s="58" t="s">
        <v>4114</v>
      </c>
      <c r="L1169" s="58" t="s">
        <v>4114</v>
      </c>
      <c r="M1169" s="58" t="s">
        <v>4114</v>
      </c>
      <c r="N1169" s="58" t="s">
        <v>4367</v>
      </c>
      <c r="O1169" s="58" t="s">
        <v>4116</v>
      </c>
      <c r="P1169" s="58" t="s">
        <v>4117</v>
      </c>
      <c r="Q1169" s="58" t="s">
        <v>4002</v>
      </c>
      <c r="R1169" s="58" t="s">
        <v>4114</v>
      </c>
      <c r="S1169" s="58" t="s">
        <v>4114</v>
      </c>
      <c r="T1169" s="58" t="s">
        <v>4114</v>
      </c>
      <c r="U1169" s="58" t="s">
        <v>4114</v>
      </c>
      <c r="V1169" s="58" t="s">
        <v>4114</v>
      </c>
      <c r="W1169" s="58" t="s">
        <v>4114</v>
      </c>
      <c r="X1169" s="58" t="s">
        <v>4113</v>
      </c>
      <c r="Y1169" s="58" t="s">
        <v>4114</v>
      </c>
      <c r="Z1169" s="58" t="s">
        <v>4114</v>
      </c>
      <c r="AA1169" s="58" t="s">
        <v>4114</v>
      </c>
      <c r="AB1169" s="58" t="s">
        <v>4114</v>
      </c>
      <c r="AC1169" s="58" t="s">
        <v>4114</v>
      </c>
      <c r="AD1169" s="58" t="s">
        <v>4113</v>
      </c>
      <c r="AE1169" s="58" t="s">
        <v>4114</v>
      </c>
      <c r="AF1169" s="58" t="s">
        <v>4113</v>
      </c>
    </row>
    <row r="1170" spans="1:32" x14ac:dyDescent="0.2">
      <c r="A1170" s="63" t="s">
        <v>1640</v>
      </c>
      <c r="B1170" s="3" t="s">
        <v>1641</v>
      </c>
      <c r="C1170" s="58">
        <v>1</v>
      </c>
      <c r="D1170" s="58" t="s">
        <v>4344</v>
      </c>
      <c r="E1170" s="58" t="s">
        <v>4111</v>
      </c>
      <c r="F1170" s="58" t="s">
        <v>4216</v>
      </c>
      <c r="G1170" s="58" t="s">
        <v>4114</v>
      </c>
      <c r="H1170" s="58" t="s">
        <v>4114</v>
      </c>
      <c r="I1170" s="58" t="s">
        <v>4114</v>
      </c>
      <c r="J1170" s="58" t="s">
        <v>4113</v>
      </c>
      <c r="K1170" s="58" t="s">
        <v>4114</v>
      </c>
      <c r="L1170" s="58" t="s">
        <v>4114</v>
      </c>
      <c r="M1170" s="58" t="s">
        <v>4114</v>
      </c>
      <c r="N1170" s="58" t="s">
        <v>4367</v>
      </c>
      <c r="O1170" s="58" t="s">
        <v>4116</v>
      </c>
      <c r="P1170" s="58" t="s">
        <v>4117</v>
      </c>
      <c r="Q1170" s="58" t="s">
        <v>4002</v>
      </c>
      <c r="R1170" s="58" t="s">
        <v>4114</v>
      </c>
      <c r="S1170" s="58" t="s">
        <v>4114</v>
      </c>
      <c r="T1170" s="58" t="s">
        <v>4114</v>
      </c>
      <c r="U1170" s="58" t="s">
        <v>4114</v>
      </c>
      <c r="V1170" s="58" t="s">
        <v>4114</v>
      </c>
      <c r="W1170" s="58" t="s">
        <v>4114</v>
      </c>
      <c r="X1170" s="58" t="s">
        <v>4113</v>
      </c>
      <c r="Y1170" s="58" t="s">
        <v>4114</v>
      </c>
      <c r="Z1170" s="58" t="s">
        <v>4114</v>
      </c>
      <c r="AA1170" s="58" t="s">
        <v>4114</v>
      </c>
      <c r="AB1170" s="58" t="s">
        <v>4114</v>
      </c>
      <c r="AC1170" s="58" t="s">
        <v>4114</v>
      </c>
      <c r="AD1170" s="58" t="s">
        <v>4113</v>
      </c>
      <c r="AE1170" s="58" t="s">
        <v>4114</v>
      </c>
      <c r="AF1170" s="58" t="s">
        <v>4113</v>
      </c>
    </row>
    <row r="1171" spans="1:32" x14ac:dyDescent="0.2">
      <c r="A1171" s="63" t="s">
        <v>1642</v>
      </c>
      <c r="B1171" s="3" t="s">
        <v>1643</v>
      </c>
      <c r="C1171" s="58">
        <v>1</v>
      </c>
      <c r="D1171" s="58" t="s">
        <v>4344</v>
      </c>
      <c r="E1171" s="58" t="s">
        <v>4111</v>
      </c>
      <c r="F1171" s="58" t="s">
        <v>4121</v>
      </c>
      <c r="G1171" s="58" t="s">
        <v>4114</v>
      </c>
      <c r="H1171" s="58" t="s">
        <v>4114</v>
      </c>
      <c r="I1171" s="58" t="s">
        <v>4114</v>
      </c>
      <c r="J1171" s="58" t="s">
        <v>4113</v>
      </c>
      <c r="K1171" s="58" t="s">
        <v>4114</v>
      </c>
      <c r="L1171" s="58" t="s">
        <v>4114</v>
      </c>
      <c r="M1171" s="58" t="s">
        <v>4114</v>
      </c>
      <c r="N1171" s="58" t="s">
        <v>4367</v>
      </c>
      <c r="O1171" s="58" t="s">
        <v>4116</v>
      </c>
      <c r="P1171" s="58" t="s">
        <v>4117</v>
      </c>
      <c r="Q1171" s="58" t="s">
        <v>4002</v>
      </c>
      <c r="R1171" s="58" t="s">
        <v>4114</v>
      </c>
      <c r="S1171" s="58" t="s">
        <v>4114</v>
      </c>
      <c r="T1171" s="58" t="s">
        <v>4114</v>
      </c>
      <c r="U1171" s="58" t="s">
        <v>4114</v>
      </c>
      <c r="V1171" s="58" t="s">
        <v>4114</v>
      </c>
      <c r="W1171" s="58" t="s">
        <v>4114</v>
      </c>
      <c r="X1171" s="58" t="s">
        <v>4113</v>
      </c>
      <c r="Y1171" s="58" t="s">
        <v>4114</v>
      </c>
      <c r="Z1171" s="58" t="s">
        <v>4114</v>
      </c>
      <c r="AA1171" s="58" t="s">
        <v>4114</v>
      </c>
      <c r="AB1171" s="58" t="s">
        <v>4114</v>
      </c>
      <c r="AC1171" s="58" t="s">
        <v>4114</v>
      </c>
      <c r="AD1171" s="58" t="s">
        <v>4113</v>
      </c>
      <c r="AE1171" s="58" t="s">
        <v>4114</v>
      </c>
      <c r="AF1171" s="58" t="s">
        <v>4113</v>
      </c>
    </row>
    <row r="1172" spans="1:32" x14ac:dyDescent="0.2">
      <c r="A1172" s="63" t="s">
        <v>1644</v>
      </c>
      <c r="B1172" s="3" t="s">
        <v>1645</v>
      </c>
      <c r="C1172" s="58">
        <v>1</v>
      </c>
      <c r="D1172" s="58" t="s">
        <v>4344</v>
      </c>
      <c r="E1172" s="58" t="s">
        <v>4111</v>
      </c>
      <c r="F1172" s="58" t="s">
        <v>4111</v>
      </c>
      <c r="G1172" s="58" t="s">
        <v>4114</v>
      </c>
      <c r="H1172" s="58" t="s">
        <v>4114</v>
      </c>
      <c r="I1172" s="58" t="s">
        <v>4114</v>
      </c>
      <c r="J1172" s="58" t="s">
        <v>4113</v>
      </c>
      <c r="K1172" s="58" t="s">
        <v>4114</v>
      </c>
      <c r="L1172" s="58" t="s">
        <v>4114</v>
      </c>
      <c r="M1172" s="58" t="s">
        <v>4114</v>
      </c>
      <c r="N1172" s="58" t="s">
        <v>4367</v>
      </c>
      <c r="O1172" s="58" t="s">
        <v>4116</v>
      </c>
      <c r="P1172" s="58" t="s">
        <v>4117</v>
      </c>
      <c r="Q1172" s="58" t="s">
        <v>4002</v>
      </c>
      <c r="R1172" s="58" t="s">
        <v>4114</v>
      </c>
      <c r="S1172" s="58" t="s">
        <v>4114</v>
      </c>
      <c r="T1172" s="58" t="s">
        <v>4114</v>
      </c>
      <c r="U1172" s="58" t="s">
        <v>4114</v>
      </c>
      <c r="V1172" s="58" t="s">
        <v>4114</v>
      </c>
      <c r="W1172" s="58" t="s">
        <v>4114</v>
      </c>
      <c r="X1172" s="58" t="s">
        <v>4113</v>
      </c>
      <c r="Y1172" s="58" t="s">
        <v>4114</v>
      </c>
      <c r="Z1172" s="58" t="s">
        <v>4114</v>
      </c>
      <c r="AA1172" s="58" t="s">
        <v>4114</v>
      </c>
      <c r="AB1172" s="58" t="s">
        <v>4114</v>
      </c>
      <c r="AC1172" s="58" t="s">
        <v>4114</v>
      </c>
      <c r="AD1172" s="58" t="s">
        <v>4113</v>
      </c>
      <c r="AE1172" s="58" t="s">
        <v>4114</v>
      </c>
      <c r="AF1172" s="58" t="s">
        <v>4113</v>
      </c>
    </row>
    <row r="1173" spans="1:32" x14ac:dyDescent="0.2">
      <c r="A1173" s="63" t="s">
        <v>1490</v>
      </c>
      <c r="B1173" s="3" t="s">
        <v>1491</v>
      </c>
      <c r="C1173" s="58">
        <v>1</v>
      </c>
      <c r="D1173" s="58" t="s">
        <v>4344</v>
      </c>
      <c r="E1173" s="58" t="s">
        <v>4111</v>
      </c>
      <c r="F1173" s="58" t="s">
        <v>4124</v>
      </c>
      <c r="G1173" s="58" t="s">
        <v>4114</v>
      </c>
      <c r="H1173" s="58" t="s">
        <v>4114</v>
      </c>
      <c r="I1173" s="58" t="s">
        <v>4114</v>
      </c>
      <c r="J1173" s="58" t="s">
        <v>4113</v>
      </c>
      <c r="K1173" s="58" t="s">
        <v>4114</v>
      </c>
      <c r="L1173" s="58" t="s">
        <v>4114</v>
      </c>
      <c r="M1173" s="58" t="s">
        <v>4114</v>
      </c>
      <c r="N1173" s="58" t="s">
        <v>4367</v>
      </c>
      <c r="O1173" s="58" t="s">
        <v>4116</v>
      </c>
      <c r="P1173" s="58" t="s">
        <v>4117</v>
      </c>
      <c r="Q1173" s="58" t="s">
        <v>4002</v>
      </c>
      <c r="R1173" s="58" t="s">
        <v>4114</v>
      </c>
      <c r="S1173" s="58" t="s">
        <v>4114</v>
      </c>
      <c r="T1173" s="58" t="s">
        <v>4114</v>
      </c>
      <c r="U1173" s="58" t="s">
        <v>4114</v>
      </c>
      <c r="V1173" s="58" t="s">
        <v>4114</v>
      </c>
      <c r="W1173" s="58" t="s">
        <v>4114</v>
      </c>
      <c r="X1173" s="58" t="s">
        <v>4113</v>
      </c>
      <c r="Y1173" s="58" t="s">
        <v>4114</v>
      </c>
      <c r="Z1173" s="58" t="s">
        <v>4114</v>
      </c>
      <c r="AA1173" s="58" t="s">
        <v>4114</v>
      </c>
      <c r="AB1173" s="58" t="s">
        <v>4114</v>
      </c>
      <c r="AC1173" s="58" t="s">
        <v>4114</v>
      </c>
      <c r="AD1173" s="58" t="s">
        <v>4113</v>
      </c>
      <c r="AE1173" s="58" t="s">
        <v>4114</v>
      </c>
      <c r="AF1173" s="58" t="s">
        <v>4113</v>
      </c>
    </row>
    <row r="1174" spans="1:32" x14ac:dyDescent="0.2">
      <c r="A1174" s="63" t="s">
        <v>1492</v>
      </c>
      <c r="B1174" s="3" t="s">
        <v>1493</v>
      </c>
      <c r="C1174" s="58">
        <v>1</v>
      </c>
      <c r="D1174" s="58" t="s">
        <v>4344</v>
      </c>
      <c r="E1174" s="58" t="s">
        <v>4111</v>
      </c>
      <c r="F1174" s="58" t="s">
        <v>4125</v>
      </c>
      <c r="G1174" s="58" t="s">
        <v>4114</v>
      </c>
      <c r="H1174" s="58" t="s">
        <v>4114</v>
      </c>
      <c r="I1174" s="58" t="s">
        <v>4114</v>
      </c>
      <c r="J1174" s="58" t="s">
        <v>4113</v>
      </c>
      <c r="K1174" s="58" t="s">
        <v>4114</v>
      </c>
      <c r="L1174" s="58" t="s">
        <v>4114</v>
      </c>
      <c r="M1174" s="58" t="s">
        <v>4114</v>
      </c>
      <c r="N1174" s="58" t="s">
        <v>4367</v>
      </c>
      <c r="O1174" s="58" t="s">
        <v>4116</v>
      </c>
      <c r="P1174" s="58" t="s">
        <v>4117</v>
      </c>
      <c r="Q1174" s="58" t="s">
        <v>4002</v>
      </c>
      <c r="R1174" s="58" t="s">
        <v>4114</v>
      </c>
      <c r="S1174" s="58" t="s">
        <v>4114</v>
      </c>
      <c r="T1174" s="58" t="s">
        <v>4114</v>
      </c>
      <c r="U1174" s="58" t="s">
        <v>4114</v>
      </c>
      <c r="V1174" s="58" t="s">
        <v>4114</v>
      </c>
      <c r="W1174" s="58" t="s">
        <v>4114</v>
      </c>
      <c r="X1174" s="58" t="s">
        <v>4113</v>
      </c>
      <c r="Y1174" s="58" t="s">
        <v>4114</v>
      </c>
      <c r="Z1174" s="58" t="s">
        <v>4114</v>
      </c>
      <c r="AA1174" s="58" t="s">
        <v>4114</v>
      </c>
      <c r="AB1174" s="58" t="s">
        <v>4114</v>
      </c>
      <c r="AC1174" s="58" t="s">
        <v>4114</v>
      </c>
      <c r="AD1174" s="58" t="s">
        <v>4113</v>
      </c>
      <c r="AE1174" s="58" t="s">
        <v>4114</v>
      </c>
      <c r="AF1174" s="58" t="s">
        <v>4113</v>
      </c>
    </row>
    <row r="1175" spans="1:32" x14ac:dyDescent="0.2">
      <c r="A1175" s="63" t="s">
        <v>1494</v>
      </c>
      <c r="B1175" s="3" t="s">
        <v>1495</v>
      </c>
      <c r="C1175" s="58">
        <v>1</v>
      </c>
      <c r="D1175" s="58" t="s">
        <v>4344</v>
      </c>
      <c r="E1175" s="58" t="s">
        <v>4111</v>
      </c>
      <c r="F1175" s="58" t="s">
        <v>4126</v>
      </c>
      <c r="G1175" s="58" t="s">
        <v>4114</v>
      </c>
      <c r="H1175" s="58" t="s">
        <v>4114</v>
      </c>
      <c r="I1175" s="58" t="s">
        <v>4114</v>
      </c>
      <c r="J1175" s="58" t="s">
        <v>4113</v>
      </c>
      <c r="K1175" s="58" t="s">
        <v>4114</v>
      </c>
      <c r="L1175" s="58" t="s">
        <v>4114</v>
      </c>
      <c r="M1175" s="58" t="s">
        <v>4114</v>
      </c>
      <c r="N1175" s="58" t="s">
        <v>4367</v>
      </c>
      <c r="O1175" s="58" t="s">
        <v>4116</v>
      </c>
      <c r="P1175" s="58" t="s">
        <v>4117</v>
      </c>
      <c r="Q1175" s="58" t="s">
        <v>4002</v>
      </c>
      <c r="R1175" s="58" t="s">
        <v>4114</v>
      </c>
      <c r="S1175" s="58" t="s">
        <v>4114</v>
      </c>
      <c r="T1175" s="58" t="s">
        <v>4114</v>
      </c>
      <c r="U1175" s="58" t="s">
        <v>4114</v>
      </c>
      <c r="V1175" s="58" t="s">
        <v>4114</v>
      </c>
      <c r="W1175" s="58" t="s">
        <v>4114</v>
      </c>
      <c r="X1175" s="58" t="s">
        <v>4113</v>
      </c>
      <c r="Y1175" s="58" t="s">
        <v>4114</v>
      </c>
      <c r="Z1175" s="58" t="s">
        <v>4114</v>
      </c>
      <c r="AA1175" s="58" t="s">
        <v>4114</v>
      </c>
      <c r="AB1175" s="58" t="s">
        <v>4114</v>
      </c>
      <c r="AC1175" s="58" t="s">
        <v>4114</v>
      </c>
      <c r="AD1175" s="58" t="s">
        <v>4113</v>
      </c>
      <c r="AE1175" s="58" t="s">
        <v>4114</v>
      </c>
      <c r="AF1175" s="58" t="s">
        <v>4113</v>
      </c>
    </row>
    <row r="1176" spans="1:32" x14ac:dyDescent="0.2">
      <c r="A1176" s="63" t="s">
        <v>1412</v>
      </c>
      <c r="B1176" s="3" t="s">
        <v>1413</v>
      </c>
      <c r="C1176" s="58">
        <v>1</v>
      </c>
      <c r="D1176" s="58" t="s">
        <v>4110</v>
      </c>
      <c r="E1176" s="58" t="s">
        <v>4121</v>
      </c>
      <c r="F1176" s="58" t="s">
        <v>4129</v>
      </c>
      <c r="G1176" s="58" t="s">
        <v>4114</v>
      </c>
      <c r="H1176" s="58" t="s">
        <v>4114</v>
      </c>
      <c r="I1176" s="58" t="s">
        <v>4114</v>
      </c>
      <c r="J1176" s="58" t="s">
        <v>4113</v>
      </c>
      <c r="K1176" s="58" t="s">
        <v>4114</v>
      </c>
      <c r="L1176" s="58" t="s">
        <v>4114</v>
      </c>
      <c r="M1176" s="58" t="s">
        <v>4114</v>
      </c>
      <c r="N1176" s="58" t="s">
        <v>4115</v>
      </c>
      <c r="O1176" s="58" t="s">
        <v>4116</v>
      </c>
      <c r="P1176" s="58" t="s">
        <v>4117</v>
      </c>
      <c r="Q1176" s="58" t="s">
        <v>4002</v>
      </c>
      <c r="R1176" s="58" t="s">
        <v>4114</v>
      </c>
      <c r="S1176" s="58" t="s">
        <v>4114</v>
      </c>
      <c r="T1176" s="58" t="s">
        <v>4114</v>
      </c>
      <c r="U1176" s="58" t="s">
        <v>4114</v>
      </c>
      <c r="V1176" s="58" t="s">
        <v>4114</v>
      </c>
      <c r="W1176" s="58" t="s">
        <v>4114</v>
      </c>
      <c r="X1176" s="58" t="s">
        <v>4113</v>
      </c>
      <c r="Y1176" s="58" t="s">
        <v>4114</v>
      </c>
      <c r="Z1176" s="58" t="s">
        <v>4114</v>
      </c>
      <c r="AA1176" s="58" t="s">
        <v>4114</v>
      </c>
      <c r="AB1176" s="58" t="s">
        <v>4114</v>
      </c>
      <c r="AC1176" s="58" t="s">
        <v>4114</v>
      </c>
      <c r="AD1176" s="58" t="s">
        <v>4113</v>
      </c>
      <c r="AE1176" s="58" t="s">
        <v>4114</v>
      </c>
      <c r="AF1176" s="58" t="s">
        <v>4113</v>
      </c>
    </row>
    <row r="1177" spans="1:32" x14ac:dyDescent="0.2">
      <c r="A1177" s="63" t="s">
        <v>1446</v>
      </c>
      <c r="B1177" s="3" t="s">
        <v>1447</v>
      </c>
      <c r="C1177" s="58">
        <v>1</v>
      </c>
      <c r="D1177" s="58" t="s">
        <v>4110</v>
      </c>
      <c r="E1177" s="58" t="s">
        <v>4111</v>
      </c>
      <c r="F1177" s="58" t="s">
        <v>4129</v>
      </c>
      <c r="G1177" s="58" t="s">
        <v>4114</v>
      </c>
      <c r="H1177" s="58" t="s">
        <v>4114</v>
      </c>
      <c r="I1177" s="58" t="s">
        <v>4114</v>
      </c>
      <c r="J1177" s="58" t="s">
        <v>4113</v>
      </c>
      <c r="K1177" s="58" t="s">
        <v>4114</v>
      </c>
      <c r="L1177" s="58" t="s">
        <v>4114</v>
      </c>
      <c r="M1177" s="58" t="s">
        <v>4114</v>
      </c>
      <c r="N1177" s="58" t="s">
        <v>4115</v>
      </c>
      <c r="O1177" s="58" t="s">
        <v>4116</v>
      </c>
      <c r="P1177" s="58" t="s">
        <v>4117</v>
      </c>
      <c r="Q1177" s="58" t="s">
        <v>4002</v>
      </c>
      <c r="R1177" s="58" t="s">
        <v>4114</v>
      </c>
      <c r="S1177" s="58" t="s">
        <v>4114</v>
      </c>
      <c r="T1177" s="58" t="s">
        <v>4114</v>
      </c>
      <c r="U1177" s="58" t="s">
        <v>4114</v>
      </c>
      <c r="V1177" s="58" t="s">
        <v>4114</v>
      </c>
      <c r="W1177" s="58" t="s">
        <v>4114</v>
      </c>
      <c r="X1177" s="58" t="s">
        <v>4113</v>
      </c>
      <c r="Y1177" s="58" t="s">
        <v>4114</v>
      </c>
      <c r="Z1177" s="58" t="s">
        <v>4114</v>
      </c>
      <c r="AA1177" s="58" t="s">
        <v>4114</v>
      </c>
      <c r="AB1177" s="58" t="s">
        <v>4114</v>
      </c>
      <c r="AC1177" s="58" t="s">
        <v>4114</v>
      </c>
      <c r="AD1177" s="58" t="s">
        <v>4113</v>
      </c>
      <c r="AE1177" s="58" t="s">
        <v>4114</v>
      </c>
      <c r="AF1177" s="58" t="s">
        <v>4113</v>
      </c>
    </row>
    <row r="1178" spans="1:32" x14ac:dyDescent="0.2">
      <c r="A1178" s="63" t="s">
        <v>1414</v>
      </c>
      <c r="B1178" s="3" t="s">
        <v>1415</v>
      </c>
      <c r="C1178" s="58">
        <v>1</v>
      </c>
      <c r="D1178" s="58" t="s">
        <v>4110</v>
      </c>
      <c r="E1178" s="58" t="s">
        <v>4121</v>
      </c>
      <c r="F1178" s="58" t="s">
        <v>4168</v>
      </c>
      <c r="G1178" s="58" t="s">
        <v>4114</v>
      </c>
      <c r="H1178" s="58" t="s">
        <v>4114</v>
      </c>
      <c r="I1178" s="58" t="s">
        <v>4114</v>
      </c>
      <c r="J1178" s="58" t="s">
        <v>4113</v>
      </c>
      <c r="K1178" s="58" t="s">
        <v>4114</v>
      </c>
      <c r="L1178" s="58" t="s">
        <v>4114</v>
      </c>
      <c r="M1178" s="58" t="s">
        <v>4114</v>
      </c>
      <c r="N1178" s="58" t="s">
        <v>4115</v>
      </c>
      <c r="O1178" s="58" t="s">
        <v>4116</v>
      </c>
      <c r="P1178" s="58" t="s">
        <v>4117</v>
      </c>
      <c r="Q1178" s="58" t="s">
        <v>4002</v>
      </c>
      <c r="R1178" s="58" t="s">
        <v>4114</v>
      </c>
      <c r="S1178" s="58" t="s">
        <v>4114</v>
      </c>
      <c r="T1178" s="58" t="s">
        <v>4114</v>
      </c>
      <c r="U1178" s="58" t="s">
        <v>4114</v>
      </c>
      <c r="V1178" s="58" t="s">
        <v>4114</v>
      </c>
      <c r="W1178" s="58" t="s">
        <v>4114</v>
      </c>
      <c r="X1178" s="58" t="s">
        <v>4113</v>
      </c>
      <c r="Y1178" s="58" t="s">
        <v>4114</v>
      </c>
      <c r="Z1178" s="58" t="s">
        <v>4114</v>
      </c>
      <c r="AA1178" s="58" t="s">
        <v>4114</v>
      </c>
      <c r="AB1178" s="58" t="s">
        <v>4114</v>
      </c>
      <c r="AC1178" s="58" t="s">
        <v>4114</v>
      </c>
      <c r="AD1178" s="58" t="s">
        <v>4113</v>
      </c>
      <c r="AE1178" s="58" t="s">
        <v>4114</v>
      </c>
      <c r="AF1178" s="58" t="s">
        <v>4113</v>
      </c>
    </row>
    <row r="1179" spans="1:32" x14ac:dyDescent="0.2">
      <c r="A1179" s="63" t="s">
        <v>1448</v>
      </c>
      <c r="B1179" s="3" t="s">
        <v>1449</v>
      </c>
      <c r="C1179" s="58">
        <v>1</v>
      </c>
      <c r="D1179" s="58" t="s">
        <v>4110</v>
      </c>
      <c r="E1179" s="58" t="s">
        <v>4111</v>
      </c>
      <c r="F1179" s="58" t="s">
        <v>4168</v>
      </c>
      <c r="G1179" s="58" t="s">
        <v>4114</v>
      </c>
      <c r="H1179" s="58" t="s">
        <v>4114</v>
      </c>
      <c r="I1179" s="58" t="s">
        <v>4114</v>
      </c>
      <c r="J1179" s="58" t="s">
        <v>4113</v>
      </c>
      <c r="K1179" s="58" t="s">
        <v>4114</v>
      </c>
      <c r="L1179" s="58" t="s">
        <v>4114</v>
      </c>
      <c r="M1179" s="58" t="s">
        <v>4114</v>
      </c>
      <c r="N1179" s="58" t="s">
        <v>4115</v>
      </c>
      <c r="O1179" s="58" t="s">
        <v>4116</v>
      </c>
      <c r="P1179" s="58" t="s">
        <v>4117</v>
      </c>
      <c r="Q1179" s="58" t="s">
        <v>4002</v>
      </c>
      <c r="R1179" s="58" t="s">
        <v>4114</v>
      </c>
      <c r="S1179" s="58" t="s">
        <v>4114</v>
      </c>
      <c r="T1179" s="58" t="s">
        <v>4114</v>
      </c>
      <c r="U1179" s="58" t="s">
        <v>4114</v>
      </c>
      <c r="V1179" s="58" t="s">
        <v>4114</v>
      </c>
      <c r="W1179" s="58" t="s">
        <v>4114</v>
      </c>
      <c r="X1179" s="58" t="s">
        <v>4113</v>
      </c>
      <c r="Y1179" s="58" t="s">
        <v>4114</v>
      </c>
      <c r="Z1179" s="58" t="s">
        <v>4114</v>
      </c>
      <c r="AA1179" s="58" t="s">
        <v>4114</v>
      </c>
      <c r="AB1179" s="58" t="s">
        <v>4114</v>
      </c>
      <c r="AC1179" s="58" t="s">
        <v>4114</v>
      </c>
      <c r="AD1179" s="58" t="s">
        <v>4113</v>
      </c>
      <c r="AE1179" s="58" t="s">
        <v>4114</v>
      </c>
      <c r="AF1179" s="58" t="s">
        <v>4113</v>
      </c>
    </row>
    <row r="1180" spans="1:32" x14ac:dyDescent="0.2">
      <c r="A1180" s="63" t="s">
        <v>1450</v>
      </c>
      <c r="B1180" s="3" t="s">
        <v>1451</v>
      </c>
      <c r="C1180" s="58">
        <v>1</v>
      </c>
      <c r="D1180" s="58" t="s">
        <v>4110</v>
      </c>
      <c r="E1180" s="58" t="s">
        <v>4111</v>
      </c>
      <c r="F1180" s="58" t="s">
        <v>4119</v>
      </c>
      <c r="G1180" s="58" t="s">
        <v>4114</v>
      </c>
      <c r="H1180" s="58" t="s">
        <v>4114</v>
      </c>
      <c r="I1180" s="58" t="s">
        <v>4114</v>
      </c>
      <c r="J1180" s="58" t="s">
        <v>4113</v>
      </c>
      <c r="K1180" s="58" t="s">
        <v>4114</v>
      </c>
      <c r="L1180" s="58" t="s">
        <v>4114</v>
      </c>
      <c r="M1180" s="58" t="s">
        <v>4114</v>
      </c>
      <c r="N1180" s="58" t="s">
        <v>4115</v>
      </c>
      <c r="O1180" s="58" t="s">
        <v>4116</v>
      </c>
      <c r="P1180" s="58" t="s">
        <v>4117</v>
      </c>
      <c r="Q1180" s="58" t="s">
        <v>4002</v>
      </c>
      <c r="R1180" s="58" t="s">
        <v>4114</v>
      </c>
      <c r="S1180" s="58" t="s">
        <v>4114</v>
      </c>
      <c r="T1180" s="58" t="s">
        <v>4114</v>
      </c>
      <c r="U1180" s="58" t="s">
        <v>4114</v>
      </c>
      <c r="V1180" s="58" t="s">
        <v>4114</v>
      </c>
      <c r="W1180" s="58" t="s">
        <v>4114</v>
      </c>
      <c r="X1180" s="58" t="s">
        <v>4113</v>
      </c>
      <c r="Y1180" s="58" t="s">
        <v>4114</v>
      </c>
      <c r="Z1180" s="58" t="s">
        <v>4114</v>
      </c>
      <c r="AA1180" s="58" t="s">
        <v>4114</v>
      </c>
      <c r="AB1180" s="58" t="s">
        <v>4114</v>
      </c>
      <c r="AC1180" s="58" t="s">
        <v>4114</v>
      </c>
      <c r="AD1180" s="58" t="s">
        <v>4113</v>
      </c>
      <c r="AE1180" s="58" t="s">
        <v>4114</v>
      </c>
      <c r="AF1180" s="58" t="s">
        <v>4113</v>
      </c>
    </row>
    <row r="1181" spans="1:32" x14ac:dyDescent="0.2">
      <c r="A1181" s="63" t="s">
        <v>1416</v>
      </c>
      <c r="B1181" s="3" t="s">
        <v>1417</v>
      </c>
      <c r="C1181" s="58">
        <v>1</v>
      </c>
      <c r="D1181" s="58" t="s">
        <v>4110</v>
      </c>
      <c r="E1181" s="58" t="s">
        <v>4121</v>
      </c>
      <c r="F1181" s="58" t="s">
        <v>4216</v>
      </c>
      <c r="G1181" s="58" t="s">
        <v>4114</v>
      </c>
      <c r="H1181" s="58" t="s">
        <v>4114</v>
      </c>
      <c r="I1181" s="58" t="s">
        <v>4114</v>
      </c>
      <c r="J1181" s="58" t="s">
        <v>4113</v>
      </c>
      <c r="K1181" s="58" t="s">
        <v>4114</v>
      </c>
      <c r="L1181" s="58" t="s">
        <v>4114</v>
      </c>
      <c r="M1181" s="58" t="s">
        <v>4114</v>
      </c>
      <c r="N1181" s="58" t="s">
        <v>4115</v>
      </c>
      <c r="O1181" s="58" t="s">
        <v>4116</v>
      </c>
      <c r="P1181" s="58" t="s">
        <v>4117</v>
      </c>
      <c r="Q1181" s="58" t="s">
        <v>4002</v>
      </c>
      <c r="R1181" s="58" t="s">
        <v>4114</v>
      </c>
      <c r="S1181" s="58" t="s">
        <v>4114</v>
      </c>
      <c r="T1181" s="58" t="s">
        <v>4114</v>
      </c>
      <c r="U1181" s="58" t="s">
        <v>4114</v>
      </c>
      <c r="V1181" s="58" t="s">
        <v>4114</v>
      </c>
      <c r="W1181" s="58" t="s">
        <v>4114</v>
      </c>
      <c r="X1181" s="58" t="s">
        <v>4113</v>
      </c>
      <c r="Y1181" s="58" t="s">
        <v>4114</v>
      </c>
      <c r="Z1181" s="58" t="s">
        <v>4114</v>
      </c>
      <c r="AA1181" s="58" t="s">
        <v>4114</v>
      </c>
      <c r="AB1181" s="58" t="s">
        <v>4114</v>
      </c>
      <c r="AC1181" s="58" t="s">
        <v>4114</v>
      </c>
      <c r="AD1181" s="58" t="s">
        <v>4113</v>
      </c>
      <c r="AE1181" s="58" t="s">
        <v>4114</v>
      </c>
      <c r="AF1181" s="58" t="s">
        <v>4113</v>
      </c>
    </row>
    <row r="1182" spans="1:32" x14ac:dyDescent="0.2">
      <c r="A1182" s="63" t="s">
        <v>1452</v>
      </c>
      <c r="B1182" s="3" t="s">
        <v>1453</v>
      </c>
      <c r="C1182" s="58">
        <v>1</v>
      </c>
      <c r="D1182" s="58" t="s">
        <v>4110</v>
      </c>
      <c r="E1182" s="58" t="s">
        <v>4111</v>
      </c>
      <c r="F1182" s="58" t="s">
        <v>4216</v>
      </c>
      <c r="G1182" s="58" t="s">
        <v>4114</v>
      </c>
      <c r="H1182" s="58" t="s">
        <v>4114</v>
      </c>
      <c r="I1182" s="58" t="s">
        <v>4114</v>
      </c>
      <c r="J1182" s="58" t="s">
        <v>4113</v>
      </c>
      <c r="K1182" s="58" t="s">
        <v>4114</v>
      </c>
      <c r="L1182" s="58" t="s">
        <v>4114</v>
      </c>
      <c r="M1182" s="58" t="s">
        <v>4114</v>
      </c>
      <c r="N1182" s="58" t="s">
        <v>4115</v>
      </c>
      <c r="O1182" s="58" t="s">
        <v>4116</v>
      </c>
      <c r="P1182" s="58" t="s">
        <v>4117</v>
      </c>
      <c r="Q1182" s="58" t="s">
        <v>4002</v>
      </c>
      <c r="R1182" s="58" t="s">
        <v>4114</v>
      </c>
      <c r="S1182" s="58" t="s">
        <v>4114</v>
      </c>
      <c r="T1182" s="58" t="s">
        <v>4114</v>
      </c>
      <c r="U1182" s="58" t="s">
        <v>4114</v>
      </c>
      <c r="V1182" s="58" t="s">
        <v>4114</v>
      </c>
      <c r="W1182" s="58" t="s">
        <v>4114</v>
      </c>
      <c r="X1182" s="58" t="s">
        <v>4113</v>
      </c>
      <c r="Y1182" s="58" t="s">
        <v>4114</v>
      </c>
      <c r="Z1182" s="58" t="s">
        <v>4114</v>
      </c>
      <c r="AA1182" s="58" t="s">
        <v>4114</v>
      </c>
      <c r="AB1182" s="58" t="s">
        <v>4114</v>
      </c>
      <c r="AC1182" s="58" t="s">
        <v>4114</v>
      </c>
      <c r="AD1182" s="58" t="s">
        <v>4113</v>
      </c>
      <c r="AE1182" s="58" t="s">
        <v>4114</v>
      </c>
      <c r="AF1182" s="58" t="s">
        <v>4113</v>
      </c>
    </row>
    <row r="1183" spans="1:32" x14ac:dyDescent="0.2">
      <c r="A1183" s="63" t="s">
        <v>1454</v>
      </c>
      <c r="B1183" s="3" t="s">
        <v>1455</v>
      </c>
      <c r="C1183" s="58">
        <v>1</v>
      </c>
      <c r="D1183" s="58" t="s">
        <v>4110</v>
      </c>
      <c r="E1183" s="58" t="s">
        <v>4111</v>
      </c>
      <c r="F1183" s="58" t="s">
        <v>4120</v>
      </c>
      <c r="G1183" s="58" t="s">
        <v>4114</v>
      </c>
      <c r="H1183" s="58" t="s">
        <v>4114</v>
      </c>
      <c r="I1183" s="58" t="s">
        <v>4114</v>
      </c>
      <c r="J1183" s="58" t="s">
        <v>4113</v>
      </c>
      <c r="K1183" s="58" t="s">
        <v>4114</v>
      </c>
      <c r="L1183" s="58" t="s">
        <v>4114</v>
      </c>
      <c r="M1183" s="58" t="s">
        <v>4114</v>
      </c>
      <c r="N1183" s="58" t="s">
        <v>4115</v>
      </c>
      <c r="O1183" s="58" t="s">
        <v>4116</v>
      </c>
      <c r="P1183" s="58" t="s">
        <v>4117</v>
      </c>
      <c r="Q1183" s="58" t="s">
        <v>4002</v>
      </c>
      <c r="R1183" s="58" t="s">
        <v>4114</v>
      </c>
      <c r="S1183" s="58" t="s">
        <v>4114</v>
      </c>
      <c r="T1183" s="58" t="s">
        <v>4114</v>
      </c>
      <c r="U1183" s="58" t="s">
        <v>4114</v>
      </c>
      <c r="V1183" s="58" t="s">
        <v>4114</v>
      </c>
      <c r="W1183" s="58" t="s">
        <v>4114</v>
      </c>
      <c r="X1183" s="58" t="s">
        <v>4113</v>
      </c>
      <c r="Y1183" s="58" t="s">
        <v>4114</v>
      </c>
      <c r="Z1183" s="58" t="s">
        <v>4114</v>
      </c>
      <c r="AA1183" s="58" t="s">
        <v>4114</v>
      </c>
      <c r="AB1183" s="58" t="s">
        <v>4114</v>
      </c>
      <c r="AC1183" s="58" t="s">
        <v>4114</v>
      </c>
      <c r="AD1183" s="58" t="s">
        <v>4113</v>
      </c>
      <c r="AE1183" s="58" t="s">
        <v>4114</v>
      </c>
      <c r="AF1183" s="58" t="s">
        <v>4113</v>
      </c>
    </row>
    <row r="1184" spans="1:32" x14ac:dyDescent="0.2">
      <c r="A1184" s="63" t="s">
        <v>1418</v>
      </c>
      <c r="B1184" s="3" t="s">
        <v>1419</v>
      </c>
      <c r="C1184" s="58">
        <v>1</v>
      </c>
      <c r="D1184" s="58" t="s">
        <v>4110</v>
      </c>
      <c r="E1184" s="58" t="s">
        <v>4121</v>
      </c>
      <c r="F1184" s="58" t="s">
        <v>4121</v>
      </c>
      <c r="G1184" s="58" t="s">
        <v>4114</v>
      </c>
      <c r="H1184" s="58" t="s">
        <v>4114</v>
      </c>
      <c r="I1184" s="58" t="s">
        <v>4114</v>
      </c>
      <c r="J1184" s="58" t="s">
        <v>4113</v>
      </c>
      <c r="K1184" s="58" t="s">
        <v>4114</v>
      </c>
      <c r="L1184" s="58" t="s">
        <v>4114</v>
      </c>
      <c r="M1184" s="58" t="s">
        <v>4114</v>
      </c>
      <c r="N1184" s="58" t="s">
        <v>4115</v>
      </c>
      <c r="O1184" s="58" t="s">
        <v>4116</v>
      </c>
      <c r="P1184" s="58" t="s">
        <v>4117</v>
      </c>
      <c r="Q1184" s="58" t="s">
        <v>4002</v>
      </c>
      <c r="R1184" s="58" t="s">
        <v>4114</v>
      </c>
      <c r="S1184" s="58" t="s">
        <v>4114</v>
      </c>
      <c r="T1184" s="58" t="s">
        <v>4114</v>
      </c>
      <c r="U1184" s="58" t="s">
        <v>4114</v>
      </c>
      <c r="V1184" s="58" t="s">
        <v>4114</v>
      </c>
      <c r="W1184" s="58" t="s">
        <v>4114</v>
      </c>
      <c r="X1184" s="58" t="s">
        <v>4113</v>
      </c>
      <c r="Y1184" s="58" t="s">
        <v>4114</v>
      </c>
      <c r="Z1184" s="58" t="s">
        <v>4114</v>
      </c>
      <c r="AA1184" s="58" t="s">
        <v>4114</v>
      </c>
      <c r="AB1184" s="58" t="s">
        <v>4114</v>
      </c>
      <c r="AC1184" s="58" t="s">
        <v>4114</v>
      </c>
      <c r="AD1184" s="58" t="s">
        <v>4113</v>
      </c>
      <c r="AE1184" s="58" t="s">
        <v>4114</v>
      </c>
      <c r="AF1184" s="58" t="s">
        <v>4113</v>
      </c>
    </row>
    <row r="1185" spans="1:32" x14ac:dyDescent="0.2">
      <c r="A1185" s="63" t="s">
        <v>1456</v>
      </c>
      <c r="B1185" s="3" t="s">
        <v>1457</v>
      </c>
      <c r="C1185" s="58">
        <v>1</v>
      </c>
      <c r="D1185" s="58" t="s">
        <v>4110</v>
      </c>
      <c r="E1185" s="58" t="s">
        <v>4111</v>
      </c>
      <c r="F1185" s="58" t="s">
        <v>4121</v>
      </c>
      <c r="G1185" s="58" t="s">
        <v>4114</v>
      </c>
      <c r="H1185" s="58" t="s">
        <v>4114</v>
      </c>
      <c r="I1185" s="58" t="s">
        <v>4114</v>
      </c>
      <c r="J1185" s="58" t="s">
        <v>4113</v>
      </c>
      <c r="K1185" s="58" t="s">
        <v>4114</v>
      </c>
      <c r="L1185" s="58" t="s">
        <v>4114</v>
      </c>
      <c r="M1185" s="58" t="s">
        <v>4114</v>
      </c>
      <c r="N1185" s="58" t="s">
        <v>4115</v>
      </c>
      <c r="O1185" s="58" t="s">
        <v>4116</v>
      </c>
      <c r="P1185" s="58" t="s">
        <v>4117</v>
      </c>
      <c r="Q1185" s="58" t="s">
        <v>4002</v>
      </c>
      <c r="R1185" s="58" t="s">
        <v>4114</v>
      </c>
      <c r="S1185" s="58" t="s">
        <v>4114</v>
      </c>
      <c r="T1185" s="58" t="s">
        <v>4114</v>
      </c>
      <c r="U1185" s="58" t="s">
        <v>4114</v>
      </c>
      <c r="V1185" s="58" t="s">
        <v>4114</v>
      </c>
      <c r="W1185" s="58" t="s">
        <v>4114</v>
      </c>
      <c r="X1185" s="58" t="s">
        <v>4113</v>
      </c>
      <c r="Y1185" s="58" t="s">
        <v>4114</v>
      </c>
      <c r="Z1185" s="58" t="s">
        <v>4114</v>
      </c>
      <c r="AA1185" s="58" t="s">
        <v>4114</v>
      </c>
      <c r="AB1185" s="58" t="s">
        <v>4114</v>
      </c>
      <c r="AC1185" s="58" t="s">
        <v>4114</v>
      </c>
      <c r="AD1185" s="58" t="s">
        <v>4113</v>
      </c>
      <c r="AE1185" s="58" t="s">
        <v>4114</v>
      </c>
      <c r="AF1185" s="58" t="s">
        <v>4113</v>
      </c>
    </row>
    <row r="1186" spans="1:32" x14ac:dyDescent="0.2">
      <c r="A1186" s="63" t="s">
        <v>1420</v>
      </c>
      <c r="B1186" s="3" t="s">
        <v>1421</v>
      </c>
      <c r="C1186" s="58">
        <v>1</v>
      </c>
      <c r="D1186" s="58" t="s">
        <v>4110</v>
      </c>
      <c r="E1186" s="58" t="s">
        <v>4121</v>
      </c>
      <c r="F1186" s="58" t="s">
        <v>4111</v>
      </c>
      <c r="G1186" s="58" t="s">
        <v>4114</v>
      </c>
      <c r="H1186" s="58" t="s">
        <v>4114</v>
      </c>
      <c r="I1186" s="58" t="s">
        <v>4114</v>
      </c>
      <c r="J1186" s="58" t="s">
        <v>4113</v>
      </c>
      <c r="K1186" s="58" t="s">
        <v>4114</v>
      </c>
      <c r="L1186" s="58" t="s">
        <v>4114</v>
      </c>
      <c r="M1186" s="58" t="s">
        <v>4114</v>
      </c>
      <c r="N1186" s="58" t="s">
        <v>4115</v>
      </c>
      <c r="O1186" s="58" t="s">
        <v>4116</v>
      </c>
      <c r="P1186" s="58" t="s">
        <v>4117</v>
      </c>
      <c r="Q1186" s="58" t="s">
        <v>4002</v>
      </c>
      <c r="R1186" s="58" t="s">
        <v>4114</v>
      </c>
      <c r="S1186" s="58" t="s">
        <v>4114</v>
      </c>
      <c r="T1186" s="58" t="s">
        <v>4114</v>
      </c>
      <c r="U1186" s="58" t="s">
        <v>4114</v>
      </c>
      <c r="V1186" s="58" t="s">
        <v>4114</v>
      </c>
      <c r="W1186" s="58" t="s">
        <v>4114</v>
      </c>
      <c r="X1186" s="58" t="s">
        <v>4113</v>
      </c>
      <c r="Y1186" s="58" t="s">
        <v>4114</v>
      </c>
      <c r="Z1186" s="58" t="s">
        <v>4114</v>
      </c>
      <c r="AA1186" s="58" t="s">
        <v>4114</v>
      </c>
      <c r="AB1186" s="58" t="s">
        <v>4114</v>
      </c>
      <c r="AC1186" s="58" t="s">
        <v>4114</v>
      </c>
      <c r="AD1186" s="58" t="s">
        <v>4113</v>
      </c>
      <c r="AE1186" s="58" t="s">
        <v>4114</v>
      </c>
      <c r="AF1186" s="58" t="s">
        <v>4113</v>
      </c>
    </row>
    <row r="1187" spans="1:32" x14ac:dyDescent="0.2">
      <c r="A1187" s="63" t="s">
        <v>1458</v>
      </c>
      <c r="B1187" s="3" t="s">
        <v>1459</v>
      </c>
      <c r="C1187" s="58">
        <v>1</v>
      </c>
      <c r="D1187" s="58" t="s">
        <v>4110</v>
      </c>
      <c r="E1187" s="58" t="s">
        <v>4111</v>
      </c>
      <c r="F1187" s="58" t="s">
        <v>4111</v>
      </c>
      <c r="G1187" s="58" t="s">
        <v>4114</v>
      </c>
      <c r="H1187" s="58" t="s">
        <v>4114</v>
      </c>
      <c r="I1187" s="58" t="s">
        <v>4114</v>
      </c>
      <c r="J1187" s="58" t="s">
        <v>4113</v>
      </c>
      <c r="K1187" s="58" t="s">
        <v>4114</v>
      </c>
      <c r="L1187" s="58" t="s">
        <v>4114</v>
      </c>
      <c r="M1187" s="58" t="s">
        <v>4114</v>
      </c>
      <c r="N1187" s="58" t="s">
        <v>4115</v>
      </c>
      <c r="O1187" s="58" t="s">
        <v>4116</v>
      </c>
      <c r="P1187" s="58" t="s">
        <v>4117</v>
      </c>
      <c r="Q1187" s="58" t="s">
        <v>4002</v>
      </c>
      <c r="R1187" s="58" t="s">
        <v>4114</v>
      </c>
      <c r="S1187" s="58" t="s">
        <v>4114</v>
      </c>
      <c r="T1187" s="58" t="s">
        <v>4114</v>
      </c>
      <c r="U1187" s="58" t="s">
        <v>4114</v>
      </c>
      <c r="V1187" s="58" t="s">
        <v>4114</v>
      </c>
      <c r="W1187" s="58" t="s">
        <v>4114</v>
      </c>
      <c r="X1187" s="58" t="s">
        <v>4113</v>
      </c>
      <c r="Y1187" s="58" t="s">
        <v>4114</v>
      </c>
      <c r="Z1187" s="58" t="s">
        <v>4114</v>
      </c>
      <c r="AA1187" s="58" t="s">
        <v>4114</v>
      </c>
      <c r="AB1187" s="58" t="s">
        <v>4114</v>
      </c>
      <c r="AC1187" s="58" t="s">
        <v>4114</v>
      </c>
      <c r="AD1187" s="58" t="s">
        <v>4113</v>
      </c>
      <c r="AE1187" s="58" t="s">
        <v>4114</v>
      </c>
      <c r="AF1187" s="58" t="s">
        <v>4113</v>
      </c>
    </row>
    <row r="1188" spans="1:32" x14ac:dyDescent="0.2">
      <c r="A1188" s="63" t="s">
        <v>1422</v>
      </c>
      <c r="B1188" s="3" t="s">
        <v>1423</v>
      </c>
      <c r="C1188" s="58">
        <v>1</v>
      </c>
      <c r="D1188" s="58" t="s">
        <v>4110</v>
      </c>
      <c r="E1188" s="58" t="s">
        <v>4121</v>
      </c>
      <c r="F1188" s="58" t="s">
        <v>4123</v>
      </c>
      <c r="G1188" s="58" t="s">
        <v>4114</v>
      </c>
      <c r="H1188" s="58" t="s">
        <v>4114</v>
      </c>
      <c r="I1188" s="58" t="s">
        <v>4114</v>
      </c>
      <c r="J1188" s="58" t="s">
        <v>4113</v>
      </c>
      <c r="K1188" s="58" t="s">
        <v>4114</v>
      </c>
      <c r="L1188" s="58" t="s">
        <v>4114</v>
      </c>
      <c r="M1188" s="58" t="s">
        <v>4114</v>
      </c>
      <c r="N1188" s="58" t="s">
        <v>4115</v>
      </c>
      <c r="O1188" s="58" t="s">
        <v>4116</v>
      </c>
      <c r="P1188" s="58" t="s">
        <v>4117</v>
      </c>
      <c r="Q1188" s="58" t="s">
        <v>4002</v>
      </c>
      <c r="R1188" s="58" t="s">
        <v>4114</v>
      </c>
      <c r="S1188" s="58" t="s">
        <v>4114</v>
      </c>
      <c r="T1188" s="58" t="s">
        <v>4114</v>
      </c>
      <c r="U1188" s="58" t="s">
        <v>4114</v>
      </c>
      <c r="V1188" s="58" t="s">
        <v>4114</v>
      </c>
      <c r="W1188" s="58" t="s">
        <v>4114</v>
      </c>
      <c r="X1188" s="58" t="s">
        <v>4113</v>
      </c>
      <c r="Y1188" s="58" t="s">
        <v>4114</v>
      </c>
      <c r="Z1188" s="58" t="s">
        <v>4114</v>
      </c>
      <c r="AA1188" s="58" t="s">
        <v>4114</v>
      </c>
      <c r="AB1188" s="58" t="s">
        <v>4114</v>
      </c>
      <c r="AC1188" s="58" t="s">
        <v>4114</v>
      </c>
      <c r="AD1188" s="58" t="s">
        <v>4113</v>
      </c>
      <c r="AE1188" s="58" t="s">
        <v>4114</v>
      </c>
      <c r="AF1188" s="58" t="s">
        <v>4113</v>
      </c>
    </row>
    <row r="1189" spans="1:32" x14ac:dyDescent="0.2">
      <c r="A1189" s="63" t="s">
        <v>1460</v>
      </c>
      <c r="B1189" s="3" t="s">
        <v>1461</v>
      </c>
      <c r="C1189" s="58">
        <v>1</v>
      </c>
      <c r="D1189" s="58" t="s">
        <v>4110</v>
      </c>
      <c r="E1189" s="58" t="s">
        <v>4111</v>
      </c>
      <c r="F1189" s="58" t="s">
        <v>4123</v>
      </c>
      <c r="G1189" s="58" t="s">
        <v>4114</v>
      </c>
      <c r="H1189" s="58" t="s">
        <v>4114</v>
      </c>
      <c r="I1189" s="58" t="s">
        <v>4114</v>
      </c>
      <c r="J1189" s="58" t="s">
        <v>4113</v>
      </c>
      <c r="K1189" s="58" t="s">
        <v>4114</v>
      </c>
      <c r="L1189" s="58" t="s">
        <v>4114</v>
      </c>
      <c r="M1189" s="58" t="s">
        <v>4114</v>
      </c>
      <c r="N1189" s="58" t="s">
        <v>4115</v>
      </c>
      <c r="O1189" s="58" t="s">
        <v>4116</v>
      </c>
      <c r="P1189" s="58" t="s">
        <v>4117</v>
      </c>
      <c r="Q1189" s="58" t="s">
        <v>4002</v>
      </c>
      <c r="R1189" s="58" t="s">
        <v>4114</v>
      </c>
      <c r="S1189" s="58" t="s">
        <v>4114</v>
      </c>
      <c r="T1189" s="58" t="s">
        <v>4114</v>
      </c>
      <c r="U1189" s="58" t="s">
        <v>4114</v>
      </c>
      <c r="V1189" s="58" t="s">
        <v>4114</v>
      </c>
      <c r="W1189" s="58" t="s">
        <v>4114</v>
      </c>
      <c r="X1189" s="58" t="s">
        <v>4113</v>
      </c>
      <c r="Y1189" s="58" t="s">
        <v>4114</v>
      </c>
      <c r="Z1189" s="58" t="s">
        <v>4114</v>
      </c>
      <c r="AA1189" s="58" t="s">
        <v>4114</v>
      </c>
      <c r="AB1189" s="58" t="s">
        <v>4114</v>
      </c>
      <c r="AC1189" s="58" t="s">
        <v>4114</v>
      </c>
      <c r="AD1189" s="58" t="s">
        <v>4113</v>
      </c>
      <c r="AE1189" s="58" t="s">
        <v>4114</v>
      </c>
      <c r="AF1189" s="58" t="s">
        <v>4113</v>
      </c>
    </row>
    <row r="1190" spans="1:32" x14ac:dyDescent="0.2">
      <c r="A1190" s="63" t="s">
        <v>1424</v>
      </c>
      <c r="B1190" s="3" t="s">
        <v>1425</v>
      </c>
      <c r="C1190" s="58">
        <v>1</v>
      </c>
      <c r="D1190" s="58" t="s">
        <v>4110</v>
      </c>
      <c r="E1190" s="58" t="s">
        <v>4121</v>
      </c>
      <c r="F1190" s="58" t="s">
        <v>4124</v>
      </c>
      <c r="G1190" s="58" t="s">
        <v>4114</v>
      </c>
      <c r="H1190" s="58" t="s">
        <v>4114</v>
      </c>
      <c r="I1190" s="58" t="s">
        <v>4114</v>
      </c>
      <c r="J1190" s="58" t="s">
        <v>4113</v>
      </c>
      <c r="K1190" s="58" t="s">
        <v>4114</v>
      </c>
      <c r="L1190" s="58" t="s">
        <v>4114</v>
      </c>
      <c r="M1190" s="58" t="s">
        <v>4114</v>
      </c>
      <c r="N1190" s="58" t="s">
        <v>4115</v>
      </c>
      <c r="O1190" s="58" t="s">
        <v>4116</v>
      </c>
      <c r="P1190" s="58" t="s">
        <v>4117</v>
      </c>
      <c r="Q1190" s="58" t="s">
        <v>4002</v>
      </c>
      <c r="R1190" s="58" t="s">
        <v>4114</v>
      </c>
      <c r="S1190" s="58" t="s">
        <v>4114</v>
      </c>
      <c r="T1190" s="58" t="s">
        <v>4114</v>
      </c>
      <c r="U1190" s="58" t="s">
        <v>4114</v>
      </c>
      <c r="V1190" s="58" t="s">
        <v>4114</v>
      </c>
      <c r="W1190" s="58" t="s">
        <v>4114</v>
      </c>
      <c r="X1190" s="58" t="s">
        <v>4113</v>
      </c>
      <c r="Y1190" s="58" t="s">
        <v>4114</v>
      </c>
      <c r="Z1190" s="58" t="s">
        <v>4114</v>
      </c>
      <c r="AA1190" s="58" t="s">
        <v>4114</v>
      </c>
      <c r="AB1190" s="58" t="s">
        <v>4114</v>
      </c>
      <c r="AC1190" s="58" t="s">
        <v>4114</v>
      </c>
      <c r="AD1190" s="58" t="s">
        <v>4113</v>
      </c>
      <c r="AE1190" s="58" t="s">
        <v>4114</v>
      </c>
      <c r="AF1190" s="58" t="s">
        <v>4113</v>
      </c>
    </row>
    <row r="1191" spans="1:32" x14ac:dyDescent="0.2">
      <c r="A1191" s="63" t="s">
        <v>1462</v>
      </c>
      <c r="B1191" s="3" t="s">
        <v>1463</v>
      </c>
      <c r="C1191" s="58">
        <v>1</v>
      </c>
      <c r="D1191" s="58" t="s">
        <v>4110</v>
      </c>
      <c r="E1191" s="58" t="s">
        <v>4111</v>
      </c>
      <c r="F1191" s="58" t="s">
        <v>4124</v>
      </c>
      <c r="G1191" s="58" t="s">
        <v>4114</v>
      </c>
      <c r="H1191" s="58" t="s">
        <v>4114</v>
      </c>
      <c r="I1191" s="58" t="s">
        <v>4114</v>
      </c>
      <c r="J1191" s="58" t="s">
        <v>4113</v>
      </c>
      <c r="K1191" s="58" t="s">
        <v>4114</v>
      </c>
      <c r="L1191" s="58" t="s">
        <v>4114</v>
      </c>
      <c r="M1191" s="58" t="s">
        <v>4114</v>
      </c>
      <c r="N1191" s="58" t="s">
        <v>4115</v>
      </c>
      <c r="O1191" s="58" t="s">
        <v>4116</v>
      </c>
      <c r="P1191" s="58" t="s">
        <v>4117</v>
      </c>
      <c r="Q1191" s="58" t="s">
        <v>4002</v>
      </c>
      <c r="R1191" s="58" t="s">
        <v>4114</v>
      </c>
      <c r="S1191" s="58" t="s">
        <v>4114</v>
      </c>
      <c r="T1191" s="58" t="s">
        <v>4114</v>
      </c>
      <c r="U1191" s="58" t="s">
        <v>4114</v>
      </c>
      <c r="V1191" s="58" t="s">
        <v>4114</v>
      </c>
      <c r="W1191" s="58" t="s">
        <v>4114</v>
      </c>
      <c r="X1191" s="58" t="s">
        <v>4113</v>
      </c>
      <c r="Y1191" s="58" t="s">
        <v>4114</v>
      </c>
      <c r="Z1191" s="58" t="s">
        <v>4114</v>
      </c>
      <c r="AA1191" s="58" t="s">
        <v>4114</v>
      </c>
      <c r="AB1191" s="58" t="s">
        <v>4114</v>
      </c>
      <c r="AC1191" s="58" t="s">
        <v>4114</v>
      </c>
      <c r="AD1191" s="58" t="s">
        <v>4113</v>
      </c>
      <c r="AE1191" s="58" t="s">
        <v>4114</v>
      </c>
      <c r="AF1191" s="58" t="s">
        <v>4113</v>
      </c>
    </row>
    <row r="1192" spans="1:32" x14ac:dyDescent="0.2">
      <c r="A1192" s="63" t="s">
        <v>1426</v>
      </c>
      <c r="B1192" s="3" t="s">
        <v>1427</v>
      </c>
      <c r="C1192" s="58">
        <v>1</v>
      </c>
      <c r="D1192" s="58" t="s">
        <v>4110</v>
      </c>
      <c r="E1192" s="58" t="s">
        <v>4121</v>
      </c>
      <c r="F1192" s="58" t="s">
        <v>4125</v>
      </c>
      <c r="G1192" s="58" t="s">
        <v>4114</v>
      </c>
      <c r="H1192" s="58" t="s">
        <v>4114</v>
      </c>
      <c r="I1192" s="58" t="s">
        <v>4114</v>
      </c>
      <c r="J1192" s="58" t="s">
        <v>4113</v>
      </c>
      <c r="K1192" s="58" t="s">
        <v>4114</v>
      </c>
      <c r="L1192" s="58" t="s">
        <v>4114</v>
      </c>
      <c r="M1192" s="58" t="s">
        <v>4114</v>
      </c>
      <c r="N1192" s="58" t="s">
        <v>4115</v>
      </c>
      <c r="O1192" s="58" t="s">
        <v>4116</v>
      </c>
      <c r="P1192" s="58" t="s">
        <v>4117</v>
      </c>
      <c r="Q1192" s="58" t="s">
        <v>4002</v>
      </c>
      <c r="R1192" s="58" t="s">
        <v>4114</v>
      </c>
      <c r="S1192" s="58" t="s">
        <v>4114</v>
      </c>
      <c r="T1192" s="58" t="s">
        <v>4114</v>
      </c>
      <c r="U1192" s="58" t="s">
        <v>4114</v>
      </c>
      <c r="V1192" s="58" t="s">
        <v>4114</v>
      </c>
      <c r="W1192" s="58" t="s">
        <v>4114</v>
      </c>
      <c r="X1192" s="58" t="s">
        <v>4113</v>
      </c>
      <c r="Y1192" s="58" t="s">
        <v>4114</v>
      </c>
      <c r="Z1192" s="58" t="s">
        <v>4114</v>
      </c>
      <c r="AA1192" s="58" t="s">
        <v>4114</v>
      </c>
      <c r="AB1192" s="58" t="s">
        <v>4114</v>
      </c>
      <c r="AC1192" s="58" t="s">
        <v>4114</v>
      </c>
      <c r="AD1192" s="58" t="s">
        <v>4113</v>
      </c>
      <c r="AE1192" s="58" t="s">
        <v>4114</v>
      </c>
      <c r="AF1192" s="58" t="s">
        <v>4113</v>
      </c>
    </row>
    <row r="1193" spans="1:32" x14ac:dyDescent="0.2">
      <c r="A1193" s="63" t="s">
        <v>1464</v>
      </c>
      <c r="B1193" s="3" t="s">
        <v>1465</v>
      </c>
      <c r="C1193" s="58">
        <v>1</v>
      </c>
      <c r="D1193" s="58" t="s">
        <v>4110</v>
      </c>
      <c r="E1193" s="58" t="s">
        <v>4111</v>
      </c>
      <c r="F1193" s="58" t="s">
        <v>4125</v>
      </c>
      <c r="G1193" s="58" t="s">
        <v>4114</v>
      </c>
      <c r="H1193" s="58" t="s">
        <v>4114</v>
      </c>
      <c r="I1193" s="58" t="s">
        <v>4114</v>
      </c>
      <c r="J1193" s="58" t="s">
        <v>4113</v>
      </c>
      <c r="K1193" s="58" t="s">
        <v>4114</v>
      </c>
      <c r="L1193" s="58" t="s">
        <v>4114</v>
      </c>
      <c r="M1193" s="58" t="s">
        <v>4114</v>
      </c>
      <c r="N1193" s="58" t="s">
        <v>4115</v>
      </c>
      <c r="O1193" s="58" t="s">
        <v>4116</v>
      </c>
      <c r="P1193" s="58" t="s">
        <v>4117</v>
      </c>
      <c r="Q1193" s="58" t="s">
        <v>4002</v>
      </c>
      <c r="R1193" s="58" t="s">
        <v>4114</v>
      </c>
      <c r="S1193" s="58" t="s">
        <v>4114</v>
      </c>
      <c r="T1193" s="58" t="s">
        <v>4114</v>
      </c>
      <c r="U1193" s="58" t="s">
        <v>4114</v>
      </c>
      <c r="V1193" s="58" t="s">
        <v>4114</v>
      </c>
      <c r="W1193" s="58" t="s">
        <v>4114</v>
      </c>
      <c r="X1193" s="58" t="s">
        <v>4113</v>
      </c>
      <c r="Y1193" s="58" t="s">
        <v>4114</v>
      </c>
      <c r="Z1193" s="58" t="s">
        <v>4114</v>
      </c>
      <c r="AA1193" s="58" t="s">
        <v>4114</v>
      </c>
      <c r="AB1193" s="58" t="s">
        <v>4114</v>
      </c>
      <c r="AC1193" s="58" t="s">
        <v>4114</v>
      </c>
      <c r="AD1193" s="58" t="s">
        <v>4113</v>
      </c>
      <c r="AE1193" s="58" t="s">
        <v>4114</v>
      </c>
      <c r="AF1193" s="58" t="s">
        <v>4113</v>
      </c>
    </row>
    <row r="1194" spans="1:32" x14ac:dyDescent="0.2">
      <c r="A1194" s="63" t="s">
        <v>1428</v>
      </c>
      <c r="B1194" s="3" t="s">
        <v>1429</v>
      </c>
      <c r="C1194" s="58">
        <v>1</v>
      </c>
      <c r="D1194" s="58" t="s">
        <v>4110</v>
      </c>
      <c r="E1194" s="58" t="s">
        <v>4121</v>
      </c>
      <c r="F1194" s="58" t="s">
        <v>4126</v>
      </c>
      <c r="G1194" s="58" t="s">
        <v>4114</v>
      </c>
      <c r="H1194" s="58" t="s">
        <v>4114</v>
      </c>
      <c r="I1194" s="58" t="s">
        <v>4114</v>
      </c>
      <c r="J1194" s="58" t="s">
        <v>4113</v>
      </c>
      <c r="K1194" s="58" t="s">
        <v>4114</v>
      </c>
      <c r="L1194" s="58" t="s">
        <v>4114</v>
      </c>
      <c r="M1194" s="58" t="s">
        <v>4114</v>
      </c>
      <c r="N1194" s="58" t="s">
        <v>4115</v>
      </c>
      <c r="O1194" s="58" t="s">
        <v>4116</v>
      </c>
      <c r="P1194" s="58" t="s">
        <v>4117</v>
      </c>
      <c r="Q1194" s="58" t="s">
        <v>4002</v>
      </c>
      <c r="R1194" s="58" t="s">
        <v>4114</v>
      </c>
      <c r="S1194" s="58" t="s">
        <v>4114</v>
      </c>
      <c r="T1194" s="58" t="s">
        <v>4114</v>
      </c>
      <c r="U1194" s="58" t="s">
        <v>4114</v>
      </c>
      <c r="V1194" s="58" t="s">
        <v>4114</v>
      </c>
      <c r="W1194" s="58" t="s">
        <v>4114</v>
      </c>
      <c r="X1194" s="58" t="s">
        <v>4113</v>
      </c>
      <c r="Y1194" s="58" t="s">
        <v>4114</v>
      </c>
      <c r="Z1194" s="58" t="s">
        <v>4114</v>
      </c>
      <c r="AA1194" s="58" t="s">
        <v>4114</v>
      </c>
      <c r="AB1194" s="58" t="s">
        <v>4114</v>
      </c>
      <c r="AC1194" s="58" t="s">
        <v>4114</v>
      </c>
      <c r="AD1194" s="58" t="s">
        <v>4113</v>
      </c>
      <c r="AE1194" s="58" t="s">
        <v>4114</v>
      </c>
      <c r="AF1194" s="58" t="s">
        <v>4113</v>
      </c>
    </row>
    <row r="1195" spans="1:32" x14ac:dyDescent="0.2">
      <c r="A1195" s="63" t="s">
        <v>1466</v>
      </c>
      <c r="B1195" s="3" t="s">
        <v>1467</v>
      </c>
      <c r="C1195" s="58">
        <v>1</v>
      </c>
      <c r="D1195" s="58" t="s">
        <v>4110</v>
      </c>
      <c r="E1195" s="58" t="s">
        <v>4111</v>
      </c>
      <c r="F1195" s="58" t="s">
        <v>4126</v>
      </c>
      <c r="G1195" s="58" t="s">
        <v>4114</v>
      </c>
      <c r="H1195" s="58" t="s">
        <v>4114</v>
      </c>
      <c r="I1195" s="58" t="s">
        <v>4114</v>
      </c>
      <c r="J1195" s="58" t="s">
        <v>4113</v>
      </c>
      <c r="K1195" s="58" t="s">
        <v>4114</v>
      </c>
      <c r="L1195" s="58" t="s">
        <v>4114</v>
      </c>
      <c r="M1195" s="58" t="s">
        <v>4114</v>
      </c>
      <c r="N1195" s="58" t="s">
        <v>4115</v>
      </c>
      <c r="O1195" s="58" t="s">
        <v>4116</v>
      </c>
      <c r="P1195" s="58" t="s">
        <v>4117</v>
      </c>
      <c r="Q1195" s="58" t="s">
        <v>4002</v>
      </c>
      <c r="R1195" s="58" t="s">
        <v>4114</v>
      </c>
      <c r="S1195" s="58" t="s">
        <v>4114</v>
      </c>
      <c r="T1195" s="58" t="s">
        <v>4114</v>
      </c>
      <c r="U1195" s="58" t="s">
        <v>4114</v>
      </c>
      <c r="V1195" s="58" t="s">
        <v>4114</v>
      </c>
      <c r="W1195" s="58" t="s">
        <v>4114</v>
      </c>
      <c r="X1195" s="58" t="s">
        <v>4113</v>
      </c>
      <c r="Y1195" s="58" t="s">
        <v>4114</v>
      </c>
      <c r="Z1195" s="58" t="s">
        <v>4114</v>
      </c>
      <c r="AA1195" s="58" t="s">
        <v>4114</v>
      </c>
      <c r="AB1195" s="58" t="s">
        <v>4114</v>
      </c>
      <c r="AC1195" s="58" t="s">
        <v>4114</v>
      </c>
      <c r="AD1195" s="58" t="s">
        <v>4113</v>
      </c>
      <c r="AE1195" s="58" t="s">
        <v>4114</v>
      </c>
      <c r="AF1195" s="58" t="s">
        <v>4113</v>
      </c>
    </row>
    <row r="1196" spans="1:32" x14ac:dyDescent="0.2">
      <c r="A1196" s="63" t="s">
        <v>1430</v>
      </c>
      <c r="B1196" s="3" t="s">
        <v>1431</v>
      </c>
      <c r="C1196" s="58">
        <v>1</v>
      </c>
      <c r="D1196" s="58" t="s">
        <v>4110</v>
      </c>
      <c r="E1196" s="58" t="s">
        <v>4121</v>
      </c>
      <c r="F1196" s="58" t="s">
        <v>4127</v>
      </c>
      <c r="G1196" s="58" t="s">
        <v>4114</v>
      </c>
      <c r="H1196" s="58" t="s">
        <v>4114</v>
      </c>
      <c r="I1196" s="58" t="s">
        <v>4114</v>
      </c>
      <c r="J1196" s="58" t="s">
        <v>4113</v>
      </c>
      <c r="K1196" s="58" t="s">
        <v>4114</v>
      </c>
      <c r="L1196" s="58" t="s">
        <v>4114</v>
      </c>
      <c r="M1196" s="58" t="s">
        <v>4114</v>
      </c>
      <c r="N1196" s="58" t="s">
        <v>4115</v>
      </c>
      <c r="O1196" s="58" t="s">
        <v>4116</v>
      </c>
      <c r="P1196" s="58" t="s">
        <v>4117</v>
      </c>
      <c r="Q1196" s="58" t="s">
        <v>4002</v>
      </c>
      <c r="R1196" s="58" t="s">
        <v>4114</v>
      </c>
      <c r="S1196" s="58" t="s">
        <v>4114</v>
      </c>
      <c r="T1196" s="58" t="s">
        <v>4114</v>
      </c>
      <c r="U1196" s="58" t="s">
        <v>4114</v>
      </c>
      <c r="V1196" s="58" t="s">
        <v>4114</v>
      </c>
      <c r="W1196" s="58" t="s">
        <v>4114</v>
      </c>
      <c r="X1196" s="58" t="s">
        <v>4113</v>
      </c>
      <c r="Y1196" s="58" t="s">
        <v>4114</v>
      </c>
      <c r="Z1196" s="58" t="s">
        <v>4114</v>
      </c>
      <c r="AA1196" s="58" t="s">
        <v>4114</v>
      </c>
      <c r="AB1196" s="58" t="s">
        <v>4114</v>
      </c>
      <c r="AC1196" s="58" t="s">
        <v>4114</v>
      </c>
      <c r="AD1196" s="58" t="s">
        <v>4113</v>
      </c>
      <c r="AE1196" s="58" t="s">
        <v>4114</v>
      </c>
      <c r="AF1196" s="58" t="s">
        <v>4113</v>
      </c>
    </row>
    <row r="1197" spans="1:32" x14ac:dyDescent="0.2">
      <c r="A1197" s="63" t="s">
        <v>1468</v>
      </c>
      <c r="B1197" s="3" t="s">
        <v>1469</v>
      </c>
      <c r="C1197" s="58">
        <v>1</v>
      </c>
      <c r="D1197" s="58" t="s">
        <v>4110</v>
      </c>
      <c r="E1197" s="58" t="s">
        <v>4111</v>
      </c>
      <c r="F1197" s="58" t="s">
        <v>4127</v>
      </c>
      <c r="G1197" s="58" t="s">
        <v>4114</v>
      </c>
      <c r="H1197" s="58" t="s">
        <v>4114</v>
      </c>
      <c r="I1197" s="58" t="s">
        <v>4114</v>
      </c>
      <c r="J1197" s="58" t="s">
        <v>4113</v>
      </c>
      <c r="K1197" s="58" t="s">
        <v>4114</v>
      </c>
      <c r="L1197" s="58" t="s">
        <v>4114</v>
      </c>
      <c r="M1197" s="58" t="s">
        <v>4114</v>
      </c>
      <c r="N1197" s="58" t="s">
        <v>4115</v>
      </c>
      <c r="O1197" s="58" t="s">
        <v>4116</v>
      </c>
      <c r="P1197" s="58" t="s">
        <v>4117</v>
      </c>
      <c r="Q1197" s="58" t="s">
        <v>4002</v>
      </c>
      <c r="R1197" s="58" t="s">
        <v>4114</v>
      </c>
      <c r="S1197" s="58" t="s">
        <v>4114</v>
      </c>
      <c r="T1197" s="58" t="s">
        <v>4114</v>
      </c>
      <c r="U1197" s="58" t="s">
        <v>4114</v>
      </c>
      <c r="V1197" s="58" t="s">
        <v>4114</v>
      </c>
      <c r="W1197" s="58" t="s">
        <v>4114</v>
      </c>
      <c r="X1197" s="58" t="s">
        <v>4113</v>
      </c>
      <c r="Y1197" s="58" t="s">
        <v>4114</v>
      </c>
      <c r="Z1197" s="58" t="s">
        <v>4114</v>
      </c>
      <c r="AA1197" s="58" t="s">
        <v>4114</v>
      </c>
      <c r="AB1197" s="58" t="s">
        <v>4114</v>
      </c>
      <c r="AC1197" s="58" t="s">
        <v>4114</v>
      </c>
      <c r="AD1197" s="58" t="s">
        <v>4113</v>
      </c>
      <c r="AE1197" s="58" t="s">
        <v>4114</v>
      </c>
      <c r="AF1197" s="58" t="s">
        <v>4113</v>
      </c>
    </row>
    <row r="1198" spans="1:32" x14ac:dyDescent="0.2">
      <c r="A1198" s="63" t="s">
        <v>1432</v>
      </c>
      <c r="B1198" s="3" t="s">
        <v>1433</v>
      </c>
      <c r="C1198" s="58">
        <v>1</v>
      </c>
      <c r="D1198" s="58" t="s">
        <v>4110</v>
      </c>
      <c r="E1198" s="58" t="s">
        <v>4121</v>
      </c>
      <c r="F1198" s="58" t="s">
        <v>4202</v>
      </c>
      <c r="G1198" s="58" t="s">
        <v>4114</v>
      </c>
      <c r="H1198" s="58" t="s">
        <v>4114</v>
      </c>
      <c r="I1198" s="58" t="s">
        <v>4114</v>
      </c>
      <c r="J1198" s="58" t="s">
        <v>4113</v>
      </c>
      <c r="K1198" s="58" t="s">
        <v>4114</v>
      </c>
      <c r="L1198" s="58" t="s">
        <v>4114</v>
      </c>
      <c r="M1198" s="58" t="s">
        <v>4114</v>
      </c>
      <c r="N1198" s="58" t="s">
        <v>4115</v>
      </c>
      <c r="O1198" s="58" t="s">
        <v>4116</v>
      </c>
      <c r="P1198" s="58" t="s">
        <v>4117</v>
      </c>
      <c r="Q1198" s="58" t="s">
        <v>4002</v>
      </c>
      <c r="R1198" s="58" t="s">
        <v>4114</v>
      </c>
      <c r="S1198" s="58" t="s">
        <v>4114</v>
      </c>
      <c r="T1198" s="58" t="s">
        <v>4114</v>
      </c>
      <c r="U1198" s="58" t="s">
        <v>4114</v>
      </c>
      <c r="V1198" s="58" t="s">
        <v>4114</v>
      </c>
      <c r="W1198" s="58" t="s">
        <v>4114</v>
      </c>
      <c r="X1198" s="58" t="s">
        <v>4113</v>
      </c>
      <c r="Y1198" s="58" t="s">
        <v>4114</v>
      </c>
      <c r="Z1198" s="58" t="s">
        <v>4114</v>
      </c>
      <c r="AA1198" s="58" t="s">
        <v>4114</v>
      </c>
      <c r="AB1198" s="58" t="s">
        <v>4114</v>
      </c>
      <c r="AC1198" s="58" t="s">
        <v>4114</v>
      </c>
      <c r="AD1198" s="58" t="s">
        <v>4113</v>
      </c>
      <c r="AE1198" s="58" t="s">
        <v>4114</v>
      </c>
      <c r="AF1198" s="58" t="s">
        <v>4113</v>
      </c>
    </row>
    <row r="1199" spans="1:32" x14ac:dyDescent="0.2">
      <c r="A1199" s="63" t="s">
        <v>1470</v>
      </c>
      <c r="B1199" s="3" t="s">
        <v>1471</v>
      </c>
      <c r="C1199" s="58">
        <v>1</v>
      </c>
      <c r="D1199" s="58" t="s">
        <v>4110</v>
      </c>
      <c r="E1199" s="58" t="s">
        <v>4111</v>
      </c>
      <c r="F1199" s="58" t="s">
        <v>4202</v>
      </c>
      <c r="G1199" s="58" t="s">
        <v>4114</v>
      </c>
      <c r="H1199" s="58" t="s">
        <v>4114</v>
      </c>
      <c r="I1199" s="58" t="s">
        <v>4114</v>
      </c>
      <c r="J1199" s="58" t="s">
        <v>4113</v>
      </c>
      <c r="K1199" s="58" t="s">
        <v>4114</v>
      </c>
      <c r="L1199" s="58" t="s">
        <v>4114</v>
      </c>
      <c r="M1199" s="58" t="s">
        <v>4114</v>
      </c>
      <c r="N1199" s="58" t="s">
        <v>4115</v>
      </c>
      <c r="O1199" s="58" t="s">
        <v>4116</v>
      </c>
      <c r="P1199" s="58" t="s">
        <v>4117</v>
      </c>
      <c r="Q1199" s="58" t="s">
        <v>4002</v>
      </c>
      <c r="R1199" s="58" t="s">
        <v>4114</v>
      </c>
      <c r="S1199" s="58" t="s">
        <v>4114</v>
      </c>
      <c r="T1199" s="58" t="s">
        <v>4114</v>
      </c>
      <c r="U1199" s="58" t="s">
        <v>4114</v>
      </c>
      <c r="V1199" s="58" t="s">
        <v>4114</v>
      </c>
      <c r="W1199" s="58" t="s">
        <v>4114</v>
      </c>
      <c r="X1199" s="58" t="s">
        <v>4113</v>
      </c>
      <c r="Y1199" s="58" t="s">
        <v>4114</v>
      </c>
      <c r="Z1199" s="58" t="s">
        <v>4114</v>
      </c>
      <c r="AA1199" s="58" t="s">
        <v>4114</v>
      </c>
      <c r="AB1199" s="58" t="s">
        <v>4114</v>
      </c>
      <c r="AC1199" s="58" t="s">
        <v>4114</v>
      </c>
      <c r="AD1199" s="58" t="s">
        <v>4113</v>
      </c>
      <c r="AE1199" s="58" t="s">
        <v>4114</v>
      </c>
      <c r="AF1199" s="58" t="s">
        <v>4113</v>
      </c>
    </row>
    <row r="1200" spans="1:32" x14ac:dyDescent="0.2">
      <c r="A1200" s="63" t="s">
        <v>1408</v>
      </c>
      <c r="B1200" s="3" t="s">
        <v>1409</v>
      </c>
      <c r="C1200" s="58">
        <v>1</v>
      </c>
      <c r="D1200" s="58" t="s">
        <v>4110</v>
      </c>
      <c r="E1200" s="58" t="s">
        <v>4121</v>
      </c>
      <c r="F1200" s="58" t="s">
        <v>4166</v>
      </c>
      <c r="G1200" s="58" t="s">
        <v>4114</v>
      </c>
      <c r="H1200" s="58" t="s">
        <v>4114</v>
      </c>
      <c r="I1200" s="58" t="s">
        <v>4114</v>
      </c>
      <c r="J1200" s="58" t="s">
        <v>4113</v>
      </c>
      <c r="K1200" s="58" t="s">
        <v>4114</v>
      </c>
      <c r="L1200" s="58" t="s">
        <v>4114</v>
      </c>
      <c r="M1200" s="58" t="s">
        <v>4114</v>
      </c>
      <c r="N1200" s="58" t="s">
        <v>4115</v>
      </c>
      <c r="O1200" s="58" t="s">
        <v>4116</v>
      </c>
      <c r="P1200" s="58" t="s">
        <v>4117</v>
      </c>
      <c r="Q1200" s="58" t="s">
        <v>4002</v>
      </c>
      <c r="R1200" s="58" t="s">
        <v>4114</v>
      </c>
      <c r="S1200" s="58" t="s">
        <v>4114</v>
      </c>
      <c r="T1200" s="58" t="s">
        <v>4114</v>
      </c>
      <c r="U1200" s="58" t="s">
        <v>4114</v>
      </c>
      <c r="V1200" s="58" t="s">
        <v>4114</v>
      </c>
      <c r="W1200" s="58" t="s">
        <v>4114</v>
      </c>
      <c r="X1200" s="58" t="s">
        <v>4113</v>
      </c>
      <c r="Y1200" s="58" t="s">
        <v>4114</v>
      </c>
      <c r="Z1200" s="58" t="s">
        <v>4114</v>
      </c>
      <c r="AA1200" s="58" t="s">
        <v>4114</v>
      </c>
      <c r="AB1200" s="58" t="s">
        <v>4114</v>
      </c>
      <c r="AC1200" s="58" t="s">
        <v>4114</v>
      </c>
      <c r="AD1200" s="58" t="s">
        <v>4113</v>
      </c>
      <c r="AE1200" s="58" t="s">
        <v>4114</v>
      </c>
      <c r="AF1200" s="58" t="s">
        <v>4113</v>
      </c>
    </row>
    <row r="1201" spans="1:32" x14ac:dyDescent="0.2">
      <c r="A1201" s="63" t="s">
        <v>1410</v>
      </c>
      <c r="B1201" s="3" t="s">
        <v>1411</v>
      </c>
      <c r="C1201" s="58">
        <v>1</v>
      </c>
      <c r="D1201" s="58" t="s">
        <v>4110</v>
      </c>
      <c r="E1201" s="58" t="s">
        <v>4121</v>
      </c>
      <c r="F1201" s="58" t="s">
        <v>4204</v>
      </c>
      <c r="G1201" s="58" t="s">
        <v>4114</v>
      </c>
      <c r="H1201" s="58" t="s">
        <v>4114</v>
      </c>
      <c r="I1201" s="58" t="s">
        <v>4114</v>
      </c>
      <c r="J1201" s="58" t="s">
        <v>4113</v>
      </c>
      <c r="K1201" s="58" t="s">
        <v>4114</v>
      </c>
      <c r="L1201" s="58" t="s">
        <v>4114</v>
      </c>
      <c r="M1201" s="58" t="s">
        <v>4114</v>
      </c>
      <c r="N1201" s="58" t="s">
        <v>4115</v>
      </c>
      <c r="O1201" s="58" t="s">
        <v>4116</v>
      </c>
      <c r="P1201" s="58" t="s">
        <v>4117</v>
      </c>
      <c r="Q1201" s="58" t="s">
        <v>4002</v>
      </c>
      <c r="R1201" s="58" t="s">
        <v>4114</v>
      </c>
      <c r="S1201" s="58" t="s">
        <v>4114</v>
      </c>
      <c r="T1201" s="58" t="s">
        <v>4114</v>
      </c>
      <c r="U1201" s="58" t="s">
        <v>4114</v>
      </c>
      <c r="V1201" s="58" t="s">
        <v>4114</v>
      </c>
      <c r="W1201" s="58" t="s">
        <v>4114</v>
      </c>
      <c r="X1201" s="58" t="s">
        <v>4113</v>
      </c>
      <c r="Y1201" s="58" t="s">
        <v>4114</v>
      </c>
      <c r="Z1201" s="58" t="s">
        <v>4114</v>
      </c>
      <c r="AA1201" s="58" t="s">
        <v>4114</v>
      </c>
      <c r="AB1201" s="58" t="s">
        <v>4114</v>
      </c>
      <c r="AC1201" s="58" t="s">
        <v>4114</v>
      </c>
      <c r="AD1201" s="58" t="s">
        <v>4113</v>
      </c>
      <c r="AE1201" s="58" t="s">
        <v>4114</v>
      </c>
      <c r="AF1201" s="58" t="s">
        <v>4113</v>
      </c>
    </row>
    <row r="1202" spans="1:32" x14ac:dyDescent="0.2">
      <c r="A1202" s="63" t="s">
        <v>1444</v>
      </c>
      <c r="B1202" s="3" t="s">
        <v>1445</v>
      </c>
      <c r="C1202" s="58">
        <v>1</v>
      </c>
      <c r="D1202" s="58" t="s">
        <v>4110</v>
      </c>
      <c r="E1202" s="58" t="s">
        <v>4111</v>
      </c>
      <c r="F1202" s="58" t="s">
        <v>4204</v>
      </c>
      <c r="G1202" s="58" t="s">
        <v>4114</v>
      </c>
      <c r="H1202" s="58" t="s">
        <v>4114</v>
      </c>
      <c r="I1202" s="58" t="s">
        <v>4114</v>
      </c>
      <c r="J1202" s="58" t="s">
        <v>4113</v>
      </c>
      <c r="K1202" s="58" t="s">
        <v>4114</v>
      </c>
      <c r="L1202" s="58" t="s">
        <v>4114</v>
      </c>
      <c r="M1202" s="58" t="s">
        <v>4114</v>
      </c>
      <c r="N1202" s="58" t="s">
        <v>4115</v>
      </c>
      <c r="O1202" s="58" t="s">
        <v>4116</v>
      </c>
      <c r="P1202" s="58" t="s">
        <v>4117</v>
      </c>
      <c r="Q1202" s="58" t="s">
        <v>4002</v>
      </c>
      <c r="R1202" s="58" t="s">
        <v>4114</v>
      </c>
      <c r="S1202" s="58" t="s">
        <v>4114</v>
      </c>
      <c r="T1202" s="58" t="s">
        <v>4114</v>
      </c>
      <c r="U1202" s="58" t="s">
        <v>4114</v>
      </c>
      <c r="V1202" s="58" t="s">
        <v>4114</v>
      </c>
      <c r="W1202" s="58" t="s">
        <v>4114</v>
      </c>
      <c r="X1202" s="58" t="s">
        <v>4113</v>
      </c>
      <c r="Y1202" s="58" t="s">
        <v>4114</v>
      </c>
      <c r="Z1202" s="58" t="s">
        <v>4114</v>
      </c>
      <c r="AA1202" s="58" t="s">
        <v>4114</v>
      </c>
      <c r="AB1202" s="58" t="s">
        <v>4114</v>
      </c>
      <c r="AC1202" s="58" t="s">
        <v>4114</v>
      </c>
      <c r="AD1202" s="58" t="s">
        <v>4113</v>
      </c>
      <c r="AE1202" s="58" t="s">
        <v>4114</v>
      </c>
      <c r="AF1202" s="58" t="s">
        <v>4113</v>
      </c>
    </row>
    <row r="1203" spans="1:32" x14ac:dyDescent="0.2">
      <c r="A1203" s="63" t="s">
        <v>1506</v>
      </c>
      <c r="B1203" s="3" t="s">
        <v>1507</v>
      </c>
      <c r="C1203" s="58">
        <v>1</v>
      </c>
      <c r="D1203" s="58" t="s">
        <v>4110</v>
      </c>
      <c r="E1203" s="58" t="s">
        <v>4111</v>
      </c>
      <c r="F1203" s="58" t="s">
        <v>4216</v>
      </c>
      <c r="G1203" s="58" t="s">
        <v>4114</v>
      </c>
      <c r="H1203" s="58" t="s">
        <v>4114</v>
      </c>
      <c r="I1203" s="58" t="s">
        <v>4114</v>
      </c>
      <c r="J1203" s="58" t="s">
        <v>4113</v>
      </c>
      <c r="K1203" s="58" t="s">
        <v>4114</v>
      </c>
      <c r="L1203" s="58" t="s">
        <v>4114</v>
      </c>
      <c r="M1203" s="58" t="s">
        <v>4114</v>
      </c>
      <c r="N1203" s="58" t="s">
        <v>4367</v>
      </c>
      <c r="O1203" s="58" t="s">
        <v>4116</v>
      </c>
      <c r="P1203" s="58" t="s">
        <v>4117</v>
      </c>
      <c r="Q1203" s="58" t="s">
        <v>4002</v>
      </c>
      <c r="R1203" s="58" t="s">
        <v>4114</v>
      </c>
      <c r="S1203" s="58" t="s">
        <v>4114</v>
      </c>
      <c r="T1203" s="58" t="s">
        <v>4114</v>
      </c>
      <c r="U1203" s="58" t="s">
        <v>4114</v>
      </c>
      <c r="V1203" s="58" t="s">
        <v>4114</v>
      </c>
      <c r="W1203" s="58" t="s">
        <v>4114</v>
      </c>
      <c r="X1203" s="58" t="s">
        <v>4113</v>
      </c>
      <c r="Y1203" s="58" t="s">
        <v>4114</v>
      </c>
      <c r="Z1203" s="58" t="s">
        <v>4114</v>
      </c>
      <c r="AA1203" s="58" t="s">
        <v>4114</v>
      </c>
      <c r="AB1203" s="58" t="s">
        <v>4114</v>
      </c>
      <c r="AC1203" s="58" t="s">
        <v>4114</v>
      </c>
      <c r="AD1203" s="58" t="s">
        <v>4113</v>
      </c>
      <c r="AE1203" s="58" t="s">
        <v>4114</v>
      </c>
      <c r="AF1203" s="58" t="s">
        <v>4113</v>
      </c>
    </row>
    <row r="1204" spans="1:32" x14ac:dyDescent="0.2">
      <c r="A1204" s="63" t="s">
        <v>1504</v>
      </c>
      <c r="B1204" s="3" t="s">
        <v>1505</v>
      </c>
      <c r="C1204" s="58">
        <v>1</v>
      </c>
      <c r="D1204" s="58" t="s">
        <v>4110</v>
      </c>
      <c r="E1204" s="58" t="s">
        <v>4111</v>
      </c>
      <c r="F1204" s="58" t="s">
        <v>4168</v>
      </c>
      <c r="G1204" s="58" t="s">
        <v>4114</v>
      </c>
      <c r="H1204" s="58" t="s">
        <v>4114</v>
      </c>
      <c r="I1204" s="58" t="s">
        <v>4114</v>
      </c>
      <c r="J1204" s="58" t="s">
        <v>4113</v>
      </c>
      <c r="K1204" s="58" t="s">
        <v>4114</v>
      </c>
      <c r="L1204" s="58" t="s">
        <v>4114</v>
      </c>
      <c r="M1204" s="58" t="s">
        <v>4114</v>
      </c>
      <c r="N1204" s="58" t="s">
        <v>4367</v>
      </c>
      <c r="O1204" s="58" t="s">
        <v>4116</v>
      </c>
      <c r="P1204" s="58" t="s">
        <v>4117</v>
      </c>
      <c r="Q1204" s="58" t="s">
        <v>4002</v>
      </c>
      <c r="R1204" s="58" t="s">
        <v>4114</v>
      </c>
      <c r="S1204" s="58" t="s">
        <v>4114</v>
      </c>
      <c r="T1204" s="58" t="s">
        <v>4114</v>
      </c>
      <c r="U1204" s="58" t="s">
        <v>4114</v>
      </c>
      <c r="V1204" s="58" t="s">
        <v>4114</v>
      </c>
      <c r="W1204" s="58" t="s">
        <v>4114</v>
      </c>
      <c r="X1204" s="58" t="s">
        <v>4113</v>
      </c>
      <c r="Y1204" s="58" t="s">
        <v>4114</v>
      </c>
      <c r="Z1204" s="58" t="s">
        <v>4114</v>
      </c>
      <c r="AA1204" s="58" t="s">
        <v>4114</v>
      </c>
      <c r="AB1204" s="58" t="s">
        <v>4114</v>
      </c>
      <c r="AC1204" s="58" t="s">
        <v>4114</v>
      </c>
      <c r="AD1204" s="58" t="s">
        <v>4113</v>
      </c>
      <c r="AE1204" s="58" t="s">
        <v>4114</v>
      </c>
      <c r="AF1204" s="58" t="s">
        <v>4113</v>
      </c>
    </row>
    <row r="1205" spans="1:32" x14ac:dyDescent="0.2">
      <c r="A1205" s="63" t="s">
        <v>3445</v>
      </c>
      <c r="B1205" s="3" t="s">
        <v>3446</v>
      </c>
      <c r="C1205" s="58">
        <v>0</v>
      </c>
      <c r="D1205" s="58">
        <v>32</v>
      </c>
      <c r="E1205" s="58">
        <v>0.1</v>
      </c>
      <c r="F1205" s="58">
        <v>42</v>
      </c>
      <c r="G1205" s="58">
        <v>0</v>
      </c>
      <c r="H1205" s="58">
        <v>0</v>
      </c>
      <c r="I1205" s="58">
        <v>0</v>
      </c>
      <c r="J1205" s="58">
        <v>0</v>
      </c>
      <c r="K1205" s="58">
        <v>0</v>
      </c>
      <c r="L1205" s="58" t="s">
        <v>4002</v>
      </c>
      <c r="M1205" s="58">
        <v>0</v>
      </c>
      <c r="N1205" s="58" t="s">
        <v>3160</v>
      </c>
      <c r="O1205" s="58">
        <v>10</v>
      </c>
      <c r="P1205" s="58" t="s">
        <v>4002</v>
      </c>
      <c r="Q1205" s="58" t="s">
        <v>4002</v>
      </c>
      <c r="R1205" s="58">
        <v>0</v>
      </c>
      <c r="S1205" s="58">
        <v>0</v>
      </c>
      <c r="T1205" s="58" t="s">
        <v>4002</v>
      </c>
      <c r="U1205" s="58" t="s">
        <v>4002</v>
      </c>
      <c r="V1205" s="58" t="s">
        <v>4389</v>
      </c>
      <c r="W1205" s="58" t="s">
        <v>4389</v>
      </c>
      <c r="X1205" s="58" t="s">
        <v>4389</v>
      </c>
      <c r="Y1205" s="58" t="s">
        <v>4389</v>
      </c>
      <c r="Z1205" s="58" t="s">
        <v>4389</v>
      </c>
      <c r="AA1205" s="58" t="s">
        <v>4389</v>
      </c>
      <c r="AB1205" s="58" t="s">
        <v>4389</v>
      </c>
      <c r="AC1205" s="58" t="s">
        <v>4389</v>
      </c>
      <c r="AD1205" s="58" t="s">
        <v>4389</v>
      </c>
      <c r="AE1205" s="58" t="s">
        <v>4389</v>
      </c>
      <c r="AF1205" s="58" t="s">
        <v>4389</v>
      </c>
    </row>
    <row r="1206" spans="1:32" x14ac:dyDescent="0.2">
      <c r="A1206" s="63" t="s">
        <v>1403</v>
      </c>
      <c r="B1206" s="3" t="s">
        <v>3440</v>
      </c>
      <c r="C1206" s="58">
        <v>1</v>
      </c>
      <c r="D1206" s="58" t="s">
        <v>4368</v>
      </c>
      <c r="E1206" s="58" t="s">
        <v>4111</v>
      </c>
      <c r="F1206" s="58" t="s">
        <v>4124</v>
      </c>
      <c r="G1206" s="58" t="s">
        <v>4114</v>
      </c>
      <c r="H1206" s="58" t="s">
        <v>4114</v>
      </c>
      <c r="I1206" s="58" t="s">
        <v>4114</v>
      </c>
      <c r="J1206" s="58" t="s">
        <v>4114</v>
      </c>
      <c r="K1206" s="58" t="s">
        <v>4114</v>
      </c>
      <c r="L1206" s="58" t="s">
        <v>4114</v>
      </c>
      <c r="M1206" s="58" t="s">
        <v>4114</v>
      </c>
      <c r="N1206" s="58" t="s">
        <v>4369</v>
      </c>
      <c r="O1206" s="58" t="s">
        <v>4116</v>
      </c>
      <c r="P1206" s="58" t="s">
        <v>4138</v>
      </c>
      <c r="Q1206" s="58" t="s">
        <v>4002</v>
      </c>
      <c r="R1206" s="58" t="s">
        <v>4114</v>
      </c>
      <c r="S1206" s="58" t="s">
        <v>4113</v>
      </c>
      <c r="T1206" s="58" t="s">
        <v>4114</v>
      </c>
      <c r="U1206" s="58" t="s">
        <v>4114</v>
      </c>
      <c r="V1206" s="58" t="s">
        <v>4114</v>
      </c>
      <c r="W1206" s="58" t="s">
        <v>4114</v>
      </c>
      <c r="X1206" s="58" t="s">
        <v>4114</v>
      </c>
      <c r="Y1206" s="58" t="s">
        <v>4114</v>
      </c>
      <c r="Z1206" s="58" t="s">
        <v>4114</v>
      </c>
      <c r="AA1206" s="58" t="s">
        <v>4114</v>
      </c>
      <c r="AB1206" s="58" t="s">
        <v>4114</v>
      </c>
      <c r="AC1206" s="58" t="s">
        <v>4114</v>
      </c>
      <c r="AD1206" s="58" t="s">
        <v>4113</v>
      </c>
      <c r="AE1206" s="58" t="s">
        <v>4114</v>
      </c>
      <c r="AF1206" s="58" t="s">
        <v>4114</v>
      </c>
    </row>
    <row r="1207" spans="1:32" x14ac:dyDescent="0.2">
      <c r="A1207" s="63" t="s">
        <v>1404</v>
      </c>
      <c r="B1207" s="3" t="s">
        <v>3441</v>
      </c>
      <c r="C1207" s="58">
        <v>1</v>
      </c>
      <c r="D1207" s="58" t="s">
        <v>4368</v>
      </c>
      <c r="E1207" s="58" t="s">
        <v>4111</v>
      </c>
      <c r="F1207" s="58" t="s">
        <v>4125</v>
      </c>
      <c r="G1207" s="58" t="s">
        <v>4114</v>
      </c>
      <c r="H1207" s="58" t="s">
        <v>4114</v>
      </c>
      <c r="I1207" s="58" t="s">
        <v>4114</v>
      </c>
      <c r="J1207" s="58" t="s">
        <v>4114</v>
      </c>
      <c r="K1207" s="58" t="s">
        <v>4114</v>
      </c>
      <c r="L1207" s="58" t="s">
        <v>4114</v>
      </c>
      <c r="M1207" s="58" t="s">
        <v>4114</v>
      </c>
      <c r="N1207" s="58" t="s">
        <v>4369</v>
      </c>
      <c r="O1207" s="58" t="s">
        <v>4116</v>
      </c>
      <c r="P1207" s="58" t="s">
        <v>4138</v>
      </c>
      <c r="Q1207" s="58" t="s">
        <v>4002</v>
      </c>
      <c r="R1207" s="58" t="s">
        <v>4114</v>
      </c>
      <c r="S1207" s="58" t="s">
        <v>4113</v>
      </c>
      <c r="T1207" s="58" t="s">
        <v>4114</v>
      </c>
      <c r="U1207" s="58" t="s">
        <v>4114</v>
      </c>
      <c r="V1207" s="58" t="s">
        <v>4114</v>
      </c>
      <c r="W1207" s="58" t="s">
        <v>4114</v>
      </c>
      <c r="X1207" s="58" t="s">
        <v>4114</v>
      </c>
      <c r="Y1207" s="58" t="s">
        <v>4114</v>
      </c>
      <c r="Z1207" s="58" t="s">
        <v>4114</v>
      </c>
      <c r="AA1207" s="58" t="s">
        <v>4114</v>
      </c>
      <c r="AB1207" s="58" t="s">
        <v>4114</v>
      </c>
      <c r="AC1207" s="58" t="s">
        <v>4114</v>
      </c>
      <c r="AD1207" s="58" t="s">
        <v>4113</v>
      </c>
      <c r="AE1207" s="58" t="s">
        <v>4114</v>
      </c>
      <c r="AF1207" s="58" t="s">
        <v>4114</v>
      </c>
    </row>
    <row r="1208" spans="1:32" x14ac:dyDescent="0.2">
      <c r="A1208" s="63" t="s">
        <v>1405</v>
      </c>
      <c r="B1208" s="3" t="s">
        <v>3442</v>
      </c>
      <c r="C1208" s="58">
        <v>1</v>
      </c>
      <c r="D1208" s="58" t="s">
        <v>4368</v>
      </c>
      <c r="E1208" s="58" t="s">
        <v>4111</v>
      </c>
      <c r="F1208" s="58" t="s">
        <v>4126</v>
      </c>
      <c r="G1208" s="58" t="s">
        <v>4114</v>
      </c>
      <c r="H1208" s="58" t="s">
        <v>4114</v>
      </c>
      <c r="I1208" s="58" t="s">
        <v>4114</v>
      </c>
      <c r="J1208" s="58" t="s">
        <v>4114</v>
      </c>
      <c r="K1208" s="58" t="s">
        <v>4114</v>
      </c>
      <c r="L1208" s="58" t="s">
        <v>4114</v>
      </c>
      <c r="M1208" s="58" t="s">
        <v>4114</v>
      </c>
      <c r="N1208" s="58" t="s">
        <v>4369</v>
      </c>
      <c r="O1208" s="58" t="s">
        <v>4116</v>
      </c>
      <c r="P1208" s="58" t="s">
        <v>4138</v>
      </c>
      <c r="Q1208" s="58" t="s">
        <v>4002</v>
      </c>
      <c r="R1208" s="58" t="s">
        <v>4114</v>
      </c>
      <c r="S1208" s="58" t="s">
        <v>4113</v>
      </c>
      <c r="T1208" s="58" t="s">
        <v>4114</v>
      </c>
      <c r="U1208" s="58" t="s">
        <v>4114</v>
      </c>
      <c r="V1208" s="58" t="s">
        <v>4114</v>
      </c>
      <c r="W1208" s="58" t="s">
        <v>4114</v>
      </c>
      <c r="X1208" s="58" t="s">
        <v>4114</v>
      </c>
      <c r="Y1208" s="58" t="s">
        <v>4114</v>
      </c>
      <c r="Z1208" s="58" t="s">
        <v>4114</v>
      </c>
      <c r="AA1208" s="58" t="s">
        <v>4114</v>
      </c>
      <c r="AB1208" s="58" t="s">
        <v>4114</v>
      </c>
      <c r="AC1208" s="58" t="s">
        <v>4114</v>
      </c>
      <c r="AD1208" s="58" t="s">
        <v>4113</v>
      </c>
      <c r="AE1208" s="58" t="s">
        <v>4114</v>
      </c>
      <c r="AF1208" s="58" t="s">
        <v>4114</v>
      </c>
    </row>
    <row r="1209" spans="1:32" x14ac:dyDescent="0.2">
      <c r="A1209" s="63" t="s">
        <v>1406</v>
      </c>
      <c r="B1209" s="3" t="s">
        <v>3443</v>
      </c>
      <c r="C1209" s="58">
        <v>1</v>
      </c>
      <c r="D1209" s="58" t="s">
        <v>4368</v>
      </c>
      <c r="E1209" s="58" t="s">
        <v>4111</v>
      </c>
      <c r="F1209" s="58" t="s">
        <v>4127</v>
      </c>
      <c r="G1209" s="58" t="s">
        <v>4114</v>
      </c>
      <c r="H1209" s="58" t="s">
        <v>4114</v>
      </c>
      <c r="I1209" s="58" t="s">
        <v>4114</v>
      </c>
      <c r="J1209" s="58" t="s">
        <v>4114</v>
      </c>
      <c r="K1209" s="58" t="s">
        <v>4114</v>
      </c>
      <c r="L1209" s="58" t="s">
        <v>4114</v>
      </c>
      <c r="M1209" s="58" t="s">
        <v>4114</v>
      </c>
      <c r="N1209" s="58" t="s">
        <v>4369</v>
      </c>
      <c r="O1209" s="58" t="s">
        <v>4116</v>
      </c>
      <c r="P1209" s="58" t="s">
        <v>4138</v>
      </c>
      <c r="Q1209" s="58" t="s">
        <v>4002</v>
      </c>
      <c r="R1209" s="58" t="s">
        <v>4114</v>
      </c>
      <c r="S1209" s="58" t="s">
        <v>4113</v>
      </c>
      <c r="T1209" s="58" t="s">
        <v>4114</v>
      </c>
      <c r="U1209" s="58" t="s">
        <v>4114</v>
      </c>
      <c r="V1209" s="58" t="s">
        <v>4114</v>
      </c>
      <c r="W1209" s="58" t="s">
        <v>4114</v>
      </c>
      <c r="X1209" s="58" t="s">
        <v>4114</v>
      </c>
      <c r="Y1209" s="58" t="s">
        <v>4114</v>
      </c>
      <c r="Z1209" s="58" t="s">
        <v>4114</v>
      </c>
      <c r="AA1209" s="58" t="s">
        <v>4114</v>
      </c>
      <c r="AB1209" s="58" t="s">
        <v>4114</v>
      </c>
      <c r="AC1209" s="58" t="s">
        <v>4114</v>
      </c>
      <c r="AD1209" s="58" t="s">
        <v>4113</v>
      </c>
      <c r="AE1209" s="58" t="s">
        <v>4114</v>
      </c>
      <c r="AF1209" s="58" t="s">
        <v>4114</v>
      </c>
    </row>
    <row r="1210" spans="1:32" x14ac:dyDescent="0.2">
      <c r="A1210" s="63" t="s">
        <v>1407</v>
      </c>
      <c r="B1210" s="3" t="s">
        <v>3444</v>
      </c>
      <c r="C1210" s="58">
        <v>1</v>
      </c>
      <c r="D1210" s="58" t="s">
        <v>4368</v>
      </c>
      <c r="E1210" s="58" t="s">
        <v>4111</v>
      </c>
      <c r="F1210" s="58" t="s">
        <v>4202</v>
      </c>
      <c r="G1210" s="58" t="s">
        <v>4114</v>
      </c>
      <c r="H1210" s="58" t="s">
        <v>4114</v>
      </c>
      <c r="I1210" s="58" t="s">
        <v>4114</v>
      </c>
      <c r="J1210" s="58" t="s">
        <v>4114</v>
      </c>
      <c r="K1210" s="58" t="s">
        <v>4114</v>
      </c>
      <c r="L1210" s="58" t="s">
        <v>4114</v>
      </c>
      <c r="M1210" s="58" t="s">
        <v>4114</v>
      </c>
      <c r="N1210" s="58" t="s">
        <v>4369</v>
      </c>
      <c r="O1210" s="58" t="s">
        <v>4116</v>
      </c>
      <c r="P1210" s="58" t="s">
        <v>4138</v>
      </c>
      <c r="Q1210" s="58" t="s">
        <v>4002</v>
      </c>
      <c r="R1210" s="58" t="s">
        <v>4114</v>
      </c>
      <c r="S1210" s="58" t="s">
        <v>4113</v>
      </c>
      <c r="T1210" s="58" t="s">
        <v>4114</v>
      </c>
      <c r="U1210" s="58" t="s">
        <v>4114</v>
      </c>
      <c r="V1210" s="58" t="s">
        <v>4114</v>
      </c>
      <c r="W1210" s="58" t="s">
        <v>4114</v>
      </c>
      <c r="X1210" s="58" t="s">
        <v>4114</v>
      </c>
      <c r="Y1210" s="58" t="s">
        <v>4114</v>
      </c>
      <c r="Z1210" s="58" t="s">
        <v>4114</v>
      </c>
      <c r="AA1210" s="58" t="s">
        <v>4114</v>
      </c>
      <c r="AB1210" s="58" t="s">
        <v>4114</v>
      </c>
      <c r="AC1210" s="58" t="s">
        <v>4114</v>
      </c>
      <c r="AD1210" s="58" t="s">
        <v>4113</v>
      </c>
      <c r="AE1210" s="58" t="s">
        <v>4114</v>
      </c>
      <c r="AF1210" s="58" t="s">
        <v>4114</v>
      </c>
    </row>
    <row r="1211" spans="1:32" x14ac:dyDescent="0.2">
      <c r="A1211" s="63" t="s">
        <v>1512</v>
      </c>
      <c r="B1211" s="3" t="s">
        <v>3451</v>
      </c>
      <c r="C1211" s="58">
        <v>0</v>
      </c>
      <c r="D1211" s="58">
        <v>4</v>
      </c>
      <c r="E1211" s="58">
        <v>2</v>
      </c>
      <c r="F1211" s="58">
        <v>1</v>
      </c>
      <c r="G1211" s="58">
        <v>0</v>
      </c>
      <c r="H1211" s="58">
        <v>0</v>
      </c>
      <c r="I1211" s="58">
        <v>0</v>
      </c>
      <c r="J1211" s="58">
        <v>0</v>
      </c>
      <c r="K1211" s="58">
        <v>0</v>
      </c>
      <c r="L1211" s="58" t="s">
        <v>4002</v>
      </c>
      <c r="M1211" s="58">
        <v>0</v>
      </c>
      <c r="N1211" s="58" t="s">
        <v>1518</v>
      </c>
      <c r="O1211" s="58">
        <v>5</v>
      </c>
      <c r="P1211" s="58" t="s">
        <v>4002</v>
      </c>
      <c r="Q1211" s="58" t="s">
        <v>4002</v>
      </c>
      <c r="R1211" s="58">
        <v>0</v>
      </c>
      <c r="S1211" s="58">
        <v>0</v>
      </c>
      <c r="T1211" s="58" t="s">
        <v>4002</v>
      </c>
      <c r="U1211" s="58" t="s">
        <v>4002</v>
      </c>
      <c r="V1211" s="58" t="s">
        <v>4389</v>
      </c>
      <c r="W1211" s="58" t="s">
        <v>4389</v>
      </c>
      <c r="X1211" s="58" t="s">
        <v>4389</v>
      </c>
      <c r="Y1211" s="58" t="s">
        <v>4389</v>
      </c>
      <c r="Z1211" s="58" t="s">
        <v>4389</v>
      </c>
      <c r="AA1211" s="58" t="s">
        <v>4389</v>
      </c>
      <c r="AB1211" s="58" t="s">
        <v>4389</v>
      </c>
      <c r="AC1211" s="58" t="s">
        <v>4389</v>
      </c>
      <c r="AD1211" s="58" t="s">
        <v>4389</v>
      </c>
      <c r="AE1211" s="58" t="s">
        <v>4389</v>
      </c>
      <c r="AF1211" s="58" t="s">
        <v>4389</v>
      </c>
    </row>
    <row r="1212" spans="1:32" x14ac:dyDescent="0.2">
      <c r="A1212" s="63" t="s">
        <v>1514</v>
      </c>
      <c r="B1212" s="3" t="s">
        <v>3453</v>
      </c>
      <c r="C1212" s="58">
        <v>0</v>
      </c>
      <c r="D1212" s="58">
        <v>1</v>
      </c>
      <c r="E1212" s="58">
        <v>21</v>
      </c>
      <c r="F1212" s="58">
        <v>1</v>
      </c>
      <c r="G1212" s="58">
        <v>0</v>
      </c>
      <c r="H1212" s="58">
        <v>0</v>
      </c>
      <c r="I1212" s="58">
        <v>0</v>
      </c>
      <c r="J1212" s="58">
        <v>0</v>
      </c>
      <c r="K1212" s="58">
        <v>0</v>
      </c>
      <c r="L1212" s="58" t="s">
        <v>4002</v>
      </c>
      <c r="M1212" s="58">
        <v>0</v>
      </c>
      <c r="N1212" s="58" t="s">
        <v>1518</v>
      </c>
      <c r="O1212" s="58">
        <v>5</v>
      </c>
      <c r="P1212" s="58" t="s">
        <v>4002</v>
      </c>
      <c r="Q1212" s="58" t="s">
        <v>4002</v>
      </c>
      <c r="R1212" s="58">
        <v>0</v>
      </c>
      <c r="S1212" s="58">
        <v>0</v>
      </c>
      <c r="T1212" s="58" t="s">
        <v>4002</v>
      </c>
      <c r="U1212" s="58" t="s">
        <v>4002</v>
      </c>
      <c r="V1212" s="58" t="s">
        <v>4389</v>
      </c>
      <c r="W1212" s="58" t="s">
        <v>4389</v>
      </c>
      <c r="X1212" s="58" t="s">
        <v>4389</v>
      </c>
      <c r="Y1212" s="58" t="s">
        <v>4389</v>
      </c>
      <c r="Z1212" s="58" t="s">
        <v>4389</v>
      </c>
      <c r="AA1212" s="58" t="s">
        <v>4389</v>
      </c>
      <c r="AB1212" s="58" t="s">
        <v>4389</v>
      </c>
      <c r="AC1212" s="58" t="s">
        <v>4389</v>
      </c>
      <c r="AD1212" s="58" t="s">
        <v>4389</v>
      </c>
      <c r="AE1212" s="58" t="s">
        <v>4389</v>
      </c>
      <c r="AF1212" s="58" t="s">
        <v>4389</v>
      </c>
    </row>
    <row r="1213" spans="1:32" x14ac:dyDescent="0.2">
      <c r="A1213" s="64" t="s">
        <v>5233</v>
      </c>
      <c r="B1213" s="65" t="s">
        <v>5234</v>
      </c>
    </row>
    <row r="1214" spans="1:32" x14ac:dyDescent="0.2">
      <c r="A1214" s="63" t="s">
        <v>1513</v>
      </c>
      <c r="B1214" s="3" t="s">
        <v>3452</v>
      </c>
      <c r="C1214" s="58">
        <v>0</v>
      </c>
      <c r="D1214" s="58">
        <v>1</v>
      </c>
      <c r="E1214" s="58">
        <v>24</v>
      </c>
      <c r="F1214" s="58">
        <v>1</v>
      </c>
      <c r="G1214" s="58">
        <v>0</v>
      </c>
      <c r="H1214" s="58">
        <v>0</v>
      </c>
      <c r="I1214" s="58">
        <v>0</v>
      </c>
      <c r="J1214" s="58">
        <v>0</v>
      </c>
      <c r="K1214" s="58">
        <v>0</v>
      </c>
      <c r="L1214" s="58" t="s">
        <v>4002</v>
      </c>
      <c r="M1214" s="58">
        <v>0</v>
      </c>
      <c r="N1214" s="58" t="s">
        <v>1518</v>
      </c>
      <c r="O1214" s="58">
        <v>5</v>
      </c>
      <c r="P1214" s="58" t="s">
        <v>4002</v>
      </c>
      <c r="Q1214" s="58" t="s">
        <v>4002</v>
      </c>
      <c r="R1214" s="58">
        <v>0</v>
      </c>
      <c r="S1214" s="58">
        <v>0</v>
      </c>
      <c r="T1214" s="58" t="s">
        <v>4002</v>
      </c>
      <c r="U1214" s="58" t="s">
        <v>4002</v>
      </c>
      <c r="V1214" s="58" t="s">
        <v>4389</v>
      </c>
      <c r="W1214" s="58" t="s">
        <v>4389</v>
      </c>
      <c r="X1214" s="58" t="s">
        <v>4389</v>
      </c>
      <c r="Y1214" s="58" t="s">
        <v>4389</v>
      </c>
      <c r="Z1214" s="58" t="s">
        <v>4389</v>
      </c>
      <c r="AA1214" s="58" t="s">
        <v>4389</v>
      </c>
      <c r="AB1214" s="58" t="s">
        <v>4389</v>
      </c>
      <c r="AC1214" s="58" t="s">
        <v>4389</v>
      </c>
      <c r="AD1214" s="58" t="s">
        <v>4389</v>
      </c>
      <c r="AE1214" s="58" t="s">
        <v>4389</v>
      </c>
      <c r="AF1214" s="58" t="s">
        <v>4389</v>
      </c>
    </row>
    <row r="1215" spans="1:32" x14ac:dyDescent="0.2">
      <c r="A1215" s="64" t="s">
        <v>5236</v>
      </c>
      <c r="B1215" s="65" t="s">
        <v>5237</v>
      </c>
    </row>
    <row r="1216" spans="1:32" x14ac:dyDescent="0.2">
      <c r="A1216" s="63" t="s">
        <v>1511</v>
      </c>
      <c r="B1216" s="3" t="s">
        <v>3450</v>
      </c>
      <c r="C1216" s="58">
        <v>0</v>
      </c>
      <c r="D1216" s="58">
        <v>6</v>
      </c>
      <c r="E1216" s="58">
        <v>21</v>
      </c>
      <c r="F1216" s="58">
        <v>1</v>
      </c>
      <c r="G1216" s="58">
        <v>0</v>
      </c>
      <c r="H1216" s="58">
        <v>0</v>
      </c>
      <c r="I1216" s="58">
        <v>0</v>
      </c>
      <c r="J1216" s="58">
        <v>0</v>
      </c>
      <c r="K1216" s="58">
        <v>0</v>
      </c>
      <c r="L1216" s="58" t="s">
        <v>4002</v>
      </c>
      <c r="M1216" s="58">
        <v>0</v>
      </c>
      <c r="N1216" s="58" t="s">
        <v>1518</v>
      </c>
      <c r="O1216" s="58">
        <v>10</v>
      </c>
      <c r="P1216" s="58" t="s">
        <v>4002</v>
      </c>
      <c r="Q1216" s="58" t="s">
        <v>4002</v>
      </c>
      <c r="R1216" s="58">
        <v>0</v>
      </c>
      <c r="S1216" s="58">
        <v>0</v>
      </c>
      <c r="T1216" s="58" t="s">
        <v>4002</v>
      </c>
      <c r="U1216" s="58" t="s">
        <v>4002</v>
      </c>
      <c r="V1216" s="58" t="s">
        <v>4389</v>
      </c>
      <c r="W1216" s="58" t="s">
        <v>4389</v>
      </c>
      <c r="X1216" s="58" t="s">
        <v>4389</v>
      </c>
      <c r="Y1216" s="58" t="s">
        <v>4389</v>
      </c>
      <c r="Z1216" s="58" t="s">
        <v>4389</v>
      </c>
      <c r="AA1216" s="58" t="s">
        <v>4389</v>
      </c>
      <c r="AB1216" s="58" t="s">
        <v>4389</v>
      </c>
      <c r="AC1216" s="58" t="s">
        <v>4389</v>
      </c>
      <c r="AD1216" s="58" t="s">
        <v>4389</v>
      </c>
      <c r="AE1216" s="58" t="s">
        <v>4389</v>
      </c>
      <c r="AF1216" s="58" t="s">
        <v>4389</v>
      </c>
    </row>
    <row r="1217" spans="1:32" x14ac:dyDescent="0.2">
      <c r="A1217" s="64" t="s">
        <v>5239</v>
      </c>
      <c r="B1217" s="65" t="s">
        <v>5240</v>
      </c>
    </row>
    <row r="1218" spans="1:32" x14ac:dyDescent="0.2">
      <c r="A1218" s="63" t="s">
        <v>1509</v>
      </c>
      <c r="B1218" s="3" t="s">
        <v>3448</v>
      </c>
      <c r="C1218" s="58">
        <v>0</v>
      </c>
      <c r="D1218" s="58">
        <v>6</v>
      </c>
      <c r="E1218" s="58">
        <v>22</v>
      </c>
      <c r="F1218" s="58">
        <v>1</v>
      </c>
      <c r="G1218" s="58">
        <v>0</v>
      </c>
      <c r="H1218" s="58">
        <v>0</v>
      </c>
      <c r="I1218" s="58">
        <v>0</v>
      </c>
      <c r="J1218" s="58">
        <v>0</v>
      </c>
      <c r="K1218" s="58">
        <v>0</v>
      </c>
      <c r="L1218" s="58" t="s">
        <v>4002</v>
      </c>
      <c r="M1218" s="58">
        <v>0</v>
      </c>
      <c r="N1218" s="58" t="s">
        <v>1518</v>
      </c>
      <c r="O1218" s="58">
        <v>10</v>
      </c>
      <c r="P1218" s="58" t="s">
        <v>4002</v>
      </c>
      <c r="Q1218" s="58" t="s">
        <v>4002</v>
      </c>
      <c r="R1218" s="58">
        <v>0</v>
      </c>
      <c r="S1218" s="58">
        <v>0</v>
      </c>
      <c r="T1218" s="58" t="s">
        <v>4002</v>
      </c>
      <c r="U1218" s="58" t="s">
        <v>4002</v>
      </c>
      <c r="V1218" s="58" t="s">
        <v>4389</v>
      </c>
      <c r="W1218" s="58" t="s">
        <v>4389</v>
      </c>
      <c r="X1218" s="58" t="s">
        <v>4389</v>
      </c>
      <c r="Y1218" s="58" t="s">
        <v>4389</v>
      </c>
      <c r="Z1218" s="58" t="s">
        <v>4389</v>
      </c>
      <c r="AA1218" s="58" t="s">
        <v>4389</v>
      </c>
      <c r="AB1218" s="58" t="s">
        <v>4389</v>
      </c>
      <c r="AC1218" s="58" t="s">
        <v>4389</v>
      </c>
      <c r="AD1218" s="58" t="s">
        <v>4389</v>
      </c>
      <c r="AE1218" s="58" t="s">
        <v>4389</v>
      </c>
      <c r="AF1218" s="58" t="s">
        <v>4389</v>
      </c>
    </row>
    <row r="1219" spans="1:32" x14ac:dyDescent="0.2">
      <c r="A1219" s="64" t="s">
        <v>5242</v>
      </c>
      <c r="B1219" s="65" t="s">
        <v>5243</v>
      </c>
    </row>
    <row r="1220" spans="1:32" x14ac:dyDescent="0.2">
      <c r="A1220" s="63" t="s">
        <v>1510</v>
      </c>
      <c r="B1220" s="3" t="s">
        <v>3449</v>
      </c>
      <c r="C1220" s="58">
        <v>0</v>
      </c>
      <c r="D1220" s="58">
        <v>4</v>
      </c>
      <c r="E1220" s="58">
        <v>21</v>
      </c>
      <c r="F1220" s="58">
        <v>1</v>
      </c>
      <c r="G1220" s="58">
        <v>0</v>
      </c>
      <c r="H1220" s="58">
        <v>0</v>
      </c>
      <c r="I1220" s="58">
        <v>0</v>
      </c>
      <c r="J1220" s="58">
        <v>0</v>
      </c>
      <c r="K1220" s="58">
        <v>0</v>
      </c>
      <c r="L1220" s="58" t="s">
        <v>4002</v>
      </c>
      <c r="M1220" s="58">
        <v>0</v>
      </c>
      <c r="N1220" s="58" t="s">
        <v>1518</v>
      </c>
      <c r="O1220" s="58">
        <v>10</v>
      </c>
      <c r="P1220" s="58" t="s">
        <v>4002</v>
      </c>
      <c r="Q1220" s="58" t="s">
        <v>4002</v>
      </c>
      <c r="R1220" s="58">
        <v>0</v>
      </c>
      <c r="S1220" s="58">
        <v>0</v>
      </c>
      <c r="T1220" s="58" t="s">
        <v>4002</v>
      </c>
      <c r="U1220" s="58" t="s">
        <v>4002</v>
      </c>
      <c r="V1220" s="58" t="s">
        <v>4389</v>
      </c>
      <c r="W1220" s="58" t="s">
        <v>4389</v>
      </c>
      <c r="X1220" s="58" t="s">
        <v>4389</v>
      </c>
      <c r="Y1220" s="58" t="s">
        <v>4389</v>
      </c>
      <c r="Z1220" s="58" t="s">
        <v>4389</v>
      </c>
      <c r="AA1220" s="58" t="s">
        <v>4389</v>
      </c>
      <c r="AB1220" s="58" t="s">
        <v>4389</v>
      </c>
      <c r="AC1220" s="58" t="s">
        <v>4389</v>
      </c>
      <c r="AD1220" s="58" t="s">
        <v>4389</v>
      </c>
      <c r="AE1220" s="58" t="s">
        <v>4389</v>
      </c>
      <c r="AF1220" s="58" t="s">
        <v>4389</v>
      </c>
    </row>
    <row r="1221" spans="1:32" x14ac:dyDescent="0.2">
      <c r="A1221" s="64" t="s">
        <v>5245</v>
      </c>
      <c r="B1221" s="65" t="s">
        <v>5246</v>
      </c>
    </row>
    <row r="1222" spans="1:32" x14ac:dyDescent="0.2">
      <c r="A1222" s="63" t="s">
        <v>1508</v>
      </c>
      <c r="B1222" s="3" t="s">
        <v>3447</v>
      </c>
      <c r="C1222" s="58">
        <v>0</v>
      </c>
      <c r="D1222" s="58">
        <v>4</v>
      </c>
      <c r="E1222" s="58">
        <v>22</v>
      </c>
      <c r="F1222" s="58">
        <v>1</v>
      </c>
      <c r="G1222" s="58">
        <v>0</v>
      </c>
      <c r="H1222" s="58">
        <v>0</v>
      </c>
      <c r="I1222" s="58">
        <v>0</v>
      </c>
      <c r="J1222" s="58">
        <v>0</v>
      </c>
      <c r="K1222" s="58">
        <v>0</v>
      </c>
      <c r="L1222" s="58" t="s">
        <v>4002</v>
      </c>
      <c r="M1222" s="58">
        <v>0</v>
      </c>
      <c r="N1222" s="58" t="s">
        <v>1518</v>
      </c>
      <c r="O1222" s="58">
        <v>10</v>
      </c>
      <c r="P1222" s="58" t="s">
        <v>4002</v>
      </c>
      <c r="Q1222" s="58" t="s">
        <v>4002</v>
      </c>
      <c r="R1222" s="58">
        <v>0</v>
      </c>
      <c r="S1222" s="58">
        <v>0</v>
      </c>
      <c r="T1222" s="58" t="s">
        <v>4002</v>
      </c>
      <c r="U1222" s="58" t="s">
        <v>4002</v>
      </c>
      <c r="V1222" s="58" t="s">
        <v>4389</v>
      </c>
      <c r="W1222" s="58" t="s">
        <v>4389</v>
      </c>
      <c r="X1222" s="58" t="s">
        <v>4389</v>
      </c>
      <c r="Y1222" s="58" t="s">
        <v>4389</v>
      </c>
      <c r="Z1222" s="58" t="s">
        <v>4389</v>
      </c>
      <c r="AA1222" s="58" t="s">
        <v>4389</v>
      </c>
      <c r="AB1222" s="58" t="s">
        <v>4389</v>
      </c>
      <c r="AC1222" s="58" t="s">
        <v>4389</v>
      </c>
      <c r="AD1222" s="58" t="s">
        <v>4389</v>
      </c>
      <c r="AE1222" s="58" t="s">
        <v>4389</v>
      </c>
      <c r="AF1222" s="58" t="s">
        <v>4389</v>
      </c>
    </row>
    <row r="1223" spans="1:32" x14ac:dyDescent="0.2">
      <c r="A1223" s="64" t="s">
        <v>5248</v>
      </c>
      <c r="B1223" s="65" t="s">
        <v>5249</v>
      </c>
    </row>
    <row r="1224" spans="1:32" x14ac:dyDescent="0.2">
      <c r="A1224" s="64" t="s">
        <v>5250</v>
      </c>
      <c r="B1224" s="65" t="s">
        <v>5251</v>
      </c>
    </row>
    <row r="1225" spans="1:32" x14ac:dyDescent="0.2">
      <c r="A1225" s="64" t="s">
        <v>5252</v>
      </c>
      <c r="B1225" s="65" t="s">
        <v>5253</v>
      </c>
    </row>
    <row r="1226" spans="1:32" x14ac:dyDescent="0.2">
      <c r="A1226" s="64" t="s">
        <v>5254</v>
      </c>
      <c r="B1226" s="65" t="s">
        <v>5255</v>
      </c>
    </row>
    <row r="1227" spans="1:32" x14ac:dyDescent="0.2">
      <c r="A1227" s="64" t="s">
        <v>5256</v>
      </c>
      <c r="B1227" s="65" t="s">
        <v>5257</v>
      </c>
    </row>
    <row r="1228" spans="1:32" x14ac:dyDescent="0.2">
      <c r="A1228" s="63" t="s">
        <v>1345</v>
      </c>
      <c r="B1228" s="3" t="s">
        <v>1344</v>
      </c>
      <c r="C1228" s="58">
        <v>1</v>
      </c>
      <c r="D1228" s="58" t="s">
        <v>4368</v>
      </c>
      <c r="E1228" s="58" t="s">
        <v>4129</v>
      </c>
      <c r="F1228" s="58" t="s">
        <v>4204</v>
      </c>
      <c r="G1228" s="58" t="s">
        <v>4113</v>
      </c>
      <c r="H1228" s="58" t="s">
        <v>4114</v>
      </c>
      <c r="I1228" s="58" t="s">
        <v>4114</v>
      </c>
      <c r="J1228" s="58" t="s">
        <v>4114</v>
      </c>
      <c r="K1228" s="58" t="s">
        <v>4114</v>
      </c>
      <c r="L1228" s="58" t="s">
        <v>4114</v>
      </c>
      <c r="M1228" s="58" t="s">
        <v>4114</v>
      </c>
      <c r="N1228" s="58" t="s">
        <v>4370</v>
      </c>
      <c r="O1228" s="58" t="s">
        <v>4145</v>
      </c>
      <c r="P1228" s="58" t="s">
        <v>4117</v>
      </c>
      <c r="Q1228" s="58" t="s">
        <v>4002</v>
      </c>
      <c r="R1228" s="58" t="s">
        <v>4114</v>
      </c>
      <c r="S1228" s="58" t="s">
        <v>4113</v>
      </c>
      <c r="T1228" s="58" t="s">
        <v>4114</v>
      </c>
      <c r="U1228" s="58" t="s">
        <v>4114</v>
      </c>
      <c r="V1228" s="58" t="s">
        <v>4114</v>
      </c>
      <c r="W1228" s="58" t="s">
        <v>4114</v>
      </c>
      <c r="X1228" s="58" t="s">
        <v>4114</v>
      </c>
      <c r="Y1228" s="58" t="s">
        <v>4114</v>
      </c>
      <c r="Z1228" s="58" t="s">
        <v>4114</v>
      </c>
      <c r="AA1228" s="58" t="s">
        <v>4114</v>
      </c>
      <c r="AB1228" s="58" t="s">
        <v>4114</v>
      </c>
      <c r="AC1228" s="58" t="s">
        <v>4114</v>
      </c>
      <c r="AD1228" s="58" t="s">
        <v>4113</v>
      </c>
      <c r="AE1228" s="58" t="s">
        <v>4114</v>
      </c>
      <c r="AF1228" s="58" t="s">
        <v>4113</v>
      </c>
    </row>
    <row r="1229" spans="1:32" x14ac:dyDescent="0.2">
      <c r="A1229" s="64" t="s">
        <v>4683</v>
      </c>
      <c r="B1229" s="65" t="s">
        <v>4684</v>
      </c>
    </row>
    <row r="1230" spans="1:32" x14ac:dyDescent="0.2">
      <c r="A1230" s="64" t="s">
        <v>4685</v>
      </c>
      <c r="B1230" s="65" t="s">
        <v>4686</v>
      </c>
    </row>
    <row r="1231" spans="1:32" x14ac:dyDescent="0.2">
      <c r="A1231" s="64" t="s">
        <v>4687</v>
      </c>
      <c r="B1231" s="65" t="s">
        <v>4688</v>
      </c>
    </row>
    <row r="1232" spans="1:32" x14ac:dyDescent="0.2">
      <c r="A1232" s="63" t="s">
        <v>1379</v>
      </c>
      <c r="B1232" s="3" t="s">
        <v>1380</v>
      </c>
      <c r="C1232" s="58">
        <v>1</v>
      </c>
      <c r="D1232" s="58" t="s">
        <v>4368</v>
      </c>
      <c r="E1232" s="58" t="s">
        <v>4111</v>
      </c>
      <c r="F1232" s="58" t="s">
        <v>4204</v>
      </c>
      <c r="G1232" s="58" t="s">
        <v>4113</v>
      </c>
      <c r="H1232" s="58" t="s">
        <v>4114</v>
      </c>
      <c r="I1232" s="58" t="s">
        <v>4114</v>
      </c>
      <c r="J1232" s="58" t="s">
        <v>4114</v>
      </c>
      <c r="K1232" s="58" t="s">
        <v>4114</v>
      </c>
      <c r="L1232" s="58" t="s">
        <v>4114</v>
      </c>
      <c r="M1232" s="58" t="s">
        <v>4114</v>
      </c>
      <c r="N1232" s="58" t="s">
        <v>4370</v>
      </c>
      <c r="O1232" s="58" t="s">
        <v>4145</v>
      </c>
      <c r="P1232" s="58" t="s">
        <v>4117</v>
      </c>
      <c r="Q1232" s="58" t="s">
        <v>4002</v>
      </c>
      <c r="R1232" s="58" t="s">
        <v>4114</v>
      </c>
      <c r="S1232" s="58" t="s">
        <v>4113</v>
      </c>
      <c r="T1232" s="58" t="s">
        <v>4114</v>
      </c>
      <c r="U1232" s="58" t="s">
        <v>4114</v>
      </c>
      <c r="V1232" s="58" t="s">
        <v>4114</v>
      </c>
      <c r="W1232" s="58" t="s">
        <v>4114</v>
      </c>
      <c r="X1232" s="58" t="s">
        <v>4114</v>
      </c>
      <c r="Y1232" s="58" t="s">
        <v>4114</v>
      </c>
      <c r="Z1232" s="58" t="s">
        <v>4114</v>
      </c>
      <c r="AA1232" s="58" t="s">
        <v>4114</v>
      </c>
      <c r="AB1232" s="58" t="s">
        <v>4114</v>
      </c>
      <c r="AC1232" s="58" t="s">
        <v>4114</v>
      </c>
      <c r="AD1232" s="58" t="s">
        <v>4113</v>
      </c>
      <c r="AE1232" s="58" t="s">
        <v>4114</v>
      </c>
      <c r="AF1232" s="58" t="s">
        <v>4113</v>
      </c>
    </row>
    <row r="1233" spans="1:32" x14ac:dyDescent="0.2">
      <c r="A1233" s="63" t="s">
        <v>1346</v>
      </c>
      <c r="B1233" s="3" t="s">
        <v>1347</v>
      </c>
      <c r="C1233" s="58">
        <v>1</v>
      </c>
      <c r="D1233" s="58" t="s">
        <v>4368</v>
      </c>
      <c r="E1233" s="58" t="s">
        <v>4129</v>
      </c>
      <c r="F1233" s="58" t="s">
        <v>4129</v>
      </c>
      <c r="G1233" s="58" t="s">
        <v>4113</v>
      </c>
      <c r="H1233" s="58" t="s">
        <v>4114</v>
      </c>
      <c r="I1233" s="58" t="s">
        <v>4114</v>
      </c>
      <c r="J1233" s="58" t="s">
        <v>4114</v>
      </c>
      <c r="K1233" s="58" t="s">
        <v>4114</v>
      </c>
      <c r="L1233" s="58" t="s">
        <v>4114</v>
      </c>
      <c r="M1233" s="58" t="s">
        <v>4114</v>
      </c>
      <c r="N1233" s="58" t="s">
        <v>4370</v>
      </c>
      <c r="O1233" s="58" t="s">
        <v>4145</v>
      </c>
      <c r="P1233" s="58" t="s">
        <v>4117</v>
      </c>
      <c r="Q1233" s="58" t="s">
        <v>4002</v>
      </c>
      <c r="R1233" s="58" t="s">
        <v>4114</v>
      </c>
      <c r="S1233" s="58" t="s">
        <v>4113</v>
      </c>
      <c r="T1233" s="58" t="s">
        <v>4114</v>
      </c>
      <c r="U1233" s="58" t="s">
        <v>4114</v>
      </c>
      <c r="V1233" s="58" t="s">
        <v>4114</v>
      </c>
      <c r="W1233" s="58" t="s">
        <v>4114</v>
      </c>
      <c r="X1233" s="58" t="s">
        <v>4114</v>
      </c>
      <c r="Y1233" s="58" t="s">
        <v>4114</v>
      </c>
      <c r="Z1233" s="58" t="s">
        <v>4114</v>
      </c>
      <c r="AA1233" s="58" t="s">
        <v>4114</v>
      </c>
      <c r="AB1233" s="58" t="s">
        <v>4114</v>
      </c>
      <c r="AC1233" s="58" t="s">
        <v>4114</v>
      </c>
      <c r="AD1233" s="58" t="s">
        <v>4113</v>
      </c>
      <c r="AE1233" s="58" t="s">
        <v>4114</v>
      </c>
      <c r="AF1233" s="58" t="s">
        <v>4113</v>
      </c>
    </row>
    <row r="1234" spans="1:32" x14ac:dyDescent="0.2">
      <c r="A1234" s="63" t="s">
        <v>3383</v>
      </c>
      <c r="B1234" s="3" t="s">
        <v>3384</v>
      </c>
      <c r="C1234" s="58">
        <v>1</v>
      </c>
      <c r="D1234" s="58" t="s">
        <v>4368</v>
      </c>
      <c r="E1234" s="58" t="s">
        <v>4168</v>
      </c>
      <c r="F1234" s="58" t="s">
        <v>4129</v>
      </c>
      <c r="G1234" s="58" t="s">
        <v>4113</v>
      </c>
      <c r="H1234" s="58" t="s">
        <v>4114</v>
      </c>
      <c r="I1234" s="58" t="s">
        <v>4114</v>
      </c>
      <c r="J1234" s="58" t="s">
        <v>4114</v>
      </c>
      <c r="K1234" s="58" t="s">
        <v>4114</v>
      </c>
      <c r="L1234" s="58" t="s">
        <v>4114</v>
      </c>
      <c r="M1234" s="58" t="s">
        <v>4114</v>
      </c>
      <c r="N1234" s="58" t="s">
        <v>4370</v>
      </c>
      <c r="O1234" s="58" t="s">
        <v>4145</v>
      </c>
      <c r="P1234" s="58" t="s">
        <v>4117</v>
      </c>
      <c r="Q1234" s="58" t="s">
        <v>4002</v>
      </c>
      <c r="R1234" s="58" t="s">
        <v>4114</v>
      </c>
      <c r="S1234" s="58" t="s">
        <v>4113</v>
      </c>
      <c r="T1234" s="58" t="s">
        <v>4114</v>
      </c>
      <c r="U1234" s="58" t="s">
        <v>4114</v>
      </c>
      <c r="V1234" s="58" t="s">
        <v>4114</v>
      </c>
      <c r="W1234" s="58" t="s">
        <v>4114</v>
      </c>
      <c r="X1234" s="58" t="s">
        <v>4114</v>
      </c>
      <c r="Y1234" s="58" t="s">
        <v>4114</v>
      </c>
      <c r="Z1234" s="58" t="s">
        <v>4114</v>
      </c>
      <c r="AA1234" s="58" t="s">
        <v>4114</v>
      </c>
      <c r="AB1234" s="58" t="s">
        <v>4114</v>
      </c>
      <c r="AC1234" s="58" t="s">
        <v>4114</v>
      </c>
      <c r="AD1234" s="58" t="s">
        <v>4113</v>
      </c>
      <c r="AE1234" s="58" t="s">
        <v>4114</v>
      </c>
      <c r="AF1234" s="58" t="s">
        <v>4113</v>
      </c>
    </row>
    <row r="1235" spans="1:32" x14ac:dyDescent="0.2">
      <c r="A1235" s="63" t="s">
        <v>3405</v>
      </c>
      <c r="B1235" s="3" t="s">
        <v>3406</v>
      </c>
      <c r="C1235" s="58">
        <v>1</v>
      </c>
      <c r="D1235" s="58" t="s">
        <v>4368</v>
      </c>
      <c r="E1235" s="58" t="s">
        <v>4216</v>
      </c>
      <c r="F1235" s="58" t="s">
        <v>4129</v>
      </c>
      <c r="G1235" s="58" t="s">
        <v>4113</v>
      </c>
      <c r="H1235" s="58" t="s">
        <v>4114</v>
      </c>
      <c r="I1235" s="58" t="s">
        <v>4114</v>
      </c>
      <c r="J1235" s="58" t="s">
        <v>4114</v>
      </c>
      <c r="K1235" s="58" t="s">
        <v>4114</v>
      </c>
      <c r="L1235" s="58" t="s">
        <v>4114</v>
      </c>
      <c r="M1235" s="58" t="s">
        <v>4114</v>
      </c>
      <c r="N1235" s="58" t="s">
        <v>4370</v>
      </c>
      <c r="O1235" s="58" t="s">
        <v>4145</v>
      </c>
      <c r="P1235" s="58" t="s">
        <v>4117</v>
      </c>
      <c r="Q1235" s="58" t="s">
        <v>4002</v>
      </c>
      <c r="R1235" s="58" t="s">
        <v>4114</v>
      </c>
      <c r="S1235" s="58" t="s">
        <v>4113</v>
      </c>
      <c r="T1235" s="58" t="s">
        <v>4114</v>
      </c>
      <c r="U1235" s="58" t="s">
        <v>4114</v>
      </c>
      <c r="V1235" s="58" t="s">
        <v>4114</v>
      </c>
      <c r="W1235" s="58" t="s">
        <v>4114</v>
      </c>
      <c r="X1235" s="58" t="s">
        <v>4114</v>
      </c>
      <c r="Y1235" s="58" t="s">
        <v>4114</v>
      </c>
      <c r="Z1235" s="58" t="s">
        <v>4114</v>
      </c>
      <c r="AA1235" s="58" t="s">
        <v>4114</v>
      </c>
      <c r="AB1235" s="58" t="s">
        <v>4114</v>
      </c>
      <c r="AC1235" s="58" t="s">
        <v>4114</v>
      </c>
      <c r="AD1235" s="58" t="s">
        <v>4113</v>
      </c>
      <c r="AE1235" s="58" t="s">
        <v>4114</v>
      </c>
      <c r="AF1235" s="58" t="s">
        <v>4113</v>
      </c>
    </row>
    <row r="1236" spans="1:32" x14ac:dyDescent="0.2">
      <c r="A1236" s="63" t="s">
        <v>1368</v>
      </c>
      <c r="B1236" s="3" t="s">
        <v>3427</v>
      </c>
      <c r="C1236" s="58">
        <v>1</v>
      </c>
      <c r="D1236" s="58" t="s">
        <v>4368</v>
      </c>
      <c r="E1236" s="58" t="s">
        <v>4121</v>
      </c>
      <c r="F1236" s="58" t="s">
        <v>4129</v>
      </c>
      <c r="G1236" s="58" t="s">
        <v>4113</v>
      </c>
      <c r="H1236" s="58" t="s">
        <v>4114</v>
      </c>
      <c r="I1236" s="58" t="s">
        <v>4114</v>
      </c>
      <c r="J1236" s="58" t="s">
        <v>4114</v>
      </c>
      <c r="K1236" s="58" t="s">
        <v>4114</v>
      </c>
      <c r="L1236" s="58" t="s">
        <v>4114</v>
      </c>
      <c r="M1236" s="58" t="s">
        <v>4114</v>
      </c>
      <c r="N1236" s="58" t="s">
        <v>4370</v>
      </c>
      <c r="O1236" s="58" t="s">
        <v>4145</v>
      </c>
      <c r="P1236" s="58" t="s">
        <v>4117</v>
      </c>
      <c r="Q1236" s="58" t="s">
        <v>4002</v>
      </c>
      <c r="R1236" s="58" t="s">
        <v>4114</v>
      </c>
      <c r="S1236" s="58" t="s">
        <v>4113</v>
      </c>
      <c r="T1236" s="58" t="s">
        <v>4114</v>
      </c>
      <c r="U1236" s="58" t="s">
        <v>4114</v>
      </c>
      <c r="V1236" s="58" t="s">
        <v>4114</v>
      </c>
      <c r="W1236" s="58" t="s">
        <v>4114</v>
      </c>
      <c r="X1236" s="58" t="s">
        <v>4114</v>
      </c>
      <c r="Y1236" s="58" t="s">
        <v>4114</v>
      </c>
      <c r="Z1236" s="58" t="s">
        <v>4114</v>
      </c>
      <c r="AA1236" s="58" t="s">
        <v>4114</v>
      </c>
      <c r="AB1236" s="58" t="s">
        <v>4114</v>
      </c>
      <c r="AC1236" s="58" t="s">
        <v>4114</v>
      </c>
      <c r="AD1236" s="58" t="s">
        <v>4113</v>
      </c>
      <c r="AE1236" s="58" t="s">
        <v>4114</v>
      </c>
      <c r="AF1236" s="58" t="s">
        <v>4113</v>
      </c>
    </row>
    <row r="1237" spans="1:32" x14ac:dyDescent="0.2">
      <c r="A1237" s="63" t="s">
        <v>1381</v>
      </c>
      <c r="B1237" s="3" t="s">
        <v>1382</v>
      </c>
      <c r="C1237" s="58">
        <v>1</v>
      </c>
      <c r="D1237" s="58" t="s">
        <v>4368</v>
      </c>
      <c r="E1237" s="58" t="s">
        <v>4111</v>
      </c>
      <c r="F1237" s="58" t="s">
        <v>4129</v>
      </c>
      <c r="G1237" s="58" t="s">
        <v>4113</v>
      </c>
      <c r="H1237" s="58" t="s">
        <v>4114</v>
      </c>
      <c r="I1237" s="58" t="s">
        <v>4114</v>
      </c>
      <c r="J1237" s="58" t="s">
        <v>4114</v>
      </c>
      <c r="K1237" s="58" t="s">
        <v>4114</v>
      </c>
      <c r="L1237" s="58" t="s">
        <v>4114</v>
      </c>
      <c r="M1237" s="58" t="s">
        <v>4114</v>
      </c>
      <c r="N1237" s="58" t="s">
        <v>4370</v>
      </c>
      <c r="O1237" s="58" t="s">
        <v>4145</v>
      </c>
      <c r="P1237" s="58" t="s">
        <v>4117</v>
      </c>
      <c r="Q1237" s="58" t="s">
        <v>4002</v>
      </c>
      <c r="R1237" s="58" t="s">
        <v>4114</v>
      </c>
      <c r="S1237" s="58" t="s">
        <v>4113</v>
      </c>
      <c r="T1237" s="58" t="s">
        <v>4114</v>
      </c>
      <c r="U1237" s="58" t="s">
        <v>4114</v>
      </c>
      <c r="V1237" s="58" t="s">
        <v>4114</v>
      </c>
      <c r="W1237" s="58" t="s">
        <v>4114</v>
      </c>
      <c r="X1237" s="58" t="s">
        <v>4114</v>
      </c>
      <c r="Y1237" s="58" t="s">
        <v>4114</v>
      </c>
      <c r="Z1237" s="58" t="s">
        <v>4114</v>
      </c>
      <c r="AA1237" s="58" t="s">
        <v>4114</v>
      </c>
      <c r="AB1237" s="58" t="s">
        <v>4114</v>
      </c>
      <c r="AC1237" s="58" t="s">
        <v>4114</v>
      </c>
      <c r="AD1237" s="58" t="s">
        <v>4113</v>
      </c>
      <c r="AE1237" s="58" t="s">
        <v>4114</v>
      </c>
      <c r="AF1237" s="58" t="s">
        <v>4113</v>
      </c>
    </row>
    <row r="1238" spans="1:32" x14ac:dyDescent="0.2">
      <c r="A1238" s="63" t="s">
        <v>1348</v>
      </c>
      <c r="B1238" s="3" t="s">
        <v>1349</v>
      </c>
      <c r="C1238" s="58">
        <v>1</v>
      </c>
      <c r="D1238" s="58" t="s">
        <v>4368</v>
      </c>
      <c r="E1238" s="58" t="s">
        <v>4129</v>
      </c>
      <c r="F1238" s="58" t="s">
        <v>4168</v>
      </c>
      <c r="G1238" s="58" t="s">
        <v>4113</v>
      </c>
      <c r="H1238" s="58" t="s">
        <v>4114</v>
      </c>
      <c r="I1238" s="58" t="s">
        <v>4114</v>
      </c>
      <c r="J1238" s="58" t="s">
        <v>4114</v>
      </c>
      <c r="K1238" s="58" t="s">
        <v>4114</v>
      </c>
      <c r="L1238" s="58" t="s">
        <v>4113</v>
      </c>
      <c r="M1238" s="58" t="s">
        <v>4114</v>
      </c>
      <c r="N1238" s="58" t="s">
        <v>4371</v>
      </c>
      <c r="O1238" s="58" t="s">
        <v>4145</v>
      </c>
      <c r="P1238" s="58" t="s">
        <v>4117</v>
      </c>
      <c r="Q1238" s="58" t="s">
        <v>4002</v>
      </c>
      <c r="R1238" s="58" t="s">
        <v>4114</v>
      </c>
      <c r="S1238" s="58" t="s">
        <v>4113</v>
      </c>
      <c r="T1238" s="58" t="s">
        <v>4114</v>
      </c>
      <c r="U1238" s="58" t="s">
        <v>4114</v>
      </c>
      <c r="V1238" s="58" t="s">
        <v>4114</v>
      </c>
      <c r="W1238" s="58" t="s">
        <v>4114</v>
      </c>
      <c r="X1238" s="58" t="s">
        <v>4114</v>
      </c>
      <c r="Y1238" s="58" t="s">
        <v>4114</v>
      </c>
      <c r="Z1238" s="58" t="s">
        <v>4114</v>
      </c>
      <c r="AA1238" s="58" t="s">
        <v>4114</v>
      </c>
      <c r="AB1238" s="58" t="s">
        <v>4114</v>
      </c>
      <c r="AC1238" s="58" t="s">
        <v>4114</v>
      </c>
      <c r="AD1238" s="58" t="s">
        <v>4113</v>
      </c>
      <c r="AE1238" s="58" t="s">
        <v>4113</v>
      </c>
      <c r="AF1238" s="58" t="s">
        <v>4114</v>
      </c>
    </row>
    <row r="1239" spans="1:32" x14ac:dyDescent="0.2">
      <c r="A1239" s="63" t="s">
        <v>3385</v>
      </c>
      <c r="B1239" s="3" t="s">
        <v>3386</v>
      </c>
      <c r="C1239" s="58">
        <v>1</v>
      </c>
      <c r="D1239" s="58" t="s">
        <v>4368</v>
      </c>
      <c r="E1239" s="58" t="s">
        <v>4168</v>
      </c>
      <c r="F1239" s="58" t="s">
        <v>4168</v>
      </c>
      <c r="G1239" s="58" t="s">
        <v>4113</v>
      </c>
      <c r="H1239" s="58" t="s">
        <v>4114</v>
      </c>
      <c r="I1239" s="58" t="s">
        <v>4114</v>
      </c>
      <c r="J1239" s="58" t="s">
        <v>4114</v>
      </c>
      <c r="K1239" s="58" t="s">
        <v>4114</v>
      </c>
      <c r="L1239" s="58" t="s">
        <v>4113</v>
      </c>
      <c r="M1239" s="58" t="s">
        <v>4114</v>
      </c>
      <c r="N1239" s="58" t="s">
        <v>4371</v>
      </c>
      <c r="O1239" s="58" t="s">
        <v>4145</v>
      </c>
      <c r="P1239" s="58" t="s">
        <v>4117</v>
      </c>
      <c r="Q1239" s="58" t="s">
        <v>4002</v>
      </c>
      <c r="R1239" s="58" t="s">
        <v>4114</v>
      </c>
      <c r="S1239" s="58" t="s">
        <v>4113</v>
      </c>
      <c r="T1239" s="58" t="s">
        <v>4114</v>
      </c>
      <c r="U1239" s="58" t="s">
        <v>4114</v>
      </c>
      <c r="V1239" s="58" t="s">
        <v>4114</v>
      </c>
      <c r="W1239" s="58" t="s">
        <v>4114</v>
      </c>
      <c r="X1239" s="58" t="s">
        <v>4114</v>
      </c>
      <c r="Y1239" s="58" t="s">
        <v>4114</v>
      </c>
      <c r="Z1239" s="58" t="s">
        <v>4114</v>
      </c>
      <c r="AA1239" s="58" t="s">
        <v>4114</v>
      </c>
      <c r="AB1239" s="58" t="s">
        <v>4114</v>
      </c>
      <c r="AC1239" s="58" t="s">
        <v>4114</v>
      </c>
      <c r="AD1239" s="58" t="s">
        <v>4113</v>
      </c>
      <c r="AE1239" s="58" t="s">
        <v>4113</v>
      </c>
      <c r="AF1239" s="58" t="s">
        <v>4114</v>
      </c>
    </row>
    <row r="1240" spans="1:32" x14ac:dyDescent="0.2">
      <c r="A1240" s="63" t="s">
        <v>3407</v>
      </c>
      <c r="B1240" s="3" t="s">
        <v>3408</v>
      </c>
      <c r="C1240" s="58">
        <v>1</v>
      </c>
      <c r="D1240" s="58" t="s">
        <v>4368</v>
      </c>
      <c r="E1240" s="58" t="s">
        <v>4216</v>
      </c>
      <c r="F1240" s="58" t="s">
        <v>4168</v>
      </c>
      <c r="G1240" s="58" t="s">
        <v>4113</v>
      </c>
      <c r="H1240" s="58" t="s">
        <v>4114</v>
      </c>
      <c r="I1240" s="58" t="s">
        <v>4114</v>
      </c>
      <c r="J1240" s="58" t="s">
        <v>4114</v>
      </c>
      <c r="K1240" s="58" t="s">
        <v>4114</v>
      </c>
      <c r="L1240" s="58" t="s">
        <v>4114</v>
      </c>
      <c r="M1240" s="58" t="s">
        <v>4114</v>
      </c>
      <c r="N1240" s="58" t="s">
        <v>4370</v>
      </c>
      <c r="O1240" s="58" t="s">
        <v>4145</v>
      </c>
      <c r="P1240" s="58" t="s">
        <v>4117</v>
      </c>
      <c r="Q1240" s="58" t="s">
        <v>4002</v>
      </c>
      <c r="R1240" s="58" t="s">
        <v>4114</v>
      </c>
      <c r="S1240" s="58" t="s">
        <v>4113</v>
      </c>
      <c r="T1240" s="58" t="s">
        <v>4114</v>
      </c>
      <c r="U1240" s="58" t="s">
        <v>4114</v>
      </c>
      <c r="V1240" s="58" t="s">
        <v>4114</v>
      </c>
      <c r="W1240" s="58" t="s">
        <v>4114</v>
      </c>
      <c r="X1240" s="58" t="s">
        <v>4114</v>
      </c>
      <c r="Y1240" s="58" t="s">
        <v>4114</v>
      </c>
      <c r="Z1240" s="58" t="s">
        <v>4114</v>
      </c>
      <c r="AA1240" s="58" t="s">
        <v>4114</v>
      </c>
      <c r="AB1240" s="58" t="s">
        <v>4114</v>
      </c>
      <c r="AC1240" s="58" t="s">
        <v>4114</v>
      </c>
      <c r="AD1240" s="58" t="s">
        <v>4113</v>
      </c>
      <c r="AE1240" s="58" t="s">
        <v>4114</v>
      </c>
      <c r="AF1240" s="58" t="s">
        <v>4113</v>
      </c>
    </row>
    <row r="1241" spans="1:32" x14ac:dyDescent="0.2">
      <c r="A1241" s="63" t="s">
        <v>1369</v>
      </c>
      <c r="B1241" s="3" t="s">
        <v>3428</v>
      </c>
      <c r="C1241" s="58">
        <v>1</v>
      </c>
      <c r="D1241" s="58" t="s">
        <v>4368</v>
      </c>
      <c r="E1241" s="58" t="s">
        <v>4121</v>
      </c>
      <c r="F1241" s="58" t="s">
        <v>4168</v>
      </c>
      <c r="G1241" s="58" t="s">
        <v>4113</v>
      </c>
      <c r="H1241" s="58" t="s">
        <v>4114</v>
      </c>
      <c r="I1241" s="58" t="s">
        <v>4114</v>
      </c>
      <c r="J1241" s="58" t="s">
        <v>4114</v>
      </c>
      <c r="K1241" s="58" t="s">
        <v>4114</v>
      </c>
      <c r="L1241" s="58" t="s">
        <v>4114</v>
      </c>
      <c r="M1241" s="58" t="s">
        <v>4114</v>
      </c>
      <c r="N1241" s="58" t="s">
        <v>4370</v>
      </c>
      <c r="O1241" s="58" t="s">
        <v>4145</v>
      </c>
      <c r="P1241" s="58" t="s">
        <v>4117</v>
      </c>
      <c r="Q1241" s="58" t="s">
        <v>4002</v>
      </c>
      <c r="R1241" s="58" t="s">
        <v>4114</v>
      </c>
      <c r="S1241" s="58" t="s">
        <v>4113</v>
      </c>
      <c r="T1241" s="58" t="s">
        <v>4114</v>
      </c>
      <c r="U1241" s="58" t="s">
        <v>4114</v>
      </c>
      <c r="V1241" s="58" t="s">
        <v>4114</v>
      </c>
      <c r="W1241" s="58" t="s">
        <v>4114</v>
      </c>
      <c r="X1241" s="58" t="s">
        <v>4114</v>
      </c>
      <c r="Y1241" s="58" t="s">
        <v>4114</v>
      </c>
      <c r="Z1241" s="58" t="s">
        <v>4114</v>
      </c>
      <c r="AA1241" s="58" t="s">
        <v>4114</v>
      </c>
      <c r="AB1241" s="58" t="s">
        <v>4114</v>
      </c>
      <c r="AC1241" s="58" t="s">
        <v>4114</v>
      </c>
      <c r="AD1241" s="58" t="s">
        <v>4113</v>
      </c>
      <c r="AE1241" s="58" t="s">
        <v>4114</v>
      </c>
      <c r="AF1241" s="58" t="s">
        <v>4113</v>
      </c>
    </row>
    <row r="1242" spans="1:32" x14ac:dyDescent="0.2">
      <c r="A1242" s="63" t="s">
        <v>1383</v>
      </c>
      <c r="B1242" s="3" t="s">
        <v>1384</v>
      </c>
      <c r="C1242" s="58">
        <v>1</v>
      </c>
      <c r="D1242" s="58" t="s">
        <v>4368</v>
      </c>
      <c r="E1242" s="58" t="s">
        <v>4111</v>
      </c>
      <c r="F1242" s="58" t="s">
        <v>4168</v>
      </c>
      <c r="G1242" s="58" t="s">
        <v>4113</v>
      </c>
      <c r="H1242" s="58" t="s">
        <v>4114</v>
      </c>
      <c r="I1242" s="58" t="s">
        <v>4114</v>
      </c>
      <c r="J1242" s="58" t="s">
        <v>4114</v>
      </c>
      <c r="K1242" s="58" t="s">
        <v>4114</v>
      </c>
      <c r="L1242" s="58" t="s">
        <v>4114</v>
      </c>
      <c r="M1242" s="58" t="s">
        <v>4114</v>
      </c>
      <c r="N1242" s="58" t="s">
        <v>4370</v>
      </c>
      <c r="O1242" s="58" t="s">
        <v>4145</v>
      </c>
      <c r="P1242" s="58" t="s">
        <v>4117</v>
      </c>
      <c r="Q1242" s="58" t="s">
        <v>4002</v>
      </c>
      <c r="R1242" s="58" t="s">
        <v>4114</v>
      </c>
      <c r="S1242" s="58" t="s">
        <v>4113</v>
      </c>
      <c r="T1242" s="58" t="s">
        <v>4114</v>
      </c>
      <c r="U1242" s="58" t="s">
        <v>4114</v>
      </c>
      <c r="V1242" s="58" t="s">
        <v>4114</v>
      </c>
      <c r="W1242" s="58" t="s">
        <v>4114</v>
      </c>
      <c r="X1242" s="58" t="s">
        <v>4114</v>
      </c>
      <c r="Y1242" s="58" t="s">
        <v>4114</v>
      </c>
      <c r="Z1242" s="58" t="s">
        <v>4114</v>
      </c>
      <c r="AA1242" s="58" t="s">
        <v>4114</v>
      </c>
      <c r="AB1242" s="58" t="s">
        <v>4114</v>
      </c>
      <c r="AC1242" s="58" t="s">
        <v>4114</v>
      </c>
      <c r="AD1242" s="58" t="s">
        <v>4113</v>
      </c>
      <c r="AE1242" s="58" t="s">
        <v>4114</v>
      </c>
      <c r="AF1242" s="58" t="s">
        <v>4113</v>
      </c>
    </row>
    <row r="1243" spans="1:32" x14ac:dyDescent="0.2">
      <c r="A1243" s="63" t="s">
        <v>1350</v>
      </c>
      <c r="B1243" s="3" t="s">
        <v>1351</v>
      </c>
      <c r="C1243" s="58">
        <v>1</v>
      </c>
      <c r="D1243" s="58" t="s">
        <v>4368</v>
      </c>
      <c r="E1243" s="58" t="s">
        <v>4129</v>
      </c>
      <c r="F1243" s="58" t="s">
        <v>4216</v>
      </c>
      <c r="G1243" s="58" t="s">
        <v>4113</v>
      </c>
      <c r="H1243" s="58" t="s">
        <v>4114</v>
      </c>
      <c r="I1243" s="58" t="s">
        <v>4114</v>
      </c>
      <c r="J1243" s="58" t="s">
        <v>4114</v>
      </c>
      <c r="K1243" s="58" t="s">
        <v>4114</v>
      </c>
      <c r="L1243" s="58" t="s">
        <v>4113</v>
      </c>
      <c r="M1243" s="58" t="s">
        <v>4114</v>
      </c>
      <c r="N1243" s="58" t="s">
        <v>4371</v>
      </c>
      <c r="O1243" s="58" t="s">
        <v>4145</v>
      </c>
      <c r="P1243" s="58" t="s">
        <v>4117</v>
      </c>
      <c r="Q1243" s="58" t="s">
        <v>4002</v>
      </c>
      <c r="R1243" s="58" t="s">
        <v>4114</v>
      </c>
      <c r="S1243" s="58" t="s">
        <v>4113</v>
      </c>
      <c r="T1243" s="58" t="s">
        <v>4114</v>
      </c>
      <c r="U1243" s="58" t="s">
        <v>4114</v>
      </c>
      <c r="V1243" s="58" t="s">
        <v>4114</v>
      </c>
      <c r="W1243" s="58" t="s">
        <v>4114</v>
      </c>
      <c r="X1243" s="58" t="s">
        <v>4114</v>
      </c>
      <c r="Y1243" s="58" t="s">
        <v>4114</v>
      </c>
      <c r="Z1243" s="58" t="s">
        <v>4114</v>
      </c>
      <c r="AA1243" s="58" t="s">
        <v>4114</v>
      </c>
      <c r="AB1243" s="58" t="s">
        <v>4114</v>
      </c>
      <c r="AC1243" s="58" t="s">
        <v>4114</v>
      </c>
      <c r="AD1243" s="58" t="s">
        <v>4113</v>
      </c>
      <c r="AE1243" s="58" t="s">
        <v>4113</v>
      </c>
      <c r="AF1243" s="58" t="s">
        <v>4114</v>
      </c>
    </row>
    <row r="1244" spans="1:32" x14ac:dyDescent="0.2">
      <c r="A1244" s="63" t="s">
        <v>3387</v>
      </c>
      <c r="B1244" s="3" t="s">
        <v>3388</v>
      </c>
      <c r="C1244" s="58">
        <v>1</v>
      </c>
      <c r="D1244" s="58" t="s">
        <v>4368</v>
      </c>
      <c r="E1244" s="58" t="s">
        <v>4168</v>
      </c>
      <c r="F1244" s="58" t="s">
        <v>4216</v>
      </c>
      <c r="G1244" s="58" t="s">
        <v>4113</v>
      </c>
      <c r="H1244" s="58" t="s">
        <v>4114</v>
      </c>
      <c r="I1244" s="58" t="s">
        <v>4114</v>
      </c>
      <c r="J1244" s="58" t="s">
        <v>4114</v>
      </c>
      <c r="K1244" s="58" t="s">
        <v>4114</v>
      </c>
      <c r="L1244" s="58" t="s">
        <v>4113</v>
      </c>
      <c r="M1244" s="58" t="s">
        <v>4114</v>
      </c>
      <c r="N1244" s="58" t="s">
        <v>4371</v>
      </c>
      <c r="O1244" s="58" t="s">
        <v>4145</v>
      </c>
      <c r="P1244" s="58" t="s">
        <v>4117</v>
      </c>
      <c r="Q1244" s="58" t="s">
        <v>4002</v>
      </c>
      <c r="R1244" s="58" t="s">
        <v>4114</v>
      </c>
      <c r="S1244" s="58" t="s">
        <v>4113</v>
      </c>
      <c r="T1244" s="58" t="s">
        <v>4114</v>
      </c>
      <c r="U1244" s="58" t="s">
        <v>4114</v>
      </c>
      <c r="V1244" s="58" t="s">
        <v>4114</v>
      </c>
      <c r="W1244" s="58" t="s">
        <v>4114</v>
      </c>
      <c r="X1244" s="58" t="s">
        <v>4114</v>
      </c>
      <c r="Y1244" s="58" t="s">
        <v>4114</v>
      </c>
      <c r="Z1244" s="58" t="s">
        <v>4114</v>
      </c>
      <c r="AA1244" s="58" t="s">
        <v>4114</v>
      </c>
      <c r="AB1244" s="58" t="s">
        <v>4114</v>
      </c>
      <c r="AC1244" s="58" t="s">
        <v>4114</v>
      </c>
      <c r="AD1244" s="58" t="s">
        <v>4113</v>
      </c>
      <c r="AE1244" s="58" t="s">
        <v>4113</v>
      </c>
      <c r="AF1244" s="58" t="s">
        <v>4114</v>
      </c>
    </row>
    <row r="1245" spans="1:32" x14ac:dyDescent="0.2">
      <c r="A1245" s="63" t="s">
        <v>3409</v>
      </c>
      <c r="B1245" s="3" t="s">
        <v>3410</v>
      </c>
      <c r="C1245" s="58">
        <v>1</v>
      </c>
      <c r="D1245" s="58" t="s">
        <v>4368</v>
      </c>
      <c r="E1245" s="58" t="s">
        <v>4216</v>
      </c>
      <c r="F1245" s="58" t="s">
        <v>4216</v>
      </c>
      <c r="G1245" s="58" t="s">
        <v>4113</v>
      </c>
      <c r="H1245" s="58" t="s">
        <v>4114</v>
      </c>
      <c r="I1245" s="58" t="s">
        <v>4114</v>
      </c>
      <c r="J1245" s="58" t="s">
        <v>4114</v>
      </c>
      <c r="K1245" s="58" t="s">
        <v>4114</v>
      </c>
      <c r="L1245" s="58" t="s">
        <v>4114</v>
      </c>
      <c r="M1245" s="58" t="s">
        <v>4114</v>
      </c>
      <c r="N1245" s="58" t="s">
        <v>4370</v>
      </c>
      <c r="O1245" s="58" t="s">
        <v>4145</v>
      </c>
      <c r="P1245" s="58" t="s">
        <v>4117</v>
      </c>
      <c r="Q1245" s="58" t="s">
        <v>4002</v>
      </c>
      <c r="R1245" s="58" t="s">
        <v>4114</v>
      </c>
      <c r="S1245" s="58" t="s">
        <v>4113</v>
      </c>
      <c r="T1245" s="58" t="s">
        <v>4114</v>
      </c>
      <c r="U1245" s="58" t="s">
        <v>4114</v>
      </c>
      <c r="V1245" s="58" t="s">
        <v>4114</v>
      </c>
      <c r="W1245" s="58" t="s">
        <v>4114</v>
      </c>
      <c r="X1245" s="58" t="s">
        <v>4114</v>
      </c>
      <c r="Y1245" s="58" t="s">
        <v>4114</v>
      </c>
      <c r="Z1245" s="58" t="s">
        <v>4114</v>
      </c>
      <c r="AA1245" s="58" t="s">
        <v>4114</v>
      </c>
      <c r="AB1245" s="58" t="s">
        <v>4114</v>
      </c>
      <c r="AC1245" s="58" t="s">
        <v>4114</v>
      </c>
      <c r="AD1245" s="58" t="s">
        <v>4113</v>
      </c>
      <c r="AE1245" s="58" t="s">
        <v>4114</v>
      </c>
      <c r="AF1245" s="58" t="s">
        <v>4113</v>
      </c>
    </row>
    <row r="1246" spans="1:32" x14ac:dyDescent="0.2">
      <c r="A1246" s="63" t="s">
        <v>1370</v>
      </c>
      <c r="B1246" s="3" t="s">
        <v>3429</v>
      </c>
      <c r="C1246" s="58">
        <v>1</v>
      </c>
      <c r="D1246" s="58" t="s">
        <v>4368</v>
      </c>
      <c r="E1246" s="58" t="s">
        <v>4121</v>
      </c>
      <c r="F1246" s="58" t="s">
        <v>4216</v>
      </c>
      <c r="G1246" s="58" t="s">
        <v>4113</v>
      </c>
      <c r="H1246" s="58" t="s">
        <v>4114</v>
      </c>
      <c r="I1246" s="58" t="s">
        <v>4114</v>
      </c>
      <c r="J1246" s="58" t="s">
        <v>4114</v>
      </c>
      <c r="K1246" s="58" t="s">
        <v>4114</v>
      </c>
      <c r="L1246" s="58" t="s">
        <v>4114</v>
      </c>
      <c r="M1246" s="58" t="s">
        <v>4114</v>
      </c>
      <c r="N1246" s="58" t="s">
        <v>4370</v>
      </c>
      <c r="O1246" s="58" t="s">
        <v>4145</v>
      </c>
      <c r="P1246" s="58" t="s">
        <v>4117</v>
      </c>
      <c r="Q1246" s="58" t="s">
        <v>4002</v>
      </c>
      <c r="R1246" s="58" t="s">
        <v>4114</v>
      </c>
      <c r="S1246" s="58" t="s">
        <v>4113</v>
      </c>
      <c r="T1246" s="58" t="s">
        <v>4114</v>
      </c>
      <c r="U1246" s="58" t="s">
        <v>4114</v>
      </c>
      <c r="V1246" s="58" t="s">
        <v>4114</v>
      </c>
      <c r="W1246" s="58" t="s">
        <v>4114</v>
      </c>
      <c r="X1246" s="58" t="s">
        <v>4114</v>
      </c>
      <c r="Y1246" s="58" t="s">
        <v>4114</v>
      </c>
      <c r="Z1246" s="58" t="s">
        <v>4114</v>
      </c>
      <c r="AA1246" s="58" t="s">
        <v>4114</v>
      </c>
      <c r="AB1246" s="58" t="s">
        <v>4114</v>
      </c>
      <c r="AC1246" s="58" t="s">
        <v>4114</v>
      </c>
      <c r="AD1246" s="58" t="s">
        <v>4113</v>
      </c>
      <c r="AE1246" s="58" t="s">
        <v>4114</v>
      </c>
      <c r="AF1246" s="58" t="s">
        <v>4113</v>
      </c>
    </row>
    <row r="1247" spans="1:32" x14ac:dyDescent="0.2">
      <c r="A1247" s="63" t="s">
        <v>1385</v>
      </c>
      <c r="B1247" s="3" t="s">
        <v>1386</v>
      </c>
      <c r="C1247" s="58">
        <v>1</v>
      </c>
      <c r="D1247" s="58" t="s">
        <v>4368</v>
      </c>
      <c r="E1247" s="58" t="s">
        <v>4111</v>
      </c>
      <c r="F1247" s="58" t="s">
        <v>4216</v>
      </c>
      <c r="G1247" s="58" t="s">
        <v>4113</v>
      </c>
      <c r="H1247" s="58" t="s">
        <v>4114</v>
      </c>
      <c r="I1247" s="58" t="s">
        <v>4114</v>
      </c>
      <c r="J1247" s="58" t="s">
        <v>4114</v>
      </c>
      <c r="K1247" s="58" t="s">
        <v>4114</v>
      </c>
      <c r="L1247" s="58" t="s">
        <v>4114</v>
      </c>
      <c r="M1247" s="58" t="s">
        <v>4114</v>
      </c>
      <c r="N1247" s="58" t="s">
        <v>4370</v>
      </c>
      <c r="O1247" s="58" t="s">
        <v>4145</v>
      </c>
      <c r="P1247" s="58" t="s">
        <v>4117</v>
      </c>
      <c r="Q1247" s="58" t="s">
        <v>4002</v>
      </c>
      <c r="R1247" s="58" t="s">
        <v>4114</v>
      </c>
      <c r="S1247" s="58" t="s">
        <v>4113</v>
      </c>
      <c r="T1247" s="58" t="s">
        <v>4114</v>
      </c>
      <c r="U1247" s="58" t="s">
        <v>4114</v>
      </c>
      <c r="V1247" s="58" t="s">
        <v>4114</v>
      </c>
      <c r="W1247" s="58" t="s">
        <v>4114</v>
      </c>
      <c r="X1247" s="58" t="s">
        <v>4114</v>
      </c>
      <c r="Y1247" s="58" t="s">
        <v>4114</v>
      </c>
      <c r="Z1247" s="58" t="s">
        <v>4114</v>
      </c>
      <c r="AA1247" s="58" t="s">
        <v>4114</v>
      </c>
      <c r="AB1247" s="58" t="s">
        <v>4114</v>
      </c>
      <c r="AC1247" s="58" t="s">
        <v>4114</v>
      </c>
      <c r="AD1247" s="58" t="s">
        <v>4113</v>
      </c>
      <c r="AE1247" s="58" t="s">
        <v>4114</v>
      </c>
      <c r="AF1247" s="58" t="s">
        <v>4113</v>
      </c>
    </row>
    <row r="1248" spans="1:32" x14ac:dyDescent="0.2">
      <c r="A1248" s="63" t="s">
        <v>1352</v>
      </c>
      <c r="B1248" s="3" t="s">
        <v>1353</v>
      </c>
      <c r="C1248" s="58">
        <v>1</v>
      </c>
      <c r="D1248" s="58" t="s">
        <v>4368</v>
      </c>
      <c r="E1248" s="58" t="s">
        <v>4129</v>
      </c>
      <c r="F1248" s="58" t="s">
        <v>4121</v>
      </c>
      <c r="G1248" s="58" t="s">
        <v>4113</v>
      </c>
      <c r="H1248" s="58" t="s">
        <v>4114</v>
      </c>
      <c r="I1248" s="58" t="s">
        <v>4114</v>
      </c>
      <c r="J1248" s="58" t="s">
        <v>4114</v>
      </c>
      <c r="K1248" s="58" t="s">
        <v>4114</v>
      </c>
      <c r="L1248" s="58" t="s">
        <v>4113</v>
      </c>
      <c r="M1248" s="58" t="s">
        <v>4114</v>
      </c>
      <c r="N1248" s="58" t="s">
        <v>4371</v>
      </c>
      <c r="O1248" s="58" t="s">
        <v>4145</v>
      </c>
      <c r="P1248" s="58" t="s">
        <v>4117</v>
      </c>
      <c r="Q1248" s="58" t="s">
        <v>4002</v>
      </c>
      <c r="R1248" s="58" t="s">
        <v>4114</v>
      </c>
      <c r="S1248" s="58" t="s">
        <v>4113</v>
      </c>
      <c r="T1248" s="58" t="s">
        <v>4114</v>
      </c>
      <c r="U1248" s="58" t="s">
        <v>4114</v>
      </c>
      <c r="V1248" s="58" t="s">
        <v>4114</v>
      </c>
      <c r="W1248" s="58" t="s">
        <v>4114</v>
      </c>
      <c r="X1248" s="58" t="s">
        <v>4114</v>
      </c>
      <c r="Y1248" s="58" t="s">
        <v>4114</v>
      </c>
      <c r="Z1248" s="58" t="s">
        <v>4114</v>
      </c>
      <c r="AA1248" s="58" t="s">
        <v>4114</v>
      </c>
      <c r="AB1248" s="58" t="s">
        <v>4114</v>
      </c>
      <c r="AC1248" s="58" t="s">
        <v>4114</v>
      </c>
      <c r="AD1248" s="58" t="s">
        <v>4113</v>
      </c>
      <c r="AE1248" s="58" t="s">
        <v>4113</v>
      </c>
      <c r="AF1248" s="58" t="s">
        <v>4114</v>
      </c>
    </row>
    <row r="1249" spans="1:32" x14ac:dyDescent="0.2">
      <c r="A1249" s="63" t="s">
        <v>3389</v>
      </c>
      <c r="B1249" s="3" t="s">
        <v>3390</v>
      </c>
      <c r="C1249" s="58">
        <v>1</v>
      </c>
      <c r="D1249" s="58" t="e">
        <v>#N/A</v>
      </c>
      <c r="E1249" s="58" t="e">
        <v>#N/A</v>
      </c>
      <c r="F1249" s="58" t="e">
        <v>#N/A</v>
      </c>
      <c r="G1249" s="58" t="e">
        <v>#N/A</v>
      </c>
      <c r="H1249" s="58" t="e">
        <v>#N/A</v>
      </c>
      <c r="I1249" s="58" t="e">
        <v>#N/A</v>
      </c>
      <c r="J1249" s="58" t="e">
        <v>#N/A</v>
      </c>
      <c r="K1249" s="58" t="e">
        <v>#N/A</v>
      </c>
      <c r="L1249" s="58" t="e">
        <v>#N/A</v>
      </c>
      <c r="M1249" s="58" t="e">
        <v>#N/A</v>
      </c>
      <c r="N1249" s="58" t="e">
        <v>#N/A</v>
      </c>
      <c r="O1249" s="58" t="e">
        <v>#N/A</v>
      </c>
      <c r="P1249" s="58" t="e">
        <v>#N/A</v>
      </c>
      <c r="Q1249" s="58" t="e">
        <v>#N/A</v>
      </c>
      <c r="R1249" s="58" t="e">
        <v>#N/A</v>
      </c>
      <c r="S1249" s="58" t="e">
        <v>#N/A</v>
      </c>
      <c r="T1249" s="58" t="e">
        <v>#N/A</v>
      </c>
      <c r="U1249" s="58" t="e">
        <v>#N/A</v>
      </c>
      <c r="V1249" s="58" t="e">
        <v>#N/A</v>
      </c>
      <c r="W1249" s="58" t="e">
        <v>#N/A</v>
      </c>
      <c r="X1249" s="58" t="e">
        <v>#N/A</v>
      </c>
      <c r="Y1249" s="58" t="e">
        <v>#N/A</v>
      </c>
      <c r="Z1249" s="58" t="e">
        <v>#N/A</v>
      </c>
      <c r="AA1249" s="58" t="e">
        <v>#N/A</v>
      </c>
      <c r="AB1249" s="58" t="e">
        <v>#N/A</v>
      </c>
      <c r="AC1249" s="58" t="e">
        <v>#N/A</v>
      </c>
      <c r="AD1249" s="58" t="e">
        <v>#N/A</v>
      </c>
      <c r="AE1249" s="58" t="e">
        <v>#N/A</v>
      </c>
      <c r="AF1249" s="58" t="e">
        <v>#N/A</v>
      </c>
    </row>
    <row r="1250" spans="1:32" x14ac:dyDescent="0.2">
      <c r="A1250" s="63" t="s">
        <v>3411</v>
      </c>
      <c r="B1250" s="3" t="s">
        <v>3412</v>
      </c>
      <c r="C1250" s="58">
        <v>1</v>
      </c>
      <c r="D1250" s="58" t="s">
        <v>4368</v>
      </c>
      <c r="E1250" s="58" t="s">
        <v>4216</v>
      </c>
      <c r="F1250" s="58" t="s">
        <v>4121</v>
      </c>
      <c r="G1250" s="58" t="s">
        <v>4113</v>
      </c>
      <c r="H1250" s="58" t="s">
        <v>4114</v>
      </c>
      <c r="I1250" s="58" t="s">
        <v>4114</v>
      </c>
      <c r="J1250" s="58" t="s">
        <v>4114</v>
      </c>
      <c r="K1250" s="58" t="s">
        <v>4114</v>
      </c>
      <c r="L1250" s="58" t="s">
        <v>4114</v>
      </c>
      <c r="M1250" s="58" t="s">
        <v>4114</v>
      </c>
      <c r="N1250" s="58" t="s">
        <v>4370</v>
      </c>
      <c r="O1250" s="58" t="s">
        <v>4145</v>
      </c>
      <c r="P1250" s="58" t="s">
        <v>4117</v>
      </c>
      <c r="Q1250" s="58" t="s">
        <v>4002</v>
      </c>
      <c r="R1250" s="58" t="s">
        <v>4114</v>
      </c>
      <c r="S1250" s="58" t="s">
        <v>4113</v>
      </c>
      <c r="T1250" s="58" t="s">
        <v>4114</v>
      </c>
      <c r="U1250" s="58" t="s">
        <v>4114</v>
      </c>
      <c r="V1250" s="58" t="s">
        <v>4114</v>
      </c>
      <c r="W1250" s="58" t="s">
        <v>4114</v>
      </c>
      <c r="X1250" s="58" t="s">
        <v>4114</v>
      </c>
      <c r="Y1250" s="58" t="s">
        <v>4114</v>
      </c>
      <c r="Z1250" s="58" t="s">
        <v>4114</v>
      </c>
      <c r="AA1250" s="58" t="s">
        <v>4114</v>
      </c>
      <c r="AB1250" s="58" t="s">
        <v>4114</v>
      </c>
      <c r="AC1250" s="58" t="s">
        <v>4114</v>
      </c>
      <c r="AD1250" s="58" t="s">
        <v>4113</v>
      </c>
      <c r="AE1250" s="58" t="s">
        <v>4114</v>
      </c>
      <c r="AF1250" s="58" t="s">
        <v>4113</v>
      </c>
    </row>
    <row r="1251" spans="1:32" x14ac:dyDescent="0.2">
      <c r="A1251" s="63" t="s">
        <v>1371</v>
      </c>
      <c r="B1251" s="66" t="s">
        <v>3430</v>
      </c>
      <c r="C1251" s="58">
        <v>1</v>
      </c>
      <c r="D1251" s="58" t="s">
        <v>4368</v>
      </c>
      <c r="E1251" s="58" t="s">
        <v>4121</v>
      </c>
      <c r="F1251" s="58" t="s">
        <v>4121</v>
      </c>
      <c r="G1251" s="58" t="s">
        <v>4113</v>
      </c>
      <c r="H1251" s="58" t="s">
        <v>4114</v>
      </c>
      <c r="I1251" s="58" t="s">
        <v>4114</v>
      </c>
      <c r="J1251" s="58" t="s">
        <v>4114</v>
      </c>
      <c r="K1251" s="58" t="s">
        <v>4114</v>
      </c>
      <c r="L1251" s="58" t="s">
        <v>4114</v>
      </c>
      <c r="M1251" s="58" t="s">
        <v>4114</v>
      </c>
      <c r="N1251" s="58" t="s">
        <v>4370</v>
      </c>
      <c r="O1251" s="58" t="s">
        <v>4145</v>
      </c>
      <c r="P1251" s="58" t="s">
        <v>4117</v>
      </c>
      <c r="Q1251" s="58" t="s">
        <v>4002</v>
      </c>
      <c r="R1251" s="58" t="s">
        <v>4114</v>
      </c>
      <c r="S1251" s="58" t="s">
        <v>4113</v>
      </c>
      <c r="T1251" s="58" t="s">
        <v>4114</v>
      </c>
      <c r="U1251" s="58" t="s">
        <v>4114</v>
      </c>
      <c r="V1251" s="58" t="s">
        <v>4114</v>
      </c>
      <c r="W1251" s="58" t="s">
        <v>4114</v>
      </c>
      <c r="X1251" s="58" t="s">
        <v>4114</v>
      </c>
      <c r="Y1251" s="58" t="s">
        <v>4114</v>
      </c>
      <c r="Z1251" s="58" t="s">
        <v>4114</v>
      </c>
      <c r="AA1251" s="58" t="s">
        <v>4114</v>
      </c>
      <c r="AB1251" s="58" t="s">
        <v>4114</v>
      </c>
      <c r="AC1251" s="58" t="s">
        <v>4114</v>
      </c>
      <c r="AD1251" s="58" t="s">
        <v>4113</v>
      </c>
      <c r="AE1251" s="58" t="s">
        <v>4114</v>
      </c>
      <c r="AF1251" s="58" t="s">
        <v>4113</v>
      </c>
    </row>
    <row r="1252" spans="1:32" x14ac:dyDescent="0.2">
      <c r="A1252" s="63" t="s">
        <v>1387</v>
      </c>
      <c r="B1252" s="66" t="s">
        <v>1388</v>
      </c>
      <c r="C1252" s="58">
        <v>1</v>
      </c>
      <c r="D1252" s="58" t="s">
        <v>4368</v>
      </c>
      <c r="E1252" s="58" t="s">
        <v>4111</v>
      </c>
      <c r="F1252" s="58" t="s">
        <v>4121</v>
      </c>
      <c r="G1252" s="58" t="s">
        <v>4113</v>
      </c>
      <c r="H1252" s="58" t="s">
        <v>4114</v>
      </c>
      <c r="I1252" s="58" t="s">
        <v>4114</v>
      </c>
      <c r="J1252" s="58" t="s">
        <v>4114</v>
      </c>
      <c r="K1252" s="58" t="s">
        <v>4114</v>
      </c>
      <c r="L1252" s="58" t="s">
        <v>4114</v>
      </c>
      <c r="M1252" s="58" t="s">
        <v>4114</v>
      </c>
      <c r="N1252" s="58" t="s">
        <v>4370</v>
      </c>
      <c r="O1252" s="58" t="s">
        <v>4145</v>
      </c>
      <c r="P1252" s="58" t="s">
        <v>4117</v>
      </c>
      <c r="Q1252" s="58" t="s">
        <v>4002</v>
      </c>
      <c r="R1252" s="58" t="s">
        <v>4114</v>
      </c>
      <c r="S1252" s="58" t="s">
        <v>4113</v>
      </c>
      <c r="T1252" s="58" t="s">
        <v>4114</v>
      </c>
      <c r="U1252" s="58" t="s">
        <v>4114</v>
      </c>
      <c r="V1252" s="58" t="s">
        <v>4114</v>
      </c>
      <c r="W1252" s="58" t="s">
        <v>4114</v>
      </c>
      <c r="X1252" s="58" t="s">
        <v>4114</v>
      </c>
      <c r="Y1252" s="58" t="s">
        <v>4114</v>
      </c>
      <c r="Z1252" s="58" t="s">
        <v>4114</v>
      </c>
      <c r="AA1252" s="58" t="s">
        <v>4114</v>
      </c>
      <c r="AB1252" s="58" t="s">
        <v>4114</v>
      </c>
      <c r="AC1252" s="58" t="s">
        <v>4114</v>
      </c>
      <c r="AD1252" s="58" t="s">
        <v>4113</v>
      </c>
      <c r="AE1252" s="58" t="s">
        <v>4114</v>
      </c>
      <c r="AF1252" s="58" t="s">
        <v>4113</v>
      </c>
    </row>
    <row r="1253" spans="1:32" x14ac:dyDescent="0.2">
      <c r="A1253" s="63" t="s">
        <v>1354</v>
      </c>
      <c r="B1253" s="66" t="s">
        <v>1355</v>
      </c>
      <c r="C1253" s="58">
        <v>1</v>
      </c>
      <c r="D1253" s="58" t="s">
        <v>4368</v>
      </c>
      <c r="E1253" s="58" t="s">
        <v>4129</v>
      </c>
      <c r="F1253" s="58" t="s">
        <v>4111</v>
      </c>
      <c r="G1253" s="58" t="s">
        <v>4113</v>
      </c>
      <c r="H1253" s="58" t="s">
        <v>4114</v>
      </c>
      <c r="I1253" s="58" t="s">
        <v>4114</v>
      </c>
      <c r="J1253" s="58" t="s">
        <v>4114</v>
      </c>
      <c r="K1253" s="58" t="s">
        <v>4114</v>
      </c>
      <c r="L1253" s="58" t="s">
        <v>4113</v>
      </c>
      <c r="M1253" s="58" t="s">
        <v>4114</v>
      </c>
      <c r="N1253" s="58" t="s">
        <v>4371</v>
      </c>
      <c r="O1253" s="58" t="s">
        <v>4145</v>
      </c>
      <c r="P1253" s="58" t="s">
        <v>4117</v>
      </c>
      <c r="Q1253" s="58" t="s">
        <v>4002</v>
      </c>
      <c r="R1253" s="58" t="s">
        <v>4114</v>
      </c>
      <c r="S1253" s="58" t="s">
        <v>4113</v>
      </c>
      <c r="T1253" s="58" t="s">
        <v>4114</v>
      </c>
      <c r="U1253" s="58" t="s">
        <v>4114</v>
      </c>
      <c r="V1253" s="58" t="s">
        <v>4114</v>
      </c>
      <c r="W1253" s="58" t="s">
        <v>4114</v>
      </c>
      <c r="X1253" s="58" t="s">
        <v>4114</v>
      </c>
      <c r="Y1253" s="58" t="s">
        <v>4114</v>
      </c>
      <c r="Z1253" s="58" t="s">
        <v>4114</v>
      </c>
      <c r="AA1253" s="58" t="s">
        <v>4114</v>
      </c>
      <c r="AB1253" s="58" t="s">
        <v>4114</v>
      </c>
      <c r="AC1253" s="58" t="s">
        <v>4114</v>
      </c>
      <c r="AD1253" s="58" t="s">
        <v>4113</v>
      </c>
      <c r="AE1253" s="58" t="s">
        <v>4113</v>
      </c>
      <c r="AF1253" s="58" t="s">
        <v>4114</v>
      </c>
    </row>
    <row r="1254" spans="1:32" x14ac:dyDescent="0.2">
      <c r="A1254" s="63" t="s">
        <v>3391</v>
      </c>
      <c r="B1254" s="66" t="s">
        <v>3392</v>
      </c>
      <c r="C1254" s="58">
        <v>1</v>
      </c>
      <c r="D1254" s="58" t="s">
        <v>4368</v>
      </c>
      <c r="E1254" s="58" t="s">
        <v>4168</v>
      </c>
      <c r="F1254" s="58" t="s">
        <v>4111</v>
      </c>
      <c r="G1254" s="58" t="s">
        <v>4113</v>
      </c>
      <c r="H1254" s="58" t="s">
        <v>4114</v>
      </c>
      <c r="I1254" s="58" t="s">
        <v>4114</v>
      </c>
      <c r="J1254" s="58" t="s">
        <v>4114</v>
      </c>
      <c r="K1254" s="58" t="s">
        <v>4114</v>
      </c>
      <c r="L1254" s="58" t="s">
        <v>4114</v>
      </c>
      <c r="M1254" s="58" t="s">
        <v>4114</v>
      </c>
      <c r="N1254" s="58" t="s">
        <v>4370</v>
      </c>
      <c r="O1254" s="58" t="s">
        <v>4145</v>
      </c>
      <c r="P1254" s="58" t="s">
        <v>4117</v>
      </c>
      <c r="Q1254" s="58" t="s">
        <v>4002</v>
      </c>
      <c r="R1254" s="58" t="s">
        <v>4114</v>
      </c>
      <c r="S1254" s="58" t="s">
        <v>4113</v>
      </c>
      <c r="T1254" s="58" t="s">
        <v>4114</v>
      </c>
      <c r="U1254" s="58" t="s">
        <v>4114</v>
      </c>
      <c r="V1254" s="58" t="s">
        <v>4114</v>
      </c>
      <c r="W1254" s="58" t="s">
        <v>4114</v>
      </c>
      <c r="X1254" s="58" t="s">
        <v>4114</v>
      </c>
      <c r="Y1254" s="58" t="s">
        <v>4114</v>
      </c>
      <c r="Z1254" s="58" t="s">
        <v>4114</v>
      </c>
      <c r="AA1254" s="58" t="s">
        <v>4114</v>
      </c>
      <c r="AB1254" s="58" t="s">
        <v>4114</v>
      </c>
      <c r="AC1254" s="58" t="s">
        <v>4114</v>
      </c>
      <c r="AD1254" s="58" t="s">
        <v>4113</v>
      </c>
      <c r="AE1254" s="58" t="s">
        <v>4114</v>
      </c>
      <c r="AF1254" s="58" t="s">
        <v>4113</v>
      </c>
    </row>
    <row r="1255" spans="1:32" x14ac:dyDescent="0.2">
      <c r="A1255" s="63" t="s">
        <v>3413</v>
      </c>
      <c r="B1255" s="66" t="s">
        <v>3414</v>
      </c>
      <c r="C1255" s="58">
        <v>1</v>
      </c>
      <c r="D1255" s="58" t="s">
        <v>4368</v>
      </c>
      <c r="E1255" s="58" t="s">
        <v>4216</v>
      </c>
      <c r="F1255" s="58" t="s">
        <v>4111</v>
      </c>
      <c r="G1255" s="58" t="s">
        <v>4113</v>
      </c>
      <c r="H1255" s="58" t="s">
        <v>4114</v>
      </c>
      <c r="I1255" s="58" t="s">
        <v>4114</v>
      </c>
      <c r="J1255" s="58" t="s">
        <v>4114</v>
      </c>
      <c r="K1255" s="58" t="s">
        <v>4114</v>
      </c>
      <c r="L1255" s="58" t="s">
        <v>4114</v>
      </c>
      <c r="M1255" s="58" t="s">
        <v>4114</v>
      </c>
      <c r="N1255" s="58" t="s">
        <v>4370</v>
      </c>
      <c r="O1255" s="58" t="s">
        <v>4145</v>
      </c>
      <c r="P1255" s="58" t="s">
        <v>4117</v>
      </c>
      <c r="Q1255" s="58" t="s">
        <v>4002</v>
      </c>
      <c r="R1255" s="58" t="s">
        <v>4114</v>
      </c>
      <c r="S1255" s="58" t="s">
        <v>4113</v>
      </c>
      <c r="T1255" s="58" t="s">
        <v>4114</v>
      </c>
      <c r="U1255" s="58" t="s">
        <v>4114</v>
      </c>
      <c r="V1255" s="58" t="s">
        <v>4114</v>
      </c>
      <c r="W1255" s="58" t="s">
        <v>4114</v>
      </c>
      <c r="X1255" s="58" t="s">
        <v>4114</v>
      </c>
      <c r="Y1255" s="58" t="s">
        <v>4114</v>
      </c>
      <c r="Z1255" s="58" t="s">
        <v>4114</v>
      </c>
      <c r="AA1255" s="58" t="s">
        <v>4114</v>
      </c>
      <c r="AB1255" s="58" t="s">
        <v>4114</v>
      </c>
      <c r="AC1255" s="58" t="s">
        <v>4114</v>
      </c>
      <c r="AD1255" s="58" t="s">
        <v>4113</v>
      </c>
      <c r="AE1255" s="58" t="s">
        <v>4114</v>
      </c>
      <c r="AF1255" s="58" t="s">
        <v>4113</v>
      </c>
    </row>
    <row r="1256" spans="1:32" x14ac:dyDescent="0.2">
      <c r="A1256" s="63" t="s">
        <v>1372</v>
      </c>
      <c r="B1256" s="66" t="s">
        <v>3431</v>
      </c>
      <c r="C1256" s="58">
        <v>1</v>
      </c>
      <c r="D1256" s="58" t="s">
        <v>4368</v>
      </c>
      <c r="E1256" s="58" t="s">
        <v>4121</v>
      </c>
      <c r="F1256" s="58" t="s">
        <v>4111</v>
      </c>
      <c r="G1256" s="58" t="s">
        <v>4113</v>
      </c>
      <c r="H1256" s="58" t="s">
        <v>4114</v>
      </c>
      <c r="I1256" s="58" t="s">
        <v>4114</v>
      </c>
      <c r="J1256" s="58" t="s">
        <v>4114</v>
      </c>
      <c r="K1256" s="58" t="s">
        <v>4114</v>
      </c>
      <c r="L1256" s="58" t="s">
        <v>4114</v>
      </c>
      <c r="M1256" s="58" t="s">
        <v>4114</v>
      </c>
      <c r="N1256" s="58" t="s">
        <v>4370</v>
      </c>
      <c r="O1256" s="58" t="s">
        <v>4145</v>
      </c>
      <c r="P1256" s="58" t="s">
        <v>4117</v>
      </c>
      <c r="Q1256" s="58" t="s">
        <v>4002</v>
      </c>
      <c r="R1256" s="58" t="s">
        <v>4114</v>
      </c>
      <c r="S1256" s="58" t="s">
        <v>4113</v>
      </c>
      <c r="T1256" s="58" t="s">
        <v>4114</v>
      </c>
      <c r="U1256" s="58" t="s">
        <v>4114</v>
      </c>
      <c r="V1256" s="58" t="s">
        <v>4114</v>
      </c>
      <c r="W1256" s="58" t="s">
        <v>4114</v>
      </c>
      <c r="X1256" s="58" t="s">
        <v>4114</v>
      </c>
      <c r="Y1256" s="58" t="s">
        <v>4114</v>
      </c>
      <c r="Z1256" s="58" t="s">
        <v>4114</v>
      </c>
      <c r="AA1256" s="58" t="s">
        <v>4114</v>
      </c>
      <c r="AB1256" s="58" t="s">
        <v>4114</v>
      </c>
      <c r="AC1256" s="58" t="s">
        <v>4114</v>
      </c>
      <c r="AD1256" s="58" t="s">
        <v>4113</v>
      </c>
      <c r="AE1256" s="58" t="s">
        <v>4114</v>
      </c>
      <c r="AF1256" s="58" t="s">
        <v>4113</v>
      </c>
    </row>
    <row r="1257" spans="1:32" x14ac:dyDescent="0.2">
      <c r="A1257" s="63" t="s">
        <v>1389</v>
      </c>
      <c r="B1257" s="66" t="s">
        <v>1390</v>
      </c>
      <c r="C1257" s="58">
        <v>1</v>
      </c>
      <c r="D1257" s="58" t="s">
        <v>4368</v>
      </c>
      <c r="E1257" s="58" t="s">
        <v>4111</v>
      </c>
      <c r="F1257" s="58" t="s">
        <v>4111</v>
      </c>
      <c r="G1257" s="58" t="s">
        <v>4113</v>
      </c>
      <c r="H1257" s="58" t="s">
        <v>4114</v>
      </c>
      <c r="I1257" s="58" t="s">
        <v>4114</v>
      </c>
      <c r="J1257" s="58" t="s">
        <v>4114</v>
      </c>
      <c r="K1257" s="58" t="s">
        <v>4114</v>
      </c>
      <c r="L1257" s="58" t="s">
        <v>4114</v>
      </c>
      <c r="M1257" s="58" t="s">
        <v>4114</v>
      </c>
      <c r="N1257" s="58" t="s">
        <v>4370</v>
      </c>
      <c r="O1257" s="58" t="s">
        <v>4145</v>
      </c>
      <c r="P1257" s="58" t="s">
        <v>4117</v>
      </c>
      <c r="Q1257" s="58" t="s">
        <v>4002</v>
      </c>
      <c r="R1257" s="58" t="s">
        <v>4114</v>
      </c>
      <c r="S1257" s="58" t="s">
        <v>4113</v>
      </c>
      <c r="T1257" s="58" t="s">
        <v>4114</v>
      </c>
      <c r="U1257" s="58" t="s">
        <v>4114</v>
      </c>
      <c r="V1257" s="58" t="s">
        <v>4114</v>
      </c>
      <c r="W1257" s="58" t="s">
        <v>4114</v>
      </c>
      <c r="X1257" s="58" t="s">
        <v>4114</v>
      </c>
      <c r="Y1257" s="58" t="s">
        <v>4114</v>
      </c>
      <c r="Z1257" s="58" t="s">
        <v>4114</v>
      </c>
      <c r="AA1257" s="58" t="s">
        <v>4114</v>
      </c>
      <c r="AB1257" s="58" t="s">
        <v>4114</v>
      </c>
      <c r="AC1257" s="58" t="s">
        <v>4114</v>
      </c>
      <c r="AD1257" s="58" t="s">
        <v>4113</v>
      </c>
      <c r="AE1257" s="58" t="s">
        <v>4114</v>
      </c>
      <c r="AF1257" s="58" t="s">
        <v>4113</v>
      </c>
    </row>
    <row r="1258" spans="1:32" x14ac:dyDescent="0.2">
      <c r="A1258" s="63" t="s">
        <v>1356</v>
      </c>
      <c r="B1258" s="66" t="s">
        <v>1357</v>
      </c>
      <c r="C1258" s="58">
        <v>1</v>
      </c>
      <c r="D1258" s="58" t="s">
        <v>4368</v>
      </c>
      <c r="E1258" s="58" t="s">
        <v>4129</v>
      </c>
      <c r="F1258" s="58" t="s">
        <v>4123</v>
      </c>
      <c r="G1258" s="58" t="s">
        <v>4113</v>
      </c>
      <c r="H1258" s="58" t="s">
        <v>4114</v>
      </c>
      <c r="I1258" s="58" t="s">
        <v>4114</v>
      </c>
      <c r="J1258" s="58" t="s">
        <v>4114</v>
      </c>
      <c r="K1258" s="58" t="s">
        <v>4114</v>
      </c>
      <c r="L1258" s="58" t="s">
        <v>4113</v>
      </c>
      <c r="M1258" s="58" t="s">
        <v>4114</v>
      </c>
      <c r="N1258" s="58" t="s">
        <v>4371</v>
      </c>
      <c r="O1258" s="58" t="s">
        <v>4145</v>
      </c>
      <c r="P1258" s="58" t="s">
        <v>4117</v>
      </c>
      <c r="Q1258" s="58" t="s">
        <v>4002</v>
      </c>
      <c r="R1258" s="58" t="s">
        <v>4114</v>
      </c>
      <c r="S1258" s="58" t="s">
        <v>4113</v>
      </c>
      <c r="T1258" s="58" t="s">
        <v>4114</v>
      </c>
      <c r="U1258" s="58" t="s">
        <v>4114</v>
      </c>
      <c r="V1258" s="58" t="s">
        <v>4114</v>
      </c>
      <c r="W1258" s="58" t="s">
        <v>4114</v>
      </c>
      <c r="X1258" s="58" t="s">
        <v>4114</v>
      </c>
      <c r="Y1258" s="58" t="s">
        <v>4114</v>
      </c>
      <c r="Z1258" s="58" t="s">
        <v>4114</v>
      </c>
      <c r="AA1258" s="58" t="s">
        <v>4114</v>
      </c>
      <c r="AB1258" s="58" t="s">
        <v>4114</v>
      </c>
      <c r="AC1258" s="58" t="s">
        <v>4114</v>
      </c>
      <c r="AD1258" s="58" t="s">
        <v>4113</v>
      </c>
      <c r="AE1258" s="58" t="s">
        <v>4113</v>
      </c>
      <c r="AF1258" s="58" t="s">
        <v>4114</v>
      </c>
    </row>
    <row r="1259" spans="1:32" x14ac:dyDescent="0.2">
      <c r="A1259" s="63" t="s">
        <v>3393</v>
      </c>
      <c r="B1259" s="66" t="s">
        <v>3394</v>
      </c>
      <c r="C1259" s="58">
        <v>1</v>
      </c>
      <c r="D1259" s="58" t="e">
        <v>#N/A</v>
      </c>
      <c r="E1259" s="58" t="e">
        <v>#N/A</v>
      </c>
      <c r="F1259" s="58" t="e">
        <v>#N/A</v>
      </c>
      <c r="G1259" s="58" t="e">
        <v>#N/A</v>
      </c>
      <c r="H1259" s="58" t="e">
        <v>#N/A</v>
      </c>
      <c r="I1259" s="58" t="e">
        <v>#N/A</v>
      </c>
      <c r="J1259" s="58" t="e">
        <v>#N/A</v>
      </c>
      <c r="K1259" s="58" t="e">
        <v>#N/A</v>
      </c>
      <c r="L1259" s="58" t="e">
        <v>#N/A</v>
      </c>
      <c r="M1259" s="58" t="e">
        <v>#N/A</v>
      </c>
      <c r="N1259" s="58" t="e">
        <v>#N/A</v>
      </c>
      <c r="O1259" s="58" t="e">
        <v>#N/A</v>
      </c>
      <c r="P1259" s="58" t="e">
        <v>#N/A</v>
      </c>
      <c r="Q1259" s="58" t="e">
        <v>#N/A</v>
      </c>
      <c r="R1259" s="58" t="e">
        <v>#N/A</v>
      </c>
      <c r="S1259" s="58" t="e">
        <v>#N/A</v>
      </c>
      <c r="T1259" s="58" t="e">
        <v>#N/A</v>
      </c>
      <c r="U1259" s="58" t="e">
        <v>#N/A</v>
      </c>
      <c r="V1259" s="58" t="e">
        <v>#N/A</v>
      </c>
      <c r="W1259" s="58" t="e">
        <v>#N/A</v>
      </c>
      <c r="X1259" s="58" t="e">
        <v>#N/A</v>
      </c>
      <c r="Y1259" s="58" t="e">
        <v>#N/A</v>
      </c>
      <c r="Z1259" s="58" t="e">
        <v>#N/A</v>
      </c>
      <c r="AA1259" s="58" t="e">
        <v>#N/A</v>
      </c>
      <c r="AB1259" s="58" t="e">
        <v>#N/A</v>
      </c>
      <c r="AC1259" s="58" t="e">
        <v>#N/A</v>
      </c>
      <c r="AD1259" s="58" t="e">
        <v>#N/A</v>
      </c>
      <c r="AE1259" s="58" t="e">
        <v>#N/A</v>
      </c>
      <c r="AF1259" s="58" t="e">
        <v>#N/A</v>
      </c>
    </row>
    <row r="1260" spans="1:32" x14ac:dyDescent="0.2">
      <c r="A1260" s="63" t="s">
        <v>3415</v>
      </c>
      <c r="B1260" s="66" t="s">
        <v>3416</v>
      </c>
      <c r="C1260" s="58">
        <v>1</v>
      </c>
      <c r="D1260" s="58" t="s">
        <v>4368</v>
      </c>
      <c r="E1260" s="58" t="s">
        <v>4216</v>
      </c>
      <c r="F1260" s="58" t="s">
        <v>4123</v>
      </c>
      <c r="G1260" s="58" t="s">
        <v>4113</v>
      </c>
      <c r="H1260" s="58" t="s">
        <v>4114</v>
      </c>
      <c r="I1260" s="58" t="s">
        <v>4114</v>
      </c>
      <c r="J1260" s="58" t="s">
        <v>4114</v>
      </c>
      <c r="K1260" s="58" t="s">
        <v>4114</v>
      </c>
      <c r="L1260" s="58" t="s">
        <v>4114</v>
      </c>
      <c r="M1260" s="58" t="s">
        <v>4114</v>
      </c>
      <c r="N1260" s="58" t="s">
        <v>4370</v>
      </c>
      <c r="O1260" s="58" t="s">
        <v>4145</v>
      </c>
      <c r="P1260" s="58" t="s">
        <v>4117</v>
      </c>
      <c r="Q1260" s="58" t="s">
        <v>4002</v>
      </c>
      <c r="R1260" s="58" t="s">
        <v>4114</v>
      </c>
      <c r="S1260" s="58" t="s">
        <v>4113</v>
      </c>
      <c r="T1260" s="58" t="s">
        <v>4114</v>
      </c>
      <c r="U1260" s="58" t="s">
        <v>4114</v>
      </c>
      <c r="V1260" s="58" t="s">
        <v>4114</v>
      </c>
      <c r="W1260" s="58" t="s">
        <v>4114</v>
      </c>
      <c r="X1260" s="58" t="s">
        <v>4114</v>
      </c>
      <c r="Y1260" s="58" t="s">
        <v>4114</v>
      </c>
      <c r="Z1260" s="58" t="s">
        <v>4114</v>
      </c>
      <c r="AA1260" s="58" t="s">
        <v>4114</v>
      </c>
      <c r="AB1260" s="58" t="s">
        <v>4114</v>
      </c>
      <c r="AC1260" s="58" t="s">
        <v>4114</v>
      </c>
      <c r="AD1260" s="58" t="s">
        <v>4113</v>
      </c>
      <c r="AE1260" s="58" t="s">
        <v>4114</v>
      </c>
      <c r="AF1260" s="58" t="s">
        <v>4113</v>
      </c>
    </row>
    <row r="1261" spans="1:32" x14ac:dyDescent="0.2">
      <c r="A1261" s="63" t="s">
        <v>1373</v>
      </c>
      <c r="B1261" s="66" t="s">
        <v>3432</v>
      </c>
      <c r="C1261" s="58">
        <v>1</v>
      </c>
      <c r="D1261" s="58" t="s">
        <v>4368</v>
      </c>
      <c r="E1261" s="58" t="s">
        <v>4121</v>
      </c>
      <c r="F1261" s="58" t="s">
        <v>4123</v>
      </c>
      <c r="G1261" s="58" t="s">
        <v>4113</v>
      </c>
      <c r="H1261" s="58" t="s">
        <v>4114</v>
      </c>
      <c r="I1261" s="58" t="s">
        <v>4114</v>
      </c>
      <c r="J1261" s="58" t="s">
        <v>4114</v>
      </c>
      <c r="K1261" s="58" t="s">
        <v>4114</v>
      </c>
      <c r="L1261" s="58" t="s">
        <v>4114</v>
      </c>
      <c r="M1261" s="58" t="s">
        <v>4114</v>
      </c>
      <c r="N1261" s="58" t="s">
        <v>4370</v>
      </c>
      <c r="O1261" s="58" t="s">
        <v>4145</v>
      </c>
      <c r="P1261" s="58" t="s">
        <v>4117</v>
      </c>
      <c r="Q1261" s="58" t="s">
        <v>4002</v>
      </c>
      <c r="R1261" s="58" t="s">
        <v>4114</v>
      </c>
      <c r="S1261" s="58" t="s">
        <v>4113</v>
      </c>
      <c r="T1261" s="58" t="s">
        <v>4114</v>
      </c>
      <c r="U1261" s="58" t="s">
        <v>4114</v>
      </c>
      <c r="V1261" s="58" t="s">
        <v>4114</v>
      </c>
      <c r="W1261" s="58" t="s">
        <v>4114</v>
      </c>
      <c r="X1261" s="58" t="s">
        <v>4114</v>
      </c>
      <c r="Y1261" s="58" t="s">
        <v>4114</v>
      </c>
      <c r="Z1261" s="58" t="s">
        <v>4114</v>
      </c>
      <c r="AA1261" s="58" t="s">
        <v>4114</v>
      </c>
      <c r="AB1261" s="58" t="s">
        <v>4114</v>
      </c>
      <c r="AC1261" s="58" t="s">
        <v>4114</v>
      </c>
      <c r="AD1261" s="58" t="s">
        <v>4113</v>
      </c>
      <c r="AE1261" s="58" t="s">
        <v>4114</v>
      </c>
      <c r="AF1261" s="58" t="s">
        <v>4113</v>
      </c>
    </row>
    <row r="1262" spans="1:32" x14ac:dyDescent="0.2">
      <c r="A1262" s="63" t="s">
        <v>1391</v>
      </c>
      <c r="B1262" s="66" t="s">
        <v>1392</v>
      </c>
      <c r="C1262" s="58">
        <v>1</v>
      </c>
      <c r="D1262" s="58" t="s">
        <v>4368</v>
      </c>
      <c r="E1262" s="58" t="s">
        <v>4111</v>
      </c>
      <c r="F1262" s="58" t="s">
        <v>4123</v>
      </c>
      <c r="G1262" s="58" t="s">
        <v>4113</v>
      </c>
      <c r="H1262" s="58" t="s">
        <v>4114</v>
      </c>
      <c r="I1262" s="58" t="s">
        <v>4114</v>
      </c>
      <c r="J1262" s="58" t="s">
        <v>4114</v>
      </c>
      <c r="K1262" s="58" t="s">
        <v>4114</v>
      </c>
      <c r="L1262" s="58" t="s">
        <v>4114</v>
      </c>
      <c r="M1262" s="58" t="s">
        <v>4114</v>
      </c>
      <c r="N1262" s="58" t="s">
        <v>4370</v>
      </c>
      <c r="O1262" s="58" t="s">
        <v>4145</v>
      </c>
      <c r="P1262" s="58" t="s">
        <v>4117</v>
      </c>
      <c r="Q1262" s="58" t="s">
        <v>4002</v>
      </c>
      <c r="R1262" s="58" t="s">
        <v>4114</v>
      </c>
      <c r="S1262" s="58" t="s">
        <v>4113</v>
      </c>
      <c r="T1262" s="58" t="s">
        <v>4114</v>
      </c>
      <c r="U1262" s="58" t="s">
        <v>4114</v>
      </c>
      <c r="V1262" s="58" t="s">
        <v>4114</v>
      </c>
      <c r="W1262" s="58" t="s">
        <v>4114</v>
      </c>
      <c r="X1262" s="58" t="s">
        <v>4114</v>
      </c>
      <c r="Y1262" s="58" t="s">
        <v>4114</v>
      </c>
      <c r="Z1262" s="58" t="s">
        <v>4114</v>
      </c>
      <c r="AA1262" s="58" t="s">
        <v>4114</v>
      </c>
      <c r="AB1262" s="58" t="s">
        <v>4114</v>
      </c>
      <c r="AC1262" s="58" t="s">
        <v>4114</v>
      </c>
      <c r="AD1262" s="58" t="s">
        <v>4113</v>
      </c>
      <c r="AE1262" s="58" t="s">
        <v>4114</v>
      </c>
      <c r="AF1262" s="58" t="s">
        <v>4113</v>
      </c>
    </row>
    <row r="1263" spans="1:32" x14ac:dyDescent="0.2">
      <c r="A1263" s="63" t="s">
        <v>1358</v>
      </c>
      <c r="B1263" s="66" t="s">
        <v>1359</v>
      </c>
      <c r="C1263" s="58">
        <v>1</v>
      </c>
      <c r="D1263" s="58" t="s">
        <v>4368</v>
      </c>
      <c r="E1263" s="58" t="s">
        <v>4129</v>
      </c>
      <c r="F1263" s="58" t="s">
        <v>4124</v>
      </c>
      <c r="G1263" s="58" t="s">
        <v>4113</v>
      </c>
      <c r="H1263" s="58" t="s">
        <v>4114</v>
      </c>
      <c r="I1263" s="58" t="s">
        <v>4114</v>
      </c>
      <c r="J1263" s="58" t="s">
        <v>4114</v>
      </c>
      <c r="K1263" s="58" t="s">
        <v>4114</v>
      </c>
      <c r="L1263" s="58" t="s">
        <v>4113</v>
      </c>
      <c r="M1263" s="58" t="s">
        <v>4114</v>
      </c>
      <c r="N1263" s="58" t="s">
        <v>4371</v>
      </c>
      <c r="O1263" s="58" t="s">
        <v>4145</v>
      </c>
      <c r="P1263" s="58" t="s">
        <v>4117</v>
      </c>
      <c r="Q1263" s="58" t="s">
        <v>4002</v>
      </c>
      <c r="R1263" s="58" t="s">
        <v>4114</v>
      </c>
      <c r="S1263" s="58" t="s">
        <v>4113</v>
      </c>
      <c r="T1263" s="58" t="s">
        <v>4114</v>
      </c>
      <c r="U1263" s="58" t="s">
        <v>4114</v>
      </c>
      <c r="V1263" s="58" t="s">
        <v>4114</v>
      </c>
      <c r="W1263" s="58" t="s">
        <v>4114</v>
      </c>
      <c r="X1263" s="58" t="s">
        <v>4114</v>
      </c>
      <c r="Y1263" s="58" t="s">
        <v>4114</v>
      </c>
      <c r="Z1263" s="58" t="s">
        <v>4114</v>
      </c>
      <c r="AA1263" s="58" t="s">
        <v>4114</v>
      </c>
      <c r="AB1263" s="58" t="s">
        <v>4114</v>
      </c>
      <c r="AC1263" s="58" t="s">
        <v>4114</v>
      </c>
      <c r="AD1263" s="58" t="s">
        <v>4113</v>
      </c>
      <c r="AE1263" s="58" t="s">
        <v>4113</v>
      </c>
      <c r="AF1263" s="58" t="s">
        <v>4114</v>
      </c>
    </row>
    <row r="1264" spans="1:32" x14ac:dyDescent="0.2">
      <c r="A1264" s="63" t="s">
        <v>3395</v>
      </c>
      <c r="B1264" s="66" t="s">
        <v>3396</v>
      </c>
      <c r="C1264" s="58">
        <v>1</v>
      </c>
      <c r="D1264" s="58" t="s">
        <v>4368</v>
      </c>
      <c r="E1264" s="58" t="s">
        <v>4168</v>
      </c>
      <c r="F1264" s="58" t="s">
        <v>4124</v>
      </c>
      <c r="G1264" s="58" t="s">
        <v>4113</v>
      </c>
      <c r="H1264" s="58" t="s">
        <v>4114</v>
      </c>
      <c r="I1264" s="58" t="s">
        <v>4114</v>
      </c>
      <c r="J1264" s="58" t="s">
        <v>4114</v>
      </c>
      <c r="K1264" s="58" t="s">
        <v>4114</v>
      </c>
      <c r="L1264" s="58" t="s">
        <v>4113</v>
      </c>
      <c r="M1264" s="58" t="s">
        <v>4114</v>
      </c>
      <c r="N1264" s="58" t="s">
        <v>4371</v>
      </c>
      <c r="O1264" s="58" t="s">
        <v>4145</v>
      </c>
      <c r="P1264" s="58" t="s">
        <v>4117</v>
      </c>
      <c r="Q1264" s="58" t="s">
        <v>4002</v>
      </c>
      <c r="R1264" s="58" t="s">
        <v>4114</v>
      </c>
      <c r="S1264" s="58" t="s">
        <v>4113</v>
      </c>
      <c r="T1264" s="58" t="s">
        <v>4114</v>
      </c>
      <c r="U1264" s="58" t="s">
        <v>4114</v>
      </c>
      <c r="V1264" s="58" t="s">
        <v>4114</v>
      </c>
      <c r="W1264" s="58" t="s">
        <v>4114</v>
      </c>
      <c r="X1264" s="58" t="s">
        <v>4114</v>
      </c>
      <c r="Y1264" s="58" t="s">
        <v>4114</v>
      </c>
      <c r="Z1264" s="58" t="s">
        <v>4114</v>
      </c>
      <c r="AA1264" s="58" t="s">
        <v>4114</v>
      </c>
      <c r="AB1264" s="58" t="s">
        <v>4114</v>
      </c>
      <c r="AC1264" s="58" t="s">
        <v>4114</v>
      </c>
      <c r="AD1264" s="58" t="s">
        <v>4113</v>
      </c>
      <c r="AE1264" s="58" t="s">
        <v>4113</v>
      </c>
      <c r="AF1264" s="58" t="s">
        <v>4114</v>
      </c>
    </row>
    <row r="1265" spans="1:32" x14ac:dyDescent="0.2">
      <c r="A1265" s="63" t="s">
        <v>3417</v>
      </c>
      <c r="B1265" s="66" t="s">
        <v>3418</v>
      </c>
      <c r="C1265" s="58">
        <v>1</v>
      </c>
      <c r="D1265" s="58" t="s">
        <v>4368</v>
      </c>
      <c r="E1265" s="58" t="s">
        <v>4216</v>
      </c>
      <c r="F1265" s="58" t="s">
        <v>4124</v>
      </c>
      <c r="G1265" s="58" t="s">
        <v>4113</v>
      </c>
      <c r="H1265" s="58" t="s">
        <v>4114</v>
      </c>
      <c r="I1265" s="58" t="s">
        <v>4114</v>
      </c>
      <c r="J1265" s="58" t="s">
        <v>4114</v>
      </c>
      <c r="K1265" s="58" t="s">
        <v>4114</v>
      </c>
      <c r="L1265" s="58" t="s">
        <v>4114</v>
      </c>
      <c r="M1265" s="58" t="s">
        <v>4114</v>
      </c>
      <c r="N1265" s="58" t="s">
        <v>4370</v>
      </c>
      <c r="O1265" s="58" t="s">
        <v>4145</v>
      </c>
      <c r="P1265" s="58" t="s">
        <v>4117</v>
      </c>
      <c r="Q1265" s="58" t="s">
        <v>4002</v>
      </c>
      <c r="R1265" s="58" t="s">
        <v>4114</v>
      </c>
      <c r="S1265" s="58" t="s">
        <v>4113</v>
      </c>
      <c r="T1265" s="58" t="s">
        <v>4114</v>
      </c>
      <c r="U1265" s="58" t="s">
        <v>4114</v>
      </c>
      <c r="V1265" s="58" t="s">
        <v>4114</v>
      </c>
      <c r="W1265" s="58" t="s">
        <v>4114</v>
      </c>
      <c r="X1265" s="58" t="s">
        <v>4114</v>
      </c>
      <c r="Y1265" s="58" t="s">
        <v>4114</v>
      </c>
      <c r="Z1265" s="58" t="s">
        <v>4114</v>
      </c>
      <c r="AA1265" s="58" t="s">
        <v>4114</v>
      </c>
      <c r="AB1265" s="58" t="s">
        <v>4114</v>
      </c>
      <c r="AC1265" s="58" t="s">
        <v>4114</v>
      </c>
      <c r="AD1265" s="58" t="s">
        <v>4113</v>
      </c>
      <c r="AE1265" s="58" t="s">
        <v>4114</v>
      </c>
      <c r="AF1265" s="58" t="s">
        <v>4113</v>
      </c>
    </row>
    <row r="1266" spans="1:32" x14ac:dyDescent="0.2">
      <c r="A1266" s="63" t="s">
        <v>1374</v>
      </c>
      <c r="B1266" s="66" t="s">
        <v>3433</v>
      </c>
      <c r="C1266" s="58">
        <v>1</v>
      </c>
      <c r="D1266" s="58" t="s">
        <v>4368</v>
      </c>
      <c r="E1266" s="58" t="s">
        <v>4121</v>
      </c>
      <c r="F1266" s="58" t="s">
        <v>4124</v>
      </c>
      <c r="G1266" s="58" t="s">
        <v>4113</v>
      </c>
      <c r="H1266" s="58" t="s">
        <v>4114</v>
      </c>
      <c r="I1266" s="58" t="s">
        <v>4114</v>
      </c>
      <c r="J1266" s="58" t="s">
        <v>4114</v>
      </c>
      <c r="K1266" s="58" t="s">
        <v>4114</v>
      </c>
      <c r="L1266" s="58" t="s">
        <v>4114</v>
      </c>
      <c r="M1266" s="58" t="s">
        <v>4114</v>
      </c>
      <c r="N1266" s="58" t="s">
        <v>4370</v>
      </c>
      <c r="O1266" s="58" t="s">
        <v>4145</v>
      </c>
      <c r="P1266" s="58" t="s">
        <v>4117</v>
      </c>
      <c r="Q1266" s="58" t="s">
        <v>4002</v>
      </c>
      <c r="R1266" s="58" t="s">
        <v>4114</v>
      </c>
      <c r="S1266" s="58" t="s">
        <v>4113</v>
      </c>
      <c r="T1266" s="58" t="s">
        <v>4114</v>
      </c>
      <c r="U1266" s="58" t="s">
        <v>4114</v>
      </c>
      <c r="V1266" s="58" t="s">
        <v>4114</v>
      </c>
      <c r="W1266" s="58" t="s">
        <v>4114</v>
      </c>
      <c r="X1266" s="58" t="s">
        <v>4114</v>
      </c>
      <c r="Y1266" s="58" t="s">
        <v>4114</v>
      </c>
      <c r="Z1266" s="58" t="s">
        <v>4114</v>
      </c>
      <c r="AA1266" s="58" t="s">
        <v>4114</v>
      </c>
      <c r="AB1266" s="58" t="s">
        <v>4114</v>
      </c>
      <c r="AC1266" s="58" t="s">
        <v>4114</v>
      </c>
      <c r="AD1266" s="58" t="s">
        <v>4113</v>
      </c>
      <c r="AE1266" s="58" t="s">
        <v>4114</v>
      </c>
      <c r="AF1266" s="58" t="s">
        <v>4113</v>
      </c>
    </row>
    <row r="1267" spans="1:32" x14ac:dyDescent="0.2">
      <c r="A1267" s="63" t="s">
        <v>1393</v>
      </c>
      <c r="B1267" s="66" t="s">
        <v>1394</v>
      </c>
      <c r="C1267" s="58">
        <v>1</v>
      </c>
      <c r="D1267" s="58" t="s">
        <v>4368</v>
      </c>
      <c r="E1267" s="58" t="s">
        <v>4111</v>
      </c>
      <c r="F1267" s="58" t="s">
        <v>4124</v>
      </c>
      <c r="G1267" s="58" t="s">
        <v>4113</v>
      </c>
      <c r="H1267" s="58" t="s">
        <v>4114</v>
      </c>
      <c r="I1267" s="58" t="s">
        <v>4114</v>
      </c>
      <c r="J1267" s="58" t="s">
        <v>4114</v>
      </c>
      <c r="K1267" s="58" t="s">
        <v>4114</v>
      </c>
      <c r="L1267" s="58" t="s">
        <v>4114</v>
      </c>
      <c r="M1267" s="58" t="s">
        <v>4114</v>
      </c>
      <c r="N1267" s="58" t="s">
        <v>4370</v>
      </c>
      <c r="O1267" s="58" t="s">
        <v>4145</v>
      </c>
      <c r="P1267" s="58" t="s">
        <v>4117</v>
      </c>
      <c r="Q1267" s="58" t="s">
        <v>4002</v>
      </c>
      <c r="R1267" s="58" t="s">
        <v>4114</v>
      </c>
      <c r="S1267" s="58" t="s">
        <v>4113</v>
      </c>
      <c r="T1267" s="58" t="s">
        <v>4114</v>
      </c>
      <c r="U1267" s="58" t="s">
        <v>4114</v>
      </c>
      <c r="V1267" s="58" t="s">
        <v>4114</v>
      </c>
      <c r="W1267" s="58" t="s">
        <v>4114</v>
      </c>
      <c r="X1267" s="58" t="s">
        <v>4114</v>
      </c>
      <c r="Y1267" s="58" t="s">
        <v>4114</v>
      </c>
      <c r="Z1267" s="58" t="s">
        <v>4114</v>
      </c>
      <c r="AA1267" s="58" t="s">
        <v>4114</v>
      </c>
      <c r="AB1267" s="58" t="s">
        <v>4114</v>
      </c>
      <c r="AC1267" s="58" t="s">
        <v>4114</v>
      </c>
      <c r="AD1267" s="58" t="s">
        <v>4113</v>
      </c>
      <c r="AE1267" s="58" t="s">
        <v>4114</v>
      </c>
      <c r="AF1267" s="58" t="s">
        <v>4113</v>
      </c>
    </row>
    <row r="1268" spans="1:32" x14ac:dyDescent="0.2">
      <c r="A1268" s="63" t="s">
        <v>1360</v>
      </c>
      <c r="B1268" s="66" t="s">
        <v>1361</v>
      </c>
      <c r="C1268" s="58">
        <v>1</v>
      </c>
      <c r="D1268" s="58" t="s">
        <v>4368</v>
      </c>
      <c r="E1268" s="58" t="s">
        <v>4129</v>
      </c>
      <c r="F1268" s="58" t="s">
        <v>4125</v>
      </c>
      <c r="G1268" s="58" t="s">
        <v>4113</v>
      </c>
      <c r="H1268" s="58" t="s">
        <v>4114</v>
      </c>
      <c r="I1268" s="58" t="s">
        <v>4114</v>
      </c>
      <c r="J1268" s="58" t="s">
        <v>4114</v>
      </c>
      <c r="K1268" s="58" t="s">
        <v>4114</v>
      </c>
      <c r="L1268" s="58" t="s">
        <v>4113</v>
      </c>
      <c r="M1268" s="58" t="s">
        <v>4114</v>
      </c>
      <c r="N1268" s="58" t="s">
        <v>4371</v>
      </c>
      <c r="O1268" s="58" t="s">
        <v>4145</v>
      </c>
      <c r="P1268" s="58" t="s">
        <v>4117</v>
      </c>
      <c r="Q1268" s="58" t="s">
        <v>4002</v>
      </c>
      <c r="R1268" s="58" t="s">
        <v>4114</v>
      </c>
      <c r="S1268" s="58" t="s">
        <v>4113</v>
      </c>
      <c r="T1268" s="58" t="s">
        <v>4114</v>
      </c>
      <c r="U1268" s="58" t="s">
        <v>4114</v>
      </c>
      <c r="V1268" s="58" t="s">
        <v>4114</v>
      </c>
      <c r="W1268" s="58" t="s">
        <v>4114</v>
      </c>
      <c r="X1268" s="58" t="s">
        <v>4114</v>
      </c>
      <c r="Y1268" s="58" t="s">
        <v>4114</v>
      </c>
      <c r="Z1268" s="58" t="s">
        <v>4114</v>
      </c>
      <c r="AA1268" s="58" t="s">
        <v>4114</v>
      </c>
      <c r="AB1268" s="58" t="s">
        <v>4114</v>
      </c>
      <c r="AC1268" s="58" t="s">
        <v>4114</v>
      </c>
      <c r="AD1268" s="58" t="s">
        <v>4113</v>
      </c>
      <c r="AE1268" s="58" t="s">
        <v>4113</v>
      </c>
      <c r="AF1268" s="58" t="s">
        <v>4114</v>
      </c>
    </row>
    <row r="1269" spans="1:32" x14ac:dyDescent="0.2">
      <c r="A1269" s="63" t="s">
        <v>3397</v>
      </c>
      <c r="B1269" s="66" t="s">
        <v>3398</v>
      </c>
      <c r="C1269" s="58">
        <v>1</v>
      </c>
      <c r="D1269" s="58" t="s">
        <v>4368</v>
      </c>
      <c r="E1269" s="58" t="s">
        <v>4168</v>
      </c>
      <c r="F1269" s="58" t="s">
        <v>4125</v>
      </c>
      <c r="G1269" s="58" t="s">
        <v>4113</v>
      </c>
      <c r="H1269" s="58" t="s">
        <v>4114</v>
      </c>
      <c r="I1269" s="58" t="s">
        <v>4114</v>
      </c>
      <c r="J1269" s="58" t="s">
        <v>4114</v>
      </c>
      <c r="K1269" s="58" t="s">
        <v>4114</v>
      </c>
      <c r="L1269" s="58" t="s">
        <v>4114</v>
      </c>
      <c r="M1269" s="58" t="s">
        <v>4114</v>
      </c>
      <c r="N1269" s="58" t="s">
        <v>4370</v>
      </c>
      <c r="O1269" s="58" t="s">
        <v>4145</v>
      </c>
      <c r="P1269" s="58" t="s">
        <v>4117</v>
      </c>
      <c r="Q1269" s="58" t="s">
        <v>4002</v>
      </c>
      <c r="R1269" s="58" t="s">
        <v>4114</v>
      </c>
      <c r="S1269" s="58" t="s">
        <v>4113</v>
      </c>
      <c r="T1269" s="58" t="s">
        <v>4114</v>
      </c>
      <c r="U1269" s="58" t="s">
        <v>4114</v>
      </c>
      <c r="V1269" s="58" t="s">
        <v>4114</v>
      </c>
      <c r="W1269" s="58" t="s">
        <v>4114</v>
      </c>
      <c r="X1269" s="58" t="s">
        <v>4114</v>
      </c>
      <c r="Y1269" s="58" t="s">
        <v>4114</v>
      </c>
      <c r="Z1269" s="58" t="s">
        <v>4114</v>
      </c>
      <c r="AA1269" s="58" t="s">
        <v>4114</v>
      </c>
      <c r="AB1269" s="58" t="s">
        <v>4114</v>
      </c>
      <c r="AC1269" s="58" t="s">
        <v>4114</v>
      </c>
      <c r="AD1269" s="58" t="s">
        <v>4113</v>
      </c>
      <c r="AE1269" s="58" t="s">
        <v>4114</v>
      </c>
      <c r="AF1269" s="58" t="s">
        <v>4113</v>
      </c>
    </row>
    <row r="1270" spans="1:32" x14ac:dyDescent="0.2">
      <c r="A1270" s="63" t="s">
        <v>3419</v>
      </c>
      <c r="B1270" s="66" t="s">
        <v>3420</v>
      </c>
      <c r="C1270" s="58">
        <v>1</v>
      </c>
      <c r="D1270" s="58" t="s">
        <v>4368</v>
      </c>
      <c r="E1270" s="58" t="s">
        <v>4216</v>
      </c>
      <c r="F1270" s="58" t="s">
        <v>4125</v>
      </c>
      <c r="G1270" s="58" t="s">
        <v>4113</v>
      </c>
      <c r="H1270" s="58" t="s">
        <v>4114</v>
      </c>
      <c r="I1270" s="58" t="s">
        <v>4114</v>
      </c>
      <c r="J1270" s="58" t="s">
        <v>4114</v>
      </c>
      <c r="K1270" s="58" t="s">
        <v>4114</v>
      </c>
      <c r="L1270" s="58" t="s">
        <v>4114</v>
      </c>
      <c r="M1270" s="58" t="s">
        <v>4114</v>
      </c>
      <c r="N1270" s="58" t="s">
        <v>4370</v>
      </c>
      <c r="O1270" s="58" t="s">
        <v>4145</v>
      </c>
      <c r="P1270" s="58" t="s">
        <v>4117</v>
      </c>
      <c r="Q1270" s="58" t="s">
        <v>4002</v>
      </c>
      <c r="R1270" s="58" t="s">
        <v>4114</v>
      </c>
      <c r="S1270" s="58" t="s">
        <v>4113</v>
      </c>
      <c r="T1270" s="58" t="s">
        <v>4114</v>
      </c>
      <c r="U1270" s="58" t="s">
        <v>4114</v>
      </c>
      <c r="V1270" s="58" t="s">
        <v>4114</v>
      </c>
      <c r="W1270" s="58" t="s">
        <v>4114</v>
      </c>
      <c r="X1270" s="58" t="s">
        <v>4114</v>
      </c>
      <c r="Y1270" s="58" t="s">
        <v>4114</v>
      </c>
      <c r="Z1270" s="58" t="s">
        <v>4114</v>
      </c>
      <c r="AA1270" s="58" t="s">
        <v>4114</v>
      </c>
      <c r="AB1270" s="58" t="s">
        <v>4114</v>
      </c>
      <c r="AC1270" s="58" t="s">
        <v>4114</v>
      </c>
      <c r="AD1270" s="58" t="s">
        <v>4113</v>
      </c>
      <c r="AE1270" s="58" t="s">
        <v>4114</v>
      </c>
      <c r="AF1270" s="58" t="s">
        <v>4113</v>
      </c>
    </row>
    <row r="1271" spans="1:32" x14ac:dyDescent="0.2">
      <c r="A1271" s="63" t="s">
        <v>1375</v>
      </c>
      <c r="B1271" s="66" t="s">
        <v>3434</v>
      </c>
      <c r="C1271" s="58">
        <v>1</v>
      </c>
      <c r="D1271" s="58" t="s">
        <v>4368</v>
      </c>
      <c r="E1271" s="58" t="s">
        <v>4121</v>
      </c>
      <c r="F1271" s="58" t="s">
        <v>4125</v>
      </c>
      <c r="G1271" s="58" t="s">
        <v>4113</v>
      </c>
      <c r="H1271" s="58" t="s">
        <v>4114</v>
      </c>
      <c r="I1271" s="58" t="s">
        <v>4114</v>
      </c>
      <c r="J1271" s="58" t="s">
        <v>4114</v>
      </c>
      <c r="K1271" s="58" t="s">
        <v>4114</v>
      </c>
      <c r="L1271" s="58" t="s">
        <v>4114</v>
      </c>
      <c r="M1271" s="58" t="s">
        <v>4114</v>
      </c>
      <c r="N1271" s="58" t="s">
        <v>4370</v>
      </c>
      <c r="O1271" s="58" t="s">
        <v>4145</v>
      </c>
      <c r="P1271" s="58" t="s">
        <v>4117</v>
      </c>
      <c r="Q1271" s="58" t="s">
        <v>4002</v>
      </c>
      <c r="R1271" s="58" t="s">
        <v>4114</v>
      </c>
      <c r="S1271" s="58" t="s">
        <v>4113</v>
      </c>
      <c r="T1271" s="58" t="s">
        <v>4114</v>
      </c>
      <c r="U1271" s="58" t="s">
        <v>4114</v>
      </c>
      <c r="V1271" s="58" t="s">
        <v>4114</v>
      </c>
      <c r="W1271" s="58" t="s">
        <v>4114</v>
      </c>
      <c r="X1271" s="58" t="s">
        <v>4114</v>
      </c>
      <c r="Y1271" s="58" t="s">
        <v>4114</v>
      </c>
      <c r="Z1271" s="58" t="s">
        <v>4114</v>
      </c>
      <c r="AA1271" s="58" t="s">
        <v>4114</v>
      </c>
      <c r="AB1271" s="58" t="s">
        <v>4114</v>
      </c>
      <c r="AC1271" s="58" t="s">
        <v>4114</v>
      </c>
      <c r="AD1271" s="58" t="s">
        <v>4113</v>
      </c>
      <c r="AE1271" s="58" t="s">
        <v>4114</v>
      </c>
      <c r="AF1271" s="58" t="s">
        <v>4113</v>
      </c>
    </row>
    <row r="1272" spans="1:32" x14ac:dyDescent="0.2">
      <c r="A1272" s="63" t="s">
        <v>1395</v>
      </c>
      <c r="B1272" s="66" t="s">
        <v>1396</v>
      </c>
      <c r="C1272" s="58">
        <v>1</v>
      </c>
      <c r="D1272" s="58" t="s">
        <v>4368</v>
      </c>
      <c r="E1272" s="58" t="s">
        <v>4111</v>
      </c>
      <c r="F1272" s="58" t="s">
        <v>4125</v>
      </c>
      <c r="G1272" s="58" t="s">
        <v>4113</v>
      </c>
      <c r="H1272" s="58" t="s">
        <v>4114</v>
      </c>
      <c r="I1272" s="58" t="s">
        <v>4114</v>
      </c>
      <c r="J1272" s="58" t="s">
        <v>4114</v>
      </c>
      <c r="K1272" s="58" t="s">
        <v>4114</v>
      </c>
      <c r="L1272" s="58" t="s">
        <v>4114</v>
      </c>
      <c r="M1272" s="58" t="s">
        <v>4114</v>
      </c>
      <c r="N1272" s="58" t="s">
        <v>4370</v>
      </c>
      <c r="O1272" s="58" t="s">
        <v>4145</v>
      </c>
      <c r="P1272" s="58" t="s">
        <v>4117</v>
      </c>
      <c r="Q1272" s="58" t="s">
        <v>4002</v>
      </c>
      <c r="R1272" s="58" t="s">
        <v>4114</v>
      </c>
      <c r="S1272" s="58" t="s">
        <v>4113</v>
      </c>
      <c r="T1272" s="58" t="s">
        <v>4114</v>
      </c>
      <c r="U1272" s="58" t="s">
        <v>4114</v>
      </c>
      <c r="V1272" s="58" t="s">
        <v>4114</v>
      </c>
      <c r="W1272" s="58" t="s">
        <v>4114</v>
      </c>
      <c r="X1272" s="58" t="s">
        <v>4114</v>
      </c>
      <c r="Y1272" s="58" t="s">
        <v>4114</v>
      </c>
      <c r="Z1272" s="58" t="s">
        <v>4114</v>
      </c>
      <c r="AA1272" s="58" t="s">
        <v>4114</v>
      </c>
      <c r="AB1272" s="58" t="s">
        <v>4114</v>
      </c>
      <c r="AC1272" s="58" t="s">
        <v>4114</v>
      </c>
      <c r="AD1272" s="58" t="s">
        <v>4113</v>
      </c>
      <c r="AE1272" s="58" t="s">
        <v>4114</v>
      </c>
      <c r="AF1272" s="58" t="s">
        <v>4113</v>
      </c>
    </row>
    <row r="1273" spans="1:32" x14ac:dyDescent="0.2">
      <c r="A1273" s="63" t="s">
        <v>1362</v>
      </c>
      <c r="B1273" s="66" t="s">
        <v>1363</v>
      </c>
      <c r="C1273" s="58">
        <v>1</v>
      </c>
      <c r="D1273" s="58" t="s">
        <v>4368</v>
      </c>
      <c r="E1273" s="58" t="s">
        <v>4129</v>
      </c>
      <c r="F1273" s="58" t="s">
        <v>4126</v>
      </c>
      <c r="G1273" s="58" t="s">
        <v>4113</v>
      </c>
      <c r="H1273" s="58" t="s">
        <v>4114</v>
      </c>
      <c r="I1273" s="58" t="s">
        <v>4114</v>
      </c>
      <c r="J1273" s="58" t="s">
        <v>4114</v>
      </c>
      <c r="K1273" s="58" t="s">
        <v>4114</v>
      </c>
      <c r="L1273" s="58" t="s">
        <v>4113</v>
      </c>
      <c r="M1273" s="58" t="s">
        <v>4114</v>
      </c>
      <c r="N1273" s="58" t="s">
        <v>4371</v>
      </c>
      <c r="O1273" s="58" t="s">
        <v>4145</v>
      </c>
      <c r="P1273" s="58" t="s">
        <v>4117</v>
      </c>
      <c r="Q1273" s="58" t="s">
        <v>4002</v>
      </c>
      <c r="R1273" s="58" t="s">
        <v>4114</v>
      </c>
      <c r="S1273" s="58" t="s">
        <v>4113</v>
      </c>
      <c r="T1273" s="58" t="s">
        <v>4114</v>
      </c>
      <c r="U1273" s="58" t="s">
        <v>4114</v>
      </c>
      <c r="V1273" s="58" t="s">
        <v>4114</v>
      </c>
      <c r="W1273" s="58" t="s">
        <v>4114</v>
      </c>
      <c r="X1273" s="58" t="s">
        <v>4114</v>
      </c>
      <c r="Y1273" s="58" t="s">
        <v>4114</v>
      </c>
      <c r="Z1273" s="58" t="s">
        <v>4114</v>
      </c>
      <c r="AA1273" s="58" t="s">
        <v>4114</v>
      </c>
      <c r="AB1273" s="58" t="s">
        <v>4114</v>
      </c>
      <c r="AC1273" s="58" t="s">
        <v>4114</v>
      </c>
      <c r="AD1273" s="58" t="s">
        <v>4113</v>
      </c>
      <c r="AE1273" s="58" t="s">
        <v>4113</v>
      </c>
      <c r="AF1273" s="58" t="s">
        <v>4114</v>
      </c>
    </row>
    <row r="1274" spans="1:32" x14ac:dyDescent="0.2">
      <c r="A1274" s="63" t="s">
        <v>3399</v>
      </c>
      <c r="B1274" s="66" t="s">
        <v>3400</v>
      </c>
      <c r="C1274" s="58">
        <v>1</v>
      </c>
      <c r="D1274" s="58" t="s">
        <v>4368</v>
      </c>
      <c r="E1274" s="58" t="s">
        <v>4168</v>
      </c>
      <c r="F1274" s="58" t="s">
        <v>4126</v>
      </c>
      <c r="G1274" s="58" t="s">
        <v>4113</v>
      </c>
      <c r="H1274" s="58" t="s">
        <v>4114</v>
      </c>
      <c r="I1274" s="58" t="s">
        <v>4114</v>
      </c>
      <c r="J1274" s="58" t="s">
        <v>4114</v>
      </c>
      <c r="K1274" s="58" t="s">
        <v>4114</v>
      </c>
      <c r="L1274" s="58" t="s">
        <v>4113</v>
      </c>
      <c r="M1274" s="58" t="s">
        <v>4114</v>
      </c>
      <c r="N1274" s="58" t="s">
        <v>4371</v>
      </c>
      <c r="O1274" s="58" t="s">
        <v>4145</v>
      </c>
      <c r="P1274" s="58" t="s">
        <v>4117</v>
      </c>
      <c r="Q1274" s="58" t="s">
        <v>4002</v>
      </c>
      <c r="R1274" s="58" t="s">
        <v>4114</v>
      </c>
      <c r="S1274" s="58" t="s">
        <v>4113</v>
      </c>
      <c r="T1274" s="58" t="s">
        <v>4114</v>
      </c>
      <c r="U1274" s="58" t="s">
        <v>4114</v>
      </c>
      <c r="V1274" s="58" t="s">
        <v>4114</v>
      </c>
      <c r="W1274" s="58" t="s">
        <v>4114</v>
      </c>
      <c r="X1274" s="58" t="s">
        <v>4114</v>
      </c>
      <c r="Y1274" s="58" t="s">
        <v>4114</v>
      </c>
      <c r="Z1274" s="58" t="s">
        <v>4114</v>
      </c>
      <c r="AA1274" s="58" t="s">
        <v>4114</v>
      </c>
      <c r="AB1274" s="58" t="s">
        <v>4114</v>
      </c>
      <c r="AC1274" s="58" t="s">
        <v>4114</v>
      </c>
      <c r="AD1274" s="58" t="s">
        <v>4113</v>
      </c>
      <c r="AE1274" s="58" t="s">
        <v>4113</v>
      </c>
      <c r="AF1274" s="58" t="s">
        <v>4114</v>
      </c>
    </row>
    <row r="1275" spans="1:32" x14ac:dyDescent="0.2">
      <c r="A1275" s="63" t="s">
        <v>3421</v>
      </c>
      <c r="B1275" s="66" t="s">
        <v>3422</v>
      </c>
      <c r="C1275" s="58">
        <v>1</v>
      </c>
      <c r="D1275" s="58" t="s">
        <v>4368</v>
      </c>
      <c r="E1275" s="58" t="s">
        <v>4216</v>
      </c>
      <c r="F1275" s="58" t="s">
        <v>4126</v>
      </c>
      <c r="G1275" s="58" t="s">
        <v>4113</v>
      </c>
      <c r="H1275" s="58" t="s">
        <v>4114</v>
      </c>
      <c r="I1275" s="58" t="s">
        <v>4114</v>
      </c>
      <c r="J1275" s="58" t="s">
        <v>4114</v>
      </c>
      <c r="K1275" s="58" t="s">
        <v>4114</v>
      </c>
      <c r="L1275" s="58" t="s">
        <v>4114</v>
      </c>
      <c r="M1275" s="58" t="s">
        <v>4114</v>
      </c>
      <c r="N1275" s="58" t="s">
        <v>4370</v>
      </c>
      <c r="O1275" s="58" t="s">
        <v>4145</v>
      </c>
      <c r="P1275" s="58" t="s">
        <v>4117</v>
      </c>
      <c r="Q1275" s="58" t="s">
        <v>4002</v>
      </c>
      <c r="R1275" s="58" t="s">
        <v>4114</v>
      </c>
      <c r="S1275" s="58" t="s">
        <v>4113</v>
      </c>
      <c r="T1275" s="58" t="s">
        <v>4114</v>
      </c>
      <c r="U1275" s="58" t="s">
        <v>4114</v>
      </c>
      <c r="V1275" s="58" t="s">
        <v>4114</v>
      </c>
      <c r="W1275" s="58" t="s">
        <v>4114</v>
      </c>
      <c r="X1275" s="58" t="s">
        <v>4114</v>
      </c>
      <c r="Y1275" s="58" t="s">
        <v>4114</v>
      </c>
      <c r="Z1275" s="58" t="s">
        <v>4114</v>
      </c>
      <c r="AA1275" s="58" t="s">
        <v>4114</v>
      </c>
      <c r="AB1275" s="58" t="s">
        <v>4114</v>
      </c>
      <c r="AC1275" s="58" t="s">
        <v>4114</v>
      </c>
      <c r="AD1275" s="58" t="s">
        <v>4113</v>
      </c>
      <c r="AE1275" s="58" t="s">
        <v>4114</v>
      </c>
      <c r="AF1275" s="58" t="s">
        <v>4113</v>
      </c>
    </row>
    <row r="1276" spans="1:32" x14ac:dyDescent="0.2">
      <c r="A1276" s="63" t="s">
        <v>1376</v>
      </c>
      <c r="B1276" s="66" t="s">
        <v>3435</v>
      </c>
      <c r="C1276" s="58">
        <v>1</v>
      </c>
      <c r="D1276" s="58" t="s">
        <v>4368</v>
      </c>
      <c r="E1276" s="58" t="s">
        <v>4121</v>
      </c>
      <c r="F1276" s="58" t="s">
        <v>4126</v>
      </c>
      <c r="G1276" s="58" t="s">
        <v>4113</v>
      </c>
      <c r="H1276" s="58" t="s">
        <v>4114</v>
      </c>
      <c r="I1276" s="58" t="s">
        <v>4114</v>
      </c>
      <c r="J1276" s="58" t="s">
        <v>4114</v>
      </c>
      <c r="K1276" s="58" t="s">
        <v>4114</v>
      </c>
      <c r="L1276" s="58" t="s">
        <v>4114</v>
      </c>
      <c r="M1276" s="58" t="s">
        <v>4114</v>
      </c>
      <c r="N1276" s="58" t="s">
        <v>4370</v>
      </c>
      <c r="O1276" s="58" t="s">
        <v>4145</v>
      </c>
      <c r="P1276" s="58" t="s">
        <v>4117</v>
      </c>
      <c r="Q1276" s="58" t="s">
        <v>4002</v>
      </c>
      <c r="R1276" s="58" t="s">
        <v>4114</v>
      </c>
      <c r="S1276" s="58" t="s">
        <v>4113</v>
      </c>
      <c r="T1276" s="58" t="s">
        <v>4114</v>
      </c>
      <c r="U1276" s="58" t="s">
        <v>4114</v>
      </c>
      <c r="V1276" s="58" t="s">
        <v>4114</v>
      </c>
      <c r="W1276" s="58" t="s">
        <v>4114</v>
      </c>
      <c r="X1276" s="58" t="s">
        <v>4114</v>
      </c>
      <c r="Y1276" s="58" t="s">
        <v>4114</v>
      </c>
      <c r="Z1276" s="58" t="s">
        <v>4114</v>
      </c>
      <c r="AA1276" s="58" t="s">
        <v>4114</v>
      </c>
      <c r="AB1276" s="58" t="s">
        <v>4114</v>
      </c>
      <c r="AC1276" s="58" t="s">
        <v>4114</v>
      </c>
      <c r="AD1276" s="58" t="s">
        <v>4113</v>
      </c>
      <c r="AE1276" s="58" t="s">
        <v>4114</v>
      </c>
      <c r="AF1276" s="58" t="s">
        <v>4113</v>
      </c>
    </row>
    <row r="1277" spans="1:32" x14ac:dyDescent="0.2">
      <c r="A1277" s="63" t="s">
        <v>1397</v>
      </c>
      <c r="B1277" s="66" t="s">
        <v>1398</v>
      </c>
      <c r="C1277" s="58">
        <v>1</v>
      </c>
      <c r="D1277" s="58" t="s">
        <v>4368</v>
      </c>
      <c r="E1277" s="58" t="s">
        <v>4111</v>
      </c>
      <c r="F1277" s="58" t="s">
        <v>4126</v>
      </c>
      <c r="G1277" s="58" t="s">
        <v>4113</v>
      </c>
      <c r="H1277" s="58" t="s">
        <v>4114</v>
      </c>
      <c r="I1277" s="58" t="s">
        <v>4114</v>
      </c>
      <c r="J1277" s="58" t="s">
        <v>4114</v>
      </c>
      <c r="K1277" s="58" t="s">
        <v>4114</v>
      </c>
      <c r="L1277" s="58" t="s">
        <v>4114</v>
      </c>
      <c r="M1277" s="58" t="s">
        <v>4114</v>
      </c>
      <c r="N1277" s="58" t="s">
        <v>4370</v>
      </c>
      <c r="O1277" s="58" t="s">
        <v>4145</v>
      </c>
      <c r="P1277" s="58" t="s">
        <v>4117</v>
      </c>
      <c r="Q1277" s="58" t="s">
        <v>4002</v>
      </c>
      <c r="R1277" s="58" t="s">
        <v>4114</v>
      </c>
      <c r="S1277" s="58" t="s">
        <v>4113</v>
      </c>
      <c r="T1277" s="58" t="s">
        <v>4114</v>
      </c>
      <c r="U1277" s="58" t="s">
        <v>4114</v>
      </c>
      <c r="V1277" s="58" t="s">
        <v>4114</v>
      </c>
      <c r="W1277" s="58" t="s">
        <v>4114</v>
      </c>
      <c r="X1277" s="58" t="s">
        <v>4114</v>
      </c>
      <c r="Y1277" s="58" t="s">
        <v>4114</v>
      </c>
      <c r="Z1277" s="58" t="s">
        <v>4114</v>
      </c>
      <c r="AA1277" s="58" t="s">
        <v>4114</v>
      </c>
      <c r="AB1277" s="58" t="s">
        <v>4114</v>
      </c>
      <c r="AC1277" s="58" t="s">
        <v>4114</v>
      </c>
      <c r="AD1277" s="58" t="s">
        <v>4113</v>
      </c>
      <c r="AE1277" s="58" t="s">
        <v>4114</v>
      </c>
      <c r="AF1277" s="58" t="s">
        <v>4113</v>
      </c>
    </row>
    <row r="1278" spans="1:32" x14ac:dyDescent="0.2">
      <c r="A1278" s="63" t="s">
        <v>1364</v>
      </c>
      <c r="B1278" s="66" t="s">
        <v>1365</v>
      </c>
      <c r="C1278" s="58">
        <v>1</v>
      </c>
      <c r="D1278" s="58" t="s">
        <v>4368</v>
      </c>
      <c r="E1278" s="58" t="s">
        <v>4129</v>
      </c>
      <c r="F1278" s="58" t="s">
        <v>4127</v>
      </c>
      <c r="G1278" s="58" t="s">
        <v>4113</v>
      </c>
      <c r="H1278" s="58" t="s">
        <v>4114</v>
      </c>
      <c r="I1278" s="58" t="s">
        <v>4114</v>
      </c>
      <c r="J1278" s="58" t="s">
        <v>4114</v>
      </c>
      <c r="K1278" s="58" t="s">
        <v>4114</v>
      </c>
      <c r="L1278" s="58" t="s">
        <v>4114</v>
      </c>
      <c r="M1278" s="58" t="s">
        <v>4114</v>
      </c>
      <c r="N1278" s="58" t="s">
        <v>4370</v>
      </c>
      <c r="O1278" s="58" t="s">
        <v>4145</v>
      </c>
      <c r="P1278" s="58" t="s">
        <v>4117</v>
      </c>
      <c r="Q1278" s="58" t="s">
        <v>4002</v>
      </c>
      <c r="R1278" s="58" t="s">
        <v>4114</v>
      </c>
      <c r="S1278" s="58" t="s">
        <v>4113</v>
      </c>
      <c r="T1278" s="58" t="s">
        <v>4114</v>
      </c>
      <c r="U1278" s="58" t="s">
        <v>4114</v>
      </c>
      <c r="V1278" s="58" t="s">
        <v>4114</v>
      </c>
      <c r="W1278" s="58" t="s">
        <v>4114</v>
      </c>
      <c r="X1278" s="58" t="s">
        <v>4114</v>
      </c>
      <c r="Y1278" s="58" t="s">
        <v>4114</v>
      </c>
      <c r="Z1278" s="58" t="s">
        <v>4114</v>
      </c>
      <c r="AA1278" s="58" t="s">
        <v>4114</v>
      </c>
      <c r="AB1278" s="58" t="s">
        <v>4114</v>
      </c>
      <c r="AC1278" s="58" t="s">
        <v>4114</v>
      </c>
      <c r="AD1278" s="58" t="s">
        <v>4113</v>
      </c>
      <c r="AE1278" s="58" t="s">
        <v>4114</v>
      </c>
      <c r="AF1278" s="58" t="s">
        <v>4113</v>
      </c>
    </row>
    <row r="1279" spans="1:32" x14ac:dyDescent="0.2">
      <c r="A1279" s="63" t="s">
        <v>3401</v>
      </c>
      <c r="B1279" s="66" t="s">
        <v>3402</v>
      </c>
      <c r="C1279" s="58">
        <v>1</v>
      </c>
      <c r="D1279" s="58" t="s">
        <v>4368</v>
      </c>
      <c r="E1279" s="58" t="s">
        <v>4168</v>
      </c>
      <c r="F1279" s="58" t="s">
        <v>4127</v>
      </c>
      <c r="G1279" s="58" t="s">
        <v>4113</v>
      </c>
      <c r="H1279" s="58" t="s">
        <v>4114</v>
      </c>
      <c r="I1279" s="58" t="s">
        <v>4114</v>
      </c>
      <c r="J1279" s="58" t="s">
        <v>4114</v>
      </c>
      <c r="K1279" s="58" t="s">
        <v>4114</v>
      </c>
      <c r="L1279" s="58" t="s">
        <v>4114</v>
      </c>
      <c r="M1279" s="58" t="s">
        <v>4114</v>
      </c>
      <c r="N1279" s="58" t="s">
        <v>4370</v>
      </c>
      <c r="O1279" s="58" t="s">
        <v>4145</v>
      </c>
      <c r="P1279" s="58" t="s">
        <v>4117</v>
      </c>
      <c r="Q1279" s="58" t="s">
        <v>4002</v>
      </c>
      <c r="R1279" s="58" t="s">
        <v>4114</v>
      </c>
      <c r="S1279" s="58" t="s">
        <v>4113</v>
      </c>
      <c r="T1279" s="58" t="s">
        <v>4114</v>
      </c>
      <c r="U1279" s="58" t="s">
        <v>4114</v>
      </c>
      <c r="V1279" s="58" t="s">
        <v>4114</v>
      </c>
      <c r="W1279" s="58" t="s">
        <v>4114</v>
      </c>
      <c r="X1279" s="58" t="s">
        <v>4114</v>
      </c>
      <c r="Y1279" s="58" t="s">
        <v>4114</v>
      </c>
      <c r="Z1279" s="58" t="s">
        <v>4114</v>
      </c>
      <c r="AA1279" s="58" t="s">
        <v>4114</v>
      </c>
      <c r="AB1279" s="58" t="s">
        <v>4114</v>
      </c>
      <c r="AC1279" s="58" t="s">
        <v>4114</v>
      </c>
      <c r="AD1279" s="58" t="s">
        <v>4113</v>
      </c>
      <c r="AE1279" s="58" t="s">
        <v>4114</v>
      </c>
      <c r="AF1279" s="58" t="s">
        <v>4113</v>
      </c>
    </row>
    <row r="1280" spans="1:32" x14ac:dyDescent="0.2">
      <c r="A1280" s="63" t="s">
        <v>3423</v>
      </c>
      <c r="B1280" s="66" t="s">
        <v>3424</v>
      </c>
      <c r="C1280" s="58">
        <v>1</v>
      </c>
      <c r="D1280" s="58" t="s">
        <v>4368</v>
      </c>
      <c r="E1280" s="58" t="s">
        <v>4216</v>
      </c>
      <c r="F1280" s="58" t="s">
        <v>4127</v>
      </c>
      <c r="G1280" s="58" t="s">
        <v>4113</v>
      </c>
      <c r="H1280" s="58" t="s">
        <v>4114</v>
      </c>
      <c r="I1280" s="58" t="s">
        <v>4114</v>
      </c>
      <c r="J1280" s="58" t="s">
        <v>4114</v>
      </c>
      <c r="K1280" s="58" t="s">
        <v>4114</v>
      </c>
      <c r="L1280" s="58" t="s">
        <v>4114</v>
      </c>
      <c r="M1280" s="58" t="s">
        <v>4114</v>
      </c>
      <c r="N1280" s="58" t="s">
        <v>4370</v>
      </c>
      <c r="O1280" s="58" t="s">
        <v>4145</v>
      </c>
      <c r="P1280" s="58" t="s">
        <v>4117</v>
      </c>
      <c r="Q1280" s="58" t="s">
        <v>4002</v>
      </c>
      <c r="R1280" s="58" t="s">
        <v>4114</v>
      </c>
      <c r="S1280" s="58" t="s">
        <v>4113</v>
      </c>
      <c r="T1280" s="58" t="s">
        <v>4114</v>
      </c>
      <c r="U1280" s="58" t="s">
        <v>4114</v>
      </c>
      <c r="V1280" s="58" t="s">
        <v>4114</v>
      </c>
      <c r="W1280" s="58" t="s">
        <v>4114</v>
      </c>
      <c r="X1280" s="58" t="s">
        <v>4114</v>
      </c>
      <c r="Y1280" s="58" t="s">
        <v>4114</v>
      </c>
      <c r="Z1280" s="58" t="s">
        <v>4114</v>
      </c>
      <c r="AA1280" s="58" t="s">
        <v>4114</v>
      </c>
      <c r="AB1280" s="58" t="s">
        <v>4114</v>
      </c>
      <c r="AC1280" s="58" t="s">
        <v>4114</v>
      </c>
      <c r="AD1280" s="58" t="s">
        <v>4113</v>
      </c>
      <c r="AE1280" s="58" t="s">
        <v>4114</v>
      </c>
      <c r="AF1280" s="58" t="s">
        <v>4113</v>
      </c>
    </row>
    <row r="1281" spans="1:32" x14ac:dyDescent="0.2">
      <c r="A1281" s="63" t="s">
        <v>1377</v>
      </c>
      <c r="B1281" s="66" t="s">
        <v>3436</v>
      </c>
      <c r="C1281" s="58">
        <v>1</v>
      </c>
      <c r="D1281" s="58" t="s">
        <v>4368</v>
      </c>
      <c r="E1281" s="58" t="s">
        <v>4121</v>
      </c>
      <c r="F1281" s="58" t="s">
        <v>4127</v>
      </c>
      <c r="G1281" s="58" t="s">
        <v>4113</v>
      </c>
      <c r="H1281" s="58" t="s">
        <v>4114</v>
      </c>
      <c r="I1281" s="58" t="s">
        <v>4114</v>
      </c>
      <c r="J1281" s="58" t="s">
        <v>4114</v>
      </c>
      <c r="K1281" s="58" t="s">
        <v>4114</v>
      </c>
      <c r="L1281" s="58" t="s">
        <v>4114</v>
      </c>
      <c r="M1281" s="58" t="s">
        <v>4114</v>
      </c>
      <c r="N1281" s="58" t="s">
        <v>4370</v>
      </c>
      <c r="O1281" s="58" t="s">
        <v>4145</v>
      </c>
      <c r="P1281" s="58" t="s">
        <v>4117</v>
      </c>
      <c r="Q1281" s="58" t="s">
        <v>4002</v>
      </c>
      <c r="R1281" s="58" t="s">
        <v>4114</v>
      </c>
      <c r="S1281" s="58" t="s">
        <v>4113</v>
      </c>
      <c r="T1281" s="58" t="s">
        <v>4114</v>
      </c>
      <c r="U1281" s="58" t="s">
        <v>4114</v>
      </c>
      <c r="V1281" s="58" t="s">
        <v>4114</v>
      </c>
      <c r="W1281" s="58" t="s">
        <v>4114</v>
      </c>
      <c r="X1281" s="58" t="s">
        <v>4114</v>
      </c>
      <c r="Y1281" s="58" t="s">
        <v>4114</v>
      </c>
      <c r="Z1281" s="58" t="s">
        <v>4114</v>
      </c>
      <c r="AA1281" s="58" t="s">
        <v>4114</v>
      </c>
      <c r="AB1281" s="58" t="s">
        <v>4114</v>
      </c>
      <c r="AC1281" s="58" t="s">
        <v>4114</v>
      </c>
      <c r="AD1281" s="58" t="s">
        <v>4113</v>
      </c>
      <c r="AE1281" s="58" t="s">
        <v>4114</v>
      </c>
      <c r="AF1281" s="58" t="s">
        <v>4113</v>
      </c>
    </row>
    <row r="1282" spans="1:32" x14ac:dyDescent="0.2">
      <c r="A1282" s="63" t="s">
        <v>1399</v>
      </c>
      <c r="B1282" s="66" t="s">
        <v>1400</v>
      </c>
      <c r="C1282" s="58">
        <v>1</v>
      </c>
      <c r="D1282" s="58" t="s">
        <v>4368</v>
      </c>
      <c r="E1282" s="58" t="s">
        <v>4111</v>
      </c>
      <c r="F1282" s="58" t="s">
        <v>4127</v>
      </c>
      <c r="G1282" s="58" t="s">
        <v>4113</v>
      </c>
      <c r="H1282" s="58" t="s">
        <v>4114</v>
      </c>
      <c r="I1282" s="58" t="s">
        <v>4114</v>
      </c>
      <c r="J1282" s="58" t="s">
        <v>4114</v>
      </c>
      <c r="K1282" s="58" t="s">
        <v>4114</v>
      </c>
      <c r="L1282" s="58" t="s">
        <v>4114</v>
      </c>
      <c r="M1282" s="58" t="s">
        <v>4114</v>
      </c>
      <c r="N1282" s="58" t="s">
        <v>4370</v>
      </c>
      <c r="O1282" s="58" t="s">
        <v>4145</v>
      </c>
      <c r="P1282" s="58" t="s">
        <v>4117</v>
      </c>
      <c r="Q1282" s="58" t="s">
        <v>4002</v>
      </c>
      <c r="R1282" s="58" t="s">
        <v>4114</v>
      </c>
      <c r="S1282" s="58" t="s">
        <v>4113</v>
      </c>
      <c r="T1282" s="58" t="s">
        <v>4114</v>
      </c>
      <c r="U1282" s="58" t="s">
        <v>4114</v>
      </c>
      <c r="V1282" s="58" t="s">
        <v>4114</v>
      </c>
      <c r="W1282" s="58" t="s">
        <v>4114</v>
      </c>
      <c r="X1282" s="58" t="s">
        <v>4114</v>
      </c>
      <c r="Y1282" s="58" t="s">
        <v>4114</v>
      </c>
      <c r="Z1282" s="58" t="s">
        <v>4114</v>
      </c>
      <c r="AA1282" s="58" t="s">
        <v>4114</v>
      </c>
      <c r="AB1282" s="58" t="s">
        <v>4114</v>
      </c>
      <c r="AC1282" s="58" t="s">
        <v>4114</v>
      </c>
      <c r="AD1282" s="58" t="s">
        <v>4113</v>
      </c>
      <c r="AE1282" s="58" t="s">
        <v>4114</v>
      </c>
      <c r="AF1282" s="58" t="s">
        <v>4113</v>
      </c>
    </row>
    <row r="1283" spans="1:32" x14ac:dyDescent="0.2">
      <c r="A1283" s="63" t="s">
        <v>1366</v>
      </c>
      <c r="B1283" s="66" t="s">
        <v>1367</v>
      </c>
      <c r="C1283" s="58">
        <v>1</v>
      </c>
      <c r="D1283" s="58" t="s">
        <v>4368</v>
      </c>
      <c r="E1283" s="58" t="s">
        <v>4129</v>
      </c>
      <c r="F1283" s="58" t="s">
        <v>4202</v>
      </c>
      <c r="G1283" s="58" t="s">
        <v>4113</v>
      </c>
      <c r="H1283" s="58" t="s">
        <v>4114</v>
      </c>
      <c r="I1283" s="58" t="s">
        <v>4114</v>
      </c>
      <c r="J1283" s="58" t="s">
        <v>4114</v>
      </c>
      <c r="K1283" s="58" t="s">
        <v>4114</v>
      </c>
      <c r="L1283" s="58" t="s">
        <v>4113</v>
      </c>
      <c r="M1283" s="58" t="s">
        <v>4114</v>
      </c>
      <c r="N1283" s="58" t="s">
        <v>4371</v>
      </c>
      <c r="O1283" s="58" t="s">
        <v>4145</v>
      </c>
      <c r="P1283" s="58" t="s">
        <v>4117</v>
      </c>
      <c r="Q1283" s="58" t="s">
        <v>4002</v>
      </c>
      <c r="R1283" s="58" t="s">
        <v>4114</v>
      </c>
      <c r="S1283" s="58" t="s">
        <v>4113</v>
      </c>
      <c r="T1283" s="58" t="s">
        <v>4114</v>
      </c>
      <c r="U1283" s="58" t="s">
        <v>4114</v>
      </c>
      <c r="V1283" s="58" t="s">
        <v>4114</v>
      </c>
      <c r="W1283" s="58" t="s">
        <v>4114</v>
      </c>
      <c r="X1283" s="58" t="s">
        <v>4114</v>
      </c>
      <c r="Y1283" s="58" t="s">
        <v>4114</v>
      </c>
      <c r="Z1283" s="58" t="s">
        <v>4114</v>
      </c>
      <c r="AA1283" s="58" t="s">
        <v>4114</v>
      </c>
      <c r="AB1283" s="58" t="s">
        <v>4114</v>
      </c>
      <c r="AC1283" s="58" t="s">
        <v>4114</v>
      </c>
      <c r="AD1283" s="58" t="s">
        <v>4113</v>
      </c>
      <c r="AE1283" s="58" t="s">
        <v>4113</v>
      </c>
      <c r="AF1283" s="58" t="s">
        <v>4114</v>
      </c>
    </row>
    <row r="1284" spans="1:32" x14ac:dyDescent="0.2">
      <c r="A1284" s="63" t="s">
        <v>3403</v>
      </c>
      <c r="B1284" s="66" t="s">
        <v>3404</v>
      </c>
      <c r="C1284" s="58">
        <v>1</v>
      </c>
      <c r="D1284" s="58" t="s">
        <v>4368</v>
      </c>
      <c r="E1284" s="58" t="s">
        <v>4168</v>
      </c>
      <c r="F1284" s="58" t="s">
        <v>4202</v>
      </c>
      <c r="G1284" s="58" t="s">
        <v>4113</v>
      </c>
      <c r="H1284" s="58" t="s">
        <v>4114</v>
      </c>
      <c r="I1284" s="58" t="s">
        <v>4114</v>
      </c>
      <c r="J1284" s="58" t="s">
        <v>4114</v>
      </c>
      <c r="K1284" s="58" t="s">
        <v>4114</v>
      </c>
      <c r="L1284" s="58" t="s">
        <v>4113</v>
      </c>
      <c r="M1284" s="58" t="s">
        <v>4114</v>
      </c>
      <c r="N1284" s="58" t="s">
        <v>4371</v>
      </c>
      <c r="O1284" s="58" t="s">
        <v>4145</v>
      </c>
      <c r="P1284" s="58" t="s">
        <v>4117</v>
      </c>
      <c r="Q1284" s="58" t="s">
        <v>4002</v>
      </c>
      <c r="R1284" s="58" t="s">
        <v>4114</v>
      </c>
      <c r="S1284" s="58" t="s">
        <v>4113</v>
      </c>
      <c r="T1284" s="58" t="s">
        <v>4114</v>
      </c>
      <c r="U1284" s="58" t="s">
        <v>4114</v>
      </c>
      <c r="V1284" s="58" t="s">
        <v>4114</v>
      </c>
      <c r="W1284" s="58" t="s">
        <v>4114</v>
      </c>
      <c r="X1284" s="58" t="s">
        <v>4114</v>
      </c>
      <c r="Y1284" s="58" t="s">
        <v>4114</v>
      </c>
      <c r="Z1284" s="58" t="s">
        <v>4114</v>
      </c>
      <c r="AA1284" s="58" t="s">
        <v>4114</v>
      </c>
      <c r="AB1284" s="58" t="s">
        <v>4114</v>
      </c>
      <c r="AC1284" s="58" t="s">
        <v>4114</v>
      </c>
      <c r="AD1284" s="58" t="s">
        <v>4113</v>
      </c>
      <c r="AE1284" s="58" t="s">
        <v>4113</v>
      </c>
      <c r="AF1284" s="58" t="s">
        <v>4114</v>
      </c>
    </row>
    <row r="1285" spans="1:32" x14ac:dyDescent="0.2">
      <c r="A1285" s="63" t="s">
        <v>3425</v>
      </c>
      <c r="B1285" s="66" t="s">
        <v>3426</v>
      </c>
      <c r="C1285" s="58">
        <v>1</v>
      </c>
      <c r="D1285" s="58" t="s">
        <v>4368</v>
      </c>
      <c r="E1285" s="58" t="s">
        <v>4216</v>
      </c>
      <c r="F1285" s="58" t="s">
        <v>4202</v>
      </c>
      <c r="G1285" s="58" t="s">
        <v>4113</v>
      </c>
      <c r="H1285" s="58" t="s">
        <v>4114</v>
      </c>
      <c r="I1285" s="58" t="s">
        <v>4114</v>
      </c>
      <c r="J1285" s="58" t="s">
        <v>4114</v>
      </c>
      <c r="K1285" s="58" t="s">
        <v>4114</v>
      </c>
      <c r="L1285" s="58" t="s">
        <v>4114</v>
      </c>
      <c r="M1285" s="58" t="s">
        <v>4114</v>
      </c>
      <c r="N1285" s="58" t="s">
        <v>4370</v>
      </c>
      <c r="O1285" s="58" t="s">
        <v>4145</v>
      </c>
      <c r="P1285" s="58" t="s">
        <v>4117</v>
      </c>
      <c r="Q1285" s="58" t="s">
        <v>4002</v>
      </c>
      <c r="R1285" s="58" t="s">
        <v>4114</v>
      </c>
      <c r="S1285" s="58" t="s">
        <v>4113</v>
      </c>
      <c r="T1285" s="58" t="s">
        <v>4114</v>
      </c>
      <c r="U1285" s="58" t="s">
        <v>4114</v>
      </c>
      <c r="V1285" s="58" t="s">
        <v>4114</v>
      </c>
      <c r="W1285" s="58" t="s">
        <v>4114</v>
      </c>
      <c r="X1285" s="58" t="s">
        <v>4114</v>
      </c>
      <c r="Y1285" s="58" t="s">
        <v>4114</v>
      </c>
      <c r="Z1285" s="58" t="s">
        <v>4114</v>
      </c>
      <c r="AA1285" s="58" t="s">
        <v>4114</v>
      </c>
      <c r="AB1285" s="58" t="s">
        <v>4114</v>
      </c>
      <c r="AC1285" s="58" t="s">
        <v>4114</v>
      </c>
      <c r="AD1285" s="58" t="s">
        <v>4113</v>
      </c>
      <c r="AE1285" s="58" t="s">
        <v>4114</v>
      </c>
      <c r="AF1285" s="58" t="s">
        <v>4113</v>
      </c>
    </row>
    <row r="1286" spans="1:32" x14ac:dyDescent="0.2">
      <c r="A1286" s="63" t="s">
        <v>1378</v>
      </c>
      <c r="B1286" s="66" t="s">
        <v>3437</v>
      </c>
      <c r="C1286" s="58">
        <v>1</v>
      </c>
      <c r="D1286" s="58" t="s">
        <v>4368</v>
      </c>
      <c r="E1286" s="58" t="s">
        <v>4121</v>
      </c>
      <c r="F1286" s="58" t="s">
        <v>4202</v>
      </c>
      <c r="G1286" s="58" t="s">
        <v>4113</v>
      </c>
      <c r="H1286" s="58" t="s">
        <v>4114</v>
      </c>
      <c r="I1286" s="58" t="s">
        <v>4114</v>
      </c>
      <c r="J1286" s="58" t="s">
        <v>4114</v>
      </c>
      <c r="K1286" s="58" t="s">
        <v>4114</v>
      </c>
      <c r="L1286" s="58" t="s">
        <v>4114</v>
      </c>
      <c r="M1286" s="58" t="s">
        <v>4114</v>
      </c>
      <c r="N1286" s="58" t="s">
        <v>4370</v>
      </c>
      <c r="O1286" s="58" t="s">
        <v>4145</v>
      </c>
      <c r="P1286" s="58" t="s">
        <v>4117</v>
      </c>
      <c r="Q1286" s="58" t="s">
        <v>4002</v>
      </c>
      <c r="R1286" s="58" t="s">
        <v>4114</v>
      </c>
      <c r="S1286" s="58" t="s">
        <v>4113</v>
      </c>
      <c r="T1286" s="58" t="s">
        <v>4114</v>
      </c>
      <c r="U1286" s="58" t="s">
        <v>4114</v>
      </c>
      <c r="V1286" s="58" t="s">
        <v>4114</v>
      </c>
      <c r="W1286" s="58" t="s">
        <v>4114</v>
      </c>
      <c r="X1286" s="58" t="s">
        <v>4114</v>
      </c>
      <c r="Y1286" s="58" t="s">
        <v>4114</v>
      </c>
      <c r="Z1286" s="58" t="s">
        <v>4114</v>
      </c>
      <c r="AA1286" s="58" t="s">
        <v>4114</v>
      </c>
      <c r="AB1286" s="58" t="s">
        <v>4114</v>
      </c>
      <c r="AC1286" s="58" t="s">
        <v>4114</v>
      </c>
      <c r="AD1286" s="58" t="s">
        <v>4113</v>
      </c>
      <c r="AE1286" s="58" t="s">
        <v>4114</v>
      </c>
      <c r="AF1286" s="58" t="s">
        <v>4113</v>
      </c>
    </row>
    <row r="1287" spans="1:32" x14ac:dyDescent="0.2">
      <c r="A1287" s="63" t="s">
        <v>1401</v>
      </c>
      <c r="B1287" s="66" t="s">
        <v>1402</v>
      </c>
      <c r="C1287" s="58">
        <v>1</v>
      </c>
      <c r="D1287" s="58" t="s">
        <v>4368</v>
      </c>
      <c r="E1287" s="58" t="s">
        <v>4111</v>
      </c>
      <c r="F1287" s="58" t="s">
        <v>4202</v>
      </c>
      <c r="G1287" s="58" t="s">
        <v>4113</v>
      </c>
      <c r="H1287" s="58" t="s">
        <v>4114</v>
      </c>
      <c r="I1287" s="58" t="s">
        <v>4114</v>
      </c>
      <c r="J1287" s="58" t="s">
        <v>4114</v>
      </c>
      <c r="K1287" s="58" t="s">
        <v>4114</v>
      </c>
      <c r="L1287" s="58" t="s">
        <v>4114</v>
      </c>
      <c r="M1287" s="58" t="s">
        <v>4114</v>
      </c>
      <c r="N1287" s="58" t="s">
        <v>4370</v>
      </c>
      <c r="O1287" s="58" t="s">
        <v>4145</v>
      </c>
      <c r="P1287" s="58" t="s">
        <v>4117</v>
      </c>
      <c r="Q1287" s="58" t="s">
        <v>4002</v>
      </c>
      <c r="R1287" s="58" t="s">
        <v>4114</v>
      </c>
      <c r="S1287" s="58" t="s">
        <v>4113</v>
      </c>
      <c r="T1287" s="58" t="s">
        <v>4114</v>
      </c>
      <c r="U1287" s="58" t="s">
        <v>4114</v>
      </c>
      <c r="V1287" s="58" t="s">
        <v>4114</v>
      </c>
      <c r="W1287" s="58" t="s">
        <v>4114</v>
      </c>
      <c r="X1287" s="58" t="s">
        <v>4114</v>
      </c>
      <c r="Y1287" s="58" t="s">
        <v>4114</v>
      </c>
      <c r="Z1287" s="58" t="s">
        <v>4114</v>
      </c>
      <c r="AA1287" s="58" t="s">
        <v>4114</v>
      </c>
      <c r="AB1287" s="58" t="s">
        <v>4114</v>
      </c>
      <c r="AC1287" s="58" t="s">
        <v>4114</v>
      </c>
      <c r="AD1287" s="58" t="s">
        <v>4113</v>
      </c>
      <c r="AE1287" s="58" t="s">
        <v>4114</v>
      </c>
      <c r="AF1287" s="58" t="s">
        <v>4113</v>
      </c>
    </row>
    <row r="1288" spans="1:32" x14ac:dyDescent="0.2">
      <c r="A1288" s="63" t="s">
        <v>3381</v>
      </c>
      <c r="B1288" s="66" t="s">
        <v>3382</v>
      </c>
      <c r="C1288" s="58">
        <v>1</v>
      </c>
      <c r="D1288" s="58" t="s">
        <v>4368</v>
      </c>
      <c r="E1288" s="58" t="s">
        <v>4129</v>
      </c>
      <c r="F1288" s="58" t="s">
        <v>4172</v>
      </c>
      <c r="G1288" s="58" t="s">
        <v>4113</v>
      </c>
      <c r="H1288" s="58" t="s">
        <v>4114</v>
      </c>
      <c r="I1288" s="58" t="s">
        <v>4114</v>
      </c>
      <c r="J1288" s="58" t="s">
        <v>4114</v>
      </c>
      <c r="K1288" s="58" t="s">
        <v>4114</v>
      </c>
      <c r="L1288" s="58" t="s">
        <v>4114</v>
      </c>
      <c r="M1288" s="58" t="s">
        <v>4114</v>
      </c>
      <c r="N1288" s="58" t="s">
        <v>4370</v>
      </c>
      <c r="O1288" s="58" t="s">
        <v>4145</v>
      </c>
      <c r="P1288" s="58" t="s">
        <v>4117</v>
      </c>
      <c r="Q1288" s="58" t="s">
        <v>4002</v>
      </c>
      <c r="R1288" s="58" t="s">
        <v>4114</v>
      </c>
      <c r="S1288" s="58" t="s">
        <v>4113</v>
      </c>
      <c r="T1288" s="58" t="s">
        <v>4114</v>
      </c>
      <c r="U1288" s="58" t="s">
        <v>4114</v>
      </c>
      <c r="V1288" s="58" t="s">
        <v>4114</v>
      </c>
      <c r="W1288" s="58" t="s">
        <v>4114</v>
      </c>
      <c r="X1288" s="58" t="s">
        <v>4114</v>
      </c>
      <c r="Y1288" s="58" t="s">
        <v>4114</v>
      </c>
      <c r="Z1288" s="58" t="s">
        <v>4114</v>
      </c>
      <c r="AA1288" s="58" t="s">
        <v>4114</v>
      </c>
      <c r="AB1288" s="58" t="s">
        <v>4114</v>
      </c>
      <c r="AC1288" s="58" t="s">
        <v>4114</v>
      </c>
      <c r="AD1288" s="58" t="s">
        <v>4113</v>
      </c>
      <c r="AE1288" s="58" t="s">
        <v>4114</v>
      </c>
      <c r="AF1288" s="58" t="s">
        <v>4113</v>
      </c>
    </row>
    <row r="1289" spans="1:32" x14ac:dyDescent="0.2">
      <c r="A1289" s="63" t="s">
        <v>3438</v>
      </c>
      <c r="B1289" s="66" t="s">
        <v>3439</v>
      </c>
      <c r="C1289" s="58">
        <v>1</v>
      </c>
      <c r="D1289" s="58" t="s">
        <v>4368</v>
      </c>
      <c r="E1289" s="58" t="s">
        <v>4111</v>
      </c>
      <c r="F1289" s="58" t="s">
        <v>4172</v>
      </c>
      <c r="G1289" s="58" t="s">
        <v>4113</v>
      </c>
      <c r="H1289" s="58" t="s">
        <v>4114</v>
      </c>
      <c r="I1289" s="58" t="s">
        <v>4114</v>
      </c>
      <c r="J1289" s="58" t="s">
        <v>4114</v>
      </c>
      <c r="K1289" s="58" t="s">
        <v>4114</v>
      </c>
      <c r="L1289" s="58" t="s">
        <v>4114</v>
      </c>
      <c r="M1289" s="58" t="s">
        <v>4114</v>
      </c>
      <c r="N1289" s="58" t="s">
        <v>4370</v>
      </c>
      <c r="O1289" s="58" t="s">
        <v>4145</v>
      </c>
      <c r="P1289" s="58" t="s">
        <v>4117</v>
      </c>
      <c r="Q1289" s="58" t="s">
        <v>4002</v>
      </c>
      <c r="R1289" s="58" t="s">
        <v>4114</v>
      </c>
      <c r="S1289" s="58" t="s">
        <v>4113</v>
      </c>
      <c r="T1289" s="58" t="s">
        <v>4114</v>
      </c>
      <c r="U1289" s="58" t="s">
        <v>4114</v>
      </c>
      <c r="V1289" s="58" t="s">
        <v>4114</v>
      </c>
      <c r="W1289" s="58" t="s">
        <v>4114</v>
      </c>
      <c r="X1289" s="58" t="s">
        <v>4114</v>
      </c>
      <c r="Y1289" s="58" t="s">
        <v>4114</v>
      </c>
      <c r="Z1289" s="58" t="s">
        <v>4114</v>
      </c>
      <c r="AA1289" s="58" t="s">
        <v>4114</v>
      </c>
      <c r="AB1289" s="58" t="s">
        <v>4114</v>
      </c>
      <c r="AC1289" s="58" t="s">
        <v>4114</v>
      </c>
      <c r="AD1289" s="58" t="s">
        <v>4113</v>
      </c>
      <c r="AE1289" s="58" t="s">
        <v>4114</v>
      </c>
      <c r="AF1289" s="58" t="s">
        <v>4113</v>
      </c>
    </row>
    <row r="1290" spans="1:32" x14ac:dyDescent="0.2">
      <c r="A1290" t="s">
        <v>4372</v>
      </c>
      <c r="B1290" s="66"/>
      <c r="C1290" s="58">
        <v>1</v>
      </c>
      <c r="D1290" s="58" t="s">
        <v>4368</v>
      </c>
      <c r="E1290" s="58" t="s">
        <v>4125</v>
      </c>
      <c r="F1290" s="58" t="s">
        <v>4125</v>
      </c>
      <c r="G1290" s="58" t="s">
        <v>4113</v>
      </c>
      <c r="H1290" s="58" t="s">
        <v>4114</v>
      </c>
      <c r="I1290" s="58" t="s">
        <v>4114</v>
      </c>
      <c r="J1290" s="58" t="s">
        <v>4114</v>
      </c>
      <c r="K1290" s="58" t="s">
        <v>4114</v>
      </c>
      <c r="L1290" s="58" t="s">
        <v>4114</v>
      </c>
      <c r="M1290" s="58" t="s">
        <v>4114</v>
      </c>
      <c r="N1290" s="58" t="s">
        <v>4370</v>
      </c>
      <c r="O1290" s="58" t="s">
        <v>4145</v>
      </c>
      <c r="P1290" s="58" t="s">
        <v>4117</v>
      </c>
      <c r="Q1290" s="58" t="s">
        <v>4002</v>
      </c>
      <c r="R1290" s="58" t="s">
        <v>4114</v>
      </c>
      <c r="S1290" s="58" t="s">
        <v>4113</v>
      </c>
      <c r="T1290" s="58" t="s">
        <v>4114</v>
      </c>
      <c r="U1290" s="58" t="s">
        <v>4114</v>
      </c>
      <c r="V1290" s="58" t="s">
        <v>4114</v>
      </c>
      <c r="W1290" s="58" t="s">
        <v>4114</v>
      </c>
      <c r="X1290" s="58" t="s">
        <v>4114</v>
      </c>
      <c r="Y1290" s="58" t="s">
        <v>4114</v>
      </c>
      <c r="Z1290" s="58" t="s">
        <v>4114</v>
      </c>
      <c r="AA1290" s="58" t="s">
        <v>4114</v>
      </c>
      <c r="AB1290" s="58" t="s">
        <v>4114</v>
      </c>
      <c r="AC1290" s="58" t="s">
        <v>4114</v>
      </c>
      <c r="AD1290" s="58" t="s">
        <v>4113</v>
      </c>
      <c r="AE1290" s="58" t="s">
        <v>4114</v>
      </c>
      <c r="AF1290" s="58" t="s">
        <v>4113</v>
      </c>
    </row>
    <row r="1291" spans="1:32" x14ac:dyDescent="0.2">
      <c r="A1291" t="s">
        <v>4373</v>
      </c>
      <c r="B1291" s="66"/>
      <c r="C1291" s="58">
        <v>1</v>
      </c>
      <c r="D1291" s="58" t="s">
        <v>4368</v>
      </c>
      <c r="E1291" s="58" t="s">
        <v>4126</v>
      </c>
      <c r="F1291" s="58" t="s">
        <v>4126</v>
      </c>
      <c r="G1291" s="58" t="s">
        <v>4113</v>
      </c>
      <c r="H1291" s="58" t="s">
        <v>4114</v>
      </c>
      <c r="I1291" s="58" t="s">
        <v>4114</v>
      </c>
      <c r="J1291" s="58" t="s">
        <v>4114</v>
      </c>
      <c r="K1291" s="58" t="s">
        <v>4114</v>
      </c>
      <c r="L1291" s="58" t="s">
        <v>4114</v>
      </c>
      <c r="M1291" s="58" t="s">
        <v>4114</v>
      </c>
      <c r="N1291" s="58" t="s">
        <v>4370</v>
      </c>
      <c r="O1291" s="58" t="s">
        <v>4145</v>
      </c>
      <c r="P1291" s="58" t="s">
        <v>4117</v>
      </c>
      <c r="Q1291" s="58" t="s">
        <v>4002</v>
      </c>
      <c r="R1291" s="58" t="s">
        <v>4114</v>
      </c>
      <c r="S1291" s="58" t="s">
        <v>4113</v>
      </c>
      <c r="T1291" s="58" t="s">
        <v>4114</v>
      </c>
      <c r="U1291" s="58" t="s">
        <v>4114</v>
      </c>
      <c r="V1291" s="58" t="s">
        <v>4114</v>
      </c>
      <c r="W1291" s="58" t="s">
        <v>4114</v>
      </c>
      <c r="X1291" s="58" t="s">
        <v>4114</v>
      </c>
      <c r="Y1291" s="58" t="s">
        <v>4114</v>
      </c>
      <c r="Z1291" s="58" t="s">
        <v>4114</v>
      </c>
      <c r="AA1291" s="58" t="s">
        <v>4114</v>
      </c>
      <c r="AB1291" s="58" t="s">
        <v>4114</v>
      </c>
      <c r="AC1291" s="58" t="s">
        <v>4114</v>
      </c>
      <c r="AD1291" s="58" t="s">
        <v>4113</v>
      </c>
      <c r="AE1291" s="58" t="s">
        <v>4114</v>
      </c>
      <c r="AF1291" s="58" t="s">
        <v>4113</v>
      </c>
    </row>
    <row r="1292" spans="1:32" x14ac:dyDescent="0.2">
      <c r="A1292" t="s">
        <v>4374</v>
      </c>
      <c r="B1292" s="66"/>
      <c r="C1292" s="58">
        <v>1</v>
      </c>
      <c r="D1292" s="58" t="s">
        <v>4368</v>
      </c>
      <c r="E1292" s="58" t="s">
        <v>4111</v>
      </c>
      <c r="F1292" s="58" t="s">
        <v>4111</v>
      </c>
      <c r="G1292" s="58" t="s">
        <v>4113</v>
      </c>
      <c r="H1292" s="58" t="s">
        <v>4114</v>
      </c>
      <c r="I1292" s="58" t="s">
        <v>4114</v>
      </c>
      <c r="J1292" s="58" t="s">
        <v>4114</v>
      </c>
      <c r="K1292" s="58" t="s">
        <v>4114</v>
      </c>
      <c r="L1292" s="58" t="s">
        <v>4113</v>
      </c>
      <c r="M1292" s="58" t="s">
        <v>4114</v>
      </c>
      <c r="N1292" s="58" t="s">
        <v>4371</v>
      </c>
      <c r="O1292" s="58" t="s">
        <v>4145</v>
      </c>
      <c r="P1292" s="58" t="s">
        <v>4117</v>
      </c>
      <c r="Q1292" s="58" t="s">
        <v>4002</v>
      </c>
      <c r="R1292" s="58" t="s">
        <v>4114</v>
      </c>
      <c r="S1292" s="58" t="s">
        <v>4113</v>
      </c>
      <c r="T1292" s="58" t="s">
        <v>4114</v>
      </c>
      <c r="U1292" s="58" t="s">
        <v>4114</v>
      </c>
      <c r="V1292" s="58" t="s">
        <v>4114</v>
      </c>
      <c r="W1292" s="58" t="s">
        <v>4114</v>
      </c>
      <c r="X1292" s="58" t="s">
        <v>4114</v>
      </c>
      <c r="Y1292" s="58" t="s">
        <v>4114</v>
      </c>
      <c r="Z1292" s="58" t="s">
        <v>4114</v>
      </c>
      <c r="AA1292" s="58" t="s">
        <v>4114</v>
      </c>
      <c r="AB1292" s="58" t="s">
        <v>4114</v>
      </c>
      <c r="AC1292" s="58" t="s">
        <v>4114</v>
      </c>
      <c r="AD1292" s="58" t="s">
        <v>4113</v>
      </c>
      <c r="AE1292" s="58" t="s">
        <v>4113</v>
      </c>
      <c r="AF1292" s="58" t="s">
        <v>4114</v>
      </c>
    </row>
    <row r="1293" spans="1:32" x14ac:dyDescent="0.2">
      <c r="A1293" t="s">
        <v>4375</v>
      </c>
      <c r="B1293" s="66"/>
      <c r="C1293" s="58">
        <v>1</v>
      </c>
      <c r="D1293" s="58" t="s">
        <v>4368</v>
      </c>
      <c r="E1293" s="58" t="s">
        <v>4123</v>
      </c>
      <c r="F1293" s="58" t="s">
        <v>4123</v>
      </c>
      <c r="G1293" s="58" t="s">
        <v>4113</v>
      </c>
      <c r="H1293" s="58" t="s">
        <v>4114</v>
      </c>
      <c r="I1293" s="58" t="s">
        <v>4114</v>
      </c>
      <c r="J1293" s="58" t="s">
        <v>4114</v>
      </c>
      <c r="K1293" s="58" t="s">
        <v>4114</v>
      </c>
      <c r="L1293" s="58" t="s">
        <v>4113</v>
      </c>
      <c r="M1293" s="58" t="s">
        <v>4114</v>
      </c>
      <c r="N1293" s="58" t="s">
        <v>4371</v>
      </c>
      <c r="O1293" s="58" t="s">
        <v>4145</v>
      </c>
      <c r="P1293" s="58" t="s">
        <v>4117</v>
      </c>
      <c r="Q1293" s="58" t="s">
        <v>4002</v>
      </c>
      <c r="R1293" s="58" t="s">
        <v>4114</v>
      </c>
      <c r="S1293" s="58" t="s">
        <v>4113</v>
      </c>
      <c r="T1293" s="58" t="s">
        <v>4114</v>
      </c>
      <c r="U1293" s="58" t="s">
        <v>4114</v>
      </c>
      <c r="V1293" s="58" t="s">
        <v>4114</v>
      </c>
      <c r="W1293" s="58" t="s">
        <v>4114</v>
      </c>
      <c r="X1293" s="58" t="s">
        <v>4114</v>
      </c>
      <c r="Y1293" s="58" t="s">
        <v>4114</v>
      </c>
      <c r="Z1293" s="58" t="s">
        <v>4114</v>
      </c>
      <c r="AA1293" s="58" t="s">
        <v>4114</v>
      </c>
      <c r="AB1293" s="58" t="s">
        <v>4114</v>
      </c>
      <c r="AC1293" s="58" t="s">
        <v>4114</v>
      </c>
      <c r="AD1293" s="58" t="s">
        <v>4113</v>
      </c>
      <c r="AE1293" s="58" t="s">
        <v>4113</v>
      </c>
      <c r="AF1293" s="58" t="s">
        <v>4114</v>
      </c>
    </row>
    <row r="1294" spans="1:32" x14ac:dyDescent="0.2">
      <c r="A1294" s="64" t="s">
        <v>4748</v>
      </c>
      <c r="B1294" s="83" t="s">
        <v>4749</v>
      </c>
    </row>
    <row r="1295" spans="1:32" x14ac:dyDescent="0.2">
      <c r="A1295" s="64" t="s">
        <v>4750</v>
      </c>
      <c r="B1295" s="83" t="s">
        <v>4751</v>
      </c>
    </row>
    <row r="1296" spans="1:32" x14ac:dyDescent="0.2">
      <c r="A1296" s="64" t="s">
        <v>5258</v>
      </c>
      <c r="B1296" s="83" t="s">
        <v>5259</v>
      </c>
    </row>
    <row r="1297" spans="1:32" x14ac:dyDescent="0.2">
      <c r="A1297" s="64" t="s">
        <v>309</v>
      </c>
      <c r="B1297" s="83" t="s">
        <v>2297</v>
      </c>
      <c r="C1297" s="58">
        <v>1</v>
      </c>
      <c r="D1297" s="58" t="s">
        <v>4278</v>
      </c>
      <c r="E1297" s="58" t="s">
        <v>4134</v>
      </c>
      <c r="F1297" s="58" t="s">
        <v>4135</v>
      </c>
      <c r="G1297" s="58" t="s">
        <v>4145</v>
      </c>
      <c r="H1297" s="58" t="s">
        <v>4136</v>
      </c>
      <c r="I1297" s="58" t="s">
        <v>4136</v>
      </c>
      <c r="J1297" s="58" t="s">
        <v>4114</v>
      </c>
      <c r="K1297" s="58" t="s">
        <v>4114</v>
      </c>
      <c r="L1297" s="58" t="s">
        <v>4114</v>
      </c>
      <c r="M1297" s="58" t="s">
        <v>4279</v>
      </c>
      <c r="N1297" s="58" t="s">
        <v>2162</v>
      </c>
      <c r="O1297" s="58" t="s">
        <v>4332</v>
      </c>
      <c r="P1297" s="58" t="s">
        <v>4354</v>
      </c>
      <c r="Q1297" s="58" t="s">
        <v>4002</v>
      </c>
      <c r="R1297" s="58" t="s">
        <v>4113</v>
      </c>
      <c r="S1297" s="58" t="s">
        <v>4113</v>
      </c>
      <c r="T1297" s="58" t="s">
        <v>4113</v>
      </c>
      <c r="U1297" s="58" t="s">
        <v>4113</v>
      </c>
      <c r="V1297" s="58" t="s">
        <v>4113</v>
      </c>
      <c r="W1297" s="58" t="s">
        <v>4114</v>
      </c>
      <c r="X1297" s="58" t="s">
        <v>4114</v>
      </c>
      <c r="Y1297" s="58" t="s">
        <v>4113</v>
      </c>
      <c r="Z1297" s="58" t="s">
        <v>4114</v>
      </c>
      <c r="AA1297" s="58" t="s">
        <v>4113</v>
      </c>
      <c r="AB1297" s="58" t="s">
        <v>4113</v>
      </c>
      <c r="AC1297" s="58" t="s">
        <v>4114</v>
      </c>
      <c r="AD1297" s="58" t="s">
        <v>4113</v>
      </c>
      <c r="AE1297" s="58" t="s">
        <v>4114</v>
      </c>
      <c r="AF1297" s="58" t="s">
        <v>4114</v>
      </c>
    </row>
    <row r="1298" spans="1:32" x14ac:dyDescent="0.2">
      <c r="A1298" s="247" t="s">
        <v>209</v>
      </c>
      <c r="B1298" s="83" t="s">
        <v>2160</v>
      </c>
      <c r="C1298" s="58">
        <v>1</v>
      </c>
      <c r="D1298" s="58" t="s">
        <v>4278</v>
      </c>
      <c r="E1298" s="58" t="s">
        <v>4135</v>
      </c>
      <c r="F1298" s="58" t="s">
        <v>4135</v>
      </c>
      <c r="G1298" s="58" t="s">
        <v>4145</v>
      </c>
      <c r="H1298" s="58" t="s">
        <v>4136</v>
      </c>
      <c r="I1298" s="58" t="s">
        <v>4136</v>
      </c>
      <c r="J1298" s="58" t="s">
        <v>4114</v>
      </c>
      <c r="K1298" s="58" t="s">
        <v>4114</v>
      </c>
      <c r="L1298" s="58" t="s">
        <v>4114</v>
      </c>
      <c r="M1298" s="58" t="s">
        <v>4279</v>
      </c>
      <c r="N1298" s="58" t="s">
        <v>2162</v>
      </c>
      <c r="O1298" s="58" t="s">
        <v>4332</v>
      </c>
      <c r="P1298" s="58" t="s">
        <v>4354</v>
      </c>
      <c r="Q1298" s="58" t="s">
        <v>4002</v>
      </c>
      <c r="R1298" s="58" t="s">
        <v>4113</v>
      </c>
      <c r="S1298" s="58" t="s">
        <v>4113</v>
      </c>
      <c r="T1298" s="58" t="s">
        <v>4113</v>
      </c>
      <c r="U1298" s="58" t="s">
        <v>4113</v>
      </c>
      <c r="V1298" s="58" t="s">
        <v>4113</v>
      </c>
      <c r="W1298" s="58" t="s">
        <v>4114</v>
      </c>
      <c r="X1298" s="58" t="s">
        <v>4114</v>
      </c>
      <c r="Y1298" s="58" t="s">
        <v>4113</v>
      </c>
      <c r="Z1298" s="58" t="s">
        <v>4114</v>
      </c>
      <c r="AA1298" s="58" t="s">
        <v>4113</v>
      </c>
      <c r="AB1298" s="58" t="s">
        <v>4113</v>
      </c>
      <c r="AC1298" s="58" t="s">
        <v>4114</v>
      </c>
      <c r="AD1298" s="58" t="s">
        <v>4113</v>
      </c>
      <c r="AE1298" s="58" t="s">
        <v>4114</v>
      </c>
      <c r="AF1298" s="58" t="s">
        <v>4114</v>
      </c>
    </row>
    <row r="1299" spans="1:32" x14ac:dyDescent="0.2">
      <c r="A1299" s="247" t="s">
        <v>259</v>
      </c>
      <c r="B1299" s="83" t="s">
        <v>2207</v>
      </c>
      <c r="C1299" s="58">
        <v>1</v>
      </c>
      <c r="D1299" s="58" t="s">
        <v>4278</v>
      </c>
      <c r="E1299" s="58" t="s">
        <v>4141</v>
      </c>
      <c r="F1299" s="58" t="s">
        <v>4135</v>
      </c>
      <c r="G1299" s="58" t="s">
        <v>4145</v>
      </c>
      <c r="H1299" s="58" t="s">
        <v>4136</v>
      </c>
      <c r="I1299" s="58" t="s">
        <v>4136</v>
      </c>
      <c r="J1299" s="58" t="s">
        <v>4114</v>
      </c>
      <c r="K1299" s="58" t="s">
        <v>4114</v>
      </c>
      <c r="L1299" s="58" t="s">
        <v>4114</v>
      </c>
      <c r="M1299" s="58" t="s">
        <v>4279</v>
      </c>
      <c r="N1299" s="58" t="s">
        <v>2162</v>
      </c>
      <c r="O1299" s="58" t="s">
        <v>4332</v>
      </c>
      <c r="P1299" s="58" t="s">
        <v>4354</v>
      </c>
      <c r="Q1299" s="58" t="s">
        <v>4002</v>
      </c>
      <c r="R1299" s="58" t="s">
        <v>4113</v>
      </c>
      <c r="S1299" s="58" t="s">
        <v>4113</v>
      </c>
      <c r="T1299" s="58" t="s">
        <v>4113</v>
      </c>
      <c r="U1299" s="58" t="s">
        <v>4113</v>
      </c>
      <c r="V1299" s="58" t="s">
        <v>4113</v>
      </c>
      <c r="W1299" s="58" t="s">
        <v>4114</v>
      </c>
      <c r="X1299" s="58" t="s">
        <v>4114</v>
      </c>
      <c r="Y1299" s="58" t="s">
        <v>4113</v>
      </c>
      <c r="Z1299" s="58" t="s">
        <v>4114</v>
      </c>
      <c r="AA1299" s="58" t="s">
        <v>4113</v>
      </c>
      <c r="AB1299" s="58" t="s">
        <v>4113</v>
      </c>
      <c r="AC1299" s="58" t="s">
        <v>4114</v>
      </c>
      <c r="AD1299" s="58" t="s">
        <v>4113</v>
      </c>
      <c r="AE1299" s="58" t="s">
        <v>4114</v>
      </c>
      <c r="AF1299" s="58" t="s">
        <v>4114</v>
      </c>
    </row>
    <row r="1300" spans="1:32" x14ac:dyDescent="0.2">
      <c r="A1300" s="247" t="s">
        <v>1675</v>
      </c>
      <c r="B1300" s="83" t="s">
        <v>2252</v>
      </c>
      <c r="C1300" s="58">
        <v>1</v>
      </c>
      <c r="D1300" s="58" t="s">
        <v>4278</v>
      </c>
      <c r="E1300" s="58" t="s">
        <v>4143</v>
      </c>
      <c r="F1300" s="58" t="s">
        <v>4135</v>
      </c>
      <c r="G1300" s="58" t="s">
        <v>4145</v>
      </c>
      <c r="H1300" s="58" t="s">
        <v>4136</v>
      </c>
      <c r="I1300" s="58" t="s">
        <v>4136</v>
      </c>
      <c r="J1300" s="58" t="s">
        <v>4114</v>
      </c>
      <c r="K1300" s="58" t="s">
        <v>4114</v>
      </c>
      <c r="L1300" s="58" t="s">
        <v>4114</v>
      </c>
      <c r="M1300" s="58" t="s">
        <v>4279</v>
      </c>
      <c r="N1300" s="58" t="s">
        <v>2162</v>
      </c>
      <c r="O1300" s="58" t="s">
        <v>4332</v>
      </c>
      <c r="P1300" s="58" t="s">
        <v>4354</v>
      </c>
      <c r="Q1300" s="58" t="s">
        <v>4002</v>
      </c>
      <c r="R1300" s="58" t="s">
        <v>4113</v>
      </c>
      <c r="S1300" s="58" t="s">
        <v>4113</v>
      </c>
      <c r="T1300" s="58" t="s">
        <v>4113</v>
      </c>
      <c r="U1300" s="58" t="s">
        <v>4113</v>
      </c>
      <c r="V1300" s="58" t="s">
        <v>4113</v>
      </c>
      <c r="W1300" s="58" t="s">
        <v>4114</v>
      </c>
      <c r="X1300" s="58" t="s">
        <v>4114</v>
      </c>
      <c r="Y1300" s="58" t="s">
        <v>4114</v>
      </c>
      <c r="Z1300" s="58" t="s">
        <v>4114</v>
      </c>
      <c r="AA1300" s="58" t="s">
        <v>4113</v>
      </c>
      <c r="AB1300" s="58" t="s">
        <v>4113</v>
      </c>
      <c r="AC1300" s="58" t="s">
        <v>4114</v>
      </c>
      <c r="AD1300" s="58" t="s">
        <v>4113</v>
      </c>
      <c r="AE1300" s="58" t="s">
        <v>4114</v>
      </c>
      <c r="AF1300" s="58" t="s">
        <v>4114</v>
      </c>
    </row>
    <row r="1301" spans="1:32" x14ac:dyDescent="0.2">
      <c r="A1301" s="247" t="s">
        <v>319</v>
      </c>
      <c r="B1301" s="83" t="s">
        <v>2306</v>
      </c>
      <c r="C1301" s="58">
        <v>1</v>
      </c>
      <c r="D1301" s="58" t="s">
        <v>4280</v>
      </c>
      <c r="E1301" s="58" t="s">
        <v>4134</v>
      </c>
      <c r="F1301" s="58" t="s">
        <v>4135</v>
      </c>
      <c r="G1301" s="58" t="s">
        <v>4145</v>
      </c>
      <c r="H1301" s="58" t="s">
        <v>4136</v>
      </c>
      <c r="I1301" s="58" t="s">
        <v>4136</v>
      </c>
      <c r="J1301" s="58" t="s">
        <v>4114</v>
      </c>
      <c r="K1301" s="58" t="s">
        <v>4114</v>
      </c>
      <c r="L1301" s="58" t="s">
        <v>4114</v>
      </c>
      <c r="M1301" s="58" t="s">
        <v>4281</v>
      </c>
      <c r="N1301" s="58" t="s">
        <v>2162</v>
      </c>
      <c r="O1301" s="58" t="s">
        <v>4332</v>
      </c>
      <c r="P1301" s="58" t="s">
        <v>4354</v>
      </c>
      <c r="Q1301" s="58" t="s">
        <v>4002</v>
      </c>
      <c r="R1301" s="58" t="s">
        <v>4113</v>
      </c>
      <c r="S1301" s="58" t="s">
        <v>4113</v>
      </c>
      <c r="T1301" s="58" t="s">
        <v>4113</v>
      </c>
      <c r="U1301" s="58" t="s">
        <v>4113</v>
      </c>
      <c r="V1301" s="58" t="s">
        <v>4113</v>
      </c>
      <c r="W1301" s="58" t="s">
        <v>4114</v>
      </c>
      <c r="X1301" s="58" t="s">
        <v>4114</v>
      </c>
      <c r="Y1301" s="58" t="s">
        <v>4113</v>
      </c>
      <c r="Z1301" s="58" t="s">
        <v>4114</v>
      </c>
      <c r="AA1301" s="58" t="s">
        <v>4113</v>
      </c>
      <c r="AB1301" s="58" t="s">
        <v>4113</v>
      </c>
      <c r="AC1301" s="58" t="s">
        <v>4114</v>
      </c>
      <c r="AD1301" s="58" t="s">
        <v>4113</v>
      </c>
      <c r="AE1301" s="58" t="s">
        <v>4114</v>
      </c>
      <c r="AF1301" s="58" t="s">
        <v>4114</v>
      </c>
    </row>
    <row r="1302" spans="1:32" x14ac:dyDescent="0.2">
      <c r="A1302" s="247" t="s">
        <v>219</v>
      </c>
      <c r="B1302" s="83" t="s">
        <v>2171</v>
      </c>
      <c r="C1302" s="58">
        <v>1</v>
      </c>
      <c r="D1302" s="58" t="s">
        <v>4280</v>
      </c>
      <c r="E1302" s="58" t="s">
        <v>4135</v>
      </c>
      <c r="F1302" s="58" t="s">
        <v>4135</v>
      </c>
      <c r="G1302" s="58" t="s">
        <v>4145</v>
      </c>
      <c r="H1302" s="58" t="s">
        <v>4136</v>
      </c>
      <c r="I1302" s="58" t="s">
        <v>4136</v>
      </c>
      <c r="J1302" s="58" t="s">
        <v>4114</v>
      </c>
      <c r="K1302" s="58" t="s">
        <v>4114</v>
      </c>
      <c r="L1302" s="58" t="s">
        <v>4114</v>
      </c>
      <c r="M1302" s="58" t="s">
        <v>4281</v>
      </c>
      <c r="N1302" s="58" t="s">
        <v>2162</v>
      </c>
      <c r="O1302" s="58" t="s">
        <v>4332</v>
      </c>
      <c r="P1302" s="58" t="s">
        <v>4354</v>
      </c>
      <c r="Q1302" s="58" t="s">
        <v>4002</v>
      </c>
      <c r="R1302" s="58" t="s">
        <v>4113</v>
      </c>
      <c r="S1302" s="58" t="s">
        <v>4113</v>
      </c>
      <c r="T1302" s="58" t="s">
        <v>4113</v>
      </c>
      <c r="U1302" s="58" t="s">
        <v>4113</v>
      </c>
      <c r="V1302" s="58" t="s">
        <v>4113</v>
      </c>
      <c r="W1302" s="58" t="s">
        <v>4114</v>
      </c>
      <c r="X1302" s="58" t="s">
        <v>4114</v>
      </c>
      <c r="Y1302" s="58" t="s">
        <v>4113</v>
      </c>
      <c r="Z1302" s="58" t="s">
        <v>4114</v>
      </c>
      <c r="AA1302" s="58" t="s">
        <v>4113</v>
      </c>
      <c r="AB1302" s="58" t="s">
        <v>4113</v>
      </c>
      <c r="AC1302" s="58" t="s">
        <v>4114</v>
      </c>
      <c r="AD1302" s="58" t="s">
        <v>4113</v>
      </c>
      <c r="AE1302" s="58" t="s">
        <v>4114</v>
      </c>
      <c r="AF1302" s="58" t="s">
        <v>4114</v>
      </c>
    </row>
    <row r="1303" spans="1:32" x14ac:dyDescent="0.2">
      <c r="A1303" s="247" t="s">
        <v>269</v>
      </c>
      <c r="B1303" s="83" t="s">
        <v>2216</v>
      </c>
      <c r="C1303" s="58">
        <v>1</v>
      </c>
      <c r="D1303" s="58" t="s">
        <v>4280</v>
      </c>
      <c r="E1303" s="58" t="s">
        <v>4141</v>
      </c>
      <c r="F1303" s="58" t="s">
        <v>4135</v>
      </c>
      <c r="G1303" s="58" t="s">
        <v>4145</v>
      </c>
      <c r="H1303" s="58" t="s">
        <v>4136</v>
      </c>
      <c r="I1303" s="58" t="s">
        <v>4136</v>
      </c>
      <c r="J1303" s="58" t="s">
        <v>4114</v>
      </c>
      <c r="K1303" s="58" t="s">
        <v>4114</v>
      </c>
      <c r="L1303" s="58" t="s">
        <v>4114</v>
      </c>
      <c r="M1303" s="58" t="s">
        <v>4281</v>
      </c>
      <c r="N1303" s="58" t="s">
        <v>2162</v>
      </c>
      <c r="O1303" s="58" t="s">
        <v>4332</v>
      </c>
      <c r="P1303" s="58" t="s">
        <v>4354</v>
      </c>
      <c r="Q1303" s="58" t="s">
        <v>4002</v>
      </c>
      <c r="R1303" s="58" t="s">
        <v>4113</v>
      </c>
      <c r="S1303" s="58" t="s">
        <v>4113</v>
      </c>
      <c r="T1303" s="58" t="s">
        <v>4113</v>
      </c>
      <c r="U1303" s="58" t="s">
        <v>4113</v>
      </c>
      <c r="V1303" s="58" t="s">
        <v>4113</v>
      </c>
      <c r="W1303" s="58" t="s">
        <v>4114</v>
      </c>
      <c r="X1303" s="58" t="s">
        <v>4114</v>
      </c>
      <c r="Y1303" s="58" t="s">
        <v>4113</v>
      </c>
      <c r="Z1303" s="58" t="s">
        <v>4114</v>
      </c>
      <c r="AA1303" s="58" t="s">
        <v>4113</v>
      </c>
      <c r="AB1303" s="58" t="s">
        <v>4113</v>
      </c>
      <c r="AC1303" s="58" t="s">
        <v>4114</v>
      </c>
      <c r="AD1303" s="58" t="s">
        <v>4113</v>
      </c>
      <c r="AE1303" s="58" t="s">
        <v>4114</v>
      </c>
      <c r="AF1303" s="58" t="s">
        <v>4114</v>
      </c>
    </row>
    <row r="1304" spans="1:32" x14ac:dyDescent="0.2">
      <c r="A1304" s="247" t="s">
        <v>1685</v>
      </c>
      <c r="B1304" s="83" t="s">
        <v>2261</v>
      </c>
      <c r="C1304" s="58">
        <v>1</v>
      </c>
      <c r="D1304" s="58" t="s">
        <v>4280</v>
      </c>
      <c r="E1304" s="58" t="s">
        <v>4143</v>
      </c>
      <c r="F1304" s="58" t="s">
        <v>4135</v>
      </c>
      <c r="G1304" s="58" t="s">
        <v>4145</v>
      </c>
      <c r="H1304" s="58" t="s">
        <v>4136</v>
      </c>
      <c r="I1304" s="58" t="s">
        <v>4136</v>
      </c>
      <c r="J1304" s="58" t="s">
        <v>4114</v>
      </c>
      <c r="K1304" s="58" t="s">
        <v>4114</v>
      </c>
      <c r="L1304" s="58" t="s">
        <v>4114</v>
      </c>
      <c r="M1304" s="58" t="s">
        <v>4281</v>
      </c>
      <c r="N1304" s="58" t="s">
        <v>2162</v>
      </c>
      <c r="O1304" s="58" t="s">
        <v>4332</v>
      </c>
      <c r="P1304" s="58" t="s">
        <v>4354</v>
      </c>
      <c r="Q1304" s="58" t="s">
        <v>4002</v>
      </c>
      <c r="R1304" s="58" t="s">
        <v>4113</v>
      </c>
      <c r="S1304" s="58" t="s">
        <v>4113</v>
      </c>
      <c r="T1304" s="58" t="s">
        <v>4113</v>
      </c>
      <c r="U1304" s="58" t="s">
        <v>4113</v>
      </c>
      <c r="V1304" s="58" t="s">
        <v>4113</v>
      </c>
      <c r="W1304" s="58" t="s">
        <v>4114</v>
      </c>
      <c r="X1304" s="58" t="s">
        <v>4114</v>
      </c>
      <c r="Y1304" s="58" t="s">
        <v>4114</v>
      </c>
      <c r="Z1304" s="58" t="s">
        <v>4114</v>
      </c>
      <c r="AA1304" s="58" t="s">
        <v>4113</v>
      </c>
      <c r="AB1304" s="58" t="s">
        <v>4113</v>
      </c>
      <c r="AC1304" s="58" t="s">
        <v>4114</v>
      </c>
      <c r="AD1304" s="58" t="s">
        <v>4113</v>
      </c>
      <c r="AE1304" s="58" t="s">
        <v>4114</v>
      </c>
      <c r="AF1304" s="58" t="s">
        <v>4114</v>
      </c>
    </row>
    <row r="1305" spans="1:32" x14ac:dyDescent="0.2">
      <c r="A1305" s="247" t="s">
        <v>329</v>
      </c>
      <c r="B1305" s="83" t="s">
        <v>2315</v>
      </c>
      <c r="C1305" s="58">
        <v>1</v>
      </c>
      <c r="D1305" s="58" t="s">
        <v>4282</v>
      </c>
      <c r="E1305" s="58" t="s">
        <v>4134</v>
      </c>
      <c r="F1305" s="58" t="s">
        <v>4135</v>
      </c>
      <c r="G1305" s="58" t="s">
        <v>4145</v>
      </c>
      <c r="H1305" s="58" t="s">
        <v>4136</v>
      </c>
      <c r="I1305" s="58" t="s">
        <v>4136</v>
      </c>
      <c r="J1305" s="58" t="s">
        <v>4114</v>
      </c>
      <c r="K1305" s="58" t="s">
        <v>4114</v>
      </c>
      <c r="L1305" s="58" t="s">
        <v>4114</v>
      </c>
      <c r="M1305" s="58" t="s">
        <v>4283</v>
      </c>
      <c r="N1305" s="58" t="s">
        <v>2162</v>
      </c>
      <c r="O1305" s="58" t="s">
        <v>4332</v>
      </c>
      <c r="P1305" s="58" t="s">
        <v>4354</v>
      </c>
      <c r="Q1305" s="58" t="s">
        <v>4002</v>
      </c>
      <c r="R1305" s="58" t="s">
        <v>4113</v>
      </c>
      <c r="S1305" s="58" t="s">
        <v>4113</v>
      </c>
      <c r="T1305" s="58" t="s">
        <v>4113</v>
      </c>
      <c r="U1305" s="58" t="s">
        <v>4113</v>
      </c>
      <c r="V1305" s="58" t="s">
        <v>4113</v>
      </c>
      <c r="W1305" s="58" t="s">
        <v>4114</v>
      </c>
      <c r="X1305" s="58" t="s">
        <v>4114</v>
      </c>
      <c r="Y1305" s="58" t="s">
        <v>4113</v>
      </c>
      <c r="Z1305" s="58" t="s">
        <v>4114</v>
      </c>
      <c r="AA1305" s="58" t="s">
        <v>4113</v>
      </c>
      <c r="AB1305" s="58" t="s">
        <v>4113</v>
      </c>
      <c r="AC1305" s="58" t="s">
        <v>4114</v>
      </c>
      <c r="AD1305" s="58" t="s">
        <v>4113</v>
      </c>
      <c r="AE1305" s="58" t="s">
        <v>4114</v>
      </c>
      <c r="AF1305" s="58" t="s">
        <v>4114</v>
      </c>
    </row>
    <row r="1306" spans="1:32" x14ac:dyDescent="0.2">
      <c r="A1306" s="247" t="s">
        <v>229</v>
      </c>
      <c r="B1306" s="83" t="s">
        <v>2180</v>
      </c>
      <c r="C1306" s="58">
        <v>1</v>
      </c>
      <c r="D1306" s="58" t="s">
        <v>4282</v>
      </c>
      <c r="E1306" s="58" t="s">
        <v>4135</v>
      </c>
      <c r="F1306" s="58" t="s">
        <v>4135</v>
      </c>
      <c r="G1306" s="58" t="s">
        <v>4145</v>
      </c>
      <c r="H1306" s="58" t="s">
        <v>4136</v>
      </c>
      <c r="I1306" s="58" t="s">
        <v>4136</v>
      </c>
      <c r="J1306" s="58" t="s">
        <v>4114</v>
      </c>
      <c r="K1306" s="58" t="s">
        <v>4114</v>
      </c>
      <c r="L1306" s="58" t="s">
        <v>4114</v>
      </c>
      <c r="M1306" s="58" t="s">
        <v>4283</v>
      </c>
      <c r="N1306" s="58" t="s">
        <v>2162</v>
      </c>
      <c r="O1306" s="58" t="s">
        <v>4332</v>
      </c>
      <c r="P1306" s="58" t="s">
        <v>4354</v>
      </c>
      <c r="Q1306" s="58" t="s">
        <v>4002</v>
      </c>
      <c r="R1306" s="58" t="s">
        <v>4113</v>
      </c>
      <c r="S1306" s="58" t="s">
        <v>4113</v>
      </c>
      <c r="T1306" s="58" t="s">
        <v>4113</v>
      </c>
      <c r="U1306" s="58" t="s">
        <v>4113</v>
      </c>
      <c r="V1306" s="58" t="s">
        <v>4113</v>
      </c>
      <c r="W1306" s="58" t="s">
        <v>4114</v>
      </c>
      <c r="X1306" s="58" t="s">
        <v>4114</v>
      </c>
      <c r="Y1306" s="58" t="s">
        <v>4113</v>
      </c>
      <c r="Z1306" s="58" t="s">
        <v>4114</v>
      </c>
      <c r="AA1306" s="58" t="s">
        <v>4113</v>
      </c>
      <c r="AB1306" s="58" t="s">
        <v>4113</v>
      </c>
      <c r="AC1306" s="58" t="s">
        <v>4114</v>
      </c>
      <c r="AD1306" s="58" t="s">
        <v>4113</v>
      </c>
      <c r="AE1306" s="58" t="s">
        <v>4114</v>
      </c>
      <c r="AF1306" s="58" t="s">
        <v>4114</v>
      </c>
    </row>
    <row r="1307" spans="1:32" x14ac:dyDescent="0.2">
      <c r="A1307" s="247" t="s">
        <v>279</v>
      </c>
      <c r="B1307" s="83" t="s">
        <v>2225</v>
      </c>
      <c r="C1307" s="58">
        <v>1</v>
      </c>
      <c r="D1307" s="58" t="s">
        <v>4282</v>
      </c>
      <c r="E1307" s="58" t="s">
        <v>4141</v>
      </c>
      <c r="F1307" s="58" t="s">
        <v>4135</v>
      </c>
      <c r="G1307" s="58" t="s">
        <v>4145</v>
      </c>
      <c r="H1307" s="58" t="s">
        <v>4136</v>
      </c>
      <c r="I1307" s="58" t="s">
        <v>4136</v>
      </c>
      <c r="J1307" s="58" t="s">
        <v>4114</v>
      </c>
      <c r="K1307" s="58" t="s">
        <v>4114</v>
      </c>
      <c r="L1307" s="58" t="s">
        <v>4114</v>
      </c>
      <c r="M1307" s="58" t="s">
        <v>4283</v>
      </c>
      <c r="N1307" s="58" t="s">
        <v>2162</v>
      </c>
      <c r="O1307" s="58" t="s">
        <v>4332</v>
      </c>
      <c r="P1307" s="58" t="s">
        <v>4354</v>
      </c>
      <c r="Q1307" s="58" t="s">
        <v>4002</v>
      </c>
      <c r="R1307" s="58" t="s">
        <v>4113</v>
      </c>
      <c r="S1307" s="58" t="s">
        <v>4113</v>
      </c>
      <c r="T1307" s="58" t="s">
        <v>4113</v>
      </c>
      <c r="U1307" s="58" t="s">
        <v>4113</v>
      </c>
      <c r="V1307" s="58" t="s">
        <v>4113</v>
      </c>
      <c r="W1307" s="58" t="s">
        <v>4114</v>
      </c>
      <c r="X1307" s="58" t="s">
        <v>4114</v>
      </c>
      <c r="Y1307" s="58" t="s">
        <v>4113</v>
      </c>
      <c r="Z1307" s="58" t="s">
        <v>4114</v>
      </c>
      <c r="AA1307" s="58" t="s">
        <v>4113</v>
      </c>
      <c r="AB1307" s="58" t="s">
        <v>4113</v>
      </c>
      <c r="AC1307" s="58" t="s">
        <v>4114</v>
      </c>
      <c r="AD1307" s="58" t="s">
        <v>4113</v>
      </c>
      <c r="AE1307" s="58" t="s">
        <v>4114</v>
      </c>
      <c r="AF1307" s="58" t="s">
        <v>4114</v>
      </c>
    </row>
    <row r="1308" spans="1:32" x14ac:dyDescent="0.2">
      <c r="A1308" s="247" t="s">
        <v>1695</v>
      </c>
      <c r="B1308" s="83" t="s">
        <v>2270</v>
      </c>
      <c r="C1308" s="58">
        <v>1</v>
      </c>
      <c r="D1308" s="58" t="s">
        <v>4282</v>
      </c>
      <c r="E1308" s="58" t="s">
        <v>4143</v>
      </c>
      <c r="F1308" s="58" t="s">
        <v>4135</v>
      </c>
      <c r="G1308" s="58" t="s">
        <v>4145</v>
      </c>
      <c r="H1308" s="58" t="s">
        <v>4136</v>
      </c>
      <c r="I1308" s="58" t="s">
        <v>4136</v>
      </c>
      <c r="J1308" s="58" t="s">
        <v>4114</v>
      </c>
      <c r="K1308" s="58" t="s">
        <v>4114</v>
      </c>
      <c r="L1308" s="58" t="s">
        <v>4114</v>
      </c>
      <c r="M1308" s="58" t="s">
        <v>4283</v>
      </c>
      <c r="N1308" s="58" t="s">
        <v>2162</v>
      </c>
      <c r="O1308" s="58" t="s">
        <v>4332</v>
      </c>
      <c r="P1308" s="58" t="s">
        <v>4354</v>
      </c>
      <c r="Q1308" s="58" t="s">
        <v>4002</v>
      </c>
      <c r="R1308" s="58" t="s">
        <v>4113</v>
      </c>
      <c r="S1308" s="58" t="s">
        <v>4113</v>
      </c>
      <c r="T1308" s="58" t="s">
        <v>4113</v>
      </c>
      <c r="U1308" s="58" t="s">
        <v>4113</v>
      </c>
      <c r="V1308" s="58" t="s">
        <v>4113</v>
      </c>
      <c r="W1308" s="58" t="s">
        <v>4114</v>
      </c>
      <c r="X1308" s="58" t="s">
        <v>4114</v>
      </c>
      <c r="Y1308" s="58" t="s">
        <v>4114</v>
      </c>
      <c r="Z1308" s="58" t="s">
        <v>4114</v>
      </c>
      <c r="AA1308" s="58" t="s">
        <v>4113</v>
      </c>
      <c r="AB1308" s="58" t="s">
        <v>4113</v>
      </c>
      <c r="AC1308" s="58" t="s">
        <v>4114</v>
      </c>
      <c r="AD1308" s="58" t="s">
        <v>4113</v>
      </c>
      <c r="AE1308" s="58" t="s">
        <v>4114</v>
      </c>
      <c r="AF1308" s="58" t="s">
        <v>4114</v>
      </c>
    </row>
    <row r="1309" spans="1:32" x14ac:dyDescent="0.2">
      <c r="A1309" s="247" t="s">
        <v>338</v>
      </c>
      <c r="B1309" s="83" t="s">
        <v>2324</v>
      </c>
      <c r="C1309" s="58">
        <v>1</v>
      </c>
      <c r="D1309" s="58" t="s">
        <v>4284</v>
      </c>
      <c r="E1309" s="58" t="s">
        <v>4134</v>
      </c>
      <c r="F1309" s="58" t="s">
        <v>4135</v>
      </c>
      <c r="G1309" s="58" t="s">
        <v>4153</v>
      </c>
      <c r="H1309" s="58" t="s">
        <v>4136</v>
      </c>
      <c r="I1309" s="58" t="s">
        <v>4136</v>
      </c>
      <c r="J1309" s="58" t="s">
        <v>4114</v>
      </c>
      <c r="K1309" s="58" t="s">
        <v>4114</v>
      </c>
      <c r="L1309" s="58" t="s">
        <v>4114</v>
      </c>
      <c r="M1309" s="58" t="s">
        <v>4285</v>
      </c>
      <c r="N1309" s="58" t="s">
        <v>2162</v>
      </c>
      <c r="O1309" s="58" t="s">
        <v>4332</v>
      </c>
      <c r="P1309" s="58" t="s">
        <v>4354</v>
      </c>
      <c r="Q1309" s="58" t="s">
        <v>4002</v>
      </c>
      <c r="R1309" s="58" t="s">
        <v>4113</v>
      </c>
      <c r="S1309" s="58" t="s">
        <v>4113</v>
      </c>
      <c r="T1309" s="58" t="s">
        <v>4113</v>
      </c>
      <c r="U1309" s="58" t="s">
        <v>4113</v>
      </c>
      <c r="V1309" s="58" t="s">
        <v>4113</v>
      </c>
      <c r="W1309" s="58" t="s">
        <v>4114</v>
      </c>
      <c r="X1309" s="58" t="s">
        <v>4114</v>
      </c>
      <c r="Y1309" s="58" t="s">
        <v>4113</v>
      </c>
      <c r="Z1309" s="58" t="s">
        <v>4114</v>
      </c>
      <c r="AA1309" s="58" t="s">
        <v>4113</v>
      </c>
      <c r="AB1309" s="58" t="s">
        <v>4113</v>
      </c>
      <c r="AC1309" s="58" t="s">
        <v>4114</v>
      </c>
      <c r="AD1309" s="58" t="s">
        <v>4113</v>
      </c>
      <c r="AE1309" s="58" t="s">
        <v>4114</v>
      </c>
      <c r="AF1309" s="58" t="s">
        <v>4114</v>
      </c>
    </row>
    <row r="1310" spans="1:32" x14ac:dyDescent="0.2">
      <c r="A1310" s="247" t="s">
        <v>239</v>
      </c>
      <c r="B1310" s="83" t="s">
        <v>2189</v>
      </c>
      <c r="C1310" s="58">
        <v>1</v>
      </c>
      <c r="D1310" s="58" t="s">
        <v>4284</v>
      </c>
      <c r="E1310" s="58" t="s">
        <v>4135</v>
      </c>
      <c r="F1310" s="58" t="s">
        <v>4135</v>
      </c>
      <c r="G1310" s="58" t="s">
        <v>4153</v>
      </c>
      <c r="H1310" s="58" t="s">
        <v>4136</v>
      </c>
      <c r="I1310" s="58" t="s">
        <v>4136</v>
      </c>
      <c r="J1310" s="58" t="s">
        <v>4114</v>
      </c>
      <c r="K1310" s="58" t="s">
        <v>4114</v>
      </c>
      <c r="L1310" s="58" t="s">
        <v>4114</v>
      </c>
      <c r="M1310" s="58" t="s">
        <v>4285</v>
      </c>
      <c r="N1310" s="58" t="s">
        <v>2162</v>
      </c>
      <c r="O1310" s="58" t="s">
        <v>4332</v>
      </c>
      <c r="P1310" s="58" t="s">
        <v>4354</v>
      </c>
      <c r="Q1310" s="58" t="s">
        <v>4002</v>
      </c>
      <c r="R1310" s="58" t="s">
        <v>4113</v>
      </c>
      <c r="S1310" s="58" t="s">
        <v>4113</v>
      </c>
      <c r="T1310" s="58" t="s">
        <v>4113</v>
      </c>
      <c r="U1310" s="58" t="s">
        <v>4113</v>
      </c>
      <c r="V1310" s="58" t="s">
        <v>4113</v>
      </c>
      <c r="W1310" s="58" t="s">
        <v>4114</v>
      </c>
      <c r="X1310" s="58" t="s">
        <v>4114</v>
      </c>
      <c r="Y1310" s="58" t="s">
        <v>4113</v>
      </c>
      <c r="Z1310" s="58" t="s">
        <v>4114</v>
      </c>
      <c r="AA1310" s="58" t="s">
        <v>4113</v>
      </c>
      <c r="AB1310" s="58" t="s">
        <v>4113</v>
      </c>
      <c r="AC1310" s="58" t="s">
        <v>4114</v>
      </c>
      <c r="AD1310" s="58" t="s">
        <v>4113</v>
      </c>
      <c r="AE1310" s="58" t="s">
        <v>4114</v>
      </c>
      <c r="AF1310" s="58" t="s">
        <v>4114</v>
      </c>
    </row>
    <row r="1311" spans="1:32" x14ac:dyDescent="0.2">
      <c r="A1311" s="247" t="s">
        <v>289</v>
      </c>
      <c r="B1311" s="83" t="s">
        <v>2234</v>
      </c>
      <c r="C1311" s="58">
        <v>1</v>
      </c>
      <c r="D1311" s="58" t="s">
        <v>4284</v>
      </c>
      <c r="E1311" s="58" t="s">
        <v>4141</v>
      </c>
      <c r="F1311" s="58" t="s">
        <v>4135</v>
      </c>
      <c r="G1311" s="58" t="s">
        <v>4153</v>
      </c>
      <c r="H1311" s="58" t="s">
        <v>4136</v>
      </c>
      <c r="I1311" s="58" t="s">
        <v>4136</v>
      </c>
      <c r="J1311" s="58" t="s">
        <v>4114</v>
      </c>
      <c r="K1311" s="58" t="s">
        <v>4114</v>
      </c>
      <c r="L1311" s="58" t="s">
        <v>4114</v>
      </c>
      <c r="M1311" s="58" t="s">
        <v>4285</v>
      </c>
      <c r="N1311" s="58" t="s">
        <v>2162</v>
      </c>
      <c r="O1311" s="58" t="s">
        <v>4332</v>
      </c>
      <c r="P1311" s="58" t="s">
        <v>4354</v>
      </c>
      <c r="Q1311" s="58" t="s">
        <v>4002</v>
      </c>
      <c r="R1311" s="58" t="s">
        <v>4113</v>
      </c>
      <c r="S1311" s="58" t="s">
        <v>4113</v>
      </c>
      <c r="T1311" s="58" t="s">
        <v>4113</v>
      </c>
      <c r="U1311" s="58" t="s">
        <v>4113</v>
      </c>
      <c r="V1311" s="58" t="s">
        <v>4113</v>
      </c>
      <c r="W1311" s="58" t="s">
        <v>4114</v>
      </c>
      <c r="X1311" s="58" t="s">
        <v>4114</v>
      </c>
      <c r="Y1311" s="58" t="s">
        <v>4113</v>
      </c>
      <c r="Z1311" s="58" t="s">
        <v>4114</v>
      </c>
      <c r="AA1311" s="58" t="s">
        <v>4113</v>
      </c>
      <c r="AB1311" s="58" t="s">
        <v>4113</v>
      </c>
      <c r="AC1311" s="58" t="s">
        <v>4114</v>
      </c>
      <c r="AD1311" s="58" t="s">
        <v>4113</v>
      </c>
      <c r="AE1311" s="58" t="s">
        <v>4114</v>
      </c>
      <c r="AF1311" s="58" t="s">
        <v>4114</v>
      </c>
    </row>
    <row r="1312" spans="1:32" x14ac:dyDescent="0.2">
      <c r="A1312" s="247" t="s">
        <v>1705</v>
      </c>
      <c r="B1312" s="83" t="s">
        <v>2279</v>
      </c>
      <c r="C1312" s="58">
        <v>1</v>
      </c>
      <c r="D1312" s="58" t="s">
        <v>4284</v>
      </c>
      <c r="E1312" s="58" t="s">
        <v>4143</v>
      </c>
      <c r="F1312" s="58" t="s">
        <v>4135</v>
      </c>
      <c r="G1312" s="58" t="s">
        <v>4153</v>
      </c>
      <c r="H1312" s="58" t="s">
        <v>4136</v>
      </c>
      <c r="I1312" s="58" t="s">
        <v>4136</v>
      </c>
      <c r="J1312" s="58" t="s">
        <v>4114</v>
      </c>
      <c r="K1312" s="58" t="s">
        <v>4114</v>
      </c>
      <c r="L1312" s="58" t="s">
        <v>4114</v>
      </c>
      <c r="M1312" s="58" t="s">
        <v>4285</v>
      </c>
      <c r="N1312" s="58" t="s">
        <v>2162</v>
      </c>
      <c r="O1312" s="58" t="s">
        <v>4332</v>
      </c>
      <c r="P1312" s="58" t="s">
        <v>4354</v>
      </c>
      <c r="Q1312" s="58" t="s">
        <v>4002</v>
      </c>
      <c r="R1312" s="58" t="s">
        <v>4113</v>
      </c>
      <c r="S1312" s="58" t="s">
        <v>4113</v>
      </c>
      <c r="T1312" s="58" t="s">
        <v>4113</v>
      </c>
      <c r="U1312" s="58" t="s">
        <v>4113</v>
      </c>
      <c r="V1312" s="58" t="s">
        <v>4113</v>
      </c>
      <c r="W1312" s="58" t="s">
        <v>4114</v>
      </c>
      <c r="X1312" s="58" t="s">
        <v>4114</v>
      </c>
      <c r="Y1312" s="58" t="s">
        <v>4114</v>
      </c>
      <c r="Z1312" s="58" t="s">
        <v>4114</v>
      </c>
      <c r="AA1312" s="58" t="s">
        <v>4113</v>
      </c>
      <c r="AB1312" s="58" t="s">
        <v>4113</v>
      </c>
      <c r="AC1312" s="58" t="s">
        <v>4114</v>
      </c>
      <c r="AD1312" s="58" t="s">
        <v>4113</v>
      </c>
      <c r="AE1312" s="58" t="s">
        <v>4114</v>
      </c>
      <c r="AF1312" s="58" t="s">
        <v>4114</v>
      </c>
    </row>
    <row r="1313" spans="1:32" x14ac:dyDescent="0.2">
      <c r="A1313" s="247" t="s">
        <v>348</v>
      </c>
      <c r="B1313" s="83" t="s">
        <v>2333</v>
      </c>
      <c r="C1313" s="58">
        <v>1</v>
      </c>
      <c r="D1313" s="58" t="s">
        <v>4286</v>
      </c>
      <c r="E1313" s="58" t="s">
        <v>4134</v>
      </c>
      <c r="F1313" s="58" t="s">
        <v>4135</v>
      </c>
      <c r="G1313" s="58" t="s">
        <v>4153</v>
      </c>
      <c r="H1313" s="58" t="s">
        <v>4136</v>
      </c>
      <c r="I1313" s="58" t="s">
        <v>4136</v>
      </c>
      <c r="J1313" s="58" t="s">
        <v>4114</v>
      </c>
      <c r="K1313" s="58" t="s">
        <v>4114</v>
      </c>
      <c r="L1313" s="58" t="s">
        <v>4114</v>
      </c>
      <c r="M1313" s="58" t="s">
        <v>4287</v>
      </c>
      <c r="N1313" s="58" t="s">
        <v>2162</v>
      </c>
      <c r="O1313" s="58" t="s">
        <v>4332</v>
      </c>
      <c r="P1313" s="58" t="s">
        <v>4354</v>
      </c>
      <c r="Q1313" s="58" t="s">
        <v>4002</v>
      </c>
      <c r="R1313" s="58" t="s">
        <v>4113</v>
      </c>
      <c r="S1313" s="58" t="s">
        <v>4113</v>
      </c>
      <c r="T1313" s="58" t="s">
        <v>4113</v>
      </c>
      <c r="U1313" s="58" t="s">
        <v>4113</v>
      </c>
      <c r="V1313" s="58" t="s">
        <v>4113</v>
      </c>
      <c r="W1313" s="58" t="s">
        <v>4114</v>
      </c>
      <c r="X1313" s="58" t="s">
        <v>4114</v>
      </c>
      <c r="Y1313" s="58" t="s">
        <v>4113</v>
      </c>
      <c r="Z1313" s="58" t="s">
        <v>4114</v>
      </c>
      <c r="AA1313" s="58" t="s">
        <v>4113</v>
      </c>
      <c r="AB1313" s="58" t="s">
        <v>4113</v>
      </c>
      <c r="AC1313" s="58" t="s">
        <v>4114</v>
      </c>
      <c r="AD1313" s="58" t="s">
        <v>4113</v>
      </c>
      <c r="AE1313" s="58" t="s">
        <v>4114</v>
      </c>
      <c r="AF1313" s="58" t="s">
        <v>4114</v>
      </c>
    </row>
    <row r="1314" spans="1:32" x14ac:dyDescent="0.2">
      <c r="A1314" s="247" t="s">
        <v>249</v>
      </c>
      <c r="B1314" s="83" t="s">
        <v>2190</v>
      </c>
      <c r="C1314" s="58">
        <v>1</v>
      </c>
      <c r="D1314" s="58" t="s">
        <v>4286</v>
      </c>
      <c r="E1314" s="58" t="s">
        <v>4135</v>
      </c>
      <c r="F1314" s="58" t="s">
        <v>4135</v>
      </c>
      <c r="G1314" s="58" t="s">
        <v>4153</v>
      </c>
      <c r="H1314" s="58" t="s">
        <v>4136</v>
      </c>
      <c r="I1314" s="58" t="s">
        <v>4136</v>
      </c>
      <c r="J1314" s="58" t="s">
        <v>4114</v>
      </c>
      <c r="K1314" s="58" t="s">
        <v>4114</v>
      </c>
      <c r="L1314" s="58" t="s">
        <v>4114</v>
      </c>
      <c r="M1314" s="58" t="s">
        <v>4287</v>
      </c>
      <c r="N1314" s="58" t="s">
        <v>2162</v>
      </c>
      <c r="O1314" s="58" t="s">
        <v>4332</v>
      </c>
      <c r="P1314" s="58" t="s">
        <v>4354</v>
      </c>
      <c r="Q1314" s="58" t="s">
        <v>4002</v>
      </c>
      <c r="R1314" s="58" t="s">
        <v>4113</v>
      </c>
      <c r="S1314" s="58" t="s">
        <v>4113</v>
      </c>
      <c r="T1314" s="58" t="s">
        <v>4113</v>
      </c>
      <c r="U1314" s="58" t="s">
        <v>4113</v>
      </c>
      <c r="V1314" s="58" t="s">
        <v>4113</v>
      </c>
      <c r="W1314" s="58" t="s">
        <v>4114</v>
      </c>
      <c r="X1314" s="58" t="s">
        <v>4114</v>
      </c>
      <c r="Y1314" s="58" t="s">
        <v>4113</v>
      </c>
      <c r="Z1314" s="58" t="s">
        <v>4114</v>
      </c>
      <c r="AA1314" s="58" t="s">
        <v>4113</v>
      </c>
      <c r="AB1314" s="58" t="s">
        <v>4113</v>
      </c>
      <c r="AC1314" s="58" t="s">
        <v>4114</v>
      </c>
      <c r="AD1314" s="58" t="s">
        <v>4113</v>
      </c>
      <c r="AE1314" s="58" t="s">
        <v>4114</v>
      </c>
      <c r="AF1314" s="58" t="s">
        <v>4114</v>
      </c>
    </row>
    <row r="1315" spans="1:32" x14ac:dyDescent="0.2">
      <c r="A1315" s="247" t="s">
        <v>299</v>
      </c>
      <c r="B1315" s="83" t="s">
        <v>2243</v>
      </c>
      <c r="C1315" s="58">
        <v>1</v>
      </c>
      <c r="D1315" s="58" t="s">
        <v>4286</v>
      </c>
      <c r="E1315" s="58" t="s">
        <v>4141</v>
      </c>
      <c r="F1315" s="58" t="s">
        <v>4135</v>
      </c>
      <c r="G1315" s="58" t="s">
        <v>4153</v>
      </c>
      <c r="H1315" s="58" t="s">
        <v>4136</v>
      </c>
      <c r="I1315" s="58" t="s">
        <v>4136</v>
      </c>
      <c r="J1315" s="58" t="s">
        <v>4114</v>
      </c>
      <c r="K1315" s="58" t="s">
        <v>4114</v>
      </c>
      <c r="L1315" s="58" t="s">
        <v>4114</v>
      </c>
      <c r="M1315" s="58" t="s">
        <v>4287</v>
      </c>
      <c r="N1315" s="58" t="s">
        <v>2162</v>
      </c>
      <c r="O1315" s="58" t="s">
        <v>4332</v>
      </c>
      <c r="P1315" s="58" t="s">
        <v>4354</v>
      </c>
      <c r="Q1315" s="58" t="s">
        <v>4002</v>
      </c>
      <c r="R1315" s="58" t="s">
        <v>4113</v>
      </c>
      <c r="S1315" s="58" t="s">
        <v>4113</v>
      </c>
      <c r="T1315" s="58" t="s">
        <v>4113</v>
      </c>
      <c r="U1315" s="58" t="s">
        <v>4113</v>
      </c>
      <c r="V1315" s="58" t="s">
        <v>4113</v>
      </c>
      <c r="W1315" s="58" t="s">
        <v>4114</v>
      </c>
      <c r="X1315" s="58" t="s">
        <v>4114</v>
      </c>
      <c r="Y1315" s="58" t="s">
        <v>4113</v>
      </c>
      <c r="Z1315" s="58" t="s">
        <v>4114</v>
      </c>
      <c r="AA1315" s="58" t="s">
        <v>4113</v>
      </c>
      <c r="AB1315" s="58" t="s">
        <v>4113</v>
      </c>
      <c r="AC1315" s="58" t="s">
        <v>4114</v>
      </c>
      <c r="AD1315" s="58" t="s">
        <v>4113</v>
      </c>
      <c r="AE1315" s="58" t="s">
        <v>4114</v>
      </c>
      <c r="AF1315" s="58" t="s">
        <v>4114</v>
      </c>
    </row>
    <row r="1316" spans="1:32" x14ac:dyDescent="0.2">
      <c r="A1316" s="247" t="s">
        <v>1715</v>
      </c>
      <c r="B1316" s="83" t="s">
        <v>2288</v>
      </c>
      <c r="C1316" s="58">
        <v>1</v>
      </c>
      <c r="D1316" s="58" t="s">
        <v>4286</v>
      </c>
      <c r="E1316" s="58" t="s">
        <v>4143</v>
      </c>
      <c r="F1316" s="58" t="s">
        <v>4135</v>
      </c>
      <c r="G1316" s="58" t="s">
        <v>4153</v>
      </c>
      <c r="H1316" s="58" t="s">
        <v>4136</v>
      </c>
      <c r="I1316" s="58" t="s">
        <v>4136</v>
      </c>
      <c r="J1316" s="58" t="s">
        <v>4114</v>
      </c>
      <c r="K1316" s="58" t="s">
        <v>4114</v>
      </c>
      <c r="L1316" s="58" t="s">
        <v>4114</v>
      </c>
      <c r="M1316" s="58" t="s">
        <v>4287</v>
      </c>
      <c r="N1316" s="58" t="s">
        <v>2162</v>
      </c>
      <c r="O1316" s="58" t="s">
        <v>4332</v>
      </c>
      <c r="P1316" s="58" t="s">
        <v>4354</v>
      </c>
      <c r="Q1316" s="58" t="s">
        <v>4002</v>
      </c>
      <c r="R1316" s="58" t="s">
        <v>4113</v>
      </c>
      <c r="S1316" s="58" t="s">
        <v>4113</v>
      </c>
      <c r="T1316" s="58" t="s">
        <v>4113</v>
      </c>
      <c r="U1316" s="58" t="s">
        <v>4113</v>
      </c>
      <c r="V1316" s="58" t="s">
        <v>4113</v>
      </c>
      <c r="W1316" s="58" t="s">
        <v>4114</v>
      </c>
      <c r="X1316" s="58" t="s">
        <v>4114</v>
      </c>
      <c r="Y1316" s="58" t="s">
        <v>4114</v>
      </c>
      <c r="Z1316" s="58" t="s">
        <v>4114</v>
      </c>
      <c r="AA1316" s="58" t="s">
        <v>4113</v>
      </c>
      <c r="AB1316" s="58" t="s">
        <v>4113</v>
      </c>
      <c r="AC1316" s="58" t="s">
        <v>4114</v>
      </c>
      <c r="AD1316" s="58" t="s">
        <v>4113</v>
      </c>
      <c r="AE1316" s="58" t="s">
        <v>4114</v>
      </c>
      <c r="AF1316" s="58" t="s">
        <v>4114</v>
      </c>
    </row>
    <row r="1317" spans="1:32" x14ac:dyDescent="0.2">
      <c r="A1317" s="247" t="s">
        <v>310</v>
      </c>
      <c r="B1317" s="83" t="s">
        <v>2298</v>
      </c>
      <c r="C1317" s="58">
        <v>1</v>
      </c>
      <c r="D1317" s="58" t="s">
        <v>4278</v>
      </c>
      <c r="E1317" s="58" t="s">
        <v>4134</v>
      </c>
      <c r="F1317" s="58" t="s">
        <v>4139</v>
      </c>
      <c r="G1317" s="58" t="s">
        <v>4145</v>
      </c>
      <c r="H1317" s="58" t="s">
        <v>4136</v>
      </c>
      <c r="I1317" s="58" t="s">
        <v>4136</v>
      </c>
      <c r="J1317" s="58" t="s">
        <v>4114</v>
      </c>
      <c r="K1317" s="58" t="s">
        <v>4114</v>
      </c>
      <c r="L1317" s="58" t="s">
        <v>4114</v>
      </c>
      <c r="M1317" s="58" t="s">
        <v>4288</v>
      </c>
      <c r="N1317" s="58" t="s">
        <v>2162</v>
      </c>
      <c r="O1317" s="58" t="s">
        <v>4332</v>
      </c>
      <c r="P1317" s="58" t="s">
        <v>4354</v>
      </c>
      <c r="Q1317" s="58" t="s">
        <v>4002</v>
      </c>
      <c r="R1317" s="58" t="s">
        <v>4113</v>
      </c>
      <c r="S1317" s="58" t="s">
        <v>4113</v>
      </c>
      <c r="T1317" s="58" t="s">
        <v>4113</v>
      </c>
      <c r="U1317" s="58" t="s">
        <v>4113</v>
      </c>
      <c r="V1317" s="58" t="s">
        <v>4113</v>
      </c>
      <c r="W1317" s="58" t="s">
        <v>4114</v>
      </c>
      <c r="X1317" s="58" t="s">
        <v>4114</v>
      </c>
      <c r="Y1317" s="58" t="s">
        <v>4113</v>
      </c>
      <c r="Z1317" s="58" t="s">
        <v>4114</v>
      </c>
      <c r="AA1317" s="58" t="s">
        <v>4113</v>
      </c>
      <c r="AB1317" s="58" t="s">
        <v>4113</v>
      </c>
      <c r="AC1317" s="58" t="s">
        <v>4114</v>
      </c>
      <c r="AD1317" s="58" t="s">
        <v>4113</v>
      </c>
      <c r="AE1317" s="58" t="s">
        <v>4114</v>
      </c>
      <c r="AF1317" s="58" t="s">
        <v>4114</v>
      </c>
    </row>
    <row r="1318" spans="1:32" x14ac:dyDescent="0.2">
      <c r="A1318" s="247" t="s">
        <v>210</v>
      </c>
      <c r="B1318" s="83" t="s">
        <v>2163</v>
      </c>
      <c r="C1318" s="58">
        <v>1</v>
      </c>
      <c r="D1318" s="58" t="s">
        <v>4278</v>
      </c>
      <c r="E1318" s="58" t="s">
        <v>4135</v>
      </c>
      <c r="F1318" s="58" t="s">
        <v>4139</v>
      </c>
      <c r="G1318" s="58" t="s">
        <v>4145</v>
      </c>
      <c r="H1318" s="58" t="s">
        <v>4136</v>
      </c>
      <c r="I1318" s="58" t="s">
        <v>4136</v>
      </c>
      <c r="J1318" s="58" t="s">
        <v>4114</v>
      </c>
      <c r="K1318" s="58" t="s">
        <v>4114</v>
      </c>
      <c r="L1318" s="58" t="s">
        <v>4114</v>
      </c>
      <c r="M1318" s="58" t="s">
        <v>4288</v>
      </c>
      <c r="N1318" s="58" t="s">
        <v>2162</v>
      </c>
      <c r="O1318" s="58" t="s">
        <v>4332</v>
      </c>
      <c r="P1318" s="58" t="s">
        <v>4354</v>
      </c>
      <c r="Q1318" s="58" t="s">
        <v>4002</v>
      </c>
      <c r="R1318" s="58" t="s">
        <v>4113</v>
      </c>
      <c r="S1318" s="58" t="s">
        <v>4113</v>
      </c>
      <c r="T1318" s="58" t="s">
        <v>4113</v>
      </c>
      <c r="U1318" s="58" t="s">
        <v>4113</v>
      </c>
      <c r="V1318" s="58" t="s">
        <v>4113</v>
      </c>
      <c r="W1318" s="58" t="s">
        <v>4114</v>
      </c>
      <c r="X1318" s="58" t="s">
        <v>4114</v>
      </c>
      <c r="Y1318" s="58" t="s">
        <v>4113</v>
      </c>
      <c r="Z1318" s="58" t="s">
        <v>4114</v>
      </c>
      <c r="AA1318" s="58" t="s">
        <v>4113</v>
      </c>
      <c r="AB1318" s="58" t="s">
        <v>4113</v>
      </c>
      <c r="AC1318" s="58" t="s">
        <v>4114</v>
      </c>
      <c r="AD1318" s="58" t="s">
        <v>4113</v>
      </c>
      <c r="AE1318" s="58" t="s">
        <v>4114</v>
      </c>
      <c r="AF1318" s="58" t="s">
        <v>4114</v>
      </c>
    </row>
    <row r="1319" spans="1:32" x14ac:dyDescent="0.2">
      <c r="A1319" s="247" t="s">
        <v>260</v>
      </c>
      <c r="B1319" s="83" t="s">
        <v>2208</v>
      </c>
      <c r="C1319" s="58">
        <v>1</v>
      </c>
      <c r="D1319" s="58" t="s">
        <v>4278</v>
      </c>
      <c r="E1319" s="58" t="s">
        <v>4141</v>
      </c>
      <c r="F1319" s="58" t="s">
        <v>4139</v>
      </c>
      <c r="G1319" s="58" t="s">
        <v>4145</v>
      </c>
      <c r="H1319" s="58" t="s">
        <v>4136</v>
      </c>
      <c r="I1319" s="58" t="s">
        <v>4136</v>
      </c>
      <c r="J1319" s="58" t="s">
        <v>4114</v>
      </c>
      <c r="K1319" s="58" t="s">
        <v>4114</v>
      </c>
      <c r="L1319" s="58" t="s">
        <v>4114</v>
      </c>
      <c r="M1319" s="58" t="s">
        <v>4288</v>
      </c>
      <c r="N1319" s="58" t="s">
        <v>2162</v>
      </c>
      <c r="O1319" s="58" t="s">
        <v>4332</v>
      </c>
      <c r="P1319" s="58" t="s">
        <v>4354</v>
      </c>
      <c r="Q1319" s="58" t="s">
        <v>4002</v>
      </c>
      <c r="R1319" s="58" t="s">
        <v>4113</v>
      </c>
      <c r="S1319" s="58" t="s">
        <v>4113</v>
      </c>
      <c r="T1319" s="58" t="s">
        <v>4113</v>
      </c>
      <c r="U1319" s="58" t="s">
        <v>4113</v>
      </c>
      <c r="V1319" s="58" t="s">
        <v>4113</v>
      </c>
      <c r="W1319" s="58" t="s">
        <v>4114</v>
      </c>
      <c r="X1319" s="58" t="s">
        <v>4114</v>
      </c>
      <c r="Y1319" s="58" t="s">
        <v>4113</v>
      </c>
      <c r="Z1319" s="58" t="s">
        <v>4114</v>
      </c>
      <c r="AA1319" s="58" t="s">
        <v>4113</v>
      </c>
      <c r="AB1319" s="58" t="s">
        <v>4113</v>
      </c>
      <c r="AC1319" s="58" t="s">
        <v>4114</v>
      </c>
      <c r="AD1319" s="58" t="s">
        <v>4113</v>
      </c>
      <c r="AE1319" s="58" t="s">
        <v>4114</v>
      </c>
      <c r="AF1319" s="58" t="s">
        <v>4114</v>
      </c>
    </row>
    <row r="1320" spans="1:32" x14ac:dyDescent="0.2">
      <c r="A1320" s="247" t="s">
        <v>1676</v>
      </c>
      <c r="B1320" s="83" t="s">
        <v>2253</v>
      </c>
      <c r="C1320" s="58">
        <v>1</v>
      </c>
      <c r="D1320" s="58" t="s">
        <v>4278</v>
      </c>
      <c r="E1320" s="58" t="s">
        <v>4143</v>
      </c>
      <c r="F1320" s="58" t="s">
        <v>4139</v>
      </c>
      <c r="G1320" s="58" t="s">
        <v>4145</v>
      </c>
      <c r="H1320" s="58" t="s">
        <v>4136</v>
      </c>
      <c r="I1320" s="58" t="s">
        <v>4136</v>
      </c>
      <c r="J1320" s="58" t="s">
        <v>4114</v>
      </c>
      <c r="K1320" s="58" t="s">
        <v>4114</v>
      </c>
      <c r="L1320" s="58" t="s">
        <v>4114</v>
      </c>
      <c r="M1320" s="58" t="s">
        <v>4288</v>
      </c>
      <c r="N1320" s="58" t="s">
        <v>2162</v>
      </c>
      <c r="O1320" s="58" t="s">
        <v>4332</v>
      </c>
      <c r="P1320" s="58" t="s">
        <v>4354</v>
      </c>
      <c r="Q1320" s="58" t="s">
        <v>4002</v>
      </c>
      <c r="R1320" s="58" t="s">
        <v>4113</v>
      </c>
      <c r="S1320" s="58" t="s">
        <v>4113</v>
      </c>
      <c r="T1320" s="58" t="s">
        <v>4113</v>
      </c>
      <c r="U1320" s="58" t="s">
        <v>4113</v>
      </c>
      <c r="V1320" s="58" t="s">
        <v>4113</v>
      </c>
      <c r="W1320" s="58" t="s">
        <v>4114</v>
      </c>
      <c r="X1320" s="58" t="s">
        <v>4114</v>
      </c>
      <c r="Y1320" s="58" t="s">
        <v>4114</v>
      </c>
      <c r="Z1320" s="58" t="s">
        <v>4114</v>
      </c>
      <c r="AA1320" s="58" t="s">
        <v>4113</v>
      </c>
      <c r="AB1320" s="58" t="s">
        <v>4113</v>
      </c>
      <c r="AC1320" s="58" t="s">
        <v>4114</v>
      </c>
      <c r="AD1320" s="58" t="s">
        <v>4113</v>
      </c>
      <c r="AE1320" s="58" t="s">
        <v>4114</v>
      </c>
      <c r="AF1320" s="58" t="s">
        <v>4114</v>
      </c>
    </row>
    <row r="1321" spans="1:32" x14ac:dyDescent="0.2">
      <c r="A1321" s="247" t="s">
        <v>320</v>
      </c>
      <c r="B1321" s="83" t="s">
        <v>2307</v>
      </c>
      <c r="C1321" s="58">
        <v>1</v>
      </c>
      <c r="D1321" s="58" t="s">
        <v>4280</v>
      </c>
      <c r="E1321" s="58" t="s">
        <v>4134</v>
      </c>
      <c r="F1321" s="58" t="s">
        <v>4139</v>
      </c>
      <c r="G1321" s="58" t="s">
        <v>4145</v>
      </c>
      <c r="H1321" s="58" t="s">
        <v>4136</v>
      </c>
      <c r="I1321" s="58" t="s">
        <v>4136</v>
      </c>
      <c r="J1321" s="58" t="s">
        <v>4114</v>
      </c>
      <c r="K1321" s="58" t="s">
        <v>4114</v>
      </c>
      <c r="L1321" s="58" t="s">
        <v>4114</v>
      </c>
      <c r="M1321" s="58" t="s">
        <v>4289</v>
      </c>
      <c r="N1321" s="58" t="s">
        <v>2162</v>
      </c>
      <c r="O1321" s="58" t="s">
        <v>4332</v>
      </c>
      <c r="P1321" s="58" t="s">
        <v>4354</v>
      </c>
      <c r="Q1321" s="58" t="s">
        <v>4002</v>
      </c>
      <c r="R1321" s="58" t="s">
        <v>4113</v>
      </c>
      <c r="S1321" s="58" t="s">
        <v>4113</v>
      </c>
      <c r="T1321" s="58" t="s">
        <v>4113</v>
      </c>
      <c r="U1321" s="58" t="s">
        <v>4113</v>
      </c>
      <c r="V1321" s="58" t="s">
        <v>4113</v>
      </c>
      <c r="W1321" s="58" t="s">
        <v>4114</v>
      </c>
      <c r="X1321" s="58" t="s">
        <v>4114</v>
      </c>
      <c r="Y1321" s="58" t="s">
        <v>4113</v>
      </c>
      <c r="Z1321" s="58" t="s">
        <v>4114</v>
      </c>
      <c r="AA1321" s="58" t="s">
        <v>4113</v>
      </c>
      <c r="AB1321" s="58" t="s">
        <v>4113</v>
      </c>
      <c r="AC1321" s="58" t="s">
        <v>4114</v>
      </c>
      <c r="AD1321" s="58" t="s">
        <v>4113</v>
      </c>
      <c r="AE1321" s="58" t="s">
        <v>4114</v>
      </c>
      <c r="AF1321" s="58" t="s">
        <v>4114</v>
      </c>
    </row>
    <row r="1322" spans="1:32" x14ac:dyDescent="0.2">
      <c r="A1322" s="247" t="s">
        <v>220</v>
      </c>
      <c r="B1322" s="83" t="s">
        <v>2172</v>
      </c>
      <c r="C1322" s="58">
        <v>1</v>
      </c>
      <c r="D1322" s="58" t="s">
        <v>4280</v>
      </c>
      <c r="E1322" s="58" t="s">
        <v>4135</v>
      </c>
      <c r="F1322" s="58" t="s">
        <v>4139</v>
      </c>
      <c r="G1322" s="58" t="s">
        <v>4145</v>
      </c>
      <c r="H1322" s="58" t="s">
        <v>4136</v>
      </c>
      <c r="I1322" s="58" t="s">
        <v>4136</v>
      </c>
      <c r="J1322" s="58" t="s">
        <v>4114</v>
      </c>
      <c r="K1322" s="58" t="s">
        <v>4114</v>
      </c>
      <c r="L1322" s="58" t="s">
        <v>4114</v>
      </c>
      <c r="M1322" s="58" t="s">
        <v>4289</v>
      </c>
      <c r="N1322" s="58" t="s">
        <v>2162</v>
      </c>
      <c r="O1322" s="58" t="s">
        <v>4332</v>
      </c>
      <c r="P1322" s="58" t="s">
        <v>4354</v>
      </c>
      <c r="Q1322" s="58" t="s">
        <v>4002</v>
      </c>
      <c r="R1322" s="58" t="s">
        <v>4113</v>
      </c>
      <c r="S1322" s="58" t="s">
        <v>4113</v>
      </c>
      <c r="T1322" s="58" t="s">
        <v>4113</v>
      </c>
      <c r="U1322" s="58" t="s">
        <v>4113</v>
      </c>
      <c r="V1322" s="58" t="s">
        <v>4113</v>
      </c>
      <c r="W1322" s="58" t="s">
        <v>4114</v>
      </c>
      <c r="X1322" s="58" t="s">
        <v>4114</v>
      </c>
      <c r="Y1322" s="58" t="s">
        <v>4113</v>
      </c>
      <c r="Z1322" s="58" t="s">
        <v>4114</v>
      </c>
      <c r="AA1322" s="58" t="s">
        <v>4113</v>
      </c>
      <c r="AB1322" s="58" t="s">
        <v>4113</v>
      </c>
      <c r="AC1322" s="58" t="s">
        <v>4114</v>
      </c>
      <c r="AD1322" s="58" t="s">
        <v>4113</v>
      </c>
      <c r="AE1322" s="58" t="s">
        <v>4114</v>
      </c>
      <c r="AF1322" s="58" t="s">
        <v>4114</v>
      </c>
    </row>
    <row r="1323" spans="1:32" x14ac:dyDescent="0.2">
      <c r="A1323" s="247" t="s">
        <v>270</v>
      </c>
      <c r="B1323" s="83" t="s">
        <v>2217</v>
      </c>
      <c r="C1323" s="58">
        <v>1</v>
      </c>
      <c r="D1323" s="58" t="s">
        <v>4280</v>
      </c>
      <c r="E1323" s="58" t="s">
        <v>4141</v>
      </c>
      <c r="F1323" s="58" t="s">
        <v>4139</v>
      </c>
      <c r="G1323" s="58" t="s">
        <v>4145</v>
      </c>
      <c r="H1323" s="58" t="s">
        <v>4136</v>
      </c>
      <c r="I1323" s="58" t="s">
        <v>4136</v>
      </c>
      <c r="J1323" s="58" t="s">
        <v>4114</v>
      </c>
      <c r="K1323" s="58" t="s">
        <v>4114</v>
      </c>
      <c r="L1323" s="58" t="s">
        <v>4114</v>
      </c>
      <c r="M1323" s="58" t="s">
        <v>4289</v>
      </c>
      <c r="N1323" s="58" t="s">
        <v>2162</v>
      </c>
      <c r="O1323" s="58" t="s">
        <v>4332</v>
      </c>
      <c r="P1323" s="58" t="s">
        <v>4354</v>
      </c>
      <c r="Q1323" s="58" t="s">
        <v>4002</v>
      </c>
      <c r="R1323" s="58" t="s">
        <v>4113</v>
      </c>
      <c r="S1323" s="58" t="s">
        <v>4113</v>
      </c>
      <c r="T1323" s="58" t="s">
        <v>4113</v>
      </c>
      <c r="U1323" s="58" t="s">
        <v>4113</v>
      </c>
      <c r="V1323" s="58" t="s">
        <v>4113</v>
      </c>
      <c r="W1323" s="58" t="s">
        <v>4114</v>
      </c>
      <c r="X1323" s="58" t="s">
        <v>4114</v>
      </c>
      <c r="Y1323" s="58" t="s">
        <v>4113</v>
      </c>
      <c r="Z1323" s="58" t="s">
        <v>4114</v>
      </c>
      <c r="AA1323" s="58" t="s">
        <v>4113</v>
      </c>
      <c r="AB1323" s="58" t="s">
        <v>4113</v>
      </c>
      <c r="AC1323" s="58" t="s">
        <v>4114</v>
      </c>
      <c r="AD1323" s="58" t="s">
        <v>4113</v>
      </c>
      <c r="AE1323" s="58" t="s">
        <v>4114</v>
      </c>
      <c r="AF1323" s="58" t="s">
        <v>4114</v>
      </c>
    </row>
    <row r="1324" spans="1:32" x14ac:dyDescent="0.2">
      <c r="A1324" s="247" t="s">
        <v>1686</v>
      </c>
      <c r="B1324" s="83" t="s">
        <v>2262</v>
      </c>
      <c r="C1324" s="58">
        <v>1</v>
      </c>
      <c r="D1324" s="58" t="s">
        <v>4280</v>
      </c>
      <c r="E1324" s="58" t="s">
        <v>4143</v>
      </c>
      <c r="F1324" s="58" t="s">
        <v>4139</v>
      </c>
      <c r="G1324" s="58" t="s">
        <v>4145</v>
      </c>
      <c r="H1324" s="58" t="s">
        <v>4136</v>
      </c>
      <c r="I1324" s="58" t="s">
        <v>4136</v>
      </c>
      <c r="J1324" s="58" t="s">
        <v>4114</v>
      </c>
      <c r="K1324" s="58" t="s">
        <v>4114</v>
      </c>
      <c r="L1324" s="58" t="s">
        <v>4114</v>
      </c>
      <c r="M1324" s="58" t="s">
        <v>4289</v>
      </c>
      <c r="N1324" s="58" t="s">
        <v>2162</v>
      </c>
      <c r="O1324" s="58" t="s">
        <v>4332</v>
      </c>
      <c r="P1324" s="58" t="s">
        <v>4354</v>
      </c>
      <c r="Q1324" s="58" t="s">
        <v>4002</v>
      </c>
      <c r="R1324" s="58" t="s">
        <v>4113</v>
      </c>
      <c r="S1324" s="58" t="s">
        <v>4113</v>
      </c>
      <c r="T1324" s="58" t="s">
        <v>4113</v>
      </c>
      <c r="U1324" s="58" t="s">
        <v>4113</v>
      </c>
      <c r="V1324" s="58" t="s">
        <v>4113</v>
      </c>
      <c r="W1324" s="58" t="s">
        <v>4114</v>
      </c>
      <c r="X1324" s="58" t="s">
        <v>4114</v>
      </c>
      <c r="Y1324" s="58" t="s">
        <v>4114</v>
      </c>
      <c r="Z1324" s="58" t="s">
        <v>4114</v>
      </c>
      <c r="AA1324" s="58" t="s">
        <v>4113</v>
      </c>
      <c r="AB1324" s="58" t="s">
        <v>4113</v>
      </c>
      <c r="AC1324" s="58" t="s">
        <v>4114</v>
      </c>
      <c r="AD1324" s="58" t="s">
        <v>4113</v>
      </c>
      <c r="AE1324" s="58" t="s">
        <v>4114</v>
      </c>
      <c r="AF1324" s="58" t="s">
        <v>4114</v>
      </c>
    </row>
    <row r="1325" spans="1:32" x14ac:dyDescent="0.2">
      <c r="A1325" s="247" t="s">
        <v>330</v>
      </c>
      <c r="B1325" s="83" t="s">
        <v>2316</v>
      </c>
      <c r="C1325" s="58">
        <v>1</v>
      </c>
      <c r="D1325" s="58" t="s">
        <v>4282</v>
      </c>
      <c r="E1325" s="58" t="s">
        <v>4134</v>
      </c>
      <c r="F1325" s="58" t="s">
        <v>4139</v>
      </c>
      <c r="G1325" s="58" t="s">
        <v>4145</v>
      </c>
      <c r="H1325" s="58" t="s">
        <v>4136</v>
      </c>
      <c r="I1325" s="58" t="s">
        <v>4136</v>
      </c>
      <c r="J1325" s="58" t="s">
        <v>4114</v>
      </c>
      <c r="K1325" s="58" t="s">
        <v>4114</v>
      </c>
      <c r="L1325" s="58" t="s">
        <v>4114</v>
      </c>
      <c r="M1325" s="58" t="s">
        <v>4290</v>
      </c>
      <c r="N1325" s="58" t="s">
        <v>2162</v>
      </c>
      <c r="O1325" s="58" t="s">
        <v>4332</v>
      </c>
      <c r="P1325" s="58" t="s">
        <v>4354</v>
      </c>
      <c r="Q1325" s="58" t="s">
        <v>4002</v>
      </c>
      <c r="R1325" s="58" t="s">
        <v>4113</v>
      </c>
      <c r="S1325" s="58" t="s">
        <v>4113</v>
      </c>
      <c r="T1325" s="58" t="s">
        <v>4113</v>
      </c>
      <c r="U1325" s="58" t="s">
        <v>4113</v>
      </c>
      <c r="V1325" s="58" t="s">
        <v>4113</v>
      </c>
      <c r="W1325" s="58" t="s">
        <v>4114</v>
      </c>
      <c r="X1325" s="58" t="s">
        <v>4114</v>
      </c>
      <c r="Y1325" s="58" t="s">
        <v>4113</v>
      </c>
      <c r="Z1325" s="58" t="s">
        <v>4114</v>
      </c>
      <c r="AA1325" s="58" t="s">
        <v>4113</v>
      </c>
      <c r="AB1325" s="58" t="s">
        <v>4113</v>
      </c>
      <c r="AC1325" s="58" t="s">
        <v>4114</v>
      </c>
      <c r="AD1325" s="58" t="s">
        <v>4113</v>
      </c>
      <c r="AE1325" s="58" t="s">
        <v>4114</v>
      </c>
      <c r="AF1325" s="58" t="s">
        <v>4114</v>
      </c>
    </row>
    <row r="1326" spans="1:32" x14ac:dyDescent="0.2">
      <c r="A1326" s="247" t="s">
        <v>230</v>
      </c>
      <c r="B1326" s="83" t="s">
        <v>2181</v>
      </c>
      <c r="C1326" s="58">
        <v>1</v>
      </c>
      <c r="D1326" s="58" t="s">
        <v>4282</v>
      </c>
      <c r="E1326" s="58" t="s">
        <v>4135</v>
      </c>
      <c r="F1326" s="58" t="s">
        <v>4139</v>
      </c>
      <c r="G1326" s="58" t="s">
        <v>4145</v>
      </c>
      <c r="H1326" s="58" t="s">
        <v>4136</v>
      </c>
      <c r="I1326" s="58" t="s">
        <v>4136</v>
      </c>
      <c r="J1326" s="58" t="s">
        <v>4114</v>
      </c>
      <c r="K1326" s="58" t="s">
        <v>4114</v>
      </c>
      <c r="L1326" s="58" t="s">
        <v>4114</v>
      </c>
      <c r="M1326" s="58" t="s">
        <v>4290</v>
      </c>
      <c r="N1326" s="58" t="s">
        <v>2162</v>
      </c>
      <c r="O1326" s="58" t="s">
        <v>4332</v>
      </c>
      <c r="P1326" s="58" t="s">
        <v>4354</v>
      </c>
      <c r="Q1326" s="58" t="s">
        <v>4002</v>
      </c>
      <c r="R1326" s="58" t="s">
        <v>4113</v>
      </c>
      <c r="S1326" s="58" t="s">
        <v>4113</v>
      </c>
      <c r="T1326" s="58" t="s">
        <v>4113</v>
      </c>
      <c r="U1326" s="58" t="s">
        <v>4113</v>
      </c>
      <c r="V1326" s="58" t="s">
        <v>4113</v>
      </c>
      <c r="W1326" s="58" t="s">
        <v>4114</v>
      </c>
      <c r="X1326" s="58" t="s">
        <v>4114</v>
      </c>
      <c r="Y1326" s="58" t="s">
        <v>4113</v>
      </c>
      <c r="Z1326" s="58" t="s">
        <v>4114</v>
      </c>
      <c r="AA1326" s="58" t="s">
        <v>4113</v>
      </c>
      <c r="AB1326" s="58" t="s">
        <v>4113</v>
      </c>
      <c r="AC1326" s="58" t="s">
        <v>4114</v>
      </c>
      <c r="AD1326" s="58" t="s">
        <v>4113</v>
      </c>
      <c r="AE1326" s="58" t="s">
        <v>4114</v>
      </c>
      <c r="AF1326" s="58" t="s">
        <v>4114</v>
      </c>
    </row>
    <row r="1327" spans="1:32" x14ac:dyDescent="0.2">
      <c r="A1327" s="247" t="s">
        <v>280</v>
      </c>
      <c r="B1327" s="83" t="s">
        <v>2226</v>
      </c>
      <c r="C1327" s="58">
        <v>1</v>
      </c>
      <c r="D1327" s="58" t="s">
        <v>4282</v>
      </c>
      <c r="E1327" s="58" t="s">
        <v>4141</v>
      </c>
      <c r="F1327" s="58" t="s">
        <v>4139</v>
      </c>
      <c r="G1327" s="58" t="s">
        <v>4145</v>
      </c>
      <c r="H1327" s="58" t="s">
        <v>4136</v>
      </c>
      <c r="I1327" s="58" t="s">
        <v>4136</v>
      </c>
      <c r="J1327" s="58" t="s">
        <v>4114</v>
      </c>
      <c r="K1327" s="58" t="s">
        <v>4114</v>
      </c>
      <c r="L1327" s="58" t="s">
        <v>4114</v>
      </c>
      <c r="M1327" s="58" t="s">
        <v>4290</v>
      </c>
      <c r="N1327" s="58" t="s">
        <v>2162</v>
      </c>
      <c r="O1327" s="58" t="s">
        <v>4332</v>
      </c>
      <c r="P1327" s="58" t="s">
        <v>4354</v>
      </c>
      <c r="Q1327" s="58" t="s">
        <v>4002</v>
      </c>
      <c r="R1327" s="58" t="s">
        <v>4113</v>
      </c>
      <c r="S1327" s="58" t="s">
        <v>4113</v>
      </c>
      <c r="T1327" s="58" t="s">
        <v>4113</v>
      </c>
      <c r="U1327" s="58" t="s">
        <v>4113</v>
      </c>
      <c r="V1327" s="58" t="s">
        <v>4113</v>
      </c>
      <c r="W1327" s="58" t="s">
        <v>4114</v>
      </c>
      <c r="X1327" s="58" t="s">
        <v>4114</v>
      </c>
      <c r="Y1327" s="58" t="s">
        <v>4113</v>
      </c>
      <c r="Z1327" s="58" t="s">
        <v>4114</v>
      </c>
      <c r="AA1327" s="58" t="s">
        <v>4113</v>
      </c>
      <c r="AB1327" s="58" t="s">
        <v>4113</v>
      </c>
      <c r="AC1327" s="58" t="s">
        <v>4114</v>
      </c>
      <c r="AD1327" s="58" t="s">
        <v>4113</v>
      </c>
      <c r="AE1327" s="58" t="s">
        <v>4114</v>
      </c>
      <c r="AF1327" s="58" t="s">
        <v>4114</v>
      </c>
    </row>
    <row r="1328" spans="1:32" x14ac:dyDescent="0.2">
      <c r="A1328" s="247" t="s">
        <v>1696</v>
      </c>
      <c r="B1328" s="83" t="s">
        <v>2271</v>
      </c>
      <c r="C1328" s="58">
        <v>1</v>
      </c>
      <c r="D1328" s="58" t="s">
        <v>4282</v>
      </c>
      <c r="E1328" s="58" t="s">
        <v>4143</v>
      </c>
      <c r="F1328" s="58" t="s">
        <v>4139</v>
      </c>
      <c r="G1328" s="58" t="s">
        <v>4145</v>
      </c>
      <c r="H1328" s="58" t="s">
        <v>4136</v>
      </c>
      <c r="I1328" s="58" t="s">
        <v>4136</v>
      </c>
      <c r="J1328" s="58" t="s">
        <v>4114</v>
      </c>
      <c r="K1328" s="58" t="s">
        <v>4114</v>
      </c>
      <c r="L1328" s="58" t="s">
        <v>4114</v>
      </c>
      <c r="M1328" s="58" t="s">
        <v>4290</v>
      </c>
      <c r="N1328" s="58" t="s">
        <v>2162</v>
      </c>
      <c r="O1328" s="58" t="s">
        <v>4332</v>
      </c>
      <c r="P1328" s="58" t="s">
        <v>4354</v>
      </c>
      <c r="Q1328" s="58" t="s">
        <v>4002</v>
      </c>
      <c r="R1328" s="58" t="s">
        <v>4113</v>
      </c>
      <c r="S1328" s="58" t="s">
        <v>4113</v>
      </c>
      <c r="T1328" s="58" t="s">
        <v>4113</v>
      </c>
      <c r="U1328" s="58" t="s">
        <v>4113</v>
      </c>
      <c r="V1328" s="58" t="s">
        <v>4113</v>
      </c>
      <c r="W1328" s="58" t="s">
        <v>4114</v>
      </c>
      <c r="X1328" s="58" t="s">
        <v>4114</v>
      </c>
      <c r="Y1328" s="58" t="s">
        <v>4114</v>
      </c>
      <c r="Z1328" s="58" t="s">
        <v>4114</v>
      </c>
      <c r="AA1328" s="58" t="s">
        <v>4113</v>
      </c>
      <c r="AB1328" s="58" t="s">
        <v>4113</v>
      </c>
      <c r="AC1328" s="58" t="s">
        <v>4114</v>
      </c>
      <c r="AD1328" s="58" t="s">
        <v>4113</v>
      </c>
      <c r="AE1328" s="58" t="s">
        <v>4114</v>
      </c>
      <c r="AF1328" s="58" t="s">
        <v>4114</v>
      </c>
    </row>
    <row r="1329" spans="1:32" x14ac:dyDescent="0.2">
      <c r="A1329" s="247" t="s">
        <v>339</v>
      </c>
      <c r="B1329" s="83" t="s">
        <v>2325</v>
      </c>
      <c r="C1329" s="58">
        <v>1</v>
      </c>
      <c r="D1329" s="58" t="s">
        <v>4284</v>
      </c>
      <c r="E1329" s="58" t="s">
        <v>4134</v>
      </c>
      <c r="F1329" s="58" t="s">
        <v>4139</v>
      </c>
      <c r="G1329" s="58" t="s">
        <v>4153</v>
      </c>
      <c r="H1329" s="58" t="s">
        <v>4136</v>
      </c>
      <c r="I1329" s="58" t="s">
        <v>4136</v>
      </c>
      <c r="J1329" s="58" t="s">
        <v>4114</v>
      </c>
      <c r="K1329" s="58" t="s">
        <v>4114</v>
      </c>
      <c r="L1329" s="58" t="s">
        <v>4114</v>
      </c>
      <c r="M1329" s="58" t="s">
        <v>4291</v>
      </c>
      <c r="N1329" s="58" t="s">
        <v>2162</v>
      </c>
      <c r="O1329" s="58" t="s">
        <v>4332</v>
      </c>
      <c r="P1329" s="58" t="s">
        <v>4354</v>
      </c>
      <c r="Q1329" s="58" t="s">
        <v>4002</v>
      </c>
      <c r="R1329" s="58" t="s">
        <v>4113</v>
      </c>
      <c r="S1329" s="58" t="s">
        <v>4113</v>
      </c>
      <c r="T1329" s="58" t="s">
        <v>4113</v>
      </c>
      <c r="U1329" s="58" t="s">
        <v>4113</v>
      </c>
      <c r="V1329" s="58" t="s">
        <v>4113</v>
      </c>
      <c r="W1329" s="58" t="s">
        <v>4114</v>
      </c>
      <c r="X1329" s="58" t="s">
        <v>4114</v>
      </c>
      <c r="Y1329" s="58" t="s">
        <v>4113</v>
      </c>
      <c r="Z1329" s="58" t="s">
        <v>4114</v>
      </c>
      <c r="AA1329" s="58" t="s">
        <v>4113</v>
      </c>
      <c r="AB1329" s="58" t="s">
        <v>4113</v>
      </c>
      <c r="AC1329" s="58" t="s">
        <v>4114</v>
      </c>
      <c r="AD1329" s="58" t="s">
        <v>4113</v>
      </c>
      <c r="AE1329" s="58" t="s">
        <v>4114</v>
      </c>
      <c r="AF1329" s="58" t="s">
        <v>4114</v>
      </c>
    </row>
    <row r="1330" spans="1:32" x14ac:dyDescent="0.2">
      <c r="A1330" s="247" t="s">
        <v>240</v>
      </c>
      <c r="B1330" s="83" t="s">
        <v>2191</v>
      </c>
      <c r="C1330" s="58">
        <v>1</v>
      </c>
      <c r="D1330" s="58" t="s">
        <v>4284</v>
      </c>
      <c r="E1330" s="58" t="s">
        <v>4135</v>
      </c>
      <c r="F1330" s="58" t="s">
        <v>4139</v>
      </c>
      <c r="G1330" s="58" t="s">
        <v>4153</v>
      </c>
      <c r="H1330" s="58" t="s">
        <v>4136</v>
      </c>
      <c r="I1330" s="58" t="s">
        <v>4136</v>
      </c>
      <c r="J1330" s="58" t="s">
        <v>4114</v>
      </c>
      <c r="K1330" s="58" t="s">
        <v>4114</v>
      </c>
      <c r="L1330" s="58" t="s">
        <v>4114</v>
      </c>
      <c r="M1330" s="58" t="s">
        <v>4291</v>
      </c>
      <c r="N1330" s="58" t="s">
        <v>2162</v>
      </c>
      <c r="O1330" s="58" t="s">
        <v>4332</v>
      </c>
      <c r="P1330" s="58" t="s">
        <v>4354</v>
      </c>
      <c r="Q1330" s="58" t="s">
        <v>4002</v>
      </c>
      <c r="R1330" s="58" t="s">
        <v>4113</v>
      </c>
      <c r="S1330" s="58" t="s">
        <v>4113</v>
      </c>
      <c r="T1330" s="58" t="s">
        <v>4113</v>
      </c>
      <c r="U1330" s="58" t="s">
        <v>4113</v>
      </c>
      <c r="V1330" s="58" t="s">
        <v>4113</v>
      </c>
      <c r="W1330" s="58" t="s">
        <v>4114</v>
      </c>
      <c r="X1330" s="58" t="s">
        <v>4114</v>
      </c>
      <c r="Y1330" s="58" t="s">
        <v>4113</v>
      </c>
      <c r="Z1330" s="58" t="s">
        <v>4114</v>
      </c>
      <c r="AA1330" s="58" t="s">
        <v>4113</v>
      </c>
      <c r="AB1330" s="58" t="s">
        <v>4113</v>
      </c>
      <c r="AC1330" s="58" t="s">
        <v>4114</v>
      </c>
      <c r="AD1330" s="58" t="s">
        <v>4113</v>
      </c>
      <c r="AE1330" s="58" t="s">
        <v>4114</v>
      </c>
      <c r="AF1330" s="58" t="s">
        <v>4114</v>
      </c>
    </row>
    <row r="1331" spans="1:32" x14ac:dyDescent="0.2">
      <c r="A1331" s="247" t="s">
        <v>290</v>
      </c>
      <c r="B1331" s="83" t="s">
        <v>2235</v>
      </c>
      <c r="C1331" s="58">
        <v>1</v>
      </c>
      <c r="D1331" s="58" t="s">
        <v>4284</v>
      </c>
      <c r="E1331" s="58" t="s">
        <v>4141</v>
      </c>
      <c r="F1331" s="58" t="s">
        <v>4139</v>
      </c>
      <c r="G1331" s="58" t="s">
        <v>4153</v>
      </c>
      <c r="H1331" s="58" t="s">
        <v>4136</v>
      </c>
      <c r="I1331" s="58" t="s">
        <v>4136</v>
      </c>
      <c r="J1331" s="58" t="s">
        <v>4114</v>
      </c>
      <c r="K1331" s="58" t="s">
        <v>4114</v>
      </c>
      <c r="L1331" s="58" t="s">
        <v>4114</v>
      </c>
      <c r="M1331" s="58" t="s">
        <v>4291</v>
      </c>
      <c r="N1331" s="58" t="s">
        <v>2162</v>
      </c>
      <c r="O1331" s="58" t="s">
        <v>4332</v>
      </c>
      <c r="P1331" s="58" t="s">
        <v>4354</v>
      </c>
      <c r="Q1331" s="58" t="s">
        <v>4002</v>
      </c>
      <c r="R1331" s="58" t="s">
        <v>4113</v>
      </c>
      <c r="S1331" s="58" t="s">
        <v>4113</v>
      </c>
      <c r="T1331" s="58" t="s">
        <v>4113</v>
      </c>
      <c r="U1331" s="58" t="s">
        <v>4113</v>
      </c>
      <c r="V1331" s="58" t="s">
        <v>4113</v>
      </c>
      <c r="W1331" s="58" t="s">
        <v>4114</v>
      </c>
      <c r="X1331" s="58" t="s">
        <v>4114</v>
      </c>
      <c r="Y1331" s="58" t="s">
        <v>4113</v>
      </c>
      <c r="Z1331" s="58" t="s">
        <v>4114</v>
      </c>
      <c r="AA1331" s="58" t="s">
        <v>4113</v>
      </c>
      <c r="AB1331" s="58" t="s">
        <v>4113</v>
      </c>
      <c r="AC1331" s="58" t="s">
        <v>4114</v>
      </c>
      <c r="AD1331" s="58" t="s">
        <v>4113</v>
      </c>
      <c r="AE1331" s="58" t="s">
        <v>4114</v>
      </c>
      <c r="AF1331" s="58" t="s">
        <v>4114</v>
      </c>
    </row>
    <row r="1332" spans="1:32" x14ac:dyDescent="0.2">
      <c r="A1332" s="247" t="s">
        <v>1706</v>
      </c>
      <c r="B1332" s="83" t="s">
        <v>2280</v>
      </c>
      <c r="C1332" s="58">
        <v>1</v>
      </c>
      <c r="D1332" s="58" t="s">
        <v>4284</v>
      </c>
      <c r="E1332" s="58" t="s">
        <v>4143</v>
      </c>
      <c r="F1332" s="58" t="s">
        <v>4139</v>
      </c>
      <c r="G1332" s="58" t="s">
        <v>4153</v>
      </c>
      <c r="H1332" s="58" t="s">
        <v>4136</v>
      </c>
      <c r="I1332" s="58" t="s">
        <v>4136</v>
      </c>
      <c r="J1332" s="58" t="s">
        <v>4114</v>
      </c>
      <c r="K1332" s="58" t="s">
        <v>4114</v>
      </c>
      <c r="L1332" s="58" t="s">
        <v>4114</v>
      </c>
      <c r="M1332" s="58" t="s">
        <v>4291</v>
      </c>
      <c r="N1332" s="58" t="s">
        <v>2162</v>
      </c>
      <c r="O1332" s="58" t="s">
        <v>4332</v>
      </c>
      <c r="P1332" s="58" t="s">
        <v>4354</v>
      </c>
      <c r="Q1332" s="58" t="s">
        <v>4002</v>
      </c>
      <c r="R1332" s="58" t="s">
        <v>4113</v>
      </c>
      <c r="S1332" s="58" t="s">
        <v>4113</v>
      </c>
      <c r="T1332" s="58" t="s">
        <v>4113</v>
      </c>
      <c r="U1332" s="58" t="s">
        <v>4113</v>
      </c>
      <c r="V1332" s="58" t="s">
        <v>4113</v>
      </c>
      <c r="W1332" s="58" t="s">
        <v>4114</v>
      </c>
      <c r="X1332" s="58" t="s">
        <v>4114</v>
      </c>
      <c r="Y1332" s="58" t="s">
        <v>4114</v>
      </c>
      <c r="Z1332" s="58" t="s">
        <v>4114</v>
      </c>
      <c r="AA1332" s="58" t="s">
        <v>4113</v>
      </c>
      <c r="AB1332" s="58" t="s">
        <v>4113</v>
      </c>
      <c r="AC1332" s="58" t="s">
        <v>4114</v>
      </c>
      <c r="AD1332" s="58" t="s">
        <v>4113</v>
      </c>
      <c r="AE1332" s="58" t="s">
        <v>4114</v>
      </c>
      <c r="AF1332" s="58" t="s">
        <v>4114</v>
      </c>
    </row>
    <row r="1333" spans="1:32" x14ac:dyDescent="0.2">
      <c r="A1333" s="247" t="s">
        <v>349</v>
      </c>
      <c r="B1333" s="83" t="s">
        <v>2334</v>
      </c>
      <c r="C1333" s="58">
        <v>1</v>
      </c>
      <c r="D1333" s="58" t="s">
        <v>4286</v>
      </c>
      <c r="E1333" s="58" t="s">
        <v>4134</v>
      </c>
      <c r="F1333" s="58" t="s">
        <v>4139</v>
      </c>
      <c r="G1333" s="58" t="s">
        <v>4153</v>
      </c>
      <c r="H1333" s="58" t="s">
        <v>4136</v>
      </c>
      <c r="I1333" s="58" t="s">
        <v>4136</v>
      </c>
      <c r="J1333" s="58" t="s">
        <v>4114</v>
      </c>
      <c r="K1333" s="58" t="s">
        <v>4114</v>
      </c>
      <c r="L1333" s="58" t="s">
        <v>4114</v>
      </c>
      <c r="M1333" s="58" t="s">
        <v>4292</v>
      </c>
      <c r="N1333" s="58" t="s">
        <v>2162</v>
      </c>
      <c r="O1333" s="58" t="s">
        <v>4332</v>
      </c>
      <c r="P1333" s="58" t="s">
        <v>4354</v>
      </c>
      <c r="Q1333" s="58" t="s">
        <v>4002</v>
      </c>
      <c r="R1333" s="58" t="s">
        <v>4113</v>
      </c>
      <c r="S1333" s="58" t="s">
        <v>4113</v>
      </c>
      <c r="T1333" s="58" t="s">
        <v>4113</v>
      </c>
      <c r="U1333" s="58" t="s">
        <v>4113</v>
      </c>
      <c r="V1333" s="58" t="s">
        <v>4113</v>
      </c>
      <c r="W1333" s="58" t="s">
        <v>4114</v>
      </c>
      <c r="X1333" s="58" t="s">
        <v>4114</v>
      </c>
      <c r="Y1333" s="58" t="s">
        <v>4113</v>
      </c>
      <c r="Z1333" s="58" t="s">
        <v>4114</v>
      </c>
      <c r="AA1333" s="58" t="s">
        <v>4113</v>
      </c>
      <c r="AB1333" s="58" t="s">
        <v>4113</v>
      </c>
      <c r="AC1333" s="58" t="s">
        <v>4114</v>
      </c>
      <c r="AD1333" s="58" t="s">
        <v>4113</v>
      </c>
      <c r="AE1333" s="58" t="s">
        <v>4114</v>
      </c>
      <c r="AF1333" s="58" t="s">
        <v>4114</v>
      </c>
    </row>
    <row r="1334" spans="1:32" x14ac:dyDescent="0.2">
      <c r="A1334" s="247" t="s">
        <v>250</v>
      </c>
      <c r="B1334" s="83" t="s">
        <v>2199</v>
      </c>
      <c r="C1334" s="58">
        <v>1</v>
      </c>
      <c r="D1334" s="58" t="s">
        <v>4286</v>
      </c>
      <c r="E1334" s="58" t="s">
        <v>4135</v>
      </c>
      <c r="F1334" s="58" t="s">
        <v>4139</v>
      </c>
      <c r="G1334" s="58" t="s">
        <v>4153</v>
      </c>
      <c r="H1334" s="58" t="s">
        <v>4136</v>
      </c>
      <c r="I1334" s="58" t="s">
        <v>4136</v>
      </c>
      <c r="J1334" s="58" t="s">
        <v>4114</v>
      </c>
      <c r="K1334" s="58" t="s">
        <v>4114</v>
      </c>
      <c r="L1334" s="58" t="s">
        <v>4114</v>
      </c>
      <c r="M1334" s="58" t="s">
        <v>4292</v>
      </c>
      <c r="N1334" s="58" t="s">
        <v>2162</v>
      </c>
      <c r="O1334" s="58" t="s">
        <v>4332</v>
      </c>
      <c r="P1334" s="58" t="s">
        <v>4354</v>
      </c>
      <c r="Q1334" s="58" t="s">
        <v>4002</v>
      </c>
      <c r="R1334" s="58" t="s">
        <v>4113</v>
      </c>
      <c r="S1334" s="58" t="s">
        <v>4113</v>
      </c>
      <c r="T1334" s="58" t="s">
        <v>4113</v>
      </c>
      <c r="U1334" s="58" t="s">
        <v>4113</v>
      </c>
      <c r="V1334" s="58" t="s">
        <v>4113</v>
      </c>
      <c r="W1334" s="58" t="s">
        <v>4114</v>
      </c>
      <c r="X1334" s="58" t="s">
        <v>4114</v>
      </c>
      <c r="Y1334" s="58" t="s">
        <v>4113</v>
      </c>
      <c r="Z1334" s="58" t="s">
        <v>4114</v>
      </c>
      <c r="AA1334" s="58" t="s">
        <v>4113</v>
      </c>
      <c r="AB1334" s="58" t="s">
        <v>4113</v>
      </c>
      <c r="AC1334" s="58" t="s">
        <v>4114</v>
      </c>
      <c r="AD1334" s="58" t="s">
        <v>4113</v>
      </c>
      <c r="AE1334" s="58" t="s">
        <v>4114</v>
      </c>
      <c r="AF1334" s="58" t="s">
        <v>4114</v>
      </c>
    </row>
    <row r="1335" spans="1:32" x14ac:dyDescent="0.2">
      <c r="A1335" s="247" t="s">
        <v>300</v>
      </c>
      <c r="B1335" s="83" t="s">
        <v>2244</v>
      </c>
      <c r="C1335" s="58">
        <v>1</v>
      </c>
      <c r="D1335" s="58" t="s">
        <v>4286</v>
      </c>
      <c r="E1335" s="58" t="s">
        <v>4141</v>
      </c>
      <c r="F1335" s="58" t="s">
        <v>4139</v>
      </c>
      <c r="G1335" s="58" t="s">
        <v>4153</v>
      </c>
      <c r="H1335" s="58" t="s">
        <v>4136</v>
      </c>
      <c r="I1335" s="58" t="s">
        <v>4136</v>
      </c>
      <c r="J1335" s="58" t="s">
        <v>4114</v>
      </c>
      <c r="K1335" s="58" t="s">
        <v>4114</v>
      </c>
      <c r="L1335" s="58" t="s">
        <v>4114</v>
      </c>
      <c r="M1335" s="58" t="s">
        <v>4292</v>
      </c>
      <c r="N1335" s="58" t="s">
        <v>2162</v>
      </c>
      <c r="O1335" s="58" t="s">
        <v>4332</v>
      </c>
      <c r="P1335" s="58" t="s">
        <v>4354</v>
      </c>
      <c r="Q1335" s="58" t="s">
        <v>4002</v>
      </c>
      <c r="R1335" s="58" t="s">
        <v>4113</v>
      </c>
      <c r="S1335" s="58" t="s">
        <v>4113</v>
      </c>
      <c r="T1335" s="58" t="s">
        <v>4113</v>
      </c>
      <c r="U1335" s="58" t="s">
        <v>4113</v>
      </c>
      <c r="V1335" s="58" t="s">
        <v>4113</v>
      </c>
      <c r="W1335" s="58" t="s">
        <v>4114</v>
      </c>
      <c r="X1335" s="58" t="s">
        <v>4114</v>
      </c>
      <c r="Y1335" s="58" t="s">
        <v>4113</v>
      </c>
      <c r="Z1335" s="58" t="s">
        <v>4114</v>
      </c>
      <c r="AA1335" s="58" t="s">
        <v>4113</v>
      </c>
      <c r="AB1335" s="58" t="s">
        <v>4113</v>
      </c>
      <c r="AC1335" s="58" t="s">
        <v>4114</v>
      </c>
      <c r="AD1335" s="58" t="s">
        <v>4113</v>
      </c>
      <c r="AE1335" s="58" t="s">
        <v>4114</v>
      </c>
      <c r="AF1335" s="58" t="s">
        <v>4114</v>
      </c>
    </row>
    <row r="1336" spans="1:32" x14ac:dyDescent="0.2">
      <c r="A1336" s="247" t="s">
        <v>1716</v>
      </c>
      <c r="B1336" s="83" t="s">
        <v>2289</v>
      </c>
      <c r="C1336" s="58">
        <v>1</v>
      </c>
      <c r="D1336" s="58" t="s">
        <v>4286</v>
      </c>
      <c r="E1336" s="58" t="s">
        <v>4143</v>
      </c>
      <c r="F1336" s="58" t="s">
        <v>4139</v>
      </c>
      <c r="G1336" s="58" t="s">
        <v>4153</v>
      </c>
      <c r="H1336" s="58" t="s">
        <v>4136</v>
      </c>
      <c r="I1336" s="58" t="s">
        <v>4136</v>
      </c>
      <c r="J1336" s="58" t="s">
        <v>4114</v>
      </c>
      <c r="K1336" s="58" t="s">
        <v>4114</v>
      </c>
      <c r="L1336" s="58" t="s">
        <v>4114</v>
      </c>
      <c r="M1336" s="58" t="s">
        <v>4292</v>
      </c>
      <c r="N1336" s="58" t="s">
        <v>2162</v>
      </c>
      <c r="O1336" s="58" t="s">
        <v>4332</v>
      </c>
      <c r="P1336" s="58" t="s">
        <v>4354</v>
      </c>
      <c r="Q1336" s="58" t="s">
        <v>4002</v>
      </c>
      <c r="R1336" s="58" t="s">
        <v>4113</v>
      </c>
      <c r="S1336" s="58" t="s">
        <v>4113</v>
      </c>
      <c r="T1336" s="58" t="s">
        <v>4113</v>
      </c>
      <c r="U1336" s="58" t="s">
        <v>4113</v>
      </c>
      <c r="V1336" s="58" t="s">
        <v>4113</v>
      </c>
      <c r="W1336" s="58" t="s">
        <v>4114</v>
      </c>
      <c r="X1336" s="58" t="s">
        <v>4114</v>
      </c>
      <c r="Y1336" s="58" t="s">
        <v>4114</v>
      </c>
      <c r="Z1336" s="58" t="s">
        <v>4114</v>
      </c>
      <c r="AA1336" s="58" t="s">
        <v>4113</v>
      </c>
      <c r="AB1336" s="58" t="s">
        <v>4113</v>
      </c>
      <c r="AC1336" s="58" t="s">
        <v>4114</v>
      </c>
      <c r="AD1336" s="58" t="s">
        <v>4113</v>
      </c>
      <c r="AE1336" s="58" t="s">
        <v>4114</v>
      </c>
      <c r="AF1336" s="58" t="s">
        <v>4114</v>
      </c>
    </row>
    <row r="1337" spans="1:32" x14ac:dyDescent="0.2">
      <c r="A1337" s="247" t="s">
        <v>311</v>
      </c>
      <c r="B1337" s="83" t="s">
        <v>2299</v>
      </c>
      <c r="C1337" s="58">
        <v>1</v>
      </c>
      <c r="D1337" s="58" t="s">
        <v>4278</v>
      </c>
      <c r="E1337" s="58" t="s">
        <v>4134</v>
      </c>
      <c r="F1337" s="58" t="s">
        <v>4141</v>
      </c>
      <c r="G1337" s="58" t="s">
        <v>4145</v>
      </c>
      <c r="H1337" s="58" t="s">
        <v>4136</v>
      </c>
      <c r="I1337" s="58" t="s">
        <v>4136</v>
      </c>
      <c r="J1337" s="58" t="s">
        <v>4114</v>
      </c>
      <c r="K1337" s="58" t="s">
        <v>4114</v>
      </c>
      <c r="L1337" s="58" t="s">
        <v>4114</v>
      </c>
      <c r="M1337" s="58" t="s">
        <v>4293</v>
      </c>
      <c r="N1337" s="58" t="s">
        <v>2162</v>
      </c>
      <c r="O1337" s="58" t="s">
        <v>4332</v>
      </c>
      <c r="P1337" s="58" t="s">
        <v>4354</v>
      </c>
      <c r="Q1337" s="58" t="s">
        <v>4002</v>
      </c>
      <c r="R1337" s="58" t="s">
        <v>4113</v>
      </c>
      <c r="S1337" s="58" t="s">
        <v>4113</v>
      </c>
      <c r="T1337" s="58" t="s">
        <v>4113</v>
      </c>
      <c r="U1337" s="58" t="s">
        <v>4113</v>
      </c>
      <c r="V1337" s="58" t="s">
        <v>4113</v>
      </c>
      <c r="W1337" s="58" t="s">
        <v>4114</v>
      </c>
      <c r="X1337" s="58" t="s">
        <v>4114</v>
      </c>
      <c r="Y1337" s="58" t="s">
        <v>4113</v>
      </c>
      <c r="Z1337" s="58" t="s">
        <v>4114</v>
      </c>
      <c r="AA1337" s="58" t="s">
        <v>4113</v>
      </c>
      <c r="AB1337" s="58" t="s">
        <v>4113</v>
      </c>
      <c r="AC1337" s="58" t="s">
        <v>4114</v>
      </c>
      <c r="AD1337" s="58" t="s">
        <v>4113</v>
      </c>
      <c r="AE1337" s="58" t="s">
        <v>4114</v>
      </c>
      <c r="AF1337" s="58" t="s">
        <v>4114</v>
      </c>
    </row>
    <row r="1338" spans="1:32" x14ac:dyDescent="0.2">
      <c r="A1338" s="247" t="s">
        <v>211</v>
      </c>
      <c r="B1338" s="83" t="s">
        <v>2164</v>
      </c>
      <c r="C1338" s="58">
        <v>1</v>
      </c>
      <c r="D1338" s="58" t="s">
        <v>4278</v>
      </c>
      <c r="E1338" s="58" t="s">
        <v>4135</v>
      </c>
      <c r="F1338" s="58" t="s">
        <v>4141</v>
      </c>
      <c r="G1338" s="58" t="s">
        <v>4145</v>
      </c>
      <c r="H1338" s="58" t="s">
        <v>4136</v>
      </c>
      <c r="I1338" s="58" t="s">
        <v>4136</v>
      </c>
      <c r="J1338" s="58" t="s">
        <v>4114</v>
      </c>
      <c r="K1338" s="58" t="s">
        <v>4114</v>
      </c>
      <c r="L1338" s="58" t="s">
        <v>4114</v>
      </c>
      <c r="M1338" s="58" t="s">
        <v>4293</v>
      </c>
      <c r="N1338" s="58" t="s">
        <v>2162</v>
      </c>
      <c r="O1338" s="58" t="s">
        <v>4332</v>
      </c>
      <c r="P1338" s="58" t="s">
        <v>4354</v>
      </c>
      <c r="Q1338" s="58" t="s">
        <v>4002</v>
      </c>
      <c r="R1338" s="58" t="s">
        <v>4113</v>
      </c>
      <c r="S1338" s="58" t="s">
        <v>4113</v>
      </c>
      <c r="T1338" s="58" t="s">
        <v>4113</v>
      </c>
      <c r="U1338" s="58" t="s">
        <v>4113</v>
      </c>
      <c r="V1338" s="58" t="s">
        <v>4113</v>
      </c>
      <c r="W1338" s="58" t="s">
        <v>4114</v>
      </c>
      <c r="X1338" s="58" t="s">
        <v>4114</v>
      </c>
      <c r="Y1338" s="58" t="s">
        <v>4113</v>
      </c>
      <c r="Z1338" s="58" t="s">
        <v>4114</v>
      </c>
      <c r="AA1338" s="58" t="s">
        <v>4113</v>
      </c>
      <c r="AB1338" s="58" t="s">
        <v>4113</v>
      </c>
      <c r="AC1338" s="58" t="s">
        <v>4114</v>
      </c>
      <c r="AD1338" s="58" t="s">
        <v>4113</v>
      </c>
      <c r="AE1338" s="58" t="s">
        <v>4114</v>
      </c>
      <c r="AF1338" s="58" t="s">
        <v>4114</v>
      </c>
    </row>
    <row r="1339" spans="1:32" x14ac:dyDescent="0.2">
      <c r="A1339" s="247" t="s">
        <v>261</v>
      </c>
      <c r="B1339" s="83" t="s">
        <v>2209</v>
      </c>
      <c r="C1339" s="58">
        <v>1</v>
      </c>
      <c r="D1339" s="58" t="s">
        <v>4278</v>
      </c>
      <c r="E1339" s="58" t="s">
        <v>4141</v>
      </c>
      <c r="F1339" s="58" t="s">
        <v>4141</v>
      </c>
      <c r="G1339" s="58" t="s">
        <v>4145</v>
      </c>
      <c r="H1339" s="58" t="s">
        <v>4136</v>
      </c>
      <c r="I1339" s="58" t="s">
        <v>4136</v>
      </c>
      <c r="J1339" s="58" t="s">
        <v>4114</v>
      </c>
      <c r="K1339" s="58" t="s">
        <v>4114</v>
      </c>
      <c r="L1339" s="58" t="s">
        <v>4114</v>
      </c>
      <c r="M1339" s="58" t="s">
        <v>4293</v>
      </c>
      <c r="N1339" s="58" t="s">
        <v>2162</v>
      </c>
      <c r="O1339" s="58" t="s">
        <v>4332</v>
      </c>
      <c r="P1339" s="58" t="s">
        <v>4354</v>
      </c>
      <c r="Q1339" s="58" t="s">
        <v>4002</v>
      </c>
      <c r="R1339" s="58" t="s">
        <v>4113</v>
      </c>
      <c r="S1339" s="58" t="s">
        <v>4113</v>
      </c>
      <c r="T1339" s="58" t="s">
        <v>4113</v>
      </c>
      <c r="U1339" s="58" t="s">
        <v>4113</v>
      </c>
      <c r="V1339" s="58" t="s">
        <v>4113</v>
      </c>
      <c r="W1339" s="58" t="s">
        <v>4114</v>
      </c>
      <c r="X1339" s="58" t="s">
        <v>4114</v>
      </c>
      <c r="Y1339" s="58" t="s">
        <v>4113</v>
      </c>
      <c r="Z1339" s="58" t="s">
        <v>4114</v>
      </c>
      <c r="AA1339" s="58" t="s">
        <v>4113</v>
      </c>
      <c r="AB1339" s="58" t="s">
        <v>4113</v>
      </c>
      <c r="AC1339" s="58" t="s">
        <v>4114</v>
      </c>
      <c r="AD1339" s="58" t="s">
        <v>4113</v>
      </c>
      <c r="AE1339" s="58" t="s">
        <v>4114</v>
      </c>
      <c r="AF1339" s="58" t="s">
        <v>4114</v>
      </c>
    </row>
    <row r="1340" spans="1:32" x14ac:dyDescent="0.2">
      <c r="A1340" s="247" t="s">
        <v>1677</v>
      </c>
      <c r="B1340" s="83" t="s">
        <v>2254</v>
      </c>
      <c r="C1340" s="58">
        <v>1</v>
      </c>
      <c r="D1340" s="58" t="s">
        <v>4278</v>
      </c>
      <c r="E1340" s="58" t="s">
        <v>4143</v>
      </c>
      <c r="F1340" s="58" t="s">
        <v>4141</v>
      </c>
      <c r="G1340" s="58" t="s">
        <v>4145</v>
      </c>
      <c r="H1340" s="58" t="s">
        <v>4136</v>
      </c>
      <c r="I1340" s="58" t="s">
        <v>4136</v>
      </c>
      <c r="J1340" s="58" t="s">
        <v>4114</v>
      </c>
      <c r="K1340" s="58" t="s">
        <v>4114</v>
      </c>
      <c r="L1340" s="58" t="s">
        <v>4114</v>
      </c>
      <c r="M1340" s="58" t="s">
        <v>4293</v>
      </c>
      <c r="N1340" s="58" t="s">
        <v>2162</v>
      </c>
      <c r="O1340" s="58" t="s">
        <v>4332</v>
      </c>
      <c r="P1340" s="58" t="s">
        <v>4354</v>
      </c>
      <c r="Q1340" s="58" t="s">
        <v>4002</v>
      </c>
      <c r="R1340" s="58" t="s">
        <v>4113</v>
      </c>
      <c r="S1340" s="58" t="s">
        <v>4113</v>
      </c>
      <c r="T1340" s="58" t="s">
        <v>4113</v>
      </c>
      <c r="U1340" s="58" t="s">
        <v>4113</v>
      </c>
      <c r="V1340" s="58" t="s">
        <v>4113</v>
      </c>
      <c r="W1340" s="58" t="s">
        <v>4114</v>
      </c>
      <c r="X1340" s="58" t="s">
        <v>4114</v>
      </c>
      <c r="Y1340" s="58" t="s">
        <v>4114</v>
      </c>
      <c r="Z1340" s="58" t="s">
        <v>4114</v>
      </c>
      <c r="AA1340" s="58" t="s">
        <v>4113</v>
      </c>
      <c r="AB1340" s="58" t="s">
        <v>4113</v>
      </c>
      <c r="AC1340" s="58" t="s">
        <v>4114</v>
      </c>
      <c r="AD1340" s="58" t="s">
        <v>4113</v>
      </c>
      <c r="AE1340" s="58" t="s">
        <v>4114</v>
      </c>
      <c r="AF1340" s="58" t="s">
        <v>4114</v>
      </c>
    </row>
    <row r="1341" spans="1:32" x14ac:dyDescent="0.2">
      <c r="A1341" s="247" t="s">
        <v>321</v>
      </c>
      <c r="B1341" s="83" t="s">
        <v>2308</v>
      </c>
      <c r="C1341" s="58">
        <v>1</v>
      </c>
      <c r="D1341" s="58" t="s">
        <v>4280</v>
      </c>
      <c r="E1341" s="58" t="s">
        <v>4134</v>
      </c>
      <c r="F1341" s="58" t="s">
        <v>4141</v>
      </c>
      <c r="G1341" s="58" t="s">
        <v>4145</v>
      </c>
      <c r="H1341" s="58" t="s">
        <v>4136</v>
      </c>
      <c r="I1341" s="58" t="s">
        <v>4136</v>
      </c>
      <c r="J1341" s="58" t="s">
        <v>4114</v>
      </c>
      <c r="K1341" s="58" t="s">
        <v>4114</v>
      </c>
      <c r="L1341" s="58" t="s">
        <v>4114</v>
      </c>
      <c r="M1341" s="58" t="s">
        <v>4294</v>
      </c>
      <c r="N1341" s="58" t="s">
        <v>2162</v>
      </c>
      <c r="O1341" s="58" t="s">
        <v>4332</v>
      </c>
      <c r="P1341" s="58" t="s">
        <v>4354</v>
      </c>
      <c r="Q1341" s="58" t="s">
        <v>4002</v>
      </c>
      <c r="R1341" s="58" t="s">
        <v>4113</v>
      </c>
      <c r="S1341" s="58" t="s">
        <v>4113</v>
      </c>
      <c r="T1341" s="58" t="s">
        <v>4113</v>
      </c>
      <c r="U1341" s="58" t="s">
        <v>4113</v>
      </c>
      <c r="V1341" s="58" t="s">
        <v>4113</v>
      </c>
      <c r="W1341" s="58" t="s">
        <v>4114</v>
      </c>
      <c r="X1341" s="58" t="s">
        <v>4114</v>
      </c>
      <c r="Y1341" s="58" t="s">
        <v>4113</v>
      </c>
      <c r="Z1341" s="58" t="s">
        <v>4114</v>
      </c>
      <c r="AA1341" s="58" t="s">
        <v>4113</v>
      </c>
      <c r="AB1341" s="58" t="s">
        <v>4113</v>
      </c>
      <c r="AC1341" s="58" t="s">
        <v>4114</v>
      </c>
      <c r="AD1341" s="58" t="s">
        <v>4113</v>
      </c>
      <c r="AE1341" s="58" t="s">
        <v>4114</v>
      </c>
      <c r="AF1341" s="58" t="s">
        <v>4114</v>
      </c>
    </row>
    <row r="1342" spans="1:32" x14ac:dyDescent="0.2">
      <c r="A1342" s="247" t="s">
        <v>221</v>
      </c>
      <c r="B1342" s="83" t="s">
        <v>2173</v>
      </c>
      <c r="C1342" s="58">
        <v>1</v>
      </c>
      <c r="D1342" s="58" t="s">
        <v>4280</v>
      </c>
      <c r="E1342" s="58" t="s">
        <v>4135</v>
      </c>
      <c r="F1342" s="58" t="s">
        <v>4141</v>
      </c>
      <c r="G1342" s="58" t="s">
        <v>4145</v>
      </c>
      <c r="H1342" s="58" t="s">
        <v>4136</v>
      </c>
      <c r="I1342" s="58" t="s">
        <v>4136</v>
      </c>
      <c r="J1342" s="58" t="s">
        <v>4114</v>
      </c>
      <c r="K1342" s="58" t="s">
        <v>4114</v>
      </c>
      <c r="L1342" s="58" t="s">
        <v>4114</v>
      </c>
      <c r="M1342" s="58" t="s">
        <v>4294</v>
      </c>
      <c r="N1342" s="58" t="s">
        <v>2162</v>
      </c>
      <c r="O1342" s="58" t="s">
        <v>4332</v>
      </c>
      <c r="P1342" s="58" t="s">
        <v>4354</v>
      </c>
      <c r="Q1342" s="58" t="s">
        <v>4002</v>
      </c>
      <c r="R1342" s="58" t="s">
        <v>4113</v>
      </c>
      <c r="S1342" s="58" t="s">
        <v>4113</v>
      </c>
      <c r="T1342" s="58" t="s">
        <v>4113</v>
      </c>
      <c r="U1342" s="58" t="s">
        <v>4113</v>
      </c>
      <c r="V1342" s="58" t="s">
        <v>4113</v>
      </c>
      <c r="W1342" s="58" t="s">
        <v>4114</v>
      </c>
      <c r="X1342" s="58" t="s">
        <v>4114</v>
      </c>
      <c r="Y1342" s="58" t="s">
        <v>4113</v>
      </c>
      <c r="Z1342" s="58" t="s">
        <v>4114</v>
      </c>
      <c r="AA1342" s="58" t="s">
        <v>4113</v>
      </c>
      <c r="AB1342" s="58" t="s">
        <v>4113</v>
      </c>
      <c r="AC1342" s="58" t="s">
        <v>4114</v>
      </c>
      <c r="AD1342" s="58" t="s">
        <v>4113</v>
      </c>
      <c r="AE1342" s="58" t="s">
        <v>4114</v>
      </c>
      <c r="AF1342" s="58" t="s">
        <v>4114</v>
      </c>
    </row>
    <row r="1343" spans="1:32" x14ac:dyDescent="0.2">
      <c r="A1343" s="247" t="s">
        <v>271</v>
      </c>
      <c r="B1343" s="83" t="s">
        <v>2218</v>
      </c>
      <c r="C1343" s="58">
        <v>1</v>
      </c>
      <c r="D1343" s="58" t="s">
        <v>4280</v>
      </c>
      <c r="E1343" s="58" t="s">
        <v>4141</v>
      </c>
      <c r="F1343" s="58" t="s">
        <v>4141</v>
      </c>
      <c r="G1343" s="58" t="s">
        <v>4145</v>
      </c>
      <c r="H1343" s="58" t="s">
        <v>4136</v>
      </c>
      <c r="I1343" s="58" t="s">
        <v>4136</v>
      </c>
      <c r="J1343" s="58" t="s">
        <v>4114</v>
      </c>
      <c r="K1343" s="58" t="s">
        <v>4114</v>
      </c>
      <c r="L1343" s="58" t="s">
        <v>4114</v>
      </c>
      <c r="M1343" s="58" t="s">
        <v>4294</v>
      </c>
      <c r="N1343" s="58" t="s">
        <v>2162</v>
      </c>
      <c r="O1343" s="58" t="s">
        <v>4332</v>
      </c>
      <c r="P1343" s="58" t="s">
        <v>4354</v>
      </c>
      <c r="Q1343" s="58" t="s">
        <v>4002</v>
      </c>
      <c r="R1343" s="58" t="s">
        <v>4113</v>
      </c>
      <c r="S1343" s="58" t="s">
        <v>4113</v>
      </c>
      <c r="T1343" s="58" t="s">
        <v>4113</v>
      </c>
      <c r="U1343" s="58" t="s">
        <v>4113</v>
      </c>
      <c r="V1343" s="58" t="s">
        <v>4113</v>
      </c>
      <c r="W1343" s="58" t="s">
        <v>4114</v>
      </c>
      <c r="X1343" s="58" t="s">
        <v>4114</v>
      </c>
      <c r="Y1343" s="58" t="s">
        <v>4113</v>
      </c>
      <c r="Z1343" s="58" t="s">
        <v>4114</v>
      </c>
      <c r="AA1343" s="58" t="s">
        <v>4113</v>
      </c>
      <c r="AB1343" s="58" t="s">
        <v>4113</v>
      </c>
      <c r="AC1343" s="58" t="s">
        <v>4114</v>
      </c>
      <c r="AD1343" s="58" t="s">
        <v>4113</v>
      </c>
      <c r="AE1343" s="58" t="s">
        <v>4114</v>
      </c>
      <c r="AF1343" s="58" t="s">
        <v>4114</v>
      </c>
    </row>
    <row r="1344" spans="1:32" x14ac:dyDescent="0.2">
      <c r="A1344" s="247" t="s">
        <v>1687</v>
      </c>
      <c r="B1344" s="83" t="s">
        <v>2263</v>
      </c>
      <c r="C1344" s="58">
        <v>1</v>
      </c>
      <c r="D1344" s="58" t="s">
        <v>4280</v>
      </c>
      <c r="E1344" s="58" t="s">
        <v>4143</v>
      </c>
      <c r="F1344" s="58" t="s">
        <v>4141</v>
      </c>
      <c r="G1344" s="58" t="s">
        <v>4145</v>
      </c>
      <c r="H1344" s="58" t="s">
        <v>4136</v>
      </c>
      <c r="I1344" s="58" t="s">
        <v>4136</v>
      </c>
      <c r="J1344" s="58" t="s">
        <v>4114</v>
      </c>
      <c r="K1344" s="58" t="s">
        <v>4114</v>
      </c>
      <c r="L1344" s="58" t="s">
        <v>4114</v>
      </c>
      <c r="M1344" s="58" t="s">
        <v>4294</v>
      </c>
      <c r="N1344" s="58" t="s">
        <v>2162</v>
      </c>
      <c r="O1344" s="58" t="s">
        <v>4332</v>
      </c>
      <c r="P1344" s="58" t="s">
        <v>4354</v>
      </c>
      <c r="Q1344" s="58" t="s">
        <v>4002</v>
      </c>
      <c r="R1344" s="58" t="s">
        <v>4113</v>
      </c>
      <c r="S1344" s="58" t="s">
        <v>4113</v>
      </c>
      <c r="T1344" s="58" t="s">
        <v>4113</v>
      </c>
      <c r="U1344" s="58" t="s">
        <v>4113</v>
      </c>
      <c r="V1344" s="58" t="s">
        <v>4113</v>
      </c>
      <c r="W1344" s="58" t="s">
        <v>4114</v>
      </c>
      <c r="X1344" s="58" t="s">
        <v>4114</v>
      </c>
      <c r="Y1344" s="58" t="s">
        <v>4114</v>
      </c>
      <c r="Z1344" s="58" t="s">
        <v>4114</v>
      </c>
      <c r="AA1344" s="58" t="s">
        <v>4113</v>
      </c>
      <c r="AB1344" s="58" t="s">
        <v>4113</v>
      </c>
      <c r="AC1344" s="58" t="s">
        <v>4114</v>
      </c>
      <c r="AD1344" s="58" t="s">
        <v>4113</v>
      </c>
      <c r="AE1344" s="58" t="s">
        <v>4114</v>
      </c>
      <c r="AF1344" s="58" t="s">
        <v>4114</v>
      </c>
    </row>
    <row r="1345" spans="1:32" x14ac:dyDescent="0.2">
      <c r="A1345" s="247" t="s">
        <v>331</v>
      </c>
      <c r="B1345" s="83" t="s">
        <v>2317</v>
      </c>
      <c r="C1345" s="58">
        <v>1</v>
      </c>
      <c r="D1345" s="58" t="s">
        <v>4282</v>
      </c>
      <c r="E1345" s="58" t="s">
        <v>4134</v>
      </c>
      <c r="F1345" s="58" t="s">
        <v>4141</v>
      </c>
      <c r="G1345" s="58" t="s">
        <v>4145</v>
      </c>
      <c r="H1345" s="58" t="s">
        <v>4136</v>
      </c>
      <c r="I1345" s="58" t="s">
        <v>4136</v>
      </c>
      <c r="J1345" s="58" t="s">
        <v>4114</v>
      </c>
      <c r="K1345" s="58" t="s">
        <v>4114</v>
      </c>
      <c r="L1345" s="58" t="s">
        <v>4114</v>
      </c>
      <c r="M1345" s="58" t="s">
        <v>4295</v>
      </c>
      <c r="N1345" s="58" t="s">
        <v>2162</v>
      </c>
      <c r="O1345" s="58" t="s">
        <v>4332</v>
      </c>
      <c r="P1345" s="58" t="s">
        <v>4354</v>
      </c>
      <c r="Q1345" s="58" t="s">
        <v>4002</v>
      </c>
      <c r="R1345" s="58" t="s">
        <v>4113</v>
      </c>
      <c r="S1345" s="58" t="s">
        <v>4113</v>
      </c>
      <c r="T1345" s="58" t="s">
        <v>4113</v>
      </c>
      <c r="U1345" s="58" t="s">
        <v>4113</v>
      </c>
      <c r="V1345" s="58" t="s">
        <v>4113</v>
      </c>
      <c r="W1345" s="58" t="s">
        <v>4114</v>
      </c>
      <c r="X1345" s="58" t="s">
        <v>4114</v>
      </c>
      <c r="Y1345" s="58" t="s">
        <v>4113</v>
      </c>
      <c r="Z1345" s="58" t="s">
        <v>4114</v>
      </c>
      <c r="AA1345" s="58" t="s">
        <v>4113</v>
      </c>
      <c r="AB1345" s="58" t="s">
        <v>4113</v>
      </c>
      <c r="AC1345" s="58" t="s">
        <v>4114</v>
      </c>
      <c r="AD1345" s="58" t="s">
        <v>4113</v>
      </c>
      <c r="AE1345" s="58" t="s">
        <v>4114</v>
      </c>
      <c r="AF1345" s="58" t="s">
        <v>4114</v>
      </c>
    </row>
    <row r="1346" spans="1:32" x14ac:dyDescent="0.2">
      <c r="A1346" s="247" t="s">
        <v>231</v>
      </c>
      <c r="B1346" s="83" t="s">
        <v>2182</v>
      </c>
      <c r="C1346" s="58">
        <v>1</v>
      </c>
      <c r="D1346" s="58" t="s">
        <v>4282</v>
      </c>
      <c r="E1346" s="58" t="s">
        <v>4135</v>
      </c>
      <c r="F1346" s="58" t="s">
        <v>4141</v>
      </c>
      <c r="G1346" s="58" t="s">
        <v>4145</v>
      </c>
      <c r="H1346" s="58" t="s">
        <v>4136</v>
      </c>
      <c r="I1346" s="58" t="s">
        <v>4136</v>
      </c>
      <c r="J1346" s="58" t="s">
        <v>4114</v>
      </c>
      <c r="K1346" s="58" t="s">
        <v>4114</v>
      </c>
      <c r="L1346" s="58" t="s">
        <v>4114</v>
      </c>
      <c r="M1346" s="58" t="s">
        <v>4295</v>
      </c>
      <c r="N1346" s="58" t="s">
        <v>2162</v>
      </c>
      <c r="O1346" s="58" t="s">
        <v>4332</v>
      </c>
      <c r="P1346" s="58" t="s">
        <v>4354</v>
      </c>
      <c r="Q1346" s="58" t="s">
        <v>4002</v>
      </c>
      <c r="R1346" s="58" t="s">
        <v>4113</v>
      </c>
      <c r="S1346" s="58" t="s">
        <v>4113</v>
      </c>
      <c r="T1346" s="58" t="s">
        <v>4113</v>
      </c>
      <c r="U1346" s="58" t="s">
        <v>4113</v>
      </c>
      <c r="V1346" s="58" t="s">
        <v>4113</v>
      </c>
      <c r="W1346" s="58" t="s">
        <v>4114</v>
      </c>
      <c r="X1346" s="58" t="s">
        <v>4114</v>
      </c>
      <c r="Y1346" s="58" t="s">
        <v>4113</v>
      </c>
      <c r="Z1346" s="58" t="s">
        <v>4114</v>
      </c>
      <c r="AA1346" s="58" t="s">
        <v>4113</v>
      </c>
      <c r="AB1346" s="58" t="s">
        <v>4113</v>
      </c>
      <c r="AC1346" s="58" t="s">
        <v>4114</v>
      </c>
      <c r="AD1346" s="58" t="s">
        <v>4113</v>
      </c>
      <c r="AE1346" s="58" t="s">
        <v>4114</v>
      </c>
      <c r="AF1346" s="58" t="s">
        <v>4114</v>
      </c>
    </row>
    <row r="1347" spans="1:32" x14ac:dyDescent="0.2">
      <c r="A1347" s="247" t="s">
        <v>281</v>
      </c>
      <c r="B1347" s="83" t="s">
        <v>2227</v>
      </c>
      <c r="C1347" s="58">
        <v>1</v>
      </c>
      <c r="D1347" s="58" t="s">
        <v>4282</v>
      </c>
      <c r="E1347" s="58" t="s">
        <v>4141</v>
      </c>
      <c r="F1347" s="58" t="s">
        <v>4141</v>
      </c>
      <c r="G1347" s="58" t="s">
        <v>4145</v>
      </c>
      <c r="H1347" s="58" t="s">
        <v>4136</v>
      </c>
      <c r="I1347" s="58" t="s">
        <v>4136</v>
      </c>
      <c r="J1347" s="58" t="s">
        <v>4114</v>
      </c>
      <c r="K1347" s="58" t="s">
        <v>4114</v>
      </c>
      <c r="L1347" s="58" t="s">
        <v>4114</v>
      </c>
      <c r="M1347" s="58" t="s">
        <v>4295</v>
      </c>
      <c r="N1347" s="58" t="s">
        <v>2162</v>
      </c>
      <c r="O1347" s="58" t="s">
        <v>4332</v>
      </c>
      <c r="P1347" s="58" t="s">
        <v>4354</v>
      </c>
      <c r="Q1347" s="58" t="s">
        <v>4002</v>
      </c>
      <c r="R1347" s="58" t="s">
        <v>4113</v>
      </c>
      <c r="S1347" s="58" t="s">
        <v>4113</v>
      </c>
      <c r="T1347" s="58" t="s">
        <v>4113</v>
      </c>
      <c r="U1347" s="58" t="s">
        <v>4113</v>
      </c>
      <c r="V1347" s="58" t="s">
        <v>4113</v>
      </c>
      <c r="W1347" s="58" t="s">
        <v>4114</v>
      </c>
      <c r="X1347" s="58" t="s">
        <v>4114</v>
      </c>
      <c r="Y1347" s="58" t="s">
        <v>4113</v>
      </c>
      <c r="Z1347" s="58" t="s">
        <v>4114</v>
      </c>
      <c r="AA1347" s="58" t="s">
        <v>4113</v>
      </c>
      <c r="AB1347" s="58" t="s">
        <v>4113</v>
      </c>
      <c r="AC1347" s="58" t="s">
        <v>4114</v>
      </c>
      <c r="AD1347" s="58" t="s">
        <v>4113</v>
      </c>
      <c r="AE1347" s="58" t="s">
        <v>4114</v>
      </c>
      <c r="AF1347" s="58" t="s">
        <v>4114</v>
      </c>
    </row>
    <row r="1348" spans="1:32" x14ac:dyDescent="0.2">
      <c r="A1348" s="247" t="s">
        <v>1697</v>
      </c>
      <c r="B1348" s="83" t="s">
        <v>2272</v>
      </c>
      <c r="C1348" s="58">
        <v>1</v>
      </c>
      <c r="D1348" s="58" t="s">
        <v>4282</v>
      </c>
      <c r="E1348" s="58" t="s">
        <v>4143</v>
      </c>
      <c r="F1348" s="58" t="s">
        <v>4141</v>
      </c>
      <c r="G1348" s="58" t="s">
        <v>4145</v>
      </c>
      <c r="H1348" s="58" t="s">
        <v>4136</v>
      </c>
      <c r="I1348" s="58" t="s">
        <v>4136</v>
      </c>
      <c r="J1348" s="58" t="s">
        <v>4114</v>
      </c>
      <c r="K1348" s="58" t="s">
        <v>4114</v>
      </c>
      <c r="L1348" s="58" t="s">
        <v>4114</v>
      </c>
      <c r="M1348" s="58" t="s">
        <v>4295</v>
      </c>
      <c r="N1348" s="58" t="s">
        <v>2162</v>
      </c>
      <c r="O1348" s="58" t="s">
        <v>4332</v>
      </c>
      <c r="P1348" s="58" t="s">
        <v>4354</v>
      </c>
      <c r="Q1348" s="58" t="s">
        <v>4002</v>
      </c>
      <c r="R1348" s="58" t="s">
        <v>4113</v>
      </c>
      <c r="S1348" s="58" t="s">
        <v>4113</v>
      </c>
      <c r="T1348" s="58" t="s">
        <v>4113</v>
      </c>
      <c r="U1348" s="58" t="s">
        <v>4113</v>
      </c>
      <c r="V1348" s="58" t="s">
        <v>4113</v>
      </c>
      <c r="W1348" s="58" t="s">
        <v>4114</v>
      </c>
      <c r="X1348" s="58" t="s">
        <v>4114</v>
      </c>
      <c r="Y1348" s="58" t="s">
        <v>4114</v>
      </c>
      <c r="Z1348" s="58" t="s">
        <v>4114</v>
      </c>
      <c r="AA1348" s="58" t="s">
        <v>4113</v>
      </c>
      <c r="AB1348" s="58" t="s">
        <v>4113</v>
      </c>
      <c r="AC1348" s="58" t="s">
        <v>4114</v>
      </c>
      <c r="AD1348" s="58" t="s">
        <v>4113</v>
      </c>
      <c r="AE1348" s="58" t="s">
        <v>4114</v>
      </c>
      <c r="AF1348" s="58" t="s">
        <v>4114</v>
      </c>
    </row>
    <row r="1349" spans="1:32" x14ac:dyDescent="0.2">
      <c r="A1349" s="247" t="s">
        <v>340</v>
      </c>
      <c r="B1349" s="83" t="s">
        <v>2326</v>
      </c>
      <c r="C1349" s="58">
        <v>1</v>
      </c>
      <c r="D1349" s="58" t="s">
        <v>4284</v>
      </c>
      <c r="E1349" s="58" t="s">
        <v>4134</v>
      </c>
      <c r="F1349" s="58" t="s">
        <v>4141</v>
      </c>
      <c r="G1349" s="58" t="s">
        <v>4153</v>
      </c>
      <c r="H1349" s="58" t="s">
        <v>4136</v>
      </c>
      <c r="I1349" s="58" t="s">
        <v>4136</v>
      </c>
      <c r="J1349" s="58" t="s">
        <v>4114</v>
      </c>
      <c r="K1349" s="58" t="s">
        <v>4114</v>
      </c>
      <c r="L1349" s="58" t="s">
        <v>4114</v>
      </c>
      <c r="M1349" s="58" t="s">
        <v>4171</v>
      </c>
      <c r="N1349" s="58" t="s">
        <v>2162</v>
      </c>
      <c r="O1349" s="58" t="s">
        <v>4332</v>
      </c>
      <c r="P1349" s="58" t="s">
        <v>4354</v>
      </c>
      <c r="Q1349" s="58" t="s">
        <v>4002</v>
      </c>
      <c r="R1349" s="58" t="s">
        <v>4113</v>
      </c>
      <c r="S1349" s="58" t="s">
        <v>4113</v>
      </c>
      <c r="T1349" s="58" t="s">
        <v>4113</v>
      </c>
      <c r="U1349" s="58" t="s">
        <v>4113</v>
      </c>
      <c r="V1349" s="58" t="s">
        <v>4113</v>
      </c>
      <c r="W1349" s="58" t="s">
        <v>4114</v>
      </c>
      <c r="X1349" s="58" t="s">
        <v>4114</v>
      </c>
      <c r="Y1349" s="58" t="s">
        <v>4113</v>
      </c>
      <c r="Z1349" s="58" t="s">
        <v>4114</v>
      </c>
      <c r="AA1349" s="58" t="s">
        <v>4113</v>
      </c>
      <c r="AB1349" s="58" t="s">
        <v>4113</v>
      </c>
      <c r="AC1349" s="58" t="s">
        <v>4114</v>
      </c>
      <c r="AD1349" s="58" t="s">
        <v>4113</v>
      </c>
      <c r="AE1349" s="58" t="s">
        <v>4114</v>
      </c>
      <c r="AF1349" s="58" t="s">
        <v>4114</v>
      </c>
    </row>
    <row r="1350" spans="1:32" x14ac:dyDescent="0.2">
      <c r="A1350" s="247" t="s">
        <v>241</v>
      </c>
      <c r="B1350" s="83" t="s">
        <v>2192</v>
      </c>
      <c r="C1350" s="58">
        <v>1</v>
      </c>
      <c r="D1350" s="58" t="s">
        <v>4284</v>
      </c>
      <c r="E1350" s="58" t="s">
        <v>4135</v>
      </c>
      <c r="F1350" s="58" t="s">
        <v>4141</v>
      </c>
      <c r="G1350" s="58" t="s">
        <v>4153</v>
      </c>
      <c r="H1350" s="58" t="s">
        <v>4136</v>
      </c>
      <c r="I1350" s="58" t="s">
        <v>4136</v>
      </c>
      <c r="J1350" s="58" t="s">
        <v>4114</v>
      </c>
      <c r="K1350" s="58" t="s">
        <v>4114</v>
      </c>
      <c r="L1350" s="58" t="s">
        <v>4114</v>
      </c>
      <c r="M1350" s="58" t="s">
        <v>4171</v>
      </c>
      <c r="N1350" s="58" t="s">
        <v>2162</v>
      </c>
      <c r="O1350" s="58" t="s">
        <v>4332</v>
      </c>
      <c r="P1350" s="58" t="s">
        <v>4354</v>
      </c>
      <c r="Q1350" s="58" t="s">
        <v>4002</v>
      </c>
      <c r="R1350" s="58" t="s">
        <v>4113</v>
      </c>
      <c r="S1350" s="58" t="s">
        <v>4113</v>
      </c>
      <c r="T1350" s="58" t="s">
        <v>4113</v>
      </c>
      <c r="U1350" s="58" t="s">
        <v>4113</v>
      </c>
      <c r="V1350" s="58" t="s">
        <v>4113</v>
      </c>
      <c r="W1350" s="58" t="s">
        <v>4114</v>
      </c>
      <c r="X1350" s="58" t="s">
        <v>4114</v>
      </c>
      <c r="Y1350" s="58" t="s">
        <v>4113</v>
      </c>
      <c r="Z1350" s="58" t="s">
        <v>4114</v>
      </c>
      <c r="AA1350" s="58" t="s">
        <v>4113</v>
      </c>
      <c r="AB1350" s="58" t="s">
        <v>4113</v>
      </c>
      <c r="AC1350" s="58" t="s">
        <v>4114</v>
      </c>
      <c r="AD1350" s="58" t="s">
        <v>4113</v>
      </c>
      <c r="AE1350" s="58" t="s">
        <v>4114</v>
      </c>
      <c r="AF1350" s="58" t="s">
        <v>4114</v>
      </c>
    </row>
    <row r="1351" spans="1:32" x14ac:dyDescent="0.2">
      <c r="A1351" s="247" t="s">
        <v>291</v>
      </c>
      <c r="B1351" s="83" t="s">
        <v>2236</v>
      </c>
      <c r="C1351" s="58">
        <v>1</v>
      </c>
      <c r="D1351" s="58" t="s">
        <v>4284</v>
      </c>
      <c r="E1351" s="58" t="s">
        <v>4141</v>
      </c>
      <c r="F1351" s="58" t="s">
        <v>4141</v>
      </c>
      <c r="G1351" s="58" t="s">
        <v>4153</v>
      </c>
      <c r="H1351" s="58" t="s">
        <v>4136</v>
      </c>
      <c r="I1351" s="58" t="s">
        <v>4136</v>
      </c>
      <c r="J1351" s="58" t="s">
        <v>4114</v>
      </c>
      <c r="K1351" s="58" t="s">
        <v>4114</v>
      </c>
      <c r="L1351" s="58" t="s">
        <v>4114</v>
      </c>
      <c r="M1351" s="58" t="s">
        <v>4171</v>
      </c>
      <c r="N1351" s="58" t="s">
        <v>2162</v>
      </c>
      <c r="O1351" s="58" t="s">
        <v>4332</v>
      </c>
      <c r="P1351" s="58" t="s">
        <v>4354</v>
      </c>
      <c r="Q1351" s="58" t="s">
        <v>4002</v>
      </c>
      <c r="R1351" s="58" t="s">
        <v>4113</v>
      </c>
      <c r="S1351" s="58" t="s">
        <v>4113</v>
      </c>
      <c r="T1351" s="58" t="s">
        <v>4113</v>
      </c>
      <c r="U1351" s="58" t="s">
        <v>4113</v>
      </c>
      <c r="V1351" s="58" t="s">
        <v>4113</v>
      </c>
      <c r="W1351" s="58" t="s">
        <v>4114</v>
      </c>
      <c r="X1351" s="58" t="s">
        <v>4114</v>
      </c>
      <c r="Y1351" s="58" t="s">
        <v>4113</v>
      </c>
      <c r="Z1351" s="58" t="s">
        <v>4114</v>
      </c>
      <c r="AA1351" s="58" t="s">
        <v>4113</v>
      </c>
      <c r="AB1351" s="58" t="s">
        <v>4113</v>
      </c>
      <c r="AC1351" s="58" t="s">
        <v>4114</v>
      </c>
      <c r="AD1351" s="58" t="s">
        <v>4113</v>
      </c>
      <c r="AE1351" s="58" t="s">
        <v>4114</v>
      </c>
      <c r="AF1351" s="58" t="s">
        <v>4114</v>
      </c>
    </row>
    <row r="1352" spans="1:32" x14ac:dyDescent="0.2">
      <c r="A1352" s="247" t="s">
        <v>1707</v>
      </c>
      <c r="B1352" s="83" t="s">
        <v>2281</v>
      </c>
      <c r="C1352" s="58">
        <v>1</v>
      </c>
      <c r="D1352" s="58" t="s">
        <v>4284</v>
      </c>
      <c r="E1352" s="58" t="s">
        <v>4143</v>
      </c>
      <c r="F1352" s="58" t="s">
        <v>4141</v>
      </c>
      <c r="G1352" s="58" t="s">
        <v>4153</v>
      </c>
      <c r="H1352" s="58" t="s">
        <v>4136</v>
      </c>
      <c r="I1352" s="58" t="s">
        <v>4136</v>
      </c>
      <c r="J1352" s="58" t="s">
        <v>4114</v>
      </c>
      <c r="K1352" s="58" t="s">
        <v>4114</v>
      </c>
      <c r="L1352" s="58" t="s">
        <v>4114</v>
      </c>
      <c r="M1352" s="58" t="s">
        <v>4171</v>
      </c>
      <c r="N1352" s="58" t="s">
        <v>2162</v>
      </c>
      <c r="O1352" s="58" t="s">
        <v>4332</v>
      </c>
      <c r="P1352" s="58" t="s">
        <v>4354</v>
      </c>
      <c r="Q1352" s="58" t="s">
        <v>4002</v>
      </c>
      <c r="R1352" s="58" t="s">
        <v>4113</v>
      </c>
      <c r="S1352" s="58" t="s">
        <v>4113</v>
      </c>
      <c r="T1352" s="58" t="s">
        <v>4113</v>
      </c>
      <c r="U1352" s="58" t="s">
        <v>4113</v>
      </c>
      <c r="V1352" s="58" t="s">
        <v>4113</v>
      </c>
      <c r="W1352" s="58" t="s">
        <v>4114</v>
      </c>
      <c r="X1352" s="58" t="s">
        <v>4114</v>
      </c>
      <c r="Y1352" s="58" t="s">
        <v>4114</v>
      </c>
      <c r="Z1352" s="58" t="s">
        <v>4114</v>
      </c>
      <c r="AA1352" s="58" t="s">
        <v>4113</v>
      </c>
      <c r="AB1352" s="58" t="s">
        <v>4113</v>
      </c>
      <c r="AC1352" s="58" t="s">
        <v>4114</v>
      </c>
      <c r="AD1352" s="58" t="s">
        <v>4113</v>
      </c>
      <c r="AE1352" s="58" t="s">
        <v>4114</v>
      </c>
      <c r="AF1352" s="58" t="s">
        <v>4114</v>
      </c>
    </row>
    <row r="1353" spans="1:32" x14ac:dyDescent="0.2">
      <c r="A1353" s="247" t="s">
        <v>350</v>
      </c>
      <c r="B1353" s="83" t="s">
        <v>2335</v>
      </c>
      <c r="C1353" s="58">
        <v>1</v>
      </c>
      <c r="D1353" s="58" t="s">
        <v>4286</v>
      </c>
      <c r="E1353" s="58" t="s">
        <v>4134</v>
      </c>
      <c r="F1353" s="58" t="s">
        <v>4141</v>
      </c>
      <c r="G1353" s="58" t="s">
        <v>4153</v>
      </c>
      <c r="H1353" s="58" t="s">
        <v>4136</v>
      </c>
      <c r="I1353" s="58" t="s">
        <v>4136</v>
      </c>
      <c r="J1353" s="58" t="s">
        <v>4114</v>
      </c>
      <c r="K1353" s="58" t="s">
        <v>4114</v>
      </c>
      <c r="L1353" s="58" t="s">
        <v>4114</v>
      </c>
      <c r="M1353" s="58" t="s">
        <v>4296</v>
      </c>
      <c r="N1353" s="58" t="s">
        <v>2162</v>
      </c>
      <c r="O1353" s="58" t="s">
        <v>4332</v>
      </c>
      <c r="P1353" s="58" t="s">
        <v>4354</v>
      </c>
      <c r="Q1353" s="58" t="s">
        <v>4002</v>
      </c>
      <c r="R1353" s="58" t="s">
        <v>4113</v>
      </c>
      <c r="S1353" s="58" t="s">
        <v>4113</v>
      </c>
      <c r="T1353" s="58" t="s">
        <v>4113</v>
      </c>
      <c r="U1353" s="58" t="s">
        <v>4113</v>
      </c>
      <c r="V1353" s="58" t="s">
        <v>4113</v>
      </c>
      <c r="W1353" s="58" t="s">
        <v>4114</v>
      </c>
      <c r="X1353" s="58" t="s">
        <v>4114</v>
      </c>
      <c r="Y1353" s="58" t="s">
        <v>4113</v>
      </c>
      <c r="Z1353" s="58" t="s">
        <v>4114</v>
      </c>
      <c r="AA1353" s="58" t="s">
        <v>4113</v>
      </c>
      <c r="AB1353" s="58" t="s">
        <v>4113</v>
      </c>
      <c r="AC1353" s="58" t="s">
        <v>4114</v>
      </c>
      <c r="AD1353" s="58" t="s">
        <v>4113</v>
      </c>
      <c r="AE1353" s="58" t="s">
        <v>4114</v>
      </c>
      <c r="AF1353" s="58" t="s">
        <v>4114</v>
      </c>
    </row>
    <row r="1354" spans="1:32" x14ac:dyDescent="0.2">
      <c r="A1354" s="247" t="s">
        <v>251</v>
      </c>
      <c r="B1354" s="83" t="s">
        <v>2200</v>
      </c>
      <c r="C1354" s="58">
        <v>1</v>
      </c>
      <c r="D1354" s="58" t="s">
        <v>4286</v>
      </c>
      <c r="E1354" s="58" t="s">
        <v>4135</v>
      </c>
      <c r="F1354" s="58" t="s">
        <v>4141</v>
      </c>
      <c r="G1354" s="58" t="s">
        <v>4153</v>
      </c>
      <c r="H1354" s="58" t="s">
        <v>4136</v>
      </c>
      <c r="I1354" s="58" t="s">
        <v>4136</v>
      </c>
      <c r="J1354" s="58" t="s">
        <v>4114</v>
      </c>
      <c r="K1354" s="58" t="s">
        <v>4114</v>
      </c>
      <c r="L1354" s="58" t="s">
        <v>4114</v>
      </c>
      <c r="M1354" s="58" t="s">
        <v>4296</v>
      </c>
      <c r="N1354" s="58" t="s">
        <v>2162</v>
      </c>
      <c r="O1354" s="58" t="s">
        <v>4332</v>
      </c>
      <c r="P1354" s="58" t="s">
        <v>4354</v>
      </c>
      <c r="Q1354" s="58" t="s">
        <v>4002</v>
      </c>
      <c r="R1354" s="58" t="s">
        <v>4113</v>
      </c>
      <c r="S1354" s="58" t="s">
        <v>4113</v>
      </c>
      <c r="T1354" s="58" t="s">
        <v>4113</v>
      </c>
      <c r="U1354" s="58" t="s">
        <v>4113</v>
      </c>
      <c r="V1354" s="58" t="s">
        <v>4113</v>
      </c>
      <c r="W1354" s="58" t="s">
        <v>4114</v>
      </c>
      <c r="X1354" s="58" t="s">
        <v>4114</v>
      </c>
      <c r="Y1354" s="58" t="s">
        <v>4113</v>
      </c>
      <c r="Z1354" s="58" t="s">
        <v>4114</v>
      </c>
      <c r="AA1354" s="58" t="s">
        <v>4113</v>
      </c>
      <c r="AB1354" s="58" t="s">
        <v>4113</v>
      </c>
      <c r="AC1354" s="58" t="s">
        <v>4114</v>
      </c>
      <c r="AD1354" s="58" t="s">
        <v>4113</v>
      </c>
      <c r="AE1354" s="58" t="s">
        <v>4114</v>
      </c>
      <c r="AF1354" s="58" t="s">
        <v>4114</v>
      </c>
    </row>
    <row r="1355" spans="1:32" x14ac:dyDescent="0.2">
      <c r="A1355" s="247" t="s">
        <v>301</v>
      </c>
      <c r="B1355" s="83" t="s">
        <v>2245</v>
      </c>
      <c r="C1355" s="58">
        <v>1</v>
      </c>
      <c r="D1355" s="58" t="s">
        <v>4286</v>
      </c>
      <c r="E1355" s="58" t="s">
        <v>4141</v>
      </c>
      <c r="F1355" s="58" t="s">
        <v>4141</v>
      </c>
      <c r="G1355" s="58" t="s">
        <v>4153</v>
      </c>
      <c r="H1355" s="58" t="s">
        <v>4136</v>
      </c>
      <c r="I1355" s="58" t="s">
        <v>4136</v>
      </c>
      <c r="J1355" s="58" t="s">
        <v>4114</v>
      </c>
      <c r="K1355" s="58" t="s">
        <v>4114</v>
      </c>
      <c r="L1355" s="58" t="s">
        <v>4114</v>
      </c>
      <c r="M1355" s="58" t="s">
        <v>4296</v>
      </c>
      <c r="N1355" s="58" t="s">
        <v>2162</v>
      </c>
      <c r="O1355" s="58" t="s">
        <v>4332</v>
      </c>
      <c r="P1355" s="58" t="s">
        <v>4354</v>
      </c>
      <c r="Q1355" s="58" t="s">
        <v>4002</v>
      </c>
      <c r="R1355" s="58" t="s">
        <v>4113</v>
      </c>
      <c r="S1355" s="58" t="s">
        <v>4113</v>
      </c>
      <c r="T1355" s="58" t="s">
        <v>4113</v>
      </c>
      <c r="U1355" s="58" t="s">
        <v>4113</v>
      </c>
      <c r="V1355" s="58" t="s">
        <v>4113</v>
      </c>
      <c r="W1355" s="58" t="s">
        <v>4114</v>
      </c>
      <c r="X1355" s="58" t="s">
        <v>4114</v>
      </c>
      <c r="Y1355" s="58" t="s">
        <v>4113</v>
      </c>
      <c r="Z1355" s="58" t="s">
        <v>4114</v>
      </c>
      <c r="AA1355" s="58" t="s">
        <v>4113</v>
      </c>
      <c r="AB1355" s="58" t="s">
        <v>4113</v>
      </c>
      <c r="AC1355" s="58" t="s">
        <v>4114</v>
      </c>
      <c r="AD1355" s="58" t="s">
        <v>4113</v>
      </c>
      <c r="AE1355" s="58" t="s">
        <v>4114</v>
      </c>
      <c r="AF1355" s="58" t="s">
        <v>4114</v>
      </c>
    </row>
    <row r="1356" spans="1:32" x14ac:dyDescent="0.2">
      <c r="A1356" s="247" t="s">
        <v>1717</v>
      </c>
      <c r="B1356" s="83" t="s">
        <v>2290</v>
      </c>
      <c r="C1356" s="58">
        <v>1</v>
      </c>
      <c r="D1356" s="58" t="s">
        <v>4286</v>
      </c>
      <c r="E1356" s="58" t="s">
        <v>4143</v>
      </c>
      <c r="F1356" s="58" t="s">
        <v>4141</v>
      </c>
      <c r="G1356" s="58" t="s">
        <v>4153</v>
      </c>
      <c r="H1356" s="58" t="s">
        <v>4136</v>
      </c>
      <c r="I1356" s="58" t="s">
        <v>4136</v>
      </c>
      <c r="J1356" s="58" t="s">
        <v>4114</v>
      </c>
      <c r="K1356" s="58" t="s">
        <v>4114</v>
      </c>
      <c r="L1356" s="58" t="s">
        <v>4114</v>
      </c>
      <c r="M1356" s="58" t="s">
        <v>4296</v>
      </c>
      <c r="N1356" s="58" t="s">
        <v>2162</v>
      </c>
      <c r="O1356" s="58" t="s">
        <v>4332</v>
      </c>
      <c r="P1356" s="58" t="s">
        <v>4354</v>
      </c>
      <c r="Q1356" s="58" t="s">
        <v>4002</v>
      </c>
      <c r="R1356" s="58" t="s">
        <v>4113</v>
      </c>
      <c r="S1356" s="58" t="s">
        <v>4113</v>
      </c>
      <c r="T1356" s="58" t="s">
        <v>4113</v>
      </c>
      <c r="U1356" s="58" t="s">
        <v>4113</v>
      </c>
      <c r="V1356" s="58" t="s">
        <v>4113</v>
      </c>
      <c r="W1356" s="58" t="s">
        <v>4114</v>
      </c>
      <c r="X1356" s="58" t="s">
        <v>4114</v>
      </c>
      <c r="Y1356" s="58" t="s">
        <v>4114</v>
      </c>
      <c r="Z1356" s="58" t="s">
        <v>4114</v>
      </c>
      <c r="AA1356" s="58" t="s">
        <v>4113</v>
      </c>
      <c r="AB1356" s="58" t="s">
        <v>4113</v>
      </c>
      <c r="AC1356" s="58" t="s">
        <v>4114</v>
      </c>
      <c r="AD1356" s="58" t="s">
        <v>4113</v>
      </c>
      <c r="AE1356" s="58" t="s">
        <v>4114</v>
      </c>
      <c r="AF1356" s="58" t="s">
        <v>4114</v>
      </c>
    </row>
    <row r="1357" spans="1:32" x14ac:dyDescent="0.2">
      <c r="A1357" s="247" t="s">
        <v>312</v>
      </c>
      <c r="B1357" s="83" t="s">
        <v>2300</v>
      </c>
      <c r="C1357" s="58">
        <v>1</v>
      </c>
      <c r="D1357" s="58" t="s">
        <v>4278</v>
      </c>
      <c r="E1357" s="58" t="s">
        <v>4134</v>
      </c>
      <c r="F1357" s="58" t="s">
        <v>4143</v>
      </c>
      <c r="G1357" s="58" t="s">
        <v>4145</v>
      </c>
      <c r="H1357" s="58" t="s">
        <v>4136</v>
      </c>
      <c r="I1357" s="58" t="s">
        <v>4136</v>
      </c>
      <c r="J1357" s="58" t="s">
        <v>4114</v>
      </c>
      <c r="K1357" s="58" t="s">
        <v>4114</v>
      </c>
      <c r="L1357" s="58" t="s">
        <v>4114</v>
      </c>
      <c r="M1357" s="58" t="s">
        <v>4297</v>
      </c>
      <c r="N1357" s="58" t="s">
        <v>2162</v>
      </c>
      <c r="O1357" s="58" t="s">
        <v>4332</v>
      </c>
      <c r="P1357" s="58" t="s">
        <v>4354</v>
      </c>
      <c r="Q1357" s="58" t="s">
        <v>4002</v>
      </c>
      <c r="R1357" s="58" t="s">
        <v>4113</v>
      </c>
      <c r="S1357" s="58" t="s">
        <v>4113</v>
      </c>
      <c r="T1357" s="58" t="s">
        <v>4113</v>
      </c>
      <c r="U1357" s="58" t="s">
        <v>4113</v>
      </c>
      <c r="V1357" s="58" t="s">
        <v>4113</v>
      </c>
      <c r="W1357" s="58" t="s">
        <v>4114</v>
      </c>
      <c r="X1357" s="58" t="s">
        <v>4114</v>
      </c>
      <c r="Y1357" s="58" t="s">
        <v>4113</v>
      </c>
      <c r="Z1357" s="58" t="s">
        <v>4114</v>
      </c>
      <c r="AA1357" s="58" t="s">
        <v>4113</v>
      </c>
      <c r="AB1357" s="58" t="s">
        <v>4113</v>
      </c>
      <c r="AC1357" s="58" t="s">
        <v>4114</v>
      </c>
      <c r="AD1357" s="58" t="s">
        <v>4113</v>
      </c>
      <c r="AE1357" s="58" t="s">
        <v>4114</v>
      </c>
      <c r="AF1357" s="58" t="s">
        <v>4114</v>
      </c>
    </row>
    <row r="1358" spans="1:32" x14ac:dyDescent="0.2">
      <c r="A1358" s="247" t="s">
        <v>212</v>
      </c>
      <c r="B1358" s="83" t="s">
        <v>2165</v>
      </c>
      <c r="C1358" s="58">
        <v>1</v>
      </c>
      <c r="D1358" s="58" t="s">
        <v>4278</v>
      </c>
      <c r="E1358" s="58" t="s">
        <v>4135</v>
      </c>
      <c r="F1358" s="58" t="s">
        <v>4143</v>
      </c>
      <c r="G1358" s="58" t="s">
        <v>4145</v>
      </c>
      <c r="H1358" s="58" t="s">
        <v>4136</v>
      </c>
      <c r="I1358" s="58" t="s">
        <v>4136</v>
      </c>
      <c r="J1358" s="58" t="s">
        <v>4114</v>
      </c>
      <c r="K1358" s="58" t="s">
        <v>4114</v>
      </c>
      <c r="L1358" s="58" t="s">
        <v>4114</v>
      </c>
      <c r="M1358" s="58" t="s">
        <v>4297</v>
      </c>
      <c r="N1358" s="58" t="s">
        <v>2162</v>
      </c>
      <c r="O1358" s="58" t="s">
        <v>4332</v>
      </c>
      <c r="P1358" s="58" t="s">
        <v>4354</v>
      </c>
      <c r="Q1358" s="58" t="s">
        <v>4002</v>
      </c>
      <c r="R1358" s="58" t="s">
        <v>4113</v>
      </c>
      <c r="S1358" s="58" t="s">
        <v>4113</v>
      </c>
      <c r="T1358" s="58" t="s">
        <v>4113</v>
      </c>
      <c r="U1358" s="58" t="s">
        <v>4113</v>
      </c>
      <c r="V1358" s="58" t="s">
        <v>4113</v>
      </c>
      <c r="W1358" s="58" t="s">
        <v>4114</v>
      </c>
      <c r="X1358" s="58" t="s">
        <v>4114</v>
      </c>
      <c r="Y1358" s="58" t="s">
        <v>4113</v>
      </c>
      <c r="Z1358" s="58" t="s">
        <v>4114</v>
      </c>
      <c r="AA1358" s="58" t="s">
        <v>4113</v>
      </c>
      <c r="AB1358" s="58" t="s">
        <v>4113</v>
      </c>
      <c r="AC1358" s="58" t="s">
        <v>4114</v>
      </c>
      <c r="AD1358" s="58" t="s">
        <v>4113</v>
      </c>
      <c r="AE1358" s="58" t="s">
        <v>4114</v>
      </c>
      <c r="AF1358" s="58" t="s">
        <v>4114</v>
      </c>
    </row>
    <row r="1359" spans="1:32" x14ac:dyDescent="0.2">
      <c r="A1359" s="247" t="s">
        <v>262</v>
      </c>
      <c r="B1359" s="83" t="s">
        <v>2210</v>
      </c>
      <c r="C1359" s="58">
        <v>1</v>
      </c>
      <c r="D1359" s="58" t="s">
        <v>4278</v>
      </c>
      <c r="E1359" s="58" t="s">
        <v>4141</v>
      </c>
      <c r="F1359" s="58" t="s">
        <v>4143</v>
      </c>
      <c r="G1359" s="58" t="s">
        <v>4145</v>
      </c>
      <c r="H1359" s="58" t="s">
        <v>4136</v>
      </c>
      <c r="I1359" s="58" t="s">
        <v>4136</v>
      </c>
      <c r="J1359" s="58" t="s">
        <v>4114</v>
      </c>
      <c r="K1359" s="58" t="s">
        <v>4114</v>
      </c>
      <c r="L1359" s="58" t="s">
        <v>4114</v>
      </c>
      <c r="M1359" s="58" t="s">
        <v>4297</v>
      </c>
      <c r="N1359" s="58" t="s">
        <v>2162</v>
      </c>
      <c r="O1359" s="58" t="s">
        <v>4332</v>
      </c>
      <c r="P1359" s="58" t="s">
        <v>4354</v>
      </c>
      <c r="Q1359" s="58" t="s">
        <v>4002</v>
      </c>
      <c r="R1359" s="58" t="s">
        <v>4113</v>
      </c>
      <c r="S1359" s="58" t="s">
        <v>4113</v>
      </c>
      <c r="T1359" s="58" t="s">
        <v>4113</v>
      </c>
      <c r="U1359" s="58" t="s">
        <v>4113</v>
      </c>
      <c r="V1359" s="58" t="s">
        <v>4113</v>
      </c>
      <c r="W1359" s="58" t="s">
        <v>4114</v>
      </c>
      <c r="X1359" s="58" t="s">
        <v>4114</v>
      </c>
      <c r="Y1359" s="58" t="s">
        <v>4113</v>
      </c>
      <c r="Z1359" s="58" t="s">
        <v>4114</v>
      </c>
      <c r="AA1359" s="58" t="s">
        <v>4113</v>
      </c>
      <c r="AB1359" s="58" t="s">
        <v>4113</v>
      </c>
      <c r="AC1359" s="58" t="s">
        <v>4114</v>
      </c>
      <c r="AD1359" s="58" t="s">
        <v>4113</v>
      </c>
      <c r="AE1359" s="58" t="s">
        <v>4114</v>
      </c>
      <c r="AF1359" s="58" t="s">
        <v>4114</v>
      </c>
    </row>
    <row r="1360" spans="1:32" x14ac:dyDescent="0.2">
      <c r="A1360" s="247" t="s">
        <v>1678</v>
      </c>
      <c r="B1360" s="83" t="s">
        <v>2255</v>
      </c>
      <c r="C1360" s="58">
        <v>1</v>
      </c>
      <c r="D1360" s="58" t="s">
        <v>4278</v>
      </c>
      <c r="E1360" s="58" t="s">
        <v>4143</v>
      </c>
      <c r="F1360" s="58" t="s">
        <v>4143</v>
      </c>
      <c r="G1360" s="58" t="s">
        <v>4145</v>
      </c>
      <c r="H1360" s="58" t="s">
        <v>4136</v>
      </c>
      <c r="I1360" s="58" t="s">
        <v>4136</v>
      </c>
      <c r="J1360" s="58" t="s">
        <v>4114</v>
      </c>
      <c r="K1360" s="58" t="s">
        <v>4114</v>
      </c>
      <c r="L1360" s="58" t="s">
        <v>4114</v>
      </c>
      <c r="M1360" s="58" t="s">
        <v>4297</v>
      </c>
      <c r="N1360" s="58" t="s">
        <v>2162</v>
      </c>
      <c r="O1360" s="58" t="s">
        <v>4332</v>
      </c>
      <c r="P1360" s="58" t="s">
        <v>4354</v>
      </c>
      <c r="Q1360" s="58" t="s">
        <v>4002</v>
      </c>
      <c r="R1360" s="58" t="s">
        <v>4113</v>
      </c>
      <c r="S1360" s="58" t="s">
        <v>4113</v>
      </c>
      <c r="T1360" s="58" t="s">
        <v>4113</v>
      </c>
      <c r="U1360" s="58" t="s">
        <v>4113</v>
      </c>
      <c r="V1360" s="58" t="s">
        <v>4113</v>
      </c>
      <c r="W1360" s="58" t="s">
        <v>4114</v>
      </c>
      <c r="X1360" s="58" t="s">
        <v>4114</v>
      </c>
      <c r="Y1360" s="58" t="s">
        <v>4114</v>
      </c>
      <c r="Z1360" s="58" t="s">
        <v>4114</v>
      </c>
      <c r="AA1360" s="58" t="s">
        <v>4113</v>
      </c>
      <c r="AB1360" s="58" t="s">
        <v>4113</v>
      </c>
      <c r="AC1360" s="58" t="s">
        <v>4114</v>
      </c>
      <c r="AD1360" s="58" t="s">
        <v>4113</v>
      </c>
      <c r="AE1360" s="58" t="s">
        <v>4114</v>
      </c>
      <c r="AF1360" s="58" t="s">
        <v>4114</v>
      </c>
    </row>
    <row r="1361" spans="1:32" x14ac:dyDescent="0.2">
      <c r="A1361" s="247" t="s">
        <v>322</v>
      </c>
      <c r="B1361" s="83" t="s">
        <v>2309</v>
      </c>
      <c r="C1361" s="58">
        <v>1</v>
      </c>
      <c r="D1361" s="58" t="s">
        <v>4280</v>
      </c>
      <c r="E1361" s="58" t="s">
        <v>4134</v>
      </c>
      <c r="F1361" s="58" t="s">
        <v>4143</v>
      </c>
      <c r="G1361" s="58" t="s">
        <v>4145</v>
      </c>
      <c r="H1361" s="58" t="s">
        <v>4136</v>
      </c>
      <c r="I1361" s="58" t="s">
        <v>4136</v>
      </c>
      <c r="J1361" s="58" t="s">
        <v>4114</v>
      </c>
      <c r="K1361" s="58" t="s">
        <v>4114</v>
      </c>
      <c r="L1361" s="58" t="s">
        <v>4114</v>
      </c>
      <c r="M1361" s="58" t="s">
        <v>4298</v>
      </c>
      <c r="N1361" s="58" t="s">
        <v>2162</v>
      </c>
      <c r="O1361" s="58" t="s">
        <v>4332</v>
      </c>
      <c r="P1361" s="58" t="s">
        <v>4354</v>
      </c>
      <c r="Q1361" s="58" t="s">
        <v>4002</v>
      </c>
      <c r="R1361" s="58" t="s">
        <v>4113</v>
      </c>
      <c r="S1361" s="58" t="s">
        <v>4113</v>
      </c>
      <c r="T1361" s="58" t="s">
        <v>4113</v>
      </c>
      <c r="U1361" s="58" t="s">
        <v>4113</v>
      </c>
      <c r="V1361" s="58" t="s">
        <v>4113</v>
      </c>
      <c r="W1361" s="58" t="s">
        <v>4114</v>
      </c>
      <c r="X1361" s="58" t="s">
        <v>4114</v>
      </c>
      <c r="Y1361" s="58" t="s">
        <v>4113</v>
      </c>
      <c r="Z1361" s="58" t="s">
        <v>4114</v>
      </c>
      <c r="AA1361" s="58" t="s">
        <v>4113</v>
      </c>
      <c r="AB1361" s="58" t="s">
        <v>4113</v>
      </c>
      <c r="AC1361" s="58" t="s">
        <v>4114</v>
      </c>
      <c r="AD1361" s="58" t="s">
        <v>4113</v>
      </c>
      <c r="AE1361" s="58" t="s">
        <v>4114</v>
      </c>
      <c r="AF1361" s="58" t="s">
        <v>4114</v>
      </c>
    </row>
    <row r="1362" spans="1:32" x14ac:dyDescent="0.2">
      <c r="A1362" s="247" t="s">
        <v>222</v>
      </c>
      <c r="B1362" s="83" t="s">
        <v>2174</v>
      </c>
      <c r="C1362" s="58">
        <v>1</v>
      </c>
      <c r="D1362" s="58" t="s">
        <v>4280</v>
      </c>
      <c r="E1362" s="58" t="s">
        <v>4135</v>
      </c>
      <c r="F1362" s="58" t="s">
        <v>4143</v>
      </c>
      <c r="G1362" s="58" t="s">
        <v>4145</v>
      </c>
      <c r="H1362" s="58" t="s">
        <v>4136</v>
      </c>
      <c r="I1362" s="58" t="s">
        <v>4136</v>
      </c>
      <c r="J1362" s="58" t="s">
        <v>4114</v>
      </c>
      <c r="K1362" s="58" t="s">
        <v>4114</v>
      </c>
      <c r="L1362" s="58" t="s">
        <v>4114</v>
      </c>
      <c r="M1362" s="58" t="s">
        <v>4298</v>
      </c>
      <c r="N1362" s="58" t="s">
        <v>2162</v>
      </c>
      <c r="O1362" s="58" t="s">
        <v>4332</v>
      </c>
      <c r="P1362" s="58" t="s">
        <v>4354</v>
      </c>
      <c r="Q1362" s="58" t="s">
        <v>4002</v>
      </c>
      <c r="R1362" s="58" t="s">
        <v>4113</v>
      </c>
      <c r="S1362" s="58" t="s">
        <v>4113</v>
      </c>
      <c r="T1362" s="58" t="s">
        <v>4113</v>
      </c>
      <c r="U1362" s="58" t="s">
        <v>4113</v>
      </c>
      <c r="V1362" s="58" t="s">
        <v>4113</v>
      </c>
      <c r="W1362" s="58" t="s">
        <v>4114</v>
      </c>
      <c r="X1362" s="58" t="s">
        <v>4114</v>
      </c>
      <c r="Y1362" s="58" t="s">
        <v>4113</v>
      </c>
      <c r="Z1362" s="58" t="s">
        <v>4114</v>
      </c>
      <c r="AA1362" s="58" t="s">
        <v>4113</v>
      </c>
      <c r="AB1362" s="58" t="s">
        <v>4113</v>
      </c>
      <c r="AC1362" s="58" t="s">
        <v>4114</v>
      </c>
      <c r="AD1362" s="58" t="s">
        <v>4113</v>
      </c>
      <c r="AE1362" s="58" t="s">
        <v>4114</v>
      </c>
      <c r="AF1362" s="58" t="s">
        <v>4114</v>
      </c>
    </row>
    <row r="1363" spans="1:32" x14ac:dyDescent="0.2">
      <c r="A1363" s="247" t="s">
        <v>272</v>
      </c>
      <c r="B1363" s="83" t="s">
        <v>2219</v>
      </c>
      <c r="C1363" s="58">
        <v>1</v>
      </c>
      <c r="D1363" s="58" t="s">
        <v>4280</v>
      </c>
      <c r="E1363" s="58" t="s">
        <v>4141</v>
      </c>
      <c r="F1363" s="58" t="s">
        <v>4143</v>
      </c>
      <c r="G1363" s="58" t="s">
        <v>4145</v>
      </c>
      <c r="H1363" s="58" t="s">
        <v>4136</v>
      </c>
      <c r="I1363" s="58" t="s">
        <v>4136</v>
      </c>
      <c r="J1363" s="58" t="s">
        <v>4114</v>
      </c>
      <c r="K1363" s="58" t="s">
        <v>4114</v>
      </c>
      <c r="L1363" s="58" t="s">
        <v>4114</v>
      </c>
      <c r="M1363" s="58" t="s">
        <v>4298</v>
      </c>
      <c r="N1363" s="58" t="s">
        <v>2162</v>
      </c>
      <c r="O1363" s="58" t="s">
        <v>4332</v>
      </c>
      <c r="P1363" s="58" t="s">
        <v>4354</v>
      </c>
      <c r="Q1363" s="58" t="s">
        <v>4002</v>
      </c>
      <c r="R1363" s="58" t="s">
        <v>4113</v>
      </c>
      <c r="S1363" s="58" t="s">
        <v>4113</v>
      </c>
      <c r="T1363" s="58" t="s">
        <v>4113</v>
      </c>
      <c r="U1363" s="58" t="s">
        <v>4113</v>
      </c>
      <c r="V1363" s="58" t="s">
        <v>4113</v>
      </c>
      <c r="W1363" s="58" t="s">
        <v>4114</v>
      </c>
      <c r="X1363" s="58" t="s">
        <v>4114</v>
      </c>
      <c r="Y1363" s="58" t="s">
        <v>4113</v>
      </c>
      <c r="Z1363" s="58" t="s">
        <v>4114</v>
      </c>
      <c r="AA1363" s="58" t="s">
        <v>4113</v>
      </c>
      <c r="AB1363" s="58" t="s">
        <v>4113</v>
      </c>
      <c r="AC1363" s="58" t="s">
        <v>4114</v>
      </c>
      <c r="AD1363" s="58" t="s">
        <v>4113</v>
      </c>
      <c r="AE1363" s="58" t="s">
        <v>4114</v>
      </c>
      <c r="AF1363" s="58" t="s">
        <v>4114</v>
      </c>
    </row>
    <row r="1364" spans="1:32" x14ac:dyDescent="0.2">
      <c r="A1364" s="247" t="s">
        <v>1688</v>
      </c>
      <c r="B1364" s="83" t="s">
        <v>2264</v>
      </c>
      <c r="C1364" s="58">
        <v>1</v>
      </c>
      <c r="D1364" s="58" t="s">
        <v>4280</v>
      </c>
      <c r="E1364" s="58" t="s">
        <v>4143</v>
      </c>
      <c r="F1364" s="58" t="s">
        <v>4143</v>
      </c>
      <c r="G1364" s="58" t="s">
        <v>4145</v>
      </c>
      <c r="H1364" s="58" t="s">
        <v>4136</v>
      </c>
      <c r="I1364" s="58" t="s">
        <v>4136</v>
      </c>
      <c r="J1364" s="58" t="s">
        <v>4114</v>
      </c>
      <c r="K1364" s="58" t="s">
        <v>4114</v>
      </c>
      <c r="L1364" s="58" t="s">
        <v>4114</v>
      </c>
      <c r="M1364" s="58" t="s">
        <v>4298</v>
      </c>
      <c r="N1364" s="58" t="s">
        <v>2162</v>
      </c>
      <c r="O1364" s="58" t="s">
        <v>4332</v>
      </c>
      <c r="P1364" s="58" t="s">
        <v>4354</v>
      </c>
      <c r="Q1364" s="58" t="s">
        <v>4002</v>
      </c>
      <c r="R1364" s="58" t="s">
        <v>4113</v>
      </c>
      <c r="S1364" s="58" t="s">
        <v>4113</v>
      </c>
      <c r="T1364" s="58" t="s">
        <v>4113</v>
      </c>
      <c r="U1364" s="58" t="s">
        <v>4113</v>
      </c>
      <c r="V1364" s="58" t="s">
        <v>4113</v>
      </c>
      <c r="W1364" s="58" t="s">
        <v>4114</v>
      </c>
      <c r="X1364" s="58" t="s">
        <v>4114</v>
      </c>
      <c r="Y1364" s="58" t="s">
        <v>4114</v>
      </c>
      <c r="Z1364" s="58" t="s">
        <v>4114</v>
      </c>
      <c r="AA1364" s="58" t="s">
        <v>4113</v>
      </c>
      <c r="AB1364" s="58" t="s">
        <v>4113</v>
      </c>
      <c r="AC1364" s="58" t="s">
        <v>4114</v>
      </c>
      <c r="AD1364" s="58" t="s">
        <v>4113</v>
      </c>
      <c r="AE1364" s="58" t="s">
        <v>4114</v>
      </c>
      <c r="AF1364" s="58" t="s">
        <v>4114</v>
      </c>
    </row>
    <row r="1365" spans="1:32" x14ac:dyDescent="0.2">
      <c r="A1365" s="247" t="s">
        <v>332</v>
      </c>
      <c r="B1365" s="83" t="s">
        <v>2318</v>
      </c>
      <c r="C1365" s="58">
        <v>1</v>
      </c>
      <c r="D1365" s="58" t="s">
        <v>4282</v>
      </c>
      <c r="E1365" s="58" t="s">
        <v>4134</v>
      </c>
      <c r="F1365" s="58" t="s">
        <v>4143</v>
      </c>
      <c r="G1365" s="58" t="s">
        <v>4145</v>
      </c>
      <c r="H1365" s="58" t="s">
        <v>4136</v>
      </c>
      <c r="I1365" s="58" t="s">
        <v>4136</v>
      </c>
      <c r="J1365" s="58" t="s">
        <v>4114</v>
      </c>
      <c r="K1365" s="58" t="s">
        <v>4114</v>
      </c>
      <c r="L1365" s="58" t="s">
        <v>4114</v>
      </c>
      <c r="M1365" s="58" t="s">
        <v>4299</v>
      </c>
      <c r="N1365" s="58" t="s">
        <v>2162</v>
      </c>
      <c r="O1365" s="58" t="s">
        <v>4332</v>
      </c>
      <c r="P1365" s="58" t="s">
        <v>4354</v>
      </c>
      <c r="Q1365" s="58" t="s">
        <v>4002</v>
      </c>
      <c r="R1365" s="58" t="s">
        <v>4113</v>
      </c>
      <c r="S1365" s="58" t="s">
        <v>4113</v>
      </c>
      <c r="T1365" s="58" t="s">
        <v>4113</v>
      </c>
      <c r="U1365" s="58" t="s">
        <v>4113</v>
      </c>
      <c r="V1365" s="58" t="s">
        <v>4113</v>
      </c>
      <c r="W1365" s="58" t="s">
        <v>4114</v>
      </c>
      <c r="X1365" s="58" t="s">
        <v>4114</v>
      </c>
      <c r="Y1365" s="58" t="s">
        <v>4113</v>
      </c>
      <c r="Z1365" s="58" t="s">
        <v>4114</v>
      </c>
      <c r="AA1365" s="58" t="s">
        <v>4113</v>
      </c>
      <c r="AB1365" s="58" t="s">
        <v>4113</v>
      </c>
      <c r="AC1365" s="58" t="s">
        <v>4114</v>
      </c>
      <c r="AD1365" s="58" t="s">
        <v>4113</v>
      </c>
      <c r="AE1365" s="58" t="s">
        <v>4114</v>
      </c>
      <c r="AF1365" s="58" t="s">
        <v>4114</v>
      </c>
    </row>
    <row r="1366" spans="1:32" x14ac:dyDescent="0.2">
      <c r="A1366" s="247" t="s">
        <v>232</v>
      </c>
      <c r="B1366" s="83" t="s">
        <v>2183</v>
      </c>
      <c r="C1366" s="58">
        <v>1</v>
      </c>
      <c r="D1366" s="58" t="s">
        <v>4282</v>
      </c>
      <c r="E1366" s="58" t="s">
        <v>4135</v>
      </c>
      <c r="F1366" s="58" t="s">
        <v>4143</v>
      </c>
      <c r="G1366" s="58" t="s">
        <v>4145</v>
      </c>
      <c r="H1366" s="58" t="s">
        <v>4136</v>
      </c>
      <c r="I1366" s="58" t="s">
        <v>4136</v>
      </c>
      <c r="J1366" s="58" t="s">
        <v>4114</v>
      </c>
      <c r="K1366" s="58" t="s">
        <v>4114</v>
      </c>
      <c r="L1366" s="58" t="s">
        <v>4114</v>
      </c>
      <c r="M1366" s="58" t="s">
        <v>4299</v>
      </c>
      <c r="N1366" s="58" t="s">
        <v>2162</v>
      </c>
      <c r="O1366" s="58" t="s">
        <v>4332</v>
      </c>
      <c r="P1366" s="58" t="s">
        <v>4354</v>
      </c>
      <c r="Q1366" s="58" t="s">
        <v>4002</v>
      </c>
      <c r="R1366" s="58" t="s">
        <v>4113</v>
      </c>
      <c r="S1366" s="58" t="s">
        <v>4113</v>
      </c>
      <c r="T1366" s="58" t="s">
        <v>4113</v>
      </c>
      <c r="U1366" s="58" t="s">
        <v>4113</v>
      </c>
      <c r="V1366" s="58" t="s">
        <v>4113</v>
      </c>
      <c r="W1366" s="58" t="s">
        <v>4114</v>
      </c>
      <c r="X1366" s="58" t="s">
        <v>4114</v>
      </c>
      <c r="Y1366" s="58" t="s">
        <v>4113</v>
      </c>
      <c r="Z1366" s="58" t="s">
        <v>4114</v>
      </c>
      <c r="AA1366" s="58" t="s">
        <v>4113</v>
      </c>
      <c r="AB1366" s="58" t="s">
        <v>4113</v>
      </c>
      <c r="AC1366" s="58" t="s">
        <v>4114</v>
      </c>
      <c r="AD1366" s="58" t="s">
        <v>4113</v>
      </c>
      <c r="AE1366" s="58" t="s">
        <v>4114</v>
      </c>
      <c r="AF1366" s="58" t="s">
        <v>4114</v>
      </c>
    </row>
    <row r="1367" spans="1:32" x14ac:dyDescent="0.2">
      <c r="A1367" s="247" t="s">
        <v>282</v>
      </c>
      <c r="B1367" s="83" t="s">
        <v>2228</v>
      </c>
      <c r="C1367" s="58">
        <v>1</v>
      </c>
      <c r="D1367" s="58" t="s">
        <v>4282</v>
      </c>
      <c r="E1367" s="58" t="s">
        <v>4141</v>
      </c>
      <c r="F1367" s="58" t="s">
        <v>4143</v>
      </c>
      <c r="G1367" s="58" t="s">
        <v>4145</v>
      </c>
      <c r="H1367" s="58" t="s">
        <v>4136</v>
      </c>
      <c r="I1367" s="58" t="s">
        <v>4136</v>
      </c>
      <c r="J1367" s="58" t="s">
        <v>4114</v>
      </c>
      <c r="K1367" s="58" t="s">
        <v>4114</v>
      </c>
      <c r="L1367" s="58" t="s">
        <v>4114</v>
      </c>
      <c r="M1367" s="58" t="s">
        <v>4299</v>
      </c>
      <c r="N1367" s="58" t="s">
        <v>2162</v>
      </c>
      <c r="O1367" s="58" t="s">
        <v>4332</v>
      </c>
      <c r="P1367" s="58" t="s">
        <v>4354</v>
      </c>
      <c r="Q1367" s="58" t="s">
        <v>4002</v>
      </c>
      <c r="R1367" s="58" t="s">
        <v>4113</v>
      </c>
      <c r="S1367" s="58" t="s">
        <v>4113</v>
      </c>
      <c r="T1367" s="58" t="s">
        <v>4113</v>
      </c>
      <c r="U1367" s="58" t="s">
        <v>4113</v>
      </c>
      <c r="V1367" s="58" t="s">
        <v>4113</v>
      </c>
      <c r="W1367" s="58" t="s">
        <v>4114</v>
      </c>
      <c r="X1367" s="58" t="s">
        <v>4114</v>
      </c>
      <c r="Y1367" s="58" t="s">
        <v>4113</v>
      </c>
      <c r="Z1367" s="58" t="s">
        <v>4114</v>
      </c>
      <c r="AA1367" s="58" t="s">
        <v>4113</v>
      </c>
      <c r="AB1367" s="58" t="s">
        <v>4113</v>
      </c>
      <c r="AC1367" s="58" t="s">
        <v>4114</v>
      </c>
      <c r="AD1367" s="58" t="s">
        <v>4113</v>
      </c>
      <c r="AE1367" s="58" t="s">
        <v>4114</v>
      </c>
      <c r="AF1367" s="58" t="s">
        <v>4114</v>
      </c>
    </row>
    <row r="1368" spans="1:32" x14ac:dyDescent="0.2">
      <c r="A1368" s="247" t="s">
        <v>1698</v>
      </c>
      <c r="B1368" s="83" t="s">
        <v>2273</v>
      </c>
      <c r="C1368" s="58">
        <v>1</v>
      </c>
      <c r="D1368" s="58" t="s">
        <v>4282</v>
      </c>
      <c r="E1368" s="58" t="s">
        <v>4143</v>
      </c>
      <c r="F1368" s="58" t="s">
        <v>4143</v>
      </c>
      <c r="G1368" s="58" t="s">
        <v>4145</v>
      </c>
      <c r="H1368" s="58" t="s">
        <v>4136</v>
      </c>
      <c r="I1368" s="58" t="s">
        <v>4136</v>
      </c>
      <c r="J1368" s="58" t="s">
        <v>4114</v>
      </c>
      <c r="K1368" s="58" t="s">
        <v>4114</v>
      </c>
      <c r="L1368" s="58" t="s">
        <v>4114</v>
      </c>
      <c r="M1368" s="58" t="s">
        <v>4299</v>
      </c>
      <c r="N1368" s="58" t="s">
        <v>2162</v>
      </c>
      <c r="O1368" s="58" t="s">
        <v>4332</v>
      </c>
      <c r="P1368" s="58" t="s">
        <v>4354</v>
      </c>
      <c r="Q1368" s="58" t="s">
        <v>4002</v>
      </c>
      <c r="R1368" s="58" t="s">
        <v>4113</v>
      </c>
      <c r="S1368" s="58" t="s">
        <v>4113</v>
      </c>
      <c r="T1368" s="58" t="s">
        <v>4113</v>
      </c>
      <c r="U1368" s="58" t="s">
        <v>4113</v>
      </c>
      <c r="V1368" s="58" t="s">
        <v>4113</v>
      </c>
      <c r="W1368" s="58" t="s">
        <v>4114</v>
      </c>
      <c r="X1368" s="58" t="s">
        <v>4114</v>
      </c>
      <c r="Y1368" s="58" t="s">
        <v>4114</v>
      </c>
      <c r="Z1368" s="58" t="s">
        <v>4114</v>
      </c>
      <c r="AA1368" s="58" t="s">
        <v>4113</v>
      </c>
      <c r="AB1368" s="58" t="s">
        <v>4113</v>
      </c>
      <c r="AC1368" s="58" t="s">
        <v>4114</v>
      </c>
      <c r="AD1368" s="58" t="s">
        <v>4113</v>
      </c>
      <c r="AE1368" s="58" t="s">
        <v>4114</v>
      </c>
      <c r="AF1368" s="58" t="s">
        <v>4114</v>
      </c>
    </row>
    <row r="1369" spans="1:32" x14ac:dyDescent="0.2">
      <c r="A1369" s="247" t="s">
        <v>341</v>
      </c>
      <c r="B1369" s="83" t="s">
        <v>2327</v>
      </c>
      <c r="C1369" s="58">
        <v>1</v>
      </c>
      <c r="D1369" s="58" t="s">
        <v>4284</v>
      </c>
      <c r="E1369" s="58" t="s">
        <v>4134</v>
      </c>
      <c r="F1369" s="58" t="s">
        <v>4143</v>
      </c>
      <c r="G1369" s="58" t="s">
        <v>4153</v>
      </c>
      <c r="H1369" s="58" t="s">
        <v>4136</v>
      </c>
      <c r="I1369" s="58" t="s">
        <v>4136</v>
      </c>
      <c r="J1369" s="58" t="s">
        <v>4114</v>
      </c>
      <c r="K1369" s="58" t="s">
        <v>4114</v>
      </c>
      <c r="L1369" s="58" t="s">
        <v>4114</v>
      </c>
      <c r="M1369" s="58" t="s">
        <v>4300</v>
      </c>
      <c r="N1369" s="58" t="s">
        <v>2162</v>
      </c>
      <c r="O1369" s="58" t="s">
        <v>4332</v>
      </c>
      <c r="P1369" s="58" t="s">
        <v>4354</v>
      </c>
      <c r="Q1369" s="58" t="s">
        <v>4002</v>
      </c>
      <c r="R1369" s="58" t="s">
        <v>4113</v>
      </c>
      <c r="S1369" s="58" t="s">
        <v>4113</v>
      </c>
      <c r="T1369" s="58" t="s">
        <v>4113</v>
      </c>
      <c r="U1369" s="58" t="s">
        <v>4113</v>
      </c>
      <c r="V1369" s="58" t="s">
        <v>4113</v>
      </c>
      <c r="W1369" s="58" t="s">
        <v>4114</v>
      </c>
      <c r="X1369" s="58" t="s">
        <v>4114</v>
      </c>
      <c r="Y1369" s="58" t="s">
        <v>4113</v>
      </c>
      <c r="Z1369" s="58" t="s">
        <v>4114</v>
      </c>
      <c r="AA1369" s="58" t="s">
        <v>4113</v>
      </c>
      <c r="AB1369" s="58" t="s">
        <v>4113</v>
      </c>
      <c r="AC1369" s="58" t="s">
        <v>4114</v>
      </c>
      <c r="AD1369" s="58" t="s">
        <v>4113</v>
      </c>
      <c r="AE1369" s="58" t="s">
        <v>4114</v>
      </c>
      <c r="AF1369" s="58" t="s">
        <v>4114</v>
      </c>
    </row>
    <row r="1370" spans="1:32" x14ac:dyDescent="0.2">
      <c r="A1370" s="247" t="s">
        <v>242</v>
      </c>
      <c r="B1370" s="83" t="s">
        <v>2193</v>
      </c>
      <c r="C1370" s="58">
        <v>1</v>
      </c>
      <c r="D1370" s="58" t="s">
        <v>4284</v>
      </c>
      <c r="E1370" s="58" t="s">
        <v>4135</v>
      </c>
      <c r="F1370" s="58" t="s">
        <v>4143</v>
      </c>
      <c r="G1370" s="58" t="s">
        <v>4153</v>
      </c>
      <c r="H1370" s="58" t="s">
        <v>4136</v>
      </c>
      <c r="I1370" s="58" t="s">
        <v>4136</v>
      </c>
      <c r="J1370" s="58" t="s">
        <v>4114</v>
      </c>
      <c r="K1370" s="58" t="s">
        <v>4114</v>
      </c>
      <c r="L1370" s="58" t="s">
        <v>4114</v>
      </c>
      <c r="M1370" s="58" t="s">
        <v>4300</v>
      </c>
      <c r="N1370" s="58" t="s">
        <v>2162</v>
      </c>
      <c r="O1370" s="58" t="s">
        <v>4332</v>
      </c>
      <c r="P1370" s="58" t="s">
        <v>4354</v>
      </c>
      <c r="Q1370" s="58" t="s">
        <v>4002</v>
      </c>
      <c r="R1370" s="58" t="s">
        <v>4113</v>
      </c>
      <c r="S1370" s="58" t="s">
        <v>4113</v>
      </c>
      <c r="T1370" s="58" t="s">
        <v>4113</v>
      </c>
      <c r="U1370" s="58" t="s">
        <v>4113</v>
      </c>
      <c r="V1370" s="58" t="s">
        <v>4113</v>
      </c>
      <c r="W1370" s="58" t="s">
        <v>4114</v>
      </c>
      <c r="X1370" s="58" t="s">
        <v>4114</v>
      </c>
      <c r="Y1370" s="58" t="s">
        <v>4113</v>
      </c>
      <c r="Z1370" s="58" t="s">
        <v>4114</v>
      </c>
      <c r="AA1370" s="58" t="s">
        <v>4113</v>
      </c>
      <c r="AB1370" s="58" t="s">
        <v>4113</v>
      </c>
      <c r="AC1370" s="58" t="s">
        <v>4114</v>
      </c>
      <c r="AD1370" s="58" t="s">
        <v>4113</v>
      </c>
      <c r="AE1370" s="58" t="s">
        <v>4114</v>
      </c>
      <c r="AF1370" s="58" t="s">
        <v>4114</v>
      </c>
    </row>
    <row r="1371" spans="1:32" x14ac:dyDescent="0.2">
      <c r="A1371" s="247" t="s">
        <v>292</v>
      </c>
      <c r="B1371" s="83" t="s">
        <v>2237</v>
      </c>
      <c r="C1371" s="58">
        <v>1</v>
      </c>
      <c r="D1371" s="58" t="s">
        <v>4284</v>
      </c>
      <c r="E1371" s="58" t="s">
        <v>4141</v>
      </c>
      <c r="F1371" s="58" t="s">
        <v>4143</v>
      </c>
      <c r="G1371" s="58" t="s">
        <v>4153</v>
      </c>
      <c r="H1371" s="58" t="s">
        <v>4136</v>
      </c>
      <c r="I1371" s="58" t="s">
        <v>4136</v>
      </c>
      <c r="J1371" s="58" t="s">
        <v>4114</v>
      </c>
      <c r="K1371" s="58" t="s">
        <v>4114</v>
      </c>
      <c r="L1371" s="58" t="s">
        <v>4114</v>
      </c>
      <c r="M1371" s="58" t="s">
        <v>4300</v>
      </c>
      <c r="N1371" s="58" t="s">
        <v>2162</v>
      </c>
      <c r="O1371" s="58" t="s">
        <v>4332</v>
      </c>
      <c r="P1371" s="58" t="s">
        <v>4354</v>
      </c>
      <c r="Q1371" s="58" t="s">
        <v>4002</v>
      </c>
      <c r="R1371" s="58" t="s">
        <v>4113</v>
      </c>
      <c r="S1371" s="58" t="s">
        <v>4113</v>
      </c>
      <c r="T1371" s="58" t="s">
        <v>4113</v>
      </c>
      <c r="U1371" s="58" t="s">
        <v>4113</v>
      </c>
      <c r="V1371" s="58" t="s">
        <v>4113</v>
      </c>
      <c r="W1371" s="58" t="s">
        <v>4114</v>
      </c>
      <c r="X1371" s="58" t="s">
        <v>4114</v>
      </c>
      <c r="Y1371" s="58" t="s">
        <v>4113</v>
      </c>
      <c r="Z1371" s="58" t="s">
        <v>4114</v>
      </c>
      <c r="AA1371" s="58" t="s">
        <v>4113</v>
      </c>
      <c r="AB1371" s="58" t="s">
        <v>4113</v>
      </c>
      <c r="AC1371" s="58" t="s">
        <v>4114</v>
      </c>
      <c r="AD1371" s="58" t="s">
        <v>4113</v>
      </c>
      <c r="AE1371" s="58" t="s">
        <v>4114</v>
      </c>
      <c r="AF1371" s="58" t="s">
        <v>4114</v>
      </c>
    </row>
    <row r="1372" spans="1:32" x14ac:dyDescent="0.2">
      <c r="A1372" s="247" t="s">
        <v>1708</v>
      </c>
      <c r="B1372" s="83" t="s">
        <v>2282</v>
      </c>
      <c r="C1372" s="58">
        <v>1</v>
      </c>
      <c r="D1372" s="58" t="s">
        <v>4284</v>
      </c>
      <c r="E1372" s="58" t="s">
        <v>4143</v>
      </c>
      <c r="F1372" s="58" t="s">
        <v>4143</v>
      </c>
      <c r="G1372" s="58" t="s">
        <v>4153</v>
      </c>
      <c r="H1372" s="58" t="s">
        <v>4136</v>
      </c>
      <c r="I1372" s="58" t="s">
        <v>4136</v>
      </c>
      <c r="J1372" s="58" t="s">
        <v>4114</v>
      </c>
      <c r="K1372" s="58" t="s">
        <v>4114</v>
      </c>
      <c r="L1372" s="58" t="s">
        <v>4114</v>
      </c>
      <c r="M1372" s="58" t="s">
        <v>4300</v>
      </c>
      <c r="N1372" s="58" t="s">
        <v>2162</v>
      </c>
      <c r="O1372" s="58" t="s">
        <v>4332</v>
      </c>
      <c r="P1372" s="58" t="s">
        <v>4354</v>
      </c>
      <c r="Q1372" s="58" t="s">
        <v>4002</v>
      </c>
      <c r="R1372" s="58" t="s">
        <v>4113</v>
      </c>
      <c r="S1372" s="58" t="s">
        <v>4113</v>
      </c>
      <c r="T1372" s="58" t="s">
        <v>4113</v>
      </c>
      <c r="U1372" s="58" t="s">
        <v>4113</v>
      </c>
      <c r="V1372" s="58" t="s">
        <v>4113</v>
      </c>
      <c r="W1372" s="58" t="s">
        <v>4114</v>
      </c>
      <c r="X1372" s="58" t="s">
        <v>4114</v>
      </c>
      <c r="Y1372" s="58" t="s">
        <v>4114</v>
      </c>
      <c r="Z1372" s="58" t="s">
        <v>4114</v>
      </c>
      <c r="AA1372" s="58" t="s">
        <v>4113</v>
      </c>
      <c r="AB1372" s="58" t="s">
        <v>4113</v>
      </c>
      <c r="AC1372" s="58" t="s">
        <v>4114</v>
      </c>
      <c r="AD1372" s="58" t="s">
        <v>4113</v>
      </c>
      <c r="AE1372" s="58" t="s">
        <v>4114</v>
      </c>
      <c r="AF1372" s="58" t="s">
        <v>4114</v>
      </c>
    </row>
    <row r="1373" spans="1:32" x14ac:dyDescent="0.2">
      <c r="A1373" s="247" t="s">
        <v>351</v>
      </c>
      <c r="B1373" s="83" t="s">
        <v>2336</v>
      </c>
      <c r="C1373" s="58">
        <v>1</v>
      </c>
      <c r="D1373" s="58" t="s">
        <v>4286</v>
      </c>
      <c r="E1373" s="58" t="s">
        <v>4134</v>
      </c>
      <c r="F1373" s="58" t="s">
        <v>4143</v>
      </c>
      <c r="G1373" s="58" t="s">
        <v>4153</v>
      </c>
      <c r="H1373" s="58" t="s">
        <v>4136</v>
      </c>
      <c r="I1373" s="58" t="s">
        <v>4136</v>
      </c>
      <c r="J1373" s="58" t="s">
        <v>4114</v>
      </c>
      <c r="K1373" s="58" t="s">
        <v>4114</v>
      </c>
      <c r="L1373" s="58" t="s">
        <v>4114</v>
      </c>
      <c r="M1373" s="58" t="s">
        <v>4301</v>
      </c>
      <c r="N1373" s="58" t="s">
        <v>2162</v>
      </c>
      <c r="O1373" s="58" t="s">
        <v>4332</v>
      </c>
      <c r="P1373" s="58" t="s">
        <v>4354</v>
      </c>
      <c r="Q1373" s="58" t="s">
        <v>4002</v>
      </c>
      <c r="R1373" s="58" t="s">
        <v>4113</v>
      </c>
      <c r="S1373" s="58" t="s">
        <v>4113</v>
      </c>
      <c r="T1373" s="58" t="s">
        <v>4113</v>
      </c>
      <c r="U1373" s="58" t="s">
        <v>4113</v>
      </c>
      <c r="V1373" s="58" t="s">
        <v>4113</v>
      </c>
      <c r="W1373" s="58" t="s">
        <v>4114</v>
      </c>
      <c r="X1373" s="58" t="s">
        <v>4114</v>
      </c>
      <c r="Y1373" s="58" t="s">
        <v>4113</v>
      </c>
      <c r="Z1373" s="58" t="s">
        <v>4114</v>
      </c>
      <c r="AA1373" s="58" t="s">
        <v>4113</v>
      </c>
      <c r="AB1373" s="58" t="s">
        <v>4113</v>
      </c>
      <c r="AC1373" s="58" t="s">
        <v>4114</v>
      </c>
      <c r="AD1373" s="58" t="s">
        <v>4113</v>
      </c>
      <c r="AE1373" s="58" t="s">
        <v>4114</v>
      </c>
      <c r="AF1373" s="58" t="s">
        <v>4114</v>
      </c>
    </row>
    <row r="1374" spans="1:32" x14ac:dyDescent="0.2">
      <c r="A1374" s="247" t="s">
        <v>252</v>
      </c>
      <c r="B1374" s="83" t="s">
        <v>2201</v>
      </c>
      <c r="C1374" s="58">
        <v>1</v>
      </c>
      <c r="D1374" s="58" t="s">
        <v>4286</v>
      </c>
      <c r="E1374" s="58" t="s">
        <v>4135</v>
      </c>
      <c r="F1374" s="58" t="s">
        <v>4143</v>
      </c>
      <c r="G1374" s="58" t="s">
        <v>4153</v>
      </c>
      <c r="H1374" s="58" t="s">
        <v>4136</v>
      </c>
      <c r="I1374" s="58" t="s">
        <v>4136</v>
      </c>
      <c r="J1374" s="58" t="s">
        <v>4114</v>
      </c>
      <c r="K1374" s="58" t="s">
        <v>4114</v>
      </c>
      <c r="L1374" s="58" t="s">
        <v>4114</v>
      </c>
      <c r="M1374" s="58" t="s">
        <v>4301</v>
      </c>
      <c r="N1374" s="58" t="s">
        <v>2162</v>
      </c>
      <c r="O1374" s="58" t="s">
        <v>4332</v>
      </c>
      <c r="P1374" s="58" t="s">
        <v>4354</v>
      </c>
      <c r="Q1374" s="58" t="s">
        <v>4002</v>
      </c>
      <c r="R1374" s="58" t="s">
        <v>4113</v>
      </c>
      <c r="S1374" s="58" t="s">
        <v>4113</v>
      </c>
      <c r="T1374" s="58" t="s">
        <v>4113</v>
      </c>
      <c r="U1374" s="58" t="s">
        <v>4113</v>
      </c>
      <c r="V1374" s="58" t="s">
        <v>4113</v>
      </c>
      <c r="W1374" s="58" t="s">
        <v>4114</v>
      </c>
      <c r="X1374" s="58" t="s">
        <v>4114</v>
      </c>
      <c r="Y1374" s="58" t="s">
        <v>4113</v>
      </c>
      <c r="Z1374" s="58" t="s">
        <v>4114</v>
      </c>
      <c r="AA1374" s="58" t="s">
        <v>4113</v>
      </c>
      <c r="AB1374" s="58" t="s">
        <v>4113</v>
      </c>
      <c r="AC1374" s="58" t="s">
        <v>4114</v>
      </c>
      <c r="AD1374" s="58" t="s">
        <v>4113</v>
      </c>
      <c r="AE1374" s="58" t="s">
        <v>4114</v>
      </c>
      <c r="AF1374" s="58" t="s">
        <v>4114</v>
      </c>
    </row>
    <row r="1375" spans="1:32" x14ac:dyDescent="0.2">
      <c r="A1375" s="247" t="s">
        <v>302</v>
      </c>
      <c r="B1375" s="83" t="s">
        <v>2246</v>
      </c>
      <c r="C1375" s="58">
        <v>1</v>
      </c>
      <c r="D1375" s="58" t="s">
        <v>4286</v>
      </c>
      <c r="E1375" s="58" t="s">
        <v>4141</v>
      </c>
      <c r="F1375" s="58" t="s">
        <v>4143</v>
      </c>
      <c r="G1375" s="58" t="s">
        <v>4153</v>
      </c>
      <c r="H1375" s="58" t="s">
        <v>4136</v>
      </c>
      <c r="I1375" s="58" t="s">
        <v>4136</v>
      </c>
      <c r="J1375" s="58" t="s">
        <v>4114</v>
      </c>
      <c r="K1375" s="58" t="s">
        <v>4114</v>
      </c>
      <c r="L1375" s="58" t="s">
        <v>4114</v>
      </c>
      <c r="M1375" s="58" t="s">
        <v>4301</v>
      </c>
      <c r="N1375" s="58" t="s">
        <v>2162</v>
      </c>
      <c r="O1375" s="58" t="s">
        <v>4332</v>
      </c>
      <c r="P1375" s="58" t="s">
        <v>4354</v>
      </c>
      <c r="Q1375" s="58" t="s">
        <v>4002</v>
      </c>
      <c r="R1375" s="58" t="s">
        <v>4113</v>
      </c>
      <c r="S1375" s="58" t="s">
        <v>4113</v>
      </c>
      <c r="T1375" s="58" t="s">
        <v>4113</v>
      </c>
      <c r="U1375" s="58" t="s">
        <v>4113</v>
      </c>
      <c r="V1375" s="58" t="s">
        <v>4113</v>
      </c>
      <c r="W1375" s="58" t="s">
        <v>4114</v>
      </c>
      <c r="X1375" s="58" t="s">
        <v>4114</v>
      </c>
      <c r="Y1375" s="58" t="s">
        <v>4113</v>
      </c>
      <c r="Z1375" s="58" t="s">
        <v>4114</v>
      </c>
      <c r="AA1375" s="58" t="s">
        <v>4113</v>
      </c>
      <c r="AB1375" s="58" t="s">
        <v>4113</v>
      </c>
      <c r="AC1375" s="58" t="s">
        <v>4114</v>
      </c>
      <c r="AD1375" s="58" t="s">
        <v>4113</v>
      </c>
      <c r="AE1375" s="58" t="s">
        <v>4114</v>
      </c>
      <c r="AF1375" s="58" t="s">
        <v>4114</v>
      </c>
    </row>
    <row r="1376" spans="1:32" x14ac:dyDescent="0.2">
      <c r="A1376" s="247" t="s">
        <v>1718</v>
      </c>
      <c r="B1376" s="83" t="s">
        <v>2291</v>
      </c>
      <c r="C1376" s="58">
        <v>1</v>
      </c>
      <c r="D1376" s="58" t="s">
        <v>4286</v>
      </c>
      <c r="E1376" s="58" t="s">
        <v>4143</v>
      </c>
      <c r="F1376" s="58" t="s">
        <v>4143</v>
      </c>
      <c r="G1376" s="58" t="s">
        <v>4153</v>
      </c>
      <c r="H1376" s="58" t="s">
        <v>4136</v>
      </c>
      <c r="I1376" s="58" t="s">
        <v>4136</v>
      </c>
      <c r="J1376" s="58" t="s">
        <v>4114</v>
      </c>
      <c r="K1376" s="58" t="s">
        <v>4114</v>
      </c>
      <c r="L1376" s="58" t="s">
        <v>4114</v>
      </c>
      <c r="M1376" s="58" t="s">
        <v>4301</v>
      </c>
      <c r="N1376" s="58" t="s">
        <v>2162</v>
      </c>
      <c r="O1376" s="58" t="s">
        <v>4332</v>
      </c>
      <c r="P1376" s="58" t="s">
        <v>4354</v>
      </c>
      <c r="Q1376" s="58" t="s">
        <v>4002</v>
      </c>
      <c r="R1376" s="58" t="s">
        <v>4113</v>
      </c>
      <c r="S1376" s="58" t="s">
        <v>4113</v>
      </c>
      <c r="T1376" s="58" t="s">
        <v>4113</v>
      </c>
      <c r="U1376" s="58" t="s">
        <v>4113</v>
      </c>
      <c r="V1376" s="58" t="s">
        <v>4113</v>
      </c>
      <c r="W1376" s="58" t="s">
        <v>4114</v>
      </c>
      <c r="X1376" s="58" t="s">
        <v>4114</v>
      </c>
      <c r="Y1376" s="58" t="s">
        <v>4114</v>
      </c>
      <c r="Z1376" s="58" t="s">
        <v>4114</v>
      </c>
      <c r="AA1376" s="58" t="s">
        <v>4113</v>
      </c>
      <c r="AB1376" s="58" t="s">
        <v>4113</v>
      </c>
      <c r="AC1376" s="58" t="s">
        <v>4114</v>
      </c>
      <c r="AD1376" s="58" t="s">
        <v>4113</v>
      </c>
      <c r="AE1376" s="58" t="s">
        <v>4114</v>
      </c>
      <c r="AF1376" s="58" t="s">
        <v>4114</v>
      </c>
    </row>
    <row r="1377" spans="1:32" x14ac:dyDescent="0.2">
      <c r="A1377" s="247" t="s">
        <v>314</v>
      </c>
      <c r="B1377" s="83" t="s">
        <v>2301</v>
      </c>
      <c r="C1377" s="58">
        <v>1</v>
      </c>
      <c r="D1377" s="58" t="s">
        <v>4278</v>
      </c>
      <c r="E1377" s="58" t="s">
        <v>4134</v>
      </c>
      <c r="F1377" s="58" t="s">
        <v>4134</v>
      </c>
      <c r="G1377" s="58" t="s">
        <v>4145</v>
      </c>
      <c r="H1377" s="58" t="s">
        <v>4153</v>
      </c>
      <c r="I1377" s="58" t="s">
        <v>4153</v>
      </c>
      <c r="J1377" s="58" t="s">
        <v>4114</v>
      </c>
      <c r="K1377" s="58" t="s">
        <v>4114</v>
      </c>
      <c r="L1377" s="58" t="s">
        <v>4114</v>
      </c>
      <c r="M1377" s="58" t="s">
        <v>4302</v>
      </c>
      <c r="N1377" s="58" t="s">
        <v>2162</v>
      </c>
      <c r="O1377" s="58" t="s">
        <v>4111</v>
      </c>
      <c r="P1377" s="58" t="s">
        <v>4354</v>
      </c>
      <c r="Q1377" s="58" t="s">
        <v>4002</v>
      </c>
      <c r="R1377" s="58" t="s">
        <v>4113</v>
      </c>
      <c r="S1377" s="58" t="s">
        <v>4113</v>
      </c>
      <c r="T1377" s="58" t="s">
        <v>4114</v>
      </c>
      <c r="U1377" s="58" t="s">
        <v>4113</v>
      </c>
      <c r="V1377" s="58" t="s">
        <v>4113</v>
      </c>
      <c r="W1377" s="58" t="s">
        <v>4114</v>
      </c>
      <c r="X1377" s="58" t="s">
        <v>4114</v>
      </c>
      <c r="Y1377" s="58" t="s">
        <v>4113</v>
      </c>
      <c r="Z1377" s="58" t="s">
        <v>4114</v>
      </c>
      <c r="AA1377" s="58" t="s">
        <v>4113</v>
      </c>
      <c r="AB1377" s="58" t="s">
        <v>4113</v>
      </c>
      <c r="AC1377" s="58" t="s">
        <v>4114</v>
      </c>
      <c r="AD1377" s="58" t="s">
        <v>4113</v>
      </c>
      <c r="AE1377" s="58" t="s">
        <v>4114</v>
      </c>
      <c r="AF1377" s="58" t="s">
        <v>4114</v>
      </c>
    </row>
    <row r="1378" spans="1:32" x14ac:dyDescent="0.2">
      <c r="A1378" s="247" t="s">
        <v>214</v>
      </c>
      <c r="B1378" s="83" t="s">
        <v>2166</v>
      </c>
      <c r="C1378" s="58">
        <v>1</v>
      </c>
      <c r="D1378" s="58" t="s">
        <v>4278</v>
      </c>
      <c r="E1378" s="58" t="s">
        <v>4135</v>
      </c>
      <c r="F1378" s="58" t="s">
        <v>4134</v>
      </c>
      <c r="G1378" s="58" t="s">
        <v>4145</v>
      </c>
      <c r="H1378" s="58" t="s">
        <v>4153</v>
      </c>
      <c r="I1378" s="58" t="s">
        <v>4153</v>
      </c>
      <c r="J1378" s="58" t="s">
        <v>4114</v>
      </c>
      <c r="K1378" s="58" t="s">
        <v>4114</v>
      </c>
      <c r="L1378" s="58" t="s">
        <v>4114</v>
      </c>
      <c r="M1378" s="58" t="s">
        <v>4302</v>
      </c>
      <c r="N1378" s="58" t="s">
        <v>2162</v>
      </c>
      <c r="O1378" s="58" t="s">
        <v>4111</v>
      </c>
      <c r="P1378" s="58" t="s">
        <v>4354</v>
      </c>
      <c r="Q1378" s="58" t="s">
        <v>4002</v>
      </c>
      <c r="R1378" s="58" t="s">
        <v>4113</v>
      </c>
      <c r="S1378" s="58" t="s">
        <v>4113</v>
      </c>
      <c r="T1378" s="58" t="s">
        <v>4114</v>
      </c>
      <c r="U1378" s="58" t="s">
        <v>4113</v>
      </c>
      <c r="V1378" s="58" t="s">
        <v>4113</v>
      </c>
      <c r="W1378" s="58" t="s">
        <v>4114</v>
      </c>
      <c r="X1378" s="58" t="s">
        <v>4114</v>
      </c>
      <c r="Y1378" s="58" t="s">
        <v>4113</v>
      </c>
      <c r="Z1378" s="58" t="s">
        <v>4114</v>
      </c>
      <c r="AA1378" s="58" t="s">
        <v>4113</v>
      </c>
      <c r="AB1378" s="58" t="s">
        <v>4113</v>
      </c>
      <c r="AC1378" s="58" t="s">
        <v>4114</v>
      </c>
      <c r="AD1378" s="58" t="s">
        <v>4113</v>
      </c>
      <c r="AE1378" s="58" t="s">
        <v>4114</v>
      </c>
      <c r="AF1378" s="58" t="s">
        <v>4114</v>
      </c>
    </row>
    <row r="1379" spans="1:32" x14ac:dyDescent="0.2">
      <c r="A1379" s="247" t="s">
        <v>213</v>
      </c>
      <c r="B1379" s="83" t="s">
        <v>2166</v>
      </c>
      <c r="C1379" s="58">
        <v>1</v>
      </c>
      <c r="D1379" s="58" t="s">
        <v>4278</v>
      </c>
      <c r="E1379" s="58" t="s">
        <v>4135</v>
      </c>
      <c r="F1379" s="58" t="s">
        <v>4134</v>
      </c>
      <c r="G1379" s="58" t="s">
        <v>4145</v>
      </c>
      <c r="H1379" s="58" t="s">
        <v>4136</v>
      </c>
      <c r="I1379" s="58" t="s">
        <v>4136</v>
      </c>
      <c r="J1379" s="58" t="s">
        <v>4114</v>
      </c>
      <c r="K1379" s="58" t="s">
        <v>4114</v>
      </c>
      <c r="L1379" s="58" t="s">
        <v>4114</v>
      </c>
      <c r="M1379" s="58" t="s">
        <v>4302</v>
      </c>
      <c r="N1379" s="58" t="s">
        <v>2162</v>
      </c>
      <c r="O1379" s="58" t="s">
        <v>4332</v>
      </c>
      <c r="P1379" s="58" t="s">
        <v>4354</v>
      </c>
      <c r="Q1379" s="58" t="s">
        <v>4002</v>
      </c>
      <c r="R1379" s="58" t="s">
        <v>4113</v>
      </c>
      <c r="S1379" s="58" t="s">
        <v>4113</v>
      </c>
      <c r="T1379" s="58" t="s">
        <v>4113</v>
      </c>
      <c r="U1379" s="58" t="s">
        <v>4113</v>
      </c>
      <c r="V1379" s="58" t="s">
        <v>4113</v>
      </c>
      <c r="W1379" s="58" t="s">
        <v>4114</v>
      </c>
      <c r="X1379" s="58" t="s">
        <v>4114</v>
      </c>
      <c r="Y1379" s="58" t="s">
        <v>4114</v>
      </c>
      <c r="Z1379" s="58" t="s">
        <v>4114</v>
      </c>
      <c r="AA1379" s="58" t="s">
        <v>4113</v>
      </c>
      <c r="AB1379" s="58" t="s">
        <v>4113</v>
      </c>
      <c r="AC1379" s="58" t="s">
        <v>4114</v>
      </c>
      <c r="AD1379" s="58" t="s">
        <v>4113</v>
      </c>
      <c r="AE1379" s="58" t="s">
        <v>4114</v>
      </c>
      <c r="AF1379" s="58" t="s">
        <v>4114</v>
      </c>
    </row>
    <row r="1380" spans="1:32" x14ac:dyDescent="0.2">
      <c r="A1380" s="247" t="s">
        <v>264</v>
      </c>
      <c r="B1380" s="83" t="s">
        <v>2211</v>
      </c>
      <c r="C1380" s="58">
        <v>1</v>
      </c>
      <c r="D1380" s="58" t="s">
        <v>4278</v>
      </c>
      <c r="E1380" s="58" t="s">
        <v>4141</v>
      </c>
      <c r="F1380" s="58" t="s">
        <v>4134</v>
      </c>
      <c r="G1380" s="58" t="s">
        <v>4145</v>
      </c>
      <c r="H1380" s="58" t="s">
        <v>4153</v>
      </c>
      <c r="I1380" s="58" t="s">
        <v>4153</v>
      </c>
      <c r="J1380" s="58" t="s">
        <v>4114</v>
      </c>
      <c r="K1380" s="58" t="s">
        <v>4114</v>
      </c>
      <c r="L1380" s="58" t="s">
        <v>4114</v>
      </c>
      <c r="M1380" s="58" t="s">
        <v>4302</v>
      </c>
      <c r="N1380" s="58" t="s">
        <v>2162</v>
      </c>
      <c r="O1380" s="58" t="s">
        <v>4111</v>
      </c>
      <c r="P1380" s="58" t="s">
        <v>4354</v>
      </c>
      <c r="Q1380" s="58" t="s">
        <v>4002</v>
      </c>
      <c r="R1380" s="58" t="s">
        <v>4113</v>
      </c>
      <c r="S1380" s="58" t="s">
        <v>4113</v>
      </c>
      <c r="T1380" s="58" t="s">
        <v>4114</v>
      </c>
      <c r="U1380" s="58" t="s">
        <v>4113</v>
      </c>
      <c r="V1380" s="58" t="s">
        <v>4113</v>
      </c>
      <c r="W1380" s="58" t="s">
        <v>4114</v>
      </c>
      <c r="X1380" s="58" t="s">
        <v>4114</v>
      </c>
      <c r="Y1380" s="58" t="s">
        <v>4113</v>
      </c>
      <c r="Z1380" s="58" t="s">
        <v>4114</v>
      </c>
      <c r="AA1380" s="58" t="s">
        <v>4113</v>
      </c>
      <c r="AB1380" s="58" t="s">
        <v>4113</v>
      </c>
      <c r="AC1380" s="58" t="s">
        <v>4114</v>
      </c>
      <c r="AD1380" s="58" t="s">
        <v>4113</v>
      </c>
      <c r="AE1380" s="58" t="s">
        <v>4114</v>
      </c>
      <c r="AF1380" s="58" t="s">
        <v>4114</v>
      </c>
    </row>
    <row r="1381" spans="1:32" x14ac:dyDescent="0.2">
      <c r="A1381" s="247" t="s">
        <v>263</v>
      </c>
      <c r="B1381" s="83" t="s">
        <v>2211</v>
      </c>
      <c r="C1381" s="58">
        <v>1</v>
      </c>
      <c r="D1381" s="58" t="s">
        <v>4278</v>
      </c>
      <c r="E1381" s="58" t="s">
        <v>4141</v>
      </c>
      <c r="F1381" s="58" t="s">
        <v>4134</v>
      </c>
      <c r="G1381" s="58" t="s">
        <v>4145</v>
      </c>
      <c r="H1381" s="58" t="s">
        <v>4136</v>
      </c>
      <c r="I1381" s="58" t="s">
        <v>4136</v>
      </c>
      <c r="J1381" s="58" t="s">
        <v>4114</v>
      </c>
      <c r="K1381" s="58" t="s">
        <v>4114</v>
      </c>
      <c r="L1381" s="58" t="s">
        <v>4114</v>
      </c>
      <c r="M1381" s="58" t="s">
        <v>4302</v>
      </c>
      <c r="N1381" s="58" t="s">
        <v>2162</v>
      </c>
      <c r="O1381" s="58" t="s">
        <v>4332</v>
      </c>
      <c r="P1381" s="58" t="s">
        <v>4354</v>
      </c>
      <c r="Q1381" s="58" t="s">
        <v>4002</v>
      </c>
      <c r="R1381" s="58" t="s">
        <v>4113</v>
      </c>
      <c r="S1381" s="58" t="s">
        <v>4113</v>
      </c>
      <c r="T1381" s="58" t="s">
        <v>4113</v>
      </c>
      <c r="U1381" s="58" t="s">
        <v>4113</v>
      </c>
      <c r="V1381" s="58" t="s">
        <v>4113</v>
      </c>
      <c r="W1381" s="58" t="s">
        <v>4114</v>
      </c>
      <c r="X1381" s="58" t="s">
        <v>4114</v>
      </c>
      <c r="Y1381" s="58" t="s">
        <v>4114</v>
      </c>
      <c r="Z1381" s="58" t="s">
        <v>4114</v>
      </c>
      <c r="AA1381" s="58" t="s">
        <v>4113</v>
      </c>
      <c r="AB1381" s="58" t="s">
        <v>4113</v>
      </c>
      <c r="AC1381" s="58" t="s">
        <v>4114</v>
      </c>
      <c r="AD1381" s="58" t="s">
        <v>4113</v>
      </c>
      <c r="AE1381" s="58" t="s">
        <v>4114</v>
      </c>
      <c r="AF1381" s="58" t="s">
        <v>4114</v>
      </c>
    </row>
    <row r="1382" spans="1:32" x14ac:dyDescent="0.2">
      <c r="A1382" s="247" t="s">
        <v>1680</v>
      </c>
      <c r="B1382" s="83" t="s">
        <v>2256</v>
      </c>
      <c r="C1382" s="58">
        <v>1</v>
      </c>
      <c r="D1382" s="58" t="s">
        <v>4278</v>
      </c>
      <c r="E1382" s="58" t="s">
        <v>4143</v>
      </c>
      <c r="F1382" s="58" t="s">
        <v>4134</v>
      </c>
      <c r="G1382" s="58" t="s">
        <v>4145</v>
      </c>
      <c r="H1382" s="58" t="s">
        <v>4153</v>
      </c>
      <c r="I1382" s="58" t="s">
        <v>4153</v>
      </c>
      <c r="J1382" s="58" t="s">
        <v>4114</v>
      </c>
      <c r="K1382" s="58" t="s">
        <v>4114</v>
      </c>
      <c r="L1382" s="58" t="s">
        <v>4114</v>
      </c>
      <c r="M1382" s="58" t="s">
        <v>4302</v>
      </c>
      <c r="N1382" s="58" t="s">
        <v>2162</v>
      </c>
      <c r="O1382" s="58" t="s">
        <v>4111</v>
      </c>
      <c r="P1382" s="58" t="s">
        <v>4354</v>
      </c>
      <c r="Q1382" s="58" t="s">
        <v>4002</v>
      </c>
      <c r="R1382" s="58" t="s">
        <v>4113</v>
      </c>
      <c r="S1382" s="58" t="s">
        <v>4113</v>
      </c>
      <c r="T1382" s="58" t="s">
        <v>4114</v>
      </c>
      <c r="U1382" s="58" t="s">
        <v>4113</v>
      </c>
      <c r="V1382" s="58" t="s">
        <v>4113</v>
      </c>
      <c r="W1382" s="58" t="s">
        <v>4114</v>
      </c>
      <c r="X1382" s="58" t="s">
        <v>4114</v>
      </c>
      <c r="Y1382" s="58" t="s">
        <v>4114</v>
      </c>
      <c r="Z1382" s="58" t="s">
        <v>4114</v>
      </c>
      <c r="AA1382" s="58" t="s">
        <v>4113</v>
      </c>
      <c r="AB1382" s="58" t="s">
        <v>4113</v>
      </c>
      <c r="AC1382" s="58" t="s">
        <v>4114</v>
      </c>
      <c r="AD1382" s="58" t="s">
        <v>4113</v>
      </c>
      <c r="AE1382" s="58" t="s">
        <v>4114</v>
      </c>
      <c r="AF1382" s="58" t="s">
        <v>4114</v>
      </c>
    </row>
    <row r="1383" spans="1:32" x14ac:dyDescent="0.2">
      <c r="A1383" s="247" t="s">
        <v>1679</v>
      </c>
      <c r="B1383" s="83" t="s">
        <v>2256</v>
      </c>
      <c r="C1383" s="58">
        <v>1</v>
      </c>
      <c r="D1383" s="58" t="s">
        <v>4278</v>
      </c>
      <c r="E1383" s="58" t="s">
        <v>4143</v>
      </c>
      <c r="F1383" s="58" t="s">
        <v>4134</v>
      </c>
      <c r="G1383" s="58" t="s">
        <v>4145</v>
      </c>
      <c r="H1383" s="58" t="s">
        <v>4136</v>
      </c>
      <c r="I1383" s="58" t="s">
        <v>4136</v>
      </c>
      <c r="J1383" s="58" t="s">
        <v>4114</v>
      </c>
      <c r="K1383" s="58" t="s">
        <v>4114</v>
      </c>
      <c r="L1383" s="58" t="s">
        <v>4114</v>
      </c>
      <c r="M1383" s="58" t="s">
        <v>4302</v>
      </c>
      <c r="N1383" s="58" t="s">
        <v>2162</v>
      </c>
      <c r="O1383" s="58" t="s">
        <v>4332</v>
      </c>
      <c r="P1383" s="58" t="s">
        <v>4354</v>
      </c>
      <c r="Q1383" s="58" t="s">
        <v>4002</v>
      </c>
      <c r="R1383" s="58" t="s">
        <v>4113</v>
      </c>
      <c r="S1383" s="58" t="s">
        <v>4113</v>
      </c>
      <c r="T1383" s="58" t="s">
        <v>4113</v>
      </c>
      <c r="U1383" s="58" t="s">
        <v>4113</v>
      </c>
      <c r="V1383" s="58" t="s">
        <v>4113</v>
      </c>
      <c r="W1383" s="58" t="s">
        <v>4114</v>
      </c>
      <c r="X1383" s="58" t="s">
        <v>4114</v>
      </c>
      <c r="Y1383" s="58" t="s">
        <v>4114</v>
      </c>
      <c r="Z1383" s="58" t="s">
        <v>4114</v>
      </c>
      <c r="AA1383" s="58" t="s">
        <v>4113</v>
      </c>
      <c r="AB1383" s="58" t="s">
        <v>4113</v>
      </c>
      <c r="AC1383" s="58" t="s">
        <v>4114</v>
      </c>
      <c r="AD1383" s="58" t="s">
        <v>4113</v>
      </c>
      <c r="AE1383" s="58" t="s">
        <v>4114</v>
      </c>
      <c r="AF1383" s="58" t="s">
        <v>4114</v>
      </c>
    </row>
    <row r="1384" spans="1:32" x14ac:dyDescent="0.2">
      <c r="A1384" s="247" t="s">
        <v>313</v>
      </c>
      <c r="B1384" s="83" t="s">
        <v>2301</v>
      </c>
      <c r="C1384" s="58">
        <v>1</v>
      </c>
      <c r="D1384" s="58" t="s">
        <v>4278</v>
      </c>
      <c r="E1384" s="58" t="s">
        <v>4134</v>
      </c>
      <c r="F1384" s="58" t="s">
        <v>4134</v>
      </c>
      <c r="G1384" s="58" t="s">
        <v>4145</v>
      </c>
      <c r="H1384" s="58" t="s">
        <v>4136</v>
      </c>
      <c r="I1384" s="58" t="s">
        <v>4136</v>
      </c>
      <c r="J1384" s="58" t="s">
        <v>4114</v>
      </c>
      <c r="K1384" s="58" t="s">
        <v>4114</v>
      </c>
      <c r="L1384" s="58" t="s">
        <v>4114</v>
      </c>
      <c r="M1384" s="58" t="s">
        <v>4302</v>
      </c>
      <c r="N1384" s="58" t="s">
        <v>2162</v>
      </c>
      <c r="O1384" s="58" t="s">
        <v>4332</v>
      </c>
      <c r="P1384" s="58" t="s">
        <v>4354</v>
      </c>
      <c r="Q1384" s="58" t="s">
        <v>4002</v>
      </c>
      <c r="R1384" s="58" t="s">
        <v>4113</v>
      </c>
      <c r="S1384" s="58" t="s">
        <v>4113</v>
      </c>
      <c r="T1384" s="58" t="s">
        <v>4113</v>
      </c>
      <c r="U1384" s="58" t="s">
        <v>4113</v>
      </c>
      <c r="V1384" s="58" t="s">
        <v>4113</v>
      </c>
      <c r="W1384" s="58" t="s">
        <v>4114</v>
      </c>
      <c r="X1384" s="58" t="s">
        <v>4114</v>
      </c>
      <c r="Y1384" s="58" t="s">
        <v>4114</v>
      </c>
      <c r="Z1384" s="58" t="s">
        <v>4114</v>
      </c>
      <c r="AA1384" s="58" t="s">
        <v>4113</v>
      </c>
      <c r="AB1384" s="58" t="s">
        <v>4113</v>
      </c>
      <c r="AC1384" s="58" t="s">
        <v>4114</v>
      </c>
      <c r="AD1384" s="58" t="s">
        <v>4113</v>
      </c>
      <c r="AE1384" s="58" t="s">
        <v>4114</v>
      </c>
      <c r="AF1384" s="58" t="s">
        <v>4114</v>
      </c>
    </row>
    <row r="1385" spans="1:32" x14ac:dyDescent="0.2">
      <c r="A1385" s="247" t="s">
        <v>324</v>
      </c>
      <c r="B1385" s="83" t="s">
        <v>2310</v>
      </c>
      <c r="C1385" s="58">
        <v>1</v>
      </c>
      <c r="D1385" s="58" t="s">
        <v>4280</v>
      </c>
      <c r="E1385" s="58" t="s">
        <v>4134</v>
      </c>
      <c r="F1385" s="58" t="s">
        <v>4134</v>
      </c>
      <c r="G1385" s="58" t="s">
        <v>4145</v>
      </c>
      <c r="H1385" s="58" t="s">
        <v>4153</v>
      </c>
      <c r="I1385" s="58" t="s">
        <v>4153</v>
      </c>
      <c r="J1385" s="58" t="s">
        <v>4114</v>
      </c>
      <c r="K1385" s="58" t="s">
        <v>4114</v>
      </c>
      <c r="L1385" s="58" t="s">
        <v>4114</v>
      </c>
      <c r="M1385" s="58" t="s">
        <v>4303</v>
      </c>
      <c r="N1385" s="58" t="s">
        <v>2162</v>
      </c>
      <c r="O1385" s="58" t="s">
        <v>4111</v>
      </c>
      <c r="P1385" s="58" t="s">
        <v>4354</v>
      </c>
      <c r="Q1385" s="58" t="s">
        <v>4002</v>
      </c>
      <c r="R1385" s="58" t="s">
        <v>4113</v>
      </c>
      <c r="S1385" s="58" t="s">
        <v>4113</v>
      </c>
      <c r="T1385" s="58" t="s">
        <v>4114</v>
      </c>
      <c r="U1385" s="58" t="s">
        <v>4113</v>
      </c>
      <c r="V1385" s="58" t="s">
        <v>4113</v>
      </c>
      <c r="W1385" s="58" t="s">
        <v>4114</v>
      </c>
      <c r="X1385" s="58" t="s">
        <v>4114</v>
      </c>
      <c r="Y1385" s="58" t="s">
        <v>4113</v>
      </c>
      <c r="Z1385" s="58" t="s">
        <v>4114</v>
      </c>
      <c r="AA1385" s="58" t="s">
        <v>4113</v>
      </c>
      <c r="AB1385" s="58" t="s">
        <v>4113</v>
      </c>
      <c r="AC1385" s="58" t="s">
        <v>4114</v>
      </c>
      <c r="AD1385" s="58" t="s">
        <v>4113</v>
      </c>
      <c r="AE1385" s="58" t="s">
        <v>4114</v>
      </c>
      <c r="AF1385" s="58" t="s">
        <v>4114</v>
      </c>
    </row>
    <row r="1386" spans="1:32" x14ac:dyDescent="0.2">
      <c r="A1386" s="247" t="s">
        <v>224</v>
      </c>
      <c r="B1386" s="83" t="s">
        <v>2175</v>
      </c>
      <c r="C1386" s="58">
        <v>1</v>
      </c>
      <c r="D1386" s="58" t="s">
        <v>4280</v>
      </c>
      <c r="E1386" s="58" t="s">
        <v>4135</v>
      </c>
      <c r="F1386" s="58" t="s">
        <v>4134</v>
      </c>
      <c r="G1386" s="58" t="s">
        <v>4145</v>
      </c>
      <c r="H1386" s="58" t="s">
        <v>4153</v>
      </c>
      <c r="I1386" s="58" t="s">
        <v>4153</v>
      </c>
      <c r="J1386" s="58" t="s">
        <v>4114</v>
      </c>
      <c r="K1386" s="58" t="s">
        <v>4114</v>
      </c>
      <c r="L1386" s="58" t="s">
        <v>4114</v>
      </c>
      <c r="M1386" s="58" t="s">
        <v>4303</v>
      </c>
      <c r="N1386" s="58" t="s">
        <v>2162</v>
      </c>
      <c r="O1386" s="58" t="s">
        <v>4111</v>
      </c>
      <c r="P1386" s="58" t="s">
        <v>4354</v>
      </c>
      <c r="Q1386" s="58" t="s">
        <v>4002</v>
      </c>
      <c r="R1386" s="58" t="s">
        <v>4113</v>
      </c>
      <c r="S1386" s="58" t="s">
        <v>4113</v>
      </c>
      <c r="T1386" s="58" t="s">
        <v>4114</v>
      </c>
      <c r="U1386" s="58" t="s">
        <v>4113</v>
      </c>
      <c r="V1386" s="58" t="s">
        <v>4113</v>
      </c>
      <c r="W1386" s="58" t="s">
        <v>4114</v>
      </c>
      <c r="X1386" s="58" t="s">
        <v>4114</v>
      </c>
      <c r="Y1386" s="58" t="s">
        <v>4113</v>
      </c>
      <c r="Z1386" s="58" t="s">
        <v>4114</v>
      </c>
      <c r="AA1386" s="58" t="s">
        <v>4113</v>
      </c>
      <c r="AB1386" s="58" t="s">
        <v>4113</v>
      </c>
      <c r="AC1386" s="58" t="s">
        <v>4114</v>
      </c>
      <c r="AD1386" s="58" t="s">
        <v>4113</v>
      </c>
      <c r="AE1386" s="58" t="s">
        <v>4114</v>
      </c>
      <c r="AF1386" s="58" t="s">
        <v>4114</v>
      </c>
    </row>
    <row r="1387" spans="1:32" x14ac:dyDescent="0.2">
      <c r="A1387" s="247" t="s">
        <v>223</v>
      </c>
      <c r="B1387" s="83" t="s">
        <v>2175</v>
      </c>
      <c r="C1387" s="58">
        <v>1</v>
      </c>
      <c r="D1387" s="58" t="s">
        <v>4280</v>
      </c>
      <c r="E1387" s="58" t="s">
        <v>4135</v>
      </c>
      <c r="F1387" s="58" t="s">
        <v>4134</v>
      </c>
      <c r="G1387" s="58" t="s">
        <v>4145</v>
      </c>
      <c r="H1387" s="58" t="s">
        <v>4136</v>
      </c>
      <c r="I1387" s="58" t="s">
        <v>4136</v>
      </c>
      <c r="J1387" s="58" t="s">
        <v>4114</v>
      </c>
      <c r="K1387" s="58" t="s">
        <v>4114</v>
      </c>
      <c r="L1387" s="58" t="s">
        <v>4114</v>
      </c>
      <c r="M1387" s="58" t="s">
        <v>4303</v>
      </c>
      <c r="N1387" s="58" t="s">
        <v>2162</v>
      </c>
      <c r="O1387" s="58" t="s">
        <v>4332</v>
      </c>
      <c r="P1387" s="58" t="s">
        <v>4354</v>
      </c>
      <c r="Q1387" s="58" t="s">
        <v>4002</v>
      </c>
      <c r="R1387" s="58" t="s">
        <v>4113</v>
      </c>
      <c r="S1387" s="58" t="s">
        <v>4113</v>
      </c>
      <c r="T1387" s="58" t="s">
        <v>4113</v>
      </c>
      <c r="U1387" s="58" t="s">
        <v>4113</v>
      </c>
      <c r="V1387" s="58" t="s">
        <v>4113</v>
      </c>
      <c r="W1387" s="58" t="s">
        <v>4114</v>
      </c>
      <c r="X1387" s="58" t="s">
        <v>4114</v>
      </c>
      <c r="Y1387" s="58" t="s">
        <v>4114</v>
      </c>
      <c r="Z1387" s="58" t="s">
        <v>4114</v>
      </c>
      <c r="AA1387" s="58" t="s">
        <v>4113</v>
      </c>
      <c r="AB1387" s="58" t="s">
        <v>4113</v>
      </c>
      <c r="AC1387" s="58" t="s">
        <v>4114</v>
      </c>
      <c r="AD1387" s="58" t="s">
        <v>4113</v>
      </c>
      <c r="AE1387" s="58" t="s">
        <v>4114</v>
      </c>
      <c r="AF1387" s="58" t="s">
        <v>4114</v>
      </c>
    </row>
    <row r="1388" spans="1:32" x14ac:dyDescent="0.2">
      <c r="A1388" s="247" t="s">
        <v>274</v>
      </c>
      <c r="B1388" s="83" t="s">
        <v>2220</v>
      </c>
      <c r="C1388" s="58">
        <v>1</v>
      </c>
      <c r="D1388" s="58" t="s">
        <v>4280</v>
      </c>
      <c r="E1388" s="58" t="s">
        <v>4141</v>
      </c>
      <c r="F1388" s="58" t="s">
        <v>4134</v>
      </c>
      <c r="G1388" s="58" t="s">
        <v>4145</v>
      </c>
      <c r="H1388" s="58" t="s">
        <v>4153</v>
      </c>
      <c r="I1388" s="58" t="s">
        <v>4153</v>
      </c>
      <c r="J1388" s="58" t="s">
        <v>4114</v>
      </c>
      <c r="K1388" s="58" t="s">
        <v>4114</v>
      </c>
      <c r="L1388" s="58" t="s">
        <v>4114</v>
      </c>
      <c r="M1388" s="58" t="s">
        <v>4303</v>
      </c>
      <c r="N1388" s="58" t="s">
        <v>2162</v>
      </c>
      <c r="O1388" s="58" t="s">
        <v>4111</v>
      </c>
      <c r="P1388" s="58" t="s">
        <v>4354</v>
      </c>
      <c r="Q1388" s="58" t="s">
        <v>4002</v>
      </c>
      <c r="R1388" s="58" t="s">
        <v>4113</v>
      </c>
      <c r="S1388" s="58" t="s">
        <v>4113</v>
      </c>
      <c r="T1388" s="58" t="s">
        <v>4114</v>
      </c>
      <c r="U1388" s="58" t="s">
        <v>4113</v>
      </c>
      <c r="V1388" s="58" t="s">
        <v>4113</v>
      </c>
      <c r="W1388" s="58" t="s">
        <v>4114</v>
      </c>
      <c r="X1388" s="58" t="s">
        <v>4114</v>
      </c>
      <c r="Y1388" s="58" t="s">
        <v>4113</v>
      </c>
      <c r="Z1388" s="58" t="s">
        <v>4114</v>
      </c>
      <c r="AA1388" s="58" t="s">
        <v>4113</v>
      </c>
      <c r="AB1388" s="58" t="s">
        <v>4113</v>
      </c>
      <c r="AC1388" s="58" t="s">
        <v>4114</v>
      </c>
      <c r="AD1388" s="58" t="s">
        <v>4113</v>
      </c>
      <c r="AE1388" s="58" t="s">
        <v>4114</v>
      </c>
      <c r="AF1388" s="58" t="s">
        <v>4114</v>
      </c>
    </row>
    <row r="1389" spans="1:32" x14ac:dyDescent="0.2">
      <c r="A1389" s="247" t="s">
        <v>273</v>
      </c>
      <c r="B1389" s="83" t="s">
        <v>2220</v>
      </c>
      <c r="C1389" s="58">
        <v>1</v>
      </c>
      <c r="D1389" s="58" t="s">
        <v>4280</v>
      </c>
      <c r="E1389" s="58" t="s">
        <v>4141</v>
      </c>
      <c r="F1389" s="58" t="s">
        <v>4134</v>
      </c>
      <c r="G1389" s="58" t="s">
        <v>4145</v>
      </c>
      <c r="H1389" s="58" t="s">
        <v>4136</v>
      </c>
      <c r="I1389" s="58" t="s">
        <v>4136</v>
      </c>
      <c r="J1389" s="58" t="s">
        <v>4114</v>
      </c>
      <c r="K1389" s="58" t="s">
        <v>4114</v>
      </c>
      <c r="L1389" s="58" t="s">
        <v>4114</v>
      </c>
      <c r="M1389" s="58" t="s">
        <v>4303</v>
      </c>
      <c r="N1389" s="58" t="s">
        <v>2162</v>
      </c>
      <c r="O1389" s="58" t="s">
        <v>4332</v>
      </c>
      <c r="P1389" s="58" t="s">
        <v>4354</v>
      </c>
      <c r="Q1389" s="58" t="s">
        <v>4002</v>
      </c>
      <c r="R1389" s="58" t="s">
        <v>4113</v>
      </c>
      <c r="S1389" s="58" t="s">
        <v>4113</v>
      </c>
      <c r="T1389" s="58" t="s">
        <v>4113</v>
      </c>
      <c r="U1389" s="58" t="s">
        <v>4113</v>
      </c>
      <c r="V1389" s="58" t="s">
        <v>4113</v>
      </c>
      <c r="W1389" s="58" t="s">
        <v>4114</v>
      </c>
      <c r="X1389" s="58" t="s">
        <v>4114</v>
      </c>
      <c r="Y1389" s="58" t="s">
        <v>4114</v>
      </c>
      <c r="Z1389" s="58" t="s">
        <v>4114</v>
      </c>
      <c r="AA1389" s="58" t="s">
        <v>4113</v>
      </c>
      <c r="AB1389" s="58" t="s">
        <v>4113</v>
      </c>
      <c r="AC1389" s="58" t="s">
        <v>4114</v>
      </c>
      <c r="AD1389" s="58" t="s">
        <v>4113</v>
      </c>
      <c r="AE1389" s="58" t="s">
        <v>4114</v>
      </c>
      <c r="AF1389" s="58" t="s">
        <v>4114</v>
      </c>
    </row>
    <row r="1390" spans="1:32" x14ac:dyDescent="0.2">
      <c r="A1390" s="247" t="s">
        <v>1690</v>
      </c>
      <c r="B1390" s="83" t="s">
        <v>2265</v>
      </c>
      <c r="C1390" s="58">
        <v>1</v>
      </c>
      <c r="D1390" s="58" t="s">
        <v>4280</v>
      </c>
      <c r="E1390" s="58" t="s">
        <v>4143</v>
      </c>
      <c r="F1390" s="58" t="s">
        <v>4134</v>
      </c>
      <c r="G1390" s="58" t="s">
        <v>4145</v>
      </c>
      <c r="H1390" s="58" t="s">
        <v>4153</v>
      </c>
      <c r="I1390" s="58" t="s">
        <v>4153</v>
      </c>
      <c r="J1390" s="58" t="s">
        <v>4114</v>
      </c>
      <c r="K1390" s="58" t="s">
        <v>4114</v>
      </c>
      <c r="L1390" s="58" t="s">
        <v>4114</v>
      </c>
      <c r="M1390" s="58" t="s">
        <v>4303</v>
      </c>
      <c r="N1390" s="58" t="s">
        <v>2162</v>
      </c>
      <c r="O1390" s="58" t="s">
        <v>4111</v>
      </c>
      <c r="P1390" s="58" t="s">
        <v>4354</v>
      </c>
      <c r="Q1390" s="58" t="s">
        <v>4002</v>
      </c>
      <c r="R1390" s="58" t="s">
        <v>4113</v>
      </c>
      <c r="S1390" s="58" t="s">
        <v>4113</v>
      </c>
      <c r="T1390" s="58" t="s">
        <v>4114</v>
      </c>
      <c r="U1390" s="58" t="s">
        <v>4113</v>
      </c>
      <c r="V1390" s="58" t="s">
        <v>4113</v>
      </c>
      <c r="W1390" s="58" t="s">
        <v>4114</v>
      </c>
      <c r="X1390" s="58" t="s">
        <v>4114</v>
      </c>
      <c r="Y1390" s="58" t="s">
        <v>4114</v>
      </c>
      <c r="Z1390" s="58" t="s">
        <v>4114</v>
      </c>
      <c r="AA1390" s="58" t="s">
        <v>4113</v>
      </c>
      <c r="AB1390" s="58" t="s">
        <v>4113</v>
      </c>
      <c r="AC1390" s="58" t="s">
        <v>4114</v>
      </c>
      <c r="AD1390" s="58" t="s">
        <v>4113</v>
      </c>
      <c r="AE1390" s="58" t="s">
        <v>4114</v>
      </c>
      <c r="AF1390" s="58" t="s">
        <v>4114</v>
      </c>
    </row>
    <row r="1391" spans="1:32" x14ac:dyDescent="0.2">
      <c r="A1391" s="247" t="s">
        <v>1689</v>
      </c>
      <c r="B1391" s="83" t="s">
        <v>2265</v>
      </c>
      <c r="C1391" s="58">
        <v>1</v>
      </c>
      <c r="D1391" s="58" t="s">
        <v>4280</v>
      </c>
      <c r="E1391" s="58" t="s">
        <v>4143</v>
      </c>
      <c r="F1391" s="58" t="s">
        <v>4134</v>
      </c>
      <c r="G1391" s="58" t="s">
        <v>4145</v>
      </c>
      <c r="H1391" s="58" t="s">
        <v>4136</v>
      </c>
      <c r="I1391" s="58" t="s">
        <v>4136</v>
      </c>
      <c r="J1391" s="58" t="s">
        <v>4114</v>
      </c>
      <c r="K1391" s="58" t="s">
        <v>4114</v>
      </c>
      <c r="L1391" s="58" t="s">
        <v>4114</v>
      </c>
      <c r="M1391" s="58" t="s">
        <v>4303</v>
      </c>
      <c r="N1391" s="58" t="s">
        <v>2162</v>
      </c>
      <c r="O1391" s="58" t="s">
        <v>4332</v>
      </c>
      <c r="P1391" s="58" t="s">
        <v>4354</v>
      </c>
      <c r="Q1391" s="58" t="s">
        <v>4002</v>
      </c>
      <c r="R1391" s="58" t="s">
        <v>4113</v>
      </c>
      <c r="S1391" s="58" t="s">
        <v>4113</v>
      </c>
      <c r="T1391" s="58" t="s">
        <v>4113</v>
      </c>
      <c r="U1391" s="58" t="s">
        <v>4113</v>
      </c>
      <c r="V1391" s="58" t="s">
        <v>4113</v>
      </c>
      <c r="W1391" s="58" t="s">
        <v>4114</v>
      </c>
      <c r="X1391" s="58" t="s">
        <v>4114</v>
      </c>
      <c r="Y1391" s="58" t="s">
        <v>4114</v>
      </c>
      <c r="Z1391" s="58" t="s">
        <v>4114</v>
      </c>
      <c r="AA1391" s="58" t="s">
        <v>4113</v>
      </c>
      <c r="AB1391" s="58" t="s">
        <v>4113</v>
      </c>
      <c r="AC1391" s="58" t="s">
        <v>4114</v>
      </c>
      <c r="AD1391" s="58" t="s">
        <v>4113</v>
      </c>
      <c r="AE1391" s="58" t="s">
        <v>4114</v>
      </c>
      <c r="AF1391" s="58" t="s">
        <v>4114</v>
      </c>
    </row>
    <row r="1392" spans="1:32" x14ac:dyDescent="0.2">
      <c r="A1392" s="247" t="s">
        <v>323</v>
      </c>
      <c r="B1392" s="83" t="s">
        <v>2310</v>
      </c>
      <c r="C1392" s="58">
        <v>1</v>
      </c>
      <c r="D1392" s="58" t="s">
        <v>4280</v>
      </c>
      <c r="E1392" s="58" t="s">
        <v>4134</v>
      </c>
      <c r="F1392" s="58" t="s">
        <v>4134</v>
      </c>
      <c r="G1392" s="58" t="s">
        <v>4145</v>
      </c>
      <c r="H1392" s="58" t="s">
        <v>4136</v>
      </c>
      <c r="I1392" s="58" t="s">
        <v>4136</v>
      </c>
      <c r="J1392" s="58" t="s">
        <v>4114</v>
      </c>
      <c r="K1392" s="58" t="s">
        <v>4114</v>
      </c>
      <c r="L1392" s="58" t="s">
        <v>4114</v>
      </c>
      <c r="M1392" s="58" t="s">
        <v>4303</v>
      </c>
      <c r="N1392" s="58" t="s">
        <v>2162</v>
      </c>
      <c r="O1392" s="58" t="s">
        <v>4332</v>
      </c>
      <c r="P1392" s="58" t="s">
        <v>4354</v>
      </c>
      <c r="Q1392" s="58" t="s">
        <v>4002</v>
      </c>
      <c r="R1392" s="58" t="s">
        <v>4113</v>
      </c>
      <c r="S1392" s="58" t="s">
        <v>4113</v>
      </c>
      <c r="T1392" s="58" t="s">
        <v>4113</v>
      </c>
      <c r="U1392" s="58" t="s">
        <v>4113</v>
      </c>
      <c r="V1392" s="58" t="s">
        <v>4113</v>
      </c>
      <c r="W1392" s="58" t="s">
        <v>4114</v>
      </c>
      <c r="X1392" s="58" t="s">
        <v>4114</v>
      </c>
      <c r="Y1392" s="58" t="s">
        <v>4114</v>
      </c>
      <c r="Z1392" s="58" t="s">
        <v>4114</v>
      </c>
      <c r="AA1392" s="58" t="s">
        <v>4113</v>
      </c>
      <c r="AB1392" s="58" t="s">
        <v>4113</v>
      </c>
      <c r="AC1392" s="58" t="s">
        <v>4114</v>
      </c>
      <c r="AD1392" s="58" t="s">
        <v>4113</v>
      </c>
      <c r="AE1392" s="58" t="s">
        <v>4114</v>
      </c>
      <c r="AF1392" s="58" t="s">
        <v>4114</v>
      </c>
    </row>
    <row r="1393" spans="1:32" x14ac:dyDescent="0.2">
      <c r="A1393" s="247" t="s">
        <v>334</v>
      </c>
      <c r="B1393" s="83" t="s">
        <v>2319</v>
      </c>
      <c r="C1393" s="58">
        <v>1</v>
      </c>
      <c r="D1393" s="58" t="s">
        <v>4282</v>
      </c>
      <c r="E1393" s="58" t="s">
        <v>4134</v>
      </c>
      <c r="F1393" s="58" t="s">
        <v>4134</v>
      </c>
      <c r="G1393" s="58" t="s">
        <v>4145</v>
      </c>
      <c r="H1393" s="58" t="s">
        <v>4153</v>
      </c>
      <c r="I1393" s="58" t="s">
        <v>4153</v>
      </c>
      <c r="J1393" s="58" t="s">
        <v>4114</v>
      </c>
      <c r="K1393" s="58" t="s">
        <v>4114</v>
      </c>
      <c r="L1393" s="58" t="s">
        <v>4114</v>
      </c>
      <c r="M1393" s="58" t="s">
        <v>4304</v>
      </c>
      <c r="N1393" s="58" t="s">
        <v>2162</v>
      </c>
      <c r="O1393" s="58" t="s">
        <v>4111</v>
      </c>
      <c r="P1393" s="58" t="s">
        <v>4354</v>
      </c>
      <c r="Q1393" s="58" t="s">
        <v>4002</v>
      </c>
      <c r="R1393" s="58" t="s">
        <v>4113</v>
      </c>
      <c r="S1393" s="58" t="s">
        <v>4113</v>
      </c>
      <c r="T1393" s="58" t="s">
        <v>4114</v>
      </c>
      <c r="U1393" s="58" t="s">
        <v>4113</v>
      </c>
      <c r="V1393" s="58" t="s">
        <v>4113</v>
      </c>
      <c r="W1393" s="58" t="s">
        <v>4114</v>
      </c>
      <c r="X1393" s="58" t="s">
        <v>4114</v>
      </c>
      <c r="Y1393" s="58" t="s">
        <v>4113</v>
      </c>
      <c r="Z1393" s="58" t="s">
        <v>4114</v>
      </c>
      <c r="AA1393" s="58" t="s">
        <v>4113</v>
      </c>
      <c r="AB1393" s="58" t="s">
        <v>4113</v>
      </c>
      <c r="AC1393" s="58" t="s">
        <v>4114</v>
      </c>
      <c r="AD1393" s="58" t="s">
        <v>4113</v>
      </c>
      <c r="AE1393" s="58" t="s">
        <v>4114</v>
      </c>
      <c r="AF1393" s="58" t="s">
        <v>4114</v>
      </c>
    </row>
    <row r="1394" spans="1:32" x14ac:dyDescent="0.2">
      <c r="A1394" s="247" t="s">
        <v>234</v>
      </c>
      <c r="B1394" s="83" t="s">
        <v>2184</v>
      </c>
      <c r="C1394" s="58">
        <v>1</v>
      </c>
      <c r="D1394" s="58" t="s">
        <v>4282</v>
      </c>
      <c r="E1394" s="58" t="s">
        <v>4135</v>
      </c>
      <c r="F1394" s="58" t="s">
        <v>4134</v>
      </c>
      <c r="G1394" s="58" t="s">
        <v>4145</v>
      </c>
      <c r="H1394" s="58" t="s">
        <v>4153</v>
      </c>
      <c r="I1394" s="58" t="s">
        <v>4153</v>
      </c>
      <c r="J1394" s="58" t="s">
        <v>4114</v>
      </c>
      <c r="K1394" s="58" t="s">
        <v>4114</v>
      </c>
      <c r="L1394" s="58" t="s">
        <v>4114</v>
      </c>
      <c r="M1394" s="58" t="s">
        <v>4304</v>
      </c>
      <c r="N1394" s="58" t="s">
        <v>2162</v>
      </c>
      <c r="O1394" s="58" t="s">
        <v>4111</v>
      </c>
      <c r="P1394" s="58" t="s">
        <v>4354</v>
      </c>
      <c r="Q1394" s="58" t="s">
        <v>4002</v>
      </c>
      <c r="R1394" s="58" t="s">
        <v>4113</v>
      </c>
      <c r="S1394" s="58" t="s">
        <v>4113</v>
      </c>
      <c r="T1394" s="58" t="s">
        <v>4114</v>
      </c>
      <c r="U1394" s="58" t="s">
        <v>4113</v>
      </c>
      <c r="V1394" s="58" t="s">
        <v>4113</v>
      </c>
      <c r="W1394" s="58" t="s">
        <v>4114</v>
      </c>
      <c r="X1394" s="58" t="s">
        <v>4114</v>
      </c>
      <c r="Y1394" s="58" t="s">
        <v>4113</v>
      </c>
      <c r="Z1394" s="58" t="s">
        <v>4114</v>
      </c>
      <c r="AA1394" s="58" t="s">
        <v>4113</v>
      </c>
      <c r="AB1394" s="58" t="s">
        <v>4113</v>
      </c>
      <c r="AC1394" s="58" t="s">
        <v>4114</v>
      </c>
      <c r="AD1394" s="58" t="s">
        <v>4113</v>
      </c>
      <c r="AE1394" s="58" t="s">
        <v>4114</v>
      </c>
      <c r="AF1394" s="58" t="s">
        <v>4114</v>
      </c>
    </row>
    <row r="1395" spans="1:32" x14ac:dyDescent="0.2">
      <c r="A1395" s="247" t="s">
        <v>233</v>
      </c>
      <c r="B1395" s="83" t="s">
        <v>2184</v>
      </c>
      <c r="C1395" s="58">
        <v>1</v>
      </c>
      <c r="D1395" s="58" t="s">
        <v>4282</v>
      </c>
      <c r="E1395" s="58" t="s">
        <v>4135</v>
      </c>
      <c r="F1395" s="58" t="s">
        <v>4134</v>
      </c>
      <c r="G1395" s="58" t="s">
        <v>4145</v>
      </c>
      <c r="H1395" s="58" t="s">
        <v>4136</v>
      </c>
      <c r="I1395" s="58" t="s">
        <v>4136</v>
      </c>
      <c r="J1395" s="58" t="s">
        <v>4114</v>
      </c>
      <c r="K1395" s="58" t="s">
        <v>4114</v>
      </c>
      <c r="L1395" s="58" t="s">
        <v>4114</v>
      </c>
      <c r="M1395" s="58" t="s">
        <v>4304</v>
      </c>
      <c r="N1395" s="58" t="s">
        <v>2162</v>
      </c>
      <c r="O1395" s="58" t="s">
        <v>4332</v>
      </c>
      <c r="P1395" s="58" t="s">
        <v>4354</v>
      </c>
      <c r="Q1395" s="58" t="s">
        <v>4002</v>
      </c>
      <c r="R1395" s="58" t="s">
        <v>4113</v>
      </c>
      <c r="S1395" s="58" t="s">
        <v>4113</v>
      </c>
      <c r="T1395" s="58" t="s">
        <v>4113</v>
      </c>
      <c r="U1395" s="58" t="s">
        <v>4113</v>
      </c>
      <c r="V1395" s="58" t="s">
        <v>4113</v>
      </c>
      <c r="W1395" s="58" t="s">
        <v>4114</v>
      </c>
      <c r="X1395" s="58" t="s">
        <v>4114</v>
      </c>
      <c r="Y1395" s="58" t="s">
        <v>4114</v>
      </c>
      <c r="Z1395" s="58" t="s">
        <v>4114</v>
      </c>
      <c r="AA1395" s="58" t="s">
        <v>4113</v>
      </c>
      <c r="AB1395" s="58" t="s">
        <v>4113</v>
      </c>
      <c r="AC1395" s="58" t="s">
        <v>4114</v>
      </c>
      <c r="AD1395" s="58" t="s">
        <v>4113</v>
      </c>
      <c r="AE1395" s="58" t="s">
        <v>4114</v>
      </c>
      <c r="AF1395" s="58" t="s">
        <v>4114</v>
      </c>
    </row>
    <row r="1396" spans="1:32" x14ac:dyDescent="0.2">
      <c r="A1396" s="247" t="s">
        <v>284</v>
      </c>
      <c r="B1396" s="83" t="s">
        <v>2229</v>
      </c>
      <c r="C1396" s="58">
        <v>1</v>
      </c>
      <c r="D1396" s="58" t="s">
        <v>4282</v>
      </c>
      <c r="E1396" s="58" t="s">
        <v>4141</v>
      </c>
      <c r="F1396" s="58" t="s">
        <v>4134</v>
      </c>
      <c r="G1396" s="58" t="s">
        <v>4145</v>
      </c>
      <c r="H1396" s="58" t="s">
        <v>4153</v>
      </c>
      <c r="I1396" s="58" t="s">
        <v>4153</v>
      </c>
      <c r="J1396" s="58" t="s">
        <v>4114</v>
      </c>
      <c r="K1396" s="58" t="s">
        <v>4114</v>
      </c>
      <c r="L1396" s="58" t="s">
        <v>4114</v>
      </c>
      <c r="M1396" s="58" t="s">
        <v>4304</v>
      </c>
      <c r="N1396" s="58" t="s">
        <v>2162</v>
      </c>
      <c r="O1396" s="58" t="s">
        <v>4111</v>
      </c>
      <c r="P1396" s="58" t="s">
        <v>4354</v>
      </c>
      <c r="Q1396" s="58" t="s">
        <v>4002</v>
      </c>
      <c r="R1396" s="58" t="s">
        <v>4113</v>
      </c>
      <c r="S1396" s="58" t="s">
        <v>4113</v>
      </c>
      <c r="T1396" s="58" t="s">
        <v>4114</v>
      </c>
      <c r="U1396" s="58" t="s">
        <v>4113</v>
      </c>
      <c r="V1396" s="58" t="s">
        <v>4113</v>
      </c>
      <c r="W1396" s="58" t="s">
        <v>4114</v>
      </c>
      <c r="X1396" s="58" t="s">
        <v>4114</v>
      </c>
      <c r="Y1396" s="58" t="s">
        <v>4113</v>
      </c>
      <c r="Z1396" s="58" t="s">
        <v>4114</v>
      </c>
      <c r="AA1396" s="58" t="s">
        <v>4113</v>
      </c>
      <c r="AB1396" s="58" t="s">
        <v>4113</v>
      </c>
      <c r="AC1396" s="58" t="s">
        <v>4114</v>
      </c>
      <c r="AD1396" s="58" t="s">
        <v>4113</v>
      </c>
      <c r="AE1396" s="58" t="s">
        <v>4114</v>
      </c>
      <c r="AF1396" s="58" t="s">
        <v>4114</v>
      </c>
    </row>
    <row r="1397" spans="1:32" x14ac:dyDescent="0.2">
      <c r="A1397" s="247" t="s">
        <v>283</v>
      </c>
      <c r="B1397" s="83" t="s">
        <v>2229</v>
      </c>
      <c r="C1397" s="58">
        <v>1</v>
      </c>
      <c r="D1397" s="58" t="s">
        <v>4282</v>
      </c>
      <c r="E1397" s="58" t="s">
        <v>4141</v>
      </c>
      <c r="F1397" s="58" t="s">
        <v>4134</v>
      </c>
      <c r="G1397" s="58" t="s">
        <v>4145</v>
      </c>
      <c r="H1397" s="58" t="s">
        <v>4136</v>
      </c>
      <c r="I1397" s="58" t="s">
        <v>4136</v>
      </c>
      <c r="J1397" s="58" t="s">
        <v>4114</v>
      </c>
      <c r="K1397" s="58" t="s">
        <v>4114</v>
      </c>
      <c r="L1397" s="58" t="s">
        <v>4114</v>
      </c>
      <c r="M1397" s="58" t="s">
        <v>4304</v>
      </c>
      <c r="N1397" s="58" t="s">
        <v>2162</v>
      </c>
      <c r="O1397" s="58" t="s">
        <v>4332</v>
      </c>
      <c r="P1397" s="58" t="s">
        <v>4354</v>
      </c>
      <c r="Q1397" s="58" t="s">
        <v>4002</v>
      </c>
      <c r="R1397" s="58" t="s">
        <v>4113</v>
      </c>
      <c r="S1397" s="58" t="s">
        <v>4113</v>
      </c>
      <c r="T1397" s="58" t="s">
        <v>4113</v>
      </c>
      <c r="U1397" s="58" t="s">
        <v>4113</v>
      </c>
      <c r="V1397" s="58" t="s">
        <v>4113</v>
      </c>
      <c r="W1397" s="58" t="s">
        <v>4114</v>
      </c>
      <c r="X1397" s="58" t="s">
        <v>4114</v>
      </c>
      <c r="Y1397" s="58" t="s">
        <v>4114</v>
      </c>
      <c r="Z1397" s="58" t="s">
        <v>4114</v>
      </c>
      <c r="AA1397" s="58" t="s">
        <v>4113</v>
      </c>
      <c r="AB1397" s="58" t="s">
        <v>4113</v>
      </c>
      <c r="AC1397" s="58" t="s">
        <v>4114</v>
      </c>
      <c r="AD1397" s="58" t="s">
        <v>4113</v>
      </c>
      <c r="AE1397" s="58" t="s">
        <v>4114</v>
      </c>
      <c r="AF1397" s="58" t="s">
        <v>4114</v>
      </c>
    </row>
    <row r="1398" spans="1:32" x14ac:dyDescent="0.2">
      <c r="A1398" s="247" t="s">
        <v>1699</v>
      </c>
      <c r="B1398" s="83" t="s">
        <v>2274</v>
      </c>
      <c r="C1398" s="58">
        <v>1</v>
      </c>
      <c r="D1398" s="58" t="s">
        <v>4282</v>
      </c>
      <c r="E1398" s="58" t="s">
        <v>4143</v>
      </c>
      <c r="F1398" s="58" t="s">
        <v>4134</v>
      </c>
      <c r="G1398" s="58" t="s">
        <v>4145</v>
      </c>
      <c r="H1398" s="58" t="s">
        <v>4153</v>
      </c>
      <c r="I1398" s="58" t="s">
        <v>4153</v>
      </c>
      <c r="J1398" s="58" t="s">
        <v>4114</v>
      </c>
      <c r="K1398" s="58" t="s">
        <v>4114</v>
      </c>
      <c r="L1398" s="58" t="s">
        <v>4114</v>
      </c>
      <c r="M1398" s="58" t="s">
        <v>4304</v>
      </c>
      <c r="N1398" s="58" t="s">
        <v>2162</v>
      </c>
      <c r="O1398" s="58" t="s">
        <v>4111</v>
      </c>
      <c r="P1398" s="58" t="s">
        <v>4354</v>
      </c>
      <c r="Q1398" s="58" t="s">
        <v>4002</v>
      </c>
      <c r="R1398" s="58" t="s">
        <v>4113</v>
      </c>
      <c r="S1398" s="58" t="s">
        <v>4113</v>
      </c>
      <c r="T1398" s="58" t="s">
        <v>4114</v>
      </c>
      <c r="U1398" s="58" t="s">
        <v>4113</v>
      </c>
      <c r="V1398" s="58" t="s">
        <v>4113</v>
      </c>
      <c r="W1398" s="58" t="s">
        <v>4114</v>
      </c>
      <c r="X1398" s="58" t="s">
        <v>4114</v>
      </c>
      <c r="Y1398" s="58" t="s">
        <v>4114</v>
      </c>
      <c r="Z1398" s="58" t="s">
        <v>4114</v>
      </c>
      <c r="AA1398" s="58" t="s">
        <v>4113</v>
      </c>
      <c r="AB1398" s="58" t="s">
        <v>4113</v>
      </c>
      <c r="AC1398" s="58" t="s">
        <v>4114</v>
      </c>
      <c r="AD1398" s="58" t="s">
        <v>4113</v>
      </c>
      <c r="AE1398" s="58" t="s">
        <v>4114</v>
      </c>
      <c r="AF1398" s="58" t="s">
        <v>4114</v>
      </c>
    </row>
    <row r="1399" spans="1:32" x14ac:dyDescent="0.2">
      <c r="A1399" s="247" t="s">
        <v>1700</v>
      </c>
      <c r="B1399" s="83" t="s">
        <v>2274</v>
      </c>
      <c r="C1399" s="58">
        <v>1</v>
      </c>
      <c r="D1399" s="58" t="s">
        <v>4282</v>
      </c>
      <c r="E1399" s="58" t="s">
        <v>4143</v>
      </c>
      <c r="F1399" s="58" t="s">
        <v>4134</v>
      </c>
      <c r="G1399" s="58" t="s">
        <v>4145</v>
      </c>
      <c r="H1399" s="58" t="s">
        <v>4136</v>
      </c>
      <c r="I1399" s="58" t="s">
        <v>4136</v>
      </c>
      <c r="J1399" s="58" t="s">
        <v>4114</v>
      </c>
      <c r="K1399" s="58" t="s">
        <v>4114</v>
      </c>
      <c r="L1399" s="58" t="s">
        <v>4114</v>
      </c>
      <c r="M1399" s="58" t="s">
        <v>4304</v>
      </c>
      <c r="N1399" s="58" t="s">
        <v>2162</v>
      </c>
      <c r="O1399" s="58" t="s">
        <v>4332</v>
      </c>
      <c r="P1399" s="58" t="s">
        <v>4354</v>
      </c>
      <c r="Q1399" s="58" t="s">
        <v>4002</v>
      </c>
      <c r="R1399" s="58" t="s">
        <v>4113</v>
      </c>
      <c r="S1399" s="58" t="s">
        <v>4113</v>
      </c>
      <c r="T1399" s="58" t="s">
        <v>4113</v>
      </c>
      <c r="U1399" s="58" t="s">
        <v>4113</v>
      </c>
      <c r="V1399" s="58" t="s">
        <v>4113</v>
      </c>
      <c r="W1399" s="58" t="s">
        <v>4114</v>
      </c>
      <c r="X1399" s="58" t="s">
        <v>4114</v>
      </c>
      <c r="Y1399" s="58" t="s">
        <v>4114</v>
      </c>
      <c r="Z1399" s="58" t="s">
        <v>4114</v>
      </c>
      <c r="AA1399" s="58" t="s">
        <v>4113</v>
      </c>
      <c r="AB1399" s="58" t="s">
        <v>4113</v>
      </c>
      <c r="AC1399" s="58" t="s">
        <v>4114</v>
      </c>
      <c r="AD1399" s="58" t="s">
        <v>4113</v>
      </c>
      <c r="AE1399" s="58" t="s">
        <v>4114</v>
      </c>
      <c r="AF1399" s="58" t="s">
        <v>4114</v>
      </c>
    </row>
    <row r="1400" spans="1:32" x14ac:dyDescent="0.2">
      <c r="A1400" s="247" t="s">
        <v>333</v>
      </c>
      <c r="B1400" s="83" t="s">
        <v>2319</v>
      </c>
      <c r="C1400" s="58">
        <v>1</v>
      </c>
      <c r="D1400" s="58" t="s">
        <v>4282</v>
      </c>
      <c r="E1400" s="58" t="s">
        <v>4134</v>
      </c>
      <c r="F1400" s="58" t="s">
        <v>4134</v>
      </c>
      <c r="G1400" s="58" t="s">
        <v>4145</v>
      </c>
      <c r="H1400" s="58" t="s">
        <v>4136</v>
      </c>
      <c r="I1400" s="58" t="s">
        <v>4136</v>
      </c>
      <c r="J1400" s="58" t="s">
        <v>4114</v>
      </c>
      <c r="K1400" s="58" t="s">
        <v>4114</v>
      </c>
      <c r="L1400" s="58" t="s">
        <v>4114</v>
      </c>
      <c r="M1400" s="58" t="s">
        <v>4304</v>
      </c>
      <c r="N1400" s="58" t="s">
        <v>2162</v>
      </c>
      <c r="O1400" s="58" t="s">
        <v>4332</v>
      </c>
      <c r="P1400" s="58" t="s">
        <v>4354</v>
      </c>
      <c r="Q1400" s="58" t="s">
        <v>4002</v>
      </c>
      <c r="R1400" s="58" t="s">
        <v>4113</v>
      </c>
      <c r="S1400" s="58" t="s">
        <v>4113</v>
      </c>
      <c r="T1400" s="58" t="s">
        <v>4113</v>
      </c>
      <c r="U1400" s="58" t="s">
        <v>4113</v>
      </c>
      <c r="V1400" s="58" t="s">
        <v>4113</v>
      </c>
      <c r="W1400" s="58" t="s">
        <v>4114</v>
      </c>
      <c r="X1400" s="58" t="s">
        <v>4114</v>
      </c>
      <c r="Y1400" s="58" t="s">
        <v>4114</v>
      </c>
      <c r="Z1400" s="58" t="s">
        <v>4114</v>
      </c>
      <c r="AA1400" s="58" t="s">
        <v>4113</v>
      </c>
      <c r="AB1400" s="58" t="s">
        <v>4113</v>
      </c>
      <c r="AC1400" s="58" t="s">
        <v>4114</v>
      </c>
      <c r="AD1400" s="58" t="s">
        <v>4113</v>
      </c>
      <c r="AE1400" s="58" t="s">
        <v>4114</v>
      </c>
      <c r="AF1400" s="58" t="s">
        <v>4114</v>
      </c>
    </row>
    <row r="1401" spans="1:32" x14ac:dyDescent="0.2">
      <c r="A1401" s="247" t="s">
        <v>343</v>
      </c>
      <c r="B1401" s="83" t="s">
        <v>2328</v>
      </c>
      <c r="C1401" s="58">
        <v>1</v>
      </c>
      <c r="D1401" s="58" t="s">
        <v>4284</v>
      </c>
      <c r="E1401" s="58" t="s">
        <v>4134</v>
      </c>
      <c r="F1401" s="58" t="s">
        <v>4134</v>
      </c>
      <c r="G1401" s="58" t="s">
        <v>4153</v>
      </c>
      <c r="H1401" s="58" t="s">
        <v>4153</v>
      </c>
      <c r="I1401" s="58" t="s">
        <v>4153</v>
      </c>
      <c r="J1401" s="58" t="s">
        <v>4114</v>
      </c>
      <c r="K1401" s="58" t="s">
        <v>4114</v>
      </c>
      <c r="L1401" s="58" t="s">
        <v>4114</v>
      </c>
      <c r="M1401" s="58" t="s">
        <v>4305</v>
      </c>
      <c r="N1401" s="58" t="s">
        <v>2162</v>
      </c>
      <c r="O1401" s="58" t="s">
        <v>4111</v>
      </c>
      <c r="P1401" s="58" t="s">
        <v>4354</v>
      </c>
      <c r="Q1401" s="58" t="s">
        <v>4002</v>
      </c>
      <c r="R1401" s="58" t="s">
        <v>4113</v>
      </c>
      <c r="S1401" s="58" t="s">
        <v>4113</v>
      </c>
      <c r="T1401" s="58" t="s">
        <v>4114</v>
      </c>
      <c r="U1401" s="58" t="s">
        <v>4113</v>
      </c>
      <c r="V1401" s="58" t="s">
        <v>4113</v>
      </c>
      <c r="W1401" s="58" t="s">
        <v>4114</v>
      </c>
      <c r="X1401" s="58" t="s">
        <v>4114</v>
      </c>
      <c r="Y1401" s="58" t="s">
        <v>4113</v>
      </c>
      <c r="Z1401" s="58" t="s">
        <v>4114</v>
      </c>
      <c r="AA1401" s="58" t="s">
        <v>4113</v>
      </c>
      <c r="AB1401" s="58" t="s">
        <v>4113</v>
      </c>
      <c r="AC1401" s="58" t="s">
        <v>4114</v>
      </c>
      <c r="AD1401" s="58" t="s">
        <v>4113</v>
      </c>
      <c r="AE1401" s="58" t="s">
        <v>4114</v>
      </c>
      <c r="AF1401" s="58" t="s">
        <v>4114</v>
      </c>
    </row>
    <row r="1402" spans="1:32" x14ac:dyDescent="0.2">
      <c r="A1402" s="247" t="s">
        <v>244</v>
      </c>
      <c r="B1402" s="83" t="s">
        <v>2194</v>
      </c>
      <c r="C1402" s="58">
        <v>1</v>
      </c>
      <c r="D1402" s="58" t="s">
        <v>4284</v>
      </c>
      <c r="E1402" s="58" t="s">
        <v>4135</v>
      </c>
      <c r="F1402" s="58" t="s">
        <v>4134</v>
      </c>
      <c r="G1402" s="58" t="s">
        <v>4153</v>
      </c>
      <c r="H1402" s="58" t="s">
        <v>4153</v>
      </c>
      <c r="I1402" s="58" t="s">
        <v>4153</v>
      </c>
      <c r="J1402" s="58" t="s">
        <v>4114</v>
      </c>
      <c r="K1402" s="58" t="s">
        <v>4114</v>
      </c>
      <c r="L1402" s="58" t="s">
        <v>4114</v>
      </c>
      <c r="M1402" s="58" t="s">
        <v>4305</v>
      </c>
      <c r="N1402" s="58" t="s">
        <v>2162</v>
      </c>
      <c r="O1402" s="58" t="s">
        <v>4111</v>
      </c>
      <c r="P1402" s="58" t="s">
        <v>4354</v>
      </c>
      <c r="Q1402" s="58" t="s">
        <v>4002</v>
      </c>
      <c r="R1402" s="58" t="s">
        <v>4113</v>
      </c>
      <c r="S1402" s="58" t="s">
        <v>4113</v>
      </c>
      <c r="T1402" s="58" t="s">
        <v>4114</v>
      </c>
      <c r="U1402" s="58" t="s">
        <v>4113</v>
      </c>
      <c r="V1402" s="58" t="s">
        <v>4113</v>
      </c>
      <c r="W1402" s="58" t="s">
        <v>4114</v>
      </c>
      <c r="X1402" s="58" t="s">
        <v>4114</v>
      </c>
      <c r="Y1402" s="58" t="s">
        <v>4113</v>
      </c>
      <c r="Z1402" s="58" t="s">
        <v>4114</v>
      </c>
      <c r="AA1402" s="58" t="s">
        <v>4113</v>
      </c>
      <c r="AB1402" s="58" t="s">
        <v>4113</v>
      </c>
      <c r="AC1402" s="58" t="s">
        <v>4114</v>
      </c>
      <c r="AD1402" s="58" t="s">
        <v>4113</v>
      </c>
      <c r="AE1402" s="58" t="s">
        <v>4114</v>
      </c>
      <c r="AF1402" s="58" t="s">
        <v>4114</v>
      </c>
    </row>
    <row r="1403" spans="1:32" x14ac:dyDescent="0.2">
      <c r="A1403" s="247" t="s">
        <v>243</v>
      </c>
      <c r="B1403" s="83" t="s">
        <v>2194</v>
      </c>
      <c r="C1403" s="58">
        <v>1</v>
      </c>
      <c r="D1403" s="58" t="s">
        <v>4284</v>
      </c>
      <c r="E1403" s="58" t="s">
        <v>4135</v>
      </c>
      <c r="F1403" s="58" t="s">
        <v>4134</v>
      </c>
      <c r="G1403" s="58" t="s">
        <v>4153</v>
      </c>
      <c r="H1403" s="58" t="s">
        <v>4136</v>
      </c>
      <c r="I1403" s="58" t="s">
        <v>4136</v>
      </c>
      <c r="J1403" s="58" t="s">
        <v>4114</v>
      </c>
      <c r="K1403" s="58" t="s">
        <v>4114</v>
      </c>
      <c r="L1403" s="58" t="s">
        <v>4114</v>
      </c>
      <c r="M1403" s="58" t="s">
        <v>4305</v>
      </c>
      <c r="N1403" s="58" t="s">
        <v>2162</v>
      </c>
      <c r="O1403" s="58" t="s">
        <v>4332</v>
      </c>
      <c r="P1403" s="58" t="s">
        <v>4354</v>
      </c>
      <c r="Q1403" s="58" t="s">
        <v>4002</v>
      </c>
      <c r="R1403" s="58" t="s">
        <v>4113</v>
      </c>
      <c r="S1403" s="58" t="s">
        <v>4113</v>
      </c>
      <c r="T1403" s="58" t="s">
        <v>4113</v>
      </c>
      <c r="U1403" s="58" t="s">
        <v>4113</v>
      </c>
      <c r="V1403" s="58" t="s">
        <v>4113</v>
      </c>
      <c r="W1403" s="58" t="s">
        <v>4114</v>
      </c>
      <c r="X1403" s="58" t="s">
        <v>4114</v>
      </c>
      <c r="Y1403" s="58" t="s">
        <v>4114</v>
      </c>
      <c r="Z1403" s="58" t="s">
        <v>4114</v>
      </c>
      <c r="AA1403" s="58" t="s">
        <v>4113</v>
      </c>
      <c r="AB1403" s="58" t="s">
        <v>4113</v>
      </c>
      <c r="AC1403" s="58" t="s">
        <v>4114</v>
      </c>
      <c r="AD1403" s="58" t="s">
        <v>4113</v>
      </c>
      <c r="AE1403" s="58" t="s">
        <v>4114</v>
      </c>
      <c r="AF1403" s="58" t="s">
        <v>4114</v>
      </c>
    </row>
    <row r="1404" spans="1:32" x14ac:dyDescent="0.2">
      <c r="A1404" s="247" t="s">
        <v>294</v>
      </c>
      <c r="B1404" s="83" t="s">
        <v>2238</v>
      </c>
      <c r="C1404" s="58">
        <v>1</v>
      </c>
      <c r="D1404" s="58" t="s">
        <v>4284</v>
      </c>
      <c r="E1404" s="58" t="s">
        <v>4141</v>
      </c>
      <c r="F1404" s="58" t="s">
        <v>4134</v>
      </c>
      <c r="G1404" s="58" t="s">
        <v>4153</v>
      </c>
      <c r="H1404" s="58" t="s">
        <v>4153</v>
      </c>
      <c r="I1404" s="58" t="s">
        <v>4153</v>
      </c>
      <c r="J1404" s="58" t="s">
        <v>4114</v>
      </c>
      <c r="K1404" s="58" t="s">
        <v>4114</v>
      </c>
      <c r="L1404" s="58" t="s">
        <v>4114</v>
      </c>
      <c r="M1404" s="58" t="s">
        <v>4305</v>
      </c>
      <c r="N1404" s="58" t="s">
        <v>2162</v>
      </c>
      <c r="O1404" s="58" t="s">
        <v>4111</v>
      </c>
      <c r="P1404" s="58" t="s">
        <v>4354</v>
      </c>
      <c r="Q1404" s="58" t="s">
        <v>4002</v>
      </c>
      <c r="R1404" s="58" t="s">
        <v>4113</v>
      </c>
      <c r="S1404" s="58" t="s">
        <v>4113</v>
      </c>
      <c r="T1404" s="58" t="s">
        <v>4114</v>
      </c>
      <c r="U1404" s="58" t="s">
        <v>4113</v>
      </c>
      <c r="V1404" s="58" t="s">
        <v>4113</v>
      </c>
      <c r="W1404" s="58" t="s">
        <v>4114</v>
      </c>
      <c r="X1404" s="58" t="s">
        <v>4114</v>
      </c>
      <c r="Y1404" s="58" t="s">
        <v>4113</v>
      </c>
      <c r="Z1404" s="58" t="s">
        <v>4114</v>
      </c>
      <c r="AA1404" s="58" t="s">
        <v>4113</v>
      </c>
      <c r="AB1404" s="58" t="s">
        <v>4113</v>
      </c>
      <c r="AC1404" s="58" t="s">
        <v>4114</v>
      </c>
      <c r="AD1404" s="58" t="s">
        <v>4113</v>
      </c>
      <c r="AE1404" s="58" t="s">
        <v>4114</v>
      </c>
      <c r="AF1404" s="58" t="s">
        <v>4114</v>
      </c>
    </row>
    <row r="1405" spans="1:32" x14ac:dyDescent="0.2">
      <c r="A1405" s="247" t="s">
        <v>293</v>
      </c>
      <c r="B1405" s="83" t="s">
        <v>2238</v>
      </c>
      <c r="C1405" s="58">
        <v>1</v>
      </c>
      <c r="D1405" s="58" t="s">
        <v>4284</v>
      </c>
      <c r="E1405" s="58" t="s">
        <v>4141</v>
      </c>
      <c r="F1405" s="58" t="s">
        <v>4134</v>
      </c>
      <c r="G1405" s="58" t="s">
        <v>4153</v>
      </c>
      <c r="H1405" s="58" t="s">
        <v>4136</v>
      </c>
      <c r="I1405" s="58" t="s">
        <v>4136</v>
      </c>
      <c r="J1405" s="58" t="s">
        <v>4114</v>
      </c>
      <c r="K1405" s="58" t="s">
        <v>4114</v>
      </c>
      <c r="L1405" s="58" t="s">
        <v>4114</v>
      </c>
      <c r="M1405" s="58" t="s">
        <v>4305</v>
      </c>
      <c r="N1405" s="58" t="s">
        <v>2162</v>
      </c>
      <c r="O1405" s="58" t="s">
        <v>4332</v>
      </c>
      <c r="P1405" s="58" t="s">
        <v>4354</v>
      </c>
      <c r="Q1405" s="58" t="s">
        <v>4002</v>
      </c>
      <c r="R1405" s="58" t="s">
        <v>4113</v>
      </c>
      <c r="S1405" s="58" t="s">
        <v>4113</v>
      </c>
      <c r="T1405" s="58" t="s">
        <v>4113</v>
      </c>
      <c r="U1405" s="58" t="s">
        <v>4113</v>
      </c>
      <c r="V1405" s="58" t="s">
        <v>4113</v>
      </c>
      <c r="W1405" s="58" t="s">
        <v>4114</v>
      </c>
      <c r="X1405" s="58" t="s">
        <v>4114</v>
      </c>
      <c r="Y1405" s="58" t="s">
        <v>4114</v>
      </c>
      <c r="Z1405" s="58" t="s">
        <v>4114</v>
      </c>
      <c r="AA1405" s="58" t="s">
        <v>4113</v>
      </c>
      <c r="AB1405" s="58" t="s">
        <v>4113</v>
      </c>
      <c r="AC1405" s="58" t="s">
        <v>4114</v>
      </c>
      <c r="AD1405" s="58" t="s">
        <v>4113</v>
      </c>
      <c r="AE1405" s="58" t="s">
        <v>4114</v>
      </c>
      <c r="AF1405" s="58" t="s">
        <v>4114</v>
      </c>
    </row>
    <row r="1406" spans="1:32" x14ac:dyDescent="0.2">
      <c r="A1406" s="247" t="s">
        <v>1710</v>
      </c>
      <c r="B1406" s="83" t="s">
        <v>2283</v>
      </c>
      <c r="C1406" s="58">
        <v>1</v>
      </c>
      <c r="D1406" s="58" t="s">
        <v>4284</v>
      </c>
      <c r="E1406" s="58" t="s">
        <v>4143</v>
      </c>
      <c r="F1406" s="58" t="s">
        <v>4134</v>
      </c>
      <c r="G1406" s="58" t="s">
        <v>4153</v>
      </c>
      <c r="H1406" s="58" t="s">
        <v>4153</v>
      </c>
      <c r="I1406" s="58" t="s">
        <v>4153</v>
      </c>
      <c r="J1406" s="58" t="s">
        <v>4114</v>
      </c>
      <c r="K1406" s="58" t="s">
        <v>4114</v>
      </c>
      <c r="L1406" s="58" t="s">
        <v>4114</v>
      </c>
      <c r="M1406" s="58" t="s">
        <v>4305</v>
      </c>
      <c r="N1406" s="58" t="s">
        <v>2162</v>
      </c>
      <c r="O1406" s="58" t="s">
        <v>4111</v>
      </c>
      <c r="P1406" s="58" t="s">
        <v>4354</v>
      </c>
      <c r="Q1406" s="58" t="s">
        <v>4002</v>
      </c>
      <c r="R1406" s="58" t="s">
        <v>4113</v>
      </c>
      <c r="S1406" s="58" t="s">
        <v>4113</v>
      </c>
      <c r="T1406" s="58" t="s">
        <v>4114</v>
      </c>
      <c r="U1406" s="58" t="s">
        <v>4113</v>
      </c>
      <c r="V1406" s="58" t="s">
        <v>4113</v>
      </c>
      <c r="W1406" s="58" t="s">
        <v>4114</v>
      </c>
      <c r="X1406" s="58" t="s">
        <v>4114</v>
      </c>
      <c r="Y1406" s="58" t="s">
        <v>4114</v>
      </c>
      <c r="Z1406" s="58" t="s">
        <v>4114</v>
      </c>
      <c r="AA1406" s="58" t="s">
        <v>4113</v>
      </c>
      <c r="AB1406" s="58" t="s">
        <v>4113</v>
      </c>
      <c r="AC1406" s="58" t="s">
        <v>4114</v>
      </c>
      <c r="AD1406" s="58" t="s">
        <v>4113</v>
      </c>
      <c r="AE1406" s="58" t="s">
        <v>4114</v>
      </c>
      <c r="AF1406" s="58" t="s">
        <v>4114</v>
      </c>
    </row>
    <row r="1407" spans="1:32" x14ac:dyDescent="0.2">
      <c r="A1407" s="247" t="s">
        <v>1709</v>
      </c>
      <c r="B1407" s="83" t="s">
        <v>2283</v>
      </c>
      <c r="C1407" s="58">
        <v>1</v>
      </c>
      <c r="D1407" s="58" t="s">
        <v>4284</v>
      </c>
      <c r="E1407" s="58" t="s">
        <v>4143</v>
      </c>
      <c r="F1407" s="58" t="s">
        <v>4134</v>
      </c>
      <c r="G1407" s="58" t="s">
        <v>4153</v>
      </c>
      <c r="H1407" s="58" t="s">
        <v>4136</v>
      </c>
      <c r="I1407" s="58" t="s">
        <v>4136</v>
      </c>
      <c r="J1407" s="58" t="s">
        <v>4114</v>
      </c>
      <c r="K1407" s="58" t="s">
        <v>4114</v>
      </c>
      <c r="L1407" s="58" t="s">
        <v>4114</v>
      </c>
      <c r="M1407" s="58" t="s">
        <v>4305</v>
      </c>
      <c r="N1407" s="58" t="s">
        <v>2162</v>
      </c>
      <c r="O1407" s="58" t="s">
        <v>4332</v>
      </c>
      <c r="P1407" s="58" t="s">
        <v>4354</v>
      </c>
      <c r="Q1407" s="58" t="s">
        <v>4002</v>
      </c>
      <c r="R1407" s="58" t="s">
        <v>4113</v>
      </c>
      <c r="S1407" s="58" t="s">
        <v>4113</v>
      </c>
      <c r="T1407" s="58" t="s">
        <v>4113</v>
      </c>
      <c r="U1407" s="58" t="s">
        <v>4113</v>
      </c>
      <c r="V1407" s="58" t="s">
        <v>4113</v>
      </c>
      <c r="W1407" s="58" t="s">
        <v>4114</v>
      </c>
      <c r="X1407" s="58" t="s">
        <v>4114</v>
      </c>
      <c r="Y1407" s="58" t="s">
        <v>4114</v>
      </c>
      <c r="Z1407" s="58" t="s">
        <v>4114</v>
      </c>
      <c r="AA1407" s="58" t="s">
        <v>4113</v>
      </c>
      <c r="AB1407" s="58" t="s">
        <v>4113</v>
      </c>
      <c r="AC1407" s="58" t="s">
        <v>4114</v>
      </c>
      <c r="AD1407" s="58" t="s">
        <v>4113</v>
      </c>
      <c r="AE1407" s="58" t="s">
        <v>4114</v>
      </c>
      <c r="AF1407" s="58" t="s">
        <v>4114</v>
      </c>
    </row>
    <row r="1408" spans="1:32" x14ac:dyDescent="0.2">
      <c r="A1408" s="247" t="s">
        <v>342</v>
      </c>
      <c r="B1408" s="83" t="s">
        <v>2328</v>
      </c>
      <c r="C1408" s="58">
        <v>1</v>
      </c>
      <c r="D1408" s="58" t="s">
        <v>4284</v>
      </c>
      <c r="E1408" s="58" t="s">
        <v>4134</v>
      </c>
      <c r="F1408" s="58" t="s">
        <v>4134</v>
      </c>
      <c r="G1408" s="58" t="s">
        <v>4153</v>
      </c>
      <c r="H1408" s="58" t="s">
        <v>4136</v>
      </c>
      <c r="I1408" s="58" t="s">
        <v>4136</v>
      </c>
      <c r="J1408" s="58" t="s">
        <v>4114</v>
      </c>
      <c r="K1408" s="58" t="s">
        <v>4114</v>
      </c>
      <c r="L1408" s="58" t="s">
        <v>4114</v>
      </c>
      <c r="M1408" s="58" t="s">
        <v>4305</v>
      </c>
      <c r="N1408" s="58" t="s">
        <v>2162</v>
      </c>
      <c r="O1408" s="58" t="s">
        <v>4332</v>
      </c>
      <c r="P1408" s="58" t="s">
        <v>4354</v>
      </c>
      <c r="Q1408" s="58" t="s">
        <v>4002</v>
      </c>
      <c r="R1408" s="58" t="s">
        <v>4113</v>
      </c>
      <c r="S1408" s="58" t="s">
        <v>4113</v>
      </c>
      <c r="T1408" s="58" t="s">
        <v>4113</v>
      </c>
      <c r="U1408" s="58" t="s">
        <v>4113</v>
      </c>
      <c r="V1408" s="58" t="s">
        <v>4113</v>
      </c>
      <c r="W1408" s="58" t="s">
        <v>4114</v>
      </c>
      <c r="X1408" s="58" t="s">
        <v>4114</v>
      </c>
      <c r="Y1408" s="58" t="s">
        <v>4114</v>
      </c>
      <c r="Z1408" s="58" t="s">
        <v>4114</v>
      </c>
      <c r="AA1408" s="58" t="s">
        <v>4113</v>
      </c>
      <c r="AB1408" s="58" t="s">
        <v>4113</v>
      </c>
      <c r="AC1408" s="58" t="s">
        <v>4114</v>
      </c>
      <c r="AD1408" s="58" t="s">
        <v>4113</v>
      </c>
      <c r="AE1408" s="58" t="s">
        <v>4114</v>
      </c>
      <c r="AF1408" s="58" t="s">
        <v>4114</v>
      </c>
    </row>
    <row r="1409" spans="1:32" x14ac:dyDescent="0.2">
      <c r="A1409" s="247" t="s">
        <v>353</v>
      </c>
      <c r="B1409" s="83" t="s">
        <v>2337</v>
      </c>
      <c r="C1409" s="58">
        <v>1</v>
      </c>
      <c r="D1409" s="58" t="s">
        <v>4286</v>
      </c>
      <c r="E1409" s="58" t="s">
        <v>4134</v>
      </c>
      <c r="F1409" s="58" t="s">
        <v>4134</v>
      </c>
      <c r="G1409" s="58" t="s">
        <v>4153</v>
      </c>
      <c r="H1409" s="58" t="s">
        <v>4153</v>
      </c>
      <c r="I1409" s="58" t="s">
        <v>4153</v>
      </c>
      <c r="J1409" s="58" t="s">
        <v>4114</v>
      </c>
      <c r="K1409" s="58" t="s">
        <v>4114</v>
      </c>
      <c r="L1409" s="58" t="s">
        <v>4114</v>
      </c>
      <c r="M1409" s="58" t="s">
        <v>4306</v>
      </c>
      <c r="N1409" s="58" t="s">
        <v>2162</v>
      </c>
      <c r="O1409" s="58" t="s">
        <v>4111</v>
      </c>
      <c r="P1409" s="58" t="s">
        <v>4354</v>
      </c>
      <c r="Q1409" s="58" t="s">
        <v>4002</v>
      </c>
      <c r="R1409" s="58" t="s">
        <v>4113</v>
      </c>
      <c r="S1409" s="58" t="s">
        <v>4113</v>
      </c>
      <c r="T1409" s="58" t="s">
        <v>4114</v>
      </c>
      <c r="U1409" s="58" t="s">
        <v>4113</v>
      </c>
      <c r="V1409" s="58" t="s">
        <v>4113</v>
      </c>
      <c r="W1409" s="58" t="s">
        <v>4114</v>
      </c>
      <c r="X1409" s="58" t="s">
        <v>4114</v>
      </c>
      <c r="Y1409" s="58" t="s">
        <v>4113</v>
      </c>
      <c r="Z1409" s="58" t="s">
        <v>4114</v>
      </c>
      <c r="AA1409" s="58" t="s">
        <v>4113</v>
      </c>
      <c r="AB1409" s="58" t="s">
        <v>4113</v>
      </c>
      <c r="AC1409" s="58" t="s">
        <v>4114</v>
      </c>
      <c r="AD1409" s="58" t="s">
        <v>4113</v>
      </c>
      <c r="AE1409" s="58" t="s">
        <v>4114</v>
      </c>
      <c r="AF1409" s="58" t="s">
        <v>4114</v>
      </c>
    </row>
    <row r="1410" spans="1:32" x14ac:dyDescent="0.2">
      <c r="A1410" s="247" t="s">
        <v>254</v>
      </c>
      <c r="B1410" s="83" t="s">
        <v>2202</v>
      </c>
      <c r="C1410" s="58">
        <v>1</v>
      </c>
      <c r="D1410" s="58" t="s">
        <v>4286</v>
      </c>
      <c r="E1410" s="58" t="s">
        <v>4135</v>
      </c>
      <c r="F1410" s="58" t="s">
        <v>4134</v>
      </c>
      <c r="G1410" s="58" t="s">
        <v>4153</v>
      </c>
      <c r="H1410" s="58" t="s">
        <v>4153</v>
      </c>
      <c r="I1410" s="58" t="s">
        <v>4153</v>
      </c>
      <c r="J1410" s="58" t="s">
        <v>4114</v>
      </c>
      <c r="K1410" s="58" t="s">
        <v>4114</v>
      </c>
      <c r="L1410" s="58" t="s">
        <v>4114</v>
      </c>
      <c r="M1410" s="58" t="s">
        <v>4306</v>
      </c>
      <c r="N1410" s="58" t="s">
        <v>2162</v>
      </c>
      <c r="O1410" s="58" t="s">
        <v>4111</v>
      </c>
      <c r="P1410" s="58" t="s">
        <v>4354</v>
      </c>
      <c r="Q1410" s="58" t="s">
        <v>4002</v>
      </c>
      <c r="R1410" s="58" t="s">
        <v>4113</v>
      </c>
      <c r="S1410" s="58" t="s">
        <v>4113</v>
      </c>
      <c r="T1410" s="58" t="s">
        <v>4114</v>
      </c>
      <c r="U1410" s="58" t="s">
        <v>4113</v>
      </c>
      <c r="V1410" s="58" t="s">
        <v>4113</v>
      </c>
      <c r="W1410" s="58" t="s">
        <v>4114</v>
      </c>
      <c r="X1410" s="58" t="s">
        <v>4114</v>
      </c>
      <c r="Y1410" s="58" t="s">
        <v>4113</v>
      </c>
      <c r="Z1410" s="58" t="s">
        <v>4114</v>
      </c>
      <c r="AA1410" s="58" t="s">
        <v>4113</v>
      </c>
      <c r="AB1410" s="58" t="s">
        <v>4113</v>
      </c>
      <c r="AC1410" s="58" t="s">
        <v>4114</v>
      </c>
      <c r="AD1410" s="58" t="s">
        <v>4113</v>
      </c>
      <c r="AE1410" s="58" t="s">
        <v>4114</v>
      </c>
      <c r="AF1410" s="58" t="s">
        <v>4114</v>
      </c>
    </row>
    <row r="1411" spans="1:32" x14ac:dyDescent="0.2">
      <c r="A1411" s="247" t="s">
        <v>253</v>
      </c>
      <c r="B1411" s="83" t="s">
        <v>2202</v>
      </c>
      <c r="C1411" s="58">
        <v>1</v>
      </c>
      <c r="D1411" s="58" t="s">
        <v>4286</v>
      </c>
      <c r="E1411" s="58" t="s">
        <v>4135</v>
      </c>
      <c r="F1411" s="58" t="s">
        <v>4134</v>
      </c>
      <c r="G1411" s="58" t="s">
        <v>4153</v>
      </c>
      <c r="H1411" s="58" t="s">
        <v>4136</v>
      </c>
      <c r="I1411" s="58" t="s">
        <v>4136</v>
      </c>
      <c r="J1411" s="58" t="s">
        <v>4114</v>
      </c>
      <c r="K1411" s="58" t="s">
        <v>4114</v>
      </c>
      <c r="L1411" s="58" t="s">
        <v>4114</v>
      </c>
      <c r="M1411" s="58" t="s">
        <v>4306</v>
      </c>
      <c r="N1411" s="58" t="s">
        <v>2162</v>
      </c>
      <c r="O1411" s="58" t="s">
        <v>4332</v>
      </c>
      <c r="P1411" s="58" t="s">
        <v>4354</v>
      </c>
      <c r="Q1411" s="58" t="s">
        <v>4002</v>
      </c>
      <c r="R1411" s="58" t="s">
        <v>4113</v>
      </c>
      <c r="S1411" s="58" t="s">
        <v>4113</v>
      </c>
      <c r="T1411" s="58" t="s">
        <v>4113</v>
      </c>
      <c r="U1411" s="58" t="s">
        <v>4113</v>
      </c>
      <c r="V1411" s="58" t="s">
        <v>4113</v>
      </c>
      <c r="W1411" s="58" t="s">
        <v>4114</v>
      </c>
      <c r="X1411" s="58" t="s">
        <v>4114</v>
      </c>
      <c r="Y1411" s="58" t="s">
        <v>4114</v>
      </c>
      <c r="Z1411" s="58" t="s">
        <v>4114</v>
      </c>
      <c r="AA1411" s="58" t="s">
        <v>4113</v>
      </c>
      <c r="AB1411" s="58" t="s">
        <v>4113</v>
      </c>
      <c r="AC1411" s="58" t="s">
        <v>4114</v>
      </c>
      <c r="AD1411" s="58" t="s">
        <v>4113</v>
      </c>
      <c r="AE1411" s="58" t="s">
        <v>4114</v>
      </c>
      <c r="AF1411" s="58" t="s">
        <v>4114</v>
      </c>
    </row>
    <row r="1412" spans="1:32" x14ac:dyDescent="0.2">
      <c r="A1412" s="247" t="s">
        <v>304</v>
      </c>
      <c r="B1412" s="83" t="s">
        <v>2247</v>
      </c>
      <c r="C1412" s="58">
        <v>1</v>
      </c>
      <c r="D1412" s="58" t="s">
        <v>4286</v>
      </c>
      <c r="E1412" s="58" t="s">
        <v>4141</v>
      </c>
      <c r="F1412" s="58" t="s">
        <v>4134</v>
      </c>
      <c r="G1412" s="58" t="s">
        <v>4153</v>
      </c>
      <c r="H1412" s="58" t="s">
        <v>4153</v>
      </c>
      <c r="I1412" s="58" t="s">
        <v>4153</v>
      </c>
      <c r="J1412" s="58" t="s">
        <v>4114</v>
      </c>
      <c r="K1412" s="58" t="s">
        <v>4114</v>
      </c>
      <c r="L1412" s="58" t="s">
        <v>4114</v>
      </c>
      <c r="M1412" s="58" t="s">
        <v>4306</v>
      </c>
      <c r="N1412" s="58" t="s">
        <v>2162</v>
      </c>
      <c r="O1412" s="58" t="s">
        <v>4111</v>
      </c>
      <c r="P1412" s="58" t="s">
        <v>4354</v>
      </c>
      <c r="Q1412" s="58" t="s">
        <v>4002</v>
      </c>
      <c r="R1412" s="58" t="s">
        <v>4113</v>
      </c>
      <c r="S1412" s="58" t="s">
        <v>4113</v>
      </c>
      <c r="T1412" s="58" t="s">
        <v>4114</v>
      </c>
      <c r="U1412" s="58" t="s">
        <v>4113</v>
      </c>
      <c r="V1412" s="58" t="s">
        <v>4113</v>
      </c>
      <c r="W1412" s="58" t="s">
        <v>4114</v>
      </c>
      <c r="X1412" s="58" t="s">
        <v>4114</v>
      </c>
      <c r="Y1412" s="58" t="s">
        <v>4113</v>
      </c>
      <c r="Z1412" s="58" t="s">
        <v>4114</v>
      </c>
      <c r="AA1412" s="58" t="s">
        <v>4113</v>
      </c>
      <c r="AB1412" s="58" t="s">
        <v>4113</v>
      </c>
      <c r="AC1412" s="58" t="s">
        <v>4114</v>
      </c>
      <c r="AD1412" s="58" t="s">
        <v>4113</v>
      </c>
      <c r="AE1412" s="58" t="s">
        <v>4114</v>
      </c>
      <c r="AF1412" s="58" t="s">
        <v>4114</v>
      </c>
    </row>
    <row r="1413" spans="1:32" x14ac:dyDescent="0.2">
      <c r="A1413" s="247" t="s">
        <v>303</v>
      </c>
      <c r="B1413" s="83" t="s">
        <v>2247</v>
      </c>
      <c r="C1413" s="58">
        <v>1</v>
      </c>
      <c r="D1413" s="58" t="s">
        <v>4286</v>
      </c>
      <c r="E1413" s="58" t="s">
        <v>4141</v>
      </c>
      <c r="F1413" s="58" t="s">
        <v>4134</v>
      </c>
      <c r="G1413" s="58" t="s">
        <v>4153</v>
      </c>
      <c r="H1413" s="58" t="s">
        <v>4136</v>
      </c>
      <c r="I1413" s="58" t="s">
        <v>4136</v>
      </c>
      <c r="J1413" s="58" t="s">
        <v>4114</v>
      </c>
      <c r="K1413" s="58" t="s">
        <v>4114</v>
      </c>
      <c r="L1413" s="58" t="s">
        <v>4114</v>
      </c>
      <c r="M1413" s="58" t="s">
        <v>4306</v>
      </c>
      <c r="N1413" s="58" t="s">
        <v>2162</v>
      </c>
      <c r="O1413" s="58" t="s">
        <v>4332</v>
      </c>
      <c r="P1413" s="58" t="s">
        <v>4354</v>
      </c>
      <c r="Q1413" s="58" t="s">
        <v>4002</v>
      </c>
      <c r="R1413" s="58" t="s">
        <v>4113</v>
      </c>
      <c r="S1413" s="58" t="s">
        <v>4113</v>
      </c>
      <c r="T1413" s="58" t="s">
        <v>4113</v>
      </c>
      <c r="U1413" s="58" t="s">
        <v>4113</v>
      </c>
      <c r="V1413" s="58" t="s">
        <v>4113</v>
      </c>
      <c r="W1413" s="58" t="s">
        <v>4114</v>
      </c>
      <c r="X1413" s="58" t="s">
        <v>4114</v>
      </c>
      <c r="Y1413" s="58" t="s">
        <v>4114</v>
      </c>
      <c r="Z1413" s="58" t="s">
        <v>4114</v>
      </c>
      <c r="AA1413" s="58" t="s">
        <v>4113</v>
      </c>
      <c r="AB1413" s="58" t="s">
        <v>4113</v>
      </c>
      <c r="AC1413" s="58" t="s">
        <v>4114</v>
      </c>
      <c r="AD1413" s="58" t="s">
        <v>4113</v>
      </c>
      <c r="AE1413" s="58" t="s">
        <v>4114</v>
      </c>
      <c r="AF1413" s="58" t="s">
        <v>4114</v>
      </c>
    </row>
    <row r="1414" spans="1:32" x14ac:dyDescent="0.2">
      <c r="A1414" s="247" t="s">
        <v>1720</v>
      </c>
      <c r="B1414" s="83" t="s">
        <v>2292</v>
      </c>
      <c r="C1414" s="58">
        <v>1</v>
      </c>
      <c r="D1414" s="58" t="s">
        <v>4286</v>
      </c>
      <c r="E1414" s="58" t="s">
        <v>4143</v>
      </c>
      <c r="F1414" s="58" t="s">
        <v>4134</v>
      </c>
      <c r="G1414" s="58" t="s">
        <v>4153</v>
      </c>
      <c r="H1414" s="58" t="s">
        <v>4153</v>
      </c>
      <c r="I1414" s="58" t="s">
        <v>4153</v>
      </c>
      <c r="J1414" s="58" t="s">
        <v>4114</v>
      </c>
      <c r="K1414" s="58" t="s">
        <v>4114</v>
      </c>
      <c r="L1414" s="58" t="s">
        <v>4114</v>
      </c>
      <c r="M1414" s="58" t="s">
        <v>4306</v>
      </c>
      <c r="N1414" s="58" t="s">
        <v>2162</v>
      </c>
      <c r="O1414" s="58" t="s">
        <v>4111</v>
      </c>
      <c r="P1414" s="58" t="s">
        <v>4354</v>
      </c>
      <c r="Q1414" s="58" t="s">
        <v>4002</v>
      </c>
      <c r="R1414" s="58" t="s">
        <v>4113</v>
      </c>
      <c r="S1414" s="58" t="s">
        <v>4113</v>
      </c>
      <c r="T1414" s="58" t="s">
        <v>4114</v>
      </c>
      <c r="U1414" s="58" t="s">
        <v>4113</v>
      </c>
      <c r="V1414" s="58" t="s">
        <v>4113</v>
      </c>
      <c r="W1414" s="58" t="s">
        <v>4114</v>
      </c>
      <c r="X1414" s="58" t="s">
        <v>4114</v>
      </c>
      <c r="Y1414" s="58" t="s">
        <v>4114</v>
      </c>
      <c r="Z1414" s="58" t="s">
        <v>4114</v>
      </c>
      <c r="AA1414" s="58" t="s">
        <v>4113</v>
      </c>
      <c r="AB1414" s="58" t="s">
        <v>4113</v>
      </c>
      <c r="AC1414" s="58" t="s">
        <v>4114</v>
      </c>
      <c r="AD1414" s="58" t="s">
        <v>4113</v>
      </c>
      <c r="AE1414" s="58" t="s">
        <v>4114</v>
      </c>
      <c r="AF1414" s="58" t="s">
        <v>4114</v>
      </c>
    </row>
    <row r="1415" spans="1:32" x14ac:dyDescent="0.2">
      <c r="A1415" s="247" t="s">
        <v>1719</v>
      </c>
      <c r="B1415" s="83" t="s">
        <v>2292</v>
      </c>
      <c r="C1415" s="58">
        <v>1</v>
      </c>
      <c r="D1415" s="58" t="s">
        <v>4286</v>
      </c>
      <c r="E1415" s="58" t="s">
        <v>4143</v>
      </c>
      <c r="F1415" s="58" t="s">
        <v>4134</v>
      </c>
      <c r="G1415" s="58" t="s">
        <v>4153</v>
      </c>
      <c r="H1415" s="58" t="s">
        <v>4136</v>
      </c>
      <c r="I1415" s="58" t="s">
        <v>4136</v>
      </c>
      <c r="J1415" s="58" t="s">
        <v>4114</v>
      </c>
      <c r="K1415" s="58" t="s">
        <v>4114</v>
      </c>
      <c r="L1415" s="58" t="s">
        <v>4114</v>
      </c>
      <c r="M1415" s="58" t="s">
        <v>4306</v>
      </c>
      <c r="N1415" s="58" t="s">
        <v>2162</v>
      </c>
      <c r="O1415" s="58" t="s">
        <v>4332</v>
      </c>
      <c r="P1415" s="58" t="s">
        <v>4354</v>
      </c>
      <c r="Q1415" s="58" t="s">
        <v>4002</v>
      </c>
      <c r="R1415" s="58" t="s">
        <v>4113</v>
      </c>
      <c r="S1415" s="58" t="s">
        <v>4113</v>
      </c>
      <c r="T1415" s="58" t="s">
        <v>4113</v>
      </c>
      <c r="U1415" s="58" t="s">
        <v>4113</v>
      </c>
      <c r="V1415" s="58" t="s">
        <v>4113</v>
      </c>
      <c r="W1415" s="58" t="s">
        <v>4114</v>
      </c>
      <c r="X1415" s="58" t="s">
        <v>4114</v>
      </c>
      <c r="Y1415" s="58" t="s">
        <v>4114</v>
      </c>
      <c r="Z1415" s="58" t="s">
        <v>4114</v>
      </c>
      <c r="AA1415" s="58" t="s">
        <v>4113</v>
      </c>
      <c r="AB1415" s="58" t="s">
        <v>4113</v>
      </c>
      <c r="AC1415" s="58" t="s">
        <v>4114</v>
      </c>
      <c r="AD1415" s="58" t="s">
        <v>4113</v>
      </c>
      <c r="AE1415" s="58" t="s">
        <v>4114</v>
      </c>
      <c r="AF1415" s="58" t="s">
        <v>4114</v>
      </c>
    </row>
    <row r="1416" spans="1:32" x14ac:dyDescent="0.2">
      <c r="A1416" s="247" t="s">
        <v>352</v>
      </c>
      <c r="B1416" s="83" t="s">
        <v>2337</v>
      </c>
      <c r="C1416" s="58">
        <v>1</v>
      </c>
      <c r="D1416" s="58" t="s">
        <v>4286</v>
      </c>
      <c r="E1416" s="58" t="s">
        <v>4134</v>
      </c>
      <c r="F1416" s="58" t="s">
        <v>4134</v>
      </c>
      <c r="G1416" s="58" t="s">
        <v>4153</v>
      </c>
      <c r="H1416" s="58" t="s">
        <v>4136</v>
      </c>
      <c r="I1416" s="58" t="s">
        <v>4136</v>
      </c>
      <c r="J1416" s="58" t="s">
        <v>4114</v>
      </c>
      <c r="K1416" s="58" t="s">
        <v>4114</v>
      </c>
      <c r="L1416" s="58" t="s">
        <v>4114</v>
      </c>
      <c r="M1416" s="58" t="s">
        <v>4306</v>
      </c>
      <c r="N1416" s="58" t="s">
        <v>2162</v>
      </c>
      <c r="O1416" s="58" t="s">
        <v>4332</v>
      </c>
      <c r="P1416" s="58" t="s">
        <v>4354</v>
      </c>
      <c r="Q1416" s="58" t="s">
        <v>4002</v>
      </c>
      <c r="R1416" s="58" t="s">
        <v>4113</v>
      </c>
      <c r="S1416" s="58" t="s">
        <v>4113</v>
      </c>
      <c r="T1416" s="58" t="s">
        <v>4113</v>
      </c>
      <c r="U1416" s="58" t="s">
        <v>4113</v>
      </c>
      <c r="V1416" s="58" t="s">
        <v>4113</v>
      </c>
      <c r="W1416" s="58" t="s">
        <v>4114</v>
      </c>
      <c r="X1416" s="58" t="s">
        <v>4114</v>
      </c>
      <c r="Y1416" s="58" t="s">
        <v>4114</v>
      </c>
      <c r="Z1416" s="58" t="s">
        <v>4114</v>
      </c>
      <c r="AA1416" s="58" t="s">
        <v>4113</v>
      </c>
      <c r="AB1416" s="58" t="s">
        <v>4113</v>
      </c>
      <c r="AC1416" s="58" t="s">
        <v>4114</v>
      </c>
      <c r="AD1416" s="58" t="s">
        <v>4113</v>
      </c>
      <c r="AE1416" s="58" t="s">
        <v>4114</v>
      </c>
      <c r="AF1416" s="58" t="s">
        <v>4114</v>
      </c>
    </row>
    <row r="1417" spans="1:32" x14ac:dyDescent="0.2">
      <c r="A1417" s="247" t="s">
        <v>315</v>
      </c>
      <c r="B1417" s="83" t="s">
        <v>2302</v>
      </c>
      <c r="C1417" s="58">
        <v>1</v>
      </c>
      <c r="D1417" s="58" t="s">
        <v>4278</v>
      </c>
      <c r="E1417" s="58" t="s">
        <v>4134</v>
      </c>
      <c r="F1417" s="58" t="s">
        <v>4148</v>
      </c>
      <c r="G1417" s="58" t="s">
        <v>4145</v>
      </c>
      <c r="H1417" s="58" t="s">
        <v>4153</v>
      </c>
      <c r="I1417" s="58" t="s">
        <v>4153</v>
      </c>
      <c r="J1417" s="58" t="s">
        <v>4114</v>
      </c>
      <c r="K1417" s="58" t="s">
        <v>4114</v>
      </c>
      <c r="L1417" s="58" t="s">
        <v>4114</v>
      </c>
      <c r="M1417" s="58" t="s">
        <v>4309</v>
      </c>
      <c r="N1417" s="58" t="s">
        <v>2162</v>
      </c>
      <c r="O1417" s="58" t="s">
        <v>4111</v>
      </c>
      <c r="P1417" s="58" t="s">
        <v>4354</v>
      </c>
      <c r="Q1417" s="58" t="s">
        <v>4002</v>
      </c>
      <c r="R1417" s="58" t="s">
        <v>4113</v>
      </c>
      <c r="S1417" s="58" t="s">
        <v>4113</v>
      </c>
      <c r="T1417" s="58" t="s">
        <v>4114</v>
      </c>
      <c r="U1417" s="58" t="s">
        <v>4113</v>
      </c>
      <c r="V1417" s="58" t="s">
        <v>4113</v>
      </c>
      <c r="W1417" s="58" t="s">
        <v>4114</v>
      </c>
      <c r="X1417" s="58" t="s">
        <v>4114</v>
      </c>
      <c r="Y1417" s="58" t="s">
        <v>4113</v>
      </c>
      <c r="Z1417" s="58" t="s">
        <v>4114</v>
      </c>
      <c r="AA1417" s="58" t="s">
        <v>4113</v>
      </c>
      <c r="AB1417" s="58" t="s">
        <v>4113</v>
      </c>
      <c r="AC1417" s="58" t="s">
        <v>4114</v>
      </c>
      <c r="AD1417" s="58" t="s">
        <v>4113</v>
      </c>
      <c r="AE1417" s="58" t="s">
        <v>4114</v>
      </c>
      <c r="AF1417" s="58" t="s">
        <v>4114</v>
      </c>
    </row>
    <row r="1418" spans="1:32" x14ac:dyDescent="0.2">
      <c r="A1418" s="247" t="s">
        <v>215</v>
      </c>
      <c r="B1418" s="83" t="s">
        <v>2167</v>
      </c>
      <c r="C1418" s="58">
        <v>1</v>
      </c>
      <c r="D1418" s="58" t="s">
        <v>4278</v>
      </c>
      <c r="E1418" s="58" t="s">
        <v>4135</v>
      </c>
      <c r="F1418" s="58" t="s">
        <v>4148</v>
      </c>
      <c r="G1418" s="58" t="s">
        <v>4145</v>
      </c>
      <c r="H1418" s="58" t="s">
        <v>4153</v>
      </c>
      <c r="I1418" s="58" t="s">
        <v>4153</v>
      </c>
      <c r="J1418" s="58" t="s">
        <v>4114</v>
      </c>
      <c r="K1418" s="58" t="s">
        <v>4114</v>
      </c>
      <c r="L1418" s="58" t="s">
        <v>4114</v>
      </c>
      <c r="M1418" s="58" t="s">
        <v>4309</v>
      </c>
      <c r="N1418" s="58" t="s">
        <v>2162</v>
      </c>
      <c r="O1418" s="58" t="s">
        <v>4111</v>
      </c>
      <c r="P1418" s="58" t="s">
        <v>4354</v>
      </c>
      <c r="Q1418" s="58" t="s">
        <v>4002</v>
      </c>
      <c r="R1418" s="58" t="s">
        <v>4113</v>
      </c>
      <c r="S1418" s="58" t="s">
        <v>4113</v>
      </c>
      <c r="T1418" s="58" t="s">
        <v>4114</v>
      </c>
      <c r="U1418" s="58" t="s">
        <v>4113</v>
      </c>
      <c r="V1418" s="58" t="s">
        <v>4113</v>
      </c>
      <c r="W1418" s="58" t="s">
        <v>4114</v>
      </c>
      <c r="X1418" s="58" t="s">
        <v>4114</v>
      </c>
      <c r="Y1418" s="58" t="s">
        <v>4113</v>
      </c>
      <c r="Z1418" s="58" t="s">
        <v>4114</v>
      </c>
      <c r="AA1418" s="58" t="s">
        <v>4113</v>
      </c>
      <c r="AB1418" s="58" t="s">
        <v>4113</v>
      </c>
      <c r="AC1418" s="58" t="s">
        <v>4114</v>
      </c>
      <c r="AD1418" s="58" t="s">
        <v>4113</v>
      </c>
      <c r="AE1418" s="58" t="s">
        <v>4114</v>
      </c>
      <c r="AF1418" s="58" t="s">
        <v>4114</v>
      </c>
    </row>
    <row r="1419" spans="1:32" x14ac:dyDescent="0.2">
      <c r="A1419" s="247" t="s">
        <v>265</v>
      </c>
      <c r="B1419" s="83" t="s">
        <v>2212</v>
      </c>
      <c r="C1419" s="58">
        <v>1</v>
      </c>
      <c r="D1419" s="58" t="s">
        <v>4278</v>
      </c>
      <c r="E1419" s="58" t="s">
        <v>4141</v>
      </c>
      <c r="F1419" s="58" t="s">
        <v>4148</v>
      </c>
      <c r="G1419" s="58" t="s">
        <v>4145</v>
      </c>
      <c r="H1419" s="58" t="s">
        <v>4153</v>
      </c>
      <c r="I1419" s="58" t="s">
        <v>4153</v>
      </c>
      <c r="J1419" s="58" t="s">
        <v>4114</v>
      </c>
      <c r="K1419" s="58" t="s">
        <v>4114</v>
      </c>
      <c r="L1419" s="58" t="s">
        <v>4114</v>
      </c>
      <c r="M1419" s="58" t="s">
        <v>4309</v>
      </c>
      <c r="N1419" s="58" t="s">
        <v>2162</v>
      </c>
      <c r="O1419" s="58" t="s">
        <v>4111</v>
      </c>
      <c r="P1419" s="58" t="s">
        <v>4354</v>
      </c>
      <c r="Q1419" s="58" t="s">
        <v>4002</v>
      </c>
      <c r="R1419" s="58" t="s">
        <v>4113</v>
      </c>
      <c r="S1419" s="58" t="s">
        <v>4113</v>
      </c>
      <c r="T1419" s="58" t="s">
        <v>4114</v>
      </c>
      <c r="U1419" s="58" t="s">
        <v>4113</v>
      </c>
      <c r="V1419" s="58" t="s">
        <v>4113</v>
      </c>
      <c r="W1419" s="58" t="s">
        <v>4114</v>
      </c>
      <c r="X1419" s="58" t="s">
        <v>4114</v>
      </c>
      <c r="Y1419" s="58" t="s">
        <v>4113</v>
      </c>
      <c r="Z1419" s="58" t="s">
        <v>4114</v>
      </c>
      <c r="AA1419" s="58" t="s">
        <v>4113</v>
      </c>
      <c r="AB1419" s="58" t="s">
        <v>4113</v>
      </c>
      <c r="AC1419" s="58" t="s">
        <v>4114</v>
      </c>
      <c r="AD1419" s="58" t="s">
        <v>4113</v>
      </c>
      <c r="AE1419" s="58" t="s">
        <v>4114</v>
      </c>
      <c r="AF1419" s="58" t="s">
        <v>4114</v>
      </c>
    </row>
    <row r="1420" spans="1:32" x14ac:dyDescent="0.2">
      <c r="A1420" s="247" t="s">
        <v>1681</v>
      </c>
      <c r="B1420" s="83" t="s">
        <v>2257</v>
      </c>
      <c r="C1420" s="58">
        <v>1</v>
      </c>
      <c r="D1420" s="58" t="s">
        <v>4278</v>
      </c>
      <c r="E1420" s="58" t="s">
        <v>4143</v>
      </c>
      <c r="F1420" s="58" t="s">
        <v>4148</v>
      </c>
      <c r="G1420" s="58" t="s">
        <v>4145</v>
      </c>
      <c r="H1420" s="58" t="s">
        <v>4153</v>
      </c>
      <c r="I1420" s="58" t="s">
        <v>4153</v>
      </c>
      <c r="J1420" s="58" t="s">
        <v>4114</v>
      </c>
      <c r="K1420" s="58" t="s">
        <v>4114</v>
      </c>
      <c r="L1420" s="58" t="s">
        <v>4114</v>
      </c>
      <c r="M1420" s="58" t="s">
        <v>4309</v>
      </c>
      <c r="N1420" s="58" t="s">
        <v>2162</v>
      </c>
      <c r="O1420" s="58" t="s">
        <v>4111</v>
      </c>
      <c r="P1420" s="58" t="s">
        <v>4354</v>
      </c>
      <c r="Q1420" s="58" t="s">
        <v>4002</v>
      </c>
      <c r="R1420" s="58" t="s">
        <v>4113</v>
      </c>
      <c r="S1420" s="58" t="s">
        <v>4113</v>
      </c>
      <c r="T1420" s="58" t="s">
        <v>4114</v>
      </c>
      <c r="U1420" s="58" t="s">
        <v>4113</v>
      </c>
      <c r="V1420" s="58" t="s">
        <v>4113</v>
      </c>
      <c r="W1420" s="58" t="s">
        <v>4114</v>
      </c>
      <c r="X1420" s="58" t="s">
        <v>4114</v>
      </c>
      <c r="Y1420" s="58" t="s">
        <v>4114</v>
      </c>
      <c r="Z1420" s="58" t="s">
        <v>4114</v>
      </c>
      <c r="AA1420" s="58" t="s">
        <v>4113</v>
      </c>
      <c r="AB1420" s="58" t="s">
        <v>4113</v>
      </c>
      <c r="AC1420" s="58" t="s">
        <v>4114</v>
      </c>
      <c r="AD1420" s="58" t="s">
        <v>4113</v>
      </c>
      <c r="AE1420" s="58" t="s">
        <v>4114</v>
      </c>
      <c r="AF1420" s="58" t="s">
        <v>4114</v>
      </c>
    </row>
    <row r="1421" spans="1:32" x14ac:dyDescent="0.2">
      <c r="A1421" s="247" t="s">
        <v>325</v>
      </c>
      <c r="B1421" s="83" t="s">
        <v>2311</v>
      </c>
      <c r="C1421" s="58">
        <v>1</v>
      </c>
      <c r="D1421" s="58" t="s">
        <v>4280</v>
      </c>
      <c r="E1421" s="58" t="s">
        <v>4134</v>
      </c>
      <c r="F1421" s="58" t="s">
        <v>4148</v>
      </c>
      <c r="G1421" s="58" t="s">
        <v>4145</v>
      </c>
      <c r="H1421" s="58" t="s">
        <v>4153</v>
      </c>
      <c r="I1421" s="58" t="s">
        <v>4153</v>
      </c>
      <c r="J1421" s="58" t="s">
        <v>4114</v>
      </c>
      <c r="K1421" s="58" t="s">
        <v>4114</v>
      </c>
      <c r="L1421" s="58" t="s">
        <v>4114</v>
      </c>
      <c r="M1421" s="58" t="s">
        <v>4310</v>
      </c>
      <c r="N1421" s="58" t="s">
        <v>2162</v>
      </c>
      <c r="O1421" s="58" t="s">
        <v>4111</v>
      </c>
      <c r="P1421" s="58" t="s">
        <v>4354</v>
      </c>
      <c r="Q1421" s="58" t="s">
        <v>4002</v>
      </c>
      <c r="R1421" s="58" t="s">
        <v>4113</v>
      </c>
      <c r="S1421" s="58" t="s">
        <v>4113</v>
      </c>
      <c r="T1421" s="58" t="s">
        <v>4114</v>
      </c>
      <c r="U1421" s="58" t="s">
        <v>4113</v>
      </c>
      <c r="V1421" s="58" t="s">
        <v>4113</v>
      </c>
      <c r="W1421" s="58" t="s">
        <v>4114</v>
      </c>
      <c r="X1421" s="58" t="s">
        <v>4114</v>
      </c>
      <c r="Y1421" s="58" t="s">
        <v>4113</v>
      </c>
      <c r="Z1421" s="58" t="s">
        <v>4114</v>
      </c>
      <c r="AA1421" s="58" t="s">
        <v>4113</v>
      </c>
      <c r="AB1421" s="58" t="s">
        <v>4113</v>
      </c>
      <c r="AC1421" s="58" t="s">
        <v>4114</v>
      </c>
      <c r="AD1421" s="58" t="s">
        <v>4113</v>
      </c>
      <c r="AE1421" s="58" t="s">
        <v>4114</v>
      </c>
      <c r="AF1421" s="58" t="s">
        <v>4114</v>
      </c>
    </row>
    <row r="1422" spans="1:32" x14ac:dyDescent="0.2">
      <c r="A1422" s="247" t="s">
        <v>225</v>
      </c>
      <c r="B1422" s="83" t="s">
        <v>2176</v>
      </c>
      <c r="C1422" s="58">
        <v>1</v>
      </c>
      <c r="D1422" s="58" t="s">
        <v>4280</v>
      </c>
      <c r="E1422" s="58" t="s">
        <v>4135</v>
      </c>
      <c r="F1422" s="58" t="s">
        <v>4148</v>
      </c>
      <c r="G1422" s="58" t="s">
        <v>4145</v>
      </c>
      <c r="H1422" s="58" t="s">
        <v>4153</v>
      </c>
      <c r="I1422" s="58" t="s">
        <v>4153</v>
      </c>
      <c r="J1422" s="58" t="s">
        <v>4114</v>
      </c>
      <c r="K1422" s="58" t="s">
        <v>4114</v>
      </c>
      <c r="L1422" s="58" t="s">
        <v>4114</v>
      </c>
      <c r="M1422" s="58" t="s">
        <v>4310</v>
      </c>
      <c r="N1422" s="58" t="s">
        <v>2162</v>
      </c>
      <c r="O1422" s="58" t="s">
        <v>4111</v>
      </c>
      <c r="P1422" s="58" t="s">
        <v>4354</v>
      </c>
      <c r="Q1422" s="58" t="s">
        <v>4002</v>
      </c>
      <c r="R1422" s="58" t="s">
        <v>4113</v>
      </c>
      <c r="S1422" s="58" t="s">
        <v>4113</v>
      </c>
      <c r="T1422" s="58" t="s">
        <v>4114</v>
      </c>
      <c r="U1422" s="58" t="s">
        <v>4113</v>
      </c>
      <c r="V1422" s="58" t="s">
        <v>4113</v>
      </c>
      <c r="W1422" s="58" t="s">
        <v>4114</v>
      </c>
      <c r="X1422" s="58" t="s">
        <v>4114</v>
      </c>
      <c r="Y1422" s="58" t="s">
        <v>4113</v>
      </c>
      <c r="Z1422" s="58" t="s">
        <v>4114</v>
      </c>
      <c r="AA1422" s="58" t="s">
        <v>4113</v>
      </c>
      <c r="AB1422" s="58" t="s">
        <v>4113</v>
      </c>
      <c r="AC1422" s="58" t="s">
        <v>4114</v>
      </c>
      <c r="AD1422" s="58" t="s">
        <v>4113</v>
      </c>
      <c r="AE1422" s="58" t="s">
        <v>4114</v>
      </c>
      <c r="AF1422" s="58" t="s">
        <v>4114</v>
      </c>
    </row>
    <row r="1423" spans="1:32" x14ac:dyDescent="0.2">
      <c r="A1423" s="247" t="s">
        <v>275</v>
      </c>
      <c r="B1423" s="83" t="s">
        <v>2221</v>
      </c>
      <c r="C1423" s="58">
        <v>1</v>
      </c>
      <c r="D1423" s="58" t="s">
        <v>4280</v>
      </c>
      <c r="E1423" s="58" t="s">
        <v>4141</v>
      </c>
      <c r="F1423" s="58" t="s">
        <v>4148</v>
      </c>
      <c r="G1423" s="58" t="s">
        <v>4145</v>
      </c>
      <c r="H1423" s="58" t="s">
        <v>4153</v>
      </c>
      <c r="I1423" s="58" t="s">
        <v>4153</v>
      </c>
      <c r="J1423" s="58" t="s">
        <v>4114</v>
      </c>
      <c r="K1423" s="58" t="s">
        <v>4114</v>
      </c>
      <c r="L1423" s="58" t="s">
        <v>4114</v>
      </c>
      <c r="M1423" s="58" t="s">
        <v>4310</v>
      </c>
      <c r="N1423" s="58" t="s">
        <v>2162</v>
      </c>
      <c r="O1423" s="58" t="s">
        <v>4111</v>
      </c>
      <c r="P1423" s="58" t="s">
        <v>4354</v>
      </c>
      <c r="Q1423" s="58" t="s">
        <v>4002</v>
      </c>
      <c r="R1423" s="58" t="s">
        <v>4113</v>
      </c>
      <c r="S1423" s="58" t="s">
        <v>4113</v>
      </c>
      <c r="T1423" s="58" t="s">
        <v>4114</v>
      </c>
      <c r="U1423" s="58" t="s">
        <v>4113</v>
      </c>
      <c r="V1423" s="58" t="s">
        <v>4113</v>
      </c>
      <c r="W1423" s="58" t="s">
        <v>4114</v>
      </c>
      <c r="X1423" s="58" t="s">
        <v>4114</v>
      </c>
      <c r="Y1423" s="58" t="s">
        <v>4113</v>
      </c>
      <c r="Z1423" s="58" t="s">
        <v>4114</v>
      </c>
      <c r="AA1423" s="58" t="s">
        <v>4113</v>
      </c>
      <c r="AB1423" s="58" t="s">
        <v>4113</v>
      </c>
      <c r="AC1423" s="58" t="s">
        <v>4114</v>
      </c>
      <c r="AD1423" s="58" t="s">
        <v>4113</v>
      </c>
      <c r="AE1423" s="58" t="s">
        <v>4114</v>
      </c>
      <c r="AF1423" s="58" t="s">
        <v>4114</v>
      </c>
    </row>
    <row r="1424" spans="1:32" x14ac:dyDescent="0.2">
      <c r="A1424" s="247" t="s">
        <v>1691</v>
      </c>
      <c r="B1424" s="83" t="s">
        <v>2266</v>
      </c>
      <c r="C1424" s="58">
        <v>1</v>
      </c>
      <c r="D1424" s="58" t="s">
        <v>4280</v>
      </c>
      <c r="E1424" s="58" t="s">
        <v>4143</v>
      </c>
      <c r="F1424" s="58" t="s">
        <v>4148</v>
      </c>
      <c r="G1424" s="58" t="s">
        <v>4145</v>
      </c>
      <c r="H1424" s="58" t="s">
        <v>4153</v>
      </c>
      <c r="I1424" s="58" t="s">
        <v>4153</v>
      </c>
      <c r="J1424" s="58" t="s">
        <v>4114</v>
      </c>
      <c r="K1424" s="58" t="s">
        <v>4114</v>
      </c>
      <c r="L1424" s="58" t="s">
        <v>4114</v>
      </c>
      <c r="M1424" s="58" t="s">
        <v>4310</v>
      </c>
      <c r="N1424" s="58" t="s">
        <v>2162</v>
      </c>
      <c r="O1424" s="58" t="s">
        <v>4111</v>
      </c>
      <c r="P1424" s="58" t="s">
        <v>4354</v>
      </c>
      <c r="Q1424" s="58" t="s">
        <v>4002</v>
      </c>
      <c r="R1424" s="58" t="s">
        <v>4113</v>
      </c>
      <c r="S1424" s="58" t="s">
        <v>4113</v>
      </c>
      <c r="T1424" s="58" t="s">
        <v>4114</v>
      </c>
      <c r="U1424" s="58" t="s">
        <v>4113</v>
      </c>
      <c r="V1424" s="58" t="s">
        <v>4113</v>
      </c>
      <c r="W1424" s="58" t="s">
        <v>4114</v>
      </c>
      <c r="X1424" s="58" t="s">
        <v>4114</v>
      </c>
      <c r="Y1424" s="58" t="s">
        <v>4114</v>
      </c>
      <c r="Z1424" s="58" t="s">
        <v>4114</v>
      </c>
      <c r="AA1424" s="58" t="s">
        <v>4113</v>
      </c>
      <c r="AB1424" s="58" t="s">
        <v>4113</v>
      </c>
      <c r="AC1424" s="58" t="s">
        <v>4114</v>
      </c>
      <c r="AD1424" s="58" t="s">
        <v>4113</v>
      </c>
      <c r="AE1424" s="58" t="s">
        <v>4114</v>
      </c>
      <c r="AF1424" s="58" t="s">
        <v>4114</v>
      </c>
    </row>
    <row r="1425" spans="1:32" x14ac:dyDescent="0.2">
      <c r="A1425" s="247" t="s">
        <v>335</v>
      </c>
      <c r="B1425" s="83" t="s">
        <v>2320</v>
      </c>
      <c r="C1425" s="58">
        <v>1</v>
      </c>
      <c r="D1425" s="58" t="s">
        <v>4282</v>
      </c>
      <c r="E1425" s="58" t="s">
        <v>4134</v>
      </c>
      <c r="F1425" s="58" t="s">
        <v>4148</v>
      </c>
      <c r="G1425" s="58" t="s">
        <v>4145</v>
      </c>
      <c r="H1425" s="58" t="s">
        <v>4153</v>
      </c>
      <c r="I1425" s="58" t="s">
        <v>4153</v>
      </c>
      <c r="J1425" s="58" t="s">
        <v>4114</v>
      </c>
      <c r="K1425" s="58" t="s">
        <v>4114</v>
      </c>
      <c r="L1425" s="58" t="s">
        <v>4114</v>
      </c>
      <c r="M1425" s="58" t="s">
        <v>4311</v>
      </c>
      <c r="N1425" s="58" t="s">
        <v>2162</v>
      </c>
      <c r="O1425" s="58" t="s">
        <v>4111</v>
      </c>
      <c r="P1425" s="58" t="s">
        <v>4354</v>
      </c>
      <c r="Q1425" s="58" t="s">
        <v>4002</v>
      </c>
      <c r="R1425" s="58" t="s">
        <v>4113</v>
      </c>
      <c r="S1425" s="58" t="s">
        <v>4113</v>
      </c>
      <c r="T1425" s="58" t="s">
        <v>4114</v>
      </c>
      <c r="U1425" s="58" t="s">
        <v>4113</v>
      </c>
      <c r="V1425" s="58" t="s">
        <v>4113</v>
      </c>
      <c r="W1425" s="58" t="s">
        <v>4114</v>
      </c>
      <c r="X1425" s="58" t="s">
        <v>4114</v>
      </c>
      <c r="Y1425" s="58" t="s">
        <v>4113</v>
      </c>
      <c r="Z1425" s="58" t="s">
        <v>4114</v>
      </c>
      <c r="AA1425" s="58" t="s">
        <v>4113</v>
      </c>
      <c r="AB1425" s="58" t="s">
        <v>4113</v>
      </c>
      <c r="AC1425" s="58" t="s">
        <v>4114</v>
      </c>
      <c r="AD1425" s="58" t="s">
        <v>4113</v>
      </c>
      <c r="AE1425" s="58" t="s">
        <v>4114</v>
      </c>
      <c r="AF1425" s="58" t="s">
        <v>4114</v>
      </c>
    </row>
    <row r="1426" spans="1:32" x14ac:dyDescent="0.2">
      <c r="A1426" s="247" t="s">
        <v>235</v>
      </c>
      <c r="B1426" s="83" t="s">
        <v>2185</v>
      </c>
      <c r="C1426" s="58">
        <v>1</v>
      </c>
      <c r="D1426" s="58" t="s">
        <v>4282</v>
      </c>
      <c r="E1426" s="58" t="s">
        <v>4135</v>
      </c>
      <c r="F1426" s="58" t="s">
        <v>4148</v>
      </c>
      <c r="G1426" s="58" t="s">
        <v>4145</v>
      </c>
      <c r="H1426" s="58" t="s">
        <v>4153</v>
      </c>
      <c r="I1426" s="58" t="s">
        <v>4153</v>
      </c>
      <c r="J1426" s="58" t="s">
        <v>4114</v>
      </c>
      <c r="K1426" s="58" t="s">
        <v>4114</v>
      </c>
      <c r="L1426" s="58" t="s">
        <v>4114</v>
      </c>
      <c r="M1426" s="58" t="s">
        <v>4311</v>
      </c>
      <c r="N1426" s="58" t="s">
        <v>2162</v>
      </c>
      <c r="O1426" s="58" t="s">
        <v>4111</v>
      </c>
      <c r="P1426" s="58" t="s">
        <v>4354</v>
      </c>
      <c r="Q1426" s="58" t="s">
        <v>4002</v>
      </c>
      <c r="R1426" s="58" t="s">
        <v>4113</v>
      </c>
      <c r="S1426" s="58" t="s">
        <v>4113</v>
      </c>
      <c r="T1426" s="58" t="s">
        <v>4114</v>
      </c>
      <c r="U1426" s="58" t="s">
        <v>4113</v>
      </c>
      <c r="V1426" s="58" t="s">
        <v>4113</v>
      </c>
      <c r="W1426" s="58" t="s">
        <v>4114</v>
      </c>
      <c r="X1426" s="58" t="s">
        <v>4114</v>
      </c>
      <c r="Y1426" s="58" t="s">
        <v>4113</v>
      </c>
      <c r="Z1426" s="58" t="s">
        <v>4114</v>
      </c>
      <c r="AA1426" s="58" t="s">
        <v>4113</v>
      </c>
      <c r="AB1426" s="58" t="s">
        <v>4113</v>
      </c>
      <c r="AC1426" s="58" t="s">
        <v>4114</v>
      </c>
      <c r="AD1426" s="58" t="s">
        <v>4113</v>
      </c>
      <c r="AE1426" s="58" t="s">
        <v>4114</v>
      </c>
      <c r="AF1426" s="58" t="s">
        <v>4114</v>
      </c>
    </row>
    <row r="1427" spans="1:32" x14ac:dyDescent="0.2">
      <c r="A1427" s="247" t="s">
        <v>285</v>
      </c>
      <c r="B1427" s="83" t="s">
        <v>2230</v>
      </c>
      <c r="C1427" s="58">
        <v>1</v>
      </c>
      <c r="D1427" s="58" t="s">
        <v>4282</v>
      </c>
      <c r="E1427" s="58" t="s">
        <v>4141</v>
      </c>
      <c r="F1427" s="58" t="s">
        <v>4148</v>
      </c>
      <c r="G1427" s="58" t="s">
        <v>4145</v>
      </c>
      <c r="H1427" s="58" t="s">
        <v>4153</v>
      </c>
      <c r="I1427" s="58" t="s">
        <v>4153</v>
      </c>
      <c r="J1427" s="58" t="s">
        <v>4114</v>
      </c>
      <c r="K1427" s="58" t="s">
        <v>4114</v>
      </c>
      <c r="L1427" s="58" t="s">
        <v>4114</v>
      </c>
      <c r="M1427" s="58" t="s">
        <v>4311</v>
      </c>
      <c r="N1427" s="58" t="s">
        <v>2162</v>
      </c>
      <c r="O1427" s="58" t="s">
        <v>4111</v>
      </c>
      <c r="P1427" s="58" t="s">
        <v>4354</v>
      </c>
      <c r="Q1427" s="58" t="s">
        <v>4002</v>
      </c>
      <c r="R1427" s="58" t="s">
        <v>4113</v>
      </c>
      <c r="S1427" s="58" t="s">
        <v>4113</v>
      </c>
      <c r="T1427" s="58" t="s">
        <v>4114</v>
      </c>
      <c r="U1427" s="58" t="s">
        <v>4113</v>
      </c>
      <c r="V1427" s="58" t="s">
        <v>4113</v>
      </c>
      <c r="W1427" s="58" t="s">
        <v>4114</v>
      </c>
      <c r="X1427" s="58" t="s">
        <v>4114</v>
      </c>
      <c r="Y1427" s="58" t="s">
        <v>4113</v>
      </c>
      <c r="Z1427" s="58" t="s">
        <v>4114</v>
      </c>
      <c r="AA1427" s="58" t="s">
        <v>4113</v>
      </c>
      <c r="AB1427" s="58" t="s">
        <v>4113</v>
      </c>
      <c r="AC1427" s="58" t="s">
        <v>4114</v>
      </c>
      <c r="AD1427" s="58" t="s">
        <v>4113</v>
      </c>
      <c r="AE1427" s="58" t="s">
        <v>4114</v>
      </c>
      <c r="AF1427" s="58" t="s">
        <v>4114</v>
      </c>
    </row>
    <row r="1428" spans="1:32" x14ac:dyDescent="0.2">
      <c r="A1428" s="247" t="s">
        <v>1701</v>
      </c>
      <c r="B1428" s="83" t="s">
        <v>2275</v>
      </c>
      <c r="C1428" s="58">
        <v>1</v>
      </c>
      <c r="D1428" s="58" t="s">
        <v>4282</v>
      </c>
      <c r="E1428" s="58" t="s">
        <v>4143</v>
      </c>
      <c r="F1428" s="58" t="s">
        <v>4148</v>
      </c>
      <c r="G1428" s="58" t="s">
        <v>4145</v>
      </c>
      <c r="H1428" s="58" t="s">
        <v>4153</v>
      </c>
      <c r="I1428" s="58" t="s">
        <v>4153</v>
      </c>
      <c r="J1428" s="58" t="s">
        <v>4114</v>
      </c>
      <c r="K1428" s="58" t="s">
        <v>4114</v>
      </c>
      <c r="L1428" s="58" t="s">
        <v>4114</v>
      </c>
      <c r="M1428" s="58" t="s">
        <v>4311</v>
      </c>
      <c r="N1428" s="58" t="s">
        <v>2162</v>
      </c>
      <c r="O1428" s="58" t="s">
        <v>4111</v>
      </c>
      <c r="P1428" s="58" t="s">
        <v>4354</v>
      </c>
      <c r="Q1428" s="58" t="s">
        <v>4002</v>
      </c>
      <c r="R1428" s="58" t="s">
        <v>4113</v>
      </c>
      <c r="S1428" s="58" t="s">
        <v>4113</v>
      </c>
      <c r="T1428" s="58" t="s">
        <v>4114</v>
      </c>
      <c r="U1428" s="58" t="s">
        <v>4113</v>
      </c>
      <c r="V1428" s="58" t="s">
        <v>4113</v>
      </c>
      <c r="W1428" s="58" t="s">
        <v>4114</v>
      </c>
      <c r="X1428" s="58" t="s">
        <v>4114</v>
      </c>
      <c r="Y1428" s="58" t="s">
        <v>4114</v>
      </c>
      <c r="Z1428" s="58" t="s">
        <v>4114</v>
      </c>
      <c r="AA1428" s="58" t="s">
        <v>4113</v>
      </c>
      <c r="AB1428" s="58" t="s">
        <v>4113</v>
      </c>
      <c r="AC1428" s="58" t="s">
        <v>4114</v>
      </c>
      <c r="AD1428" s="58" t="s">
        <v>4113</v>
      </c>
      <c r="AE1428" s="58" t="s">
        <v>4114</v>
      </c>
      <c r="AF1428" s="58" t="s">
        <v>4114</v>
      </c>
    </row>
    <row r="1429" spans="1:32" x14ac:dyDescent="0.2">
      <c r="A1429" s="247" t="s">
        <v>344</v>
      </c>
      <c r="B1429" s="83" t="s">
        <v>2329</v>
      </c>
      <c r="C1429" s="58">
        <v>1</v>
      </c>
      <c r="D1429" s="58" t="s">
        <v>4284</v>
      </c>
      <c r="E1429" s="58" t="s">
        <v>4134</v>
      </c>
      <c r="F1429" s="58" t="s">
        <v>4148</v>
      </c>
      <c r="G1429" s="58" t="s">
        <v>4153</v>
      </c>
      <c r="H1429" s="58" t="s">
        <v>4153</v>
      </c>
      <c r="I1429" s="58" t="s">
        <v>4153</v>
      </c>
      <c r="J1429" s="58" t="s">
        <v>4114</v>
      </c>
      <c r="K1429" s="58" t="s">
        <v>4114</v>
      </c>
      <c r="L1429" s="58" t="s">
        <v>4114</v>
      </c>
      <c r="M1429" s="58" t="s">
        <v>4119</v>
      </c>
      <c r="N1429" s="58" t="s">
        <v>2162</v>
      </c>
      <c r="O1429" s="58" t="s">
        <v>4111</v>
      </c>
      <c r="P1429" s="58" t="s">
        <v>4354</v>
      </c>
      <c r="Q1429" s="58" t="s">
        <v>4002</v>
      </c>
      <c r="R1429" s="58" t="s">
        <v>4113</v>
      </c>
      <c r="S1429" s="58" t="s">
        <v>4113</v>
      </c>
      <c r="T1429" s="58" t="s">
        <v>4114</v>
      </c>
      <c r="U1429" s="58" t="s">
        <v>4113</v>
      </c>
      <c r="V1429" s="58" t="s">
        <v>4113</v>
      </c>
      <c r="W1429" s="58" t="s">
        <v>4114</v>
      </c>
      <c r="X1429" s="58" t="s">
        <v>4114</v>
      </c>
      <c r="Y1429" s="58" t="s">
        <v>4113</v>
      </c>
      <c r="Z1429" s="58" t="s">
        <v>4114</v>
      </c>
      <c r="AA1429" s="58" t="s">
        <v>4113</v>
      </c>
      <c r="AB1429" s="58" t="s">
        <v>4113</v>
      </c>
      <c r="AC1429" s="58" t="s">
        <v>4114</v>
      </c>
      <c r="AD1429" s="58" t="s">
        <v>4113</v>
      </c>
      <c r="AE1429" s="58" t="s">
        <v>4114</v>
      </c>
      <c r="AF1429" s="58" t="s">
        <v>4114</v>
      </c>
    </row>
    <row r="1430" spans="1:32" x14ac:dyDescent="0.2">
      <c r="A1430" s="247" t="s">
        <v>245</v>
      </c>
      <c r="B1430" s="83" t="s">
        <v>2195</v>
      </c>
      <c r="C1430" s="58">
        <v>1</v>
      </c>
      <c r="D1430" s="58" t="s">
        <v>4284</v>
      </c>
      <c r="E1430" s="58" t="s">
        <v>4135</v>
      </c>
      <c r="F1430" s="58" t="s">
        <v>4148</v>
      </c>
      <c r="G1430" s="58" t="s">
        <v>4153</v>
      </c>
      <c r="H1430" s="58" t="s">
        <v>4153</v>
      </c>
      <c r="I1430" s="58" t="s">
        <v>4153</v>
      </c>
      <c r="J1430" s="58" t="s">
        <v>4114</v>
      </c>
      <c r="K1430" s="58" t="s">
        <v>4114</v>
      </c>
      <c r="L1430" s="58" t="s">
        <v>4114</v>
      </c>
      <c r="M1430" s="58" t="s">
        <v>4119</v>
      </c>
      <c r="N1430" s="58" t="s">
        <v>2162</v>
      </c>
      <c r="O1430" s="58" t="s">
        <v>4111</v>
      </c>
      <c r="P1430" s="58" t="s">
        <v>4354</v>
      </c>
      <c r="Q1430" s="58" t="s">
        <v>4002</v>
      </c>
      <c r="R1430" s="58" t="s">
        <v>4113</v>
      </c>
      <c r="S1430" s="58" t="s">
        <v>4113</v>
      </c>
      <c r="T1430" s="58" t="s">
        <v>4114</v>
      </c>
      <c r="U1430" s="58" t="s">
        <v>4113</v>
      </c>
      <c r="V1430" s="58" t="s">
        <v>4113</v>
      </c>
      <c r="W1430" s="58" t="s">
        <v>4114</v>
      </c>
      <c r="X1430" s="58" t="s">
        <v>4114</v>
      </c>
      <c r="Y1430" s="58" t="s">
        <v>4113</v>
      </c>
      <c r="Z1430" s="58" t="s">
        <v>4114</v>
      </c>
      <c r="AA1430" s="58" t="s">
        <v>4113</v>
      </c>
      <c r="AB1430" s="58" t="s">
        <v>4113</v>
      </c>
      <c r="AC1430" s="58" t="s">
        <v>4114</v>
      </c>
      <c r="AD1430" s="58" t="s">
        <v>4113</v>
      </c>
      <c r="AE1430" s="58" t="s">
        <v>4114</v>
      </c>
      <c r="AF1430" s="58" t="s">
        <v>4114</v>
      </c>
    </row>
    <row r="1431" spans="1:32" x14ac:dyDescent="0.2">
      <c r="A1431" s="247" t="s">
        <v>295</v>
      </c>
      <c r="B1431" s="83" t="s">
        <v>2239</v>
      </c>
      <c r="C1431" s="58">
        <v>1</v>
      </c>
      <c r="D1431" s="58" t="s">
        <v>4284</v>
      </c>
      <c r="E1431" s="58" t="s">
        <v>4141</v>
      </c>
      <c r="F1431" s="58" t="s">
        <v>4148</v>
      </c>
      <c r="G1431" s="58" t="s">
        <v>4153</v>
      </c>
      <c r="H1431" s="58" t="s">
        <v>4153</v>
      </c>
      <c r="I1431" s="58" t="s">
        <v>4153</v>
      </c>
      <c r="J1431" s="58" t="s">
        <v>4114</v>
      </c>
      <c r="K1431" s="58" t="s">
        <v>4114</v>
      </c>
      <c r="L1431" s="58" t="s">
        <v>4114</v>
      </c>
      <c r="M1431" s="58" t="s">
        <v>4119</v>
      </c>
      <c r="N1431" s="58" t="s">
        <v>2162</v>
      </c>
      <c r="O1431" s="58" t="s">
        <v>4111</v>
      </c>
      <c r="P1431" s="58" t="s">
        <v>4354</v>
      </c>
      <c r="Q1431" s="58" t="s">
        <v>4002</v>
      </c>
      <c r="R1431" s="58" t="s">
        <v>4113</v>
      </c>
      <c r="S1431" s="58" t="s">
        <v>4113</v>
      </c>
      <c r="T1431" s="58" t="s">
        <v>4114</v>
      </c>
      <c r="U1431" s="58" t="s">
        <v>4113</v>
      </c>
      <c r="V1431" s="58" t="s">
        <v>4113</v>
      </c>
      <c r="W1431" s="58" t="s">
        <v>4114</v>
      </c>
      <c r="X1431" s="58" t="s">
        <v>4114</v>
      </c>
      <c r="Y1431" s="58" t="s">
        <v>4113</v>
      </c>
      <c r="Z1431" s="58" t="s">
        <v>4114</v>
      </c>
      <c r="AA1431" s="58" t="s">
        <v>4113</v>
      </c>
      <c r="AB1431" s="58" t="s">
        <v>4113</v>
      </c>
      <c r="AC1431" s="58" t="s">
        <v>4114</v>
      </c>
      <c r="AD1431" s="58" t="s">
        <v>4113</v>
      </c>
      <c r="AE1431" s="58" t="s">
        <v>4114</v>
      </c>
      <c r="AF1431" s="58" t="s">
        <v>4114</v>
      </c>
    </row>
    <row r="1432" spans="1:32" x14ac:dyDescent="0.2">
      <c r="A1432" s="247" t="s">
        <v>1711</v>
      </c>
      <c r="B1432" s="83" t="s">
        <v>2284</v>
      </c>
      <c r="C1432" s="58">
        <v>1</v>
      </c>
      <c r="D1432" s="58" t="s">
        <v>4284</v>
      </c>
      <c r="E1432" s="58" t="s">
        <v>4143</v>
      </c>
      <c r="F1432" s="58" t="s">
        <v>4148</v>
      </c>
      <c r="G1432" s="58" t="s">
        <v>4153</v>
      </c>
      <c r="H1432" s="58" t="s">
        <v>4153</v>
      </c>
      <c r="I1432" s="58" t="s">
        <v>4153</v>
      </c>
      <c r="J1432" s="58" t="s">
        <v>4114</v>
      </c>
      <c r="K1432" s="58" t="s">
        <v>4114</v>
      </c>
      <c r="L1432" s="58" t="s">
        <v>4114</v>
      </c>
      <c r="M1432" s="58" t="s">
        <v>4119</v>
      </c>
      <c r="N1432" s="58" t="s">
        <v>2162</v>
      </c>
      <c r="O1432" s="58" t="s">
        <v>4111</v>
      </c>
      <c r="P1432" s="58" t="s">
        <v>4354</v>
      </c>
      <c r="Q1432" s="58" t="s">
        <v>4002</v>
      </c>
      <c r="R1432" s="58" t="s">
        <v>4113</v>
      </c>
      <c r="S1432" s="58" t="s">
        <v>4113</v>
      </c>
      <c r="T1432" s="58" t="s">
        <v>4114</v>
      </c>
      <c r="U1432" s="58" t="s">
        <v>4113</v>
      </c>
      <c r="V1432" s="58" t="s">
        <v>4113</v>
      </c>
      <c r="W1432" s="58" t="s">
        <v>4114</v>
      </c>
      <c r="X1432" s="58" t="s">
        <v>4114</v>
      </c>
      <c r="Y1432" s="58" t="s">
        <v>4114</v>
      </c>
      <c r="Z1432" s="58" t="s">
        <v>4114</v>
      </c>
      <c r="AA1432" s="58" t="s">
        <v>4113</v>
      </c>
      <c r="AB1432" s="58" t="s">
        <v>4113</v>
      </c>
      <c r="AC1432" s="58" t="s">
        <v>4114</v>
      </c>
      <c r="AD1432" s="58" t="s">
        <v>4113</v>
      </c>
      <c r="AE1432" s="58" t="s">
        <v>4114</v>
      </c>
      <c r="AF1432" s="58" t="s">
        <v>4114</v>
      </c>
    </row>
    <row r="1433" spans="1:32" x14ac:dyDescent="0.2">
      <c r="A1433" s="247" t="s">
        <v>354</v>
      </c>
      <c r="B1433" s="83" t="s">
        <v>2338</v>
      </c>
      <c r="C1433" s="58">
        <v>1</v>
      </c>
      <c r="D1433" s="58" t="s">
        <v>4286</v>
      </c>
      <c r="E1433" s="58" t="s">
        <v>4134</v>
      </c>
      <c r="F1433" s="58" t="s">
        <v>4148</v>
      </c>
      <c r="G1433" s="58" t="s">
        <v>4153</v>
      </c>
      <c r="H1433" s="58" t="s">
        <v>4153</v>
      </c>
      <c r="I1433" s="58" t="s">
        <v>4153</v>
      </c>
      <c r="J1433" s="58" t="s">
        <v>4114</v>
      </c>
      <c r="K1433" s="58" t="s">
        <v>4114</v>
      </c>
      <c r="L1433" s="58" t="s">
        <v>4114</v>
      </c>
      <c r="M1433" s="58" t="s">
        <v>4312</v>
      </c>
      <c r="N1433" s="58" t="s">
        <v>2162</v>
      </c>
      <c r="O1433" s="58" t="s">
        <v>4111</v>
      </c>
      <c r="P1433" s="58" t="s">
        <v>4354</v>
      </c>
      <c r="Q1433" s="58" t="s">
        <v>4002</v>
      </c>
      <c r="R1433" s="58" t="s">
        <v>4113</v>
      </c>
      <c r="S1433" s="58" t="s">
        <v>4113</v>
      </c>
      <c r="T1433" s="58" t="s">
        <v>4114</v>
      </c>
      <c r="U1433" s="58" t="s">
        <v>4113</v>
      </c>
      <c r="V1433" s="58" t="s">
        <v>4113</v>
      </c>
      <c r="W1433" s="58" t="s">
        <v>4114</v>
      </c>
      <c r="X1433" s="58" t="s">
        <v>4114</v>
      </c>
      <c r="Y1433" s="58" t="s">
        <v>4113</v>
      </c>
      <c r="Z1433" s="58" t="s">
        <v>4114</v>
      </c>
      <c r="AA1433" s="58" t="s">
        <v>4113</v>
      </c>
      <c r="AB1433" s="58" t="s">
        <v>4113</v>
      </c>
      <c r="AC1433" s="58" t="s">
        <v>4114</v>
      </c>
      <c r="AD1433" s="58" t="s">
        <v>4113</v>
      </c>
      <c r="AE1433" s="58" t="s">
        <v>4114</v>
      </c>
      <c r="AF1433" s="58" t="s">
        <v>4114</v>
      </c>
    </row>
    <row r="1434" spans="1:32" x14ac:dyDescent="0.2">
      <c r="A1434" s="247" t="s">
        <v>255</v>
      </c>
      <c r="B1434" s="83" t="s">
        <v>2203</v>
      </c>
      <c r="C1434" s="58">
        <v>1</v>
      </c>
      <c r="D1434" s="58" t="s">
        <v>4286</v>
      </c>
      <c r="E1434" s="58" t="s">
        <v>4135</v>
      </c>
      <c r="F1434" s="58" t="s">
        <v>4148</v>
      </c>
      <c r="G1434" s="58" t="s">
        <v>4153</v>
      </c>
      <c r="H1434" s="58" t="s">
        <v>4153</v>
      </c>
      <c r="I1434" s="58" t="s">
        <v>4153</v>
      </c>
      <c r="J1434" s="58" t="s">
        <v>4114</v>
      </c>
      <c r="K1434" s="58" t="s">
        <v>4114</v>
      </c>
      <c r="L1434" s="58" t="s">
        <v>4114</v>
      </c>
      <c r="M1434" s="58" t="s">
        <v>4312</v>
      </c>
      <c r="N1434" s="58" t="s">
        <v>2162</v>
      </c>
      <c r="O1434" s="58" t="s">
        <v>4111</v>
      </c>
      <c r="P1434" s="58" t="s">
        <v>4354</v>
      </c>
      <c r="Q1434" s="58" t="s">
        <v>4002</v>
      </c>
      <c r="R1434" s="58" t="s">
        <v>4113</v>
      </c>
      <c r="S1434" s="58" t="s">
        <v>4113</v>
      </c>
      <c r="T1434" s="58" t="s">
        <v>4114</v>
      </c>
      <c r="U1434" s="58" t="s">
        <v>4113</v>
      </c>
      <c r="V1434" s="58" t="s">
        <v>4113</v>
      </c>
      <c r="W1434" s="58" t="s">
        <v>4114</v>
      </c>
      <c r="X1434" s="58" t="s">
        <v>4114</v>
      </c>
      <c r="Y1434" s="58" t="s">
        <v>4113</v>
      </c>
      <c r="Z1434" s="58" t="s">
        <v>4114</v>
      </c>
      <c r="AA1434" s="58" t="s">
        <v>4113</v>
      </c>
      <c r="AB1434" s="58" t="s">
        <v>4113</v>
      </c>
      <c r="AC1434" s="58" t="s">
        <v>4114</v>
      </c>
      <c r="AD1434" s="58" t="s">
        <v>4113</v>
      </c>
      <c r="AE1434" s="58" t="s">
        <v>4114</v>
      </c>
      <c r="AF1434" s="58" t="s">
        <v>4114</v>
      </c>
    </row>
    <row r="1435" spans="1:32" x14ac:dyDescent="0.2">
      <c r="A1435" s="247" t="s">
        <v>305</v>
      </c>
      <c r="B1435" s="83" t="s">
        <v>2248</v>
      </c>
      <c r="C1435" s="58">
        <v>1</v>
      </c>
      <c r="D1435" s="58" t="s">
        <v>4286</v>
      </c>
      <c r="E1435" s="58" t="s">
        <v>4141</v>
      </c>
      <c r="F1435" s="58" t="s">
        <v>4148</v>
      </c>
      <c r="G1435" s="58" t="s">
        <v>4153</v>
      </c>
      <c r="H1435" s="58" t="s">
        <v>4153</v>
      </c>
      <c r="I1435" s="58" t="s">
        <v>4153</v>
      </c>
      <c r="J1435" s="58" t="s">
        <v>4114</v>
      </c>
      <c r="K1435" s="58" t="s">
        <v>4114</v>
      </c>
      <c r="L1435" s="58" t="s">
        <v>4114</v>
      </c>
      <c r="M1435" s="58" t="s">
        <v>4312</v>
      </c>
      <c r="N1435" s="58" t="s">
        <v>2162</v>
      </c>
      <c r="O1435" s="58" t="s">
        <v>4111</v>
      </c>
      <c r="P1435" s="58" t="s">
        <v>4354</v>
      </c>
      <c r="Q1435" s="58" t="s">
        <v>4002</v>
      </c>
      <c r="R1435" s="58" t="s">
        <v>4113</v>
      </c>
      <c r="S1435" s="58" t="s">
        <v>4113</v>
      </c>
      <c r="T1435" s="58" t="s">
        <v>4114</v>
      </c>
      <c r="U1435" s="58" t="s">
        <v>4113</v>
      </c>
      <c r="V1435" s="58" t="s">
        <v>4113</v>
      </c>
      <c r="W1435" s="58" t="s">
        <v>4114</v>
      </c>
      <c r="X1435" s="58" t="s">
        <v>4114</v>
      </c>
      <c r="Y1435" s="58" t="s">
        <v>4113</v>
      </c>
      <c r="Z1435" s="58" t="s">
        <v>4114</v>
      </c>
      <c r="AA1435" s="58" t="s">
        <v>4113</v>
      </c>
      <c r="AB1435" s="58" t="s">
        <v>4113</v>
      </c>
      <c r="AC1435" s="58" t="s">
        <v>4114</v>
      </c>
      <c r="AD1435" s="58" t="s">
        <v>4113</v>
      </c>
      <c r="AE1435" s="58" t="s">
        <v>4114</v>
      </c>
      <c r="AF1435" s="58" t="s">
        <v>4114</v>
      </c>
    </row>
    <row r="1436" spans="1:32" x14ac:dyDescent="0.2">
      <c r="A1436" s="247" t="s">
        <v>1721</v>
      </c>
      <c r="B1436" s="83" t="s">
        <v>2293</v>
      </c>
      <c r="C1436" s="58">
        <v>1</v>
      </c>
      <c r="D1436" s="58" t="s">
        <v>4286</v>
      </c>
      <c r="E1436" s="58" t="s">
        <v>4143</v>
      </c>
      <c r="F1436" s="58" t="s">
        <v>4148</v>
      </c>
      <c r="G1436" s="58" t="s">
        <v>4153</v>
      </c>
      <c r="H1436" s="58" t="s">
        <v>4153</v>
      </c>
      <c r="I1436" s="58" t="s">
        <v>4153</v>
      </c>
      <c r="J1436" s="58" t="s">
        <v>4114</v>
      </c>
      <c r="K1436" s="58" t="s">
        <v>4114</v>
      </c>
      <c r="L1436" s="58" t="s">
        <v>4114</v>
      </c>
      <c r="M1436" s="58" t="s">
        <v>4312</v>
      </c>
      <c r="N1436" s="58" t="s">
        <v>2162</v>
      </c>
      <c r="O1436" s="58" t="s">
        <v>4111</v>
      </c>
      <c r="P1436" s="58" t="s">
        <v>4354</v>
      </c>
      <c r="Q1436" s="58" t="s">
        <v>4002</v>
      </c>
      <c r="R1436" s="58" t="s">
        <v>4113</v>
      </c>
      <c r="S1436" s="58" t="s">
        <v>4113</v>
      </c>
      <c r="T1436" s="58" t="s">
        <v>4114</v>
      </c>
      <c r="U1436" s="58" t="s">
        <v>4113</v>
      </c>
      <c r="V1436" s="58" t="s">
        <v>4113</v>
      </c>
      <c r="W1436" s="58" t="s">
        <v>4114</v>
      </c>
      <c r="X1436" s="58" t="s">
        <v>4114</v>
      </c>
      <c r="Y1436" s="58" t="s">
        <v>4114</v>
      </c>
      <c r="Z1436" s="58" t="s">
        <v>4114</v>
      </c>
      <c r="AA1436" s="58" t="s">
        <v>4113</v>
      </c>
      <c r="AB1436" s="58" t="s">
        <v>4113</v>
      </c>
      <c r="AC1436" s="58" t="s">
        <v>4114</v>
      </c>
      <c r="AD1436" s="58" t="s">
        <v>4113</v>
      </c>
      <c r="AE1436" s="58" t="s">
        <v>4114</v>
      </c>
      <c r="AF1436" s="58" t="s">
        <v>4114</v>
      </c>
    </row>
    <row r="1437" spans="1:32" x14ac:dyDescent="0.2">
      <c r="A1437" s="247" t="s">
        <v>316</v>
      </c>
      <c r="B1437" s="83" t="s">
        <v>2303</v>
      </c>
      <c r="C1437" s="58">
        <v>1</v>
      </c>
      <c r="D1437" s="58" t="s">
        <v>4278</v>
      </c>
      <c r="E1437" s="58" t="s">
        <v>4134</v>
      </c>
      <c r="F1437" s="58" t="s">
        <v>4150</v>
      </c>
      <c r="G1437" s="58" t="s">
        <v>4145</v>
      </c>
      <c r="H1437" s="58" t="s">
        <v>4153</v>
      </c>
      <c r="I1437" s="58" t="s">
        <v>4153</v>
      </c>
      <c r="J1437" s="58" t="s">
        <v>4114</v>
      </c>
      <c r="K1437" s="58" t="s">
        <v>4114</v>
      </c>
      <c r="L1437" s="58" t="s">
        <v>4114</v>
      </c>
      <c r="M1437" s="58" t="s">
        <v>4315</v>
      </c>
      <c r="N1437" s="58" t="s">
        <v>2162</v>
      </c>
      <c r="O1437" s="58" t="s">
        <v>4111</v>
      </c>
      <c r="P1437" s="58" t="s">
        <v>4354</v>
      </c>
      <c r="Q1437" s="58" t="s">
        <v>4002</v>
      </c>
      <c r="R1437" s="58" t="s">
        <v>4113</v>
      </c>
      <c r="S1437" s="58" t="s">
        <v>4113</v>
      </c>
      <c r="T1437" s="58" t="s">
        <v>4114</v>
      </c>
      <c r="U1437" s="58" t="s">
        <v>4113</v>
      </c>
      <c r="V1437" s="58" t="s">
        <v>4113</v>
      </c>
      <c r="W1437" s="58" t="s">
        <v>4114</v>
      </c>
      <c r="X1437" s="58" t="s">
        <v>4114</v>
      </c>
      <c r="Y1437" s="58" t="s">
        <v>4113</v>
      </c>
      <c r="Z1437" s="58" t="s">
        <v>4114</v>
      </c>
      <c r="AA1437" s="58" t="s">
        <v>4113</v>
      </c>
      <c r="AB1437" s="58" t="s">
        <v>4113</v>
      </c>
      <c r="AC1437" s="58" t="s">
        <v>4114</v>
      </c>
      <c r="AD1437" s="58" t="s">
        <v>4113</v>
      </c>
      <c r="AE1437" s="58" t="s">
        <v>4114</v>
      </c>
      <c r="AF1437" s="58" t="s">
        <v>4114</v>
      </c>
    </row>
    <row r="1438" spans="1:32" x14ac:dyDescent="0.2">
      <c r="A1438" s="247" t="s">
        <v>216</v>
      </c>
      <c r="B1438" s="83" t="s">
        <v>2168</v>
      </c>
      <c r="C1438" s="58">
        <v>1</v>
      </c>
      <c r="D1438" s="58" t="s">
        <v>4278</v>
      </c>
      <c r="E1438" s="58" t="s">
        <v>4135</v>
      </c>
      <c r="F1438" s="58" t="s">
        <v>4150</v>
      </c>
      <c r="G1438" s="58" t="s">
        <v>4145</v>
      </c>
      <c r="H1438" s="58" t="s">
        <v>4153</v>
      </c>
      <c r="I1438" s="58" t="s">
        <v>4153</v>
      </c>
      <c r="J1438" s="58" t="s">
        <v>4114</v>
      </c>
      <c r="K1438" s="58" t="s">
        <v>4114</v>
      </c>
      <c r="L1438" s="58" t="s">
        <v>4114</v>
      </c>
      <c r="M1438" s="58" t="s">
        <v>4315</v>
      </c>
      <c r="N1438" s="58" t="s">
        <v>2162</v>
      </c>
      <c r="O1438" s="58" t="s">
        <v>4111</v>
      </c>
      <c r="P1438" s="58" t="s">
        <v>4354</v>
      </c>
      <c r="Q1438" s="58" t="s">
        <v>4002</v>
      </c>
      <c r="R1438" s="58" t="s">
        <v>4113</v>
      </c>
      <c r="S1438" s="58" t="s">
        <v>4113</v>
      </c>
      <c r="T1438" s="58" t="s">
        <v>4114</v>
      </c>
      <c r="U1438" s="58" t="s">
        <v>4113</v>
      </c>
      <c r="V1438" s="58" t="s">
        <v>4113</v>
      </c>
      <c r="W1438" s="58" t="s">
        <v>4114</v>
      </c>
      <c r="X1438" s="58" t="s">
        <v>4114</v>
      </c>
      <c r="Y1438" s="58" t="s">
        <v>4113</v>
      </c>
      <c r="Z1438" s="58" t="s">
        <v>4114</v>
      </c>
      <c r="AA1438" s="58" t="s">
        <v>4113</v>
      </c>
      <c r="AB1438" s="58" t="s">
        <v>4113</v>
      </c>
      <c r="AC1438" s="58" t="s">
        <v>4114</v>
      </c>
      <c r="AD1438" s="58" t="s">
        <v>4113</v>
      </c>
      <c r="AE1438" s="58" t="s">
        <v>4114</v>
      </c>
      <c r="AF1438" s="58" t="s">
        <v>4114</v>
      </c>
    </row>
    <row r="1439" spans="1:32" x14ac:dyDescent="0.2">
      <c r="A1439" s="247" t="s">
        <v>266</v>
      </c>
      <c r="B1439" s="83" t="s">
        <v>2213</v>
      </c>
      <c r="C1439" s="58">
        <v>1</v>
      </c>
      <c r="D1439" s="58" t="s">
        <v>4278</v>
      </c>
      <c r="E1439" s="58" t="s">
        <v>4141</v>
      </c>
      <c r="F1439" s="58" t="s">
        <v>4150</v>
      </c>
      <c r="G1439" s="58" t="s">
        <v>4145</v>
      </c>
      <c r="H1439" s="58" t="s">
        <v>4153</v>
      </c>
      <c r="I1439" s="58" t="s">
        <v>4153</v>
      </c>
      <c r="J1439" s="58" t="s">
        <v>4114</v>
      </c>
      <c r="K1439" s="58" t="s">
        <v>4114</v>
      </c>
      <c r="L1439" s="58" t="s">
        <v>4114</v>
      </c>
      <c r="M1439" s="58" t="s">
        <v>4315</v>
      </c>
      <c r="N1439" s="58" t="s">
        <v>2162</v>
      </c>
      <c r="O1439" s="58" t="s">
        <v>4111</v>
      </c>
      <c r="P1439" s="58" t="s">
        <v>4354</v>
      </c>
      <c r="Q1439" s="58" t="s">
        <v>4002</v>
      </c>
      <c r="R1439" s="58" t="s">
        <v>4113</v>
      </c>
      <c r="S1439" s="58" t="s">
        <v>4113</v>
      </c>
      <c r="T1439" s="58" t="s">
        <v>4114</v>
      </c>
      <c r="U1439" s="58" t="s">
        <v>4113</v>
      </c>
      <c r="V1439" s="58" t="s">
        <v>4113</v>
      </c>
      <c r="W1439" s="58" t="s">
        <v>4114</v>
      </c>
      <c r="X1439" s="58" t="s">
        <v>4114</v>
      </c>
      <c r="Y1439" s="58" t="s">
        <v>4113</v>
      </c>
      <c r="Z1439" s="58" t="s">
        <v>4114</v>
      </c>
      <c r="AA1439" s="58" t="s">
        <v>4113</v>
      </c>
      <c r="AB1439" s="58" t="s">
        <v>4113</v>
      </c>
      <c r="AC1439" s="58" t="s">
        <v>4114</v>
      </c>
      <c r="AD1439" s="58" t="s">
        <v>4113</v>
      </c>
      <c r="AE1439" s="58" t="s">
        <v>4114</v>
      </c>
      <c r="AF1439" s="58" t="s">
        <v>4114</v>
      </c>
    </row>
    <row r="1440" spans="1:32" x14ac:dyDescent="0.2">
      <c r="A1440" s="247" t="s">
        <v>1682</v>
      </c>
      <c r="B1440" s="83" t="s">
        <v>2258</v>
      </c>
      <c r="C1440" s="58">
        <v>1</v>
      </c>
      <c r="D1440" s="58" t="s">
        <v>4278</v>
      </c>
      <c r="E1440" s="58" t="s">
        <v>4143</v>
      </c>
      <c r="F1440" s="58" t="s">
        <v>4150</v>
      </c>
      <c r="G1440" s="58" t="s">
        <v>4145</v>
      </c>
      <c r="H1440" s="58" t="s">
        <v>4153</v>
      </c>
      <c r="I1440" s="58" t="s">
        <v>4153</v>
      </c>
      <c r="J1440" s="58" t="s">
        <v>4114</v>
      </c>
      <c r="K1440" s="58" t="s">
        <v>4114</v>
      </c>
      <c r="L1440" s="58" t="s">
        <v>4114</v>
      </c>
      <c r="M1440" s="58" t="s">
        <v>4315</v>
      </c>
      <c r="N1440" s="58" t="s">
        <v>2162</v>
      </c>
      <c r="O1440" s="58" t="s">
        <v>4111</v>
      </c>
      <c r="P1440" s="58" t="s">
        <v>4354</v>
      </c>
      <c r="Q1440" s="58" t="s">
        <v>4002</v>
      </c>
      <c r="R1440" s="58" t="s">
        <v>4113</v>
      </c>
      <c r="S1440" s="58" t="s">
        <v>4113</v>
      </c>
      <c r="T1440" s="58" t="s">
        <v>4114</v>
      </c>
      <c r="U1440" s="58" t="s">
        <v>4113</v>
      </c>
      <c r="V1440" s="58" t="s">
        <v>4113</v>
      </c>
      <c r="W1440" s="58" t="s">
        <v>4114</v>
      </c>
      <c r="X1440" s="58" t="s">
        <v>4114</v>
      </c>
      <c r="Y1440" s="58" t="s">
        <v>4114</v>
      </c>
      <c r="Z1440" s="58" t="s">
        <v>4114</v>
      </c>
      <c r="AA1440" s="58" t="s">
        <v>4113</v>
      </c>
      <c r="AB1440" s="58" t="s">
        <v>4113</v>
      </c>
      <c r="AC1440" s="58" t="s">
        <v>4114</v>
      </c>
      <c r="AD1440" s="58" t="s">
        <v>4113</v>
      </c>
      <c r="AE1440" s="58" t="s">
        <v>4114</v>
      </c>
      <c r="AF1440" s="58" t="s">
        <v>4114</v>
      </c>
    </row>
    <row r="1441" spans="1:32" x14ac:dyDescent="0.2">
      <c r="A1441" s="247" t="s">
        <v>326</v>
      </c>
      <c r="B1441" s="83" t="s">
        <v>2312</v>
      </c>
      <c r="C1441" s="58">
        <v>1</v>
      </c>
      <c r="D1441" s="58" t="s">
        <v>4280</v>
      </c>
      <c r="E1441" s="58" t="s">
        <v>4134</v>
      </c>
      <c r="F1441" s="58" t="s">
        <v>4150</v>
      </c>
      <c r="G1441" s="58" t="s">
        <v>4145</v>
      </c>
      <c r="H1441" s="58" t="s">
        <v>4153</v>
      </c>
      <c r="I1441" s="58" t="s">
        <v>4153</v>
      </c>
      <c r="J1441" s="58" t="s">
        <v>4114</v>
      </c>
      <c r="K1441" s="58" t="s">
        <v>4114</v>
      </c>
      <c r="L1441" s="58" t="s">
        <v>4114</v>
      </c>
      <c r="M1441" s="58" t="s">
        <v>4316</v>
      </c>
      <c r="N1441" s="58" t="s">
        <v>2162</v>
      </c>
      <c r="O1441" s="58" t="s">
        <v>4111</v>
      </c>
      <c r="P1441" s="58" t="s">
        <v>4354</v>
      </c>
      <c r="Q1441" s="58" t="s">
        <v>4002</v>
      </c>
      <c r="R1441" s="58" t="s">
        <v>4113</v>
      </c>
      <c r="S1441" s="58" t="s">
        <v>4113</v>
      </c>
      <c r="T1441" s="58" t="s">
        <v>4114</v>
      </c>
      <c r="U1441" s="58" t="s">
        <v>4113</v>
      </c>
      <c r="V1441" s="58" t="s">
        <v>4113</v>
      </c>
      <c r="W1441" s="58" t="s">
        <v>4114</v>
      </c>
      <c r="X1441" s="58" t="s">
        <v>4114</v>
      </c>
      <c r="Y1441" s="58" t="s">
        <v>4113</v>
      </c>
      <c r="Z1441" s="58" t="s">
        <v>4114</v>
      </c>
      <c r="AA1441" s="58" t="s">
        <v>4113</v>
      </c>
      <c r="AB1441" s="58" t="s">
        <v>4113</v>
      </c>
      <c r="AC1441" s="58" t="s">
        <v>4114</v>
      </c>
      <c r="AD1441" s="58" t="s">
        <v>4113</v>
      </c>
      <c r="AE1441" s="58" t="s">
        <v>4114</v>
      </c>
      <c r="AF1441" s="58" t="s">
        <v>4114</v>
      </c>
    </row>
    <row r="1442" spans="1:32" x14ac:dyDescent="0.2">
      <c r="A1442" s="247" t="s">
        <v>226</v>
      </c>
      <c r="B1442" s="83" t="s">
        <v>2177</v>
      </c>
      <c r="C1442" s="58">
        <v>1</v>
      </c>
      <c r="D1442" s="58" t="s">
        <v>4280</v>
      </c>
      <c r="E1442" s="58" t="s">
        <v>4135</v>
      </c>
      <c r="F1442" s="58" t="s">
        <v>4150</v>
      </c>
      <c r="G1442" s="58" t="s">
        <v>4145</v>
      </c>
      <c r="H1442" s="58" t="s">
        <v>4153</v>
      </c>
      <c r="I1442" s="58" t="s">
        <v>4153</v>
      </c>
      <c r="J1442" s="58" t="s">
        <v>4114</v>
      </c>
      <c r="K1442" s="58" t="s">
        <v>4114</v>
      </c>
      <c r="L1442" s="58" t="s">
        <v>4114</v>
      </c>
      <c r="M1442" s="58" t="s">
        <v>4316</v>
      </c>
      <c r="N1442" s="58" t="s">
        <v>2162</v>
      </c>
      <c r="O1442" s="58" t="s">
        <v>4111</v>
      </c>
      <c r="P1442" s="58" t="s">
        <v>4354</v>
      </c>
      <c r="Q1442" s="58" t="s">
        <v>4002</v>
      </c>
      <c r="R1442" s="58" t="s">
        <v>4113</v>
      </c>
      <c r="S1442" s="58" t="s">
        <v>4113</v>
      </c>
      <c r="T1442" s="58" t="s">
        <v>4114</v>
      </c>
      <c r="U1442" s="58" t="s">
        <v>4113</v>
      </c>
      <c r="V1442" s="58" t="s">
        <v>4113</v>
      </c>
      <c r="W1442" s="58" t="s">
        <v>4114</v>
      </c>
      <c r="X1442" s="58" t="s">
        <v>4114</v>
      </c>
      <c r="Y1442" s="58" t="s">
        <v>4113</v>
      </c>
      <c r="Z1442" s="58" t="s">
        <v>4114</v>
      </c>
      <c r="AA1442" s="58" t="s">
        <v>4113</v>
      </c>
      <c r="AB1442" s="58" t="s">
        <v>4113</v>
      </c>
      <c r="AC1442" s="58" t="s">
        <v>4114</v>
      </c>
      <c r="AD1442" s="58" t="s">
        <v>4113</v>
      </c>
      <c r="AE1442" s="58" t="s">
        <v>4114</v>
      </c>
      <c r="AF1442" s="58" t="s">
        <v>4114</v>
      </c>
    </row>
    <row r="1443" spans="1:32" x14ac:dyDescent="0.2">
      <c r="A1443" s="247" t="s">
        <v>276</v>
      </c>
      <c r="B1443" s="83" t="s">
        <v>2222</v>
      </c>
      <c r="C1443" s="58">
        <v>1</v>
      </c>
      <c r="D1443" s="58" t="s">
        <v>4280</v>
      </c>
      <c r="E1443" s="58" t="s">
        <v>4141</v>
      </c>
      <c r="F1443" s="58" t="s">
        <v>4150</v>
      </c>
      <c r="G1443" s="58" t="s">
        <v>4145</v>
      </c>
      <c r="H1443" s="58" t="s">
        <v>4153</v>
      </c>
      <c r="I1443" s="58" t="s">
        <v>4153</v>
      </c>
      <c r="J1443" s="58" t="s">
        <v>4114</v>
      </c>
      <c r="K1443" s="58" t="s">
        <v>4114</v>
      </c>
      <c r="L1443" s="58" t="s">
        <v>4114</v>
      </c>
      <c r="M1443" s="58" t="s">
        <v>4316</v>
      </c>
      <c r="N1443" s="58" t="s">
        <v>2162</v>
      </c>
      <c r="O1443" s="58" t="s">
        <v>4111</v>
      </c>
      <c r="P1443" s="58" t="s">
        <v>4354</v>
      </c>
      <c r="Q1443" s="58" t="s">
        <v>4002</v>
      </c>
      <c r="R1443" s="58" t="s">
        <v>4113</v>
      </c>
      <c r="S1443" s="58" t="s">
        <v>4113</v>
      </c>
      <c r="T1443" s="58" t="s">
        <v>4114</v>
      </c>
      <c r="U1443" s="58" t="s">
        <v>4113</v>
      </c>
      <c r="V1443" s="58" t="s">
        <v>4113</v>
      </c>
      <c r="W1443" s="58" t="s">
        <v>4114</v>
      </c>
      <c r="X1443" s="58" t="s">
        <v>4114</v>
      </c>
      <c r="Y1443" s="58" t="s">
        <v>4113</v>
      </c>
      <c r="Z1443" s="58" t="s">
        <v>4114</v>
      </c>
      <c r="AA1443" s="58" t="s">
        <v>4113</v>
      </c>
      <c r="AB1443" s="58" t="s">
        <v>4113</v>
      </c>
      <c r="AC1443" s="58" t="s">
        <v>4114</v>
      </c>
      <c r="AD1443" s="58" t="s">
        <v>4113</v>
      </c>
      <c r="AE1443" s="58" t="s">
        <v>4114</v>
      </c>
      <c r="AF1443" s="58" t="s">
        <v>4114</v>
      </c>
    </row>
    <row r="1444" spans="1:32" x14ac:dyDescent="0.2">
      <c r="A1444" s="247" t="s">
        <v>1692</v>
      </c>
      <c r="B1444" s="83" t="s">
        <v>2267</v>
      </c>
      <c r="C1444" s="58">
        <v>1</v>
      </c>
      <c r="D1444" s="58" t="s">
        <v>4280</v>
      </c>
      <c r="E1444" s="58" t="s">
        <v>4143</v>
      </c>
      <c r="F1444" s="58" t="s">
        <v>4150</v>
      </c>
      <c r="G1444" s="58" t="s">
        <v>4145</v>
      </c>
      <c r="H1444" s="58" t="s">
        <v>4153</v>
      </c>
      <c r="I1444" s="58" t="s">
        <v>4153</v>
      </c>
      <c r="J1444" s="58" t="s">
        <v>4114</v>
      </c>
      <c r="K1444" s="58" t="s">
        <v>4114</v>
      </c>
      <c r="L1444" s="58" t="s">
        <v>4114</v>
      </c>
      <c r="M1444" s="58" t="s">
        <v>4316</v>
      </c>
      <c r="N1444" s="58" t="s">
        <v>2162</v>
      </c>
      <c r="O1444" s="58" t="s">
        <v>4111</v>
      </c>
      <c r="P1444" s="58" t="s">
        <v>4354</v>
      </c>
      <c r="Q1444" s="58" t="s">
        <v>4002</v>
      </c>
      <c r="R1444" s="58" t="s">
        <v>4113</v>
      </c>
      <c r="S1444" s="58" t="s">
        <v>4113</v>
      </c>
      <c r="T1444" s="58" t="s">
        <v>4114</v>
      </c>
      <c r="U1444" s="58" t="s">
        <v>4113</v>
      </c>
      <c r="V1444" s="58" t="s">
        <v>4113</v>
      </c>
      <c r="W1444" s="58" t="s">
        <v>4114</v>
      </c>
      <c r="X1444" s="58" t="s">
        <v>4114</v>
      </c>
      <c r="Y1444" s="58" t="s">
        <v>4114</v>
      </c>
      <c r="Z1444" s="58" t="s">
        <v>4114</v>
      </c>
      <c r="AA1444" s="58" t="s">
        <v>4113</v>
      </c>
      <c r="AB1444" s="58" t="s">
        <v>4113</v>
      </c>
      <c r="AC1444" s="58" t="s">
        <v>4114</v>
      </c>
      <c r="AD1444" s="58" t="s">
        <v>4113</v>
      </c>
      <c r="AE1444" s="58" t="s">
        <v>4114</v>
      </c>
      <c r="AF1444" s="58" t="s">
        <v>4114</v>
      </c>
    </row>
    <row r="1445" spans="1:32" x14ac:dyDescent="0.2">
      <c r="A1445" s="247" t="s">
        <v>336</v>
      </c>
      <c r="B1445" s="83" t="s">
        <v>2321</v>
      </c>
      <c r="C1445" s="58">
        <v>1</v>
      </c>
      <c r="D1445" s="58" t="s">
        <v>4282</v>
      </c>
      <c r="E1445" s="58" t="s">
        <v>4134</v>
      </c>
      <c r="F1445" s="58" t="s">
        <v>4150</v>
      </c>
      <c r="G1445" s="58" t="s">
        <v>4145</v>
      </c>
      <c r="H1445" s="58" t="s">
        <v>4153</v>
      </c>
      <c r="I1445" s="58" t="s">
        <v>4153</v>
      </c>
      <c r="J1445" s="58" t="s">
        <v>4114</v>
      </c>
      <c r="K1445" s="58" t="s">
        <v>4114</v>
      </c>
      <c r="L1445" s="58" t="s">
        <v>4114</v>
      </c>
      <c r="M1445" s="58" t="s">
        <v>4317</v>
      </c>
      <c r="N1445" s="58" t="s">
        <v>2162</v>
      </c>
      <c r="O1445" s="58" t="s">
        <v>4111</v>
      </c>
      <c r="P1445" s="58" t="s">
        <v>4354</v>
      </c>
      <c r="Q1445" s="58" t="s">
        <v>4002</v>
      </c>
      <c r="R1445" s="58" t="s">
        <v>4113</v>
      </c>
      <c r="S1445" s="58" t="s">
        <v>4113</v>
      </c>
      <c r="T1445" s="58" t="s">
        <v>4114</v>
      </c>
      <c r="U1445" s="58" t="s">
        <v>4113</v>
      </c>
      <c r="V1445" s="58" t="s">
        <v>4113</v>
      </c>
      <c r="W1445" s="58" t="s">
        <v>4114</v>
      </c>
      <c r="X1445" s="58" t="s">
        <v>4114</v>
      </c>
      <c r="Y1445" s="58" t="s">
        <v>4113</v>
      </c>
      <c r="Z1445" s="58" t="s">
        <v>4114</v>
      </c>
      <c r="AA1445" s="58" t="s">
        <v>4113</v>
      </c>
      <c r="AB1445" s="58" t="s">
        <v>4113</v>
      </c>
      <c r="AC1445" s="58" t="s">
        <v>4114</v>
      </c>
      <c r="AD1445" s="58" t="s">
        <v>4113</v>
      </c>
      <c r="AE1445" s="58" t="s">
        <v>4114</v>
      </c>
      <c r="AF1445" s="58" t="s">
        <v>4114</v>
      </c>
    </row>
    <row r="1446" spans="1:32" x14ac:dyDescent="0.2">
      <c r="A1446" s="247" t="s">
        <v>236</v>
      </c>
      <c r="B1446" s="83" t="s">
        <v>2186</v>
      </c>
      <c r="C1446" s="58">
        <v>1</v>
      </c>
      <c r="D1446" s="58" t="s">
        <v>4282</v>
      </c>
      <c r="E1446" s="58" t="s">
        <v>4135</v>
      </c>
      <c r="F1446" s="58" t="s">
        <v>4150</v>
      </c>
      <c r="G1446" s="58" t="s">
        <v>4145</v>
      </c>
      <c r="H1446" s="58" t="s">
        <v>4153</v>
      </c>
      <c r="I1446" s="58" t="s">
        <v>4153</v>
      </c>
      <c r="J1446" s="58" t="s">
        <v>4114</v>
      </c>
      <c r="K1446" s="58" t="s">
        <v>4114</v>
      </c>
      <c r="L1446" s="58" t="s">
        <v>4114</v>
      </c>
      <c r="M1446" s="58" t="s">
        <v>4317</v>
      </c>
      <c r="N1446" s="58" t="s">
        <v>2162</v>
      </c>
      <c r="O1446" s="58" t="s">
        <v>4111</v>
      </c>
      <c r="P1446" s="58" t="s">
        <v>4354</v>
      </c>
      <c r="Q1446" s="58" t="s">
        <v>4002</v>
      </c>
      <c r="R1446" s="58" t="s">
        <v>4113</v>
      </c>
      <c r="S1446" s="58" t="s">
        <v>4113</v>
      </c>
      <c r="T1446" s="58" t="s">
        <v>4114</v>
      </c>
      <c r="U1446" s="58" t="s">
        <v>4113</v>
      </c>
      <c r="V1446" s="58" t="s">
        <v>4113</v>
      </c>
      <c r="W1446" s="58" t="s">
        <v>4114</v>
      </c>
      <c r="X1446" s="58" t="s">
        <v>4114</v>
      </c>
      <c r="Y1446" s="58" t="s">
        <v>4113</v>
      </c>
      <c r="Z1446" s="58" t="s">
        <v>4114</v>
      </c>
      <c r="AA1446" s="58" t="s">
        <v>4113</v>
      </c>
      <c r="AB1446" s="58" t="s">
        <v>4113</v>
      </c>
      <c r="AC1446" s="58" t="s">
        <v>4114</v>
      </c>
      <c r="AD1446" s="58" t="s">
        <v>4113</v>
      </c>
      <c r="AE1446" s="58" t="s">
        <v>4114</v>
      </c>
      <c r="AF1446" s="58" t="s">
        <v>4114</v>
      </c>
    </row>
    <row r="1447" spans="1:32" x14ac:dyDescent="0.2">
      <c r="A1447" s="247" t="s">
        <v>286</v>
      </c>
      <c r="B1447" s="83" t="s">
        <v>2231</v>
      </c>
      <c r="C1447" s="58">
        <v>1</v>
      </c>
      <c r="D1447" s="58" t="s">
        <v>4282</v>
      </c>
      <c r="E1447" s="58" t="s">
        <v>4141</v>
      </c>
      <c r="F1447" s="58" t="s">
        <v>4150</v>
      </c>
      <c r="G1447" s="58" t="s">
        <v>4145</v>
      </c>
      <c r="H1447" s="58" t="s">
        <v>4153</v>
      </c>
      <c r="I1447" s="58" t="s">
        <v>4153</v>
      </c>
      <c r="J1447" s="58" t="s">
        <v>4114</v>
      </c>
      <c r="K1447" s="58" t="s">
        <v>4114</v>
      </c>
      <c r="L1447" s="58" t="s">
        <v>4114</v>
      </c>
      <c r="M1447" s="58" t="s">
        <v>4317</v>
      </c>
      <c r="N1447" s="58" t="s">
        <v>2162</v>
      </c>
      <c r="O1447" s="58" t="s">
        <v>4111</v>
      </c>
      <c r="P1447" s="58" t="s">
        <v>4354</v>
      </c>
      <c r="Q1447" s="58" t="s">
        <v>4002</v>
      </c>
      <c r="R1447" s="58" t="s">
        <v>4113</v>
      </c>
      <c r="S1447" s="58" t="s">
        <v>4113</v>
      </c>
      <c r="T1447" s="58" t="s">
        <v>4114</v>
      </c>
      <c r="U1447" s="58" t="s">
        <v>4113</v>
      </c>
      <c r="V1447" s="58" t="s">
        <v>4113</v>
      </c>
      <c r="W1447" s="58" t="s">
        <v>4114</v>
      </c>
      <c r="X1447" s="58" t="s">
        <v>4114</v>
      </c>
      <c r="Y1447" s="58" t="s">
        <v>4113</v>
      </c>
      <c r="Z1447" s="58" t="s">
        <v>4114</v>
      </c>
      <c r="AA1447" s="58" t="s">
        <v>4113</v>
      </c>
      <c r="AB1447" s="58" t="s">
        <v>4113</v>
      </c>
      <c r="AC1447" s="58" t="s">
        <v>4114</v>
      </c>
      <c r="AD1447" s="58" t="s">
        <v>4113</v>
      </c>
      <c r="AE1447" s="58" t="s">
        <v>4114</v>
      </c>
      <c r="AF1447" s="58" t="s">
        <v>4114</v>
      </c>
    </row>
    <row r="1448" spans="1:32" x14ac:dyDescent="0.2">
      <c r="A1448" s="247" t="s">
        <v>1702</v>
      </c>
      <c r="B1448" s="83" t="s">
        <v>2276</v>
      </c>
      <c r="C1448" s="58">
        <v>1</v>
      </c>
      <c r="D1448" s="58" t="s">
        <v>4282</v>
      </c>
      <c r="E1448" s="58" t="s">
        <v>4143</v>
      </c>
      <c r="F1448" s="58" t="s">
        <v>4150</v>
      </c>
      <c r="G1448" s="58" t="s">
        <v>4145</v>
      </c>
      <c r="H1448" s="58" t="s">
        <v>4153</v>
      </c>
      <c r="I1448" s="58" t="s">
        <v>4153</v>
      </c>
      <c r="J1448" s="58" t="s">
        <v>4114</v>
      </c>
      <c r="K1448" s="58" t="s">
        <v>4114</v>
      </c>
      <c r="L1448" s="58" t="s">
        <v>4114</v>
      </c>
      <c r="M1448" s="58" t="s">
        <v>4317</v>
      </c>
      <c r="N1448" s="58" t="s">
        <v>2162</v>
      </c>
      <c r="O1448" s="58" t="s">
        <v>4111</v>
      </c>
      <c r="P1448" s="58" t="s">
        <v>4354</v>
      </c>
      <c r="Q1448" s="58" t="s">
        <v>4002</v>
      </c>
      <c r="R1448" s="58" t="s">
        <v>4113</v>
      </c>
      <c r="S1448" s="58" t="s">
        <v>4113</v>
      </c>
      <c r="T1448" s="58" t="s">
        <v>4114</v>
      </c>
      <c r="U1448" s="58" t="s">
        <v>4113</v>
      </c>
      <c r="V1448" s="58" t="s">
        <v>4113</v>
      </c>
      <c r="W1448" s="58" t="s">
        <v>4114</v>
      </c>
      <c r="X1448" s="58" t="s">
        <v>4114</v>
      </c>
      <c r="Y1448" s="58" t="s">
        <v>4114</v>
      </c>
      <c r="Z1448" s="58" t="s">
        <v>4114</v>
      </c>
      <c r="AA1448" s="58" t="s">
        <v>4113</v>
      </c>
      <c r="AB1448" s="58" t="s">
        <v>4113</v>
      </c>
      <c r="AC1448" s="58" t="s">
        <v>4114</v>
      </c>
      <c r="AD1448" s="58" t="s">
        <v>4113</v>
      </c>
      <c r="AE1448" s="58" t="s">
        <v>4114</v>
      </c>
      <c r="AF1448" s="58" t="s">
        <v>4114</v>
      </c>
    </row>
    <row r="1449" spans="1:32" x14ac:dyDescent="0.2">
      <c r="A1449" s="247" t="s">
        <v>345</v>
      </c>
      <c r="B1449" s="83" t="s">
        <v>2330</v>
      </c>
      <c r="C1449" s="58">
        <v>1</v>
      </c>
      <c r="D1449" s="58" t="s">
        <v>4284</v>
      </c>
      <c r="E1449" s="58" t="s">
        <v>4134</v>
      </c>
      <c r="F1449" s="58" t="s">
        <v>4150</v>
      </c>
      <c r="G1449" s="58" t="s">
        <v>4153</v>
      </c>
      <c r="H1449" s="58" t="s">
        <v>4153</v>
      </c>
      <c r="I1449" s="58" t="s">
        <v>4153</v>
      </c>
      <c r="J1449" s="58" t="s">
        <v>4114</v>
      </c>
      <c r="K1449" s="58" t="s">
        <v>4114</v>
      </c>
      <c r="L1449" s="58" t="s">
        <v>4114</v>
      </c>
      <c r="M1449" s="58" t="s">
        <v>4318</v>
      </c>
      <c r="N1449" s="58" t="s">
        <v>2162</v>
      </c>
      <c r="O1449" s="58" t="s">
        <v>4111</v>
      </c>
      <c r="P1449" s="58" t="s">
        <v>4354</v>
      </c>
      <c r="Q1449" s="58" t="s">
        <v>4002</v>
      </c>
      <c r="R1449" s="58" t="s">
        <v>4113</v>
      </c>
      <c r="S1449" s="58" t="s">
        <v>4113</v>
      </c>
      <c r="T1449" s="58" t="s">
        <v>4114</v>
      </c>
      <c r="U1449" s="58" t="s">
        <v>4113</v>
      </c>
      <c r="V1449" s="58" t="s">
        <v>4113</v>
      </c>
      <c r="W1449" s="58" t="s">
        <v>4114</v>
      </c>
      <c r="X1449" s="58" t="s">
        <v>4114</v>
      </c>
      <c r="Y1449" s="58" t="s">
        <v>4113</v>
      </c>
      <c r="Z1449" s="58" t="s">
        <v>4114</v>
      </c>
      <c r="AA1449" s="58" t="s">
        <v>4113</v>
      </c>
      <c r="AB1449" s="58" t="s">
        <v>4113</v>
      </c>
      <c r="AC1449" s="58" t="s">
        <v>4114</v>
      </c>
      <c r="AD1449" s="58" t="s">
        <v>4113</v>
      </c>
      <c r="AE1449" s="58" t="s">
        <v>4114</v>
      </c>
      <c r="AF1449" s="58" t="s">
        <v>4114</v>
      </c>
    </row>
    <row r="1450" spans="1:32" x14ac:dyDescent="0.2">
      <c r="A1450" s="247" t="s">
        <v>246</v>
      </c>
      <c r="B1450" s="83" t="s">
        <v>2196</v>
      </c>
      <c r="C1450" s="58">
        <v>1</v>
      </c>
      <c r="D1450" s="58" t="s">
        <v>4284</v>
      </c>
      <c r="E1450" s="58" t="s">
        <v>4135</v>
      </c>
      <c r="F1450" s="58" t="s">
        <v>4150</v>
      </c>
      <c r="G1450" s="58" t="s">
        <v>4153</v>
      </c>
      <c r="H1450" s="58" t="s">
        <v>4153</v>
      </c>
      <c r="I1450" s="58" t="s">
        <v>4153</v>
      </c>
      <c r="J1450" s="58" t="s">
        <v>4114</v>
      </c>
      <c r="K1450" s="58" t="s">
        <v>4114</v>
      </c>
      <c r="L1450" s="58" t="s">
        <v>4114</v>
      </c>
      <c r="M1450" s="58" t="s">
        <v>4318</v>
      </c>
      <c r="N1450" s="58" t="s">
        <v>2162</v>
      </c>
      <c r="O1450" s="58" t="s">
        <v>4111</v>
      </c>
      <c r="P1450" s="58" t="s">
        <v>4354</v>
      </c>
      <c r="Q1450" s="58" t="s">
        <v>4002</v>
      </c>
      <c r="R1450" s="58" t="s">
        <v>4113</v>
      </c>
      <c r="S1450" s="58" t="s">
        <v>4113</v>
      </c>
      <c r="T1450" s="58" t="s">
        <v>4114</v>
      </c>
      <c r="U1450" s="58" t="s">
        <v>4113</v>
      </c>
      <c r="V1450" s="58" t="s">
        <v>4113</v>
      </c>
      <c r="W1450" s="58" t="s">
        <v>4114</v>
      </c>
      <c r="X1450" s="58" t="s">
        <v>4114</v>
      </c>
      <c r="Y1450" s="58" t="s">
        <v>4113</v>
      </c>
      <c r="Z1450" s="58" t="s">
        <v>4114</v>
      </c>
      <c r="AA1450" s="58" t="s">
        <v>4113</v>
      </c>
      <c r="AB1450" s="58" t="s">
        <v>4113</v>
      </c>
      <c r="AC1450" s="58" t="s">
        <v>4114</v>
      </c>
      <c r="AD1450" s="58" t="s">
        <v>4113</v>
      </c>
      <c r="AE1450" s="58" t="s">
        <v>4114</v>
      </c>
      <c r="AF1450" s="58" t="s">
        <v>4114</v>
      </c>
    </row>
    <row r="1451" spans="1:32" x14ac:dyDescent="0.2">
      <c r="A1451" s="247" t="s">
        <v>296</v>
      </c>
      <c r="B1451" s="83" t="s">
        <v>2240</v>
      </c>
      <c r="C1451" s="58">
        <v>1</v>
      </c>
      <c r="D1451" s="58" t="s">
        <v>4284</v>
      </c>
      <c r="E1451" s="58" t="s">
        <v>4141</v>
      </c>
      <c r="F1451" s="58" t="s">
        <v>4150</v>
      </c>
      <c r="G1451" s="58" t="s">
        <v>4153</v>
      </c>
      <c r="H1451" s="58" t="s">
        <v>4153</v>
      </c>
      <c r="I1451" s="58" t="s">
        <v>4153</v>
      </c>
      <c r="J1451" s="58" t="s">
        <v>4114</v>
      </c>
      <c r="K1451" s="58" t="s">
        <v>4114</v>
      </c>
      <c r="L1451" s="58" t="s">
        <v>4114</v>
      </c>
      <c r="M1451" s="58" t="s">
        <v>4318</v>
      </c>
      <c r="N1451" s="58" t="s">
        <v>2162</v>
      </c>
      <c r="O1451" s="58" t="s">
        <v>4111</v>
      </c>
      <c r="P1451" s="58" t="s">
        <v>4354</v>
      </c>
      <c r="Q1451" s="58" t="s">
        <v>4002</v>
      </c>
      <c r="R1451" s="58" t="s">
        <v>4113</v>
      </c>
      <c r="S1451" s="58" t="s">
        <v>4113</v>
      </c>
      <c r="T1451" s="58" t="s">
        <v>4114</v>
      </c>
      <c r="U1451" s="58" t="s">
        <v>4113</v>
      </c>
      <c r="V1451" s="58" t="s">
        <v>4113</v>
      </c>
      <c r="W1451" s="58" t="s">
        <v>4114</v>
      </c>
      <c r="X1451" s="58" t="s">
        <v>4114</v>
      </c>
      <c r="Y1451" s="58" t="s">
        <v>4113</v>
      </c>
      <c r="Z1451" s="58" t="s">
        <v>4114</v>
      </c>
      <c r="AA1451" s="58" t="s">
        <v>4113</v>
      </c>
      <c r="AB1451" s="58" t="s">
        <v>4113</v>
      </c>
      <c r="AC1451" s="58" t="s">
        <v>4114</v>
      </c>
      <c r="AD1451" s="58" t="s">
        <v>4113</v>
      </c>
      <c r="AE1451" s="58" t="s">
        <v>4114</v>
      </c>
      <c r="AF1451" s="58" t="s">
        <v>4114</v>
      </c>
    </row>
    <row r="1452" spans="1:32" x14ac:dyDescent="0.2">
      <c r="A1452" s="247" t="s">
        <v>1712</v>
      </c>
      <c r="B1452" s="83" t="s">
        <v>2285</v>
      </c>
      <c r="C1452" s="58">
        <v>1</v>
      </c>
      <c r="D1452" s="58" t="s">
        <v>4284</v>
      </c>
      <c r="E1452" s="58" t="s">
        <v>4143</v>
      </c>
      <c r="F1452" s="58" t="s">
        <v>4150</v>
      </c>
      <c r="G1452" s="58" t="s">
        <v>4153</v>
      </c>
      <c r="H1452" s="58" t="s">
        <v>4153</v>
      </c>
      <c r="I1452" s="58" t="s">
        <v>4153</v>
      </c>
      <c r="J1452" s="58" t="s">
        <v>4114</v>
      </c>
      <c r="K1452" s="58" t="s">
        <v>4114</v>
      </c>
      <c r="L1452" s="58" t="s">
        <v>4114</v>
      </c>
      <c r="M1452" s="58" t="s">
        <v>4318</v>
      </c>
      <c r="N1452" s="58" t="s">
        <v>2162</v>
      </c>
      <c r="O1452" s="58" t="s">
        <v>4111</v>
      </c>
      <c r="P1452" s="58" t="s">
        <v>4354</v>
      </c>
      <c r="Q1452" s="58" t="s">
        <v>4002</v>
      </c>
      <c r="R1452" s="58" t="s">
        <v>4113</v>
      </c>
      <c r="S1452" s="58" t="s">
        <v>4113</v>
      </c>
      <c r="T1452" s="58" t="s">
        <v>4114</v>
      </c>
      <c r="U1452" s="58" t="s">
        <v>4113</v>
      </c>
      <c r="V1452" s="58" t="s">
        <v>4113</v>
      </c>
      <c r="W1452" s="58" t="s">
        <v>4114</v>
      </c>
      <c r="X1452" s="58" t="s">
        <v>4114</v>
      </c>
      <c r="Y1452" s="58" t="s">
        <v>4114</v>
      </c>
      <c r="Z1452" s="58" t="s">
        <v>4114</v>
      </c>
      <c r="AA1452" s="58" t="s">
        <v>4113</v>
      </c>
      <c r="AB1452" s="58" t="s">
        <v>4113</v>
      </c>
      <c r="AC1452" s="58" t="s">
        <v>4114</v>
      </c>
      <c r="AD1452" s="58" t="s">
        <v>4113</v>
      </c>
      <c r="AE1452" s="58" t="s">
        <v>4114</v>
      </c>
      <c r="AF1452" s="58" t="s">
        <v>4114</v>
      </c>
    </row>
    <row r="1453" spans="1:32" x14ac:dyDescent="0.2">
      <c r="A1453" s="247" t="s">
        <v>355</v>
      </c>
      <c r="B1453" s="83" t="s">
        <v>2339</v>
      </c>
      <c r="C1453" s="58">
        <v>1</v>
      </c>
      <c r="D1453" s="58" t="s">
        <v>4286</v>
      </c>
      <c r="E1453" s="58" t="s">
        <v>4134</v>
      </c>
      <c r="F1453" s="58" t="s">
        <v>4150</v>
      </c>
      <c r="G1453" s="58" t="s">
        <v>4153</v>
      </c>
      <c r="H1453" s="58" t="s">
        <v>4153</v>
      </c>
      <c r="I1453" s="58" t="s">
        <v>4153</v>
      </c>
      <c r="J1453" s="58" t="s">
        <v>4114</v>
      </c>
      <c r="K1453" s="58" t="s">
        <v>4114</v>
      </c>
      <c r="L1453" s="58" t="s">
        <v>4114</v>
      </c>
      <c r="M1453" s="58" t="s">
        <v>4319</v>
      </c>
      <c r="N1453" s="58" t="s">
        <v>2162</v>
      </c>
      <c r="O1453" s="58" t="s">
        <v>4111</v>
      </c>
      <c r="P1453" s="58" t="s">
        <v>4354</v>
      </c>
      <c r="Q1453" s="58" t="s">
        <v>4002</v>
      </c>
      <c r="R1453" s="58" t="s">
        <v>4113</v>
      </c>
      <c r="S1453" s="58" t="s">
        <v>4113</v>
      </c>
      <c r="T1453" s="58" t="s">
        <v>4114</v>
      </c>
      <c r="U1453" s="58" t="s">
        <v>4113</v>
      </c>
      <c r="V1453" s="58" t="s">
        <v>4113</v>
      </c>
      <c r="W1453" s="58" t="s">
        <v>4114</v>
      </c>
      <c r="X1453" s="58" t="s">
        <v>4114</v>
      </c>
      <c r="Y1453" s="58" t="s">
        <v>4113</v>
      </c>
      <c r="Z1453" s="58" t="s">
        <v>4114</v>
      </c>
      <c r="AA1453" s="58" t="s">
        <v>4113</v>
      </c>
      <c r="AB1453" s="58" t="s">
        <v>4113</v>
      </c>
      <c r="AC1453" s="58" t="s">
        <v>4114</v>
      </c>
      <c r="AD1453" s="58" t="s">
        <v>4113</v>
      </c>
      <c r="AE1453" s="58" t="s">
        <v>4114</v>
      </c>
      <c r="AF1453" s="58" t="s">
        <v>4114</v>
      </c>
    </row>
    <row r="1454" spans="1:32" x14ac:dyDescent="0.2">
      <c r="A1454" s="247" t="s">
        <v>256</v>
      </c>
      <c r="B1454" s="83" t="s">
        <v>2204</v>
      </c>
      <c r="C1454" s="58">
        <v>1</v>
      </c>
      <c r="D1454" s="58" t="s">
        <v>4286</v>
      </c>
      <c r="E1454" s="58" t="s">
        <v>4135</v>
      </c>
      <c r="F1454" s="58" t="s">
        <v>4150</v>
      </c>
      <c r="G1454" s="58" t="s">
        <v>4153</v>
      </c>
      <c r="H1454" s="58" t="s">
        <v>4153</v>
      </c>
      <c r="I1454" s="58" t="s">
        <v>4153</v>
      </c>
      <c r="J1454" s="58" t="s">
        <v>4114</v>
      </c>
      <c r="K1454" s="58" t="s">
        <v>4114</v>
      </c>
      <c r="L1454" s="58" t="s">
        <v>4114</v>
      </c>
      <c r="M1454" s="58" t="s">
        <v>4319</v>
      </c>
      <c r="N1454" s="58" t="s">
        <v>2162</v>
      </c>
      <c r="O1454" s="58" t="s">
        <v>4111</v>
      </c>
      <c r="P1454" s="58" t="s">
        <v>4354</v>
      </c>
      <c r="Q1454" s="58" t="s">
        <v>4002</v>
      </c>
      <c r="R1454" s="58" t="s">
        <v>4113</v>
      </c>
      <c r="S1454" s="58" t="s">
        <v>4113</v>
      </c>
      <c r="T1454" s="58" t="s">
        <v>4114</v>
      </c>
      <c r="U1454" s="58" t="s">
        <v>4113</v>
      </c>
      <c r="V1454" s="58" t="s">
        <v>4113</v>
      </c>
      <c r="W1454" s="58" t="s">
        <v>4114</v>
      </c>
      <c r="X1454" s="58" t="s">
        <v>4114</v>
      </c>
      <c r="Y1454" s="58" t="s">
        <v>4113</v>
      </c>
      <c r="Z1454" s="58" t="s">
        <v>4114</v>
      </c>
      <c r="AA1454" s="58" t="s">
        <v>4113</v>
      </c>
      <c r="AB1454" s="58" t="s">
        <v>4113</v>
      </c>
      <c r="AC1454" s="58" t="s">
        <v>4114</v>
      </c>
      <c r="AD1454" s="58" t="s">
        <v>4113</v>
      </c>
      <c r="AE1454" s="58" t="s">
        <v>4114</v>
      </c>
      <c r="AF1454" s="58" t="s">
        <v>4114</v>
      </c>
    </row>
    <row r="1455" spans="1:32" x14ac:dyDescent="0.2">
      <c r="A1455" s="247" t="s">
        <v>306</v>
      </c>
      <c r="B1455" s="83" t="s">
        <v>2249</v>
      </c>
      <c r="C1455" s="58">
        <v>1</v>
      </c>
      <c r="D1455" s="58" t="s">
        <v>4286</v>
      </c>
      <c r="E1455" s="58" t="s">
        <v>4141</v>
      </c>
      <c r="F1455" s="58" t="s">
        <v>4150</v>
      </c>
      <c r="G1455" s="58" t="s">
        <v>4153</v>
      </c>
      <c r="H1455" s="58" t="s">
        <v>4153</v>
      </c>
      <c r="I1455" s="58" t="s">
        <v>4153</v>
      </c>
      <c r="J1455" s="58" t="s">
        <v>4114</v>
      </c>
      <c r="K1455" s="58" t="s">
        <v>4114</v>
      </c>
      <c r="L1455" s="58" t="s">
        <v>4114</v>
      </c>
      <c r="M1455" s="58" t="s">
        <v>4319</v>
      </c>
      <c r="N1455" s="58" t="s">
        <v>2162</v>
      </c>
      <c r="O1455" s="58" t="s">
        <v>4111</v>
      </c>
      <c r="P1455" s="58" t="s">
        <v>4354</v>
      </c>
      <c r="Q1455" s="58" t="s">
        <v>4002</v>
      </c>
      <c r="R1455" s="58" t="s">
        <v>4113</v>
      </c>
      <c r="S1455" s="58" t="s">
        <v>4113</v>
      </c>
      <c r="T1455" s="58" t="s">
        <v>4114</v>
      </c>
      <c r="U1455" s="58" t="s">
        <v>4113</v>
      </c>
      <c r="V1455" s="58" t="s">
        <v>4113</v>
      </c>
      <c r="W1455" s="58" t="s">
        <v>4114</v>
      </c>
      <c r="X1455" s="58" t="s">
        <v>4114</v>
      </c>
      <c r="Y1455" s="58" t="s">
        <v>4113</v>
      </c>
      <c r="Z1455" s="58" t="s">
        <v>4114</v>
      </c>
      <c r="AA1455" s="58" t="s">
        <v>4113</v>
      </c>
      <c r="AB1455" s="58" t="s">
        <v>4113</v>
      </c>
      <c r="AC1455" s="58" t="s">
        <v>4114</v>
      </c>
      <c r="AD1455" s="58" t="s">
        <v>4113</v>
      </c>
      <c r="AE1455" s="58" t="s">
        <v>4114</v>
      </c>
      <c r="AF1455" s="58" t="s">
        <v>4114</v>
      </c>
    </row>
    <row r="1456" spans="1:32" x14ac:dyDescent="0.2">
      <c r="A1456" s="247" t="s">
        <v>1722</v>
      </c>
      <c r="B1456" s="83" t="s">
        <v>2294</v>
      </c>
      <c r="C1456" s="58">
        <v>1</v>
      </c>
      <c r="D1456" s="58" t="s">
        <v>4286</v>
      </c>
      <c r="E1456" s="58" t="s">
        <v>4143</v>
      </c>
      <c r="F1456" s="58" t="s">
        <v>4150</v>
      </c>
      <c r="G1456" s="58" t="s">
        <v>4153</v>
      </c>
      <c r="H1456" s="58" t="s">
        <v>4153</v>
      </c>
      <c r="I1456" s="58" t="s">
        <v>4153</v>
      </c>
      <c r="J1456" s="58" t="s">
        <v>4114</v>
      </c>
      <c r="K1456" s="58" t="s">
        <v>4114</v>
      </c>
      <c r="L1456" s="58" t="s">
        <v>4114</v>
      </c>
      <c r="M1456" s="58" t="s">
        <v>4319</v>
      </c>
      <c r="N1456" s="58" t="s">
        <v>2162</v>
      </c>
      <c r="O1456" s="58" t="s">
        <v>4111</v>
      </c>
      <c r="P1456" s="58" t="s">
        <v>4354</v>
      </c>
      <c r="Q1456" s="58" t="s">
        <v>4002</v>
      </c>
      <c r="R1456" s="58" t="s">
        <v>4113</v>
      </c>
      <c r="S1456" s="58" t="s">
        <v>4113</v>
      </c>
      <c r="T1456" s="58" t="s">
        <v>4114</v>
      </c>
      <c r="U1456" s="58" t="s">
        <v>4113</v>
      </c>
      <c r="V1456" s="58" t="s">
        <v>4113</v>
      </c>
      <c r="W1456" s="58" t="s">
        <v>4114</v>
      </c>
      <c r="X1456" s="58" t="s">
        <v>4114</v>
      </c>
      <c r="Y1456" s="58" t="s">
        <v>4114</v>
      </c>
      <c r="Z1456" s="58" t="s">
        <v>4114</v>
      </c>
      <c r="AA1456" s="58" t="s">
        <v>4113</v>
      </c>
      <c r="AB1456" s="58" t="s">
        <v>4113</v>
      </c>
      <c r="AC1456" s="58" t="s">
        <v>4114</v>
      </c>
      <c r="AD1456" s="58" t="s">
        <v>4113</v>
      </c>
      <c r="AE1456" s="58" t="s">
        <v>4114</v>
      </c>
      <c r="AF1456" s="58" t="s">
        <v>4114</v>
      </c>
    </row>
    <row r="1457" spans="1:32" x14ac:dyDescent="0.2">
      <c r="A1457" s="247" t="s">
        <v>317</v>
      </c>
      <c r="B1457" s="83" t="s">
        <v>2304</v>
      </c>
      <c r="C1457" s="58">
        <v>1</v>
      </c>
      <c r="D1457" s="58" t="s">
        <v>4278</v>
      </c>
      <c r="E1457" s="58" t="s">
        <v>4134</v>
      </c>
      <c r="F1457" s="58" t="s">
        <v>4152</v>
      </c>
      <c r="G1457" s="58" t="s">
        <v>4145</v>
      </c>
      <c r="H1457" s="58" t="s">
        <v>4153</v>
      </c>
      <c r="I1457" s="58" t="s">
        <v>4153</v>
      </c>
      <c r="J1457" s="58" t="s">
        <v>4114</v>
      </c>
      <c r="K1457" s="58" t="s">
        <v>4114</v>
      </c>
      <c r="L1457" s="58" t="s">
        <v>4114</v>
      </c>
      <c r="M1457" s="58" t="s">
        <v>4323</v>
      </c>
      <c r="N1457" s="58" t="s">
        <v>2162</v>
      </c>
      <c r="O1457" s="58" t="s">
        <v>4111</v>
      </c>
      <c r="P1457" s="58" t="s">
        <v>4354</v>
      </c>
      <c r="Q1457" s="58" t="s">
        <v>4002</v>
      </c>
      <c r="R1457" s="58" t="s">
        <v>4113</v>
      </c>
      <c r="S1457" s="58" t="s">
        <v>4113</v>
      </c>
      <c r="T1457" s="58" t="s">
        <v>4114</v>
      </c>
      <c r="U1457" s="58" t="s">
        <v>4113</v>
      </c>
      <c r="V1457" s="58" t="s">
        <v>4113</v>
      </c>
      <c r="W1457" s="58" t="s">
        <v>4114</v>
      </c>
      <c r="X1457" s="58" t="s">
        <v>4114</v>
      </c>
      <c r="Y1457" s="58" t="s">
        <v>4113</v>
      </c>
      <c r="Z1457" s="58" t="s">
        <v>4114</v>
      </c>
      <c r="AA1457" s="58" t="s">
        <v>4113</v>
      </c>
      <c r="AB1457" s="58" t="s">
        <v>4113</v>
      </c>
      <c r="AC1457" s="58" t="s">
        <v>4114</v>
      </c>
      <c r="AD1457" s="58" t="s">
        <v>4113</v>
      </c>
      <c r="AE1457" s="58" t="s">
        <v>4114</v>
      </c>
      <c r="AF1457" s="58" t="s">
        <v>4114</v>
      </c>
    </row>
    <row r="1458" spans="1:32" x14ac:dyDescent="0.2">
      <c r="A1458" s="247" t="s">
        <v>217</v>
      </c>
      <c r="B1458" s="83" t="s">
        <v>2169</v>
      </c>
      <c r="C1458" s="58">
        <v>1</v>
      </c>
      <c r="D1458" s="58" t="s">
        <v>4278</v>
      </c>
      <c r="E1458" s="58" t="s">
        <v>4135</v>
      </c>
      <c r="F1458" s="58" t="s">
        <v>4152</v>
      </c>
      <c r="G1458" s="58" t="s">
        <v>4145</v>
      </c>
      <c r="H1458" s="58" t="s">
        <v>4153</v>
      </c>
      <c r="I1458" s="58" t="s">
        <v>4153</v>
      </c>
      <c r="J1458" s="58" t="s">
        <v>4114</v>
      </c>
      <c r="K1458" s="58" t="s">
        <v>4114</v>
      </c>
      <c r="L1458" s="58" t="s">
        <v>4114</v>
      </c>
      <c r="M1458" s="58" t="s">
        <v>4323</v>
      </c>
      <c r="N1458" s="58" t="s">
        <v>2162</v>
      </c>
      <c r="O1458" s="58" t="s">
        <v>4111</v>
      </c>
      <c r="P1458" s="58" t="s">
        <v>4354</v>
      </c>
      <c r="Q1458" s="58" t="s">
        <v>4002</v>
      </c>
      <c r="R1458" s="58" t="s">
        <v>4113</v>
      </c>
      <c r="S1458" s="58" t="s">
        <v>4113</v>
      </c>
      <c r="T1458" s="58" t="s">
        <v>4114</v>
      </c>
      <c r="U1458" s="58" t="s">
        <v>4113</v>
      </c>
      <c r="V1458" s="58" t="s">
        <v>4113</v>
      </c>
      <c r="W1458" s="58" t="s">
        <v>4114</v>
      </c>
      <c r="X1458" s="58" t="s">
        <v>4114</v>
      </c>
      <c r="Y1458" s="58" t="s">
        <v>4113</v>
      </c>
      <c r="Z1458" s="58" t="s">
        <v>4114</v>
      </c>
      <c r="AA1458" s="58" t="s">
        <v>4113</v>
      </c>
      <c r="AB1458" s="58" t="s">
        <v>4113</v>
      </c>
      <c r="AC1458" s="58" t="s">
        <v>4114</v>
      </c>
      <c r="AD1458" s="58" t="s">
        <v>4113</v>
      </c>
      <c r="AE1458" s="58" t="s">
        <v>4114</v>
      </c>
      <c r="AF1458" s="58" t="s">
        <v>4114</v>
      </c>
    </row>
    <row r="1459" spans="1:32" x14ac:dyDescent="0.2">
      <c r="A1459" s="247" t="s">
        <v>267</v>
      </c>
      <c r="B1459" s="83" t="s">
        <v>2214</v>
      </c>
      <c r="C1459" s="58">
        <v>1</v>
      </c>
      <c r="D1459" s="58" t="s">
        <v>4278</v>
      </c>
      <c r="E1459" s="58" t="s">
        <v>4141</v>
      </c>
      <c r="F1459" s="58" t="s">
        <v>4152</v>
      </c>
      <c r="G1459" s="58" t="s">
        <v>4145</v>
      </c>
      <c r="H1459" s="58" t="s">
        <v>4153</v>
      </c>
      <c r="I1459" s="58" t="s">
        <v>4153</v>
      </c>
      <c r="J1459" s="58" t="s">
        <v>4114</v>
      </c>
      <c r="K1459" s="58" t="s">
        <v>4114</v>
      </c>
      <c r="L1459" s="58" t="s">
        <v>4114</v>
      </c>
      <c r="M1459" s="58" t="s">
        <v>4323</v>
      </c>
      <c r="N1459" s="58" t="s">
        <v>2162</v>
      </c>
      <c r="O1459" s="58" t="s">
        <v>4111</v>
      </c>
      <c r="P1459" s="58" t="s">
        <v>4354</v>
      </c>
      <c r="Q1459" s="58" t="s">
        <v>4002</v>
      </c>
      <c r="R1459" s="58" t="s">
        <v>4113</v>
      </c>
      <c r="S1459" s="58" t="s">
        <v>4113</v>
      </c>
      <c r="T1459" s="58" t="s">
        <v>4114</v>
      </c>
      <c r="U1459" s="58" t="s">
        <v>4113</v>
      </c>
      <c r="V1459" s="58" t="s">
        <v>4113</v>
      </c>
      <c r="W1459" s="58" t="s">
        <v>4114</v>
      </c>
      <c r="X1459" s="58" t="s">
        <v>4114</v>
      </c>
      <c r="Y1459" s="58" t="s">
        <v>4113</v>
      </c>
      <c r="Z1459" s="58" t="s">
        <v>4114</v>
      </c>
      <c r="AA1459" s="58" t="s">
        <v>4113</v>
      </c>
      <c r="AB1459" s="58" t="s">
        <v>4113</v>
      </c>
      <c r="AC1459" s="58" t="s">
        <v>4114</v>
      </c>
      <c r="AD1459" s="58" t="s">
        <v>4113</v>
      </c>
      <c r="AE1459" s="58" t="s">
        <v>4114</v>
      </c>
      <c r="AF1459" s="58" t="s">
        <v>4114</v>
      </c>
    </row>
    <row r="1460" spans="1:32" x14ac:dyDescent="0.2">
      <c r="A1460" s="247" t="s">
        <v>1683</v>
      </c>
      <c r="B1460" s="83" t="s">
        <v>2259</v>
      </c>
      <c r="C1460" s="58">
        <v>1</v>
      </c>
      <c r="D1460" s="58" t="s">
        <v>4278</v>
      </c>
      <c r="E1460" s="58" t="s">
        <v>4143</v>
      </c>
      <c r="F1460" s="58" t="s">
        <v>4152</v>
      </c>
      <c r="G1460" s="58" t="s">
        <v>4145</v>
      </c>
      <c r="H1460" s="58" t="s">
        <v>4153</v>
      </c>
      <c r="I1460" s="58" t="s">
        <v>4153</v>
      </c>
      <c r="J1460" s="58" t="s">
        <v>4114</v>
      </c>
      <c r="K1460" s="58" t="s">
        <v>4114</v>
      </c>
      <c r="L1460" s="58" t="s">
        <v>4114</v>
      </c>
      <c r="M1460" s="58" t="s">
        <v>4323</v>
      </c>
      <c r="N1460" s="58" t="s">
        <v>2162</v>
      </c>
      <c r="O1460" s="58" t="s">
        <v>4111</v>
      </c>
      <c r="P1460" s="58" t="s">
        <v>4354</v>
      </c>
      <c r="Q1460" s="58" t="s">
        <v>4002</v>
      </c>
      <c r="R1460" s="58" t="s">
        <v>4113</v>
      </c>
      <c r="S1460" s="58" t="s">
        <v>4113</v>
      </c>
      <c r="T1460" s="58" t="s">
        <v>4114</v>
      </c>
      <c r="U1460" s="58" t="s">
        <v>4113</v>
      </c>
      <c r="V1460" s="58" t="s">
        <v>4113</v>
      </c>
      <c r="W1460" s="58" t="s">
        <v>4114</v>
      </c>
      <c r="X1460" s="58" t="s">
        <v>4114</v>
      </c>
      <c r="Y1460" s="58" t="s">
        <v>4114</v>
      </c>
      <c r="Z1460" s="58" t="s">
        <v>4114</v>
      </c>
      <c r="AA1460" s="58" t="s">
        <v>4113</v>
      </c>
      <c r="AB1460" s="58" t="s">
        <v>4113</v>
      </c>
      <c r="AC1460" s="58" t="s">
        <v>4114</v>
      </c>
      <c r="AD1460" s="58" t="s">
        <v>4113</v>
      </c>
      <c r="AE1460" s="58" t="s">
        <v>4114</v>
      </c>
      <c r="AF1460" s="58" t="s">
        <v>4114</v>
      </c>
    </row>
    <row r="1461" spans="1:32" x14ac:dyDescent="0.2">
      <c r="A1461" s="247" t="s">
        <v>327</v>
      </c>
      <c r="B1461" s="83" t="s">
        <v>2313</v>
      </c>
      <c r="C1461" s="58">
        <v>1</v>
      </c>
      <c r="D1461" s="58" t="s">
        <v>4280</v>
      </c>
      <c r="E1461" s="58" t="s">
        <v>4134</v>
      </c>
      <c r="F1461" s="58" t="s">
        <v>4152</v>
      </c>
      <c r="G1461" s="58" t="s">
        <v>4145</v>
      </c>
      <c r="H1461" s="58" t="s">
        <v>4153</v>
      </c>
      <c r="I1461" s="58" t="s">
        <v>4153</v>
      </c>
      <c r="J1461" s="58" t="s">
        <v>4114</v>
      </c>
      <c r="K1461" s="58" t="s">
        <v>4114</v>
      </c>
      <c r="L1461" s="58" t="s">
        <v>4114</v>
      </c>
      <c r="M1461" s="58" t="s">
        <v>4324</v>
      </c>
      <c r="N1461" s="58" t="s">
        <v>2162</v>
      </c>
      <c r="O1461" s="58" t="s">
        <v>4111</v>
      </c>
      <c r="P1461" s="58" t="s">
        <v>4354</v>
      </c>
      <c r="Q1461" s="58" t="s">
        <v>4002</v>
      </c>
      <c r="R1461" s="58" t="s">
        <v>4113</v>
      </c>
      <c r="S1461" s="58" t="s">
        <v>4113</v>
      </c>
      <c r="T1461" s="58" t="s">
        <v>4114</v>
      </c>
      <c r="U1461" s="58" t="s">
        <v>4113</v>
      </c>
      <c r="V1461" s="58" t="s">
        <v>4113</v>
      </c>
      <c r="W1461" s="58" t="s">
        <v>4114</v>
      </c>
      <c r="X1461" s="58" t="s">
        <v>4114</v>
      </c>
      <c r="Y1461" s="58" t="s">
        <v>4113</v>
      </c>
      <c r="Z1461" s="58" t="s">
        <v>4114</v>
      </c>
      <c r="AA1461" s="58" t="s">
        <v>4113</v>
      </c>
      <c r="AB1461" s="58" t="s">
        <v>4113</v>
      </c>
      <c r="AC1461" s="58" t="s">
        <v>4114</v>
      </c>
      <c r="AD1461" s="58" t="s">
        <v>4113</v>
      </c>
      <c r="AE1461" s="58" t="s">
        <v>4114</v>
      </c>
      <c r="AF1461" s="58" t="s">
        <v>4114</v>
      </c>
    </row>
    <row r="1462" spans="1:32" x14ac:dyDescent="0.2">
      <c r="A1462" s="247" t="s">
        <v>227</v>
      </c>
      <c r="B1462" s="83" t="s">
        <v>2178</v>
      </c>
      <c r="C1462" s="58">
        <v>1</v>
      </c>
      <c r="D1462" s="58" t="s">
        <v>4280</v>
      </c>
      <c r="E1462" s="58" t="s">
        <v>4135</v>
      </c>
      <c r="F1462" s="58" t="s">
        <v>4152</v>
      </c>
      <c r="G1462" s="58" t="s">
        <v>4145</v>
      </c>
      <c r="H1462" s="58" t="s">
        <v>4153</v>
      </c>
      <c r="I1462" s="58" t="s">
        <v>4153</v>
      </c>
      <c r="J1462" s="58" t="s">
        <v>4114</v>
      </c>
      <c r="K1462" s="58" t="s">
        <v>4114</v>
      </c>
      <c r="L1462" s="58" t="s">
        <v>4114</v>
      </c>
      <c r="M1462" s="58" t="s">
        <v>4324</v>
      </c>
      <c r="N1462" s="58" t="s">
        <v>2162</v>
      </c>
      <c r="O1462" s="58" t="s">
        <v>4111</v>
      </c>
      <c r="P1462" s="58" t="s">
        <v>4354</v>
      </c>
      <c r="Q1462" s="58" t="s">
        <v>4002</v>
      </c>
      <c r="R1462" s="58" t="s">
        <v>4113</v>
      </c>
      <c r="S1462" s="58" t="s">
        <v>4113</v>
      </c>
      <c r="T1462" s="58" t="s">
        <v>4114</v>
      </c>
      <c r="U1462" s="58" t="s">
        <v>4113</v>
      </c>
      <c r="V1462" s="58" t="s">
        <v>4113</v>
      </c>
      <c r="W1462" s="58" t="s">
        <v>4114</v>
      </c>
      <c r="X1462" s="58" t="s">
        <v>4114</v>
      </c>
      <c r="Y1462" s="58" t="s">
        <v>4113</v>
      </c>
      <c r="Z1462" s="58" t="s">
        <v>4114</v>
      </c>
      <c r="AA1462" s="58" t="s">
        <v>4113</v>
      </c>
      <c r="AB1462" s="58" t="s">
        <v>4113</v>
      </c>
      <c r="AC1462" s="58" t="s">
        <v>4114</v>
      </c>
      <c r="AD1462" s="58" t="s">
        <v>4113</v>
      </c>
      <c r="AE1462" s="58" t="s">
        <v>4114</v>
      </c>
      <c r="AF1462" s="58" t="s">
        <v>4114</v>
      </c>
    </row>
    <row r="1463" spans="1:32" x14ac:dyDescent="0.2">
      <c r="A1463" s="247" t="s">
        <v>277</v>
      </c>
      <c r="B1463" s="83" t="s">
        <v>2223</v>
      </c>
      <c r="C1463" s="58">
        <v>1</v>
      </c>
      <c r="D1463" s="58" t="s">
        <v>4280</v>
      </c>
      <c r="E1463" s="58" t="s">
        <v>4141</v>
      </c>
      <c r="F1463" s="58" t="s">
        <v>4152</v>
      </c>
      <c r="G1463" s="58" t="s">
        <v>4145</v>
      </c>
      <c r="H1463" s="58" t="s">
        <v>4153</v>
      </c>
      <c r="I1463" s="58" t="s">
        <v>4153</v>
      </c>
      <c r="J1463" s="58" t="s">
        <v>4114</v>
      </c>
      <c r="K1463" s="58" t="s">
        <v>4114</v>
      </c>
      <c r="L1463" s="58" t="s">
        <v>4114</v>
      </c>
      <c r="M1463" s="58" t="s">
        <v>4324</v>
      </c>
      <c r="N1463" s="58" t="s">
        <v>2162</v>
      </c>
      <c r="O1463" s="58" t="s">
        <v>4111</v>
      </c>
      <c r="P1463" s="58" t="s">
        <v>4354</v>
      </c>
      <c r="Q1463" s="58" t="s">
        <v>4002</v>
      </c>
      <c r="R1463" s="58" t="s">
        <v>4113</v>
      </c>
      <c r="S1463" s="58" t="s">
        <v>4113</v>
      </c>
      <c r="T1463" s="58" t="s">
        <v>4114</v>
      </c>
      <c r="U1463" s="58" t="s">
        <v>4113</v>
      </c>
      <c r="V1463" s="58" t="s">
        <v>4113</v>
      </c>
      <c r="W1463" s="58" t="s">
        <v>4114</v>
      </c>
      <c r="X1463" s="58" t="s">
        <v>4114</v>
      </c>
      <c r="Y1463" s="58" t="s">
        <v>4113</v>
      </c>
      <c r="Z1463" s="58" t="s">
        <v>4114</v>
      </c>
      <c r="AA1463" s="58" t="s">
        <v>4113</v>
      </c>
      <c r="AB1463" s="58" t="s">
        <v>4113</v>
      </c>
      <c r="AC1463" s="58" t="s">
        <v>4114</v>
      </c>
      <c r="AD1463" s="58" t="s">
        <v>4113</v>
      </c>
      <c r="AE1463" s="58" t="s">
        <v>4114</v>
      </c>
      <c r="AF1463" s="58" t="s">
        <v>4114</v>
      </c>
    </row>
    <row r="1464" spans="1:32" x14ac:dyDescent="0.2">
      <c r="A1464" s="247" t="s">
        <v>1693</v>
      </c>
      <c r="B1464" s="83" t="s">
        <v>2268</v>
      </c>
      <c r="C1464" s="58">
        <v>1</v>
      </c>
      <c r="D1464" s="58" t="s">
        <v>4280</v>
      </c>
      <c r="E1464" s="58" t="s">
        <v>4143</v>
      </c>
      <c r="F1464" s="58" t="s">
        <v>4152</v>
      </c>
      <c r="G1464" s="58" t="s">
        <v>4145</v>
      </c>
      <c r="H1464" s="58" t="s">
        <v>4153</v>
      </c>
      <c r="I1464" s="58" t="s">
        <v>4153</v>
      </c>
      <c r="J1464" s="58" t="s">
        <v>4114</v>
      </c>
      <c r="K1464" s="58" t="s">
        <v>4114</v>
      </c>
      <c r="L1464" s="58" t="s">
        <v>4114</v>
      </c>
      <c r="M1464" s="58" t="s">
        <v>4324</v>
      </c>
      <c r="N1464" s="58" t="s">
        <v>2162</v>
      </c>
      <c r="O1464" s="58" t="s">
        <v>4111</v>
      </c>
      <c r="P1464" s="58" t="s">
        <v>4354</v>
      </c>
      <c r="Q1464" s="58" t="s">
        <v>4002</v>
      </c>
      <c r="R1464" s="58" t="s">
        <v>4113</v>
      </c>
      <c r="S1464" s="58" t="s">
        <v>4113</v>
      </c>
      <c r="T1464" s="58" t="s">
        <v>4114</v>
      </c>
      <c r="U1464" s="58" t="s">
        <v>4113</v>
      </c>
      <c r="V1464" s="58" t="s">
        <v>4113</v>
      </c>
      <c r="W1464" s="58" t="s">
        <v>4114</v>
      </c>
      <c r="X1464" s="58" t="s">
        <v>4114</v>
      </c>
      <c r="Y1464" s="58" t="s">
        <v>4114</v>
      </c>
      <c r="Z1464" s="58" t="s">
        <v>4114</v>
      </c>
      <c r="AA1464" s="58" t="s">
        <v>4113</v>
      </c>
      <c r="AB1464" s="58" t="s">
        <v>4113</v>
      </c>
      <c r="AC1464" s="58" t="s">
        <v>4114</v>
      </c>
      <c r="AD1464" s="58" t="s">
        <v>4113</v>
      </c>
      <c r="AE1464" s="58" t="s">
        <v>4114</v>
      </c>
      <c r="AF1464" s="58" t="s">
        <v>4114</v>
      </c>
    </row>
    <row r="1465" spans="1:32" x14ac:dyDescent="0.2">
      <c r="A1465" s="247" t="s">
        <v>337</v>
      </c>
      <c r="B1465" s="83" t="s">
        <v>2322</v>
      </c>
      <c r="C1465" s="58">
        <v>1</v>
      </c>
      <c r="D1465" s="58" t="s">
        <v>4282</v>
      </c>
      <c r="E1465" s="58" t="s">
        <v>4134</v>
      </c>
      <c r="F1465" s="58" t="s">
        <v>4152</v>
      </c>
      <c r="G1465" s="58" t="s">
        <v>4145</v>
      </c>
      <c r="H1465" s="58" t="s">
        <v>4153</v>
      </c>
      <c r="I1465" s="58" t="s">
        <v>4153</v>
      </c>
      <c r="J1465" s="58" t="s">
        <v>4114</v>
      </c>
      <c r="K1465" s="58" t="s">
        <v>4114</v>
      </c>
      <c r="L1465" s="58" t="s">
        <v>4114</v>
      </c>
      <c r="M1465" s="58" t="s">
        <v>4325</v>
      </c>
      <c r="N1465" s="58" t="s">
        <v>2162</v>
      </c>
      <c r="O1465" s="58" t="s">
        <v>4111</v>
      </c>
      <c r="P1465" s="58" t="s">
        <v>4354</v>
      </c>
      <c r="Q1465" s="58" t="s">
        <v>4002</v>
      </c>
      <c r="R1465" s="58" t="s">
        <v>4113</v>
      </c>
      <c r="S1465" s="58" t="s">
        <v>4113</v>
      </c>
      <c r="T1465" s="58" t="s">
        <v>4114</v>
      </c>
      <c r="U1465" s="58" t="s">
        <v>4113</v>
      </c>
      <c r="V1465" s="58" t="s">
        <v>4113</v>
      </c>
      <c r="W1465" s="58" t="s">
        <v>4114</v>
      </c>
      <c r="X1465" s="58" t="s">
        <v>4114</v>
      </c>
      <c r="Y1465" s="58" t="s">
        <v>4113</v>
      </c>
      <c r="Z1465" s="58" t="s">
        <v>4114</v>
      </c>
      <c r="AA1465" s="58" t="s">
        <v>4113</v>
      </c>
      <c r="AB1465" s="58" t="s">
        <v>4113</v>
      </c>
      <c r="AC1465" s="58" t="s">
        <v>4114</v>
      </c>
      <c r="AD1465" s="58" t="s">
        <v>4113</v>
      </c>
      <c r="AE1465" s="58" t="s">
        <v>4114</v>
      </c>
      <c r="AF1465" s="58" t="s">
        <v>4114</v>
      </c>
    </row>
    <row r="1466" spans="1:32" x14ac:dyDescent="0.2">
      <c r="A1466" s="247" t="s">
        <v>237</v>
      </c>
      <c r="B1466" s="83" t="s">
        <v>2187</v>
      </c>
      <c r="C1466" s="58">
        <v>1</v>
      </c>
      <c r="D1466" s="58" t="s">
        <v>4282</v>
      </c>
      <c r="E1466" s="58" t="s">
        <v>4135</v>
      </c>
      <c r="F1466" s="58" t="s">
        <v>4152</v>
      </c>
      <c r="G1466" s="58" t="s">
        <v>4145</v>
      </c>
      <c r="H1466" s="58" t="s">
        <v>4153</v>
      </c>
      <c r="I1466" s="58" t="s">
        <v>4153</v>
      </c>
      <c r="J1466" s="58" t="s">
        <v>4114</v>
      </c>
      <c r="K1466" s="58" t="s">
        <v>4114</v>
      </c>
      <c r="L1466" s="58" t="s">
        <v>4114</v>
      </c>
      <c r="M1466" s="58" t="s">
        <v>4325</v>
      </c>
      <c r="N1466" s="58" t="s">
        <v>2162</v>
      </c>
      <c r="O1466" s="58" t="s">
        <v>4111</v>
      </c>
      <c r="P1466" s="58" t="s">
        <v>4354</v>
      </c>
      <c r="Q1466" s="58" t="s">
        <v>4002</v>
      </c>
      <c r="R1466" s="58" t="s">
        <v>4113</v>
      </c>
      <c r="S1466" s="58" t="s">
        <v>4113</v>
      </c>
      <c r="T1466" s="58" t="s">
        <v>4114</v>
      </c>
      <c r="U1466" s="58" t="s">
        <v>4113</v>
      </c>
      <c r="V1466" s="58" t="s">
        <v>4113</v>
      </c>
      <c r="W1466" s="58" t="s">
        <v>4114</v>
      </c>
      <c r="X1466" s="58" t="s">
        <v>4114</v>
      </c>
      <c r="Y1466" s="58" t="s">
        <v>4113</v>
      </c>
      <c r="Z1466" s="58" t="s">
        <v>4114</v>
      </c>
      <c r="AA1466" s="58" t="s">
        <v>4113</v>
      </c>
      <c r="AB1466" s="58" t="s">
        <v>4113</v>
      </c>
      <c r="AC1466" s="58" t="s">
        <v>4114</v>
      </c>
      <c r="AD1466" s="58" t="s">
        <v>4113</v>
      </c>
      <c r="AE1466" s="58" t="s">
        <v>4114</v>
      </c>
      <c r="AF1466" s="58" t="s">
        <v>4114</v>
      </c>
    </row>
    <row r="1467" spans="1:32" x14ac:dyDescent="0.2">
      <c r="A1467" s="247" t="s">
        <v>287</v>
      </c>
      <c r="B1467" s="83" t="s">
        <v>2232</v>
      </c>
      <c r="C1467" s="58">
        <v>1</v>
      </c>
      <c r="D1467" s="58" t="s">
        <v>4282</v>
      </c>
      <c r="E1467" s="58" t="s">
        <v>4141</v>
      </c>
      <c r="F1467" s="58" t="s">
        <v>4152</v>
      </c>
      <c r="G1467" s="58" t="s">
        <v>4145</v>
      </c>
      <c r="H1467" s="58" t="s">
        <v>4153</v>
      </c>
      <c r="I1467" s="58" t="s">
        <v>4153</v>
      </c>
      <c r="J1467" s="58" t="s">
        <v>4114</v>
      </c>
      <c r="K1467" s="58" t="s">
        <v>4114</v>
      </c>
      <c r="L1467" s="58" t="s">
        <v>4114</v>
      </c>
      <c r="M1467" s="58" t="s">
        <v>4325</v>
      </c>
      <c r="N1467" s="58" t="s">
        <v>2162</v>
      </c>
      <c r="O1467" s="58" t="s">
        <v>4111</v>
      </c>
      <c r="P1467" s="58" t="s">
        <v>4354</v>
      </c>
      <c r="Q1467" s="58" t="s">
        <v>4002</v>
      </c>
      <c r="R1467" s="58" t="s">
        <v>4113</v>
      </c>
      <c r="S1467" s="58" t="s">
        <v>4113</v>
      </c>
      <c r="T1467" s="58" t="s">
        <v>4114</v>
      </c>
      <c r="U1467" s="58" t="s">
        <v>4113</v>
      </c>
      <c r="V1467" s="58" t="s">
        <v>4113</v>
      </c>
      <c r="W1467" s="58" t="s">
        <v>4114</v>
      </c>
      <c r="X1467" s="58" t="s">
        <v>4114</v>
      </c>
      <c r="Y1467" s="58" t="s">
        <v>4113</v>
      </c>
      <c r="Z1467" s="58" t="s">
        <v>4114</v>
      </c>
      <c r="AA1467" s="58" t="s">
        <v>4113</v>
      </c>
      <c r="AB1467" s="58" t="s">
        <v>4113</v>
      </c>
      <c r="AC1467" s="58" t="s">
        <v>4114</v>
      </c>
      <c r="AD1467" s="58" t="s">
        <v>4113</v>
      </c>
      <c r="AE1467" s="58" t="s">
        <v>4114</v>
      </c>
      <c r="AF1467" s="58" t="s">
        <v>4114</v>
      </c>
    </row>
    <row r="1468" spans="1:32" x14ac:dyDescent="0.2">
      <c r="A1468" s="247" t="s">
        <v>1703</v>
      </c>
      <c r="B1468" s="83" t="s">
        <v>2277</v>
      </c>
      <c r="C1468" s="58">
        <v>1</v>
      </c>
      <c r="D1468" s="58" t="s">
        <v>4282</v>
      </c>
      <c r="E1468" s="58" t="s">
        <v>4143</v>
      </c>
      <c r="F1468" s="58" t="s">
        <v>4152</v>
      </c>
      <c r="G1468" s="58" t="s">
        <v>4145</v>
      </c>
      <c r="H1468" s="58" t="s">
        <v>4153</v>
      </c>
      <c r="I1468" s="58" t="s">
        <v>4153</v>
      </c>
      <c r="J1468" s="58" t="s">
        <v>4114</v>
      </c>
      <c r="K1468" s="58" t="s">
        <v>4114</v>
      </c>
      <c r="L1468" s="58" t="s">
        <v>4114</v>
      </c>
      <c r="M1468" s="58" t="s">
        <v>4325</v>
      </c>
      <c r="N1468" s="58" t="s">
        <v>2162</v>
      </c>
      <c r="O1468" s="58" t="s">
        <v>4111</v>
      </c>
      <c r="P1468" s="58" t="s">
        <v>4354</v>
      </c>
      <c r="Q1468" s="58" t="s">
        <v>4002</v>
      </c>
      <c r="R1468" s="58" t="s">
        <v>4113</v>
      </c>
      <c r="S1468" s="58" t="s">
        <v>4113</v>
      </c>
      <c r="T1468" s="58" t="s">
        <v>4114</v>
      </c>
      <c r="U1468" s="58" t="s">
        <v>4113</v>
      </c>
      <c r="V1468" s="58" t="s">
        <v>4113</v>
      </c>
      <c r="W1468" s="58" t="s">
        <v>4114</v>
      </c>
      <c r="X1468" s="58" t="s">
        <v>4114</v>
      </c>
      <c r="Y1468" s="58" t="s">
        <v>4114</v>
      </c>
      <c r="Z1468" s="58" t="s">
        <v>4114</v>
      </c>
      <c r="AA1468" s="58" t="s">
        <v>4113</v>
      </c>
      <c r="AB1468" s="58" t="s">
        <v>4113</v>
      </c>
      <c r="AC1468" s="58" t="s">
        <v>4114</v>
      </c>
      <c r="AD1468" s="58" t="s">
        <v>4113</v>
      </c>
      <c r="AE1468" s="58" t="s">
        <v>4114</v>
      </c>
      <c r="AF1468" s="58" t="s">
        <v>4114</v>
      </c>
    </row>
    <row r="1469" spans="1:32" x14ac:dyDescent="0.2">
      <c r="A1469" s="247" t="s">
        <v>346</v>
      </c>
      <c r="B1469" s="83" t="s">
        <v>2331</v>
      </c>
      <c r="C1469" s="58">
        <v>1</v>
      </c>
      <c r="D1469" s="58" t="s">
        <v>4284</v>
      </c>
      <c r="E1469" s="58" t="s">
        <v>4134</v>
      </c>
      <c r="F1469" s="58" t="s">
        <v>4152</v>
      </c>
      <c r="G1469" s="58" t="s">
        <v>4153</v>
      </c>
      <c r="H1469" s="58" t="s">
        <v>4153</v>
      </c>
      <c r="I1469" s="58" t="s">
        <v>4153</v>
      </c>
      <c r="J1469" s="58" t="s">
        <v>4114</v>
      </c>
      <c r="K1469" s="58" t="s">
        <v>4114</v>
      </c>
      <c r="L1469" s="58" t="s">
        <v>4114</v>
      </c>
      <c r="M1469" s="58" t="s">
        <v>4326</v>
      </c>
      <c r="N1469" s="58" t="s">
        <v>2162</v>
      </c>
      <c r="O1469" s="58" t="s">
        <v>4111</v>
      </c>
      <c r="P1469" s="58" t="s">
        <v>4354</v>
      </c>
      <c r="Q1469" s="58" t="s">
        <v>4002</v>
      </c>
      <c r="R1469" s="58" t="s">
        <v>4113</v>
      </c>
      <c r="S1469" s="58" t="s">
        <v>4113</v>
      </c>
      <c r="T1469" s="58" t="s">
        <v>4114</v>
      </c>
      <c r="U1469" s="58" t="s">
        <v>4113</v>
      </c>
      <c r="V1469" s="58" t="s">
        <v>4113</v>
      </c>
      <c r="W1469" s="58" t="s">
        <v>4114</v>
      </c>
      <c r="X1469" s="58" t="s">
        <v>4114</v>
      </c>
      <c r="Y1469" s="58" t="s">
        <v>4113</v>
      </c>
      <c r="Z1469" s="58" t="s">
        <v>4114</v>
      </c>
      <c r="AA1469" s="58" t="s">
        <v>4113</v>
      </c>
      <c r="AB1469" s="58" t="s">
        <v>4113</v>
      </c>
      <c r="AC1469" s="58" t="s">
        <v>4114</v>
      </c>
      <c r="AD1469" s="58" t="s">
        <v>4113</v>
      </c>
      <c r="AE1469" s="58" t="s">
        <v>4114</v>
      </c>
      <c r="AF1469" s="58" t="s">
        <v>4114</v>
      </c>
    </row>
    <row r="1470" spans="1:32" x14ac:dyDescent="0.2">
      <c r="A1470" s="247" t="s">
        <v>247</v>
      </c>
      <c r="B1470" s="83" t="s">
        <v>2197</v>
      </c>
      <c r="C1470" s="58">
        <v>1</v>
      </c>
      <c r="D1470" s="58" t="s">
        <v>4284</v>
      </c>
      <c r="E1470" s="58" t="s">
        <v>4135</v>
      </c>
      <c r="F1470" s="58" t="s">
        <v>4152</v>
      </c>
      <c r="G1470" s="58" t="s">
        <v>4153</v>
      </c>
      <c r="H1470" s="58" t="s">
        <v>4153</v>
      </c>
      <c r="I1470" s="58" t="s">
        <v>4153</v>
      </c>
      <c r="J1470" s="58" t="s">
        <v>4114</v>
      </c>
      <c r="K1470" s="58" t="s">
        <v>4114</v>
      </c>
      <c r="L1470" s="58" t="s">
        <v>4114</v>
      </c>
      <c r="M1470" s="58" t="s">
        <v>4326</v>
      </c>
      <c r="N1470" s="58" t="s">
        <v>2162</v>
      </c>
      <c r="O1470" s="58" t="s">
        <v>4111</v>
      </c>
      <c r="P1470" s="58" t="s">
        <v>4354</v>
      </c>
      <c r="Q1470" s="58" t="s">
        <v>4002</v>
      </c>
      <c r="R1470" s="58" t="s">
        <v>4113</v>
      </c>
      <c r="S1470" s="58" t="s">
        <v>4113</v>
      </c>
      <c r="T1470" s="58" t="s">
        <v>4114</v>
      </c>
      <c r="U1470" s="58" t="s">
        <v>4113</v>
      </c>
      <c r="V1470" s="58" t="s">
        <v>4113</v>
      </c>
      <c r="W1470" s="58" t="s">
        <v>4114</v>
      </c>
      <c r="X1470" s="58" t="s">
        <v>4114</v>
      </c>
      <c r="Y1470" s="58" t="s">
        <v>4113</v>
      </c>
      <c r="Z1470" s="58" t="s">
        <v>4114</v>
      </c>
      <c r="AA1470" s="58" t="s">
        <v>4113</v>
      </c>
      <c r="AB1470" s="58" t="s">
        <v>4113</v>
      </c>
      <c r="AC1470" s="58" t="s">
        <v>4114</v>
      </c>
      <c r="AD1470" s="58" t="s">
        <v>4113</v>
      </c>
      <c r="AE1470" s="58" t="s">
        <v>4114</v>
      </c>
      <c r="AF1470" s="58" t="s">
        <v>4114</v>
      </c>
    </row>
    <row r="1471" spans="1:32" x14ac:dyDescent="0.2">
      <c r="A1471" s="247" t="s">
        <v>297</v>
      </c>
      <c r="B1471" s="83" t="s">
        <v>2241</v>
      </c>
      <c r="C1471" s="58">
        <v>1</v>
      </c>
      <c r="D1471" s="58" t="s">
        <v>4284</v>
      </c>
      <c r="E1471" s="58" t="s">
        <v>4141</v>
      </c>
      <c r="F1471" s="58" t="s">
        <v>4152</v>
      </c>
      <c r="G1471" s="58" t="s">
        <v>4153</v>
      </c>
      <c r="H1471" s="58" t="s">
        <v>4153</v>
      </c>
      <c r="I1471" s="58" t="s">
        <v>4153</v>
      </c>
      <c r="J1471" s="58" t="s">
        <v>4114</v>
      </c>
      <c r="K1471" s="58" t="s">
        <v>4114</v>
      </c>
      <c r="L1471" s="58" t="s">
        <v>4114</v>
      </c>
      <c r="M1471" s="58" t="s">
        <v>4326</v>
      </c>
      <c r="N1471" s="58" t="s">
        <v>2162</v>
      </c>
      <c r="O1471" s="58" t="s">
        <v>4111</v>
      </c>
      <c r="P1471" s="58" t="s">
        <v>4354</v>
      </c>
      <c r="Q1471" s="58" t="s">
        <v>4002</v>
      </c>
      <c r="R1471" s="58" t="s">
        <v>4113</v>
      </c>
      <c r="S1471" s="58" t="s">
        <v>4113</v>
      </c>
      <c r="T1471" s="58" t="s">
        <v>4114</v>
      </c>
      <c r="U1471" s="58" t="s">
        <v>4113</v>
      </c>
      <c r="V1471" s="58" t="s">
        <v>4113</v>
      </c>
      <c r="W1471" s="58" t="s">
        <v>4114</v>
      </c>
      <c r="X1471" s="58" t="s">
        <v>4114</v>
      </c>
      <c r="Y1471" s="58" t="s">
        <v>4113</v>
      </c>
      <c r="Z1471" s="58" t="s">
        <v>4114</v>
      </c>
      <c r="AA1471" s="58" t="s">
        <v>4113</v>
      </c>
      <c r="AB1471" s="58" t="s">
        <v>4113</v>
      </c>
      <c r="AC1471" s="58" t="s">
        <v>4114</v>
      </c>
      <c r="AD1471" s="58" t="s">
        <v>4113</v>
      </c>
      <c r="AE1471" s="58" t="s">
        <v>4114</v>
      </c>
      <c r="AF1471" s="58" t="s">
        <v>4114</v>
      </c>
    </row>
    <row r="1472" spans="1:32" x14ac:dyDescent="0.2">
      <c r="A1472" s="247" t="s">
        <v>1713</v>
      </c>
      <c r="B1472" s="83" t="s">
        <v>2286</v>
      </c>
      <c r="C1472" s="58">
        <v>1</v>
      </c>
      <c r="D1472" s="58" t="s">
        <v>4284</v>
      </c>
      <c r="E1472" s="58" t="s">
        <v>4143</v>
      </c>
      <c r="F1472" s="58" t="s">
        <v>4152</v>
      </c>
      <c r="G1472" s="58" t="s">
        <v>4153</v>
      </c>
      <c r="H1472" s="58" t="s">
        <v>4153</v>
      </c>
      <c r="I1472" s="58" t="s">
        <v>4153</v>
      </c>
      <c r="J1472" s="58" t="s">
        <v>4114</v>
      </c>
      <c r="K1472" s="58" t="s">
        <v>4114</v>
      </c>
      <c r="L1472" s="58" t="s">
        <v>4114</v>
      </c>
      <c r="M1472" s="58" t="s">
        <v>4326</v>
      </c>
      <c r="N1472" s="58" t="s">
        <v>2162</v>
      </c>
      <c r="O1472" s="58" t="s">
        <v>4111</v>
      </c>
      <c r="P1472" s="58" t="s">
        <v>4354</v>
      </c>
      <c r="Q1472" s="58" t="s">
        <v>4002</v>
      </c>
      <c r="R1472" s="58" t="s">
        <v>4113</v>
      </c>
      <c r="S1472" s="58" t="s">
        <v>4113</v>
      </c>
      <c r="T1472" s="58" t="s">
        <v>4114</v>
      </c>
      <c r="U1472" s="58" t="s">
        <v>4113</v>
      </c>
      <c r="V1472" s="58" t="s">
        <v>4113</v>
      </c>
      <c r="W1472" s="58" t="s">
        <v>4114</v>
      </c>
      <c r="X1472" s="58" t="s">
        <v>4114</v>
      </c>
      <c r="Y1472" s="58" t="s">
        <v>4114</v>
      </c>
      <c r="Z1472" s="58" t="s">
        <v>4114</v>
      </c>
      <c r="AA1472" s="58" t="s">
        <v>4113</v>
      </c>
      <c r="AB1472" s="58" t="s">
        <v>4113</v>
      </c>
      <c r="AC1472" s="58" t="s">
        <v>4114</v>
      </c>
      <c r="AD1472" s="58" t="s">
        <v>4113</v>
      </c>
      <c r="AE1472" s="58" t="s">
        <v>4114</v>
      </c>
      <c r="AF1472" s="58" t="s">
        <v>4114</v>
      </c>
    </row>
    <row r="1473" spans="1:32" x14ac:dyDescent="0.2">
      <c r="A1473" s="247" t="s">
        <v>356</v>
      </c>
      <c r="B1473" s="83" t="s">
        <v>2340</v>
      </c>
      <c r="C1473" s="58">
        <v>1</v>
      </c>
      <c r="D1473" s="58" t="s">
        <v>4286</v>
      </c>
      <c r="E1473" s="58" t="s">
        <v>4134</v>
      </c>
      <c r="F1473" s="58" t="s">
        <v>4152</v>
      </c>
      <c r="G1473" s="58" t="s">
        <v>4153</v>
      </c>
      <c r="H1473" s="58" t="s">
        <v>4153</v>
      </c>
      <c r="I1473" s="58" t="s">
        <v>4153</v>
      </c>
      <c r="J1473" s="58" t="s">
        <v>4114</v>
      </c>
      <c r="K1473" s="58" t="s">
        <v>4114</v>
      </c>
      <c r="L1473" s="58" t="s">
        <v>4114</v>
      </c>
      <c r="M1473" s="58" t="s">
        <v>4327</v>
      </c>
      <c r="N1473" s="58" t="s">
        <v>2162</v>
      </c>
      <c r="O1473" s="58" t="s">
        <v>4111</v>
      </c>
      <c r="P1473" s="58" t="s">
        <v>4354</v>
      </c>
      <c r="Q1473" s="58" t="s">
        <v>4002</v>
      </c>
      <c r="R1473" s="58" t="s">
        <v>4113</v>
      </c>
      <c r="S1473" s="58" t="s">
        <v>4113</v>
      </c>
      <c r="T1473" s="58" t="s">
        <v>4114</v>
      </c>
      <c r="U1473" s="58" t="s">
        <v>4113</v>
      </c>
      <c r="V1473" s="58" t="s">
        <v>4113</v>
      </c>
      <c r="W1473" s="58" t="s">
        <v>4114</v>
      </c>
      <c r="X1473" s="58" t="s">
        <v>4114</v>
      </c>
      <c r="Y1473" s="58" t="s">
        <v>4113</v>
      </c>
      <c r="Z1473" s="58" t="s">
        <v>4114</v>
      </c>
      <c r="AA1473" s="58" t="s">
        <v>4113</v>
      </c>
      <c r="AB1473" s="58" t="s">
        <v>4113</v>
      </c>
      <c r="AC1473" s="58" t="s">
        <v>4114</v>
      </c>
      <c r="AD1473" s="58" t="s">
        <v>4113</v>
      </c>
      <c r="AE1473" s="58" t="s">
        <v>4114</v>
      </c>
      <c r="AF1473" s="58" t="s">
        <v>4114</v>
      </c>
    </row>
    <row r="1474" spans="1:32" x14ac:dyDescent="0.2">
      <c r="A1474" s="247" t="s">
        <v>257</v>
      </c>
      <c r="B1474" s="83" t="s">
        <v>2205</v>
      </c>
      <c r="C1474" s="58">
        <v>1</v>
      </c>
      <c r="D1474" s="58" t="s">
        <v>4286</v>
      </c>
      <c r="E1474" s="58" t="s">
        <v>4135</v>
      </c>
      <c r="F1474" s="58" t="s">
        <v>4152</v>
      </c>
      <c r="G1474" s="58" t="s">
        <v>4153</v>
      </c>
      <c r="H1474" s="58" t="s">
        <v>4153</v>
      </c>
      <c r="I1474" s="58" t="s">
        <v>4153</v>
      </c>
      <c r="J1474" s="58" t="s">
        <v>4114</v>
      </c>
      <c r="K1474" s="58" t="s">
        <v>4114</v>
      </c>
      <c r="L1474" s="58" t="s">
        <v>4114</v>
      </c>
      <c r="M1474" s="58" t="s">
        <v>4327</v>
      </c>
      <c r="N1474" s="58" t="s">
        <v>2162</v>
      </c>
      <c r="O1474" s="58" t="s">
        <v>4111</v>
      </c>
      <c r="P1474" s="58" t="s">
        <v>4354</v>
      </c>
      <c r="Q1474" s="58" t="s">
        <v>4002</v>
      </c>
      <c r="R1474" s="58" t="s">
        <v>4113</v>
      </c>
      <c r="S1474" s="58" t="s">
        <v>4113</v>
      </c>
      <c r="T1474" s="58" t="s">
        <v>4114</v>
      </c>
      <c r="U1474" s="58" t="s">
        <v>4113</v>
      </c>
      <c r="V1474" s="58" t="s">
        <v>4113</v>
      </c>
      <c r="W1474" s="58" t="s">
        <v>4114</v>
      </c>
      <c r="X1474" s="58" t="s">
        <v>4114</v>
      </c>
      <c r="Y1474" s="58" t="s">
        <v>4113</v>
      </c>
      <c r="Z1474" s="58" t="s">
        <v>4114</v>
      </c>
      <c r="AA1474" s="58" t="s">
        <v>4113</v>
      </c>
      <c r="AB1474" s="58" t="s">
        <v>4113</v>
      </c>
      <c r="AC1474" s="58" t="s">
        <v>4114</v>
      </c>
      <c r="AD1474" s="58" t="s">
        <v>4113</v>
      </c>
      <c r="AE1474" s="58" t="s">
        <v>4114</v>
      </c>
      <c r="AF1474" s="58" t="s">
        <v>4114</v>
      </c>
    </row>
    <row r="1475" spans="1:32" x14ac:dyDescent="0.2">
      <c r="A1475" s="247" t="s">
        <v>307</v>
      </c>
      <c r="B1475" s="83" t="s">
        <v>2250</v>
      </c>
      <c r="C1475" s="58">
        <v>1</v>
      </c>
      <c r="D1475" s="58" t="s">
        <v>4286</v>
      </c>
      <c r="E1475" s="58" t="s">
        <v>4141</v>
      </c>
      <c r="F1475" s="58" t="s">
        <v>4152</v>
      </c>
      <c r="G1475" s="58" t="s">
        <v>4153</v>
      </c>
      <c r="H1475" s="58" t="s">
        <v>4153</v>
      </c>
      <c r="I1475" s="58" t="s">
        <v>4153</v>
      </c>
      <c r="J1475" s="58" t="s">
        <v>4114</v>
      </c>
      <c r="K1475" s="58" t="s">
        <v>4114</v>
      </c>
      <c r="L1475" s="58" t="s">
        <v>4114</v>
      </c>
      <c r="M1475" s="58" t="s">
        <v>4327</v>
      </c>
      <c r="N1475" s="58" t="s">
        <v>2162</v>
      </c>
      <c r="O1475" s="58" t="s">
        <v>4111</v>
      </c>
      <c r="P1475" s="58" t="s">
        <v>4354</v>
      </c>
      <c r="Q1475" s="58" t="s">
        <v>4002</v>
      </c>
      <c r="R1475" s="58" t="s">
        <v>4113</v>
      </c>
      <c r="S1475" s="58" t="s">
        <v>4113</v>
      </c>
      <c r="T1475" s="58" t="s">
        <v>4114</v>
      </c>
      <c r="U1475" s="58" t="s">
        <v>4113</v>
      </c>
      <c r="V1475" s="58" t="s">
        <v>4113</v>
      </c>
      <c r="W1475" s="58" t="s">
        <v>4114</v>
      </c>
      <c r="X1475" s="58" t="s">
        <v>4114</v>
      </c>
      <c r="Y1475" s="58" t="s">
        <v>4113</v>
      </c>
      <c r="Z1475" s="58" t="s">
        <v>4114</v>
      </c>
      <c r="AA1475" s="58" t="s">
        <v>4113</v>
      </c>
      <c r="AB1475" s="58" t="s">
        <v>4113</v>
      </c>
      <c r="AC1475" s="58" t="s">
        <v>4114</v>
      </c>
      <c r="AD1475" s="58" t="s">
        <v>4113</v>
      </c>
      <c r="AE1475" s="58" t="s">
        <v>4114</v>
      </c>
      <c r="AF1475" s="58" t="s">
        <v>4114</v>
      </c>
    </row>
    <row r="1476" spans="1:32" x14ac:dyDescent="0.2">
      <c r="A1476" s="247" t="s">
        <v>1723</v>
      </c>
      <c r="B1476" s="83" t="s">
        <v>2295</v>
      </c>
      <c r="C1476" s="58">
        <v>1</v>
      </c>
      <c r="D1476" s="58" t="s">
        <v>4286</v>
      </c>
      <c r="E1476" s="58" t="s">
        <v>4143</v>
      </c>
      <c r="F1476" s="58" t="s">
        <v>4152</v>
      </c>
      <c r="G1476" s="58" t="s">
        <v>4153</v>
      </c>
      <c r="H1476" s="58" t="s">
        <v>4153</v>
      </c>
      <c r="I1476" s="58" t="s">
        <v>4153</v>
      </c>
      <c r="J1476" s="58" t="s">
        <v>4114</v>
      </c>
      <c r="K1476" s="58" t="s">
        <v>4114</v>
      </c>
      <c r="L1476" s="58" t="s">
        <v>4114</v>
      </c>
      <c r="M1476" s="58" t="s">
        <v>4327</v>
      </c>
      <c r="N1476" s="58" t="s">
        <v>2162</v>
      </c>
      <c r="O1476" s="58" t="s">
        <v>4111</v>
      </c>
      <c r="P1476" s="58" t="s">
        <v>4354</v>
      </c>
      <c r="Q1476" s="58" t="s">
        <v>4002</v>
      </c>
      <c r="R1476" s="58" t="s">
        <v>4113</v>
      </c>
      <c r="S1476" s="58" t="s">
        <v>4113</v>
      </c>
      <c r="T1476" s="58" t="s">
        <v>4114</v>
      </c>
      <c r="U1476" s="58" t="s">
        <v>4113</v>
      </c>
      <c r="V1476" s="58" t="s">
        <v>4113</v>
      </c>
      <c r="W1476" s="58" t="s">
        <v>4114</v>
      </c>
      <c r="X1476" s="58" t="s">
        <v>4114</v>
      </c>
      <c r="Y1476" s="58" t="s">
        <v>4114</v>
      </c>
      <c r="Z1476" s="58" t="s">
        <v>4114</v>
      </c>
      <c r="AA1476" s="58" t="s">
        <v>4113</v>
      </c>
      <c r="AB1476" s="58" t="s">
        <v>4113</v>
      </c>
      <c r="AC1476" s="58" t="s">
        <v>4114</v>
      </c>
      <c r="AD1476" s="58" t="s">
        <v>4113</v>
      </c>
      <c r="AE1476" s="58" t="s">
        <v>4114</v>
      </c>
      <c r="AF1476" s="58" t="s">
        <v>4114</v>
      </c>
    </row>
    <row r="1477" spans="1:32" x14ac:dyDescent="0.2">
      <c r="A1477" s="247" t="s">
        <v>318</v>
      </c>
      <c r="B1477" s="83" t="s">
        <v>2305</v>
      </c>
      <c r="C1477" s="58">
        <v>1</v>
      </c>
      <c r="D1477" s="58" t="s">
        <v>4278</v>
      </c>
      <c r="E1477" s="58" t="s">
        <v>4134</v>
      </c>
      <c r="F1477" s="58" t="s">
        <v>4156</v>
      </c>
      <c r="G1477" s="58" t="s">
        <v>4145</v>
      </c>
      <c r="H1477" s="58" t="s">
        <v>4153</v>
      </c>
      <c r="I1477" s="58" t="s">
        <v>4153</v>
      </c>
      <c r="J1477" s="58" t="s">
        <v>4114</v>
      </c>
      <c r="K1477" s="58" t="s">
        <v>4114</v>
      </c>
      <c r="L1477" s="58" t="s">
        <v>4114</v>
      </c>
      <c r="M1477" s="58" t="s">
        <v>4329</v>
      </c>
      <c r="N1477" s="58" t="s">
        <v>2162</v>
      </c>
      <c r="O1477" s="58" t="s">
        <v>4111</v>
      </c>
      <c r="P1477" s="58" t="s">
        <v>4354</v>
      </c>
      <c r="Q1477" s="58" t="s">
        <v>4002</v>
      </c>
      <c r="R1477" s="58" t="s">
        <v>4113</v>
      </c>
      <c r="S1477" s="58" t="s">
        <v>4113</v>
      </c>
      <c r="T1477" s="58" t="s">
        <v>4114</v>
      </c>
      <c r="U1477" s="58" t="s">
        <v>4113</v>
      </c>
      <c r="V1477" s="58" t="s">
        <v>4113</v>
      </c>
      <c r="W1477" s="58" t="s">
        <v>4114</v>
      </c>
      <c r="X1477" s="58" t="s">
        <v>4114</v>
      </c>
      <c r="Y1477" s="58" t="s">
        <v>4113</v>
      </c>
      <c r="Z1477" s="58" t="s">
        <v>4114</v>
      </c>
      <c r="AA1477" s="58" t="s">
        <v>4113</v>
      </c>
      <c r="AB1477" s="58" t="s">
        <v>4113</v>
      </c>
      <c r="AC1477" s="58" t="s">
        <v>4114</v>
      </c>
      <c r="AD1477" s="58" t="s">
        <v>4113</v>
      </c>
      <c r="AE1477" s="58" t="s">
        <v>4114</v>
      </c>
      <c r="AF1477" s="58" t="s">
        <v>4114</v>
      </c>
    </row>
    <row r="1478" spans="1:32" x14ac:dyDescent="0.2">
      <c r="A1478" s="247" t="s">
        <v>218</v>
      </c>
      <c r="B1478" s="83" t="s">
        <v>2170</v>
      </c>
      <c r="C1478" s="58">
        <v>1</v>
      </c>
      <c r="D1478" s="58" t="s">
        <v>4278</v>
      </c>
      <c r="E1478" s="58" t="s">
        <v>4135</v>
      </c>
      <c r="F1478" s="58" t="s">
        <v>4156</v>
      </c>
      <c r="G1478" s="58" t="s">
        <v>4145</v>
      </c>
      <c r="H1478" s="58" t="s">
        <v>4153</v>
      </c>
      <c r="I1478" s="58" t="s">
        <v>4153</v>
      </c>
      <c r="J1478" s="58" t="s">
        <v>4114</v>
      </c>
      <c r="K1478" s="58" t="s">
        <v>4114</v>
      </c>
      <c r="L1478" s="58" t="s">
        <v>4114</v>
      </c>
      <c r="M1478" s="58" t="s">
        <v>4329</v>
      </c>
      <c r="N1478" s="58" t="s">
        <v>2162</v>
      </c>
      <c r="O1478" s="58" t="s">
        <v>4111</v>
      </c>
      <c r="P1478" s="58" t="s">
        <v>4354</v>
      </c>
      <c r="Q1478" s="58" t="s">
        <v>4002</v>
      </c>
      <c r="R1478" s="58" t="s">
        <v>4113</v>
      </c>
      <c r="S1478" s="58" t="s">
        <v>4113</v>
      </c>
      <c r="T1478" s="58" t="s">
        <v>4114</v>
      </c>
      <c r="U1478" s="58" t="s">
        <v>4113</v>
      </c>
      <c r="V1478" s="58" t="s">
        <v>4113</v>
      </c>
      <c r="W1478" s="58" t="s">
        <v>4114</v>
      </c>
      <c r="X1478" s="58" t="s">
        <v>4114</v>
      </c>
      <c r="Y1478" s="58" t="s">
        <v>4113</v>
      </c>
      <c r="Z1478" s="58" t="s">
        <v>4114</v>
      </c>
      <c r="AA1478" s="58" t="s">
        <v>4113</v>
      </c>
      <c r="AB1478" s="58" t="s">
        <v>4113</v>
      </c>
      <c r="AC1478" s="58" t="s">
        <v>4114</v>
      </c>
      <c r="AD1478" s="58" t="s">
        <v>4113</v>
      </c>
      <c r="AE1478" s="58" t="s">
        <v>4114</v>
      </c>
      <c r="AF1478" s="58" t="s">
        <v>4114</v>
      </c>
    </row>
    <row r="1479" spans="1:32" x14ac:dyDescent="0.2">
      <c r="A1479" s="247" t="s">
        <v>268</v>
      </c>
      <c r="B1479" s="83" t="s">
        <v>2215</v>
      </c>
      <c r="C1479" s="58">
        <v>1</v>
      </c>
      <c r="D1479" s="58" t="s">
        <v>4278</v>
      </c>
      <c r="E1479" s="58" t="s">
        <v>4141</v>
      </c>
      <c r="F1479" s="58" t="s">
        <v>4156</v>
      </c>
      <c r="G1479" s="58" t="s">
        <v>4145</v>
      </c>
      <c r="H1479" s="58" t="s">
        <v>4153</v>
      </c>
      <c r="I1479" s="58" t="s">
        <v>4153</v>
      </c>
      <c r="J1479" s="58" t="s">
        <v>4114</v>
      </c>
      <c r="K1479" s="58" t="s">
        <v>4114</v>
      </c>
      <c r="L1479" s="58" t="s">
        <v>4114</v>
      </c>
      <c r="M1479" s="58" t="s">
        <v>4329</v>
      </c>
      <c r="N1479" s="58" t="s">
        <v>2162</v>
      </c>
      <c r="O1479" s="58" t="s">
        <v>4111</v>
      </c>
      <c r="P1479" s="58" t="s">
        <v>4354</v>
      </c>
      <c r="Q1479" s="58" t="s">
        <v>4002</v>
      </c>
      <c r="R1479" s="58" t="s">
        <v>4113</v>
      </c>
      <c r="S1479" s="58" t="s">
        <v>4113</v>
      </c>
      <c r="T1479" s="58" t="s">
        <v>4114</v>
      </c>
      <c r="U1479" s="58" t="s">
        <v>4113</v>
      </c>
      <c r="V1479" s="58" t="s">
        <v>4113</v>
      </c>
      <c r="W1479" s="58" t="s">
        <v>4114</v>
      </c>
      <c r="X1479" s="58" t="s">
        <v>4114</v>
      </c>
      <c r="Y1479" s="58" t="s">
        <v>4113</v>
      </c>
      <c r="Z1479" s="58" t="s">
        <v>4114</v>
      </c>
      <c r="AA1479" s="58" t="s">
        <v>4113</v>
      </c>
      <c r="AB1479" s="58" t="s">
        <v>4113</v>
      </c>
      <c r="AC1479" s="58" t="s">
        <v>4114</v>
      </c>
      <c r="AD1479" s="58" t="s">
        <v>4113</v>
      </c>
      <c r="AE1479" s="58" t="s">
        <v>4114</v>
      </c>
      <c r="AF1479" s="58" t="s">
        <v>4114</v>
      </c>
    </row>
    <row r="1480" spans="1:32" x14ac:dyDescent="0.2">
      <c r="A1480" s="247" t="s">
        <v>1684</v>
      </c>
      <c r="B1480" s="83" t="s">
        <v>2260</v>
      </c>
      <c r="C1480" s="58">
        <v>1</v>
      </c>
      <c r="D1480" s="58" t="s">
        <v>4278</v>
      </c>
      <c r="E1480" s="58" t="s">
        <v>4143</v>
      </c>
      <c r="F1480" s="58" t="s">
        <v>4156</v>
      </c>
      <c r="G1480" s="58" t="s">
        <v>4145</v>
      </c>
      <c r="H1480" s="58" t="s">
        <v>4153</v>
      </c>
      <c r="I1480" s="58" t="s">
        <v>4153</v>
      </c>
      <c r="J1480" s="58" t="s">
        <v>4114</v>
      </c>
      <c r="K1480" s="58" t="s">
        <v>4114</v>
      </c>
      <c r="L1480" s="58" t="s">
        <v>4114</v>
      </c>
      <c r="M1480" s="58" t="s">
        <v>4329</v>
      </c>
      <c r="N1480" s="58" t="s">
        <v>2162</v>
      </c>
      <c r="O1480" s="58" t="s">
        <v>4111</v>
      </c>
      <c r="P1480" s="58" t="s">
        <v>4354</v>
      </c>
      <c r="Q1480" s="58" t="s">
        <v>4002</v>
      </c>
      <c r="R1480" s="58" t="s">
        <v>4113</v>
      </c>
      <c r="S1480" s="58" t="s">
        <v>4113</v>
      </c>
      <c r="T1480" s="58" t="s">
        <v>4114</v>
      </c>
      <c r="U1480" s="58" t="s">
        <v>4113</v>
      </c>
      <c r="V1480" s="58" t="s">
        <v>4113</v>
      </c>
      <c r="W1480" s="58" t="s">
        <v>4114</v>
      </c>
      <c r="X1480" s="58" t="s">
        <v>4114</v>
      </c>
      <c r="Y1480" s="58" t="s">
        <v>4114</v>
      </c>
      <c r="Z1480" s="58" t="s">
        <v>4114</v>
      </c>
      <c r="AA1480" s="58" t="s">
        <v>4113</v>
      </c>
      <c r="AB1480" s="58" t="s">
        <v>4113</v>
      </c>
      <c r="AC1480" s="58" t="s">
        <v>4114</v>
      </c>
      <c r="AD1480" s="58" t="s">
        <v>4113</v>
      </c>
      <c r="AE1480" s="58" t="s">
        <v>4114</v>
      </c>
      <c r="AF1480" s="58" t="s">
        <v>4114</v>
      </c>
    </row>
    <row r="1481" spans="1:32" x14ac:dyDescent="0.2">
      <c r="A1481" s="247" t="s">
        <v>328</v>
      </c>
      <c r="B1481" s="83" t="s">
        <v>2314</v>
      </c>
      <c r="C1481" s="58">
        <v>1</v>
      </c>
      <c r="D1481" s="58" t="s">
        <v>4280</v>
      </c>
      <c r="E1481" s="58" t="s">
        <v>4134</v>
      </c>
      <c r="F1481" s="58" t="s">
        <v>4156</v>
      </c>
      <c r="G1481" s="58" t="s">
        <v>4145</v>
      </c>
      <c r="H1481" s="58" t="s">
        <v>4153</v>
      </c>
      <c r="I1481" s="58" t="s">
        <v>4153</v>
      </c>
      <c r="J1481" s="58" t="s">
        <v>4114</v>
      </c>
      <c r="K1481" s="58" t="s">
        <v>4114</v>
      </c>
      <c r="L1481" s="58" t="s">
        <v>4114</v>
      </c>
      <c r="M1481" s="58" t="s">
        <v>4330</v>
      </c>
      <c r="N1481" s="58" t="s">
        <v>2162</v>
      </c>
      <c r="O1481" s="58" t="s">
        <v>4111</v>
      </c>
      <c r="P1481" s="58" t="s">
        <v>4354</v>
      </c>
      <c r="Q1481" s="58" t="s">
        <v>4002</v>
      </c>
      <c r="R1481" s="58" t="s">
        <v>4113</v>
      </c>
      <c r="S1481" s="58" t="s">
        <v>4113</v>
      </c>
      <c r="T1481" s="58" t="s">
        <v>4114</v>
      </c>
      <c r="U1481" s="58" t="s">
        <v>4113</v>
      </c>
      <c r="V1481" s="58" t="s">
        <v>4113</v>
      </c>
      <c r="W1481" s="58" t="s">
        <v>4114</v>
      </c>
      <c r="X1481" s="58" t="s">
        <v>4114</v>
      </c>
      <c r="Y1481" s="58" t="s">
        <v>4113</v>
      </c>
      <c r="Z1481" s="58" t="s">
        <v>4114</v>
      </c>
      <c r="AA1481" s="58" t="s">
        <v>4113</v>
      </c>
      <c r="AB1481" s="58" t="s">
        <v>4113</v>
      </c>
      <c r="AC1481" s="58" t="s">
        <v>4114</v>
      </c>
      <c r="AD1481" s="58" t="s">
        <v>4113</v>
      </c>
      <c r="AE1481" s="58" t="s">
        <v>4114</v>
      </c>
      <c r="AF1481" s="58" t="s">
        <v>4114</v>
      </c>
    </row>
    <row r="1482" spans="1:32" x14ac:dyDescent="0.2">
      <c r="A1482" s="247" t="s">
        <v>228</v>
      </c>
      <c r="B1482" s="83" t="s">
        <v>2179</v>
      </c>
      <c r="C1482" s="58">
        <v>1</v>
      </c>
      <c r="D1482" s="58" t="s">
        <v>4280</v>
      </c>
      <c r="E1482" s="58" t="s">
        <v>4135</v>
      </c>
      <c r="F1482" s="58" t="s">
        <v>4156</v>
      </c>
      <c r="G1482" s="58" t="s">
        <v>4145</v>
      </c>
      <c r="H1482" s="58" t="s">
        <v>4153</v>
      </c>
      <c r="I1482" s="58" t="s">
        <v>4153</v>
      </c>
      <c r="J1482" s="58" t="s">
        <v>4114</v>
      </c>
      <c r="K1482" s="58" t="s">
        <v>4114</v>
      </c>
      <c r="L1482" s="58" t="s">
        <v>4114</v>
      </c>
      <c r="M1482" s="58" t="s">
        <v>4330</v>
      </c>
      <c r="N1482" s="58" t="s">
        <v>2162</v>
      </c>
      <c r="O1482" s="58" t="s">
        <v>4111</v>
      </c>
      <c r="P1482" s="58" t="s">
        <v>4354</v>
      </c>
      <c r="Q1482" s="58" t="s">
        <v>4002</v>
      </c>
      <c r="R1482" s="58" t="s">
        <v>4113</v>
      </c>
      <c r="S1482" s="58" t="s">
        <v>4113</v>
      </c>
      <c r="T1482" s="58" t="s">
        <v>4114</v>
      </c>
      <c r="U1482" s="58" t="s">
        <v>4113</v>
      </c>
      <c r="V1482" s="58" t="s">
        <v>4113</v>
      </c>
      <c r="W1482" s="58" t="s">
        <v>4114</v>
      </c>
      <c r="X1482" s="58" t="s">
        <v>4114</v>
      </c>
      <c r="Y1482" s="58" t="s">
        <v>4113</v>
      </c>
      <c r="Z1482" s="58" t="s">
        <v>4114</v>
      </c>
      <c r="AA1482" s="58" t="s">
        <v>4113</v>
      </c>
      <c r="AB1482" s="58" t="s">
        <v>4113</v>
      </c>
      <c r="AC1482" s="58" t="s">
        <v>4114</v>
      </c>
      <c r="AD1482" s="58" t="s">
        <v>4113</v>
      </c>
      <c r="AE1482" s="58" t="s">
        <v>4114</v>
      </c>
      <c r="AF1482" s="58" t="s">
        <v>4114</v>
      </c>
    </row>
    <row r="1483" spans="1:32" x14ac:dyDescent="0.2">
      <c r="A1483" s="247" t="s">
        <v>278</v>
      </c>
      <c r="B1483" s="83" t="s">
        <v>2224</v>
      </c>
      <c r="C1483" s="58">
        <v>1</v>
      </c>
      <c r="D1483" s="58" t="s">
        <v>4280</v>
      </c>
      <c r="E1483" s="58" t="s">
        <v>4141</v>
      </c>
      <c r="F1483" s="58" t="s">
        <v>4156</v>
      </c>
      <c r="G1483" s="58" t="s">
        <v>4145</v>
      </c>
      <c r="H1483" s="58" t="s">
        <v>4153</v>
      </c>
      <c r="I1483" s="58" t="s">
        <v>4153</v>
      </c>
      <c r="J1483" s="58" t="s">
        <v>4114</v>
      </c>
      <c r="K1483" s="58" t="s">
        <v>4114</v>
      </c>
      <c r="L1483" s="58" t="s">
        <v>4114</v>
      </c>
      <c r="M1483" s="58" t="s">
        <v>4330</v>
      </c>
      <c r="N1483" s="58" t="s">
        <v>2162</v>
      </c>
      <c r="O1483" s="58" t="s">
        <v>4111</v>
      </c>
      <c r="P1483" s="58" t="s">
        <v>4354</v>
      </c>
      <c r="Q1483" s="58" t="s">
        <v>4002</v>
      </c>
      <c r="R1483" s="58" t="s">
        <v>4113</v>
      </c>
      <c r="S1483" s="58" t="s">
        <v>4113</v>
      </c>
      <c r="T1483" s="58" t="s">
        <v>4114</v>
      </c>
      <c r="U1483" s="58" t="s">
        <v>4113</v>
      </c>
      <c r="V1483" s="58" t="s">
        <v>4113</v>
      </c>
      <c r="W1483" s="58" t="s">
        <v>4114</v>
      </c>
      <c r="X1483" s="58" t="s">
        <v>4114</v>
      </c>
      <c r="Y1483" s="58" t="s">
        <v>4113</v>
      </c>
      <c r="Z1483" s="58" t="s">
        <v>4114</v>
      </c>
      <c r="AA1483" s="58" t="s">
        <v>4113</v>
      </c>
      <c r="AB1483" s="58" t="s">
        <v>4113</v>
      </c>
      <c r="AC1483" s="58" t="s">
        <v>4114</v>
      </c>
      <c r="AD1483" s="58" t="s">
        <v>4113</v>
      </c>
      <c r="AE1483" s="58" t="s">
        <v>4114</v>
      </c>
      <c r="AF1483" s="58" t="s">
        <v>4114</v>
      </c>
    </row>
    <row r="1484" spans="1:32" x14ac:dyDescent="0.2">
      <c r="A1484" s="247" t="s">
        <v>1694</v>
      </c>
      <c r="B1484" s="83" t="s">
        <v>2269</v>
      </c>
      <c r="C1484" s="58">
        <v>1</v>
      </c>
      <c r="D1484" s="58" t="s">
        <v>4280</v>
      </c>
      <c r="E1484" s="58" t="s">
        <v>4143</v>
      </c>
      <c r="F1484" s="58" t="s">
        <v>4156</v>
      </c>
      <c r="G1484" s="58" t="s">
        <v>4145</v>
      </c>
      <c r="H1484" s="58" t="s">
        <v>4153</v>
      </c>
      <c r="I1484" s="58" t="s">
        <v>4153</v>
      </c>
      <c r="J1484" s="58" t="s">
        <v>4114</v>
      </c>
      <c r="K1484" s="58" t="s">
        <v>4114</v>
      </c>
      <c r="L1484" s="58" t="s">
        <v>4114</v>
      </c>
      <c r="M1484" s="58" t="s">
        <v>4330</v>
      </c>
      <c r="N1484" s="58" t="s">
        <v>2162</v>
      </c>
      <c r="O1484" s="58" t="s">
        <v>4111</v>
      </c>
      <c r="P1484" s="58" t="s">
        <v>4354</v>
      </c>
      <c r="Q1484" s="58" t="s">
        <v>4002</v>
      </c>
      <c r="R1484" s="58" t="s">
        <v>4113</v>
      </c>
      <c r="S1484" s="58" t="s">
        <v>4113</v>
      </c>
      <c r="T1484" s="58" t="s">
        <v>4114</v>
      </c>
      <c r="U1484" s="58" t="s">
        <v>4113</v>
      </c>
      <c r="V1484" s="58" t="s">
        <v>4113</v>
      </c>
      <c r="W1484" s="58" t="s">
        <v>4114</v>
      </c>
      <c r="X1484" s="58" t="s">
        <v>4114</v>
      </c>
      <c r="Y1484" s="58" t="s">
        <v>4114</v>
      </c>
      <c r="Z1484" s="58" t="s">
        <v>4114</v>
      </c>
      <c r="AA1484" s="58" t="s">
        <v>4113</v>
      </c>
      <c r="AB1484" s="58" t="s">
        <v>4113</v>
      </c>
      <c r="AC1484" s="58" t="s">
        <v>4114</v>
      </c>
      <c r="AD1484" s="58" t="s">
        <v>4113</v>
      </c>
      <c r="AE1484" s="58" t="s">
        <v>4114</v>
      </c>
      <c r="AF1484" s="58" t="s">
        <v>4114</v>
      </c>
    </row>
    <row r="1485" spans="1:32" x14ac:dyDescent="0.2">
      <c r="A1485" s="247" t="s">
        <v>1219</v>
      </c>
      <c r="B1485" s="83" t="s">
        <v>2323</v>
      </c>
      <c r="C1485" s="58">
        <v>1</v>
      </c>
      <c r="D1485" s="58" t="s">
        <v>4282</v>
      </c>
      <c r="E1485" s="58" t="s">
        <v>4134</v>
      </c>
      <c r="F1485" s="58" t="s">
        <v>4156</v>
      </c>
      <c r="G1485" s="58" t="s">
        <v>4145</v>
      </c>
      <c r="H1485" s="58" t="s">
        <v>4153</v>
      </c>
      <c r="I1485" s="58" t="s">
        <v>4153</v>
      </c>
      <c r="J1485" s="58" t="s">
        <v>4114</v>
      </c>
      <c r="K1485" s="58" t="s">
        <v>4114</v>
      </c>
      <c r="L1485" s="58" t="s">
        <v>4114</v>
      </c>
      <c r="M1485" s="58" t="s">
        <v>4331</v>
      </c>
      <c r="N1485" s="58" t="s">
        <v>2162</v>
      </c>
      <c r="O1485" s="58" t="s">
        <v>4111</v>
      </c>
      <c r="P1485" s="58" t="s">
        <v>4354</v>
      </c>
      <c r="Q1485" s="58" t="s">
        <v>4002</v>
      </c>
      <c r="R1485" s="58" t="s">
        <v>4113</v>
      </c>
      <c r="S1485" s="58" t="s">
        <v>4113</v>
      </c>
      <c r="T1485" s="58" t="s">
        <v>4114</v>
      </c>
      <c r="U1485" s="58" t="s">
        <v>4113</v>
      </c>
      <c r="V1485" s="58" t="s">
        <v>4113</v>
      </c>
      <c r="W1485" s="58" t="s">
        <v>4114</v>
      </c>
      <c r="X1485" s="58" t="s">
        <v>4114</v>
      </c>
      <c r="Y1485" s="58" t="s">
        <v>4113</v>
      </c>
      <c r="Z1485" s="58" t="s">
        <v>4114</v>
      </c>
      <c r="AA1485" s="58" t="s">
        <v>4113</v>
      </c>
      <c r="AB1485" s="58" t="s">
        <v>4113</v>
      </c>
      <c r="AC1485" s="58" t="s">
        <v>4114</v>
      </c>
      <c r="AD1485" s="58" t="s">
        <v>4113</v>
      </c>
      <c r="AE1485" s="58" t="s">
        <v>4114</v>
      </c>
      <c r="AF1485" s="58" t="s">
        <v>4114</v>
      </c>
    </row>
    <row r="1486" spans="1:32" x14ac:dyDescent="0.2">
      <c r="A1486" s="247" t="s">
        <v>238</v>
      </c>
      <c r="B1486" s="83" t="s">
        <v>2188</v>
      </c>
      <c r="C1486" s="58">
        <v>1</v>
      </c>
      <c r="D1486" s="58" t="s">
        <v>4282</v>
      </c>
      <c r="E1486" s="58" t="s">
        <v>4135</v>
      </c>
      <c r="F1486" s="58" t="s">
        <v>4156</v>
      </c>
      <c r="G1486" s="58" t="s">
        <v>4145</v>
      </c>
      <c r="H1486" s="58" t="s">
        <v>4153</v>
      </c>
      <c r="I1486" s="58" t="s">
        <v>4153</v>
      </c>
      <c r="J1486" s="58" t="s">
        <v>4114</v>
      </c>
      <c r="K1486" s="58" t="s">
        <v>4114</v>
      </c>
      <c r="L1486" s="58" t="s">
        <v>4114</v>
      </c>
      <c r="M1486" s="58" t="s">
        <v>4331</v>
      </c>
      <c r="N1486" s="58" t="s">
        <v>2162</v>
      </c>
      <c r="O1486" s="58" t="s">
        <v>4111</v>
      </c>
      <c r="P1486" s="58" t="s">
        <v>4354</v>
      </c>
      <c r="Q1486" s="58" t="s">
        <v>4002</v>
      </c>
      <c r="R1486" s="58" t="s">
        <v>4113</v>
      </c>
      <c r="S1486" s="58" t="s">
        <v>4113</v>
      </c>
      <c r="T1486" s="58" t="s">
        <v>4114</v>
      </c>
      <c r="U1486" s="58" t="s">
        <v>4113</v>
      </c>
      <c r="V1486" s="58" t="s">
        <v>4113</v>
      </c>
      <c r="W1486" s="58" t="s">
        <v>4114</v>
      </c>
      <c r="X1486" s="58" t="s">
        <v>4114</v>
      </c>
      <c r="Y1486" s="58" t="s">
        <v>4113</v>
      </c>
      <c r="Z1486" s="58" t="s">
        <v>4114</v>
      </c>
      <c r="AA1486" s="58" t="s">
        <v>4113</v>
      </c>
      <c r="AB1486" s="58" t="s">
        <v>4113</v>
      </c>
      <c r="AC1486" s="58" t="s">
        <v>4114</v>
      </c>
      <c r="AD1486" s="58" t="s">
        <v>4113</v>
      </c>
      <c r="AE1486" s="58" t="s">
        <v>4114</v>
      </c>
      <c r="AF1486" s="58" t="s">
        <v>4114</v>
      </c>
    </row>
    <row r="1487" spans="1:32" x14ac:dyDescent="0.2">
      <c r="A1487" s="247" t="s">
        <v>288</v>
      </c>
      <c r="B1487" s="83" t="s">
        <v>2233</v>
      </c>
      <c r="C1487" s="58">
        <v>1</v>
      </c>
      <c r="D1487" s="58" t="s">
        <v>4282</v>
      </c>
      <c r="E1487" s="58" t="s">
        <v>4141</v>
      </c>
      <c r="F1487" s="58" t="s">
        <v>4156</v>
      </c>
      <c r="G1487" s="58" t="s">
        <v>4145</v>
      </c>
      <c r="H1487" s="58" t="s">
        <v>4153</v>
      </c>
      <c r="I1487" s="58" t="s">
        <v>4153</v>
      </c>
      <c r="J1487" s="58" t="s">
        <v>4114</v>
      </c>
      <c r="K1487" s="58" t="s">
        <v>4114</v>
      </c>
      <c r="L1487" s="58" t="s">
        <v>4114</v>
      </c>
      <c r="M1487" s="58" t="s">
        <v>4331</v>
      </c>
      <c r="N1487" s="58" t="s">
        <v>2162</v>
      </c>
      <c r="O1487" s="58" t="s">
        <v>4111</v>
      </c>
      <c r="P1487" s="58" t="s">
        <v>4354</v>
      </c>
      <c r="Q1487" s="58" t="s">
        <v>4002</v>
      </c>
      <c r="R1487" s="58" t="s">
        <v>4113</v>
      </c>
      <c r="S1487" s="58" t="s">
        <v>4113</v>
      </c>
      <c r="T1487" s="58" t="s">
        <v>4114</v>
      </c>
      <c r="U1487" s="58" t="s">
        <v>4113</v>
      </c>
      <c r="V1487" s="58" t="s">
        <v>4113</v>
      </c>
      <c r="W1487" s="58" t="s">
        <v>4114</v>
      </c>
      <c r="X1487" s="58" t="s">
        <v>4114</v>
      </c>
      <c r="Y1487" s="58" t="s">
        <v>4113</v>
      </c>
      <c r="Z1487" s="58" t="s">
        <v>4114</v>
      </c>
      <c r="AA1487" s="58" t="s">
        <v>4113</v>
      </c>
      <c r="AB1487" s="58" t="s">
        <v>4113</v>
      </c>
      <c r="AC1487" s="58" t="s">
        <v>4114</v>
      </c>
      <c r="AD1487" s="58" t="s">
        <v>4113</v>
      </c>
      <c r="AE1487" s="58" t="s">
        <v>4114</v>
      </c>
      <c r="AF1487" s="58" t="s">
        <v>4114</v>
      </c>
    </row>
    <row r="1488" spans="1:32" x14ac:dyDescent="0.2">
      <c r="A1488" s="247" t="s">
        <v>1704</v>
      </c>
      <c r="B1488" s="83" t="s">
        <v>2278</v>
      </c>
      <c r="C1488" s="58">
        <v>1</v>
      </c>
      <c r="D1488" s="58" t="s">
        <v>4282</v>
      </c>
      <c r="E1488" s="58" t="s">
        <v>4143</v>
      </c>
      <c r="F1488" s="58" t="s">
        <v>4156</v>
      </c>
      <c r="G1488" s="58" t="s">
        <v>4145</v>
      </c>
      <c r="H1488" s="58" t="s">
        <v>4153</v>
      </c>
      <c r="I1488" s="58" t="s">
        <v>4153</v>
      </c>
      <c r="J1488" s="58" t="s">
        <v>4114</v>
      </c>
      <c r="K1488" s="58" t="s">
        <v>4114</v>
      </c>
      <c r="L1488" s="58" t="s">
        <v>4114</v>
      </c>
      <c r="M1488" s="58" t="s">
        <v>4331</v>
      </c>
      <c r="N1488" s="58" t="s">
        <v>2162</v>
      </c>
      <c r="O1488" s="58" t="s">
        <v>4111</v>
      </c>
      <c r="P1488" s="58" t="s">
        <v>4354</v>
      </c>
      <c r="Q1488" s="58" t="s">
        <v>4002</v>
      </c>
      <c r="R1488" s="58" t="s">
        <v>4113</v>
      </c>
      <c r="S1488" s="58" t="s">
        <v>4113</v>
      </c>
      <c r="T1488" s="58" t="s">
        <v>4114</v>
      </c>
      <c r="U1488" s="58" t="s">
        <v>4113</v>
      </c>
      <c r="V1488" s="58" t="s">
        <v>4113</v>
      </c>
      <c r="W1488" s="58" t="s">
        <v>4114</v>
      </c>
      <c r="X1488" s="58" t="s">
        <v>4114</v>
      </c>
      <c r="Y1488" s="58" t="s">
        <v>4114</v>
      </c>
      <c r="Z1488" s="58" t="s">
        <v>4114</v>
      </c>
      <c r="AA1488" s="58" t="s">
        <v>4113</v>
      </c>
      <c r="AB1488" s="58" t="s">
        <v>4113</v>
      </c>
      <c r="AC1488" s="58" t="s">
        <v>4114</v>
      </c>
      <c r="AD1488" s="58" t="s">
        <v>4113</v>
      </c>
      <c r="AE1488" s="58" t="s">
        <v>4114</v>
      </c>
      <c r="AF1488" s="58" t="s">
        <v>4114</v>
      </c>
    </row>
    <row r="1489" spans="1:32" x14ac:dyDescent="0.2">
      <c r="A1489" s="247" t="s">
        <v>347</v>
      </c>
      <c r="B1489" s="83" t="s">
        <v>2332</v>
      </c>
      <c r="C1489" s="58">
        <v>1</v>
      </c>
      <c r="D1489" s="58" t="s">
        <v>4284</v>
      </c>
      <c r="E1489" s="58" t="s">
        <v>4134</v>
      </c>
      <c r="F1489" s="58" t="s">
        <v>4156</v>
      </c>
      <c r="G1489" s="58" t="s">
        <v>4153</v>
      </c>
      <c r="H1489" s="58" t="s">
        <v>4153</v>
      </c>
      <c r="I1489" s="58" t="s">
        <v>4153</v>
      </c>
      <c r="J1489" s="58" t="s">
        <v>4114</v>
      </c>
      <c r="K1489" s="58" t="s">
        <v>4114</v>
      </c>
      <c r="L1489" s="58" t="s">
        <v>4114</v>
      </c>
      <c r="M1489" s="58" t="s">
        <v>4332</v>
      </c>
      <c r="N1489" s="58" t="s">
        <v>2162</v>
      </c>
      <c r="O1489" s="58" t="s">
        <v>4111</v>
      </c>
      <c r="P1489" s="58" t="s">
        <v>4354</v>
      </c>
      <c r="Q1489" s="58" t="s">
        <v>4002</v>
      </c>
      <c r="R1489" s="58" t="s">
        <v>4113</v>
      </c>
      <c r="S1489" s="58" t="s">
        <v>4113</v>
      </c>
      <c r="T1489" s="58" t="s">
        <v>4114</v>
      </c>
      <c r="U1489" s="58" t="s">
        <v>4113</v>
      </c>
      <c r="V1489" s="58" t="s">
        <v>4113</v>
      </c>
      <c r="W1489" s="58" t="s">
        <v>4114</v>
      </c>
      <c r="X1489" s="58" t="s">
        <v>4114</v>
      </c>
      <c r="Y1489" s="58" t="s">
        <v>4113</v>
      </c>
      <c r="Z1489" s="58" t="s">
        <v>4114</v>
      </c>
      <c r="AA1489" s="58" t="s">
        <v>4113</v>
      </c>
      <c r="AB1489" s="58" t="s">
        <v>4113</v>
      </c>
      <c r="AC1489" s="58" t="s">
        <v>4114</v>
      </c>
      <c r="AD1489" s="58" t="s">
        <v>4113</v>
      </c>
      <c r="AE1489" s="58" t="s">
        <v>4114</v>
      </c>
      <c r="AF1489" s="58" t="s">
        <v>4114</v>
      </c>
    </row>
    <row r="1490" spans="1:32" x14ac:dyDescent="0.2">
      <c r="A1490" s="247" t="s">
        <v>248</v>
      </c>
      <c r="B1490" s="83" t="s">
        <v>2198</v>
      </c>
      <c r="C1490" s="58">
        <v>1</v>
      </c>
      <c r="D1490" s="58" t="s">
        <v>4284</v>
      </c>
      <c r="E1490" s="58" t="s">
        <v>4135</v>
      </c>
      <c r="F1490" s="58" t="s">
        <v>4156</v>
      </c>
      <c r="G1490" s="58" t="s">
        <v>4153</v>
      </c>
      <c r="H1490" s="58" t="s">
        <v>4153</v>
      </c>
      <c r="I1490" s="58" t="s">
        <v>4153</v>
      </c>
      <c r="J1490" s="58" t="s">
        <v>4114</v>
      </c>
      <c r="K1490" s="58" t="s">
        <v>4114</v>
      </c>
      <c r="L1490" s="58" t="s">
        <v>4114</v>
      </c>
      <c r="M1490" s="58" t="s">
        <v>4332</v>
      </c>
      <c r="N1490" s="58" t="s">
        <v>2162</v>
      </c>
      <c r="O1490" s="58" t="s">
        <v>4111</v>
      </c>
      <c r="P1490" s="58" t="s">
        <v>4354</v>
      </c>
      <c r="Q1490" s="58" t="s">
        <v>4002</v>
      </c>
      <c r="R1490" s="58" t="s">
        <v>4113</v>
      </c>
      <c r="S1490" s="58" t="s">
        <v>4113</v>
      </c>
      <c r="T1490" s="58" t="s">
        <v>4114</v>
      </c>
      <c r="U1490" s="58" t="s">
        <v>4113</v>
      </c>
      <c r="V1490" s="58" t="s">
        <v>4113</v>
      </c>
      <c r="W1490" s="58" t="s">
        <v>4114</v>
      </c>
      <c r="X1490" s="58" t="s">
        <v>4114</v>
      </c>
      <c r="Y1490" s="58" t="s">
        <v>4113</v>
      </c>
      <c r="Z1490" s="58" t="s">
        <v>4114</v>
      </c>
      <c r="AA1490" s="58" t="s">
        <v>4113</v>
      </c>
      <c r="AB1490" s="58" t="s">
        <v>4113</v>
      </c>
      <c r="AC1490" s="58" t="s">
        <v>4114</v>
      </c>
      <c r="AD1490" s="58" t="s">
        <v>4113</v>
      </c>
      <c r="AE1490" s="58" t="s">
        <v>4114</v>
      </c>
      <c r="AF1490" s="58" t="s">
        <v>4114</v>
      </c>
    </row>
    <row r="1491" spans="1:32" x14ac:dyDescent="0.2">
      <c r="A1491" s="247" t="s">
        <v>298</v>
      </c>
      <c r="B1491" s="83" t="s">
        <v>2242</v>
      </c>
      <c r="C1491" s="58">
        <v>1</v>
      </c>
      <c r="D1491" s="58" t="s">
        <v>4284</v>
      </c>
      <c r="E1491" s="58" t="s">
        <v>4141</v>
      </c>
      <c r="F1491" s="58" t="s">
        <v>4156</v>
      </c>
      <c r="G1491" s="58" t="s">
        <v>4153</v>
      </c>
      <c r="H1491" s="58" t="s">
        <v>4153</v>
      </c>
      <c r="I1491" s="58" t="s">
        <v>4153</v>
      </c>
      <c r="J1491" s="58" t="s">
        <v>4114</v>
      </c>
      <c r="K1491" s="58" t="s">
        <v>4114</v>
      </c>
      <c r="L1491" s="58" t="s">
        <v>4114</v>
      </c>
      <c r="M1491" s="58" t="s">
        <v>4332</v>
      </c>
      <c r="N1491" s="58" t="s">
        <v>2162</v>
      </c>
      <c r="O1491" s="58" t="s">
        <v>4111</v>
      </c>
      <c r="P1491" s="58" t="s">
        <v>4354</v>
      </c>
      <c r="Q1491" s="58" t="s">
        <v>4002</v>
      </c>
      <c r="R1491" s="58" t="s">
        <v>4113</v>
      </c>
      <c r="S1491" s="58" t="s">
        <v>4113</v>
      </c>
      <c r="T1491" s="58" t="s">
        <v>4114</v>
      </c>
      <c r="U1491" s="58" t="s">
        <v>4113</v>
      </c>
      <c r="V1491" s="58" t="s">
        <v>4113</v>
      </c>
      <c r="W1491" s="58" t="s">
        <v>4114</v>
      </c>
      <c r="X1491" s="58" t="s">
        <v>4114</v>
      </c>
      <c r="Y1491" s="58" t="s">
        <v>4113</v>
      </c>
      <c r="Z1491" s="58" t="s">
        <v>4114</v>
      </c>
      <c r="AA1491" s="58" t="s">
        <v>4113</v>
      </c>
      <c r="AB1491" s="58" t="s">
        <v>4113</v>
      </c>
      <c r="AC1491" s="58" t="s">
        <v>4114</v>
      </c>
      <c r="AD1491" s="58" t="s">
        <v>4113</v>
      </c>
      <c r="AE1491" s="58" t="s">
        <v>4114</v>
      </c>
      <c r="AF1491" s="58" t="s">
        <v>4114</v>
      </c>
    </row>
    <row r="1492" spans="1:32" x14ac:dyDescent="0.2">
      <c r="A1492" s="247" t="s">
        <v>1714</v>
      </c>
      <c r="B1492" s="83" t="s">
        <v>2287</v>
      </c>
      <c r="C1492" s="58">
        <v>1</v>
      </c>
      <c r="D1492" s="58" t="s">
        <v>4284</v>
      </c>
      <c r="E1492" s="58" t="s">
        <v>4143</v>
      </c>
      <c r="F1492" s="58" t="s">
        <v>4156</v>
      </c>
      <c r="G1492" s="58" t="s">
        <v>4153</v>
      </c>
      <c r="H1492" s="58" t="s">
        <v>4153</v>
      </c>
      <c r="I1492" s="58" t="s">
        <v>4153</v>
      </c>
      <c r="J1492" s="58" t="s">
        <v>4114</v>
      </c>
      <c r="K1492" s="58" t="s">
        <v>4114</v>
      </c>
      <c r="L1492" s="58" t="s">
        <v>4114</v>
      </c>
      <c r="M1492" s="58" t="s">
        <v>4332</v>
      </c>
      <c r="N1492" s="58" t="s">
        <v>2162</v>
      </c>
      <c r="O1492" s="58" t="s">
        <v>4111</v>
      </c>
      <c r="P1492" s="58" t="s">
        <v>4354</v>
      </c>
      <c r="Q1492" s="58" t="s">
        <v>4002</v>
      </c>
      <c r="R1492" s="58" t="s">
        <v>4113</v>
      </c>
      <c r="S1492" s="58" t="s">
        <v>4113</v>
      </c>
      <c r="T1492" s="58" t="s">
        <v>4114</v>
      </c>
      <c r="U1492" s="58" t="s">
        <v>4113</v>
      </c>
      <c r="V1492" s="58" t="s">
        <v>4113</v>
      </c>
      <c r="W1492" s="58" t="s">
        <v>4114</v>
      </c>
      <c r="X1492" s="58" t="s">
        <v>4114</v>
      </c>
      <c r="Y1492" s="58" t="s">
        <v>4114</v>
      </c>
      <c r="Z1492" s="58" t="s">
        <v>4114</v>
      </c>
      <c r="AA1492" s="58" t="s">
        <v>4113</v>
      </c>
      <c r="AB1492" s="58" t="s">
        <v>4113</v>
      </c>
      <c r="AC1492" s="58" t="s">
        <v>4114</v>
      </c>
      <c r="AD1492" s="58" t="s">
        <v>4113</v>
      </c>
      <c r="AE1492" s="58" t="s">
        <v>4114</v>
      </c>
      <c r="AF1492" s="58" t="s">
        <v>4114</v>
      </c>
    </row>
    <row r="1493" spans="1:32" x14ac:dyDescent="0.2">
      <c r="A1493" s="247" t="s">
        <v>357</v>
      </c>
      <c r="B1493" s="83" t="s">
        <v>2341</v>
      </c>
      <c r="C1493" s="58">
        <v>1</v>
      </c>
      <c r="D1493" s="58" t="s">
        <v>4286</v>
      </c>
      <c r="E1493" s="58" t="s">
        <v>4134</v>
      </c>
      <c r="F1493" s="58" t="s">
        <v>4156</v>
      </c>
      <c r="G1493" s="58" t="s">
        <v>4153</v>
      </c>
      <c r="H1493" s="58" t="s">
        <v>4153</v>
      </c>
      <c r="I1493" s="58" t="s">
        <v>4153</v>
      </c>
      <c r="J1493" s="58" t="s">
        <v>4114</v>
      </c>
      <c r="K1493" s="58" t="s">
        <v>4114</v>
      </c>
      <c r="L1493" s="58" t="s">
        <v>4114</v>
      </c>
      <c r="M1493" s="58" t="s">
        <v>4333</v>
      </c>
      <c r="N1493" s="58" t="s">
        <v>2162</v>
      </c>
      <c r="O1493" s="58" t="s">
        <v>4111</v>
      </c>
      <c r="P1493" s="58" t="s">
        <v>4354</v>
      </c>
      <c r="Q1493" s="58" t="s">
        <v>4002</v>
      </c>
      <c r="R1493" s="58" t="s">
        <v>4113</v>
      </c>
      <c r="S1493" s="58" t="s">
        <v>4113</v>
      </c>
      <c r="T1493" s="58" t="s">
        <v>4114</v>
      </c>
      <c r="U1493" s="58" t="s">
        <v>4113</v>
      </c>
      <c r="V1493" s="58" t="s">
        <v>4113</v>
      </c>
      <c r="W1493" s="58" t="s">
        <v>4114</v>
      </c>
      <c r="X1493" s="58" t="s">
        <v>4114</v>
      </c>
      <c r="Y1493" s="58" t="s">
        <v>4113</v>
      </c>
      <c r="Z1493" s="58" t="s">
        <v>4114</v>
      </c>
      <c r="AA1493" s="58" t="s">
        <v>4113</v>
      </c>
      <c r="AB1493" s="58" t="s">
        <v>4113</v>
      </c>
      <c r="AC1493" s="58" t="s">
        <v>4114</v>
      </c>
      <c r="AD1493" s="58" t="s">
        <v>4113</v>
      </c>
      <c r="AE1493" s="58" t="s">
        <v>4114</v>
      </c>
      <c r="AF1493" s="58" t="s">
        <v>4114</v>
      </c>
    </row>
    <row r="1494" spans="1:32" x14ac:dyDescent="0.2">
      <c r="A1494" s="247" t="s">
        <v>258</v>
      </c>
      <c r="B1494" s="83" t="s">
        <v>2206</v>
      </c>
      <c r="C1494" s="58">
        <v>1</v>
      </c>
      <c r="D1494" s="58" t="s">
        <v>4286</v>
      </c>
      <c r="E1494" s="58" t="s">
        <v>4135</v>
      </c>
      <c r="F1494" s="58" t="s">
        <v>4156</v>
      </c>
      <c r="G1494" s="58" t="s">
        <v>4153</v>
      </c>
      <c r="H1494" s="58" t="s">
        <v>4153</v>
      </c>
      <c r="I1494" s="58" t="s">
        <v>4153</v>
      </c>
      <c r="J1494" s="58" t="s">
        <v>4114</v>
      </c>
      <c r="K1494" s="58" t="s">
        <v>4114</v>
      </c>
      <c r="L1494" s="58" t="s">
        <v>4114</v>
      </c>
      <c r="M1494" s="58" t="s">
        <v>4333</v>
      </c>
      <c r="N1494" s="58" t="s">
        <v>2162</v>
      </c>
      <c r="O1494" s="58" t="s">
        <v>4111</v>
      </c>
      <c r="P1494" s="58" t="s">
        <v>4354</v>
      </c>
      <c r="Q1494" s="58" t="s">
        <v>4002</v>
      </c>
      <c r="R1494" s="58" t="s">
        <v>4113</v>
      </c>
      <c r="S1494" s="58" t="s">
        <v>4113</v>
      </c>
      <c r="T1494" s="58" t="s">
        <v>4114</v>
      </c>
      <c r="U1494" s="58" t="s">
        <v>4113</v>
      </c>
      <c r="V1494" s="58" t="s">
        <v>4113</v>
      </c>
      <c r="W1494" s="58" t="s">
        <v>4114</v>
      </c>
      <c r="X1494" s="58" t="s">
        <v>4114</v>
      </c>
      <c r="Y1494" s="58" t="s">
        <v>4113</v>
      </c>
      <c r="Z1494" s="58" t="s">
        <v>4114</v>
      </c>
      <c r="AA1494" s="58" t="s">
        <v>4113</v>
      </c>
      <c r="AB1494" s="58" t="s">
        <v>4113</v>
      </c>
      <c r="AC1494" s="58" t="s">
        <v>4114</v>
      </c>
      <c r="AD1494" s="58" t="s">
        <v>4113</v>
      </c>
      <c r="AE1494" s="58" t="s">
        <v>4114</v>
      </c>
      <c r="AF1494" s="58" t="s">
        <v>4114</v>
      </c>
    </row>
    <row r="1495" spans="1:32" x14ac:dyDescent="0.2">
      <c r="A1495" s="247" t="s">
        <v>308</v>
      </c>
      <c r="B1495" s="83" t="s">
        <v>2251</v>
      </c>
      <c r="C1495" s="58">
        <v>1</v>
      </c>
      <c r="D1495" s="58" t="s">
        <v>4286</v>
      </c>
      <c r="E1495" s="58" t="s">
        <v>4141</v>
      </c>
      <c r="F1495" s="58" t="s">
        <v>4156</v>
      </c>
      <c r="G1495" s="58" t="s">
        <v>4153</v>
      </c>
      <c r="H1495" s="58" t="s">
        <v>4153</v>
      </c>
      <c r="I1495" s="58" t="s">
        <v>4153</v>
      </c>
      <c r="J1495" s="58" t="s">
        <v>4114</v>
      </c>
      <c r="K1495" s="58" t="s">
        <v>4114</v>
      </c>
      <c r="L1495" s="58" t="s">
        <v>4114</v>
      </c>
      <c r="M1495" s="58" t="s">
        <v>4333</v>
      </c>
      <c r="N1495" s="58" t="s">
        <v>2162</v>
      </c>
      <c r="O1495" s="58" t="s">
        <v>4111</v>
      </c>
      <c r="P1495" s="58" t="s">
        <v>4354</v>
      </c>
      <c r="Q1495" s="58" t="s">
        <v>4002</v>
      </c>
      <c r="R1495" s="58" t="s">
        <v>4113</v>
      </c>
      <c r="S1495" s="58" t="s">
        <v>4113</v>
      </c>
      <c r="T1495" s="58" t="s">
        <v>4114</v>
      </c>
      <c r="U1495" s="58" t="s">
        <v>4113</v>
      </c>
      <c r="V1495" s="58" t="s">
        <v>4113</v>
      </c>
      <c r="W1495" s="58" t="s">
        <v>4114</v>
      </c>
      <c r="X1495" s="58" t="s">
        <v>4114</v>
      </c>
      <c r="Y1495" s="58" t="s">
        <v>4113</v>
      </c>
      <c r="Z1495" s="58" t="s">
        <v>4114</v>
      </c>
      <c r="AA1495" s="58" t="s">
        <v>4113</v>
      </c>
      <c r="AB1495" s="58" t="s">
        <v>4113</v>
      </c>
      <c r="AC1495" s="58" t="s">
        <v>4114</v>
      </c>
      <c r="AD1495" s="58" t="s">
        <v>4113</v>
      </c>
      <c r="AE1495" s="58" t="s">
        <v>4114</v>
      </c>
      <c r="AF1495" s="58" t="s">
        <v>4114</v>
      </c>
    </row>
    <row r="1496" spans="1:32" x14ac:dyDescent="0.2">
      <c r="A1496" s="247" t="s">
        <v>1724</v>
      </c>
      <c r="B1496" s="83" t="s">
        <v>2296</v>
      </c>
      <c r="C1496" s="58">
        <v>1</v>
      </c>
      <c r="D1496" s="58" t="s">
        <v>4286</v>
      </c>
      <c r="E1496" s="58" t="s">
        <v>4143</v>
      </c>
      <c r="F1496" s="58" t="s">
        <v>4156</v>
      </c>
      <c r="G1496" s="58" t="s">
        <v>4153</v>
      </c>
      <c r="H1496" s="58" t="s">
        <v>4153</v>
      </c>
      <c r="I1496" s="58" t="s">
        <v>4153</v>
      </c>
      <c r="J1496" s="58" t="s">
        <v>4114</v>
      </c>
      <c r="K1496" s="58" t="s">
        <v>4114</v>
      </c>
      <c r="L1496" s="58" t="s">
        <v>4114</v>
      </c>
      <c r="M1496" s="58" t="s">
        <v>4333</v>
      </c>
      <c r="N1496" s="58" t="s">
        <v>2162</v>
      </c>
      <c r="O1496" s="58" t="s">
        <v>4111</v>
      </c>
      <c r="P1496" s="58" t="s">
        <v>4354</v>
      </c>
      <c r="Q1496" s="58" t="s">
        <v>4002</v>
      </c>
      <c r="R1496" s="58" t="s">
        <v>4113</v>
      </c>
      <c r="S1496" s="58" t="s">
        <v>4113</v>
      </c>
      <c r="T1496" s="58" t="s">
        <v>4114</v>
      </c>
      <c r="U1496" s="58" t="s">
        <v>4113</v>
      </c>
      <c r="V1496" s="58" t="s">
        <v>4113</v>
      </c>
      <c r="W1496" s="58" t="s">
        <v>4114</v>
      </c>
      <c r="X1496" s="58" t="s">
        <v>4114</v>
      </c>
      <c r="Y1496" s="58" t="s">
        <v>4114</v>
      </c>
      <c r="Z1496" s="58" t="s">
        <v>4114</v>
      </c>
      <c r="AA1496" s="58" t="s">
        <v>4113</v>
      </c>
      <c r="AB1496" s="58" t="s">
        <v>4113</v>
      </c>
      <c r="AC1496" s="58" t="s">
        <v>4114</v>
      </c>
      <c r="AD1496" s="58" t="s">
        <v>4113</v>
      </c>
      <c r="AE1496" s="58" t="s">
        <v>4114</v>
      </c>
      <c r="AF1496" s="58" t="s">
        <v>4114</v>
      </c>
    </row>
    <row r="1497" spans="1:32" x14ac:dyDescent="0.2">
      <c r="A1497" s="247" t="s">
        <v>159</v>
      </c>
      <c r="B1497" s="83" t="s">
        <v>2342</v>
      </c>
      <c r="C1497" s="58">
        <v>1</v>
      </c>
      <c r="D1497" s="58" t="s">
        <v>4278</v>
      </c>
      <c r="E1497" s="58" t="s">
        <v>4134</v>
      </c>
      <c r="F1497" s="58" t="s">
        <v>4135</v>
      </c>
      <c r="G1497" s="58" t="s">
        <v>4113</v>
      </c>
      <c r="H1497" s="58" t="s">
        <v>4136</v>
      </c>
      <c r="I1497" s="58" t="s">
        <v>4136</v>
      </c>
      <c r="J1497" s="58" t="s">
        <v>4114</v>
      </c>
      <c r="K1497" s="58" t="s">
        <v>4153</v>
      </c>
      <c r="L1497" s="58" t="s">
        <v>4114</v>
      </c>
      <c r="M1497" s="58" t="s">
        <v>4279</v>
      </c>
      <c r="N1497" s="58" t="s">
        <v>2343</v>
      </c>
      <c r="O1497" s="58" t="s">
        <v>4332</v>
      </c>
      <c r="P1497" s="58" t="s">
        <v>4354</v>
      </c>
      <c r="Q1497" s="58" t="s">
        <v>4002</v>
      </c>
      <c r="R1497" s="58" t="s">
        <v>4113</v>
      </c>
      <c r="S1497" s="58" t="s">
        <v>4113</v>
      </c>
      <c r="T1497" s="58" t="s">
        <v>4113</v>
      </c>
      <c r="U1497" s="58" t="s">
        <v>4113</v>
      </c>
      <c r="V1497" s="58" t="s">
        <v>4113</v>
      </c>
      <c r="W1497" s="58" t="s">
        <v>4114</v>
      </c>
      <c r="X1497" s="58" t="s">
        <v>4113</v>
      </c>
      <c r="Y1497" s="58" t="s">
        <v>4113</v>
      </c>
      <c r="Z1497" s="58" t="s">
        <v>4114</v>
      </c>
      <c r="AA1497" s="58" t="s">
        <v>4113</v>
      </c>
      <c r="AB1497" s="58" t="s">
        <v>4113</v>
      </c>
      <c r="AC1497" s="58" t="s">
        <v>4114</v>
      </c>
      <c r="AD1497" s="58" t="s">
        <v>4113</v>
      </c>
      <c r="AE1497" s="58" t="s">
        <v>4114</v>
      </c>
      <c r="AF1497" s="58" t="s">
        <v>4114</v>
      </c>
    </row>
    <row r="1498" spans="1:32" x14ac:dyDescent="0.2">
      <c r="A1498" s="247" t="s">
        <v>169</v>
      </c>
      <c r="B1498" s="83" t="s">
        <v>2352</v>
      </c>
      <c r="C1498" s="58">
        <v>1</v>
      </c>
      <c r="D1498" s="58" t="s">
        <v>4280</v>
      </c>
      <c r="E1498" s="58" t="s">
        <v>4134</v>
      </c>
      <c r="F1498" s="58" t="s">
        <v>4135</v>
      </c>
      <c r="G1498" s="58" t="s">
        <v>4113</v>
      </c>
      <c r="H1498" s="58" t="s">
        <v>4136</v>
      </c>
      <c r="I1498" s="58" t="s">
        <v>4136</v>
      </c>
      <c r="J1498" s="58" t="s">
        <v>4114</v>
      </c>
      <c r="K1498" s="58" t="s">
        <v>4153</v>
      </c>
      <c r="L1498" s="58" t="s">
        <v>4114</v>
      </c>
      <c r="M1498" s="58" t="s">
        <v>4281</v>
      </c>
      <c r="N1498" s="58" t="s">
        <v>2343</v>
      </c>
      <c r="O1498" s="58" t="s">
        <v>4332</v>
      </c>
      <c r="P1498" s="58" t="s">
        <v>4354</v>
      </c>
      <c r="Q1498" s="58" t="s">
        <v>4002</v>
      </c>
      <c r="R1498" s="58" t="s">
        <v>4113</v>
      </c>
      <c r="S1498" s="58" t="s">
        <v>4113</v>
      </c>
      <c r="T1498" s="58" t="s">
        <v>4113</v>
      </c>
      <c r="U1498" s="58" t="s">
        <v>4113</v>
      </c>
      <c r="V1498" s="58" t="s">
        <v>4113</v>
      </c>
      <c r="W1498" s="58" t="s">
        <v>4114</v>
      </c>
      <c r="X1498" s="58" t="s">
        <v>4113</v>
      </c>
      <c r="Y1498" s="58" t="s">
        <v>4113</v>
      </c>
      <c r="Z1498" s="58" t="s">
        <v>4114</v>
      </c>
      <c r="AA1498" s="58" t="s">
        <v>4113</v>
      </c>
      <c r="AB1498" s="58" t="s">
        <v>4113</v>
      </c>
      <c r="AC1498" s="58" t="s">
        <v>4114</v>
      </c>
      <c r="AD1498" s="58" t="s">
        <v>4113</v>
      </c>
      <c r="AE1498" s="58" t="s">
        <v>4114</v>
      </c>
      <c r="AF1498" s="58" t="s">
        <v>4114</v>
      </c>
    </row>
    <row r="1499" spans="1:32" x14ac:dyDescent="0.2">
      <c r="A1499" s="247" t="s">
        <v>179</v>
      </c>
      <c r="B1499" s="83" t="s">
        <v>2361</v>
      </c>
      <c r="C1499" s="58">
        <v>1</v>
      </c>
      <c r="D1499" s="58" t="s">
        <v>4282</v>
      </c>
      <c r="E1499" s="58" t="s">
        <v>4134</v>
      </c>
      <c r="F1499" s="58" t="s">
        <v>4135</v>
      </c>
      <c r="G1499" s="58" t="s">
        <v>4113</v>
      </c>
      <c r="H1499" s="58" t="s">
        <v>4136</v>
      </c>
      <c r="I1499" s="58" t="s">
        <v>4136</v>
      </c>
      <c r="J1499" s="58" t="s">
        <v>4114</v>
      </c>
      <c r="K1499" s="58" t="s">
        <v>4153</v>
      </c>
      <c r="L1499" s="58" t="s">
        <v>4114</v>
      </c>
      <c r="M1499" s="58" t="s">
        <v>4283</v>
      </c>
      <c r="N1499" s="58" t="s">
        <v>2343</v>
      </c>
      <c r="O1499" s="58" t="s">
        <v>4332</v>
      </c>
      <c r="P1499" s="58" t="s">
        <v>4354</v>
      </c>
      <c r="Q1499" s="58" t="s">
        <v>4002</v>
      </c>
      <c r="R1499" s="58" t="s">
        <v>4113</v>
      </c>
      <c r="S1499" s="58" t="s">
        <v>4113</v>
      </c>
      <c r="T1499" s="58" t="s">
        <v>4113</v>
      </c>
      <c r="U1499" s="58" t="s">
        <v>4113</v>
      </c>
      <c r="V1499" s="58" t="s">
        <v>4113</v>
      </c>
      <c r="W1499" s="58" t="s">
        <v>4114</v>
      </c>
      <c r="X1499" s="58" t="s">
        <v>4113</v>
      </c>
      <c r="Y1499" s="58" t="s">
        <v>4113</v>
      </c>
      <c r="Z1499" s="58" t="s">
        <v>4114</v>
      </c>
      <c r="AA1499" s="58" t="s">
        <v>4113</v>
      </c>
      <c r="AB1499" s="58" t="s">
        <v>4113</v>
      </c>
      <c r="AC1499" s="58" t="s">
        <v>4114</v>
      </c>
      <c r="AD1499" s="58" t="s">
        <v>4113</v>
      </c>
      <c r="AE1499" s="58" t="s">
        <v>4114</v>
      </c>
      <c r="AF1499" s="58" t="s">
        <v>4114</v>
      </c>
    </row>
    <row r="1500" spans="1:32" x14ac:dyDescent="0.2">
      <c r="A1500" s="247" t="s">
        <v>189</v>
      </c>
      <c r="B1500" s="83" t="s">
        <v>2370</v>
      </c>
      <c r="C1500" s="58">
        <v>1</v>
      </c>
      <c r="D1500" s="58" t="s">
        <v>4284</v>
      </c>
      <c r="E1500" s="58" t="s">
        <v>4134</v>
      </c>
      <c r="F1500" s="58" t="s">
        <v>4135</v>
      </c>
      <c r="G1500" s="58" t="s">
        <v>4136</v>
      </c>
      <c r="H1500" s="58" t="s">
        <v>4136</v>
      </c>
      <c r="I1500" s="58" t="s">
        <v>4136</v>
      </c>
      <c r="J1500" s="58" t="s">
        <v>4114</v>
      </c>
      <c r="K1500" s="58" t="s">
        <v>4153</v>
      </c>
      <c r="L1500" s="58" t="s">
        <v>4114</v>
      </c>
      <c r="M1500" s="58" t="s">
        <v>4285</v>
      </c>
      <c r="N1500" s="58" t="s">
        <v>2343</v>
      </c>
      <c r="O1500" s="58" t="s">
        <v>4332</v>
      </c>
      <c r="P1500" s="58" t="s">
        <v>4354</v>
      </c>
      <c r="Q1500" s="58" t="s">
        <v>4002</v>
      </c>
      <c r="R1500" s="58" t="s">
        <v>4113</v>
      </c>
      <c r="S1500" s="58" t="s">
        <v>4113</v>
      </c>
      <c r="T1500" s="58" t="s">
        <v>4113</v>
      </c>
      <c r="U1500" s="58" t="s">
        <v>4113</v>
      </c>
      <c r="V1500" s="58" t="s">
        <v>4113</v>
      </c>
      <c r="W1500" s="58" t="s">
        <v>4114</v>
      </c>
      <c r="X1500" s="58" t="s">
        <v>4113</v>
      </c>
      <c r="Y1500" s="58" t="s">
        <v>4113</v>
      </c>
      <c r="Z1500" s="58" t="s">
        <v>4114</v>
      </c>
      <c r="AA1500" s="58" t="s">
        <v>4113</v>
      </c>
      <c r="AB1500" s="58" t="s">
        <v>4113</v>
      </c>
      <c r="AC1500" s="58" t="s">
        <v>4114</v>
      </c>
      <c r="AD1500" s="58" t="s">
        <v>4113</v>
      </c>
      <c r="AE1500" s="58" t="s">
        <v>4114</v>
      </c>
      <c r="AF1500" s="58" t="s">
        <v>4114</v>
      </c>
    </row>
    <row r="1501" spans="1:32" x14ac:dyDescent="0.2">
      <c r="A1501" s="247" t="s">
        <v>199</v>
      </c>
      <c r="B1501" s="83" t="s">
        <v>2379</v>
      </c>
      <c r="C1501" s="58">
        <v>1</v>
      </c>
      <c r="D1501" s="58" t="s">
        <v>4286</v>
      </c>
      <c r="E1501" s="58" t="s">
        <v>4134</v>
      </c>
      <c r="F1501" s="58" t="s">
        <v>4135</v>
      </c>
      <c r="G1501" s="58" t="s">
        <v>4136</v>
      </c>
      <c r="H1501" s="58" t="s">
        <v>4136</v>
      </c>
      <c r="I1501" s="58" t="s">
        <v>4136</v>
      </c>
      <c r="J1501" s="58" t="s">
        <v>4114</v>
      </c>
      <c r="K1501" s="58" t="s">
        <v>4153</v>
      </c>
      <c r="L1501" s="58" t="s">
        <v>4114</v>
      </c>
      <c r="M1501" s="58" t="s">
        <v>4287</v>
      </c>
      <c r="N1501" s="58" t="s">
        <v>2343</v>
      </c>
      <c r="O1501" s="58" t="s">
        <v>4332</v>
      </c>
      <c r="P1501" s="58" t="s">
        <v>4354</v>
      </c>
      <c r="Q1501" s="58" t="s">
        <v>4002</v>
      </c>
      <c r="R1501" s="58" t="s">
        <v>4113</v>
      </c>
      <c r="S1501" s="58" t="s">
        <v>4113</v>
      </c>
      <c r="T1501" s="58" t="s">
        <v>4113</v>
      </c>
      <c r="U1501" s="58" t="s">
        <v>4113</v>
      </c>
      <c r="V1501" s="58" t="s">
        <v>4113</v>
      </c>
      <c r="W1501" s="58" t="s">
        <v>4114</v>
      </c>
      <c r="X1501" s="58" t="s">
        <v>4113</v>
      </c>
      <c r="Y1501" s="58" t="s">
        <v>4113</v>
      </c>
      <c r="Z1501" s="58" t="s">
        <v>4114</v>
      </c>
      <c r="AA1501" s="58" t="s">
        <v>4113</v>
      </c>
      <c r="AB1501" s="58" t="s">
        <v>4113</v>
      </c>
      <c r="AC1501" s="58" t="s">
        <v>4114</v>
      </c>
      <c r="AD1501" s="58" t="s">
        <v>4113</v>
      </c>
      <c r="AE1501" s="58" t="s">
        <v>4114</v>
      </c>
      <c r="AF1501" s="58" t="s">
        <v>4114</v>
      </c>
    </row>
    <row r="1502" spans="1:32" x14ac:dyDescent="0.2">
      <c r="A1502" s="247" t="s">
        <v>160</v>
      </c>
      <c r="B1502" s="83" t="s">
        <v>2344</v>
      </c>
      <c r="C1502" s="58">
        <v>1</v>
      </c>
      <c r="D1502" s="58" t="s">
        <v>4278</v>
      </c>
      <c r="E1502" s="58" t="s">
        <v>4134</v>
      </c>
      <c r="F1502" s="58" t="s">
        <v>4139</v>
      </c>
      <c r="G1502" s="58" t="s">
        <v>4113</v>
      </c>
      <c r="H1502" s="58" t="s">
        <v>4136</v>
      </c>
      <c r="I1502" s="58" t="s">
        <v>4136</v>
      </c>
      <c r="J1502" s="58" t="s">
        <v>4114</v>
      </c>
      <c r="K1502" s="58" t="s">
        <v>4153</v>
      </c>
      <c r="L1502" s="58" t="s">
        <v>4114</v>
      </c>
      <c r="M1502" s="58" t="s">
        <v>4288</v>
      </c>
      <c r="N1502" s="58" t="s">
        <v>2343</v>
      </c>
      <c r="O1502" s="58" t="s">
        <v>4332</v>
      </c>
      <c r="P1502" s="58" t="s">
        <v>4354</v>
      </c>
      <c r="Q1502" s="58" t="s">
        <v>4002</v>
      </c>
      <c r="R1502" s="58" t="s">
        <v>4113</v>
      </c>
      <c r="S1502" s="58" t="s">
        <v>4113</v>
      </c>
      <c r="T1502" s="58" t="s">
        <v>4113</v>
      </c>
      <c r="U1502" s="58" t="s">
        <v>4113</v>
      </c>
      <c r="V1502" s="58" t="s">
        <v>4113</v>
      </c>
      <c r="W1502" s="58" t="s">
        <v>4114</v>
      </c>
      <c r="X1502" s="58" t="s">
        <v>4113</v>
      </c>
      <c r="Y1502" s="58" t="s">
        <v>4113</v>
      </c>
      <c r="Z1502" s="58" t="s">
        <v>4114</v>
      </c>
      <c r="AA1502" s="58" t="s">
        <v>4113</v>
      </c>
      <c r="AB1502" s="58" t="s">
        <v>4113</v>
      </c>
      <c r="AC1502" s="58" t="s">
        <v>4114</v>
      </c>
      <c r="AD1502" s="58" t="s">
        <v>4113</v>
      </c>
      <c r="AE1502" s="58" t="s">
        <v>4114</v>
      </c>
      <c r="AF1502" s="58" t="s">
        <v>4114</v>
      </c>
    </row>
    <row r="1503" spans="1:32" x14ac:dyDescent="0.2">
      <c r="A1503" s="247" t="s">
        <v>170</v>
      </c>
      <c r="B1503" s="83" t="s">
        <v>2353</v>
      </c>
      <c r="C1503" s="58">
        <v>1</v>
      </c>
      <c r="D1503" s="58" t="s">
        <v>4280</v>
      </c>
      <c r="E1503" s="58" t="s">
        <v>4134</v>
      </c>
      <c r="F1503" s="58" t="s">
        <v>4139</v>
      </c>
      <c r="G1503" s="58" t="s">
        <v>4113</v>
      </c>
      <c r="H1503" s="58" t="s">
        <v>4136</v>
      </c>
      <c r="I1503" s="58" t="s">
        <v>4136</v>
      </c>
      <c r="J1503" s="58" t="s">
        <v>4114</v>
      </c>
      <c r="K1503" s="58" t="s">
        <v>4153</v>
      </c>
      <c r="L1503" s="58" t="s">
        <v>4114</v>
      </c>
      <c r="M1503" s="58" t="s">
        <v>4289</v>
      </c>
      <c r="N1503" s="58" t="s">
        <v>2343</v>
      </c>
      <c r="O1503" s="58" t="s">
        <v>4332</v>
      </c>
      <c r="P1503" s="58" t="s">
        <v>4354</v>
      </c>
      <c r="Q1503" s="58" t="s">
        <v>4002</v>
      </c>
      <c r="R1503" s="58" t="s">
        <v>4113</v>
      </c>
      <c r="S1503" s="58" t="s">
        <v>4113</v>
      </c>
      <c r="T1503" s="58" t="s">
        <v>4113</v>
      </c>
      <c r="U1503" s="58" t="s">
        <v>4113</v>
      </c>
      <c r="V1503" s="58" t="s">
        <v>4113</v>
      </c>
      <c r="W1503" s="58" t="s">
        <v>4114</v>
      </c>
      <c r="X1503" s="58" t="s">
        <v>4113</v>
      </c>
      <c r="Y1503" s="58" t="s">
        <v>4113</v>
      </c>
      <c r="Z1503" s="58" t="s">
        <v>4114</v>
      </c>
      <c r="AA1503" s="58" t="s">
        <v>4113</v>
      </c>
      <c r="AB1503" s="58" t="s">
        <v>4113</v>
      </c>
      <c r="AC1503" s="58" t="s">
        <v>4114</v>
      </c>
      <c r="AD1503" s="58" t="s">
        <v>4113</v>
      </c>
      <c r="AE1503" s="58" t="s">
        <v>4114</v>
      </c>
      <c r="AF1503" s="58" t="s">
        <v>4114</v>
      </c>
    </row>
    <row r="1504" spans="1:32" x14ac:dyDescent="0.2">
      <c r="A1504" s="247" t="s">
        <v>180</v>
      </c>
      <c r="B1504" s="83" t="s">
        <v>2362</v>
      </c>
      <c r="C1504" s="58">
        <v>1</v>
      </c>
      <c r="D1504" s="58" t="s">
        <v>4282</v>
      </c>
      <c r="E1504" s="58" t="s">
        <v>4134</v>
      </c>
      <c r="F1504" s="58" t="s">
        <v>4139</v>
      </c>
      <c r="G1504" s="58" t="s">
        <v>4113</v>
      </c>
      <c r="H1504" s="58" t="s">
        <v>4136</v>
      </c>
      <c r="I1504" s="58" t="s">
        <v>4136</v>
      </c>
      <c r="J1504" s="58" t="s">
        <v>4114</v>
      </c>
      <c r="K1504" s="58" t="s">
        <v>4153</v>
      </c>
      <c r="L1504" s="58" t="s">
        <v>4114</v>
      </c>
      <c r="M1504" s="58" t="s">
        <v>4290</v>
      </c>
      <c r="N1504" s="58" t="s">
        <v>2343</v>
      </c>
      <c r="O1504" s="58" t="s">
        <v>4332</v>
      </c>
      <c r="P1504" s="58" t="s">
        <v>4354</v>
      </c>
      <c r="Q1504" s="58" t="s">
        <v>4002</v>
      </c>
      <c r="R1504" s="58" t="s">
        <v>4113</v>
      </c>
      <c r="S1504" s="58" t="s">
        <v>4113</v>
      </c>
      <c r="T1504" s="58" t="s">
        <v>4113</v>
      </c>
      <c r="U1504" s="58" t="s">
        <v>4113</v>
      </c>
      <c r="V1504" s="58" t="s">
        <v>4113</v>
      </c>
      <c r="W1504" s="58" t="s">
        <v>4114</v>
      </c>
      <c r="X1504" s="58" t="s">
        <v>4113</v>
      </c>
      <c r="Y1504" s="58" t="s">
        <v>4113</v>
      </c>
      <c r="Z1504" s="58" t="s">
        <v>4114</v>
      </c>
      <c r="AA1504" s="58" t="s">
        <v>4113</v>
      </c>
      <c r="AB1504" s="58" t="s">
        <v>4113</v>
      </c>
      <c r="AC1504" s="58" t="s">
        <v>4114</v>
      </c>
      <c r="AD1504" s="58" t="s">
        <v>4113</v>
      </c>
      <c r="AE1504" s="58" t="s">
        <v>4114</v>
      </c>
      <c r="AF1504" s="58" t="s">
        <v>4114</v>
      </c>
    </row>
    <row r="1505" spans="1:32" x14ac:dyDescent="0.2">
      <c r="A1505" s="247" t="s">
        <v>190</v>
      </c>
      <c r="B1505" s="83" t="s">
        <v>2371</v>
      </c>
      <c r="C1505" s="58">
        <v>1</v>
      </c>
      <c r="D1505" s="58" t="s">
        <v>4284</v>
      </c>
      <c r="E1505" s="58" t="s">
        <v>4134</v>
      </c>
      <c r="F1505" s="58" t="s">
        <v>4139</v>
      </c>
      <c r="G1505" s="58" t="s">
        <v>4136</v>
      </c>
      <c r="H1505" s="58" t="s">
        <v>4136</v>
      </c>
      <c r="I1505" s="58" t="s">
        <v>4136</v>
      </c>
      <c r="J1505" s="58" t="s">
        <v>4114</v>
      </c>
      <c r="K1505" s="58" t="s">
        <v>4153</v>
      </c>
      <c r="L1505" s="58" t="s">
        <v>4114</v>
      </c>
      <c r="M1505" s="58" t="s">
        <v>4291</v>
      </c>
      <c r="N1505" s="58" t="s">
        <v>2343</v>
      </c>
      <c r="O1505" s="58" t="s">
        <v>4332</v>
      </c>
      <c r="P1505" s="58" t="s">
        <v>4354</v>
      </c>
      <c r="Q1505" s="58" t="s">
        <v>4002</v>
      </c>
      <c r="R1505" s="58" t="s">
        <v>4113</v>
      </c>
      <c r="S1505" s="58" t="s">
        <v>4113</v>
      </c>
      <c r="T1505" s="58" t="s">
        <v>4113</v>
      </c>
      <c r="U1505" s="58" t="s">
        <v>4113</v>
      </c>
      <c r="V1505" s="58" t="s">
        <v>4113</v>
      </c>
      <c r="W1505" s="58" t="s">
        <v>4114</v>
      </c>
      <c r="X1505" s="58" t="s">
        <v>4113</v>
      </c>
      <c r="Y1505" s="58" t="s">
        <v>4113</v>
      </c>
      <c r="Z1505" s="58" t="s">
        <v>4114</v>
      </c>
      <c r="AA1505" s="58" t="s">
        <v>4113</v>
      </c>
      <c r="AB1505" s="58" t="s">
        <v>4113</v>
      </c>
      <c r="AC1505" s="58" t="s">
        <v>4114</v>
      </c>
      <c r="AD1505" s="58" t="s">
        <v>4113</v>
      </c>
      <c r="AE1505" s="58" t="s">
        <v>4114</v>
      </c>
      <c r="AF1505" s="58" t="s">
        <v>4114</v>
      </c>
    </row>
    <row r="1506" spans="1:32" x14ac:dyDescent="0.2">
      <c r="A1506" s="247" t="s">
        <v>200</v>
      </c>
      <c r="B1506" s="83" t="s">
        <v>2380</v>
      </c>
      <c r="C1506" s="58">
        <v>1</v>
      </c>
      <c r="D1506" s="58" t="s">
        <v>4286</v>
      </c>
      <c r="E1506" s="58" t="s">
        <v>4134</v>
      </c>
      <c r="F1506" s="58" t="s">
        <v>4139</v>
      </c>
      <c r="G1506" s="58" t="s">
        <v>4136</v>
      </c>
      <c r="H1506" s="58" t="s">
        <v>4136</v>
      </c>
      <c r="I1506" s="58" t="s">
        <v>4136</v>
      </c>
      <c r="J1506" s="58" t="s">
        <v>4114</v>
      </c>
      <c r="K1506" s="58" t="s">
        <v>4153</v>
      </c>
      <c r="L1506" s="58" t="s">
        <v>4114</v>
      </c>
      <c r="M1506" s="58" t="s">
        <v>4292</v>
      </c>
      <c r="N1506" s="58" t="s">
        <v>2343</v>
      </c>
      <c r="O1506" s="58" t="s">
        <v>4332</v>
      </c>
      <c r="P1506" s="58" t="s">
        <v>4354</v>
      </c>
      <c r="Q1506" s="58" t="s">
        <v>4002</v>
      </c>
      <c r="R1506" s="58" t="s">
        <v>4113</v>
      </c>
      <c r="S1506" s="58" t="s">
        <v>4113</v>
      </c>
      <c r="T1506" s="58" t="s">
        <v>4113</v>
      </c>
      <c r="U1506" s="58" t="s">
        <v>4113</v>
      </c>
      <c r="V1506" s="58" t="s">
        <v>4113</v>
      </c>
      <c r="W1506" s="58" t="s">
        <v>4114</v>
      </c>
      <c r="X1506" s="58" t="s">
        <v>4113</v>
      </c>
      <c r="Y1506" s="58" t="s">
        <v>4113</v>
      </c>
      <c r="Z1506" s="58" t="s">
        <v>4114</v>
      </c>
      <c r="AA1506" s="58" t="s">
        <v>4113</v>
      </c>
      <c r="AB1506" s="58" t="s">
        <v>4113</v>
      </c>
      <c r="AC1506" s="58" t="s">
        <v>4114</v>
      </c>
      <c r="AD1506" s="58" t="s">
        <v>4113</v>
      </c>
      <c r="AE1506" s="58" t="s">
        <v>4114</v>
      </c>
      <c r="AF1506" s="58" t="s">
        <v>4114</v>
      </c>
    </row>
    <row r="1507" spans="1:32" x14ac:dyDescent="0.2">
      <c r="A1507" s="247" t="s">
        <v>161</v>
      </c>
      <c r="B1507" s="83" t="s">
        <v>2345</v>
      </c>
      <c r="C1507" s="58">
        <v>1</v>
      </c>
      <c r="D1507" s="58" t="s">
        <v>4278</v>
      </c>
      <c r="E1507" s="58" t="s">
        <v>4134</v>
      </c>
      <c r="F1507" s="58" t="s">
        <v>4141</v>
      </c>
      <c r="G1507" s="58" t="s">
        <v>4113</v>
      </c>
      <c r="H1507" s="58" t="s">
        <v>4136</v>
      </c>
      <c r="I1507" s="58" t="s">
        <v>4136</v>
      </c>
      <c r="J1507" s="58" t="s">
        <v>4114</v>
      </c>
      <c r="K1507" s="58" t="s">
        <v>4153</v>
      </c>
      <c r="L1507" s="58" t="s">
        <v>4114</v>
      </c>
      <c r="M1507" s="58" t="s">
        <v>4293</v>
      </c>
      <c r="N1507" s="58" t="s">
        <v>2343</v>
      </c>
      <c r="O1507" s="58" t="s">
        <v>4332</v>
      </c>
      <c r="P1507" s="58" t="s">
        <v>4354</v>
      </c>
      <c r="Q1507" s="58" t="s">
        <v>4002</v>
      </c>
      <c r="R1507" s="58" t="s">
        <v>4113</v>
      </c>
      <c r="S1507" s="58" t="s">
        <v>4113</v>
      </c>
      <c r="T1507" s="58" t="s">
        <v>4113</v>
      </c>
      <c r="U1507" s="58" t="s">
        <v>4113</v>
      </c>
      <c r="V1507" s="58" t="s">
        <v>4113</v>
      </c>
      <c r="W1507" s="58" t="s">
        <v>4114</v>
      </c>
      <c r="X1507" s="58" t="s">
        <v>4113</v>
      </c>
      <c r="Y1507" s="58" t="s">
        <v>4113</v>
      </c>
      <c r="Z1507" s="58" t="s">
        <v>4114</v>
      </c>
      <c r="AA1507" s="58" t="s">
        <v>4113</v>
      </c>
      <c r="AB1507" s="58" t="s">
        <v>4113</v>
      </c>
      <c r="AC1507" s="58" t="s">
        <v>4114</v>
      </c>
      <c r="AD1507" s="58" t="s">
        <v>4113</v>
      </c>
      <c r="AE1507" s="58" t="s">
        <v>4114</v>
      </c>
      <c r="AF1507" s="58" t="s">
        <v>4114</v>
      </c>
    </row>
    <row r="1508" spans="1:32" x14ac:dyDescent="0.2">
      <c r="A1508" s="247" t="s">
        <v>171</v>
      </c>
      <c r="B1508" s="83" t="s">
        <v>2354</v>
      </c>
      <c r="C1508" s="58">
        <v>1</v>
      </c>
      <c r="D1508" s="58" t="s">
        <v>4280</v>
      </c>
      <c r="E1508" s="58" t="s">
        <v>4134</v>
      </c>
      <c r="F1508" s="58" t="s">
        <v>4141</v>
      </c>
      <c r="G1508" s="58" t="s">
        <v>4113</v>
      </c>
      <c r="H1508" s="58" t="s">
        <v>4136</v>
      </c>
      <c r="I1508" s="58" t="s">
        <v>4136</v>
      </c>
      <c r="J1508" s="58" t="s">
        <v>4114</v>
      </c>
      <c r="K1508" s="58" t="s">
        <v>4153</v>
      </c>
      <c r="L1508" s="58" t="s">
        <v>4114</v>
      </c>
      <c r="M1508" s="58" t="s">
        <v>4294</v>
      </c>
      <c r="N1508" s="58" t="s">
        <v>2343</v>
      </c>
      <c r="O1508" s="58" t="s">
        <v>4332</v>
      </c>
      <c r="P1508" s="58" t="s">
        <v>4354</v>
      </c>
      <c r="Q1508" s="58" t="s">
        <v>4002</v>
      </c>
      <c r="R1508" s="58" t="s">
        <v>4113</v>
      </c>
      <c r="S1508" s="58" t="s">
        <v>4113</v>
      </c>
      <c r="T1508" s="58" t="s">
        <v>4113</v>
      </c>
      <c r="U1508" s="58" t="s">
        <v>4113</v>
      </c>
      <c r="V1508" s="58" t="s">
        <v>4113</v>
      </c>
      <c r="W1508" s="58" t="s">
        <v>4114</v>
      </c>
      <c r="X1508" s="58" t="s">
        <v>4113</v>
      </c>
      <c r="Y1508" s="58" t="s">
        <v>4113</v>
      </c>
      <c r="Z1508" s="58" t="s">
        <v>4114</v>
      </c>
      <c r="AA1508" s="58" t="s">
        <v>4113</v>
      </c>
      <c r="AB1508" s="58" t="s">
        <v>4113</v>
      </c>
      <c r="AC1508" s="58" t="s">
        <v>4114</v>
      </c>
      <c r="AD1508" s="58" t="s">
        <v>4113</v>
      </c>
      <c r="AE1508" s="58" t="s">
        <v>4114</v>
      </c>
      <c r="AF1508" s="58" t="s">
        <v>4114</v>
      </c>
    </row>
    <row r="1509" spans="1:32" x14ac:dyDescent="0.2">
      <c r="A1509" s="247" t="s">
        <v>181</v>
      </c>
      <c r="B1509" s="83" t="s">
        <v>2363</v>
      </c>
      <c r="C1509" s="58">
        <v>1</v>
      </c>
      <c r="D1509" s="58" t="s">
        <v>4282</v>
      </c>
      <c r="E1509" s="58" t="s">
        <v>4134</v>
      </c>
      <c r="F1509" s="58" t="s">
        <v>4141</v>
      </c>
      <c r="G1509" s="58" t="s">
        <v>4113</v>
      </c>
      <c r="H1509" s="58" t="s">
        <v>4136</v>
      </c>
      <c r="I1509" s="58" t="s">
        <v>4136</v>
      </c>
      <c r="J1509" s="58" t="s">
        <v>4114</v>
      </c>
      <c r="K1509" s="58" t="s">
        <v>4153</v>
      </c>
      <c r="L1509" s="58" t="s">
        <v>4114</v>
      </c>
      <c r="M1509" s="58" t="s">
        <v>4295</v>
      </c>
      <c r="N1509" s="58" t="s">
        <v>2343</v>
      </c>
      <c r="O1509" s="58" t="s">
        <v>4332</v>
      </c>
      <c r="P1509" s="58" t="s">
        <v>4354</v>
      </c>
      <c r="Q1509" s="58" t="s">
        <v>4002</v>
      </c>
      <c r="R1509" s="58" t="s">
        <v>4113</v>
      </c>
      <c r="S1509" s="58" t="s">
        <v>4113</v>
      </c>
      <c r="T1509" s="58" t="s">
        <v>4113</v>
      </c>
      <c r="U1509" s="58" t="s">
        <v>4113</v>
      </c>
      <c r="V1509" s="58" t="s">
        <v>4113</v>
      </c>
      <c r="W1509" s="58" t="s">
        <v>4114</v>
      </c>
      <c r="X1509" s="58" t="s">
        <v>4113</v>
      </c>
      <c r="Y1509" s="58" t="s">
        <v>4113</v>
      </c>
      <c r="Z1509" s="58" t="s">
        <v>4114</v>
      </c>
      <c r="AA1509" s="58" t="s">
        <v>4113</v>
      </c>
      <c r="AB1509" s="58" t="s">
        <v>4113</v>
      </c>
      <c r="AC1509" s="58" t="s">
        <v>4114</v>
      </c>
      <c r="AD1509" s="58" t="s">
        <v>4113</v>
      </c>
      <c r="AE1509" s="58" t="s">
        <v>4114</v>
      </c>
      <c r="AF1509" s="58" t="s">
        <v>4114</v>
      </c>
    </row>
    <row r="1510" spans="1:32" x14ac:dyDescent="0.2">
      <c r="A1510" s="247" t="s">
        <v>191</v>
      </c>
      <c r="B1510" s="83" t="s">
        <v>2372</v>
      </c>
      <c r="C1510" s="58">
        <v>1</v>
      </c>
      <c r="D1510" s="58" t="s">
        <v>4284</v>
      </c>
      <c r="E1510" s="58" t="s">
        <v>4134</v>
      </c>
      <c r="F1510" s="58" t="s">
        <v>4141</v>
      </c>
      <c r="G1510" s="58" t="s">
        <v>4136</v>
      </c>
      <c r="H1510" s="58" t="s">
        <v>4136</v>
      </c>
      <c r="I1510" s="58" t="s">
        <v>4136</v>
      </c>
      <c r="J1510" s="58" t="s">
        <v>4114</v>
      </c>
      <c r="K1510" s="58" t="s">
        <v>4153</v>
      </c>
      <c r="L1510" s="58" t="s">
        <v>4114</v>
      </c>
      <c r="M1510" s="58" t="s">
        <v>4171</v>
      </c>
      <c r="N1510" s="58" t="s">
        <v>2343</v>
      </c>
      <c r="O1510" s="58" t="s">
        <v>4332</v>
      </c>
      <c r="P1510" s="58" t="s">
        <v>4354</v>
      </c>
      <c r="Q1510" s="58" t="s">
        <v>4002</v>
      </c>
      <c r="R1510" s="58" t="s">
        <v>4113</v>
      </c>
      <c r="S1510" s="58" t="s">
        <v>4113</v>
      </c>
      <c r="T1510" s="58" t="s">
        <v>4113</v>
      </c>
      <c r="U1510" s="58" t="s">
        <v>4113</v>
      </c>
      <c r="V1510" s="58" t="s">
        <v>4113</v>
      </c>
      <c r="W1510" s="58" t="s">
        <v>4114</v>
      </c>
      <c r="X1510" s="58" t="s">
        <v>4113</v>
      </c>
      <c r="Y1510" s="58" t="s">
        <v>4113</v>
      </c>
      <c r="Z1510" s="58" t="s">
        <v>4114</v>
      </c>
      <c r="AA1510" s="58" t="s">
        <v>4113</v>
      </c>
      <c r="AB1510" s="58" t="s">
        <v>4113</v>
      </c>
      <c r="AC1510" s="58" t="s">
        <v>4114</v>
      </c>
      <c r="AD1510" s="58" t="s">
        <v>4113</v>
      </c>
      <c r="AE1510" s="58" t="s">
        <v>4114</v>
      </c>
      <c r="AF1510" s="58" t="s">
        <v>4114</v>
      </c>
    </row>
    <row r="1511" spans="1:32" x14ac:dyDescent="0.2">
      <c r="A1511" s="247" t="s">
        <v>201</v>
      </c>
      <c r="B1511" s="83" t="s">
        <v>2381</v>
      </c>
      <c r="C1511" s="58">
        <v>1</v>
      </c>
      <c r="D1511" s="58" t="s">
        <v>4286</v>
      </c>
      <c r="E1511" s="58" t="s">
        <v>4134</v>
      </c>
      <c r="F1511" s="58" t="s">
        <v>4141</v>
      </c>
      <c r="G1511" s="58" t="s">
        <v>4136</v>
      </c>
      <c r="H1511" s="58" t="s">
        <v>4136</v>
      </c>
      <c r="I1511" s="58" t="s">
        <v>4136</v>
      </c>
      <c r="J1511" s="58" t="s">
        <v>4114</v>
      </c>
      <c r="K1511" s="58" t="s">
        <v>4153</v>
      </c>
      <c r="L1511" s="58" t="s">
        <v>4114</v>
      </c>
      <c r="M1511" s="58" t="s">
        <v>4296</v>
      </c>
      <c r="N1511" s="58" t="s">
        <v>2343</v>
      </c>
      <c r="O1511" s="58" t="s">
        <v>4332</v>
      </c>
      <c r="P1511" s="58" t="s">
        <v>4354</v>
      </c>
      <c r="Q1511" s="58" t="s">
        <v>4002</v>
      </c>
      <c r="R1511" s="58" t="s">
        <v>4113</v>
      </c>
      <c r="S1511" s="58" t="s">
        <v>4113</v>
      </c>
      <c r="T1511" s="58" t="s">
        <v>4113</v>
      </c>
      <c r="U1511" s="58" t="s">
        <v>4113</v>
      </c>
      <c r="V1511" s="58" t="s">
        <v>4113</v>
      </c>
      <c r="W1511" s="58" t="s">
        <v>4114</v>
      </c>
      <c r="X1511" s="58" t="s">
        <v>4113</v>
      </c>
      <c r="Y1511" s="58" t="s">
        <v>4113</v>
      </c>
      <c r="Z1511" s="58" t="s">
        <v>4114</v>
      </c>
      <c r="AA1511" s="58" t="s">
        <v>4113</v>
      </c>
      <c r="AB1511" s="58" t="s">
        <v>4113</v>
      </c>
      <c r="AC1511" s="58" t="s">
        <v>4114</v>
      </c>
      <c r="AD1511" s="58" t="s">
        <v>4113</v>
      </c>
      <c r="AE1511" s="58" t="s">
        <v>4114</v>
      </c>
      <c r="AF1511" s="58" t="s">
        <v>4114</v>
      </c>
    </row>
    <row r="1512" spans="1:32" x14ac:dyDescent="0.2">
      <c r="A1512" s="247" t="s">
        <v>162</v>
      </c>
      <c r="B1512" s="83" t="s">
        <v>2346</v>
      </c>
      <c r="C1512" s="58">
        <v>1</v>
      </c>
      <c r="D1512" s="58" t="s">
        <v>4278</v>
      </c>
      <c r="E1512" s="58" t="s">
        <v>4134</v>
      </c>
      <c r="F1512" s="58" t="s">
        <v>4143</v>
      </c>
      <c r="G1512" s="58" t="s">
        <v>4113</v>
      </c>
      <c r="H1512" s="58" t="s">
        <v>4136</v>
      </c>
      <c r="I1512" s="58" t="s">
        <v>4136</v>
      </c>
      <c r="J1512" s="58" t="s">
        <v>4114</v>
      </c>
      <c r="K1512" s="58" t="s">
        <v>4153</v>
      </c>
      <c r="L1512" s="58" t="s">
        <v>4114</v>
      </c>
      <c r="M1512" s="58" t="s">
        <v>4297</v>
      </c>
      <c r="N1512" s="58" t="s">
        <v>2343</v>
      </c>
      <c r="O1512" s="58" t="s">
        <v>4332</v>
      </c>
      <c r="P1512" s="58" t="s">
        <v>4354</v>
      </c>
      <c r="Q1512" s="58" t="s">
        <v>4002</v>
      </c>
      <c r="R1512" s="58" t="s">
        <v>4113</v>
      </c>
      <c r="S1512" s="58" t="s">
        <v>4113</v>
      </c>
      <c r="T1512" s="58" t="s">
        <v>4113</v>
      </c>
      <c r="U1512" s="58" t="s">
        <v>4113</v>
      </c>
      <c r="V1512" s="58" t="s">
        <v>4113</v>
      </c>
      <c r="W1512" s="58" t="s">
        <v>4114</v>
      </c>
      <c r="X1512" s="58" t="s">
        <v>4113</v>
      </c>
      <c r="Y1512" s="58" t="s">
        <v>4113</v>
      </c>
      <c r="Z1512" s="58" t="s">
        <v>4114</v>
      </c>
      <c r="AA1512" s="58" t="s">
        <v>4113</v>
      </c>
      <c r="AB1512" s="58" t="s">
        <v>4113</v>
      </c>
      <c r="AC1512" s="58" t="s">
        <v>4114</v>
      </c>
      <c r="AD1512" s="58" t="s">
        <v>4113</v>
      </c>
      <c r="AE1512" s="58" t="s">
        <v>4114</v>
      </c>
      <c r="AF1512" s="58" t="s">
        <v>4114</v>
      </c>
    </row>
    <row r="1513" spans="1:32" x14ac:dyDescent="0.2">
      <c r="A1513" s="247" t="s">
        <v>172</v>
      </c>
      <c r="B1513" s="83" t="s">
        <v>2355</v>
      </c>
      <c r="C1513" s="58">
        <v>1</v>
      </c>
      <c r="D1513" s="58" t="s">
        <v>4280</v>
      </c>
      <c r="E1513" s="58" t="s">
        <v>4134</v>
      </c>
      <c r="F1513" s="58" t="s">
        <v>4143</v>
      </c>
      <c r="G1513" s="58" t="s">
        <v>4113</v>
      </c>
      <c r="H1513" s="58" t="s">
        <v>4136</v>
      </c>
      <c r="I1513" s="58" t="s">
        <v>4136</v>
      </c>
      <c r="J1513" s="58" t="s">
        <v>4114</v>
      </c>
      <c r="K1513" s="58" t="s">
        <v>4153</v>
      </c>
      <c r="L1513" s="58" t="s">
        <v>4114</v>
      </c>
      <c r="M1513" s="58" t="s">
        <v>4298</v>
      </c>
      <c r="N1513" s="58" t="s">
        <v>2343</v>
      </c>
      <c r="O1513" s="58" t="s">
        <v>4332</v>
      </c>
      <c r="P1513" s="58" t="s">
        <v>4354</v>
      </c>
      <c r="Q1513" s="58" t="s">
        <v>4002</v>
      </c>
      <c r="R1513" s="58" t="s">
        <v>4113</v>
      </c>
      <c r="S1513" s="58" t="s">
        <v>4113</v>
      </c>
      <c r="T1513" s="58" t="s">
        <v>4113</v>
      </c>
      <c r="U1513" s="58" t="s">
        <v>4113</v>
      </c>
      <c r="V1513" s="58" t="s">
        <v>4113</v>
      </c>
      <c r="W1513" s="58" t="s">
        <v>4114</v>
      </c>
      <c r="X1513" s="58" t="s">
        <v>4113</v>
      </c>
      <c r="Y1513" s="58" t="s">
        <v>4114</v>
      </c>
      <c r="Z1513" s="58" t="s">
        <v>4114</v>
      </c>
      <c r="AA1513" s="58" t="s">
        <v>4113</v>
      </c>
      <c r="AB1513" s="58" t="s">
        <v>4113</v>
      </c>
      <c r="AC1513" s="58" t="s">
        <v>4114</v>
      </c>
      <c r="AD1513" s="58" t="s">
        <v>4113</v>
      </c>
      <c r="AE1513" s="58" t="s">
        <v>4114</v>
      </c>
      <c r="AF1513" s="58" t="s">
        <v>4114</v>
      </c>
    </row>
    <row r="1514" spans="1:32" x14ac:dyDescent="0.2">
      <c r="A1514" s="247" t="s">
        <v>182</v>
      </c>
      <c r="B1514" s="83" t="s">
        <v>2364</v>
      </c>
      <c r="C1514" s="58">
        <v>1</v>
      </c>
      <c r="D1514" s="58" t="s">
        <v>4282</v>
      </c>
      <c r="E1514" s="58" t="s">
        <v>4134</v>
      </c>
      <c r="F1514" s="58" t="s">
        <v>4143</v>
      </c>
      <c r="G1514" s="58" t="s">
        <v>4113</v>
      </c>
      <c r="H1514" s="58" t="s">
        <v>4136</v>
      </c>
      <c r="I1514" s="58" t="s">
        <v>4136</v>
      </c>
      <c r="J1514" s="58" t="s">
        <v>4114</v>
      </c>
      <c r="K1514" s="58" t="s">
        <v>4153</v>
      </c>
      <c r="L1514" s="58" t="s">
        <v>4114</v>
      </c>
      <c r="M1514" s="58" t="s">
        <v>4299</v>
      </c>
      <c r="N1514" s="58" t="s">
        <v>2343</v>
      </c>
      <c r="O1514" s="58" t="s">
        <v>4332</v>
      </c>
      <c r="P1514" s="58" t="s">
        <v>4354</v>
      </c>
      <c r="Q1514" s="58" t="s">
        <v>4002</v>
      </c>
      <c r="R1514" s="58" t="s">
        <v>4113</v>
      </c>
      <c r="S1514" s="58" t="s">
        <v>4113</v>
      </c>
      <c r="T1514" s="58" t="s">
        <v>4113</v>
      </c>
      <c r="U1514" s="58" t="s">
        <v>4113</v>
      </c>
      <c r="V1514" s="58" t="s">
        <v>4113</v>
      </c>
      <c r="W1514" s="58" t="s">
        <v>4114</v>
      </c>
      <c r="X1514" s="58" t="s">
        <v>4113</v>
      </c>
      <c r="Y1514" s="58" t="s">
        <v>4113</v>
      </c>
      <c r="Z1514" s="58" t="s">
        <v>4114</v>
      </c>
      <c r="AA1514" s="58" t="s">
        <v>4113</v>
      </c>
      <c r="AB1514" s="58" t="s">
        <v>4113</v>
      </c>
      <c r="AC1514" s="58" t="s">
        <v>4114</v>
      </c>
      <c r="AD1514" s="58" t="s">
        <v>4113</v>
      </c>
      <c r="AE1514" s="58" t="s">
        <v>4114</v>
      </c>
      <c r="AF1514" s="58" t="s">
        <v>4114</v>
      </c>
    </row>
    <row r="1515" spans="1:32" x14ac:dyDescent="0.2">
      <c r="A1515" s="247" t="s">
        <v>192</v>
      </c>
      <c r="B1515" s="83" t="s">
        <v>2373</v>
      </c>
      <c r="C1515" s="58">
        <v>1</v>
      </c>
      <c r="D1515" s="58" t="s">
        <v>4284</v>
      </c>
      <c r="E1515" s="58" t="s">
        <v>4134</v>
      </c>
      <c r="F1515" s="58" t="s">
        <v>4143</v>
      </c>
      <c r="G1515" s="58" t="s">
        <v>4136</v>
      </c>
      <c r="H1515" s="58" t="s">
        <v>4136</v>
      </c>
      <c r="I1515" s="58" t="s">
        <v>4136</v>
      </c>
      <c r="J1515" s="58" t="s">
        <v>4114</v>
      </c>
      <c r="K1515" s="58" t="s">
        <v>4153</v>
      </c>
      <c r="L1515" s="58" t="s">
        <v>4114</v>
      </c>
      <c r="M1515" s="58" t="s">
        <v>4300</v>
      </c>
      <c r="N1515" s="58" t="s">
        <v>2343</v>
      </c>
      <c r="O1515" s="58" t="s">
        <v>4332</v>
      </c>
      <c r="P1515" s="58" t="s">
        <v>4354</v>
      </c>
      <c r="Q1515" s="58" t="s">
        <v>4002</v>
      </c>
      <c r="R1515" s="58" t="s">
        <v>4113</v>
      </c>
      <c r="S1515" s="58" t="s">
        <v>4113</v>
      </c>
      <c r="T1515" s="58" t="s">
        <v>4113</v>
      </c>
      <c r="U1515" s="58" t="s">
        <v>4113</v>
      </c>
      <c r="V1515" s="58" t="s">
        <v>4113</v>
      </c>
      <c r="W1515" s="58" t="s">
        <v>4114</v>
      </c>
      <c r="X1515" s="58" t="s">
        <v>4113</v>
      </c>
      <c r="Y1515" s="58" t="s">
        <v>4113</v>
      </c>
      <c r="Z1515" s="58" t="s">
        <v>4114</v>
      </c>
      <c r="AA1515" s="58" t="s">
        <v>4113</v>
      </c>
      <c r="AB1515" s="58" t="s">
        <v>4113</v>
      </c>
      <c r="AC1515" s="58" t="s">
        <v>4114</v>
      </c>
      <c r="AD1515" s="58" t="s">
        <v>4113</v>
      </c>
      <c r="AE1515" s="58" t="s">
        <v>4114</v>
      </c>
      <c r="AF1515" s="58" t="s">
        <v>4114</v>
      </c>
    </row>
    <row r="1516" spans="1:32" x14ac:dyDescent="0.2">
      <c r="A1516" s="247" t="s">
        <v>202</v>
      </c>
      <c r="B1516" s="83" t="s">
        <v>2382</v>
      </c>
      <c r="C1516" s="58">
        <v>1</v>
      </c>
      <c r="D1516" s="58" t="s">
        <v>4286</v>
      </c>
      <c r="E1516" s="58" t="s">
        <v>4134</v>
      </c>
      <c r="F1516" s="58" t="s">
        <v>4143</v>
      </c>
      <c r="G1516" s="58" t="s">
        <v>4136</v>
      </c>
      <c r="H1516" s="58" t="s">
        <v>4136</v>
      </c>
      <c r="I1516" s="58" t="s">
        <v>4136</v>
      </c>
      <c r="J1516" s="58" t="s">
        <v>4114</v>
      </c>
      <c r="K1516" s="58" t="s">
        <v>4153</v>
      </c>
      <c r="L1516" s="58" t="s">
        <v>4114</v>
      </c>
      <c r="M1516" s="58" t="s">
        <v>4301</v>
      </c>
      <c r="N1516" s="58" t="s">
        <v>2343</v>
      </c>
      <c r="O1516" s="58" t="s">
        <v>4332</v>
      </c>
      <c r="P1516" s="58" t="s">
        <v>4354</v>
      </c>
      <c r="Q1516" s="58" t="s">
        <v>4002</v>
      </c>
      <c r="R1516" s="58" t="s">
        <v>4113</v>
      </c>
      <c r="S1516" s="58" t="s">
        <v>4113</v>
      </c>
      <c r="T1516" s="58" t="s">
        <v>4113</v>
      </c>
      <c r="U1516" s="58" t="s">
        <v>4113</v>
      </c>
      <c r="V1516" s="58" t="s">
        <v>4113</v>
      </c>
      <c r="W1516" s="58" t="s">
        <v>4114</v>
      </c>
      <c r="X1516" s="58" t="s">
        <v>4113</v>
      </c>
      <c r="Y1516" s="58" t="s">
        <v>4113</v>
      </c>
      <c r="Z1516" s="58" t="s">
        <v>4114</v>
      </c>
      <c r="AA1516" s="58" t="s">
        <v>4113</v>
      </c>
      <c r="AB1516" s="58" t="s">
        <v>4113</v>
      </c>
      <c r="AC1516" s="58" t="s">
        <v>4114</v>
      </c>
      <c r="AD1516" s="58" t="s">
        <v>4113</v>
      </c>
      <c r="AE1516" s="58" t="s">
        <v>4114</v>
      </c>
      <c r="AF1516" s="58" t="s">
        <v>4114</v>
      </c>
    </row>
    <row r="1517" spans="1:32" x14ac:dyDescent="0.2">
      <c r="A1517" s="247" t="s">
        <v>164</v>
      </c>
      <c r="B1517" s="83" t="s">
        <v>2347</v>
      </c>
      <c r="C1517" s="58">
        <v>1</v>
      </c>
      <c r="D1517" s="58" t="s">
        <v>4278</v>
      </c>
      <c r="E1517" s="58" t="s">
        <v>4134</v>
      </c>
      <c r="F1517" s="58" t="s">
        <v>4134</v>
      </c>
      <c r="G1517" s="58" t="s">
        <v>4113</v>
      </c>
      <c r="H1517" s="58" t="s">
        <v>4153</v>
      </c>
      <c r="I1517" s="58" t="s">
        <v>4153</v>
      </c>
      <c r="J1517" s="58" t="s">
        <v>4114</v>
      </c>
      <c r="K1517" s="58" t="s">
        <v>4153</v>
      </c>
      <c r="L1517" s="58" t="s">
        <v>4114</v>
      </c>
      <c r="M1517" s="58" t="s">
        <v>4302</v>
      </c>
      <c r="N1517" s="58" t="s">
        <v>2343</v>
      </c>
      <c r="O1517" s="58" t="s">
        <v>4111</v>
      </c>
      <c r="P1517" s="58" t="s">
        <v>4354</v>
      </c>
      <c r="Q1517" s="58" t="s">
        <v>4002</v>
      </c>
      <c r="R1517" s="58" t="s">
        <v>4113</v>
      </c>
      <c r="S1517" s="58" t="s">
        <v>4113</v>
      </c>
      <c r="T1517" s="58" t="s">
        <v>4114</v>
      </c>
      <c r="U1517" s="58" t="s">
        <v>4113</v>
      </c>
      <c r="V1517" s="58" t="s">
        <v>4113</v>
      </c>
      <c r="W1517" s="58" t="s">
        <v>4114</v>
      </c>
      <c r="X1517" s="58" t="s">
        <v>4113</v>
      </c>
      <c r="Y1517" s="58" t="s">
        <v>4113</v>
      </c>
      <c r="Z1517" s="58" t="s">
        <v>4114</v>
      </c>
      <c r="AA1517" s="58" t="s">
        <v>4113</v>
      </c>
      <c r="AB1517" s="58" t="s">
        <v>4113</v>
      </c>
      <c r="AC1517" s="58" t="s">
        <v>4114</v>
      </c>
      <c r="AD1517" s="58" t="s">
        <v>4113</v>
      </c>
      <c r="AE1517" s="58" t="s">
        <v>4114</v>
      </c>
      <c r="AF1517" s="58" t="s">
        <v>4114</v>
      </c>
    </row>
    <row r="1518" spans="1:32" x14ac:dyDescent="0.2">
      <c r="A1518" s="247" t="s">
        <v>163</v>
      </c>
      <c r="B1518" s="83" t="s">
        <v>2347</v>
      </c>
      <c r="C1518" s="58">
        <v>1</v>
      </c>
      <c r="D1518" s="58" t="s">
        <v>4278</v>
      </c>
      <c r="E1518" s="58" t="s">
        <v>4134</v>
      </c>
      <c r="F1518" s="58" t="s">
        <v>4134</v>
      </c>
      <c r="G1518" s="58" t="s">
        <v>4113</v>
      </c>
      <c r="H1518" s="58" t="s">
        <v>4136</v>
      </c>
      <c r="I1518" s="58" t="s">
        <v>4136</v>
      </c>
      <c r="J1518" s="58" t="s">
        <v>4114</v>
      </c>
      <c r="K1518" s="58" t="s">
        <v>4153</v>
      </c>
      <c r="L1518" s="58" t="s">
        <v>4114</v>
      </c>
      <c r="M1518" s="58" t="s">
        <v>4302</v>
      </c>
      <c r="N1518" s="58" t="s">
        <v>2343</v>
      </c>
      <c r="O1518" s="58" t="s">
        <v>4332</v>
      </c>
      <c r="P1518" s="58" t="s">
        <v>4354</v>
      </c>
      <c r="Q1518" s="58" t="s">
        <v>4002</v>
      </c>
      <c r="R1518" s="58" t="s">
        <v>4113</v>
      </c>
      <c r="S1518" s="58" t="s">
        <v>4113</v>
      </c>
      <c r="T1518" s="58" t="s">
        <v>4113</v>
      </c>
      <c r="U1518" s="58" t="s">
        <v>4113</v>
      </c>
      <c r="V1518" s="58" t="s">
        <v>4113</v>
      </c>
      <c r="W1518" s="58" t="s">
        <v>4114</v>
      </c>
      <c r="X1518" s="58" t="s">
        <v>4113</v>
      </c>
      <c r="Y1518" s="58" t="s">
        <v>4113</v>
      </c>
      <c r="Z1518" s="58" t="s">
        <v>4114</v>
      </c>
      <c r="AA1518" s="58" t="s">
        <v>4113</v>
      </c>
      <c r="AB1518" s="58" t="s">
        <v>4113</v>
      </c>
      <c r="AC1518" s="58" t="s">
        <v>4114</v>
      </c>
      <c r="AD1518" s="58" t="s">
        <v>4113</v>
      </c>
      <c r="AE1518" s="58" t="s">
        <v>4114</v>
      </c>
      <c r="AF1518" s="58" t="s">
        <v>4114</v>
      </c>
    </row>
    <row r="1519" spans="1:32" x14ac:dyDescent="0.2">
      <c r="A1519" s="247" t="s">
        <v>174</v>
      </c>
      <c r="B1519" s="83" t="s">
        <v>2356</v>
      </c>
      <c r="C1519" s="58">
        <v>1</v>
      </c>
      <c r="D1519" s="58" t="s">
        <v>4280</v>
      </c>
      <c r="E1519" s="58" t="s">
        <v>4134</v>
      </c>
      <c r="F1519" s="58" t="s">
        <v>4134</v>
      </c>
      <c r="G1519" s="58" t="s">
        <v>4113</v>
      </c>
      <c r="H1519" s="58" t="s">
        <v>4153</v>
      </c>
      <c r="I1519" s="58" t="s">
        <v>4153</v>
      </c>
      <c r="J1519" s="58" t="s">
        <v>4114</v>
      </c>
      <c r="K1519" s="58" t="s">
        <v>4153</v>
      </c>
      <c r="L1519" s="58" t="s">
        <v>4114</v>
      </c>
      <c r="M1519" s="58" t="s">
        <v>4303</v>
      </c>
      <c r="N1519" s="58" t="s">
        <v>2343</v>
      </c>
      <c r="O1519" s="58" t="s">
        <v>4111</v>
      </c>
      <c r="P1519" s="58" t="s">
        <v>4354</v>
      </c>
      <c r="Q1519" s="58" t="s">
        <v>4002</v>
      </c>
      <c r="R1519" s="58" t="s">
        <v>4113</v>
      </c>
      <c r="S1519" s="58" t="s">
        <v>4113</v>
      </c>
      <c r="T1519" s="58" t="s">
        <v>4114</v>
      </c>
      <c r="U1519" s="58" t="s">
        <v>4113</v>
      </c>
      <c r="V1519" s="58" t="s">
        <v>4113</v>
      </c>
      <c r="W1519" s="58" t="s">
        <v>4114</v>
      </c>
      <c r="X1519" s="58" t="s">
        <v>4113</v>
      </c>
      <c r="Y1519" s="58" t="s">
        <v>4114</v>
      </c>
      <c r="Z1519" s="58" t="s">
        <v>4114</v>
      </c>
      <c r="AA1519" s="58" t="s">
        <v>4113</v>
      </c>
      <c r="AB1519" s="58" t="s">
        <v>4113</v>
      </c>
      <c r="AC1519" s="58" t="s">
        <v>4114</v>
      </c>
      <c r="AD1519" s="58" t="s">
        <v>4113</v>
      </c>
      <c r="AE1519" s="58" t="s">
        <v>4114</v>
      </c>
      <c r="AF1519" s="58" t="s">
        <v>4114</v>
      </c>
    </row>
    <row r="1520" spans="1:32" x14ac:dyDescent="0.2">
      <c r="A1520" s="247" t="s">
        <v>173</v>
      </c>
      <c r="B1520" s="83" t="s">
        <v>2356</v>
      </c>
      <c r="C1520" s="58">
        <v>1</v>
      </c>
      <c r="D1520" s="58" t="s">
        <v>4280</v>
      </c>
      <c r="E1520" s="58" t="s">
        <v>4134</v>
      </c>
      <c r="F1520" s="58" t="s">
        <v>4134</v>
      </c>
      <c r="G1520" s="58" t="s">
        <v>4113</v>
      </c>
      <c r="H1520" s="58" t="s">
        <v>4136</v>
      </c>
      <c r="I1520" s="58" t="s">
        <v>4136</v>
      </c>
      <c r="J1520" s="58" t="s">
        <v>4114</v>
      </c>
      <c r="K1520" s="58" t="s">
        <v>4153</v>
      </c>
      <c r="L1520" s="58" t="s">
        <v>4114</v>
      </c>
      <c r="M1520" s="58" t="s">
        <v>4303</v>
      </c>
      <c r="N1520" s="58" t="s">
        <v>2343</v>
      </c>
      <c r="O1520" s="58" t="s">
        <v>4332</v>
      </c>
      <c r="P1520" s="58" t="s">
        <v>4354</v>
      </c>
      <c r="Q1520" s="58" t="s">
        <v>4002</v>
      </c>
      <c r="R1520" s="58" t="s">
        <v>4113</v>
      </c>
      <c r="S1520" s="58" t="s">
        <v>4113</v>
      </c>
      <c r="T1520" s="58" t="s">
        <v>4113</v>
      </c>
      <c r="U1520" s="58" t="s">
        <v>4113</v>
      </c>
      <c r="V1520" s="58" t="s">
        <v>4113</v>
      </c>
      <c r="W1520" s="58" t="s">
        <v>4114</v>
      </c>
      <c r="X1520" s="58" t="s">
        <v>4113</v>
      </c>
      <c r="Y1520" s="58" t="s">
        <v>4113</v>
      </c>
      <c r="Z1520" s="58" t="s">
        <v>4114</v>
      </c>
      <c r="AA1520" s="58" t="s">
        <v>4113</v>
      </c>
      <c r="AB1520" s="58" t="s">
        <v>4113</v>
      </c>
      <c r="AC1520" s="58" t="s">
        <v>4114</v>
      </c>
      <c r="AD1520" s="58" t="s">
        <v>4113</v>
      </c>
      <c r="AE1520" s="58" t="s">
        <v>4114</v>
      </c>
      <c r="AF1520" s="58" t="s">
        <v>4114</v>
      </c>
    </row>
    <row r="1521" spans="1:32" x14ac:dyDescent="0.2">
      <c r="A1521" s="247" t="s">
        <v>184</v>
      </c>
      <c r="B1521" s="83" t="s">
        <v>2365</v>
      </c>
      <c r="C1521" s="58">
        <v>1</v>
      </c>
      <c r="D1521" s="58" t="s">
        <v>4282</v>
      </c>
      <c r="E1521" s="58" t="s">
        <v>4134</v>
      </c>
      <c r="F1521" s="58" t="s">
        <v>4134</v>
      </c>
      <c r="G1521" s="58" t="s">
        <v>4113</v>
      </c>
      <c r="H1521" s="58" t="s">
        <v>4153</v>
      </c>
      <c r="I1521" s="58" t="s">
        <v>4153</v>
      </c>
      <c r="J1521" s="58" t="s">
        <v>4114</v>
      </c>
      <c r="K1521" s="58" t="s">
        <v>4153</v>
      </c>
      <c r="L1521" s="58" t="s">
        <v>4114</v>
      </c>
      <c r="M1521" s="58" t="s">
        <v>4304</v>
      </c>
      <c r="N1521" s="58" t="s">
        <v>2343</v>
      </c>
      <c r="O1521" s="58" t="s">
        <v>4111</v>
      </c>
      <c r="P1521" s="58" t="s">
        <v>4354</v>
      </c>
      <c r="Q1521" s="58" t="s">
        <v>4002</v>
      </c>
      <c r="R1521" s="58" t="s">
        <v>4113</v>
      </c>
      <c r="S1521" s="58" t="s">
        <v>4113</v>
      </c>
      <c r="T1521" s="58" t="s">
        <v>4114</v>
      </c>
      <c r="U1521" s="58" t="s">
        <v>4113</v>
      </c>
      <c r="V1521" s="58" t="s">
        <v>4113</v>
      </c>
      <c r="W1521" s="58" t="s">
        <v>4114</v>
      </c>
      <c r="X1521" s="58" t="s">
        <v>4113</v>
      </c>
      <c r="Y1521" s="58" t="s">
        <v>4113</v>
      </c>
      <c r="Z1521" s="58" t="s">
        <v>4114</v>
      </c>
      <c r="AA1521" s="58" t="s">
        <v>4113</v>
      </c>
      <c r="AB1521" s="58" t="s">
        <v>4113</v>
      </c>
      <c r="AC1521" s="58" t="s">
        <v>4114</v>
      </c>
      <c r="AD1521" s="58" t="s">
        <v>4113</v>
      </c>
      <c r="AE1521" s="58" t="s">
        <v>4114</v>
      </c>
      <c r="AF1521" s="58" t="s">
        <v>4114</v>
      </c>
    </row>
    <row r="1522" spans="1:32" x14ac:dyDescent="0.2">
      <c r="A1522" s="247" t="s">
        <v>183</v>
      </c>
      <c r="B1522" s="83" t="s">
        <v>2365</v>
      </c>
      <c r="C1522" s="58">
        <v>1</v>
      </c>
      <c r="D1522" s="58" t="s">
        <v>4282</v>
      </c>
      <c r="E1522" s="58" t="s">
        <v>4134</v>
      </c>
      <c r="F1522" s="58" t="s">
        <v>4134</v>
      </c>
      <c r="G1522" s="58" t="s">
        <v>4113</v>
      </c>
      <c r="H1522" s="58" t="s">
        <v>4136</v>
      </c>
      <c r="I1522" s="58" t="s">
        <v>4136</v>
      </c>
      <c r="J1522" s="58" t="s">
        <v>4114</v>
      </c>
      <c r="K1522" s="58" t="s">
        <v>4153</v>
      </c>
      <c r="L1522" s="58" t="s">
        <v>4114</v>
      </c>
      <c r="M1522" s="58" t="s">
        <v>4304</v>
      </c>
      <c r="N1522" s="58" t="s">
        <v>2343</v>
      </c>
      <c r="O1522" s="58" t="s">
        <v>4332</v>
      </c>
      <c r="P1522" s="58" t="s">
        <v>4354</v>
      </c>
      <c r="Q1522" s="58" t="s">
        <v>4002</v>
      </c>
      <c r="R1522" s="58" t="s">
        <v>4113</v>
      </c>
      <c r="S1522" s="58" t="s">
        <v>4113</v>
      </c>
      <c r="T1522" s="58" t="s">
        <v>4113</v>
      </c>
      <c r="U1522" s="58" t="s">
        <v>4113</v>
      </c>
      <c r="V1522" s="58" t="s">
        <v>4113</v>
      </c>
      <c r="W1522" s="58" t="s">
        <v>4114</v>
      </c>
      <c r="X1522" s="58" t="s">
        <v>4113</v>
      </c>
      <c r="Y1522" s="58" t="s">
        <v>4113</v>
      </c>
      <c r="Z1522" s="58" t="s">
        <v>4114</v>
      </c>
      <c r="AA1522" s="58" t="s">
        <v>4113</v>
      </c>
      <c r="AB1522" s="58" t="s">
        <v>4113</v>
      </c>
      <c r="AC1522" s="58" t="s">
        <v>4114</v>
      </c>
      <c r="AD1522" s="58" t="s">
        <v>4113</v>
      </c>
      <c r="AE1522" s="58" t="s">
        <v>4114</v>
      </c>
      <c r="AF1522" s="58" t="s">
        <v>4114</v>
      </c>
    </row>
    <row r="1523" spans="1:32" x14ac:dyDescent="0.2">
      <c r="A1523" s="247" t="s">
        <v>194</v>
      </c>
      <c r="B1523" s="83" t="s">
        <v>2374</v>
      </c>
      <c r="C1523" s="58">
        <v>1</v>
      </c>
      <c r="D1523" s="58" t="s">
        <v>4284</v>
      </c>
      <c r="E1523" s="58" t="s">
        <v>4134</v>
      </c>
      <c r="F1523" s="58" t="s">
        <v>4134</v>
      </c>
      <c r="G1523" s="58" t="s">
        <v>4136</v>
      </c>
      <c r="H1523" s="58" t="s">
        <v>4153</v>
      </c>
      <c r="I1523" s="58" t="s">
        <v>4153</v>
      </c>
      <c r="J1523" s="58" t="s">
        <v>4114</v>
      </c>
      <c r="K1523" s="58" t="s">
        <v>4153</v>
      </c>
      <c r="L1523" s="58" t="s">
        <v>4114</v>
      </c>
      <c r="M1523" s="58" t="s">
        <v>4305</v>
      </c>
      <c r="N1523" s="58" t="s">
        <v>2343</v>
      </c>
      <c r="O1523" s="58" t="s">
        <v>4111</v>
      </c>
      <c r="P1523" s="58" t="s">
        <v>4354</v>
      </c>
      <c r="Q1523" s="58" t="s">
        <v>4002</v>
      </c>
      <c r="R1523" s="58" t="s">
        <v>4113</v>
      </c>
      <c r="S1523" s="58" t="s">
        <v>4113</v>
      </c>
      <c r="T1523" s="58" t="s">
        <v>4114</v>
      </c>
      <c r="U1523" s="58" t="s">
        <v>4113</v>
      </c>
      <c r="V1523" s="58" t="s">
        <v>4113</v>
      </c>
      <c r="W1523" s="58" t="s">
        <v>4114</v>
      </c>
      <c r="X1523" s="58" t="s">
        <v>4113</v>
      </c>
      <c r="Y1523" s="58" t="s">
        <v>4113</v>
      </c>
      <c r="Z1523" s="58" t="s">
        <v>4114</v>
      </c>
      <c r="AA1523" s="58" t="s">
        <v>4113</v>
      </c>
      <c r="AB1523" s="58" t="s">
        <v>4113</v>
      </c>
      <c r="AC1523" s="58" t="s">
        <v>4114</v>
      </c>
      <c r="AD1523" s="58" t="s">
        <v>4113</v>
      </c>
      <c r="AE1523" s="58" t="s">
        <v>4114</v>
      </c>
      <c r="AF1523" s="58" t="s">
        <v>4114</v>
      </c>
    </row>
    <row r="1524" spans="1:32" x14ac:dyDescent="0.2">
      <c r="A1524" s="247" t="s">
        <v>193</v>
      </c>
      <c r="B1524" s="83" t="s">
        <v>2374</v>
      </c>
      <c r="C1524" s="58">
        <v>1</v>
      </c>
      <c r="D1524" s="58" t="s">
        <v>4284</v>
      </c>
      <c r="E1524" s="58" t="s">
        <v>4134</v>
      </c>
      <c r="F1524" s="58" t="s">
        <v>4134</v>
      </c>
      <c r="G1524" s="58" t="s">
        <v>4136</v>
      </c>
      <c r="H1524" s="58" t="s">
        <v>4136</v>
      </c>
      <c r="I1524" s="58" t="s">
        <v>4136</v>
      </c>
      <c r="J1524" s="58" t="s">
        <v>4114</v>
      </c>
      <c r="K1524" s="58" t="s">
        <v>4153</v>
      </c>
      <c r="L1524" s="58" t="s">
        <v>4114</v>
      </c>
      <c r="M1524" s="58" t="s">
        <v>4305</v>
      </c>
      <c r="N1524" s="58" t="s">
        <v>2343</v>
      </c>
      <c r="O1524" s="58" t="s">
        <v>4332</v>
      </c>
      <c r="P1524" s="58" t="s">
        <v>4354</v>
      </c>
      <c r="Q1524" s="58" t="s">
        <v>4002</v>
      </c>
      <c r="R1524" s="58" t="s">
        <v>4113</v>
      </c>
      <c r="S1524" s="58" t="s">
        <v>4113</v>
      </c>
      <c r="T1524" s="58" t="s">
        <v>4113</v>
      </c>
      <c r="U1524" s="58" t="s">
        <v>4113</v>
      </c>
      <c r="V1524" s="58" t="s">
        <v>4113</v>
      </c>
      <c r="W1524" s="58" t="s">
        <v>4114</v>
      </c>
      <c r="X1524" s="58" t="s">
        <v>4113</v>
      </c>
      <c r="Y1524" s="58" t="s">
        <v>4113</v>
      </c>
      <c r="Z1524" s="58" t="s">
        <v>4114</v>
      </c>
      <c r="AA1524" s="58" t="s">
        <v>4113</v>
      </c>
      <c r="AB1524" s="58" t="s">
        <v>4113</v>
      </c>
      <c r="AC1524" s="58" t="s">
        <v>4114</v>
      </c>
      <c r="AD1524" s="58" t="s">
        <v>4113</v>
      </c>
      <c r="AE1524" s="58" t="s">
        <v>4114</v>
      </c>
      <c r="AF1524" s="58" t="s">
        <v>4114</v>
      </c>
    </row>
    <row r="1525" spans="1:32" x14ac:dyDescent="0.2">
      <c r="A1525" s="247" t="s">
        <v>204</v>
      </c>
      <c r="B1525" s="83" t="s">
        <v>2383</v>
      </c>
      <c r="C1525" s="58">
        <v>1</v>
      </c>
      <c r="D1525" s="58" t="s">
        <v>4286</v>
      </c>
      <c r="E1525" s="58" t="s">
        <v>4134</v>
      </c>
      <c r="F1525" s="58" t="s">
        <v>4134</v>
      </c>
      <c r="G1525" s="58" t="s">
        <v>4136</v>
      </c>
      <c r="H1525" s="58" t="s">
        <v>4153</v>
      </c>
      <c r="I1525" s="58" t="s">
        <v>4153</v>
      </c>
      <c r="J1525" s="58" t="s">
        <v>4114</v>
      </c>
      <c r="K1525" s="58" t="s">
        <v>4153</v>
      </c>
      <c r="L1525" s="58" t="s">
        <v>4114</v>
      </c>
      <c r="M1525" s="58" t="s">
        <v>4306</v>
      </c>
      <c r="N1525" s="58" t="s">
        <v>2343</v>
      </c>
      <c r="O1525" s="58" t="s">
        <v>4111</v>
      </c>
      <c r="P1525" s="58" t="s">
        <v>4354</v>
      </c>
      <c r="Q1525" s="58" t="s">
        <v>4002</v>
      </c>
      <c r="R1525" s="58" t="s">
        <v>4113</v>
      </c>
      <c r="S1525" s="58" t="s">
        <v>4113</v>
      </c>
      <c r="T1525" s="58" t="s">
        <v>4114</v>
      </c>
      <c r="U1525" s="58" t="s">
        <v>4113</v>
      </c>
      <c r="V1525" s="58" t="s">
        <v>4113</v>
      </c>
      <c r="W1525" s="58" t="s">
        <v>4114</v>
      </c>
      <c r="X1525" s="58" t="s">
        <v>4113</v>
      </c>
      <c r="Y1525" s="58" t="s">
        <v>4113</v>
      </c>
      <c r="Z1525" s="58" t="s">
        <v>4114</v>
      </c>
      <c r="AA1525" s="58" t="s">
        <v>4113</v>
      </c>
      <c r="AB1525" s="58" t="s">
        <v>4113</v>
      </c>
      <c r="AC1525" s="58" t="s">
        <v>4114</v>
      </c>
      <c r="AD1525" s="58" t="s">
        <v>4113</v>
      </c>
      <c r="AE1525" s="58" t="s">
        <v>4114</v>
      </c>
      <c r="AF1525" s="58" t="s">
        <v>4114</v>
      </c>
    </row>
    <row r="1526" spans="1:32" x14ac:dyDescent="0.2">
      <c r="A1526" s="247" t="s">
        <v>203</v>
      </c>
      <c r="B1526" s="83" t="s">
        <v>2383</v>
      </c>
      <c r="C1526" s="58">
        <v>1</v>
      </c>
      <c r="D1526" s="58" t="s">
        <v>4286</v>
      </c>
      <c r="E1526" s="58" t="s">
        <v>4134</v>
      </c>
      <c r="F1526" s="58" t="s">
        <v>4134</v>
      </c>
      <c r="G1526" s="58" t="s">
        <v>4136</v>
      </c>
      <c r="H1526" s="58" t="s">
        <v>4136</v>
      </c>
      <c r="I1526" s="58" t="s">
        <v>4136</v>
      </c>
      <c r="J1526" s="58" t="s">
        <v>4114</v>
      </c>
      <c r="K1526" s="58" t="s">
        <v>4153</v>
      </c>
      <c r="L1526" s="58" t="s">
        <v>4114</v>
      </c>
      <c r="M1526" s="58" t="s">
        <v>4306</v>
      </c>
      <c r="N1526" s="58" t="s">
        <v>2343</v>
      </c>
      <c r="O1526" s="58" t="s">
        <v>4332</v>
      </c>
      <c r="P1526" s="58" t="s">
        <v>4354</v>
      </c>
      <c r="Q1526" s="58" t="s">
        <v>4002</v>
      </c>
      <c r="R1526" s="58" t="s">
        <v>4113</v>
      </c>
      <c r="S1526" s="58" t="s">
        <v>4113</v>
      </c>
      <c r="T1526" s="58" t="s">
        <v>4113</v>
      </c>
      <c r="U1526" s="58" t="s">
        <v>4113</v>
      </c>
      <c r="V1526" s="58" t="s">
        <v>4113</v>
      </c>
      <c r="W1526" s="58" t="s">
        <v>4114</v>
      </c>
      <c r="X1526" s="58" t="s">
        <v>4113</v>
      </c>
      <c r="Y1526" s="58" t="s">
        <v>4113</v>
      </c>
      <c r="Z1526" s="58" t="s">
        <v>4114</v>
      </c>
      <c r="AA1526" s="58" t="s">
        <v>4113</v>
      </c>
      <c r="AB1526" s="58" t="s">
        <v>4113</v>
      </c>
      <c r="AC1526" s="58" t="s">
        <v>4114</v>
      </c>
      <c r="AD1526" s="58" t="s">
        <v>4113</v>
      </c>
      <c r="AE1526" s="58" t="s">
        <v>4114</v>
      </c>
      <c r="AF1526" s="58" t="s">
        <v>4114</v>
      </c>
    </row>
    <row r="1527" spans="1:32" x14ac:dyDescent="0.2">
      <c r="A1527" s="247" t="s">
        <v>165</v>
      </c>
      <c r="B1527" s="83" t="s">
        <v>2348</v>
      </c>
      <c r="C1527" s="58">
        <v>1</v>
      </c>
      <c r="D1527" s="58" t="s">
        <v>4278</v>
      </c>
      <c r="E1527" s="58" t="s">
        <v>4134</v>
      </c>
      <c r="F1527" s="58" t="s">
        <v>4148</v>
      </c>
      <c r="G1527" s="58" t="s">
        <v>4113</v>
      </c>
      <c r="H1527" s="58" t="s">
        <v>4153</v>
      </c>
      <c r="I1527" s="58" t="s">
        <v>4153</v>
      </c>
      <c r="J1527" s="58" t="s">
        <v>4114</v>
      </c>
      <c r="K1527" s="58" t="s">
        <v>4153</v>
      </c>
      <c r="L1527" s="58" t="s">
        <v>4114</v>
      </c>
      <c r="M1527" s="58" t="s">
        <v>4309</v>
      </c>
      <c r="N1527" s="58" t="s">
        <v>2343</v>
      </c>
      <c r="O1527" s="58" t="s">
        <v>4111</v>
      </c>
      <c r="P1527" s="58" t="s">
        <v>4354</v>
      </c>
      <c r="Q1527" s="58" t="s">
        <v>4002</v>
      </c>
      <c r="R1527" s="58" t="s">
        <v>4113</v>
      </c>
      <c r="S1527" s="58" t="s">
        <v>4113</v>
      </c>
      <c r="T1527" s="58" t="s">
        <v>4114</v>
      </c>
      <c r="U1527" s="58" t="s">
        <v>4113</v>
      </c>
      <c r="V1527" s="58" t="s">
        <v>4113</v>
      </c>
      <c r="W1527" s="58" t="s">
        <v>4114</v>
      </c>
      <c r="X1527" s="58" t="s">
        <v>4113</v>
      </c>
      <c r="Y1527" s="58" t="s">
        <v>4113</v>
      </c>
      <c r="Z1527" s="58" t="s">
        <v>4114</v>
      </c>
      <c r="AA1527" s="58" t="s">
        <v>4113</v>
      </c>
      <c r="AB1527" s="58" t="s">
        <v>4113</v>
      </c>
      <c r="AC1527" s="58" t="s">
        <v>4114</v>
      </c>
      <c r="AD1527" s="58" t="s">
        <v>4113</v>
      </c>
      <c r="AE1527" s="58" t="s">
        <v>4114</v>
      </c>
      <c r="AF1527" s="58" t="s">
        <v>4114</v>
      </c>
    </row>
    <row r="1528" spans="1:32" x14ac:dyDescent="0.2">
      <c r="A1528" s="247" t="s">
        <v>175</v>
      </c>
      <c r="B1528" s="83" t="s">
        <v>2357</v>
      </c>
      <c r="C1528" s="58">
        <v>1</v>
      </c>
      <c r="D1528" s="58" t="s">
        <v>4280</v>
      </c>
      <c r="E1528" s="58" t="s">
        <v>4134</v>
      </c>
      <c r="F1528" s="58" t="s">
        <v>4148</v>
      </c>
      <c r="G1528" s="58" t="s">
        <v>4113</v>
      </c>
      <c r="H1528" s="58" t="s">
        <v>4153</v>
      </c>
      <c r="I1528" s="58" t="s">
        <v>4153</v>
      </c>
      <c r="J1528" s="58" t="s">
        <v>4114</v>
      </c>
      <c r="K1528" s="58" t="s">
        <v>4153</v>
      </c>
      <c r="L1528" s="58" t="s">
        <v>4114</v>
      </c>
      <c r="M1528" s="58" t="s">
        <v>4310</v>
      </c>
      <c r="N1528" s="58" t="s">
        <v>2343</v>
      </c>
      <c r="O1528" s="58" t="s">
        <v>4111</v>
      </c>
      <c r="P1528" s="58" t="s">
        <v>4354</v>
      </c>
      <c r="Q1528" s="58" t="s">
        <v>4002</v>
      </c>
      <c r="R1528" s="58" t="s">
        <v>4113</v>
      </c>
      <c r="S1528" s="58" t="s">
        <v>4113</v>
      </c>
      <c r="T1528" s="58" t="s">
        <v>4114</v>
      </c>
      <c r="U1528" s="58" t="s">
        <v>4113</v>
      </c>
      <c r="V1528" s="58" t="s">
        <v>4113</v>
      </c>
      <c r="W1528" s="58" t="s">
        <v>4114</v>
      </c>
      <c r="X1528" s="58" t="s">
        <v>4113</v>
      </c>
      <c r="Y1528" s="58" t="s">
        <v>4114</v>
      </c>
      <c r="Z1528" s="58" t="s">
        <v>4114</v>
      </c>
      <c r="AA1528" s="58" t="s">
        <v>4113</v>
      </c>
      <c r="AB1528" s="58" t="s">
        <v>4113</v>
      </c>
      <c r="AC1528" s="58" t="s">
        <v>4114</v>
      </c>
      <c r="AD1528" s="58" t="s">
        <v>4113</v>
      </c>
      <c r="AE1528" s="58" t="s">
        <v>4114</v>
      </c>
      <c r="AF1528" s="58" t="s">
        <v>4114</v>
      </c>
    </row>
    <row r="1529" spans="1:32" x14ac:dyDescent="0.2">
      <c r="A1529" s="247" t="s">
        <v>185</v>
      </c>
      <c r="B1529" s="83" t="s">
        <v>2366</v>
      </c>
      <c r="C1529" s="58">
        <v>1</v>
      </c>
      <c r="D1529" s="58" t="s">
        <v>4282</v>
      </c>
      <c r="E1529" s="58" t="s">
        <v>4134</v>
      </c>
      <c r="F1529" s="58" t="s">
        <v>4148</v>
      </c>
      <c r="G1529" s="58" t="s">
        <v>4113</v>
      </c>
      <c r="H1529" s="58" t="s">
        <v>4153</v>
      </c>
      <c r="I1529" s="58" t="s">
        <v>4153</v>
      </c>
      <c r="J1529" s="58" t="s">
        <v>4114</v>
      </c>
      <c r="K1529" s="58" t="s">
        <v>4153</v>
      </c>
      <c r="L1529" s="58" t="s">
        <v>4114</v>
      </c>
      <c r="M1529" s="58" t="s">
        <v>4311</v>
      </c>
      <c r="N1529" s="58" t="s">
        <v>2343</v>
      </c>
      <c r="O1529" s="58" t="s">
        <v>4111</v>
      </c>
      <c r="P1529" s="58" t="s">
        <v>4354</v>
      </c>
      <c r="Q1529" s="58" t="s">
        <v>4002</v>
      </c>
      <c r="R1529" s="58" t="s">
        <v>4113</v>
      </c>
      <c r="S1529" s="58" t="s">
        <v>4113</v>
      </c>
      <c r="T1529" s="58" t="s">
        <v>4114</v>
      </c>
      <c r="U1529" s="58" t="s">
        <v>4113</v>
      </c>
      <c r="V1529" s="58" t="s">
        <v>4113</v>
      </c>
      <c r="W1529" s="58" t="s">
        <v>4114</v>
      </c>
      <c r="X1529" s="58" t="s">
        <v>4113</v>
      </c>
      <c r="Y1529" s="58" t="s">
        <v>4113</v>
      </c>
      <c r="Z1529" s="58" t="s">
        <v>4114</v>
      </c>
      <c r="AA1529" s="58" t="s">
        <v>4113</v>
      </c>
      <c r="AB1529" s="58" t="s">
        <v>4113</v>
      </c>
      <c r="AC1529" s="58" t="s">
        <v>4114</v>
      </c>
      <c r="AD1529" s="58" t="s">
        <v>4113</v>
      </c>
      <c r="AE1529" s="58" t="s">
        <v>4114</v>
      </c>
      <c r="AF1529" s="58" t="s">
        <v>4114</v>
      </c>
    </row>
    <row r="1530" spans="1:32" x14ac:dyDescent="0.2">
      <c r="A1530" s="247" t="s">
        <v>195</v>
      </c>
      <c r="B1530" s="83" t="s">
        <v>2375</v>
      </c>
      <c r="C1530" s="58">
        <v>1</v>
      </c>
      <c r="D1530" s="58" t="s">
        <v>4284</v>
      </c>
      <c r="E1530" s="58" t="s">
        <v>4134</v>
      </c>
      <c r="F1530" s="58" t="s">
        <v>4148</v>
      </c>
      <c r="G1530" s="58" t="s">
        <v>4136</v>
      </c>
      <c r="H1530" s="58" t="s">
        <v>4153</v>
      </c>
      <c r="I1530" s="58" t="s">
        <v>4153</v>
      </c>
      <c r="J1530" s="58" t="s">
        <v>4114</v>
      </c>
      <c r="K1530" s="58" t="s">
        <v>4153</v>
      </c>
      <c r="L1530" s="58" t="s">
        <v>4114</v>
      </c>
      <c r="M1530" s="58" t="s">
        <v>4119</v>
      </c>
      <c r="N1530" s="58" t="s">
        <v>2343</v>
      </c>
      <c r="O1530" s="58" t="s">
        <v>4111</v>
      </c>
      <c r="P1530" s="58" t="s">
        <v>4354</v>
      </c>
      <c r="Q1530" s="58" t="s">
        <v>4002</v>
      </c>
      <c r="R1530" s="58" t="s">
        <v>4113</v>
      </c>
      <c r="S1530" s="58" t="s">
        <v>4113</v>
      </c>
      <c r="T1530" s="58" t="s">
        <v>4114</v>
      </c>
      <c r="U1530" s="58" t="s">
        <v>4113</v>
      </c>
      <c r="V1530" s="58" t="s">
        <v>4113</v>
      </c>
      <c r="W1530" s="58" t="s">
        <v>4114</v>
      </c>
      <c r="X1530" s="58" t="s">
        <v>4113</v>
      </c>
      <c r="Y1530" s="58" t="s">
        <v>4113</v>
      </c>
      <c r="Z1530" s="58" t="s">
        <v>4114</v>
      </c>
      <c r="AA1530" s="58" t="s">
        <v>4113</v>
      </c>
      <c r="AB1530" s="58" t="s">
        <v>4113</v>
      </c>
      <c r="AC1530" s="58" t="s">
        <v>4114</v>
      </c>
      <c r="AD1530" s="58" t="s">
        <v>4113</v>
      </c>
      <c r="AE1530" s="58" t="s">
        <v>4114</v>
      </c>
      <c r="AF1530" s="58" t="s">
        <v>4114</v>
      </c>
    </row>
    <row r="1531" spans="1:32" x14ac:dyDescent="0.2">
      <c r="A1531" s="247" t="s">
        <v>205</v>
      </c>
      <c r="B1531" s="83" t="s">
        <v>2384</v>
      </c>
      <c r="C1531" s="58">
        <v>1</v>
      </c>
      <c r="D1531" s="58" t="s">
        <v>4286</v>
      </c>
      <c r="E1531" s="58" t="s">
        <v>4134</v>
      </c>
      <c r="F1531" s="58" t="s">
        <v>4148</v>
      </c>
      <c r="G1531" s="58" t="s">
        <v>4136</v>
      </c>
      <c r="H1531" s="58" t="s">
        <v>4153</v>
      </c>
      <c r="I1531" s="58" t="s">
        <v>4153</v>
      </c>
      <c r="J1531" s="58" t="s">
        <v>4114</v>
      </c>
      <c r="K1531" s="58" t="s">
        <v>4153</v>
      </c>
      <c r="L1531" s="58" t="s">
        <v>4114</v>
      </c>
      <c r="M1531" s="58" t="s">
        <v>4312</v>
      </c>
      <c r="N1531" s="58" t="s">
        <v>2343</v>
      </c>
      <c r="O1531" s="58" t="s">
        <v>4111</v>
      </c>
      <c r="P1531" s="58" t="s">
        <v>4354</v>
      </c>
      <c r="Q1531" s="58" t="s">
        <v>4002</v>
      </c>
      <c r="R1531" s="58" t="s">
        <v>4113</v>
      </c>
      <c r="S1531" s="58" t="s">
        <v>4113</v>
      </c>
      <c r="T1531" s="58" t="s">
        <v>4114</v>
      </c>
      <c r="U1531" s="58" t="s">
        <v>4113</v>
      </c>
      <c r="V1531" s="58" t="s">
        <v>4113</v>
      </c>
      <c r="W1531" s="58" t="s">
        <v>4114</v>
      </c>
      <c r="X1531" s="58" t="s">
        <v>4113</v>
      </c>
      <c r="Y1531" s="58" t="s">
        <v>4113</v>
      </c>
      <c r="Z1531" s="58" t="s">
        <v>4114</v>
      </c>
      <c r="AA1531" s="58" t="s">
        <v>4113</v>
      </c>
      <c r="AB1531" s="58" t="s">
        <v>4113</v>
      </c>
      <c r="AC1531" s="58" t="s">
        <v>4114</v>
      </c>
      <c r="AD1531" s="58" t="s">
        <v>4113</v>
      </c>
      <c r="AE1531" s="58" t="s">
        <v>4114</v>
      </c>
      <c r="AF1531" s="58" t="s">
        <v>4114</v>
      </c>
    </row>
    <row r="1532" spans="1:32" x14ac:dyDescent="0.2">
      <c r="A1532" s="247" t="s">
        <v>166</v>
      </c>
      <c r="B1532" s="83" t="s">
        <v>2349</v>
      </c>
      <c r="C1532" s="58">
        <v>1</v>
      </c>
      <c r="D1532" s="58" t="s">
        <v>4278</v>
      </c>
      <c r="E1532" s="58" t="s">
        <v>4134</v>
      </c>
      <c r="F1532" s="58" t="s">
        <v>4150</v>
      </c>
      <c r="G1532" s="58" t="s">
        <v>4113</v>
      </c>
      <c r="H1532" s="58" t="s">
        <v>4153</v>
      </c>
      <c r="I1532" s="58" t="s">
        <v>4153</v>
      </c>
      <c r="J1532" s="58" t="s">
        <v>4114</v>
      </c>
      <c r="K1532" s="58" t="s">
        <v>4153</v>
      </c>
      <c r="L1532" s="58" t="s">
        <v>4114</v>
      </c>
      <c r="M1532" s="58" t="s">
        <v>4315</v>
      </c>
      <c r="N1532" s="58" t="s">
        <v>2343</v>
      </c>
      <c r="O1532" s="58" t="s">
        <v>4111</v>
      </c>
      <c r="P1532" s="58" t="s">
        <v>4354</v>
      </c>
      <c r="Q1532" s="58" t="s">
        <v>4002</v>
      </c>
      <c r="R1532" s="58" t="s">
        <v>4113</v>
      </c>
      <c r="S1532" s="58" t="s">
        <v>4113</v>
      </c>
      <c r="T1532" s="58" t="s">
        <v>4114</v>
      </c>
      <c r="U1532" s="58" t="s">
        <v>4113</v>
      </c>
      <c r="V1532" s="58" t="s">
        <v>4113</v>
      </c>
      <c r="W1532" s="58" t="s">
        <v>4114</v>
      </c>
      <c r="X1532" s="58" t="s">
        <v>4113</v>
      </c>
      <c r="Y1532" s="58" t="s">
        <v>4113</v>
      </c>
      <c r="Z1532" s="58" t="s">
        <v>4114</v>
      </c>
      <c r="AA1532" s="58" t="s">
        <v>4113</v>
      </c>
      <c r="AB1532" s="58" t="s">
        <v>4113</v>
      </c>
      <c r="AC1532" s="58" t="s">
        <v>4114</v>
      </c>
      <c r="AD1532" s="58" t="s">
        <v>4113</v>
      </c>
      <c r="AE1532" s="58" t="s">
        <v>4114</v>
      </c>
      <c r="AF1532" s="58" t="s">
        <v>4114</v>
      </c>
    </row>
    <row r="1533" spans="1:32" x14ac:dyDescent="0.2">
      <c r="A1533" s="247" t="s">
        <v>176</v>
      </c>
      <c r="B1533" s="83" t="s">
        <v>2358</v>
      </c>
      <c r="C1533" s="58">
        <v>1</v>
      </c>
      <c r="D1533" s="58" t="s">
        <v>4280</v>
      </c>
      <c r="E1533" s="58" t="s">
        <v>4134</v>
      </c>
      <c r="F1533" s="58" t="s">
        <v>4150</v>
      </c>
      <c r="G1533" s="58" t="s">
        <v>4113</v>
      </c>
      <c r="H1533" s="58" t="s">
        <v>4153</v>
      </c>
      <c r="I1533" s="58" t="s">
        <v>4153</v>
      </c>
      <c r="J1533" s="58" t="s">
        <v>4114</v>
      </c>
      <c r="K1533" s="58" t="s">
        <v>4153</v>
      </c>
      <c r="L1533" s="58" t="s">
        <v>4114</v>
      </c>
      <c r="M1533" s="58" t="s">
        <v>4316</v>
      </c>
      <c r="N1533" s="58" t="s">
        <v>2343</v>
      </c>
      <c r="O1533" s="58" t="s">
        <v>4111</v>
      </c>
      <c r="P1533" s="58" t="s">
        <v>4354</v>
      </c>
      <c r="Q1533" s="58" t="s">
        <v>4002</v>
      </c>
      <c r="R1533" s="58" t="s">
        <v>4113</v>
      </c>
      <c r="S1533" s="58" t="s">
        <v>4113</v>
      </c>
      <c r="T1533" s="58" t="s">
        <v>4114</v>
      </c>
      <c r="U1533" s="58" t="s">
        <v>4113</v>
      </c>
      <c r="V1533" s="58" t="s">
        <v>4113</v>
      </c>
      <c r="W1533" s="58" t="s">
        <v>4114</v>
      </c>
      <c r="X1533" s="58" t="s">
        <v>4113</v>
      </c>
      <c r="Y1533" s="58" t="s">
        <v>4114</v>
      </c>
      <c r="Z1533" s="58" t="s">
        <v>4114</v>
      </c>
      <c r="AA1533" s="58" t="s">
        <v>4113</v>
      </c>
      <c r="AB1533" s="58" t="s">
        <v>4113</v>
      </c>
      <c r="AC1533" s="58" t="s">
        <v>4114</v>
      </c>
      <c r="AD1533" s="58" t="s">
        <v>4113</v>
      </c>
      <c r="AE1533" s="58" t="s">
        <v>4114</v>
      </c>
      <c r="AF1533" s="58" t="s">
        <v>4114</v>
      </c>
    </row>
    <row r="1534" spans="1:32" x14ac:dyDescent="0.2">
      <c r="A1534" s="247" t="s">
        <v>186</v>
      </c>
      <c r="B1534" s="83" t="s">
        <v>2367</v>
      </c>
      <c r="C1534" s="58">
        <v>1</v>
      </c>
      <c r="D1534" s="58" t="s">
        <v>4282</v>
      </c>
      <c r="E1534" s="58" t="s">
        <v>4134</v>
      </c>
      <c r="F1534" s="58" t="s">
        <v>4150</v>
      </c>
      <c r="G1534" s="58" t="s">
        <v>4113</v>
      </c>
      <c r="H1534" s="58" t="s">
        <v>4153</v>
      </c>
      <c r="I1534" s="58" t="s">
        <v>4153</v>
      </c>
      <c r="J1534" s="58" t="s">
        <v>4114</v>
      </c>
      <c r="K1534" s="58" t="s">
        <v>4153</v>
      </c>
      <c r="L1534" s="58" t="s">
        <v>4114</v>
      </c>
      <c r="M1534" s="58" t="s">
        <v>4317</v>
      </c>
      <c r="N1534" s="58" t="s">
        <v>2343</v>
      </c>
      <c r="O1534" s="58" t="s">
        <v>4111</v>
      </c>
      <c r="P1534" s="58" t="s">
        <v>4354</v>
      </c>
      <c r="Q1534" s="58" t="s">
        <v>4002</v>
      </c>
      <c r="R1534" s="58" t="s">
        <v>4113</v>
      </c>
      <c r="S1534" s="58" t="s">
        <v>4113</v>
      </c>
      <c r="T1534" s="58" t="s">
        <v>4114</v>
      </c>
      <c r="U1534" s="58" t="s">
        <v>4113</v>
      </c>
      <c r="V1534" s="58" t="s">
        <v>4113</v>
      </c>
      <c r="W1534" s="58" t="s">
        <v>4114</v>
      </c>
      <c r="X1534" s="58" t="s">
        <v>4113</v>
      </c>
      <c r="Y1534" s="58" t="s">
        <v>4113</v>
      </c>
      <c r="Z1534" s="58" t="s">
        <v>4114</v>
      </c>
      <c r="AA1534" s="58" t="s">
        <v>4113</v>
      </c>
      <c r="AB1534" s="58" t="s">
        <v>4113</v>
      </c>
      <c r="AC1534" s="58" t="s">
        <v>4114</v>
      </c>
      <c r="AD1534" s="58" t="s">
        <v>4113</v>
      </c>
      <c r="AE1534" s="58" t="s">
        <v>4114</v>
      </c>
      <c r="AF1534" s="58" t="s">
        <v>4114</v>
      </c>
    </row>
    <row r="1535" spans="1:32" x14ac:dyDescent="0.2">
      <c r="A1535" s="247" t="s">
        <v>196</v>
      </c>
      <c r="B1535" s="83" t="s">
        <v>2376</v>
      </c>
      <c r="C1535" s="58">
        <v>1</v>
      </c>
      <c r="D1535" s="58" t="s">
        <v>4284</v>
      </c>
      <c r="E1535" s="58" t="s">
        <v>4134</v>
      </c>
      <c r="F1535" s="58" t="s">
        <v>4150</v>
      </c>
      <c r="G1535" s="58" t="s">
        <v>4136</v>
      </c>
      <c r="H1535" s="58" t="s">
        <v>4153</v>
      </c>
      <c r="I1535" s="58" t="s">
        <v>4153</v>
      </c>
      <c r="J1535" s="58" t="s">
        <v>4114</v>
      </c>
      <c r="K1535" s="58" t="s">
        <v>4153</v>
      </c>
      <c r="L1535" s="58" t="s">
        <v>4114</v>
      </c>
      <c r="M1535" s="58" t="s">
        <v>4318</v>
      </c>
      <c r="N1535" s="58" t="s">
        <v>2343</v>
      </c>
      <c r="O1535" s="58" t="s">
        <v>4111</v>
      </c>
      <c r="P1535" s="58" t="s">
        <v>4354</v>
      </c>
      <c r="Q1535" s="58" t="s">
        <v>4002</v>
      </c>
      <c r="R1535" s="58" t="s">
        <v>4113</v>
      </c>
      <c r="S1535" s="58" t="s">
        <v>4113</v>
      </c>
      <c r="T1535" s="58" t="s">
        <v>4114</v>
      </c>
      <c r="U1535" s="58" t="s">
        <v>4113</v>
      </c>
      <c r="V1535" s="58" t="s">
        <v>4113</v>
      </c>
      <c r="W1535" s="58" t="s">
        <v>4114</v>
      </c>
      <c r="X1535" s="58" t="s">
        <v>4113</v>
      </c>
      <c r="Y1535" s="58" t="s">
        <v>4113</v>
      </c>
      <c r="Z1535" s="58" t="s">
        <v>4114</v>
      </c>
      <c r="AA1535" s="58" t="s">
        <v>4113</v>
      </c>
      <c r="AB1535" s="58" t="s">
        <v>4113</v>
      </c>
      <c r="AC1535" s="58" t="s">
        <v>4114</v>
      </c>
      <c r="AD1535" s="58" t="s">
        <v>4113</v>
      </c>
      <c r="AE1535" s="58" t="s">
        <v>4114</v>
      </c>
      <c r="AF1535" s="58" t="s">
        <v>4114</v>
      </c>
    </row>
    <row r="1536" spans="1:32" x14ac:dyDescent="0.2">
      <c r="A1536" s="247" t="s">
        <v>206</v>
      </c>
      <c r="B1536" s="83" t="s">
        <v>2385</v>
      </c>
      <c r="C1536" s="58">
        <v>1</v>
      </c>
      <c r="D1536" s="58" t="s">
        <v>4286</v>
      </c>
      <c r="E1536" s="58" t="s">
        <v>4134</v>
      </c>
      <c r="F1536" s="58" t="s">
        <v>4150</v>
      </c>
      <c r="G1536" s="58" t="s">
        <v>4136</v>
      </c>
      <c r="H1536" s="58" t="s">
        <v>4153</v>
      </c>
      <c r="I1536" s="58" t="s">
        <v>4153</v>
      </c>
      <c r="J1536" s="58" t="s">
        <v>4114</v>
      </c>
      <c r="K1536" s="58" t="s">
        <v>4153</v>
      </c>
      <c r="L1536" s="58" t="s">
        <v>4114</v>
      </c>
      <c r="M1536" s="58" t="s">
        <v>4319</v>
      </c>
      <c r="N1536" s="58" t="s">
        <v>2343</v>
      </c>
      <c r="O1536" s="58" t="s">
        <v>4111</v>
      </c>
      <c r="P1536" s="58" t="s">
        <v>4354</v>
      </c>
      <c r="Q1536" s="58" t="s">
        <v>4002</v>
      </c>
      <c r="R1536" s="58" t="s">
        <v>4113</v>
      </c>
      <c r="S1536" s="58" t="s">
        <v>4113</v>
      </c>
      <c r="T1536" s="58" t="s">
        <v>4114</v>
      </c>
      <c r="U1536" s="58" t="s">
        <v>4113</v>
      </c>
      <c r="V1536" s="58" t="s">
        <v>4113</v>
      </c>
      <c r="W1536" s="58" t="s">
        <v>4114</v>
      </c>
      <c r="X1536" s="58" t="s">
        <v>4113</v>
      </c>
      <c r="Y1536" s="58" t="s">
        <v>4113</v>
      </c>
      <c r="Z1536" s="58" t="s">
        <v>4114</v>
      </c>
      <c r="AA1536" s="58" t="s">
        <v>4113</v>
      </c>
      <c r="AB1536" s="58" t="s">
        <v>4113</v>
      </c>
      <c r="AC1536" s="58" t="s">
        <v>4114</v>
      </c>
      <c r="AD1536" s="58" t="s">
        <v>4113</v>
      </c>
      <c r="AE1536" s="58" t="s">
        <v>4114</v>
      </c>
      <c r="AF1536" s="58" t="s">
        <v>4114</v>
      </c>
    </row>
    <row r="1537" spans="1:32" x14ac:dyDescent="0.2">
      <c r="A1537" s="247" t="s">
        <v>167</v>
      </c>
      <c r="B1537" s="83" t="s">
        <v>2350</v>
      </c>
      <c r="C1537" s="58">
        <v>1</v>
      </c>
      <c r="D1537" s="58" t="s">
        <v>4278</v>
      </c>
      <c r="E1537" s="58" t="s">
        <v>4134</v>
      </c>
      <c r="F1537" s="58" t="s">
        <v>4152</v>
      </c>
      <c r="G1537" s="58" t="s">
        <v>4113</v>
      </c>
      <c r="H1537" s="58" t="s">
        <v>4153</v>
      </c>
      <c r="I1537" s="58" t="s">
        <v>4153</v>
      </c>
      <c r="J1537" s="58" t="s">
        <v>4114</v>
      </c>
      <c r="K1537" s="58" t="s">
        <v>4153</v>
      </c>
      <c r="L1537" s="58" t="s">
        <v>4114</v>
      </c>
      <c r="M1537" s="58" t="s">
        <v>4323</v>
      </c>
      <c r="N1537" s="58" t="s">
        <v>2343</v>
      </c>
      <c r="O1537" s="58" t="s">
        <v>4111</v>
      </c>
      <c r="P1537" s="58" t="s">
        <v>4354</v>
      </c>
      <c r="Q1537" s="58" t="s">
        <v>4002</v>
      </c>
      <c r="R1537" s="58" t="s">
        <v>4113</v>
      </c>
      <c r="S1537" s="58" t="s">
        <v>4113</v>
      </c>
      <c r="T1537" s="58" t="s">
        <v>4114</v>
      </c>
      <c r="U1537" s="58" t="s">
        <v>4113</v>
      </c>
      <c r="V1537" s="58" t="s">
        <v>4113</v>
      </c>
      <c r="W1537" s="58" t="s">
        <v>4114</v>
      </c>
      <c r="X1537" s="58" t="s">
        <v>4113</v>
      </c>
      <c r="Y1537" s="58" t="s">
        <v>4113</v>
      </c>
      <c r="Z1537" s="58" t="s">
        <v>4114</v>
      </c>
      <c r="AA1537" s="58" t="s">
        <v>4113</v>
      </c>
      <c r="AB1537" s="58" t="s">
        <v>4113</v>
      </c>
      <c r="AC1537" s="58" t="s">
        <v>4114</v>
      </c>
      <c r="AD1537" s="58" t="s">
        <v>4113</v>
      </c>
      <c r="AE1537" s="58" t="s">
        <v>4114</v>
      </c>
      <c r="AF1537" s="58" t="s">
        <v>4114</v>
      </c>
    </row>
    <row r="1538" spans="1:32" x14ac:dyDescent="0.2">
      <c r="A1538" s="247" t="s">
        <v>177</v>
      </c>
      <c r="B1538" s="83" t="s">
        <v>2359</v>
      </c>
      <c r="C1538" s="58">
        <v>1</v>
      </c>
      <c r="D1538" s="58" t="s">
        <v>4280</v>
      </c>
      <c r="E1538" s="58" t="s">
        <v>4134</v>
      </c>
      <c r="F1538" s="58" t="s">
        <v>4152</v>
      </c>
      <c r="G1538" s="58" t="s">
        <v>4113</v>
      </c>
      <c r="H1538" s="58" t="s">
        <v>4153</v>
      </c>
      <c r="I1538" s="58" t="s">
        <v>4153</v>
      </c>
      <c r="J1538" s="58" t="s">
        <v>4114</v>
      </c>
      <c r="K1538" s="58" t="s">
        <v>4153</v>
      </c>
      <c r="L1538" s="58" t="s">
        <v>4114</v>
      </c>
      <c r="M1538" s="58" t="s">
        <v>4324</v>
      </c>
      <c r="N1538" s="58" t="s">
        <v>2343</v>
      </c>
      <c r="O1538" s="58" t="s">
        <v>4111</v>
      </c>
      <c r="P1538" s="58" t="s">
        <v>4354</v>
      </c>
      <c r="Q1538" s="58" t="s">
        <v>4002</v>
      </c>
      <c r="R1538" s="58" t="s">
        <v>4113</v>
      </c>
      <c r="S1538" s="58" t="s">
        <v>4113</v>
      </c>
      <c r="T1538" s="58" t="s">
        <v>4114</v>
      </c>
      <c r="U1538" s="58" t="s">
        <v>4113</v>
      </c>
      <c r="V1538" s="58" t="s">
        <v>4113</v>
      </c>
      <c r="W1538" s="58" t="s">
        <v>4114</v>
      </c>
      <c r="X1538" s="58" t="s">
        <v>4113</v>
      </c>
      <c r="Y1538" s="58" t="s">
        <v>4114</v>
      </c>
      <c r="Z1538" s="58" t="s">
        <v>4114</v>
      </c>
      <c r="AA1538" s="58" t="s">
        <v>4113</v>
      </c>
      <c r="AB1538" s="58" t="s">
        <v>4113</v>
      </c>
      <c r="AC1538" s="58" t="s">
        <v>4114</v>
      </c>
      <c r="AD1538" s="58" t="s">
        <v>4113</v>
      </c>
      <c r="AE1538" s="58" t="s">
        <v>4114</v>
      </c>
      <c r="AF1538" s="58" t="s">
        <v>4114</v>
      </c>
    </row>
    <row r="1539" spans="1:32" x14ac:dyDescent="0.2">
      <c r="A1539" s="247" t="s">
        <v>187</v>
      </c>
      <c r="B1539" s="83" t="s">
        <v>2368</v>
      </c>
      <c r="C1539" s="58">
        <v>1</v>
      </c>
      <c r="D1539" s="58" t="s">
        <v>4282</v>
      </c>
      <c r="E1539" s="58" t="s">
        <v>4134</v>
      </c>
      <c r="F1539" s="58" t="s">
        <v>4152</v>
      </c>
      <c r="G1539" s="58" t="s">
        <v>4113</v>
      </c>
      <c r="H1539" s="58" t="s">
        <v>4153</v>
      </c>
      <c r="I1539" s="58" t="s">
        <v>4153</v>
      </c>
      <c r="J1539" s="58" t="s">
        <v>4114</v>
      </c>
      <c r="K1539" s="58" t="s">
        <v>4153</v>
      </c>
      <c r="L1539" s="58" t="s">
        <v>4114</v>
      </c>
      <c r="M1539" s="58" t="s">
        <v>4325</v>
      </c>
      <c r="N1539" s="58" t="s">
        <v>2343</v>
      </c>
      <c r="O1539" s="58" t="s">
        <v>4111</v>
      </c>
      <c r="P1539" s="58" t="s">
        <v>4354</v>
      </c>
      <c r="Q1539" s="58" t="s">
        <v>4002</v>
      </c>
      <c r="R1539" s="58" t="s">
        <v>4113</v>
      </c>
      <c r="S1539" s="58" t="s">
        <v>4113</v>
      </c>
      <c r="T1539" s="58" t="s">
        <v>4114</v>
      </c>
      <c r="U1539" s="58" t="s">
        <v>4113</v>
      </c>
      <c r="V1539" s="58" t="s">
        <v>4113</v>
      </c>
      <c r="W1539" s="58" t="s">
        <v>4114</v>
      </c>
      <c r="X1539" s="58" t="s">
        <v>4113</v>
      </c>
      <c r="Y1539" s="58" t="s">
        <v>4113</v>
      </c>
      <c r="Z1539" s="58" t="s">
        <v>4114</v>
      </c>
      <c r="AA1539" s="58" t="s">
        <v>4113</v>
      </c>
      <c r="AB1539" s="58" t="s">
        <v>4113</v>
      </c>
      <c r="AC1539" s="58" t="s">
        <v>4114</v>
      </c>
      <c r="AD1539" s="58" t="s">
        <v>4113</v>
      </c>
      <c r="AE1539" s="58" t="s">
        <v>4114</v>
      </c>
      <c r="AF1539" s="58" t="s">
        <v>4114</v>
      </c>
    </row>
    <row r="1540" spans="1:32" x14ac:dyDescent="0.2">
      <c r="A1540" s="247" t="s">
        <v>197</v>
      </c>
      <c r="B1540" s="83" t="s">
        <v>2377</v>
      </c>
      <c r="C1540" s="58">
        <v>1</v>
      </c>
      <c r="D1540" s="58" t="s">
        <v>4284</v>
      </c>
      <c r="E1540" s="58" t="s">
        <v>4134</v>
      </c>
      <c r="F1540" s="58" t="s">
        <v>4152</v>
      </c>
      <c r="G1540" s="58" t="s">
        <v>4136</v>
      </c>
      <c r="H1540" s="58" t="s">
        <v>4153</v>
      </c>
      <c r="I1540" s="58" t="s">
        <v>4153</v>
      </c>
      <c r="J1540" s="58" t="s">
        <v>4114</v>
      </c>
      <c r="K1540" s="58" t="s">
        <v>4153</v>
      </c>
      <c r="L1540" s="58" t="s">
        <v>4114</v>
      </c>
      <c r="M1540" s="58" t="s">
        <v>4326</v>
      </c>
      <c r="N1540" s="58" t="s">
        <v>2343</v>
      </c>
      <c r="O1540" s="58" t="s">
        <v>4111</v>
      </c>
      <c r="P1540" s="58" t="s">
        <v>4354</v>
      </c>
      <c r="Q1540" s="58" t="s">
        <v>4002</v>
      </c>
      <c r="R1540" s="58" t="s">
        <v>4113</v>
      </c>
      <c r="S1540" s="58" t="s">
        <v>4113</v>
      </c>
      <c r="T1540" s="58" t="s">
        <v>4114</v>
      </c>
      <c r="U1540" s="58" t="s">
        <v>4113</v>
      </c>
      <c r="V1540" s="58" t="s">
        <v>4113</v>
      </c>
      <c r="W1540" s="58" t="s">
        <v>4114</v>
      </c>
      <c r="X1540" s="58" t="s">
        <v>4113</v>
      </c>
      <c r="Y1540" s="58" t="s">
        <v>4113</v>
      </c>
      <c r="Z1540" s="58" t="s">
        <v>4114</v>
      </c>
      <c r="AA1540" s="58" t="s">
        <v>4113</v>
      </c>
      <c r="AB1540" s="58" t="s">
        <v>4113</v>
      </c>
      <c r="AC1540" s="58" t="s">
        <v>4114</v>
      </c>
      <c r="AD1540" s="58" t="s">
        <v>4113</v>
      </c>
      <c r="AE1540" s="58" t="s">
        <v>4114</v>
      </c>
      <c r="AF1540" s="58" t="s">
        <v>4114</v>
      </c>
    </row>
    <row r="1541" spans="1:32" x14ac:dyDescent="0.2">
      <c r="A1541" s="247" t="s">
        <v>207</v>
      </c>
      <c r="B1541" s="83" t="s">
        <v>2386</v>
      </c>
      <c r="C1541" s="58">
        <v>1</v>
      </c>
      <c r="D1541" s="58" t="s">
        <v>4286</v>
      </c>
      <c r="E1541" s="58" t="s">
        <v>4134</v>
      </c>
      <c r="F1541" s="58" t="s">
        <v>4152</v>
      </c>
      <c r="G1541" s="58" t="s">
        <v>4136</v>
      </c>
      <c r="H1541" s="58" t="s">
        <v>4153</v>
      </c>
      <c r="I1541" s="58" t="s">
        <v>4153</v>
      </c>
      <c r="J1541" s="58" t="s">
        <v>4114</v>
      </c>
      <c r="K1541" s="58" t="s">
        <v>4153</v>
      </c>
      <c r="L1541" s="58" t="s">
        <v>4114</v>
      </c>
      <c r="M1541" s="58" t="s">
        <v>4327</v>
      </c>
      <c r="N1541" s="58" t="s">
        <v>2343</v>
      </c>
      <c r="O1541" s="58" t="s">
        <v>4111</v>
      </c>
      <c r="P1541" s="58" t="s">
        <v>4354</v>
      </c>
      <c r="Q1541" s="58" t="s">
        <v>4002</v>
      </c>
      <c r="R1541" s="58" t="s">
        <v>4113</v>
      </c>
      <c r="S1541" s="58" t="s">
        <v>4113</v>
      </c>
      <c r="T1541" s="58" t="s">
        <v>4114</v>
      </c>
      <c r="U1541" s="58" t="s">
        <v>4113</v>
      </c>
      <c r="V1541" s="58" t="s">
        <v>4113</v>
      </c>
      <c r="W1541" s="58" t="s">
        <v>4114</v>
      </c>
      <c r="X1541" s="58" t="s">
        <v>4113</v>
      </c>
      <c r="Y1541" s="58" t="s">
        <v>4113</v>
      </c>
      <c r="Z1541" s="58" t="s">
        <v>4114</v>
      </c>
      <c r="AA1541" s="58" t="s">
        <v>4113</v>
      </c>
      <c r="AB1541" s="58" t="s">
        <v>4113</v>
      </c>
      <c r="AC1541" s="58" t="s">
        <v>4114</v>
      </c>
      <c r="AD1541" s="58" t="s">
        <v>4113</v>
      </c>
      <c r="AE1541" s="58" t="s">
        <v>4114</v>
      </c>
      <c r="AF1541" s="58" t="s">
        <v>4114</v>
      </c>
    </row>
    <row r="1542" spans="1:32" x14ac:dyDescent="0.2">
      <c r="A1542" s="247" t="s">
        <v>168</v>
      </c>
      <c r="B1542" s="83" t="s">
        <v>2351</v>
      </c>
      <c r="C1542" s="58">
        <v>1</v>
      </c>
      <c r="D1542" s="58" t="s">
        <v>4278</v>
      </c>
      <c r="E1542" s="58" t="s">
        <v>4134</v>
      </c>
      <c r="F1542" s="58" t="s">
        <v>4156</v>
      </c>
      <c r="G1542" s="58" t="s">
        <v>4113</v>
      </c>
      <c r="H1542" s="58" t="s">
        <v>4153</v>
      </c>
      <c r="I1542" s="58" t="s">
        <v>4153</v>
      </c>
      <c r="J1542" s="58" t="s">
        <v>4114</v>
      </c>
      <c r="K1542" s="58" t="s">
        <v>4153</v>
      </c>
      <c r="L1542" s="58" t="s">
        <v>4114</v>
      </c>
      <c r="M1542" s="58" t="s">
        <v>4329</v>
      </c>
      <c r="N1542" s="58" t="s">
        <v>2343</v>
      </c>
      <c r="O1542" s="58" t="s">
        <v>4111</v>
      </c>
      <c r="P1542" s="58" t="s">
        <v>4354</v>
      </c>
      <c r="Q1542" s="58" t="s">
        <v>4002</v>
      </c>
      <c r="R1542" s="58" t="s">
        <v>4113</v>
      </c>
      <c r="S1542" s="58" t="s">
        <v>4113</v>
      </c>
      <c r="T1542" s="58" t="s">
        <v>4114</v>
      </c>
      <c r="U1542" s="58" t="s">
        <v>4113</v>
      </c>
      <c r="V1542" s="58" t="s">
        <v>4113</v>
      </c>
      <c r="W1542" s="58" t="s">
        <v>4114</v>
      </c>
      <c r="X1542" s="58" t="s">
        <v>4113</v>
      </c>
      <c r="Y1542" s="58" t="s">
        <v>4113</v>
      </c>
      <c r="Z1542" s="58" t="s">
        <v>4114</v>
      </c>
      <c r="AA1542" s="58" t="s">
        <v>4113</v>
      </c>
      <c r="AB1542" s="58" t="s">
        <v>4113</v>
      </c>
      <c r="AC1542" s="58" t="s">
        <v>4114</v>
      </c>
      <c r="AD1542" s="58" t="s">
        <v>4113</v>
      </c>
      <c r="AE1542" s="58" t="s">
        <v>4114</v>
      </c>
      <c r="AF1542" s="58" t="s">
        <v>4114</v>
      </c>
    </row>
    <row r="1543" spans="1:32" x14ac:dyDescent="0.2">
      <c r="A1543" s="247" t="s">
        <v>178</v>
      </c>
      <c r="B1543" s="83" t="s">
        <v>2360</v>
      </c>
      <c r="C1543" s="58">
        <v>1</v>
      </c>
      <c r="D1543" s="58" t="s">
        <v>4280</v>
      </c>
      <c r="E1543" s="58" t="s">
        <v>4134</v>
      </c>
      <c r="F1543" s="58" t="s">
        <v>4156</v>
      </c>
      <c r="G1543" s="58" t="s">
        <v>4113</v>
      </c>
      <c r="H1543" s="58" t="s">
        <v>4153</v>
      </c>
      <c r="I1543" s="58" t="s">
        <v>4153</v>
      </c>
      <c r="J1543" s="58" t="s">
        <v>4114</v>
      </c>
      <c r="K1543" s="58" t="s">
        <v>4153</v>
      </c>
      <c r="L1543" s="58" t="s">
        <v>4114</v>
      </c>
      <c r="M1543" s="58" t="s">
        <v>4330</v>
      </c>
      <c r="N1543" s="58" t="s">
        <v>2343</v>
      </c>
      <c r="O1543" s="58" t="s">
        <v>4111</v>
      </c>
      <c r="P1543" s="58" t="s">
        <v>4354</v>
      </c>
      <c r="Q1543" s="58" t="s">
        <v>4002</v>
      </c>
      <c r="R1543" s="58" t="s">
        <v>4113</v>
      </c>
      <c r="S1543" s="58" t="s">
        <v>4113</v>
      </c>
      <c r="T1543" s="58" t="s">
        <v>4114</v>
      </c>
      <c r="U1543" s="58" t="s">
        <v>4113</v>
      </c>
      <c r="V1543" s="58" t="s">
        <v>4113</v>
      </c>
      <c r="W1543" s="58" t="s">
        <v>4114</v>
      </c>
      <c r="X1543" s="58" t="s">
        <v>4113</v>
      </c>
      <c r="Y1543" s="58" t="s">
        <v>4114</v>
      </c>
      <c r="Z1543" s="58" t="s">
        <v>4114</v>
      </c>
      <c r="AA1543" s="58" t="s">
        <v>4113</v>
      </c>
      <c r="AB1543" s="58" t="s">
        <v>4113</v>
      </c>
      <c r="AC1543" s="58" t="s">
        <v>4114</v>
      </c>
      <c r="AD1543" s="58" t="s">
        <v>4113</v>
      </c>
      <c r="AE1543" s="58" t="s">
        <v>4114</v>
      </c>
      <c r="AF1543" s="58" t="s">
        <v>4114</v>
      </c>
    </row>
    <row r="1544" spans="1:32" x14ac:dyDescent="0.2">
      <c r="A1544" s="247" t="s">
        <v>188</v>
      </c>
      <c r="B1544" s="83" t="s">
        <v>2369</v>
      </c>
      <c r="C1544" s="58">
        <v>1</v>
      </c>
      <c r="D1544" s="58" t="s">
        <v>4282</v>
      </c>
      <c r="E1544" s="58" t="s">
        <v>4134</v>
      </c>
      <c r="F1544" s="58" t="s">
        <v>4156</v>
      </c>
      <c r="G1544" s="58" t="s">
        <v>4113</v>
      </c>
      <c r="H1544" s="58" t="s">
        <v>4153</v>
      </c>
      <c r="I1544" s="58" t="s">
        <v>4153</v>
      </c>
      <c r="J1544" s="58" t="s">
        <v>4114</v>
      </c>
      <c r="K1544" s="58" t="s">
        <v>4153</v>
      </c>
      <c r="L1544" s="58" t="s">
        <v>4114</v>
      </c>
      <c r="M1544" s="58" t="s">
        <v>4331</v>
      </c>
      <c r="N1544" s="58" t="s">
        <v>2343</v>
      </c>
      <c r="O1544" s="58" t="s">
        <v>4111</v>
      </c>
      <c r="P1544" s="58" t="s">
        <v>4354</v>
      </c>
      <c r="Q1544" s="58" t="s">
        <v>4002</v>
      </c>
      <c r="R1544" s="58" t="s">
        <v>4113</v>
      </c>
      <c r="S1544" s="58" t="s">
        <v>4113</v>
      </c>
      <c r="T1544" s="58" t="s">
        <v>4114</v>
      </c>
      <c r="U1544" s="58" t="s">
        <v>4113</v>
      </c>
      <c r="V1544" s="58" t="s">
        <v>4113</v>
      </c>
      <c r="W1544" s="58" t="s">
        <v>4114</v>
      </c>
      <c r="X1544" s="58" t="s">
        <v>4113</v>
      </c>
      <c r="Y1544" s="58" t="s">
        <v>4113</v>
      </c>
      <c r="Z1544" s="58" t="s">
        <v>4114</v>
      </c>
      <c r="AA1544" s="58" t="s">
        <v>4113</v>
      </c>
      <c r="AB1544" s="58" t="s">
        <v>4113</v>
      </c>
      <c r="AC1544" s="58" t="s">
        <v>4114</v>
      </c>
      <c r="AD1544" s="58" t="s">
        <v>4113</v>
      </c>
      <c r="AE1544" s="58" t="s">
        <v>4114</v>
      </c>
      <c r="AF1544" s="58" t="s">
        <v>4114</v>
      </c>
    </row>
    <row r="1545" spans="1:32" x14ac:dyDescent="0.2">
      <c r="A1545" s="247" t="s">
        <v>198</v>
      </c>
      <c r="B1545" s="83" t="s">
        <v>2378</v>
      </c>
      <c r="C1545" s="58">
        <v>1</v>
      </c>
      <c r="D1545" s="58" t="s">
        <v>4284</v>
      </c>
      <c r="E1545" s="58" t="s">
        <v>4134</v>
      </c>
      <c r="F1545" s="58" t="s">
        <v>4156</v>
      </c>
      <c r="G1545" s="58" t="s">
        <v>4136</v>
      </c>
      <c r="H1545" s="58" t="s">
        <v>4153</v>
      </c>
      <c r="I1545" s="58" t="s">
        <v>4153</v>
      </c>
      <c r="J1545" s="58" t="s">
        <v>4114</v>
      </c>
      <c r="K1545" s="58" t="s">
        <v>4153</v>
      </c>
      <c r="L1545" s="58" t="s">
        <v>4114</v>
      </c>
      <c r="M1545" s="58" t="s">
        <v>4332</v>
      </c>
      <c r="N1545" s="58" t="s">
        <v>2343</v>
      </c>
      <c r="O1545" s="58" t="s">
        <v>4111</v>
      </c>
      <c r="P1545" s="58" t="s">
        <v>4354</v>
      </c>
      <c r="Q1545" s="58" t="s">
        <v>4002</v>
      </c>
      <c r="R1545" s="58" t="s">
        <v>4113</v>
      </c>
      <c r="S1545" s="58" t="s">
        <v>4113</v>
      </c>
      <c r="T1545" s="58" t="s">
        <v>4114</v>
      </c>
      <c r="U1545" s="58" t="s">
        <v>4113</v>
      </c>
      <c r="V1545" s="58" t="s">
        <v>4113</v>
      </c>
      <c r="W1545" s="58" t="s">
        <v>4114</v>
      </c>
      <c r="X1545" s="58" t="s">
        <v>4113</v>
      </c>
      <c r="Y1545" s="58" t="s">
        <v>4113</v>
      </c>
      <c r="Z1545" s="58" t="s">
        <v>4114</v>
      </c>
      <c r="AA1545" s="58" t="s">
        <v>4113</v>
      </c>
      <c r="AB1545" s="58" t="s">
        <v>4113</v>
      </c>
      <c r="AC1545" s="58" t="s">
        <v>4114</v>
      </c>
      <c r="AD1545" s="58" t="s">
        <v>4113</v>
      </c>
      <c r="AE1545" s="58" t="s">
        <v>4114</v>
      </c>
      <c r="AF1545" s="58" t="s">
        <v>4114</v>
      </c>
    </row>
    <row r="1546" spans="1:32" x14ac:dyDescent="0.2">
      <c r="A1546" s="247" t="s">
        <v>208</v>
      </c>
      <c r="B1546" s="83" t="s">
        <v>2387</v>
      </c>
      <c r="C1546" s="58">
        <v>1</v>
      </c>
      <c r="D1546" s="58" t="s">
        <v>4286</v>
      </c>
      <c r="E1546" s="58" t="s">
        <v>4134</v>
      </c>
      <c r="F1546" s="58" t="s">
        <v>4156</v>
      </c>
      <c r="G1546" s="58" t="s">
        <v>4136</v>
      </c>
      <c r="H1546" s="58" t="s">
        <v>4153</v>
      </c>
      <c r="I1546" s="58" t="s">
        <v>4153</v>
      </c>
      <c r="J1546" s="58" t="s">
        <v>4114</v>
      </c>
      <c r="K1546" s="58" t="s">
        <v>4153</v>
      </c>
      <c r="L1546" s="58" t="s">
        <v>4114</v>
      </c>
      <c r="M1546" s="58" t="s">
        <v>4333</v>
      </c>
      <c r="N1546" s="58" t="s">
        <v>2343</v>
      </c>
      <c r="O1546" s="58" t="s">
        <v>4111</v>
      </c>
      <c r="P1546" s="58" t="s">
        <v>4354</v>
      </c>
      <c r="Q1546" s="58" t="s">
        <v>4002</v>
      </c>
      <c r="R1546" s="58" t="s">
        <v>4113</v>
      </c>
      <c r="S1546" s="58" t="s">
        <v>4113</v>
      </c>
      <c r="T1546" s="58" t="s">
        <v>4114</v>
      </c>
      <c r="U1546" s="58" t="s">
        <v>4113</v>
      </c>
      <c r="V1546" s="58" t="s">
        <v>4113</v>
      </c>
      <c r="W1546" s="58" t="s">
        <v>4114</v>
      </c>
      <c r="X1546" s="58" t="s">
        <v>4113</v>
      </c>
      <c r="Y1546" s="58" t="s">
        <v>4113</v>
      </c>
      <c r="Z1546" s="58" t="s">
        <v>4114</v>
      </c>
      <c r="AA1546" s="58" t="s">
        <v>4113</v>
      </c>
      <c r="AB1546" s="58" t="s">
        <v>4113</v>
      </c>
      <c r="AC1546" s="58" t="s">
        <v>4114</v>
      </c>
      <c r="AD1546" s="58" t="s">
        <v>4113</v>
      </c>
      <c r="AE1546" s="58" t="s">
        <v>4114</v>
      </c>
      <c r="AF1546" s="58" t="s">
        <v>4114</v>
      </c>
    </row>
    <row r="1547" spans="1:32" x14ac:dyDescent="0.2">
      <c r="A1547" s="247" t="s">
        <v>4441</v>
      </c>
      <c r="B1547" s="83" t="s">
        <v>4741</v>
      </c>
    </row>
    <row r="1548" spans="1:32" x14ac:dyDescent="0.2">
      <c r="A1548" s="247" t="s">
        <v>4443</v>
      </c>
      <c r="B1548" s="83" t="s">
        <v>4742</v>
      </c>
    </row>
    <row r="1549" spans="1:32" x14ac:dyDescent="0.2">
      <c r="A1549" s="247" t="s">
        <v>4445</v>
      </c>
      <c r="B1549" s="83" t="s">
        <v>4743</v>
      </c>
    </row>
    <row r="1550" spans="1:32" x14ac:dyDescent="0.2">
      <c r="A1550" s="247" t="s">
        <v>4447</v>
      </c>
      <c r="B1550" s="83" t="s">
        <v>4744</v>
      </c>
    </row>
    <row r="1551" spans="1:32" x14ac:dyDescent="0.2">
      <c r="A1551" s="247" t="s">
        <v>4449</v>
      </c>
      <c r="B1551" s="83" t="s">
        <v>4745</v>
      </c>
    </row>
    <row r="1552" spans="1:32" x14ac:dyDescent="0.2">
      <c r="A1552" s="247" t="s">
        <v>3192</v>
      </c>
      <c r="B1552" s="83" t="s">
        <v>3322</v>
      </c>
      <c r="C1552" s="58">
        <v>1</v>
      </c>
      <c r="D1552" s="58" t="s">
        <v>4278</v>
      </c>
      <c r="E1552" s="58" t="s">
        <v>4135</v>
      </c>
      <c r="F1552" s="58" t="s">
        <v>4150</v>
      </c>
      <c r="G1552" s="58" t="s">
        <v>4153</v>
      </c>
      <c r="H1552" s="58" t="s">
        <v>4114</v>
      </c>
      <c r="I1552" s="58" t="s">
        <v>4114</v>
      </c>
      <c r="J1552" s="58" t="s">
        <v>4114</v>
      </c>
      <c r="K1552" s="58" t="s">
        <v>4114</v>
      </c>
      <c r="L1552" s="58" t="s">
        <v>4113</v>
      </c>
      <c r="M1552" s="58" t="s">
        <v>4114</v>
      </c>
      <c r="N1552" s="58" t="s">
        <v>3323</v>
      </c>
      <c r="O1552" s="58" t="s">
        <v>4111</v>
      </c>
      <c r="P1552" s="58" t="s">
        <v>4132</v>
      </c>
      <c r="Q1552" s="58" t="s">
        <v>4002</v>
      </c>
      <c r="R1552" s="58" t="s">
        <v>4114</v>
      </c>
      <c r="S1552" s="58" t="s">
        <v>4113</v>
      </c>
      <c r="T1552" s="58" t="s">
        <v>4114</v>
      </c>
      <c r="U1552" s="58" t="s">
        <v>4113</v>
      </c>
      <c r="V1552" s="58" t="s">
        <v>4113</v>
      </c>
      <c r="W1552" s="58" t="s">
        <v>4113</v>
      </c>
      <c r="X1552" s="58" t="s">
        <v>4114</v>
      </c>
      <c r="Y1552" s="58" t="s">
        <v>4114</v>
      </c>
      <c r="Z1552" s="58" t="s">
        <v>4114</v>
      </c>
      <c r="AA1552" s="58" t="s">
        <v>4113</v>
      </c>
      <c r="AB1552" s="58" t="s">
        <v>4114</v>
      </c>
      <c r="AC1552" s="58" t="s">
        <v>4114</v>
      </c>
      <c r="AD1552" s="58" t="s">
        <v>4113</v>
      </c>
      <c r="AE1552" s="58" t="s">
        <v>4114</v>
      </c>
      <c r="AF1552" s="58" t="s">
        <v>4114</v>
      </c>
    </row>
    <row r="1553" spans="1:32" x14ac:dyDescent="0.2">
      <c r="A1553" s="247" t="s">
        <v>3193</v>
      </c>
      <c r="B1553" s="83" t="s">
        <v>3324</v>
      </c>
      <c r="C1553" s="58">
        <v>1</v>
      </c>
      <c r="D1553" s="58" t="s">
        <v>4278</v>
      </c>
      <c r="E1553" s="58" t="s">
        <v>4135</v>
      </c>
      <c r="F1553" s="58" t="s">
        <v>4156</v>
      </c>
      <c r="G1553" s="58" t="s">
        <v>4153</v>
      </c>
      <c r="H1553" s="58" t="s">
        <v>4114</v>
      </c>
      <c r="I1553" s="58" t="s">
        <v>4114</v>
      </c>
      <c r="J1553" s="58" t="s">
        <v>4114</v>
      </c>
      <c r="K1553" s="58" t="s">
        <v>4114</v>
      </c>
      <c r="L1553" s="58" t="s">
        <v>4113</v>
      </c>
      <c r="M1553" s="58" t="s">
        <v>4114</v>
      </c>
      <c r="N1553" s="58" t="s">
        <v>3323</v>
      </c>
      <c r="O1553" s="58" t="s">
        <v>4111</v>
      </c>
      <c r="P1553" s="58" t="s">
        <v>4132</v>
      </c>
      <c r="Q1553" s="58" t="s">
        <v>4002</v>
      </c>
      <c r="R1553" s="58" t="s">
        <v>4114</v>
      </c>
      <c r="S1553" s="58" t="s">
        <v>4113</v>
      </c>
      <c r="T1553" s="58" t="s">
        <v>4114</v>
      </c>
      <c r="U1553" s="58" t="s">
        <v>4113</v>
      </c>
      <c r="V1553" s="58" t="s">
        <v>4113</v>
      </c>
      <c r="W1553" s="58" t="s">
        <v>4113</v>
      </c>
      <c r="X1553" s="58" t="s">
        <v>4114</v>
      </c>
      <c r="Y1553" s="58" t="s">
        <v>4114</v>
      </c>
      <c r="Z1553" s="58" t="s">
        <v>4114</v>
      </c>
      <c r="AA1553" s="58" t="s">
        <v>4113</v>
      </c>
      <c r="AB1553" s="58" t="s">
        <v>4114</v>
      </c>
      <c r="AC1553" s="58" t="s">
        <v>4114</v>
      </c>
      <c r="AD1553" s="58" t="s">
        <v>4113</v>
      </c>
      <c r="AE1553" s="58" t="s">
        <v>4114</v>
      </c>
      <c r="AF1553" s="58" t="s">
        <v>4114</v>
      </c>
    </row>
    <row r="1554" spans="1:32" x14ac:dyDescent="0.2">
      <c r="A1554" s="247" t="s">
        <v>3321</v>
      </c>
      <c r="B1554" s="83" t="s">
        <v>3965</v>
      </c>
      <c r="C1554" s="58">
        <v>1</v>
      </c>
      <c r="D1554" s="58" t="s">
        <v>4286</v>
      </c>
      <c r="E1554" s="58" t="s">
        <v>4343</v>
      </c>
      <c r="F1554" s="58" t="s">
        <v>4174</v>
      </c>
      <c r="G1554" s="58" t="s">
        <v>4114</v>
      </c>
      <c r="H1554" s="58" t="s">
        <v>4114</v>
      </c>
      <c r="I1554" s="58" t="s">
        <v>4114</v>
      </c>
      <c r="J1554" s="58" t="s">
        <v>4114</v>
      </c>
      <c r="K1554" s="58" t="s">
        <v>4114</v>
      </c>
      <c r="L1554" s="58" t="s">
        <v>4114</v>
      </c>
      <c r="M1554" s="58" t="s">
        <v>4114</v>
      </c>
      <c r="N1554" s="58" t="s">
        <v>4131</v>
      </c>
      <c r="O1554" s="58" t="s">
        <v>4116</v>
      </c>
      <c r="P1554" s="58" t="s">
        <v>4132</v>
      </c>
      <c r="Q1554" s="58" t="s">
        <v>4002</v>
      </c>
      <c r="R1554" s="58" t="s">
        <v>4114</v>
      </c>
      <c r="S1554" s="58" t="s">
        <v>4113</v>
      </c>
      <c r="T1554" s="58" t="s">
        <v>4114</v>
      </c>
      <c r="U1554" s="58" t="s">
        <v>4113</v>
      </c>
      <c r="V1554" s="58" t="s">
        <v>4114</v>
      </c>
      <c r="W1554" s="58" t="s">
        <v>4114</v>
      </c>
      <c r="X1554" s="58" t="s">
        <v>4114</v>
      </c>
      <c r="Y1554" s="58" t="s">
        <v>4114</v>
      </c>
      <c r="Z1554" s="58" t="s">
        <v>4114</v>
      </c>
      <c r="AA1554" s="58" t="s">
        <v>4114</v>
      </c>
      <c r="AB1554" s="58" t="s">
        <v>4114</v>
      </c>
      <c r="AC1554" s="58" t="s">
        <v>4114</v>
      </c>
      <c r="AD1554" s="58" t="s">
        <v>4113</v>
      </c>
      <c r="AE1554" s="58" t="s">
        <v>4114</v>
      </c>
      <c r="AF1554" s="58" t="s">
        <v>4114</v>
      </c>
    </row>
    <row r="1555" spans="1:32" x14ac:dyDescent="0.2">
      <c r="A1555" s="247" t="s">
        <v>488</v>
      </c>
      <c r="B1555" s="83" t="s">
        <v>3967</v>
      </c>
      <c r="C1555" s="58">
        <v>1</v>
      </c>
      <c r="D1555" s="58" t="s">
        <v>4110</v>
      </c>
      <c r="E1555" s="58" t="s">
        <v>4143</v>
      </c>
      <c r="F1555" s="58" t="s">
        <v>4134</v>
      </c>
      <c r="G1555" s="58" t="s">
        <v>4114</v>
      </c>
      <c r="H1555" s="58" t="s">
        <v>4113</v>
      </c>
      <c r="I1555" s="58" t="s">
        <v>4114</v>
      </c>
      <c r="J1555" s="58" t="s">
        <v>4113</v>
      </c>
      <c r="K1555" s="58" t="s">
        <v>4114</v>
      </c>
      <c r="L1555" s="58" t="s">
        <v>4114</v>
      </c>
      <c r="M1555" s="58" t="s">
        <v>4376</v>
      </c>
      <c r="N1555" s="58" t="s">
        <v>2466</v>
      </c>
      <c r="O1555" s="58" t="s">
        <v>4171</v>
      </c>
      <c r="P1555" s="58" t="s">
        <v>4132</v>
      </c>
      <c r="Q1555" s="58" t="s">
        <v>4002</v>
      </c>
      <c r="R1555" s="58" t="s">
        <v>4113</v>
      </c>
      <c r="S1555" s="58" t="s">
        <v>4113</v>
      </c>
      <c r="T1555" s="58" t="s">
        <v>4114</v>
      </c>
      <c r="U1555" s="58" t="s">
        <v>4114</v>
      </c>
      <c r="V1555" s="58" t="s">
        <v>4114</v>
      </c>
      <c r="W1555" s="58" t="s">
        <v>4114</v>
      </c>
      <c r="X1555" s="58" t="s">
        <v>4113</v>
      </c>
      <c r="Y1555" s="58" t="s">
        <v>4114</v>
      </c>
      <c r="Z1555" s="58" t="s">
        <v>4114</v>
      </c>
      <c r="AA1555" s="58" t="s">
        <v>4114</v>
      </c>
      <c r="AB1555" s="58" t="s">
        <v>4114</v>
      </c>
      <c r="AC1555" s="58" t="s">
        <v>4114</v>
      </c>
      <c r="AD1555" s="58" t="s">
        <v>4113</v>
      </c>
      <c r="AE1555" s="58" t="s">
        <v>4114</v>
      </c>
      <c r="AF1555" s="58" t="s">
        <v>4114</v>
      </c>
    </row>
    <row r="1556" spans="1:32" x14ac:dyDescent="0.2">
      <c r="A1556" s="247" t="s">
        <v>489</v>
      </c>
      <c r="B1556" s="83" t="s">
        <v>3969</v>
      </c>
      <c r="C1556" s="58">
        <v>1</v>
      </c>
      <c r="D1556" s="58" t="s">
        <v>4110</v>
      </c>
      <c r="E1556" s="58" t="s">
        <v>4143</v>
      </c>
      <c r="F1556" s="58" t="s">
        <v>4150</v>
      </c>
      <c r="G1556" s="58" t="s">
        <v>4114</v>
      </c>
      <c r="H1556" s="58" t="s">
        <v>4113</v>
      </c>
      <c r="I1556" s="58" t="s">
        <v>4114</v>
      </c>
      <c r="J1556" s="58" t="s">
        <v>4113</v>
      </c>
      <c r="K1556" s="58" t="s">
        <v>4114</v>
      </c>
      <c r="L1556" s="58" t="s">
        <v>4114</v>
      </c>
      <c r="M1556" s="58" t="s">
        <v>4377</v>
      </c>
      <c r="N1556" s="58" t="s">
        <v>2466</v>
      </c>
      <c r="O1556" s="58" t="s">
        <v>4171</v>
      </c>
      <c r="P1556" s="58" t="s">
        <v>4132</v>
      </c>
      <c r="Q1556" s="58" t="s">
        <v>4002</v>
      </c>
      <c r="R1556" s="58" t="s">
        <v>4113</v>
      </c>
      <c r="S1556" s="58" t="s">
        <v>4113</v>
      </c>
      <c r="T1556" s="58" t="s">
        <v>4114</v>
      </c>
      <c r="U1556" s="58" t="s">
        <v>4114</v>
      </c>
      <c r="V1556" s="58" t="s">
        <v>4114</v>
      </c>
      <c r="W1556" s="58" t="s">
        <v>4114</v>
      </c>
      <c r="X1556" s="58" t="s">
        <v>4113</v>
      </c>
      <c r="Y1556" s="58" t="s">
        <v>4114</v>
      </c>
      <c r="Z1556" s="58" t="s">
        <v>4114</v>
      </c>
      <c r="AA1556" s="58" t="s">
        <v>4114</v>
      </c>
      <c r="AB1556" s="58" t="s">
        <v>4114</v>
      </c>
      <c r="AC1556" s="58" t="s">
        <v>4114</v>
      </c>
      <c r="AD1556" s="58" t="s">
        <v>4113</v>
      </c>
      <c r="AE1556" s="58" t="s">
        <v>4114</v>
      </c>
      <c r="AF1556" s="58" t="s">
        <v>4114</v>
      </c>
    </row>
    <row r="1557" spans="1:32" x14ac:dyDescent="0.2">
      <c r="A1557" s="247" t="s">
        <v>490</v>
      </c>
      <c r="B1557" s="83" t="s">
        <v>3970</v>
      </c>
      <c r="C1557" s="58">
        <v>1</v>
      </c>
      <c r="D1557" s="58" t="s">
        <v>4110</v>
      </c>
      <c r="E1557" s="58" t="s">
        <v>4143</v>
      </c>
      <c r="F1557" s="58" t="s">
        <v>4156</v>
      </c>
      <c r="G1557" s="58" t="s">
        <v>4114</v>
      </c>
      <c r="H1557" s="58" t="s">
        <v>4136</v>
      </c>
      <c r="I1557" s="58" t="s">
        <v>4114</v>
      </c>
      <c r="J1557" s="58" t="s">
        <v>4113</v>
      </c>
      <c r="K1557" s="58" t="s">
        <v>4114</v>
      </c>
      <c r="L1557" s="58" t="s">
        <v>4114</v>
      </c>
      <c r="M1557" s="58" t="s">
        <v>4113</v>
      </c>
      <c r="N1557" s="58" t="s">
        <v>2466</v>
      </c>
      <c r="O1557" s="58" t="s">
        <v>4129</v>
      </c>
      <c r="P1557" s="58" t="s">
        <v>4132</v>
      </c>
      <c r="Q1557" s="58" t="s">
        <v>4002</v>
      </c>
      <c r="R1557" s="58" t="s">
        <v>4113</v>
      </c>
      <c r="S1557" s="58" t="s">
        <v>4113</v>
      </c>
      <c r="T1557" s="58" t="s">
        <v>4114</v>
      </c>
      <c r="U1557" s="58" t="s">
        <v>4114</v>
      </c>
      <c r="V1557" s="58" t="s">
        <v>4114</v>
      </c>
      <c r="W1557" s="58" t="s">
        <v>4114</v>
      </c>
      <c r="X1557" s="58" t="s">
        <v>4113</v>
      </c>
      <c r="Y1557" s="58" t="s">
        <v>4114</v>
      </c>
      <c r="Z1557" s="58" t="s">
        <v>4114</v>
      </c>
      <c r="AA1557" s="58" t="s">
        <v>4114</v>
      </c>
      <c r="AB1557" s="58" t="s">
        <v>4114</v>
      </c>
      <c r="AC1557" s="58" t="s">
        <v>4114</v>
      </c>
      <c r="AD1557" s="58" t="s">
        <v>4113</v>
      </c>
      <c r="AE1557" s="58" t="s">
        <v>4114</v>
      </c>
      <c r="AF1557" s="58" t="s">
        <v>4114</v>
      </c>
    </row>
    <row r="1558" spans="1:32" x14ac:dyDescent="0.2">
      <c r="A1558" s="247" t="s">
        <v>491</v>
      </c>
      <c r="B1558" s="83" t="s">
        <v>3971</v>
      </c>
      <c r="C1558" s="58">
        <v>1</v>
      </c>
      <c r="D1558" s="58" t="s">
        <v>4110</v>
      </c>
      <c r="E1558" s="58" t="s">
        <v>4143</v>
      </c>
      <c r="F1558" s="58" t="s">
        <v>4160</v>
      </c>
      <c r="G1558" s="58" t="s">
        <v>4114</v>
      </c>
      <c r="H1558" s="58" t="s">
        <v>4136</v>
      </c>
      <c r="I1558" s="58" t="s">
        <v>4114</v>
      </c>
      <c r="J1558" s="58" t="s">
        <v>4113</v>
      </c>
      <c r="K1558" s="58" t="s">
        <v>4114</v>
      </c>
      <c r="L1558" s="58" t="s">
        <v>4114</v>
      </c>
      <c r="M1558" s="58" t="s">
        <v>4378</v>
      </c>
      <c r="N1558" s="58" t="s">
        <v>2466</v>
      </c>
      <c r="O1558" s="58" t="s">
        <v>4129</v>
      </c>
      <c r="P1558" s="58" t="s">
        <v>4132</v>
      </c>
      <c r="Q1558" s="58" t="s">
        <v>4002</v>
      </c>
      <c r="R1558" s="58" t="s">
        <v>4113</v>
      </c>
      <c r="S1558" s="58" t="s">
        <v>4113</v>
      </c>
      <c r="T1558" s="58" t="s">
        <v>4114</v>
      </c>
      <c r="U1558" s="58" t="s">
        <v>4114</v>
      </c>
      <c r="V1558" s="58" t="s">
        <v>4114</v>
      </c>
      <c r="W1558" s="58" t="s">
        <v>4114</v>
      </c>
      <c r="X1558" s="58" t="s">
        <v>4113</v>
      </c>
      <c r="Y1558" s="58" t="s">
        <v>4114</v>
      </c>
      <c r="Z1558" s="58" t="s">
        <v>4114</v>
      </c>
      <c r="AA1558" s="58" t="s">
        <v>4114</v>
      </c>
      <c r="AB1558" s="58" t="s">
        <v>4114</v>
      </c>
      <c r="AC1558" s="58" t="s">
        <v>4114</v>
      </c>
      <c r="AD1558" s="58" t="s">
        <v>4113</v>
      </c>
      <c r="AE1558" s="58" t="s">
        <v>4114</v>
      </c>
      <c r="AF1558" s="58" t="s">
        <v>4114</v>
      </c>
    </row>
    <row r="1559" spans="1:32" x14ac:dyDescent="0.2">
      <c r="A1559" s="247" t="s">
        <v>370</v>
      </c>
      <c r="B1559" s="83" t="s">
        <v>2388</v>
      </c>
      <c r="C1559" s="58">
        <v>1</v>
      </c>
      <c r="D1559" s="58" t="s">
        <v>4379</v>
      </c>
      <c r="E1559" s="58" t="s">
        <v>4143</v>
      </c>
      <c r="F1559" s="58" t="s">
        <v>4135</v>
      </c>
      <c r="G1559" s="58" t="s">
        <v>4114</v>
      </c>
      <c r="H1559" s="58" t="s">
        <v>4145</v>
      </c>
      <c r="I1559" s="58" t="s">
        <v>4114</v>
      </c>
      <c r="J1559" s="58" t="s">
        <v>4145</v>
      </c>
      <c r="K1559" s="58" t="s">
        <v>4114</v>
      </c>
      <c r="L1559" s="58" t="s">
        <v>4114</v>
      </c>
      <c r="M1559" s="58" t="s">
        <v>4188</v>
      </c>
      <c r="N1559" s="58" t="s">
        <v>2389</v>
      </c>
      <c r="O1559" s="58" t="s">
        <v>4147</v>
      </c>
      <c r="P1559" s="58" t="s">
        <v>4138</v>
      </c>
      <c r="Q1559" s="58" t="s">
        <v>4002</v>
      </c>
      <c r="R1559" s="58" t="s">
        <v>4113</v>
      </c>
      <c r="S1559" s="58" t="s">
        <v>4113</v>
      </c>
      <c r="T1559" s="58" t="s">
        <v>4114</v>
      </c>
      <c r="U1559" s="58" t="s">
        <v>4113</v>
      </c>
      <c r="V1559" s="58" t="s">
        <v>4113</v>
      </c>
      <c r="W1559" s="58" t="s">
        <v>4114</v>
      </c>
      <c r="X1559" s="58" t="s">
        <v>4113</v>
      </c>
      <c r="Y1559" s="58" t="s">
        <v>4114</v>
      </c>
      <c r="Z1559" s="58" t="s">
        <v>4114</v>
      </c>
      <c r="AA1559" s="58" t="s">
        <v>4113</v>
      </c>
      <c r="AB1559" s="58" t="s">
        <v>4114</v>
      </c>
      <c r="AC1559" s="58" t="s">
        <v>4114</v>
      </c>
      <c r="AD1559" s="58" t="s">
        <v>4113</v>
      </c>
      <c r="AE1559" s="58" t="s">
        <v>4114</v>
      </c>
      <c r="AF1559" s="58" t="s">
        <v>4114</v>
      </c>
    </row>
    <row r="1560" spans="1:32" x14ac:dyDescent="0.2">
      <c r="A1560" s="247" t="s">
        <v>371</v>
      </c>
      <c r="B1560" s="83" t="s">
        <v>2390</v>
      </c>
      <c r="C1560" s="58">
        <v>1</v>
      </c>
      <c r="D1560" s="58" t="s">
        <v>4379</v>
      </c>
      <c r="E1560" s="58" t="s">
        <v>4143</v>
      </c>
      <c r="F1560" s="58" t="s">
        <v>4139</v>
      </c>
      <c r="G1560" s="58" t="s">
        <v>4114</v>
      </c>
      <c r="H1560" s="58" t="s">
        <v>4145</v>
      </c>
      <c r="I1560" s="58" t="s">
        <v>4114</v>
      </c>
      <c r="J1560" s="58" t="s">
        <v>4145</v>
      </c>
      <c r="K1560" s="58" t="s">
        <v>4114</v>
      </c>
      <c r="L1560" s="58" t="s">
        <v>4114</v>
      </c>
      <c r="M1560" s="58" t="s">
        <v>4189</v>
      </c>
      <c r="N1560" s="58" t="s">
        <v>2389</v>
      </c>
      <c r="O1560" s="58" t="s">
        <v>4147</v>
      </c>
      <c r="P1560" s="58" t="s">
        <v>4138</v>
      </c>
      <c r="Q1560" s="58" t="s">
        <v>4002</v>
      </c>
      <c r="R1560" s="58" t="s">
        <v>4113</v>
      </c>
      <c r="S1560" s="58" t="s">
        <v>4113</v>
      </c>
      <c r="T1560" s="58" t="s">
        <v>4114</v>
      </c>
      <c r="U1560" s="58" t="s">
        <v>4113</v>
      </c>
      <c r="V1560" s="58" t="s">
        <v>4113</v>
      </c>
      <c r="W1560" s="58" t="s">
        <v>4114</v>
      </c>
      <c r="X1560" s="58" t="s">
        <v>4113</v>
      </c>
      <c r="Y1560" s="58" t="s">
        <v>4114</v>
      </c>
      <c r="Z1560" s="58" t="s">
        <v>4114</v>
      </c>
      <c r="AA1560" s="58" t="s">
        <v>4113</v>
      </c>
      <c r="AB1560" s="58" t="s">
        <v>4114</v>
      </c>
      <c r="AC1560" s="58" t="s">
        <v>4114</v>
      </c>
      <c r="AD1560" s="58" t="s">
        <v>4113</v>
      </c>
      <c r="AE1560" s="58" t="s">
        <v>4114</v>
      </c>
      <c r="AF1560" s="58" t="s">
        <v>4114</v>
      </c>
    </row>
    <row r="1561" spans="1:32" x14ac:dyDescent="0.2">
      <c r="A1561" s="247" t="s">
        <v>372</v>
      </c>
      <c r="B1561" s="83" t="s">
        <v>2391</v>
      </c>
      <c r="C1561" s="58">
        <v>1</v>
      </c>
      <c r="D1561" s="58" t="s">
        <v>4379</v>
      </c>
      <c r="E1561" s="58" t="s">
        <v>4143</v>
      </c>
      <c r="F1561" s="58" t="s">
        <v>4141</v>
      </c>
      <c r="G1561" s="58" t="s">
        <v>4114</v>
      </c>
      <c r="H1561" s="58" t="s">
        <v>4145</v>
      </c>
      <c r="I1561" s="58" t="s">
        <v>4114</v>
      </c>
      <c r="J1561" s="58" t="s">
        <v>4145</v>
      </c>
      <c r="K1561" s="58" t="s">
        <v>4114</v>
      </c>
      <c r="L1561" s="58" t="s">
        <v>4114</v>
      </c>
      <c r="M1561" s="58" t="s">
        <v>4190</v>
      </c>
      <c r="N1561" s="58" t="s">
        <v>2389</v>
      </c>
      <c r="O1561" s="58" t="s">
        <v>4147</v>
      </c>
      <c r="P1561" s="58" t="s">
        <v>4138</v>
      </c>
      <c r="Q1561" s="58" t="s">
        <v>4002</v>
      </c>
      <c r="R1561" s="58" t="s">
        <v>4113</v>
      </c>
      <c r="S1561" s="58" t="s">
        <v>4113</v>
      </c>
      <c r="T1561" s="58" t="s">
        <v>4114</v>
      </c>
      <c r="U1561" s="58" t="s">
        <v>4113</v>
      </c>
      <c r="V1561" s="58" t="s">
        <v>4113</v>
      </c>
      <c r="W1561" s="58" t="s">
        <v>4114</v>
      </c>
      <c r="X1561" s="58" t="s">
        <v>4113</v>
      </c>
      <c r="Y1561" s="58" t="s">
        <v>4114</v>
      </c>
      <c r="Z1561" s="58" t="s">
        <v>4114</v>
      </c>
      <c r="AA1561" s="58" t="s">
        <v>4113</v>
      </c>
      <c r="AB1561" s="58" t="s">
        <v>4114</v>
      </c>
      <c r="AC1561" s="58" t="s">
        <v>4114</v>
      </c>
      <c r="AD1561" s="58" t="s">
        <v>4113</v>
      </c>
      <c r="AE1561" s="58" t="s">
        <v>4114</v>
      </c>
      <c r="AF1561" s="58" t="s">
        <v>4114</v>
      </c>
    </row>
    <row r="1562" spans="1:32" x14ac:dyDescent="0.2">
      <c r="A1562" s="247" t="s">
        <v>373</v>
      </c>
      <c r="B1562" s="83" t="s">
        <v>2392</v>
      </c>
      <c r="C1562" s="58">
        <v>1</v>
      </c>
      <c r="D1562" s="58" t="s">
        <v>4379</v>
      </c>
      <c r="E1562" s="58" t="s">
        <v>4143</v>
      </c>
      <c r="F1562" s="58" t="s">
        <v>4143</v>
      </c>
      <c r="G1562" s="58" t="s">
        <v>4114</v>
      </c>
      <c r="H1562" s="58" t="s">
        <v>4145</v>
      </c>
      <c r="I1562" s="58" t="s">
        <v>4114</v>
      </c>
      <c r="J1562" s="58" t="s">
        <v>4145</v>
      </c>
      <c r="K1562" s="58" t="s">
        <v>4114</v>
      </c>
      <c r="L1562" s="58" t="s">
        <v>4114</v>
      </c>
      <c r="M1562" s="58" t="s">
        <v>4191</v>
      </c>
      <c r="N1562" s="58" t="s">
        <v>2389</v>
      </c>
      <c r="O1562" s="58" t="s">
        <v>4147</v>
      </c>
      <c r="P1562" s="58" t="s">
        <v>4138</v>
      </c>
      <c r="Q1562" s="58" t="s">
        <v>4002</v>
      </c>
      <c r="R1562" s="58" t="s">
        <v>4113</v>
      </c>
      <c r="S1562" s="58" t="s">
        <v>4113</v>
      </c>
      <c r="T1562" s="58" t="s">
        <v>4114</v>
      </c>
      <c r="U1562" s="58" t="s">
        <v>4113</v>
      </c>
      <c r="V1562" s="58" t="s">
        <v>4113</v>
      </c>
      <c r="W1562" s="58" t="s">
        <v>4114</v>
      </c>
      <c r="X1562" s="58" t="s">
        <v>4113</v>
      </c>
      <c r="Y1562" s="58" t="s">
        <v>4114</v>
      </c>
      <c r="Z1562" s="58" t="s">
        <v>4114</v>
      </c>
      <c r="AA1562" s="58" t="s">
        <v>4113</v>
      </c>
      <c r="AB1562" s="58" t="s">
        <v>4114</v>
      </c>
      <c r="AC1562" s="58" t="s">
        <v>4114</v>
      </c>
      <c r="AD1562" s="58" t="s">
        <v>4113</v>
      </c>
      <c r="AE1562" s="58" t="s">
        <v>4114</v>
      </c>
      <c r="AF1562" s="58" t="s">
        <v>4114</v>
      </c>
    </row>
    <row r="1563" spans="1:32" x14ac:dyDescent="0.2">
      <c r="A1563" s="247" t="s">
        <v>374</v>
      </c>
      <c r="B1563" s="83" t="s">
        <v>2393</v>
      </c>
      <c r="C1563" s="58">
        <v>1</v>
      </c>
      <c r="D1563" s="58" t="s">
        <v>4379</v>
      </c>
      <c r="E1563" s="58" t="s">
        <v>4143</v>
      </c>
      <c r="F1563" s="58" t="s">
        <v>4134</v>
      </c>
      <c r="G1563" s="58" t="s">
        <v>4114</v>
      </c>
      <c r="H1563" s="58" t="s">
        <v>4145</v>
      </c>
      <c r="I1563" s="58" t="s">
        <v>4114</v>
      </c>
      <c r="J1563" s="58" t="s">
        <v>4145</v>
      </c>
      <c r="K1563" s="58" t="s">
        <v>4114</v>
      </c>
      <c r="L1563" s="58" t="s">
        <v>4114</v>
      </c>
      <c r="M1563" s="58" t="s">
        <v>4192</v>
      </c>
      <c r="N1563" s="58" t="s">
        <v>2389</v>
      </c>
      <c r="O1563" s="58" t="s">
        <v>4147</v>
      </c>
      <c r="P1563" s="58" t="s">
        <v>4138</v>
      </c>
      <c r="Q1563" s="58" t="s">
        <v>4002</v>
      </c>
      <c r="R1563" s="58" t="s">
        <v>4113</v>
      </c>
      <c r="S1563" s="58" t="s">
        <v>4113</v>
      </c>
      <c r="T1563" s="58" t="s">
        <v>4114</v>
      </c>
      <c r="U1563" s="58" t="s">
        <v>4113</v>
      </c>
      <c r="V1563" s="58" t="s">
        <v>4113</v>
      </c>
      <c r="W1563" s="58" t="s">
        <v>4114</v>
      </c>
      <c r="X1563" s="58" t="s">
        <v>4113</v>
      </c>
      <c r="Y1563" s="58" t="s">
        <v>4114</v>
      </c>
      <c r="Z1563" s="58" t="s">
        <v>4114</v>
      </c>
      <c r="AA1563" s="58" t="s">
        <v>4113</v>
      </c>
      <c r="AB1563" s="58" t="s">
        <v>4114</v>
      </c>
      <c r="AC1563" s="58" t="s">
        <v>4114</v>
      </c>
      <c r="AD1563" s="58" t="s">
        <v>4113</v>
      </c>
      <c r="AE1563" s="58" t="s">
        <v>4114</v>
      </c>
      <c r="AF1563" s="58" t="s">
        <v>4114</v>
      </c>
    </row>
    <row r="1564" spans="1:32" x14ac:dyDescent="0.2">
      <c r="A1564" s="247" t="s">
        <v>358</v>
      </c>
      <c r="B1564" s="83" t="s">
        <v>2396</v>
      </c>
      <c r="C1564" s="58">
        <v>1</v>
      </c>
      <c r="D1564" s="58" t="s">
        <v>4379</v>
      </c>
      <c r="E1564" s="58" t="s">
        <v>4143</v>
      </c>
      <c r="F1564" s="58" t="s">
        <v>4135</v>
      </c>
      <c r="G1564" s="58" t="s">
        <v>4113</v>
      </c>
      <c r="H1564" s="58" t="s">
        <v>4136</v>
      </c>
      <c r="I1564" s="58" t="s">
        <v>4113</v>
      </c>
      <c r="J1564" s="58" t="s">
        <v>4113</v>
      </c>
      <c r="K1564" s="58" t="s">
        <v>4114</v>
      </c>
      <c r="L1564" s="58" t="s">
        <v>4114</v>
      </c>
      <c r="M1564" s="58" t="s">
        <v>4188</v>
      </c>
      <c r="N1564" s="58" t="s">
        <v>2395</v>
      </c>
      <c r="O1564" s="58" t="s">
        <v>4129</v>
      </c>
      <c r="P1564" s="58" t="s">
        <v>4138</v>
      </c>
      <c r="Q1564" s="58" t="s">
        <v>4002</v>
      </c>
      <c r="R1564" s="58" t="s">
        <v>4113</v>
      </c>
      <c r="S1564" s="58" t="s">
        <v>4113</v>
      </c>
      <c r="T1564" s="58" t="s">
        <v>4113</v>
      </c>
      <c r="U1564" s="58" t="s">
        <v>4113</v>
      </c>
      <c r="V1564" s="58" t="s">
        <v>4113</v>
      </c>
      <c r="W1564" s="58" t="s">
        <v>4114</v>
      </c>
      <c r="X1564" s="58" t="s">
        <v>4113</v>
      </c>
      <c r="Y1564" s="58" t="s">
        <v>4114</v>
      </c>
      <c r="Z1564" s="58" t="s">
        <v>4114</v>
      </c>
      <c r="AA1564" s="58" t="s">
        <v>4113</v>
      </c>
      <c r="AB1564" s="58" t="s">
        <v>4113</v>
      </c>
      <c r="AC1564" s="58" t="s">
        <v>4114</v>
      </c>
      <c r="AD1564" s="58" t="s">
        <v>4113</v>
      </c>
      <c r="AE1564" s="58" t="s">
        <v>4114</v>
      </c>
      <c r="AF1564" s="58" t="s">
        <v>4114</v>
      </c>
    </row>
    <row r="1565" spans="1:32" x14ac:dyDescent="0.2">
      <c r="A1565" s="247" t="s">
        <v>359</v>
      </c>
      <c r="B1565" s="83" t="s">
        <v>2397</v>
      </c>
      <c r="C1565" s="58">
        <v>1</v>
      </c>
      <c r="D1565" s="58" t="s">
        <v>4379</v>
      </c>
      <c r="E1565" s="58" t="s">
        <v>4143</v>
      </c>
      <c r="F1565" s="58" t="s">
        <v>4139</v>
      </c>
      <c r="G1565" s="58" t="s">
        <v>4113</v>
      </c>
      <c r="H1565" s="58" t="s">
        <v>4136</v>
      </c>
      <c r="I1565" s="58" t="s">
        <v>4113</v>
      </c>
      <c r="J1565" s="58" t="s">
        <v>4113</v>
      </c>
      <c r="K1565" s="58" t="s">
        <v>4114</v>
      </c>
      <c r="L1565" s="58" t="s">
        <v>4114</v>
      </c>
      <c r="M1565" s="58" t="s">
        <v>4189</v>
      </c>
      <c r="N1565" s="58" t="s">
        <v>2395</v>
      </c>
      <c r="O1565" s="58" t="s">
        <v>4129</v>
      </c>
      <c r="P1565" s="58" t="s">
        <v>4138</v>
      </c>
      <c r="Q1565" s="58" t="s">
        <v>4002</v>
      </c>
      <c r="R1565" s="58" t="s">
        <v>4113</v>
      </c>
      <c r="S1565" s="58" t="s">
        <v>4113</v>
      </c>
      <c r="T1565" s="58" t="s">
        <v>4113</v>
      </c>
      <c r="U1565" s="58" t="s">
        <v>4113</v>
      </c>
      <c r="V1565" s="58" t="s">
        <v>4113</v>
      </c>
      <c r="W1565" s="58" t="s">
        <v>4114</v>
      </c>
      <c r="X1565" s="58" t="s">
        <v>4113</v>
      </c>
      <c r="Y1565" s="58" t="s">
        <v>4114</v>
      </c>
      <c r="Z1565" s="58" t="s">
        <v>4114</v>
      </c>
      <c r="AA1565" s="58" t="s">
        <v>4113</v>
      </c>
      <c r="AB1565" s="58" t="s">
        <v>4113</v>
      </c>
      <c r="AC1565" s="58" t="s">
        <v>4114</v>
      </c>
      <c r="AD1565" s="58" t="s">
        <v>4113</v>
      </c>
      <c r="AE1565" s="58" t="s">
        <v>4114</v>
      </c>
      <c r="AF1565" s="58" t="s">
        <v>4114</v>
      </c>
    </row>
    <row r="1566" spans="1:32" x14ac:dyDescent="0.2">
      <c r="A1566" s="247" t="s">
        <v>360</v>
      </c>
      <c r="B1566" s="83" t="s">
        <v>2398</v>
      </c>
      <c r="C1566" s="58">
        <v>1</v>
      </c>
      <c r="D1566" s="58" t="s">
        <v>4379</v>
      </c>
      <c r="E1566" s="58" t="s">
        <v>4143</v>
      </c>
      <c r="F1566" s="58" t="s">
        <v>4141</v>
      </c>
      <c r="G1566" s="58" t="s">
        <v>4113</v>
      </c>
      <c r="H1566" s="58" t="s">
        <v>4136</v>
      </c>
      <c r="I1566" s="58" t="s">
        <v>4113</v>
      </c>
      <c r="J1566" s="58" t="s">
        <v>4113</v>
      </c>
      <c r="K1566" s="58" t="s">
        <v>4114</v>
      </c>
      <c r="L1566" s="58" t="s">
        <v>4114</v>
      </c>
      <c r="M1566" s="58" t="s">
        <v>4190</v>
      </c>
      <c r="N1566" s="58" t="s">
        <v>2395</v>
      </c>
      <c r="O1566" s="58" t="s">
        <v>4129</v>
      </c>
      <c r="P1566" s="58" t="s">
        <v>4138</v>
      </c>
      <c r="Q1566" s="58" t="s">
        <v>4002</v>
      </c>
      <c r="R1566" s="58" t="s">
        <v>4113</v>
      </c>
      <c r="S1566" s="58" t="s">
        <v>4113</v>
      </c>
      <c r="T1566" s="58" t="s">
        <v>4113</v>
      </c>
      <c r="U1566" s="58" t="s">
        <v>4113</v>
      </c>
      <c r="V1566" s="58" t="s">
        <v>4113</v>
      </c>
      <c r="W1566" s="58" t="s">
        <v>4114</v>
      </c>
      <c r="X1566" s="58" t="s">
        <v>4113</v>
      </c>
      <c r="Y1566" s="58" t="s">
        <v>4114</v>
      </c>
      <c r="Z1566" s="58" t="s">
        <v>4114</v>
      </c>
      <c r="AA1566" s="58" t="s">
        <v>4113</v>
      </c>
      <c r="AB1566" s="58" t="s">
        <v>4113</v>
      </c>
      <c r="AC1566" s="58" t="s">
        <v>4114</v>
      </c>
      <c r="AD1566" s="58" t="s">
        <v>4113</v>
      </c>
      <c r="AE1566" s="58" t="s">
        <v>4114</v>
      </c>
      <c r="AF1566" s="58" t="s">
        <v>4114</v>
      </c>
    </row>
    <row r="1567" spans="1:32" x14ac:dyDescent="0.2">
      <c r="A1567" s="247" t="s">
        <v>361</v>
      </c>
      <c r="B1567" s="83" t="s">
        <v>2399</v>
      </c>
      <c r="C1567" s="58">
        <v>1</v>
      </c>
      <c r="D1567" s="58" t="s">
        <v>4379</v>
      </c>
      <c r="E1567" s="58" t="s">
        <v>4143</v>
      </c>
      <c r="F1567" s="58" t="s">
        <v>4143</v>
      </c>
      <c r="G1567" s="58" t="s">
        <v>4113</v>
      </c>
      <c r="H1567" s="58" t="s">
        <v>4136</v>
      </c>
      <c r="I1567" s="58" t="s">
        <v>4113</v>
      </c>
      <c r="J1567" s="58" t="s">
        <v>4113</v>
      </c>
      <c r="K1567" s="58" t="s">
        <v>4114</v>
      </c>
      <c r="L1567" s="58" t="s">
        <v>4114</v>
      </c>
      <c r="M1567" s="58" t="s">
        <v>4191</v>
      </c>
      <c r="N1567" s="58" t="s">
        <v>2395</v>
      </c>
      <c r="O1567" s="58" t="s">
        <v>4129</v>
      </c>
      <c r="P1567" s="58" t="s">
        <v>4138</v>
      </c>
      <c r="Q1567" s="58" t="s">
        <v>4002</v>
      </c>
      <c r="R1567" s="58" t="s">
        <v>4113</v>
      </c>
      <c r="S1567" s="58" t="s">
        <v>4113</v>
      </c>
      <c r="T1567" s="58" t="s">
        <v>4113</v>
      </c>
      <c r="U1567" s="58" t="s">
        <v>4113</v>
      </c>
      <c r="V1567" s="58" t="s">
        <v>4113</v>
      </c>
      <c r="W1567" s="58" t="s">
        <v>4114</v>
      </c>
      <c r="X1567" s="58" t="s">
        <v>4113</v>
      </c>
      <c r="Y1567" s="58" t="s">
        <v>4114</v>
      </c>
      <c r="Z1567" s="58" t="s">
        <v>4114</v>
      </c>
      <c r="AA1567" s="58" t="s">
        <v>4113</v>
      </c>
      <c r="AB1567" s="58" t="s">
        <v>4113</v>
      </c>
      <c r="AC1567" s="58" t="s">
        <v>4114</v>
      </c>
      <c r="AD1567" s="58" t="s">
        <v>4113</v>
      </c>
      <c r="AE1567" s="58" t="s">
        <v>4114</v>
      </c>
      <c r="AF1567" s="58" t="s">
        <v>4114</v>
      </c>
    </row>
    <row r="1568" spans="1:32" x14ac:dyDescent="0.2">
      <c r="A1568" s="247" t="s">
        <v>363</v>
      </c>
      <c r="B1568" s="83" t="s">
        <v>2400</v>
      </c>
      <c r="C1568" s="58">
        <v>1</v>
      </c>
      <c r="D1568" s="58" t="s">
        <v>4379</v>
      </c>
      <c r="E1568" s="58" t="s">
        <v>4143</v>
      </c>
      <c r="F1568" s="58" t="s">
        <v>4134</v>
      </c>
      <c r="G1568" s="58" t="s">
        <v>4113</v>
      </c>
      <c r="H1568" s="58" t="s">
        <v>4145</v>
      </c>
      <c r="I1568" s="58" t="s">
        <v>4136</v>
      </c>
      <c r="J1568" s="58" t="s">
        <v>4113</v>
      </c>
      <c r="K1568" s="58" t="s">
        <v>4114</v>
      </c>
      <c r="L1568" s="58" t="s">
        <v>4114</v>
      </c>
      <c r="M1568" s="58" t="s">
        <v>4192</v>
      </c>
      <c r="N1568" s="58" t="s">
        <v>2395</v>
      </c>
      <c r="O1568" s="58" t="s">
        <v>4147</v>
      </c>
      <c r="P1568" s="58" t="s">
        <v>4138</v>
      </c>
      <c r="Q1568" s="58" t="s">
        <v>4002</v>
      </c>
      <c r="R1568" s="58" t="s">
        <v>4113</v>
      </c>
      <c r="S1568" s="58" t="s">
        <v>4113</v>
      </c>
      <c r="T1568" s="58" t="s">
        <v>4114</v>
      </c>
      <c r="U1568" s="58" t="s">
        <v>4113</v>
      </c>
      <c r="V1568" s="58" t="s">
        <v>4113</v>
      </c>
      <c r="W1568" s="58" t="s">
        <v>4114</v>
      </c>
      <c r="X1568" s="58" t="s">
        <v>4113</v>
      </c>
      <c r="Y1568" s="58" t="s">
        <v>4114</v>
      </c>
      <c r="Z1568" s="58" t="s">
        <v>4114</v>
      </c>
      <c r="AA1568" s="58" t="s">
        <v>4113</v>
      </c>
      <c r="AB1568" s="58" t="s">
        <v>4113</v>
      </c>
      <c r="AC1568" s="58" t="s">
        <v>4114</v>
      </c>
      <c r="AD1568" s="58" t="s">
        <v>4113</v>
      </c>
      <c r="AE1568" s="58" t="s">
        <v>4114</v>
      </c>
      <c r="AF1568" s="58" t="s">
        <v>4114</v>
      </c>
    </row>
    <row r="1569" spans="1:32" x14ac:dyDescent="0.2">
      <c r="A1569" s="247" t="s">
        <v>362</v>
      </c>
      <c r="B1569" s="83" t="s">
        <v>2400</v>
      </c>
      <c r="C1569" s="58">
        <v>1</v>
      </c>
      <c r="D1569" s="58" t="s">
        <v>4379</v>
      </c>
      <c r="E1569" s="58" t="s">
        <v>4143</v>
      </c>
      <c r="F1569" s="58" t="s">
        <v>4134</v>
      </c>
      <c r="G1569" s="58" t="s">
        <v>4113</v>
      </c>
      <c r="H1569" s="58" t="s">
        <v>4136</v>
      </c>
      <c r="I1569" s="58" t="s">
        <v>4113</v>
      </c>
      <c r="J1569" s="58" t="s">
        <v>4113</v>
      </c>
      <c r="K1569" s="58" t="s">
        <v>4114</v>
      </c>
      <c r="L1569" s="58" t="s">
        <v>4114</v>
      </c>
      <c r="M1569" s="58" t="s">
        <v>4192</v>
      </c>
      <c r="N1569" s="58" t="s">
        <v>2395</v>
      </c>
      <c r="O1569" s="58" t="s">
        <v>4129</v>
      </c>
      <c r="P1569" s="58" t="s">
        <v>4138</v>
      </c>
      <c r="Q1569" s="58" t="s">
        <v>4002</v>
      </c>
      <c r="R1569" s="58" t="s">
        <v>4113</v>
      </c>
      <c r="S1569" s="58" t="s">
        <v>4113</v>
      </c>
      <c r="T1569" s="58" t="s">
        <v>4113</v>
      </c>
      <c r="U1569" s="58" t="s">
        <v>4113</v>
      </c>
      <c r="V1569" s="58" t="s">
        <v>4113</v>
      </c>
      <c r="W1569" s="58" t="s">
        <v>4114</v>
      </c>
      <c r="X1569" s="58" t="s">
        <v>4113</v>
      </c>
      <c r="Y1569" s="58" t="s">
        <v>4114</v>
      </c>
      <c r="Z1569" s="58" t="s">
        <v>4114</v>
      </c>
      <c r="AA1569" s="58" t="s">
        <v>4114</v>
      </c>
      <c r="AB1569" s="58" t="s">
        <v>4113</v>
      </c>
      <c r="AC1569" s="58" t="s">
        <v>4114</v>
      </c>
      <c r="AD1569" s="58" t="s">
        <v>4113</v>
      </c>
      <c r="AE1569" s="58" t="s">
        <v>4114</v>
      </c>
      <c r="AF1569" s="58" t="s">
        <v>4114</v>
      </c>
    </row>
    <row r="1570" spans="1:32" x14ac:dyDescent="0.2">
      <c r="A1570" s="247" t="s">
        <v>364</v>
      </c>
      <c r="B1570" s="83" t="s">
        <v>2401</v>
      </c>
      <c r="C1570" s="58">
        <v>1</v>
      </c>
      <c r="D1570" s="58" t="s">
        <v>4379</v>
      </c>
      <c r="E1570" s="58" t="s">
        <v>4143</v>
      </c>
      <c r="F1570" s="58" t="s">
        <v>4148</v>
      </c>
      <c r="G1570" s="58" t="s">
        <v>4113</v>
      </c>
      <c r="H1570" s="58" t="s">
        <v>4145</v>
      </c>
      <c r="I1570" s="58" t="s">
        <v>4136</v>
      </c>
      <c r="J1570" s="58" t="s">
        <v>4113</v>
      </c>
      <c r="K1570" s="58" t="s">
        <v>4114</v>
      </c>
      <c r="L1570" s="58" t="s">
        <v>4114</v>
      </c>
      <c r="M1570" s="58" t="s">
        <v>4193</v>
      </c>
      <c r="N1570" s="58" t="s">
        <v>2395</v>
      </c>
      <c r="O1570" s="58" t="s">
        <v>4147</v>
      </c>
      <c r="P1570" s="58" t="s">
        <v>4138</v>
      </c>
      <c r="Q1570" s="58" t="s">
        <v>4002</v>
      </c>
      <c r="R1570" s="58" t="s">
        <v>4113</v>
      </c>
      <c r="S1570" s="58" t="s">
        <v>4113</v>
      </c>
      <c r="T1570" s="58" t="s">
        <v>4114</v>
      </c>
      <c r="U1570" s="58" t="s">
        <v>4113</v>
      </c>
      <c r="V1570" s="58" t="s">
        <v>4113</v>
      </c>
      <c r="W1570" s="58" t="s">
        <v>4114</v>
      </c>
      <c r="X1570" s="58" t="s">
        <v>4113</v>
      </c>
      <c r="Y1570" s="58" t="s">
        <v>4114</v>
      </c>
      <c r="Z1570" s="58" t="s">
        <v>4114</v>
      </c>
      <c r="AA1570" s="58" t="s">
        <v>4113</v>
      </c>
      <c r="AB1570" s="58" t="s">
        <v>4113</v>
      </c>
      <c r="AC1570" s="58" t="s">
        <v>4114</v>
      </c>
      <c r="AD1570" s="58" t="s">
        <v>4113</v>
      </c>
      <c r="AE1570" s="58" t="s">
        <v>4114</v>
      </c>
      <c r="AF1570" s="58" t="s">
        <v>4114</v>
      </c>
    </row>
    <row r="1571" spans="1:32" x14ac:dyDescent="0.2">
      <c r="A1571" s="247" t="s">
        <v>365</v>
      </c>
      <c r="B1571" s="83" t="s">
        <v>2402</v>
      </c>
      <c r="C1571" s="58">
        <v>1</v>
      </c>
      <c r="D1571" s="58" t="s">
        <v>4379</v>
      </c>
      <c r="E1571" s="58" t="s">
        <v>4143</v>
      </c>
      <c r="F1571" s="58" t="s">
        <v>4150</v>
      </c>
      <c r="G1571" s="58" t="s">
        <v>4113</v>
      </c>
      <c r="H1571" s="58" t="s">
        <v>4145</v>
      </c>
      <c r="I1571" s="58" t="s">
        <v>4136</v>
      </c>
      <c r="J1571" s="58" t="s">
        <v>4113</v>
      </c>
      <c r="K1571" s="58" t="s">
        <v>4114</v>
      </c>
      <c r="L1571" s="58" t="s">
        <v>4114</v>
      </c>
      <c r="M1571" s="58" t="s">
        <v>4149</v>
      </c>
      <c r="N1571" s="58" t="s">
        <v>2395</v>
      </c>
      <c r="O1571" s="58" t="s">
        <v>4147</v>
      </c>
      <c r="P1571" s="58" t="s">
        <v>4138</v>
      </c>
      <c r="Q1571" s="58" t="s">
        <v>4002</v>
      </c>
      <c r="R1571" s="58" t="s">
        <v>4113</v>
      </c>
      <c r="S1571" s="58" t="s">
        <v>4113</v>
      </c>
      <c r="T1571" s="58" t="s">
        <v>4114</v>
      </c>
      <c r="U1571" s="58" t="s">
        <v>4113</v>
      </c>
      <c r="V1571" s="58" t="s">
        <v>4113</v>
      </c>
      <c r="W1571" s="58" t="s">
        <v>4114</v>
      </c>
      <c r="X1571" s="58" t="s">
        <v>4113</v>
      </c>
      <c r="Y1571" s="58" t="s">
        <v>4114</v>
      </c>
      <c r="Z1571" s="58" t="s">
        <v>4114</v>
      </c>
      <c r="AA1571" s="58" t="s">
        <v>4113</v>
      </c>
      <c r="AB1571" s="58" t="s">
        <v>4113</v>
      </c>
      <c r="AC1571" s="58" t="s">
        <v>4114</v>
      </c>
      <c r="AD1571" s="58" t="s">
        <v>4113</v>
      </c>
      <c r="AE1571" s="58" t="s">
        <v>4114</v>
      </c>
      <c r="AF1571" s="58" t="s">
        <v>4114</v>
      </c>
    </row>
    <row r="1572" spans="1:32" x14ac:dyDescent="0.2">
      <c r="A1572" s="247" t="s">
        <v>366</v>
      </c>
      <c r="B1572" s="83" t="s">
        <v>2403</v>
      </c>
      <c r="C1572" s="58">
        <v>1</v>
      </c>
      <c r="D1572" s="58" t="s">
        <v>4379</v>
      </c>
      <c r="E1572" s="58" t="s">
        <v>4143</v>
      </c>
      <c r="F1572" s="58" t="s">
        <v>4152</v>
      </c>
      <c r="G1572" s="58" t="s">
        <v>4113</v>
      </c>
      <c r="H1572" s="58" t="s">
        <v>4153</v>
      </c>
      <c r="I1572" s="58" t="s">
        <v>4136</v>
      </c>
      <c r="J1572" s="58" t="s">
        <v>4113</v>
      </c>
      <c r="K1572" s="58" t="s">
        <v>4114</v>
      </c>
      <c r="L1572" s="58" t="s">
        <v>4114</v>
      </c>
      <c r="M1572" s="58" t="s">
        <v>4194</v>
      </c>
      <c r="N1572" s="58" t="s">
        <v>2395</v>
      </c>
      <c r="O1572" s="58" t="s">
        <v>4155</v>
      </c>
      <c r="P1572" s="58" t="s">
        <v>4138</v>
      </c>
      <c r="Q1572" s="58" t="s">
        <v>4002</v>
      </c>
      <c r="R1572" s="58" t="s">
        <v>4113</v>
      </c>
      <c r="S1572" s="58" t="s">
        <v>4113</v>
      </c>
      <c r="T1572" s="58" t="s">
        <v>4114</v>
      </c>
      <c r="U1572" s="58" t="s">
        <v>4113</v>
      </c>
      <c r="V1572" s="58" t="s">
        <v>4113</v>
      </c>
      <c r="W1572" s="58" t="s">
        <v>4114</v>
      </c>
      <c r="X1572" s="58" t="s">
        <v>4113</v>
      </c>
      <c r="Y1572" s="58" t="s">
        <v>4114</v>
      </c>
      <c r="Z1572" s="58" t="s">
        <v>4114</v>
      </c>
      <c r="AA1572" s="58" t="s">
        <v>4113</v>
      </c>
      <c r="AB1572" s="58" t="s">
        <v>4113</v>
      </c>
      <c r="AC1572" s="58" t="s">
        <v>4114</v>
      </c>
      <c r="AD1572" s="58" t="s">
        <v>4113</v>
      </c>
      <c r="AE1572" s="58" t="s">
        <v>4114</v>
      </c>
      <c r="AF1572" s="58" t="s">
        <v>4114</v>
      </c>
    </row>
    <row r="1573" spans="1:32" x14ac:dyDescent="0.2">
      <c r="A1573" s="247" t="s">
        <v>367</v>
      </c>
      <c r="B1573" s="83" t="s">
        <v>2404</v>
      </c>
      <c r="C1573" s="58">
        <v>1</v>
      </c>
      <c r="D1573" s="58" t="s">
        <v>4379</v>
      </c>
      <c r="E1573" s="58" t="s">
        <v>4143</v>
      </c>
      <c r="F1573" s="58" t="s">
        <v>4156</v>
      </c>
      <c r="G1573" s="58" t="s">
        <v>4113</v>
      </c>
      <c r="H1573" s="58" t="s">
        <v>4153</v>
      </c>
      <c r="I1573" s="58" t="s">
        <v>4136</v>
      </c>
      <c r="J1573" s="58" t="s">
        <v>4113</v>
      </c>
      <c r="K1573" s="58" t="s">
        <v>4114</v>
      </c>
      <c r="L1573" s="58" t="s">
        <v>4114</v>
      </c>
      <c r="M1573" s="58" t="s">
        <v>4195</v>
      </c>
      <c r="N1573" s="58" t="s">
        <v>2395</v>
      </c>
      <c r="O1573" s="58" t="s">
        <v>4155</v>
      </c>
      <c r="P1573" s="58" t="s">
        <v>4138</v>
      </c>
      <c r="Q1573" s="58" t="s">
        <v>4002</v>
      </c>
      <c r="R1573" s="58" t="s">
        <v>4113</v>
      </c>
      <c r="S1573" s="58" t="s">
        <v>4113</v>
      </c>
      <c r="T1573" s="58" t="s">
        <v>4114</v>
      </c>
      <c r="U1573" s="58" t="s">
        <v>4113</v>
      </c>
      <c r="V1573" s="58" t="s">
        <v>4113</v>
      </c>
      <c r="W1573" s="58" t="s">
        <v>4114</v>
      </c>
      <c r="X1573" s="58" t="s">
        <v>4113</v>
      </c>
      <c r="Y1573" s="58" t="s">
        <v>4114</v>
      </c>
      <c r="Z1573" s="58" t="s">
        <v>4114</v>
      </c>
      <c r="AA1573" s="58" t="s">
        <v>4113</v>
      </c>
      <c r="AB1573" s="58" t="s">
        <v>4113</v>
      </c>
      <c r="AC1573" s="58" t="s">
        <v>4114</v>
      </c>
      <c r="AD1573" s="58" t="s">
        <v>4113</v>
      </c>
      <c r="AE1573" s="58" t="s">
        <v>4114</v>
      </c>
      <c r="AF1573" s="58" t="s">
        <v>4114</v>
      </c>
    </row>
    <row r="1574" spans="1:32" x14ac:dyDescent="0.2">
      <c r="A1574" s="247" t="s">
        <v>368</v>
      </c>
      <c r="B1574" s="83" t="s">
        <v>2405</v>
      </c>
      <c r="C1574" s="58">
        <v>1</v>
      </c>
      <c r="D1574" s="58" t="s">
        <v>4379</v>
      </c>
      <c r="E1574" s="58" t="s">
        <v>4143</v>
      </c>
      <c r="F1574" s="58" t="s">
        <v>4158</v>
      </c>
      <c r="G1574" s="58" t="s">
        <v>4113</v>
      </c>
      <c r="H1574" s="58" t="s">
        <v>4153</v>
      </c>
      <c r="I1574" s="58" t="s">
        <v>4136</v>
      </c>
      <c r="J1574" s="58" t="s">
        <v>4113</v>
      </c>
      <c r="K1574" s="58" t="s">
        <v>4114</v>
      </c>
      <c r="L1574" s="58" t="s">
        <v>4114</v>
      </c>
      <c r="M1574" s="58" t="s">
        <v>4196</v>
      </c>
      <c r="N1574" s="58" t="s">
        <v>2395</v>
      </c>
      <c r="O1574" s="58" t="s">
        <v>4155</v>
      </c>
      <c r="P1574" s="58" t="s">
        <v>4138</v>
      </c>
      <c r="Q1574" s="58" t="s">
        <v>4002</v>
      </c>
      <c r="R1574" s="58" t="s">
        <v>4113</v>
      </c>
      <c r="S1574" s="58" t="s">
        <v>4113</v>
      </c>
      <c r="T1574" s="58" t="s">
        <v>4114</v>
      </c>
      <c r="U1574" s="58" t="s">
        <v>4113</v>
      </c>
      <c r="V1574" s="58" t="s">
        <v>4113</v>
      </c>
      <c r="W1574" s="58" t="s">
        <v>4114</v>
      </c>
      <c r="X1574" s="58" t="s">
        <v>4113</v>
      </c>
      <c r="Y1574" s="58" t="s">
        <v>4114</v>
      </c>
      <c r="Z1574" s="58" t="s">
        <v>4114</v>
      </c>
      <c r="AA1574" s="58" t="s">
        <v>4113</v>
      </c>
      <c r="AB1574" s="58" t="s">
        <v>4113</v>
      </c>
      <c r="AC1574" s="58" t="s">
        <v>4114</v>
      </c>
      <c r="AD1574" s="58" t="s">
        <v>4113</v>
      </c>
      <c r="AE1574" s="58" t="s">
        <v>4114</v>
      </c>
      <c r="AF1574" s="58" t="s">
        <v>4114</v>
      </c>
    </row>
    <row r="1575" spans="1:32" x14ac:dyDescent="0.2">
      <c r="A1575" s="247" t="s">
        <v>369</v>
      </c>
      <c r="B1575" s="83" t="s">
        <v>2406</v>
      </c>
      <c r="C1575" s="58">
        <v>1</v>
      </c>
      <c r="D1575" s="58" t="s">
        <v>4379</v>
      </c>
      <c r="E1575" s="58" t="s">
        <v>4143</v>
      </c>
      <c r="F1575" s="58" t="s">
        <v>4160</v>
      </c>
      <c r="G1575" s="58" t="s">
        <v>4113</v>
      </c>
      <c r="H1575" s="58" t="s">
        <v>4153</v>
      </c>
      <c r="I1575" s="58" t="s">
        <v>4136</v>
      </c>
      <c r="J1575" s="58" t="s">
        <v>4113</v>
      </c>
      <c r="K1575" s="58" t="s">
        <v>4114</v>
      </c>
      <c r="L1575" s="58" t="s">
        <v>4114</v>
      </c>
      <c r="M1575" s="58" t="s">
        <v>4197</v>
      </c>
      <c r="N1575" s="58" t="s">
        <v>2395</v>
      </c>
      <c r="O1575" s="58" t="s">
        <v>4155</v>
      </c>
      <c r="P1575" s="58" t="s">
        <v>4138</v>
      </c>
      <c r="Q1575" s="58" t="s">
        <v>4002</v>
      </c>
      <c r="R1575" s="58" t="s">
        <v>4113</v>
      </c>
      <c r="S1575" s="58" t="s">
        <v>4113</v>
      </c>
      <c r="T1575" s="58" t="s">
        <v>4114</v>
      </c>
      <c r="U1575" s="58" t="s">
        <v>4113</v>
      </c>
      <c r="V1575" s="58" t="s">
        <v>4113</v>
      </c>
      <c r="W1575" s="58" t="s">
        <v>4114</v>
      </c>
      <c r="X1575" s="58" t="s">
        <v>4113</v>
      </c>
      <c r="Y1575" s="58" t="s">
        <v>4114</v>
      </c>
      <c r="Z1575" s="58" t="s">
        <v>4114</v>
      </c>
      <c r="AA1575" s="58" t="s">
        <v>4113</v>
      </c>
      <c r="AB1575" s="58" t="s">
        <v>4113</v>
      </c>
      <c r="AC1575" s="58" t="s">
        <v>4114</v>
      </c>
      <c r="AD1575" s="58" t="s">
        <v>4113</v>
      </c>
      <c r="AE1575" s="58" t="s">
        <v>4114</v>
      </c>
      <c r="AF1575" s="58" t="s">
        <v>4114</v>
      </c>
    </row>
    <row r="1576" spans="1:32" x14ac:dyDescent="0.2">
      <c r="A1576" s="247" t="s">
        <v>1790</v>
      </c>
      <c r="B1576" s="83" t="s">
        <v>2394</v>
      </c>
      <c r="C1576" s="58">
        <v>1</v>
      </c>
      <c r="D1576" s="58" t="s">
        <v>4379</v>
      </c>
      <c r="E1576" s="58" t="s">
        <v>4143</v>
      </c>
      <c r="F1576" s="58" t="s">
        <v>4169</v>
      </c>
      <c r="G1576" s="58" t="s">
        <v>4113</v>
      </c>
      <c r="H1576" s="58" t="s">
        <v>4136</v>
      </c>
      <c r="I1576" s="58" t="s">
        <v>4113</v>
      </c>
      <c r="J1576" s="58" t="s">
        <v>4113</v>
      </c>
      <c r="K1576" s="58" t="s">
        <v>4114</v>
      </c>
      <c r="L1576" s="58" t="s">
        <v>4114</v>
      </c>
      <c r="M1576" s="58" t="s">
        <v>4380</v>
      </c>
      <c r="N1576" s="58" t="s">
        <v>2395</v>
      </c>
      <c r="O1576" s="58" t="s">
        <v>4129</v>
      </c>
      <c r="P1576" s="58" t="s">
        <v>4138</v>
      </c>
      <c r="Q1576" s="58" t="s">
        <v>4002</v>
      </c>
      <c r="R1576" s="58" t="s">
        <v>4113</v>
      </c>
      <c r="S1576" s="58" t="s">
        <v>4113</v>
      </c>
      <c r="T1576" s="58" t="s">
        <v>4113</v>
      </c>
      <c r="U1576" s="58" t="s">
        <v>4113</v>
      </c>
      <c r="V1576" s="58" t="s">
        <v>4113</v>
      </c>
      <c r="W1576" s="58" t="s">
        <v>4114</v>
      </c>
      <c r="X1576" s="58" t="s">
        <v>4113</v>
      </c>
      <c r="Y1576" s="58" t="s">
        <v>4114</v>
      </c>
      <c r="Z1576" s="58" t="s">
        <v>4114</v>
      </c>
      <c r="AA1576" s="58" t="s">
        <v>4113</v>
      </c>
      <c r="AB1576" s="58" t="s">
        <v>4113</v>
      </c>
      <c r="AC1576" s="58" t="s">
        <v>4114</v>
      </c>
      <c r="AD1576" s="58" t="s">
        <v>4113</v>
      </c>
      <c r="AE1576" s="58" t="s">
        <v>4114</v>
      </c>
      <c r="AF1576" s="58" t="s">
        <v>4114</v>
      </c>
    </row>
    <row r="1577" spans="1:32" x14ac:dyDescent="0.2">
      <c r="A1577" s="247" t="s">
        <v>397</v>
      </c>
      <c r="B1577" s="83" t="s">
        <v>2407</v>
      </c>
      <c r="C1577" s="58">
        <v>1</v>
      </c>
      <c r="D1577" s="58" t="s">
        <v>4379</v>
      </c>
      <c r="E1577" s="58" t="s">
        <v>4143</v>
      </c>
      <c r="F1577" s="58" t="s">
        <v>4148</v>
      </c>
      <c r="G1577" s="58" t="s">
        <v>4114</v>
      </c>
      <c r="H1577" s="58" t="s">
        <v>4145</v>
      </c>
      <c r="I1577" s="58" t="s">
        <v>4113</v>
      </c>
      <c r="J1577" s="58" t="s">
        <v>4136</v>
      </c>
      <c r="K1577" s="58" t="s">
        <v>4114</v>
      </c>
      <c r="L1577" s="58" t="s">
        <v>4114</v>
      </c>
      <c r="M1577" s="58" t="s">
        <v>4193</v>
      </c>
      <c r="N1577" s="58" t="s">
        <v>2408</v>
      </c>
      <c r="O1577" s="58" t="s">
        <v>4147</v>
      </c>
      <c r="P1577" s="58" t="s">
        <v>4138</v>
      </c>
      <c r="Q1577" s="58" t="s">
        <v>4185</v>
      </c>
      <c r="R1577" s="58" t="s">
        <v>4113</v>
      </c>
      <c r="S1577" s="58" t="s">
        <v>4113</v>
      </c>
      <c r="T1577" s="58" t="s">
        <v>4113</v>
      </c>
      <c r="U1577" s="58" t="s">
        <v>4113</v>
      </c>
      <c r="V1577" s="58" t="s">
        <v>4113</v>
      </c>
      <c r="W1577" s="58" t="s">
        <v>4114</v>
      </c>
      <c r="X1577" s="58" t="s">
        <v>4113</v>
      </c>
      <c r="Y1577" s="58" t="s">
        <v>4114</v>
      </c>
      <c r="Z1577" s="58" t="s">
        <v>4114</v>
      </c>
      <c r="AA1577" s="58" t="s">
        <v>4113</v>
      </c>
      <c r="AB1577" s="58" t="s">
        <v>4113</v>
      </c>
      <c r="AC1577" s="58" t="s">
        <v>4114</v>
      </c>
      <c r="AD1577" s="58" t="s">
        <v>4113</v>
      </c>
      <c r="AE1577" s="58" t="s">
        <v>4114</v>
      </c>
      <c r="AF1577" s="58" t="s">
        <v>4114</v>
      </c>
    </row>
    <row r="1578" spans="1:32" x14ac:dyDescent="0.2">
      <c r="A1578" s="247" t="s">
        <v>398</v>
      </c>
      <c r="B1578" s="83" t="s">
        <v>2409</v>
      </c>
      <c r="C1578" s="58">
        <v>1</v>
      </c>
      <c r="D1578" s="58" t="s">
        <v>4379</v>
      </c>
      <c r="E1578" s="58" t="s">
        <v>4143</v>
      </c>
      <c r="F1578" s="58" t="s">
        <v>4150</v>
      </c>
      <c r="G1578" s="58" t="s">
        <v>4114</v>
      </c>
      <c r="H1578" s="58" t="s">
        <v>4145</v>
      </c>
      <c r="I1578" s="58" t="s">
        <v>4113</v>
      </c>
      <c r="J1578" s="58" t="s">
        <v>4136</v>
      </c>
      <c r="K1578" s="58" t="s">
        <v>4114</v>
      </c>
      <c r="L1578" s="58" t="s">
        <v>4114</v>
      </c>
      <c r="M1578" s="58" t="s">
        <v>4149</v>
      </c>
      <c r="N1578" s="58" t="s">
        <v>2408</v>
      </c>
      <c r="O1578" s="58" t="s">
        <v>4147</v>
      </c>
      <c r="P1578" s="58" t="s">
        <v>4138</v>
      </c>
      <c r="Q1578" s="58" t="s">
        <v>4185</v>
      </c>
      <c r="R1578" s="58" t="s">
        <v>4113</v>
      </c>
      <c r="S1578" s="58" t="s">
        <v>4113</v>
      </c>
      <c r="T1578" s="58" t="s">
        <v>4113</v>
      </c>
      <c r="U1578" s="58" t="s">
        <v>4113</v>
      </c>
      <c r="V1578" s="58" t="s">
        <v>4113</v>
      </c>
      <c r="W1578" s="58" t="s">
        <v>4114</v>
      </c>
      <c r="X1578" s="58" t="s">
        <v>4113</v>
      </c>
      <c r="Y1578" s="58" t="s">
        <v>4114</v>
      </c>
      <c r="Z1578" s="58" t="s">
        <v>4114</v>
      </c>
      <c r="AA1578" s="58" t="s">
        <v>4113</v>
      </c>
      <c r="AB1578" s="58" t="s">
        <v>4113</v>
      </c>
      <c r="AC1578" s="58" t="s">
        <v>4114</v>
      </c>
      <c r="AD1578" s="58" t="s">
        <v>4113</v>
      </c>
      <c r="AE1578" s="58" t="s">
        <v>4114</v>
      </c>
      <c r="AF1578" s="58" t="s">
        <v>4114</v>
      </c>
    </row>
    <row r="1579" spans="1:32" x14ac:dyDescent="0.2">
      <c r="A1579" s="247" t="s">
        <v>399</v>
      </c>
      <c r="B1579" s="83" t="s">
        <v>2410</v>
      </c>
      <c r="C1579" s="58">
        <v>1</v>
      </c>
      <c r="D1579" s="58" t="s">
        <v>4379</v>
      </c>
      <c r="E1579" s="58" t="s">
        <v>4143</v>
      </c>
      <c r="F1579" s="58" t="s">
        <v>4152</v>
      </c>
      <c r="G1579" s="58" t="s">
        <v>4114</v>
      </c>
      <c r="H1579" s="58" t="s">
        <v>4145</v>
      </c>
      <c r="I1579" s="58" t="s">
        <v>4113</v>
      </c>
      <c r="J1579" s="58" t="s">
        <v>4136</v>
      </c>
      <c r="K1579" s="58" t="s">
        <v>4114</v>
      </c>
      <c r="L1579" s="58" t="s">
        <v>4114</v>
      </c>
      <c r="M1579" s="58" t="s">
        <v>4194</v>
      </c>
      <c r="N1579" s="58" t="s">
        <v>2408</v>
      </c>
      <c r="O1579" s="58" t="s">
        <v>4147</v>
      </c>
      <c r="P1579" s="58" t="s">
        <v>4138</v>
      </c>
      <c r="Q1579" s="58" t="s">
        <v>4185</v>
      </c>
      <c r="R1579" s="58" t="s">
        <v>4113</v>
      </c>
      <c r="S1579" s="58" t="s">
        <v>4113</v>
      </c>
      <c r="T1579" s="58" t="s">
        <v>4113</v>
      </c>
      <c r="U1579" s="58" t="s">
        <v>4113</v>
      </c>
      <c r="V1579" s="58" t="s">
        <v>4113</v>
      </c>
      <c r="W1579" s="58" t="s">
        <v>4114</v>
      </c>
      <c r="X1579" s="58" t="s">
        <v>4113</v>
      </c>
      <c r="Y1579" s="58" t="s">
        <v>4114</v>
      </c>
      <c r="Z1579" s="58" t="s">
        <v>4114</v>
      </c>
      <c r="AA1579" s="58" t="s">
        <v>4113</v>
      </c>
      <c r="AB1579" s="58" t="s">
        <v>4113</v>
      </c>
      <c r="AC1579" s="58" t="s">
        <v>4114</v>
      </c>
      <c r="AD1579" s="58" t="s">
        <v>4113</v>
      </c>
      <c r="AE1579" s="58" t="s">
        <v>4114</v>
      </c>
      <c r="AF1579" s="58" t="s">
        <v>4114</v>
      </c>
    </row>
    <row r="1580" spans="1:32" x14ac:dyDescent="0.2">
      <c r="A1580" s="247" t="s">
        <v>400</v>
      </c>
      <c r="B1580" s="83" t="s">
        <v>2411</v>
      </c>
      <c r="C1580" s="58">
        <v>1</v>
      </c>
      <c r="D1580" s="58" t="s">
        <v>4379</v>
      </c>
      <c r="E1580" s="58" t="s">
        <v>4143</v>
      </c>
      <c r="F1580" s="58" t="s">
        <v>4156</v>
      </c>
      <c r="G1580" s="58" t="s">
        <v>4114</v>
      </c>
      <c r="H1580" s="58" t="s">
        <v>4153</v>
      </c>
      <c r="I1580" s="58" t="s">
        <v>4136</v>
      </c>
      <c r="J1580" s="58" t="s">
        <v>4136</v>
      </c>
      <c r="K1580" s="58" t="s">
        <v>4114</v>
      </c>
      <c r="L1580" s="58" t="s">
        <v>4114</v>
      </c>
      <c r="M1580" s="58" t="s">
        <v>4195</v>
      </c>
      <c r="N1580" s="58" t="s">
        <v>2408</v>
      </c>
      <c r="O1580" s="58" t="s">
        <v>4155</v>
      </c>
      <c r="P1580" s="58" t="s">
        <v>4138</v>
      </c>
      <c r="Q1580" s="58" t="s">
        <v>4185</v>
      </c>
      <c r="R1580" s="58" t="s">
        <v>4113</v>
      </c>
      <c r="S1580" s="58" t="s">
        <v>4113</v>
      </c>
      <c r="T1580" s="58" t="s">
        <v>4113</v>
      </c>
      <c r="U1580" s="58" t="s">
        <v>4113</v>
      </c>
      <c r="V1580" s="58" t="s">
        <v>4113</v>
      </c>
      <c r="W1580" s="58" t="s">
        <v>4114</v>
      </c>
      <c r="X1580" s="58" t="s">
        <v>4113</v>
      </c>
      <c r="Y1580" s="58" t="s">
        <v>4114</v>
      </c>
      <c r="Z1580" s="58" t="s">
        <v>4114</v>
      </c>
      <c r="AA1580" s="58" t="s">
        <v>4113</v>
      </c>
      <c r="AB1580" s="58" t="s">
        <v>4113</v>
      </c>
      <c r="AC1580" s="58" t="s">
        <v>4114</v>
      </c>
      <c r="AD1580" s="58" t="s">
        <v>4113</v>
      </c>
      <c r="AE1580" s="58" t="s">
        <v>4114</v>
      </c>
      <c r="AF1580" s="58" t="s">
        <v>4114</v>
      </c>
    </row>
    <row r="1581" spans="1:32" x14ac:dyDescent="0.2">
      <c r="A1581" s="247" t="s">
        <v>401</v>
      </c>
      <c r="B1581" s="83" t="s">
        <v>2412</v>
      </c>
      <c r="C1581" s="58">
        <v>1</v>
      </c>
      <c r="D1581" s="58" t="s">
        <v>4379</v>
      </c>
      <c r="E1581" s="58" t="s">
        <v>4143</v>
      </c>
      <c r="F1581" s="58" t="s">
        <v>4158</v>
      </c>
      <c r="G1581" s="58" t="s">
        <v>4114</v>
      </c>
      <c r="H1581" s="58" t="s">
        <v>4153</v>
      </c>
      <c r="I1581" s="58" t="s">
        <v>4136</v>
      </c>
      <c r="J1581" s="58" t="s">
        <v>4136</v>
      </c>
      <c r="K1581" s="58" t="s">
        <v>4114</v>
      </c>
      <c r="L1581" s="58" t="s">
        <v>4114</v>
      </c>
      <c r="M1581" s="58" t="s">
        <v>4196</v>
      </c>
      <c r="N1581" s="58" t="s">
        <v>2408</v>
      </c>
      <c r="O1581" s="58" t="s">
        <v>4155</v>
      </c>
      <c r="P1581" s="58" t="s">
        <v>4138</v>
      </c>
      <c r="Q1581" s="58" t="s">
        <v>4185</v>
      </c>
      <c r="R1581" s="58" t="s">
        <v>4113</v>
      </c>
      <c r="S1581" s="58" t="s">
        <v>4113</v>
      </c>
      <c r="T1581" s="58" t="s">
        <v>4113</v>
      </c>
      <c r="U1581" s="58" t="s">
        <v>4113</v>
      </c>
      <c r="V1581" s="58" t="s">
        <v>4113</v>
      </c>
      <c r="W1581" s="58" t="s">
        <v>4114</v>
      </c>
      <c r="X1581" s="58" t="s">
        <v>4113</v>
      </c>
      <c r="Y1581" s="58" t="s">
        <v>4114</v>
      </c>
      <c r="Z1581" s="58" t="s">
        <v>4114</v>
      </c>
      <c r="AA1581" s="58" t="s">
        <v>4113</v>
      </c>
      <c r="AB1581" s="58" t="s">
        <v>4113</v>
      </c>
      <c r="AC1581" s="58" t="s">
        <v>4114</v>
      </c>
      <c r="AD1581" s="58" t="s">
        <v>4113</v>
      </c>
      <c r="AE1581" s="58" t="s">
        <v>4114</v>
      </c>
      <c r="AF1581" s="58" t="s">
        <v>4114</v>
      </c>
    </row>
    <row r="1582" spans="1:32" x14ac:dyDescent="0.2">
      <c r="A1582" s="247" t="s">
        <v>402</v>
      </c>
      <c r="B1582" s="83" t="s">
        <v>2413</v>
      </c>
      <c r="C1582" s="58">
        <v>1</v>
      </c>
      <c r="D1582" s="58" t="s">
        <v>4379</v>
      </c>
      <c r="E1582" s="58" t="s">
        <v>4143</v>
      </c>
      <c r="F1582" s="58" t="s">
        <v>4160</v>
      </c>
      <c r="G1582" s="58" t="s">
        <v>4114</v>
      </c>
      <c r="H1582" s="58" t="s">
        <v>4153</v>
      </c>
      <c r="I1582" s="58" t="s">
        <v>4136</v>
      </c>
      <c r="J1582" s="58" t="s">
        <v>4136</v>
      </c>
      <c r="K1582" s="58" t="s">
        <v>4114</v>
      </c>
      <c r="L1582" s="58" t="s">
        <v>4114</v>
      </c>
      <c r="M1582" s="58" t="s">
        <v>4197</v>
      </c>
      <c r="N1582" s="58" t="s">
        <v>2408</v>
      </c>
      <c r="O1582" s="58" t="s">
        <v>4155</v>
      </c>
      <c r="P1582" s="58" t="s">
        <v>4138</v>
      </c>
      <c r="Q1582" s="58" t="s">
        <v>4185</v>
      </c>
      <c r="R1582" s="58" t="s">
        <v>4113</v>
      </c>
      <c r="S1582" s="58" t="s">
        <v>4113</v>
      </c>
      <c r="T1582" s="58" t="s">
        <v>4113</v>
      </c>
      <c r="U1582" s="58" t="s">
        <v>4113</v>
      </c>
      <c r="V1582" s="58" t="s">
        <v>4113</v>
      </c>
      <c r="W1582" s="58" t="s">
        <v>4114</v>
      </c>
      <c r="X1582" s="58" t="s">
        <v>4113</v>
      </c>
      <c r="Y1582" s="58" t="s">
        <v>4114</v>
      </c>
      <c r="Z1582" s="58" t="s">
        <v>4114</v>
      </c>
      <c r="AA1582" s="58" t="s">
        <v>4113</v>
      </c>
      <c r="AB1582" s="58" t="s">
        <v>4113</v>
      </c>
      <c r="AC1582" s="58" t="s">
        <v>4114</v>
      </c>
      <c r="AD1582" s="58" t="s">
        <v>4113</v>
      </c>
      <c r="AE1582" s="58" t="s">
        <v>4114</v>
      </c>
      <c r="AF1582" s="58" t="s">
        <v>4114</v>
      </c>
    </row>
    <row r="1583" spans="1:32" x14ac:dyDescent="0.2">
      <c r="A1583" s="247" t="s">
        <v>407</v>
      </c>
      <c r="B1583" s="83" t="s">
        <v>2414</v>
      </c>
      <c r="C1583" s="58">
        <v>1</v>
      </c>
      <c r="D1583" s="58" t="s">
        <v>4379</v>
      </c>
      <c r="E1583" s="58" t="s">
        <v>4143</v>
      </c>
      <c r="F1583" s="58" t="s">
        <v>4172</v>
      </c>
      <c r="G1583" s="58" t="s">
        <v>4114</v>
      </c>
      <c r="H1583" s="58" t="s">
        <v>4166</v>
      </c>
      <c r="I1583" s="58" t="s">
        <v>4136</v>
      </c>
      <c r="J1583" s="58" t="s">
        <v>4153</v>
      </c>
      <c r="K1583" s="58" t="s">
        <v>4114</v>
      </c>
      <c r="L1583" s="58" t="s">
        <v>4114</v>
      </c>
      <c r="M1583" s="58" t="s">
        <v>4204</v>
      </c>
      <c r="N1583" s="58" t="s">
        <v>2408</v>
      </c>
      <c r="O1583" s="58" t="s">
        <v>4164</v>
      </c>
      <c r="P1583" s="58" t="s">
        <v>4132</v>
      </c>
      <c r="Q1583" s="58" t="s">
        <v>4185</v>
      </c>
      <c r="R1583" s="58" t="s">
        <v>4113</v>
      </c>
      <c r="S1583" s="58" t="s">
        <v>4113</v>
      </c>
      <c r="T1583" s="58" t="s">
        <v>4114</v>
      </c>
      <c r="U1583" s="58" t="s">
        <v>4113</v>
      </c>
      <c r="V1583" s="58" t="s">
        <v>4113</v>
      </c>
      <c r="W1583" s="58" t="s">
        <v>4114</v>
      </c>
      <c r="X1583" s="58" t="s">
        <v>4113</v>
      </c>
      <c r="Y1583" s="58" t="s">
        <v>4114</v>
      </c>
      <c r="Z1583" s="58" t="s">
        <v>4114</v>
      </c>
      <c r="AA1583" s="58" t="s">
        <v>4113</v>
      </c>
      <c r="AB1583" s="58" t="s">
        <v>4113</v>
      </c>
      <c r="AC1583" s="58" t="s">
        <v>4114</v>
      </c>
      <c r="AD1583" s="58" t="s">
        <v>4113</v>
      </c>
      <c r="AE1583" s="58" t="s">
        <v>4114</v>
      </c>
      <c r="AF1583" s="58" t="s">
        <v>4114</v>
      </c>
    </row>
    <row r="1584" spans="1:32" x14ac:dyDescent="0.2">
      <c r="A1584" s="247" t="s">
        <v>408</v>
      </c>
      <c r="B1584" s="83" t="s">
        <v>2415</v>
      </c>
      <c r="C1584" s="58">
        <v>1</v>
      </c>
      <c r="D1584" s="58" t="s">
        <v>4379</v>
      </c>
      <c r="E1584" s="58" t="s">
        <v>4143</v>
      </c>
      <c r="F1584" s="58" t="s">
        <v>4381</v>
      </c>
      <c r="G1584" s="58" t="s">
        <v>4114</v>
      </c>
      <c r="H1584" s="58" t="s">
        <v>4166</v>
      </c>
      <c r="I1584" s="58" t="s">
        <v>4136</v>
      </c>
      <c r="J1584" s="58" t="s">
        <v>4153</v>
      </c>
      <c r="K1584" s="58" t="s">
        <v>4114</v>
      </c>
      <c r="L1584" s="58" t="s">
        <v>4114</v>
      </c>
      <c r="M1584" s="58" t="s">
        <v>4382</v>
      </c>
      <c r="N1584" s="58" t="s">
        <v>2408</v>
      </c>
      <c r="O1584" s="58" t="s">
        <v>4121</v>
      </c>
      <c r="P1584" s="58" t="s">
        <v>4132</v>
      </c>
      <c r="Q1584" s="58" t="s">
        <v>4185</v>
      </c>
      <c r="R1584" s="58" t="s">
        <v>4113</v>
      </c>
      <c r="S1584" s="58" t="s">
        <v>4113</v>
      </c>
      <c r="T1584" s="58" t="s">
        <v>4114</v>
      </c>
      <c r="U1584" s="58" t="s">
        <v>4113</v>
      </c>
      <c r="V1584" s="58" t="s">
        <v>4113</v>
      </c>
      <c r="W1584" s="58" t="s">
        <v>4114</v>
      </c>
      <c r="X1584" s="58" t="s">
        <v>4113</v>
      </c>
      <c r="Y1584" s="58" t="s">
        <v>4114</v>
      </c>
      <c r="Z1584" s="58" t="s">
        <v>4114</v>
      </c>
      <c r="AA1584" s="58" t="s">
        <v>4113</v>
      </c>
      <c r="AB1584" s="58" t="s">
        <v>4113</v>
      </c>
      <c r="AC1584" s="58" t="s">
        <v>4114</v>
      </c>
      <c r="AD1584" s="58" t="s">
        <v>4113</v>
      </c>
      <c r="AE1584" s="58" t="s">
        <v>4114</v>
      </c>
      <c r="AF1584" s="58" t="s">
        <v>4114</v>
      </c>
    </row>
    <row r="1585" spans="1:32" x14ac:dyDescent="0.2">
      <c r="A1585" s="247" t="s">
        <v>409</v>
      </c>
      <c r="B1585" s="83" t="s">
        <v>2416</v>
      </c>
      <c r="C1585" s="58">
        <v>1</v>
      </c>
      <c r="D1585" s="58" t="s">
        <v>4379</v>
      </c>
      <c r="E1585" s="58" t="s">
        <v>4143</v>
      </c>
      <c r="F1585" s="58" t="s">
        <v>4383</v>
      </c>
      <c r="G1585" s="58" t="s">
        <v>4114</v>
      </c>
      <c r="H1585" s="58" t="s">
        <v>4166</v>
      </c>
      <c r="I1585" s="58" t="s">
        <v>4136</v>
      </c>
      <c r="J1585" s="58" t="s">
        <v>4153</v>
      </c>
      <c r="K1585" s="58" t="s">
        <v>4114</v>
      </c>
      <c r="L1585" s="58" t="s">
        <v>4114</v>
      </c>
      <c r="M1585" s="58" t="s">
        <v>4308</v>
      </c>
      <c r="N1585" s="58" t="s">
        <v>2408</v>
      </c>
      <c r="O1585" s="58" t="s">
        <v>4121</v>
      </c>
      <c r="P1585" s="58" t="s">
        <v>4132</v>
      </c>
      <c r="Q1585" s="58" t="s">
        <v>4185</v>
      </c>
      <c r="R1585" s="58" t="s">
        <v>4113</v>
      </c>
      <c r="S1585" s="58" t="s">
        <v>4113</v>
      </c>
      <c r="T1585" s="58" t="s">
        <v>4114</v>
      </c>
      <c r="U1585" s="58" t="s">
        <v>4113</v>
      </c>
      <c r="V1585" s="58" t="s">
        <v>4113</v>
      </c>
      <c r="W1585" s="58" t="s">
        <v>4114</v>
      </c>
      <c r="X1585" s="58" t="s">
        <v>4113</v>
      </c>
      <c r="Y1585" s="58" t="s">
        <v>4114</v>
      </c>
      <c r="Z1585" s="58" t="s">
        <v>4114</v>
      </c>
      <c r="AA1585" s="58" t="s">
        <v>4113</v>
      </c>
      <c r="AB1585" s="58" t="s">
        <v>4113</v>
      </c>
      <c r="AC1585" s="58" t="s">
        <v>4114</v>
      </c>
      <c r="AD1585" s="58" t="s">
        <v>4113</v>
      </c>
      <c r="AE1585" s="58" t="s">
        <v>4114</v>
      </c>
      <c r="AF1585" s="58" t="s">
        <v>4114</v>
      </c>
    </row>
    <row r="1586" spans="1:32" x14ac:dyDescent="0.2">
      <c r="A1586" s="247" t="s">
        <v>403</v>
      </c>
      <c r="B1586" s="83" t="s">
        <v>2417</v>
      </c>
      <c r="C1586" s="58">
        <v>1</v>
      </c>
      <c r="D1586" s="58" t="s">
        <v>4379</v>
      </c>
      <c r="E1586" s="58" t="s">
        <v>4143</v>
      </c>
      <c r="F1586" s="58" t="s">
        <v>4152</v>
      </c>
      <c r="G1586" s="58" t="s">
        <v>4114</v>
      </c>
      <c r="H1586" s="58" t="s">
        <v>4145</v>
      </c>
      <c r="I1586" s="58" t="s">
        <v>4113</v>
      </c>
      <c r="J1586" s="58" t="s">
        <v>4136</v>
      </c>
      <c r="K1586" s="58" t="s">
        <v>4114</v>
      </c>
      <c r="L1586" s="58" t="s">
        <v>4114</v>
      </c>
      <c r="M1586" s="58" t="s">
        <v>4194</v>
      </c>
      <c r="N1586" s="58" t="s">
        <v>3325</v>
      </c>
      <c r="O1586" s="58" t="s">
        <v>4168</v>
      </c>
      <c r="P1586" s="58" t="s">
        <v>4132</v>
      </c>
      <c r="Q1586" s="58" t="s">
        <v>4185</v>
      </c>
      <c r="R1586" s="58" t="s">
        <v>4113</v>
      </c>
      <c r="S1586" s="58" t="s">
        <v>4113</v>
      </c>
      <c r="T1586" s="58" t="s">
        <v>4113</v>
      </c>
      <c r="U1586" s="58" t="s">
        <v>4113</v>
      </c>
      <c r="V1586" s="58" t="s">
        <v>4113</v>
      </c>
      <c r="W1586" s="58" t="s">
        <v>4114</v>
      </c>
      <c r="X1586" s="58" t="s">
        <v>4113</v>
      </c>
      <c r="Y1586" s="58" t="s">
        <v>4114</v>
      </c>
      <c r="Z1586" s="58" t="s">
        <v>4114</v>
      </c>
      <c r="AA1586" s="58" t="s">
        <v>4113</v>
      </c>
      <c r="AB1586" s="58" t="s">
        <v>4113</v>
      </c>
      <c r="AC1586" s="58" t="s">
        <v>4114</v>
      </c>
      <c r="AD1586" s="58" t="s">
        <v>4113</v>
      </c>
      <c r="AE1586" s="58" t="s">
        <v>4114</v>
      </c>
      <c r="AF1586" s="58" t="s">
        <v>4114</v>
      </c>
    </row>
    <row r="1587" spans="1:32" x14ac:dyDescent="0.2">
      <c r="A1587" s="247" t="s">
        <v>404</v>
      </c>
      <c r="B1587" s="83" t="s">
        <v>2418</v>
      </c>
      <c r="C1587" s="58">
        <v>1</v>
      </c>
      <c r="D1587" s="58" t="s">
        <v>4379</v>
      </c>
      <c r="E1587" s="58" t="s">
        <v>4143</v>
      </c>
      <c r="F1587" s="58" t="s">
        <v>4156</v>
      </c>
      <c r="G1587" s="58" t="s">
        <v>4114</v>
      </c>
      <c r="H1587" s="58" t="s">
        <v>4153</v>
      </c>
      <c r="I1587" s="58" t="s">
        <v>4136</v>
      </c>
      <c r="J1587" s="58" t="s">
        <v>4136</v>
      </c>
      <c r="K1587" s="58" t="s">
        <v>4114</v>
      </c>
      <c r="L1587" s="58" t="s">
        <v>4114</v>
      </c>
      <c r="M1587" s="58" t="s">
        <v>4195</v>
      </c>
      <c r="N1587" s="58" t="s">
        <v>3325</v>
      </c>
      <c r="O1587" s="58" t="s">
        <v>4164</v>
      </c>
      <c r="P1587" s="58" t="s">
        <v>4132</v>
      </c>
      <c r="Q1587" s="58" t="s">
        <v>4185</v>
      </c>
      <c r="R1587" s="58" t="s">
        <v>4113</v>
      </c>
      <c r="S1587" s="58" t="s">
        <v>4113</v>
      </c>
      <c r="T1587" s="58" t="s">
        <v>4113</v>
      </c>
      <c r="U1587" s="58" t="s">
        <v>4113</v>
      </c>
      <c r="V1587" s="58" t="s">
        <v>4113</v>
      </c>
      <c r="W1587" s="58" t="s">
        <v>4114</v>
      </c>
      <c r="X1587" s="58" t="s">
        <v>4113</v>
      </c>
      <c r="Y1587" s="58" t="s">
        <v>4114</v>
      </c>
      <c r="Z1587" s="58" t="s">
        <v>4114</v>
      </c>
      <c r="AA1587" s="58" t="s">
        <v>4113</v>
      </c>
      <c r="AB1587" s="58" t="s">
        <v>4113</v>
      </c>
      <c r="AC1587" s="58" t="s">
        <v>4114</v>
      </c>
      <c r="AD1587" s="58" t="s">
        <v>4113</v>
      </c>
      <c r="AE1587" s="58" t="s">
        <v>4114</v>
      </c>
      <c r="AF1587" s="58" t="s">
        <v>4114</v>
      </c>
    </row>
    <row r="1588" spans="1:32" x14ac:dyDescent="0.2">
      <c r="A1588" s="247" t="s">
        <v>405</v>
      </c>
      <c r="B1588" s="83" t="s">
        <v>2419</v>
      </c>
      <c r="C1588" s="58">
        <v>1</v>
      </c>
      <c r="D1588" s="58" t="s">
        <v>4379</v>
      </c>
      <c r="E1588" s="58" t="s">
        <v>4143</v>
      </c>
      <c r="F1588" s="58" t="s">
        <v>4158</v>
      </c>
      <c r="G1588" s="58" t="s">
        <v>4114</v>
      </c>
      <c r="H1588" s="58" t="s">
        <v>4153</v>
      </c>
      <c r="I1588" s="58" t="s">
        <v>4136</v>
      </c>
      <c r="J1588" s="58" t="s">
        <v>4136</v>
      </c>
      <c r="K1588" s="58" t="s">
        <v>4114</v>
      </c>
      <c r="L1588" s="58" t="s">
        <v>4114</v>
      </c>
      <c r="M1588" s="58" t="s">
        <v>4196</v>
      </c>
      <c r="N1588" s="58" t="s">
        <v>3325</v>
      </c>
      <c r="O1588" s="58" t="s">
        <v>4164</v>
      </c>
      <c r="P1588" s="58" t="s">
        <v>4132</v>
      </c>
      <c r="Q1588" s="58" t="s">
        <v>4185</v>
      </c>
      <c r="R1588" s="58" t="s">
        <v>4113</v>
      </c>
      <c r="S1588" s="58" t="s">
        <v>4113</v>
      </c>
      <c r="T1588" s="58" t="s">
        <v>4113</v>
      </c>
      <c r="U1588" s="58" t="s">
        <v>4113</v>
      </c>
      <c r="V1588" s="58" t="s">
        <v>4113</v>
      </c>
      <c r="W1588" s="58" t="s">
        <v>4114</v>
      </c>
      <c r="X1588" s="58" t="s">
        <v>4113</v>
      </c>
      <c r="Y1588" s="58" t="s">
        <v>4114</v>
      </c>
      <c r="Z1588" s="58" t="s">
        <v>4114</v>
      </c>
      <c r="AA1588" s="58" t="s">
        <v>4113</v>
      </c>
      <c r="AB1588" s="58" t="s">
        <v>4113</v>
      </c>
      <c r="AC1588" s="58" t="s">
        <v>4114</v>
      </c>
      <c r="AD1588" s="58" t="s">
        <v>4113</v>
      </c>
      <c r="AE1588" s="58" t="s">
        <v>4114</v>
      </c>
      <c r="AF1588" s="58" t="s">
        <v>4114</v>
      </c>
    </row>
    <row r="1589" spans="1:32" x14ac:dyDescent="0.2">
      <c r="A1589" s="247" t="s">
        <v>406</v>
      </c>
      <c r="B1589" s="83" t="s">
        <v>2420</v>
      </c>
      <c r="C1589" s="58">
        <v>1</v>
      </c>
      <c r="D1589" s="58" t="s">
        <v>4379</v>
      </c>
      <c r="E1589" s="58" t="s">
        <v>4143</v>
      </c>
      <c r="F1589" s="58" t="s">
        <v>4160</v>
      </c>
      <c r="G1589" s="58" t="s">
        <v>4114</v>
      </c>
      <c r="H1589" s="58" t="s">
        <v>4153</v>
      </c>
      <c r="I1589" s="58" t="s">
        <v>4136</v>
      </c>
      <c r="J1589" s="58" t="s">
        <v>4136</v>
      </c>
      <c r="K1589" s="58" t="s">
        <v>4114</v>
      </c>
      <c r="L1589" s="58" t="s">
        <v>4114</v>
      </c>
      <c r="M1589" s="58" t="s">
        <v>4197</v>
      </c>
      <c r="N1589" s="58" t="s">
        <v>3325</v>
      </c>
      <c r="O1589" s="58" t="s">
        <v>4164</v>
      </c>
      <c r="P1589" s="58" t="s">
        <v>4132</v>
      </c>
      <c r="Q1589" s="58" t="s">
        <v>4185</v>
      </c>
      <c r="R1589" s="58" t="s">
        <v>4113</v>
      </c>
      <c r="S1589" s="58" t="s">
        <v>4113</v>
      </c>
      <c r="T1589" s="58" t="s">
        <v>4113</v>
      </c>
      <c r="U1589" s="58" t="s">
        <v>4113</v>
      </c>
      <c r="V1589" s="58" t="s">
        <v>4113</v>
      </c>
      <c r="W1589" s="58" t="s">
        <v>4114</v>
      </c>
      <c r="X1589" s="58" t="s">
        <v>4113</v>
      </c>
      <c r="Y1589" s="58" t="s">
        <v>4114</v>
      </c>
      <c r="Z1589" s="58" t="s">
        <v>4114</v>
      </c>
      <c r="AA1589" s="58" t="s">
        <v>4113</v>
      </c>
      <c r="AB1589" s="58" t="s">
        <v>4113</v>
      </c>
      <c r="AC1589" s="58" t="s">
        <v>4114</v>
      </c>
      <c r="AD1589" s="58" t="s">
        <v>4113</v>
      </c>
      <c r="AE1589" s="58" t="s">
        <v>4114</v>
      </c>
      <c r="AF1589" s="58" t="s">
        <v>4114</v>
      </c>
    </row>
    <row r="1590" spans="1:32" x14ac:dyDescent="0.2">
      <c r="A1590" s="247" t="s">
        <v>410</v>
      </c>
      <c r="B1590" s="83" t="s">
        <v>2421</v>
      </c>
      <c r="C1590" s="58">
        <v>1</v>
      </c>
      <c r="D1590" s="58" t="s">
        <v>4379</v>
      </c>
      <c r="E1590" s="58" t="s">
        <v>4143</v>
      </c>
      <c r="F1590" s="58" t="s">
        <v>4150</v>
      </c>
      <c r="G1590" s="58" t="s">
        <v>4114</v>
      </c>
      <c r="H1590" s="58" t="s">
        <v>4153</v>
      </c>
      <c r="I1590" s="58" t="s">
        <v>4136</v>
      </c>
      <c r="J1590" s="58" t="s">
        <v>4136</v>
      </c>
      <c r="K1590" s="58" t="s">
        <v>4114</v>
      </c>
      <c r="L1590" s="58" t="s">
        <v>4114</v>
      </c>
      <c r="M1590" s="58" t="s">
        <v>4149</v>
      </c>
      <c r="N1590" s="58" t="s">
        <v>2422</v>
      </c>
      <c r="O1590" s="58" t="s">
        <v>4155</v>
      </c>
      <c r="P1590" s="58" t="s">
        <v>4138</v>
      </c>
      <c r="Q1590" s="58" t="s">
        <v>4002</v>
      </c>
      <c r="R1590" s="58" t="s">
        <v>4113</v>
      </c>
      <c r="S1590" s="58" t="s">
        <v>4113</v>
      </c>
      <c r="T1590" s="58" t="s">
        <v>4114</v>
      </c>
      <c r="U1590" s="58" t="s">
        <v>4113</v>
      </c>
      <c r="V1590" s="58" t="s">
        <v>4113</v>
      </c>
      <c r="W1590" s="58" t="s">
        <v>4114</v>
      </c>
      <c r="X1590" s="58" t="s">
        <v>4113</v>
      </c>
      <c r="Y1590" s="58" t="s">
        <v>4114</v>
      </c>
      <c r="Z1590" s="58" t="s">
        <v>4114</v>
      </c>
      <c r="AA1590" s="58" t="s">
        <v>4113</v>
      </c>
      <c r="AB1590" s="58" t="s">
        <v>4113</v>
      </c>
      <c r="AC1590" s="58" t="s">
        <v>4114</v>
      </c>
      <c r="AD1590" s="58" t="s">
        <v>4113</v>
      </c>
      <c r="AE1590" s="58" t="s">
        <v>4114</v>
      </c>
      <c r="AF1590" s="58" t="s">
        <v>4114</v>
      </c>
    </row>
    <row r="1591" spans="1:32" x14ac:dyDescent="0.2">
      <c r="A1591" s="247" t="s">
        <v>411</v>
      </c>
      <c r="B1591" s="83" t="s">
        <v>2423</v>
      </c>
      <c r="C1591" s="58">
        <v>1</v>
      </c>
      <c r="D1591" s="58" t="s">
        <v>4379</v>
      </c>
      <c r="E1591" s="58" t="s">
        <v>4143</v>
      </c>
      <c r="F1591" s="58" t="s">
        <v>4152</v>
      </c>
      <c r="G1591" s="58" t="s">
        <v>4114</v>
      </c>
      <c r="H1591" s="58" t="s">
        <v>4153</v>
      </c>
      <c r="I1591" s="58" t="s">
        <v>4136</v>
      </c>
      <c r="J1591" s="58" t="s">
        <v>4136</v>
      </c>
      <c r="K1591" s="58" t="s">
        <v>4114</v>
      </c>
      <c r="L1591" s="58" t="s">
        <v>4114</v>
      </c>
      <c r="M1591" s="58" t="s">
        <v>4194</v>
      </c>
      <c r="N1591" s="58" t="s">
        <v>2422</v>
      </c>
      <c r="O1591" s="58" t="s">
        <v>4155</v>
      </c>
      <c r="P1591" s="58" t="s">
        <v>4138</v>
      </c>
      <c r="Q1591" s="58" t="s">
        <v>4002</v>
      </c>
      <c r="R1591" s="58" t="s">
        <v>4113</v>
      </c>
      <c r="S1591" s="58" t="s">
        <v>4113</v>
      </c>
      <c r="T1591" s="58" t="s">
        <v>4114</v>
      </c>
      <c r="U1591" s="58" t="s">
        <v>4113</v>
      </c>
      <c r="V1591" s="58" t="s">
        <v>4113</v>
      </c>
      <c r="W1591" s="58" t="s">
        <v>4114</v>
      </c>
      <c r="X1591" s="58" t="s">
        <v>4113</v>
      </c>
      <c r="Y1591" s="58" t="s">
        <v>4114</v>
      </c>
      <c r="Z1591" s="58" t="s">
        <v>4114</v>
      </c>
      <c r="AA1591" s="58" t="s">
        <v>4113</v>
      </c>
      <c r="AB1591" s="58" t="s">
        <v>4113</v>
      </c>
      <c r="AC1591" s="58" t="s">
        <v>4114</v>
      </c>
      <c r="AD1591" s="58" t="s">
        <v>4113</v>
      </c>
      <c r="AE1591" s="58" t="s">
        <v>4114</v>
      </c>
      <c r="AF1591" s="58" t="s">
        <v>4114</v>
      </c>
    </row>
    <row r="1592" spans="1:32" x14ac:dyDescent="0.2">
      <c r="A1592" s="247" t="s">
        <v>412</v>
      </c>
      <c r="B1592" s="83" t="s">
        <v>2424</v>
      </c>
      <c r="C1592" s="58">
        <v>1</v>
      </c>
      <c r="D1592" s="58" t="s">
        <v>4379</v>
      </c>
      <c r="E1592" s="58" t="s">
        <v>4143</v>
      </c>
      <c r="F1592" s="58" t="s">
        <v>4156</v>
      </c>
      <c r="G1592" s="58" t="s">
        <v>4114</v>
      </c>
      <c r="H1592" s="58" t="s">
        <v>4153</v>
      </c>
      <c r="I1592" s="58" t="s">
        <v>4136</v>
      </c>
      <c r="J1592" s="58" t="s">
        <v>4136</v>
      </c>
      <c r="K1592" s="58" t="s">
        <v>4114</v>
      </c>
      <c r="L1592" s="58" t="s">
        <v>4114</v>
      </c>
      <c r="M1592" s="58" t="s">
        <v>4195</v>
      </c>
      <c r="N1592" s="58" t="s">
        <v>2422</v>
      </c>
      <c r="O1592" s="58" t="s">
        <v>4155</v>
      </c>
      <c r="P1592" s="58" t="s">
        <v>4138</v>
      </c>
      <c r="Q1592" s="58" t="s">
        <v>4002</v>
      </c>
      <c r="R1592" s="58" t="s">
        <v>4113</v>
      </c>
      <c r="S1592" s="58" t="s">
        <v>4113</v>
      </c>
      <c r="T1592" s="58" t="s">
        <v>4114</v>
      </c>
      <c r="U1592" s="58" t="s">
        <v>4113</v>
      </c>
      <c r="V1592" s="58" t="s">
        <v>4113</v>
      </c>
      <c r="W1592" s="58" t="s">
        <v>4114</v>
      </c>
      <c r="X1592" s="58" t="s">
        <v>4113</v>
      </c>
      <c r="Y1592" s="58" t="s">
        <v>4114</v>
      </c>
      <c r="Z1592" s="58" t="s">
        <v>4114</v>
      </c>
      <c r="AA1592" s="58" t="s">
        <v>4113</v>
      </c>
      <c r="AB1592" s="58" t="s">
        <v>4113</v>
      </c>
      <c r="AC1592" s="58" t="s">
        <v>4114</v>
      </c>
      <c r="AD1592" s="58" t="s">
        <v>4113</v>
      </c>
      <c r="AE1592" s="58" t="s">
        <v>4114</v>
      </c>
      <c r="AF1592" s="58" t="s">
        <v>4114</v>
      </c>
    </row>
    <row r="1593" spans="1:32" x14ac:dyDescent="0.2">
      <c r="A1593" s="247" t="s">
        <v>413</v>
      </c>
      <c r="B1593" s="83" t="s">
        <v>2425</v>
      </c>
      <c r="C1593" s="58">
        <v>1</v>
      </c>
      <c r="D1593" s="58" t="s">
        <v>4379</v>
      </c>
      <c r="E1593" s="58" t="s">
        <v>4143</v>
      </c>
      <c r="F1593" s="58" t="s">
        <v>4158</v>
      </c>
      <c r="G1593" s="58" t="s">
        <v>4114</v>
      </c>
      <c r="H1593" s="58" t="s">
        <v>4153</v>
      </c>
      <c r="I1593" s="58" t="s">
        <v>4136</v>
      </c>
      <c r="J1593" s="58" t="s">
        <v>4136</v>
      </c>
      <c r="K1593" s="58" t="s">
        <v>4114</v>
      </c>
      <c r="L1593" s="58" t="s">
        <v>4114</v>
      </c>
      <c r="M1593" s="58" t="s">
        <v>4196</v>
      </c>
      <c r="N1593" s="58" t="s">
        <v>2422</v>
      </c>
      <c r="O1593" s="58" t="s">
        <v>4155</v>
      </c>
      <c r="P1593" s="58" t="s">
        <v>4138</v>
      </c>
      <c r="Q1593" s="58" t="s">
        <v>4002</v>
      </c>
      <c r="R1593" s="58" t="s">
        <v>4113</v>
      </c>
      <c r="S1593" s="58" t="s">
        <v>4113</v>
      </c>
      <c r="T1593" s="58" t="s">
        <v>4114</v>
      </c>
      <c r="U1593" s="58" t="s">
        <v>4113</v>
      </c>
      <c r="V1593" s="58" t="s">
        <v>4113</v>
      </c>
      <c r="W1593" s="58" t="s">
        <v>4114</v>
      </c>
      <c r="X1593" s="58" t="s">
        <v>4113</v>
      </c>
      <c r="Y1593" s="58" t="s">
        <v>4114</v>
      </c>
      <c r="Z1593" s="58" t="s">
        <v>4114</v>
      </c>
      <c r="AA1593" s="58" t="s">
        <v>4113</v>
      </c>
      <c r="AB1593" s="58" t="s">
        <v>4113</v>
      </c>
      <c r="AC1593" s="58" t="s">
        <v>4114</v>
      </c>
      <c r="AD1593" s="58" t="s">
        <v>4113</v>
      </c>
      <c r="AE1593" s="58" t="s">
        <v>4114</v>
      </c>
      <c r="AF1593" s="58" t="s">
        <v>4114</v>
      </c>
    </row>
    <row r="1594" spans="1:32" x14ac:dyDescent="0.2">
      <c r="A1594" s="247" t="s">
        <v>414</v>
      </c>
      <c r="B1594" s="83" t="s">
        <v>2426</v>
      </c>
      <c r="C1594" s="58">
        <v>1</v>
      </c>
      <c r="D1594" s="58" t="s">
        <v>4379</v>
      </c>
      <c r="E1594" s="58" t="s">
        <v>4143</v>
      </c>
      <c r="F1594" s="58" t="s">
        <v>4160</v>
      </c>
      <c r="G1594" s="58" t="s">
        <v>4114</v>
      </c>
      <c r="H1594" s="58" t="s">
        <v>4153</v>
      </c>
      <c r="I1594" s="58" t="s">
        <v>4136</v>
      </c>
      <c r="J1594" s="58" t="s">
        <v>4136</v>
      </c>
      <c r="K1594" s="58" t="s">
        <v>4114</v>
      </c>
      <c r="L1594" s="58" t="s">
        <v>4114</v>
      </c>
      <c r="M1594" s="58" t="s">
        <v>4197</v>
      </c>
      <c r="N1594" s="58" t="s">
        <v>2422</v>
      </c>
      <c r="O1594" s="58" t="s">
        <v>4155</v>
      </c>
      <c r="P1594" s="58" t="s">
        <v>4138</v>
      </c>
      <c r="Q1594" s="58" t="s">
        <v>4002</v>
      </c>
      <c r="R1594" s="58" t="s">
        <v>4113</v>
      </c>
      <c r="S1594" s="58" t="s">
        <v>4113</v>
      </c>
      <c r="T1594" s="58" t="s">
        <v>4114</v>
      </c>
      <c r="U1594" s="58" t="s">
        <v>4113</v>
      </c>
      <c r="V1594" s="58" t="s">
        <v>4113</v>
      </c>
      <c r="W1594" s="58" t="s">
        <v>4114</v>
      </c>
      <c r="X1594" s="58" t="s">
        <v>4113</v>
      </c>
      <c r="Y1594" s="58" t="s">
        <v>4114</v>
      </c>
      <c r="Z1594" s="58" t="s">
        <v>4114</v>
      </c>
      <c r="AA1594" s="58" t="s">
        <v>4113</v>
      </c>
      <c r="AB1594" s="58" t="s">
        <v>4113</v>
      </c>
      <c r="AC1594" s="58" t="s">
        <v>4114</v>
      </c>
      <c r="AD1594" s="58" t="s">
        <v>4113</v>
      </c>
      <c r="AE1594" s="58" t="s">
        <v>4114</v>
      </c>
      <c r="AF1594" s="58" t="s">
        <v>4114</v>
      </c>
    </row>
    <row r="1595" spans="1:32" x14ac:dyDescent="0.2">
      <c r="A1595" s="247" t="s">
        <v>415</v>
      </c>
      <c r="B1595" s="83" t="s">
        <v>2427</v>
      </c>
      <c r="C1595" s="58">
        <v>1</v>
      </c>
      <c r="D1595" s="58" t="s">
        <v>4379</v>
      </c>
      <c r="E1595" s="58" t="s">
        <v>4143</v>
      </c>
      <c r="F1595" s="58" t="s">
        <v>4172</v>
      </c>
      <c r="G1595" s="58" t="s">
        <v>4114</v>
      </c>
      <c r="H1595" s="58" t="s">
        <v>4166</v>
      </c>
      <c r="I1595" s="58" t="s">
        <v>4153</v>
      </c>
      <c r="J1595" s="58" t="s">
        <v>4136</v>
      </c>
      <c r="K1595" s="58" t="s">
        <v>4114</v>
      </c>
      <c r="L1595" s="58" t="s">
        <v>4114</v>
      </c>
      <c r="M1595" s="58" t="s">
        <v>4116</v>
      </c>
      <c r="N1595" s="58" t="s">
        <v>2422</v>
      </c>
      <c r="O1595" s="58" t="s">
        <v>4155</v>
      </c>
      <c r="P1595" s="58" t="s">
        <v>4132</v>
      </c>
      <c r="Q1595" s="58" t="s">
        <v>4002</v>
      </c>
      <c r="R1595" s="58" t="s">
        <v>4113</v>
      </c>
      <c r="S1595" s="58" t="s">
        <v>4113</v>
      </c>
      <c r="T1595" s="58" t="s">
        <v>4114</v>
      </c>
      <c r="U1595" s="58" t="s">
        <v>4113</v>
      </c>
      <c r="V1595" s="58" t="s">
        <v>4113</v>
      </c>
      <c r="W1595" s="58" t="s">
        <v>4114</v>
      </c>
      <c r="X1595" s="58" t="s">
        <v>4113</v>
      </c>
      <c r="Y1595" s="58" t="s">
        <v>4114</v>
      </c>
      <c r="Z1595" s="58" t="s">
        <v>4114</v>
      </c>
      <c r="AA1595" s="58" t="s">
        <v>4113</v>
      </c>
      <c r="AB1595" s="58" t="s">
        <v>4113</v>
      </c>
      <c r="AC1595" s="58" t="s">
        <v>4114</v>
      </c>
      <c r="AD1595" s="58" t="s">
        <v>4113</v>
      </c>
      <c r="AE1595" s="58" t="s">
        <v>4114</v>
      </c>
      <c r="AF1595" s="58" t="s">
        <v>4114</v>
      </c>
    </row>
    <row r="1596" spans="1:32" x14ac:dyDescent="0.2">
      <c r="A1596" s="247" t="s">
        <v>416</v>
      </c>
      <c r="B1596" s="83" t="s">
        <v>2428</v>
      </c>
      <c r="C1596" s="58">
        <v>1</v>
      </c>
      <c r="D1596" s="58" t="s">
        <v>4379</v>
      </c>
      <c r="E1596" s="58" t="s">
        <v>4143</v>
      </c>
      <c r="F1596" s="58" t="s">
        <v>4381</v>
      </c>
      <c r="G1596" s="58" t="s">
        <v>4114</v>
      </c>
      <c r="H1596" s="58" t="s">
        <v>4166</v>
      </c>
      <c r="I1596" s="58" t="s">
        <v>4153</v>
      </c>
      <c r="J1596" s="58" t="s">
        <v>4136</v>
      </c>
      <c r="K1596" s="58" t="s">
        <v>4114</v>
      </c>
      <c r="L1596" s="58" t="s">
        <v>4114</v>
      </c>
      <c r="M1596" s="58" t="s">
        <v>4382</v>
      </c>
      <c r="N1596" s="58" t="s">
        <v>2422</v>
      </c>
      <c r="O1596" s="58" t="s">
        <v>4121</v>
      </c>
      <c r="P1596" s="58" t="s">
        <v>4132</v>
      </c>
      <c r="Q1596" s="58" t="s">
        <v>4002</v>
      </c>
      <c r="R1596" s="58" t="s">
        <v>4113</v>
      </c>
      <c r="S1596" s="58" t="s">
        <v>4113</v>
      </c>
      <c r="T1596" s="58" t="s">
        <v>4114</v>
      </c>
      <c r="U1596" s="58" t="s">
        <v>4113</v>
      </c>
      <c r="V1596" s="58" t="s">
        <v>4113</v>
      </c>
      <c r="W1596" s="58" t="s">
        <v>4114</v>
      </c>
      <c r="X1596" s="58" t="s">
        <v>4113</v>
      </c>
      <c r="Y1596" s="58" t="s">
        <v>4114</v>
      </c>
      <c r="Z1596" s="58" t="s">
        <v>4114</v>
      </c>
      <c r="AA1596" s="58" t="s">
        <v>4113</v>
      </c>
      <c r="AB1596" s="58" t="s">
        <v>4113</v>
      </c>
      <c r="AC1596" s="58" t="s">
        <v>4114</v>
      </c>
      <c r="AD1596" s="58" t="s">
        <v>4113</v>
      </c>
      <c r="AE1596" s="58" t="s">
        <v>4114</v>
      </c>
      <c r="AF1596" s="58" t="s">
        <v>4114</v>
      </c>
    </row>
    <row r="1597" spans="1:32" x14ac:dyDescent="0.2">
      <c r="A1597" s="247" t="s">
        <v>417</v>
      </c>
      <c r="B1597" s="83" t="s">
        <v>2429</v>
      </c>
      <c r="C1597" s="58">
        <v>1</v>
      </c>
      <c r="D1597" s="58" t="s">
        <v>4379</v>
      </c>
      <c r="E1597" s="58" t="s">
        <v>4143</v>
      </c>
      <c r="F1597" s="58" t="s">
        <v>4383</v>
      </c>
      <c r="G1597" s="58" t="s">
        <v>4114</v>
      </c>
      <c r="H1597" s="58" t="s">
        <v>4166</v>
      </c>
      <c r="I1597" s="58" t="s">
        <v>4153</v>
      </c>
      <c r="J1597" s="58" t="s">
        <v>4136</v>
      </c>
      <c r="K1597" s="58" t="s">
        <v>4114</v>
      </c>
      <c r="L1597" s="58" t="s">
        <v>4114</v>
      </c>
      <c r="M1597" s="58" t="s">
        <v>4308</v>
      </c>
      <c r="N1597" s="58" t="s">
        <v>2422</v>
      </c>
      <c r="O1597" s="58" t="s">
        <v>4121</v>
      </c>
      <c r="P1597" s="58" t="s">
        <v>4132</v>
      </c>
      <c r="Q1597" s="58" t="s">
        <v>4002</v>
      </c>
      <c r="R1597" s="58" t="s">
        <v>4113</v>
      </c>
      <c r="S1597" s="58" t="s">
        <v>4113</v>
      </c>
      <c r="T1597" s="58" t="s">
        <v>4114</v>
      </c>
      <c r="U1597" s="58" t="s">
        <v>4113</v>
      </c>
      <c r="V1597" s="58" t="s">
        <v>4113</v>
      </c>
      <c r="W1597" s="58" t="s">
        <v>4114</v>
      </c>
      <c r="X1597" s="58" t="s">
        <v>4113</v>
      </c>
      <c r="Y1597" s="58" t="s">
        <v>4114</v>
      </c>
      <c r="Z1597" s="58" t="s">
        <v>4114</v>
      </c>
      <c r="AA1597" s="58" t="s">
        <v>4113</v>
      </c>
      <c r="AB1597" s="58" t="s">
        <v>4113</v>
      </c>
      <c r="AC1597" s="58" t="s">
        <v>4114</v>
      </c>
      <c r="AD1597" s="58" t="s">
        <v>4113</v>
      </c>
      <c r="AE1597" s="58" t="s">
        <v>4114</v>
      </c>
      <c r="AF1597" s="58" t="s">
        <v>4114</v>
      </c>
    </row>
    <row r="1598" spans="1:32" x14ac:dyDescent="0.2">
      <c r="A1598" s="247" t="s">
        <v>1220</v>
      </c>
      <c r="B1598" s="83" t="s">
        <v>2430</v>
      </c>
      <c r="C1598" s="58">
        <v>1</v>
      </c>
      <c r="D1598" s="58" t="s">
        <v>4379</v>
      </c>
      <c r="E1598" s="58" t="s">
        <v>4143</v>
      </c>
      <c r="F1598" s="58" t="s">
        <v>4135</v>
      </c>
      <c r="G1598" s="58" t="s">
        <v>4113</v>
      </c>
      <c r="H1598" s="58" t="s">
        <v>4113</v>
      </c>
      <c r="I1598" s="58" t="s">
        <v>4113</v>
      </c>
      <c r="J1598" s="58" t="s">
        <v>4114</v>
      </c>
      <c r="K1598" s="58" t="s">
        <v>4114</v>
      </c>
      <c r="L1598" s="58" t="s">
        <v>4114</v>
      </c>
      <c r="M1598" s="58" t="s">
        <v>4188</v>
      </c>
      <c r="N1598" s="58" t="s">
        <v>2431</v>
      </c>
      <c r="O1598" s="58" t="s">
        <v>4129</v>
      </c>
      <c r="P1598" s="58" t="s">
        <v>4138</v>
      </c>
      <c r="Q1598" s="58" t="s">
        <v>4002</v>
      </c>
      <c r="R1598" s="58" t="s">
        <v>4113</v>
      </c>
      <c r="S1598" s="58" t="s">
        <v>4113</v>
      </c>
      <c r="T1598" s="58" t="s">
        <v>4113</v>
      </c>
      <c r="U1598" s="58" t="s">
        <v>4113</v>
      </c>
      <c r="V1598" s="58" t="s">
        <v>4113</v>
      </c>
      <c r="W1598" s="58" t="s">
        <v>4114</v>
      </c>
      <c r="X1598" s="58" t="s">
        <v>4114</v>
      </c>
      <c r="Y1598" s="58" t="s">
        <v>4114</v>
      </c>
      <c r="Z1598" s="58" t="s">
        <v>4114</v>
      </c>
      <c r="AA1598" s="58" t="s">
        <v>4113</v>
      </c>
      <c r="AB1598" s="58" t="s">
        <v>4113</v>
      </c>
      <c r="AC1598" s="58" t="s">
        <v>4114</v>
      </c>
      <c r="AD1598" s="58" t="s">
        <v>4113</v>
      </c>
      <c r="AE1598" s="58" t="s">
        <v>4114</v>
      </c>
      <c r="AF1598" s="58" t="s">
        <v>4114</v>
      </c>
    </row>
    <row r="1599" spans="1:32" x14ac:dyDescent="0.2">
      <c r="A1599" s="247" t="s">
        <v>1221</v>
      </c>
      <c r="B1599" s="83" t="s">
        <v>2432</v>
      </c>
      <c r="C1599" s="58">
        <v>1</v>
      </c>
      <c r="D1599" s="58" t="s">
        <v>4379</v>
      </c>
      <c r="E1599" s="58" t="s">
        <v>4143</v>
      </c>
      <c r="F1599" s="58" t="s">
        <v>4139</v>
      </c>
      <c r="G1599" s="58" t="s">
        <v>4113</v>
      </c>
      <c r="H1599" s="58" t="s">
        <v>4113</v>
      </c>
      <c r="I1599" s="58" t="s">
        <v>4113</v>
      </c>
      <c r="J1599" s="58" t="s">
        <v>4114</v>
      </c>
      <c r="K1599" s="58" t="s">
        <v>4114</v>
      </c>
      <c r="L1599" s="58" t="s">
        <v>4114</v>
      </c>
      <c r="M1599" s="58" t="s">
        <v>4189</v>
      </c>
      <c r="N1599" s="58" t="s">
        <v>2431</v>
      </c>
      <c r="O1599" s="58" t="s">
        <v>4129</v>
      </c>
      <c r="P1599" s="58" t="s">
        <v>4138</v>
      </c>
      <c r="Q1599" s="58" t="s">
        <v>4002</v>
      </c>
      <c r="R1599" s="58" t="s">
        <v>4113</v>
      </c>
      <c r="S1599" s="58" t="s">
        <v>4113</v>
      </c>
      <c r="T1599" s="58" t="s">
        <v>4113</v>
      </c>
      <c r="U1599" s="58" t="s">
        <v>4113</v>
      </c>
      <c r="V1599" s="58" t="s">
        <v>4113</v>
      </c>
      <c r="W1599" s="58" t="s">
        <v>4114</v>
      </c>
      <c r="X1599" s="58" t="s">
        <v>4114</v>
      </c>
      <c r="Y1599" s="58" t="s">
        <v>4114</v>
      </c>
      <c r="Z1599" s="58" t="s">
        <v>4114</v>
      </c>
      <c r="AA1599" s="58" t="s">
        <v>4113</v>
      </c>
      <c r="AB1599" s="58" t="s">
        <v>4113</v>
      </c>
      <c r="AC1599" s="58" t="s">
        <v>4114</v>
      </c>
      <c r="AD1599" s="58" t="s">
        <v>4113</v>
      </c>
      <c r="AE1599" s="58" t="s">
        <v>4114</v>
      </c>
      <c r="AF1599" s="58" t="s">
        <v>4114</v>
      </c>
    </row>
    <row r="1600" spans="1:32" x14ac:dyDescent="0.2">
      <c r="A1600" s="247" t="s">
        <v>1222</v>
      </c>
      <c r="B1600" s="83" t="s">
        <v>2433</v>
      </c>
      <c r="C1600" s="58">
        <v>1</v>
      </c>
      <c r="D1600" s="58" t="s">
        <v>4379</v>
      </c>
      <c r="E1600" s="58" t="s">
        <v>4143</v>
      </c>
      <c r="F1600" s="58" t="s">
        <v>4141</v>
      </c>
      <c r="G1600" s="58" t="s">
        <v>4113</v>
      </c>
      <c r="H1600" s="58" t="s">
        <v>4113</v>
      </c>
      <c r="I1600" s="58" t="s">
        <v>4113</v>
      </c>
      <c r="J1600" s="58" t="s">
        <v>4114</v>
      </c>
      <c r="K1600" s="58" t="s">
        <v>4114</v>
      </c>
      <c r="L1600" s="58" t="s">
        <v>4114</v>
      </c>
      <c r="M1600" s="58" t="s">
        <v>4190</v>
      </c>
      <c r="N1600" s="58" t="s">
        <v>2431</v>
      </c>
      <c r="O1600" s="58" t="s">
        <v>4129</v>
      </c>
      <c r="P1600" s="58" t="s">
        <v>4138</v>
      </c>
      <c r="Q1600" s="58" t="s">
        <v>4002</v>
      </c>
      <c r="R1600" s="58" t="s">
        <v>4113</v>
      </c>
      <c r="S1600" s="58" t="s">
        <v>4113</v>
      </c>
      <c r="T1600" s="58" t="s">
        <v>4113</v>
      </c>
      <c r="U1600" s="58" t="s">
        <v>4113</v>
      </c>
      <c r="V1600" s="58" t="s">
        <v>4113</v>
      </c>
      <c r="W1600" s="58" t="s">
        <v>4114</v>
      </c>
      <c r="X1600" s="58" t="s">
        <v>4114</v>
      </c>
      <c r="Y1600" s="58" t="s">
        <v>4114</v>
      </c>
      <c r="Z1600" s="58" t="s">
        <v>4114</v>
      </c>
      <c r="AA1600" s="58" t="s">
        <v>4113</v>
      </c>
      <c r="AB1600" s="58" t="s">
        <v>4113</v>
      </c>
      <c r="AC1600" s="58" t="s">
        <v>4114</v>
      </c>
      <c r="AD1600" s="58" t="s">
        <v>4113</v>
      </c>
      <c r="AE1600" s="58" t="s">
        <v>4114</v>
      </c>
      <c r="AF1600" s="58" t="s">
        <v>4114</v>
      </c>
    </row>
    <row r="1601" spans="1:32" x14ac:dyDescent="0.2">
      <c r="A1601" s="247" t="s">
        <v>1223</v>
      </c>
      <c r="B1601" s="83" t="s">
        <v>2434</v>
      </c>
      <c r="C1601" s="58">
        <v>1</v>
      </c>
      <c r="D1601" s="58" t="s">
        <v>4379</v>
      </c>
      <c r="E1601" s="58" t="s">
        <v>4143</v>
      </c>
      <c r="F1601" s="58" t="s">
        <v>4143</v>
      </c>
      <c r="G1601" s="58" t="s">
        <v>4113</v>
      </c>
      <c r="H1601" s="58" t="s">
        <v>4113</v>
      </c>
      <c r="I1601" s="58" t="s">
        <v>4113</v>
      </c>
      <c r="J1601" s="58" t="s">
        <v>4114</v>
      </c>
      <c r="K1601" s="58" t="s">
        <v>4114</v>
      </c>
      <c r="L1601" s="58" t="s">
        <v>4114</v>
      </c>
      <c r="M1601" s="58" t="s">
        <v>4191</v>
      </c>
      <c r="N1601" s="58" t="s">
        <v>2431</v>
      </c>
      <c r="O1601" s="58" t="s">
        <v>4129</v>
      </c>
      <c r="P1601" s="58" t="s">
        <v>4138</v>
      </c>
      <c r="Q1601" s="58" t="s">
        <v>4002</v>
      </c>
      <c r="R1601" s="58" t="s">
        <v>4113</v>
      </c>
      <c r="S1601" s="58" t="s">
        <v>4113</v>
      </c>
      <c r="T1601" s="58" t="s">
        <v>4113</v>
      </c>
      <c r="U1601" s="58" t="s">
        <v>4113</v>
      </c>
      <c r="V1601" s="58" t="s">
        <v>4113</v>
      </c>
      <c r="W1601" s="58" t="s">
        <v>4114</v>
      </c>
      <c r="X1601" s="58" t="s">
        <v>4114</v>
      </c>
      <c r="Y1601" s="58" t="s">
        <v>4114</v>
      </c>
      <c r="Z1601" s="58" t="s">
        <v>4114</v>
      </c>
      <c r="AA1601" s="58" t="s">
        <v>4113</v>
      </c>
      <c r="AB1601" s="58" t="s">
        <v>4113</v>
      </c>
      <c r="AC1601" s="58" t="s">
        <v>4114</v>
      </c>
      <c r="AD1601" s="58" t="s">
        <v>4113</v>
      </c>
      <c r="AE1601" s="58" t="s">
        <v>4114</v>
      </c>
      <c r="AF1601" s="58" t="s">
        <v>4114</v>
      </c>
    </row>
    <row r="1602" spans="1:32" x14ac:dyDescent="0.2">
      <c r="A1602" s="247" t="s">
        <v>1225</v>
      </c>
      <c r="B1602" s="83" t="s">
        <v>2435</v>
      </c>
      <c r="C1602" s="58">
        <v>1</v>
      </c>
      <c r="D1602" s="58" t="s">
        <v>4379</v>
      </c>
      <c r="E1602" s="58" t="s">
        <v>4143</v>
      </c>
      <c r="F1602" s="58" t="s">
        <v>4134</v>
      </c>
      <c r="G1602" s="58" t="s">
        <v>4113</v>
      </c>
      <c r="H1602" s="58" t="s">
        <v>4136</v>
      </c>
      <c r="I1602" s="58" t="s">
        <v>4136</v>
      </c>
      <c r="J1602" s="58" t="s">
        <v>4114</v>
      </c>
      <c r="K1602" s="58" t="s">
        <v>4114</v>
      </c>
      <c r="L1602" s="58" t="s">
        <v>4114</v>
      </c>
      <c r="M1602" s="58" t="s">
        <v>4192</v>
      </c>
      <c r="N1602" s="58" t="s">
        <v>2431</v>
      </c>
      <c r="O1602" s="58" t="s">
        <v>4147</v>
      </c>
      <c r="P1602" s="58" t="s">
        <v>4138</v>
      </c>
      <c r="Q1602" s="58" t="s">
        <v>4002</v>
      </c>
      <c r="R1602" s="58" t="s">
        <v>4113</v>
      </c>
      <c r="S1602" s="58" t="s">
        <v>4113</v>
      </c>
      <c r="T1602" s="58" t="s">
        <v>4114</v>
      </c>
      <c r="U1602" s="58" t="s">
        <v>4113</v>
      </c>
      <c r="V1602" s="58" t="s">
        <v>4113</v>
      </c>
      <c r="W1602" s="58" t="s">
        <v>4114</v>
      </c>
      <c r="X1602" s="58" t="s">
        <v>4114</v>
      </c>
      <c r="Y1602" s="58" t="s">
        <v>4114</v>
      </c>
      <c r="Z1602" s="58" t="s">
        <v>4114</v>
      </c>
      <c r="AA1602" s="58" t="s">
        <v>4113</v>
      </c>
      <c r="AB1602" s="58" t="s">
        <v>4113</v>
      </c>
      <c r="AC1602" s="58" t="s">
        <v>4114</v>
      </c>
      <c r="AD1602" s="58" t="s">
        <v>4113</v>
      </c>
      <c r="AE1602" s="58" t="s">
        <v>4114</v>
      </c>
      <c r="AF1602" s="58" t="s">
        <v>4114</v>
      </c>
    </row>
    <row r="1603" spans="1:32" x14ac:dyDescent="0.2">
      <c r="A1603" s="247" t="s">
        <v>1224</v>
      </c>
      <c r="B1603" s="83" t="s">
        <v>2435</v>
      </c>
      <c r="C1603" s="58">
        <v>1</v>
      </c>
      <c r="D1603" s="58" t="s">
        <v>4379</v>
      </c>
      <c r="E1603" s="58" t="s">
        <v>4143</v>
      </c>
      <c r="F1603" s="58" t="s">
        <v>4134</v>
      </c>
      <c r="G1603" s="58" t="s">
        <v>4113</v>
      </c>
      <c r="H1603" s="58" t="s">
        <v>4113</v>
      </c>
      <c r="I1603" s="58" t="s">
        <v>4113</v>
      </c>
      <c r="J1603" s="58" t="s">
        <v>4114</v>
      </c>
      <c r="K1603" s="58" t="s">
        <v>4114</v>
      </c>
      <c r="L1603" s="58" t="s">
        <v>4114</v>
      </c>
      <c r="M1603" s="58" t="s">
        <v>4192</v>
      </c>
      <c r="N1603" s="58" t="s">
        <v>2431</v>
      </c>
      <c r="O1603" s="58" t="s">
        <v>4129</v>
      </c>
      <c r="P1603" s="58" t="s">
        <v>4138</v>
      </c>
      <c r="Q1603" s="58" t="s">
        <v>4002</v>
      </c>
      <c r="R1603" s="58" t="s">
        <v>4113</v>
      </c>
      <c r="S1603" s="58" t="s">
        <v>4113</v>
      </c>
      <c r="T1603" s="58" t="s">
        <v>4113</v>
      </c>
      <c r="U1603" s="58" t="s">
        <v>4113</v>
      </c>
      <c r="V1603" s="58" t="s">
        <v>4113</v>
      </c>
      <c r="W1603" s="58" t="s">
        <v>4114</v>
      </c>
      <c r="X1603" s="58" t="s">
        <v>4114</v>
      </c>
      <c r="Y1603" s="58" t="s">
        <v>4114</v>
      </c>
      <c r="Z1603" s="58" t="s">
        <v>4114</v>
      </c>
      <c r="AA1603" s="58" t="s">
        <v>4113</v>
      </c>
      <c r="AB1603" s="58" t="s">
        <v>4113</v>
      </c>
      <c r="AC1603" s="58" t="s">
        <v>4114</v>
      </c>
      <c r="AD1603" s="58" t="s">
        <v>4113</v>
      </c>
      <c r="AE1603" s="58" t="s">
        <v>4114</v>
      </c>
      <c r="AF1603" s="58" t="s">
        <v>4114</v>
      </c>
    </row>
    <row r="1604" spans="1:32" x14ac:dyDescent="0.2">
      <c r="A1604" s="247" t="s">
        <v>1226</v>
      </c>
      <c r="B1604" s="83" t="s">
        <v>2436</v>
      </c>
      <c r="C1604" s="58">
        <v>1</v>
      </c>
      <c r="D1604" s="58" t="s">
        <v>4379</v>
      </c>
      <c r="E1604" s="58" t="s">
        <v>4143</v>
      </c>
      <c r="F1604" s="58" t="s">
        <v>4148</v>
      </c>
      <c r="G1604" s="58" t="s">
        <v>4113</v>
      </c>
      <c r="H1604" s="58" t="s">
        <v>4136</v>
      </c>
      <c r="I1604" s="58" t="s">
        <v>4136</v>
      </c>
      <c r="J1604" s="58" t="s">
        <v>4114</v>
      </c>
      <c r="K1604" s="58" t="s">
        <v>4114</v>
      </c>
      <c r="L1604" s="58" t="s">
        <v>4114</v>
      </c>
      <c r="M1604" s="58" t="s">
        <v>4193</v>
      </c>
      <c r="N1604" s="58" t="s">
        <v>2431</v>
      </c>
      <c r="O1604" s="58" t="s">
        <v>4147</v>
      </c>
      <c r="P1604" s="58" t="s">
        <v>4138</v>
      </c>
      <c r="Q1604" s="58" t="s">
        <v>4002</v>
      </c>
      <c r="R1604" s="58" t="s">
        <v>4113</v>
      </c>
      <c r="S1604" s="58" t="s">
        <v>4113</v>
      </c>
      <c r="T1604" s="58" t="s">
        <v>4114</v>
      </c>
      <c r="U1604" s="58" t="s">
        <v>4113</v>
      </c>
      <c r="V1604" s="58" t="s">
        <v>4113</v>
      </c>
      <c r="W1604" s="58" t="s">
        <v>4114</v>
      </c>
      <c r="X1604" s="58" t="s">
        <v>4114</v>
      </c>
      <c r="Y1604" s="58" t="s">
        <v>4114</v>
      </c>
      <c r="Z1604" s="58" t="s">
        <v>4114</v>
      </c>
      <c r="AA1604" s="58" t="s">
        <v>4113</v>
      </c>
      <c r="AB1604" s="58" t="s">
        <v>4113</v>
      </c>
      <c r="AC1604" s="58" t="s">
        <v>4114</v>
      </c>
      <c r="AD1604" s="58" t="s">
        <v>4113</v>
      </c>
      <c r="AE1604" s="58" t="s">
        <v>4114</v>
      </c>
      <c r="AF1604" s="58" t="s">
        <v>4114</v>
      </c>
    </row>
    <row r="1605" spans="1:32" x14ac:dyDescent="0.2">
      <c r="A1605" s="247" t="s">
        <v>1227</v>
      </c>
      <c r="B1605" s="83" t="s">
        <v>2437</v>
      </c>
      <c r="C1605" s="58">
        <v>1</v>
      </c>
      <c r="D1605" s="58" t="s">
        <v>4379</v>
      </c>
      <c r="E1605" s="58" t="s">
        <v>4143</v>
      </c>
      <c r="F1605" s="58" t="s">
        <v>4150</v>
      </c>
      <c r="G1605" s="58" t="s">
        <v>4113</v>
      </c>
      <c r="H1605" s="58" t="s">
        <v>4136</v>
      </c>
      <c r="I1605" s="58" t="s">
        <v>4136</v>
      </c>
      <c r="J1605" s="58" t="s">
        <v>4114</v>
      </c>
      <c r="K1605" s="58" t="s">
        <v>4114</v>
      </c>
      <c r="L1605" s="58" t="s">
        <v>4114</v>
      </c>
      <c r="M1605" s="58" t="s">
        <v>4149</v>
      </c>
      <c r="N1605" s="58" t="s">
        <v>2431</v>
      </c>
      <c r="O1605" s="58" t="s">
        <v>4147</v>
      </c>
      <c r="P1605" s="58" t="s">
        <v>4138</v>
      </c>
      <c r="Q1605" s="58" t="s">
        <v>4002</v>
      </c>
      <c r="R1605" s="58" t="s">
        <v>4113</v>
      </c>
      <c r="S1605" s="58" t="s">
        <v>4113</v>
      </c>
      <c r="T1605" s="58" t="s">
        <v>4114</v>
      </c>
      <c r="U1605" s="58" t="s">
        <v>4113</v>
      </c>
      <c r="V1605" s="58" t="s">
        <v>4113</v>
      </c>
      <c r="W1605" s="58" t="s">
        <v>4114</v>
      </c>
      <c r="X1605" s="58" t="s">
        <v>4114</v>
      </c>
      <c r="Y1605" s="58" t="s">
        <v>4114</v>
      </c>
      <c r="Z1605" s="58" t="s">
        <v>4114</v>
      </c>
      <c r="AA1605" s="58" t="s">
        <v>4113</v>
      </c>
      <c r="AB1605" s="58" t="s">
        <v>4113</v>
      </c>
      <c r="AC1605" s="58" t="s">
        <v>4114</v>
      </c>
      <c r="AD1605" s="58" t="s">
        <v>4113</v>
      </c>
      <c r="AE1605" s="58" t="s">
        <v>4114</v>
      </c>
      <c r="AF1605" s="58" t="s">
        <v>4114</v>
      </c>
    </row>
    <row r="1606" spans="1:32" x14ac:dyDescent="0.2">
      <c r="A1606" s="247" t="s">
        <v>1228</v>
      </c>
      <c r="B1606" s="83" t="s">
        <v>2438</v>
      </c>
      <c r="C1606" s="58">
        <v>1</v>
      </c>
      <c r="D1606" s="58" t="s">
        <v>4379</v>
      </c>
      <c r="E1606" s="58" t="s">
        <v>4143</v>
      </c>
      <c r="F1606" s="58" t="s">
        <v>4152</v>
      </c>
      <c r="G1606" s="58" t="s">
        <v>4113</v>
      </c>
      <c r="H1606" s="58" t="s">
        <v>4136</v>
      </c>
      <c r="I1606" s="58" t="s">
        <v>4136</v>
      </c>
      <c r="J1606" s="58" t="s">
        <v>4114</v>
      </c>
      <c r="K1606" s="58" t="s">
        <v>4114</v>
      </c>
      <c r="L1606" s="58" t="s">
        <v>4114</v>
      </c>
      <c r="M1606" s="58" t="s">
        <v>4194</v>
      </c>
      <c r="N1606" s="58" t="s">
        <v>2431</v>
      </c>
      <c r="O1606" s="58" t="s">
        <v>4155</v>
      </c>
      <c r="P1606" s="58" t="s">
        <v>4138</v>
      </c>
      <c r="Q1606" s="58" t="s">
        <v>4002</v>
      </c>
      <c r="R1606" s="58" t="s">
        <v>4113</v>
      </c>
      <c r="S1606" s="58" t="s">
        <v>4113</v>
      </c>
      <c r="T1606" s="58" t="s">
        <v>4114</v>
      </c>
      <c r="U1606" s="58" t="s">
        <v>4113</v>
      </c>
      <c r="V1606" s="58" t="s">
        <v>4113</v>
      </c>
      <c r="W1606" s="58" t="s">
        <v>4114</v>
      </c>
      <c r="X1606" s="58" t="s">
        <v>4114</v>
      </c>
      <c r="Y1606" s="58" t="s">
        <v>4114</v>
      </c>
      <c r="Z1606" s="58" t="s">
        <v>4114</v>
      </c>
      <c r="AA1606" s="58" t="s">
        <v>4113</v>
      </c>
      <c r="AB1606" s="58" t="s">
        <v>4113</v>
      </c>
      <c r="AC1606" s="58" t="s">
        <v>4114</v>
      </c>
      <c r="AD1606" s="58" t="s">
        <v>4113</v>
      </c>
      <c r="AE1606" s="58" t="s">
        <v>4114</v>
      </c>
      <c r="AF1606" s="58" t="s">
        <v>4114</v>
      </c>
    </row>
    <row r="1607" spans="1:32" x14ac:dyDescent="0.2">
      <c r="A1607" s="247" t="s">
        <v>1229</v>
      </c>
      <c r="B1607" s="83" t="s">
        <v>2439</v>
      </c>
      <c r="C1607" s="58">
        <v>1</v>
      </c>
      <c r="D1607" s="58" t="s">
        <v>4379</v>
      </c>
      <c r="E1607" s="58" t="s">
        <v>4143</v>
      </c>
      <c r="F1607" s="58" t="s">
        <v>4156</v>
      </c>
      <c r="G1607" s="58" t="s">
        <v>4113</v>
      </c>
      <c r="H1607" s="58" t="s">
        <v>4136</v>
      </c>
      <c r="I1607" s="58" t="s">
        <v>4136</v>
      </c>
      <c r="J1607" s="58" t="s">
        <v>4114</v>
      </c>
      <c r="K1607" s="58" t="s">
        <v>4114</v>
      </c>
      <c r="L1607" s="58" t="s">
        <v>4114</v>
      </c>
      <c r="M1607" s="58" t="s">
        <v>4195</v>
      </c>
      <c r="N1607" s="58" t="s">
        <v>2431</v>
      </c>
      <c r="O1607" s="58" t="s">
        <v>4155</v>
      </c>
      <c r="P1607" s="58" t="s">
        <v>4138</v>
      </c>
      <c r="Q1607" s="58" t="s">
        <v>4002</v>
      </c>
      <c r="R1607" s="58" t="s">
        <v>4113</v>
      </c>
      <c r="S1607" s="58" t="s">
        <v>4113</v>
      </c>
      <c r="T1607" s="58" t="s">
        <v>4114</v>
      </c>
      <c r="U1607" s="58" t="s">
        <v>4113</v>
      </c>
      <c r="V1607" s="58" t="s">
        <v>4113</v>
      </c>
      <c r="W1607" s="58" t="s">
        <v>4114</v>
      </c>
      <c r="X1607" s="58" t="s">
        <v>4114</v>
      </c>
      <c r="Y1607" s="58" t="s">
        <v>4114</v>
      </c>
      <c r="Z1607" s="58" t="s">
        <v>4114</v>
      </c>
      <c r="AA1607" s="58" t="s">
        <v>4113</v>
      </c>
      <c r="AB1607" s="58" t="s">
        <v>4113</v>
      </c>
      <c r="AC1607" s="58" t="s">
        <v>4114</v>
      </c>
      <c r="AD1607" s="58" t="s">
        <v>4113</v>
      </c>
      <c r="AE1607" s="58" t="s">
        <v>4114</v>
      </c>
      <c r="AF1607" s="58" t="s">
        <v>4114</v>
      </c>
    </row>
    <row r="1608" spans="1:32" x14ac:dyDescent="0.2">
      <c r="A1608" s="247" t="s">
        <v>1230</v>
      </c>
      <c r="B1608" s="83" t="s">
        <v>2440</v>
      </c>
      <c r="C1608" s="58">
        <v>1</v>
      </c>
      <c r="D1608" s="58" t="s">
        <v>4379</v>
      </c>
      <c r="E1608" s="58" t="s">
        <v>4143</v>
      </c>
      <c r="F1608" s="58" t="s">
        <v>4158</v>
      </c>
      <c r="G1608" s="58" t="s">
        <v>4113</v>
      </c>
      <c r="H1608" s="58" t="s">
        <v>4136</v>
      </c>
      <c r="I1608" s="58" t="s">
        <v>4136</v>
      </c>
      <c r="J1608" s="58" t="s">
        <v>4114</v>
      </c>
      <c r="K1608" s="58" t="s">
        <v>4114</v>
      </c>
      <c r="L1608" s="58" t="s">
        <v>4114</v>
      </c>
      <c r="M1608" s="58" t="s">
        <v>4196</v>
      </c>
      <c r="N1608" s="58" t="s">
        <v>2431</v>
      </c>
      <c r="O1608" s="58" t="s">
        <v>4155</v>
      </c>
      <c r="P1608" s="58" t="s">
        <v>4138</v>
      </c>
      <c r="Q1608" s="58" t="s">
        <v>4002</v>
      </c>
      <c r="R1608" s="58" t="s">
        <v>4113</v>
      </c>
      <c r="S1608" s="58" t="s">
        <v>4113</v>
      </c>
      <c r="T1608" s="58" t="s">
        <v>4114</v>
      </c>
      <c r="U1608" s="58" t="s">
        <v>4113</v>
      </c>
      <c r="V1608" s="58" t="s">
        <v>4113</v>
      </c>
      <c r="W1608" s="58" t="s">
        <v>4114</v>
      </c>
      <c r="X1608" s="58" t="s">
        <v>4114</v>
      </c>
      <c r="Y1608" s="58" t="s">
        <v>4114</v>
      </c>
      <c r="Z1608" s="58" t="s">
        <v>4114</v>
      </c>
      <c r="AA1608" s="58" t="s">
        <v>4113</v>
      </c>
      <c r="AB1608" s="58" t="s">
        <v>4113</v>
      </c>
      <c r="AC1608" s="58" t="s">
        <v>4114</v>
      </c>
      <c r="AD1608" s="58" t="s">
        <v>4113</v>
      </c>
      <c r="AE1608" s="58" t="s">
        <v>4114</v>
      </c>
      <c r="AF1608" s="58" t="s">
        <v>4114</v>
      </c>
    </row>
    <row r="1609" spans="1:32" x14ac:dyDescent="0.2">
      <c r="A1609" s="247" t="s">
        <v>1231</v>
      </c>
      <c r="B1609" s="83" t="s">
        <v>2441</v>
      </c>
      <c r="C1609" s="58">
        <v>1</v>
      </c>
      <c r="D1609" s="58" t="s">
        <v>4379</v>
      </c>
      <c r="E1609" s="58" t="s">
        <v>4143</v>
      </c>
      <c r="F1609" s="58" t="s">
        <v>4160</v>
      </c>
      <c r="G1609" s="58" t="s">
        <v>4113</v>
      </c>
      <c r="H1609" s="58" t="s">
        <v>4136</v>
      </c>
      <c r="I1609" s="58" t="s">
        <v>4136</v>
      </c>
      <c r="J1609" s="58" t="s">
        <v>4114</v>
      </c>
      <c r="K1609" s="58" t="s">
        <v>4114</v>
      </c>
      <c r="L1609" s="58" t="s">
        <v>4114</v>
      </c>
      <c r="M1609" s="58" t="s">
        <v>4197</v>
      </c>
      <c r="N1609" s="58" t="s">
        <v>2431</v>
      </c>
      <c r="O1609" s="58" t="s">
        <v>4155</v>
      </c>
      <c r="P1609" s="58" t="s">
        <v>4138</v>
      </c>
      <c r="Q1609" s="58" t="s">
        <v>4002</v>
      </c>
      <c r="R1609" s="58" t="s">
        <v>4113</v>
      </c>
      <c r="S1609" s="58" t="s">
        <v>4113</v>
      </c>
      <c r="T1609" s="58" t="s">
        <v>4114</v>
      </c>
      <c r="U1609" s="58" t="s">
        <v>4113</v>
      </c>
      <c r="V1609" s="58" t="s">
        <v>4113</v>
      </c>
      <c r="W1609" s="58" t="s">
        <v>4114</v>
      </c>
      <c r="X1609" s="58" t="s">
        <v>4114</v>
      </c>
      <c r="Y1609" s="58" t="s">
        <v>4114</v>
      </c>
      <c r="Z1609" s="58" t="s">
        <v>4114</v>
      </c>
      <c r="AA1609" s="58" t="s">
        <v>4113</v>
      </c>
      <c r="AB1609" s="58" t="s">
        <v>4113</v>
      </c>
      <c r="AC1609" s="58" t="s">
        <v>4114</v>
      </c>
      <c r="AD1609" s="58" t="s">
        <v>4113</v>
      </c>
      <c r="AE1609" s="58" t="s">
        <v>4114</v>
      </c>
      <c r="AF1609" s="58" t="s">
        <v>4114</v>
      </c>
    </row>
    <row r="1610" spans="1:32" x14ac:dyDescent="0.2">
      <c r="A1610" s="247" t="s">
        <v>393</v>
      </c>
      <c r="B1610" s="83" t="s">
        <v>2442</v>
      </c>
      <c r="C1610" s="58">
        <v>1</v>
      </c>
      <c r="D1610" s="58" t="s">
        <v>4379</v>
      </c>
      <c r="E1610" s="58" t="s">
        <v>4143</v>
      </c>
      <c r="F1610" s="58" t="s">
        <v>4152</v>
      </c>
      <c r="G1610" s="58" t="s">
        <v>4114</v>
      </c>
      <c r="H1610" s="58" t="s">
        <v>4136</v>
      </c>
      <c r="I1610" s="58" t="s">
        <v>4136</v>
      </c>
      <c r="J1610" s="58" t="s">
        <v>4114</v>
      </c>
      <c r="K1610" s="58" t="s">
        <v>4114</v>
      </c>
      <c r="L1610" s="58" t="s">
        <v>4114</v>
      </c>
      <c r="M1610" s="58" t="s">
        <v>4194</v>
      </c>
      <c r="N1610" s="58" t="s">
        <v>2443</v>
      </c>
      <c r="O1610" s="58" t="s">
        <v>4155</v>
      </c>
      <c r="P1610" s="58" t="s">
        <v>4138</v>
      </c>
      <c r="Q1610" s="58" t="s">
        <v>4185</v>
      </c>
      <c r="R1610" s="58" t="s">
        <v>4113</v>
      </c>
      <c r="S1610" s="58" t="s">
        <v>4113</v>
      </c>
      <c r="T1610" s="58" t="s">
        <v>4114</v>
      </c>
      <c r="U1610" s="58" t="s">
        <v>4113</v>
      </c>
      <c r="V1610" s="58" t="s">
        <v>4113</v>
      </c>
      <c r="W1610" s="58" t="s">
        <v>4114</v>
      </c>
      <c r="X1610" s="58" t="s">
        <v>4114</v>
      </c>
      <c r="Y1610" s="58" t="s">
        <v>4114</v>
      </c>
      <c r="Z1610" s="58" t="s">
        <v>4114</v>
      </c>
      <c r="AA1610" s="58" t="s">
        <v>4113</v>
      </c>
      <c r="AB1610" s="58" t="s">
        <v>4113</v>
      </c>
      <c r="AC1610" s="58" t="s">
        <v>4114</v>
      </c>
      <c r="AD1610" s="58" t="s">
        <v>4113</v>
      </c>
      <c r="AE1610" s="58" t="s">
        <v>4114</v>
      </c>
      <c r="AF1610" s="58" t="s">
        <v>4114</v>
      </c>
    </row>
    <row r="1611" spans="1:32" x14ac:dyDescent="0.2">
      <c r="A1611" s="247" t="s">
        <v>394</v>
      </c>
      <c r="B1611" s="83" t="s">
        <v>2444</v>
      </c>
      <c r="C1611" s="58">
        <v>1</v>
      </c>
      <c r="D1611" s="58" t="s">
        <v>4379</v>
      </c>
      <c r="E1611" s="58" t="s">
        <v>4143</v>
      </c>
      <c r="F1611" s="58" t="s">
        <v>4156</v>
      </c>
      <c r="G1611" s="58" t="s">
        <v>4114</v>
      </c>
      <c r="H1611" s="58" t="s">
        <v>4136</v>
      </c>
      <c r="I1611" s="58" t="s">
        <v>4136</v>
      </c>
      <c r="J1611" s="58" t="s">
        <v>4114</v>
      </c>
      <c r="K1611" s="58" t="s">
        <v>4114</v>
      </c>
      <c r="L1611" s="58" t="s">
        <v>4114</v>
      </c>
      <c r="M1611" s="58" t="s">
        <v>4195</v>
      </c>
      <c r="N1611" s="58" t="s">
        <v>2443</v>
      </c>
      <c r="O1611" s="58" t="s">
        <v>4155</v>
      </c>
      <c r="P1611" s="58" t="s">
        <v>4138</v>
      </c>
      <c r="Q1611" s="58" t="s">
        <v>4185</v>
      </c>
      <c r="R1611" s="58" t="s">
        <v>4113</v>
      </c>
      <c r="S1611" s="58" t="s">
        <v>4113</v>
      </c>
      <c r="T1611" s="58" t="s">
        <v>4114</v>
      </c>
      <c r="U1611" s="58" t="s">
        <v>4113</v>
      </c>
      <c r="V1611" s="58" t="s">
        <v>4113</v>
      </c>
      <c r="W1611" s="58" t="s">
        <v>4114</v>
      </c>
      <c r="X1611" s="58" t="s">
        <v>4114</v>
      </c>
      <c r="Y1611" s="58" t="s">
        <v>4114</v>
      </c>
      <c r="Z1611" s="58" t="s">
        <v>4114</v>
      </c>
      <c r="AA1611" s="58" t="s">
        <v>4113</v>
      </c>
      <c r="AB1611" s="58" t="s">
        <v>4113</v>
      </c>
      <c r="AC1611" s="58" t="s">
        <v>4114</v>
      </c>
      <c r="AD1611" s="58" t="s">
        <v>4113</v>
      </c>
      <c r="AE1611" s="58" t="s">
        <v>4114</v>
      </c>
      <c r="AF1611" s="58" t="s">
        <v>4114</v>
      </c>
    </row>
    <row r="1612" spans="1:32" x14ac:dyDescent="0.2">
      <c r="A1612" s="247" t="s">
        <v>395</v>
      </c>
      <c r="B1612" s="83" t="s">
        <v>2445</v>
      </c>
      <c r="C1612" s="58">
        <v>1</v>
      </c>
      <c r="D1612" s="58" t="s">
        <v>4379</v>
      </c>
      <c r="E1612" s="58" t="s">
        <v>4143</v>
      </c>
      <c r="F1612" s="58" t="s">
        <v>4158</v>
      </c>
      <c r="G1612" s="58" t="s">
        <v>4114</v>
      </c>
      <c r="H1612" s="58" t="s">
        <v>4136</v>
      </c>
      <c r="I1612" s="58" t="s">
        <v>4136</v>
      </c>
      <c r="J1612" s="58" t="s">
        <v>4114</v>
      </c>
      <c r="K1612" s="58" t="s">
        <v>4114</v>
      </c>
      <c r="L1612" s="58" t="s">
        <v>4114</v>
      </c>
      <c r="M1612" s="58" t="s">
        <v>4196</v>
      </c>
      <c r="N1612" s="58" t="s">
        <v>2443</v>
      </c>
      <c r="O1612" s="58" t="s">
        <v>4155</v>
      </c>
      <c r="P1612" s="58" t="s">
        <v>4138</v>
      </c>
      <c r="Q1612" s="58" t="s">
        <v>4185</v>
      </c>
      <c r="R1612" s="58" t="s">
        <v>4113</v>
      </c>
      <c r="S1612" s="58" t="s">
        <v>4113</v>
      </c>
      <c r="T1612" s="58" t="s">
        <v>4114</v>
      </c>
      <c r="U1612" s="58" t="s">
        <v>4113</v>
      </c>
      <c r="V1612" s="58" t="s">
        <v>4113</v>
      </c>
      <c r="W1612" s="58" t="s">
        <v>4114</v>
      </c>
      <c r="X1612" s="58" t="s">
        <v>4114</v>
      </c>
      <c r="Y1612" s="58" t="s">
        <v>4114</v>
      </c>
      <c r="Z1612" s="58" t="s">
        <v>4114</v>
      </c>
      <c r="AA1612" s="58" t="s">
        <v>4113</v>
      </c>
      <c r="AB1612" s="58" t="s">
        <v>4113</v>
      </c>
      <c r="AC1612" s="58" t="s">
        <v>4114</v>
      </c>
      <c r="AD1612" s="58" t="s">
        <v>4113</v>
      </c>
      <c r="AE1612" s="58" t="s">
        <v>4114</v>
      </c>
      <c r="AF1612" s="58" t="s">
        <v>4114</v>
      </c>
    </row>
    <row r="1613" spans="1:32" x14ac:dyDescent="0.2">
      <c r="A1613" s="247" t="s">
        <v>396</v>
      </c>
      <c r="B1613" s="83" t="s">
        <v>2446</v>
      </c>
      <c r="C1613" s="58">
        <v>1</v>
      </c>
      <c r="D1613" s="58" t="s">
        <v>4379</v>
      </c>
      <c r="E1613" s="58" t="s">
        <v>4143</v>
      </c>
      <c r="F1613" s="58" t="s">
        <v>4160</v>
      </c>
      <c r="G1613" s="58" t="s">
        <v>4114</v>
      </c>
      <c r="H1613" s="58" t="s">
        <v>4136</v>
      </c>
      <c r="I1613" s="58" t="s">
        <v>4136</v>
      </c>
      <c r="J1613" s="58" t="s">
        <v>4114</v>
      </c>
      <c r="K1613" s="58" t="s">
        <v>4114</v>
      </c>
      <c r="L1613" s="58" t="s">
        <v>4114</v>
      </c>
      <c r="M1613" s="58" t="s">
        <v>4197</v>
      </c>
      <c r="N1613" s="58" t="s">
        <v>2443</v>
      </c>
      <c r="O1613" s="58" t="s">
        <v>4155</v>
      </c>
      <c r="P1613" s="58" t="s">
        <v>4138</v>
      </c>
      <c r="Q1613" s="58" t="s">
        <v>4185</v>
      </c>
      <c r="R1613" s="58" t="s">
        <v>4113</v>
      </c>
      <c r="S1613" s="58" t="s">
        <v>4113</v>
      </c>
      <c r="T1613" s="58" t="s">
        <v>4114</v>
      </c>
      <c r="U1613" s="58" t="s">
        <v>4113</v>
      </c>
      <c r="V1613" s="58" t="s">
        <v>4113</v>
      </c>
      <c r="W1613" s="58" t="s">
        <v>4114</v>
      </c>
      <c r="X1613" s="58" t="s">
        <v>4114</v>
      </c>
      <c r="Y1613" s="58" t="s">
        <v>4114</v>
      </c>
      <c r="Z1613" s="58" t="s">
        <v>4114</v>
      </c>
      <c r="AA1613" s="58" t="s">
        <v>4113</v>
      </c>
      <c r="AB1613" s="58" t="s">
        <v>4113</v>
      </c>
      <c r="AC1613" s="58" t="s">
        <v>4114</v>
      </c>
      <c r="AD1613" s="58" t="s">
        <v>4113</v>
      </c>
      <c r="AE1613" s="58" t="s">
        <v>4114</v>
      </c>
      <c r="AF1613" s="58" t="s">
        <v>4114</v>
      </c>
    </row>
    <row r="1614" spans="1:32" x14ac:dyDescent="0.2">
      <c r="A1614" s="247" t="s">
        <v>384</v>
      </c>
      <c r="B1614" s="83" t="s">
        <v>2447</v>
      </c>
      <c r="C1614" s="58">
        <v>1</v>
      </c>
      <c r="D1614" s="58" t="s">
        <v>4379</v>
      </c>
      <c r="E1614" s="58" t="s">
        <v>4143</v>
      </c>
      <c r="F1614" s="58" t="s">
        <v>4143</v>
      </c>
      <c r="G1614" s="58" t="s">
        <v>4114</v>
      </c>
      <c r="H1614" s="58" t="s">
        <v>4113</v>
      </c>
      <c r="I1614" s="58" t="s">
        <v>4113</v>
      </c>
      <c r="J1614" s="58" t="s">
        <v>4114</v>
      </c>
      <c r="K1614" s="58" t="s">
        <v>4114</v>
      </c>
      <c r="L1614" s="58" t="s">
        <v>4114</v>
      </c>
      <c r="M1614" s="58" t="s">
        <v>4191</v>
      </c>
      <c r="N1614" s="58" t="s">
        <v>2448</v>
      </c>
      <c r="O1614" s="58" t="s">
        <v>4171</v>
      </c>
      <c r="P1614" s="58" t="s">
        <v>4138</v>
      </c>
      <c r="Q1614" s="58" t="s">
        <v>4185</v>
      </c>
      <c r="R1614" s="58" t="s">
        <v>4113</v>
      </c>
      <c r="S1614" s="58" t="s">
        <v>4113</v>
      </c>
      <c r="T1614" s="58" t="s">
        <v>4113</v>
      </c>
      <c r="U1614" s="58" t="s">
        <v>4113</v>
      </c>
      <c r="V1614" s="58" t="s">
        <v>4113</v>
      </c>
      <c r="W1614" s="58" t="s">
        <v>4114</v>
      </c>
      <c r="X1614" s="58" t="s">
        <v>4114</v>
      </c>
      <c r="Y1614" s="58" t="s">
        <v>4114</v>
      </c>
      <c r="Z1614" s="58" t="s">
        <v>4114</v>
      </c>
      <c r="AA1614" s="58" t="s">
        <v>4113</v>
      </c>
      <c r="AB1614" s="58" t="s">
        <v>4113</v>
      </c>
      <c r="AC1614" s="58" t="s">
        <v>4114</v>
      </c>
      <c r="AD1614" s="58" t="s">
        <v>4113</v>
      </c>
      <c r="AE1614" s="58" t="s">
        <v>4114</v>
      </c>
      <c r="AF1614" s="58" t="s">
        <v>4114</v>
      </c>
    </row>
    <row r="1615" spans="1:32" x14ac:dyDescent="0.2">
      <c r="A1615" s="247" t="s">
        <v>386</v>
      </c>
      <c r="B1615" s="83" t="s">
        <v>2449</v>
      </c>
      <c r="C1615" s="58">
        <v>1</v>
      </c>
      <c r="D1615" s="58" t="s">
        <v>4379</v>
      </c>
      <c r="E1615" s="58" t="s">
        <v>4143</v>
      </c>
      <c r="F1615" s="58" t="s">
        <v>4134</v>
      </c>
      <c r="G1615" s="58" t="s">
        <v>4114</v>
      </c>
      <c r="H1615" s="58" t="s">
        <v>4136</v>
      </c>
      <c r="I1615" s="58" t="s">
        <v>4136</v>
      </c>
      <c r="J1615" s="58" t="s">
        <v>4114</v>
      </c>
      <c r="K1615" s="58" t="s">
        <v>4114</v>
      </c>
      <c r="L1615" s="58" t="s">
        <v>4114</v>
      </c>
      <c r="M1615" s="58" t="s">
        <v>4192</v>
      </c>
      <c r="N1615" s="58" t="s">
        <v>2448</v>
      </c>
      <c r="O1615" s="58" t="s">
        <v>4129</v>
      </c>
      <c r="P1615" s="58" t="s">
        <v>4138</v>
      </c>
      <c r="Q1615" s="58" t="s">
        <v>4185</v>
      </c>
      <c r="R1615" s="58" t="s">
        <v>4113</v>
      </c>
      <c r="S1615" s="58" t="s">
        <v>4113</v>
      </c>
      <c r="T1615" s="58" t="s">
        <v>4114</v>
      </c>
      <c r="U1615" s="58" t="s">
        <v>4113</v>
      </c>
      <c r="V1615" s="58" t="s">
        <v>4113</v>
      </c>
      <c r="W1615" s="58" t="s">
        <v>4114</v>
      </c>
      <c r="X1615" s="58" t="s">
        <v>4114</v>
      </c>
      <c r="Y1615" s="58" t="s">
        <v>4114</v>
      </c>
      <c r="Z1615" s="58" t="s">
        <v>4114</v>
      </c>
      <c r="AA1615" s="58" t="s">
        <v>4113</v>
      </c>
      <c r="AB1615" s="58" t="s">
        <v>4113</v>
      </c>
      <c r="AC1615" s="58" t="s">
        <v>4114</v>
      </c>
      <c r="AD1615" s="58" t="s">
        <v>4113</v>
      </c>
      <c r="AE1615" s="58" t="s">
        <v>4114</v>
      </c>
      <c r="AF1615" s="58" t="s">
        <v>4114</v>
      </c>
    </row>
    <row r="1616" spans="1:32" x14ac:dyDescent="0.2">
      <c r="A1616" s="247" t="s">
        <v>385</v>
      </c>
      <c r="B1616" s="83" t="s">
        <v>2449</v>
      </c>
      <c r="C1616" s="58">
        <v>1</v>
      </c>
      <c r="D1616" s="58" t="s">
        <v>4379</v>
      </c>
      <c r="E1616" s="58" t="s">
        <v>4143</v>
      </c>
      <c r="F1616" s="58" t="s">
        <v>4134</v>
      </c>
      <c r="G1616" s="58" t="s">
        <v>4114</v>
      </c>
      <c r="H1616" s="58" t="s">
        <v>4113</v>
      </c>
      <c r="I1616" s="58" t="s">
        <v>4113</v>
      </c>
      <c r="J1616" s="58" t="s">
        <v>4114</v>
      </c>
      <c r="K1616" s="58" t="s">
        <v>4114</v>
      </c>
      <c r="L1616" s="58" t="s">
        <v>4114</v>
      </c>
      <c r="M1616" s="58" t="s">
        <v>4192</v>
      </c>
      <c r="N1616" s="58" t="s">
        <v>2448</v>
      </c>
      <c r="O1616" s="58" t="s">
        <v>4171</v>
      </c>
      <c r="P1616" s="58" t="s">
        <v>4138</v>
      </c>
      <c r="Q1616" s="58" t="s">
        <v>4185</v>
      </c>
      <c r="R1616" s="58" t="s">
        <v>4113</v>
      </c>
      <c r="S1616" s="58" t="s">
        <v>4113</v>
      </c>
      <c r="T1616" s="58" t="s">
        <v>4113</v>
      </c>
      <c r="U1616" s="58" t="s">
        <v>4113</v>
      </c>
      <c r="V1616" s="58" t="s">
        <v>4113</v>
      </c>
      <c r="W1616" s="58" t="s">
        <v>4114</v>
      </c>
      <c r="X1616" s="58" t="s">
        <v>4114</v>
      </c>
      <c r="Y1616" s="58" t="s">
        <v>4114</v>
      </c>
      <c r="Z1616" s="58" t="s">
        <v>4114</v>
      </c>
      <c r="AA1616" s="58" t="s">
        <v>4113</v>
      </c>
      <c r="AB1616" s="58" t="s">
        <v>4113</v>
      </c>
      <c r="AC1616" s="58" t="s">
        <v>4114</v>
      </c>
      <c r="AD1616" s="58" t="s">
        <v>4113</v>
      </c>
      <c r="AE1616" s="58" t="s">
        <v>4114</v>
      </c>
      <c r="AF1616" s="58" t="s">
        <v>4114</v>
      </c>
    </row>
    <row r="1617" spans="1:32" x14ac:dyDescent="0.2">
      <c r="A1617" s="247" t="s">
        <v>387</v>
      </c>
      <c r="B1617" s="83" t="s">
        <v>2450</v>
      </c>
      <c r="C1617" s="58">
        <v>1</v>
      </c>
      <c r="D1617" s="58" t="s">
        <v>4379</v>
      </c>
      <c r="E1617" s="58" t="s">
        <v>4143</v>
      </c>
      <c r="F1617" s="58" t="s">
        <v>4148</v>
      </c>
      <c r="G1617" s="58" t="s">
        <v>4114</v>
      </c>
      <c r="H1617" s="58" t="s">
        <v>4136</v>
      </c>
      <c r="I1617" s="58" t="s">
        <v>4136</v>
      </c>
      <c r="J1617" s="58" t="s">
        <v>4114</v>
      </c>
      <c r="K1617" s="58" t="s">
        <v>4114</v>
      </c>
      <c r="L1617" s="58" t="s">
        <v>4114</v>
      </c>
      <c r="M1617" s="58" t="s">
        <v>4193</v>
      </c>
      <c r="N1617" s="58" t="s">
        <v>2448</v>
      </c>
      <c r="O1617" s="58" t="s">
        <v>4129</v>
      </c>
      <c r="P1617" s="58" t="s">
        <v>4138</v>
      </c>
      <c r="Q1617" s="58" t="s">
        <v>4185</v>
      </c>
      <c r="R1617" s="58" t="s">
        <v>4113</v>
      </c>
      <c r="S1617" s="58" t="s">
        <v>4113</v>
      </c>
      <c r="T1617" s="58" t="s">
        <v>4114</v>
      </c>
      <c r="U1617" s="58" t="s">
        <v>4113</v>
      </c>
      <c r="V1617" s="58" t="s">
        <v>4113</v>
      </c>
      <c r="W1617" s="58" t="s">
        <v>4114</v>
      </c>
      <c r="X1617" s="58" t="s">
        <v>4114</v>
      </c>
      <c r="Y1617" s="58" t="s">
        <v>4114</v>
      </c>
      <c r="Z1617" s="58" t="s">
        <v>4114</v>
      </c>
      <c r="AA1617" s="58" t="s">
        <v>4113</v>
      </c>
      <c r="AB1617" s="58" t="s">
        <v>4113</v>
      </c>
      <c r="AC1617" s="58" t="s">
        <v>4114</v>
      </c>
      <c r="AD1617" s="58" t="s">
        <v>4113</v>
      </c>
      <c r="AE1617" s="58" t="s">
        <v>4114</v>
      </c>
      <c r="AF1617" s="58" t="s">
        <v>4114</v>
      </c>
    </row>
    <row r="1618" spans="1:32" x14ac:dyDescent="0.2">
      <c r="A1618" s="247" t="s">
        <v>388</v>
      </c>
      <c r="B1618" s="83" t="s">
        <v>2451</v>
      </c>
      <c r="C1618" s="58">
        <v>1</v>
      </c>
      <c r="D1618" s="58" t="s">
        <v>4379</v>
      </c>
      <c r="E1618" s="58" t="s">
        <v>4143</v>
      </c>
      <c r="F1618" s="58" t="s">
        <v>4150</v>
      </c>
      <c r="G1618" s="58" t="s">
        <v>4114</v>
      </c>
      <c r="H1618" s="58" t="s">
        <v>4136</v>
      </c>
      <c r="I1618" s="58" t="s">
        <v>4136</v>
      </c>
      <c r="J1618" s="58" t="s">
        <v>4114</v>
      </c>
      <c r="K1618" s="58" t="s">
        <v>4114</v>
      </c>
      <c r="L1618" s="58" t="s">
        <v>4114</v>
      </c>
      <c r="M1618" s="58" t="s">
        <v>4149</v>
      </c>
      <c r="N1618" s="58" t="s">
        <v>2448</v>
      </c>
      <c r="O1618" s="58" t="s">
        <v>4129</v>
      </c>
      <c r="P1618" s="58" t="s">
        <v>4138</v>
      </c>
      <c r="Q1618" s="58" t="s">
        <v>4185</v>
      </c>
      <c r="R1618" s="58" t="s">
        <v>4113</v>
      </c>
      <c r="S1618" s="58" t="s">
        <v>4113</v>
      </c>
      <c r="T1618" s="58" t="s">
        <v>4114</v>
      </c>
      <c r="U1618" s="58" t="s">
        <v>4113</v>
      </c>
      <c r="V1618" s="58" t="s">
        <v>4113</v>
      </c>
      <c r="W1618" s="58" t="s">
        <v>4114</v>
      </c>
      <c r="X1618" s="58" t="s">
        <v>4114</v>
      </c>
      <c r="Y1618" s="58" t="s">
        <v>4114</v>
      </c>
      <c r="Z1618" s="58" t="s">
        <v>4114</v>
      </c>
      <c r="AA1618" s="58" t="s">
        <v>4113</v>
      </c>
      <c r="AB1618" s="58" t="s">
        <v>4113</v>
      </c>
      <c r="AC1618" s="58" t="s">
        <v>4114</v>
      </c>
      <c r="AD1618" s="58" t="s">
        <v>4113</v>
      </c>
      <c r="AE1618" s="58" t="s">
        <v>4114</v>
      </c>
      <c r="AF1618" s="58" t="s">
        <v>4114</v>
      </c>
    </row>
    <row r="1619" spans="1:32" x14ac:dyDescent="0.2">
      <c r="A1619" s="247" t="s">
        <v>389</v>
      </c>
      <c r="B1619" s="83" t="s">
        <v>2452</v>
      </c>
      <c r="C1619" s="58">
        <v>1</v>
      </c>
      <c r="D1619" s="58" t="s">
        <v>4379</v>
      </c>
      <c r="E1619" s="58" t="s">
        <v>4143</v>
      </c>
      <c r="F1619" s="58" t="s">
        <v>4152</v>
      </c>
      <c r="G1619" s="58" t="s">
        <v>4114</v>
      </c>
      <c r="H1619" s="58" t="s">
        <v>4136</v>
      </c>
      <c r="I1619" s="58" t="s">
        <v>4136</v>
      </c>
      <c r="J1619" s="58" t="s">
        <v>4114</v>
      </c>
      <c r="K1619" s="58" t="s">
        <v>4114</v>
      </c>
      <c r="L1619" s="58" t="s">
        <v>4114</v>
      </c>
      <c r="M1619" s="58" t="s">
        <v>4194</v>
      </c>
      <c r="N1619" s="58" t="s">
        <v>2448</v>
      </c>
      <c r="O1619" s="58" t="s">
        <v>4129</v>
      </c>
      <c r="P1619" s="58" t="s">
        <v>4138</v>
      </c>
      <c r="Q1619" s="58" t="s">
        <v>4185</v>
      </c>
      <c r="R1619" s="58" t="s">
        <v>4113</v>
      </c>
      <c r="S1619" s="58" t="s">
        <v>4113</v>
      </c>
      <c r="T1619" s="58" t="s">
        <v>4114</v>
      </c>
      <c r="U1619" s="58" t="s">
        <v>4113</v>
      </c>
      <c r="V1619" s="58" t="s">
        <v>4113</v>
      </c>
      <c r="W1619" s="58" t="s">
        <v>4114</v>
      </c>
      <c r="X1619" s="58" t="s">
        <v>4114</v>
      </c>
      <c r="Y1619" s="58" t="s">
        <v>4114</v>
      </c>
      <c r="Z1619" s="58" t="s">
        <v>4114</v>
      </c>
      <c r="AA1619" s="58" t="s">
        <v>4113</v>
      </c>
      <c r="AB1619" s="58" t="s">
        <v>4113</v>
      </c>
      <c r="AC1619" s="58" t="s">
        <v>4114</v>
      </c>
      <c r="AD1619" s="58" t="s">
        <v>4113</v>
      </c>
      <c r="AE1619" s="58" t="s">
        <v>4114</v>
      </c>
      <c r="AF1619" s="58" t="s">
        <v>4114</v>
      </c>
    </row>
    <row r="1620" spans="1:32" x14ac:dyDescent="0.2">
      <c r="A1620" s="247" t="s">
        <v>390</v>
      </c>
      <c r="B1620" s="83" t="s">
        <v>2453</v>
      </c>
      <c r="C1620" s="58">
        <v>1</v>
      </c>
      <c r="D1620" s="58" t="s">
        <v>4379</v>
      </c>
      <c r="E1620" s="58" t="s">
        <v>4143</v>
      </c>
      <c r="F1620" s="58" t="s">
        <v>4156</v>
      </c>
      <c r="G1620" s="58" t="s">
        <v>4114</v>
      </c>
      <c r="H1620" s="58" t="s">
        <v>4136</v>
      </c>
      <c r="I1620" s="58" t="s">
        <v>4136</v>
      </c>
      <c r="J1620" s="58" t="s">
        <v>4114</v>
      </c>
      <c r="K1620" s="58" t="s">
        <v>4114</v>
      </c>
      <c r="L1620" s="58" t="s">
        <v>4114</v>
      </c>
      <c r="M1620" s="58" t="s">
        <v>4195</v>
      </c>
      <c r="N1620" s="58" t="s">
        <v>2448</v>
      </c>
      <c r="O1620" s="58" t="s">
        <v>4129</v>
      </c>
      <c r="P1620" s="58" t="s">
        <v>4138</v>
      </c>
      <c r="Q1620" s="58" t="s">
        <v>4185</v>
      </c>
      <c r="R1620" s="58" t="s">
        <v>4113</v>
      </c>
      <c r="S1620" s="58" t="s">
        <v>4113</v>
      </c>
      <c r="T1620" s="58" t="s">
        <v>4114</v>
      </c>
      <c r="U1620" s="58" t="s">
        <v>4113</v>
      </c>
      <c r="V1620" s="58" t="s">
        <v>4113</v>
      </c>
      <c r="W1620" s="58" t="s">
        <v>4114</v>
      </c>
      <c r="X1620" s="58" t="s">
        <v>4114</v>
      </c>
      <c r="Y1620" s="58" t="s">
        <v>4114</v>
      </c>
      <c r="Z1620" s="58" t="s">
        <v>4114</v>
      </c>
      <c r="AA1620" s="58" t="s">
        <v>4113</v>
      </c>
      <c r="AB1620" s="58" t="s">
        <v>4113</v>
      </c>
      <c r="AC1620" s="58" t="s">
        <v>4114</v>
      </c>
      <c r="AD1620" s="58" t="s">
        <v>4113</v>
      </c>
      <c r="AE1620" s="58" t="s">
        <v>4114</v>
      </c>
      <c r="AF1620" s="58" t="s">
        <v>4114</v>
      </c>
    </row>
    <row r="1621" spans="1:32" x14ac:dyDescent="0.2">
      <c r="A1621" s="247" t="s">
        <v>391</v>
      </c>
      <c r="B1621" s="83" t="s">
        <v>2454</v>
      </c>
      <c r="C1621" s="58">
        <v>1</v>
      </c>
      <c r="D1621" s="58" t="s">
        <v>4379</v>
      </c>
      <c r="E1621" s="58" t="s">
        <v>4143</v>
      </c>
      <c r="F1621" s="58" t="s">
        <v>4158</v>
      </c>
      <c r="G1621" s="58" t="s">
        <v>4114</v>
      </c>
      <c r="H1621" s="58" t="s">
        <v>4136</v>
      </c>
      <c r="I1621" s="58" t="s">
        <v>4136</v>
      </c>
      <c r="J1621" s="58" t="s">
        <v>4114</v>
      </c>
      <c r="K1621" s="58" t="s">
        <v>4114</v>
      </c>
      <c r="L1621" s="58" t="s">
        <v>4114</v>
      </c>
      <c r="M1621" s="58" t="s">
        <v>4196</v>
      </c>
      <c r="N1621" s="58" t="s">
        <v>2448</v>
      </c>
      <c r="O1621" s="58" t="s">
        <v>4129</v>
      </c>
      <c r="P1621" s="58" t="s">
        <v>4138</v>
      </c>
      <c r="Q1621" s="58" t="s">
        <v>4185</v>
      </c>
      <c r="R1621" s="58" t="s">
        <v>4113</v>
      </c>
      <c r="S1621" s="58" t="s">
        <v>4113</v>
      </c>
      <c r="T1621" s="58" t="s">
        <v>4114</v>
      </c>
      <c r="U1621" s="58" t="s">
        <v>4113</v>
      </c>
      <c r="V1621" s="58" t="s">
        <v>4113</v>
      </c>
      <c r="W1621" s="58" t="s">
        <v>4114</v>
      </c>
      <c r="X1621" s="58" t="s">
        <v>4114</v>
      </c>
      <c r="Y1621" s="58" t="s">
        <v>4114</v>
      </c>
      <c r="Z1621" s="58" t="s">
        <v>4114</v>
      </c>
      <c r="AA1621" s="58" t="s">
        <v>4113</v>
      </c>
      <c r="AB1621" s="58" t="s">
        <v>4113</v>
      </c>
      <c r="AC1621" s="58" t="s">
        <v>4114</v>
      </c>
      <c r="AD1621" s="58" t="s">
        <v>4113</v>
      </c>
      <c r="AE1621" s="58" t="s">
        <v>4114</v>
      </c>
      <c r="AF1621" s="58" t="s">
        <v>4114</v>
      </c>
    </row>
    <row r="1622" spans="1:32" x14ac:dyDescent="0.2">
      <c r="A1622" s="247" t="s">
        <v>392</v>
      </c>
      <c r="B1622" s="83" t="s">
        <v>2455</v>
      </c>
      <c r="C1622" s="58">
        <v>1</v>
      </c>
      <c r="D1622" s="58" t="s">
        <v>4379</v>
      </c>
      <c r="E1622" s="58" t="s">
        <v>4143</v>
      </c>
      <c r="F1622" s="58" t="s">
        <v>4160</v>
      </c>
      <c r="G1622" s="58" t="s">
        <v>4114</v>
      </c>
      <c r="H1622" s="58" t="s">
        <v>4136</v>
      </c>
      <c r="I1622" s="58" t="s">
        <v>4136</v>
      </c>
      <c r="J1622" s="58" t="s">
        <v>4114</v>
      </c>
      <c r="K1622" s="58" t="s">
        <v>4114</v>
      </c>
      <c r="L1622" s="58" t="s">
        <v>4114</v>
      </c>
      <c r="M1622" s="58" t="s">
        <v>4197</v>
      </c>
      <c r="N1622" s="58" t="s">
        <v>2448</v>
      </c>
      <c r="O1622" s="58" t="s">
        <v>4129</v>
      </c>
      <c r="P1622" s="58" t="s">
        <v>4138</v>
      </c>
      <c r="Q1622" s="58" t="s">
        <v>4185</v>
      </c>
      <c r="R1622" s="58" t="s">
        <v>4113</v>
      </c>
      <c r="S1622" s="58" t="s">
        <v>4113</v>
      </c>
      <c r="T1622" s="58" t="s">
        <v>4114</v>
      </c>
      <c r="U1622" s="58" t="s">
        <v>4113</v>
      </c>
      <c r="V1622" s="58" t="s">
        <v>4113</v>
      </c>
      <c r="W1622" s="58" t="s">
        <v>4114</v>
      </c>
      <c r="X1622" s="58" t="s">
        <v>4114</v>
      </c>
      <c r="Y1622" s="58" t="s">
        <v>4114</v>
      </c>
      <c r="Z1622" s="58" t="s">
        <v>4114</v>
      </c>
      <c r="AA1622" s="58" t="s">
        <v>4113</v>
      </c>
      <c r="AB1622" s="58" t="s">
        <v>4113</v>
      </c>
      <c r="AC1622" s="58" t="s">
        <v>4114</v>
      </c>
      <c r="AD1622" s="58" t="s">
        <v>4113</v>
      </c>
      <c r="AE1622" s="58" t="s">
        <v>4114</v>
      </c>
      <c r="AF1622" s="58" t="s">
        <v>4114</v>
      </c>
    </row>
    <row r="1623" spans="1:32" x14ac:dyDescent="0.2">
      <c r="A1623" s="247" t="s">
        <v>1232</v>
      </c>
      <c r="B1623" s="83" t="s">
        <v>2456</v>
      </c>
      <c r="C1623" s="58">
        <v>1</v>
      </c>
      <c r="D1623" s="58" t="s">
        <v>4379</v>
      </c>
      <c r="E1623" s="58" t="s">
        <v>4143</v>
      </c>
      <c r="F1623" s="58" t="s">
        <v>4172</v>
      </c>
      <c r="G1623" s="58" t="s">
        <v>4114</v>
      </c>
      <c r="H1623" s="58" t="s">
        <v>4136</v>
      </c>
      <c r="I1623" s="58" t="s">
        <v>4136</v>
      </c>
      <c r="J1623" s="58" t="s">
        <v>4114</v>
      </c>
      <c r="K1623" s="58" t="s">
        <v>4114</v>
      </c>
      <c r="L1623" s="58" t="s">
        <v>4114</v>
      </c>
      <c r="M1623" s="58" t="s">
        <v>4204</v>
      </c>
      <c r="N1623" s="58" t="s">
        <v>2448</v>
      </c>
      <c r="O1623" s="58" t="s">
        <v>4147</v>
      </c>
      <c r="P1623" s="58" t="s">
        <v>4132</v>
      </c>
      <c r="Q1623" s="58" t="s">
        <v>4185</v>
      </c>
      <c r="R1623" s="58" t="s">
        <v>4113</v>
      </c>
      <c r="S1623" s="58" t="s">
        <v>4113</v>
      </c>
      <c r="T1623" s="58" t="s">
        <v>4114</v>
      </c>
      <c r="U1623" s="58" t="s">
        <v>4113</v>
      </c>
      <c r="V1623" s="58" t="s">
        <v>4113</v>
      </c>
      <c r="W1623" s="58" t="s">
        <v>4114</v>
      </c>
      <c r="X1623" s="58" t="s">
        <v>4114</v>
      </c>
      <c r="Y1623" s="58" t="s">
        <v>4114</v>
      </c>
      <c r="Z1623" s="58" t="s">
        <v>4114</v>
      </c>
      <c r="AA1623" s="58" t="s">
        <v>4113</v>
      </c>
      <c r="AB1623" s="58" t="s">
        <v>4113</v>
      </c>
      <c r="AC1623" s="58" t="s">
        <v>4114</v>
      </c>
      <c r="AD1623" s="58" t="s">
        <v>4113</v>
      </c>
      <c r="AE1623" s="58" t="s">
        <v>4114</v>
      </c>
      <c r="AF1623" s="58" t="s">
        <v>4114</v>
      </c>
    </row>
    <row r="1624" spans="1:32" x14ac:dyDescent="0.2">
      <c r="A1624" s="247" t="s">
        <v>375</v>
      </c>
      <c r="B1624" s="83" t="s">
        <v>2457</v>
      </c>
      <c r="C1624" s="58">
        <v>1</v>
      </c>
      <c r="D1624" s="58" t="s">
        <v>4379</v>
      </c>
      <c r="E1624" s="58" t="s">
        <v>4143</v>
      </c>
      <c r="F1624" s="58" t="s">
        <v>4143</v>
      </c>
      <c r="G1624" s="58" t="s">
        <v>4114</v>
      </c>
      <c r="H1624" s="58" t="s">
        <v>4113</v>
      </c>
      <c r="I1624" s="58" t="s">
        <v>4113</v>
      </c>
      <c r="J1624" s="58" t="s">
        <v>4114</v>
      </c>
      <c r="K1624" s="58" t="s">
        <v>4114</v>
      </c>
      <c r="L1624" s="58" t="s">
        <v>4114</v>
      </c>
      <c r="M1624" s="58" t="s">
        <v>4191</v>
      </c>
      <c r="N1624" s="58" t="s">
        <v>2458</v>
      </c>
      <c r="O1624" s="58" t="s">
        <v>4171</v>
      </c>
      <c r="P1624" s="58" t="s">
        <v>4138</v>
      </c>
      <c r="Q1624" s="58" t="s">
        <v>4002</v>
      </c>
      <c r="R1624" s="58" t="s">
        <v>4113</v>
      </c>
      <c r="S1624" s="58" t="s">
        <v>4113</v>
      </c>
      <c r="T1624" s="58" t="s">
        <v>4113</v>
      </c>
      <c r="U1624" s="58" t="s">
        <v>4113</v>
      </c>
      <c r="V1624" s="58" t="s">
        <v>4113</v>
      </c>
      <c r="W1624" s="58" t="s">
        <v>4114</v>
      </c>
      <c r="X1624" s="58" t="s">
        <v>4114</v>
      </c>
      <c r="Y1624" s="58" t="s">
        <v>4114</v>
      </c>
      <c r="Z1624" s="58" t="s">
        <v>4114</v>
      </c>
      <c r="AA1624" s="58" t="s">
        <v>4113</v>
      </c>
      <c r="AB1624" s="58" t="s">
        <v>4113</v>
      </c>
      <c r="AC1624" s="58" t="s">
        <v>4114</v>
      </c>
      <c r="AD1624" s="58" t="s">
        <v>4113</v>
      </c>
      <c r="AE1624" s="58" t="s">
        <v>4114</v>
      </c>
      <c r="AF1624" s="58" t="s">
        <v>4114</v>
      </c>
    </row>
    <row r="1625" spans="1:32" x14ac:dyDescent="0.2">
      <c r="A1625" s="247" t="s">
        <v>377</v>
      </c>
      <c r="B1625" s="83" t="s">
        <v>2459</v>
      </c>
      <c r="C1625" s="58">
        <v>1</v>
      </c>
      <c r="D1625" s="58" t="s">
        <v>4379</v>
      </c>
      <c r="E1625" s="58" t="s">
        <v>4143</v>
      </c>
      <c r="F1625" s="58" t="s">
        <v>4134</v>
      </c>
      <c r="G1625" s="58" t="s">
        <v>4114</v>
      </c>
      <c r="H1625" s="58" t="s">
        <v>4136</v>
      </c>
      <c r="I1625" s="58" t="s">
        <v>4136</v>
      </c>
      <c r="J1625" s="58" t="s">
        <v>4114</v>
      </c>
      <c r="K1625" s="58" t="s">
        <v>4114</v>
      </c>
      <c r="L1625" s="58" t="s">
        <v>4114</v>
      </c>
      <c r="M1625" s="58" t="s">
        <v>4192</v>
      </c>
      <c r="N1625" s="58" t="s">
        <v>2458</v>
      </c>
      <c r="O1625" s="58" t="s">
        <v>4129</v>
      </c>
      <c r="P1625" s="58" t="s">
        <v>4138</v>
      </c>
      <c r="Q1625" s="58" t="s">
        <v>4002</v>
      </c>
      <c r="R1625" s="58" t="s">
        <v>4113</v>
      </c>
      <c r="S1625" s="58" t="s">
        <v>4113</v>
      </c>
      <c r="T1625" s="58" t="s">
        <v>4114</v>
      </c>
      <c r="U1625" s="58" t="s">
        <v>4113</v>
      </c>
      <c r="V1625" s="58" t="s">
        <v>4113</v>
      </c>
      <c r="W1625" s="58" t="s">
        <v>4114</v>
      </c>
      <c r="X1625" s="58" t="s">
        <v>4114</v>
      </c>
      <c r="Y1625" s="58" t="s">
        <v>4114</v>
      </c>
      <c r="Z1625" s="58" t="s">
        <v>4114</v>
      </c>
      <c r="AA1625" s="58" t="s">
        <v>4113</v>
      </c>
      <c r="AB1625" s="58" t="s">
        <v>4113</v>
      </c>
      <c r="AC1625" s="58" t="s">
        <v>4114</v>
      </c>
      <c r="AD1625" s="58" t="s">
        <v>4113</v>
      </c>
      <c r="AE1625" s="58" t="s">
        <v>4114</v>
      </c>
      <c r="AF1625" s="58" t="s">
        <v>4114</v>
      </c>
    </row>
    <row r="1626" spans="1:32" x14ac:dyDescent="0.2">
      <c r="A1626" s="247" t="s">
        <v>376</v>
      </c>
      <c r="B1626" s="83" t="s">
        <v>2459</v>
      </c>
      <c r="C1626" s="58">
        <v>1</v>
      </c>
      <c r="D1626" s="58" t="s">
        <v>4379</v>
      </c>
      <c r="E1626" s="58" t="s">
        <v>4143</v>
      </c>
      <c r="F1626" s="58" t="s">
        <v>4134</v>
      </c>
      <c r="G1626" s="58" t="s">
        <v>4114</v>
      </c>
      <c r="H1626" s="58" t="s">
        <v>4113</v>
      </c>
      <c r="I1626" s="58" t="s">
        <v>4113</v>
      </c>
      <c r="J1626" s="58" t="s">
        <v>4114</v>
      </c>
      <c r="K1626" s="58" t="s">
        <v>4114</v>
      </c>
      <c r="L1626" s="58" t="s">
        <v>4114</v>
      </c>
      <c r="M1626" s="58" t="s">
        <v>4192</v>
      </c>
      <c r="N1626" s="58" t="s">
        <v>2458</v>
      </c>
      <c r="O1626" s="58" t="s">
        <v>4171</v>
      </c>
      <c r="P1626" s="58" t="s">
        <v>4138</v>
      </c>
      <c r="Q1626" s="58" t="s">
        <v>4002</v>
      </c>
      <c r="R1626" s="58" t="s">
        <v>4113</v>
      </c>
      <c r="S1626" s="58" t="s">
        <v>4113</v>
      </c>
      <c r="T1626" s="58" t="s">
        <v>4113</v>
      </c>
      <c r="U1626" s="58" t="s">
        <v>4113</v>
      </c>
      <c r="V1626" s="58" t="s">
        <v>4113</v>
      </c>
      <c r="W1626" s="58" t="s">
        <v>4114</v>
      </c>
      <c r="X1626" s="58" t="s">
        <v>4114</v>
      </c>
      <c r="Y1626" s="58" t="s">
        <v>4114</v>
      </c>
      <c r="Z1626" s="58" t="s">
        <v>4114</v>
      </c>
      <c r="AA1626" s="58" t="s">
        <v>4113</v>
      </c>
      <c r="AB1626" s="58" t="s">
        <v>4113</v>
      </c>
      <c r="AC1626" s="58" t="s">
        <v>4114</v>
      </c>
      <c r="AD1626" s="58" t="s">
        <v>4113</v>
      </c>
      <c r="AE1626" s="58" t="s">
        <v>4114</v>
      </c>
      <c r="AF1626" s="58" t="s">
        <v>4114</v>
      </c>
    </row>
    <row r="1627" spans="1:32" x14ac:dyDescent="0.2">
      <c r="A1627" s="247" t="s">
        <v>378</v>
      </c>
      <c r="B1627" s="83" t="s">
        <v>2460</v>
      </c>
      <c r="C1627" s="58">
        <v>1</v>
      </c>
      <c r="D1627" s="58" t="s">
        <v>4379</v>
      </c>
      <c r="E1627" s="58" t="s">
        <v>4143</v>
      </c>
      <c r="F1627" s="58" t="s">
        <v>4148</v>
      </c>
      <c r="G1627" s="58" t="s">
        <v>4114</v>
      </c>
      <c r="H1627" s="58" t="s">
        <v>4136</v>
      </c>
      <c r="I1627" s="58" t="s">
        <v>4136</v>
      </c>
      <c r="J1627" s="58" t="s">
        <v>4114</v>
      </c>
      <c r="K1627" s="58" t="s">
        <v>4114</v>
      </c>
      <c r="L1627" s="58" t="s">
        <v>4114</v>
      </c>
      <c r="M1627" s="58" t="s">
        <v>4193</v>
      </c>
      <c r="N1627" s="58" t="s">
        <v>2458</v>
      </c>
      <c r="O1627" s="58" t="s">
        <v>4129</v>
      </c>
      <c r="P1627" s="58" t="s">
        <v>4138</v>
      </c>
      <c r="Q1627" s="58" t="s">
        <v>4002</v>
      </c>
      <c r="R1627" s="58" t="s">
        <v>4113</v>
      </c>
      <c r="S1627" s="58" t="s">
        <v>4113</v>
      </c>
      <c r="T1627" s="58" t="s">
        <v>4114</v>
      </c>
      <c r="U1627" s="58" t="s">
        <v>4113</v>
      </c>
      <c r="V1627" s="58" t="s">
        <v>4113</v>
      </c>
      <c r="W1627" s="58" t="s">
        <v>4114</v>
      </c>
      <c r="X1627" s="58" t="s">
        <v>4114</v>
      </c>
      <c r="Y1627" s="58" t="s">
        <v>4114</v>
      </c>
      <c r="Z1627" s="58" t="s">
        <v>4114</v>
      </c>
      <c r="AA1627" s="58" t="s">
        <v>4113</v>
      </c>
      <c r="AB1627" s="58" t="s">
        <v>4113</v>
      </c>
      <c r="AC1627" s="58" t="s">
        <v>4114</v>
      </c>
      <c r="AD1627" s="58" t="s">
        <v>4113</v>
      </c>
      <c r="AE1627" s="58" t="s">
        <v>4114</v>
      </c>
      <c r="AF1627" s="58" t="s">
        <v>4114</v>
      </c>
    </row>
    <row r="1628" spans="1:32" x14ac:dyDescent="0.2">
      <c r="A1628" s="247" t="s">
        <v>379</v>
      </c>
      <c r="B1628" s="83" t="s">
        <v>2461</v>
      </c>
      <c r="C1628" s="58">
        <v>1</v>
      </c>
      <c r="D1628" s="58" t="s">
        <v>4379</v>
      </c>
      <c r="E1628" s="58" t="s">
        <v>4143</v>
      </c>
      <c r="F1628" s="58" t="s">
        <v>4150</v>
      </c>
      <c r="G1628" s="58" t="s">
        <v>4114</v>
      </c>
      <c r="H1628" s="58" t="s">
        <v>4136</v>
      </c>
      <c r="I1628" s="58" t="s">
        <v>4136</v>
      </c>
      <c r="J1628" s="58" t="s">
        <v>4114</v>
      </c>
      <c r="K1628" s="58" t="s">
        <v>4114</v>
      </c>
      <c r="L1628" s="58" t="s">
        <v>4114</v>
      </c>
      <c r="M1628" s="58" t="s">
        <v>4149</v>
      </c>
      <c r="N1628" s="58" t="s">
        <v>2458</v>
      </c>
      <c r="O1628" s="58" t="s">
        <v>4129</v>
      </c>
      <c r="P1628" s="58" t="s">
        <v>4138</v>
      </c>
      <c r="Q1628" s="58" t="s">
        <v>4002</v>
      </c>
      <c r="R1628" s="58" t="s">
        <v>4113</v>
      </c>
      <c r="S1628" s="58" t="s">
        <v>4113</v>
      </c>
      <c r="T1628" s="58" t="s">
        <v>4114</v>
      </c>
      <c r="U1628" s="58" t="s">
        <v>4113</v>
      </c>
      <c r="V1628" s="58" t="s">
        <v>4113</v>
      </c>
      <c r="W1628" s="58" t="s">
        <v>4114</v>
      </c>
      <c r="X1628" s="58" t="s">
        <v>4114</v>
      </c>
      <c r="Y1628" s="58" t="s">
        <v>4114</v>
      </c>
      <c r="Z1628" s="58" t="s">
        <v>4114</v>
      </c>
      <c r="AA1628" s="58" t="s">
        <v>4113</v>
      </c>
      <c r="AB1628" s="58" t="s">
        <v>4113</v>
      </c>
      <c r="AC1628" s="58" t="s">
        <v>4114</v>
      </c>
      <c r="AD1628" s="58" t="s">
        <v>4113</v>
      </c>
      <c r="AE1628" s="58" t="s">
        <v>4114</v>
      </c>
      <c r="AF1628" s="58" t="s">
        <v>4114</v>
      </c>
    </row>
    <row r="1629" spans="1:32" x14ac:dyDescent="0.2">
      <c r="A1629" s="247" t="s">
        <v>3326</v>
      </c>
      <c r="B1629" s="83" t="s">
        <v>3327</v>
      </c>
      <c r="C1629" s="58">
        <v>1</v>
      </c>
      <c r="D1629" s="58" t="s">
        <v>4379</v>
      </c>
      <c r="E1629" s="58" t="s">
        <v>4143</v>
      </c>
      <c r="F1629" s="58" t="s">
        <v>4152</v>
      </c>
      <c r="G1629" s="58" t="s">
        <v>4114</v>
      </c>
      <c r="H1629" s="58" t="s">
        <v>4136</v>
      </c>
      <c r="I1629" s="58" t="s">
        <v>4136</v>
      </c>
      <c r="J1629" s="58" t="s">
        <v>4114</v>
      </c>
      <c r="K1629" s="58" t="s">
        <v>4114</v>
      </c>
      <c r="L1629" s="58" t="s">
        <v>4114</v>
      </c>
      <c r="M1629" s="58" t="s">
        <v>4194</v>
      </c>
      <c r="N1629" s="58" t="s">
        <v>2458</v>
      </c>
      <c r="O1629" s="58" t="s">
        <v>4129</v>
      </c>
      <c r="P1629" s="58" t="s">
        <v>4138</v>
      </c>
      <c r="Q1629" s="58" t="s">
        <v>4002</v>
      </c>
      <c r="R1629" s="58" t="s">
        <v>4113</v>
      </c>
      <c r="S1629" s="58" t="s">
        <v>4113</v>
      </c>
      <c r="T1629" s="58" t="s">
        <v>4114</v>
      </c>
      <c r="U1629" s="58" t="s">
        <v>4113</v>
      </c>
      <c r="V1629" s="58" t="s">
        <v>4113</v>
      </c>
      <c r="W1629" s="58" t="s">
        <v>4114</v>
      </c>
      <c r="X1629" s="58" t="s">
        <v>4114</v>
      </c>
      <c r="Y1629" s="58" t="s">
        <v>4114</v>
      </c>
      <c r="Z1629" s="58" t="s">
        <v>4114</v>
      </c>
      <c r="AA1629" s="58" t="s">
        <v>4113</v>
      </c>
      <c r="AB1629" s="58" t="s">
        <v>4113</v>
      </c>
      <c r="AC1629" s="58" t="s">
        <v>4114</v>
      </c>
      <c r="AD1629" s="58" t="s">
        <v>4113</v>
      </c>
      <c r="AE1629" s="58" t="s">
        <v>4114</v>
      </c>
      <c r="AF1629" s="58" t="s">
        <v>4114</v>
      </c>
    </row>
    <row r="1630" spans="1:32" x14ac:dyDescent="0.2">
      <c r="A1630" s="247" t="s">
        <v>3328</v>
      </c>
      <c r="B1630" s="83" t="s">
        <v>3329</v>
      </c>
      <c r="C1630" s="58">
        <v>1</v>
      </c>
      <c r="D1630" s="58" t="s">
        <v>4379</v>
      </c>
      <c r="E1630" s="58" t="s">
        <v>4143</v>
      </c>
      <c r="F1630" s="58" t="s">
        <v>4156</v>
      </c>
      <c r="G1630" s="58" t="s">
        <v>4114</v>
      </c>
      <c r="H1630" s="58" t="s">
        <v>4136</v>
      </c>
      <c r="I1630" s="58" t="s">
        <v>4136</v>
      </c>
      <c r="J1630" s="58" t="s">
        <v>4114</v>
      </c>
      <c r="K1630" s="58" t="s">
        <v>4114</v>
      </c>
      <c r="L1630" s="58" t="s">
        <v>4114</v>
      </c>
      <c r="M1630" s="58" t="s">
        <v>4195</v>
      </c>
      <c r="N1630" s="58" t="s">
        <v>2458</v>
      </c>
      <c r="O1630" s="58" t="s">
        <v>4129</v>
      </c>
      <c r="P1630" s="58" t="s">
        <v>4138</v>
      </c>
      <c r="Q1630" s="58" t="s">
        <v>4002</v>
      </c>
      <c r="R1630" s="58" t="s">
        <v>4113</v>
      </c>
      <c r="S1630" s="58" t="s">
        <v>4113</v>
      </c>
      <c r="T1630" s="58" t="s">
        <v>4114</v>
      </c>
      <c r="U1630" s="58" t="s">
        <v>4113</v>
      </c>
      <c r="V1630" s="58" t="s">
        <v>4113</v>
      </c>
      <c r="W1630" s="58" t="s">
        <v>4114</v>
      </c>
      <c r="X1630" s="58" t="s">
        <v>4114</v>
      </c>
      <c r="Y1630" s="58" t="s">
        <v>4114</v>
      </c>
      <c r="Z1630" s="58" t="s">
        <v>4114</v>
      </c>
      <c r="AA1630" s="58" t="s">
        <v>4113</v>
      </c>
      <c r="AB1630" s="58" t="s">
        <v>4113</v>
      </c>
      <c r="AC1630" s="58" t="s">
        <v>4114</v>
      </c>
      <c r="AD1630" s="58" t="s">
        <v>4113</v>
      </c>
      <c r="AE1630" s="58" t="s">
        <v>4114</v>
      </c>
      <c r="AF1630" s="58" t="s">
        <v>4114</v>
      </c>
    </row>
    <row r="1631" spans="1:32" x14ac:dyDescent="0.2">
      <c r="A1631" s="247" t="s">
        <v>3330</v>
      </c>
      <c r="B1631" s="83" t="s">
        <v>3331</v>
      </c>
      <c r="C1631" s="58">
        <v>1</v>
      </c>
      <c r="D1631" s="58" t="s">
        <v>4379</v>
      </c>
      <c r="E1631" s="58" t="s">
        <v>4143</v>
      </c>
      <c r="F1631" s="58" t="s">
        <v>4158</v>
      </c>
      <c r="G1631" s="58" t="s">
        <v>4114</v>
      </c>
      <c r="H1631" s="58" t="s">
        <v>4136</v>
      </c>
      <c r="I1631" s="58" t="s">
        <v>4136</v>
      </c>
      <c r="J1631" s="58" t="s">
        <v>4114</v>
      </c>
      <c r="K1631" s="58" t="s">
        <v>4114</v>
      </c>
      <c r="L1631" s="58" t="s">
        <v>4114</v>
      </c>
      <c r="M1631" s="58" t="s">
        <v>4196</v>
      </c>
      <c r="N1631" s="58" t="s">
        <v>2458</v>
      </c>
      <c r="O1631" s="58" t="s">
        <v>4129</v>
      </c>
      <c r="P1631" s="58" t="s">
        <v>4138</v>
      </c>
      <c r="Q1631" s="58" t="s">
        <v>4002</v>
      </c>
      <c r="R1631" s="58" t="s">
        <v>4113</v>
      </c>
      <c r="S1631" s="58" t="s">
        <v>4113</v>
      </c>
      <c r="T1631" s="58" t="s">
        <v>4114</v>
      </c>
      <c r="U1631" s="58" t="s">
        <v>4113</v>
      </c>
      <c r="V1631" s="58" t="s">
        <v>4113</v>
      </c>
      <c r="W1631" s="58" t="s">
        <v>4114</v>
      </c>
      <c r="X1631" s="58" t="s">
        <v>4114</v>
      </c>
      <c r="Y1631" s="58" t="s">
        <v>4114</v>
      </c>
      <c r="Z1631" s="58" t="s">
        <v>4114</v>
      </c>
      <c r="AA1631" s="58" t="s">
        <v>4113</v>
      </c>
      <c r="AB1631" s="58" t="s">
        <v>4113</v>
      </c>
      <c r="AC1631" s="58" t="s">
        <v>4114</v>
      </c>
      <c r="AD1631" s="58" t="s">
        <v>4113</v>
      </c>
      <c r="AE1631" s="58" t="s">
        <v>4114</v>
      </c>
      <c r="AF1631" s="58" t="s">
        <v>4114</v>
      </c>
    </row>
    <row r="1632" spans="1:32" x14ac:dyDescent="0.2">
      <c r="A1632" s="247" t="s">
        <v>3332</v>
      </c>
      <c r="B1632" s="83" t="s">
        <v>3333</v>
      </c>
      <c r="C1632" s="58">
        <v>1</v>
      </c>
      <c r="D1632" s="58" t="s">
        <v>4379</v>
      </c>
      <c r="E1632" s="58" t="s">
        <v>4143</v>
      </c>
      <c r="F1632" s="58" t="s">
        <v>4160</v>
      </c>
      <c r="G1632" s="58" t="s">
        <v>4114</v>
      </c>
      <c r="H1632" s="58" t="s">
        <v>4136</v>
      </c>
      <c r="I1632" s="58" t="s">
        <v>4136</v>
      </c>
      <c r="J1632" s="58" t="s">
        <v>4114</v>
      </c>
      <c r="K1632" s="58" t="s">
        <v>4114</v>
      </c>
      <c r="L1632" s="58" t="s">
        <v>4114</v>
      </c>
      <c r="M1632" s="58" t="s">
        <v>4197</v>
      </c>
      <c r="N1632" s="58" t="s">
        <v>2458</v>
      </c>
      <c r="O1632" s="58" t="s">
        <v>4129</v>
      </c>
      <c r="P1632" s="58" t="s">
        <v>4138</v>
      </c>
      <c r="Q1632" s="58" t="s">
        <v>4002</v>
      </c>
      <c r="R1632" s="58" t="s">
        <v>4113</v>
      </c>
      <c r="S1632" s="58" t="s">
        <v>4113</v>
      </c>
      <c r="T1632" s="58" t="s">
        <v>4114</v>
      </c>
      <c r="U1632" s="58" t="s">
        <v>4113</v>
      </c>
      <c r="V1632" s="58" t="s">
        <v>4113</v>
      </c>
      <c r="W1632" s="58" t="s">
        <v>4114</v>
      </c>
      <c r="X1632" s="58" t="s">
        <v>4114</v>
      </c>
      <c r="Y1632" s="58" t="s">
        <v>4114</v>
      </c>
      <c r="Z1632" s="58" t="s">
        <v>4114</v>
      </c>
      <c r="AA1632" s="58" t="s">
        <v>4113</v>
      </c>
      <c r="AB1632" s="58" t="s">
        <v>4113</v>
      </c>
      <c r="AC1632" s="58" t="s">
        <v>4114</v>
      </c>
      <c r="AD1632" s="58" t="s">
        <v>4113</v>
      </c>
      <c r="AE1632" s="58" t="s">
        <v>4114</v>
      </c>
      <c r="AF1632" s="58" t="s">
        <v>4114</v>
      </c>
    </row>
    <row r="1633" spans="1:32" x14ac:dyDescent="0.2">
      <c r="A1633" s="247" t="s">
        <v>380</v>
      </c>
      <c r="B1633" s="83" t="s">
        <v>2462</v>
      </c>
      <c r="C1633" s="58">
        <v>1</v>
      </c>
      <c r="D1633" s="58" t="s">
        <v>4379</v>
      </c>
      <c r="E1633" s="58" t="s">
        <v>4143</v>
      </c>
      <c r="F1633" s="58" t="s">
        <v>4152</v>
      </c>
      <c r="G1633" s="58" t="s">
        <v>4114</v>
      </c>
      <c r="H1633" s="58" t="s">
        <v>4136</v>
      </c>
      <c r="I1633" s="58" t="s">
        <v>4136</v>
      </c>
      <c r="J1633" s="58" t="s">
        <v>4114</v>
      </c>
      <c r="K1633" s="58" t="s">
        <v>4114</v>
      </c>
      <c r="L1633" s="58" t="s">
        <v>4114</v>
      </c>
      <c r="M1633" s="58" t="s">
        <v>4194</v>
      </c>
      <c r="N1633" s="58" t="s">
        <v>4384</v>
      </c>
      <c r="O1633" s="58" t="s">
        <v>4155</v>
      </c>
      <c r="P1633" s="58" t="s">
        <v>4138</v>
      </c>
      <c r="Q1633" s="58" t="s">
        <v>4002</v>
      </c>
      <c r="R1633" s="58" t="s">
        <v>4113</v>
      </c>
      <c r="S1633" s="58" t="s">
        <v>4113</v>
      </c>
      <c r="T1633" s="58" t="s">
        <v>4114</v>
      </c>
      <c r="U1633" s="58" t="s">
        <v>4113</v>
      </c>
      <c r="V1633" s="58" t="s">
        <v>4113</v>
      </c>
      <c r="W1633" s="58" t="s">
        <v>4114</v>
      </c>
      <c r="X1633" s="58" t="s">
        <v>4114</v>
      </c>
      <c r="Y1633" s="58" t="s">
        <v>4114</v>
      </c>
      <c r="Z1633" s="58" t="s">
        <v>4114</v>
      </c>
      <c r="AA1633" s="58" t="s">
        <v>4113</v>
      </c>
      <c r="AB1633" s="58" t="s">
        <v>4113</v>
      </c>
      <c r="AC1633" s="58" t="s">
        <v>4114</v>
      </c>
      <c r="AD1633" s="58" t="s">
        <v>4113</v>
      </c>
      <c r="AE1633" s="58" t="s">
        <v>4114</v>
      </c>
      <c r="AF1633" s="58" t="s">
        <v>4114</v>
      </c>
    </row>
    <row r="1634" spans="1:32" x14ac:dyDescent="0.2">
      <c r="A1634" s="247" t="s">
        <v>381</v>
      </c>
      <c r="B1634" s="83" t="s">
        <v>2463</v>
      </c>
      <c r="C1634" s="58">
        <v>1</v>
      </c>
      <c r="D1634" s="58" t="s">
        <v>4379</v>
      </c>
      <c r="E1634" s="58" t="s">
        <v>4143</v>
      </c>
      <c r="F1634" s="58" t="s">
        <v>4156</v>
      </c>
      <c r="G1634" s="58" t="s">
        <v>4114</v>
      </c>
      <c r="H1634" s="58" t="s">
        <v>4136</v>
      </c>
      <c r="I1634" s="58" t="s">
        <v>4136</v>
      </c>
      <c r="J1634" s="58" t="s">
        <v>4114</v>
      </c>
      <c r="K1634" s="58" t="s">
        <v>4114</v>
      </c>
      <c r="L1634" s="58" t="s">
        <v>4114</v>
      </c>
      <c r="M1634" s="58" t="s">
        <v>4195</v>
      </c>
      <c r="N1634" s="58" t="s">
        <v>4384</v>
      </c>
      <c r="O1634" s="58" t="s">
        <v>4155</v>
      </c>
      <c r="P1634" s="58" t="s">
        <v>4138</v>
      </c>
      <c r="Q1634" s="58" t="s">
        <v>4002</v>
      </c>
      <c r="R1634" s="58" t="s">
        <v>4113</v>
      </c>
      <c r="S1634" s="58" t="s">
        <v>4113</v>
      </c>
      <c r="T1634" s="58" t="s">
        <v>4114</v>
      </c>
      <c r="U1634" s="58" t="s">
        <v>4113</v>
      </c>
      <c r="V1634" s="58" t="s">
        <v>4113</v>
      </c>
      <c r="W1634" s="58" t="s">
        <v>4114</v>
      </c>
      <c r="X1634" s="58" t="s">
        <v>4114</v>
      </c>
      <c r="Y1634" s="58" t="s">
        <v>4114</v>
      </c>
      <c r="Z1634" s="58" t="s">
        <v>4114</v>
      </c>
      <c r="AA1634" s="58" t="s">
        <v>4113</v>
      </c>
      <c r="AB1634" s="58" t="s">
        <v>4113</v>
      </c>
      <c r="AC1634" s="58" t="s">
        <v>4114</v>
      </c>
      <c r="AD1634" s="58" t="s">
        <v>4113</v>
      </c>
      <c r="AE1634" s="58" t="s">
        <v>4114</v>
      </c>
      <c r="AF1634" s="58" t="s">
        <v>4114</v>
      </c>
    </row>
    <row r="1635" spans="1:32" x14ac:dyDescent="0.2">
      <c r="A1635" s="247" t="s">
        <v>382</v>
      </c>
      <c r="B1635" s="83" t="s">
        <v>2464</v>
      </c>
      <c r="C1635" s="58">
        <v>1</v>
      </c>
      <c r="D1635" s="58" t="s">
        <v>4379</v>
      </c>
      <c r="E1635" s="58" t="s">
        <v>4143</v>
      </c>
      <c r="F1635" s="58" t="s">
        <v>4158</v>
      </c>
      <c r="G1635" s="58" t="s">
        <v>4114</v>
      </c>
      <c r="H1635" s="58" t="s">
        <v>4136</v>
      </c>
      <c r="I1635" s="58" t="s">
        <v>4136</v>
      </c>
      <c r="J1635" s="58" t="s">
        <v>4114</v>
      </c>
      <c r="K1635" s="58" t="s">
        <v>4114</v>
      </c>
      <c r="L1635" s="58" t="s">
        <v>4114</v>
      </c>
      <c r="M1635" s="58" t="s">
        <v>4196</v>
      </c>
      <c r="N1635" s="58" t="s">
        <v>4384</v>
      </c>
      <c r="O1635" s="58" t="s">
        <v>4155</v>
      </c>
      <c r="P1635" s="58" t="s">
        <v>4138</v>
      </c>
      <c r="Q1635" s="58" t="s">
        <v>4002</v>
      </c>
      <c r="R1635" s="58" t="s">
        <v>4113</v>
      </c>
      <c r="S1635" s="58" t="s">
        <v>4113</v>
      </c>
      <c r="T1635" s="58" t="s">
        <v>4114</v>
      </c>
      <c r="U1635" s="58" t="s">
        <v>4113</v>
      </c>
      <c r="V1635" s="58" t="s">
        <v>4113</v>
      </c>
      <c r="W1635" s="58" t="s">
        <v>4114</v>
      </c>
      <c r="X1635" s="58" t="s">
        <v>4114</v>
      </c>
      <c r="Y1635" s="58" t="s">
        <v>4114</v>
      </c>
      <c r="Z1635" s="58" t="s">
        <v>4114</v>
      </c>
      <c r="AA1635" s="58" t="s">
        <v>4113</v>
      </c>
      <c r="AB1635" s="58" t="s">
        <v>4113</v>
      </c>
      <c r="AC1635" s="58" t="s">
        <v>4114</v>
      </c>
      <c r="AD1635" s="58" t="s">
        <v>4113</v>
      </c>
      <c r="AE1635" s="58" t="s">
        <v>4114</v>
      </c>
      <c r="AF1635" s="58" t="s">
        <v>4114</v>
      </c>
    </row>
    <row r="1636" spans="1:32" x14ac:dyDescent="0.2">
      <c r="A1636" s="247" t="s">
        <v>383</v>
      </c>
      <c r="B1636" s="83" t="s">
        <v>2465</v>
      </c>
      <c r="C1636" s="58">
        <v>1</v>
      </c>
      <c r="D1636" s="58" t="s">
        <v>4379</v>
      </c>
      <c r="E1636" s="58" t="s">
        <v>4143</v>
      </c>
      <c r="F1636" s="58" t="s">
        <v>4160</v>
      </c>
      <c r="G1636" s="58" t="s">
        <v>4114</v>
      </c>
      <c r="H1636" s="58" t="s">
        <v>4136</v>
      </c>
      <c r="I1636" s="58" t="s">
        <v>4136</v>
      </c>
      <c r="J1636" s="58" t="s">
        <v>4114</v>
      </c>
      <c r="K1636" s="58" t="s">
        <v>4114</v>
      </c>
      <c r="L1636" s="58" t="s">
        <v>4114</v>
      </c>
      <c r="M1636" s="58" t="s">
        <v>4197</v>
      </c>
      <c r="N1636" s="58" t="s">
        <v>4384</v>
      </c>
      <c r="O1636" s="58" t="s">
        <v>4155</v>
      </c>
      <c r="P1636" s="58" t="s">
        <v>4138</v>
      </c>
      <c r="Q1636" s="58" t="s">
        <v>4002</v>
      </c>
      <c r="R1636" s="58" t="s">
        <v>4113</v>
      </c>
      <c r="S1636" s="58" t="s">
        <v>4113</v>
      </c>
      <c r="T1636" s="58" t="s">
        <v>4114</v>
      </c>
      <c r="U1636" s="58" t="s">
        <v>4113</v>
      </c>
      <c r="V1636" s="58" t="s">
        <v>4113</v>
      </c>
      <c r="W1636" s="58" t="s">
        <v>4114</v>
      </c>
      <c r="X1636" s="58" t="s">
        <v>4114</v>
      </c>
      <c r="Y1636" s="58" t="s">
        <v>4114</v>
      </c>
      <c r="Z1636" s="58" t="s">
        <v>4114</v>
      </c>
      <c r="AA1636" s="58" t="s">
        <v>4113</v>
      </c>
      <c r="AB1636" s="58" t="s">
        <v>4113</v>
      </c>
      <c r="AC1636" s="58" t="s">
        <v>4114</v>
      </c>
      <c r="AD1636" s="58" t="s">
        <v>4113</v>
      </c>
      <c r="AE1636" s="58" t="s">
        <v>4114</v>
      </c>
      <c r="AF1636" s="58" t="s">
        <v>4114</v>
      </c>
    </row>
    <row r="1637" spans="1:32" x14ac:dyDescent="0.2">
      <c r="A1637" s="247" t="s">
        <v>443</v>
      </c>
      <c r="B1637" s="83" t="s">
        <v>2467</v>
      </c>
      <c r="C1637" s="58">
        <v>1</v>
      </c>
      <c r="D1637" s="58" t="s">
        <v>4133</v>
      </c>
      <c r="E1637" s="58" t="s">
        <v>4143</v>
      </c>
      <c r="F1637" s="58" t="s">
        <v>4135</v>
      </c>
      <c r="G1637" s="58" t="s">
        <v>4114</v>
      </c>
      <c r="H1637" s="58" t="s">
        <v>4145</v>
      </c>
      <c r="I1637" s="58" t="s">
        <v>4114</v>
      </c>
      <c r="J1637" s="58" t="s">
        <v>4145</v>
      </c>
      <c r="K1637" s="58" t="s">
        <v>4114</v>
      </c>
      <c r="L1637" s="58" t="s">
        <v>4114</v>
      </c>
      <c r="M1637" s="58" t="s">
        <v>4137</v>
      </c>
      <c r="N1637" s="58" t="s">
        <v>2468</v>
      </c>
      <c r="O1637" s="58" t="s">
        <v>4147</v>
      </c>
      <c r="P1637" s="58" t="s">
        <v>4138</v>
      </c>
      <c r="Q1637" s="58" t="s">
        <v>4002</v>
      </c>
      <c r="R1637" s="58" t="s">
        <v>4113</v>
      </c>
      <c r="S1637" s="58" t="s">
        <v>4113</v>
      </c>
      <c r="T1637" s="58" t="s">
        <v>4114</v>
      </c>
      <c r="U1637" s="58" t="s">
        <v>4113</v>
      </c>
      <c r="V1637" s="58" t="s">
        <v>4113</v>
      </c>
      <c r="W1637" s="58" t="s">
        <v>4114</v>
      </c>
      <c r="X1637" s="58" t="s">
        <v>4113</v>
      </c>
      <c r="Y1637" s="58" t="s">
        <v>4114</v>
      </c>
      <c r="Z1637" s="58" t="s">
        <v>4114</v>
      </c>
      <c r="AA1637" s="58" t="s">
        <v>4113</v>
      </c>
      <c r="AB1637" s="58" t="s">
        <v>4114</v>
      </c>
      <c r="AC1637" s="58" t="s">
        <v>4114</v>
      </c>
      <c r="AD1637" s="58" t="s">
        <v>4113</v>
      </c>
      <c r="AE1637" s="58" t="s">
        <v>4114</v>
      </c>
      <c r="AF1637" s="58" t="s">
        <v>4114</v>
      </c>
    </row>
    <row r="1638" spans="1:32" x14ac:dyDescent="0.2">
      <c r="A1638" s="247" t="s">
        <v>444</v>
      </c>
      <c r="B1638" s="83" t="s">
        <v>2469</v>
      </c>
      <c r="C1638" s="58">
        <v>1</v>
      </c>
      <c r="D1638" s="58" t="s">
        <v>4133</v>
      </c>
      <c r="E1638" s="58" t="s">
        <v>4143</v>
      </c>
      <c r="F1638" s="58" t="s">
        <v>4139</v>
      </c>
      <c r="G1638" s="58" t="s">
        <v>4114</v>
      </c>
      <c r="H1638" s="58" t="s">
        <v>4145</v>
      </c>
      <c r="I1638" s="58" t="s">
        <v>4114</v>
      </c>
      <c r="J1638" s="58" t="s">
        <v>4145</v>
      </c>
      <c r="K1638" s="58" t="s">
        <v>4114</v>
      </c>
      <c r="L1638" s="58" t="s">
        <v>4114</v>
      </c>
      <c r="M1638" s="58" t="s">
        <v>4140</v>
      </c>
      <c r="N1638" s="58" t="s">
        <v>2468</v>
      </c>
      <c r="O1638" s="58" t="s">
        <v>4147</v>
      </c>
      <c r="P1638" s="58" t="s">
        <v>4138</v>
      </c>
      <c r="Q1638" s="58" t="s">
        <v>4002</v>
      </c>
      <c r="R1638" s="58" t="s">
        <v>4113</v>
      </c>
      <c r="S1638" s="58" t="s">
        <v>4113</v>
      </c>
      <c r="T1638" s="58" t="s">
        <v>4114</v>
      </c>
      <c r="U1638" s="58" t="s">
        <v>4113</v>
      </c>
      <c r="V1638" s="58" t="s">
        <v>4113</v>
      </c>
      <c r="W1638" s="58" t="s">
        <v>4114</v>
      </c>
      <c r="X1638" s="58" t="s">
        <v>4113</v>
      </c>
      <c r="Y1638" s="58" t="s">
        <v>4114</v>
      </c>
      <c r="Z1638" s="58" t="s">
        <v>4114</v>
      </c>
      <c r="AA1638" s="58" t="s">
        <v>4113</v>
      </c>
      <c r="AB1638" s="58" t="s">
        <v>4114</v>
      </c>
      <c r="AC1638" s="58" t="s">
        <v>4114</v>
      </c>
      <c r="AD1638" s="58" t="s">
        <v>4113</v>
      </c>
      <c r="AE1638" s="58" t="s">
        <v>4114</v>
      </c>
      <c r="AF1638" s="58" t="s">
        <v>4114</v>
      </c>
    </row>
    <row r="1639" spans="1:32" x14ac:dyDescent="0.2">
      <c r="A1639" s="247" t="s">
        <v>445</v>
      </c>
      <c r="B1639" s="83" t="s">
        <v>2470</v>
      </c>
      <c r="C1639" s="58">
        <v>1</v>
      </c>
      <c r="D1639" s="58" t="s">
        <v>4133</v>
      </c>
      <c r="E1639" s="58" t="s">
        <v>4143</v>
      </c>
      <c r="F1639" s="58" t="s">
        <v>4141</v>
      </c>
      <c r="G1639" s="58" t="s">
        <v>4114</v>
      </c>
      <c r="H1639" s="58" t="s">
        <v>4145</v>
      </c>
      <c r="I1639" s="58" t="s">
        <v>4114</v>
      </c>
      <c r="J1639" s="58" t="s">
        <v>4145</v>
      </c>
      <c r="K1639" s="58" t="s">
        <v>4114</v>
      </c>
      <c r="L1639" s="58" t="s">
        <v>4114</v>
      </c>
      <c r="M1639" s="58" t="s">
        <v>4142</v>
      </c>
      <c r="N1639" s="58" t="s">
        <v>2468</v>
      </c>
      <c r="O1639" s="58" t="s">
        <v>4147</v>
      </c>
      <c r="P1639" s="58" t="s">
        <v>4138</v>
      </c>
      <c r="Q1639" s="58" t="s">
        <v>4002</v>
      </c>
      <c r="R1639" s="58" t="s">
        <v>4113</v>
      </c>
      <c r="S1639" s="58" t="s">
        <v>4113</v>
      </c>
      <c r="T1639" s="58" t="s">
        <v>4114</v>
      </c>
      <c r="U1639" s="58" t="s">
        <v>4113</v>
      </c>
      <c r="V1639" s="58" t="s">
        <v>4113</v>
      </c>
      <c r="W1639" s="58" t="s">
        <v>4114</v>
      </c>
      <c r="X1639" s="58" t="s">
        <v>4113</v>
      </c>
      <c r="Y1639" s="58" t="s">
        <v>4114</v>
      </c>
      <c r="Z1639" s="58" t="s">
        <v>4114</v>
      </c>
      <c r="AA1639" s="58" t="s">
        <v>4113</v>
      </c>
      <c r="AB1639" s="58" t="s">
        <v>4114</v>
      </c>
      <c r="AC1639" s="58" t="s">
        <v>4114</v>
      </c>
      <c r="AD1639" s="58" t="s">
        <v>4113</v>
      </c>
      <c r="AE1639" s="58" t="s">
        <v>4114</v>
      </c>
      <c r="AF1639" s="58" t="s">
        <v>4114</v>
      </c>
    </row>
    <row r="1640" spans="1:32" x14ac:dyDescent="0.2">
      <c r="A1640" s="247" t="s">
        <v>446</v>
      </c>
      <c r="B1640" s="83" t="s">
        <v>2471</v>
      </c>
      <c r="C1640" s="58">
        <v>1</v>
      </c>
      <c r="D1640" s="58" t="s">
        <v>4133</v>
      </c>
      <c r="E1640" s="58" t="s">
        <v>4143</v>
      </c>
      <c r="F1640" s="58" t="s">
        <v>4143</v>
      </c>
      <c r="G1640" s="58" t="s">
        <v>4114</v>
      </c>
      <c r="H1640" s="58" t="s">
        <v>4145</v>
      </c>
      <c r="I1640" s="58" t="s">
        <v>4114</v>
      </c>
      <c r="J1640" s="58" t="s">
        <v>4145</v>
      </c>
      <c r="K1640" s="58" t="s">
        <v>4114</v>
      </c>
      <c r="L1640" s="58" t="s">
        <v>4114</v>
      </c>
      <c r="M1640" s="58" t="s">
        <v>4144</v>
      </c>
      <c r="N1640" s="58" t="s">
        <v>2468</v>
      </c>
      <c r="O1640" s="58" t="s">
        <v>4147</v>
      </c>
      <c r="P1640" s="58" t="s">
        <v>4138</v>
      </c>
      <c r="Q1640" s="58" t="s">
        <v>4002</v>
      </c>
      <c r="R1640" s="58" t="s">
        <v>4113</v>
      </c>
      <c r="S1640" s="58" t="s">
        <v>4113</v>
      </c>
      <c r="T1640" s="58" t="s">
        <v>4114</v>
      </c>
      <c r="U1640" s="58" t="s">
        <v>4113</v>
      </c>
      <c r="V1640" s="58" t="s">
        <v>4113</v>
      </c>
      <c r="W1640" s="58" t="s">
        <v>4114</v>
      </c>
      <c r="X1640" s="58" t="s">
        <v>4113</v>
      </c>
      <c r="Y1640" s="58" t="s">
        <v>4114</v>
      </c>
      <c r="Z1640" s="58" t="s">
        <v>4114</v>
      </c>
      <c r="AA1640" s="58" t="s">
        <v>4113</v>
      </c>
      <c r="AB1640" s="58" t="s">
        <v>4114</v>
      </c>
      <c r="AC1640" s="58" t="s">
        <v>4114</v>
      </c>
      <c r="AD1640" s="58" t="s">
        <v>4113</v>
      </c>
      <c r="AE1640" s="58" t="s">
        <v>4114</v>
      </c>
      <c r="AF1640" s="58" t="s">
        <v>4114</v>
      </c>
    </row>
    <row r="1641" spans="1:32" x14ac:dyDescent="0.2">
      <c r="A1641" s="247" t="s">
        <v>447</v>
      </c>
      <c r="B1641" s="83" t="s">
        <v>2472</v>
      </c>
      <c r="C1641" s="58">
        <v>1</v>
      </c>
      <c r="D1641" s="58" t="s">
        <v>4133</v>
      </c>
      <c r="E1641" s="58" t="s">
        <v>4143</v>
      </c>
      <c r="F1641" s="58" t="s">
        <v>4134</v>
      </c>
      <c r="G1641" s="58" t="s">
        <v>4114</v>
      </c>
      <c r="H1641" s="58" t="s">
        <v>4145</v>
      </c>
      <c r="I1641" s="58" t="s">
        <v>4114</v>
      </c>
      <c r="J1641" s="58" t="s">
        <v>4145</v>
      </c>
      <c r="K1641" s="58" t="s">
        <v>4114</v>
      </c>
      <c r="L1641" s="58" t="s">
        <v>4114</v>
      </c>
      <c r="M1641" s="58" t="s">
        <v>4146</v>
      </c>
      <c r="N1641" s="58" t="s">
        <v>2468</v>
      </c>
      <c r="O1641" s="58" t="s">
        <v>4147</v>
      </c>
      <c r="P1641" s="58" t="s">
        <v>4138</v>
      </c>
      <c r="Q1641" s="58" t="s">
        <v>4002</v>
      </c>
      <c r="R1641" s="58" t="s">
        <v>4113</v>
      </c>
      <c r="S1641" s="58" t="s">
        <v>4113</v>
      </c>
      <c r="T1641" s="58" t="s">
        <v>4114</v>
      </c>
      <c r="U1641" s="58" t="s">
        <v>4113</v>
      </c>
      <c r="V1641" s="58" t="s">
        <v>4113</v>
      </c>
      <c r="W1641" s="58" t="s">
        <v>4114</v>
      </c>
      <c r="X1641" s="58" t="s">
        <v>4113</v>
      </c>
      <c r="Y1641" s="58" t="s">
        <v>4114</v>
      </c>
      <c r="Z1641" s="58" t="s">
        <v>4114</v>
      </c>
      <c r="AA1641" s="58" t="s">
        <v>4113</v>
      </c>
      <c r="AB1641" s="58" t="s">
        <v>4114</v>
      </c>
      <c r="AC1641" s="58" t="s">
        <v>4114</v>
      </c>
      <c r="AD1641" s="58" t="s">
        <v>4113</v>
      </c>
      <c r="AE1641" s="58" t="s">
        <v>4114</v>
      </c>
      <c r="AF1641" s="58" t="s">
        <v>4114</v>
      </c>
    </row>
    <row r="1642" spans="1:32" x14ac:dyDescent="0.2">
      <c r="A1642" s="247" t="s">
        <v>448</v>
      </c>
      <c r="B1642" s="83" t="s">
        <v>3334</v>
      </c>
      <c r="C1642" s="58">
        <v>1</v>
      </c>
      <c r="D1642" s="58" t="s">
        <v>4133</v>
      </c>
      <c r="E1642" s="58" t="s">
        <v>4143</v>
      </c>
      <c r="F1642" s="58" t="s">
        <v>4135</v>
      </c>
      <c r="G1642" s="58" t="s">
        <v>4114</v>
      </c>
      <c r="H1642" s="58" t="s">
        <v>4153</v>
      </c>
      <c r="I1642" s="58" t="s">
        <v>4114</v>
      </c>
      <c r="J1642" s="58" t="s">
        <v>4153</v>
      </c>
      <c r="K1642" s="58" t="s">
        <v>4114</v>
      </c>
      <c r="L1642" s="58" t="s">
        <v>4114</v>
      </c>
      <c r="M1642" s="58" t="s">
        <v>4137</v>
      </c>
      <c r="N1642" s="58" t="s">
        <v>2473</v>
      </c>
      <c r="O1642" s="58" t="s">
        <v>4155</v>
      </c>
      <c r="P1642" s="58" t="s">
        <v>4138</v>
      </c>
      <c r="Q1642" s="58" t="s">
        <v>4002</v>
      </c>
      <c r="R1642" s="58" t="s">
        <v>4113</v>
      </c>
      <c r="S1642" s="58" t="s">
        <v>4113</v>
      </c>
      <c r="T1642" s="58" t="s">
        <v>4114</v>
      </c>
      <c r="U1642" s="58" t="s">
        <v>4113</v>
      </c>
      <c r="V1642" s="58" t="s">
        <v>4113</v>
      </c>
      <c r="W1642" s="58" t="s">
        <v>4114</v>
      </c>
      <c r="X1642" s="58" t="s">
        <v>4113</v>
      </c>
      <c r="Y1642" s="58" t="s">
        <v>4114</v>
      </c>
      <c r="Z1642" s="58" t="s">
        <v>4114</v>
      </c>
      <c r="AA1642" s="58" t="s">
        <v>4113</v>
      </c>
      <c r="AB1642" s="58" t="s">
        <v>4114</v>
      </c>
      <c r="AC1642" s="58" t="s">
        <v>4114</v>
      </c>
      <c r="AD1642" s="58" t="s">
        <v>4113</v>
      </c>
      <c r="AE1642" s="58" t="s">
        <v>4114</v>
      </c>
      <c r="AF1642" s="58" t="s">
        <v>4114</v>
      </c>
    </row>
    <row r="1643" spans="1:32" x14ac:dyDescent="0.2">
      <c r="A1643" s="247" t="s">
        <v>449</v>
      </c>
      <c r="B1643" s="83" t="s">
        <v>3335</v>
      </c>
      <c r="C1643" s="58">
        <v>1</v>
      </c>
      <c r="D1643" s="58" t="s">
        <v>4133</v>
      </c>
      <c r="E1643" s="58" t="s">
        <v>4143</v>
      </c>
      <c r="F1643" s="58" t="s">
        <v>4139</v>
      </c>
      <c r="G1643" s="58" t="s">
        <v>4114</v>
      </c>
      <c r="H1643" s="58" t="s">
        <v>4153</v>
      </c>
      <c r="I1643" s="58" t="s">
        <v>4114</v>
      </c>
      <c r="J1643" s="58" t="s">
        <v>4153</v>
      </c>
      <c r="K1643" s="58" t="s">
        <v>4114</v>
      </c>
      <c r="L1643" s="58" t="s">
        <v>4114</v>
      </c>
      <c r="M1643" s="58" t="s">
        <v>4140</v>
      </c>
      <c r="N1643" s="58" t="s">
        <v>2473</v>
      </c>
      <c r="O1643" s="58" t="s">
        <v>4155</v>
      </c>
      <c r="P1643" s="58" t="s">
        <v>4138</v>
      </c>
      <c r="Q1643" s="58" t="s">
        <v>4002</v>
      </c>
      <c r="R1643" s="58" t="s">
        <v>4113</v>
      </c>
      <c r="S1643" s="58" t="s">
        <v>4113</v>
      </c>
      <c r="T1643" s="58" t="s">
        <v>4114</v>
      </c>
      <c r="U1643" s="58" t="s">
        <v>4113</v>
      </c>
      <c r="V1643" s="58" t="s">
        <v>4113</v>
      </c>
      <c r="W1643" s="58" t="s">
        <v>4114</v>
      </c>
      <c r="X1643" s="58" t="s">
        <v>4113</v>
      </c>
      <c r="Y1643" s="58" t="s">
        <v>4114</v>
      </c>
      <c r="Z1643" s="58" t="s">
        <v>4114</v>
      </c>
      <c r="AA1643" s="58" t="s">
        <v>4113</v>
      </c>
      <c r="AB1643" s="58" t="s">
        <v>4114</v>
      </c>
      <c r="AC1643" s="58" t="s">
        <v>4114</v>
      </c>
      <c r="AD1643" s="58" t="s">
        <v>4113</v>
      </c>
      <c r="AE1643" s="58" t="s">
        <v>4114</v>
      </c>
      <c r="AF1643" s="58" t="s">
        <v>4114</v>
      </c>
    </row>
    <row r="1644" spans="1:32" x14ac:dyDescent="0.2">
      <c r="A1644" s="247" t="s">
        <v>450</v>
      </c>
      <c r="B1644" s="83" t="s">
        <v>3336</v>
      </c>
      <c r="C1644" s="58">
        <v>1</v>
      </c>
      <c r="D1644" s="58" t="s">
        <v>4133</v>
      </c>
      <c r="E1644" s="58" t="s">
        <v>4143</v>
      </c>
      <c r="F1644" s="58" t="s">
        <v>4141</v>
      </c>
      <c r="G1644" s="58" t="s">
        <v>4114</v>
      </c>
      <c r="H1644" s="58" t="s">
        <v>4153</v>
      </c>
      <c r="I1644" s="58" t="s">
        <v>4114</v>
      </c>
      <c r="J1644" s="58" t="s">
        <v>4153</v>
      </c>
      <c r="K1644" s="58" t="s">
        <v>4114</v>
      </c>
      <c r="L1644" s="58" t="s">
        <v>4114</v>
      </c>
      <c r="M1644" s="58" t="s">
        <v>4142</v>
      </c>
      <c r="N1644" s="58" t="s">
        <v>2473</v>
      </c>
      <c r="O1644" s="58" t="s">
        <v>4155</v>
      </c>
      <c r="P1644" s="58" t="s">
        <v>4138</v>
      </c>
      <c r="Q1644" s="58" t="s">
        <v>4002</v>
      </c>
      <c r="R1644" s="58" t="s">
        <v>4113</v>
      </c>
      <c r="S1644" s="58" t="s">
        <v>4113</v>
      </c>
      <c r="T1644" s="58" t="s">
        <v>4114</v>
      </c>
      <c r="U1644" s="58" t="s">
        <v>4113</v>
      </c>
      <c r="V1644" s="58" t="s">
        <v>4113</v>
      </c>
      <c r="W1644" s="58" t="s">
        <v>4114</v>
      </c>
      <c r="X1644" s="58" t="s">
        <v>4113</v>
      </c>
      <c r="Y1644" s="58" t="s">
        <v>4114</v>
      </c>
      <c r="Z1644" s="58" t="s">
        <v>4114</v>
      </c>
      <c r="AA1644" s="58" t="s">
        <v>4113</v>
      </c>
      <c r="AB1644" s="58" t="s">
        <v>4114</v>
      </c>
      <c r="AC1644" s="58" t="s">
        <v>4114</v>
      </c>
      <c r="AD1644" s="58" t="s">
        <v>4113</v>
      </c>
      <c r="AE1644" s="58" t="s">
        <v>4114</v>
      </c>
      <c r="AF1644" s="58" t="s">
        <v>4114</v>
      </c>
    </row>
    <row r="1645" spans="1:32" x14ac:dyDescent="0.2">
      <c r="A1645" s="247" t="s">
        <v>451</v>
      </c>
      <c r="B1645" s="83" t="s">
        <v>3337</v>
      </c>
      <c r="C1645" s="58">
        <v>1</v>
      </c>
      <c r="D1645" s="58" t="s">
        <v>4133</v>
      </c>
      <c r="E1645" s="58" t="s">
        <v>4143</v>
      </c>
      <c r="F1645" s="58" t="s">
        <v>4143</v>
      </c>
      <c r="G1645" s="58" t="s">
        <v>4114</v>
      </c>
      <c r="H1645" s="58" t="s">
        <v>4153</v>
      </c>
      <c r="I1645" s="58" t="s">
        <v>4114</v>
      </c>
      <c r="J1645" s="58" t="s">
        <v>4153</v>
      </c>
      <c r="K1645" s="58" t="s">
        <v>4114</v>
      </c>
      <c r="L1645" s="58" t="s">
        <v>4114</v>
      </c>
      <c r="M1645" s="58" t="s">
        <v>4144</v>
      </c>
      <c r="N1645" s="58" t="s">
        <v>2473</v>
      </c>
      <c r="O1645" s="58" t="s">
        <v>4155</v>
      </c>
      <c r="P1645" s="58" t="s">
        <v>4138</v>
      </c>
      <c r="Q1645" s="58" t="s">
        <v>4002</v>
      </c>
      <c r="R1645" s="58" t="s">
        <v>4113</v>
      </c>
      <c r="S1645" s="58" t="s">
        <v>4113</v>
      </c>
      <c r="T1645" s="58" t="s">
        <v>4114</v>
      </c>
      <c r="U1645" s="58" t="s">
        <v>4113</v>
      </c>
      <c r="V1645" s="58" t="s">
        <v>4113</v>
      </c>
      <c r="W1645" s="58" t="s">
        <v>4114</v>
      </c>
      <c r="X1645" s="58" t="s">
        <v>4113</v>
      </c>
      <c r="Y1645" s="58" t="s">
        <v>4114</v>
      </c>
      <c r="Z1645" s="58" t="s">
        <v>4114</v>
      </c>
      <c r="AA1645" s="58" t="s">
        <v>4113</v>
      </c>
      <c r="AB1645" s="58" t="s">
        <v>4114</v>
      </c>
      <c r="AC1645" s="58" t="s">
        <v>4114</v>
      </c>
      <c r="AD1645" s="58" t="s">
        <v>4113</v>
      </c>
      <c r="AE1645" s="58" t="s">
        <v>4114</v>
      </c>
      <c r="AF1645" s="58" t="s">
        <v>4114</v>
      </c>
    </row>
    <row r="1646" spans="1:32" x14ac:dyDescent="0.2">
      <c r="A1646" s="247" t="s">
        <v>452</v>
      </c>
      <c r="B1646" s="83" t="s">
        <v>3338</v>
      </c>
      <c r="C1646" s="58">
        <v>1</v>
      </c>
      <c r="D1646" s="58" t="s">
        <v>4133</v>
      </c>
      <c r="E1646" s="58" t="s">
        <v>4143</v>
      </c>
      <c r="F1646" s="58" t="s">
        <v>4134</v>
      </c>
      <c r="G1646" s="58" t="s">
        <v>4114</v>
      </c>
      <c r="H1646" s="58" t="s">
        <v>4153</v>
      </c>
      <c r="I1646" s="58" t="s">
        <v>4114</v>
      </c>
      <c r="J1646" s="58" t="s">
        <v>4153</v>
      </c>
      <c r="K1646" s="58" t="s">
        <v>4114</v>
      </c>
      <c r="L1646" s="58" t="s">
        <v>4114</v>
      </c>
      <c r="M1646" s="58" t="s">
        <v>4146</v>
      </c>
      <c r="N1646" s="58" t="s">
        <v>2473</v>
      </c>
      <c r="O1646" s="58" t="s">
        <v>4155</v>
      </c>
      <c r="P1646" s="58" t="s">
        <v>4138</v>
      </c>
      <c r="Q1646" s="58" t="s">
        <v>4002</v>
      </c>
      <c r="R1646" s="58" t="s">
        <v>4113</v>
      </c>
      <c r="S1646" s="58" t="s">
        <v>4113</v>
      </c>
      <c r="T1646" s="58" t="s">
        <v>4114</v>
      </c>
      <c r="U1646" s="58" t="s">
        <v>4113</v>
      </c>
      <c r="V1646" s="58" t="s">
        <v>4113</v>
      </c>
      <c r="W1646" s="58" t="s">
        <v>4114</v>
      </c>
      <c r="X1646" s="58" t="s">
        <v>4113</v>
      </c>
      <c r="Y1646" s="58" t="s">
        <v>4114</v>
      </c>
      <c r="Z1646" s="58" t="s">
        <v>4114</v>
      </c>
      <c r="AA1646" s="58" t="s">
        <v>4113</v>
      </c>
      <c r="AB1646" s="58" t="s">
        <v>4114</v>
      </c>
      <c r="AC1646" s="58" t="s">
        <v>4114</v>
      </c>
      <c r="AD1646" s="58" t="s">
        <v>4113</v>
      </c>
      <c r="AE1646" s="58" t="s">
        <v>4114</v>
      </c>
      <c r="AF1646" s="58" t="s">
        <v>4114</v>
      </c>
    </row>
    <row r="1647" spans="1:32" x14ac:dyDescent="0.2">
      <c r="A1647" s="247" t="s">
        <v>431</v>
      </c>
      <c r="B1647" s="83" t="s">
        <v>1131</v>
      </c>
      <c r="C1647" s="58">
        <v>1</v>
      </c>
      <c r="D1647" s="58" t="s">
        <v>4133</v>
      </c>
      <c r="E1647" s="58" t="s">
        <v>4143</v>
      </c>
      <c r="F1647" s="58" t="s">
        <v>4135</v>
      </c>
      <c r="G1647" s="58" t="s">
        <v>4113</v>
      </c>
      <c r="H1647" s="58" t="s">
        <v>4136</v>
      </c>
      <c r="I1647" s="58" t="s">
        <v>4113</v>
      </c>
      <c r="J1647" s="58" t="s">
        <v>4113</v>
      </c>
      <c r="K1647" s="58" t="s">
        <v>4114</v>
      </c>
      <c r="L1647" s="58" t="s">
        <v>4114</v>
      </c>
      <c r="M1647" s="58" t="s">
        <v>4137</v>
      </c>
      <c r="N1647" s="58" t="s">
        <v>2475</v>
      </c>
      <c r="O1647" s="58" t="s">
        <v>4129</v>
      </c>
      <c r="P1647" s="58" t="s">
        <v>4138</v>
      </c>
      <c r="Q1647" s="58" t="s">
        <v>4002</v>
      </c>
      <c r="R1647" s="58" t="s">
        <v>4113</v>
      </c>
      <c r="S1647" s="58" t="s">
        <v>4113</v>
      </c>
      <c r="T1647" s="58" t="s">
        <v>4113</v>
      </c>
      <c r="U1647" s="58" t="s">
        <v>4113</v>
      </c>
      <c r="V1647" s="58" t="s">
        <v>4113</v>
      </c>
      <c r="W1647" s="58" t="s">
        <v>4114</v>
      </c>
      <c r="X1647" s="58" t="s">
        <v>4113</v>
      </c>
      <c r="Y1647" s="58" t="s">
        <v>4114</v>
      </c>
      <c r="Z1647" s="58" t="s">
        <v>4114</v>
      </c>
      <c r="AA1647" s="58" t="s">
        <v>4113</v>
      </c>
      <c r="AB1647" s="58" t="s">
        <v>4113</v>
      </c>
      <c r="AC1647" s="58" t="s">
        <v>4114</v>
      </c>
      <c r="AD1647" s="58" t="s">
        <v>4113</v>
      </c>
      <c r="AE1647" s="58" t="s">
        <v>4114</v>
      </c>
      <c r="AF1647" s="58" t="s">
        <v>4114</v>
      </c>
    </row>
    <row r="1648" spans="1:32" x14ac:dyDescent="0.2">
      <c r="A1648" s="247" t="s">
        <v>432</v>
      </c>
      <c r="B1648" s="83" t="s">
        <v>2476</v>
      </c>
      <c r="C1648" s="58">
        <v>1</v>
      </c>
      <c r="D1648" s="58" t="s">
        <v>4133</v>
      </c>
      <c r="E1648" s="58" t="s">
        <v>4143</v>
      </c>
      <c r="F1648" s="58" t="s">
        <v>4139</v>
      </c>
      <c r="G1648" s="58" t="s">
        <v>4113</v>
      </c>
      <c r="H1648" s="58" t="s">
        <v>4136</v>
      </c>
      <c r="I1648" s="58" t="s">
        <v>4113</v>
      </c>
      <c r="J1648" s="58" t="s">
        <v>4113</v>
      </c>
      <c r="K1648" s="58" t="s">
        <v>4114</v>
      </c>
      <c r="L1648" s="58" t="s">
        <v>4114</v>
      </c>
      <c r="M1648" s="58" t="s">
        <v>4140</v>
      </c>
      <c r="N1648" s="58" t="s">
        <v>2475</v>
      </c>
      <c r="O1648" s="58" t="s">
        <v>4129</v>
      </c>
      <c r="P1648" s="58" t="s">
        <v>4138</v>
      </c>
      <c r="Q1648" s="58" t="s">
        <v>4002</v>
      </c>
      <c r="R1648" s="58" t="s">
        <v>4113</v>
      </c>
      <c r="S1648" s="58" t="s">
        <v>4113</v>
      </c>
      <c r="T1648" s="58" t="s">
        <v>4113</v>
      </c>
      <c r="U1648" s="58" t="s">
        <v>4113</v>
      </c>
      <c r="V1648" s="58" t="s">
        <v>4113</v>
      </c>
      <c r="W1648" s="58" t="s">
        <v>4114</v>
      </c>
      <c r="X1648" s="58" t="s">
        <v>4113</v>
      </c>
      <c r="Y1648" s="58" t="s">
        <v>4114</v>
      </c>
      <c r="Z1648" s="58" t="s">
        <v>4114</v>
      </c>
      <c r="AA1648" s="58" t="s">
        <v>4113</v>
      </c>
      <c r="AB1648" s="58" t="s">
        <v>4113</v>
      </c>
      <c r="AC1648" s="58" t="s">
        <v>4114</v>
      </c>
      <c r="AD1648" s="58" t="s">
        <v>4113</v>
      </c>
      <c r="AE1648" s="58" t="s">
        <v>4114</v>
      </c>
      <c r="AF1648" s="58" t="s">
        <v>4114</v>
      </c>
    </row>
    <row r="1649" spans="1:32" x14ac:dyDescent="0.2">
      <c r="A1649" s="247" t="s">
        <v>433</v>
      </c>
      <c r="B1649" s="83" t="s">
        <v>2477</v>
      </c>
      <c r="C1649" s="58">
        <v>1</v>
      </c>
      <c r="D1649" s="58" t="s">
        <v>4133</v>
      </c>
      <c r="E1649" s="58" t="s">
        <v>4143</v>
      </c>
      <c r="F1649" s="58" t="s">
        <v>4141</v>
      </c>
      <c r="G1649" s="58" t="s">
        <v>4113</v>
      </c>
      <c r="H1649" s="58" t="s">
        <v>4136</v>
      </c>
      <c r="I1649" s="58" t="s">
        <v>4113</v>
      </c>
      <c r="J1649" s="58" t="s">
        <v>4113</v>
      </c>
      <c r="K1649" s="58" t="s">
        <v>4114</v>
      </c>
      <c r="L1649" s="58" t="s">
        <v>4114</v>
      </c>
      <c r="M1649" s="58" t="s">
        <v>4142</v>
      </c>
      <c r="N1649" s="58" t="s">
        <v>2475</v>
      </c>
      <c r="O1649" s="58" t="s">
        <v>4129</v>
      </c>
      <c r="P1649" s="58" t="s">
        <v>4138</v>
      </c>
      <c r="Q1649" s="58" t="s">
        <v>4002</v>
      </c>
      <c r="R1649" s="58" t="s">
        <v>4113</v>
      </c>
      <c r="S1649" s="58" t="s">
        <v>4113</v>
      </c>
      <c r="T1649" s="58" t="s">
        <v>4113</v>
      </c>
      <c r="U1649" s="58" t="s">
        <v>4113</v>
      </c>
      <c r="V1649" s="58" t="s">
        <v>4113</v>
      </c>
      <c r="W1649" s="58" t="s">
        <v>4114</v>
      </c>
      <c r="X1649" s="58" t="s">
        <v>4113</v>
      </c>
      <c r="Y1649" s="58" t="s">
        <v>4114</v>
      </c>
      <c r="Z1649" s="58" t="s">
        <v>4114</v>
      </c>
      <c r="AA1649" s="58" t="s">
        <v>4113</v>
      </c>
      <c r="AB1649" s="58" t="s">
        <v>4113</v>
      </c>
      <c r="AC1649" s="58" t="s">
        <v>4114</v>
      </c>
      <c r="AD1649" s="58" t="s">
        <v>4113</v>
      </c>
      <c r="AE1649" s="58" t="s">
        <v>4114</v>
      </c>
      <c r="AF1649" s="58" t="s">
        <v>4114</v>
      </c>
    </row>
    <row r="1650" spans="1:32" x14ac:dyDescent="0.2">
      <c r="A1650" s="247" t="s">
        <v>434</v>
      </c>
      <c r="B1650" s="83" t="s">
        <v>2478</v>
      </c>
      <c r="C1650" s="58">
        <v>1</v>
      </c>
      <c r="D1650" s="58" t="s">
        <v>4133</v>
      </c>
      <c r="E1650" s="58" t="s">
        <v>4143</v>
      </c>
      <c r="F1650" s="58" t="s">
        <v>4143</v>
      </c>
      <c r="G1650" s="58" t="s">
        <v>4113</v>
      </c>
      <c r="H1650" s="58" t="s">
        <v>4136</v>
      </c>
      <c r="I1650" s="58" t="s">
        <v>4113</v>
      </c>
      <c r="J1650" s="58" t="s">
        <v>4113</v>
      </c>
      <c r="K1650" s="58" t="s">
        <v>4114</v>
      </c>
      <c r="L1650" s="58" t="s">
        <v>4114</v>
      </c>
      <c r="M1650" s="58" t="s">
        <v>4144</v>
      </c>
      <c r="N1650" s="58" t="s">
        <v>2475</v>
      </c>
      <c r="O1650" s="58" t="s">
        <v>4129</v>
      </c>
      <c r="P1650" s="58" t="s">
        <v>4138</v>
      </c>
      <c r="Q1650" s="58" t="s">
        <v>4002</v>
      </c>
      <c r="R1650" s="58" t="s">
        <v>4113</v>
      </c>
      <c r="S1650" s="58" t="s">
        <v>4113</v>
      </c>
      <c r="T1650" s="58" t="s">
        <v>4113</v>
      </c>
      <c r="U1650" s="58" t="s">
        <v>4113</v>
      </c>
      <c r="V1650" s="58" t="s">
        <v>4113</v>
      </c>
      <c r="W1650" s="58" t="s">
        <v>4114</v>
      </c>
      <c r="X1650" s="58" t="s">
        <v>4113</v>
      </c>
      <c r="Y1650" s="58" t="s">
        <v>4114</v>
      </c>
      <c r="Z1650" s="58" t="s">
        <v>4114</v>
      </c>
      <c r="AA1650" s="58" t="s">
        <v>4113</v>
      </c>
      <c r="AB1650" s="58" t="s">
        <v>4113</v>
      </c>
      <c r="AC1650" s="58" t="s">
        <v>4114</v>
      </c>
      <c r="AD1650" s="58" t="s">
        <v>4113</v>
      </c>
      <c r="AE1650" s="58" t="s">
        <v>4114</v>
      </c>
      <c r="AF1650" s="58" t="s">
        <v>4114</v>
      </c>
    </row>
    <row r="1651" spans="1:32" x14ac:dyDescent="0.2">
      <c r="A1651" s="247" t="s">
        <v>436</v>
      </c>
      <c r="B1651" s="83" t="s">
        <v>2479</v>
      </c>
      <c r="C1651" s="58">
        <v>1</v>
      </c>
      <c r="D1651" s="58" t="s">
        <v>4133</v>
      </c>
      <c r="E1651" s="58" t="s">
        <v>4143</v>
      </c>
      <c r="F1651" s="58" t="s">
        <v>4134</v>
      </c>
      <c r="G1651" s="58" t="s">
        <v>4113</v>
      </c>
      <c r="H1651" s="58" t="s">
        <v>4145</v>
      </c>
      <c r="I1651" s="58" t="s">
        <v>4136</v>
      </c>
      <c r="J1651" s="58" t="s">
        <v>4113</v>
      </c>
      <c r="K1651" s="58" t="s">
        <v>4114</v>
      </c>
      <c r="L1651" s="58" t="s">
        <v>4114</v>
      </c>
      <c r="M1651" s="58" t="s">
        <v>4146</v>
      </c>
      <c r="N1651" s="58" t="s">
        <v>2475</v>
      </c>
      <c r="O1651" s="58" t="s">
        <v>4147</v>
      </c>
      <c r="P1651" s="58" t="s">
        <v>4138</v>
      </c>
      <c r="Q1651" s="58" t="s">
        <v>4002</v>
      </c>
      <c r="R1651" s="58" t="s">
        <v>4113</v>
      </c>
      <c r="S1651" s="58" t="s">
        <v>4113</v>
      </c>
      <c r="T1651" s="58" t="s">
        <v>4114</v>
      </c>
      <c r="U1651" s="58" t="s">
        <v>4113</v>
      </c>
      <c r="V1651" s="58" t="s">
        <v>4113</v>
      </c>
      <c r="W1651" s="58" t="s">
        <v>4114</v>
      </c>
      <c r="X1651" s="58" t="s">
        <v>4113</v>
      </c>
      <c r="Y1651" s="58" t="s">
        <v>4114</v>
      </c>
      <c r="Z1651" s="58" t="s">
        <v>4114</v>
      </c>
      <c r="AA1651" s="58" t="s">
        <v>4113</v>
      </c>
      <c r="AB1651" s="58" t="s">
        <v>4113</v>
      </c>
      <c r="AC1651" s="58" t="s">
        <v>4114</v>
      </c>
      <c r="AD1651" s="58" t="s">
        <v>4113</v>
      </c>
      <c r="AE1651" s="58" t="s">
        <v>4114</v>
      </c>
      <c r="AF1651" s="58" t="s">
        <v>4114</v>
      </c>
    </row>
    <row r="1652" spans="1:32" x14ac:dyDescent="0.2">
      <c r="A1652" s="247" t="s">
        <v>435</v>
      </c>
      <c r="B1652" s="83" t="s">
        <v>2479</v>
      </c>
      <c r="C1652" s="58">
        <v>1</v>
      </c>
      <c r="D1652" s="58" t="s">
        <v>4133</v>
      </c>
      <c r="E1652" s="58" t="s">
        <v>4143</v>
      </c>
      <c r="F1652" s="58" t="s">
        <v>4134</v>
      </c>
      <c r="G1652" s="58" t="s">
        <v>4113</v>
      </c>
      <c r="H1652" s="58" t="s">
        <v>4136</v>
      </c>
      <c r="I1652" s="58" t="s">
        <v>4113</v>
      </c>
      <c r="J1652" s="58" t="s">
        <v>4113</v>
      </c>
      <c r="K1652" s="58" t="s">
        <v>4114</v>
      </c>
      <c r="L1652" s="58" t="s">
        <v>4114</v>
      </c>
      <c r="M1652" s="58" t="s">
        <v>4146</v>
      </c>
      <c r="N1652" s="58" t="s">
        <v>2475</v>
      </c>
      <c r="O1652" s="58" t="s">
        <v>4129</v>
      </c>
      <c r="P1652" s="58" t="s">
        <v>4138</v>
      </c>
      <c r="Q1652" s="58" t="s">
        <v>4002</v>
      </c>
      <c r="R1652" s="58" t="s">
        <v>4113</v>
      </c>
      <c r="S1652" s="58" t="s">
        <v>4113</v>
      </c>
      <c r="T1652" s="58" t="s">
        <v>4113</v>
      </c>
      <c r="U1652" s="58" t="s">
        <v>4113</v>
      </c>
      <c r="V1652" s="58" t="s">
        <v>4113</v>
      </c>
      <c r="W1652" s="58" t="s">
        <v>4114</v>
      </c>
      <c r="X1652" s="58" t="s">
        <v>4113</v>
      </c>
      <c r="Y1652" s="58" t="s">
        <v>4114</v>
      </c>
      <c r="Z1652" s="58" t="s">
        <v>4114</v>
      </c>
      <c r="AA1652" s="58" t="s">
        <v>4113</v>
      </c>
      <c r="AB1652" s="58" t="s">
        <v>4113</v>
      </c>
      <c r="AC1652" s="58" t="s">
        <v>4114</v>
      </c>
      <c r="AD1652" s="58" t="s">
        <v>4113</v>
      </c>
      <c r="AE1652" s="58" t="s">
        <v>4114</v>
      </c>
      <c r="AF1652" s="58" t="s">
        <v>4114</v>
      </c>
    </row>
    <row r="1653" spans="1:32" x14ac:dyDescent="0.2">
      <c r="A1653" s="247" t="s">
        <v>437</v>
      </c>
      <c r="B1653" s="83" t="s">
        <v>2480</v>
      </c>
      <c r="C1653" s="58">
        <v>1</v>
      </c>
      <c r="D1653" s="58" t="s">
        <v>4133</v>
      </c>
      <c r="E1653" s="58" t="s">
        <v>4143</v>
      </c>
      <c r="F1653" s="58" t="s">
        <v>4148</v>
      </c>
      <c r="G1653" s="58" t="s">
        <v>4113</v>
      </c>
      <c r="H1653" s="58" t="s">
        <v>4145</v>
      </c>
      <c r="I1653" s="58" t="s">
        <v>4136</v>
      </c>
      <c r="J1653" s="58" t="s">
        <v>4113</v>
      </c>
      <c r="K1653" s="58" t="s">
        <v>4114</v>
      </c>
      <c r="L1653" s="58" t="s">
        <v>4114</v>
      </c>
      <c r="M1653" s="58" t="s">
        <v>4149</v>
      </c>
      <c r="N1653" s="58" t="s">
        <v>2475</v>
      </c>
      <c r="O1653" s="58" t="s">
        <v>4147</v>
      </c>
      <c r="P1653" s="58" t="s">
        <v>4138</v>
      </c>
      <c r="Q1653" s="58" t="s">
        <v>4002</v>
      </c>
      <c r="R1653" s="58" t="s">
        <v>4113</v>
      </c>
      <c r="S1653" s="58" t="s">
        <v>4113</v>
      </c>
      <c r="T1653" s="58" t="s">
        <v>4114</v>
      </c>
      <c r="U1653" s="58" t="s">
        <v>4113</v>
      </c>
      <c r="V1653" s="58" t="s">
        <v>4113</v>
      </c>
      <c r="W1653" s="58" t="s">
        <v>4114</v>
      </c>
      <c r="X1653" s="58" t="s">
        <v>4113</v>
      </c>
      <c r="Y1653" s="58" t="s">
        <v>4114</v>
      </c>
      <c r="Z1653" s="58" t="s">
        <v>4114</v>
      </c>
      <c r="AA1653" s="58" t="s">
        <v>4113</v>
      </c>
      <c r="AB1653" s="58" t="s">
        <v>4113</v>
      </c>
      <c r="AC1653" s="58" t="s">
        <v>4114</v>
      </c>
      <c r="AD1653" s="58" t="s">
        <v>4113</v>
      </c>
      <c r="AE1653" s="58" t="s">
        <v>4114</v>
      </c>
      <c r="AF1653" s="58" t="s">
        <v>4114</v>
      </c>
    </row>
    <row r="1654" spans="1:32" x14ac:dyDescent="0.2">
      <c r="A1654" s="247" t="s">
        <v>438</v>
      </c>
      <c r="B1654" s="83" t="s">
        <v>2481</v>
      </c>
      <c r="C1654" s="58">
        <v>1</v>
      </c>
      <c r="D1654" s="58" t="s">
        <v>4133</v>
      </c>
      <c r="E1654" s="58" t="s">
        <v>4143</v>
      </c>
      <c r="F1654" s="58" t="s">
        <v>4150</v>
      </c>
      <c r="G1654" s="58" t="s">
        <v>4113</v>
      </c>
      <c r="H1654" s="58" t="s">
        <v>4145</v>
      </c>
      <c r="I1654" s="58" t="s">
        <v>4136</v>
      </c>
      <c r="J1654" s="58" t="s">
        <v>4113</v>
      </c>
      <c r="K1654" s="58" t="s">
        <v>4114</v>
      </c>
      <c r="L1654" s="58" t="s">
        <v>4114</v>
      </c>
      <c r="M1654" s="58" t="s">
        <v>4151</v>
      </c>
      <c r="N1654" s="58" t="s">
        <v>2475</v>
      </c>
      <c r="O1654" s="58" t="s">
        <v>4147</v>
      </c>
      <c r="P1654" s="58" t="s">
        <v>4138</v>
      </c>
      <c r="Q1654" s="58" t="s">
        <v>4002</v>
      </c>
      <c r="R1654" s="58" t="s">
        <v>4113</v>
      </c>
      <c r="S1654" s="58" t="s">
        <v>4113</v>
      </c>
      <c r="T1654" s="58" t="s">
        <v>4114</v>
      </c>
      <c r="U1654" s="58" t="s">
        <v>4113</v>
      </c>
      <c r="V1654" s="58" t="s">
        <v>4113</v>
      </c>
      <c r="W1654" s="58" t="s">
        <v>4114</v>
      </c>
      <c r="X1654" s="58" t="s">
        <v>4113</v>
      </c>
      <c r="Y1654" s="58" t="s">
        <v>4114</v>
      </c>
      <c r="Z1654" s="58" t="s">
        <v>4114</v>
      </c>
      <c r="AA1654" s="58" t="s">
        <v>4113</v>
      </c>
      <c r="AB1654" s="58" t="s">
        <v>4113</v>
      </c>
      <c r="AC1654" s="58" t="s">
        <v>4114</v>
      </c>
      <c r="AD1654" s="58" t="s">
        <v>4113</v>
      </c>
      <c r="AE1654" s="58" t="s">
        <v>4114</v>
      </c>
      <c r="AF1654" s="58" t="s">
        <v>4114</v>
      </c>
    </row>
    <row r="1655" spans="1:32" x14ac:dyDescent="0.2">
      <c r="A1655" s="247" t="s">
        <v>439</v>
      </c>
      <c r="B1655" s="83" t="s">
        <v>2482</v>
      </c>
      <c r="C1655" s="58">
        <v>1</v>
      </c>
      <c r="D1655" s="58" t="s">
        <v>4133</v>
      </c>
      <c r="E1655" s="58" t="s">
        <v>4143</v>
      </c>
      <c r="F1655" s="58" t="s">
        <v>4152</v>
      </c>
      <c r="G1655" s="58" t="s">
        <v>4113</v>
      </c>
      <c r="H1655" s="58" t="s">
        <v>4153</v>
      </c>
      <c r="I1655" s="58" t="s">
        <v>4136</v>
      </c>
      <c r="J1655" s="58" t="s">
        <v>4113</v>
      </c>
      <c r="K1655" s="58" t="s">
        <v>4114</v>
      </c>
      <c r="L1655" s="58" t="s">
        <v>4114</v>
      </c>
      <c r="M1655" s="58" t="s">
        <v>4154</v>
      </c>
      <c r="N1655" s="58" t="s">
        <v>2475</v>
      </c>
      <c r="O1655" s="58" t="s">
        <v>4155</v>
      </c>
      <c r="P1655" s="58" t="s">
        <v>4138</v>
      </c>
      <c r="Q1655" s="58" t="s">
        <v>4002</v>
      </c>
      <c r="R1655" s="58" t="s">
        <v>4113</v>
      </c>
      <c r="S1655" s="58" t="s">
        <v>4113</v>
      </c>
      <c r="T1655" s="58" t="s">
        <v>4114</v>
      </c>
      <c r="U1655" s="58" t="s">
        <v>4113</v>
      </c>
      <c r="V1655" s="58" t="s">
        <v>4113</v>
      </c>
      <c r="W1655" s="58" t="s">
        <v>4114</v>
      </c>
      <c r="X1655" s="58" t="s">
        <v>4113</v>
      </c>
      <c r="Y1655" s="58" t="s">
        <v>4114</v>
      </c>
      <c r="Z1655" s="58" t="s">
        <v>4114</v>
      </c>
      <c r="AA1655" s="58" t="s">
        <v>4113</v>
      </c>
      <c r="AB1655" s="58" t="s">
        <v>4113</v>
      </c>
      <c r="AC1655" s="58" t="s">
        <v>4114</v>
      </c>
      <c r="AD1655" s="58" t="s">
        <v>4113</v>
      </c>
      <c r="AE1655" s="58" t="s">
        <v>4114</v>
      </c>
      <c r="AF1655" s="58" t="s">
        <v>4114</v>
      </c>
    </row>
    <row r="1656" spans="1:32" x14ac:dyDescent="0.2">
      <c r="A1656" s="247" t="s">
        <v>440</v>
      </c>
      <c r="B1656" s="83" t="s">
        <v>2483</v>
      </c>
      <c r="C1656" s="58">
        <v>1</v>
      </c>
      <c r="D1656" s="58" t="s">
        <v>4133</v>
      </c>
      <c r="E1656" s="58" t="s">
        <v>4143</v>
      </c>
      <c r="F1656" s="58" t="s">
        <v>4156</v>
      </c>
      <c r="G1656" s="58" t="s">
        <v>4113</v>
      </c>
      <c r="H1656" s="58" t="s">
        <v>4153</v>
      </c>
      <c r="I1656" s="58" t="s">
        <v>4136</v>
      </c>
      <c r="J1656" s="58" t="s">
        <v>4113</v>
      </c>
      <c r="K1656" s="58" t="s">
        <v>4114</v>
      </c>
      <c r="L1656" s="58" t="s">
        <v>4114</v>
      </c>
      <c r="M1656" s="58" t="s">
        <v>4157</v>
      </c>
      <c r="N1656" s="58" t="s">
        <v>2475</v>
      </c>
      <c r="O1656" s="58" t="s">
        <v>4155</v>
      </c>
      <c r="P1656" s="58" t="s">
        <v>4138</v>
      </c>
      <c r="Q1656" s="58" t="s">
        <v>4002</v>
      </c>
      <c r="R1656" s="58" t="s">
        <v>4113</v>
      </c>
      <c r="S1656" s="58" t="s">
        <v>4113</v>
      </c>
      <c r="T1656" s="58" t="s">
        <v>4114</v>
      </c>
      <c r="U1656" s="58" t="s">
        <v>4113</v>
      </c>
      <c r="V1656" s="58" t="s">
        <v>4113</v>
      </c>
      <c r="W1656" s="58" t="s">
        <v>4114</v>
      </c>
      <c r="X1656" s="58" t="s">
        <v>4113</v>
      </c>
      <c r="Y1656" s="58" t="s">
        <v>4114</v>
      </c>
      <c r="Z1656" s="58" t="s">
        <v>4114</v>
      </c>
      <c r="AA1656" s="58" t="s">
        <v>4113</v>
      </c>
      <c r="AB1656" s="58" t="s">
        <v>4113</v>
      </c>
      <c r="AC1656" s="58" t="s">
        <v>4114</v>
      </c>
      <c r="AD1656" s="58" t="s">
        <v>4113</v>
      </c>
      <c r="AE1656" s="58" t="s">
        <v>4114</v>
      </c>
      <c r="AF1656" s="58" t="s">
        <v>4114</v>
      </c>
    </row>
    <row r="1657" spans="1:32" x14ac:dyDescent="0.2">
      <c r="A1657" s="247" t="s">
        <v>441</v>
      </c>
      <c r="B1657" s="83" t="s">
        <v>2484</v>
      </c>
      <c r="C1657" s="58">
        <v>1</v>
      </c>
      <c r="D1657" s="58" t="s">
        <v>4133</v>
      </c>
      <c r="E1657" s="58" t="s">
        <v>4143</v>
      </c>
      <c r="F1657" s="58" t="s">
        <v>4158</v>
      </c>
      <c r="G1657" s="58" t="s">
        <v>4113</v>
      </c>
      <c r="H1657" s="58" t="s">
        <v>4153</v>
      </c>
      <c r="I1657" s="58" t="s">
        <v>4136</v>
      </c>
      <c r="J1657" s="58" t="s">
        <v>4113</v>
      </c>
      <c r="K1657" s="58" t="s">
        <v>4114</v>
      </c>
      <c r="L1657" s="58" t="s">
        <v>4114</v>
      </c>
      <c r="M1657" s="58" t="s">
        <v>4159</v>
      </c>
      <c r="N1657" s="58" t="s">
        <v>2475</v>
      </c>
      <c r="O1657" s="58" t="s">
        <v>4155</v>
      </c>
      <c r="P1657" s="58" t="s">
        <v>4138</v>
      </c>
      <c r="Q1657" s="58" t="s">
        <v>4002</v>
      </c>
      <c r="R1657" s="58" t="s">
        <v>4113</v>
      </c>
      <c r="S1657" s="58" t="s">
        <v>4113</v>
      </c>
      <c r="T1657" s="58" t="s">
        <v>4114</v>
      </c>
      <c r="U1657" s="58" t="s">
        <v>4113</v>
      </c>
      <c r="V1657" s="58" t="s">
        <v>4113</v>
      </c>
      <c r="W1657" s="58" t="s">
        <v>4114</v>
      </c>
      <c r="X1657" s="58" t="s">
        <v>4113</v>
      </c>
      <c r="Y1657" s="58" t="s">
        <v>4114</v>
      </c>
      <c r="Z1657" s="58" t="s">
        <v>4114</v>
      </c>
      <c r="AA1657" s="58" t="s">
        <v>4113</v>
      </c>
      <c r="AB1657" s="58" t="s">
        <v>4113</v>
      </c>
      <c r="AC1657" s="58" t="s">
        <v>4114</v>
      </c>
      <c r="AD1657" s="58" t="s">
        <v>4113</v>
      </c>
      <c r="AE1657" s="58" t="s">
        <v>4114</v>
      </c>
      <c r="AF1657" s="58" t="s">
        <v>4114</v>
      </c>
    </row>
    <row r="1658" spans="1:32" x14ac:dyDescent="0.2">
      <c r="A1658" s="247" t="s">
        <v>442</v>
      </c>
      <c r="B1658" s="83" t="s">
        <v>2485</v>
      </c>
      <c r="C1658" s="58">
        <v>1</v>
      </c>
      <c r="D1658" s="58" t="s">
        <v>4133</v>
      </c>
      <c r="E1658" s="58" t="s">
        <v>4143</v>
      </c>
      <c r="F1658" s="58" t="s">
        <v>4160</v>
      </c>
      <c r="G1658" s="58" t="s">
        <v>4113</v>
      </c>
      <c r="H1658" s="58" t="s">
        <v>4153</v>
      </c>
      <c r="I1658" s="58" t="s">
        <v>4136</v>
      </c>
      <c r="J1658" s="58" t="s">
        <v>4113</v>
      </c>
      <c r="K1658" s="58" t="s">
        <v>4114</v>
      </c>
      <c r="L1658" s="58" t="s">
        <v>4114</v>
      </c>
      <c r="M1658" s="58" t="s">
        <v>4161</v>
      </c>
      <c r="N1658" s="58" t="s">
        <v>2475</v>
      </c>
      <c r="O1658" s="58" t="s">
        <v>4155</v>
      </c>
      <c r="P1658" s="58" t="s">
        <v>4138</v>
      </c>
      <c r="Q1658" s="58" t="s">
        <v>4002</v>
      </c>
      <c r="R1658" s="58" t="s">
        <v>4113</v>
      </c>
      <c r="S1658" s="58" t="s">
        <v>4113</v>
      </c>
      <c r="T1658" s="58" t="s">
        <v>4114</v>
      </c>
      <c r="U1658" s="58" t="s">
        <v>4113</v>
      </c>
      <c r="V1658" s="58" t="s">
        <v>4113</v>
      </c>
      <c r="W1658" s="58" t="s">
        <v>4114</v>
      </c>
      <c r="X1658" s="58" t="s">
        <v>4113</v>
      </c>
      <c r="Y1658" s="58" t="s">
        <v>4114</v>
      </c>
      <c r="Z1658" s="58" t="s">
        <v>4114</v>
      </c>
      <c r="AA1658" s="58" t="s">
        <v>4113</v>
      </c>
      <c r="AB1658" s="58" t="s">
        <v>4113</v>
      </c>
      <c r="AC1658" s="58" t="s">
        <v>4114</v>
      </c>
      <c r="AD1658" s="58" t="s">
        <v>4113</v>
      </c>
      <c r="AE1658" s="58" t="s">
        <v>4114</v>
      </c>
      <c r="AF1658" s="58" t="s">
        <v>4114</v>
      </c>
    </row>
    <row r="1659" spans="1:32" x14ac:dyDescent="0.2">
      <c r="A1659" s="247" t="s">
        <v>430</v>
      </c>
      <c r="B1659" s="83" t="s">
        <v>2474</v>
      </c>
      <c r="C1659" s="58">
        <v>1</v>
      </c>
      <c r="D1659" s="58" t="s">
        <v>4133</v>
      </c>
      <c r="E1659" s="58" t="s">
        <v>4143</v>
      </c>
      <c r="F1659" s="58" t="s">
        <v>4169</v>
      </c>
      <c r="G1659" s="58" t="s">
        <v>4113</v>
      </c>
      <c r="H1659" s="58" t="s">
        <v>4136</v>
      </c>
      <c r="I1659" s="58" t="s">
        <v>4113</v>
      </c>
      <c r="J1659" s="58" t="s">
        <v>4113</v>
      </c>
      <c r="K1659" s="58" t="s">
        <v>4114</v>
      </c>
      <c r="L1659" s="58" t="s">
        <v>4114</v>
      </c>
      <c r="M1659" s="58" t="s">
        <v>4170</v>
      </c>
      <c r="N1659" s="58" t="s">
        <v>2475</v>
      </c>
      <c r="O1659" s="58" t="s">
        <v>4129</v>
      </c>
      <c r="P1659" s="58" t="s">
        <v>4138</v>
      </c>
      <c r="Q1659" s="58" t="s">
        <v>4002</v>
      </c>
      <c r="R1659" s="58" t="s">
        <v>4113</v>
      </c>
      <c r="S1659" s="58" t="s">
        <v>4113</v>
      </c>
      <c r="T1659" s="58" t="s">
        <v>4113</v>
      </c>
      <c r="U1659" s="58" t="s">
        <v>4113</v>
      </c>
      <c r="V1659" s="58" t="s">
        <v>4113</v>
      </c>
      <c r="W1659" s="58" t="s">
        <v>4114</v>
      </c>
      <c r="X1659" s="58" t="s">
        <v>4113</v>
      </c>
      <c r="Y1659" s="58" t="s">
        <v>4114</v>
      </c>
      <c r="Z1659" s="58" t="s">
        <v>4114</v>
      </c>
      <c r="AA1659" s="58" t="s">
        <v>4113</v>
      </c>
      <c r="AB1659" s="58" t="s">
        <v>4113</v>
      </c>
      <c r="AC1659" s="58" t="s">
        <v>4114</v>
      </c>
      <c r="AD1659" s="58" t="s">
        <v>4113</v>
      </c>
      <c r="AE1659" s="58" t="s">
        <v>4114</v>
      </c>
      <c r="AF1659" s="58" t="s">
        <v>4114</v>
      </c>
    </row>
    <row r="1660" spans="1:32" x14ac:dyDescent="0.2">
      <c r="A1660" s="247" t="s">
        <v>471</v>
      </c>
      <c r="B1660" s="83" t="s">
        <v>2486</v>
      </c>
      <c r="C1660" s="58">
        <v>1</v>
      </c>
      <c r="D1660" s="58" t="s">
        <v>4133</v>
      </c>
      <c r="E1660" s="58" t="s">
        <v>4143</v>
      </c>
      <c r="F1660" s="58" t="s">
        <v>4148</v>
      </c>
      <c r="G1660" s="58" t="s">
        <v>4114</v>
      </c>
      <c r="H1660" s="58" t="s">
        <v>4145</v>
      </c>
      <c r="I1660" s="58" t="s">
        <v>4113</v>
      </c>
      <c r="J1660" s="58" t="s">
        <v>4136</v>
      </c>
      <c r="K1660" s="58" t="s">
        <v>4114</v>
      </c>
      <c r="L1660" s="58" t="s">
        <v>4114</v>
      </c>
      <c r="M1660" s="58" t="s">
        <v>4149</v>
      </c>
      <c r="N1660" s="58" t="s">
        <v>2487</v>
      </c>
      <c r="O1660" s="58" t="s">
        <v>4147</v>
      </c>
      <c r="P1660" s="58" t="s">
        <v>4138</v>
      </c>
      <c r="Q1660" s="58" t="s">
        <v>4185</v>
      </c>
      <c r="R1660" s="58" t="s">
        <v>4113</v>
      </c>
      <c r="S1660" s="58" t="s">
        <v>4113</v>
      </c>
      <c r="T1660" s="58" t="s">
        <v>4113</v>
      </c>
      <c r="U1660" s="58" t="s">
        <v>4113</v>
      </c>
      <c r="V1660" s="58" t="s">
        <v>4113</v>
      </c>
      <c r="W1660" s="58" t="s">
        <v>4114</v>
      </c>
      <c r="X1660" s="58" t="s">
        <v>4113</v>
      </c>
      <c r="Y1660" s="58" t="s">
        <v>4114</v>
      </c>
      <c r="Z1660" s="58" t="s">
        <v>4114</v>
      </c>
      <c r="AA1660" s="58" t="s">
        <v>4113</v>
      </c>
      <c r="AB1660" s="58" t="s">
        <v>4113</v>
      </c>
      <c r="AC1660" s="58" t="s">
        <v>4114</v>
      </c>
      <c r="AD1660" s="58" t="s">
        <v>4113</v>
      </c>
      <c r="AE1660" s="58" t="s">
        <v>4114</v>
      </c>
      <c r="AF1660" s="58" t="s">
        <v>4114</v>
      </c>
    </row>
    <row r="1661" spans="1:32" x14ac:dyDescent="0.2">
      <c r="A1661" s="247" t="s">
        <v>472</v>
      </c>
      <c r="B1661" s="83" t="s">
        <v>2488</v>
      </c>
      <c r="C1661" s="58">
        <v>1</v>
      </c>
      <c r="D1661" s="58" t="s">
        <v>4133</v>
      </c>
      <c r="E1661" s="58" t="s">
        <v>4143</v>
      </c>
      <c r="F1661" s="58" t="s">
        <v>4150</v>
      </c>
      <c r="G1661" s="58" t="s">
        <v>4114</v>
      </c>
      <c r="H1661" s="58" t="s">
        <v>4145</v>
      </c>
      <c r="I1661" s="58" t="s">
        <v>4113</v>
      </c>
      <c r="J1661" s="58" t="s">
        <v>4136</v>
      </c>
      <c r="K1661" s="58" t="s">
        <v>4114</v>
      </c>
      <c r="L1661" s="58" t="s">
        <v>4114</v>
      </c>
      <c r="M1661" s="58" t="s">
        <v>4151</v>
      </c>
      <c r="N1661" s="58" t="s">
        <v>2487</v>
      </c>
      <c r="O1661" s="58" t="s">
        <v>4147</v>
      </c>
      <c r="P1661" s="58" t="s">
        <v>4138</v>
      </c>
      <c r="Q1661" s="58" t="s">
        <v>4185</v>
      </c>
      <c r="R1661" s="58" t="s">
        <v>4113</v>
      </c>
      <c r="S1661" s="58" t="s">
        <v>4113</v>
      </c>
      <c r="T1661" s="58" t="s">
        <v>4113</v>
      </c>
      <c r="U1661" s="58" t="s">
        <v>4113</v>
      </c>
      <c r="V1661" s="58" t="s">
        <v>4113</v>
      </c>
      <c r="W1661" s="58" t="s">
        <v>4114</v>
      </c>
      <c r="X1661" s="58" t="s">
        <v>4113</v>
      </c>
      <c r="Y1661" s="58" t="s">
        <v>4114</v>
      </c>
      <c r="Z1661" s="58" t="s">
        <v>4114</v>
      </c>
      <c r="AA1661" s="58" t="s">
        <v>4113</v>
      </c>
      <c r="AB1661" s="58" t="s">
        <v>4113</v>
      </c>
      <c r="AC1661" s="58" t="s">
        <v>4114</v>
      </c>
      <c r="AD1661" s="58" t="s">
        <v>4113</v>
      </c>
      <c r="AE1661" s="58" t="s">
        <v>4114</v>
      </c>
      <c r="AF1661" s="58" t="s">
        <v>4114</v>
      </c>
    </row>
    <row r="1662" spans="1:32" x14ac:dyDescent="0.2">
      <c r="A1662" s="247" t="s">
        <v>473</v>
      </c>
      <c r="B1662" s="83" t="s">
        <v>2489</v>
      </c>
      <c r="C1662" s="58">
        <v>1</v>
      </c>
      <c r="D1662" s="58" t="s">
        <v>4133</v>
      </c>
      <c r="E1662" s="58" t="s">
        <v>4143</v>
      </c>
      <c r="F1662" s="58" t="s">
        <v>4152</v>
      </c>
      <c r="G1662" s="58" t="s">
        <v>4114</v>
      </c>
      <c r="H1662" s="58" t="s">
        <v>4145</v>
      </c>
      <c r="I1662" s="58" t="s">
        <v>4113</v>
      </c>
      <c r="J1662" s="58" t="s">
        <v>4136</v>
      </c>
      <c r="K1662" s="58" t="s">
        <v>4114</v>
      </c>
      <c r="L1662" s="58" t="s">
        <v>4114</v>
      </c>
      <c r="M1662" s="58" t="s">
        <v>4154</v>
      </c>
      <c r="N1662" s="58" t="s">
        <v>2487</v>
      </c>
      <c r="O1662" s="58" t="s">
        <v>4147</v>
      </c>
      <c r="P1662" s="58" t="s">
        <v>4138</v>
      </c>
      <c r="Q1662" s="58" t="s">
        <v>4185</v>
      </c>
      <c r="R1662" s="58" t="s">
        <v>4113</v>
      </c>
      <c r="S1662" s="58" t="s">
        <v>4113</v>
      </c>
      <c r="T1662" s="58" t="s">
        <v>4113</v>
      </c>
      <c r="U1662" s="58" t="s">
        <v>4113</v>
      </c>
      <c r="V1662" s="58" t="s">
        <v>4113</v>
      </c>
      <c r="W1662" s="58" t="s">
        <v>4114</v>
      </c>
      <c r="X1662" s="58" t="s">
        <v>4113</v>
      </c>
      <c r="Y1662" s="58" t="s">
        <v>4114</v>
      </c>
      <c r="Z1662" s="58" t="s">
        <v>4114</v>
      </c>
      <c r="AA1662" s="58" t="s">
        <v>4113</v>
      </c>
      <c r="AB1662" s="58" t="s">
        <v>4113</v>
      </c>
      <c r="AC1662" s="58" t="s">
        <v>4114</v>
      </c>
      <c r="AD1662" s="58" t="s">
        <v>4113</v>
      </c>
      <c r="AE1662" s="58" t="s">
        <v>4114</v>
      </c>
      <c r="AF1662" s="58" t="s">
        <v>4114</v>
      </c>
    </row>
    <row r="1663" spans="1:32" x14ac:dyDescent="0.2">
      <c r="A1663" s="247" t="s">
        <v>474</v>
      </c>
      <c r="B1663" s="83" t="s">
        <v>2490</v>
      </c>
      <c r="C1663" s="58">
        <v>1</v>
      </c>
      <c r="D1663" s="58" t="s">
        <v>4133</v>
      </c>
      <c r="E1663" s="58" t="s">
        <v>4143</v>
      </c>
      <c r="F1663" s="58" t="s">
        <v>4156</v>
      </c>
      <c r="G1663" s="58" t="s">
        <v>4114</v>
      </c>
      <c r="H1663" s="58" t="s">
        <v>4153</v>
      </c>
      <c r="I1663" s="58" t="s">
        <v>4136</v>
      </c>
      <c r="J1663" s="58" t="s">
        <v>4136</v>
      </c>
      <c r="K1663" s="58" t="s">
        <v>4114</v>
      </c>
      <c r="L1663" s="58" t="s">
        <v>4114</v>
      </c>
      <c r="M1663" s="58" t="s">
        <v>4157</v>
      </c>
      <c r="N1663" s="58" t="s">
        <v>2487</v>
      </c>
      <c r="O1663" s="58" t="s">
        <v>4155</v>
      </c>
      <c r="P1663" s="58" t="s">
        <v>4138</v>
      </c>
      <c r="Q1663" s="58" t="s">
        <v>4185</v>
      </c>
      <c r="R1663" s="58" t="s">
        <v>4113</v>
      </c>
      <c r="S1663" s="58" t="s">
        <v>4113</v>
      </c>
      <c r="T1663" s="58" t="s">
        <v>4113</v>
      </c>
      <c r="U1663" s="58" t="s">
        <v>4113</v>
      </c>
      <c r="V1663" s="58" t="s">
        <v>4113</v>
      </c>
      <c r="W1663" s="58" t="s">
        <v>4114</v>
      </c>
      <c r="X1663" s="58" t="s">
        <v>4113</v>
      </c>
      <c r="Y1663" s="58" t="s">
        <v>4114</v>
      </c>
      <c r="Z1663" s="58" t="s">
        <v>4114</v>
      </c>
      <c r="AA1663" s="58" t="s">
        <v>4113</v>
      </c>
      <c r="AB1663" s="58" t="s">
        <v>4113</v>
      </c>
      <c r="AC1663" s="58" t="s">
        <v>4114</v>
      </c>
      <c r="AD1663" s="58" t="s">
        <v>4113</v>
      </c>
      <c r="AE1663" s="58" t="s">
        <v>4114</v>
      </c>
      <c r="AF1663" s="58" t="s">
        <v>4114</v>
      </c>
    </row>
    <row r="1664" spans="1:32" x14ac:dyDescent="0.2">
      <c r="A1664" s="247" t="s">
        <v>475</v>
      </c>
      <c r="B1664" s="83" t="s">
        <v>2491</v>
      </c>
      <c r="C1664" s="58">
        <v>1</v>
      </c>
      <c r="D1664" s="58" t="s">
        <v>4133</v>
      </c>
      <c r="E1664" s="58" t="s">
        <v>4143</v>
      </c>
      <c r="F1664" s="58" t="s">
        <v>4158</v>
      </c>
      <c r="G1664" s="58" t="s">
        <v>4114</v>
      </c>
      <c r="H1664" s="58" t="s">
        <v>4153</v>
      </c>
      <c r="I1664" s="58" t="s">
        <v>4136</v>
      </c>
      <c r="J1664" s="58" t="s">
        <v>4136</v>
      </c>
      <c r="K1664" s="58" t="s">
        <v>4114</v>
      </c>
      <c r="L1664" s="58" t="s">
        <v>4114</v>
      </c>
      <c r="M1664" s="58" t="s">
        <v>4159</v>
      </c>
      <c r="N1664" s="58" t="s">
        <v>2487</v>
      </c>
      <c r="O1664" s="58" t="s">
        <v>4155</v>
      </c>
      <c r="P1664" s="58" t="s">
        <v>4138</v>
      </c>
      <c r="Q1664" s="58" t="s">
        <v>4185</v>
      </c>
      <c r="R1664" s="58" t="s">
        <v>4113</v>
      </c>
      <c r="S1664" s="58" t="s">
        <v>4113</v>
      </c>
      <c r="T1664" s="58" t="s">
        <v>4113</v>
      </c>
      <c r="U1664" s="58" t="s">
        <v>4113</v>
      </c>
      <c r="V1664" s="58" t="s">
        <v>4113</v>
      </c>
      <c r="W1664" s="58" t="s">
        <v>4114</v>
      </c>
      <c r="X1664" s="58" t="s">
        <v>4113</v>
      </c>
      <c r="Y1664" s="58" t="s">
        <v>4114</v>
      </c>
      <c r="Z1664" s="58" t="s">
        <v>4114</v>
      </c>
      <c r="AA1664" s="58" t="s">
        <v>4113</v>
      </c>
      <c r="AB1664" s="58" t="s">
        <v>4113</v>
      </c>
      <c r="AC1664" s="58" t="s">
        <v>4114</v>
      </c>
      <c r="AD1664" s="58" t="s">
        <v>4113</v>
      </c>
      <c r="AE1664" s="58" t="s">
        <v>4114</v>
      </c>
      <c r="AF1664" s="58" t="s">
        <v>4114</v>
      </c>
    </row>
    <row r="1665" spans="1:32" x14ac:dyDescent="0.2">
      <c r="A1665" s="247" t="s">
        <v>476</v>
      </c>
      <c r="B1665" s="83" t="s">
        <v>2492</v>
      </c>
      <c r="C1665" s="58">
        <v>1</v>
      </c>
      <c r="D1665" s="58" t="s">
        <v>4133</v>
      </c>
      <c r="E1665" s="58" t="s">
        <v>4143</v>
      </c>
      <c r="F1665" s="58" t="s">
        <v>4160</v>
      </c>
      <c r="G1665" s="58" t="s">
        <v>4114</v>
      </c>
      <c r="H1665" s="58" t="s">
        <v>4153</v>
      </c>
      <c r="I1665" s="58" t="s">
        <v>4136</v>
      </c>
      <c r="J1665" s="58" t="s">
        <v>4136</v>
      </c>
      <c r="K1665" s="58" t="s">
        <v>4114</v>
      </c>
      <c r="L1665" s="58" t="s">
        <v>4114</v>
      </c>
      <c r="M1665" s="58" t="s">
        <v>4161</v>
      </c>
      <c r="N1665" s="58" t="s">
        <v>2487</v>
      </c>
      <c r="O1665" s="58" t="s">
        <v>4155</v>
      </c>
      <c r="P1665" s="58" t="s">
        <v>4138</v>
      </c>
      <c r="Q1665" s="58" t="s">
        <v>4185</v>
      </c>
      <c r="R1665" s="58" t="s">
        <v>4113</v>
      </c>
      <c r="S1665" s="58" t="s">
        <v>4113</v>
      </c>
      <c r="T1665" s="58" t="s">
        <v>4113</v>
      </c>
      <c r="U1665" s="58" t="s">
        <v>4113</v>
      </c>
      <c r="V1665" s="58" t="s">
        <v>4113</v>
      </c>
      <c r="W1665" s="58" t="s">
        <v>4114</v>
      </c>
      <c r="X1665" s="58" t="s">
        <v>4113</v>
      </c>
      <c r="Y1665" s="58" t="s">
        <v>4114</v>
      </c>
      <c r="Z1665" s="58" t="s">
        <v>4114</v>
      </c>
      <c r="AA1665" s="58" t="s">
        <v>4113</v>
      </c>
      <c r="AB1665" s="58" t="s">
        <v>4113</v>
      </c>
      <c r="AC1665" s="58" t="s">
        <v>4114</v>
      </c>
      <c r="AD1665" s="58" t="s">
        <v>4113</v>
      </c>
      <c r="AE1665" s="58" t="s">
        <v>4114</v>
      </c>
      <c r="AF1665" s="58" t="s">
        <v>4114</v>
      </c>
    </row>
    <row r="1666" spans="1:32" x14ac:dyDescent="0.2">
      <c r="A1666" s="247" t="s">
        <v>477</v>
      </c>
      <c r="B1666" s="83" t="s">
        <v>2493</v>
      </c>
      <c r="C1666" s="58">
        <v>1</v>
      </c>
      <c r="D1666" s="58" t="s">
        <v>4133</v>
      </c>
      <c r="E1666" s="58" t="s">
        <v>4143</v>
      </c>
      <c r="F1666" s="58" t="s">
        <v>4172</v>
      </c>
      <c r="G1666" s="58" t="s">
        <v>4114</v>
      </c>
      <c r="H1666" s="58" t="s">
        <v>4166</v>
      </c>
      <c r="I1666" s="58" t="s">
        <v>4136</v>
      </c>
      <c r="J1666" s="58" t="s">
        <v>4153</v>
      </c>
      <c r="K1666" s="58" t="s">
        <v>4114</v>
      </c>
      <c r="L1666" s="58" t="s">
        <v>4114</v>
      </c>
      <c r="M1666" s="58" t="s">
        <v>4116</v>
      </c>
      <c r="N1666" s="58" t="s">
        <v>2487</v>
      </c>
      <c r="O1666" s="58" t="s">
        <v>4164</v>
      </c>
      <c r="P1666" s="58" t="s">
        <v>4132</v>
      </c>
      <c r="Q1666" s="58" t="s">
        <v>4185</v>
      </c>
      <c r="R1666" s="58" t="s">
        <v>4113</v>
      </c>
      <c r="S1666" s="58" t="s">
        <v>4113</v>
      </c>
      <c r="T1666" s="58" t="s">
        <v>4114</v>
      </c>
      <c r="U1666" s="58" t="s">
        <v>4113</v>
      </c>
      <c r="V1666" s="58" t="s">
        <v>4113</v>
      </c>
      <c r="W1666" s="58" t="s">
        <v>4114</v>
      </c>
      <c r="X1666" s="58" t="s">
        <v>4113</v>
      </c>
      <c r="Y1666" s="58" t="s">
        <v>4114</v>
      </c>
      <c r="Z1666" s="58" t="s">
        <v>4114</v>
      </c>
      <c r="AA1666" s="58" t="s">
        <v>4113</v>
      </c>
      <c r="AB1666" s="58" t="s">
        <v>4113</v>
      </c>
      <c r="AC1666" s="58" t="s">
        <v>4114</v>
      </c>
      <c r="AD1666" s="58" t="s">
        <v>4113</v>
      </c>
      <c r="AE1666" s="58" t="s">
        <v>4114</v>
      </c>
      <c r="AF1666" s="58" t="s">
        <v>4114</v>
      </c>
    </row>
    <row r="1667" spans="1:32" x14ac:dyDescent="0.2">
      <c r="A1667" s="247" t="s">
        <v>478</v>
      </c>
      <c r="B1667" s="83" t="s">
        <v>2494</v>
      </c>
      <c r="C1667" s="58">
        <v>1</v>
      </c>
      <c r="D1667" s="58" t="s">
        <v>4133</v>
      </c>
      <c r="E1667" s="58" t="s">
        <v>4143</v>
      </c>
      <c r="F1667" s="58" t="s">
        <v>4381</v>
      </c>
      <c r="G1667" s="58" t="s">
        <v>4114</v>
      </c>
      <c r="H1667" s="58" t="s">
        <v>4166</v>
      </c>
      <c r="I1667" s="58" t="s">
        <v>4136</v>
      </c>
      <c r="J1667" s="58" t="s">
        <v>4153</v>
      </c>
      <c r="K1667" s="58" t="s">
        <v>4114</v>
      </c>
      <c r="L1667" s="58" t="s">
        <v>4114</v>
      </c>
      <c r="M1667" s="58" t="s">
        <v>4308</v>
      </c>
      <c r="N1667" s="58" t="s">
        <v>2487</v>
      </c>
      <c r="O1667" s="58" t="s">
        <v>4121</v>
      </c>
      <c r="P1667" s="58" t="s">
        <v>4132</v>
      </c>
      <c r="Q1667" s="58" t="s">
        <v>4185</v>
      </c>
      <c r="R1667" s="58" t="s">
        <v>4113</v>
      </c>
      <c r="S1667" s="58" t="s">
        <v>4113</v>
      </c>
      <c r="T1667" s="58" t="s">
        <v>4114</v>
      </c>
      <c r="U1667" s="58" t="s">
        <v>4113</v>
      </c>
      <c r="V1667" s="58" t="s">
        <v>4113</v>
      </c>
      <c r="W1667" s="58" t="s">
        <v>4114</v>
      </c>
      <c r="X1667" s="58" t="s">
        <v>4113</v>
      </c>
      <c r="Y1667" s="58" t="s">
        <v>4114</v>
      </c>
      <c r="Z1667" s="58" t="s">
        <v>4114</v>
      </c>
      <c r="AA1667" s="58" t="s">
        <v>4113</v>
      </c>
      <c r="AB1667" s="58" t="s">
        <v>4113</v>
      </c>
      <c r="AC1667" s="58" t="s">
        <v>4114</v>
      </c>
      <c r="AD1667" s="58" t="s">
        <v>4113</v>
      </c>
      <c r="AE1667" s="58" t="s">
        <v>4114</v>
      </c>
      <c r="AF1667" s="58" t="s">
        <v>4114</v>
      </c>
    </row>
    <row r="1668" spans="1:32" x14ac:dyDescent="0.2">
      <c r="A1668" s="247" t="s">
        <v>479</v>
      </c>
      <c r="B1668" s="83" t="s">
        <v>2495</v>
      </c>
      <c r="C1668" s="58">
        <v>1</v>
      </c>
      <c r="D1668" s="58" t="s">
        <v>4133</v>
      </c>
      <c r="E1668" s="58" t="s">
        <v>4143</v>
      </c>
      <c r="F1668" s="58" t="s">
        <v>4383</v>
      </c>
      <c r="G1668" s="58" t="s">
        <v>4114</v>
      </c>
      <c r="H1668" s="58" t="s">
        <v>4166</v>
      </c>
      <c r="I1668" s="58" t="s">
        <v>4136</v>
      </c>
      <c r="J1668" s="58" t="s">
        <v>4153</v>
      </c>
      <c r="K1668" s="58" t="s">
        <v>4114</v>
      </c>
      <c r="L1668" s="58" t="s">
        <v>4114</v>
      </c>
      <c r="M1668" s="58" t="s">
        <v>4314</v>
      </c>
      <c r="N1668" s="58" t="s">
        <v>2487</v>
      </c>
      <c r="O1668" s="58" t="s">
        <v>4121</v>
      </c>
      <c r="P1668" s="58" t="s">
        <v>4132</v>
      </c>
      <c r="Q1668" s="58" t="s">
        <v>4185</v>
      </c>
      <c r="R1668" s="58" t="s">
        <v>4113</v>
      </c>
      <c r="S1668" s="58" t="s">
        <v>4113</v>
      </c>
      <c r="T1668" s="58" t="s">
        <v>4114</v>
      </c>
      <c r="U1668" s="58" t="s">
        <v>4113</v>
      </c>
      <c r="V1668" s="58" t="s">
        <v>4113</v>
      </c>
      <c r="W1668" s="58" t="s">
        <v>4114</v>
      </c>
      <c r="X1668" s="58" t="s">
        <v>4113</v>
      </c>
      <c r="Y1668" s="58" t="s">
        <v>4114</v>
      </c>
      <c r="Z1668" s="58" t="s">
        <v>4114</v>
      </c>
      <c r="AA1668" s="58" t="s">
        <v>4113</v>
      </c>
      <c r="AB1668" s="58" t="s">
        <v>4113</v>
      </c>
      <c r="AC1668" s="58" t="s">
        <v>4114</v>
      </c>
      <c r="AD1668" s="58" t="s">
        <v>4113</v>
      </c>
      <c r="AE1668" s="58" t="s">
        <v>4114</v>
      </c>
      <c r="AF1668" s="58" t="s">
        <v>4114</v>
      </c>
    </row>
    <row r="1669" spans="1:32" x14ac:dyDescent="0.2">
      <c r="A1669" s="247" t="s">
        <v>480</v>
      </c>
      <c r="B1669" s="83" t="s">
        <v>2496</v>
      </c>
      <c r="C1669" s="58">
        <v>1</v>
      </c>
      <c r="D1669" s="58" t="s">
        <v>4133</v>
      </c>
      <c r="E1669" s="58" t="s">
        <v>4143</v>
      </c>
      <c r="F1669" s="58" t="s">
        <v>4150</v>
      </c>
      <c r="G1669" s="58" t="s">
        <v>4114</v>
      </c>
      <c r="H1669" s="58" t="s">
        <v>4153</v>
      </c>
      <c r="I1669" s="58" t="s">
        <v>4136</v>
      </c>
      <c r="J1669" s="58" t="s">
        <v>4136</v>
      </c>
      <c r="K1669" s="58" t="s">
        <v>4114</v>
      </c>
      <c r="L1669" s="58" t="s">
        <v>4114</v>
      </c>
      <c r="M1669" s="58" t="s">
        <v>4151</v>
      </c>
      <c r="N1669" s="58" t="s">
        <v>2497</v>
      </c>
      <c r="O1669" s="58" t="s">
        <v>4155</v>
      </c>
      <c r="P1669" s="58" t="s">
        <v>4138</v>
      </c>
      <c r="Q1669" s="58" t="s">
        <v>4002</v>
      </c>
      <c r="R1669" s="58" t="s">
        <v>4113</v>
      </c>
      <c r="S1669" s="58" t="s">
        <v>4113</v>
      </c>
      <c r="T1669" s="58" t="s">
        <v>4114</v>
      </c>
      <c r="U1669" s="58" t="s">
        <v>4113</v>
      </c>
      <c r="V1669" s="58" t="s">
        <v>4113</v>
      </c>
      <c r="W1669" s="58" t="s">
        <v>4114</v>
      </c>
      <c r="X1669" s="58" t="s">
        <v>4113</v>
      </c>
      <c r="Y1669" s="58" t="s">
        <v>4114</v>
      </c>
      <c r="Z1669" s="58" t="s">
        <v>4114</v>
      </c>
      <c r="AA1669" s="58" t="s">
        <v>4113</v>
      </c>
      <c r="AB1669" s="58" t="s">
        <v>4113</v>
      </c>
      <c r="AC1669" s="58" t="s">
        <v>4114</v>
      </c>
      <c r="AD1669" s="58" t="s">
        <v>4113</v>
      </c>
      <c r="AE1669" s="58" t="s">
        <v>4114</v>
      </c>
      <c r="AF1669" s="58" t="s">
        <v>4114</v>
      </c>
    </row>
    <row r="1670" spans="1:32" x14ac:dyDescent="0.2">
      <c r="A1670" s="247" t="s">
        <v>481</v>
      </c>
      <c r="B1670" s="83" t="s">
        <v>2498</v>
      </c>
      <c r="C1670" s="58">
        <v>1</v>
      </c>
      <c r="D1670" s="58" t="s">
        <v>4133</v>
      </c>
      <c r="E1670" s="58" t="s">
        <v>4143</v>
      </c>
      <c r="F1670" s="58" t="s">
        <v>4152</v>
      </c>
      <c r="G1670" s="58" t="s">
        <v>4114</v>
      </c>
      <c r="H1670" s="58" t="s">
        <v>4153</v>
      </c>
      <c r="I1670" s="58" t="s">
        <v>4136</v>
      </c>
      <c r="J1670" s="58" t="s">
        <v>4136</v>
      </c>
      <c r="K1670" s="58" t="s">
        <v>4114</v>
      </c>
      <c r="L1670" s="58" t="s">
        <v>4114</v>
      </c>
      <c r="M1670" s="58" t="s">
        <v>4154</v>
      </c>
      <c r="N1670" s="58" t="s">
        <v>2497</v>
      </c>
      <c r="O1670" s="58" t="s">
        <v>4155</v>
      </c>
      <c r="P1670" s="58" t="s">
        <v>4138</v>
      </c>
      <c r="Q1670" s="58" t="s">
        <v>4002</v>
      </c>
      <c r="R1670" s="58" t="s">
        <v>4113</v>
      </c>
      <c r="S1670" s="58" t="s">
        <v>4113</v>
      </c>
      <c r="T1670" s="58" t="s">
        <v>4114</v>
      </c>
      <c r="U1670" s="58" t="s">
        <v>4113</v>
      </c>
      <c r="V1670" s="58" t="s">
        <v>4113</v>
      </c>
      <c r="W1670" s="58" t="s">
        <v>4114</v>
      </c>
      <c r="X1670" s="58" t="s">
        <v>4113</v>
      </c>
      <c r="Y1670" s="58" t="s">
        <v>4114</v>
      </c>
      <c r="Z1670" s="58" t="s">
        <v>4114</v>
      </c>
      <c r="AA1670" s="58" t="s">
        <v>4113</v>
      </c>
      <c r="AB1670" s="58" t="s">
        <v>4113</v>
      </c>
      <c r="AC1670" s="58" t="s">
        <v>4114</v>
      </c>
      <c r="AD1670" s="58" t="s">
        <v>4113</v>
      </c>
      <c r="AE1670" s="58" t="s">
        <v>4114</v>
      </c>
      <c r="AF1670" s="58" t="s">
        <v>4114</v>
      </c>
    </row>
    <row r="1671" spans="1:32" x14ac:dyDescent="0.2">
      <c r="A1671" s="247" t="s">
        <v>482</v>
      </c>
      <c r="B1671" s="83" t="s">
        <v>2499</v>
      </c>
      <c r="C1671" s="58">
        <v>1</v>
      </c>
      <c r="D1671" s="58" t="s">
        <v>4133</v>
      </c>
      <c r="E1671" s="58" t="s">
        <v>4143</v>
      </c>
      <c r="F1671" s="58" t="s">
        <v>4156</v>
      </c>
      <c r="G1671" s="58" t="s">
        <v>4114</v>
      </c>
      <c r="H1671" s="58" t="s">
        <v>4153</v>
      </c>
      <c r="I1671" s="58" t="s">
        <v>4136</v>
      </c>
      <c r="J1671" s="58" t="s">
        <v>4136</v>
      </c>
      <c r="K1671" s="58" t="s">
        <v>4114</v>
      </c>
      <c r="L1671" s="58" t="s">
        <v>4114</v>
      </c>
      <c r="M1671" s="58" t="s">
        <v>4157</v>
      </c>
      <c r="N1671" s="58" t="s">
        <v>2497</v>
      </c>
      <c r="O1671" s="58" t="s">
        <v>4155</v>
      </c>
      <c r="P1671" s="58" t="s">
        <v>4138</v>
      </c>
      <c r="Q1671" s="58" t="s">
        <v>4002</v>
      </c>
      <c r="R1671" s="58" t="s">
        <v>4113</v>
      </c>
      <c r="S1671" s="58" t="s">
        <v>4113</v>
      </c>
      <c r="T1671" s="58" t="s">
        <v>4114</v>
      </c>
      <c r="U1671" s="58" t="s">
        <v>4113</v>
      </c>
      <c r="V1671" s="58" t="s">
        <v>4113</v>
      </c>
      <c r="W1671" s="58" t="s">
        <v>4114</v>
      </c>
      <c r="X1671" s="58" t="s">
        <v>4113</v>
      </c>
      <c r="Y1671" s="58" t="s">
        <v>4114</v>
      </c>
      <c r="Z1671" s="58" t="s">
        <v>4114</v>
      </c>
      <c r="AA1671" s="58" t="s">
        <v>4113</v>
      </c>
      <c r="AB1671" s="58" t="s">
        <v>4113</v>
      </c>
      <c r="AC1671" s="58" t="s">
        <v>4114</v>
      </c>
      <c r="AD1671" s="58" t="s">
        <v>4113</v>
      </c>
      <c r="AE1671" s="58" t="s">
        <v>4114</v>
      </c>
      <c r="AF1671" s="58" t="s">
        <v>4114</v>
      </c>
    </row>
    <row r="1672" spans="1:32" x14ac:dyDescent="0.2">
      <c r="A1672" s="247" t="s">
        <v>483</v>
      </c>
      <c r="B1672" s="83" t="s">
        <v>2500</v>
      </c>
      <c r="C1672" s="58">
        <v>1</v>
      </c>
      <c r="D1672" s="58" t="s">
        <v>4133</v>
      </c>
      <c r="E1672" s="58" t="s">
        <v>4143</v>
      </c>
      <c r="F1672" s="58" t="s">
        <v>4158</v>
      </c>
      <c r="G1672" s="58" t="s">
        <v>4114</v>
      </c>
      <c r="H1672" s="58" t="s">
        <v>4153</v>
      </c>
      <c r="I1672" s="58" t="s">
        <v>4136</v>
      </c>
      <c r="J1672" s="58" t="s">
        <v>4136</v>
      </c>
      <c r="K1672" s="58" t="s">
        <v>4114</v>
      </c>
      <c r="L1672" s="58" t="s">
        <v>4114</v>
      </c>
      <c r="M1672" s="58" t="s">
        <v>4159</v>
      </c>
      <c r="N1672" s="58" t="s">
        <v>2497</v>
      </c>
      <c r="O1672" s="58" t="s">
        <v>4155</v>
      </c>
      <c r="P1672" s="58" t="s">
        <v>4138</v>
      </c>
      <c r="Q1672" s="58" t="s">
        <v>4002</v>
      </c>
      <c r="R1672" s="58" t="s">
        <v>4113</v>
      </c>
      <c r="S1672" s="58" t="s">
        <v>4113</v>
      </c>
      <c r="T1672" s="58" t="s">
        <v>4114</v>
      </c>
      <c r="U1672" s="58" t="s">
        <v>4113</v>
      </c>
      <c r="V1672" s="58" t="s">
        <v>4113</v>
      </c>
      <c r="W1672" s="58" t="s">
        <v>4114</v>
      </c>
      <c r="X1672" s="58" t="s">
        <v>4113</v>
      </c>
      <c r="Y1672" s="58" t="s">
        <v>4114</v>
      </c>
      <c r="Z1672" s="58" t="s">
        <v>4114</v>
      </c>
      <c r="AA1672" s="58" t="s">
        <v>4113</v>
      </c>
      <c r="AB1672" s="58" t="s">
        <v>4113</v>
      </c>
      <c r="AC1672" s="58" t="s">
        <v>4114</v>
      </c>
      <c r="AD1672" s="58" t="s">
        <v>4113</v>
      </c>
      <c r="AE1672" s="58" t="s">
        <v>4114</v>
      </c>
      <c r="AF1672" s="58" t="s">
        <v>4114</v>
      </c>
    </row>
    <row r="1673" spans="1:32" x14ac:dyDescent="0.2">
      <c r="A1673" s="247" t="s">
        <v>484</v>
      </c>
      <c r="B1673" s="83" t="s">
        <v>2501</v>
      </c>
      <c r="C1673" s="58">
        <v>1</v>
      </c>
      <c r="D1673" s="58" t="s">
        <v>4133</v>
      </c>
      <c r="E1673" s="58" t="s">
        <v>4143</v>
      </c>
      <c r="F1673" s="58" t="s">
        <v>4160</v>
      </c>
      <c r="G1673" s="58" t="s">
        <v>4114</v>
      </c>
      <c r="H1673" s="58" t="s">
        <v>4153</v>
      </c>
      <c r="I1673" s="58" t="s">
        <v>4136</v>
      </c>
      <c r="J1673" s="58" t="s">
        <v>4136</v>
      </c>
      <c r="K1673" s="58" t="s">
        <v>4114</v>
      </c>
      <c r="L1673" s="58" t="s">
        <v>4114</v>
      </c>
      <c r="M1673" s="58" t="s">
        <v>4161</v>
      </c>
      <c r="N1673" s="58" t="s">
        <v>2497</v>
      </c>
      <c r="O1673" s="58" t="s">
        <v>4155</v>
      </c>
      <c r="P1673" s="58" t="s">
        <v>4138</v>
      </c>
      <c r="Q1673" s="58" t="s">
        <v>4002</v>
      </c>
      <c r="R1673" s="58" t="s">
        <v>4113</v>
      </c>
      <c r="S1673" s="58" t="s">
        <v>4113</v>
      </c>
      <c r="T1673" s="58" t="s">
        <v>4114</v>
      </c>
      <c r="U1673" s="58" t="s">
        <v>4113</v>
      </c>
      <c r="V1673" s="58" t="s">
        <v>4113</v>
      </c>
      <c r="W1673" s="58" t="s">
        <v>4114</v>
      </c>
      <c r="X1673" s="58" t="s">
        <v>4113</v>
      </c>
      <c r="Y1673" s="58" t="s">
        <v>4114</v>
      </c>
      <c r="Z1673" s="58" t="s">
        <v>4114</v>
      </c>
      <c r="AA1673" s="58" t="s">
        <v>4113</v>
      </c>
      <c r="AB1673" s="58" t="s">
        <v>4113</v>
      </c>
      <c r="AC1673" s="58" t="s">
        <v>4114</v>
      </c>
      <c r="AD1673" s="58" t="s">
        <v>4113</v>
      </c>
      <c r="AE1673" s="58" t="s">
        <v>4114</v>
      </c>
      <c r="AF1673" s="58" t="s">
        <v>4114</v>
      </c>
    </row>
    <row r="1674" spans="1:32" x14ac:dyDescent="0.2">
      <c r="A1674" s="247" t="s">
        <v>485</v>
      </c>
      <c r="B1674" s="83" t="s">
        <v>2502</v>
      </c>
      <c r="C1674" s="58">
        <v>1</v>
      </c>
      <c r="D1674" s="58" t="s">
        <v>4133</v>
      </c>
      <c r="E1674" s="58" t="s">
        <v>4143</v>
      </c>
      <c r="F1674" s="58" t="s">
        <v>4172</v>
      </c>
      <c r="G1674" s="58" t="s">
        <v>4114</v>
      </c>
      <c r="H1674" s="58" t="s">
        <v>4166</v>
      </c>
      <c r="I1674" s="58" t="s">
        <v>4153</v>
      </c>
      <c r="J1674" s="58" t="s">
        <v>4136</v>
      </c>
      <c r="K1674" s="58" t="s">
        <v>4114</v>
      </c>
      <c r="L1674" s="58" t="s">
        <v>4114</v>
      </c>
      <c r="M1674" s="58" t="s">
        <v>4116</v>
      </c>
      <c r="N1674" s="58" t="s">
        <v>2497</v>
      </c>
      <c r="O1674" s="58" t="s">
        <v>4155</v>
      </c>
      <c r="P1674" s="58" t="s">
        <v>4132</v>
      </c>
      <c r="Q1674" s="58" t="s">
        <v>4002</v>
      </c>
      <c r="R1674" s="58" t="s">
        <v>4113</v>
      </c>
      <c r="S1674" s="58" t="s">
        <v>4113</v>
      </c>
      <c r="T1674" s="58" t="s">
        <v>4114</v>
      </c>
      <c r="U1674" s="58" t="s">
        <v>4113</v>
      </c>
      <c r="V1674" s="58" t="s">
        <v>4113</v>
      </c>
      <c r="W1674" s="58" t="s">
        <v>4114</v>
      </c>
      <c r="X1674" s="58" t="s">
        <v>4113</v>
      </c>
      <c r="Y1674" s="58" t="s">
        <v>4114</v>
      </c>
      <c r="Z1674" s="58" t="s">
        <v>4114</v>
      </c>
      <c r="AA1674" s="58" t="s">
        <v>4113</v>
      </c>
      <c r="AB1674" s="58" t="s">
        <v>4113</v>
      </c>
      <c r="AC1674" s="58" t="s">
        <v>4114</v>
      </c>
      <c r="AD1674" s="58" t="s">
        <v>4113</v>
      </c>
      <c r="AE1674" s="58" t="s">
        <v>4114</v>
      </c>
      <c r="AF1674" s="58" t="s">
        <v>4114</v>
      </c>
    </row>
    <row r="1675" spans="1:32" x14ac:dyDescent="0.2">
      <c r="A1675" s="247" t="s">
        <v>486</v>
      </c>
      <c r="B1675" s="83" t="s">
        <v>2503</v>
      </c>
      <c r="C1675" s="58">
        <v>1</v>
      </c>
      <c r="D1675" s="58" t="s">
        <v>4133</v>
      </c>
      <c r="E1675" s="58" t="s">
        <v>4143</v>
      </c>
      <c r="F1675" s="58" t="s">
        <v>4381</v>
      </c>
      <c r="G1675" s="58" t="s">
        <v>4114</v>
      </c>
      <c r="H1675" s="58" t="s">
        <v>4166</v>
      </c>
      <c r="I1675" s="58" t="s">
        <v>4153</v>
      </c>
      <c r="J1675" s="58" t="s">
        <v>4136</v>
      </c>
      <c r="K1675" s="58" t="s">
        <v>4114</v>
      </c>
      <c r="L1675" s="58" t="s">
        <v>4114</v>
      </c>
      <c r="M1675" s="58" t="s">
        <v>4308</v>
      </c>
      <c r="N1675" s="58" t="s">
        <v>2497</v>
      </c>
      <c r="O1675" s="58" t="s">
        <v>4121</v>
      </c>
      <c r="P1675" s="58" t="s">
        <v>4132</v>
      </c>
      <c r="Q1675" s="58" t="s">
        <v>4002</v>
      </c>
      <c r="R1675" s="58" t="s">
        <v>4113</v>
      </c>
      <c r="S1675" s="58" t="s">
        <v>4113</v>
      </c>
      <c r="T1675" s="58" t="s">
        <v>4114</v>
      </c>
      <c r="U1675" s="58" t="s">
        <v>4113</v>
      </c>
      <c r="V1675" s="58" t="s">
        <v>4113</v>
      </c>
      <c r="W1675" s="58" t="s">
        <v>4114</v>
      </c>
      <c r="X1675" s="58" t="s">
        <v>4113</v>
      </c>
      <c r="Y1675" s="58" t="s">
        <v>4114</v>
      </c>
      <c r="Z1675" s="58" t="s">
        <v>4114</v>
      </c>
      <c r="AA1675" s="58" t="s">
        <v>4113</v>
      </c>
      <c r="AB1675" s="58" t="s">
        <v>4113</v>
      </c>
      <c r="AC1675" s="58" t="s">
        <v>4114</v>
      </c>
      <c r="AD1675" s="58" t="s">
        <v>4113</v>
      </c>
      <c r="AE1675" s="58" t="s">
        <v>4114</v>
      </c>
      <c r="AF1675" s="58" t="s">
        <v>4114</v>
      </c>
    </row>
    <row r="1676" spans="1:32" x14ac:dyDescent="0.2">
      <c r="A1676" s="247" t="s">
        <v>487</v>
      </c>
      <c r="B1676" s="83" t="s">
        <v>2504</v>
      </c>
      <c r="C1676" s="58">
        <v>1</v>
      </c>
      <c r="D1676" s="58" t="s">
        <v>4133</v>
      </c>
      <c r="E1676" s="58" t="s">
        <v>4143</v>
      </c>
      <c r="F1676" s="58" t="s">
        <v>4383</v>
      </c>
      <c r="G1676" s="58" t="s">
        <v>4114</v>
      </c>
      <c r="H1676" s="58" t="s">
        <v>4166</v>
      </c>
      <c r="I1676" s="58" t="s">
        <v>4153</v>
      </c>
      <c r="J1676" s="58" t="s">
        <v>4136</v>
      </c>
      <c r="K1676" s="58" t="s">
        <v>4114</v>
      </c>
      <c r="L1676" s="58" t="s">
        <v>4114</v>
      </c>
      <c r="M1676" s="58" t="s">
        <v>4314</v>
      </c>
      <c r="N1676" s="58" t="s">
        <v>2497</v>
      </c>
      <c r="O1676" s="58" t="s">
        <v>4121</v>
      </c>
      <c r="P1676" s="58" t="s">
        <v>4132</v>
      </c>
      <c r="Q1676" s="58" t="s">
        <v>4002</v>
      </c>
      <c r="R1676" s="58" t="s">
        <v>4113</v>
      </c>
      <c r="S1676" s="58" t="s">
        <v>4113</v>
      </c>
      <c r="T1676" s="58" t="s">
        <v>4114</v>
      </c>
      <c r="U1676" s="58" t="s">
        <v>4113</v>
      </c>
      <c r="V1676" s="58" t="s">
        <v>4113</v>
      </c>
      <c r="W1676" s="58" t="s">
        <v>4114</v>
      </c>
      <c r="X1676" s="58" t="s">
        <v>4113</v>
      </c>
      <c r="Y1676" s="58" t="s">
        <v>4114</v>
      </c>
      <c r="Z1676" s="58" t="s">
        <v>4114</v>
      </c>
      <c r="AA1676" s="58" t="s">
        <v>4113</v>
      </c>
      <c r="AB1676" s="58" t="s">
        <v>4113</v>
      </c>
      <c r="AC1676" s="58" t="s">
        <v>4114</v>
      </c>
      <c r="AD1676" s="58" t="s">
        <v>4113</v>
      </c>
      <c r="AE1676" s="58" t="s">
        <v>4114</v>
      </c>
      <c r="AF1676" s="58" t="s">
        <v>4114</v>
      </c>
    </row>
    <row r="1677" spans="1:32" x14ac:dyDescent="0.2">
      <c r="A1677" s="247" t="s">
        <v>418</v>
      </c>
      <c r="B1677" s="83" t="s">
        <v>2505</v>
      </c>
      <c r="C1677" s="58">
        <v>1</v>
      </c>
      <c r="D1677" s="58" t="s">
        <v>4133</v>
      </c>
      <c r="E1677" s="58" t="s">
        <v>4143</v>
      </c>
      <c r="F1677" s="58" t="s">
        <v>4135</v>
      </c>
      <c r="G1677" s="58" t="s">
        <v>4113</v>
      </c>
      <c r="H1677" s="58" t="s">
        <v>4113</v>
      </c>
      <c r="I1677" s="58" t="s">
        <v>4113</v>
      </c>
      <c r="J1677" s="58" t="s">
        <v>4114</v>
      </c>
      <c r="K1677" s="58" t="s">
        <v>4114</v>
      </c>
      <c r="L1677" s="58" t="s">
        <v>4114</v>
      </c>
      <c r="M1677" s="58" t="s">
        <v>4137</v>
      </c>
      <c r="N1677" s="58" t="s">
        <v>2506</v>
      </c>
      <c r="O1677" s="58" t="s">
        <v>4171</v>
      </c>
      <c r="P1677" s="58" t="s">
        <v>4138</v>
      </c>
      <c r="Q1677" s="58" t="s">
        <v>4002</v>
      </c>
      <c r="R1677" s="58" t="s">
        <v>4113</v>
      </c>
      <c r="S1677" s="58" t="s">
        <v>4113</v>
      </c>
      <c r="T1677" s="58" t="s">
        <v>4113</v>
      </c>
      <c r="U1677" s="58" t="s">
        <v>4113</v>
      </c>
      <c r="V1677" s="58" t="s">
        <v>4113</v>
      </c>
      <c r="W1677" s="58" t="s">
        <v>4114</v>
      </c>
      <c r="X1677" s="58" t="s">
        <v>4114</v>
      </c>
      <c r="Y1677" s="58" t="s">
        <v>4114</v>
      </c>
      <c r="Z1677" s="58" t="s">
        <v>4114</v>
      </c>
      <c r="AA1677" s="58" t="s">
        <v>4113</v>
      </c>
      <c r="AB1677" s="58" t="s">
        <v>4113</v>
      </c>
      <c r="AC1677" s="58" t="s">
        <v>4114</v>
      </c>
      <c r="AD1677" s="58" t="s">
        <v>4113</v>
      </c>
      <c r="AE1677" s="58" t="s">
        <v>4114</v>
      </c>
      <c r="AF1677" s="58" t="s">
        <v>4114</v>
      </c>
    </row>
    <row r="1678" spans="1:32" x14ac:dyDescent="0.2">
      <c r="A1678" s="247" t="s">
        <v>419</v>
      </c>
      <c r="B1678" s="83" t="s">
        <v>2507</v>
      </c>
      <c r="C1678" s="58">
        <v>1</v>
      </c>
      <c r="D1678" s="58" t="s">
        <v>4133</v>
      </c>
      <c r="E1678" s="58" t="s">
        <v>4143</v>
      </c>
      <c r="F1678" s="58" t="s">
        <v>4139</v>
      </c>
      <c r="G1678" s="58" t="s">
        <v>4113</v>
      </c>
      <c r="H1678" s="58" t="s">
        <v>4113</v>
      </c>
      <c r="I1678" s="58" t="s">
        <v>4113</v>
      </c>
      <c r="J1678" s="58" t="s">
        <v>4114</v>
      </c>
      <c r="K1678" s="58" t="s">
        <v>4114</v>
      </c>
      <c r="L1678" s="58" t="s">
        <v>4114</v>
      </c>
      <c r="M1678" s="58" t="s">
        <v>4140</v>
      </c>
      <c r="N1678" s="58" t="s">
        <v>2506</v>
      </c>
      <c r="O1678" s="58" t="s">
        <v>4171</v>
      </c>
      <c r="P1678" s="58" t="s">
        <v>4138</v>
      </c>
      <c r="Q1678" s="58" t="s">
        <v>4002</v>
      </c>
      <c r="R1678" s="58" t="s">
        <v>4113</v>
      </c>
      <c r="S1678" s="58" t="s">
        <v>4113</v>
      </c>
      <c r="T1678" s="58" t="s">
        <v>4113</v>
      </c>
      <c r="U1678" s="58" t="s">
        <v>4113</v>
      </c>
      <c r="V1678" s="58" t="s">
        <v>4113</v>
      </c>
      <c r="W1678" s="58" t="s">
        <v>4114</v>
      </c>
      <c r="X1678" s="58" t="s">
        <v>4114</v>
      </c>
      <c r="Y1678" s="58" t="s">
        <v>4114</v>
      </c>
      <c r="Z1678" s="58" t="s">
        <v>4114</v>
      </c>
      <c r="AA1678" s="58" t="s">
        <v>4113</v>
      </c>
      <c r="AB1678" s="58" t="s">
        <v>4113</v>
      </c>
      <c r="AC1678" s="58" t="s">
        <v>4114</v>
      </c>
      <c r="AD1678" s="58" t="s">
        <v>4113</v>
      </c>
      <c r="AE1678" s="58" t="s">
        <v>4114</v>
      </c>
      <c r="AF1678" s="58" t="s">
        <v>4114</v>
      </c>
    </row>
    <row r="1679" spans="1:32" x14ac:dyDescent="0.2">
      <c r="A1679" s="247" t="s">
        <v>420</v>
      </c>
      <c r="B1679" s="83" t="s">
        <v>2508</v>
      </c>
      <c r="C1679" s="58">
        <v>1</v>
      </c>
      <c r="D1679" s="58" t="s">
        <v>4133</v>
      </c>
      <c r="E1679" s="58" t="s">
        <v>4143</v>
      </c>
      <c r="F1679" s="58" t="s">
        <v>4141</v>
      </c>
      <c r="G1679" s="58" t="s">
        <v>4113</v>
      </c>
      <c r="H1679" s="58" t="s">
        <v>4113</v>
      </c>
      <c r="I1679" s="58" t="s">
        <v>4113</v>
      </c>
      <c r="J1679" s="58" t="s">
        <v>4114</v>
      </c>
      <c r="K1679" s="58" t="s">
        <v>4114</v>
      </c>
      <c r="L1679" s="58" t="s">
        <v>4114</v>
      </c>
      <c r="M1679" s="58" t="s">
        <v>4142</v>
      </c>
      <c r="N1679" s="58" t="s">
        <v>2506</v>
      </c>
      <c r="O1679" s="58" t="s">
        <v>4171</v>
      </c>
      <c r="P1679" s="58" t="s">
        <v>4138</v>
      </c>
      <c r="Q1679" s="58" t="s">
        <v>4002</v>
      </c>
      <c r="R1679" s="58" t="s">
        <v>4113</v>
      </c>
      <c r="S1679" s="58" t="s">
        <v>4113</v>
      </c>
      <c r="T1679" s="58" t="s">
        <v>4113</v>
      </c>
      <c r="U1679" s="58" t="s">
        <v>4113</v>
      </c>
      <c r="V1679" s="58" t="s">
        <v>4113</v>
      </c>
      <c r="W1679" s="58" t="s">
        <v>4114</v>
      </c>
      <c r="X1679" s="58" t="s">
        <v>4114</v>
      </c>
      <c r="Y1679" s="58" t="s">
        <v>4114</v>
      </c>
      <c r="Z1679" s="58" t="s">
        <v>4114</v>
      </c>
      <c r="AA1679" s="58" t="s">
        <v>4113</v>
      </c>
      <c r="AB1679" s="58" t="s">
        <v>4113</v>
      </c>
      <c r="AC1679" s="58" t="s">
        <v>4114</v>
      </c>
      <c r="AD1679" s="58" t="s">
        <v>4113</v>
      </c>
      <c r="AE1679" s="58" t="s">
        <v>4114</v>
      </c>
      <c r="AF1679" s="58" t="s">
        <v>4114</v>
      </c>
    </row>
    <row r="1680" spans="1:32" x14ac:dyDescent="0.2">
      <c r="A1680" s="247" t="s">
        <v>421</v>
      </c>
      <c r="B1680" s="83" t="s">
        <v>2509</v>
      </c>
      <c r="C1680" s="58">
        <v>1</v>
      </c>
      <c r="D1680" s="58" t="s">
        <v>4133</v>
      </c>
      <c r="E1680" s="58" t="s">
        <v>4143</v>
      </c>
      <c r="F1680" s="58" t="s">
        <v>4143</v>
      </c>
      <c r="G1680" s="58" t="s">
        <v>4113</v>
      </c>
      <c r="H1680" s="58" t="s">
        <v>4113</v>
      </c>
      <c r="I1680" s="58" t="s">
        <v>4113</v>
      </c>
      <c r="J1680" s="58" t="s">
        <v>4114</v>
      </c>
      <c r="K1680" s="58" t="s">
        <v>4114</v>
      </c>
      <c r="L1680" s="58" t="s">
        <v>4114</v>
      </c>
      <c r="M1680" s="58" t="s">
        <v>4144</v>
      </c>
      <c r="N1680" s="58" t="s">
        <v>2506</v>
      </c>
      <c r="O1680" s="58" t="s">
        <v>4171</v>
      </c>
      <c r="P1680" s="58" t="s">
        <v>4138</v>
      </c>
      <c r="Q1680" s="58" t="s">
        <v>4002</v>
      </c>
      <c r="R1680" s="58" t="s">
        <v>4113</v>
      </c>
      <c r="S1680" s="58" t="s">
        <v>4113</v>
      </c>
      <c r="T1680" s="58" t="s">
        <v>4113</v>
      </c>
      <c r="U1680" s="58" t="s">
        <v>4113</v>
      </c>
      <c r="V1680" s="58" t="s">
        <v>4113</v>
      </c>
      <c r="W1680" s="58" t="s">
        <v>4114</v>
      </c>
      <c r="X1680" s="58" t="s">
        <v>4114</v>
      </c>
      <c r="Y1680" s="58" t="s">
        <v>4114</v>
      </c>
      <c r="Z1680" s="58" t="s">
        <v>4114</v>
      </c>
      <c r="AA1680" s="58" t="s">
        <v>4113</v>
      </c>
      <c r="AB1680" s="58" t="s">
        <v>4113</v>
      </c>
      <c r="AC1680" s="58" t="s">
        <v>4114</v>
      </c>
      <c r="AD1680" s="58" t="s">
        <v>4113</v>
      </c>
      <c r="AE1680" s="58" t="s">
        <v>4114</v>
      </c>
      <c r="AF1680" s="58" t="s">
        <v>4114</v>
      </c>
    </row>
    <row r="1681" spans="1:32" x14ac:dyDescent="0.2">
      <c r="A1681" s="247" t="s">
        <v>423</v>
      </c>
      <c r="B1681" s="83" t="s">
        <v>2510</v>
      </c>
      <c r="C1681" s="58">
        <v>1</v>
      </c>
      <c r="D1681" s="58" t="s">
        <v>4133</v>
      </c>
      <c r="E1681" s="58" t="s">
        <v>4143</v>
      </c>
      <c r="F1681" s="58" t="s">
        <v>4134</v>
      </c>
      <c r="G1681" s="58" t="s">
        <v>4113</v>
      </c>
      <c r="H1681" s="58" t="s">
        <v>4136</v>
      </c>
      <c r="I1681" s="58" t="s">
        <v>4136</v>
      </c>
      <c r="J1681" s="58" t="s">
        <v>4114</v>
      </c>
      <c r="K1681" s="58" t="s">
        <v>4114</v>
      </c>
      <c r="L1681" s="58" t="s">
        <v>4114</v>
      </c>
      <c r="M1681" s="58" t="s">
        <v>4146</v>
      </c>
      <c r="N1681" s="58" t="s">
        <v>2506</v>
      </c>
      <c r="O1681" s="58" t="s">
        <v>4129</v>
      </c>
      <c r="P1681" s="58" t="s">
        <v>4138</v>
      </c>
      <c r="Q1681" s="58" t="s">
        <v>4002</v>
      </c>
      <c r="R1681" s="58" t="s">
        <v>4113</v>
      </c>
      <c r="S1681" s="58" t="s">
        <v>4113</v>
      </c>
      <c r="T1681" s="58" t="s">
        <v>4114</v>
      </c>
      <c r="U1681" s="58" t="s">
        <v>4113</v>
      </c>
      <c r="V1681" s="58" t="s">
        <v>4113</v>
      </c>
      <c r="W1681" s="58" t="s">
        <v>4114</v>
      </c>
      <c r="X1681" s="58" t="s">
        <v>4114</v>
      </c>
      <c r="Y1681" s="58" t="s">
        <v>4114</v>
      </c>
      <c r="Z1681" s="58" t="s">
        <v>4114</v>
      </c>
      <c r="AA1681" s="58" t="s">
        <v>4113</v>
      </c>
      <c r="AB1681" s="58" t="s">
        <v>4113</v>
      </c>
      <c r="AC1681" s="58" t="s">
        <v>4114</v>
      </c>
      <c r="AD1681" s="58" t="s">
        <v>4113</v>
      </c>
      <c r="AE1681" s="58" t="s">
        <v>4114</v>
      </c>
      <c r="AF1681" s="58" t="s">
        <v>4114</v>
      </c>
    </row>
    <row r="1682" spans="1:32" x14ac:dyDescent="0.2">
      <c r="A1682" s="247" t="s">
        <v>422</v>
      </c>
      <c r="B1682" s="83" t="s">
        <v>2510</v>
      </c>
      <c r="C1682" s="58">
        <v>1</v>
      </c>
      <c r="D1682" s="58" t="s">
        <v>4133</v>
      </c>
      <c r="E1682" s="58" t="s">
        <v>4143</v>
      </c>
      <c r="F1682" s="58" t="s">
        <v>4134</v>
      </c>
      <c r="G1682" s="58" t="s">
        <v>4113</v>
      </c>
      <c r="H1682" s="58" t="s">
        <v>4113</v>
      </c>
      <c r="I1682" s="58" t="s">
        <v>4113</v>
      </c>
      <c r="J1682" s="58" t="s">
        <v>4114</v>
      </c>
      <c r="K1682" s="58" t="s">
        <v>4114</v>
      </c>
      <c r="L1682" s="58" t="s">
        <v>4114</v>
      </c>
      <c r="M1682" s="58" t="s">
        <v>4146</v>
      </c>
      <c r="N1682" s="58" t="s">
        <v>2506</v>
      </c>
      <c r="O1682" s="58" t="s">
        <v>4171</v>
      </c>
      <c r="P1682" s="58" t="s">
        <v>4138</v>
      </c>
      <c r="Q1682" s="58" t="s">
        <v>4002</v>
      </c>
      <c r="R1682" s="58" t="s">
        <v>4113</v>
      </c>
      <c r="S1682" s="58" t="s">
        <v>4113</v>
      </c>
      <c r="T1682" s="58" t="s">
        <v>4113</v>
      </c>
      <c r="U1682" s="58" t="s">
        <v>4113</v>
      </c>
      <c r="V1682" s="58" t="s">
        <v>4113</v>
      </c>
      <c r="W1682" s="58" t="s">
        <v>4114</v>
      </c>
      <c r="X1682" s="58" t="s">
        <v>4114</v>
      </c>
      <c r="Y1682" s="58" t="s">
        <v>4114</v>
      </c>
      <c r="Z1682" s="58" t="s">
        <v>4114</v>
      </c>
      <c r="AA1682" s="58" t="s">
        <v>4113</v>
      </c>
      <c r="AB1682" s="58" t="s">
        <v>4113</v>
      </c>
      <c r="AC1682" s="58" t="s">
        <v>4114</v>
      </c>
      <c r="AD1682" s="58" t="s">
        <v>4113</v>
      </c>
      <c r="AE1682" s="58" t="s">
        <v>4114</v>
      </c>
      <c r="AF1682" s="58" t="s">
        <v>4114</v>
      </c>
    </row>
    <row r="1683" spans="1:32" x14ac:dyDescent="0.2">
      <c r="A1683" s="247" t="s">
        <v>424</v>
      </c>
      <c r="B1683" s="83" t="s">
        <v>2511</v>
      </c>
      <c r="C1683" s="58">
        <v>1</v>
      </c>
      <c r="D1683" s="58" t="s">
        <v>4133</v>
      </c>
      <c r="E1683" s="58" t="s">
        <v>4143</v>
      </c>
      <c r="F1683" s="58" t="s">
        <v>4148</v>
      </c>
      <c r="G1683" s="58" t="s">
        <v>4113</v>
      </c>
      <c r="H1683" s="58" t="s">
        <v>4136</v>
      </c>
      <c r="I1683" s="58" t="s">
        <v>4136</v>
      </c>
      <c r="J1683" s="58" t="s">
        <v>4114</v>
      </c>
      <c r="K1683" s="58" t="s">
        <v>4114</v>
      </c>
      <c r="L1683" s="58" t="s">
        <v>4114</v>
      </c>
      <c r="M1683" s="58" t="s">
        <v>4149</v>
      </c>
      <c r="N1683" s="58" t="s">
        <v>2506</v>
      </c>
      <c r="O1683" s="58" t="s">
        <v>4129</v>
      </c>
      <c r="P1683" s="58" t="s">
        <v>4138</v>
      </c>
      <c r="Q1683" s="58" t="s">
        <v>4002</v>
      </c>
      <c r="R1683" s="58" t="s">
        <v>4113</v>
      </c>
      <c r="S1683" s="58" t="s">
        <v>4113</v>
      </c>
      <c r="T1683" s="58" t="s">
        <v>4114</v>
      </c>
      <c r="U1683" s="58" t="s">
        <v>4113</v>
      </c>
      <c r="V1683" s="58" t="s">
        <v>4113</v>
      </c>
      <c r="W1683" s="58" t="s">
        <v>4114</v>
      </c>
      <c r="X1683" s="58" t="s">
        <v>4114</v>
      </c>
      <c r="Y1683" s="58" t="s">
        <v>4114</v>
      </c>
      <c r="Z1683" s="58" t="s">
        <v>4114</v>
      </c>
      <c r="AA1683" s="58" t="s">
        <v>4113</v>
      </c>
      <c r="AB1683" s="58" t="s">
        <v>4113</v>
      </c>
      <c r="AC1683" s="58" t="s">
        <v>4114</v>
      </c>
      <c r="AD1683" s="58" t="s">
        <v>4113</v>
      </c>
      <c r="AE1683" s="58" t="s">
        <v>4114</v>
      </c>
      <c r="AF1683" s="58" t="s">
        <v>4114</v>
      </c>
    </row>
    <row r="1684" spans="1:32" x14ac:dyDescent="0.2">
      <c r="A1684" s="247" t="s">
        <v>425</v>
      </c>
      <c r="B1684" s="83" t="s">
        <v>2512</v>
      </c>
      <c r="C1684" s="58">
        <v>1</v>
      </c>
      <c r="D1684" s="58" t="s">
        <v>4133</v>
      </c>
      <c r="E1684" s="58" t="s">
        <v>4143</v>
      </c>
      <c r="F1684" s="58" t="s">
        <v>4150</v>
      </c>
      <c r="G1684" s="58" t="s">
        <v>4113</v>
      </c>
      <c r="H1684" s="58" t="s">
        <v>4136</v>
      </c>
      <c r="I1684" s="58" t="s">
        <v>4136</v>
      </c>
      <c r="J1684" s="58" t="s">
        <v>4114</v>
      </c>
      <c r="K1684" s="58" t="s">
        <v>4114</v>
      </c>
      <c r="L1684" s="58" t="s">
        <v>4114</v>
      </c>
      <c r="M1684" s="58" t="s">
        <v>4151</v>
      </c>
      <c r="N1684" s="58" t="s">
        <v>2506</v>
      </c>
      <c r="O1684" s="58" t="s">
        <v>4129</v>
      </c>
      <c r="P1684" s="58" t="s">
        <v>4138</v>
      </c>
      <c r="Q1684" s="58" t="s">
        <v>4002</v>
      </c>
      <c r="R1684" s="58" t="s">
        <v>4113</v>
      </c>
      <c r="S1684" s="58" t="s">
        <v>4113</v>
      </c>
      <c r="T1684" s="58" t="s">
        <v>4114</v>
      </c>
      <c r="U1684" s="58" t="s">
        <v>4113</v>
      </c>
      <c r="V1684" s="58" t="s">
        <v>4113</v>
      </c>
      <c r="W1684" s="58" t="s">
        <v>4114</v>
      </c>
      <c r="X1684" s="58" t="s">
        <v>4114</v>
      </c>
      <c r="Y1684" s="58" t="s">
        <v>4114</v>
      </c>
      <c r="Z1684" s="58" t="s">
        <v>4114</v>
      </c>
      <c r="AA1684" s="58" t="s">
        <v>4113</v>
      </c>
      <c r="AB1684" s="58" t="s">
        <v>4113</v>
      </c>
      <c r="AC1684" s="58" t="s">
        <v>4114</v>
      </c>
      <c r="AD1684" s="58" t="s">
        <v>4113</v>
      </c>
      <c r="AE1684" s="58" t="s">
        <v>4114</v>
      </c>
      <c r="AF1684" s="58" t="s">
        <v>4114</v>
      </c>
    </row>
    <row r="1685" spans="1:32" x14ac:dyDescent="0.2">
      <c r="A1685" s="247" t="s">
        <v>426</v>
      </c>
      <c r="B1685" s="83" t="s">
        <v>2513</v>
      </c>
      <c r="C1685" s="58">
        <v>1</v>
      </c>
      <c r="D1685" s="58" t="s">
        <v>4133</v>
      </c>
      <c r="E1685" s="58" t="s">
        <v>4143</v>
      </c>
      <c r="F1685" s="58" t="s">
        <v>4152</v>
      </c>
      <c r="G1685" s="58" t="s">
        <v>4113</v>
      </c>
      <c r="H1685" s="58" t="s">
        <v>4136</v>
      </c>
      <c r="I1685" s="58" t="s">
        <v>4136</v>
      </c>
      <c r="J1685" s="58" t="s">
        <v>4114</v>
      </c>
      <c r="K1685" s="58" t="s">
        <v>4114</v>
      </c>
      <c r="L1685" s="58" t="s">
        <v>4114</v>
      </c>
      <c r="M1685" s="58" t="s">
        <v>4154</v>
      </c>
      <c r="N1685" s="58" t="s">
        <v>2506</v>
      </c>
      <c r="O1685" s="58" t="s">
        <v>4129</v>
      </c>
      <c r="P1685" s="58" t="s">
        <v>4138</v>
      </c>
      <c r="Q1685" s="58" t="s">
        <v>4002</v>
      </c>
      <c r="R1685" s="58" t="s">
        <v>4113</v>
      </c>
      <c r="S1685" s="58" t="s">
        <v>4113</v>
      </c>
      <c r="T1685" s="58" t="s">
        <v>4114</v>
      </c>
      <c r="U1685" s="58" t="s">
        <v>4113</v>
      </c>
      <c r="V1685" s="58" t="s">
        <v>4113</v>
      </c>
      <c r="W1685" s="58" t="s">
        <v>4114</v>
      </c>
      <c r="X1685" s="58" t="s">
        <v>4114</v>
      </c>
      <c r="Y1685" s="58" t="s">
        <v>4114</v>
      </c>
      <c r="Z1685" s="58" t="s">
        <v>4114</v>
      </c>
      <c r="AA1685" s="58" t="s">
        <v>4113</v>
      </c>
      <c r="AB1685" s="58" t="s">
        <v>4113</v>
      </c>
      <c r="AC1685" s="58" t="s">
        <v>4114</v>
      </c>
      <c r="AD1685" s="58" t="s">
        <v>4113</v>
      </c>
      <c r="AE1685" s="58" t="s">
        <v>4114</v>
      </c>
      <c r="AF1685" s="58" t="s">
        <v>4114</v>
      </c>
    </row>
    <row r="1686" spans="1:32" x14ac:dyDescent="0.2">
      <c r="A1686" s="247" t="s">
        <v>427</v>
      </c>
      <c r="B1686" s="83" t="s">
        <v>2514</v>
      </c>
      <c r="C1686" s="58">
        <v>1</v>
      </c>
      <c r="D1686" s="58" t="s">
        <v>4133</v>
      </c>
      <c r="E1686" s="58" t="s">
        <v>4143</v>
      </c>
      <c r="F1686" s="58" t="s">
        <v>4156</v>
      </c>
      <c r="G1686" s="58" t="s">
        <v>4113</v>
      </c>
      <c r="H1686" s="58" t="s">
        <v>4136</v>
      </c>
      <c r="I1686" s="58" t="s">
        <v>4136</v>
      </c>
      <c r="J1686" s="58" t="s">
        <v>4114</v>
      </c>
      <c r="K1686" s="58" t="s">
        <v>4114</v>
      </c>
      <c r="L1686" s="58" t="s">
        <v>4114</v>
      </c>
      <c r="M1686" s="58" t="s">
        <v>4157</v>
      </c>
      <c r="N1686" s="58" t="s">
        <v>2506</v>
      </c>
      <c r="O1686" s="58" t="s">
        <v>4129</v>
      </c>
      <c r="P1686" s="58" t="s">
        <v>4138</v>
      </c>
      <c r="Q1686" s="58" t="s">
        <v>4002</v>
      </c>
      <c r="R1686" s="58" t="s">
        <v>4113</v>
      </c>
      <c r="S1686" s="58" t="s">
        <v>4113</v>
      </c>
      <c r="T1686" s="58" t="s">
        <v>4114</v>
      </c>
      <c r="U1686" s="58" t="s">
        <v>4113</v>
      </c>
      <c r="V1686" s="58" t="s">
        <v>4113</v>
      </c>
      <c r="W1686" s="58" t="s">
        <v>4114</v>
      </c>
      <c r="X1686" s="58" t="s">
        <v>4114</v>
      </c>
      <c r="Y1686" s="58" t="s">
        <v>4114</v>
      </c>
      <c r="Z1686" s="58" t="s">
        <v>4114</v>
      </c>
      <c r="AA1686" s="58" t="s">
        <v>4113</v>
      </c>
      <c r="AB1686" s="58" t="s">
        <v>4113</v>
      </c>
      <c r="AC1686" s="58" t="s">
        <v>4114</v>
      </c>
      <c r="AD1686" s="58" t="s">
        <v>4113</v>
      </c>
      <c r="AE1686" s="58" t="s">
        <v>4114</v>
      </c>
      <c r="AF1686" s="58" t="s">
        <v>4114</v>
      </c>
    </row>
    <row r="1687" spans="1:32" x14ac:dyDescent="0.2">
      <c r="A1687" s="247" t="s">
        <v>428</v>
      </c>
      <c r="B1687" s="83" t="s">
        <v>2515</v>
      </c>
      <c r="C1687" s="58">
        <v>1</v>
      </c>
      <c r="D1687" s="58" t="s">
        <v>4133</v>
      </c>
      <c r="E1687" s="58" t="s">
        <v>4143</v>
      </c>
      <c r="F1687" s="58" t="s">
        <v>4158</v>
      </c>
      <c r="G1687" s="58" t="s">
        <v>4113</v>
      </c>
      <c r="H1687" s="58" t="s">
        <v>4136</v>
      </c>
      <c r="I1687" s="58" t="s">
        <v>4136</v>
      </c>
      <c r="J1687" s="58" t="s">
        <v>4114</v>
      </c>
      <c r="K1687" s="58" t="s">
        <v>4114</v>
      </c>
      <c r="L1687" s="58" t="s">
        <v>4114</v>
      </c>
      <c r="M1687" s="58" t="s">
        <v>4159</v>
      </c>
      <c r="N1687" s="58" t="s">
        <v>2506</v>
      </c>
      <c r="O1687" s="58" t="s">
        <v>4129</v>
      </c>
      <c r="P1687" s="58" t="s">
        <v>4138</v>
      </c>
      <c r="Q1687" s="58" t="s">
        <v>4002</v>
      </c>
      <c r="R1687" s="58" t="s">
        <v>4113</v>
      </c>
      <c r="S1687" s="58" t="s">
        <v>4113</v>
      </c>
      <c r="T1687" s="58" t="s">
        <v>4114</v>
      </c>
      <c r="U1687" s="58" t="s">
        <v>4113</v>
      </c>
      <c r="V1687" s="58" t="s">
        <v>4113</v>
      </c>
      <c r="W1687" s="58" t="s">
        <v>4114</v>
      </c>
      <c r="X1687" s="58" t="s">
        <v>4114</v>
      </c>
      <c r="Y1687" s="58" t="s">
        <v>4114</v>
      </c>
      <c r="Z1687" s="58" t="s">
        <v>4114</v>
      </c>
      <c r="AA1687" s="58" t="s">
        <v>4113</v>
      </c>
      <c r="AB1687" s="58" t="s">
        <v>4113</v>
      </c>
      <c r="AC1687" s="58" t="s">
        <v>4114</v>
      </c>
      <c r="AD1687" s="58" t="s">
        <v>4113</v>
      </c>
      <c r="AE1687" s="58" t="s">
        <v>4114</v>
      </c>
      <c r="AF1687" s="58" t="s">
        <v>4114</v>
      </c>
    </row>
    <row r="1688" spans="1:32" x14ac:dyDescent="0.2">
      <c r="A1688" s="247" t="s">
        <v>429</v>
      </c>
      <c r="B1688" s="83" t="s">
        <v>2516</v>
      </c>
      <c r="C1688" s="58">
        <v>1</v>
      </c>
      <c r="D1688" s="58" t="s">
        <v>4133</v>
      </c>
      <c r="E1688" s="58" t="s">
        <v>4143</v>
      </c>
      <c r="F1688" s="58" t="s">
        <v>4160</v>
      </c>
      <c r="G1688" s="58" t="s">
        <v>4113</v>
      </c>
      <c r="H1688" s="58" t="s">
        <v>4136</v>
      </c>
      <c r="I1688" s="58" t="s">
        <v>4136</v>
      </c>
      <c r="J1688" s="58" t="s">
        <v>4114</v>
      </c>
      <c r="K1688" s="58" t="s">
        <v>4114</v>
      </c>
      <c r="L1688" s="58" t="s">
        <v>4114</v>
      </c>
      <c r="M1688" s="58" t="s">
        <v>4161</v>
      </c>
      <c r="N1688" s="58" t="s">
        <v>2506</v>
      </c>
      <c r="O1688" s="58" t="s">
        <v>4129</v>
      </c>
      <c r="P1688" s="58" t="s">
        <v>4138</v>
      </c>
      <c r="Q1688" s="58" t="s">
        <v>4002</v>
      </c>
      <c r="R1688" s="58" t="s">
        <v>4113</v>
      </c>
      <c r="S1688" s="58" t="s">
        <v>4113</v>
      </c>
      <c r="T1688" s="58" t="s">
        <v>4114</v>
      </c>
      <c r="U1688" s="58" t="s">
        <v>4113</v>
      </c>
      <c r="V1688" s="58" t="s">
        <v>4113</v>
      </c>
      <c r="W1688" s="58" t="s">
        <v>4114</v>
      </c>
      <c r="X1688" s="58" t="s">
        <v>4114</v>
      </c>
      <c r="Y1688" s="58" t="s">
        <v>4114</v>
      </c>
      <c r="Z1688" s="58" t="s">
        <v>4114</v>
      </c>
      <c r="AA1688" s="58" t="s">
        <v>4113</v>
      </c>
      <c r="AB1688" s="58" t="s">
        <v>4113</v>
      </c>
      <c r="AC1688" s="58" t="s">
        <v>4114</v>
      </c>
      <c r="AD1688" s="58" t="s">
        <v>4113</v>
      </c>
      <c r="AE1688" s="58" t="s">
        <v>4114</v>
      </c>
      <c r="AF1688" s="58" t="s">
        <v>4114</v>
      </c>
    </row>
    <row r="1689" spans="1:32" x14ac:dyDescent="0.2">
      <c r="A1689" s="247" t="s">
        <v>1610</v>
      </c>
      <c r="B1689" s="83" t="s">
        <v>2478</v>
      </c>
      <c r="C1689" s="58">
        <v>1</v>
      </c>
      <c r="D1689" s="58" t="s">
        <v>4133</v>
      </c>
      <c r="E1689" s="58" t="s">
        <v>4143</v>
      </c>
      <c r="F1689" s="58" t="s">
        <v>4143</v>
      </c>
      <c r="G1689" s="58" t="s">
        <v>4114</v>
      </c>
      <c r="H1689" s="58" t="s">
        <v>4136</v>
      </c>
      <c r="I1689" s="58" t="s">
        <v>4113</v>
      </c>
      <c r="J1689" s="58" t="s">
        <v>4113</v>
      </c>
      <c r="K1689" s="58" t="s">
        <v>4114</v>
      </c>
      <c r="L1689" s="58" t="s">
        <v>4114</v>
      </c>
      <c r="M1689" s="58" t="s">
        <v>4144</v>
      </c>
      <c r="N1689" s="58" t="s">
        <v>1611</v>
      </c>
      <c r="O1689" s="58" t="s">
        <v>4129</v>
      </c>
      <c r="P1689" s="58" t="s">
        <v>4132</v>
      </c>
      <c r="Q1689" s="58" t="s">
        <v>4183</v>
      </c>
      <c r="R1689" s="58" t="s">
        <v>4113</v>
      </c>
      <c r="S1689" s="58" t="s">
        <v>4113</v>
      </c>
      <c r="T1689" s="58" t="s">
        <v>4113</v>
      </c>
      <c r="U1689" s="58" t="s">
        <v>4113</v>
      </c>
      <c r="V1689" s="58" t="s">
        <v>4113</v>
      </c>
      <c r="W1689" s="58" t="s">
        <v>4114</v>
      </c>
      <c r="X1689" s="58" t="s">
        <v>4113</v>
      </c>
      <c r="Y1689" s="58" t="s">
        <v>4114</v>
      </c>
      <c r="Z1689" s="58" t="s">
        <v>4114</v>
      </c>
      <c r="AA1689" s="58" t="s">
        <v>4114</v>
      </c>
      <c r="AB1689" s="58" t="s">
        <v>4113</v>
      </c>
      <c r="AC1689" s="58" t="s">
        <v>4114</v>
      </c>
      <c r="AD1689" s="58" t="s">
        <v>4113</v>
      </c>
      <c r="AE1689" s="58" t="s">
        <v>4114</v>
      </c>
      <c r="AF1689" s="58" t="s">
        <v>4114</v>
      </c>
    </row>
    <row r="1690" spans="1:32" x14ac:dyDescent="0.2">
      <c r="A1690" s="247" t="s">
        <v>1613</v>
      </c>
      <c r="B1690" s="83" t="s">
        <v>2479</v>
      </c>
      <c r="C1690" s="58">
        <v>1</v>
      </c>
      <c r="D1690" s="58" t="s">
        <v>4133</v>
      </c>
      <c r="E1690" s="58" t="s">
        <v>4143</v>
      </c>
      <c r="F1690" s="58" t="s">
        <v>4134</v>
      </c>
      <c r="G1690" s="58" t="s">
        <v>4114</v>
      </c>
      <c r="H1690" s="58" t="s">
        <v>4145</v>
      </c>
      <c r="I1690" s="58" t="s">
        <v>4136</v>
      </c>
      <c r="J1690" s="58" t="s">
        <v>4113</v>
      </c>
      <c r="K1690" s="58" t="s">
        <v>4114</v>
      </c>
      <c r="L1690" s="58" t="s">
        <v>4114</v>
      </c>
      <c r="M1690" s="58" t="s">
        <v>4146</v>
      </c>
      <c r="N1690" s="58" t="s">
        <v>1611</v>
      </c>
      <c r="O1690" s="58" t="s">
        <v>4147</v>
      </c>
      <c r="P1690" s="58" t="s">
        <v>4132</v>
      </c>
      <c r="Q1690" s="58" t="s">
        <v>4183</v>
      </c>
      <c r="R1690" s="58" t="s">
        <v>4113</v>
      </c>
      <c r="S1690" s="58" t="s">
        <v>4113</v>
      </c>
      <c r="T1690" s="58" t="s">
        <v>4114</v>
      </c>
      <c r="U1690" s="58" t="s">
        <v>4113</v>
      </c>
      <c r="V1690" s="58" t="s">
        <v>4113</v>
      </c>
      <c r="W1690" s="58" t="s">
        <v>4114</v>
      </c>
      <c r="X1690" s="58" t="s">
        <v>4113</v>
      </c>
      <c r="Y1690" s="58" t="s">
        <v>4114</v>
      </c>
      <c r="Z1690" s="58" t="s">
        <v>4114</v>
      </c>
      <c r="AA1690" s="58" t="s">
        <v>4113</v>
      </c>
      <c r="AB1690" s="58" t="s">
        <v>4113</v>
      </c>
      <c r="AC1690" s="58" t="s">
        <v>4114</v>
      </c>
      <c r="AD1690" s="58" t="s">
        <v>4113</v>
      </c>
      <c r="AE1690" s="58" t="s">
        <v>4114</v>
      </c>
      <c r="AF1690" s="58" t="s">
        <v>4114</v>
      </c>
    </row>
    <row r="1691" spans="1:32" x14ac:dyDescent="0.2">
      <c r="A1691" s="247" t="s">
        <v>1612</v>
      </c>
      <c r="B1691" s="83" t="s">
        <v>2479</v>
      </c>
      <c r="C1691" s="58">
        <v>1</v>
      </c>
      <c r="D1691" s="58" t="s">
        <v>4133</v>
      </c>
      <c r="E1691" s="58" t="s">
        <v>4143</v>
      </c>
      <c r="F1691" s="58" t="s">
        <v>4134</v>
      </c>
      <c r="G1691" s="58" t="s">
        <v>4114</v>
      </c>
      <c r="H1691" s="58" t="s">
        <v>4136</v>
      </c>
      <c r="I1691" s="58" t="s">
        <v>4113</v>
      </c>
      <c r="J1691" s="58" t="s">
        <v>4113</v>
      </c>
      <c r="K1691" s="58" t="s">
        <v>4114</v>
      </c>
      <c r="L1691" s="58" t="s">
        <v>4114</v>
      </c>
      <c r="M1691" s="58" t="s">
        <v>4146</v>
      </c>
      <c r="N1691" s="58" t="s">
        <v>1611</v>
      </c>
      <c r="O1691" s="58" t="s">
        <v>4129</v>
      </c>
      <c r="P1691" s="58" t="s">
        <v>4132</v>
      </c>
      <c r="Q1691" s="58" t="s">
        <v>4183</v>
      </c>
      <c r="R1691" s="58" t="s">
        <v>4113</v>
      </c>
      <c r="S1691" s="58" t="s">
        <v>4113</v>
      </c>
      <c r="T1691" s="58" t="s">
        <v>4113</v>
      </c>
      <c r="U1691" s="58" t="s">
        <v>4113</v>
      </c>
      <c r="V1691" s="58" t="s">
        <v>4113</v>
      </c>
      <c r="W1691" s="58" t="s">
        <v>4114</v>
      </c>
      <c r="X1691" s="58" t="s">
        <v>4113</v>
      </c>
      <c r="Y1691" s="58" t="s">
        <v>4114</v>
      </c>
      <c r="Z1691" s="58" t="s">
        <v>4114</v>
      </c>
      <c r="AA1691" s="58" t="s">
        <v>4113</v>
      </c>
      <c r="AB1691" s="58" t="s">
        <v>4113</v>
      </c>
      <c r="AC1691" s="58" t="s">
        <v>4114</v>
      </c>
      <c r="AD1691" s="58" t="s">
        <v>4113</v>
      </c>
      <c r="AE1691" s="58" t="s">
        <v>4114</v>
      </c>
      <c r="AF1691" s="58" t="s">
        <v>4114</v>
      </c>
    </row>
    <row r="1692" spans="1:32" x14ac:dyDescent="0.2">
      <c r="A1692" s="247" t="s">
        <v>1614</v>
      </c>
      <c r="B1692" s="83" t="s">
        <v>2480</v>
      </c>
      <c r="C1692" s="58">
        <v>1</v>
      </c>
      <c r="D1692" s="58" t="s">
        <v>4133</v>
      </c>
      <c r="E1692" s="58" t="s">
        <v>4143</v>
      </c>
      <c r="F1692" s="58" t="s">
        <v>4148</v>
      </c>
      <c r="G1692" s="58" t="s">
        <v>4114</v>
      </c>
      <c r="H1692" s="58" t="s">
        <v>4145</v>
      </c>
      <c r="I1692" s="58" t="s">
        <v>4136</v>
      </c>
      <c r="J1692" s="58" t="s">
        <v>4113</v>
      </c>
      <c r="K1692" s="58" t="s">
        <v>4114</v>
      </c>
      <c r="L1692" s="58" t="s">
        <v>4114</v>
      </c>
      <c r="M1692" s="58" t="s">
        <v>4149</v>
      </c>
      <c r="N1692" s="58" t="s">
        <v>1611</v>
      </c>
      <c r="O1692" s="58" t="s">
        <v>4147</v>
      </c>
      <c r="P1692" s="58" t="s">
        <v>4132</v>
      </c>
      <c r="Q1692" s="58" t="s">
        <v>4183</v>
      </c>
      <c r="R1692" s="58" t="s">
        <v>4113</v>
      </c>
      <c r="S1692" s="58" t="s">
        <v>4113</v>
      </c>
      <c r="T1692" s="58" t="s">
        <v>4114</v>
      </c>
      <c r="U1692" s="58" t="s">
        <v>4113</v>
      </c>
      <c r="V1692" s="58" t="s">
        <v>4113</v>
      </c>
      <c r="W1692" s="58" t="s">
        <v>4114</v>
      </c>
      <c r="X1692" s="58" t="s">
        <v>4113</v>
      </c>
      <c r="Y1692" s="58" t="s">
        <v>4114</v>
      </c>
      <c r="Z1692" s="58" t="s">
        <v>4114</v>
      </c>
      <c r="AA1692" s="58" t="s">
        <v>4113</v>
      </c>
      <c r="AB1692" s="58" t="s">
        <v>4113</v>
      </c>
      <c r="AC1692" s="58" t="s">
        <v>4114</v>
      </c>
      <c r="AD1692" s="58" t="s">
        <v>4113</v>
      </c>
      <c r="AE1692" s="58" t="s">
        <v>4114</v>
      </c>
      <c r="AF1692" s="58" t="s">
        <v>4114</v>
      </c>
    </row>
    <row r="1693" spans="1:32" x14ac:dyDescent="0.2">
      <c r="A1693" s="247" t="s">
        <v>1615</v>
      </c>
      <c r="B1693" s="83" t="s">
        <v>2481</v>
      </c>
      <c r="C1693" s="58">
        <v>1</v>
      </c>
      <c r="D1693" s="58" t="s">
        <v>4133</v>
      </c>
      <c r="E1693" s="58" t="s">
        <v>4143</v>
      </c>
      <c r="F1693" s="58" t="s">
        <v>4150</v>
      </c>
      <c r="G1693" s="58" t="s">
        <v>4114</v>
      </c>
      <c r="H1693" s="58" t="s">
        <v>4145</v>
      </c>
      <c r="I1693" s="58" t="s">
        <v>4136</v>
      </c>
      <c r="J1693" s="58" t="s">
        <v>4113</v>
      </c>
      <c r="K1693" s="58" t="s">
        <v>4114</v>
      </c>
      <c r="L1693" s="58" t="s">
        <v>4114</v>
      </c>
      <c r="M1693" s="58" t="s">
        <v>4151</v>
      </c>
      <c r="N1693" s="58" t="s">
        <v>1611</v>
      </c>
      <c r="O1693" s="58" t="s">
        <v>4147</v>
      </c>
      <c r="P1693" s="58" t="s">
        <v>4132</v>
      </c>
      <c r="Q1693" s="58" t="s">
        <v>4183</v>
      </c>
      <c r="R1693" s="58" t="s">
        <v>4113</v>
      </c>
      <c r="S1693" s="58" t="s">
        <v>4113</v>
      </c>
      <c r="T1693" s="58" t="s">
        <v>4114</v>
      </c>
      <c r="U1693" s="58" t="s">
        <v>4113</v>
      </c>
      <c r="V1693" s="58" t="s">
        <v>4113</v>
      </c>
      <c r="W1693" s="58" t="s">
        <v>4114</v>
      </c>
      <c r="X1693" s="58" t="s">
        <v>4113</v>
      </c>
      <c r="Y1693" s="58" t="s">
        <v>4114</v>
      </c>
      <c r="Z1693" s="58" t="s">
        <v>4114</v>
      </c>
      <c r="AA1693" s="58" t="s">
        <v>4113</v>
      </c>
      <c r="AB1693" s="58" t="s">
        <v>4113</v>
      </c>
      <c r="AC1693" s="58" t="s">
        <v>4114</v>
      </c>
      <c r="AD1693" s="58" t="s">
        <v>4113</v>
      </c>
      <c r="AE1693" s="58" t="s">
        <v>4114</v>
      </c>
      <c r="AF1693" s="58" t="s">
        <v>4114</v>
      </c>
    </row>
    <row r="1694" spans="1:32" x14ac:dyDescent="0.2">
      <c r="A1694" s="247" t="s">
        <v>1616</v>
      </c>
      <c r="B1694" s="83" t="s">
        <v>2482</v>
      </c>
      <c r="C1694" s="58">
        <v>1</v>
      </c>
      <c r="D1694" s="58" t="s">
        <v>4133</v>
      </c>
      <c r="E1694" s="58" t="s">
        <v>4143</v>
      </c>
      <c r="F1694" s="58" t="s">
        <v>4152</v>
      </c>
      <c r="G1694" s="58" t="s">
        <v>4114</v>
      </c>
      <c r="H1694" s="58" t="s">
        <v>4153</v>
      </c>
      <c r="I1694" s="58" t="s">
        <v>4136</v>
      </c>
      <c r="J1694" s="58" t="s">
        <v>4113</v>
      </c>
      <c r="K1694" s="58" t="s">
        <v>4114</v>
      </c>
      <c r="L1694" s="58" t="s">
        <v>4114</v>
      </c>
      <c r="M1694" s="58" t="s">
        <v>4154</v>
      </c>
      <c r="N1694" s="58" t="s">
        <v>1611</v>
      </c>
      <c r="O1694" s="58" t="s">
        <v>4155</v>
      </c>
      <c r="P1694" s="58" t="s">
        <v>4132</v>
      </c>
      <c r="Q1694" s="58" t="s">
        <v>4183</v>
      </c>
      <c r="R1694" s="58" t="s">
        <v>4113</v>
      </c>
      <c r="S1694" s="58" t="s">
        <v>4113</v>
      </c>
      <c r="T1694" s="58" t="s">
        <v>4114</v>
      </c>
      <c r="U1694" s="58" t="s">
        <v>4113</v>
      </c>
      <c r="V1694" s="58" t="s">
        <v>4113</v>
      </c>
      <c r="W1694" s="58" t="s">
        <v>4114</v>
      </c>
      <c r="X1694" s="58" t="s">
        <v>4113</v>
      </c>
      <c r="Y1694" s="58" t="s">
        <v>4114</v>
      </c>
      <c r="Z1694" s="58" t="s">
        <v>4114</v>
      </c>
      <c r="AA1694" s="58" t="s">
        <v>4113</v>
      </c>
      <c r="AB1694" s="58" t="s">
        <v>4113</v>
      </c>
      <c r="AC1694" s="58" t="s">
        <v>4114</v>
      </c>
      <c r="AD1694" s="58" t="s">
        <v>4113</v>
      </c>
      <c r="AE1694" s="58" t="s">
        <v>4114</v>
      </c>
      <c r="AF1694" s="58" t="s">
        <v>4114</v>
      </c>
    </row>
    <row r="1695" spans="1:32" x14ac:dyDescent="0.2">
      <c r="A1695" s="247" t="s">
        <v>1617</v>
      </c>
      <c r="B1695" s="83" t="s">
        <v>2483</v>
      </c>
      <c r="C1695" s="58">
        <v>1</v>
      </c>
      <c r="D1695" s="58" t="s">
        <v>4133</v>
      </c>
      <c r="E1695" s="58" t="s">
        <v>4143</v>
      </c>
      <c r="F1695" s="58" t="s">
        <v>4156</v>
      </c>
      <c r="G1695" s="58" t="s">
        <v>4114</v>
      </c>
      <c r="H1695" s="58" t="s">
        <v>4153</v>
      </c>
      <c r="I1695" s="58" t="s">
        <v>4136</v>
      </c>
      <c r="J1695" s="58" t="s">
        <v>4113</v>
      </c>
      <c r="K1695" s="58" t="s">
        <v>4114</v>
      </c>
      <c r="L1695" s="58" t="s">
        <v>4114</v>
      </c>
      <c r="M1695" s="58" t="s">
        <v>4157</v>
      </c>
      <c r="N1695" s="58" t="s">
        <v>1611</v>
      </c>
      <c r="O1695" s="58" t="s">
        <v>4155</v>
      </c>
      <c r="P1695" s="58" t="s">
        <v>4132</v>
      </c>
      <c r="Q1695" s="58" t="s">
        <v>4183</v>
      </c>
      <c r="R1695" s="58" t="s">
        <v>4113</v>
      </c>
      <c r="S1695" s="58" t="s">
        <v>4113</v>
      </c>
      <c r="T1695" s="58" t="s">
        <v>4114</v>
      </c>
      <c r="U1695" s="58" t="s">
        <v>4113</v>
      </c>
      <c r="V1695" s="58" t="s">
        <v>4113</v>
      </c>
      <c r="W1695" s="58" t="s">
        <v>4114</v>
      </c>
      <c r="X1695" s="58" t="s">
        <v>4113</v>
      </c>
      <c r="Y1695" s="58" t="s">
        <v>4114</v>
      </c>
      <c r="Z1695" s="58" t="s">
        <v>4114</v>
      </c>
      <c r="AA1695" s="58" t="s">
        <v>4113</v>
      </c>
      <c r="AB1695" s="58" t="s">
        <v>4113</v>
      </c>
      <c r="AC1695" s="58" t="s">
        <v>4114</v>
      </c>
      <c r="AD1695" s="58" t="s">
        <v>4113</v>
      </c>
      <c r="AE1695" s="58" t="s">
        <v>4114</v>
      </c>
      <c r="AF1695" s="58" t="s">
        <v>4114</v>
      </c>
    </row>
    <row r="1696" spans="1:32" x14ac:dyDescent="0.2">
      <c r="A1696" s="247" t="s">
        <v>1618</v>
      </c>
      <c r="B1696" s="83" t="s">
        <v>2484</v>
      </c>
      <c r="C1696" s="58">
        <v>1</v>
      </c>
      <c r="D1696" s="58" t="s">
        <v>4133</v>
      </c>
      <c r="E1696" s="58" t="s">
        <v>4143</v>
      </c>
      <c r="F1696" s="58" t="s">
        <v>4158</v>
      </c>
      <c r="G1696" s="58" t="s">
        <v>4114</v>
      </c>
      <c r="H1696" s="58" t="s">
        <v>4153</v>
      </c>
      <c r="I1696" s="58" t="s">
        <v>4136</v>
      </c>
      <c r="J1696" s="58" t="s">
        <v>4113</v>
      </c>
      <c r="K1696" s="58" t="s">
        <v>4114</v>
      </c>
      <c r="L1696" s="58" t="s">
        <v>4114</v>
      </c>
      <c r="M1696" s="58" t="s">
        <v>4159</v>
      </c>
      <c r="N1696" s="58" t="s">
        <v>1611</v>
      </c>
      <c r="O1696" s="58" t="s">
        <v>4155</v>
      </c>
      <c r="P1696" s="58" t="s">
        <v>4132</v>
      </c>
      <c r="Q1696" s="58" t="s">
        <v>4183</v>
      </c>
      <c r="R1696" s="58" t="s">
        <v>4113</v>
      </c>
      <c r="S1696" s="58" t="s">
        <v>4113</v>
      </c>
      <c r="T1696" s="58" t="s">
        <v>4114</v>
      </c>
      <c r="U1696" s="58" t="s">
        <v>4113</v>
      </c>
      <c r="V1696" s="58" t="s">
        <v>4113</v>
      </c>
      <c r="W1696" s="58" t="s">
        <v>4114</v>
      </c>
      <c r="X1696" s="58" t="s">
        <v>4113</v>
      </c>
      <c r="Y1696" s="58" t="s">
        <v>4114</v>
      </c>
      <c r="Z1696" s="58" t="s">
        <v>4114</v>
      </c>
      <c r="AA1696" s="58" t="s">
        <v>4113</v>
      </c>
      <c r="AB1696" s="58" t="s">
        <v>4113</v>
      </c>
      <c r="AC1696" s="58" t="s">
        <v>4114</v>
      </c>
      <c r="AD1696" s="58" t="s">
        <v>4113</v>
      </c>
      <c r="AE1696" s="58" t="s">
        <v>4114</v>
      </c>
      <c r="AF1696" s="58" t="s">
        <v>4114</v>
      </c>
    </row>
    <row r="1697" spans="1:32" x14ac:dyDescent="0.2">
      <c r="A1697" s="247" t="s">
        <v>1619</v>
      </c>
      <c r="B1697" s="83" t="s">
        <v>2485</v>
      </c>
      <c r="C1697" s="58">
        <v>1</v>
      </c>
      <c r="D1697" s="58" t="s">
        <v>4133</v>
      </c>
      <c r="E1697" s="58" t="s">
        <v>4143</v>
      </c>
      <c r="F1697" s="58" t="s">
        <v>4160</v>
      </c>
      <c r="G1697" s="58" t="s">
        <v>4114</v>
      </c>
      <c r="H1697" s="58" t="s">
        <v>4153</v>
      </c>
      <c r="I1697" s="58" t="s">
        <v>4136</v>
      </c>
      <c r="J1697" s="58" t="s">
        <v>4113</v>
      </c>
      <c r="K1697" s="58" t="s">
        <v>4114</v>
      </c>
      <c r="L1697" s="58" t="s">
        <v>4114</v>
      </c>
      <c r="M1697" s="58" t="s">
        <v>4161</v>
      </c>
      <c r="N1697" s="58" t="s">
        <v>1611</v>
      </c>
      <c r="O1697" s="58" t="s">
        <v>4155</v>
      </c>
      <c r="P1697" s="58" t="s">
        <v>4132</v>
      </c>
      <c r="Q1697" s="58" t="s">
        <v>4183</v>
      </c>
      <c r="R1697" s="58" t="s">
        <v>4113</v>
      </c>
      <c r="S1697" s="58" t="s">
        <v>4113</v>
      </c>
      <c r="T1697" s="58" t="s">
        <v>4114</v>
      </c>
      <c r="U1697" s="58" t="s">
        <v>4113</v>
      </c>
      <c r="V1697" s="58" t="s">
        <v>4113</v>
      </c>
      <c r="W1697" s="58" t="s">
        <v>4114</v>
      </c>
      <c r="X1697" s="58" t="s">
        <v>4113</v>
      </c>
      <c r="Y1697" s="58" t="s">
        <v>4114</v>
      </c>
      <c r="Z1697" s="58" t="s">
        <v>4114</v>
      </c>
      <c r="AA1697" s="58" t="s">
        <v>4113</v>
      </c>
      <c r="AB1697" s="58" t="s">
        <v>4113</v>
      </c>
      <c r="AC1697" s="58" t="s">
        <v>4114</v>
      </c>
      <c r="AD1697" s="58" t="s">
        <v>4113</v>
      </c>
      <c r="AE1697" s="58" t="s">
        <v>4114</v>
      </c>
      <c r="AF1697" s="58" t="s">
        <v>4114</v>
      </c>
    </row>
    <row r="1698" spans="1:32" x14ac:dyDescent="0.2">
      <c r="A1698" s="247" t="s">
        <v>462</v>
      </c>
      <c r="B1698" s="83" t="s">
        <v>2517</v>
      </c>
      <c r="C1698" s="58">
        <v>1</v>
      </c>
      <c r="D1698" s="58" t="s">
        <v>4133</v>
      </c>
      <c r="E1698" s="58" t="s">
        <v>4143</v>
      </c>
      <c r="F1698" s="58" t="s">
        <v>4143</v>
      </c>
      <c r="G1698" s="58" t="s">
        <v>4114</v>
      </c>
      <c r="H1698" s="58" t="s">
        <v>4113</v>
      </c>
      <c r="I1698" s="58" t="s">
        <v>4113</v>
      </c>
      <c r="J1698" s="58" t="s">
        <v>4114</v>
      </c>
      <c r="K1698" s="58" t="s">
        <v>4114</v>
      </c>
      <c r="L1698" s="58" t="s">
        <v>4114</v>
      </c>
      <c r="M1698" s="58" t="s">
        <v>4144</v>
      </c>
      <c r="N1698" s="58" t="s">
        <v>2518</v>
      </c>
      <c r="O1698" s="58" t="s">
        <v>4171</v>
      </c>
      <c r="P1698" s="58" t="s">
        <v>4138</v>
      </c>
      <c r="Q1698" s="58" t="s">
        <v>4185</v>
      </c>
      <c r="R1698" s="58" t="s">
        <v>4113</v>
      </c>
      <c r="S1698" s="58" t="s">
        <v>4113</v>
      </c>
      <c r="T1698" s="58" t="s">
        <v>4113</v>
      </c>
      <c r="U1698" s="58" t="s">
        <v>4113</v>
      </c>
      <c r="V1698" s="58" t="s">
        <v>4113</v>
      </c>
      <c r="W1698" s="58" t="s">
        <v>4114</v>
      </c>
      <c r="X1698" s="58" t="s">
        <v>4114</v>
      </c>
      <c r="Y1698" s="58" t="s">
        <v>4114</v>
      </c>
      <c r="Z1698" s="58" t="s">
        <v>4114</v>
      </c>
      <c r="AA1698" s="58" t="s">
        <v>4113</v>
      </c>
      <c r="AB1698" s="58" t="s">
        <v>4113</v>
      </c>
      <c r="AC1698" s="58" t="s">
        <v>4114</v>
      </c>
      <c r="AD1698" s="58" t="s">
        <v>4113</v>
      </c>
      <c r="AE1698" s="58" t="s">
        <v>4114</v>
      </c>
      <c r="AF1698" s="58" t="s">
        <v>4114</v>
      </c>
    </row>
    <row r="1699" spans="1:32" x14ac:dyDescent="0.2">
      <c r="A1699" s="247" t="s">
        <v>464</v>
      </c>
      <c r="B1699" s="83" t="s">
        <v>2519</v>
      </c>
      <c r="C1699" s="58">
        <v>1</v>
      </c>
      <c r="D1699" s="58" t="s">
        <v>4133</v>
      </c>
      <c r="E1699" s="58" t="s">
        <v>4143</v>
      </c>
      <c r="F1699" s="58" t="s">
        <v>4134</v>
      </c>
      <c r="G1699" s="58" t="s">
        <v>4114</v>
      </c>
      <c r="H1699" s="58" t="s">
        <v>4136</v>
      </c>
      <c r="I1699" s="58" t="s">
        <v>4136</v>
      </c>
      <c r="J1699" s="58" t="s">
        <v>4114</v>
      </c>
      <c r="K1699" s="58" t="s">
        <v>4114</v>
      </c>
      <c r="L1699" s="58" t="s">
        <v>4114</v>
      </c>
      <c r="M1699" s="58" t="s">
        <v>4146</v>
      </c>
      <c r="N1699" s="58" t="s">
        <v>2518</v>
      </c>
      <c r="O1699" s="58" t="s">
        <v>4129</v>
      </c>
      <c r="P1699" s="58" t="s">
        <v>4138</v>
      </c>
      <c r="Q1699" s="58" t="s">
        <v>4185</v>
      </c>
      <c r="R1699" s="58" t="s">
        <v>4113</v>
      </c>
      <c r="S1699" s="58" t="s">
        <v>4113</v>
      </c>
      <c r="T1699" s="58" t="s">
        <v>4114</v>
      </c>
      <c r="U1699" s="58" t="s">
        <v>4113</v>
      </c>
      <c r="V1699" s="58" t="s">
        <v>4113</v>
      </c>
      <c r="W1699" s="58" t="s">
        <v>4114</v>
      </c>
      <c r="X1699" s="58" t="s">
        <v>4114</v>
      </c>
      <c r="Y1699" s="58" t="s">
        <v>4114</v>
      </c>
      <c r="Z1699" s="58" t="s">
        <v>4114</v>
      </c>
      <c r="AA1699" s="58" t="s">
        <v>4113</v>
      </c>
      <c r="AB1699" s="58" t="s">
        <v>4113</v>
      </c>
      <c r="AC1699" s="58" t="s">
        <v>4114</v>
      </c>
      <c r="AD1699" s="58" t="s">
        <v>4113</v>
      </c>
      <c r="AE1699" s="58" t="s">
        <v>4114</v>
      </c>
      <c r="AF1699" s="58" t="s">
        <v>4114</v>
      </c>
    </row>
    <row r="1700" spans="1:32" x14ac:dyDescent="0.2">
      <c r="A1700" s="247" t="s">
        <v>463</v>
      </c>
      <c r="B1700" s="83" t="s">
        <v>2519</v>
      </c>
      <c r="C1700" s="58">
        <v>1</v>
      </c>
      <c r="D1700" s="58" t="s">
        <v>4133</v>
      </c>
      <c r="E1700" s="58" t="s">
        <v>4143</v>
      </c>
      <c r="F1700" s="58" t="s">
        <v>4134</v>
      </c>
      <c r="G1700" s="58" t="s">
        <v>4114</v>
      </c>
      <c r="H1700" s="58" t="s">
        <v>4113</v>
      </c>
      <c r="I1700" s="58" t="s">
        <v>4113</v>
      </c>
      <c r="J1700" s="58" t="s">
        <v>4114</v>
      </c>
      <c r="K1700" s="58" t="s">
        <v>4114</v>
      </c>
      <c r="L1700" s="58" t="s">
        <v>4114</v>
      </c>
      <c r="M1700" s="58" t="s">
        <v>4146</v>
      </c>
      <c r="N1700" s="58" t="s">
        <v>2518</v>
      </c>
      <c r="O1700" s="58" t="s">
        <v>4171</v>
      </c>
      <c r="P1700" s="58" t="s">
        <v>4138</v>
      </c>
      <c r="Q1700" s="58" t="s">
        <v>4185</v>
      </c>
      <c r="R1700" s="58" t="s">
        <v>4113</v>
      </c>
      <c r="S1700" s="58" t="s">
        <v>4113</v>
      </c>
      <c r="T1700" s="58" t="s">
        <v>4113</v>
      </c>
      <c r="U1700" s="58" t="s">
        <v>4113</v>
      </c>
      <c r="V1700" s="58" t="s">
        <v>4113</v>
      </c>
      <c r="W1700" s="58" t="s">
        <v>4114</v>
      </c>
      <c r="X1700" s="58" t="s">
        <v>4114</v>
      </c>
      <c r="Y1700" s="58" t="s">
        <v>4114</v>
      </c>
      <c r="Z1700" s="58" t="s">
        <v>4114</v>
      </c>
      <c r="AA1700" s="58" t="s">
        <v>4113</v>
      </c>
      <c r="AB1700" s="58" t="s">
        <v>4113</v>
      </c>
      <c r="AC1700" s="58" t="s">
        <v>4114</v>
      </c>
      <c r="AD1700" s="58" t="s">
        <v>4113</v>
      </c>
      <c r="AE1700" s="58" t="s">
        <v>4114</v>
      </c>
      <c r="AF1700" s="58" t="s">
        <v>4114</v>
      </c>
    </row>
    <row r="1701" spans="1:32" x14ac:dyDescent="0.2">
      <c r="A1701" s="247" t="s">
        <v>465</v>
      </c>
      <c r="B1701" s="83" t="s">
        <v>2520</v>
      </c>
      <c r="C1701" s="58">
        <v>1</v>
      </c>
      <c r="D1701" s="58" t="s">
        <v>4133</v>
      </c>
      <c r="E1701" s="58" t="s">
        <v>4143</v>
      </c>
      <c r="F1701" s="58" t="s">
        <v>4148</v>
      </c>
      <c r="G1701" s="58" t="s">
        <v>4114</v>
      </c>
      <c r="H1701" s="58" t="s">
        <v>4136</v>
      </c>
      <c r="I1701" s="58" t="s">
        <v>4136</v>
      </c>
      <c r="J1701" s="58" t="s">
        <v>4114</v>
      </c>
      <c r="K1701" s="58" t="s">
        <v>4114</v>
      </c>
      <c r="L1701" s="58" t="s">
        <v>4114</v>
      </c>
      <c r="M1701" s="58" t="s">
        <v>4149</v>
      </c>
      <c r="N1701" s="58" t="s">
        <v>2518</v>
      </c>
      <c r="O1701" s="58" t="s">
        <v>4129</v>
      </c>
      <c r="P1701" s="58" t="s">
        <v>4138</v>
      </c>
      <c r="Q1701" s="58" t="s">
        <v>4185</v>
      </c>
      <c r="R1701" s="58" t="s">
        <v>4113</v>
      </c>
      <c r="S1701" s="58" t="s">
        <v>4113</v>
      </c>
      <c r="T1701" s="58" t="s">
        <v>4114</v>
      </c>
      <c r="U1701" s="58" t="s">
        <v>4113</v>
      </c>
      <c r="V1701" s="58" t="s">
        <v>4113</v>
      </c>
      <c r="W1701" s="58" t="s">
        <v>4114</v>
      </c>
      <c r="X1701" s="58" t="s">
        <v>4114</v>
      </c>
      <c r="Y1701" s="58" t="s">
        <v>4114</v>
      </c>
      <c r="Z1701" s="58" t="s">
        <v>4114</v>
      </c>
      <c r="AA1701" s="58" t="s">
        <v>4113</v>
      </c>
      <c r="AB1701" s="58" t="s">
        <v>4113</v>
      </c>
      <c r="AC1701" s="58" t="s">
        <v>4114</v>
      </c>
      <c r="AD1701" s="58" t="s">
        <v>4113</v>
      </c>
      <c r="AE1701" s="58" t="s">
        <v>4114</v>
      </c>
      <c r="AF1701" s="58" t="s">
        <v>4114</v>
      </c>
    </row>
    <row r="1702" spans="1:32" x14ac:dyDescent="0.2">
      <c r="A1702" s="247" t="s">
        <v>466</v>
      </c>
      <c r="B1702" s="83" t="s">
        <v>2521</v>
      </c>
      <c r="C1702" s="58">
        <v>1</v>
      </c>
      <c r="D1702" s="58" t="s">
        <v>4133</v>
      </c>
      <c r="E1702" s="58" t="s">
        <v>4143</v>
      </c>
      <c r="F1702" s="58" t="s">
        <v>4150</v>
      </c>
      <c r="G1702" s="58" t="s">
        <v>4114</v>
      </c>
      <c r="H1702" s="58" t="s">
        <v>4136</v>
      </c>
      <c r="I1702" s="58" t="s">
        <v>4136</v>
      </c>
      <c r="J1702" s="58" t="s">
        <v>4114</v>
      </c>
      <c r="K1702" s="58" t="s">
        <v>4114</v>
      </c>
      <c r="L1702" s="58" t="s">
        <v>4114</v>
      </c>
      <c r="M1702" s="58" t="s">
        <v>4151</v>
      </c>
      <c r="N1702" s="58" t="s">
        <v>2518</v>
      </c>
      <c r="O1702" s="58" t="s">
        <v>4129</v>
      </c>
      <c r="P1702" s="58" t="s">
        <v>4138</v>
      </c>
      <c r="Q1702" s="58" t="s">
        <v>4185</v>
      </c>
      <c r="R1702" s="58" t="s">
        <v>4113</v>
      </c>
      <c r="S1702" s="58" t="s">
        <v>4113</v>
      </c>
      <c r="T1702" s="58" t="s">
        <v>4114</v>
      </c>
      <c r="U1702" s="58" t="s">
        <v>4113</v>
      </c>
      <c r="V1702" s="58" t="s">
        <v>4113</v>
      </c>
      <c r="W1702" s="58" t="s">
        <v>4114</v>
      </c>
      <c r="X1702" s="58" t="s">
        <v>4114</v>
      </c>
      <c r="Y1702" s="58" t="s">
        <v>4114</v>
      </c>
      <c r="Z1702" s="58" t="s">
        <v>4114</v>
      </c>
      <c r="AA1702" s="58" t="s">
        <v>4113</v>
      </c>
      <c r="AB1702" s="58" t="s">
        <v>4113</v>
      </c>
      <c r="AC1702" s="58" t="s">
        <v>4114</v>
      </c>
      <c r="AD1702" s="58" t="s">
        <v>4113</v>
      </c>
      <c r="AE1702" s="58" t="s">
        <v>4114</v>
      </c>
      <c r="AF1702" s="58" t="s">
        <v>4114</v>
      </c>
    </row>
    <row r="1703" spans="1:32" x14ac:dyDescent="0.2">
      <c r="A1703" s="247" t="s">
        <v>467</v>
      </c>
      <c r="B1703" s="83" t="s">
        <v>2522</v>
      </c>
      <c r="C1703" s="58">
        <v>1</v>
      </c>
      <c r="D1703" s="58" t="s">
        <v>4133</v>
      </c>
      <c r="E1703" s="58" t="s">
        <v>4143</v>
      </c>
      <c r="F1703" s="58" t="s">
        <v>4152</v>
      </c>
      <c r="G1703" s="58" t="s">
        <v>4114</v>
      </c>
      <c r="H1703" s="58" t="s">
        <v>4136</v>
      </c>
      <c r="I1703" s="58" t="s">
        <v>4136</v>
      </c>
      <c r="J1703" s="58" t="s">
        <v>4114</v>
      </c>
      <c r="K1703" s="58" t="s">
        <v>4114</v>
      </c>
      <c r="L1703" s="58" t="s">
        <v>4114</v>
      </c>
      <c r="M1703" s="58" t="s">
        <v>4154</v>
      </c>
      <c r="N1703" s="58" t="s">
        <v>2518</v>
      </c>
      <c r="O1703" s="58" t="s">
        <v>4129</v>
      </c>
      <c r="P1703" s="58" t="s">
        <v>4138</v>
      </c>
      <c r="Q1703" s="58" t="s">
        <v>4185</v>
      </c>
      <c r="R1703" s="58" t="s">
        <v>4113</v>
      </c>
      <c r="S1703" s="58" t="s">
        <v>4113</v>
      </c>
      <c r="T1703" s="58" t="s">
        <v>4114</v>
      </c>
      <c r="U1703" s="58" t="s">
        <v>4113</v>
      </c>
      <c r="V1703" s="58" t="s">
        <v>4113</v>
      </c>
      <c r="W1703" s="58" t="s">
        <v>4114</v>
      </c>
      <c r="X1703" s="58" t="s">
        <v>4114</v>
      </c>
      <c r="Y1703" s="58" t="s">
        <v>4114</v>
      </c>
      <c r="Z1703" s="58" t="s">
        <v>4114</v>
      </c>
      <c r="AA1703" s="58" t="s">
        <v>4113</v>
      </c>
      <c r="AB1703" s="58" t="s">
        <v>4113</v>
      </c>
      <c r="AC1703" s="58" t="s">
        <v>4114</v>
      </c>
      <c r="AD1703" s="58" t="s">
        <v>4113</v>
      </c>
      <c r="AE1703" s="58" t="s">
        <v>4114</v>
      </c>
      <c r="AF1703" s="58" t="s">
        <v>4114</v>
      </c>
    </row>
    <row r="1704" spans="1:32" x14ac:dyDescent="0.2">
      <c r="A1704" s="247" t="s">
        <v>468</v>
      </c>
      <c r="B1704" s="83" t="s">
        <v>2523</v>
      </c>
      <c r="C1704" s="58">
        <v>1</v>
      </c>
      <c r="D1704" s="58" t="s">
        <v>4133</v>
      </c>
      <c r="E1704" s="58" t="s">
        <v>4143</v>
      </c>
      <c r="F1704" s="58" t="s">
        <v>4156</v>
      </c>
      <c r="G1704" s="58" t="s">
        <v>4114</v>
      </c>
      <c r="H1704" s="58" t="s">
        <v>4136</v>
      </c>
      <c r="I1704" s="58" t="s">
        <v>4136</v>
      </c>
      <c r="J1704" s="58" t="s">
        <v>4114</v>
      </c>
      <c r="K1704" s="58" t="s">
        <v>4114</v>
      </c>
      <c r="L1704" s="58" t="s">
        <v>4114</v>
      </c>
      <c r="M1704" s="58" t="s">
        <v>4157</v>
      </c>
      <c r="N1704" s="58" t="s">
        <v>2518</v>
      </c>
      <c r="O1704" s="58" t="s">
        <v>4129</v>
      </c>
      <c r="P1704" s="58" t="s">
        <v>4138</v>
      </c>
      <c r="Q1704" s="58" t="s">
        <v>4185</v>
      </c>
      <c r="R1704" s="58" t="s">
        <v>4113</v>
      </c>
      <c r="S1704" s="58" t="s">
        <v>4113</v>
      </c>
      <c r="T1704" s="58" t="s">
        <v>4114</v>
      </c>
      <c r="U1704" s="58" t="s">
        <v>4113</v>
      </c>
      <c r="V1704" s="58" t="s">
        <v>4113</v>
      </c>
      <c r="W1704" s="58" t="s">
        <v>4114</v>
      </c>
      <c r="X1704" s="58" t="s">
        <v>4114</v>
      </c>
      <c r="Y1704" s="58" t="s">
        <v>4114</v>
      </c>
      <c r="Z1704" s="58" t="s">
        <v>4114</v>
      </c>
      <c r="AA1704" s="58" t="s">
        <v>4113</v>
      </c>
      <c r="AB1704" s="58" t="s">
        <v>4113</v>
      </c>
      <c r="AC1704" s="58" t="s">
        <v>4114</v>
      </c>
      <c r="AD1704" s="58" t="s">
        <v>4113</v>
      </c>
      <c r="AE1704" s="58" t="s">
        <v>4114</v>
      </c>
      <c r="AF1704" s="58" t="s">
        <v>4114</v>
      </c>
    </row>
    <row r="1705" spans="1:32" x14ac:dyDescent="0.2">
      <c r="A1705" s="247" t="s">
        <v>469</v>
      </c>
      <c r="B1705" s="83" t="s">
        <v>2524</v>
      </c>
      <c r="C1705" s="58">
        <v>1</v>
      </c>
      <c r="D1705" s="58" t="s">
        <v>4133</v>
      </c>
      <c r="E1705" s="58" t="s">
        <v>4143</v>
      </c>
      <c r="F1705" s="58" t="s">
        <v>4158</v>
      </c>
      <c r="G1705" s="58" t="s">
        <v>4114</v>
      </c>
      <c r="H1705" s="58" t="s">
        <v>4136</v>
      </c>
      <c r="I1705" s="58" t="s">
        <v>4136</v>
      </c>
      <c r="J1705" s="58" t="s">
        <v>4114</v>
      </c>
      <c r="K1705" s="58" t="s">
        <v>4114</v>
      </c>
      <c r="L1705" s="58" t="s">
        <v>4114</v>
      </c>
      <c r="M1705" s="58" t="s">
        <v>4159</v>
      </c>
      <c r="N1705" s="58" t="s">
        <v>2518</v>
      </c>
      <c r="O1705" s="58" t="s">
        <v>4129</v>
      </c>
      <c r="P1705" s="58" t="s">
        <v>4138</v>
      </c>
      <c r="Q1705" s="58" t="s">
        <v>4185</v>
      </c>
      <c r="R1705" s="58" t="s">
        <v>4113</v>
      </c>
      <c r="S1705" s="58" t="s">
        <v>4113</v>
      </c>
      <c r="T1705" s="58" t="s">
        <v>4114</v>
      </c>
      <c r="U1705" s="58" t="s">
        <v>4113</v>
      </c>
      <c r="V1705" s="58" t="s">
        <v>4113</v>
      </c>
      <c r="W1705" s="58" t="s">
        <v>4114</v>
      </c>
      <c r="X1705" s="58" t="s">
        <v>4114</v>
      </c>
      <c r="Y1705" s="58" t="s">
        <v>4114</v>
      </c>
      <c r="Z1705" s="58" t="s">
        <v>4114</v>
      </c>
      <c r="AA1705" s="58" t="s">
        <v>4113</v>
      </c>
      <c r="AB1705" s="58" t="s">
        <v>4113</v>
      </c>
      <c r="AC1705" s="58" t="s">
        <v>4114</v>
      </c>
      <c r="AD1705" s="58" t="s">
        <v>4113</v>
      </c>
      <c r="AE1705" s="58" t="s">
        <v>4114</v>
      </c>
      <c r="AF1705" s="58" t="s">
        <v>4114</v>
      </c>
    </row>
    <row r="1706" spans="1:32" x14ac:dyDescent="0.2">
      <c r="A1706" s="247" t="s">
        <v>470</v>
      </c>
      <c r="B1706" s="83" t="s">
        <v>2525</v>
      </c>
      <c r="C1706" s="58">
        <v>1</v>
      </c>
      <c r="D1706" s="58" t="s">
        <v>4133</v>
      </c>
      <c r="E1706" s="58" t="s">
        <v>4143</v>
      </c>
      <c r="F1706" s="58" t="s">
        <v>4160</v>
      </c>
      <c r="G1706" s="58" t="s">
        <v>4114</v>
      </c>
      <c r="H1706" s="58" t="s">
        <v>4136</v>
      </c>
      <c r="I1706" s="58" t="s">
        <v>4136</v>
      </c>
      <c r="J1706" s="58" t="s">
        <v>4114</v>
      </c>
      <c r="K1706" s="58" t="s">
        <v>4114</v>
      </c>
      <c r="L1706" s="58" t="s">
        <v>4114</v>
      </c>
      <c r="M1706" s="58" t="s">
        <v>4161</v>
      </c>
      <c r="N1706" s="58" t="s">
        <v>2518</v>
      </c>
      <c r="O1706" s="58" t="s">
        <v>4129</v>
      </c>
      <c r="P1706" s="58" t="s">
        <v>4138</v>
      </c>
      <c r="Q1706" s="58" t="s">
        <v>4185</v>
      </c>
      <c r="R1706" s="58" t="s">
        <v>4113</v>
      </c>
      <c r="S1706" s="58" t="s">
        <v>4113</v>
      </c>
      <c r="T1706" s="58" t="s">
        <v>4114</v>
      </c>
      <c r="U1706" s="58" t="s">
        <v>4113</v>
      </c>
      <c r="V1706" s="58" t="s">
        <v>4113</v>
      </c>
      <c r="W1706" s="58" t="s">
        <v>4114</v>
      </c>
      <c r="X1706" s="58" t="s">
        <v>4114</v>
      </c>
      <c r="Y1706" s="58" t="s">
        <v>4114</v>
      </c>
      <c r="Z1706" s="58" t="s">
        <v>4114</v>
      </c>
      <c r="AA1706" s="58" t="s">
        <v>4113</v>
      </c>
      <c r="AB1706" s="58" t="s">
        <v>4113</v>
      </c>
      <c r="AC1706" s="58" t="s">
        <v>4114</v>
      </c>
      <c r="AD1706" s="58" t="s">
        <v>4113</v>
      </c>
      <c r="AE1706" s="58" t="s">
        <v>4114</v>
      </c>
      <c r="AF1706" s="58" t="s">
        <v>4114</v>
      </c>
    </row>
    <row r="1707" spans="1:32" x14ac:dyDescent="0.2">
      <c r="A1707" s="247" t="s">
        <v>1233</v>
      </c>
      <c r="B1707" s="83" t="s">
        <v>2526</v>
      </c>
      <c r="C1707" s="58">
        <v>1</v>
      </c>
      <c r="D1707" s="58" t="s">
        <v>4133</v>
      </c>
      <c r="E1707" s="58" t="s">
        <v>4143</v>
      </c>
      <c r="F1707" s="58" t="s">
        <v>4172</v>
      </c>
      <c r="G1707" s="58" t="s">
        <v>4114</v>
      </c>
      <c r="H1707" s="58" t="s">
        <v>4136</v>
      </c>
      <c r="I1707" s="58" t="s">
        <v>4136</v>
      </c>
      <c r="J1707" s="58" t="s">
        <v>4114</v>
      </c>
      <c r="K1707" s="58" t="s">
        <v>4114</v>
      </c>
      <c r="L1707" s="58" t="s">
        <v>4114</v>
      </c>
      <c r="M1707" s="58" t="s">
        <v>4116</v>
      </c>
      <c r="N1707" s="58" t="s">
        <v>2518</v>
      </c>
      <c r="O1707" s="58" t="s">
        <v>4147</v>
      </c>
      <c r="P1707" s="58" t="s">
        <v>4132</v>
      </c>
      <c r="Q1707" s="58" t="s">
        <v>4185</v>
      </c>
      <c r="R1707" s="58" t="s">
        <v>4113</v>
      </c>
      <c r="S1707" s="58" t="s">
        <v>4113</v>
      </c>
      <c r="T1707" s="58" t="s">
        <v>4114</v>
      </c>
      <c r="U1707" s="58" t="s">
        <v>4113</v>
      </c>
      <c r="V1707" s="58" t="s">
        <v>4113</v>
      </c>
      <c r="W1707" s="58" t="s">
        <v>4114</v>
      </c>
      <c r="X1707" s="58" t="s">
        <v>4114</v>
      </c>
      <c r="Y1707" s="58" t="s">
        <v>4114</v>
      </c>
      <c r="Z1707" s="58" t="s">
        <v>4114</v>
      </c>
      <c r="AA1707" s="58" t="s">
        <v>4114</v>
      </c>
      <c r="AB1707" s="58" t="s">
        <v>4113</v>
      </c>
      <c r="AC1707" s="58" t="s">
        <v>4114</v>
      </c>
      <c r="AD1707" s="58" t="s">
        <v>4113</v>
      </c>
      <c r="AE1707" s="58" t="s">
        <v>4114</v>
      </c>
      <c r="AF1707" s="58" t="s">
        <v>4114</v>
      </c>
    </row>
    <row r="1708" spans="1:32" x14ac:dyDescent="0.2">
      <c r="A1708" s="247" t="s">
        <v>453</v>
      </c>
      <c r="B1708" s="83" t="s">
        <v>2527</v>
      </c>
      <c r="C1708" s="58">
        <v>1</v>
      </c>
      <c r="D1708" s="58" t="s">
        <v>4133</v>
      </c>
      <c r="E1708" s="58" t="s">
        <v>4143</v>
      </c>
      <c r="F1708" s="58" t="s">
        <v>4143</v>
      </c>
      <c r="G1708" s="58" t="s">
        <v>4114</v>
      </c>
      <c r="H1708" s="58" t="s">
        <v>4113</v>
      </c>
      <c r="I1708" s="58" t="s">
        <v>4113</v>
      </c>
      <c r="J1708" s="58" t="s">
        <v>4114</v>
      </c>
      <c r="K1708" s="58" t="s">
        <v>4114</v>
      </c>
      <c r="L1708" s="58" t="s">
        <v>4114</v>
      </c>
      <c r="M1708" s="58" t="s">
        <v>4144</v>
      </c>
      <c r="N1708" s="58" t="s">
        <v>2528</v>
      </c>
      <c r="O1708" s="58" t="s">
        <v>4171</v>
      </c>
      <c r="P1708" s="58" t="s">
        <v>4138</v>
      </c>
      <c r="Q1708" s="58" t="s">
        <v>4002</v>
      </c>
      <c r="R1708" s="58" t="s">
        <v>4113</v>
      </c>
      <c r="S1708" s="58" t="s">
        <v>4113</v>
      </c>
      <c r="T1708" s="58" t="s">
        <v>4113</v>
      </c>
      <c r="U1708" s="58" t="s">
        <v>4113</v>
      </c>
      <c r="V1708" s="58" t="s">
        <v>4113</v>
      </c>
      <c r="W1708" s="58" t="s">
        <v>4114</v>
      </c>
      <c r="X1708" s="58" t="s">
        <v>4114</v>
      </c>
      <c r="Y1708" s="58" t="s">
        <v>4113</v>
      </c>
      <c r="Z1708" s="58" t="s">
        <v>4114</v>
      </c>
      <c r="AA1708" s="58" t="s">
        <v>4113</v>
      </c>
      <c r="AB1708" s="58" t="s">
        <v>4113</v>
      </c>
      <c r="AC1708" s="58" t="s">
        <v>4114</v>
      </c>
      <c r="AD1708" s="58" t="s">
        <v>4113</v>
      </c>
      <c r="AE1708" s="58" t="s">
        <v>4114</v>
      </c>
      <c r="AF1708" s="58" t="s">
        <v>4114</v>
      </c>
    </row>
    <row r="1709" spans="1:32" x14ac:dyDescent="0.2">
      <c r="A1709" s="247" t="s">
        <v>455</v>
      </c>
      <c r="B1709" s="83" t="s">
        <v>2529</v>
      </c>
      <c r="C1709" s="58">
        <v>1</v>
      </c>
      <c r="D1709" s="58" t="s">
        <v>4133</v>
      </c>
      <c r="E1709" s="58" t="s">
        <v>4143</v>
      </c>
      <c r="F1709" s="58" t="s">
        <v>4134</v>
      </c>
      <c r="G1709" s="58" t="s">
        <v>4114</v>
      </c>
      <c r="H1709" s="58" t="s">
        <v>4136</v>
      </c>
      <c r="I1709" s="58" t="s">
        <v>4136</v>
      </c>
      <c r="J1709" s="58" t="s">
        <v>4114</v>
      </c>
      <c r="K1709" s="58" t="s">
        <v>4114</v>
      </c>
      <c r="L1709" s="58" t="s">
        <v>4114</v>
      </c>
      <c r="M1709" s="58" t="s">
        <v>4146</v>
      </c>
      <c r="N1709" s="58" t="s">
        <v>2528</v>
      </c>
      <c r="O1709" s="58" t="s">
        <v>4129</v>
      </c>
      <c r="P1709" s="58" t="s">
        <v>4138</v>
      </c>
      <c r="Q1709" s="58" t="s">
        <v>4002</v>
      </c>
      <c r="R1709" s="58" t="s">
        <v>4113</v>
      </c>
      <c r="S1709" s="58" t="s">
        <v>4113</v>
      </c>
      <c r="T1709" s="58" t="s">
        <v>4114</v>
      </c>
      <c r="U1709" s="58" t="s">
        <v>4113</v>
      </c>
      <c r="V1709" s="58" t="s">
        <v>4113</v>
      </c>
      <c r="W1709" s="58" t="s">
        <v>4114</v>
      </c>
      <c r="X1709" s="58" t="s">
        <v>4114</v>
      </c>
      <c r="Y1709" s="58" t="s">
        <v>4114</v>
      </c>
      <c r="Z1709" s="58" t="s">
        <v>4114</v>
      </c>
      <c r="AA1709" s="58" t="s">
        <v>4113</v>
      </c>
      <c r="AB1709" s="58" t="s">
        <v>4113</v>
      </c>
      <c r="AC1709" s="58" t="s">
        <v>4114</v>
      </c>
      <c r="AD1709" s="58" t="s">
        <v>4113</v>
      </c>
      <c r="AE1709" s="58" t="s">
        <v>4114</v>
      </c>
      <c r="AF1709" s="58" t="s">
        <v>4114</v>
      </c>
    </row>
    <row r="1710" spans="1:32" x14ac:dyDescent="0.2">
      <c r="A1710" s="247" t="s">
        <v>454</v>
      </c>
      <c r="B1710" s="83" t="s">
        <v>2529</v>
      </c>
      <c r="C1710" s="58">
        <v>1</v>
      </c>
      <c r="D1710" s="58" t="s">
        <v>4133</v>
      </c>
      <c r="E1710" s="58" t="s">
        <v>4143</v>
      </c>
      <c r="F1710" s="58" t="s">
        <v>4134</v>
      </c>
      <c r="G1710" s="58" t="s">
        <v>4114</v>
      </c>
      <c r="H1710" s="58" t="s">
        <v>4113</v>
      </c>
      <c r="I1710" s="58" t="s">
        <v>4113</v>
      </c>
      <c r="J1710" s="58" t="s">
        <v>4114</v>
      </c>
      <c r="K1710" s="58" t="s">
        <v>4114</v>
      </c>
      <c r="L1710" s="58" t="s">
        <v>4114</v>
      </c>
      <c r="M1710" s="58" t="s">
        <v>4146</v>
      </c>
      <c r="N1710" s="58" t="s">
        <v>2528</v>
      </c>
      <c r="O1710" s="58" t="s">
        <v>4171</v>
      </c>
      <c r="P1710" s="58" t="s">
        <v>4138</v>
      </c>
      <c r="Q1710" s="58" t="s">
        <v>4002</v>
      </c>
      <c r="R1710" s="58" t="s">
        <v>4113</v>
      </c>
      <c r="S1710" s="58" t="s">
        <v>4113</v>
      </c>
      <c r="T1710" s="58" t="s">
        <v>4113</v>
      </c>
      <c r="U1710" s="58" t="s">
        <v>4113</v>
      </c>
      <c r="V1710" s="58" t="s">
        <v>4113</v>
      </c>
      <c r="W1710" s="58" t="s">
        <v>4114</v>
      </c>
      <c r="X1710" s="58" t="s">
        <v>4114</v>
      </c>
      <c r="Y1710" s="58" t="s">
        <v>4114</v>
      </c>
      <c r="Z1710" s="58" t="s">
        <v>4114</v>
      </c>
      <c r="AA1710" s="58" t="s">
        <v>4114</v>
      </c>
      <c r="AB1710" s="58" t="s">
        <v>4113</v>
      </c>
      <c r="AC1710" s="58" t="s">
        <v>4114</v>
      </c>
      <c r="AD1710" s="58" t="s">
        <v>4113</v>
      </c>
      <c r="AE1710" s="58" t="s">
        <v>4114</v>
      </c>
      <c r="AF1710" s="58" t="s">
        <v>4114</v>
      </c>
    </row>
    <row r="1711" spans="1:32" x14ac:dyDescent="0.2">
      <c r="A1711" s="247" t="s">
        <v>456</v>
      </c>
      <c r="B1711" s="83" t="s">
        <v>2530</v>
      </c>
      <c r="C1711" s="58">
        <v>1</v>
      </c>
      <c r="D1711" s="58" t="s">
        <v>4133</v>
      </c>
      <c r="E1711" s="58" t="s">
        <v>4143</v>
      </c>
      <c r="F1711" s="58" t="s">
        <v>4148</v>
      </c>
      <c r="G1711" s="58" t="s">
        <v>4114</v>
      </c>
      <c r="H1711" s="58" t="s">
        <v>4136</v>
      </c>
      <c r="I1711" s="58" t="s">
        <v>4136</v>
      </c>
      <c r="J1711" s="58" t="s">
        <v>4114</v>
      </c>
      <c r="K1711" s="58" t="s">
        <v>4114</v>
      </c>
      <c r="L1711" s="58" t="s">
        <v>4114</v>
      </c>
      <c r="M1711" s="58" t="s">
        <v>4149</v>
      </c>
      <c r="N1711" s="58" t="s">
        <v>2528</v>
      </c>
      <c r="O1711" s="58" t="s">
        <v>4129</v>
      </c>
      <c r="P1711" s="58" t="s">
        <v>4138</v>
      </c>
      <c r="Q1711" s="58" t="s">
        <v>4002</v>
      </c>
      <c r="R1711" s="58" t="s">
        <v>4113</v>
      </c>
      <c r="S1711" s="58" t="s">
        <v>4113</v>
      </c>
      <c r="T1711" s="58" t="s">
        <v>4114</v>
      </c>
      <c r="U1711" s="58" t="s">
        <v>4113</v>
      </c>
      <c r="V1711" s="58" t="s">
        <v>4113</v>
      </c>
      <c r="W1711" s="58" t="s">
        <v>4114</v>
      </c>
      <c r="X1711" s="58" t="s">
        <v>4114</v>
      </c>
      <c r="Y1711" s="58" t="s">
        <v>4114</v>
      </c>
      <c r="Z1711" s="58" t="s">
        <v>4114</v>
      </c>
      <c r="AA1711" s="58" t="s">
        <v>4113</v>
      </c>
      <c r="AB1711" s="58" t="s">
        <v>4113</v>
      </c>
      <c r="AC1711" s="58" t="s">
        <v>4114</v>
      </c>
      <c r="AD1711" s="58" t="s">
        <v>4113</v>
      </c>
      <c r="AE1711" s="58" t="s">
        <v>4114</v>
      </c>
      <c r="AF1711" s="58" t="s">
        <v>4114</v>
      </c>
    </row>
    <row r="1712" spans="1:32" x14ac:dyDescent="0.2">
      <c r="A1712" s="247" t="s">
        <v>457</v>
      </c>
      <c r="B1712" s="83" t="s">
        <v>2531</v>
      </c>
      <c r="C1712" s="58">
        <v>1</v>
      </c>
      <c r="D1712" s="58" t="s">
        <v>4133</v>
      </c>
      <c r="E1712" s="58" t="s">
        <v>4143</v>
      </c>
      <c r="F1712" s="58" t="s">
        <v>4150</v>
      </c>
      <c r="G1712" s="58" t="s">
        <v>4114</v>
      </c>
      <c r="H1712" s="58" t="s">
        <v>4136</v>
      </c>
      <c r="I1712" s="58" t="s">
        <v>4136</v>
      </c>
      <c r="J1712" s="58" t="s">
        <v>4114</v>
      </c>
      <c r="K1712" s="58" t="s">
        <v>4114</v>
      </c>
      <c r="L1712" s="58" t="s">
        <v>4114</v>
      </c>
      <c r="M1712" s="58" t="s">
        <v>4151</v>
      </c>
      <c r="N1712" s="58" t="s">
        <v>2528</v>
      </c>
      <c r="O1712" s="58" t="s">
        <v>4129</v>
      </c>
      <c r="P1712" s="58" t="s">
        <v>4138</v>
      </c>
      <c r="Q1712" s="58" t="s">
        <v>4002</v>
      </c>
      <c r="R1712" s="58" t="s">
        <v>4113</v>
      </c>
      <c r="S1712" s="58" t="s">
        <v>4113</v>
      </c>
      <c r="T1712" s="58" t="s">
        <v>4114</v>
      </c>
      <c r="U1712" s="58" t="s">
        <v>4113</v>
      </c>
      <c r="V1712" s="58" t="s">
        <v>4113</v>
      </c>
      <c r="W1712" s="58" t="s">
        <v>4114</v>
      </c>
      <c r="X1712" s="58" t="s">
        <v>4114</v>
      </c>
      <c r="Y1712" s="58" t="s">
        <v>4114</v>
      </c>
      <c r="Z1712" s="58" t="s">
        <v>4114</v>
      </c>
      <c r="AA1712" s="58" t="s">
        <v>4113</v>
      </c>
      <c r="AB1712" s="58" t="s">
        <v>4113</v>
      </c>
      <c r="AC1712" s="58" t="s">
        <v>4114</v>
      </c>
      <c r="AD1712" s="58" t="s">
        <v>4113</v>
      </c>
      <c r="AE1712" s="58" t="s">
        <v>4114</v>
      </c>
      <c r="AF1712" s="58" t="s">
        <v>4114</v>
      </c>
    </row>
    <row r="1713" spans="1:32" x14ac:dyDescent="0.2">
      <c r="A1713" s="247" t="s">
        <v>458</v>
      </c>
      <c r="B1713" s="83" t="s">
        <v>2532</v>
      </c>
      <c r="C1713" s="58">
        <v>1</v>
      </c>
      <c r="D1713" s="58" t="s">
        <v>4133</v>
      </c>
      <c r="E1713" s="58" t="s">
        <v>4143</v>
      </c>
      <c r="F1713" s="58" t="s">
        <v>4152</v>
      </c>
      <c r="G1713" s="58" t="s">
        <v>4114</v>
      </c>
      <c r="H1713" s="58" t="s">
        <v>4136</v>
      </c>
      <c r="I1713" s="58" t="s">
        <v>4136</v>
      </c>
      <c r="J1713" s="58" t="s">
        <v>4114</v>
      </c>
      <c r="K1713" s="58" t="s">
        <v>4114</v>
      </c>
      <c r="L1713" s="58" t="s">
        <v>4114</v>
      </c>
      <c r="M1713" s="58" t="s">
        <v>4154</v>
      </c>
      <c r="N1713" s="58" t="s">
        <v>2528</v>
      </c>
      <c r="O1713" s="58" t="s">
        <v>4129</v>
      </c>
      <c r="P1713" s="58" t="s">
        <v>4138</v>
      </c>
      <c r="Q1713" s="58" t="s">
        <v>4002</v>
      </c>
      <c r="R1713" s="58" t="s">
        <v>4113</v>
      </c>
      <c r="S1713" s="58" t="s">
        <v>4113</v>
      </c>
      <c r="T1713" s="58" t="s">
        <v>4114</v>
      </c>
      <c r="U1713" s="58" t="s">
        <v>4113</v>
      </c>
      <c r="V1713" s="58" t="s">
        <v>4113</v>
      </c>
      <c r="W1713" s="58" t="s">
        <v>4114</v>
      </c>
      <c r="X1713" s="58" t="s">
        <v>4114</v>
      </c>
      <c r="Y1713" s="58" t="s">
        <v>4114</v>
      </c>
      <c r="Z1713" s="58" t="s">
        <v>4114</v>
      </c>
      <c r="AA1713" s="58" t="s">
        <v>4113</v>
      </c>
      <c r="AB1713" s="58" t="s">
        <v>4113</v>
      </c>
      <c r="AC1713" s="58" t="s">
        <v>4114</v>
      </c>
      <c r="AD1713" s="58" t="s">
        <v>4113</v>
      </c>
      <c r="AE1713" s="58" t="s">
        <v>4114</v>
      </c>
      <c r="AF1713" s="58" t="s">
        <v>4114</v>
      </c>
    </row>
    <row r="1714" spans="1:32" x14ac:dyDescent="0.2">
      <c r="A1714" s="247" t="s">
        <v>459</v>
      </c>
      <c r="B1714" s="83" t="s">
        <v>2533</v>
      </c>
      <c r="C1714" s="58">
        <v>1</v>
      </c>
      <c r="D1714" s="58" t="s">
        <v>4133</v>
      </c>
      <c r="E1714" s="58" t="s">
        <v>4143</v>
      </c>
      <c r="F1714" s="58" t="s">
        <v>4156</v>
      </c>
      <c r="G1714" s="58" t="s">
        <v>4114</v>
      </c>
      <c r="H1714" s="58" t="s">
        <v>4136</v>
      </c>
      <c r="I1714" s="58" t="s">
        <v>4136</v>
      </c>
      <c r="J1714" s="58" t="s">
        <v>4114</v>
      </c>
      <c r="K1714" s="58" t="s">
        <v>4114</v>
      </c>
      <c r="L1714" s="58" t="s">
        <v>4114</v>
      </c>
      <c r="M1714" s="58" t="s">
        <v>4157</v>
      </c>
      <c r="N1714" s="58" t="s">
        <v>2528</v>
      </c>
      <c r="O1714" s="58" t="s">
        <v>4129</v>
      </c>
      <c r="P1714" s="58" t="s">
        <v>4138</v>
      </c>
      <c r="Q1714" s="58" t="s">
        <v>4002</v>
      </c>
      <c r="R1714" s="58" t="s">
        <v>4113</v>
      </c>
      <c r="S1714" s="58" t="s">
        <v>4113</v>
      </c>
      <c r="T1714" s="58" t="s">
        <v>4114</v>
      </c>
      <c r="U1714" s="58" t="s">
        <v>4113</v>
      </c>
      <c r="V1714" s="58" t="s">
        <v>4113</v>
      </c>
      <c r="W1714" s="58" t="s">
        <v>4114</v>
      </c>
      <c r="X1714" s="58" t="s">
        <v>4114</v>
      </c>
      <c r="Y1714" s="58" t="s">
        <v>4114</v>
      </c>
      <c r="Z1714" s="58" t="s">
        <v>4114</v>
      </c>
      <c r="AA1714" s="58" t="s">
        <v>4113</v>
      </c>
      <c r="AB1714" s="58" t="s">
        <v>4113</v>
      </c>
      <c r="AC1714" s="58" t="s">
        <v>4114</v>
      </c>
      <c r="AD1714" s="58" t="s">
        <v>4113</v>
      </c>
      <c r="AE1714" s="58" t="s">
        <v>4114</v>
      </c>
      <c r="AF1714" s="58" t="s">
        <v>4114</v>
      </c>
    </row>
    <row r="1715" spans="1:32" x14ac:dyDescent="0.2">
      <c r="A1715" s="247" t="s">
        <v>460</v>
      </c>
      <c r="B1715" s="83" t="s">
        <v>2534</v>
      </c>
      <c r="C1715" s="58">
        <v>1</v>
      </c>
      <c r="D1715" s="58" t="s">
        <v>4133</v>
      </c>
      <c r="E1715" s="58" t="s">
        <v>4143</v>
      </c>
      <c r="F1715" s="58" t="s">
        <v>4158</v>
      </c>
      <c r="G1715" s="58" t="s">
        <v>4114</v>
      </c>
      <c r="H1715" s="58" t="s">
        <v>4136</v>
      </c>
      <c r="I1715" s="58" t="s">
        <v>4136</v>
      </c>
      <c r="J1715" s="58" t="s">
        <v>4114</v>
      </c>
      <c r="K1715" s="58" t="s">
        <v>4114</v>
      </c>
      <c r="L1715" s="58" t="s">
        <v>4114</v>
      </c>
      <c r="M1715" s="58" t="s">
        <v>4159</v>
      </c>
      <c r="N1715" s="58" t="s">
        <v>2528</v>
      </c>
      <c r="O1715" s="58" t="s">
        <v>4129</v>
      </c>
      <c r="P1715" s="58" t="s">
        <v>4138</v>
      </c>
      <c r="Q1715" s="58" t="s">
        <v>4002</v>
      </c>
      <c r="R1715" s="58" t="s">
        <v>4113</v>
      </c>
      <c r="S1715" s="58" t="s">
        <v>4113</v>
      </c>
      <c r="T1715" s="58" t="s">
        <v>4114</v>
      </c>
      <c r="U1715" s="58" t="s">
        <v>4113</v>
      </c>
      <c r="V1715" s="58" t="s">
        <v>4113</v>
      </c>
      <c r="W1715" s="58" t="s">
        <v>4114</v>
      </c>
      <c r="X1715" s="58" t="s">
        <v>4114</v>
      </c>
      <c r="Y1715" s="58" t="s">
        <v>4114</v>
      </c>
      <c r="Z1715" s="58" t="s">
        <v>4114</v>
      </c>
      <c r="AA1715" s="58" t="s">
        <v>4113</v>
      </c>
      <c r="AB1715" s="58" t="s">
        <v>4113</v>
      </c>
      <c r="AC1715" s="58" t="s">
        <v>4114</v>
      </c>
      <c r="AD1715" s="58" t="s">
        <v>4113</v>
      </c>
      <c r="AE1715" s="58" t="s">
        <v>4114</v>
      </c>
      <c r="AF1715" s="58" t="s">
        <v>4114</v>
      </c>
    </row>
    <row r="1716" spans="1:32" x14ac:dyDescent="0.2">
      <c r="A1716" s="247" t="s">
        <v>461</v>
      </c>
      <c r="B1716" s="83" t="s">
        <v>2535</v>
      </c>
      <c r="C1716" s="58">
        <v>1</v>
      </c>
      <c r="D1716" s="58" t="s">
        <v>4133</v>
      </c>
      <c r="E1716" s="58" t="s">
        <v>4143</v>
      </c>
      <c r="F1716" s="58" t="s">
        <v>4160</v>
      </c>
      <c r="G1716" s="58" t="s">
        <v>4114</v>
      </c>
      <c r="H1716" s="58" t="s">
        <v>4136</v>
      </c>
      <c r="I1716" s="58" t="s">
        <v>4136</v>
      </c>
      <c r="J1716" s="58" t="s">
        <v>4114</v>
      </c>
      <c r="K1716" s="58" t="s">
        <v>4114</v>
      </c>
      <c r="L1716" s="58" t="s">
        <v>4114</v>
      </c>
      <c r="M1716" s="58" t="s">
        <v>4161</v>
      </c>
      <c r="N1716" s="58" t="s">
        <v>2528</v>
      </c>
      <c r="O1716" s="58" t="s">
        <v>4129</v>
      </c>
      <c r="P1716" s="58" t="s">
        <v>4138</v>
      </c>
      <c r="Q1716" s="58" t="s">
        <v>4002</v>
      </c>
      <c r="R1716" s="58" t="s">
        <v>4113</v>
      </c>
      <c r="S1716" s="58" t="s">
        <v>4113</v>
      </c>
      <c r="T1716" s="58" t="s">
        <v>4114</v>
      </c>
      <c r="U1716" s="58" t="s">
        <v>4113</v>
      </c>
      <c r="V1716" s="58" t="s">
        <v>4113</v>
      </c>
      <c r="W1716" s="58" t="s">
        <v>4114</v>
      </c>
      <c r="X1716" s="58" t="s">
        <v>4114</v>
      </c>
      <c r="Y1716" s="58" t="s">
        <v>4114</v>
      </c>
      <c r="Z1716" s="58" t="s">
        <v>4114</v>
      </c>
      <c r="AA1716" s="58" t="s">
        <v>4113</v>
      </c>
      <c r="AB1716" s="58" t="s">
        <v>4113</v>
      </c>
      <c r="AC1716" s="58" t="s">
        <v>4114</v>
      </c>
      <c r="AD1716" s="58" t="s">
        <v>4113</v>
      </c>
      <c r="AE1716" s="58" t="s">
        <v>4114</v>
      </c>
      <c r="AF1716" s="58" t="s">
        <v>4114</v>
      </c>
    </row>
    <row r="1717" spans="1:32" x14ac:dyDescent="0.2">
      <c r="A1717" s="247" t="s">
        <v>1646</v>
      </c>
      <c r="B1717" s="83" t="s">
        <v>3226</v>
      </c>
      <c r="C1717" s="58">
        <v>1</v>
      </c>
      <c r="D1717" s="58" t="s">
        <v>4143</v>
      </c>
      <c r="E1717" s="58" t="s">
        <v>4143</v>
      </c>
      <c r="F1717" s="58" t="s">
        <v>4143</v>
      </c>
      <c r="G1717" s="58" t="s">
        <v>4114</v>
      </c>
      <c r="H1717" s="58" t="s">
        <v>4113</v>
      </c>
      <c r="I1717" s="58" t="s">
        <v>4113</v>
      </c>
      <c r="J1717" s="58" t="s">
        <v>4114</v>
      </c>
      <c r="K1717" s="58" t="s">
        <v>4114</v>
      </c>
      <c r="L1717" s="58" t="s">
        <v>4114</v>
      </c>
      <c r="M1717" s="58" t="s">
        <v>4247</v>
      </c>
      <c r="N1717" s="58" t="s">
        <v>2536</v>
      </c>
      <c r="O1717" s="58" t="s">
        <v>4155</v>
      </c>
      <c r="P1717" s="58" t="s">
        <v>4138</v>
      </c>
      <c r="Q1717" s="58" t="s">
        <v>4002</v>
      </c>
      <c r="R1717" s="58" t="s">
        <v>4113</v>
      </c>
      <c r="S1717" s="58" t="s">
        <v>4113</v>
      </c>
      <c r="T1717" s="58" t="s">
        <v>4113</v>
      </c>
      <c r="U1717" s="58" t="s">
        <v>4113</v>
      </c>
      <c r="V1717" s="58" t="s">
        <v>4113</v>
      </c>
      <c r="W1717" s="58" t="s">
        <v>4114</v>
      </c>
      <c r="X1717" s="58" t="s">
        <v>4114</v>
      </c>
      <c r="Y1717" s="58" t="s">
        <v>4114</v>
      </c>
      <c r="Z1717" s="58" t="s">
        <v>4114</v>
      </c>
      <c r="AA1717" s="58" t="s">
        <v>4114</v>
      </c>
      <c r="AB1717" s="58" t="s">
        <v>4113</v>
      </c>
      <c r="AC1717" s="58" t="s">
        <v>4114</v>
      </c>
      <c r="AD1717" s="58" t="s">
        <v>4113</v>
      </c>
      <c r="AE1717" s="58" t="s">
        <v>4114</v>
      </c>
      <c r="AF1717" s="58" t="s">
        <v>4114</v>
      </c>
    </row>
    <row r="1718" spans="1:32" x14ac:dyDescent="0.2">
      <c r="A1718" s="247" t="s">
        <v>1621</v>
      </c>
      <c r="B1718" s="83" t="s">
        <v>3227</v>
      </c>
      <c r="C1718" s="58">
        <v>1</v>
      </c>
      <c r="D1718" s="58" t="s">
        <v>4143</v>
      </c>
      <c r="E1718" s="58" t="s">
        <v>4143</v>
      </c>
      <c r="F1718" s="58" t="s">
        <v>4134</v>
      </c>
      <c r="G1718" s="58" t="s">
        <v>4114</v>
      </c>
      <c r="H1718" s="58" t="s">
        <v>4136</v>
      </c>
      <c r="I1718" s="58" t="s">
        <v>4136</v>
      </c>
      <c r="J1718" s="58" t="s">
        <v>4114</v>
      </c>
      <c r="K1718" s="58" t="s">
        <v>4114</v>
      </c>
      <c r="L1718" s="58" t="s">
        <v>4114</v>
      </c>
      <c r="M1718" s="58" t="s">
        <v>4219</v>
      </c>
      <c r="N1718" s="58" t="s">
        <v>2536</v>
      </c>
      <c r="O1718" s="58" t="s">
        <v>4155</v>
      </c>
      <c r="P1718" s="58" t="s">
        <v>4138</v>
      </c>
      <c r="Q1718" s="58" t="s">
        <v>4002</v>
      </c>
      <c r="R1718" s="58" t="s">
        <v>4113</v>
      </c>
      <c r="S1718" s="58" t="s">
        <v>4113</v>
      </c>
      <c r="T1718" s="58" t="s">
        <v>4114</v>
      </c>
      <c r="U1718" s="58" t="s">
        <v>4113</v>
      </c>
      <c r="V1718" s="58" t="s">
        <v>4113</v>
      </c>
      <c r="W1718" s="58" t="s">
        <v>4114</v>
      </c>
      <c r="X1718" s="58" t="s">
        <v>4114</v>
      </c>
      <c r="Y1718" s="58" t="s">
        <v>4114</v>
      </c>
      <c r="Z1718" s="58" t="s">
        <v>4114</v>
      </c>
      <c r="AA1718" s="58" t="s">
        <v>4114</v>
      </c>
      <c r="AB1718" s="58" t="s">
        <v>4113</v>
      </c>
      <c r="AC1718" s="58" t="s">
        <v>4114</v>
      </c>
      <c r="AD1718" s="58" t="s">
        <v>4113</v>
      </c>
      <c r="AE1718" s="58" t="s">
        <v>4114</v>
      </c>
      <c r="AF1718" s="58" t="s">
        <v>4114</v>
      </c>
    </row>
    <row r="1719" spans="1:32" x14ac:dyDescent="0.2">
      <c r="A1719" s="247" t="s">
        <v>1620</v>
      </c>
      <c r="B1719" s="83" t="s">
        <v>3227</v>
      </c>
      <c r="C1719" s="58">
        <v>1</v>
      </c>
      <c r="D1719" s="58" t="s">
        <v>4143</v>
      </c>
      <c r="E1719" s="58" t="s">
        <v>4143</v>
      </c>
      <c r="F1719" s="58" t="s">
        <v>4134</v>
      </c>
      <c r="G1719" s="58" t="s">
        <v>4114</v>
      </c>
      <c r="H1719" s="58" t="s">
        <v>4113</v>
      </c>
      <c r="I1719" s="58" t="s">
        <v>4113</v>
      </c>
      <c r="J1719" s="58" t="s">
        <v>4114</v>
      </c>
      <c r="K1719" s="58" t="s">
        <v>4114</v>
      </c>
      <c r="L1719" s="58" t="s">
        <v>4114</v>
      </c>
      <c r="M1719" s="58" t="s">
        <v>4219</v>
      </c>
      <c r="N1719" s="58" t="s">
        <v>2536</v>
      </c>
      <c r="O1719" s="58" t="s">
        <v>4155</v>
      </c>
      <c r="P1719" s="58" t="s">
        <v>4138</v>
      </c>
      <c r="Q1719" s="58" t="s">
        <v>4002</v>
      </c>
      <c r="R1719" s="58" t="s">
        <v>4113</v>
      </c>
      <c r="S1719" s="58" t="s">
        <v>4113</v>
      </c>
      <c r="T1719" s="58" t="s">
        <v>4113</v>
      </c>
      <c r="U1719" s="58" t="s">
        <v>4113</v>
      </c>
      <c r="V1719" s="58" t="s">
        <v>4113</v>
      </c>
      <c r="W1719" s="58" t="s">
        <v>4114</v>
      </c>
      <c r="X1719" s="58" t="s">
        <v>4114</v>
      </c>
      <c r="Y1719" s="58" t="s">
        <v>4114</v>
      </c>
      <c r="Z1719" s="58" t="s">
        <v>4114</v>
      </c>
      <c r="AA1719" s="58" t="s">
        <v>4114</v>
      </c>
      <c r="AB1719" s="58" t="s">
        <v>4113</v>
      </c>
      <c r="AC1719" s="58" t="s">
        <v>4114</v>
      </c>
      <c r="AD1719" s="58" t="s">
        <v>4113</v>
      </c>
      <c r="AE1719" s="58" t="s">
        <v>4114</v>
      </c>
      <c r="AF1719" s="58" t="s">
        <v>4114</v>
      </c>
    </row>
    <row r="1720" spans="1:32" x14ac:dyDescent="0.2">
      <c r="A1720" s="247" t="s">
        <v>1622</v>
      </c>
      <c r="B1720" s="83" t="s">
        <v>3228</v>
      </c>
      <c r="C1720" s="58">
        <v>1</v>
      </c>
      <c r="D1720" s="58" t="s">
        <v>4143</v>
      </c>
      <c r="E1720" s="58" t="s">
        <v>4143</v>
      </c>
      <c r="F1720" s="58" t="s">
        <v>4148</v>
      </c>
      <c r="G1720" s="58" t="s">
        <v>4114</v>
      </c>
      <c r="H1720" s="58" t="s">
        <v>4136</v>
      </c>
      <c r="I1720" s="58" t="s">
        <v>4136</v>
      </c>
      <c r="J1720" s="58" t="s">
        <v>4114</v>
      </c>
      <c r="K1720" s="58" t="s">
        <v>4114</v>
      </c>
      <c r="L1720" s="58" t="s">
        <v>4114</v>
      </c>
      <c r="M1720" s="58" t="s">
        <v>4191</v>
      </c>
      <c r="N1720" s="58" t="s">
        <v>2536</v>
      </c>
      <c r="O1720" s="58" t="s">
        <v>4155</v>
      </c>
      <c r="P1720" s="58" t="s">
        <v>4138</v>
      </c>
      <c r="Q1720" s="58" t="s">
        <v>4002</v>
      </c>
      <c r="R1720" s="58" t="s">
        <v>4113</v>
      </c>
      <c r="S1720" s="58" t="s">
        <v>4113</v>
      </c>
      <c r="T1720" s="58" t="s">
        <v>4114</v>
      </c>
      <c r="U1720" s="58" t="s">
        <v>4113</v>
      </c>
      <c r="V1720" s="58" t="s">
        <v>4113</v>
      </c>
      <c r="W1720" s="58" t="s">
        <v>4114</v>
      </c>
      <c r="X1720" s="58" t="s">
        <v>4114</v>
      </c>
      <c r="Y1720" s="58" t="s">
        <v>4114</v>
      </c>
      <c r="Z1720" s="58" t="s">
        <v>4114</v>
      </c>
      <c r="AA1720" s="58" t="s">
        <v>4114</v>
      </c>
      <c r="AB1720" s="58" t="s">
        <v>4113</v>
      </c>
      <c r="AC1720" s="58" t="s">
        <v>4114</v>
      </c>
      <c r="AD1720" s="58" t="s">
        <v>4113</v>
      </c>
      <c r="AE1720" s="58" t="s">
        <v>4114</v>
      </c>
      <c r="AF1720" s="58" t="s">
        <v>4114</v>
      </c>
    </row>
    <row r="1721" spans="1:32" x14ac:dyDescent="0.2">
      <c r="A1721" s="247" t="s">
        <v>1628</v>
      </c>
      <c r="B1721" s="83" t="s">
        <v>3221</v>
      </c>
      <c r="C1721" s="58">
        <v>1</v>
      </c>
      <c r="D1721" s="58" t="s">
        <v>4143</v>
      </c>
      <c r="E1721" s="58" t="s">
        <v>4143</v>
      </c>
      <c r="F1721" s="58" t="s">
        <v>4135</v>
      </c>
      <c r="G1721" s="58" t="s">
        <v>4114</v>
      </c>
      <c r="H1721" s="58" t="s">
        <v>4136</v>
      </c>
      <c r="I1721" s="58" t="s">
        <v>4114</v>
      </c>
      <c r="J1721" s="58" t="s">
        <v>4136</v>
      </c>
      <c r="K1721" s="58" t="s">
        <v>4114</v>
      </c>
      <c r="L1721" s="58" t="s">
        <v>4114</v>
      </c>
      <c r="M1721" s="58" t="s">
        <v>4217</v>
      </c>
      <c r="N1721" s="58" t="s">
        <v>4385</v>
      </c>
      <c r="O1721" s="58" t="s">
        <v>4168</v>
      </c>
      <c r="P1721" s="58" t="s">
        <v>4138</v>
      </c>
      <c r="Q1721" s="58" t="s">
        <v>4002</v>
      </c>
      <c r="R1721" s="58" t="s">
        <v>4113</v>
      </c>
      <c r="S1721" s="58" t="s">
        <v>4113</v>
      </c>
      <c r="T1721" s="58" t="s">
        <v>4114</v>
      </c>
      <c r="U1721" s="58" t="s">
        <v>4113</v>
      </c>
      <c r="V1721" s="58" t="s">
        <v>4113</v>
      </c>
      <c r="W1721" s="58" t="s">
        <v>4114</v>
      </c>
      <c r="X1721" s="58" t="s">
        <v>4113</v>
      </c>
      <c r="Y1721" s="58" t="s">
        <v>4114</v>
      </c>
      <c r="Z1721" s="58" t="s">
        <v>4114</v>
      </c>
      <c r="AA1721" s="58" t="s">
        <v>4114</v>
      </c>
      <c r="AB1721" s="58" t="s">
        <v>4114</v>
      </c>
      <c r="AC1721" s="58" t="s">
        <v>4114</v>
      </c>
      <c r="AD1721" s="58" t="s">
        <v>4113</v>
      </c>
      <c r="AE1721" s="58" t="s">
        <v>4114</v>
      </c>
      <c r="AF1721" s="58" t="s">
        <v>4114</v>
      </c>
    </row>
    <row r="1722" spans="1:32" x14ac:dyDescent="0.2">
      <c r="A1722" s="247" t="s">
        <v>1629</v>
      </c>
      <c r="B1722" s="83" t="s">
        <v>3222</v>
      </c>
      <c r="C1722" s="58">
        <v>1</v>
      </c>
      <c r="D1722" s="58" t="s">
        <v>4143</v>
      </c>
      <c r="E1722" s="58" t="s">
        <v>4143</v>
      </c>
      <c r="F1722" s="58" t="s">
        <v>4139</v>
      </c>
      <c r="G1722" s="58" t="s">
        <v>4114</v>
      </c>
      <c r="H1722" s="58" t="s">
        <v>4136</v>
      </c>
      <c r="I1722" s="58" t="s">
        <v>4114</v>
      </c>
      <c r="J1722" s="58" t="s">
        <v>4136</v>
      </c>
      <c r="K1722" s="58" t="s">
        <v>4114</v>
      </c>
      <c r="L1722" s="58" t="s">
        <v>4114</v>
      </c>
      <c r="M1722" s="58" t="s">
        <v>4228</v>
      </c>
      <c r="N1722" s="58" t="s">
        <v>4385</v>
      </c>
      <c r="O1722" s="58" t="s">
        <v>4168</v>
      </c>
      <c r="P1722" s="58" t="s">
        <v>4138</v>
      </c>
      <c r="Q1722" s="58" t="s">
        <v>4002</v>
      </c>
      <c r="R1722" s="58" t="s">
        <v>4113</v>
      </c>
      <c r="S1722" s="58" t="s">
        <v>4113</v>
      </c>
      <c r="T1722" s="58" t="s">
        <v>4114</v>
      </c>
      <c r="U1722" s="58" t="s">
        <v>4113</v>
      </c>
      <c r="V1722" s="58" t="s">
        <v>4113</v>
      </c>
      <c r="W1722" s="58" t="s">
        <v>4114</v>
      </c>
      <c r="X1722" s="58" t="s">
        <v>4113</v>
      </c>
      <c r="Y1722" s="58" t="s">
        <v>4114</v>
      </c>
      <c r="Z1722" s="58" t="s">
        <v>4114</v>
      </c>
      <c r="AA1722" s="58" t="s">
        <v>4114</v>
      </c>
      <c r="AB1722" s="58" t="s">
        <v>4114</v>
      </c>
      <c r="AC1722" s="58" t="s">
        <v>4114</v>
      </c>
      <c r="AD1722" s="58" t="s">
        <v>4113</v>
      </c>
      <c r="AE1722" s="58" t="s">
        <v>4114</v>
      </c>
      <c r="AF1722" s="58" t="s">
        <v>4114</v>
      </c>
    </row>
    <row r="1723" spans="1:32" x14ac:dyDescent="0.2">
      <c r="A1723" s="247" t="s">
        <v>1630</v>
      </c>
      <c r="B1723" s="83" t="s">
        <v>3223</v>
      </c>
      <c r="C1723" s="58">
        <v>1</v>
      </c>
      <c r="D1723" s="58" t="s">
        <v>4143</v>
      </c>
      <c r="E1723" s="58" t="s">
        <v>4143</v>
      </c>
      <c r="F1723" s="58" t="s">
        <v>4141</v>
      </c>
      <c r="G1723" s="58" t="s">
        <v>4114</v>
      </c>
      <c r="H1723" s="58" t="s">
        <v>4136</v>
      </c>
      <c r="I1723" s="58" t="s">
        <v>4114</v>
      </c>
      <c r="J1723" s="58" t="s">
        <v>4136</v>
      </c>
      <c r="K1723" s="58" t="s">
        <v>4114</v>
      </c>
      <c r="L1723" s="58" t="s">
        <v>4114</v>
      </c>
      <c r="M1723" s="58" t="s">
        <v>4209</v>
      </c>
      <c r="N1723" s="58" t="s">
        <v>4385</v>
      </c>
      <c r="O1723" s="58" t="s">
        <v>4168</v>
      </c>
      <c r="P1723" s="58" t="s">
        <v>4138</v>
      </c>
      <c r="Q1723" s="58" t="s">
        <v>4002</v>
      </c>
      <c r="R1723" s="58" t="s">
        <v>4113</v>
      </c>
      <c r="S1723" s="58" t="s">
        <v>4113</v>
      </c>
      <c r="T1723" s="58" t="s">
        <v>4114</v>
      </c>
      <c r="U1723" s="58" t="s">
        <v>4113</v>
      </c>
      <c r="V1723" s="58" t="s">
        <v>4113</v>
      </c>
      <c r="W1723" s="58" t="s">
        <v>4114</v>
      </c>
      <c r="X1723" s="58" t="s">
        <v>4113</v>
      </c>
      <c r="Y1723" s="58" t="s">
        <v>4114</v>
      </c>
      <c r="Z1723" s="58" t="s">
        <v>4114</v>
      </c>
      <c r="AA1723" s="58" t="s">
        <v>4114</v>
      </c>
      <c r="AB1723" s="58" t="s">
        <v>4114</v>
      </c>
      <c r="AC1723" s="58" t="s">
        <v>4114</v>
      </c>
      <c r="AD1723" s="58" t="s">
        <v>4113</v>
      </c>
      <c r="AE1723" s="58" t="s">
        <v>4114</v>
      </c>
      <c r="AF1723" s="58" t="s">
        <v>4114</v>
      </c>
    </row>
    <row r="1724" spans="1:32" x14ac:dyDescent="0.2">
      <c r="A1724" s="247" t="s">
        <v>1631</v>
      </c>
      <c r="B1724" s="83" t="s">
        <v>3224</v>
      </c>
      <c r="C1724" s="58">
        <v>1</v>
      </c>
      <c r="D1724" s="58" t="s">
        <v>4143</v>
      </c>
      <c r="E1724" s="58" t="s">
        <v>4143</v>
      </c>
      <c r="F1724" s="58" t="s">
        <v>4143</v>
      </c>
      <c r="G1724" s="58" t="s">
        <v>4114</v>
      </c>
      <c r="H1724" s="58" t="s">
        <v>4136</v>
      </c>
      <c r="I1724" s="58" t="s">
        <v>4114</v>
      </c>
      <c r="J1724" s="58" t="s">
        <v>4136</v>
      </c>
      <c r="K1724" s="58" t="s">
        <v>4114</v>
      </c>
      <c r="L1724" s="58" t="s">
        <v>4114</v>
      </c>
      <c r="M1724" s="58" t="s">
        <v>4247</v>
      </c>
      <c r="N1724" s="58" t="s">
        <v>4385</v>
      </c>
      <c r="O1724" s="58" t="s">
        <v>4168</v>
      </c>
      <c r="P1724" s="58" t="s">
        <v>4138</v>
      </c>
      <c r="Q1724" s="58" t="s">
        <v>4002</v>
      </c>
      <c r="R1724" s="58" t="s">
        <v>4113</v>
      </c>
      <c r="S1724" s="58" t="s">
        <v>4113</v>
      </c>
      <c r="T1724" s="58" t="s">
        <v>4114</v>
      </c>
      <c r="U1724" s="58" t="s">
        <v>4113</v>
      </c>
      <c r="V1724" s="58" t="s">
        <v>4113</v>
      </c>
      <c r="W1724" s="58" t="s">
        <v>4114</v>
      </c>
      <c r="X1724" s="58" t="s">
        <v>4113</v>
      </c>
      <c r="Y1724" s="58" t="s">
        <v>4114</v>
      </c>
      <c r="Z1724" s="58" t="s">
        <v>4114</v>
      </c>
      <c r="AA1724" s="58" t="s">
        <v>4114</v>
      </c>
      <c r="AB1724" s="58" t="s">
        <v>4114</v>
      </c>
      <c r="AC1724" s="58" t="s">
        <v>4114</v>
      </c>
      <c r="AD1724" s="58" t="s">
        <v>4113</v>
      </c>
      <c r="AE1724" s="58" t="s">
        <v>4114</v>
      </c>
      <c r="AF1724" s="58" t="s">
        <v>4114</v>
      </c>
    </row>
    <row r="1725" spans="1:32" x14ac:dyDescent="0.2">
      <c r="A1725" s="247" t="s">
        <v>1632</v>
      </c>
      <c r="B1725" s="83" t="s">
        <v>3225</v>
      </c>
      <c r="C1725" s="58">
        <v>1</v>
      </c>
      <c r="D1725" s="58" t="s">
        <v>4143</v>
      </c>
      <c r="E1725" s="58" t="s">
        <v>4143</v>
      </c>
      <c r="F1725" s="58" t="s">
        <v>4134</v>
      </c>
      <c r="G1725" s="58" t="s">
        <v>4114</v>
      </c>
      <c r="H1725" s="58" t="s">
        <v>4136</v>
      </c>
      <c r="I1725" s="58" t="s">
        <v>4114</v>
      </c>
      <c r="J1725" s="58" t="s">
        <v>4136</v>
      </c>
      <c r="K1725" s="58" t="s">
        <v>4114</v>
      </c>
      <c r="L1725" s="58" t="s">
        <v>4114</v>
      </c>
      <c r="M1725" s="58" t="s">
        <v>4219</v>
      </c>
      <c r="N1725" s="58" t="s">
        <v>4385</v>
      </c>
      <c r="O1725" s="58" t="s">
        <v>4168</v>
      </c>
      <c r="P1725" s="58" t="s">
        <v>4138</v>
      </c>
      <c r="Q1725" s="58" t="s">
        <v>4002</v>
      </c>
      <c r="R1725" s="58" t="s">
        <v>4113</v>
      </c>
      <c r="S1725" s="58" t="s">
        <v>4113</v>
      </c>
      <c r="T1725" s="58" t="s">
        <v>4114</v>
      </c>
      <c r="U1725" s="58" t="s">
        <v>4113</v>
      </c>
      <c r="V1725" s="58" t="s">
        <v>4113</v>
      </c>
      <c r="W1725" s="58" t="s">
        <v>4114</v>
      </c>
      <c r="X1725" s="58" t="s">
        <v>4113</v>
      </c>
      <c r="Y1725" s="58" t="s">
        <v>4114</v>
      </c>
      <c r="Z1725" s="58" t="s">
        <v>4114</v>
      </c>
      <c r="AA1725" s="58" t="s">
        <v>4114</v>
      </c>
      <c r="AB1725" s="58" t="s">
        <v>4114</v>
      </c>
      <c r="AC1725" s="58" t="s">
        <v>4114</v>
      </c>
      <c r="AD1725" s="58" t="s">
        <v>4113</v>
      </c>
      <c r="AE1725" s="58" t="s">
        <v>4114</v>
      </c>
      <c r="AF1725" s="58" t="s">
        <v>4114</v>
      </c>
    </row>
    <row r="1726" spans="1:32" x14ac:dyDescent="0.2">
      <c r="A1726" s="247" t="s">
        <v>1623</v>
      </c>
      <c r="B1726" s="83" t="s">
        <v>3229</v>
      </c>
      <c r="C1726" s="58">
        <v>1</v>
      </c>
      <c r="D1726" s="58" t="s">
        <v>4143</v>
      </c>
      <c r="E1726" s="58" t="s">
        <v>4143</v>
      </c>
      <c r="F1726" s="58" t="s">
        <v>4150</v>
      </c>
      <c r="G1726" s="58" t="s">
        <v>4114</v>
      </c>
      <c r="H1726" s="58" t="s">
        <v>4136</v>
      </c>
      <c r="I1726" s="58" t="s">
        <v>4136</v>
      </c>
      <c r="J1726" s="58" t="s">
        <v>4114</v>
      </c>
      <c r="K1726" s="58" t="s">
        <v>4114</v>
      </c>
      <c r="L1726" s="58" t="s">
        <v>4114</v>
      </c>
      <c r="M1726" s="58" t="s">
        <v>4144</v>
      </c>
      <c r="N1726" s="58" t="s">
        <v>2536</v>
      </c>
      <c r="O1726" s="58" t="s">
        <v>4155</v>
      </c>
      <c r="P1726" s="58" t="s">
        <v>4138</v>
      </c>
      <c r="Q1726" s="58" t="s">
        <v>4002</v>
      </c>
      <c r="R1726" s="58" t="s">
        <v>4113</v>
      </c>
      <c r="S1726" s="58" t="s">
        <v>4113</v>
      </c>
      <c r="T1726" s="58" t="s">
        <v>4114</v>
      </c>
      <c r="U1726" s="58" t="s">
        <v>4113</v>
      </c>
      <c r="V1726" s="58" t="s">
        <v>4113</v>
      </c>
      <c r="W1726" s="58" t="s">
        <v>4114</v>
      </c>
      <c r="X1726" s="58" t="s">
        <v>4114</v>
      </c>
      <c r="Y1726" s="58" t="s">
        <v>4114</v>
      </c>
      <c r="Z1726" s="58" t="s">
        <v>4114</v>
      </c>
      <c r="AA1726" s="58" t="s">
        <v>4114</v>
      </c>
      <c r="AB1726" s="58" t="s">
        <v>4113</v>
      </c>
      <c r="AC1726" s="58" t="s">
        <v>4114</v>
      </c>
      <c r="AD1726" s="58" t="s">
        <v>4113</v>
      </c>
      <c r="AE1726" s="58" t="s">
        <v>4114</v>
      </c>
      <c r="AF1726" s="58" t="s">
        <v>4114</v>
      </c>
    </row>
    <row r="1727" spans="1:32" x14ac:dyDescent="0.2">
      <c r="A1727" s="247" t="s">
        <v>1624</v>
      </c>
      <c r="B1727" s="83" t="s">
        <v>3230</v>
      </c>
      <c r="C1727" s="58">
        <v>1</v>
      </c>
      <c r="D1727" s="58" t="s">
        <v>4143</v>
      </c>
      <c r="E1727" s="58" t="s">
        <v>4143</v>
      </c>
      <c r="F1727" s="58" t="s">
        <v>4152</v>
      </c>
      <c r="G1727" s="58" t="s">
        <v>4114</v>
      </c>
      <c r="H1727" s="58" t="s">
        <v>4136</v>
      </c>
      <c r="I1727" s="58" t="s">
        <v>4136</v>
      </c>
      <c r="J1727" s="58" t="s">
        <v>4114</v>
      </c>
      <c r="K1727" s="58" t="s">
        <v>4114</v>
      </c>
      <c r="L1727" s="58" t="s">
        <v>4114</v>
      </c>
      <c r="M1727" s="58" t="s">
        <v>4238</v>
      </c>
      <c r="N1727" s="58" t="s">
        <v>2536</v>
      </c>
      <c r="O1727" s="58" t="s">
        <v>4155</v>
      </c>
      <c r="P1727" s="58" t="s">
        <v>4138</v>
      </c>
      <c r="Q1727" s="58" t="s">
        <v>4002</v>
      </c>
      <c r="R1727" s="58" t="s">
        <v>4113</v>
      </c>
      <c r="S1727" s="58" t="s">
        <v>4113</v>
      </c>
      <c r="T1727" s="58" t="s">
        <v>4114</v>
      </c>
      <c r="U1727" s="58" t="s">
        <v>4113</v>
      </c>
      <c r="V1727" s="58" t="s">
        <v>4113</v>
      </c>
      <c r="W1727" s="58" t="s">
        <v>4114</v>
      </c>
      <c r="X1727" s="58" t="s">
        <v>4114</v>
      </c>
      <c r="Y1727" s="58" t="s">
        <v>4114</v>
      </c>
      <c r="Z1727" s="58" t="s">
        <v>4114</v>
      </c>
      <c r="AA1727" s="58" t="s">
        <v>4114</v>
      </c>
      <c r="AB1727" s="58" t="s">
        <v>4113</v>
      </c>
      <c r="AC1727" s="58" t="s">
        <v>4114</v>
      </c>
      <c r="AD1727" s="58" t="s">
        <v>4113</v>
      </c>
      <c r="AE1727" s="58" t="s">
        <v>4114</v>
      </c>
      <c r="AF1727" s="58" t="s">
        <v>4114</v>
      </c>
    </row>
    <row r="1728" spans="1:32" x14ac:dyDescent="0.2">
      <c r="A1728" s="247" t="s">
        <v>1625</v>
      </c>
      <c r="B1728" s="83" t="s">
        <v>3231</v>
      </c>
      <c r="C1728" s="58">
        <v>1</v>
      </c>
      <c r="D1728" s="58" t="s">
        <v>4143</v>
      </c>
      <c r="E1728" s="58" t="s">
        <v>4143</v>
      </c>
      <c r="F1728" s="58" t="s">
        <v>4156</v>
      </c>
      <c r="G1728" s="58" t="s">
        <v>4114</v>
      </c>
      <c r="H1728" s="58" t="s">
        <v>4136</v>
      </c>
      <c r="I1728" s="58" t="s">
        <v>4136</v>
      </c>
      <c r="J1728" s="58" t="s">
        <v>4114</v>
      </c>
      <c r="K1728" s="58" t="s">
        <v>4114</v>
      </c>
      <c r="L1728" s="58" t="s">
        <v>4114</v>
      </c>
      <c r="M1728" s="58" t="s">
        <v>4241</v>
      </c>
      <c r="N1728" s="58" t="s">
        <v>2536</v>
      </c>
      <c r="O1728" s="58" t="s">
        <v>4155</v>
      </c>
      <c r="P1728" s="58" t="s">
        <v>4138</v>
      </c>
      <c r="Q1728" s="58" t="s">
        <v>4002</v>
      </c>
      <c r="R1728" s="58" t="s">
        <v>4113</v>
      </c>
      <c r="S1728" s="58" t="s">
        <v>4113</v>
      </c>
      <c r="T1728" s="58" t="s">
        <v>4114</v>
      </c>
      <c r="U1728" s="58" t="s">
        <v>4113</v>
      </c>
      <c r="V1728" s="58" t="s">
        <v>4113</v>
      </c>
      <c r="W1728" s="58" t="s">
        <v>4114</v>
      </c>
      <c r="X1728" s="58" t="s">
        <v>4114</v>
      </c>
      <c r="Y1728" s="58" t="s">
        <v>4114</v>
      </c>
      <c r="Z1728" s="58" t="s">
        <v>4114</v>
      </c>
      <c r="AA1728" s="58" t="s">
        <v>4114</v>
      </c>
      <c r="AB1728" s="58" t="s">
        <v>4113</v>
      </c>
      <c r="AC1728" s="58" t="s">
        <v>4114</v>
      </c>
      <c r="AD1728" s="58" t="s">
        <v>4113</v>
      </c>
      <c r="AE1728" s="58" t="s">
        <v>4114</v>
      </c>
      <c r="AF1728" s="58" t="s">
        <v>4114</v>
      </c>
    </row>
    <row r="1729" spans="1:32" x14ac:dyDescent="0.2">
      <c r="A1729" s="247" t="s">
        <v>1626</v>
      </c>
      <c r="B1729" s="83" t="s">
        <v>3232</v>
      </c>
      <c r="C1729" s="58">
        <v>1</v>
      </c>
      <c r="D1729" s="58" t="s">
        <v>4143</v>
      </c>
      <c r="E1729" s="58" t="s">
        <v>4143</v>
      </c>
      <c r="F1729" s="58" t="s">
        <v>4158</v>
      </c>
      <c r="G1729" s="58" t="s">
        <v>4114</v>
      </c>
      <c r="H1729" s="58" t="s">
        <v>4136</v>
      </c>
      <c r="I1729" s="58" t="s">
        <v>4136</v>
      </c>
      <c r="J1729" s="58" t="s">
        <v>4114</v>
      </c>
      <c r="K1729" s="58" t="s">
        <v>4114</v>
      </c>
      <c r="L1729" s="58" t="s">
        <v>4114</v>
      </c>
      <c r="M1729" s="58" t="s">
        <v>4246</v>
      </c>
      <c r="N1729" s="58" t="s">
        <v>2536</v>
      </c>
      <c r="O1729" s="58" t="s">
        <v>4155</v>
      </c>
      <c r="P1729" s="58" t="s">
        <v>4138</v>
      </c>
      <c r="Q1729" s="58" t="s">
        <v>4002</v>
      </c>
      <c r="R1729" s="58" t="s">
        <v>4113</v>
      </c>
      <c r="S1729" s="58" t="s">
        <v>4113</v>
      </c>
      <c r="T1729" s="58" t="s">
        <v>4114</v>
      </c>
      <c r="U1729" s="58" t="s">
        <v>4113</v>
      </c>
      <c r="V1729" s="58" t="s">
        <v>4113</v>
      </c>
      <c r="W1729" s="58" t="s">
        <v>4114</v>
      </c>
      <c r="X1729" s="58" t="s">
        <v>4114</v>
      </c>
      <c r="Y1729" s="58" t="s">
        <v>4114</v>
      </c>
      <c r="Z1729" s="58" t="s">
        <v>4114</v>
      </c>
      <c r="AA1729" s="58" t="s">
        <v>4114</v>
      </c>
      <c r="AB1729" s="58" t="s">
        <v>4113</v>
      </c>
      <c r="AC1729" s="58" t="s">
        <v>4114</v>
      </c>
      <c r="AD1729" s="58" t="s">
        <v>4113</v>
      </c>
      <c r="AE1729" s="58" t="s">
        <v>4114</v>
      </c>
      <c r="AF1729" s="58" t="s">
        <v>4114</v>
      </c>
    </row>
    <row r="1730" spans="1:32" x14ac:dyDescent="0.2">
      <c r="A1730" s="247" t="s">
        <v>1627</v>
      </c>
      <c r="B1730" s="83" t="s">
        <v>3233</v>
      </c>
      <c r="C1730" s="58">
        <v>1</v>
      </c>
      <c r="D1730" s="58" t="s">
        <v>4143</v>
      </c>
      <c r="E1730" s="58" t="s">
        <v>4143</v>
      </c>
      <c r="F1730" s="58" t="s">
        <v>4160</v>
      </c>
      <c r="G1730" s="58" t="s">
        <v>4114</v>
      </c>
      <c r="H1730" s="58" t="s">
        <v>4136</v>
      </c>
      <c r="I1730" s="58" t="s">
        <v>4136</v>
      </c>
      <c r="J1730" s="58" t="s">
        <v>4114</v>
      </c>
      <c r="K1730" s="58" t="s">
        <v>4114</v>
      </c>
      <c r="L1730" s="58" t="s">
        <v>4114</v>
      </c>
      <c r="M1730" s="58" t="s">
        <v>4242</v>
      </c>
      <c r="N1730" s="58" t="s">
        <v>2536</v>
      </c>
      <c r="O1730" s="58" t="s">
        <v>4155</v>
      </c>
      <c r="P1730" s="58" t="s">
        <v>4138</v>
      </c>
      <c r="Q1730" s="58" t="s">
        <v>4002</v>
      </c>
      <c r="R1730" s="58" t="s">
        <v>4113</v>
      </c>
      <c r="S1730" s="58" t="s">
        <v>4113</v>
      </c>
      <c r="T1730" s="58" t="s">
        <v>4114</v>
      </c>
      <c r="U1730" s="58" t="s">
        <v>4113</v>
      </c>
      <c r="V1730" s="58" t="s">
        <v>4113</v>
      </c>
      <c r="W1730" s="58" t="s">
        <v>4114</v>
      </c>
      <c r="X1730" s="58" t="s">
        <v>4114</v>
      </c>
      <c r="Y1730" s="58" t="s">
        <v>4114</v>
      </c>
      <c r="Z1730" s="58" t="s">
        <v>4114</v>
      </c>
      <c r="AA1730" s="58" t="s">
        <v>4114</v>
      </c>
      <c r="AB1730" s="58" t="s">
        <v>4113</v>
      </c>
      <c r="AC1730" s="58" t="s">
        <v>4114</v>
      </c>
      <c r="AD1730" s="58" t="s">
        <v>4113</v>
      </c>
      <c r="AE1730" s="58" t="s">
        <v>4114</v>
      </c>
      <c r="AF1730" s="58" t="s">
        <v>4114</v>
      </c>
    </row>
    <row r="1731" spans="1:32" x14ac:dyDescent="0.2">
      <c r="A1731" s="247" t="s">
        <v>5260</v>
      </c>
      <c r="B1731" s="83" t="s">
        <v>5261</v>
      </c>
    </row>
    <row r="1732" spans="1:32" x14ac:dyDescent="0.2">
      <c r="A1732" s="247" t="s">
        <v>5262</v>
      </c>
      <c r="B1732" s="83" t="s">
        <v>5263</v>
      </c>
    </row>
    <row r="1733" spans="1:32" x14ac:dyDescent="0.2">
      <c r="A1733" s="247" t="s">
        <v>5264</v>
      </c>
      <c r="B1733" s="83" t="s">
        <v>5265</v>
      </c>
    </row>
    <row r="1734" spans="1:32" x14ac:dyDescent="0.2">
      <c r="A1734" s="247" t="s">
        <v>5266</v>
      </c>
      <c r="B1734" s="83" t="s">
        <v>5267</v>
      </c>
    </row>
    <row r="1735" spans="1:32" x14ac:dyDescent="0.2">
      <c r="A1735" s="247" t="s">
        <v>5268</v>
      </c>
      <c r="B1735" s="83" t="s">
        <v>5269</v>
      </c>
    </row>
    <row r="1736" spans="1:32" x14ac:dyDescent="0.2">
      <c r="A1736" s="247" t="s">
        <v>493</v>
      </c>
      <c r="B1736" s="83" t="s">
        <v>2540</v>
      </c>
      <c r="C1736" s="58">
        <v>1</v>
      </c>
      <c r="D1736" s="58" t="s">
        <v>4150</v>
      </c>
      <c r="E1736" s="58" t="s">
        <v>4135</v>
      </c>
      <c r="F1736" s="58" t="s">
        <v>4135</v>
      </c>
      <c r="G1736" s="58" t="s">
        <v>4136</v>
      </c>
      <c r="H1736" s="58" t="s">
        <v>4113</v>
      </c>
      <c r="I1736" s="58" t="s">
        <v>4113</v>
      </c>
      <c r="J1736" s="58" t="s">
        <v>4114</v>
      </c>
      <c r="K1736" s="58" t="s">
        <v>4114</v>
      </c>
      <c r="L1736" s="58" t="s">
        <v>4114</v>
      </c>
      <c r="M1736" s="58" t="s">
        <v>4137</v>
      </c>
      <c r="N1736" s="58" t="s">
        <v>2539</v>
      </c>
      <c r="O1736" s="58" t="s">
        <v>4147</v>
      </c>
      <c r="P1736" s="58" t="s">
        <v>4138</v>
      </c>
      <c r="Q1736" s="58" t="s">
        <v>4002</v>
      </c>
      <c r="R1736" s="58" t="s">
        <v>4113</v>
      </c>
      <c r="S1736" s="58" t="s">
        <v>4113</v>
      </c>
      <c r="T1736" s="58" t="s">
        <v>4113</v>
      </c>
      <c r="U1736" s="58" t="s">
        <v>4113</v>
      </c>
      <c r="V1736" s="58" t="s">
        <v>4113</v>
      </c>
      <c r="W1736" s="58" t="s">
        <v>4114</v>
      </c>
      <c r="X1736" s="58" t="s">
        <v>4114</v>
      </c>
      <c r="Y1736" s="58" t="s">
        <v>4114</v>
      </c>
      <c r="Z1736" s="58" t="s">
        <v>4114</v>
      </c>
      <c r="AA1736" s="58" t="s">
        <v>4114</v>
      </c>
      <c r="AB1736" s="58" t="s">
        <v>4113</v>
      </c>
      <c r="AC1736" s="58" t="s">
        <v>4113</v>
      </c>
      <c r="AD1736" s="58" t="s">
        <v>4113</v>
      </c>
      <c r="AE1736" s="58" t="s">
        <v>4114</v>
      </c>
      <c r="AF1736" s="58" t="s">
        <v>4114</v>
      </c>
    </row>
    <row r="1737" spans="1:32" x14ac:dyDescent="0.2">
      <c r="A1737" s="247" t="s">
        <v>532</v>
      </c>
      <c r="B1737" s="83" t="s">
        <v>2579</v>
      </c>
      <c r="C1737" s="58">
        <v>1</v>
      </c>
      <c r="D1737" s="58" t="s">
        <v>4150</v>
      </c>
      <c r="E1737" s="58" t="s">
        <v>4139</v>
      </c>
      <c r="F1737" s="58" t="s">
        <v>4135</v>
      </c>
      <c r="G1737" s="58" t="s">
        <v>4136</v>
      </c>
      <c r="H1737" s="58" t="s">
        <v>4113</v>
      </c>
      <c r="I1737" s="58" t="s">
        <v>4113</v>
      </c>
      <c r="J1737" s="58" t="s">
        <v>4114</v>
      </c>
      <c r="K1737" s="58" t="s">
        <v>4114</v>
      </c>
      <c r="L1737" s="58" t="s">
        <v>4114</v>
      </c>
      <c r="M1737" s="58" t="s">
        <v>4137</v>
      </c>
      <c r="N1737" s="58" t="s">
        <v>2539</v>
      </c>
      <c r="O1737" s="58" t="s">
        <v>4147</v>
      </c>
      <c r="P1737" s="58" t="s">
        <v>4138</v>
      </c>
      <c r="Q1737" s="58" t="s">
        <v>4002</v>
      </c>
      <c r="R1737" s="58" t="s">
        <v>4113</v>
      </c>
      <c r="S1737" s="58" t="s">
        <v>4113</v>
      </c>
      <c r="T1737" s="58" t="s">
        <v>4113</v>
      </c>
      <c r="U1737" s="58" t="s">
        <v>4113</v>
      </c>
      <c r="V1737" s="58" t="s">
        <v>4113</v>
      </c>
      <c r="W1737" s="58" t="s">
        <v>4114</v>
      </c>
      <c r="X1737" s="58" t="s">
        <v>4114</v>
      </c>
      <c r="Y1737" s="58" t="s">
        <v>4114</v>
      </c>
      <c r="Z1737" s="58" t="s">
        <v>4114</v>
      </c>
      <c r="AA1737" s="58" t="s">
        <v>4114</v>
      </c>
      <c r="AB1737" s="58" t="s">
        <v>4113</v>
      </c>
      <c r="AC1737" s="58" t="s">
        <v>4113</v>
      </c>
      <c r="AD1737" s="58" t="s">
        <v>4113</v>
      </c>
      <c r="AE1737" s="58" t="s">
        <v>4114</v>
      </c>
      <c r="AF1737" s="58" t="s">
        <v>4114</v>
      </c>
    </row>
    <row r="1738" spans="1:32" x14ac:dyDescent="0.2">
      <c r="A1738" s="247" t="s">
        <v>506</v>
      </c>
      <c r="B1738" s="83" t="s">
        <v>2553</v>
      </c>
      <c r="C1738" s="58">
        <v>1</v>
      </c>
      <c r="D1738" s="58" t="s">
        <v>4156</v>
      </c>
      <c r="E1738" s="58" t="s">
        <v>4135</v>
      </c>
      <c r="F1738" s="58" t="s">
        <v>4135</v>
      </c>
      <c r="G1738" s="58" t="s">
        <v>4136</v>
      </c>
      <c r="H1738" s="58" t="s">
        <v>4113</v>
      </c>
      <c r="I1738" s="58" t="s">
        <v>4113</v>
      </c>
      <c r="J1738" s="58" t="s">
        <v>4114</v>
      </c>
      <c r="K1738" s="58" t="s">
        <v>4114</v>
      </c>
      <c r="L1738" s="58" t="s">
        <v>4114</v>
      </c>
      <c r="M1738" s="58" t="s">
        <v>4145</v>
      </c>
      <c r="N1738" s="58" t="s">
        <v>2539</v>
      </c>
      <c r="O1738" s="58" t="s">
        <v>4147</v>
      </c>
      <c r="P1738" s="58" t="s">
        <v>4138</v>
      </c>
      <c r="Q1738" s="58" t="s">
        <v>4002</v>
      </c>
      <c r="R1738" s="58" t="s">
        <v>4113</v>
      </c>
      <c r="S1738" s="58" t="s">
        <v>4113</v>
      </c>
      <c r="T1738" s="58" t="s">
        <v>4113</v>
      </c>
      <c r="U1738" s="58" t="s">
        <v>4113</v>
      </c>
      <c r="V1738" s="58" t="s">
        <v>4113</v>
      </c>
      <c r="W1738" s="58" t="s">
        <v>4114</v>
      </c>
      <c r="X1738" s="58" t="s">
        <v>4114</v>
      </c>
      <c r="Y1738" s="58" t="s">
        <v>4114</v>
      </c>
      <c r="Z1738" s="58" t="s">
        <v>4114</v>
      </c>
      <c r="AA1738" s="58" t="s">
        <v>4114</v>
      </c>
      <c r="AB1738" s="58" t="s">
        <v>4113</v>
      </c>
      <c r="AC1738" s="58" t="s">
        <v>4113</v>
      </c>
      <c r="AD1738" s="58" t="s">
        <v>4113</v>
      </c>
      <c r="AE1738" s="58" t="s">
        <v>4114</v>
      </c>
      <c r="AF1738" s="58" t="s">
        <v>4114</v>
      </c>
    </row>
    <row r="1739" spans="1:32" x14ac:dyDescent="0.2">
      <c r="A1739" s="247" t="s">
        <v>545</v>
      </c>
      <c r="B1739" s="83" t="s">
        <v>2591</v>
      </c>
      <c r="C1739" s="58">
        <v>1</v>
      </c>
      <c r="D1739" s="58" t="s">
        <v>4156</v>
      </c>
      <c r="E1739" s="58" t="s">
        <v>4139</v>
      </c>
      <c r="F1739" s="58" t="s">
        <v>4135</v>
      </c>
      <c r="G1739" s="58" t="s">
        <v>4136</v>
      </c>
      <c r="H1739" s="58" t="s">
        <v>4113</v>
      </c>
      <c r="I1739" s="58" t="s">
        <v>4113</v>
      </c>
      <c r="J1739" s="58" t="s">
        <v>4114</v>
      </c>
      <c r="K1739" s="58" t="s">
        <v>4114</v>
      </c>
      <c r="L1739" s="58" t="s">
        <v>4114</v>
      </c>
      <c r="M1739" s="58" t="s">
        <v>4145</v>
      </c>
      <c r="N1739" s="58" t="s">
        <v>2539</v>
      </c>
      <c r="O1739" s="58" t="s">
        <v>4147</v>
      </c>
      <c r="P1739" s="58" t="s">
        <v>4138</v>
      </c>
      <c r="Q1739" s="58" t="s">
        <v>4002</v>
      </c>
      <c r="R1739" s="58" t="s">
        <v>4113</v>
      </c>
      <c r="S1739" s="58" t="s">
        <v>4113</v>
      </c>
      <c r="T1739" s="58" t="s">
        <v>4113</v>
      </c>
      <c r="U1739" s="58" t="s">
        <v>4113</v>
      </c>
      <c r="V1739" s="58" t="s">
        <v>4113</v>
      </c>
      <c r="W1739" s="58" t="s">
        <v>4114</v>
      </c>
      <c r="X1739" s="58" t="s">
        <v>4114</v>
      </c>
      <c r="Y1739" s="58" t="s">
        <v>4114</v>
      </c>
      <c r="Z1739" s="58" t="s">
        <v>4114</v>
      </c>
      <c r="AA1739" s="58" t="s">
        <v>4114</v>
      </c>
      <c r="AB1739" s="58" t="s">
        <v>4113</v>
      </c>
      <c r="AC1739" s="58" t="s">
        <v>4113</v>
      </c>
      <c r="AD1739" s="58" t="s">
        <v>4113</v>
      </c>
      <c r="AE1739" s="58" t="s">
        <v>4114</v>
      </c>
      <c r="AF1739" s="58" t="s">
        <v>4114</v>
      </c>
    </row>
    <row r="1740" spans="1:32" x14ac:dyDescent="0.2">
      <c r="A1740" s="247" t="s">
        <v>5270</v>
      </c>
      <c r="B1740" s="83" t="s">
        <v>5271</v>
      </c>
    </row>
    <row r="1741" spans="1:32" x14ac:dyDescent="0.2">
      <c r="A1741" s="247" t="s">
        <v>5272</v>
      </c>
      <c r="B1741" s="83" t="s">
        <v>5273</v>
      </c>
    </row>
    <row r="1742" spans="1:32" x14ac:dyDescent="0.2">
      <c r="A1742" s="247" t="s">
        <v>519</v>
      </c>
      <c r="B1742" s="83" t="s">
        <v>2566</v>
      </c>
      <c r="C1742" s="58">
        <v>1</v>
      </c>
      <c r="D1742" s="58" t="s">
        <v>4160</v>
      </c>
      <c r="E1742" s="58" t="s">
        <v>4135</v>
      </c>
      <c r="F1742" s="58" t="s">
        <v>4135</v>
      </c>
      <c r="G1742" s="58" t="s">
        <v>4145</v>
      </c>
      <c r="H1742" s="58" t="s">
        <v>4113</v>
      </c>
      <c r="I1742" s="58" t="s">
        <v>4113</v>
      </c>
      <c r="J1742" s="58" t="s">
        <v>4114</v>
      </c>
      <c r="K1742" s="58" t="s">
        <v>4114</v>
      </c>
      <c r="L1742" s="58" t="s">
        <v>4114</v>
      </c>
      <c r="M1742" s="58" t="s">
        <v>4219</v>
      </c>
      <c r="N1742" s="58" t="s">
        <v>2539</v>
      </c>
      <c r="O1742" s="58" t="s">
        <v>4168</v>
      </c>
      <c r="P1742" s="58" t="s">
        <v>4138</v>
      </c>
      <c r="Q1742" s="58" t="s">
        <v>4002</v>
      </c>
      <c r="R1742" s="58" t="s">
        <v>4113</v>
      </c>
      <c r="S1742" s="58" t="s">
        <v>4113</v>
      </c>
      <c r="T1742" s="58" t="s">
        <v>4113</v>
      </c>
      <c r="U1742" s="58" t="s">
        <v>4113</v>
      </c>
      <c r="V1742" s="58" t="s">
        <v>4113</v>
      </c>
      <c r="W1742" s="58" t="s">
        <v>4114</v>
      </c>
      <c r="X1742" s="58" t="s">
        <v>4114</v>
      </c>
      <c r="Y1742" s="58" t="s">
        <v>4114</v>
      </c>
      <c r="Z1742" s="58" t="s">
        <v>4114</v>
      </c>
      <c r="AA1742" s="58" t="s">
        <v>4114</v>
      </c>
      <c r="AB1742" s="58" t="s">
        <v>4113</v>
      </c>
      <c r="AC1742" s="58" t="s">
        <v>4113</v>
      </c>
      <c r="AD1742" s="58" t="s">
        <v>4113</v>
      </c>
      <c r="AE1742" s="58" t="s">
        <v>4114</v>
      </c>
      <c r="AF1742" s="58" t="s">
        <v>4114</v>
      </c>
    </row>
    <row r="1743" spans="1:32" x14ac:dyDescent="0.2">
      <c r="A1743" s="247" t="s">
        <v>558</v>
      </c>
      <c r="B1743" s="83" t="s">
        <v>2603</v>
      </c>
      <c r="C1743" s="58">
        <v>1</v>
      </c>
      <c r="D1743" s="58" t="s">
        <v>4160</v>
      </c>
      <c r="E1743" s="58" t="s">
        <v>4139</v>
      </c>
      <c r="F1743" s="58" t="s">
        <v>4135</v>
      </c>
      <c r="G1743" s="58" t="s">
        <v>4145</v>
      </c>
      <c r="H1743" s="58" t="s">
        <v>4113</v>
      </c>
      <c r="I1743" s="58" t="s">
        <v>4113</v>
      </c>
      <c r="J1743" s="58" t="s">
        <v>4114</v>
      </c>
      <c r="K1743" s="58" t="s">
        <v>4114</v>
      </c>
      <c r="L1743" s="58" t="s">
        <v>4114</v>
      </c>
      <c r="M1743" s="58" t="s">
        <v>4219</v>
      </c>
      <c r="N1743" s="58" t="s">
        <v>2539</v>
      </c>
      <c r="O1743" s="58" t="s">
        <v>4164</v>
      </c>
      <c r="P1743" s="58" t="s">
        <v>4138</v>
      </c>
      <c r="Q1743" s="58" t="s">
        <v>4002</v>
      </c>
      <c r="R1743" s="58" t="s">
        <v>4113</v>
      </c>
      <c r="S1743" s="58" t="s">
        <v>4113</v>
      </c>
      <c r="T1743" s="58" t="s">
        <v>4113</v>
      </c>
      <c r="U1743" s="58" t="s">
        <v>4113</v>
      </c>
      <c r="V1743" s="58" t="s">
        <v>4113</v>
      </c>
      <c r="W1743" s="58" t="s">
        <v>4114</v>
      </c>
      <c r="X1743" s="58" t="s">
        <v>4114</v>
      </c>
      <c r="Y1743" s="58" t="s">
        <v>4114</v>
      </c>
      <c r="Z1743" s="58" t="s">
        <v>4114</v>
      </c>
      <c r="AA1743" s="58" t="s">
        <v>4114</v>
      </c>
      <c r="AB1743" s="58" t="s">
        <v>4113</v>
      </c>
      <c r="AC1743" s="58" t="s">
        <v>4113</v>
      </c>
      <c r="AD1743" s="58" t="s">
        <v>4113</v>
      </c>
      <c r="AE1743" s="58" t="s">
        <v>4114</v>
      </c>
      <c r="AF1743" s="58" t="s">
        <v>4114</v>
      </c>
    </row>
    <row r="1744" spans="1:32" x14ac:dyDescent="0.2">
      <c r="A1744" s="247" t="s">
        <v>5274</v>
      </c>
      <c r="B1744" s="83" t="s">
        <v>5275</v>
      </c>
    </row>
    <row r="1745" spans="1:32" x14ac:dyDescent="0.2">
      <c r="A1745" s="247" t="s">
        <v>5276</v>
      </c>
      <c r="B1745" s="83" t="s">
        <v>5277</v>
      </c>
    </row>
    <row r="1746" spans="1:32" x14ac:dyDescent="0.2">
      <c r="A1746" s="247" t="s">
        <v>5278</v>
      </c>
      <c r="B1746" s="83" t="s">
        <v>5279</v>
      </c>
    </row>
    <row r="1747" spans="1:32" x14ac:dyDescent="0.2">
      <c r="A1747" s="247" t="s">
        <v>5280</v>
      </c>
      <c r="B1747" s="83" t="s">
        <v>5281</v>
      </c>
    </row>
    <row r="1748" spans="1:32" x14ac:dyDescent="0.2">
      <c r="A1748" s="247" t="s">
        <v>5282</v>
      </c>
      <c r="B1748" s="83" t="s">
        <v>5283</v>
      </c>
    </row>
    <row r="1749" spans="1:32" x14ac:dyDescent="0.2">
      <c r="A1749" s="247" t="s">
        <v>494</v>
      </c>
      <c r="B1749" s="83" t="s">
        <v>2541</v>
      </c>
      <c r="C1749" s="58">
        <v>1</v>
      </c>
      <c r="D1749" s="58" t="s">
        <v>4150</v>
      </c>
      <c r="E1749" s="58" t="s">
        <v>4135</v>
      </c>
      <c r="F1749" s="58" t="s">
        <v>4139</v>
      </c>
      <c r="G1749" s="58" t="s">
        <v>4136</v>
      </c>
      <c r="H1749" s="58" t="s">
        <v>4113</v>
      </c>
      <c r="I1749" s="58" t="s">
        <v>4113</v>
      </c>
      <c r="J1749" s="58" t="s">
        <v>4114</v>
      </c>
      <c r="K1749" s="58" t="s">
        <v>4114</v>
      </c>
      <c r="L1749" s="58" t="s">
        <v>4114</v>
      </c>
      <c r="M1749" s="58" t="s">
        <v>4140</v>
      </c>
      <c r="N1749" s="58" t="s">
        <v>2539</v>
      </c>
      <c r="O1749" s="58" t="s">
        <v>4147</v>
      </c>
      <c r="P1749" s="58" t="s">
        <v>4138</v>
      </c>
      <c r="Q1749" s="58" t="s">
        <v>4002</v>
      </c>
      <c r="R1749" s="58" t="s">
        <v>4113</v>
      </c>
      <c r="S1749" s="58" t="s">
        <v>4113</v>
      </c>
      <c r="T1749" s="58" t="s">
        <v>4113</v>
      </c>
      <c r="U1749" s="58" t="s">
        <v>4113</v>
      </c>
      <c r="V1749" s="58" t="s">
        <v>4113</v>
      </c>
      <c r="W1749" s="58" t="s">
        <v>4114</v>
      </c>
      <c r="X1749" s="58" t="s">
        <v>4114</v>
      </c>
      <c r="Y1749" s="58" t="s">
        <v>4114</v>
      </c>
      <c r="Z1749" s="58" t="s">
        <v>4114</v>
      </c>
      <c r="AA1749" s="58" t="s">
        <v>4114</v>
      </c>
      <c r="AB1749" s="58" t="s">
        <v>4113</v>
      </c>
      <c r="AC1749" s="58" t="s">
        <v>4113</v>
      </c>
      <c r="AD1749" s="58" t="s">
        <v>4113</v>
      </c>
      <c r="AE1749" s="58" t="s">
        <v>4114</v>
      </c>
      <c r="AF1749" s="58" t="s">
        <v>4114</v>
      </c>
    </row>
    <row r="1750" spans="1:32" x14ac:dyDescent="0.2">
      <c r="A1750" s="247" t="s">
        <v>533</v>
      </c>
      <c r="B1750" s="83" t="s">
        <v>2580</v>
      </c>
      <c r="C1750" s="58">
        <v>1</v>
      </c>
      <c r="D1750" s="58" t="s">
        <v>4150</v>
      </c>
      <c r="E1750" s="58" t="s">
        <v>4139</v>
      </c>
      <c r="F1750" s="58" t="s">
        <v>4139</v>
      </c>
      <c r="G1750" s="58" t="s">
        <v>4136</v>
      </c>
      <c r="H1750" s="58" t="s">
        <v>4113</v>
      </c>
      <c r="I1750" s="58" t="s">
        <v>4113</v>
      </c>
      <c r="J1750" s="58" t="s">
        <v>4114</v>
      </c>
      <c r="K1750" s="58" t="s">
        <v>4114</v>
      </c>
      <c r="L1750" s="58" t="s">
        <v>4114</v>
      </c>
      <c r="M1750" s="58" t="s">
        <v>4140</v>
      </c>
      <c r="N1750" s="58" t="s">
        <v>2539</v>
      </c>
      <c r="O1750" s="58" t="s">
        <v>4147</v>
      </c>
      <c r="P1750" s="58" t="s">
        <v>4138</v>
      </c>
      <c r="Q1750" s="58" t="s">
        <v>4002</v>
      </c>
      <c r="R1750" s="58" t="s">
        <v>4113</v>
      </c>
      <c r="S1750" s="58" t="s">
        <v>4113</v>
      </c>
      <c r="T1750" s="58" t="s">
        <v>4113</v>
      </c>
      <c r="U1750" s="58" t="s">
        <v>4113</v>
      </c>
      <c r="V1750" s="58" t="s">
        <v>4113</v>
      </c>
      <c r="W1750" s="58" t="s">
        <v>4114</v>
      </c>
      <c r="X1750" s="58" t="s">
        <v>4114</v>
      </c>
      <c r="Y1750" s="58" t="s">
        <v>4114</v>
      </c>
      <c r="Z1750" s="58" t="s">
        <v>4114</v>
      </c>
      <c r="AA1750" s="58" t="s">
        <v>4114</v>
      </c>
      <c r="AB1750" s="58" t="s">
        <v>4113</v>
      </c>
      <c r="AC1750" s="58" t="s">
        <v>4113</v>
      </c>
      <c r="AD1750" s="58" t="s">
        <v>4113</v>
      </c>
      <c r="AE1750" s="58" t="s">
        <v>4114</v>
      </c>
      <c r="AF1750" s="58" t="s">
        <v>4114</v>
      </c>
    </row>
    <row r="1751" spans="1:32" x14ac:dyDescent="0.2">
      <c r="A1751" s="247" t="s">
        <v>507</v>
      </c>
      <c r="B1751" s="83" t="s">
        <v>2554</v>
      </c>
      <c r="C1751" s="58">
        <v>1</v>
      </c>
      <c r="D1751" s="58" t="s">
        <v>4156</v>
      </c>
      <c r="E1751" s="58" t="s">
        <v>4135</v>
      </c>
      <c r="F1751" s="58" t="s">
        <v>4139</v>
      </c>
      <c r="G1751" s="58" t="s">
        <v>4136</v>
      </c>
      <c r="H1751" s="58" t="s">
        <v>4113</v>
      </c>
      <c r="I1751" s="58" t="s">
        <v>4113</v>
      </c>
      <c r="J1751" s="58" t="s">
        <v>4114</v>
      </c>
      <c r="K1751" s="58" t="s">
        <v>4114</v>
      </c>
      <c r="L1751" s="58" t="s">
        <v>4114</v>
      </c>
      <c r="M1751" s="58" t="s">
        <v>4142</v>
      </c>
      <c r="N1751" s="58" t="s">
        <v>2539</v>
      </c>
      <c r="O1751" s="58" t="s">
        <v>4147</v>
      </c>
      <c r="P1751" s="58" t="s">
        <v>4138</v>
      </c>
      <c r="Q1751" s="58" t="s">
        <v>4002</v>
      </c>
      <c r="R1751" s="58" t="s">
        <v>4113</v>
      </c>
      <c r="S1751" s="58" t="s">
        <v>4113</v>
      </c>
      <c r="T1751" s="58" t="s">
        <v>4113</v>
      </c>
      <c r="U1751" s="58" t="s">
        <v>4113</v>
      </c>
      <c r="V1751" s="58" t="s">
        <v>4113</v>
      </c>
      <c r="W1751" s="58" t="s">
        <v>4114</v>
      </c>
      <c r="X1751" s="58" t="s">
        <v>4114</v>
      </c>
      <c r="Y1751" s="58" t="s">
        <v>4114</v>
      </c>
      <c r="Z1751" s="58" t="s">
        <v>4114</v>
      </c>
      <c r="AA1751" s="58" t="s">
        <v>4114</v>
      </c>
      <c r="AB1751" s="58" t="s">
        <v>4113</v>
      </c>
      <c r="AC1751" s="58" t="s">
        <v>4113</v>
      </c>
      <c r="AD1751" s="58" t="s">
        <v>4113</v>
      </c>
      <c r="AE1751" s="58" t="s">
        <v>4114</v>
      </c>
      <c r="AF1751" s="58" t="s">
        <v>4114</v>
      </c>
    </row>
    <row r="1752" spans="1:32" x14ac:dyDescent="0.2">
      <c r="A1752" s="247" t="s">
        <v>546</v>
      </c>
      <c r="B1752" s="83" t="s">
        <v>2592</v>
      </c>
      <c r="C1752" s="58">
        <v>1</v>
      </c>
      <c r="D1752" s="58" t="s">
        <v>4156</v>
      </c>
      <c r="E1752" s="58" t="s">
        <v>4139</v>
      </c>
      <c r="F1752" s="58" t="s">
        <v>4139</v>
      </c>
      <c r="G1752" s="58" t="s">
        <v>4136</v>
      </c>
      <c r="H1752" s="58" t="s">
        <v>4113</v>
      </c>
      <c r="I1752" s="58" t="s">
        <v>4113</v>
      </c>
      <c r="J1752" s="58" t="s">
        <v>4114</v>
      </c>
      <c r="K1752" s="58" t="s">
        <v>4114</v>
      </c>
      <c r="L1752" s="58" t="s">
        <v>4114</v>
      </c>
      <c r="M1752" s="58" t="s">
        <v>4142</v>
      </c>
      <c r="N1752" s="58" t="s">
        <v>2539</v>
      </c>
      <c r="O1752" s="58" t="s">
        <v>4147</v>
      </c>
      <c r="P1752" s="58" t="s">
        <v>4138</v>
      </c>
      <c r="Q1752" s="58" t="s">
        <v>4002</v>
      </c>
      <c r="R1752" s="58" t="s">
        <v>4113</v>
      </c>
      <c r="S1752" s="58" t="s">
        <v>4113</v>
      </c>
      <c r="T1752" s="58" t="s">
        <v>4113</v>
      </c>
      <c r="U1752" s="58" t="s">
        <v>4113</v>
      </c>
      <c r="V1752" s="58" t="s">
        <v>4113</v>
      </c>
      <c r="W1752" s="58" t="s">
        <v>4114</v>
      </c>
      <c r="X1752" s="58" t="s">
        <v>4114</v>
      </c>
      <c r="Y1752" s="58" t="s">
        <v>4114</v>
      </c>
      <c r="Z1752" s="58" t="s">
        <v>4114</v>
      </c>
      <c r="AA1752" s="58" t="s">
        <v>4114</v>
      </c>
      <c r="AB1752" s="58" t="s">
        <v>4113</v>
      </c>
      <c r="AC1752" s="58" t="s">
        <v>4113</v>
      </c>
      <c r="AD1752" s="58" t="s">
        <v>4113</v>
      </c>
      <c r="AE1752" s="58" t="s">
        <v>4114</v>
      </c>
      <c r="AF1752" s="58" t="s">
        <v>4114</v>
      </c>
    </row>
    <row r="1753" spans="1:32" x14ac:dyDescent="0.2">
      <c r="A1753" s="247" t="s">
        <v>5284</v>
      </c>
      <c r="B1753" s="83" t="s">
        <v>5285</v>
      </c>
    </row>
    <row r="1754" spans="1:32" x14ac:dyDescent="0.2">
      <c r="A1754" s="247" t="s">
        <v>5286</v>
      </c>
      <c r="B1754" s="83" t="s">
        <v>5287</v>
      </c>
    </row>
    <row r="1755" spans="1:32" x14ac:dyDescent="0.2">
      <c r="A1755" s="247" t="s">
        <v>520</v>
      </c>
      <c r="B1755" s="83" t="s">
        <v>2567</v>
      </c>
      <c r="C1755" s="58">
        <v>1</v>
      </c>
      <c r="D1755" s="58" t="s">
        <v>4160</v>
      </c>
      <c r="E1755" s="58" t="s">
        <v>4135</v>
      </c>
      <c r="F1755" s="58" t="s">
        <v>4139</v>
      </c>
      <c r="G1755" s="58" t="s">
        <v>4145</v>
      </c>
      <c r="H1755" s="58" t="s">
        <v>4113</v>
      </c>
      <c r="I1755" s="58" t="s">
        <v>4113</v>
      </c>
      <c r="J1755" s="58" t="s">
        <v>4114</v>
      </c>
      <c r="K1755" s="58" t="s">
        <v>4114</v>
      </c>
      <c r="L1755" s="58" t="s">
        <v>4114</v>
      </c>
      <c r="M1755" s="58" t="s">
        <v>4144</v>
      </c>
      <c r="N1755" s="58" t="s">
        <v>2539</v>
      </c>
      <c r="O1755" s="58" t="s">
        <v>4168</v>
      </c>
      <c r="P1755" s="58" t="s">
        <v>4138</v>
      </c>
      <c r="Q1755" s="58" t="s">
        <v>4002</v>
      </c>
      <c r="R1755" s="58" t="s">
        <v>4113</v>
      </c>
      <c r="S1755" s="58" t="s">
        <v>4113</v>
      </c>
      <c r="T1755" s="58" t="s">
        <v>4113</v>
      </c>
      <c r="U1755" s="58" t="s">
        <v>4113</v>
      </c>
      <c r="V1755" s="58" t="s">
        <v>4113</v>
      </c>
      <c r="W1755" s="58" t="s">
        <v>4114</v>
      </c>
      <c r="X1755" s="58" t="s">
        <v>4114</v>
      </c>
      <c r="Y1755" s="58" t="s">
        <v>4114</v>
      </c>
      <c r="Z1755" s="58" t="s">
        <v>4114</v>
      </c>
      <c r="AA1755" s="58" t="s">
        <v>4114</v>
      </c>
      <c r="AB1755" s="58" t="s">
        <v>4113</v>
      </c>
      <c r="AC1755" s="58" t="s">
        <v>4113</v>
      </c>
      <c r="AD1755" s="58" t="s">
        <v>4113</v>
      </c>
      <c r="AE1755" s="58" t="s">
        <v>4114</v>
      </c>
      <c r="AF1755" s="58" t="s">
        <v>4114</v>
      </c>
    </row>
    <row r="1756" spans="1:32" x14ac:dyDescent="0.2">
      <c r="A1756" s="247" t="s">
        <v>559</v>
      </c>
      <c r="B1756" s="83" t="s">
        <v>2604</v>
      </c>
      <c r="C1756" s="58">
        <v>1</v>
      </c>
      <c r="D1756" s="58" t="s">
        <v>4160</v>
      </c>
      <c r="E1756" s="58" t="s">
        <v>4139</v>
      </c>
      <c r="F1756" s="58" t="s">
        <v>4139</v>
      </c>
      <c r="G1756" s="58" t="s">
        <v>4145</v>
      </c>
      <c r="H1756" s="58" t="s">
        <v>4113</v>
      </c>
      <c r="I1756" s="58" t="s">
        <v>4113</v>
      </c>
      <c r="J1756" s="58" t="s">
        <v>4114</v>
      </c>
      <c r="K1756" s="58" t="s">
        <v>4114</v>
      </c>
      <c r="L1756" s="58" t="s">
        <v>4114</v>
      </c>
      <c r="M1756" s="58" t="s">
        <v>4144</v>
      </c>
      <c r="N1756" s="58" t="s">
        <v>2539</v>
      </c>
      <c r="O1756" s="58" t="s">
        <v>4164</v>
      </c>
      <c r="P1756" s="58" t="s">
        <v>4138</v>
      </c>
      <c r="Q1756" s="58" t="s">
        <v>4002</v>
      </c>
      <c r="R1756" s="58" t="s">
        <v>4113</v>
      </c>
      <c r="S1756" s="58" t="s">
        <v>4113</v>
      </c>
      <c r="T1756" s="58" t="s">
        <v>4113</v>
      </c>
      <c r="U1756" s="58" t="s">
        <v>4113</v>
      </c>
      <c r="V1756" s="58" t="s">
        <v>4113</v>
      </c>
      <c r="W1756" s="58" t="s">
        <v>4114</v>
      </c>
      <c r="X1756" s="58" t="s">
        <v>4114</v>
      </c>
      <c r="Y1756" s="58" t="s">
        <v>4114</v>
      </c>
      <c r="Z1756" s="58" t="s">
        <v>4114</v>
      </c>
      <c r="AA1756" s="58" t="s">
        <v>4114</v>
      </c>
      <c r="AB1756" s="58" t="s">
        <v>4113</v>
      </c>
      <c r="AC1756" s="58" t="s">
        <v>4113</v>
      </c>
      <c r="AD1756" s="58" t="s">
        <v>4113</v>
      </c>
      <c r="AE1756" s="58" t="s">
        <v>4114</v>
      </c>
      <c r="AF1756" s="58" t="s">
        <v>4114</v>
      </c>
    </row>
    <row r="1757" spans="1:32" x14ac:dyDescent="0.2">
      <c r="A1757" s="247" t="s">
        <v>5288</v>
      </c>
      <c r="B1757" s="83" t="s">
        <v>5289</v>
      </c>
    </row>
    <row r="1758" spans="1:32" x14ac:dyDescent="0.2">
      <c r="A1758" s="247" t="s">
        <v>5290</v>
      </c>
      <c r="B1758" s="83" t="s">
        <v>5291</v>
      </c>
    </row>
    <row r="1759" spans="1:32" x14ac:dyDescent="0.2">
      <c r="A1759" s="247" t="s">
        <v>5292</v>
      </c>
      <c r="B1759" s="83" t="s">
        <v>5293</v>
      </c>
    </row>
    <row r="1760" spans="1:32" x14ac:dyDescent="0.2">
      <c r="A1760" s="247" t="s">
        <v>5294</v>
      </c>
      <c r="B1760" s="83" t="s">
        <v>5295</v>
      </c>
    </row>
    <row r="1761" spans="1:32" x14ac:dyDescent="0.2">
      <c r="A1761" s="247" t="s">
        <v>5296</v>
      </c>
      <c r="B1761" s="83" t="s">
        <v>5297</v>
      </c>
    </row>
    <row r="1762" spans="1:32" x14ac:dyDescent="0.2">
      <c r="A1762" s="247" t="s">
        <v>495</v>
      </c>
      <c r="B1762" s="83" t="s">
        <v>2542</v>
      </c>
      <c r="C1762" s="58">
        <v>1</v>
      </c>
      <c r="D1762" s="58" t="s">
        <v>4150</v>
      </c>
      <c r="E1762" s="58" t="s">
        <v>4135</v>
      </c>
      <c r="F1762" s="58" t="s">
        <v>4141</v>
      </c>
      <c r="G1762" s="58" t="s">
        <v>4136</v>
      </c>
      <c r="H1762" s="58" t="s">
        <v>4113</v>
      </c>
      <c r="I1762" s="58" t="s">
        <v>4113</v>
      </c>
      <c r="J1762" s="58" t="s">
        <v>4114</v>
      </c>
      <c r="K1762" s="58" t="s">
        <v>4114</v>
      </c>
      <c r="L1762" s="58" t="s">
        <v>4114</v>
      </c>
      <c r="M1762" s="58" t="s">
        <v>4142</v>
      </c>
      <c r="N1762" s="58" t="s">
        <v>2539</v>
      </c>
      <c r="O1762" s="58" t="s">
        <v>4147</v>
      </c>
      <c r="P1762" s="58" t="s">
        <v>4138</v>
      </c>
      <c r="Q1762" s="58" t="s">
        <v>4002</v>
      </c>
      <c r="R1762" s="58" t="s">
        <v>4113</v>
      </c>
      <c r="S1762" s="58" t="s">
        <v>4113</v>
      </c>
      <c r="T1762" s="58" t="s">
        <v>4113</v>
      </c>
      <c r="U1762" s="58" t="s">
        <v>4113</v>
      </c>
      <c r="V1762" s="58" t="s">
        <v>4113</v>
      </c>
      <c r="W1762" s="58" t="s">
        <v>4114</v>
      </c>
      <c r="X1762" s="58" t="s">
        <v>4114</v>
      </c>
      <c r="Y1762" s="58" t="s">
        <v>4114</v>
      </c>
      <c r="Z1762" s="58" t="s">
        <v>4114</v>
      </c>
      <c r="AA1762" s="58" t="s">
        <v>4114</v>
      </c>
      <c r="AB1762" s="58" t="s">
        <v>4113</v>
      </c>
      <c r="AC1762" s="58" t="s">
        <v>4113</v>
      </c>
      <c r="AD1762" s="58" t="s">
        <v>4113</v>
      </c>
      <c r="AE1762" s="58" t="s">
        <v>4114</v>
      </c>
      <c r="AF1762" s="58" t="s">
        <v>4114</v>
      </c>
    </row>
    <row r="1763" spans="1:32" x14ac:dyDescent="0.2">
      <c r="A1763" s="247" t="s">
        <v>534</v>
      </c>
      <c r="B1763" s="83" t="s">
        <v>2581</v>
      </c>
      <c r="C1763" s="58">
        <v>1</v>
      </c>
      <c r="D1763" s="58" t="s">
        <v>4150</v>
      </c>
      <c r="E1763" s="58" t="s">
        <v>4139</v>
      </c>
      <c r="F1763" s="58" t="s">
        <v>4141</v>
      </c>
      <c r="G1763" s="58" t="s">
        <v>4136</v>
      </c>
      <c r="H1763" s="58" t="s">
        <v>4113</v>
      </c>
      <c r="I1763" s="58" t="s">
        <v>4113</v>
      </c>
      <c r="J1763" s="58" t="s">
        <v>4114</v>
      </c>
      <c r="K1763" s="58" t="s">
        <v>4114</v>
      </c>
      <c r="L1763" s="58" t="s">
        <v>4114</v>
      </c>
      <c r="M1763" s="58" t="s">
        <v>4142</v>
      </c>
      <c r="N1763" s="58" t="s">
        <v>2539</v>
      </c>
      <c r="O1763" s="58" t="s">
        <v>4147</v>
      </c>
      <c r="P1763" s="58" t="s">
        <v>4138</v>
      </c>
      <c r="Q1763" s="58" t="s">
        <v>4002</v>
      </c>
      <c r="R1763" s="58" t="s">
        <v>4113</v>
      </c>
      <c r="S1763" s="58" t="s">
        <v>4113</v>
      </c>
      <c r="T1763" s="58" t="s">
        <v>4113</v>
      </c>
      <c r="U1763" s="58" t="s">
        <v>4113</v>
      </c>
      <c r="V1763" s="58" t="s">
        <v>4113</v>
      </c>
      <c r="W1763" s="58" t="s">
        <v>4114</v>
      </c>
      <c r="X1763" s="58" t="s">
        <v>4114</v>
      </c>
      <c r="Y1763" s="58" t="s">
        <v>4114</v>
      </c>
      <c r="Z1763" s="58" t="s">
        <v>4114</v>
      </c>
      <c r="AA1763" s="58" t="s">
        <v>4114</v>
      </c>
      <c r="AB1763" s="58" t="s">
        <v>4113</v>
      </c>
      <c r="AC1763" s="58" t="s">
        <v>4113</v>
      </c>
      <c r="AD1763" s="58" t="s">
        <v>4113</v>
      </c>
      <c r="AE1763" s="58" t="s">
        <v>4114</v>
      </c>
      <c r="AF1763" s="58" t="s">
        <v>4114</v>
      </c>
    </row>
    <row r="1764" spans="1:32" x14ac:dyDescent="0.2">
      <c r="A1764" s="247" t="s">
        <v>508</v>
      </c>
      <c r="B1764" s="83" t="s">
        <v>2555</v>
      </c>
      <c r="C1764" s="58">
        <v>1</v>
      </c>
      <c r="D1764" s="58" t="s">
        <v>4156</v>
      </c>
      <c r="E1764" s="58" t="s">
        <v>4135</v>
      </c>
      <c r="F1764" s="58" t="s">
        <v>4141</v>
      </c>
      <c r="G1764" s="58" t="s">
        <v>4136</v>
      </c>
      <c r="H1764" s="58" t="s">
        <v>4113</v>
      </c>
      <c r="I1764" s="58" t="s">
        <v>4113</v>
      </c>
      <c r="J1764" s="58" t="s">
        <v>4114</v>
      </c>
      <c r="K1764" s="58" t="s">
        <v>4114</v>
      </c>
      <c r="L1764" s="58" t="s">
        <v>4114</v>
      </c>
      <c r="M1764" s="58" t="s">
        <v>4192</v>
      </c>
      <c r="N1764" s="58" t="s">
        <v>2539</v>
      </c>
      <c r="O1764" s="58" t="s">
        <v>4147</v>
      </c>
      <c r="P1764" s="58" t="s">
        <v>4138</v>
      </c>
      <c r="Q1764" s="58" t="s">
        <v>4002</v>
      </c>
      <c r="R1764" s="58" t="s">
        <v>4113</v>
      </c>
      <c r="S1764" s="58" t="s">
        <v>4113</v>
      </c>
      <c r="T1764" s="58" t="s">
        <v>4113</v>
      </c>
      <c r="U1764" s="58" t="s">
        <v>4113</v>
      </c>
      <c r="V1764" s="58" t="s">
        <v>4113</v>
      </c>
      <c r="W1764" s="58" t="s">
        <v>4114</v>
      </c>
      <c r="X1764" s="58" t="s">
        <v>4114</v>
      </c>
      <c r="Y1764" s="58" t="s">
        <v>4114</v>
      </c>
      <c r="Z1764" s="58" t="s">
        <v>4114</v>
      </c>
      <c r="AA1764" s="58" t="s">
        <v>4114</v>
      </c>
      <c r="AB1764" s="58" t="s">
        <v>4113</v>
      </c>
      <c r="AC1764" s="58" t="s">
        <v>4113</v>
      </c>
      <c r="AD1764" s="58" t="s">
        <v>4113</v>
      </c>
      <c r="AE1764" s="58" t="s">
        <v>4114</v>
      </c>
      <c r="AF1764" s="58" t="s">
        <v>4114</v>
      </c>
    </row>
    <row r="1765" spans="1:32" x14ac:dyDescent="0.2">
      <c r="A1765" s="247" t="s">
        <v>547</v>
      </c>
      <c r="B1765" s="83" t="s">
        <v>2593</v>
      </c>
      <c r="C1765" s="58">
        <v>1</v>
      </c>
      <c r="D1765" s="58" t="s">
        <v>4156</v>
      </c>
      <c r="E1765" s="58" t="s">
        <v>4139</v>
      </c>
      <c r="F1765" s="58" t="s">
        <v>4141</v>
      </c>
      <c r="G1765" s="58" t="s">
        <v>4136</v>
      </c>
      <c r="H1765" s="58" t="s">
        <v>4113</v>
      </c>
      <c r="I1765" s="58" t="s">
        <v>4113</v>
      </c>
      <c r="J1765" s="58" t="s">
        <v>4114</v>
      </c>
      <c r="K1765" s="58" t="s">
        <v>4114</v>
      </c>
      <c r="L1765" s="58" t="s">
        <v>4114</v>
      </c>
      <c r="M1765" s="58" t="s">
        <v>4192</v>
      </c>
      <c r="N1765" s="58" t="s">
        <v>2539</v>
      </c>
      <c r="O1765" s="58" t="s">
        <v>4147</v>
      </c>
      <c r="P1765" s="58" t="s">
        <v>4138</v>
      </c>
      <c r="Q1765" s="58" t="s">
        <v>4002</v>
      </c>
      <c r="R1765" s="58" t="s">
        <v>4113</v>
      </c>
      <c r="S1765" s="58" t="s">
        <v>4113</v>
      </c>
      <c r="T1765" s="58" t="s">
        <v>4113</v>
      </c>
      <c r="U1765" s="58" t="s">
        <v>4113</v>
      </c>
      <c r="V1765" s="58" t="s">
        <v>4113</v>
      </c>
      <c r="W1765" s="58" t="s">
        <v>4114</v>
      </c>
      <c r="X1765" s="58" t="s">
        <v>4114</v>
      </c>
      <c r="Y1765" s="58" t="s">
        <v>4114</v>
      </c>
      <c r="Z1765" s="58" t="s">
        <v>4114</v>
      </c>
      <c r="AA1765" s="58" t="s">
        <v>4114</v>
      </c>
      <c r="AB1765" s="58" t="s">
        <v>4113</v>
      </c>
      <c r="AC1765" s="58" t="s">
        <v>4113</v>
      </c>
      <c r="AD1765" s="58" t="s">
        <v>4113</v>
      </c>
      <c r="AE1765" s="58" t="s">
        <v>4114</v>
      </c>
      <c r="AF1765" s="58" t="s">
        <v>4114</v>
      </c>
    </row>
    <row r="1766" spans="1:32" x14ac:dyDescent="0.2">
      <c r="A1766" s="247" t="s">
        <v>5298</v>
      </c>
      <c r="B1766" s="83" t="s">
        <v>5299</v>
      </c>
    </row>
    <row r="1767" spans="1:32" x14ac:dyDescent="0.2">
      <c r="A1767" s="247" t="s">
        <v>5300</v>
      </c>
      <c r="B1767" s="83" t="s">
        <v>5301</v>
      </c>
    </row>
    <row r="1768" spans="1:32" x14ac:dyDescent="0.2">
      <c r="A1768" s="247" t="s">
        <v>521</v>
      </c>
      <c r="B1768" s="83" t="s">
        <v>2568</v>
      </c>
      <c r="C1768" s="58">
        <v>1</v>
      </c>
      <c r="D1768" s="58" t="s">
        <v>4160</v>
      </c>
      <c r="E1768" s="58" t="s">
        <v>4135</v>
      </c>
      <c r="F1768" s="58" t="s">
        <v>4141</v>
      </c>
      <c r="G1768" s="58" t="s">
        <v>4145</v>
      </c>
      <c r="H1768" s="58" t="s">
        <v>4113</v>
      </c>
      <c r="I1768" s="58" t="s">
        <v>4113</v>
      </c>
      <c r="J1768" s="58" t="s">
        <v>4114</v>
      </c>
      <c r="K1768" s="58" t="s">
        <v>4114</v>
      </c>
      <c r="L1768" s="58" t="s">
        <v>4114</v>
      </c>
      <c r="M1768" s="58" t="s">
        <v>4241</v>
      </c>
      <c r="N1768" s="58" t="s">
        <v>2539</v>
      </c>
      <c r="O1768" s="58" t="s">
        <v>4168</v>
      </c>
      <c r="P1768" s="58" t="s">
        <v>4138</v>
      </c>
      <c r="Q1768" s="58" t="s">
        <v>4002</v>
      </c>
      <c r="R1768" s="58" t="s">
        <v>4113</v>
      </c>
      <c r="S1768" s="58" t="s">
        <v>4113</v>
      </c>
      <c r="T1768" s="58" t="s">
        <v>4113</v>
      </c>
      <c r="U1768" s="58" t="s">
        <v>4113</v>
      </c>
      <c r="V1768" s="58" t="s">
        <v>4113</v>
      </c>
      <c r="W1768" s="58" t="s">
        <v>4114</v>
      </c>
      <c r="X1768" s="58" t="s">
        <v>4114</v>
      </c>
      <c r="Y1768" s="58" t="s">
        <v>4114</v>
      </c>
      <c r="Z1768" s="58" t="s">
        <v>4114</v>
      </c>
      <c r="AA1768" s="58" t="s">
        <v>4114</v>
      </c>
      <c r="AB1768" s="58" t="s">
        <v>4113</v>
      </c>
      <c r="AC1768" s="58" t="s">
        <v>4113</v>
      </c>
      <c r="AD1768" s="58" t="s">
        <v>4113</v>
      </c>
      <c r="AE1768" s="58" t="s">
        <v>4114</v>
      </c>
      <c r="AF1768" s="58" t="s">
        <v>4114</v>
      </c>
    </row>
    <row r="1769" spans="1:32" x14ac:dyDescent="0.2">
      <c r="A1769" s="247" t="s">
        <v>560</v>
      </c>
      <c r="B1769" s="83" t="s">
        <v>2605</v>
      </c>
      <c r="C1769" s="58">
        <v>1</v>
      </c>
      <c r="D1769" s="58" t="s">
        <v>4160</v>
      </c>
      <c r="E1769" s="58" t="s">
        <v>4139</v>
      </c>
      <c r="F1769" s="58" t="s">
        <v>4141</v>
      </c>
      <c r="G1769" s="58" t="s">
        <v>4145</v>
      </c>
      <c r="H1769" s="58" t="s">
        <v>4113</v>
      </c>
      <c r="I1769" s="58" t="s">
        <v>4113</v>
      </c>
      <c r="J1769" s="58" t="s">
        <v>4114</v>
      </c>
      <c r="K1769" s="58" t="s">
        <v>4114</v>
      </c>
      <c r="L1769" s="58" t="s">
        <v>4114</v>
      </c>
      <c r="M1769" s="58" t="s">
        <v>4241</v>
      </c>
      <c r="N1769" s="58" t="s">
        <v>2539</v>
      </c>
      <c r="O1769" s="58" t="s">
        <v>4164</v>
      </c>
      <c r="P1769" s="58" t="s">
        <v>4138</v>
      </c>
      <c r="Q1769" s="58" t="s">
        <v>4002</v>
      </c>
      <c r="R1769" s="58" t="s">
        <v>4113</v>
      </c>
      <c r="S1769" s="58" t="s">
        <v>4113</v>
      </c>
      <c r="T1769" s="58" t="s">
        <v>4113</v>
      </c>
      <c r="U1769" s="58" t="s">
        <v>4113</v>
      </c>
      <c r="V1769" s="58" t="s">
        <v>4113</v>
      </c>
      <c r="W1769" s="58" t="s">
        <v>4114</v>
      </c>
      <c r="X1769" s="58" t="s">
        <v>4114</v>
      </c>
      <c r="Y1769" s="58" t="s">
        <v>4114</v>
      </c>
      <c r="Z1769" s="58" t="s">
        <v>4114</v>
      </c>
      <c r="AA1769" s="58" t="s">
        <v>4114</v>
      </c>
      <c r="AB1769" s="58" t="s">
        <v>4113</v>
      </c>
      <c r="AC1769" s="58" t="s">
        <v>4113</v>
      </c>
      <c r="AD1769" s="58" t="s">
        <v>4113</v>
      </c>
      <c r="AE1769" s="58" t="s">
        <v>4114</v>
      </c>
      <c r="AF1769" s="58" t="s">
        <v>4114</v>
      </c>
    </row>
    <row r="1770" spans="1:32" x14ac:dyDescent="0.2">
      <c r="A1770" s="247" t="s">
        <v>5302</v>
      </c>
      <c r="B1770" s="83" t="s">
        <v>5303</v>
      </c>
    </row>
    <row r="1771" spans="1:32" x14ac:dyDescent="0.2">
      <c r="A1771" s="247" t="s">
        <v>5304</v>
      </c>
      <c r="B1771" s="83" t="s">
        <v>5305</v>
      </c>
    </row>
    <row r="1772" spans="1:32" x14ac:dyDescent="0.2">
      <c r="A1772" s="247" t="s">
        <v>5306</v>
      </c>
      <c r="B1772" s="83" t="s">
        <v>5307</v>
      </c>
    </row>
    <row r="1773" spans="1:32" x14ac:dyDescent="0.2">
      <c r="A1773" s="247" t="s">
        <v>5308</v>
      </c>
      <c r="B1773" s="83" t="s">
        <v>5309</v>
      </c>
    </row>
    <row r="1774" spans="1:32" x14ac:dyDescent="0.2">
      <c r="A1774" s="247" t="s">
        <v>5310</v>
      </c>
      <c r="B1774" s="83" t="s">
        <v>5311</v>
      </c>
    </row>
    <row r="1775" spans="1:32" x14ac:dyDescent="0.2">
      <c r="A1775" s="247" t="s">
        <v>496</v>
      </c>
      <c r="B1775" s="83" t="s">
        <v>2543</v>
      </c>
      <c r="C1775" s="58">
        <v>1</v>
      </c>
      <c r="D1775" s="58" t="s">
        <v>4150</v>
      </c>
      <c r="E1775" s="58" t="s">
        <v>4135</v>
      </c>
      <c r="F1775" s="58" t="s">
        <v>4143</v>
      </c>
      <c r="G1775" s="58" t="s">
        <v>4136</v>
      </c>
      <c r="H1775" s="58" t="s">
        <v>4113</v>
      </c>
      <c r="I1775" s="58" t="s">
        <v>4113</v>
      </c>
      <c r="J1775" s="58" t="s">
        <v>4114</v>
      </c>
      <c r="K1775" s="58" t="s">
        <v>4114</v>
      </c>
      <c r="L1775" s="58" t="s">
        <v>4114</v>
      </c>
      <c r="M1775" s="58" t="s">
        <v>4144</v>
      </c>
      <c r="N1775" s="58" t="s">
        <v>2539</v>
      </c>
      <c r="O1775" s="58" t="s">
        <v>4147</v>
      </c>
      <c r="P1775" s="58" t="s">
        <v>4138</v>
      </c>
      <c r="Q1775" s="58" t="s">
        <v>4002</v>
      </c>
      <c r="R1775" s="58" t="s">
        <v>4113</v>
      </c>
      <c r="S1775" s="58" t="s">
        <v>4113</v>
      </c>
      <c r="T1775" s="58" t="s">
        <v>4113</v>
      </c>
      <c r="U1775" s="58" t="s">
        <v>4113</v>
      </c>
      <c r="V1775" s="58" t="s">
        <v>4113</v>
      </c>
      <c r="W1775" s="58" t="s">
        <v>4114</v>
      </c>
      <c r="X1775" s="58" t="s">
        <v>4114</v>
      </c>
      <c r="Y1775" s="58" t="s">
        <v>4114</v>
      </c>
      <c r="Z1775" s="58" t="s">
        <v>4114</v>
      </c>
      <c r="AA1775" s="58" t="s">
        <v>4114</v>
      </c>
      <c r="AB1775" s="58" t="s">
        <v>4113</v>
      </c>
      <c r="AC1775" s="58" t="s">
        <v>4113</v>
      </c>
      <c r="AD1775" s="58" t="s">
        <v>4113</v>
      </c>
      <c r="AE1775" s="58" t="s">
        <v>4114</v>
      </c>
      <c r="AF1775" s="58" t="s">
        <v>4114</v>
      </c>
    </row>
    <row r="1776" spans="1:32" x14ac:dyDescent="0.2">
      <c r="A1776" s="247" t="s">
        <v>535</v>
      </c>
      <c r="B1776" s="83" t="s">
        <v>2582</v>
      </c>
      <c r="C1776" s="58">
        <v>1</v>
      </c>
      <c r="D1776" s="58" t="s">
        <v>4150</v>
      </c>
      <c r="E1776" s="58" t="s">
        <v>4139</v>
      </c>
      <c r="F1776" s="58" t="s">
        <v>4143</v>
      </c>
      <c r="G1776" s="58" t="s">
        <v>4136</v>
      </c>
      <c r="H1776" s="58" t="s">
        <v>4113</v>
      </c>
      <c r="I1776" s="58" t="s">
        <v>4113</v>
      </c>
      <c r="J1776" s="58" t="s">
        <v>4114</v>
      </c>
      <c r="K1776" s="58" t="s">
        <v>4114</v>
      </c>
      <c r="L1776" s="58" t="s">
        <v>4114</v>
      </c>
      <c r="M1776" s="58" t="s">
        <v>4144</v>
      </c>
      <c r="N1776" s="58" t="s">
        <v>2539</v>
      </c>
      <c r="O1776" s="58" t="s">
        <v>4147</v>
      </c>
      <c r="P1776" s="58" t="s">
        <v>4138</v>
      </c>
      <c r="Q1776" s="58" t="s">
        <v>4002</v>
      </c>
      <c r="R1776" s="58" t="s">
        <v>4113</v>
      </c>
      <c r="S1776" s="58" t="s">
        <v>4113</v>
      </c>
      <c r="T1776" s="58" t="s">
        <v>4113</v>
      </c>
      <c r="U1776" s="58" t="s">
        <v>4113</v>
      </c>
      <c r="V1776" s="58" t="s">
        <v>4113</v>
      </c>
      <c r="W1776" s="58" t="s">
        <v>4114</v>
      </c>
      <c r="X1776" s="58" t="s">
        <v>4114</v>
      </c>
      <c r="Y1776" s="58" t="s">
        <v>4114</v>
      </c>
      <c r="Z1776" s="58" t="s">
        <v>4114</v>
      </c>
      <c r="AA1776" s="58" t="s">
        <v>4114</v>
      </c>
      <c r="AB1776" s="58" t="s">
        <v>4113</v>
      </c>
      <c r="AC1776" s="58" t="s">
        <v>4113</v>
      </c>
      <c r="AD1776" s="58" t="s">
        <v>4113</v>
      </c>
      <c r="AE1776" s="58" t="s">
        <v>4114</v>
      </c>
      <c r="AF1776" s="58" t="s">
        <v>4114</v>
      </c>
    </row>
    <row r="1777" spans="1:32" x14ac:dyDescent="0.2">
      <c r="A1777" s="247" t="s">
        <v>509</v>
      </c>
      <c r="B1777" s="83" t="s">
        <v>2556</v>
      </c>
      <c r="C1777" s="58">
        <v>1</v>
      </c>
      <c r="D1777" s="58" t="s">
        <v>4156</v>
      </c>
      <c r="E1777" s="58" t="s">
        <v>4135</v>
      </c>
      <c r="F1777" s="58" t="s">
        <v>4143</v>
      </c>
      <c r="G1777" s="58" t="s">
        <v>4136</v>
      </c>
      <c r="H1777" s="58" t="s">
        <v>4113</v>
      </c>
      <c r="I1777" s="58" t="s">
        <v>4113</v>
      </c>
      <c r="J1777" s="58" t="s">
        <v>4114</v>
      </c>
      <c r="K1777" s="58" t="s">
        <v>4114</v>
      </c>
      <c r="L1777" s="58" t="s">
        <v>4114</v>
      </c>
      <c r="M1777" s="58" t="s">
        <v>4241</v>
      </c>
      <c r="N1777" s="58" t="s">
        <v>2539</v>
      </c>
      <c r="O1777" s="58" t="s">
        <v>4147</v>
      </c>
      <c r="P1777" s="58" t="s">
        <v>4138</v>
      </c>
      <c r="Q1777" s="58" t="s">
        <v>4002</v>
      </c>
      <c r="R1777" s="58" t="s">
        <v>4113</v>
      </c>
      <c r="S1777" s="58" t="s">
        <v>4113</v>
      </c>
      <c r="T1777" s="58" t="s">
        <v>4113</v>
      </c>
      <c r="U1777" s="58" t="s">
        <v>4113</v>
      </c>
      <c r="V1777" s="58" t="s">
        <v>4113</v>
      </c>
      <c r="W1777" s="58" t="s">
        <v>4114</v>
      </c>
      <c r="X1777" s="58" t="s">
        <v>4114</v>
      </c>
      <c r="Y1777" s="58" t="s">
        <v>4114</v>
      </c>
      <c r="Z1777" s="58" t="s">
        <v>4114</v>
      </c>
      <c r="AA1777" s="58" t="s">
        <v>4114</v>
      </c>
      <c r="AB1777" s="58" t="s">
        <v>4113</v>
      </c>
      <c r="AC1777" s="58" t="s">
        <v>4113</v>
      </c>
      <c r="AD1777" s="58" t="s">
        <v>4113</v>
      </c>
      <c r="AE1777" s="58" t="s">
        <v>4114</v>
      </c>
      <c r="AF1777" s="58" t="s">
        <v>4114</v>
      </c>
    </row>
    <row r="1778" spans="1:32" x14ac:dyDescent="0.2">
      <c r="A1778" s="247" t="s">
        <v>548</v>
      </c>
      <c r="B1778" s="83" t="s">
        <v>2594</v>
      </c>
      <c r="C1778" s="58">
        <v>1</v>
      </c>
      <c r="D1778" s="58" t="s">
        <v>4156</v>
      </c>
      <c r="E1778" s="58" t="s">
        <v>4139</v>
      </c>
      <c r="F1778" s="58" t="s">
        <v>4143</v>
      </c>
      <c r="G1778" s="58" t="s">
        <v>4136</v>
      </c>
      <c r="H1778" s="58" t="s">
        <v>4113</v>
      </c>
      <c r="I1778" s="58" t="s">
        <v>4113</v>
      </c>
      <c r="J1778" s="58" t="s">
        <v>4114</v>
      </c>
      <c r="K1778" s="58" t="s">
        <v>4114</v>
      </c>
      <c r="L1778" s="58" t="s">
        <v>4114</v>
      </c>
      <c r="M1778" s="58" t="s">
        <v>4241</v>
      </c>
      <c r="N1778" s="58" t="s">
        <v>2539</v>
      </c>
      <c r="O1778" s="58" t="s">
        <v>4147</v>
      </c>
      <c r="P1778" s="58" t="s">
        <v>4138</v>
      </c>
      <c r="Q1778" s="58" t="s">
        <v>4002</v>
      </c>
      <c r="R1778" s="58" t="s">
        <v>4113</v>
      </c>
      <c r="S1778" s="58" t="s">
        <v>4113</v>
      </c>
      <c r="T1778" s="58" t="s">
        <v>4113</v>
      </c>
      <c r="U1778" s="58" t="s">
        <v>4113</v>
      </c>
      <c r="V1778" s="58" t="s">
        <v>4113</v>
      </c>
      <c r="W1778" s="58" t="s">
        <v>4114</v>
      </c>
      <c r="X1778" s="58" t="s">
        <v>4114</v>
      </c>
      <c r="Y1778" s="58" t="s">
        <v>4114</v>
      </c>
      <c r="Z1778" s="58" t="s">
        <v>4114</v>
      </c>
      <c r="AA1778" s="58" t="s">
        <v>4114</v>
      </c>
      <c r="AB1778" s="58" t="s">
        <v>4113</v>
      </c>
      <c r="AC1778" s="58" t="s">
        <v>4113</v>
      </c>
      <c r="AD1778" s="58" t="s">
        <v>4113</v>
      </c>
      <c r="AE1778" s="58" t="s">
        <v>4114</v>
      </c>
      <c r="AF1778" s="58" t="s">
        <v>4114</v>
      </c>
    </row>
    <row r="1779" spans="1:32" x14ac:dyDescent="0.2">
      <c r="A1779" s="247" t="s">
        <v>5312</v>
      </c>
      <c r="B1779" s="83" t="s">
        <v>5313</v>
      </c>
    </row>
    <row r="1780" spans="1:32" x14ac:dyDescent="0.2">
      <c r="A1780" s="247" t="s">
        <v>5314</v>
      </c>
      <c r="B1780" s="83" t="s">
        <v>5315</v>
      </c>
    </row>
    <row r="1781" spans="1:32" x14ac:dyDescent="0.2">
      <c r="A1781" s="247" t="s">
        <v>522</v>
      </c>
      <c r="B1781" s="83" t="s">
        <v>2569</v>
      </c>
      <c r="C1781" s="58">
        <v>1</v>
      </c>
      <c r="D1781" s="58" t="s">
        <v>4160</v>
      </c>
      <c r="E1781" s="58" t="s">
        <v>4135</v>
      </c>
      <c r="F1781" s="58" t="s">
        <v>4143</v>
      </c>
      <c r="G1781" s="58" t="s">
        <v>4145</v>
      </c>
      <c r="H1781" s="58" t="s">
        <v>4113</v>
      </c>
      <c r="I1781" s="58" t="s">
        <v>4113</v>
      </c>
      <c r="J1781" s="58" t="s">
        <v>4114</v>
      </c>
      <c r="K1781" s="58" t="s">
        <v>4114</v>
      </c>
      <c r="L1781" s="58" t="s">
        <v>4114</v>
      </c>
      <c r="M1781" s="58" t="s">
        <v>4242</v>
      </c>
      <c r="N1781" s="58" t="s">
        <v>2539</v>
      </c>
      <c r="O1781" s="58" t="s">
        <v>4168</v>
      </c>
      <c r="P1781" s="58" t="s">
        <v>4138</v>
      </c>
      <c r="Q1781" s="58" t="s">
        <v>4002</v>
      </c>
      <c r="R1781" s="58" t="s">
        <v>4113</v>
      </c>
      <c r="S1781" s="58" t="s">
        <v>4113</v>
      </c>
      <c r="T1781" s="58" t="s">
        <v>4113</v>
      </c>
      <c r="U1781" s="58" t="s">
        <v>4113</v>
      </c>
      <c r="V1781" s="58" t="s">
        <v>4113</v>
      </c>
      <c r="W1781" s="58" t="s">
        <v>4114</v>
      </c>
      <c r="X1781" s="58" t="s">
        <v>4114</v>
      </c>
      <c r="Y1781" s="58" t="s">
        <v>4114</v>
      </c>
      <c r="Z1781" s="58" t="s">
        <v>4114</v>
      </c>
      <c r="AA1781" s="58" t="s">
        <v>4114</v>
      </c>
      <c r="AB1781" s="58" t="s">
        <v>4113</v>
      </c>
      <c r="AC1781" s="58" t="s">
        <v>4113</v>
      </c>
      <c r="AD1781" s="58" t="s">
        <v>4113</v>
      </c>
      <c r="AE1781" s="58" t="s">
        <v>4114</v>
      </c>
      <c r="AF1781" s="58" t="s">
        <v>4114</v>
      </c>
    </row>
    <row r="1782" spans="1:32" x14ac:dyDescent="0.2">
      <c r="A1782" s="247" t="s">
        <v>561</v>
      </c>
      <c r="B1782" s="83" t="s">
        <v>2606</v>
      </c>
      <c r="C1782" s="58">
        <v>1</v>
      </c>
      <c r="D1782" s="58" t="s">
        <v>4160</v>
      </c>
      <c r="E1782" s="58" t="s">
        <v>4139</v>
      </c>
      <c r="F1782" s="58" t="s">
        <v>4143</v>
      </c>
      <c r="G1782" s="58" t="s">
        <v>4145</v>
      </c>
      <c r="H1782" s="58" t="s">
        <v>4113</v>
      </c>
      <c r="I1782" s="58" t="s">
        <v>4113</v>
      </c>
      <c r="J1782" s="58" t="s">
        <v>4114</v>
      </c>
      <c r="K1782" s="58" t="s">
        <v>4114</v>
      </c>
      <c r="L1782" s="58" t="s">
        <v>4114</v>
      </c>
      <c r="M1782" s="58" t="s">
        <v>4242</v>
      </c>
      <c r="N1782" s="58" t="s">
        <v>2539</v>
      </c>
      <c r="O1782" s="58" t="s">
        <v>4164</v>
      </c>
      <c r="P1782" s="58" t="s">
        <v>4138</v>
      </c>
      <c r="Q1782" s="58" t="s">
        <v>4002</v>
      </c>
      <c r="R1782" s="58" t="s">
        <v>4113</v>
      </c>
      <c r="S1782" s="58" t="s">
        <v>4113</v>
      </c>
      <c r="T1782" s="58" t="s">
        <v>4113</v>
      </c>
      <c r="U1782" s="58" t="s">
        <v>4113</v>
      </c>
      <c r="V1782" s="58" t="s">
        <v>4113</v>
      </c>
      <c r="W1782" s="58" t="s">
        <v>4114</v>
      </c>
      <c r="X1782" s="58" t="s">
        <v>4114</v>
      </c>
      <c r="Y1782" s="58" t="s">
        <v>4114</v>
      </c>
      <c r="Z1782" s="58" t="s">
        <v>4114</v>
      </c>
      <c r="AA1782" s="58" t="s">
        <v>4114</v>
      </c>
      <c r="AB1782" s="58" t="s">
        <v>4113</v>
      </c>
      <c r="AC1782" s="58" t="s">
        <v>4113</v>
      </c>
      <c r="AD1782" s="58" t="s">
        <v>4113</v>
      </c>
      <c r="AE1782" s="58" t="s">
        <v>4114</v>
      </c>
      <c r="AF1782" s="58" t="s">
        <v>4114</v>
      </c>
    </row>
    <row r="1783" spans="1:32" x14ac:dyDescent="0.2">
      <c r="A1783" s="247" t="s">
        <v>5316</v>
      </c>
      <c r="B1783" s="83" t="s">
        <v>5317</v>
      </c>
    </row>
    <row r="1784" spans="1:32" x14ac:dyDescent="0.2">
      <c r="A1784" s="247" t="s">
        <v>5318</v>
      </c>
      <c r="B1784" s="83" t="s">
        <v>5319</v>
      </c>
    </row>
    <row r="1785" spans="1:32" x14ac:dyDescent="0.2">
      <c r="A1785" s="247" t="s">
        <v>588</v>
      </c>
      <c r="B1785" s="83" t="s">
        <v>2619</v>
      </c>
      <c r="C1785" s="58">
        <v>1</v>
      </c>
      <c r="D1785" s="58" t="s">
        <v>4141</v>
      </c>
      <c r="E1785" s="58" t="s">
        <v>4135</v>
      </c>
      <c r="F1785" s="58" t="s">
        <v>4134</v>
      </c>
      <c r="G1785" s="58" t="s">
        <v>4114</v>
      </c>
      <c r="H1785" s="58" t="s">
        <v>4136</v>
      </c>
      <c r="I1785" s="58" t="s">
        <v>4136</v>
      </c>
      <c r="J1785" s="58" t="s">
        <v>4114</v>
      </c>
      <c r="K1785" s="58" t="s">
        <v>4114</v>
      </c>
      <c r="L1785" s="58" t="s">
        <v>4114</v>
      </c>
      <c r="M1785" s="58" t="s">
        <v>4145</v>
      </c>
      <c r="N1785" s="58" t="s">
        <v>2539</v>
      </c>
      <c r="O1785" s="58" t="s">
        <v>4155</v>
      </c>
      <c r="P1785" s="58" t="s">
        <v>4138</v>
      </c>
      <c r="Q1785" s="58" t="s">
        <v>4002</v>
      </c>
      <c r="R1785" s="58" t="s">
        <v>4113</v>
      </c>
      <c r="S1785" s="58" t="s">
        <v>4113</v>
      </c>
      <c r="T1785" s="58" t="s">
        <v>4114</v>
      </c>
      <c r="U1785" s="58" t="s">
        <v>4113</v>
      </c>
      <c r="V1785" s="58" t="s">
        <v>4113</v>
      </c>
      <c r="W1785" s="58" t="s">
        <v>4114</v>
      </c>
      <c r="X1785" s="58" t="s">
        <v>4114</v>
      </c>
      <c r="Y1785" s="58" t="s">
        <v>4114</v>
      </c>
      <c r="Z1785" s="58" t="s">
        <v>4114</v>
      </c>
      <c r="AA1785" s="58" t="s">
        <v>4114</v>
      </c>
      <c r="AB1785" s="58" t="s">
        <v>4113</v>
      </c>
      <c r="AC1785" s="58" t="s">
        <v>4113</v>
      </c>
      <c r="AD1785" s="58" t="s">
        <v>4113</v>
      </c>
      <c r="AE1785" s="58" t="s">
        <v>4114</v>
      </c>
      <c r="AF1785" s="58" t="s">
        <v>4114</v>
      </c>
    </row>
    <row r="1786" spans="1:32" x14ac:dyDescent="0.2">
      <c r="A1786" s="247" t="s">
        <v>5320</v>
      </c>
      <c r="B1786" s="83" t="s">
        <v>5321</v>
      </c>
    </row>
    <row r="1787" spans="1:32" x14ac:dyDescent="0.2">
      <c r="A1787" s="247" t="s">
        <v>610</v>
      </c>
      <c r="B1787" s="83" t="s">
        <v>2630</v>
      </c>
      <c r="C1787" s="58">
        <v>1</v>
      </c>
      <c r="D1787" s="58" t="s">
        <v>4134</v>
      </c>
      <c r="E1787" s="58" t="s">
        <v>4135</v>
      </c>
      <c r="F1787" s="58" t="s">
        <v>4134</v>
      </c>
      <c r="G1787" s="58" t="s">
        <v>4113</v>
      </c>
      <c r="H1787" s="58" t="s">
        <v>4136</v>
      </c>
      <c r="I1787" s="58" t="s">
        <v>4136</v>
      </c>
      <c r="J1787" s="58" t="s">
        <v>4114</v>
      </c>
      <c r="K1787" s="58" t="s">
        <v>4114</v>
      </c>
      <c r="L1787" s="58" t="s">
        <v>4114</v>
      </c>
      <c r="M1787" s="58" t="s">
        <v>4153</v>
      </c>
      <c r="N1787" s="58" t="s">
        <v>2539</v>
      </c>
      <c r="O1787" s="58" t="s">
        <v>4155</v>
      </c>
      <c r="P1787" s="58" t="s">
        <v>4138</v>
      </c>
      <c r="Q1787" s="58" t="s">
        <v>4002</v>
      </c>
      <c r="R1787" s="58" t="s">
        <v>4113</v>
      </c>
      <c r="S1787" s="58" t="s">
        <v>4113</v>
      </c>
      <c r="T1787" s="58" t="s">
        <v>4114</v>
      </c>
      <c r="U1787" s="58" t="s">
        <v>4113</v>
      </c>
      <c r="V1787" s="58" t="s">
        <v>4113</v>
      </c>
      <c r="W1787" s="58" t="s">
        <v>4114</v>
      </c>
      <c r="X1787" s="58" t="s">
        <v>4114</v>
      </c>
      <c r="Y1787" s="58" t="s">
        <v>4114</v>
      </c>
      <c r="Z1787" s="58" t="s">
        <v>4114</v>
      </c>
      <c r="AA1787" s="58" t="s">
        <v>4114</v>
      </c>
      <c r="AB1787" s="58" t="s">
        <v>4113</v>
      </c>
      <c r="AC1787" s="58" t="s">
        <v>4113</v>
      </c>
      <c r="AD1787" s="58" t="s">
        <v>4113</v>
      </c>
      <c r="AE1787" s="58" t="s">
        <v>4114</v>
      </c>
      <c r="AF1787" s="58" t="s">
        <v>4114</v>
      </c>
    </row>
    <row r="1788" spans="1:32" x14ac:dyDescent="0.2">
      <c r="A1788" s="247" t="s">
        <v>498</v>
      </c>
      <c r="B1788" s="83" t="s">
        <v>2544</v>
      </c>
      <c r="C1788" s="58">
        <v>1</v>
      </c>
      <c r="D1788" s="58" t="s">
        <v>4150</v>
      </c>
      <c r="E1788" s="58" t="s">
        <v>4135</v>
      </c>
      <c r="F1788" s="58" t="s">
        <v>4134</v>
      </c>
      <c r="G1788" s="58" t="s">
        <v>4136</v>
      </c>
      <c r="H1788" s="58" t="s">
        <v>4136</v>
      </c>
      <c r="I1788" s="58" t="s">
        <v>4136</v>
      </c>
      <c r="J1788" s="58" t="s">
        <v>4114</v>
      </c>
      <c r="K1788" s="58" t="s">
        <v>4114</v>
      </c>
      <c r="L1788" s="58" t="s">
        <v>4114</v>
      </c>
      <c r="M1788" s="58" t="s">
        <v>4146</v>
      </c>
      <c r="N1788" s="58" t="s">
        <v>2539</v>
      </c>
      <c r="O1788" s="58" t="s">
        <v>4155</v>
      </c>
      <c r="P1788" s="58" t="s">
        <v>4138</v>
      </c>
      <c r="Q1788" s="58" t="s">
        <v>4002</v>
      </c>
      <c r="R1788" s="58" t="s">
        <v>4113</v>
      </c>
      <c r="S1788" s="58" t="s">
        <v>4113</v>
      </c>
      <c r="T1788" s="58" t="s">
        <v>4114</v>
      </c>
      <c r="U1788" s="58" t="s">
        <v>4113</v>
      </c>
      <c r="V1788" s="58" t="s">
        <v>4113</v>
      </c>
      <c r="W1788" s="58" t="s">
        <v>4114</v>
      </c>
      <c r="X1788" s="58" t="s">
        <v>4114</v>
      </c>
      <c r="Y1788" s="58" t="s">
        <v>4114</v>
      </c>
      <c r="Z1788" s="58" t="s">
        <v>4114</v>
      </c>
      <c r="AA1788" s="58" t="s">
        <v>4114</v>
      </c>
      <c r="AB1788" s="58" t="s">
        <v>4113</v>
      </c>
      <c r="AC1788" s="58" t="s">
        <v>4113</v>
      </c>
      <c r="AD1788" s="58" t="s">
        <v>4113</v>
      </c>
      <c r="AE1788" s="58" t="s">
        <v>4114</v>
      </c>
      <c r="AF1788" s="58" t="s">
        <v>4114</v>
      </c>
    </row>
    <row r="1789" spans="1:32" x14ac:dyDescent="0.2">
      <c r="A1789" s="247" t="s">
        <v>537</v>
      </c>
      <c r="B1789" s="83" t="s">
        <v>2583</v>
      </c>
      <c r="C1789" s="58">
        <v>1</v>
      </c>
      <c r="D1789" s="58" t="s">
        <v>4150</v>
      </c>
      <c r="E1789" s="58" t="s">
        <v>4139</v>
      </c>
      <c r="F1789" s="58" t="s">
        <v>4134</v>
      </c>
      <c r="G1789" s="58" t="s">
        <v>4136</v>
      </c>
      <c r="H1789" s="58" t="s">
        <v>4136</v>
      </c>
      <c r="I1789" s="58" t="s">
        <v>4136</v>
      </c>
      <c r="J1789" s="58" t="s">
        <v>4114</v>
      </c>
      <c r="K1789" s="58" t="s">
        <v>4114</v>
      </c>
      <c r="L1789" s="58" t="s">
        <v>4114</v>
      </c>
      <c r="M1789" s="58" t="s">
        <v>4146</v>
      </c>
      <c r="N1789" s="58" t="s">
        <v>2539</v>
      </c>
      <c r="O1789" s="58" t="s">
        <v>4155</v>
      </c>
      <c r="P1789" s="58" t="s">
        <v>4138</v>
      </c>
      <c r="Q1789" s="58" t="s">
        <v>4002</v>
      </c>
      <c r="R1789" s="58" t="s">
        <v>4113</v>
      </c>
      <c r="S1789" s="58" t="s">
        <v>4113</v>
      </c>
      <c r="T1789" s="58" t="s">
        <v>4114</v>
      </c>
      <c r="U1789" s="58" t="s">
        <v>4113</v>
      </c>
      <c r="V1789" s="58" t="s">
        <v>4113</v>
      </c>
      <c r="W1789" s="58" t="s">
        <v>4114</v>
      </c>
      <c r="X1789" s="58" t="s">
        <v>4114</v>
      </c>
      <c r="Y1789" s="58" t="s">
        <v>4114</v>
      </c>
      <c r="Z1789" s="58" t="s">
        <v>4114</v>
      </c>
      <c r="AA1789" s="58" t="s">
        <v>4114</v>
      </c>
      <c r="AB1789" s="58" t="s">
        <v>4113</v>
      </c>
      <c r="AC1789" s="58" t="s">
        <v>4113</v>
      </c>
      <c r="AD1789" s="58" t="s">
        <v>4113</v>
      </c>
      <c r="AE1789" s="58" t="s">
        <v>4114</v>
      </c>
      <c r="AF1789" s="58" t="s">
        <v>4114</v>
      </c>
    </row>
    <row r="1790" spans="1:32" x14ac:dyDescent="0.2">
      <c r="A1790" s="247" t="s">
        <v>536</v>
      </c>
      <c r="B1790" s="83" t="s">
        <v>2583</v>
      </c>
      <c r="C1790" s="58">
        <v>1</v>
      </c>
      <c r="D1790" s="58" t="s">
        <v>4150</v>
      </c>
      <c r="E1790" s="58" t="s">
        <v>4139</v>
      </c>
      <c r="F1790" s="58" t="s">
        <v>4134</v>
      </c>
      <c r="G1790" s="58" t="s">
        <v>4136</v>
      </c>
      <c r="H1790" s="58" t="s">
        <v>4113</v>
      </c>
      <c r="I1790" s="58" t="s">
        <v>4113</v>
      </c>
      <c r="J1790" s="58" t="s">
        <v>4114</v>
      </c>
      <c r="K1790" s="58" t="s">
        <v>4114</v>
      </c>
      <c r="L1790" s="58" t="s">
        <v>4114</v>
      </c>
      <c r="M1790" s="58" t="s">
        <v>4146</v>
      </c>
      <c r="N1790" s="58" t="s">
        <v>2539</v>
      </c>
      <c r="O1790" s="58" t="s">
        <v>4147</v>
      </c>
      <c r="P1790" s="58" t="s">
        <v>4138</v>
      </c>
      <c r="Q1790" s="58" t="s">
        <v>4002</v>
      </c>
      <c r="R1790" s="58" t="s">
        <v>4113</v>
      </c>
      <c r="S1790" s="58" t="s">
        <v>4113</v>
      </c>
      <c r="T1790" s="58" t="s">
        <v>4113</v>
      </c>
      <c r="U1790" s="58" t="s">
        <v>4113</v>
      </c>
      <c r="V1790" s="58" t="s">
        <v>4113</v>
      </c>
      <c r="W1790" s="58" t="s">
        <v>4114</v>
      </c>
      <c r="X1790" s="58" t="s">
        <v>4114</v>
      </c>
      <c r="Y1790" s="58" t="s">
        <v>4114</v>
      </c>
      <c r="Z1790" s="58" t="s">
        <v>4114</v>
      </c>
      <c r="AA1790" s="58" t="s">
        <v>4114</v>
      </c>
      <c r="AB1790" s="58" t="s">
        <v>4113</v>
      </c>
      <c r="AC1790" s="58" t="s">
        <v>4113</v>
      </c>
      <c r="AD1790" s="58" t="s">
        <v>4113</v>
      </c>
      <c r="AE1790" s="58" t="s">
        <v>4114</v>
      </c>
      <c r="AF1790" s="58" t="s">
        <v>4114</v>
      </c>
    </row>
    <row r="1791" spans="1:32" x14ac:dyDescent="0.2">
      <c r="A1791" s="247" t="s">
        <v>497</v>
      </c>
      <c r="B1791" s="83" t="s">
        <v>2544</v>
      </c>
      <c r="C1791" s="58">
        <v>1</v>
      </c>
      <c r="D1791" s="58" t="s">
        <v>4150</v>
      </c>
      <c r="E1791" s="58" t="s">
        <v>4135</v>
      </c>
      <c r="F1791" s="58" t="s">
        <v>4134</v>
      </c>
      <c r="G1791" s="58" t="s">
        <v>4136</v>
      </c>
      <c r="H1791" s="58" t="s">
        <v>4113</v>
      </c>
      <c r="I1791" s="58" t="s">
        <v>4113</v>
      </c>
      <c r="J1791" s="58" t="s">
        <v>4114</v>
      </c>
      <c r="K1791" s="58" t="s">
        <v>4114</v>
      </c>
      <c r="L1791" s="58" t="s">
        <v>4114</v>
      </c>
      <c r="M1791" s="58" t="s">
        <v>4146</v>
      </c>
      <c r="N1791" s="58" t="s">
        <v>2539</v>
      </c>
      <c r="O1791" s="58" t="s">
        <v>4147</v>
      </c>
      <c r="P1791" s="58" t="s">
        <v>4138</v>
      </c>
      <c r="Q1791" s="58" t="s">
        <v>4002</v>
      </c>
      <c r="R1791" s="58" t="s">
        <v>4113</v>
      </c>
      <c r="S1791" s="58" t="s">
        <v>4113</v>
      </c>
      <c r="T1791" s="58" t="s">
        <v>4113</v>
      </c>
      <c r="U1791" s="58" t="s">
        <v>4113</v>
      </c>
      <c r="V1791" s="58" t="s">
        <v>4113</v>
      </c>
      <c r="W1791" s="58" t="s">
        <v>4114</v>
      </c>
      <c r="X1791" s="58" t="s">
        <v>4114</v>
      </c>
      <c r="Y1791" s="58" t="s">
        <v>4114</v>
      </c>
      <c r="Z1791" s="58" t="s">
        <v>4114</v>
      </c>
      <c r="AA1791" s="58" t="s">
        <v>4114</v>
      </c>
      <c r="AB1791" s="58" t="s">
        <v>4113</v>
      </c>
      <c r="AC1791" s="58" t="s">
        <v>4113</v>
      </c>
      <c r="AD1791" s="58" t="s">
        <v>4113</v>
      </c>
      <c r="AE1791" s="58" t="s">
        <v>4114</v>
      </c>
      <c r="AF1791" s="58" t="s">
        <v>4114</v>
      </c>
    </row>
    <row r="1792" spans="1:32" x14ac:dyDescent="0.2">
      <c r="A1792" s="247" t="s">
        <v>511</v>
      </c>
      <c r="B1792" s="83" t="s">
        <v>2557</v>
      </c>
      <c r="C1792" s="58">
        <v>1</v>
      </c>
      <c r="D1792" s="58" t="s">
        <v>4156</v>
      </c>
      <c r="E1792" s="58" t="s">
        <v>4135</v>
      </c>
      <c r="F1792" s="58" t="s">
        <v>4134</v>
      </c>
      <c r="G1792" s="58" t="s">
        <v>4136</v>
      </c>
      <c r="H1792" s="58" t="s">
        <v>4136</v>
      </c>
      <c r="I1792" s="58" t="s">
        <v>4136</v>
      </c>
      <c r="J1792" s="58" t="s">
        <v>4114</v>
      </c>
      <c r="K1792" s="58" t="s">
        <v>4114</v>
      </c>
      <c r="L1792" s="58" t="s">
        <v>4114</v>
      </c>
      <c r="M1792" s="58" t="s">
        <v>4166</v>
      </c>
      <c r="N1792" s="58" t="s">
        <v>2539</v>
      </c>
      <c r="O1792" s="58" t="s">
        <v>4155</v>
      </c>
      <c r="P1792" s="58" t="s">
        <v>4138</v>
      </c>
      <c r="Q1792" s="58" t="s">
        <v>4002</v>
      </c>
      <c r="R1792" s="58" t="s">
        <v>4113</v>
      </c>
      <c r="S1792" s="58" t="s">
        <v>4113</v>
      </c>
      <c r="T1792" s="58" t="s">
        <v>4114</v>
      </c>
      <c r="U1792" s="58" t="s">
        <v>4113</v>
      </c>
      <c r="V1792" s="58" t="s">
        <v>4113</v>
      </c>
      <c r="W1792" s="58" t="s">
        <v>4114</v>
      </c>
      <c r="X1792" s="58" t="s">
        <v>4114</v>
      </c>
      <c r="Y1792" s="58" t="s">
        <v>4114</v>
      </c>
      <c r="Z1792" s="58" t="s">
        <v>4114</v>
      </c>
      <c r="AA1792" s="58" t="s">
        <v>4114</v>
      </c>
      <c r="AB1792" s="58" t="s">
        <v>4113</v>
      </c>
      <c r="AC1792" s="58" t="s">
        <v>4113</v>
      </c>
      <c r="AD1792" s="58" t="s">
        <v>4113</v>
      </c>
      <c r="AE1792" s="58" t="s">
        <v>4114</v>
      </c>
      <c r="AF1792" s="58" t="s">
        <v>4114</v>
      </c>
    </row>
    <row r="1793" spans="1:32" x14ac:dyDescent="0.2">
      <c r="A1793" s="247" t="s">
        <v>4858</v>
      </c>
      <c r="B1793" s="83" t="s">
        <v>4857</v>
      </c>
    </row>
    <row r="1794" spans="1:32" x14ac:dyDescent="0.2">
      <c r="A1794" s="247" t="s">
        <v>550</v>
      </c>
      <c r="B1794" s="83" t="s">
        <v>2595</v>
      </c>
      <c r="C1794" s="58">
        <v>1</v>
      </c>
      <c r="D1794" s="58" t="s">
        <v>4156</v>
      </c>
      <c r="E1794" s="58" t="s">
        <v>4139</v>
      </c>
      <c r="F1794" s="58" t="s">
        <v>4134</v>
      </c>
      <c r="G1794" s="58" t="s">
        <v>4136</v>
      </c>
      <c r="H1794" s="58" t="s">
        <v>4136</v>
      </c>
      <c r="I1794" s="58" t="s">
        <v>4136</v>
      </c>
      <c r="J1794" s="58" t="s">
        <v>4114</v>
      </c>
      <c r="K1794" s="58" t="s">
        <v>4114</v>
      </c>
      <c r="L1794" s="58" t="s">
        <v>4114</v>
      </c>
      <c r="M1794" s="58" t="s">
        <v>4166</v>
      </c>
      <c r="N1794" s="58" t="s">
        <v>2539</v>
      </c>
      <c r="O1794" s="58" t="s">
        <v>4155</v>
      </c>
      <c r="P1794" s="58" t="s">
        <v>4138</v>
      </c>
      <c r="Q1794" s="58" t="s">
        <v>4002</v>
      </c>
      <c r="R1794" s="58" t="s">
        <v>4113</v>
      </c>
      <c r="S1794" s="58" t="s">
        <v>4113</v>
      </c>
      <c r="T1794" s="58" t="s">
        <v>4114</v>
      </c>
      <c r="U1794" s="58" t="s">
        <v>4113</v>
      </c>
      <c r="V1794" s="58" t="s">
        <v>4113</v>
      </c>
      <c r="W1794" s="58" t="s">
        <v>4114</v>
      </c>
      <c r="X1794" s="58" t="s">
        <v>4114</v>
      </c>
      <c r="Y1794" s="58" t="s">
        <v>4114</v>
      </c>
      <c r="Z1794" s="58" t="s">
        <v>4114</v>
      </c>
      <c r="AA1794" s="58" t="s">
        <v>4114</v>
      </c>
      <c r="AB1794" s="58" t="s">
        <v>4113</v>
      </c>
      <c r="AC1794" s="58" t="s">
        <v>4113</v>
      </c>
      <c r="AD1794" s="58" t="s">
        <v>4113</v>
      </c>
      <c r="AE1794" s="58" t="s">
        <v>4114</v>
      </c>
      <c r="AF1794" s="58" t="s">
        <v>4114</v>
      </c>
    </row>
    <row r="1795" spans="1:32" x14ac:dyDescent="0.2">
      <c r="A1795" s="247" t="s">
        <v>549</v>
      </c>
      <c r="B1795" s="83" t="s">
        <v>2595</v>
      </c>
      <c r="C1795" s="58">
        <v>1</v>
      </c>
      <c r="D1795" s="58" t="s">
        <v>4156</v>
      </c>
      <c r="E1795" s="58" t="s">
        <v>4139</v>
      </c>
      <c r="F1795" s="58" t="s">
        <v>4134</v>
      </c>
      <c r="G1795" s="58" t="s">
        <v>4136</v>
      </c>
      <c r="H1795" s="58" t="s">
        <v>4113</v>
      </c>
      <c r="I1795" s="58" t="s">
        <v>4113</v>
      </c>
      <c r="J1795" s="58" t="s">
        <v>4114</v>
      </c>
      <c r="K1795" s="58" t="s">
        <v>4114</v>
      </c>
      <c r="L1795" s="58" t="s">
        <v>4114</v>
      </c>
      <c r="M1795" s="58" t="s">
        <v>4166</v>
      </c>
      <c r="N1795" s="58" t="s">
        <v>2539</v>
      </c>
      <c r="O1795" s="58" t="s">
        <v>4147</v>
      </c>
      <c r="P1795" s="58" t="s">
        <v>4138</v>
      </c>
      <c r="Q1795" s="58" t="s">
        <v>4002</v>
      </c>
      <c r="R1795" s="58" t="s">
        <v>4113</v>
      </c>
      <c r="S1795" s="58" t="s">
        <v>4113</v>
      </c>
      <c r="T1795" s="58" t="s">
        <v>4113</v>
      </c>
      <c r="U1795" s="58" t="s">
        <v>4113</v>
      </c>
      <c r="V1795" s="58" t="s">
        <v>4113</v>
      </c>
      <c r="W1795" s="58" t="s">
        <v>4114</v>
      </c>
      <c r="X1795" s="58" t="s">
        <v>4114</v>
      </c>
      <c r="Y1795" s="58" t="s">
        <v>4114</v>
      </c>
      <c r="Z1795" s="58" t="s">
        <v>4114</v>
      </c>
      <c r="AA1795" s="58" t="s">
        <v>4114</v>
      </c>
      <c r="AB1795" s="58" t="s">
        <v>4113</v>
      </c>
      <c r="AC1795" s="58" t="s">
        <v>4113</v>
      </c>
      <c r="AD1795" s="58" t="s">
        <v>4113</v>
      </c>
      <c r="AE1795" s="58" t="s">
        <v>4114</v>
      </c>
      <c r="AF1795" s="58" t="s">
        <v>4114</v>
      </c>
    </row>
    <row r="1796" spans="1:32" x14ac:dyDescent="0.2">
      <c r="A1796" s="247" t="s">
        <v>510</v>
      </c>
      <c r="B1796" s="83" t="s">
        <v>2557</v>
      </c>
      <c r="C1796" s="58">
        <v>1</v>
      </c>
      <c r="D1796" s="58" t="s">
        <v>4156</v>
      </c>
      <c r="E1796" s="58" t="s">
        <v>4135</v>
      </c>
      <c r="F1796" s="58" t="s">
        <v>4134</v>
      </c>
      <c r="G1796" s="58" t="s">
        <v>4136</v>
      </c>
      <c r="H1796" s="58" t="s">
        <v>4113</v>
      </c>
      <c r="I1796" s="58" t="s">
        <v>4113</v>
      </c>
      <c r="J1796" s="58" t="s">
        <v>4114</v>
      </c>
      <c r="K1796" s="58" t="s">
        <v>4114</v>
      </c>
      <c r="L1796" s="58" t="s">
        <v>4114</v>
      </c>
      <c r="M1796" s="58" t="s">
        <v>4166</v>
      </c>
      <c r="N1796" s="58" t="s">
        <v>2539</v>
      </c>
      <c r="O1796" s="58" t="s">
        <v>4147</v>
      </c>
      <c r="P1796" s="58" t="s">
        <v>4138</v>
      </c>
      <c r="Q1796" s="58" t="s">
        <v>4002</v>
      </c>
      <c r="R1796" s="58" t="s">
        <v>4113</v>
      </c>
      <c r="S1796" s="58" t="s">
        <v>4113</v>
      </c>
      <c r="T1796" s="58" t="s">
        <v>4113</v>
      </c>
      <c r="U1796" s="58" t="s">
        <v>4113</v>
      </c>
      <c r="V1796" s="58" t="s">
        <v>4113</v>
      </c>
      <c r="W1796" s="58" t="s">
        <v>4114</v>
      </c>
      <c r="X1796" s="58" t="s">
        <v>4114</v>
      </c>
      <c r="Y1796" s="58" t="s">
        <v>4114</v>
      </c>
      <c r="Z1796" s="58" t="s">
        <v>4114</v>
      </c>
      <c r="AA1796" s="58" t="s">
        <v>4114</v>
      </c>
      <c r="AB1796" s="58" t="s">
        <v>4113</v>
      </c>
      <c r="AC1796" s="58" t="s">
        <v>4113</v>
      </c>
      <c r="AD1796" s="58" t="s">
        <v>4113</v>
      </c>
      <c r="AE1796" s="58" t="s">
        <v>4114</v>
      </c>
      <c r="AF1796" s="58" t="s">
        <v>4114</v>
      </c>
    </row>
    <row r="1797" spans="1:32" x14ac:dyDescent="0.2">
      <c r="A1797" s="247" t="s">
        <v>5322</v>
      </c>
      <c r="B1797" s="83" t="s">
        <v>5323</v>
      </c>
    </row>
    <row r="1798" spans="1:32" x14ac:dyDescent="0.2">
      <c r="A1798" s="247" t="s">
        <v>5324</v>
      </c>
      <c r="B1798" s="83" t="s">
        <v>5325</v>
      </c>
    </row>
    <row r="1799" spans="1:32" x14ac:dyDescent="0.2">
      <c r="A1799" s="247" t="s">
        <v>5326</v>
      </c>
      <c r="B1799" s="83" t="s">
        <v>5325</v>
      </c>
    </row>
    <row r="1800" spans="1:32" x14ac:dyDescent="0.2">
      <c r="A1800" s="247" t="s">
        <v>5327</v>
      </c>
      <c r="B1800" s="83" t="s">
        <v>5323</v>
      </c>
    </row>
    <row r="1801" spans="1:32" x14ac:dyDescent="0.2">
      <c r="A1801" s="247" t="s">
        <v>524</v>
      </c>
      <c r="B1801" s="83" t="s">
        <v>2570</v>
      </c>
      <c r="C1801" s="58">
        <v>1</v>
      </c>
      <c r="D1801" s="58" t="s">
        <v>4160</v>
      </c>
      <c r="E1801" s="58" t="s">
        <v>4135</v>
      </c>
      <c r="F1801" s="58" t="s">
        <v>4134</v>
      </c>
      <c r="G1801" s="58" t="s">
        <v>4145</v>
      </c>
      <c r="H1801" s="58" t="s">
        <v>4136</v>
      </c>
      <c r="I1801" s="58" t="s">
        <v>4136</v>
      </c>
      <c r="J1801" s="58" t="s">
        <v>4114</v>
      </c>
      <c r="K1801" s="58" t="s">
        <v>4114</v>
      </c>
      <c r="L1801" s="58" t="s">
        <v>4114</v>
      </c>
      <c r="M1801" s="58" t="s">
        <v>4251</v>
      </c>
      <c r="N1801" s="58" t="s">
        <v>2539</v>
      </c>
      <c r="O1801" s="58" t="s">
        <v>4164</v>
      </c>
      <c r="P1801" s="58" t="s">
        <v>4138</v>
      </c>
      <c r="Q1801" s="58" t="s">
        <v>4002</v>
      </c>
      <c r="R1801" s="58" t="s">
        <v>4113</v>
      </c>
      <c r="S1801" s="58" t="s">
        <v>4113</v>
      </c>
      <c r="T1801" s="58" t="s">
        <v>4114</v>
      </c>
      <c r="U1801" s="58" t="s">
        <v>4113</v>
      </c>
      <c r="V1801" s="58" t="s">
        <v>4113</v>
      </c>
      <c r="W1801" s="58" t="s">
        <v>4114</v>
      </c>
      <c r="X1801" s="58" t="s">
        <v>4114</v>
      </c>
      <c r="Y1801" s="58" t="s">
        <v>4114</v>
      </c>
      <c r="Z1801" s="58" t="s">
        <v>4114</v>
      </c>
      <c r="AA1801" s="58" t="s">
        <v>4114</v>
      </c>
      <c r="AB1801" s="58" t="s">
        <v>4113</v>
      </c>
      <c r="AC1801" s="58" t="s">
        <v>4113</v>
      </c>
      <c r="AD1801" s="58" t="s">
        <v>4113</v>
      </c>
      <c r="AE1801" s="58" t="s">
        <v>4114</v>
      </c>
      <c r="AF1801" s="58" t="s">
        <v>4114</v>
      </c>
    </row>
    <row r="1802" spans="1:32" x14ac:dyDescent="0.2">
      <c r="A1802" s="247" t="s">
        <v>563</v>
      </c>
      <c r="B1802" s="83" t="s">
        <v>2607</v>
      </c>
      <c r="C1802" s="58">
        <v>1</v>
      </c>
      <c r="D1802" s="58" t="s">
        <v>4160</v>
      </c>
      <c r="E1802" s="58" t="s">
        <v>4139</v>
      </c>
      <c r="F1802" s="58" t="s">
        <v>4134</v>
      </c>
      <c r="G1802" s="58" t="s">
        <v>4145</v>
      </c>
      <c r="H1802" s="58" t="s">
        <v>4136</v>
      </c>
      <c r="I1802" s="58" t="s">
        <v>4136</v>
      </c>
      <c r="J1802" s="58" t="s">
        <v>4114</v>
      </c>
      <c r="K1802" s="58" t="s">
        <v>4114</v>
      </c>
      <c r="L1802" s="58" t="s">
        <v>4114</v>
      </c>
      <c r="M1802" s="58" t="s">
        <v>4251</v>
      </c>
      <c r="N1802" s="58" t="s">
        <v>2539</v>
      </c>
      <c r="O1802" s="58" t="s">
        <v>4270</v>
      </c>
      <c r="P1802" s="58" t="s">
        <v>4138</v>
      </c>
      <c r="Q1802" s="58" t="s">
        <v>4002</v>
      </c>
      <c r="R1802" s="58" t="s">
        <v>4113</v>
      </c>
      <c r="S1802" s="58" t="s">
        <v>4113</v>
      </c>
      <c r="T1802" s="58" t="s">
        <v>4114</v>
      </c>
      <c r="U1802" s="58" t="s">
        <v>4113</v>
      </c>
      <c r="V1802" s="58" t="s">
        <v>4113</v>
      </c>
      <c r="W1802" s="58" t="s">
        <v>4114</v>
      </c>
      <c r="X1802" s="58" t="s">
        <v>4114</v>
      </c>
      <c r="Y1802" s="58" t="s">
        <v>4114</v>
      </c>
      <c r="Z1802" s="58" t="s">
        <v>4114</v>
      </c>
      <c r="AA1802" s="58" t="s">
        <v>4114</v>
      </c>
      <c r="AB1802" s="58" t="s">
        <v>4113</v>
      </c>
      <c r="AC1802" s="58" t="s">
        <v>4113</v>
      </c>
      <c r="AD1802" s="58" t="s">
        <v>4113</v>
      </c>
      <c r="AE1802" s="58" t="s">
        <v>4114</v>
      </c>
      <c r="AF1802" s="58" t="s">
        <v>4114</v>
      </c>
    </row>
    <row r="1803" spans="1:32" x14ac:dyDescent="0.2">
      <c r="A1803" s="247" t="s">
        <v>562</v>
      </c>
      <c r="B1803" s="83" t="s">
        <v>2607</v>
      </c>
      <c r="C1803" s="58">
        <v>1</v>
      </c>
      <c r="D1803" s="58" t="s">
        <v>4160</v>
      </c>
      <c r="E1803" s="58" t="s">
        <v>4139</v>
      </c>
      <c r="F1803" s="58" t="s">
        <v>4134</v>
      </c>
      <c r="G1803" s="58" t="s">
        <v>4145</v>
      </c>
      <c r="H1803" s="58" t="s">
        <v>4113</v>
      </c>
      <c r="I1803" s="58" t="s">
        <v>4113</v>
      </c>
      <c r="J1803" s="58" t="s">
        <v>4114</v>
      </c>
      <c r="K1803" s="58" t="s">
        <v>4114</v>
      </c>
      <c r="L1803" s="58" t="s">
        <v>4114</v>
      </c>
      <c r="M1803" s="58" t="s">
        <v>4251</v>
      </c>
      <c r="N1803" s="58" t="s">
        <v>2539</v>
      </c>
      <c r="O1803" s="58" t="s">
        <v>4164</v>
      </c>
      <c r="P1803" s="58" t="s">
        <v>4138</v>
      </c>
      <c r="Q1803" s="58" t="s">
        <v>4002</v>
      </c>
      <c r="R1803" s="58" t="s">
        <v>4113</v>
      </c>
      <c r="S1803" s="58" t="s">
        <v>4113</v>
      </c>
      <c r="T1803" s="58" t="s">
        <v>4113</v>
      </c>
      <c r="U1803" s="58" t="s">
        <v>4113</v>
      </c>
      <c r="V1803" s="58" t="s">
        <v>4113</v>
      </c>
      <c r="W1803" s="58" t="s">
        <v>4114</v>
      </c>
      <c r="X1803" s="58" t="s">
        <v>4114</v>
      </c>
      <c r="Y1803" s="58" t="s">
        <v>4114</v>
      </c>
      <c r="Z1803" s="58" t="s">
        <v>4114</v>
      </c>
      <c r="AA1803" s="58" t="s">
        <v>4114</v>
      </c>
      <c r="AB1803" s="58" t="s">
        <v>4113</v>
      </c>
      <c r="AC1803" s="58" t="s">
        <v>4113</v>
      </c>
      <c r="AD1803" s="58" t="s">
        <v>4113</v>
      </c>
      <c r="AE1803" s="58" t="s">
        <v>4114</v>
      </c>
      <c r="AF1803" s="58" t="s">
        <v>4114</v>
      </c>
    </row>
    <row r="1804" spans="1:32" x14ac:dyDescent="0.2">
      <c r="A1804" s="247" t="s">
        <v>523</v>
      </c>
      <c r="B1804" s="83" t="s">
        <v>2570</v>
      </c>
      <c r="C1804" s="58">
        <v>1</v>
      </c>
      <c r="D1804" s="58" t="s">
        <v>4160</v>
      </c>
      <c r="E1804" s="58" t="s">
        <v>4135</v>
      </c>
      <c r="F1804" s="58" t="s">
        <v>4134</v>
      </c>
      <c r="G1804" s="58" t="s">
        <v>4145</v>
      </c>
      <c r="H1804" s="58" t="s">
        <v>4113</v>
      </c>
      <c r="I1804" s="58" t="s">
        <v>4113</v>
      </c>
      <c r="J1804" s="58" t="s">
        <v>4114</v>
      </c>
      <c r="K1804" s="58" t="s">
        <v>4114</v>
      </c>
      <c r="L1804" s="58" t="s">
        <v>4114</v>
      </c>
      <c r="M1804" s="58" t="s">
        <v>4251</v>
      </c>
      <c r="N1804" s="58" t="s">
        <v>2539</v>
      </c>
      <c r="O1804" s="58" t="s">
        <v>4168</v>
      </c>
      <c r="P1804" s="58" t="s">
        <v>4138</v>
      </c>
      <c r="Q1804" s="58" t="s">
        <v>4002</v>
      </c>
      <c r="R1804" s="58" t="s">
        <v>4113</v>
      </c>
      <c r="S1804" s="58" t="s">
        <v>4113</v>
      </c>
      <c r="T1804" s="58" t="s">
        <v>4113</v>
      </c>
      <c r="U1804" s="58" t="s">
        <v>4113</v>
      </c>
      <c r="V1804" s="58" t="s">
        <v>4113</v>
      </c>
      <c r="W1804" s="58" t="s">
        <v>4114</v>
      </c>
      <c r="X1804" s="58" t="s">
        <v>4114</v>
      </c>
      <c r="Y1804" s="58" t="s">
        <v>4114</v>
      </c>
      <c r="Z1804" s="58" t="s">
        <v>4114</v>
      </c>
      <c r="AA1804" s="58" t="s">
        <v>4114</v>
      </c>
      <c r="AB1804" s="58" t="s">
        <v>4113</v>
      </c>
      <c r="AC1804" s="58" t="s">
        <v>4113</v>
      </c>
      <c r="AD1804" s="58" t="s">
        <v>4113</v>
      </c>
      <c r="AE1804" s="58" t="s">
        <v>4114</v>
      </c>
      <c r="AF1804" s="58" t="s">
        <v>4114</v>
      </c>
    </row>
    <row r="1805" spans="1:32" x14ac:dyDescent="0.2">
      <c r="A1805" s="247" t="s">
        <v>5328</v>
      </c>
      <c r="B1805" s="83" t="s">
        <v>5329</v>
      </c>
    </row>
    <row r="1806" spans="1:32" x14ac:dyDescent="0.2">
      <c r="A1806" s="247" t="s">
        <v>5330</v>
      </c>
      <c r="B1806" s="83" t="s">
        <v>5331</v>
      </c>
    </row>
    <row r="1807" spans="1:32" x14ac:dyDescent="0.2">
      <c r="A1807" s="247" t="s">
        <v>5332</v>
      </c>
      <c r="B1807" s="83" t="s">
        <v>5333</v>
      </c>
    </row>
    <row r="1808" spans="1:32" x14ac:dyDescent="0.2">
      <c r="A1808" s="247" t="s">
        <v>5334</v>
      </c>
      <c r="B1808" s="83" t="s">
        <v>5335</v>
      </c>
    </row>
    <row r="1809" spans="1:32" x14ac:dyDescent="0.2">
      <c r="A1809" s="247" t="s">
        <v>611</v>
      </c>
      <c r="B1809" s="83" t="s">
        <v>2631</v>
      </c>
      <c r="C1809" s="58">
        <v>1</v>
      </c>
      <c r="D1809" s="58" t="s">
        <v>4134</v>
      </c>
      <c r="E1809" s="58" t="s">
        <v>4135</v>
      </c>
      <c r="F1809" s="58" t="s">
        <v>4148</v>
      </c>
      <c r="G1809" s="58" t="s">
        <v>4113</v>
      </c>
      <c r="H1809" s="58" t="s">
        <v>4136</v>
      </c>
      <c r="I1809" s="58" t="s">
        <v>4136</v>
      </c>
      <c r="J1809" s="58" t="s">
        <v>4114</v>
      </c>
      <c r="K1809" s="58" t="s">
        <v>4114</v>
      </c>
      <c r="L1809" s="58" t="s">
        <v>4114</v>
      </c>
      <c r="M1809" s="58" t="s">
        <v>4192</v>
      </c>
      <c r="N1809" s="58" t="s">
        <v>2539</v>
      </c>
      <c r="O1809" s="58" t="s">
        <v>4155</v>
      </c>
      <c r="P1809" s="58" t="s">
        <v>4138</v>
      </c>
      <c r="Q1809" s="58" t="s">
        <v>4002</v>
      </c>
      <c r="R1809" s="58" t="s">
        <v>4113</v>
      </c>
      <c r="S1809" s="58" t="s">
        <v>4113</v>
      </c>
      <c r="T1809" s="58" t="s">
        <v>4114</v>
      </c>
      <c r="U1809" s="58" t="s">
        <v>4113</v>
      </c>
      <c r="V1809" s="58" t="s">
        <v>4113</v>
      </c>
      <c r="W1809" s="58" t="s">
        <v>4114</v>
      </c>
      <c r="X1809" s="58" t="s">
        <v>4114</v>
      </c>
      <c r="Y1809" s="58" t="s">
        <v>4114</v>
      </c>
      <c r="Z1809" s="58" t="s">
        <v>4114</v>
      </c>
      <c r="AA1809" s="58" t="s">
        <v>4114</v>
      </c>
      <c r="AB1809" s="58" t="s">
        <v>4113</v>
      </c>
      <c r="AC1809" s="58" t="s">
        <v>4113</v>
      </c>
      <c r="AD1809" s="58" t="s">
        <v>4113</v>
      </c>
      <c r="AE1809" s="58" t="s">
        <v>4114</v>
      </c>
      <c r="AF1809" s="58" t="s">
        <v>4114</v>
      </c>
    </row>
    <row r="1810" spans="1:32" x14ac:dyDescent="0.2">
      <c r="A1810" s="247" t="s">
        <v>499</v>
      </c>
      <c r="B1810" s="83" t="s">
        <v>2545</v>
      </c>
      <c r="C1810" s="58">
        <v>1</v>
      </c>
      <c r="D1810" s="58" t="s">
        <v>4150</v>
      </c>
      <c r="E1810" s="58" t="s">
        <v>4135</v>
      </c>
      <c r="F1810" s="58" t="s">
        <v>4148</v>
      </c>
      <c r="G1810" s="58" t="s">
        <v>4136</v>
      </c>
      <c r="H1810" s="58" t="s">
        <v>4136</v>
      </c>
      <c r="I1810" s="58" t="s">
        <v>4136</v>
      </c>
      <c r="J1810" s="58" t="s">
        <v>4114</v>
      </c>
      <c r="K1810" s="58" t="s">
        <v>4114</v>
      </c>
      <c r="L1810" s="58" t="s">
        <v>4114</v>
      </c>
      <c r="M1810" s="58" t="s">
        <v>4149</v>
      </c>
      <c r="N1810" s="58" t="s">
        <v>2539</v>
      </c>
      <c r="O1810" s="58" t="s">
        <v>4155</v>
      </c>
      <c r="P1810" s="58" t="s">
        <v>4138</v>
      </c>
      <c r="Q1810" s="58" t="s">
        <v>4002</v>
      </c>
      <c r="R1810" s="58" t="s">
        <v>4113</v>
      </c>
      <c r="S1810" s="58" t="s">
        <v>4113</v>
      </c>
      <c r="T1810" s="58" t="s">
        <v>4114</v>
      </c>
      <c r="U1810" s="58" t="s">
        <v>4113</v>
      </c>
      <c r="V1810" s="58" t="s">
        <v>4113</v>
      </c>
      <c r="W1810" s="58" t="s">
        <v>4114</v>
      </c>
      <c r="X1810" s="58" t="s">
        <v>4114</v>
      </c>
      <c r="Y1810" s="58" t="s">
        <v>4114</v>
      </c>
      <c r="Z1810" s="58" t="s">
        <v>4114</v>
      </c>
      <c r="AA1810" s="58" t="s">
        <v>4114</v>
      </c>
      <c r="AB1810" s="58" t="s">
        <v>4113</v>
      </c>
      <c r="AC1810" s="58" t="s">
        <v>4113</v>
      </c>
      <c r="AD1810" s="58" t="s">
        <v>4113</v>
      </c>
      <c r="AE1810" s="58" t="s">
        <v>4114</v>
      </c>
      <c r="AF1810" s="58" t="s">
        <v>4114</v>
      </c>
    </row>
    <row r="1811" spans="1:32" x14ac:dyDescent="0.2">
      <c r="A1811" s="247" t="s">
        <v>538</v>
      </c>
      <c r="B1811" s="83" t="s">
        <v>2584</v>
      </c>
      <c r="C1811" s="58">
        <v>1</v>
      </c>
      <c r="D1811" s="58" t="s">
        <v>4150</v>
      </c>
      <c r="E1811" s="58" t="s">
        <v>4139</v>
      </c>
      <c r="F1811" s="58" t="s">
        <v>4148</v>
      </c>
      <c r="G1811" s="58" t="s">
        <v>4136</v>
      </c>
      <c r="H1811" s="58" t="s">
        <v>4136</v>
      </c>
      <c r="I1811" s="58" t="s">
        <v>4136</v>
      </c>
      <c r="J1811" s="58" t="s">
        <v>4114</v>
      </c>
      <c r="K1811" s="58" t="s">
        <v>4114</v>
      </c>
      <c r="L1811" s="58" t="s">
        <v>4114</v>
      </c>
      <c r="M1811" s="58" t="s">
        <v>4149</v>
      </c>
      <c r="N1811" s="58" t="s">
        <v>2539</v>
      </c>
      <c r="O1811" s="58" t="s">
        <v>4155</v>
      </c>
      <c r="P1811" s="58" t="s">
        <v>4138</v>
      </c>
      <c r="Q1811" s="58" t="s">
        <v>4002</v>
      </c>
      <c r="R1811" s="58" t="s">
        <v>4113</v>
      </c>
      <c r="S1811" s="58" t="s">
        <v>4113</v>
      </c>
      <c r="T1811" s="58" t="s">
        <v>4114</v>
      </c>
      <c r="U1811" s="58" t="s">
        <v>4113</v>
      </c>
      <c r="V1811" s="58" t="s">
        <v>4113</v>
      </c>
      <c r="W1811" s="58" t="s">
        <v>4114</v>
      </c>
      <c r="X1811" s="58" t="s">
        <v>4114</v>
      </c>
      <c r="Y1811" s="58" t="s">
        <v>4114</v>
      </c>
      <c r="Z1811" s="58" t="s">
        <v>4114</v>
      </c>
      <c r="AA1811" s="58" t="s">
        <v>4114</v>
      </c>
      <c r="AB1811" s="58" t="s">
        <v>4113</v>
      </c>
      <c r="AC1811" s="58" t="s">
        <v>4113</v>
      </c>
      <c r="AD1811" s="58" t="s">
        <v>4113</v>
      </c>
      <c r="AE1811" s="58" t="s">
        <v>4114</v>
      </c>
      <c r="AF1811" s="58" t="s">
        <v>4114</v>
      </c>
    </row>
    <row r="1812" spans="1:32" x14ac:dyDescent="0.2">
      <c r="A1812" s="247" t="s">
        <v>512</v>
      </c>
      <c r="B1812" s="83" t="s">
        <v>2558</v>
      </c>
      <c r="C1812" s="58">
        <v>1</v>
      </c>
      <c r="D1812" s="58" t="s">
        <v>4156</v>
      </c>
      <c r="E1812" s="58" t="s">
        <v>4135</v>
      </c>
      <c r="F1812" s="58" t="s">
        <v>4148</v>
      </c>
      <c r="G1812" s="58" t="s">
        <v>4136</v>
      </c>
      <c r="H1812" s="58" t="s">
        <v>4136</v>
      </c>
      <c r="I1812" s="58" t="s">
        <v>4136</v>
      </c>
      <c r="J1812" s="58" t="s">
        <v>4114</v>
      </c>
      <c r="K1812" s="58" t="s">
        <v>4114</v>
      </c>
      <c r="L1812" s="58" t="s">
        <v>4114</v>
      </c>
      <c r="M1812" s="58" t="s">
        <v>4195</v>
      </c>
      <c r="N1812" s="58" t="s">
        <v>2539</v>
      </c>
      <c r="O1812" s="58" t="s">
        <v>4155</v>
      </c>
      <c r="P1812" s="58" t="s">
        <v>4138</v>
      </c>
      <c r="Q1812" s="58" t="s">
        <v>4002</v>
      </c>
      <c r="R1812" s="58" t="s">
        <v>4113</v>
      </c>
      <c r="S1812" s="58" t="s">
        <v>4113</v>
      </c>
      <c r="T1812" s="58" t="s">
        <v>4114</v>
      </c>
      <c r="U1812" s="58" t="s">
        <v>4113</v>
      </c>
      <c r="V1812" s="58" t="s">
        <v>4113</v>
      </c>
      <c r="W1812" s="58" t="s">
        <v>4114</v>
      </c>
      <c r="X1812" s="58" t="s">
        <v>4114</v>
      </c>
      <c r="Y1812" s="58" t="s">
        <v>4114</v>
      </c>
      <c r="Z1812" s="58" t="s">
        <v>4114</v>
      </c>
      <c r="AA1812" s="58" t="s">
        <v>4114</v>
      </c>
      <c r="AB1812" s="58" t="s">
        <v>4113</v>
      </c>
      <c r="AC1812" s="58" t="s">
        <v>4113</v>
      </c>
      <c r="AD1812" s="58" t="s">
        <v>4113</v>
      </c>
      <c r="AE1812" s="58" t="s">
        <v>4114</v>
      </c>
      <c r="AF1812" s="58" t="s">
        <v>4114</v>
      </c>
    </row>
    <row r="1813" spans="1:32" x14ac:dyDescent="0.2">
      <c r="A1813" s="247" t="s">
        <v>551</v>
      </c>
      <c r="B1813" s="83" t="s">
        <v>2596</v>
      </c>
      <c r="C1813" s="58">
        <v>1</v>
      </c>
      <c r="D1813" s="58" t="s">
        <v>4156</v>
      </c>
      <c r="E1813" s="58" t="s">
        <v>4139</v>
      </c>
      <c r="F1813" s="58" t="s">
        <v>4148</v>
      </c>
      <c r="G1813" s="58" t="s">
        <v>4136</v>
      </c>
      <c r="H1813" s="58" t="s">
        <v>4136</v>
      </c>
      <c r="I1813" s="58" t="s">
        <v>4136</v>
      </c>
      <c r="J1813" s="58" t="s">
        <v>4114</v>
      </c>
      <c r="K1813" s="58" t="s">
        <v>4114</v>
      </c>
      <c r="L1813" s="58" t="s">
        <v>4114</v>
      </c>
      <c r="M1813" s="58" t="s">
        <v>4195</v>
      </c>
      <c r="N1813" s="58" t="s">
        <v>2539</v>
      </c>
      <c r="O1813" s="58" t="s">
        <v>4155</v>
      </c>
      <c r="P1813" s="58" t="s">
        <v>4138</v>
      </c>
      <c r="Q1813" s="58" t="s">
        <v>4002</v>
      </c>
      <c r="R1813" s="58" t="s">
        <v>4113</v>
      </c>
      <c r="S1813" s="58" t="s">
        <v>4113</v>
      </c>
      <c r="T1813" s="58" t="s">
        <v>4114</v>
      </c>
      <c r="U1813" s="58" t="s">
        <v>4113</v>
      </c>
      <c r="V1813" s="58" t="s">
        <v>4113</v>
      </c>
      <c r="W1813" s="58" t="s">
        <v>4114</v>
      </c>
      <c r="X1813" s="58" t="s">
        <v>4114</v>
      </c>
      <c r="Y1813" s="58" t="s">
        <v>4114</v>
      </c>
      <c r="Z1813" s="58" t="s">
        <v>4114</v>
      </c>
      <c r="AA1813" s="58" t="s">
        <v>4114</v>
      </c>
      <c r="AB1813" s="58" t="s">
        <v>4113</v>
      </c>
      <c r="AC1813" s="58" t="s">
        <v>4113</v>
      </c>
      <c r="AD1813" s="58" t="s">
        <v>4113</v>
      </c>
      <c r="AE1813" s="58" t="s">
        <v>4114</v>
      </c>
      <c r="AF1813" s="58" t="s">
        <v>4114</v>
      </c>
    </row>
    <row r="1814" spans="1:32" x14ac:dyDescent="0.2">
      <c r="A1814" s="247" t="s">
        <v>5336</v>
      </c>
      <c r="B1814" s="83" t="s">
        <v>5337</v>
      </c>
    </row>
    <row r="1815" spans="1:32" x14ac:dyDescent="0.2">
      <c r="A1815" s="247" t="s">
        <v>5338</v>
      </c>
      <c r="B1815" s="83" t="s">
        <v>5339</v>
      </c>
    </row>
    <row r="1816" spans="1:32" x14ac:dyDescent="0.2">
      <c r="A1816" s="247" t="s">
        <v>525</v>
      </c>
      <c r="B1816" s="83" t="s">
        <v>2571</v>
      </c>
      <c r="C1816" s="58">
        <v>1</v>
      </c>
      <c r="D1816" s="58" t="s">
        <v>4160</v>
      </c>
      <c r="E1816" s="58" t="s">
        <v>4135</v>
      </c>
      <c r="F1816" s="58" t="s">
        <v>4148</v>
      </c>
      <c r="G1816" s="58" t="s">
        <v>4145</v>
      </c>
      <c r="H1816" s="58" t="s">
        <v>4136</v>
      </c>
      <c r="I1816" s="58" t="s">
        <v>4136</v>
      </c>
      <c r="J1816" s="58" t="s">
        <v>4114</v>
      </c>
      <c r="K1816" s="58" t="s">
        <v>4114</v>
      </c>
      <c r="L1816" s="58" t="s">
        <v>4114</v>
      </c>
      <c r="M1816" s="58" t="s">
        <v>4197</v>
      </c>
      <c r="N1816" s="58" t="s">
        <v>2539</v>
      </c>
      <c r="O1816" s="58" t="s">
        <v>4164</v>
      </c>
      <c r="P1816" s="58" t="s">
        <v>4138</v>
      </c>
      <c r="Q1816" s="58" t="s">
        <v>4002</v>
      </c>
      <c r="R1816" s="58" t="s">
        <v>4113</v>
      </c>
      <c r="S1816" s="58" t="s">
        <v>4113</v>
      </c>
      <c r="T1816" s="58" t="s">
        <v>4114</v>
      </c>
      <c r="U1816" s="58" t="s">
        <v>4113</v>
      </c>
      <c r="V1816" s="58" t="s">
        <v>4113</v>
      </c>
      <c r="W1816" s="58" t="s">
        <v>4114</v>
      </c>
      <c r="X1816" s="58" t="s">
        <v>4114</v>
      </c>
      <c r="Y1816" s="58" t="s">
        <v>4114</v>
      </c>
      <c r="Z1816" s="58" t="s">
        <v>4114</v>
      </c>
      <c r="AA1816" s="58" t="s">
        <v>4114</v>
      </c>
      <c r="AB1816" s="58" t="s">
        <v>4113</v>
      </c>
      <c r="AC1816" s="58" t="s">
        <v>4113</v>
      </c>
      <c r="AD1816" s="58" t="s">
        <v>4113</v>
      </c>
      <c r="AE1816" s="58" t="s">
        <v>4114</v>
      </c>
      <c r="AF1816" s="58" t="s">
        <v>4114</v>
      </c>
    </row>
    <row r="1817" spans="1:32" x14ac:dyDescent="0.2">
      <c r="A1817" s="247" t="s">
        <v>564</v>
      </c>
      <c r="B1817" s="83" t="s">
        <v>2608</v>
      </c>
      <c r="C1817" s="58">
        <v>1</v>
      </c>
      <c r="D1817" s="58" t="s">
        <v>4160</v>
      </c>
      <c r="E1817" s="58" t="s">
        <v>4139</v>
      </c>
      <c r="F1817" s="58" t="s">
        <v>4148</v>
      </c>
      <c r="G1817" s="58" t="s">
        <v>4145</v>
      </c>
      <c r="H1817" s="58" t="s">
        <v>4136</v>
      </c>
      <c r="I1817" s="58" t="s">
        <v>4136</v>
      </c>
      <c r="J1817" s="58" t="s">
        <v>4114</v>
      </c>
      <c r="K1817" s="58" t="s">
        <v>4114</v>
      </c>
      <c r="L1817" s="58" t="s">
        <v>4114</v>
      </c>
      <c r="M1817" s="58" t="s">
        <v>4197</v>
      </c>
      <c r="N1817" s="58" t="s">
        <v>2539</v>
      </c>
      <c r="O1817" s="58" t="s">
        <v>4270</v>
      </c>
      <c r="P1817" s="58" t="s">
        <v>4138</v>
      </c>
      <c r="Q1817" s="58" t="s">
        <v>4002</v>
      </c>
      <c r="R1817" s="58" t="s">
        <v>4113</v>
      </c>
      <c r="S1817" s="58" t="s">
        <v>4113</v>
      </c>
      <c r="T1817" s="58" t="s">
        <v>4114</v>
      </c>
      <c r="U1817" s="58" t="s">
        <v>4113</v>
      </c>
      <c r="V1817" s="58" t="s">
        <v>4113</v>
      </c>
      <c r="W1817" s="58" t="s">
        <v>4114</v>
      </c>
      <c r="X1817" s="58" t="s">
        <v>4114</v>
      </c>
      <c r="Y1817" s="58" t="s">
        <v>4114</v>
      </c>
      <c r="Z1817" s="58" t="s">
        <v>4114</v>
      </c>
      <c r="AA1817" s="58" t="s">
        <v>4114</v>
      </c>
      <c r="AB1817" s="58" t="s">
        <v>4113</v>
      </c>
      <c r="AC1817" s="58" t="s">
        <v>4113</v>
      </c>
      <c r="AD1817" s="58" t="s">
        <v>4113</v>
      </c>
      <c r="AE1817" s="58" t="s">
        <v>4114</v>
      </c>
      <c r="AF1817" s="58" t="s">
        <v>4114</v>
      </c>
    </row>
    <row r="1818" spans="1:32" x14ac:dyDescent="0.2">
      <c r="A1818" s="247" t="s">
        <v>4767</v>
      </c>
      <c r="B1818" s="83" t="s">
        <v>4768</v>
      </c>
    </row>
    <row r="1819" spans="1:32" x14ac:dyDescent="0.2">
      <c r="A1819" s="247" t="s">
        <v>4771</v>
      </c>
      <c r="B1819" s="83" t="s">
        <v>4773</v>
      </c>
    </row>
    <row r="1820" spans="1:32" x14ac:dyDescent="0.2">
      <c r="A1820" s="247" t="s">
        <v>4772</v>
      </c>
      <c r="B1820" s="83" t="s">
        <v>4774</v>
      </c>
    </row>
    <row r="1821" spans="1:32" x14ac:dyDescent="0.2">
      <c r="A1821" s="247" t="s">
        <v>577</v>
      </c>
      <c r="B1821" s="83" t="s">
        <v>2614</v>
      </c>
      <c r="C1821" s="58">
        <v>1</v>
      </c>
      <c r="D1821" s="58" t="s">
        <v>4139</v>
      </c>
      <c r="E1821" s="58" t="s">
        <v>4135</v>
      </c>
      <c r="F1821" s="58" t="s">
        <v>4150</v>
      </c>
      <c r="G1821" s="58" t="s">
        <v>4114</v>
      </c>
      <c r="H1821" s="58" t="s">
        <v>4136</v>
      </c>
      <c r="I1821" s="58" t="s">
        <v>4136</v>
      </c>
      <c r="J1821" s="58" t="s">
        <v>4114</v>
      </c>
      <c r="K1821" s="58" t="s">
        <v>4114</v>
      </c>
      <c r="L1821" s="58" t="s">
        <v>4114</v>
      </c>
      <c r="M1821" s="58" t="s">
        <v>4140</v>
      </c>
      <c r="N1821" s="58" t="s">
        <v>3972</v>
      </c>
      <c r="O1821" s="58" t="s">
        <v>4155</v>
      </c>
      <c r="P1821" s="58" t="s">
        <v>4138</v>
      </c>
      <c r="Q1821" s="58" t="s">
        <v>4002</v>
      </c>
      <c r="R1821" s="58" t="s">
        <v>4113</v>
      </c>
      <c r="S1821" s="58" t="s">
        <v>4113</v>
      </c>
      <c r="T1821" s="58" t="s">
        <v>4114</v>
      </c>
      <c r="U1821" s="58" t="s">
        <v>4113</v>
      </c>
      <c r="V1821" s="58" t="s">
        <v>4113</v>
      </c>
      <c r="W1821" s="58" t="s">
        <v>4114</v>
      </c>
      <c r="X1821" s="58" t="s">
        <v>4114</v>
      </c>
      <c r="Y1821" s="58" t="s">
        <v>4114</v>
      </c>
      <c r="Z1821" s="58" t="s">
        <v>4114</v>
      </c>
      <c r="AA1821" s="58" t="s">
        <v>4114</v>
      </c>
      <c r="AB1821" s="58" t="s">
        <v>4113</v>
      </c>
      <c r="AC1821" s="58" t="s">
        <v>4113</v>
      </c>
      <c r="AD1821" s="58" t="s">
        <v>4113</v>
      </c>
      <c r="AE1821" s="58" t="s">
        <v>4114</v>
      </c>
      <c r="AF1821" s="58" t="s">
        <v>4114</v>
      </c>
    </row>
    <row r="1822" spans="1:32" x14ac:dyDescent="0.2">
      <c r="A1822" s="247" t="s">
        <v>1560</v>
      </c>
      <c r="B1822" s="83" t="s">
        <v>2637</v>
      </c>
      <c r="C1822" s="58">
        <v>1</v>
      </c>
      <c r="D1822" s="58" t="s">
        <v>4139</v>
      </c>
      <c r="E1822" s="58" t="s">
        <v>4139</v>
      </c>
      <c r="F1822" s="58" t="s">
        <v>4150</v>
      </c>
      <c r="G1822" s="58" t="s">
        <v>4114</v>
      </c>
      <c r="H1822" s="58" t="s">
        <v>4136</v>
      </c>
      <c r="I1822" s="58" t="s">
        <v>4136</v>
      </c>
      <c r="J1822" s="58" t="s">
        <v>4114</v>
      </c>
      <c r="K1822" s="58" t="s">
        <v>4114</v>
      </c>
      <c r="L1822" s="58" t="s">
        <v>4114</v>
      </c>
      <c r="M1822" s="58" t="s">
        <v>4140</v>
      </c>
      <c r="N1822" s="58" t="s">
        <v>3972</v>
      </c>
      <c r="O1822" s="58" t="s">
        <v>4155</v>
      </c>
      <c r="P1822" s="58" t="s">
        <v>4138</v>
      </c>
      <c r="Q1822" s="58" t="s">
        <v>4002</v>
      </c>
      <c r="R1822" s="58" t="s">
        <v>4113</v>
      </c>
      <c r="S1822" s="58" t="s">
        <v>4113</v>
      </c>
      <c r="T1822" s="58" t="s">
        <v>4114</v>
      </c>
      <c r="U1822" s="58" t="s">
        <v>4113</v>
      </c>
      <c r="V1822" s="58" t="s">
        <v>4113</v>
      </c>
      <c r="W1822" s="58" t="s">
        <v>4114</v>
      </c>
      <c r="X1822" s="58" t="s">
        <v>4114</v>
      </c>
      <c r="Y1822" s="58" t="s">
        <v>4114</v>
      </c>
      <c r="Z1822" s="58" t="s">
        <v>4114</v>
      </c>
      <c r="AA1822" s="58" t="s">
        <v>4114</v>
      </c>
      <c r="AB1822" s="58" t="s">
        <v>4113</v>
      </c>
      <c r="AC1822" s="58" t="s">
        <v>4113</v>
      </c>
      <c r="AD1822" s="58" t="s">
        <v>4113</v>
      </c>
      <c r="AE1822" s="58" t="s">
        <v>4114</v>
      </c>
      <c r="AF1822" s="58" t="s">
        <v>4114</v>
      </c>
    </row>
    <row r="1823" spans="1:32" x14ac:dyDescent="0.2">
      <c r="A1823" s="247" t="s">
        <v>1562</v>
      </c>
      <c r="B1823" s="83" t="s">
        <v>2656</v>
      </c>
      <c r="C1823" s="58">
        <v>1</v>
      </c>
      <c r="D1823" s="58" t="s">
        <v>4139</v>
      </c>
      <c r="E1823" s="58" t="s">
        <v>4134</v>
      </c>
      <c r="F1823" s="58" t="s">
        <v>4150</v>
      </c>
      <c r="G1823" s="58" t="s">
        <v>4114</v>
      </c>
      <c r="H1823" s="58" t="s">
        <v>4136</v>
      </c>
      <c r="I1823" s="58" t="s">
        <v>4136</v>
      </c>
      <c r="J1823" s="58" t="s">
        <v>4114</v>
      </c>
      <c r="K1823" s="58" t="s">
        <v>4114</v>
      </c>
      <c r="L1823" s="58" t="s">
        <v>4114</v>
      </c>
      <c r="M1823" s="58" t="s">
        <v>4140</v>
      </c>
      <c r="N1823" s="58" t="s">
        <v>3972</v>
      </c>
      <c r="O1823" s="58" t="s">
        <v>4168</v>
      </c>
      <c r="P1823" s="58" t="s">
        <v>4138</v>
      </c>
      <c r="Q1823" s="58" t="s">
        <v>4002</v>
      </c>
      <c r="R1823" s="58" t="s">
        <v>4113</v>
      </c>
      <c r="S1823" s="58" t="s">
        <v>4113</v>
      </c>
      <c r="T1823" s="58" t="s">
        <v>4114</v>
      </c>
      <c r="U1823" s="58" t="s">
        <v>4113</v>
      </c>
      <c r="V1823" s="58" t="s">
        <v>4113</v>
      </c>
      <c r="W1823" s="58" t="s">
        <v>4114</v>
      </c>
      <c r="X1823" s="58" t="s">
        <v>4114</v>
      </c>
      <c r="Y1823" s="58" t="s">
        <v>4114</v>
      </c>
      <c r="Z1823" s="58" t="s">
        <v>4114</v>
      </c>
      <c r="AA1823" s="58" t="s">
        <v>4114</v>
      </c>
      <c r="AB1823" s="58" t="s">
        <v>4113</v>
      </c>
      <c r="AC1823" s="58" t="s">
        <v>4113</v>
      </c>
      <c r="AD1823" s="58" t="s">
        <v>4113</v>
      </c>
      <c r="AE1823" s="58" t="s">
        <v>4114</v>
      </c>
      <c r="AF1823" s="58" t="s">
        <v>4114</v>
      </c>
    </row>
    <row r="1824" spans="1:32" x14ac:dyDescent="0.2">
      <c r="A1824" s="247" t="s">
        <v>589</v>
      </c>
      <c r="B1824" s="83" t="s">
        <v>2620</v>
      </c>
      <c r="C1824" s="58">
        <v>1</v>
      </c>
      <c r="D1824" s="58" t="s">
        <v>4141</v>
      </c>
      <c r="E1824" s="58" t="s">
        <v>4135</v>
      </c>
      <c r="F1824" s="58" t="s">
        <v>4150</v>
      </c>
      <c r="G1824" s="58" t="s">
        <v>4114</v>
      </c>
      <c r="H1824" s="58" t="s">
        <v>4136</v>
      </c>
      <c r="I1824" s="58" t="s">
        <v>4136</v>
      </c>
      <c r="J1824" s="58" t="s">
        <v>4114</v>
      </c>
      <c r="K1824" s="58" t="s">
        <v>4114</v>
      </c>
      <c r="L1824" s="58" t="s">
        <v>4114</v>
      </c>
      <c r="M1824" s="58" t="s">
        <v>4142</v>
      </c>
      <c r="N1824" s="58" t="s">
        <v>3972</v>
      </c>
      <c r="O1824" s="58" t="s">
        <v>4155</v>
      </c>
      <c r="P1824" s="58" t="s">
        <v>4138</v>
      </c>
      <c r="Q1824" s="58" t="s">
        <v>4002</v>
      </c>
      <c r="R1824" s="58" t="s">
        <v>4113</v>
      </c>
      <c r="S1824" s="58" t="s">
        <v>4113</v>
      </c>
      <c r="T1824" s="58" t="s">
        <v>4114</v>
      </c>
      <c r="U1824" s="58" t="s">
        <v>4113</v>
      </c>
      <c r="V1824" s="58" t="s">
        <v>4113</v>
      </c>
      <c r="W1824" s="58" t="s">
        <v>4114</v>
      </c>
      <c r="X1824" s="58" t="s">
        <v>4114</v>
      </c>
      <c r="Y1824" s="58" t="s">
        <v>4114</v>
      </c>
      <c r="Z1824" s="58" t="s">
        <v>4114</v>
      </c>
      <c r="AA1824" s="58" t="s">
        <v>4114</v>
      </c>
      <c r="AB1824" s="58" t="s">
        <v>4113</v>
      </c>
      <c r="AC1824" s="58" t="s">
        <v>4113</v>
      </c>
      <c r="AD1824" s="58" t="s">
        <v>4113</v>
      </c>
      <c r="AE1824" s="58" t="s">
        <v>4114</v>
      </c>
      <c r="AF1824" s="58" t="s">
        <v>4114</v>
      </c>
    </row>
    <row r="1825" spans="1:32" x14ac:dyDescent="0.2">
      <c r="A1825" s="247" t="s">
        <v>1563</v>
      </c>
      <c r="B1825" s="83" t="s">
        <v>2642</v>
      </c>
      <c r="C1825" s="58">
        <v>1</v>
      </c>
      <c r="D1825" s="58" t="s">
        <v>4141</v>
      </c>
      <c r="E1825" s="58" t="s">
        <v>4139</v>
      </c>
      <c r="F1825" s="58" t="s">
        <v>4150</v>
      </c>
      <c r="G1825" s="58" t="s">
        <v>4114</v>
      </c>
      <c r="H1825" s="58" t="s">
        <v>4136</v>
      </c>
      <c r="I1825" s="58" t="s">
        <v>4136</v>
      </c>
      <c r="J1825" s="58" t="s">
        <v>4114</v>
      </c>
      <c r="K1825" s="58" t="s">
        <v>4114</v>
      </c>
      <c r="L1825" s="58" t="s">
        <v>4114</v>
      </c>
      <c r="M1825" s="58" t="s">
        <v>4142</v>
      </c>
      <c r="N1825" s="58" t="s">
        <v>3972</v>
      </c>
      <c r="O1825" s="58" t="s">
        <v>4155</v>
      </c>
      <c r="P1825" s="58" t="s">
        <v>4138</v>
      </c>
      <c r="Q1825" s="58" t="s">
        <v>4002</v>
      </c>
      <c r="R1825" s="58" t="s">
        <v>4113</v>
      </c>
      <c r="S1825" s="58" t="s">
        <v>4113</v>
      </c>
      <c r="T1825" s="58" t="s">
        <v>4114</v>
      </c>
      <c r="U1825" s="58" t="s">
        <v>4113</v>
      </c>
      <c r="V1825" s="58" t="s">
        <v>4113</v>
      </c>
      <c r="W1825" s="58" t="s">
        <v>4114</v>
      </c>
      <c r="X1825" s="58" t="s">
        <v>4114</v>
      </c>
      <c r="Y1825" s="58" t="s">
        <v>4114</v>
      </c>
      <c r="Z1825" s="58" t="s">
        <v>4114</v>
      </c>
      <c r="AA1825" s="58" t="s">
        <v>4114</v>
      </c>
      <c r="AB1825" s="58" t="s">
        <v>4113</v>
      </c>
      <c r="AC1825" s="58" t="s">
        <v>4113</v>
      </c>
      <c r="AD1825" s="58" t="s">
        <v>4113</v>
      </c>
      <c r="AE1825" s="58" t="s">
        <v>4114</v>
      </c>
      <c r="AF1825" s="58" t="s">
        <v>4114</v>
      </c>
    </row>
    <row r="1826" spans="1:32" x14ac:dyDescent="0.2">
      <c r="A1826" s="247" t="s">
        <v>1804</v>
      </c>
      <c r="B1826" s="83" t="s">
        <v>2660</v>
      </c>
      <c r="C1826" s="58">
        <v>1</v>
      </c>
      <c r="D1826" s="58" t="s">
        <v>4141</v>
      </c>
      <c r="E1826" s="58" t="s">
        <v>4134</v>
      </c>
      <c r="F1826" s="58" t="s">
        <v>4150</v>
      </c>
      <c r="G1826" s="58" t="s">
        <v>4114</v>
      </c>
      <c r="H1826" s="58" t="s">
        <v>4136</v>
      </c>
      <c r="I1826" s="58" t="s">
        <v>4136</v>
      </c>
      <c r="J1826" s="58" t="s">
        <v>4114</v>
      </c>
      <c r="K1826" s="58" t="s">
        <v>4114</v>
      </c>
      <c r="L1826" s="58" t="s">
        <v>4114</v>
      </c>
      <c r="M1826" s="58" t="s">
        <v>4142</v>
      </c>
      <c r="N1826" s="58" t="s">
        <v>3972</v>
      </c>
      <c r="O1826" s="58" t="s">
        <v>4168</v>
      </c>
      <c r="P1826" s="58" t="s">
        <v>4138</v>
      </c>
      <c r="Q1826" s="58" t="s">
        <v>4002</v>
      </c>
      <c r="R1826" s="58" t="s">
        <v>4113</v>
      </c>
      <c r="S1826" s="58" t="s">
        <v>4113</v>
      </c>
      <c r="T1826" s="58" t="s">
        <v>4114</v>
      </c>
      <c r="U1826" s="58" t="s">
        <v>4113</v>
      </c>
      <c r="V1826" s="58" t="s">
        <v>4113</v>
      </c>
      <c r="W1826" s="58" t="s">
        <v>4114</v>
      </c>
      <c r="X1826" s="58" t="s">
        <v>4114</v>
      </c>
      <c r="Y1826" s="58" t="s">
        <v>4114</v>
      </c>
      <c r="Z1826" s="58" t="s">
        <v>4114</v>
      </c>
      <c r="AA1826" s="58" t="s">
        <v>4114</v>
      </c>
      <c r="AB1826" s="58" t="s">
        <v>4113</v>
      </c>
      <c r="AC1826" s="58" t="s">
        <v>4113</v>
      </c>
      <c r="AD1826" s="58" t="s">
        <v>4113</v>
      </c>
      <c r="AE1826" s="58" t="s">
        <v>4114</v>
      </c>
      <c r="AF1826" s="58" t="s">
        <v>4114</v>
      </c>
    </row>
    <row r="1827" spans="1:32" x14ac:dyDescent="0.2">
      <c r="A1827" s="247" t="s">
        <v>601</v>
      </c>
      <c r="B1827" s="83" t="s">
        <v>2625</v>
      </c>
      <c r="C1827" s="58">
        <v>1</v>
      </c>
      <c r="D1827" s="58" t="s">
        <v>4143</v>
      </c>
      <c r="E1827" s="58" t="s">
        <v>4135</v>
      </c>
      <c r="F1827" s="58" t="s">
        <v>4150</v>
      </c>
      <c r="G1827" s="58" t="s">
        <v>4114</v>
      </c>
      <c r="H1827" s="58" t="s">
        <v>4136</v>
      </c>
      <c r="I1827" s="58" t="s">
        <v>4136</v>
      </c>
      <c r="J1827" s="58" t="s">
        <v>4114</v>
      </c>
      <c r="K1827" s="58" t="s">
        <v>4114</v>
      </c>
      <c r="L1827" s="58" t="s">
        <v>4114</v>
      </c>
      <c r="M1827" s="58" t="s">
        <v>4144</v>
      </c>
      <c r="N1827" s="58" t="s">
        <v>3972</v>
      </c>
      <c r="O1827" s="58" t="s">
        <v>4155</v>
      </c>
      <c r="P1827" s="58" t="s">
        <v>4138</v>
      </c>
      <c r="Q1827" s="58" t="s">
        <v>4002</v>
      </c>
      <c r="R1827" s="58" t="s">
        <v>4113</v>
      </c>
      <c r="S1827" s="58" t="s">
        <v>4113</v>
      </c>
      <c r="T1827" s="58" t="s">
        <v>4114</v>
      </c>
      <c r="U1827" s="58" t="s">
        <v>4113</v>
      </c>
      <c r="V1827" s="58" t="s">
        <v>4113</v>
      </c>
      <c r="W1827" s="58" t="s">
        <v>4114</v>
      </c>
      <c r="X1827" s="58" t="s">
        <v>4114</v>
      </c>
      <c r="Y1827" s="58" t="s">
        <v>4114</v>
      </c>
      <c r="Z1827" s="58" t="s">
        <v>4114</v>
      </c>
      <c r="AA1827" s="58" t="s">
        <v>4114</v>
      </c>
      <c r="AB1827" s="58" t="s">
        <v>4113</v>
      </c>
      <c r="AC1827" s="58" t="s">
        <v>4113</v>
      </c>
      <c r="AD1827" s="58" t="s">
        <v>4113</v>
      </c>
      <c r="AE1827" s="58" t="s">
        <v>4114</v>
      </c>
      <c r="AF1827" s="58" t="s">
        <v>4114</v>
      </c>
    </row>
    <row r="1828" spans="1:32" x14ac:dyDescent="0.2">
      <c r="A1828" s="247" t="s">
        <v>1566</v>
      </c>
      <c r="B1828" s="83" t="s">
        <v>2647</v>
      </c>
      <c r="C1828" s="58">
        <v>1</v>
      </c>
      <c r="D1828" s="58" t="s">
        <v>4143</v>
      </c>
      <c r="E1828" s="58" t="s">
        <v>4139</v>
      </c>
      <c r="F1828" s="58" t="s">
        <v>4150</v>
      </c>
      <c r="G1828" s="58" t="s">
        <v>4114</v>
      </c>
      <c r="H1828" s="58" t="s">
        <v>4136</v>
      </c>
      <c r="I1828" s="58" t="s">
        <v>4136</v>
      </c>
      <c r="J1828" s="58" t="s">
        <v>4114</v>
      </c>
      <c r="K1828" s="58" t="s">
        <v>4114</v>
      </c>
      <c r="L1828" s="58" t="s">
        <v>4114</v>
      </c>
      <c r="M1828" s="58" t="s">
        <v>4144</v>
      </c>
      <c r="N1828" s="58" t="s">
        <v>2539</v>
      </c>
      <c r="O1828" s="58" t="s">
        <v>4155</v>
      </c>
      <c r="P1828" s="58" t="s">
        <v>4138</v>
      </c>
      <c r="Q1828" s="58" t="s">
        <v>4002</v>
      </c>
      <c r="R1828" s="58" t="s">
        <v>4113</v>
      </c>
      <c r="S1828" s="58" t="s">
        <v>4113</v>
      </c>
      <c r="T1828" s="58" t="s">
        <v>4114</v>
      </c>
      <c r="U1828" s="58" t="s">
        <v>4113</v>
      </c>
      <c r="V1828" s="58" t="s">
        <v>4113</v>
      </c>
      <c r="W1828" s="58" t="s">
        <v>4114</v>
      </c>
      <c r="X1828" s="58" t="s">
        <v>4114</v>
      </c>
      <c r="Y1828" s="58" t="s">
        <v>4114</v>
      </c>
      <c r="Z1828" s="58" t="s">
        <v>4114</v>
      </c>
      <c r="AA1828" s="58" t="s">
        <v>4114</v>
      </c>
      <c r="AB1828" s="58" t="s">
        <v>4113</v>
      </c>
      <c r="AC1828" s="58" t="s">
        <v>4113</v>
      </c>
      <c r="AD1828" s="58" t="s">
        <v>4113</v>
      </c>
      <c r="AE1828" s="58" t="s">
        <v>4114</v>
      </c>
      <c r="AF1828" s="58" t="s">
        <v>4114</v>
      </c>
    </row>
    <row r="1829" spans="1:32" x14ac:dyDescent="0.2">
      <c r="A1829" s="247" t="s">
        <v>1805</v>
      </c>
      <c r="B1829" s="83" t="s">
        <v>2665</v>
      </c>
      <c r="C1829" s="58">
        <v>1</v>
      </c>
      <c r="D1829" s="58" t="s">
        <v>4143</v>
      </c>
      <c r="E1829" s="58" t="s">
        <v>4134</v>
      </c>
      <c r="F1829" s="58" t="s">
        <v>4150</v>
      </c>
      <c r="G1829" s="58" t="s">
        <v>4114</v>
      </c>
      <c r="H1829" s="58" t="s">
        <v>4136</v>
      </c>
      <c r="I1829" s="58" t="s">
        <v>4136</v>
      </c>
      <c r="J1829" s="58" t="s">
        <v>4114</v>
      </c>
      <c r="K1829" s="58" t="s">
        <v>4114</v>
      </c>
      <c r="L1829" s="58" t="s">
        <v>4114</v>
      </c>
      <c r="M1829" s="58" t="s">
        <v>4144</v>
      </c>
      <c r="N1829" s="58" t="s">
        <v>3972</v>
      </c>
      <c r="O1829" s="58" t="s">
        <v>4155</v>
      </c>
      <c r="P1829" s="58" t="s">
        <v>4138</v>
      </c>
      <c r="Q1829" s="58" t="s">
        <v>4002</v>
      </c>
      <c r="R1829" s="58" t="s">
        <v>4113</v>
      </c>
      <c r="S1829" s="58" t="s">
        <v>4113</v>
      </c>
      <c r="T1829" s="58" t="s">
        <v>4114</v>
      </c>
      <c r="U1829" s="58" t="s">
        <v>4113</v>
      </c>
      <c r="V1829" s="58" t="s">
        <v>4113</v>
      </c>
      <c r="W1829" s="58" t="s">
        <v>4114</v>
      </c>
      <c r="X1829" s="58" t="s">
        <v>4114</v>
      </c>
      <c r="Y1829" s="58" t="s">
        <v>4114</v>
      </c>
      <c r="Z1829" s="58" t="s">
        <v>4114</v>
      </c>
      <c r="AA1829" s="58" t="s">
        <v>4114</v>
      </c>
      <c r="AB1829" s="58" t="s">
        <v>4113</v>
      </c>
      <c r="AC1829" s="58" t="s">
        <v>4113</v>
      </c>
      <c r="AD1829" s="58" t="s">
        <v>4113</v>
      </c>
      <c r="AE1829" s="58" t="s">
        <v>4114</v>
      </c>
      <c r="AF1829" s="58" t="s">
        <v>4114</v>
      </c>
    </row>
    <row r="1830" spans="1:32" x14ac:dyDescent="0.2">
      <c r="A1830" s="247" t="s">
        <v>612</v>
      </c>
      <c r="B1830" s="83" t="s">
        <v>2632</v>
      </c>
      <c r="C1830" s="58">
        <v>1</v>
      </c>
      <c r="D1830" s="58" t="s">
        <v>4134</v>
      </c>
      <c r="E1830" s="58" t="s">
        <v>4135</v>
      </c>
      <c r="F1830" s="58" t="s">
        <v>4150</v>
      </c>
      <c r="G1830" s="58" t="s">
        <v>4113</v>
      </c>
      <c r="H1830" s="58" t="s">
        <v>4136</v>
      </c>
      <c r="I1830" s="58" t="s">
        <v>4136</v>
      </c>
      <c r="J1830" s="58" t="s">
        <v>4114</v>
      </c>
      <c r="K1830" s="58" t="s">
        <v>4114</v>
      </c>
      <c r="L1830" s="58" t="s">
        <v>4114</v>
      </c>
      <c r="M1830" s="58" t="s">
        <v>4146</v>
      </c>
      <c r="N1830" s="58" t="s">
        <v>3972</v>
      </c>
      <c r="O1830" s="58" t="s">
        <v>4155</v>
      </c>
      <c r="P1830" s="58" t="s">
        <v>4138</v>
      </c>
      <c r="Q1830" s="58" t="s">
        <v>4002</v>
      </c>
      <c r="R1830" s="58" t="s">
        <v>4113</v>
      </c>
      <c r="S1830" s="58" t="s">
        <v>4113</v>
      </c>
      <c r="T1830" s="58" t="s">
        <v>4114</v>
      </c>
      <c r="U1830" s="58" t="s">
        <v>4113</v>
      </c>
      <c r="V1830" s="58" t="s">
        <v>4113</v>
      </c>
      <c r="W1830" s="58" t="s">
        <v>4114</v>
      </c>
      <c r="X1830" s="58" t="s">
        <v>4114</v>
      </c>
      <c r="Y1830" s="58" t="s">
        <v>4114</v>
      </c>
      <c r="Z1830" s="58" t="s">
        <v>4114</v>
      </c>
      <c r="AA1830" s="58" t="s">
        <v>4114</v>
      </c>
      <c r="AB1830" s="58" t="s">
        <v>4113</v>
      </c>
      <c r="AC1830" s="58" t="s">
        <v>4113</v>
      </c>
      <c r="AD1830" s="58" t="s">
        <v>4113</v>
      </c>
      <c r="AE1830" s="58" t="s">
        <v>4114</v>
      </c>
      <c r="AF1830" s="58" t="s">
        <v>4114</v>
      </c>
    </row>
    <row r="1831" spans="1:32" x14ac:dyDescent="0.2">
      <c r="A1831" s="247" t="s">
        <v>1568</v>
      </c>
      <c r="B1831" s="83" t="s">
        <v>2652</v>
      </c>
      <c r="C1831" s="58">
        <v>1</v>
      </c>
      <c r="D1831" s="58" t="s">
        <v>4134</v>
      </c>
      <c r="E1831" s="58" t="s">
        <v>4139</v>
      </c>
      <c r="F1831" s="58" t="s">
        <v>4150</v>
      </c>
      <c r="G1831" s="58" t="s">
        <v>4113</v>
      </c>
      <c r="H1831" s="58" t="s">
        <v>4136</v>
      </c>
      <c r="I1831" s="58" t="s">
        <v>4136</v>
      </c>
      <c r="J1831" s="58" t="s">
        <v>4114</v>
      </c>
      <c r="K1831" s="58" t="s">
        <v>4114</v>
      </c>
      <c r="L1831" s="58" t="s">
        <v>4114</v>
      </c>
      <c r="M1831" s="58" t="s">
        <v>4146</v>
      </c>
      <c r="N1831" s="58" t="s">
        <v>3972</v>
      </c>
      <c r="O1831" s="58" t="s">
        <v>4155</v>
      </c>
      <c r="P1831" s="58" t="s">
        <v>4138</v>
      </c>
      <c r="Q1831" s="58" t="s">
        <v>4002</v>
      </c>
      <c r="R1831" s="58" t="s">
        <v>4113</v>
      </c>
      <c r="S1831" s="58" t="s">
        <v>4113</v>
      </c>
      <c r="T1831" s="58" t="s">
        <v>4114</v>
      </c>
      <c r="U1831" s="58" t="s">
        <v>4113</v>
      </c>
      <c r="V1831" s="58" t="s">
        <v>4113</v>
      </c>
      <c r="W1831" s="58" t="s">
        <v>4114</v>
      </c>
      <c r="X1831" s="58" t="s">
        <v>4114</v>
      </c>
      <c r="Y1831" s="58" t="s">
        <v>4114</v>
      </c>
      <c r="Z1831" s="58" t="s">
        <v>4114</v>
      </c>
      <c r="AA1831" s="58" t="s">
        <v>4114</v>
      </c>
      <c r="AB1831" s="58" t="s">
        <v>4113</v>
      </c>
      <c r="AC1831" s="58" t="s">
        <v>4113</v>
      </c>
      <c r="AD1831" s="58" t="s">
        <v>4113</v>
      </c>
      <c r="AE1831" s="58" t="s">
        <v>4114</v>
      </c>
      <c r="AF1831" s="58" t="s">
        <v>4114</v>
      </c>
    </row>
    <row r="1832" spans="1:32" x14ac:dyDescent="0.2">
      <c r="A1832" s="247" t="s">
        <v>1808</v>
      </c>
      <c r="B1832" s="83" t="s">
        <v>2670</v>
      </c>
      <c r="C1832" s="58">
        <v>1</v>
      </c>
      <c r="D1832" s="58" t="s">
        <v>4134</v>
      </c>
      <c r="E1832" s="58" t="s">
        <v>4134</v>
      </c>
      <c r="F1832" s="58" t="s">
        <v>4150</v>
      </c>
      <c r="G1832" s="58" t="s">
        <v>4113</v>
      </c>
      <c r="H1832" s="58" t="s">
        <v>4136</v>
      </c>
      <c r="I1832" s="58" t="s">
        <v>4136</v>
      </c>
      <c r="J1832" s="58" t="s">
        <v>4114</v>
      </c>
      <c r="K1832" s="58" t="s">
        <v>4114</v>
      </c>
      <c r="L1832" s="58" t="s">
        <v>4114</v>
      </c>
      <c r="M1832" s="58" t="s">
        <v>4146</v>
      </c>
      <c r="N1832" s="58" t="s">
        <v>3972</v>
      </c>
      <c r="O1832" s="58" t="s">
        <v>4155</v>
      </c>
      <c r="P1832" s="58" t="s">
        <v>4138</v>
      </c>
      <c r="Q1832" s="58" t="s">
        <v>4002</v>
      </c>
      <c r="R1832" s="58" t="s">
        <v>4113</v>
      </c>
      <c r="S1832" s="58" t="s">
        <v>4113</v>
      </c>
      <c r="T1832" s="58" t="s">
        <v>4114</v>
      </c>
      <c r="U1832" s="58" t="s">
        <v>4113</v>
      </c>
      <c r="V1832" s="58" t="s">
        <v>4113</v>
      </c>
      <c r="W1832" s="58" t="s">
        <v>4114</v>
      </c>
      <c r="X1832" s="58" t="s">
        <v>4114</v>
      </c>
      <c r="Y1832" s="58" t="s">
        <v>4114</v>
      </c>
      <c r="Z1832" s="58" t="s">
        <v>4114</v>
      </c>
      <c r="AA1832" s="58" t="s">
        <v>4114</v>
      </c>
      <c r="AB1832" s="58" t="s">
        <v>4113</v>
      </c>
      <c r="AC1832" s="58" t="s">
        <v>4113</v>
      </c>
      <c r="AD1832" s="58" t="s">
        <v>4113</v>
      </c>
      <c r="AE1832" s="58" t="s">
        <v>4114</v>
      </c>
      <c r="AF1832" s="58" t="s">
        <v>4114</v>
      </c>
    </row>
    <row r="1833" spans="1:32" x14ac:dyDescent="0.2">
      <c r="A1833" s="247" t="s">
        <v>500</v>
      </c>
      <c r="B1833" s="83" t="s">
        <v>2546</v>
      </c>
      <c r="C1833" s="58">
        <v>1</v>
      </c>
      <c r="D1833" s="58" t="s">
        <v>4150</v>
      </c>
      <c r="E1833" s="58" t="s">
        <v>4135</v>
      </c>
      <c r="F1833" s="58" t="s">
        <v>4150</v>
      </c>
      <c r="G1833" s="58" t="s">
        <v>4136</v>
      </c>
      <c r="H1833" s="58" t="s">
        <v>4136</v>
      </c>
      <c r="I1833" s="58" t="s">
        <v>4136</v>
      </c>
      <c r="J1833" s="58" t="s">
        <v>4114</v>
      </c>
      <c r="K1833" s="58" t="s">
        <v>4114</v>
      </c>
      <c r="L1833" s="58" t="s">
        <v>4114</v>
      </c>
      <c r="M1833" s="58" t="s">
        <v>4151</v>
      </c>
      <c r="N1833" s="58" t="s">
        <v>2539</v>
      </c>
      <c r="O1833" s="58" t="s">
        <v>4155</v>
      </c>
      <c r="P1833" s="58" t="s">
        <v>4138</v>
      </c>
      <c r="Q1833" s="58" t="s">
        <v>4002</v>
      </c>
      <c r="R1833" s="58" t="s">
        <v>4113</v>
      </c>
      <c r="S1833" s="58" t="s">
        <v>4113</v>
      </c>
      <c r="T1833" s="58" t="s">
        <v>4114</v>
      </c>
      <c r="U1833" s="58" t="s">
        <v>4113</v>
      </c>
      <c r="V1833" s="58" t="s">
        <v>4113</v>
      </c>
      <c r="W1833" s="58" t="s">
        <v>4114</v>
      </c>
      <c r="X1833" s="58" t="s">
        <v>4114</v>
      </c>
      <c r="Y1833" s="58" t="s">
        <v>4114</v>
      </c>
      <c r="Z1833" s="58" t="s">
        <v>4114</v>
      </c>
      <c r="AA1833" s="58" t="s">
        <v>4114</v>
      </c>
      <c r="AB1833" s="58" t="s">
        <v>4113</v>
      </c>
      <c r="AC1833" s="58" t="s">
        <v>4113</v>
      </c>
      <c r="AD1833" s="58" t="s">
        <v>4113</v>
      </c>
      <c r="AE1833" s="58" t="s">
        <v>4114</v>
      </c>
      <c r="AF1833" s="58" t="s">
        <v>4114</v>
      </c>
    </row>
    <row r="1834" spans="1:32" x14ac:dyDescent="0.2">
      <c r="A1834" s="247" t="s">
        <v>539</v>
      </c>
      <c r="B1834" s="83" t="s">
        <v>2585</v>
      </c>
      <c r="C1834" s="58">
        <v>1</v>
      </c>
      <c r="D1834" s="58" t="s">
        <v>4150</v>
      </c>
      <c r="E1834" s="58" t="s">
        <v>4139</v>
      </c>
      <c r="F1834" s="58" t="s">
        <v>4150</v>
      </c>
      <c r="G1834" s="58" t="s">
        <v>4136</v>
      </c>
      <c r="H1834" s="58" t="s">
        <v>4136</v>
      </c>
      <c r="I1834" s="58" t="s">
        <v>4136</v>
      </c>
      <c r="J1834" s="58" t="s">
        <v>4114</v>
      </c>
      <c r="K1834" s="58" t="s">
        <v>4114</v>
      </c>
      <c r="L1834" s="58" t="s">
        <v>4114</v>
      </c>
      <c r="M1834" s="58" t="s">
        <v>4151</v>
      </c>
      <c r="N1834" s="58" t="s">
        <v>2539</v>
      </c>
      <c r="O1834" s="58" t="s">
        <v>4155</v>
      </c>
      <c r="P1834" s="58" t="s">
        <v>4138</v>
      </c>
      <c r="Q1834" s="58" t="s">
        <v>4002</v>
      </c>
      <c r="R1834" s="58" t="s">
        <v>4113</v>
      </c>
      <c r="S1834" s="58" t="s">
        <v>4113</v>
      </c>
      <c r="T1834" s="58" t="s">
        <v>4114</v>
      </c>
      <c r="U1834" s="58" t="s">
        <v>4113</v>
      </c>
      <c r="V1834" s="58" t="s">
        <v>4113</v>
      </c>
      <c r="W1834" s="58" t="s">
        <v>4114</v>
      </c>
      <c r="X1834" s="58" t="s">
        <v>4114</v>
      </c>
      <c r="Y1834" s="58" t="s">
        <v>4114</v>
      </c>
      <c r="Z1834" s="58" t="s">
        <v>4114</v>
      </c>
      <c r="AA1834" s="58" t="s">
        <v>4114</v>
      </c>
      <c r="AB1834" s="58" t="s">
        <v>4113</v>
      </c>
      <c r="AC1834" s="58" t="s">
        <v>4113</v>
      </c>
      <c r="AD1834" s="58" t="s">
        <v>4113</v>
      </c>
      <c r="AE1834" s="58" t="s">
        <v>4114</v>
      </c>
      <c r="AF1834" s="58" t="s">
        <v>4114</v>
      </c>
    </row>
    <row r="1835" spans="1:32" x14ac:dyDescent="0.2">
      <c r="A1835" s="247" t="s">
        <v>513</v>
      </c>
      <c r="B1835" s="83" t="s">
        <v>2559</v>
      </c>
      <c r="C1835" s="58">
        <v>1</v>
      </c>
      <c r="D1835" s="58" t="s">
        <v>4156</v>
      </c>
      <c r="E1835" s="58" t="s">
        <v>4135</v>
      </c>
      <c r="F1835" s="58" t="s">
        <v>4150</v>
      </c>
      <c r="G1835" s="58" t="s">
        <v>4136</v>
      </c>
      <c r="H1835" s="58" t="s">
        <v>4136</v>
      </c>
      <c r="I1835" s="58" t="s">
        <v>4136</v>
      </c>
      <c r="J1835" s="58" t="s">
        <v>4114</v>
      </c>
      <c r="K1835" s="58" t="s">
        <v>4114</v>
      </c>
      <c r="L1835" s="58" t="s">
        <v>4114</v>
      </c>
      <c r="M1835" s="58" t="s">
        <v>4157</v>
      </c>
      <c r="N1835" s="58" t="s">
        <v>2539</v>
      </c>
      <c r="O1835" s="58" t="s">
        <v>4155</v>
      </c>
      <c r="P1835" s="58" t="s">
        <v>4138</v>
      </c>
      <c r="Q1835" s="58" t="s">
        <v>4002</v>
      </c>
      <c r="R1835" s="58" t="s">
        <v>4113</v>
      </c>
      <c r="S1835" s="58" t="s">
        <v>4113</v>
      </c>
      <c r="T1835" s="58" t="s">
        <v>4114</v>
      </c>
      <c r="U1835" s="58" t="s">
        <v>4113</v>
      </c>
      <c r="V1835" s="58" t="s">
        <v>4113</v>
      </c>
      <c r="W1835" s="58" t="s">
        <v>4114</v>
      </c>
      <c r="X1835" s="58" t="s">
        <v>4114</v>
      </c>
      <c r="Y1835" s="58" t="s">
        <v>4114</v>
      </c>
      <c r="Z1835" s="58" t="s">
        <v>4114</v>
      </c>
      <c r="AA1835" s="58" t="s">
        <v>4114</v>
      </c>
      <c r="AB1835" s="58" t="s">
        <v>4113</v>
      </c>
      <c r="AC1835" s="58" t="s">
        <v>4113</v>
      </c>
      <c r="AD1835" s="58" t="s">
        <v>4113</v>
      </c>
      <c r="AE1835" s="58" t="s">
        <v>4114</v>
      </c>
      <c r="AF1835" s="58" t="s">
        <v>4114</v>
      </c>
    </row>
    <row r="1836" spans="1:32" x14ac:dyDescent="0.2">
      <c r="A1836" s="247" t="s">
        <v>552</v>
      </c>
      <c r="B1836" s="83" t="s">
        <v>2597</v>
      </c>
      <c r="C1836" s="58">
        <v>1</v>
      </c>
      <c r="D1836" s="58" t="s">
        <v>4156</v>
      </c>
      <c r="E1836" s="58" t="s">
        <v>4139</v>
      </c>
      <c r="F1836" s="58" t="s">
        <v>4150</v>
      </c>
      <c r="G1836" s="58" t="s">
        <v>4136</v>
      </c>
      <c r="H1836" s="58" t="s">
        <v>4136</v>
      </c>
      <c r="I1836" s="58" t="s">
        <v>4136</v>
      </c>
      <c r="J1836" s="58" t="s">
        <v>4114</v>
      </c>
      <c r="K1836" s="58" t="s">
        <v>4114</v>
      </c>
      <c r="L1836" s="58" t="s">
        <v>4114</v>
      </c>
      <c r="M1836" s="58" t="s">
        <v>4157</v>
      </c>
      <c r="N1836" s="58" t="s">
        <v>2539</v>
      </c>
      <c r="O1836" s="58" t="s">
        <v>4155</v>
      </c>
      <c r="P1836" s="58" t="s">
        <v>4138</v>
      </c>
      <c r="Q1836" s="58" t="s">
        <v>4002</v>
      </c>
      <c r="R1836" s="58" t="s">
        <v>4113</v>
      </c>
      <c r="S1836" s="58" t="s">
        <v>4113</v>
      </c>
      <c r="T1836" s="58" t="s">
        <v>4114</v>
      </c>
      <c r="U1836" s="58" t="s">
        <v>4113</v>
      </c>
      <c r="V1836" s="58" t="s">
        <v>4113</v>
      </c>
      <c r="W1836" s="58" t="s">
        <v>4114</v>
      </c>
      <c r="X1836" s="58" t="s">
        <v>4114</v>
      </c>
      <c r="Y1836" s="58" t="s">
        <v>4114</v>
      </c>
      <c r="Z1836" s="58" t="s">
        <v>4114</v>
      </c>
      <c r="AA1836" s="58" t="s">
        <v>4114</v>
      </c>
      <c r="AB1836" s="58" t="s">
        <v>4113</v>
      </c>
      <c r="AC1836" s="58" t="s">
        <v>4113</v>
      </c>
      <c r="AD1836" s="58" t="s">
        <v>4113</v>
      </c>
      <c r="AE1836" s="58" t="s">
        <v>4114</v>
      </c>
      <c r="AF1836" s="58" t="s">
        <v>4114</v>
      </c>
    </row>
    <row r="1837" spans="1:32" x14ac:dyDescent="0.2">
      <c r="A1837" s="247" t="s">
        <v>5340</v>
      </c>
      <c r="B1837" s="83" t="s">
        <v>5341</v>
      </c>
    </row>
    <row r="1838" spans="1:32" x14ac:dyDescent="0.2">
      <c r="A1838" s="247" t="s">
        <v>5342</v>
      </c>
      <c r="B1838" s="83" t="s">
        <v>5343</v>
      </c>
    </row>
    <row r="1839" spans="1:32" x14ac:dyDescent="0.2">
      <c r="A1839" s="247" t="s">
        <v>526</v>
      </c>
      <c r="B1839" s="83" t="s">
        <v>2572</v>
      </c>
      <c r="C1839" s="58">
        <v>1</v>
      </c>
      <c r="D1839" s="58" t="s">
        <v>4160</v>
      </c>
      <c r="E1839" s="58" t="s">
        <v>4135</v>
      </c>
      <c r="F1839" s="58" t="s">
        <v>4150</v>
      </c>
      <c r="G1839" s="58" t="s">
        <v>4145</v>
      </c>
      <c r="H1839" s="58" t="s">
        <v>4136</v>
      </c>
      <c r="I1839" s="58" t="s">
        <v>4136</v>
      </c>
      <c r="J1839" s="58" t="s">
        <v>4114</v>
      </c>
      <c r="K1839" s="58" t="s">
        <v>4114</v>
      </c>
      <c r="L1839" s="58" t="s">
        <v>4114</v>
      </c>
      <c r="M1839" s="58" t="s">
        <v>4161</v>
      </c>
      <c r="N1839" s="58" t="s">
        <v>2539</v>
      </c>
      <c r="O1839" s="58" t="s">
        <v>4164</v>
      </c>
      <c r="P1839" s="58" t="s">
        <v>4138</v>
      </c>
      <c r="Q1839" s="58" t="s">
        <v>4002</v>
      </c>
      <c r="R1839" s="58" t="s">
        <v>4113</v>
      </c>
      <c r="S1839" s="58" t="s">
        <v>4113</v>
      </c>
      <c r="T1839" s="58" t="s">
        <v>4114</v>
      </c>
      <c r="U1839" s="58" t="s">
        <v>4113</v>
      </c>
      <c r="V1839" s="58" t="s">
        <v>4113</v>
      </c>
      <c r="W1839" s="58" t="s">
        <v>4114</v>
      </c>
      <c r="X1839" s="58" t="s">
        <v>4114</v>
      </c>
      <c r="Y1839" s="58" t="s">
        <v>4114</v>
      </c>
      <c r="Z1839" s="58" t="s">
        <v>4114</v>
      </c>
      <c r="AA1839" s="58" t="s">
        <v>4114</v>
      </c>
      <c r="AB1839" s="58" t="s">
        <v>4113</v>
      </c>
      <c r="AC1839" s="58" t="s">
        <v>4113</v>
      </c>
      <c r="AD1839" s="58" t="s">
        <v>4113</v>
      </c>
      <c r="AE1839" s="58" t="s">
        <v>4114</v>
      </c>
      <c r="AF1839" s="58" t="s">
        <v>4114</v>
      </c>
    </row>
    <row r="1840" spans="1:32" x14ac:dyDescent="0.2">
      <c r="A1840" s="247" t="s">
        <v>565</v>
      </c>
      <c r="B1840" s="83" t="s">
        <v>2609</v>
      </c>
      <c r="C1840" s="58">
        <v>1</v>
      </c>
      <c r="D1840" s="58" t="s">
        <v>4160</v>
      </c>
      <c r="E1840" s="58" t="s">
        <v>4139</v>
      </c>
      <c r="F1840" s="58" t="s">
        <v>4150</v>
      </c>
      <c r="G1840" s="58" t="s">
        <v>4145</v>
      </c>
      <c r="H1840" s="58" t="s">
        <v>4136</v>
      </c>
      <c r="I1840" s="58" t="s">
        <v>4136</v>
      </c>
      <c r="J1840" s="58" t="s">
        <v>4114</v>
      </c>
      <c r="K1840" s="58" t="s">
        <v>4114</v>
      </c>
      <c r="L1840" s="58" t="s">
        <v>4114</v>
      </c>
      <c r="M1840" s="58" t="s">
        <v>4161</v>
      </c>
      <c r="N1840" s="58" t="s">
        <v>2539</v>
      </c>
      <c r="O1840" s="58" t="s">
        <v>4270</v>
      </c>
      <c r="P1840" s="58" t="s">
        <v>4138</v>
      </c>
      <c r="Q1840" s="58" t="s">
        <v>4002</v>
      </c>
      <c r="R1840" s="58" t="s">
        <v>4113</v>
      </c>
      <c r="S1840" s="58" t="s">
        <v>4113</v>
      </c>
      <c r="T1840" s="58" t="s">
        <v>4114</v>
      </c>
      <c r="U1840" s="58" t="s">
        <v>4113</v>
      </c>
      <c r="V1840" s="58" t="s">
        <v>4113</v>
      </c>
      <c r="W1840" s="58" t="s">
        <v>4114</v>
      </c>
      <c r="X1840" s="58" t="s">
        <v>4114</v>
      </c>
      <c r="Y1840" s="58" t="s">
        <v>4114</v>
      </c>
      <c r="Z1840" s="58" t="s">
        <v>4114</v>
      </c>
      <c r="AA1840" s="58" t="s">
        <v>4114</v>
      </c>
      <c r="AB1840" s="58" t="s">
        <v>4113</v>
      </c>
      <c r="AC1840" s="58" t="s">
        <v>4113</v>
      </c>
      <c r="AD1840" s="58" t="s">
        <v>4113</v>
      </c>
      <c r="AE1840" s="58" t="s">
        <v>4114</v>
      </c>
      <c r="AF1840" s="58" t="s">
        <v>4114</v>
      </c>
    </row>
    <row r="1841" spans="1:32" x14ac:dyDescent="0.2">
      <c r="A1841" s="247" t="s">
        <v>4769</v>
      </c>
      <c r="B1841" s="83" t="s">
        <v>4770</v>
      </c>
    </row>
    <row r="1842" spans="1:32" x14ac:dyDescent="0.2">
      <c r="A1842" s="247" t="s">
        <v>4781</v>
      </c>
      <c r="B1842" s="83" t="s">
        <v>4775</v>
      </c>
    </row>
    <row r="1843" spans="1:32" x14ac:dyDescent="0.2">
      <c r="A1843" s="247" t="s">
        <v>4782</v>
      </c>
      <c r="B1843" s="83" t="s">
        <v>4776</v>
      </c>
    </row>
    <row r="1844" spans="1:32" x14ac:dyDescent="0.2">
      <c r="A1844" s="247" t="s">
        <v>578</v>
      </c>
      <c r="B1844" s="83" t="s">
        <v>2615</v>
      </c>
      <c r="C1844" s="58">
        <v>1</v>
      </c>
      <c r="D1844" s="58" t="s">
        <v>4139</v>
      </c>
      <c r="E1844" s="58" t="s">
        <v>4135</v>
      </c>
      <c r="F1844" s="58" t="s">
        <v>4152</v>
      </c>
      <c r="G1844" s="58" t="s">
        <v>4114</v>
      </c>
      <c r="H1844" s="58" t="s">
        <v>4136</v>
      </c>
      <c r="I1844" s="58" t="s">
        <v>4136</v>
      </c>
      <c r="J1844" s="58" t="s">
        <v>4114</v>
      </c>
      <c r="K1844" s="58" t="s">
        <v>4114</v>
      </c>
      <c r="L1844" s="58" t="s">
        <v>4114</v>
      </c>
      <c r="M1844" s="58" t="s">
        <v>4229</v>
      </c>
      <c r="N1844" s="58" t="s">
        <v>3972</v>
      </c>
      <c r="O1844" s="58" t="s">
        <v>4155</v>
      </c>
      <c r="P1844" s="58" t="s">
        <v>4138</v>
      </c>
      <c r="Q1844" s="58" t="s">
        <v>4002</v>
      </c>
      <c r="R1844" s="58" t="s">
        <v>4113</v>
      </c>
      <c r="S1844" s="58" t="s">
        <v>4113</v>
      </c>
      <c r="T1844" s="58" t="s">
        <v>4114</v>
      </c>
      <c r="U1844" s="58" t="s">
        <v>4113</v>
      </c>
      <c r="V1844" s="58" t="s">
        <v>4113</v>
      </c>
      <c r="W1844" s="58" t="s">
        <v>4114</v>
      </c>
      <c r="X1844" s="58" t="s">
        <v>4114</v>
      </c>
      <c r="Y1844" s="58" t="s">
        <v>4114</v>
      </c>
      <c r="Z1844" s="58" t="s">
        <v>4114</v>
      </c>
      <c r="AA1844" s="58" t="s">
        <v>4114</v>
      </c>
      <c r="AB1844" s="58" t="s">
        <v>4113</v>
      </c>
      <c r="AC1844" s="58" t="s">
        <v>4113</v>
      </c>
      <c r="AD1844" s="58" t="s">
        <v>4113</v>
      </c>
      <c r="AE1844" s="58" t="s">
        <v>4114</v>
      </c>
      <c r="AF1844" s="58" t="s">
        <v>4114</v>
      </c>
    </row>
    <row r="1845" spans="1:32" x14ac:dyDescent="0.2">
      <c r="A1845" s="247" t="s">
        <v>1792</v>
      </c>
      <c r="B1845" s="83" t="s">
        <v>2638</v>
      </c>
      <c r="C1845" s="58">
        <v>1</v>
      </c>
      <c r="D1845" s="58" t="s">
        <v>4139</v>
      </c>
      <c r="E1845" s="58" t="s">
        <v>4139</v>
      </c>
      <c r="F1845" s="58" t="s">
        <v>4152</v>
      </c>
      <c r="G1845" s="58" t="s">
        <v>4114</v>
      </c>
      <c r="H1845" s="58" t="s">
        <v>4136</v>
      </c>
      <c r="I1845" s="58" t="s">
        <v>4136</v>
      </c>
      <c r="J1845" s="58" t="s">
        <v>4114</v>
      </c>
      <c r="K1845" s="58" t="s">
        <v>4114</v>
      </c>
      <c r="L1845" s="58" t="s">
        <v>4114</v>
      </c>
      <c r="M1845" s="58" t="s">
        <v>4229</v>
      </c>
      <c r="N1845" s="58" t="s">
        <v>3972</v>
      </c>
      <c r="O1845" s="58" t="s">
        <v>4155</v>
      </c>
      <c r="P1845" s="58" t="s">
        <v>4138</v>
      </c>
      <c r="Q1845" s="58" t="s">
        <v>4002</v>
      </c>
      <c r="R1845" s="58" t="s">
        <v>4113</v>
      </c>
      <c r="S1845" s="58" t="s">
        <v>4113</v>
      </c>
      <c r="T1845" s="58" t="s">
        <v>4114</v>
      </c>
      <c r="U1845" s="58" t="s">
        <v>4113</v>
      </c>
      <c r="V1845" s="58" t="s">
        <v>4113</v>
      </c>
      <c r="W1845" s="58" t="s">
        <v>4114</v>
      </c>
      <c r="X1845" s="58" t="s">
        <v>4114</v>
      </c>
      <c r="Y1845" s="58" t="s">
        <v>4114</v>
      </c>
      <c r="Z1845" s="58" t="s">
        <v>4114</v>
      </c>
      <c r="AA1845" s="58" t="s">
        <v>4114</v>
      </c>
      <c r="AB1845" s="58" t="s">
        <v>4113</v>
      </c>
      <c r="AC1845" s="58" t="s">
        <v>4113</v>
      </c>
      <c r="AD1845" s="58" t="s">
        <v>4113</v>
      </c>
      <c r="AE1845" s="58" t="s">
        <v>4114</v>
      </c>
      <c r="AF1845" s="58" t="s">
        <v>4114</v>
      </c>
    </row>
    <row r="1846" spans="1:32" x14ac:dyDescent="0.2">
      <c r="A1846" s="247" t="s">
        <v>581</v>
      </c>
      <c r="B1846" s="83" t="s">
        <v>2657</v>
      </c>
      <c r="C1846" s="58">
        <v>1</v>
      </c>
      <c r="D1846" s="58" t="s">
        <v>4139</v>
      </c>
      <c r="E1846" s="58" t="s">
        <v>4134</v>
      </c>
      <c r="F1846" s="58" t="s">
        <v>4152</v>
      </c>
      <c r="G1846" s="58" t="s">
        <v>4114</v>
      </c>
      <c r="H1846" s="58" t="s">
        <v>4136</v>
      </c>
      <c r="I1846" s="58" t="s">
        <v>4136</v>
      </c>
      <c r="J1846" s="58" t="s">
        <v>4114</v>
      </c>
      <c r="K1846" s="58" t="s">
        <v>4114</v>
      </c>
      <c r="L1846" s="58" t="s">
        <v>4114</v>
      </c>
      <c r="M1846" s="58" t="s">
        <v>4229</v>
      </c>
      <c r="N1846" s="58" t="s">
        <v>3972</v>
      </c>
      <c r="O1846" s="58" t="s">
        <v>4155</v>
      </c>
      <c r="P1846" s="58" t="s">
        <v>4138</v>
      </c>
      <c r="Q1846" s="58" t="s">
        <v>4002</v>
      </c>
      <c r="R1846" s="58" t="s">
        <v>4113</v>
      </c>
      <c r="S1846" s="58" t="s">
        <v>4113</v>
      </c>
      <c r="T1846" s="58" t="s">
        <v>4114</v>
      </c>
      <c r="U1846" s="58" t="s">
        <v>4113</v>
      </c>
      <c r="V1846" s="58" t="s">
        <v>4113</v>
      </c>
      <c r="W1846" s="58" t="s">
        <v>4114</v>
      </c>
      <c r="X1846" s="58" t="s">
        <v>4114</v>
      </c>
      <c r="Y1846" s="58" t="s">
        <v>4114</v>
      </c>
      <c r="Z1846" s="58" t="s">
        <v>4114</v>
      </c>
      <c r="AA1846" s="58" t="s">
        <v>4114</v>
      </c>
      <c r="AB1846" s="58" t="s">
        <v>4113</v>
      </c>
      <c r="AC1846" s="58" t="s">
        <v>4113</v>
      </c>
      <c r="AD1846" s="58" t="s">
        <v>4113</v>
      </c>
      <c r="AE1846" s="58" t="s">
        <v>4114</v>
      </c>
      <c r="AF1846" s="58" t="s">
        <v>4114</v>
      </c>
    </row>
    <row r="1847" spans="1:32" x14ac:dyDescent="0.2">
      <c r="A1847" s="247" t="s">
        <v>590</v>
      </c>
      <c r="B1847" s="83" t="s">
        <v>2621</v>
      </c>
      <c r="C1847" s="58">
        <v>1</v>
      </c>
      <c r="D1847" s="58" t="s">
        <v>4141</v>
      </c>
      <c r="E1847" s="58" t="s">
        <v>4135</v>
      </c>
      <c r="F1847" s="58" t="s">
        <v>4152</v>
      </c>
      <c r="G1847" s="58" t="s">
        <v>4114</v>
      </c>
      <c r="H1847" s="58" t="s">
        <v>4136</v>
      </c>
      <c r="I1847" s="58" t="s">
        <v>4136</v>
      </c>
      <c r="J1847" s="58" t="s">
        <v>4114</v>
      </c>
      <c r="K1847" s="58" t="s">
        <v>4114</v>
      </c>
      <c r="L1847" s="58" t="s">
        <v>4114</v>
      </c>
      <c r="M1847" s="58" t="s">
        <v>4236</v>
      </c>
      <c r="N1847" s="58" t="s">
        <v>3972</v>
      </c>
      <c r="O1847" s="58" t="s">
        <v>4155</v>
      </c>
      <c r="P1847" s="58" t="s">
        <v>4138</v>
      </c>
      <c r="Q1847" s="58" t="s">
        <v>4002</v>
      </c>
      <c r="R1847" s="58" t="s">
        <v>4113</v>
      </c>
      <c r="S1847" s="58" t="s">
        <v>4113</v>
      </c>
      <c r="T1847" s="58" t="s">
        <v>4114</v>
      </c>
      <c r="U1847" s="58" t="s">
        <v>4113</v>
      </c>
      <c r="V1847" s="58" t="s">
        <v>4113</v>
      </c>
      <c r="W1847" s="58" t="s">
        <v>4114</v>
      </c>
      <c r="X1847" s="58" t="s">
        <v>4114</v>
      </c>
      <c r="Y1847" s="58" t="s">
        <v>4114</v>
      </c>
      <c r="Z1847" s="58" t="s">
        <v>4114</v>
      </c>
      <c r="AA1847" s="58" t="s">
        <v>4114</v>
      </c>
      <c r="AB1847" s="58" t="s">
        <v>4113</v>
      </c>
      <c r="AC1847" s="58" t="s">
        <v>4113</v>
      </c>
      <c r="AD1847" s="58" t="s">
        <v>4113</v>
      </c>
      <c r="AE1847" s="58" t="s">
        <v>4114</v>
      </c>
      <c r="AF1847" s="58" t="s">
        <v>4114</v>
      </c>
    </row>
    <row r="1848" spans="1:32" x14ac:dyDescent="0.2">
      <c r="A1848" s="247" t="s">
        <v>1794</v>
      </c>
      <c r="B1848" s="83" t="s">
        <v>2643</v>
      </c>
      <c r="C1848" s="58">
        <v>1</v>
      </c>
      <c r="D1848" s="58" t="s">
        <v>4141</v>
      </c>
      <c r="E1848" s="58" t="s">
        <v>4139</v>
      </c>
      <c r="F1848" s="58" t="s">
        <v>4152</v>
      </c>
      <c r="G1848" s="58" t="s">
        <v>4114</v>
      </c>
      <c r="H1848" s="58" t="s">
        <v>4136</v>
      </c>
      <c r="I1848" s="58" t="s">
        <v>4136</v>
      </c>
      <c r="J1848" s="58" t="s">
        <v>4114</v>
      </c>
      <c r="K1848" s="58" t="s">
        <v>4114</v>
      </c>
      <c r="L1848" s="58" t="s">
        <v>4114</v>
      </c>
      <c r="M1848" s="58" t="s">
        <v>4236</v>
      </c>
      <c r="N1848" s="58" t="s">
        <v>3972</v>
      </c>
      <c r="O1848" s="58" t="s">
        <v>4155</v>
      </c>
      <c r="P1848" s="58" t="s">
        <v>4138</v>
      </c>
      <c r="Q1848" s="58" t="s">
        <v>4002</v>
      </c>
      <c r="R1848" s="58" t="s">
        <v>4113</v>
      </c>
      <c r="S1848" s="58" t="s">
        <v>4113</v>
      </c>
      <c r="T1848" s="58" t="s">
        <v>4114</v>
      </c>
      <c r="U1848" s="58" t="s">
        <v>4113</v>
      </c>
      <c r="V1848" s="58" t="s">
        <v>4113</v>
      </c>
      <c r="W1848" s="58" t="s">
        <v>4114</v>
      </c>
      <c r="X1848" s="58" t="s">
        <v>4114</v>
      </c>
      <c r="Y1848" s="58" t="s">
        <v>4114</v>
      </c>
      <c r="Z1848" s="58" t="s">
        <v>4114</v>
      </c>
      <c r="AA1848" s="58" t="s">
        <v>4114</v>
      </c>
      <c r="AB1848" s="58" t="s">
        <v>4113</v>
      </c>
      <c r="AC1848" s="58" t="s">
        <v>4113</v>
      </c>
      <c r="AD1848" s="58" t="s">
        <v>4113</v>
      </c>
      <c r="AE1848" s="58" t="s">
        <v>4114</v>
      </c>
      <c r="AF1848" s="58" t="s">
        <v>4114</v>
      </c>
    </row>
    <row r="1849" spans="1:32" x14ac:dyDescent="0.2">
      <c r="A1849" s="247" t="s">
        <v>1565</v>
      </c>
      <c r="B1849" s="83" t="s">
        <v>2661</v>
      </c>
      <c r="C1849" s="58">
        <v>1</v>
      </c>
      <c r="D1849" s="58" t="s">
        <v>4141</v>
      </c>
      <c r="E1849" s="58" t="s">
        <v>4134</v>
      </c>
      <c r="F1849" s="58" t="s">
        <v>4152</v>
      </c>
      <c r="G1849" s="58" t="s">
        <v>4114</v>
      </c>
      <c r="H1849" s="58" t="s">
        <v>4136</v>
      </c>
      <c r="I1849" s="58" t="s">
        <v>4136</v>
      </c>
      <c r="J1849" s="58" t="s">
        <v>4114</v>
      </c>
      <c r="K1849" s="58" t="s">
        <v>4114</v>
      </c>
      <c r="L1849" s="58" t="s">
        <v>4114</v>
      </c>
      <c r="M1849" s="58" t="s">
        <v>4236</v>
      </c>
      <c r="N1849" s="58" t="s">
        <v>3972</v>
      </c>
      <c r="O1849" s="58" t="s">
        <v>4155</v>
      </c>
      <c r="P1849" s="58" t="s">
        <v>4138</v>
      </c>
      <c r="Q1849" s="58" t="s">
        <v>4002</v>
      </c>
      <c r="R1849" s="58" t="s">
        <v>4113</v>
      </c>
      <c r="S1849" s="58" t="s">
        <v>4113</v>
      </c>
      <c r="T1849" s="58" t="s">
        <v>4114</v>
      </c>
      <c r="U1849" s="58" t="s">
        <v>4113</v>
      </c>
      <c r="V1849" s="58" t="s">
        <v>4113</v>
      </c>
      <c r="W1849" s="58" t="s">
        <v>4114</v>
      </c>
      <c r="X1849" s="58" t="s">
        <v>4114</v>
      </c>
      <c r="Y1849" s="58" t="s">
        <v>4114</v>
      </c>
      <c r="Z1849" s="58" t="s">
        <v>4114</v>
      </c>
      <c r="AA1849" s="58" t="s">
        <v>4114</v>
      </c>
      <c r="AB1849" s="58" t="s">
        <v>4113</v>
      </c>
      <c r="AC1849" s="58" t="s">
        <v>4113</v>
      </c>
      <c r="AD1849" s="58" t="s">
        <v>4113</v>
      </c>
      <c r="AE1849" s="58" t="s">
        <v>4114</v>
      </c>
      <c r="AF1849" s="58" t="s">
        <v>4114</v>
      </c>
    </row>
    <row r="1850" spans="1:32" x14ac:dyDescent="0.2">
      <c r="A1850" s="247" t="s">
        <v>602</v>
      </c>
      <c r="B1850" s="83" t="s">
        <v>2626</v>
      </c>
      <c r="C1850" s="58">
        <v>1</v>
      </c>
      <c r="D1850" s="58" t="s">
        <v>4143</v>
      </c>
      <c r="E1850" s="58" t="s">
        <v>4135</v>
      </c>
      <c r="F1850" s="58" t="s">
        <v>4152</v>
      </c>
      <c r="G1850" s="58" t="s">
        <v>4114</v>
      </c>
      <c r="H1850" s="58" t="s">
        <v>4136</v>
      </c>
      <c r="I1850" s="58" t="s">
        <v>4136</v>
      </c>
      <c r="J1850" s="58" t="s">
        <v>4114</v>
      </c>
      <c r="K1850" s="58" t="s">
        <v>4114</v>
      </c>
      <c r="L1850" s="58" t="s">
        <v>4114</v>
      </c>
      <c r="M1850" s="58" t="s">
        <v>4238</v>
      </c>
      <c r="N1850" s="58" t="s">
        <v>3972</v>
      </c>
      <c r="O1850" s="58" t="s">
        <v>4155</v>
      </c>
      <c r="P1850" s="58" t="s">
        <v>4138</v>
      </c>
      <c r="Q1850" s="58" t="s">
        <v>4002</v>
      </c>
      <c r="R1850" s="58" t="s">
        <v>4113</v>
      </c>
      <c r="S1850" s="58" t="s">
        <v>4113</v>
      </c>
      <c r="T1850" s="58" t="s">
        <v>4114</v>
      </c>
      <c r="U1850" s="58" t="s">
        <v>4113</v>
      </c>
      <c r="V1850" s="58" t="s">
        <v>4113</v>
      </c>
      <c r="W1850" s="58" t="s">
        <v>4114</v>
      </c>
      <c r="X1850" s="58" t="s">
        <v>4114</v>
      </c>
      <c r="Y1850" s="58" t="s">
        <v>4114</v>
      </c>
      <c r="Z1850" s="58" t="s">
        <v>4114</v>
      </c>
      <c r="AA1850" s="58" t="s">
        <v>4114</v>
      </c>
      <c r="AB1850" s="58" t="s">
        <v>4113</v>
      </c>
      <c r="AC1850" s="58" t="s">
        <v>4113</v>
      </c>
      <c r="AD1850" s="58" t="s">
        <v>4113</v>
      </c>
      <c r="AE1850" s="58" t="s">
        <v>4114</v>
      </c>
      <c r="AF1850" s="58" t="s">
        <v>4114</v>
      </c>
    </row>
    <row r="1851" spans="1:32" x14ac:dyDescent="0.2">
      <c r="A1851" s="247" t="s">
        <v>1797</v>
      </c>
      <c r="B1851" s="83" t="s">
        <v>2648</v>
      </c>
      <c r="C1851" s="58">
        <v>1</v>
      </c>
      <c r="D1851" s="58" t="s">
        <v>4143</v>
      </c>
      <c r="E1851" s="58" t="s">
        <v>4139</v>
      </c>
      <c r="F1851" s="58" t="s">
        <v>4152</v>
      </c>
      <c r="G1851" s="58" t="s">
        <v>4114</v>
      </c>
      <c r="H1851" s="58" t="s">
        <v>4136</v>
      </c>
      <c r="I1851" s="58" t="s">
        <v>4136</v>
      </c>
      <c r="J1851" s="58" t="s">
        <v>4114</v>
      </c>
      <c r="K1851" s="58" t="s">
        <v>4114</v>
      </c>
      <c r="L1851" s="58" t="s">
        <v>4114</v>
      </c>
      <c r="M1851" s="58" t="s">
        <v>4238</v>
      </c>
      <c r="N1851" s="58" t="s">
        <v>3972</v>
      </c>
      <c r="O1851" s="58" t="s">
        <v>4155</v>
      </c>
      <c r="P1851" s="58" t="s">
        <v>4138</v>
      </c>
      <c r="Q1851" s="58" t="s">
        <v>4002</v>
      </c>
      <c r="R1851" s="58" t="s">
        <v>4113</v>
      </c>
      <c r="S1851" s="58" t="s">
        <v>4113</v>
      </c>
      <c r="T1851" s="58" t="s">
        <v>4114</v>
      </c>
      <c r="U1851" s="58" t="s">
        <v>4113</v>
      </c>
      <c r="V1851" s="58" t="s">
        <v>4113</v>
      </c>
      <c r="W1851" s="58" t="s">
        <v>4114</v>
      </c>
      <c r="X1851" s="58" t="s">
        <v>4114</v>
      </c>
      <c r="Y1851" s="58" t="s">
        <v>4114</v>
      </c>
      <c r="Z1851" s="58" t="s">
        <v>4114</v>
      </c>
      <c r="AA1851" s="58" t="s">
        <v>4114</v>
      </c>
      <c r="AB1851" s="58" t="s">
        <v>4113</v>
      </c>
      <c r="AC1851" s="58" t="s">
        <v>4113</v>
      </c>
      <c r="AD1851" s="58" t="s">
        <v>4113</v>
      </c>
      <c r="AE1851" s="58" t="s">
        <v>4114</v>
      </c>
      <c r="AF1851" s="58" t="s">
        <v>4114</v>
      </c>
    </row>
    <row r="1852" spans="1:32" x14ac:dyDescent="0.2">
      <c r="A1852" s="247" t="s">
        <v>606</v>
      </c>
      <c r="B1852" s="83" t="s">
        <v>2666</v>
      </c>
      <c r="C1852" s="58">
        <v>1</v>
      </c>
      <c r="D1852" s="58" t="s">
        <v>4143</v>
      </c>
      <c r="E1852" s="58" t="s">
        <v>4134</v>
      </c>
      <c r="F1852" s="58" t="s">
        <v>4152</v>
      </c>
      <c r="G1852" s="58" t="s">
        <v>4114</v>
      </c>
      <c r="H1852" s="58" t="s">
        <v>4136</v>
      </c>
      <c r="I1852" s="58" t="s">
        <v>4136</v>
      </c>
      <c r="J1852" s="58" t="s">
        <v>4114</v>
      </c>
      <c r="K1852" s="58" t="s">
        <v>4114</v>
      </c>
      <c r="L1852" s="58" t="s">
        <v>4114</v>
      </c>
      <c r="M1852" s="58" t="s">
        <v>4238</v>
      </c>
      <c r="N1852" s="58" t="s">
        <v>3972</v>
      </c>
      <c r="O1852" s="58" t="s">
        <v>4155</v>
      </c>
      <c r="P1852" s="58" t="s">
        <v>4138</v>
      </c>
      <c r="Q1852" s="58" t="s">
        <v>4002</v>
      </c>
      <c r="R1852" s="58" t="s">
        <v>4113</v>
      </c>
      <c r="S1852" s="58" t="s">
        <v>4113</v>
      </c>
      <c r="T1852" s="58" t="s">
        <v>4114</v>
      </c>
      <c r="U1852" s="58" t="s">
        <v>4113</v>
      </c>
      <c r="V1852" s="58" t="s">
        <v>4113</v>
      </c>
      <c r="W1852" s="58" t="s">
        <v>4114</v>
      </c>
      <c r="X1852" s="58" t="s">
        <v>4114</v>
      </c>
      <c r="Y1852" s="58" t="s">
        <v>4114</v>
      </c>
      <c r="Z1852" s="58" t="s">
        <v>4114</v>
      </c>
      <c r="AA1852" s="58" t="s">
        <v>4114</v>
      </c>
      <c r="AB1852" s="58" t="s">
        <v>4113</v>
      </c>
      <c r="AC1852" s="58" t="s">
        <v>4113</v>
      </c>
      <c r="AD1852" s="58" t="s">
        <v>4113</v>
      </c>
      <c r="AE1852" s="58" t="s">
        <v>4114</v>
      </c>
      <c r="AF1852" s="58" t="s">
        <v>4114</v>
      </c>
    </row>
    <row r="1853" spans="1:32" x14ac:dyDescent="0.2">
      <c r="A1853" s="247" t="s">
        <v>613</v>
      </c>
      <c r="B1853" s="83" t="s">
        <v>2633</v>
      </c>
      <c r="C1853" s="58">
        <v>1</v>
      </c>
      <c r="D1853" s="58" t="s">
        <v>4134</v>
      </c>
      <c r="E1853" s="58" t="s">
        <v>4135</v>
      </c>
      <c r="F1853" s="58" t="s">
        <v>4152</v>
      </c>
      <c r="G1853" s="58" t="s">
        <v>4113</v>
      </c>
      <c r="H1853" s="58" t="s">
        <v>4136</v>
      </c>
      <c r="I1853" s="58" t="s">
        <v>4136</v>
      </c>
      <c r="J1853" s="58" t="s">
        <v>4114</v>
      </c>
      <c r="K1853" s="58" t="s">
        <v>4114</v>
      </c>
      <c r="L1853" s="58" t="s">
        <v>4114</v>
      </c>
      <c r="M1853" s="58" t="s">
        <v>4249</v>
      </c>
      <c r="N1853" s="58" t="s">
        <v>3972</v>
      </c>
      <c r="O1853" s="58" t="s">
        <v>4155</v>
      </c>
      <c r="P1853" s="58" t="s">
        <v>4138</v>
      </c>
      <c r="Q1853" s="58" t="s">
        <v>4002</v>
      </c>
      <c r="R1853" s="58" t="s">
        <v>4113</v>
      </c>
      <c r="S1853" s="58" t="s">
        <v>4113</v>
      </c>
      <c r="T1853" s="58" t="s">
        <v>4114</v>
      </c>
      <c r="U1853" s="58" t="s">
        <v>4113</v>
      </c>
      <c r="V1853" s="58" t="s">
        <v>4113</v>
      </c>
      <c r="W1853" s="58" t="s">
        <v>4114</v>
      </c>
      <c r="X1853" s="58" t="s">
        <v>4114</v>
      </c>
      <c r="Y1853" s="58" t="s">
        <v>4114</v>
      </c>
      <c r="Z1853" s="58" t="s">
        <v>4114</v>
      </c>
      <c r="AA1853" s="58" t="s">
        <v>4114</v>
      </c>
      <c r="AB1853" s="58" t="s">
        <v>4113</v>
      </c>
      <c r="AC1853" s="58" t="s">
        <v>4113</v>
      </c>
      <c r="AD1853" s="58" t="s">
        <v>4113</v>
      </c>
      <c r="AE1853" s="58" t="s">
        <v>4114</v>
      </c>
      <c r="AF1853" s="58" t="s">
        <v>4114</v>
      </c>
    </row>
    <row r="1854" spans="1:32" x14ac:dyDescent="0.2">
      <c r="A1854" s="247" t="s">
        <v>1800</v>
      </c>
      <c r="B1854" s="83" t="s">
        <v>2653</v>
      </c>
      <c r="C1854" s="58">
        <v>1</v>
      </c>
      <c r="D1854" s="58" t="s">
        <v>4134</v>
      </c>
      <c r="E1854" s="58" t="s">
        <v>4139</v>
      </c>
      <c r="F1854" s="58" t="s">
        <v>4152</v>
      </c>
      <c r="G1854" s="58" t="s">
        <v>4113</v>
      </c>
      <c r="H1854" s="58" t="s">
        <v>4136</v>
      </c>
      <c r="I1854" s="58" t="s">
        <v>4136</v>
      </c>
      <c r="J1854" s="58" t="s">
        <v>4114</v>
      </c>
      <c r="K1854" s="58" t="s">
        <v>4114</v>
      </c>
      <c r="L1854" s="58" t="s">
        <v>4114</v>
      </c>
      <c r="M1854" s="58" t="s">
        <v>4249</v>
      </c>
      <c r="N1854" s="58" t="s">
        <v>3972</v>
      </c>
      <c r="O1854" s="58" t="s">
        <v>4168</v>
      </c>
      <c r="P1854" s="58" t="s">
        <v>4138</v>
      </c>
      <c r="Q1854" s="58" t="s">
        <v>4002</v>
      </c>
      <c r="R1854" s="58" t="s">
        <v>4113</v>
      </c>
      <c r="S1854" s="58" t="s">
        <v>4113</v>
      </c>
      <c r="T1854" s="58" t="s">
        <v>4114</v>
      </c>
      <c r="U1854" s="58" t="s">
        <v>4113</v>
      </c>
      <c r="V1854" s="58" t="s">
        <v>4113</v>
      </c>
      <c r="W1854" s="58" t="s">
        <v>4114</v>
      </c>
      <c r="X1854" s="58" t="s">
        <v>4114</v>
      </c>
      <c r="Y1854" s="58" t="s">
        <v>4114</v>
      </c>
      <c r="Z1854" s="58" t="s">
        <v>4114</v>
      </c>
      <c r="AA1854" s="58" t="s">
        <v>4114</v>
      </c>
      <c r="AB1854" s="58" t="s">
        <v>4113</v>
      </c>
      <c r="AC1854" s="58" t="s">
        <v>4113</v>
      </c>
      <c r="AD1854" s="58" t="s">
        <v>4113</v>
      </c>
      <c r="AE1854" s="58" t="s">
        <v>4114</v>
      </c>
      <c r="AF1854" s="58" t="s">
        <v>4114</v>
      </c>
    </row>
    <row r="1855" spans="1:32" x14ac:dyDescent="0.2">
      <c r="A1855" s="247" t="s">
        <v>616</v>
      </c>
      <c r="B1855" s="83" t="s">
        <v>2671</v>
      </c>
      <c r="C1855" s="58">
        <v>1</v>
      </c>
      <c r="D1855" s="58" t="s">
        <v>4134</v>
      </c>
      <c r="E1855" s="58" t="s">
        <v>4134</v>
      </c>
      <c r="F1855" s="58" t="s">
        <v>4152</v>
      </c>
      <c r="G1855" s="58" t="s">
        <v>4113</v>
      </c>
      <c r="H1855" s="58" t="s">
        <v>4136</v>
      </c>
      <c r="I1855" s="58" t="s">
        <v>4136</v>
      </c>
      <c r="J1855" s="58" t="s">
        <v>4114</v>
      </c>
      <c r="K1855" s="58" t="s">
        <v>4114</v>
      </c>
      <c r="L1855" s="58" t="s">
        <v>4114</v>
      </c>
      <c r="M1855" s="58" t="s">
        <v>4249</v>
      </c>
      <c r="N1855" s="58" t="s">
        <v>3972</v>
      </c>
      <c r="O1855" s="58" t="s">
        <v>4155</v>
      </c>
      <c r="P1855" s="58" t="s">
        <v>4138</v>
      </c>
      <c r="Q1855" s="58" t="s">
        <v>4002</v>
      </c>
      <c r="R1855" s="58" t="s">
        <v>4113</v>
      </c>
      <c r="S1855" s="58" t="s">
        <v>4113</v>
      </c>
      <c r="T1855" s="58" t="s">
        <v>4114</v>
      </c>
      <c r="U1855" s="58" t="s">
        <v>4113</v>
      </c>
      <c r="V1855" s="58" t="s">
        <v>4113</v>
      </c>
      <c r="W1855" s="58" t="s">
        <v>4114</v>
      </c>
      <c r="X1855" s="58" t="s">
        <v>4114</v>
      </c>
      <c r="Y1855" s="58" t="s">
        <v>4114</v>
      </c>
      <c r="Z1855" s="58" t="s">
        <v>4114</v>
      </c>
      <c r="AA1855" s="58" t="s">
        <v>4114</v>
      </c>
      <c r="AB1855" s="58" t="s">
        <v>4113</v>
      </c>
      <c r="AC1855" s="58" t="s">
        <v>4113</v>
      </c>
      <c r="AD1855" s="58" t="s">
        <v>4113</v>
      </c>
      <c r="AE1855" s="58" t="s">
        <v>4114</v>
      </c>
      <c r="AF1855" s="58" t="s">
        <v>4114</v>
      </c>
    </row>
    <row r="1856" spans="1:32" x14ac:dyDescent="0.2">
      <c r="A1856" s="247" t="s">
        <v>501</v>
      </c>
      <c r="B1856" s="83" t="s">
        <v>2547</v>
      </c>
      <c r="C1856" s="58">
        <v>1</v>
      </c>
      <c r="D1856" s="58" t="s">
        <v>4150</v>
      </c>
      <c r="E1856" s="58" t="s">
        <v>4135</v>
      </c>
      <c r="F1856" s="58" t="s">
        <v>4152</v>
      </c>
      <c r="G1856" s="58" t="s">
        <v>4136</v>
      </c>
      <c r="H1856" s="58" t="s">
        <v>4136</v>
      </c>
      <c r="I1856" s="58" t="s">
        <v>4136</v>
      </c>
      <c r="J1856" s="58" t="s">
        <v>4114</v>
      </c>
      <c r="K1856" s="58" t="s">
        <v>4114</v>
      </c>
      <c r="L1856" s="58" t="s">
        <v>4114</v>
      </c>
      <c r="M1856" s="58" t="s">
        <v>4154</v>
      </c>
      <c r="N1856" s="58" t="s">
        <v>2539</v>
      </c>
      <c r="O1856" s="58" t="s">
        <v>4155</v>
      </c>
      <c r="P1856" s="58" t="s">
        <v>4138</v>
      </c>
      <c r="Q1856" s="58" t="s">
        <v>4002</v>
      </c>
      <c r="R1856" s="58" t="s">
        <v>4113</v>
      </c>
      <c r="S1856" s="58" t="s">
        <v>4113</v>
      </c>
      <c r="T1856" s="58" t="s">
        <v>4114</v>
      </c>
      <c r="U1856" s="58" t="s">
        <v>4113</v>
      </c>
      <c r="V1856" s="58" t="s">
        <v>4113</v>
      </c>
      <c r="W1856" s="58" t="s">
        <v>4114</v>
      </c>
      <c r="X1856" s="58" t="s">
        <v>4114</v>
      </c>
      <c r="Y1856" s="58" t="s">
        <v>4114</v>
      </c>
      <c r="Z1856" s="58" t="s">
        <v>4114</v>
      </c>
      <c r="AA1856" s="58" t="s">
        <v>4114</v>
      </c>
      <c r="AB1856" s="58" t="s">
        <v>4113</v>
      </c>
      <c r="AC1856" s="58" t="s">
        <v>4113</v>
      </c>
      <c r="AD1856" s="58" t="s">
        <v>4113</v>
      </c>
      <c r="AE1856" s="58" t="s">
        <v>4114</v>
      </c>
      <c r="AF1856" s="58" t="s">
        <v>4114</v>
      </c>
    </row>
    <row r="1857" spans="1:32" x14ac:dyDescent="0.2">
      <c r="A1857" s="247" t="s">
        <v>540</v>
      </c>
      <c r="B1857" s="83" t="s">
        <v>2586</v>
      </c>
      <c r="C1857" s="58">
        <v>1</v>
      </c>
      <c r="D1857" s="58" t="s">
        <v>4150</v>
      </c>
      <c r="E1857" s="58" t="s">
        <v>4139</v>
      </c>
      <c r="F1857" s="58" t="s">
        <v>4152</v>
      </c>
      <c r="G1857" s="58" t="s">
        <v>4136</v>
      </c>
      <c r="H1857" s="58" t="s">
        <v>4136</v>
      </c>
      <c r="I1857" s="58" t="s">
        <v>4136</v>
      </c>
      <c r="J1857" s="58" t="s">
        <v>4114</v>
      </c>
      <c r="K1857" s="58" t="s">
        <v>4114</v>
      </c>
      <c r="L1857" s="58" t="s">
        <v>4114</v>
      </c>
      <c r="M1857" s="58" t="s">
        <v>4154</v>
      </c>
      <c r="N1857" s="58" t="s">
        <v>2539</v>
      </c>
      <c r="O1857" s="58" t="s">
        <v>4155</v>
      </c>
      <c r="P1857" s="58" t="s">
        <v>4138</v>
      </c>
      <c r="Q1857" s="58" t="s">
        <v>4002</v>
      </c>
      <c r="R1857" s="58" t="s">
        <v>4113</v>
      </c>
      <c r="S1857" s="58" t="s">
        <v>4113</v>
      </c>
      <c r="T1857" s="58" t="s">
        <v>4114</v>
      </c>
      <c r="U1857" s="58" t="s">
        <v>4113</v>
      </c>
      <c r="V1857" s="58" t="s">
        <v>4113</v>
      </c>
      <c r="W1857" s="58" t="s">
        <v>4114</v>
      </c>
      <c r="X1857" s="58" t="s">
        <v>4114</v>
      </c>
      <c r="Y1857" s="58" t="s">
        <v>4114</v>
      </c>
      <c r="Z1857" s="58" t="s">
        <v>4114</v>
      </c>
      <c r="AA1857" s="58" t="s">
        <v>4114</v>
      </c>
      <c r="AB1857" s="58" t="s">
        <v>4113</v>
      </c>
      <c r="AC1857" s="58" t="s">
        <v>4113</v>
      </c>
      <c r="AD1857" s="58" t="s">
        <v>4113</v>
      </c>
      <c r="AE1857" s="58" t="s">
        <v>4114</v>
      </c>
      <c r="AF1857" s="58" t="s">
        <v>4114</v>
      </c>
    </row>
    <row r="1858" spans="1:32" x14ac:dyDescent="0.2">
      <c r="A1858" s="247" t="s">
        <v>514</v>
      </c>
      <c r="B1858" s="83" t="s">
        <v>2560</v>
      </c>
      <c r="C1858" s="58">
        <v>1</v>
      </c>
      <c r="D1858" s="58" t="s">
        <v>4156</v>
      </c>
      <c r="E1858" s="58" t="s">
        <v>4135</v>
      </c>
      <c r="F1858" s="58" t="s">
        <v>4152</v>
      </c>
      <c r="G1858" s="58" t="s">
        <v>4136</v>
      </c>
      <c r="H1858" s="58" t="s">
        <v>4136</v>
      </c>
      <c r="I1858" s="58" t="s">
        <v>4136</v>
      </c>
      <c r="J1858" s="58" t="s">
        <v>4114</v>
      </c>
      <c r="K1858" s="58" t="s">
        <v>4114</v>
      </c>
      <c r="L1858" s="58" t="s">
        <v>4114</v>
      </c>
      <c r="M1858" s="58" t="s">
        <v>4207</v>
      </c>
      <c r="N1858" s="58" t="s">
        <v>2539</v>
      </c>
      <c r="O1858" s="58" t="s">
        <v>4155</v>
      </c>
      <c r="P1858" s="58" t="s">
        <v>4138</v>
      </c>
      <c r="Q1858" s="58" t="s">
        <v>4002</v>
      </c>
      <c r="R1858" s="58" t="s">
        <v>4113</v>
      </c>
      <c r="S1858" s="58" t="s">
        <v>4113</v>
      </c>
      <c r="T1858" s="58" t="s">
        <v>4114</v>
      </c>
      <c r="U1858" s="58" t="s">
        <v>4113</v>
      </c>
      <c r="V1858" s="58" t="s">
        <v>4113</v>
      </c>
      <c r="W1858" s="58" t="s">
        <v>4114</v>
      </c>
      <c r="X1858" s="58" t="s">
        <v>4114</v>
      </c>
      <c r="Y1858" s="58" t="s">
        <v>4114</v>
      </c>
      <c r="Z1858" s="58" t="s">
        <v>4114</v>
      </c>
      <c r="AA1858" s="58" t="s">
        <v>4114</v>
      </c>
      <c r="AB1858" s="58" t="s">
        <v>4113</v>
      </c>
      <c r="AC1858" s="58" t="s">
        <v>4113</v>
      </c>
      <c r="AD1858" s="58" t="s">
        <v>4113</v>
      </c>
      <c r="AE1858" s="58" t="s">
        <v>4114</v>
      </c>
      <c r="AF1858" s="58" t="s">
        <v>4114</v>
      </c>
    </row>
    <row r="1859" spans="1:32" x14ac:dyDescent="0.2">
      <c r="A1859" s="247" t="s">
        <v>553</v>
      </c>
      <c r="B1859" s="83" t="s">
        <v>2598</v>
      </c>
      <c r="C1859" s="58">
        <v>1</v>
      </c>
      <c r="D1859" s="58" t="s">
        <v>4156</v>
      </c>
      <c r="E1859" s="58" t="s">
        <v>4139</v>
      </c>
      <c r="F1859" s="58" t="s">
        <v>4152</v>
      </c>
      <c r="G1859" s="58" t="s">
        <v>4136</v>
      </c>
      <c r="H1859" s="58" t="s">
        <v>4136</v>
      </c>
      <c r="I1859" s="58" t="s">
        <v>4136</v>
      </c>
      <c r="J1859" s="58" t="s">
        <v>4114</v>
      </c>
      <c r="K1859" s="58" t="s">
        <v>4114</v>
      </c>
      <c r="L1859" s="58" t="s">
        <v>4114</v>
      </c>
      <c r="M1859" s="58" t="s">
        <v>4207</v>
      </c>
      <c r="N1859" s="58" t="s">
        <v>2539</v>
      </c>
      <c r="O1859" s="58" t="s">
        <v>4155</v>
      </c>
      <c r="P1859" s="58" t="s">
        <v>4138</v>
      </c>
      <c r="Q1859" s="58" t="s">
        <v>4002</v>
      </c>
      <c r="R1859" s="58" t="s">
        <v>4113</v>
      </c>
      <c r="S1859" s="58" t="s">
        <v>4113</v>
      </c>
      <c r="T1859" s="58" t="s">
        <v>4114</v>
      </c>
      <c r="U1859" s="58" t="s">
        <v>4113</v>
      </c>
      <c r="V1859" s="58" t="s">
        <v>4113</v>
      </c>
      <c r="W1859" s="58" t="s">
        <v>4114</v>
      </c>
      <c r="X1859" s="58" t="s">
        <v>4114</v>
      </c>
      <c r="Y1859" s="58" t="s">
        <v>4114</v>
      </c>
      <c r="Z1859" s="58" t="s">
        <v>4114</v>
      </c>
      <c r="AA1859" s="58" t="s">
        <v>4114</v>
      </c>
      <c r="AB1859" s="58" t="s">
        <v>4113</v>
      </c>
      <c r="AC1859" s="58" t="s">
        <v>4113</v>
      </c>
      <c r="AD1859" s="58" t="s">
        <v>4113</v>
      </c>
      <c r="AE1859" s="58" t="s">
        <v>4114</v>
      </c>
      <c r="AF1859" s="58" t="s">
        <v>4114</v>
      </c>
    </row>
    <row r="1860" spans="1:32" x14ac:dyDescent="0.2">
      <c r="A1860" s="247" t="s">
        <v>5344</v>
      </c>
      <c r="B1860" s="83" t="s">
        <v>5345</v>
      </c>
    </row>
    <row r="1861" spans="1:32" x14ac:dyDescent="0.2">
      <c r="A1861" s="247" t="s">
        <v>5346</v>
      </c>
      <c r="B1861" s="83" t="s">
        <v>5347</v>
      </c>
    </row>
    <row r="1862" spans="1:32" x14ac:dyDescent="0.2">
      <c r="A1862" s="247" t="s">
        <v>527</v>
      </c>
      <c r="B1862" s="83" t="s">
        <v>2573</v>
      </c>
      <c r="C1862" s="58">
        <v>1</v>
      </c>
      <c r="D1862" s="58" t="s">
        <v>4160</v>
      </c>
      <c r="E1862" s="58" t="s">
        <v>4135</v>
      </c>
      <c r="F1862" s="58" t="s">
        <v>4152</v>
      </c>
      <c r="G1862" s="58" t="s">
        <v>4145</v>
      </c>
      <c r="H1862" s="58" t="s">
        <v>4136</v>
      </c>
      <c r="I1862" s="58" t="s">
        <v>4136</v>
      </c>
      <c r="J1862" s="58" t="s">
        <v>4114</v>
      </c>
      <c r="K1862" s="58" t="s">
        <v>4114</v>
      </c>
      <c r="L1862" s="58" t="s">
        <v>4114</v>
      </c>
      <c r="M1862" s="58" t="s">
        <v>4320</v>
      </c>
      <c r="N1862" s="58" t="s">
        <v>2539</v>
      </c>
      <c r="O1862" s="58" t="s">
        <v>4164</v>
      </c>
      <c r="P1862" s="58" t="s">
        <v>4138</v>
      </c>
      <c r="Q1862" s="58" t="s">
        <v>4002</v>
      </c>
      <c r="R1862" s="58" t="s">
        <v>4113</v>
      </c>
      <c r="S1862" s="58" t="s">
        <v>4113</v>
      </c>
      <c r="T1862" s="58" t="s">
        <v>4114</v>
      </c>
      <c r="U1862" s="58" t="s">
        <v>4113</v>
      </c>
      <c r="V1862" s="58" t="s">
        <v>4113</v>
      </c>
      <c r="W1862" s="58" t="s">
        <v>4114</v>
      </c>
      <c r="X1862" s="58" t="s">
        <v>4114</v>
      </c>
      <c r="Y1862" s="58" t="s">
        <v>4114</v>
      </c>
      <c r="Z1862" s="58" t="s">
        <v>4114</v>
      </c>
      <c r="AA1862" s="58" t="s">
        <v>4114</v>
      </c>
      <c r="AB1862" s="58" t="s">
        <v>4113</v>
      </c>
      <c r="AC1862" s="58" t="s">
        <v>4113</v>
      </c>
      <c r="AD1862" s="58" t="s">
        <v>4113</v>
      </c>
      <c r="AE1862" s="58" t="s">
        <v>4114</v>
      </c>
      <c r="AF1862" s="58" t="s">
        <v>4114</v>
      </c>
    </row>
    <row r="1863" spans="1:32" x14ac:dyDescent="0.2">
      <c r="A1863" s="247" t="s">
        <v>566</v>
      </c>
      <c r="B1863" s="83" t="s">
        <v>2610</v>
      </c>
      <c r="C1863" s="58">
        <v>1</v>
      </c>
      <c r="D1863" s="58" t="s">
        <v>4160</v>
      </c>
      <c r="E1863" s="58" t="s">
        <v>4139</v>
      </c>
      <c r="F1863" s="58" t="s">
        <v>4152</v>
      </c>
      <c r="G1863" s="58" t="s">
        <v>4145</v>
      </c>
      <c r="H1863" s="58" t="s">
        <v>4136</v>
      </c>
      <c r="I1863" s="58" t="s">
        <v>4136</v>
      </c>
      <c r="J1863" s="58" t="s">
        <v>4114</v>
      </c>
      <c r="K1863" s="58" t="s">
        <v>4114</v>
      </c>
      <c r="L1863" s="58" t="s">
        <v>4114</v>
      </c>
      <c r="M1863" s="58" t="s">
        <v>4320</v>
      </c>
      <c r="N1863" s="58" t="s">
        <v>2539</v>
      </c>
      <c r="O1863" s="58" t="s">
        <v>4270</v>
      </c>
      <c r="P1863" s="58" t="s">
        <v>4138</v>
      </c>
      <c r="Q1863" s="58" t="s">
        <v>4002</v>
      </c>
      <c r="R1863" s="58" t="s">
        <v>4113</v>
      </c>
      <c r="S1863" s="58" t="s">
        <v>4113</v>
      </c>
      <c r="T1863" s="58" t="s">
        <v>4114</v>
      </c>
      <c r="U1863" s="58" t="s">
        <v>4113</v>
      </c>
      <c r="V1863" s="58" t="s">
        <v>4113</v>
      </c>
      <c r="W1863" s="58" t="s">
        <v>4114</v>
      </c>
      <c r="X1863" s="58" t="s">
        <v>4114</v>
      </c>
      <c r="Y1863" s="58" t="s">
        <v>4114</v>
      </c>
      <c r="Z1863" s="58" t="s">
        <v>4114</v>
      </c>
      <c r="AA1863" s="58" t="s">
        <v>4114</v>
      </c>
      <c r="AB1863" s="58" t="s">
        <v>4113</v>
      </c>
      <c r="AC1863" s="58" t="s">
        <v>4113</v>
      </c>
      <c r="AD1863" s="58" t="s">
        <v>4113</v>
      </c>
      <c r="AE1863" s="58" t="s">
        <v>4114</v>
      </c>
      <c r="AF1863" s="58" t="s">
        <v>4114</v>
      </c>
    </row>
    <row r="1864" spans="1:32" x14ac:dyDescent="0.2">
      <c r="A1864" s="247" t="s">
        <v>4764</v>
      </c>
      <c r="B1864" s="83" t="s">
        <v>4766</v>
      </c>
    </row>
    <row r="1865" spans="1:32" x14ac:dyDescent="0.2">
      <c r="A1865" s="247" t="s">
        <v>4779</v>
      </c>
      <c r="B1865" s="83" t="s">
        <v>4777</v>
      </c>
    </row>
    <row r="1866" spans="1:32" x14ac:dyDescent="0.2">
      <c r="A1866" s="247" t="s">
        <v>4780</v>
      </c>
      <c r="B1866" s="83" t="s">
        <v>4778</v>
      </c>
    </row>
    <row r="1867" spans="1:32" x14ac:dyDescent="0.2">
      <c r="A1867" s="247" t="s">
        <v>579</v>
      </c>
      <c r="B1867" s="83" t="s">
        <v>2616</v>
      </c>
      <c r="C1867" s="58">
        <v>1</v>
      </c>
      <c r="D1867" s="58" t="s">
        <v>4139</v>
      </c>
      <c r="E1867" s="58" t="s">
        <v>4135</v>
      </c>
      <c r="F1867" s="58" t="s">
        <v>4156</v>
      </c>
      <c r="G1867" s="58" t="s">
        <v>4114</v>
      </c>
      <c r="H1867" s="58" t="s">
        <v>4136</v>
      </c>
      <c r="I1867" s="58" t="s">
        <v>4136</v>
      </c>
      <c r="J1867" s="58" t="s">
        <v>4114</v>
      </c>
      <c r="K1867" s="58" t="s">
        <v>4114</v>
      </c>
      <c r="L1867" s="58" t="s">
        <v>4114</v>
      </c>
      <c r="M1867" s="58" t="s">
        <v>4142</v>
      </c>
      <c r="N1867" s="58" t="s">
        <v>3972</v>
      </c>
      <c r="O1867" s="58" t="s">
        <v>4155</v>
      </c>
      <c r="P1867" s="58" t="s">
        <v>4138</v>
      </c>
      <c r="Q1867" s="58" t="s">
        <v>4002</v>
      </c>
      <c r="R1867" s="58" t="s">
        <v>4113</v>
      </c>
      <c r="S1867" s="58" t="s">
        <v>4113</v>
      </c>
      <c r="T1867" s="58" t="s">
        <v>4114</v>
      </c>
      <c r="U1867" s="58" t="s">
        <v>4113</v>
      </c>
      <c r="V1867" s="58" t="s">
        <v>4113</v>
      </c>
      <c r="W1867" s="58" t="s">
        <v>4114</v>
      </c>
      <c r="X1867" s="58" t="s">
        <v>4114</v>
      </c>
      <c r="Y1867" s="58" t="s">
        <v>4114</v>
      </c>
      <c r="Z1867" s="58" t="s">
        <v>4114</v>
      </c>
      <c r="AA1867" s="58" t="s">
        <v>4114</v>
      </c>
      <c r="AB1867" s="58" t="s">
        <v>4113</v>
      </c>
      <c r="AC1867" s="58" t="s">
        <v>4113</v>
      </c>
      <c r="AD1867" s="58" t="s">
        <v>4113</v>
      </c>
      <c r="AE1867" s="58" t="s">
        <v>4114</v>
      </c>
      <c r="AF1867" s="58" t="s">
        <v>4114</v>
      </c>
    </row>
    <row r="1868" spans="1:32" x14ac:dyDescent="0.2">
      <c r="A1868" s="247" t="s">
        <v>1561</v>
      </c>
      <c r="B1868" s="83" t="s">
        <v>2639</v>
      </c>
      <c r="C1868" s="58">
        <v>1</v>
      </c>
      <c r="D1868" s="58" t="s">
        <v>4139</v>
      </c>
      <c r="E1868" s="58" t="s">
        <v>4139</v>
      </c>
      <c r="F1868" s="58" t="s">
        <v>4156</v>
      </c>
      <c r="G1868" s="58" t="s">
        <v>4114</v>
      </c>
      <c r="H1868" s="58" t="s">
        <v>4136</v>
      </c>
      <c r="I1868" s="58" t="s">
        <v>4136</v>
      </c>
      <c r="J1868" s="58" t="s">
        <v>4114</v>
      </c>
      <c r="K1868" s="58" t="s">
        <v>4114</v>
      </c>
      <c r="L1868" s="58" t="s">
        <v>4114</v>
      </c>
      <c r="M1868" s="58" t="s">
        <v>4142</v>
      </c>
      <c r="N1868" s="58" t="s">
        <v>3972</v>
      </c>
      <c r="O1868" s="58" t="s">
        <v>4155</v>
      </c>
      <c r="P1868" s="58" t="s">
        <v>4138</v>
      </c>
      <c r="Q1868" s="58" t="s">
        <v>4002</v>
      </c>
      <c r="R1868" s="58" t="s">
        <v>4113</v>
      </c>
      <c r="S1868" s="58" t="s">
        <v>4113</v>
      </c>
      <c r="T1868" s="58" t="s">
        <v>4114</v>
      </c>
      <c r="U1868" s="58" t="s">
        <v>4113</v>
      </c>
      <c r="V1868" s="58" t="s">
        <v>4113</v>
      </c>
      <c r="W1868" s="58" t="s">
        <v>4114</v>
      </c>
      <c r="X1868" s="58" t="s">
        <v>4114</v>
      </c>
      <c r="Y1868" s="58" t="s">
        <v>4114</v>
      </c>
      <c r="Z1868" s="58" t="s">
        <v>4114</v>
      </c>
      <c r="AA1868" s="58" t="s">
        <v>4114</v>
      </c>
      <c r="AB1868" s="58" t="s">
        <v>4113</v>
      </c>
      <c r="AC1868" s="58" t="s">
        <v>4113</v>
      </c>
      <c r="AD1868" s="58" t="s">
        <v>4113</v>
      </c>
      <c r="AE1868" s="58" t="s">
        <v>4114</v>
      </c>
      <c r="AF1868" s="58" t="s">
        <v>4114</v>
      </c>
    </row>
    <row r="1869" spans="1:32" x14ac:dyDescent="0.2">
      <c r="A1869" s="247" t="s">
        <v>582</v>
      </c>
      <c r="B1869" s="83" t="s">
        <v>2658</v>
      </c>
      <c r="C1869" s="58">
        <v>1</v>
      </c>
      <c r="D1869" s="58" t="s">
        <v>4139</v>
      </c>
      <c r="E1869" s="58" t="s">
        <v>4134</v>
      </c>
      <c r="F1869" s="58" t="s">
        <v>4156</v>
      </c>
      <c r="G1869" s="58" t="s">
        <v>4114</v>
      </c>
      <c r="H1869" s="58" t="s">
        <v>4136</v>
      </c>
      <c r="I1869" s="58" t="s">
        <v>4136</v>
      </c>
      <c r="J1869" s="58" t="s">
        <v>4114</v>
      </c>
      <c r="K1869" s="58" t="s">
        <v>4114</v>
      </c>
      <c r="L1869" s="58" t="s">
        <v>4114</v>
      </c>
      <c r="M1869" s="58" t="s">
        <v>4142</v>
      </c>
      <c r="N1869" s="58" t="s">
        <v>3972</v>
      </c>
      <c r="O1869" s="58" t="s">
        <v>4155</v>
      </c>
      <c r="P1869" s="58" t="s">
        <v>4138</v>
      </c>
      <c r="Q1869" s="58" t="s">
        <v>4002</v>
      </c>
      <c r="R1869" s="58" t="s">
        <v>4113</v>
      </c>
      <c r="S1869" s="58" t="s">
        <v>4113</v>
      </c>
      <c r="T1869" s="58" t="s">
        <v>4114</v>
      </c>
      <c r="U1869" s="58" t="s">
        <v>4113</v>
      </c>
      <c r="V1869" s="58" t="s">
        <v>4113</v>
      </c>
      <c r="W1869" s="58" t="s">
        <v>4114</v>
      </c>
      <c r="X1869" s="58" t="s">
        <v>4114</v>
      </c>
      <c r="Y1869" s="58" t="s">
        <v>4114</v>
      </c>
      <c r="Z1869" s="58" t="s">
        <v>4114</v>
      </c>
      <c r="AA1869" s="58" t="s">
        <v>4114</v>
      </c>
      <c r="AB1869" s="58" t="s">
        <v>4113</v>
      </c>
      <c r="AC1869" s="58" t="s">
        <v>4113</v>
      </c>
      <c r="AD1869" s="58" t="s">
        <v>4113</v>
      </c>
      <c r="AE1869" s="58" t="s">
        <v>4114</v>
      </c>
      <c r="AF1869" s="58" t="s">
        <v>4114</v>
      </c>
    </row>
    <row r="1870" spans="1:32" x14ac:dyDescent="0.2">
      <c r="A1870" s="247" t="s">
        <v>591</v>
      </c>
      <c r="B1870" s="83" t="s">
        <v>2622</v>
      </c>
      <c r="C1870" s="58">
        <v>1</v>
      </c>
      <c r="D1870" s="58" t="s">
        <v>4141</v>
      </c>
      <c r="E1870" s="58" t="s">
        <v>4135</v>
      </c>
      <c r="F1870" s="58" t="s">
        <v>4156</v>
      </c>
      <c r="G1870" s="58" t="s">
        <v>4114</v>
      </c>
      <c r="H1870" s="58" t="s">
        <v>4136</v>
      </c>
      <c r="I1870" s="58" t="s">
        <v>4136</v>
      </c>
      <c r="J1870" s="58" t="s">
        <v>4114</v>
      </c>
      <c r="K1870" s="58" t="s">
        <v>4114</v>
      </c>
      <c r="L1870" s="58" t="s">
        <v>4114</v>
      </c>
      <c r="M1870" s="58" t="s">
        <v>4192</v>
      </c>
      <c r="N1870" s="58" t="s">
        <v>3972</v>
      </c>
      <c r="O1870" s="58" t="s">
        <v>4155</v>
      </c>
      <c r="P1870" s="58" t="s">
        <v>4138</v>
      </c>
      <c r="Q1870" s="58" t="s">
        <v>4002</v>
      </c>
      <c r="R1870" s="58" t="s">
        <v>4113</v>
      </c>
      <c r="S1870" s="58" t="s">
        <v>4113</v>
      </c>
      <c r="T1870" s="58" t="s">
        <v>4114</v>
      </c>
      <c r="U1870" s="58" t="s">
        <v>4113</v>
      </c>
      <c r="V1870" s="58" t="s">
        <v>4113</v>
      </c>
      <c r="W1870" s="58" t="s">
        <v>4114</v>
      </c>
      <c r="X1870" s="58" t="s">
        <v>4114</v>
      </c>
      <c r="Y1870" s="58" t="s">
        <v>4114</v>
      </c>
      <c r="Z1870" s="58" t="s">
        <v>4114</v>
      </c>
      <c r="AA1870" s="58" t="s">
        <v>4114</v>
      </c>
      <c r="AB1870" s="58" t="s">
        <v>4113</v>
      </c>
      <c r="AC1870" s="58" t="s">
        <v>4113</v>
      </c>
      <c r="AD1870" s="58" t="s">
        <v>4113</v>
      </c>
      <c r="AE1870" s="58" t="s">
        <v>4114</v>
      </c>
      <c r="AF1870" s="58" t="s">
        <v>4114</v>
      </c>
    </row>
    <row r="1871" spans="1:32" x14ac:dyDescent="0.2">
      <c r="A1871" s="247" t="s">
        <v>1564</v>
      </c>
      <c r="B1871" s="83" t="s">
        <v>2644</v>
      </c>
      <c r="C1871" s="58">
        <v>1</v>
      </c>
      <c r="D1871" s="58" t="s">
        <v>4141</v>
      </c>
      <c r="E1871" s="58" t="s">
        <v>4139</v>
      </c>
      <c r="F1871" s="58" t="s">
        <v>4156</v>
      </c>
      <c r="G1871" s="58" t="s">
        <v>4114</v>
      </c>
      <c r="H1871" s="58" t="s">
        <v>4136</v>
      </c>
      <c r="I1871" s="58" t="s">
        <v>4136</v>
      </c>
      <c r="J1871" s="58" t="s">
        <v>4114</v>
      </c>
      <c r="K1871" s="58" t="s">
        <v>4114</v>
      </c>
      <c r="L1871" s="58" t="s">
        <v>4114</v>
      </c>
      <c r="M1871" s="58" t="s">
        <v>4192</v>
      </c>
      <c r="N1871" s="58" t="s">
        <v>3972</v>
      </c>
      <c r="O1871" s="58" t="s">
        <v>4155</v>
      </c>
      <c r="P1871" s="58" t="s">
        <v>4138</v>
      </c>
      <c r="Q1871" s="58" t="s">
        <v>4002</v>
      </c>
      <c r="R1871" s="58" t="s">
        <v>4113</v>
      </c>
      <c r="S1871" s="58" t="s">
        <v>4113</v>
      </c>
      <c r="T1871" s="58" t="s">
        <v>4114</v>
      </c>
      <c r="U1871" s="58" t="s">
        <v>4113</v>
      </c>
      <c r="V1871" s="58" t="s">
        <v>4113</v>
      </c>
      <c r="W1871" s="58" t="s">
        <v>4114</v>
      </c>
      <c r="X1871" s="58" t="s">
        <v>4114</v>
      </c>
      <c r="Y1871" s="58" t="s">
        <v>4114</v>
      </c>
      <c r="Z1871" s="58" t="s">
        <v>4114</v>
      </c>
      <c r="AA1871" s="58" t="s">
        <v>4114</v>
      </c>
      <c r="AB1871" s="58" t="s">
        <v>4113</v>
      </c>
      <c r="AC1871" s="58" t="s">
        <v>4113</v>
      </c>
      <c r="AD1871" s="58" t="s">
        <v>4113</v>
      </c>
      <c r="AE1871" s="58" t="s">
        <v>4114</v>
      </c>
      <c r="AF1871" s="58" t="s">
        <v>4114</v>
      </c>
    </row>
    <row r="1872" spans="1:32" x14ac:dyDescent="0.2">
      <c r="A1872" s="247" t="s">
        <v>594</v>
      </c>
      <c r="B1872" s="83" t="s">
        <v>2662</v>
      </c>
      <c r="C1872" s="58">
        <v>1</v>
      </c>
      <c r="D1872" s="58" t="s">
        <v>4141</v>
      </c>
      <c r="E1872" s="58" t="s">
        <v>4134</v>
      </c>
      <c r="F1872" s="58" t="s">
        <v>4156</v>
      </c>
      <c r="G1872" s="58" t="s">
        <v>4114</v>
      </c>
      <c r="H1872" s="58" t="s">
        <v>4136</v>
      </c>
      <c r="I1872" s="58" t="s">
        <v>4136</v>
      </c>
      <c r="J1872" s="58" t="s">
        <v>4114</v>
      </c>
      <c r="K1872" s="58" t="s">
        <v>4114</v>
      </c>
      <c r="L1872" s="58" t="s">
        <v>4114</v>
      </c>
      <c r="M1872" s="58" t="s">
        <v>4192</v>
      </c>
      <c r="N1872" s="58" t="s">
        <v>3972</v>
      </c>
      <c r="O1872" s="58" t="s">
        <v>4155</v>
      </c>
      <c r="P1872" s="58" t="s">
        <v>4138</v>
      </c>
      <c r="Q1872" s="58" t="s">
        <v>4002</v>
      </c>
      <c r="R1872" s="58" t="s">
        <v>4113</v>
      </c>
      <c r="S1872" s="58" t="s">
        <v>4113</v>
      </c>
      <c r="T1872" s="58" t="s">
        <v>4114</v>
      </c>
      <c r="U1872" s="58" t="s">
        <v>4113</v>
      </c>
      <c r="V1872" s="58" t="s">
        <v>4113</v>
      </c>
      <c r="W1872" s="58" t="s">
        <v>4114</v>
      </c>
      <c r="X1872" s="58" t="s">
        <v>4114</v>
      </c>
      <c r="Y1872" s="58" t="s">
        <v>4114</v>
      </c>
      <c r="Z1872" s="58" t="s">
        <v>4114</v>
      </c>
      <c r="AA1872" s="58" t="s">
        <v>4114</v>
      </c>
      <c r="AB1872" s="58" t="s">
        <v>4113</v>
      </c>
      <c r="AC1872" s="58" t="s">
        <v>4113</v>
      </c>
      <c r="AD1872" s="58" t="s">
        <v>4113</v>
      </c>
      <c r="AE1872" s="58" t="s">
        <v>4114</v>
      </c>
      <c r="AF1872" s="58" t="s">
        <v>4114</v>
      </c>
    </row>
    <row r="1873" spans="1:32" x14ac:dyDescent="0.2">
      <c r="A1873" s="247" t="s">
        <v>603</v>
      </c>
      <c r="B1873" s="83" t="s">
        <v>2627</v>
      </c>
      <c r="C1873" s="58">
        <v>1</v>
      </c>
      <c r="D1873" s="58" t="s">
        <v>4143</v>
      </c>
      <c r="E1873" s="58" t="s">
        <v>4135</v>
      </c>
      <c r="F1873" s="58" t="s">
        <v>4156</v>
      </c>
      <c r="G1873" s="58" t="s">
        <v>4114</v>
      </c>
      <c r="H1873" s="58" t="s">
        <v>4136</v>
      </c>
      <c r="I1873" s="58" t="s">
        <v>4136</v>
      </c>
      <c r="J1873" s="58" t="s">
        <v>4114</v>
      </c>
      <c r="K1873" s="58" t="s">
        <v>4114</v>
      </c>
      <c r="L1873" s="58" t="s">
        <v>4114</v>
      </c>
      <c r="M1873" s="58" t="s">
        <v>4241</v>
      </c>
      <c r="N1873" s="58" t="s">
        <v>3972</v>
      </c>
      <c r="O1873" s="58" t="s">
        <v>4155</v>
      </c>
      <c r="P1873" s="58" t="s">
        <v>4138</v>
      </c>
      <c r="Q1873" s="58" t="s">
        <v>4002</v>
      </c>
      <c r="R1873" s="58" t="s">
        <v>4113</v>
      </c>
      <c r="S1873" s="58" t="s">
        <v>4113</v>
      </c>
      <c r="T1873" s="58" t="s">
        <v>4114</v>
      </c>
      <c r="U1873" s="58" t="s">
        <v>4113</v>
      </c>
      <c r="V1873" s="58" t="s">
        <v>4113</v>
      </c>
      <c r="W1873" s="58" t="s">
        <v>4114</v>
      </c>
      <c r="X1873" s="58" t="s">
        <v>4114</v>
      </c>
      <c r="Y1873" s="58" t="s">
        <v>4114</v>
      </c>
      <c r="Z1873" s="58" t="s">
        <v>4114</v>
      </c>
      <c r="AA1873" s="58" t="s">
        <v>4114</v>
      </c>
      <c r="AB1873" s="58" t="s">
        <v>4113</v>
      </c>
      <c r="AC1873" s="58" t="s">
        <v>4113</v>
      </c>
      <c r="AD1873" s="58" t="s">
        <v>4113</v>
      </c>
      <c r="AE1873" s="58" t="s">
        <v>4114</v>
      </c>
      <c r="AF1873" s="58" t="s">
        <v>4114</v>
      </c>
    </row>
    <row r="1874" spans="1:32" x14ac:dyDescent="0.2">
      <c r="A1874" s="247" t="s">
        <v>1567</v>
      </c>
      <c r="B1874" s="83" t="s">
        <v>2649</v>
      </c>
      <c r="C1874" s="58">
        <v>1</v>
      </c>
      <c r="D1874" s="58" t="s">
        <v>4143</v>
      </c>
      <c r="E1874" s="58" t="s">
        <v>4139</v>
      </c>
      <c r="F1874" s="58" t="s">
        <v>4156</v>
      </c>
      <c r="G1874" s="58" t="s">
        <v>4114</v>
      </c>
      <c r="H1874" s="58" t="s">
        <v>4136</v>
      </c>
      <c r="I1874" s="58" t="s">
        <v>4136</v>
      </c>
      <c r="J1874" s="58" t="s">
        <v>4114</v>
      </c>
      <c r="K1874" s="58" t="s">
        <v>4114</v>
      </c>
      <c r="L1874" s="58" t="s">
        <v>4114</v>
      </c>
      <c r="M1874" s="58" t="s">
        <v>4241</v>
      </c>
      <c r="N1874" s="58" t="s">
        <v>3972</v>
      </c>
      <c r="O1874" s="58" t="s">
        <v>4155</v>
      </c>
      <c r="P1874" s="58" t="s">
        <v>4138</v>
      </c>
      <c r="Q1874" s="58" t="s">
        <v>4002</v>
      </c>
      <c r="R1874" s="58" t="s">
        <v>4113</v>
      </c>
      <c r="S1874" s="58" t="s">
        <v>4113</v>
      </c>
      <c r="T1874" s="58" t="s">
        <v>4114</v>
      </c>
      <c r="U1874" s="58" t="s">
        <v>4113</v>
      </c>
      <c r="V1874" s="58" t="s">
        <v>4113</v>
      </c>
      <c r="W1874" s="58" t="s">
        <v>4114</v>
      </c>
      <c r="X1874" s="58" t="s">
        <v>4114</v>
      </c>
      <c r="Y1874" s="58" t="s">
        <v>4114</v>
      </c>
      <c r="Z1874" s="58" t="s">
        <v>4114</v>
      </c>
      <c r="AA1874" s="58" t="s">
        <v>4114</v>
      </c>
      <c r="AB1874" s="58" t="s">
        <v>4113</v>
      </c>
      <c r="AC1874" s="58" t="s">
        <v>4113</v>
      </c>
      <c r="AD1874" s="58" t="s">
        <v>4113</v>
      </c>
      <c r="AE1874" s="58" t="s">
        <v>4114</v>
      </c>
      <c r="AF1874" s="58" t="s">
        <v>4114</v>
      </c>
    </row>
    <row r="1875" spans="1:32" x14ac:dyDescent="0.2">
      <c r="A1875" s="247" t="s">
        <v>607</v>
      </c>
      <c r="B1875" s="83" t="s">
        <v>2667</v>
      </c>
      <c r="C1875" s="58">
        <v>1</v>
      </c>
      <c r="D1875" s="58" t="s">
        <v>4143</v>
      </c>
      <c r="E1875" s="58" t="s">
        <v>4134</v>
      </c>
      <c r="F1875" s="58" t="s">
        <v>4156</v>
      </c>
      <c r="G1875" s="58" t="s">
        <v>4114</v>
      </c>
      <c r="H1875" s="58" t="s">
        <v>4136</v>
      </c>
      <c r="I1875" s="58" t="s">
        <v>4136</v>
      </c>
      <c r="J1875" s="58" t="s">
        <v>4114</v>
      </c>
      <c r="K1875" s="58" t="s">
        <v>4114</v>
      </c>
      <c r="L1875" s="58" t="s">
        <v>4114</v>
      </c>
      <c r="M1875" s="58" t="s">
        <v>4241</v>
      </c>
      <c r="N1875" s="58" t="s">
        <v>3972</v>
      </c>
      <c r="O1875" s="58" t="s">
        <v>4155</v>
      </c>
      <c r="P1875" s="58" t="s">
        <v>4138</v>
      </c>
      <c r="Q1875" s="58" t="s">
        <v>4002</v>
      </c>
      <c r="R1875" s="58" t="s">
        <v>4113</v>
      </c>
      <c r="S1875" s="58" t="s">
        <v>4113</v>
      </c>
      <c r="T1875" s="58" t="s">
        <v>4114</v>
      </c>
      <c r="U1875" s="58" t="s">
        <v>4113</v>
      </c>
      <c r="V1875" s="58" t="s">
        <v>4113</v>
      </c>
      <c r="W1875" s="58" t="s">
        <v>4114</v>
      </c>
      <c r="X1875" s="58" t="s">
        <v>4114</v>
      </c>
      <c r="Y1875" s="58" t="s">
        <v>4114</v>
      </c>
      <c r="Z1875" s="58" t="s">
        <v>4114</v>
      </c>
      <c r="AA1875" s="58" t="s">
        <v>4114</v>
      </c>
      <c r="AB1875" s="58" t="s">
        <v>4113</v>
      </c>
      <c r="AC1875" s="58" t="s">
        <v>4113</v>
      </c>
      <c r="AD1875" s="58" t="s">
        <v>4113</v>
      </c>
      <c r="AE1875" s="58" t="s">
        <v>4114</v>
      </c>
      <c r="AF1875" s="58" t="s">
        <v>4114</v>
      </c>
    </row>
    <row r="1876" spans="1:32" x14ac:dyDescent="0.2">
      <c r="A1876" s="247" t="s">
        <v>614</v>
      </c>
      <c r="B1876" s="83" t="s">
        <v>2634</v>
      </c>
      <c r="C1876" s="58">
        <v>1</v>
      </c>
      <c r="D1876" s="58" t="s">
        <v>4134</v>
      </c>
      <c r="E1876" s="58" t="s">
        <v>4135</v>
      </c>
      <c r="F1876" s="58" t="s">
        <v>4156</v>
      </c>
      <c r="G1876" s="58" t="s">
        <v>4113</v>
      </c>
      <c r="H1876" s="58" t="s">
        <v>4136</v>
      </c>
      <c r="I1876" s="58" t="s">
        <v>4136</v>
      </c>
      <c r="J1876" s="58" t="s">
        <v>4114</v>
      </c>
      <c r="K1876" s="58" t="s">
        <v>4114</v>
      </c>
      <c r="L1876" s="58" t="s">
        <v>4114</v>
      </c>
      <c r="M1876" s="58" t="s">
        <v>4166</v>
      </c>
      <c r="N1876" s="58" t="s">
        <v>3972</v>
      </c>
      <c r="O1876" s="58" t="s">
        <v>4155</v>
      </c>
      <c r="P1876" s="58" t="s">
        <v>4138</v>
      </c>
      <c r="Q1876" s="58" t="s">
        <v>4002</v>
      </c>
      <c r="R1876" s="58" t="s">
        <v>4113</v>
      </c>
      <c r="S1876" s="58" t="s">
        <v>4113</v>
      </c>
      <c r="T1876" s="58" t="s">
        <v>4114</v>
      </c>
      <c r="U1876" s="58" t="s">
        <v>4113</v>
      </c>
      <c r="V1876" s="58" t="s">
        <v>4113</v>
      </c>
      <c r="W1876" s="58" t="s">
        <v>4114</v>
      </c>
      <c r="X1876" s="58" t="s">
        <v>4114</v>
      </c>
      <c r="Y1876" s="58" t="s">
        <v>4114</v>
      </c>
      <c r="Z1876" s="58" t="s">
        <v>4114</v>
      </c>
      <c r="AA1876" s="58" t="s">
        <v>4114</v>
      </c>
      <c r="AB1876" s="58" t="s">
        <v>4113</v>
      </c>
      <c r="AC1876" s="58" t="s">
        <v>4113</v>
      </c>
      <c r="AD1876" s="58" t="s">
        <v>4113</v>
      </c>
      <c r="AE1876" s="58" t="s">
        <v>4114</v>
      </c>
      <c r="AF1876" s="58" t="s">
        <v>4114</v>
      </c>
    </row>
    <row r="1877" spans="1:32" x14ac:dyDescent="0.2">
      <c r="A1877" s="247" t="s">
        <v>1569</v>
      </c>
      <c r="B1877" s="83" t="s">
        <v>2654</v>
      </c>
      <c r="C1877" s="58">
        <v>1</v>
      </c>
      <c r="D1877" s="58" t="s">
        <v>4134</v>
      </c>
      <c r="E1877" s="58" t="s">
        <v>4139</v>
      </c>
      <c r="F1877" s="58" t="s">
        <v>4156</v>
      </c>
      <c r="G1877" s="58" t="s">
        <v>4113</v>
      </c>
      <c r="H1877" s="58" t="s">
        <v>4136</v>
      </c>
      <c r="I1877" s="58" t="s">
        <v>4136</v>
      </c>
      <c r="J1877" s="58" t="s">
        <v>4114</v>
      </c>
      <c r="K1877" s="58" t="s">
        <v>4114</v>
      </c>
      <c r="L1877" s="58" t="s">
        <v>4114</v>
      </c>
      <c r="M1877" s="58" t="s">
        <v>4166</v>
      </c>
      <c r="N1877" s="58" t="s">
        <v>3972</v>
      </c>
      <c r="O1877" s="58" t="s">
        <v>4155</v>
      </c>
      <c r="P1877" s="58" t="s">
        <v>4138</v>
      </c>
      <c r="Q1877" s="58" t="s">
        <v>4002</v>
      </c>
      <c r="R1877" s="58" t="s">
        <v>4113</v>
      </c>
      <c r="S1877" s="58" t="s">
        <v>4113</v>
      </c>
      <c r="T1877" s="58" t="s">
        <v>4114</v>
      </c>
      <c r="U1877" s="58" t="s">
        <v>4113</v>
      </c>
      <c r="V1877" s="58" t="s">
        <v>4113</v>
      </c>
      <c r="W1877" s="58" t="s">
        <v>4114</v>
      </c>
      <c r="X1877" s="58" t="s">
        <v>4114</v>
      </c>
      <c r="Y1877" s="58" t="s">
        <v>4114</v>
      </c>
      <c r="Z1877" s="58" t="s">
        <v>4114</v>
      </c>
      <c r="AA1877" s="58" t="s">
        <v>4114</v>
      </c>
      <c r="AB1877" s="58" t="s">
        <v>4113</v>
      </c>
      <c r="AC1877" s="58" t="s">
        <v>4113</v>
      </c>
      <c r="AD1877" s="58" t="s">
        <v>4113</v>
      </c>
      <c r="AE1877" s="58" t="s">
        <v>4114</v>
      </c>
      <c r="AF1877" s="58" t="s">
        <v>4114</v>
      </c>
    </row>
    <row r="1878" spans="1:32" x14ac:dyDescent="0.2">
      <c r="A1878" s="247" t="s">
        <v>617</v>
      </c>
      <c r="B1878" s="83" t="s">
        <v>2672</v>
      </c>
      <c r="C1878" s="58">
        <v>1</v>
      </c>
      <c r="D1878" s="58" t="s">
        <v>4134</v>
      </c>
      <c r="E1878" s="58" t="s">
        <v>4134</v>
      </c>
      <c r="F1878" s="58" t="s">
        <v>4156</v>
      </c>
      <c r="G1878" s="58" t="s">
        <v>4113</v>
      </c>
      <c r="H1878" s="58" t="s">
        <v>4136</v>
      </c>
      <c r="I1878" s="58" t="s">
        <v>4136</v>
      </c>
      <c r="J1878" s="58" t="s">
        <v>4114</v>
      </c>
      <c r="K1878" s="58" t="s">
        <v>4114</v>
      </c>
      <c r="L1878" s="58" t="s">
        <v>4114</v>
      </c>
      <c r="M1878" s="58" t="s">
        <v>4166</v>
      </c>
      <c r="N1878" s="58" t="s">
        <v>3972</v>
      </c>
      <c r="O1878" s="58" t="s">
        <v>4155</v>
      </c>
      <c r="P1878" s="58" t="s">
        <v>4138</v>
      </c>
      <c r="Q1878" s="58" t="s">
        <v>4002</v>
      </c>
      <c r="R1878" s="58" t="s">
        <v>4113</v>
      </c>
      <c r="S1878" s="58" t="s">
        <v>4113</v>
      </c>
      <c r="T1878" s="58" t="s">
        <v>4114</v>
      </c>
      <c r="U1878" s="58" t="s">
        <v>4113</v>
      </c>
      <c r="V1878" s="58" t="s">
        <v>4113</v>
      </c>
      <c r="W1878" s="58" t="s">
        <v>4114</v>
      </c>
      <c r="X1878" s="58" t="s">
        <v>4114</v>
      </c>
      <c r="Y1878" s="58" t="s">
        <v>4114</v>
      </c>
      <c r="Z1878" s="58" t="s">
        <v>4114</v>
      </c>
      <c r="AA1878" s="58" t="s">
        <v>4114</v>
      </c>
      <c r="AB1878" s="58" t="s">
        <v>4113</v>
      </c>
      <c r="AC1878" s="58" t="s">
        <v>4113</v>
      </c>
      <c r="AD1878" s="58" t="s">
        <v>4113</v>
      </c>
      <c r="AE1878" s="58" t="s">
        <v>4114</v>
      </c>
      <c r="AF1878" s="58" t="s">
        <v>4114</v>
      </c>
    </row>
    <row r="1879" spans="1:32" x14ac:dyDescent="0.2">
      <c r="A1879" s="247" t="s">
        <v>502</v>
      </c>
      <c r="B1879" s="83" t="s">
        <v>2548</v>
      </c>
      <c r="C1879" s="58">
        <v>1</v>
      </c>
      <c r="D1879" s="58" t="s">
        <v>4150</v>
      </c>
      <c r="E1879" s="58" t="s">
        <v>4135</v>
      </c>
      <c r="F1879" s="58" t="s">
        <v>4156</v>
      </c>
      <c r="G1879" s="58" t="s">
        <v>4136</v>
      </c>
      <c r="H1879" s="58" t="s">
        <v>4136</v>
      </c>
      <c r="I1879" s="58" t="s">
        <v>4136</v>
      </c>
      <c r="J1879" s="58" t="s">
        <v>4114</v>
      </c>
      <c r="K1879" s="58" t="s">
        <v>4114</v>
      </c>
      <c r="L1879" s="58" t="s">
        <v>4114</v>
      </c>
      <c r="M1879" s="58" t="s">
        <v>4157</v>
      </c>
      <c r="N1879" s="58" t="s">
        <v>2539</v>
      </c>
      <c r="O1879" s="58" t="s">
        <v>4155</v>
      </c>
      <c r="P1879" s="58" t="s">
        <v>4138</v>
      </c>
      <c r="Q1879" s="58" t="s">
        <v>4002</v>
      </c>
      <c r="R1879" s="58" t="s">
        <v>4113</v>
      </c>
      <c r="S1879" s="58" t="s">
        <v>4113</v>
      </c>
      <c r="T1879" s="58" t="s">
        <v>4114</v>
      </c>
      <c r="U1879" s="58" t="s">
        <v>4113</v>
      </c>
      <c r="V1879" s="58" t="s">
        <v>4113</v>
      </c>
      <c r="W1879" s="58" t="s">
        <v>4114</v>
      </c>
      <c r="X1879" s="58" t="s">
        <v>4114</v>
      </c>
      <c r="Y1879" s="58" t="s">
        <v>4114</v>
      </c>
      <c r="Z1879" s="58" t="s">
        <v>4114</v>
      </c>
      <c r="AA1879" s="58" t="s">
        <v>4114</v>
      </c>
      <c r="AB1879" s="58" t="s">
        <v>4113</v>
      </c>
      <c r="AC1879" s="58" t="s">
        <v>4113</v>
      </c>
      <c r="AD1879" s="58" t="s">
        <v>4113</v>
      </c>
      <c r="AE1879" s="58" t="s">
        <v>4114</v>
      </c>
      <c r="AF1879" s="58" t="s">
        <v>4114</v>
      </c>
    </row>
    <row r="1880" spans="1:32" x14ac:dyDescent="0.2">
      <c r="A1880" s="247" t="s">
        <v>541</v>
      </c>
      <c r="B1880" s="83" t="s">
        <v>2587</v>
      </c>
      <c r="C1880" s="58">
        <v>1</v>
      </c>
      <c r="D1880" s="58" t="s">
        <v>4150</v>
      </c>
      <c r="E1880" s="58" t="s">
        <v>4139</v>
      </c>
      <c r="F1880" s="58" t="s">
        <v>4156</v>
      </c>
      <c r="G1880" s="58" t="s">
        <v>4136</v>
      </c>
      <c r="H1880" s="58" t="s">
        <v>4136</v>
      </c>
      <c r="I1880" s="58" t="s">
        <v>4136</v>
      </c>
      <c r="J1880" s="58" t="s">
        <v>4114</v>
      </c>
      <c r="K1880" s="58" t="s">
        <v>4114</v>
      </c>
      <c r="L1880" s="58" t="s">
        <v>4114</v>
      </c>
      <c r="M1880" s="58" t="s">
        <v>4157</v>
      </c>
      <c r="N1880" s="58" t="s">
        <v>2539</v>
      </c>
      <c r="O1880" s="58" t="s">
        <v>4155</v>
      </c>
      <c r="P1880" s="58" t="s">
        <v>4138</v>
      </c>
      <c r="Q1880" s="58" t="s">
        <v>4002</v>
      </c>
      <c r="R1880" s="58" t="s">
        <v>4113</v>
      </c>
      <c r="S1880" s="58" t="s">
        <v>4113</v>
      </c>
      <c r="T1880" s="58" t="s">
        <v>4114</v>
      </c>
      <c r="U1880" s="58" t="s">
        <v>4113</v>
      </c>
      <c r="V1880" s="58" t="s">
        <v>4113</v>
      </c>
      <c r="W1880" s="58" t="s">
        <v>4114</v>
      </c>
      <c r="X1880" s="58" t="s">
        <v>4114</v>
      </c>
      <c r="Y1880" s="58" t="s">
        <v>4114</v>
      </c>
      <c r="Z1880" s="58" t="s">
        <v>4114</v>
      </c>
      <c r="AA1880" s="58" t="s">
        <v>4114</v>
      </c>
      <c r="AB1880" s="58" t="s">
        <v>4113</v>
      </c>
      <c r="AC1880" s="58" t="s">
        <v>4113</v>
      </c>
      <c r="AD1880" s="58" t="s">
        <v>4113</v>
      </c>
      <c r="AE1880" s="58" t="s">
        <v>4114</v>
      </c>
      <c r="AF1880" s="58" t="s">
        <v>4114</v>
      </c>
    </row>
    <row r="1881" spans="1:32" x14ac:dyDescent="0.2">
      <c r="A1881" s="247" t="s">
        <v>515</v>
      </c>
      <c r="B1881" s="83" t="s">
        <v>2561</v>
      </c>
      <c r="C1881" s="58">
        <v>1</v>
      </c>
      <c r="D1881" s="58" t="s">
        <v>4156</v>
      </c>
      <c r="E1881" s="58" t="s">
        <v>4135</v>
      </c>
      <c r="F1881" s="58" t="s">
        <v>4156</v>
      </c>
      <c r="G1881" s="58" t="s">
        <v>4136</v>
      </c>
      <c r="H1881" s="58" t="s">
        <v>4136</v>
      </c>
      <c r="I1881" s="58" t="s">
        <v>4136</v>
      </c>
      <c r="J1881" s="58" t="s">
        <v>4114</v>
      </c>
      <c r="K1881" s="58" t="s">
        <v>4114</v>
      </c>
      <c r="L1881" s="58" t="s">
        <v>4114</v>
      </c>
      <c r="M1881" s="58" t="s">
        <v>4204</v>
      </c>
      <c r="N1881" s="58" t="s">
        <v>2539</v>
      </c>
      <c r="O1881" s="58" t="s">
        <v>4155</v>
      </c>
      <c r="P1881" s="58" t="s">
        <v>4138</v>
      </c>
      <c r="Q1881" s="58" t="s">
        <v>4002</v>
      </c>
      <c r="R1881" s="58" t="s">
        <v>4113</v>
      </c>
      <c r="S1881" s="58" t="s">
        <v>4113</v>
      </c>
      <c r="T1881" s="58" t="s">
        <v>4114</v>
      </c>
      <c r="U1881" s="58" t="s">
        <v>4113</v>
      </c>
      <c r="V1881" s="58" t="s">
        <v>4113</v>
      </c>
      <c r="W1881" s="58" t="s">
        <v>4114</v>
      </c>
      <c r="X1881" s="58" t="s">
        <v>4114</v>
      </c>
      <c r="Y1881" s="58" t="s">
        <v>4114</v>
      </c>
      <c r="Z1881" s="58" t="s">
        <v>4114</v>
      </c>
      <c r="AA1881" s="58" t="s">
        <v>4114</v>
      </c>
      <c r="AB1881" s="58" t="s">
        <v>4113</v>
      </c>
      <c r="AC1881" s="58" t="s">
        <v>4113</v>
      </c>
      <c r="AD1881" s="58" t="s">
        <v>4113</v>
      </c>
      <c r="AE1881" s="58" t="s">
        <v>4114</v>
      </c>
      <c r="AF1881" s="58" t="s">
        <v>4114</v>
      </c>
    </row>
    <row r="1882" spans="1:32" x14ac:dyDescent="0.2">
      <c r="A1882" s="247" t="s">
        <v>554</v>
      </c>
      <c r="B1882" s="83" t="s">
        <v>2599</v>
      </c>
      <c r="C1882" s="58">
        <v>1</v>
      </c>
      <c r="D1882" s="58" t="s">
        <v>4156</v>
      </c>
      <c r="E1882" s="58" t="s">
        <v>4139</v>
      </c>
      <c r="F1882" s="58" t="s">
        <v>4156</v>
      </c>
      <c r="G1882" s="58" t="s">
        <v>4136</v>
      </c>
      <c r="H1882" s="58" t="s">
        <v>4136</v>
      </c>
      <c r="I1882" s="58" t="s">
        <v>4136</v>
      </c>
      <c r="J1882" s="58" t="s">
        <v>4114</v>
      </c>
      <c r="K1882" s="58" t="s">
        <v>4114</v>
      </c>
      <c r="L1882" s="58" t="s">
        <v>4114</v>
      </c>
      <c r="M1882" s="58" t="s">
        <v>4204</v>
      </c>
      <c r="N1882" s="58" t="s">
        <v>2539</v>
      </c>
      <c r="O1882" s="58" t="s">
        <v>4155</v>
      </c>
      <c r="P1882" s="58" t="s">
        <v>4138</v>
      </c>
      <c r="Q1882" s="58" t="s">
        <v>4002</v>
      </c>
      <c r="R1882" s="58" t="s">
        <v>4113</v>
      </c>
      <c r="S1882" s="58" t="s">
        <v>4113</v>
      </c>
      <c r="T1882" s="58" t="s">
        <v>4114</v>
      </c>
      <c r="U1882" s="58" t="s">
        <v>4113</v>
      </c>
      <c r="V1882" s="58" t="s">
        <v>4113</v>
      </c>
      <c r="W1882" s="58" t="s">
        <v>4114</v>
      </c>
      <c r="X1882" s="58" t="s">
        <v>4114</v>
      </c>
      <c r="Y1882" s="58" t="s">
        <v>4114</v>
      </c>
      <c r="Z1882" s="58" t="s">
        <v>4114</v>
      </c>
      <c r="AA1882" s="58" t="s">
        <v>4114</v>
      </c>
      <c r="AB1882" s="58" t="s">
        <v>4113</v>
      </c>
      <c r="AC1882" s="58" t="s">
        <v>4113</v>
      </c>
      <c r="AD1882" s="58" t="s">
        <v>4113</v>
      </c>
      <c r="AE1882" s="58" t="s">
        <v>4114</v>
      </c>
      <c r="AF1882" s="58" t="s">
        <v>4114</v>
      </c>
    </row>
    <row r="1883" spans="1:32" x14ac:dyDescent="0.2">
      <c r="A1883" s="247" t="s">
        <v>5348</v>
      </c>
      <c r="B1883" s="83" t="s">
        <v>5349</v>
      </c>
    </row>
    <row r="1884" spans="1:32" x14ac:dyDescent="0.2">
      <c r="A1884" s="247" t="s">
        <v>5350</v>
      </c>
      <c r="B1884" s="83" t="s">
        <v>5351</v>
      </c>
    </row>
    <row r="1885" spans="1:32" x14ac:dyDescent="0.2">
      <c r="A1885" s="247" t="s">
        <v>528</v>
      </c>
      <c r="B1885" s="83" t="s">
        <v>2574</v>
      </c>
      <c r="C1885" s="58">
        <v>1</v>
      </c>
      <c r="D1885" s="58" t="s">
        <v>4160</v>
      </c>
      <c r="E1885" s="58" t="s">
        <v>4135</v>
      </c>
      <c r="F1885" s="58" t="s">
        <v>4156</v>
      </c>
      <c r="G1885" s="58" t="s">
        <v>4145</v>
      </c>
      <c r="H1885" s="58" t="s">
        <v>4136</v>
      </c>
      <c r="I1885" s="58" t="s">
        <v>4136</v>
      </c>
      <c r="J1885" s="58" t="s">
        <v>4114</v>
      </c>
      <c r="K1885" s="58" t="s">
        <v>4114</v>
      </c>
      <c r="L1885" s="58" t="s">
        <v>4114</v>
      </c>
      <c r="M1885" s="58" t="s">
        <v>4112</v>
      </c>
      <c r="N1885" s="58" t="s">
        <v>2539</v>
      </c>
      <c r="O1885" s="58" t="s">
        <v>4164</v>
      </c>
      <c r="P1885" s="58" t="s">
        <v>4138</v>
      </c>
      <c r="Q1885" s="58" t="s">
        <v>4002</v>
      </c>
      <c r="R1885" s="58" t="s">
        <v>4113</v>
      </c>
      <c r="S1885" s="58" t="s">
        <v>4113</v>
      </c>
      <c r="T1885" s="58" t="s">
        <v>4114</v>
      </c>
      <c r="U1885" s="58" t="s">
        <v>4113</v>
      </c>
      <c r="V1885" s="58" t="s">
        <v>4113</v>
      </c>
      <c r="W1885" s="58" t="s">
        <v>4114</v>
      </c>
      <c r="X1885" s="58" t="s">
        <v>4114</v>
      </c>
      <c r="Y1885" s="58" t="s">
        <v>4114</v>
      </c>
      <c r="Z1885" s="58" t="s">
        <v>4114</v>
      </c>
      <c r="AA1885" s="58" t="s">
        <v>4114</v>
      </c>
      <c r="AB1885" s="58" t="s">
        <v>4113</v>
      </c>
      <c r="AC1885" s="58" t="s">
        <v>4113</v>
      </c>
      <c r="AD1885" s="58" t="s">
        <v>4113</v>
      </c>
      <c r="AE1885" s="58" t="s">
        <v>4114</v>
      </c>
      <c r="AF1885" s="58" t="s">
        <v>4114</v>
      </c>
    </row>
    <row r="1886" spans="1:32" x14ac:dyDescent="0.2">
      <c r="A1886" s="247" t="s">
        <v>567</v>
      </c>
      <c r="B1886" s="83" t="s">
        <v>2611</v>
      </c>
      <c r="C1886" s="58">
        <v>1</v>
      </c>
      <c r="D1886" s="58" t="s">
        <v>4160</v>
      </c>
      <c r="E1886" s="58" t="s">
        <v>4139</v>
      </c>
      <c r="F1886" s="58" t="s">
        <v>4156</v>
      </c>
      <c r="G1886" s="58" t="s">
        <v>4145</v>
      </c>
      <c r="H1886" s="58" t="s">
        <v>4136</v>
      </c>
      <c r="I1886" s="58" t="s">
        <v>4136</v>
      </c>
      <c r="J1886" s="58" t="s">
        <v>4114</v>
      </c>
      <c r="K1886" s="58" t="s">
        <v>4114</v>
      </c>
      <c r="L1886" s="58" t="s">
        <v>4114</v>
      </c>
      <c r="M1886" s="58" t="s">
        <v>4112</v>
      </c>
      <c r="N1886" s="58" t="s">
        <v>2539</v>
      </c>
      <c r="O1886" s="58" t="s">
        <v>4270</v>
      </c>
      <c r="P1886" s="58" t="s">
        <v>4138</v>
      </c>
      <c r="Q1886" s="58" t="s">
        <v>4002</v>
      </c>
      <c r="R1886" s="58" t="s">
        <v>4113</v>
      </c>
      <c r="S1886" s="58" t="s">
        <v>4113</v>
      </c>
      <c r="T1886" s="58" t="s">
        <v>4114</v>
      </c>
      <c r="U1886" s="58" t="s">
        <v>4113</v>
      </c>
      <c r="V1886" s="58" t="s">
        <v>4113</v>
      </c>
      <c r="W1886" s="58" t="s">
        <v>4114</v>
      </c>
      <c r="X1886" s="58" t="s">
        <v>4114</v>
      </c>
      <c r="Y1886" s="58" t="s">
        <v>4114</v>
      </c>
      <c r="Z1886" s="58" t="s">
        <v>4114</v>
      </c>
      <c r="AA1886" s="58" t="s">
        <v>4114</v>
      </c>
      <c r="AB1886" s="58" t="s">
        <v>4113</v>
      </c>
      <c r="AC1886" s="58" t="s">
        <v>4113</v>
      </c>
      <c r="AD1886" s="58" t="s">
        <v>4113</v>
      </c>
      <c r="AE1886" s="58" t="s">
        <v>4114</v>
      </c>
      <c r="AF1886" s="58" t="s">
        <v>4114</v>
      </c>
    </row>
    <row r="1887" spans="1:32" x14ac:dyDescent="0.2">
      <c r="A1887" s="247" t="s">
        <v>580</v>
      </c>
      <c r="B1887" s="83" t="s">
        <v>2617</v>
      </c>
      <c r="C1887" s="58">
        <v>1</v>
      </c>
      <c r="D1887" s="58" t="s">
        <v>4139</v>
      </c>
      <c r="E1887" s="58" t="s">
        <v>4135</v>
      </c>
      <c r="F1887" s="58" t="s">
        <v>4158</v>
      </c>
      <c r="G1887" s="58" t="s">
        <v>4114</v>
      </c>
      <c r="H1887" s="58" t="s">
        <v>4136</v>
      </c>
      <c r="I1887" s="58" t="s">
        <v>4136</v>
      </c>
      <c r="J1887" s="58" t="s">
        <v>4114</v>
      </c>
      <c r="K1887" s="58" t="s">
        <v>4114</v>
      </c>
      <c r="L1887" s="58" t="s">
        <v>4114</v>
      </c>
      <c r="M1887" s="58" t="s">
        <v>4230</v>
      </c>
      <c r="N1887" s="58" t="s">
        <v>3972</v>
      </c>
      <c r="O1887" s="58" t="s">
        <v>4155</v>
      </c>
      <c r="P1887" s="58" t="s">
        <v>4138</v>
      </c>
      <c r="Q1887" s="58" t="s">
        <v>4002</v>
      </c>
      <c r="R1887" s="58" t="s">
        <v>4113</v>
      </c>
      <c r="S1887" s="58" t="s">
        <v>4113</v>
      </c>
      <c r="T1887" s="58" t="s">
        <v>4114</v>
      </c>
      <c r="U1887" s="58" t="s">
        <v>4113</v>
      </c>
      <c r="V1887" s="58" t="s">
        <v>4113</v>
      </c>
      <c r="W1887" s="58" t="s">
        <v>4114</v>
      </c>
      <c r="X1887" s="58" t="s">
        <v>4114</v>
      </c>
      <c r="Y1887" s="58" t="s">
        <v>4114</v>
      </c>
      <c r="Z1887" s="58" t="s">
        <v>4114</v>
      </c>
      <c r="AA1887" s="58" t="s">
        <v>4114</v>
      </c>
      <c r="AB1887" s="58" t="s">
        <v>4113</v>
      </c>
      <c r="AC1887" s="58" t="s">
        <v>4113</v>
      </c>
      <c r="AD1887" s="58" t="s">
        <v>4113</v>
      </c>
      <c r="AE1887" s="58" t="s">
        <v>4114</v>
      </c>
      <c r="AF1887" s="58" t="s">
        <v>4114</v>
      </c>
    </row>
    <row r="1888" spans="1:32" x14ac:dyDescent="0.2">
      <c r="A1888" s="247" t="s">
        <v>1793</v>
      </c>
      <c r="B1888" s="83" t="s">
        <v>2640</v>
      </c>
      <c r="C1888" s="58">
        <v>1</v>
      </c>
      <c r="D1888" s="58" t="s">
        <v>4139</v>
      </c>
      <c r="E1888" s="58" t="s">
        <v>4139</v>
      </c>
      <c r="F1888" s="58" t="s">
        <v>4158</v>
      </c>
      <c r="G1888" s="58" t="s">
        <v>4114</v>
      </c>
      <c r="H1888" s="58" t="s">
        <v>4136</v>
      </c>
      <c r="I1888" s="58" t="s">
        <v>4136</v>
      </c>
      <c r="J1888" s="58" t="s">
        <v>4114</v>
      </c>
      <c r="K1888" s="58" t="s">
        <v>4114</v>
      </c>
      <c r="L1888" s="58" t="s">
        <v>4114</v>
      </c>
      <c r="M1888" s="58" t="s">
        <v>4230</v>
      </c>
      <c r="N1888" s="58" t="s">
        <v>3972</v>
      </c>
      <c r="O1888" s="58" t="s">
        <v>4155</v>
      </c>
      <c r="P1888" s="58" t="s">
        <v>4138</v>
      </c>
      <c r="Q1888" s="58" t="s">
        <v>4002</v>
      </c>
      <c r="R1888" s="58" t="s">
        <v>4113</v>
      </c>
      <c r="S1888" s="58" t="s">
        <v>4113</v>
      </c>
      <c r="T1888" s="58" t="s">
        <v>4114</v>
      </c>
      <c r="U1888" s="58" t="s">
        <v>4113</v>
      </c>
      <c r="V1888" s="58" t="s">
        <v>4113</v>
      </c>
      <c r="W1888" s="58" t="s">
        <v>4114</v>
      </c>
      <c r="X1888" s="58" t="s">
        <v>4114</v>
      </c>
      <c r="Y1888" s="58" t="s">
        <v>4114</v>
      </c>
      <c r="Z1888" s="58" t="s">
        <v>4114</v>
      </c>
      <c r="AA1888" s="58" t="s">
        <v>4114</v>
      </c>
      <c r="AB1888" s="58" t="s">
        <v>4113</v>
      </c>
      <c r="AC1888" s="58" t="s">
        <v>4113</v>
      </c>
      <c r="AD1888" s="58" t="s">
        <v>4113</v>
      </c>
      <c r="AE1888" s="58" t="s">
        <v>4114</v>
      </c>
      <c r="AF1888" s="58" t="s">
        <v>4114</v>
      </c>
    </row>
    <row r="1889" spans="1:32" x14ac:dyDescent="0.2">
      <c r="A1889" s="247" t="s">
        <v>583</v>
      </c>
      <c r="B1889" s="83" t="s">
        <v>2659</v>
      </c>
      <c r="C1889" s="58">
        <v>1</v>
      </c>
      <c r="D1889" s="58" t="s">
        <v>4139</v>
      </c>
      <c r="E1889" s="58" t="s">
        <v>4134</v>
      </c>
      <c r="F1889" s="58" t="s">
        <v>4158</v>
      </c>
      <c r="G1889" s="58" t="s">
        <v>4114</v>
      </c>
      <c r="H1889" s="58" t="s">
        <v>4136</v>
      </c>
      <c r="I1889" s="58" t="s">
        <v>4136</v>
      </c>
      <c r="J1889" s="58" t="s">
        <v>4114</v>
      </c>
      <c r="K1889" s="58" t="s">
        <v>4114</v>
      </c>
      <c r="L1889" s="58" t="s">
        <v>4114</v>
      </c>
      <c r="M1889" s="58" t="s">
        <v>4230</v>
      </c>
      <c r="N1889" s="58" t="s">
        <v>3972</v>
      </c>
      <c r="O1889" s="58" t="s">
        <v>4155</v>
      </c>
      <c r="P1889" s="58" t="s">
        <v>4138</v>
      </c>
      <c r="Q1889" s="58" t="s">
        <v>4002</v>
      </c>
      <c r="R1889" s="58" t="s">
        <v>4113</v>
      </c>
      <c r="S1889" s="58" t="s">
        <v>4113</v>
      </c>
      <c r="T1889" s="58" t="s">
        <v>4114</v>
      </c>
      <c r="U1889" s="58" t="s">
        <v>4113</v>
      </c>
      <c r="V1889" s="58" t="s">
        <v>4113</v>
      </c>
      <c r="W1889" s="58" t="s">
        <v>4114</v>
      </c>
      <c r="X1889" s="58" t="s">
        <v>4114</v>
      </c>
      <c r="Y1889" s="58" t="s">
        <v>4114</v>
      </c>
      <c r="Z1889" s="58" t="s">
        <v>4114</v>
      </c>
      <c r="AA1889" s="58" t="s">
        <v>4114</v>
      </c>
      <c r="AB1889" s="58" t="s">
        <v>4113</v>
      </c>
      <c r="AC1889" s="58" t="s">
        <v>4113</v>
      </c>
      <c r="AD1889" s="58" t="s">
        <v>4113</v>
      </c>
      <c r="AE1889" s="58" t="s">
        <v>4114</v>
      </c>
      <c r="AF1889" s="58" t="s">
        <v>4114</v>
      </c>
    </row>
    <row r="1890" spans="1:32" x14ac:dyDescent="0.2">
      <c r="A1890" s="247" t="s">
        <v>592</v>
      </c>
      <c r="B1890" s="83" t="s">
        <v>2623</v>
      </c>
      <c r="C1890" s="58">
        <v>1</v>
      </c>
      <c r="D1890" s="58" t="s">
        <v>4141</v>
      </c>
      <c r="E1890" s="58" t="s">
        <v>4135</v>
      </c>
      <c r="F1890" s="58" t="s">
        <v>4158</v>
      </c>
      <c r="G1890" s="58" t="s">
        <v>4114</v>
      </c>
      <c r="H1890" s="58" t="s">
        <v>4136</v>
      </c>
      <c r="I1890" s="58" t="s">
        <v>4136</v>
      </c>
      <c r="J1890" s="58" t="s">
        <v>4114</v>
      </c>
      <c r="K1890" s="58" t="s">
        <v>4114</v>
      </c>
      <c r="L1890" s="58" t="s">
        <v>4114</v>
      </c>
      <c r="M1890" s="58" t="s">
        <v>4240</v>
      </c>
      <c r="N1890" s="58" t="s">
        <v>3972</v>
      </c>
      <c r="O1890" s="58" t="s">
        <v>4155</v>
      </c>
      <c r="P1890" s="58" t="s">
        <v>4138</v>
      </c>
      <c r="Q1890" s="58" t="s">
        <v>4002</v>
      </c>
      <c r="R1890" s="58" t="s">
        <v>4113</v>
      </c>
      <c r="S1890" s="58" t="s">
        <v>4113</v>
      </c>
      <c r="T1890" s="58" t="s">
        <v>4114</v>
      </c>
      <c r="U1890" s="58" t="s">
        <v>4113</v>
      </c>
      <c r="V1890" s="58" t="s">
        <v>4113</v>
      </c>
      <c r="W1890" s="58" t="s">
        <v>4114</v>
      </c>
      <c r="X1890" s="58" t="s">
        <v>4114</v>
      </c>
      <c r="Y1890" s="58" t="s">
        <v>4114</v>
      </c>
      <c r="Z1890" s="58" t="s">
        <v>4114</v>
      </c>
      <c r="AA1890" s="58" t="s">
        <v>4114</v>
      </c>
      <c r="AB1890" s="58" t="s">
        <v>4113</v>
      </c>
      <c r="AC1890" s="58" t="s">
        <v>4113</v>
      </c>
      <c r="AD1890" s="58" t="s">
        <v>4113</v>
      </c>
      <c r="AE1890" s="58" t="s">
        <v>4114</v>
      </c>
      <c r="AF1890" s="58" t="s">
        <v>4114</v>
      </c>
    </row>
    <row r="1891" spans="1:32" x14ac:dyDescent="0.2">
      <c r="A1891" s="247" t="s">
        <v>1795</v>
      </c>
      <c r="B1891" s="83" t="s">
        <v>2645</v>
      </c>
      <c r="C1891" s="58">
        <v>1</v>
      </c>
      <c r="D1891" s="58" t="s">
        <v>4141</v>
      </c>
      <c r="E1891" s="58" t="s">
        <v>4139</v>
      </c>
      <c r="F1891" s="58" t="s">
        <v>4158</v>
      </c>
      <c r="G1891" s="58" t="s">
        <v>4114</v>
      </c>
      <c r="H1891" s="58" t="s">
        <v>4136</v>
      </c>
      <c r="I1891" s="58" t="s">
        <v>4136</v>
      </c>
      <c r="J1891" s="58" t="s">
        <v>4114</v>
      </c>
      <c r="K1891" s="58" t="s">
        <v>4114</v>
      </c>
      <c r="L1891" s="58" t="s">
        <v>4114</v>
      </c>
      <c r="M1891" s="58" t="s">
        <v>4240</v>
      </c>
      <c r="N1891" s="58" t="s">
        <v>3972</v>
      </c>
      <c r="O1891" s="58" t="s">
        <v>4155</v>
      </c>
      <c r="P1891" s="58" t="s">
        <v>4138</v>
      </c>
      <c r="Q1891" s="58" t="s">
        <v>4002</v>
      </c>
      <c r="R1891" s="58" t="s">
        <v>4113</v>
      </c>
      <c r="S1891" s="58" t="s">
        <v>4113</v>
      </c>
      <c r="T1891" s="58" t="s">
        <v>4114</v>
      </c>
      <c r="U1891" s="58" t="s">
        <v>4113</v>
      </c>
      <c r="V1891" s="58" t="s">
        <v>4113</v>
      </c>
      <c r="W1891" s="58" t="s">
        <v>4114</v>
      </c>
      <c r="X1891" s="58" t="s">
        <v>4114</v>
      </c>
      <c r="Y1891" s="58" t="s">
        <v>4114</v>
      </c>
      <c r="Z1891" s="58" t="s">
        <v>4114</v>
      </c>
      <c r="AA1891" s="58" t="s">
        <v>4114</v>
      </c>
      <c r="AB1891" s="58" t="s">
        <v>4113</v>
      </c>
      <c r="AC1891" s="58" t="s">
        <v>4113</v>
      </c>
      <c r="AD1891" s="58" t="s">
        <v>4113</v>
      </c>
      <c r="AE1891" s="58" t="s">
        <v>4114</v>
      </c>
      <c r="AF1891" s="58" t="s">
        <v>4114</v>
      </c>
    </row>
    <row r="1892" spans="1:32" x14ac:dyDescent="0.2">
      <c r="A1892" s="247" t="s">
        <v>595</v>
      </c>
      <c r="B1892" s="83" t="s">
        <v>2663</v>
      </c>
      <c r="C1892" s="58">
        <v>1</v>
      </c>
      <c r="D1892" s="58" t="s">
        <v>4141</v>
      </c>
      <c r="E1892" s="58" t="s">
        <v>4134</v>
      </c>
      <c r="F1892" s="58" t="s">
        <v>4158</v>
      </c>
      <c r="G1892" s="58" t="s">
        <v>4114</v>
      </c>
      <c r="H1892" s="58" t="s">
        <v>4136</v>
      </c>
      <c r="I1892" s="58" t="s">
        <v>4136</v>
      </c>
      <c r="J1892" s="58" t="s">
        <v>4114</v>
      </c>
      <c r="K1892" s="58" t="s">
        <v>4114</v>
      </c>
      <c r="L1892" s="58" t="s">
        <v>4114</v>
      </c>
      <c r="M1892" s="58" t="s">
        <v>4240</v>
      </c>
      <c r="N1892" s="58" t="s">
        <v>3972</v>
      </c>
      <c r="O1892" s="58" t="s">
        <v>4155</v>
      </c>
      <c r="P1892" s="58" t="s">
        <v>4138</v>
      </c>
      <c r="Q1892" s="58" t="s">
        <v>4002</v>
      </c>
      <c r="R1892" s="58" t="s">
        <v>4113</v>
      </c>
      <c r="S1892" s="58" t="s">
        <v>4113</v>
      </c>
      <c r="T1892" s="58" t="s">
        <v>4114</v>
      </c>
      <c r="U1892" s="58" t="s">
        <v>4113</v>
      </c>
      <c r="V1892" s="58" t="s">
        <v>4113</v>
      </c>
      <c r="W1892" s="58" t="s">
        <v>4114</v>
      </c>
      <c r="X1892" s="58" t="s">
        <v>4114</v>
      </c>
      <c r="Y1892" s="58" t="s">
        <v>4114</v>
      </c>
      <c r="Z1892" s="58" t="s">
        <v>4114</v>
      </c>
      <c r="AA1892" s="58" t="s">
        <v>4114</v>
      </c>
      <c r="AB1892" s="58" t="s">
        <v>4113</v>
      </c>
      <c r="AC1892" s="58" t="s">
        <v>4113</v>
      </c>
      <c r="AD1892" s="58" t="s">
        <v>4113</v>
      </c>
      <c r="AE1892" s="58" t="s">
        <v>4114</v>
      </c>
      <c r="AF1892" s="58" t="s">
        <v>4114</v>
      </c>
    </row>
    <row r="1893" spans="1:32" x14ac:dyDescent="0.2">
      <c r="A1893" s="247" t="s">
        <v>604</v>
      </c>
      <c r="B1893" s="83" t="s">
        <v>2628</v>
      </c>
      <c r="C1893" s="58">
        <v>1</v>
      </c>
      <c r="D1893" s="58" t="s">
        <v>4143</v>
      </c>
      <c r="E1893" s="58" t="s">
        <v>4135</v>
      </c>
      <c r="F1893" s="58" t="s">
        <v>4158</v>
      </c>
      <c r="G1893" s="58" t="s">
        <v>4114</v>
      </c>
      <c r="H1893" s="58" t="s">
        <v>4136</v>
      </c>
      <c r="I1893" s="58" t="s">
        <v>4136</v>
      </c>
      <c r="J1893" s="58" t="s">
        <v>4114</v>
      </c>
      <c r="K1893" s="58" t="s">
        <v>4114</v>
      </c>
      <c r="L1893" s="58" t="s">
        <v>4114</v>
      </c>
      <c r="M1893" s="58" t="s">
        <v>4246</v>
      </c>
      <c r="N1893" s="58" t="s">
        <v>3972</v>
      </c>
      <c r="O1893" s="58" t="s">
        <v>4155</v>
      </c>
      <c r="P1893" s="58" t="s">
        <v>4138</v>
      </c>
      <c r="Q1893" s="58" t="s">
        <v>4002</v>
      </c>
      <c r="R1893" s="58" t="s">
        <v>4113</v>
      </c>
      <c r="S1893" s="58" t="s">
        <v>4113</v>
      </c>
      <c r="T1893" s="58" t="s">
        <v>4114</v>
      </c>
      <c r="U1893" s="58" t="s">
        <v>4113</v>
      </c>
      <c r="V1893" s="58" t="s">
        <v>4113</v>
      </c>
      <c r="W1893" s="58" t="s">
        <v>4114</v>
      </c>
      <c r="X1893" s="58" t="s">
        <v>4114</v>
      </c>
      <c r="Y1893" s="58" t="s">
        <v>4114</v>
      </c>
      <c r="Z1893" s="58" t="s">
        <v>4114</v>
      </c>
      <c r="AA1893" s="58" t="s">
        <v>4114</v>
      </c>
      <c r="AB1893" s="58" t="s">
        <v>4113</v>
      </c>
      <c r="AC1893" s="58" t="s">
        <v>4113</v>
      </c>
      <c r="AD1893" s="58" t="s">
        <v>4113</v>
      </c>
      <c r="AE1893" s="58" t="s">
        <v>4114</v>
      </c>
      <c r="AF1893" s="58" t="s">
        <v>4114</v>
      </c>
    </row>
    <row r="1894" spans="1:32" x14ac:dyDescent="0.2">
      <c r="A1894" s="247" t="s">
        <v>1798</v>
      </c>
      <c r="B1894" s="83" t="s">
        <v>2650</v>
      </c>
      <c r="C1894" s="58">
        <v>1</v>
      </c>
      <c r="D1894" s="58" t="s">
        <v>4143</v>
      </c>
      <c r="E1894" s="58" t="s">
        <v>4139</v>
      </c>
      <c r="F1894" s="58" t="s">
        <v>4158</v>
      </c>
      <c r="G1894" s="58" t="s">
        <v>4114</v>
      </c>
      <c r="H1894" s="58" t="s">
        <v>4136</v>
      </c>
      <c r="I1894" s="58" t="s">
        <v>4136</v>
      </c>
      <c r="J1894" s="58" t="s">
        <v>4114</v>
      </c>
      <c r="K1894" s="58" t="s">
        <v>4114</v>
      </c>
      <c r="L1894" s="58" t="s">
        <v>4114</v>
      </c>
      <c r="M1894" s="58" t="s">
        <v>4246</v>
      </c>
      <c r="N1894" s="58" t="s">
        <v>3972</v>
      </c>
      <c r="O1894" s="58" t="s">
        <v>4155</v>
      </c>
      <c r="P1894" s="58" t="s">
        <v>4138</v>
      </c>
      <c r="Q1894" s="58" t="s">
        <v>4002</v>
      </c>
      <c r="R1894" s="58" t="s">
        <v>4113</v>
      </c>
      <c r="S1894" s="58" t="s">
        <v>4113</v>
      </c>
      <c r="T1894" s="58" t="s">
        <v>4114</v>
      </c>
      <c r="U1894" s="58" t="s">
        <v>4113</v>
      </c>
      <c r="V1894" s="58" t="s">
        <v>4113</v>
      </c>
      <c r="W1894" s="58" t="s">
        <v>4114</v>
      </c>
      <c r="X1894" s="58" t="s">
        <v>4114</v>
      </c>
      <c r="Y1894" s="58" t="s">
        <v>4114</v>
      </c>
      <c r="Z1894" s="58" t="s">
        <v>4114</v>
      </c>
      <c r="AA1894" s="58" t="s">
        <v>4114</v>
      </c>
      <c r="AB1894" s="58" t="s">
        <v>4113</v>
      </c>
      <c r="AC1894" s="58" t="s">
        <v>4113</v>
      </c>
      <c r="AD1894" s="58" t="s">
        <v>4113</v>
      </c>
      <c r="AE1894" s="58" t="s">
        <v>4114</v>
      </c>
      <c r="AF1894" s="58" t="s">
        <v>4114</v>
      </c>
    </row>
    <row r="1895" spans="1:32" x14ac:dyDescent="0.2">
      <c r="A1895" s="247" t="s">
        <v>608</v>
      </c>
      <c r="B1895" s="83" t="s">
        <v>2668</v>
      </c>
      <c r="C1895" s="58">
        <v>1</v>
      </c>
      <c r="D1895" s="58" t="s">
        <v>4143</v>
      </c>
      <c r="E1895" s="58" t="s">
        <v>4134</v>
      </c>
      <c r="F1895" s="58" t="s">
        <v>4158</v>
      </c>
      <c r="G1895" s="58" t="s">
        <v>4114</v>
      </c>
      <c r="H1895" s="58" t="s">
        <v>4136</v>
      </c>
      <c r="I1895" s="58" t="s">
        <v>4136</v>
      </c>
      <c r="J1895" s="58" t="s">
        <v>4114</v>
      </c>
      <c r="K1895" s="58" t="s">
        <v>4114</v>
      </c>
      <c r="L1895" s="58" t="s">
        <v>4114</v>
      </c>
      <c r="M1895" s="58" t="s">
        <v>4246</v>
      </c>
      <c r="N1895" s="58" t="s">
        <v>3972</v>
      </c>
      <c r="O1895" s="58" t="s">
        <v>4155</v>
      </c>
      <c r="P1895" s="58" t="s">
        <v>4138</v>
      </c>
      <c r="Q1895" s="58" t="s">
        <v>4002</v>
      </c>
      <c r="R1895" s="58" t="s">
        <v>4113</v>
      </c>
      <c r="S1895" s="58" t="s">
        <v>4113</v>
      </c>
      <c r="T1895" s="58" t="s">
        <v>4114</v>
      </c>
      <c r="U1895" s="58" t="s">
        <v>4113</v>
      </c>
      <c r="V1895" s="58" t="s">
        <v>4113</v>
      </c>
      <c r="W1895" s="58" t="s">
        <v>4114</v>
      </c>
      <c r="X1895" s="58" t="s">
        <v>4114</v>
      </c>
      <c r="Y1895" s="58" t="s">
        <v>4114</v>
      </c>
      <c r="Z1895" s="58" t="s">
        <v>4114</v>
      </c>
      <c r="AA1895" s="58" t="s">
        <v>4114</v>
      </c>
      <c r="AB1895" s="58" t="s">
        <v>4113</v>
      </c>
      <c r="AC1895" s="58" t="s">
        <v>4113</v>
      </c>
      <c r="AD1895" s="58" t="s">
        <v>4113</v>
      </c>
      <c r="AE1895" s="58" t="s">
        <v>4114</v>
      </c>
      <c r="AF1895" s="58" t="s">
        <v>4114</v>
      </c>
    </row>
    <row r="1896" spans="1:32" x14ac:dyDescent="0.2">
      <c r="A1896" s="247" t="s">
        <v>615</v>
      </c>
      <c r="B1896" s="83" t="s">
        <v>2635</v>
      </c>
      <c r="C1896" s="58">
        <v>1</v>
      </c>
      <c r="D1896" s="58" t="s">
        <v>4134</v>
      </c>
      <c r="E1896" s="58" t="s">
        <v>4135</v>
      </c>
      <c r="F1896" s="58" t="s">
        <v>4158</v>
      </c>
      <c r="G1896" s="58" t="s">
        <v>4113</v>
      </c>
      <c r="H1896" s="58" t="s">
        <v>4136</v>
      </c>
      <c r="I1896" s="58" t="s">
        <v>4136</v>
      </c>
      <c r="J1896" s="58" t="s">
        <v>4114</v>
      </c>
      <c r="K1896" s="58" t="s">
        <v>4114</v>
      </c>
      <c r="L1896" s="58" t="s">
        <v>4114</v>
      </c>
      <c r="M1896" s="58" t="s">
        <v>4250</v>
      </c>
      <c r="N1896" s="58" t="s">
        <v>3972</v>
      </c>
      <c r="O1896" s="58" t="s">
        <v>4155</v>
      </c>
      <c r="P1896" s="58" t="s">
        <v>4138</v>
      </c>
      <c r="Q1896" s="58" t="s">
        <v>4002</v>
      </c>
      <c r="R1896" s="58" t="s">
        <v>4113</v>
      </c>
      <c r="S1896" s="58" t="s">
        <v>4113</v>
      </c>
      <c r="T1896" s="58" t="s">
        <v>4114</v>
      </c>
      <c r="U1896" s="58" t="s">
        <v>4113</v>
      </c>
      <c r="V1896" s="58" t="s">
        <v>4113</v>
      </c>
      <c r="W1896" s="58" t="s">
        <v>4114</v>
      </c>
      <c r="X1896" s="58" t="s">
        <v>4114</v>
      </c>
      <c r="Y1896" s="58" t="s">
        <v>4114</v>
      </c>
      <c r="Z1896" s="58" t="s">
        <v>4114</v>
      </c>
      <c r="AA1896" s="58" t="s">
        <v>4114</v>
      </c>
      <c r="AB1896" s="58" t="s">
        <v>4113</v>
      </c>
      <c r="AC1896" s="58" t="s">
        <v>4113</v>
      </c>
      <c r="AD1896" s="58" t="s">
        <v>4113</v>
      </c>
      <c r="AE1896" s="58" t="s">
        <v>4114</v>
      </c>
      <c r="AF1896" s="58" t="s">
        <v>4114</v>
      </c>
    </row>
    <row r="1897" spans="1:32" x14ac:dyDescent="0.2">
      <c r="A1897" s="247" t="s">
        <v>1801</v>
      </c>
      <c r="B1897" s="83" t="s">
        <v>2654</v>
      </c>
      <c r="C1897" s="58">
        <v>1</v>
      </c>
      <c r="D1897" s="58" t="s">
        <v>4134</v>
      </c>
      <c r="E1897" s="58" t="s">
        <v>4139</v>
      </c>
      <c r="F1897" s="58" t="s">
        <v>4158</v>
      </c>
      <c r="G1897" s="58" t="s">
        <v>4113</v>
      </c>
      <c r="H1897" s="58" t="s">
        <v>4136</v>
      </c>
      <c r="I1897" s="58" t="s">
        <v>4136</v>
      </c>
      <c r="J1897" s="58" t="s">
        <v>4114</v>
      </c>
      <c r="K1897" s="58" t="s">
        <v>4114</v>
      </c>
      <c r="L1897" s="58" t="s">
        <v>4114</v>
      </c>
      <c r="M1897" s="58" t="s">
        <v>4250</v>
      </c>
      <c r="N1897" s="58" t="s">
        <v>3972</v>
      </c>
      <c r="O1897" s="58" t="s">
        <v>4155</v>
      </c>
      <c r="P1897" s="58" t="s">
        <v>4138</v>
      </c>
      <c r="Q1897" s="58" t="s">
        <v>4002</v>
      </c>
      <c r="R1897" s="58" t="s">
        <v>4113</v>
      </c>
      <c r="S1897" s="58" t="s">
        <v>4113</v>
      </c>
      <c r="T1897" s="58" t="s">
        <v>4114</v>
      </c>
      <c r="U1897" s="58" t="s">
        <v>4113</v>
      </c>
      <c r="V1897" s="58" t="s">
        <v>4113</v>
      </c>
      <c r="W1897" s="58" t="s">
        <v>4114</v>
      </c>
      <c r="X1897" s="58" t="s">
        <v>4114</v>
      </c>
      <c r="Y1897" s="58" t="s">
        <v>4114</v>
      </c>
      <c r="Z1897" s="58" t="s">
        <v>4114</v>
      </c>
      <c r="AA1897" s="58" t="s">
        <v>4114</v>
      </c>
      <c r="AB1897" s="58" t="s">
        <v>4113</v>
      </c>
      <c r="AC1897" s="58" t="s">
        <v>4113</v>
      </c>
      <c r="AD1897" s="58" t="s">
        <v>4113</v>
      </c>
      <c r="AE1897" s="58" t="s">
        <v>4114</v>
      </c>
      <c r="AF1897" s="58" t="s">
        <v>4114</v>
      </c>
    </row>
    <row r="1898" spans="1:32" x14ac:dyDescent="0.2">
      <c r="A1898" s="247" t="s">
        <v>618</v>
      </c>
      <c r="B1898" s="83" t="s">
        <v>2673</v>
      </c>
      <c r="C1898" s="58">
        <v>1</v>
      </c>
      <c r="D1898" s="58" t="s">
        <v>4134</v>
      </c>
      <c r="E1898" s="58" t="s">
        <v>4134</v>
      </c>
      <c r="F1898" s="58" t="s">
        <v>4158</v>
      </c>
      <c r="G1898" s="58" t="s">
        <v>4113</v>
      </c>
      <c r="H1898" s="58" t="s">
        <v>4136</v>
      </c>
      <c r="I1898" s="58" t="s">
        <v>4136</v>
      </c>
      <c r="J1898" s="58" t="s">
        <v>4114</v>
      </c>
      <c r="K1898" s="58" t="s">
        <v>4114</v>
      </c>
      <c r="L1898" s="58" t="s">
        <v>4114</v>
      </c>
      <c r="M1898" s="58" t="s">
        <v>4250</v>
      </c>
      <c r="N1898" s="58" t="s">
        <v>3972</v>
      </c>
      <c r="O1898" s="58" t="s">
        <v>4155</v>
      </c>
      <c r="P1898" s="58" t="s">
        <v>4138</v>
      </c>
      <c r="Q1898" s="58" t="s">
        <v>4002</v>
      </c>
      <c r="R1898" s="58" t="s">
        <v>4113</v>
      </c>
      <c r="S1898" s="58" t="s">
        <v>4113</v>
      </c>
      <c r="T1898" s="58" t="s">
        <v>4114</v>
      </c>
      <c r="U1898" s="58" t="s">
        <v>4113</v>
      </c>
      <c r="V1898" s="58" t="s">
        <v>4113</v>
      </c>
      <c r="W1898" s="58" t="s">
        <v>4114</v>
      </c>
      <c r="X1898" s="58" t="s">
        <v>4114</v>
      </c>
      <c r="Y1898" s="58" t="s">
        <v>4114</v>
      </c>
      <c r="Z1898" s="58" t="s">
        <v>4114</v>
      </c>
      <c r="AA1898" s="58" t="s">
        <v>4114</v>
      </c>
      <c r="AB1898" s="58" t="s">
        <v>4113</v>
      </c>
      <c r="AC1898" s="58" t="s">
        <v>4113</v>
      </c>
      <c r="AD1898" s="58" t="s">
        <v>4113</v>
      </c>
      <c r="AE1898" s="58" t="s">
        <v>4114</v>
      </c>
      <c r="AF1898" s="58" t="s">
        <v>4114</v>
      </c>
    </row>
    <row r="1899" spans="1:32" x14ac:dyDescent="0.2">
      <c r="A1899" s="247" t="s">
        <v>503</v>
      </c>
      <c r="B1899" s="83" t="s">
        <v>2549</v>
      </c>
      <c r="C1899" s="58">
        <v>1</v>
      </c>
      <c r="D1899" s="58" t="s">
        <v>4150</v>
      </c>
      <c r="E1899" s="58" t="s">
        <v>4135</v>
      </c>
      <c r="F1899" s="58" t="s">
        <v>4158</v>
      </c>
      <c r="G1899" s="58" t="s">
        <v>4136</v>
      </c>
      <c r="H1899" s="58" t="s">
        <v>4136</v>
      </c>
      <c r="I1899" s="58" t="s">
        <v>4136</v>
      </c>
      <c r="J1899" s="58" t="s">
        <v>4114</v>
      </c>
      <c r="K1899" s="58" t="s">
        <v>4114</v>
      </c>
      <c r="L1899" s="58" t="s">
        <v>4114</v>
      </c>
      <c r="M1899" s="58" t="s">
        <v>4159</v>
      </c>
      <c r="N1899" s="58" t="s">
        <v>2539</v>
      </c>
      <c r="O1899" s="58" t="s">
        <v>4155</v>
      </c>
      <c r="P1899" s="58" t="s">
        <v>4138</v>
      </c>
      <c r="Q1899" s="58" t="s">
        <v>4002</v>
      </c>
      <c r="R1899" s="58" t="s">
        <v>4113</v>
      </c>
      <c r="S1899" s="58" t="s">
        <v>4113</v>
      </c>
      <c r="T1899" s="58" t="s">
        <v>4114</v>
      </c>
      <c r="U1899" s="58" t="s">
        <v>4113</v>
      </c>
      <c r="V1899" s="58" t="s">
        <v>4113</v>
      </c>
      <c r="W1899" s="58" t="s">
        <v>4114</v>
      </c>
      <c r="X1899" s="58" t="s">
        <v>4114</v>
      </c>
      <c r="Y1899" s="58" t="s">
        <v>4114</v>
      </c>
      <c r="Z1899" s="58" t="s">
        <v>4114</v>
      </c>
      <c r="AA1899" s="58" t="s">
        <v>4114</v>
      </c>
      <c r="AB1899" s="58" t="s">
        <v>4113</v>
      </c>
      <c r="AC1899" s="58" t="s">
        <v>4113</v>
      </c>
      <c r="AD1899" s="58" t="s">
        <v>4113</v>
      </c>
      <c r="AE1899" s="58" t="s">
        <v>4114</v>
      </c>
      <c r="AF1899" s="58" t="s">
        <v>4114</v>
      </c>
    </row>
    <row r="1900" spans="1:32" x14ac:dyDescent="0.2">
      <c r="A1900" s="247" t="s">
        <v>542</v>
      </c>
      <c r="B1900" s="83" t="s">
        <v>2588</v>
      </c>
      <c r="C1900" s="58">
        <v>1</v>
      </c>
      <c r="D1900" s="58" t="s">
        <v>4150</v>
      </c>
      <c r="E1900" s="58" t="s">
        <v>4139</v>
      </c>
      <c r="F1900" s="58" t="s">
        <v>4158</v>
      </c>
      <c r="G1900" s="58" t="s">
        <v>4136</v>
      </c>
      <c r="H1900" s="58" t="s">
        <v>4136</v>
      </c>
      <c r="I1900" s="58" t="s">
        <v>4136</v>
      </c>
      <c r="J1900" s="58" t="s">
        <v>4114</v>
      </c>
      <c r="K1900" s="58" t="s">
        <v>4114</v>
      </c>
      <c r="L1900" s="58" t="s">
        <v>4114</v>
      </c>
      <c r="M1900" s="58" t="s">
        <v>4159</v>
      </c>
      <c r="N1900" s="58" t="s">
        <v>2539</v>
      </c>
      <c r="O1900" s="58" t="s">
        <v>4155</v>
      </c>
      <c r="P1900" s="58" t="s">
        <v>4138</v>
      </c>
      <c r="Q1900" s="58" t="s">
        <v>4002</v>
      </c>
      <c r="R1900" s="58" t="s">
        <v>4113</v>
      </c>
      <c r="S1900" s="58" t="s">
        <v>4113</v>
      </c>
      <c r="T1900" s="58" t="s">
        <v>4114</v>
      </c>
      <c r="U1900" s="58" t="s">
        <v>4113</v>
      </c>
      <c r="V1900" s="58" t="s">
        <v>4113</v>
      </c>
      <c r="W1900" s="58" t="s">
        <v>4114</v>
      </c>
      <c r="X1900" s="58" t="s">
        <v>4114</v>
      </c>
      <c r="Y1900" s="58" t="s">
        <v>4114</v>
      </c>
      <c r="Z1900" s="58" t="s">
        <v>4114</v>
      </c>
      <c r="AA1900" s="58" t="s">
        <v>4114</v>
      </c>
      <c r="AB1900" s="58" t="s">
        <v>4113</v>
      </c>
      <c r="AC1900" s="58" t="s">
        <v>4113</v>
      </c>
      <c r="AD1900" s="58" t="s">
        <v>4113</v>
      </c>
      <c r="AE1900" s="58" t="s">
        <v>4114</v>
      </c>
      <c r="AF1900" s="58" t="s">
        <v>4114</v>
      </c>
    </row>
    <row r="1901" spans="1:32" x14ac:dyDescent="0.2">
      <c r="A1901" s="247" t="s">
        <v>516</v>
      </c>
      <c r="B1901" s="83" t="s">
        <v>2562</v>
      </c>
      <c r="C1901" s="58">
        <v>1</v>
      </c>
      <c r="D1901" s="58" t="s">
        <v>4156</v>
      </c>
      <c r="E1901" s="58" t="s">
        <v>4135</v>
      </c>
      <c r="F1901" s="58" t="s">
        <v>4158</v>
      </c>
      <c r="G1901" s="58" t="s">
        <v>4136</v>
      </c>
      <c r="H1901" s="58" t="s">
        <v>4136</v>
      </c>
      <c r="I1901" s="58" t="s">
        <v>4136</v>
      </c>
      <c r="J1901" s="58" t="s">
        <v>4114</v>
      </c>
      <c r="K1901" s="58" t="s">
        <v>4114</v>
      </c>
      <c r="L1901" s="58" t="s">
        <v>4114</v>
      </c>
      <c r="M1901" s="58" t="s">
        <v>4334</v>
      </c>
      <c r="N1901" s="58" t="s">
        <v>2539</v>
      </c>
      <c r="O1901" s="58" t="s">
        <v>4155</v>
      </c>
      <c r="P1901" s="58" t="s">
        <v>4138</v>
      </c>
      <c r="Q1901" s="58" t="s">
        <v>4002</v>
      </c>
      <c r="R1901" s="58" t="s">
        <v>4113</v>
      </c>
      <c r="S1901" s="58" t="s">
        <v>4113</v>
      </c>
      <c r="T1901" s="58" t="s">
        <v>4114</v>
      </c>
      <c r="U1901" s="58" t="s">
        <v>4113</v>
      </c>
      <c r="V1901" s="58" t="s">
        <v>4113</v>
      </c>
      <c r="W1901" s="58" t="s">
        <v>4114</v>
      </c>
      <c r="X1901" s="58" t="s">
        <v>4114</v>
      </c>
      <c r="Y1901" s="58" t="s">
        <v>4114</v>
      </c>
      <c r="Z1901" s="58" t="s">
        <v>4114</v>
      </c>
      <c r="AA1901" s="58" t="s">
        <v>4114</v>
      </c>
      <c r="AB1901" s="58" t="s">
        <v>4113</v>
      </c>
      <c r="AC1901" s="58" t="s">
        <v>4113</v>
      </c>
      <c r="AD1901" s="58" t="s">
        <v>4113</v>
      </c>
      <c r="AE1901" s="58" t="s">
        <v>4114</v>
      </c>
      <c r="AF1901" s="58" t="s">
        <v>4114</v>
      </c>
    </row>
    <row r="1902" spans="1:32" x14ac:dyDescent="0.2">
      <c r="A1902" s="247" t="s">
        <v>555</v>
      </c>
      <c r="B1902" s="83" t="s">
        <v>2600</v>
      </c>
      <c r="C1902" s="58">
        <v>1</v>
      </c>
      <c r="D1902" s="58" t="s">
        <v>4156</v>
      </c>
      <c r="E1902" s="58" t="s">
        <v>4139</v>
      </c>
      <c r="F1902" s="58" t="s">
        <v>4158</v>
      </c>
      <c r="G1902" s="58" t="s">
        <v>4136</v>
      </c>
      <c r="H1902" s="58" t="s">
        <v>4136</v>
      </c>
      <c r="I1902" s="58" t="s">
        <v>4136</v>
      </c>
      <c r="J1902" s="58" t="s">
        <v>4114</v>
      </c>
      <c r="K1902" s="58" t="s">
        <v>4114</v>
      </c>
      <c r="L1902" s="58" t="s">
        <v>4114</v>
      </c>
      <c r="M1902" s="58" t="s">
        <v>4334</v>
      </c>
      <c r="N1902" s="58" t="s">
        <v>2539</v>
      </c>
      <c r="O1902" s="58" t="s">
        <v>4155</v>
      </c>
      <c r="P1902" s="58" t="s">
        <v>4138</v>
      </c>
      <c r="Q1902" s="58" t="s">
        <v>4002</v>
      </c>
      <c r="R1902" s="58" t="s">
        <v>4113</v>
      </c>
      <c r="S1902" s="58" t="s">
        <v>4113</v>
      </c>
      <c r="T1902" s="58" t="s">
        <v>4114</v>
      </c>
      <c r="U1902" s="58" t="s">
        <v>4113</v>
      </c>
      <c r="V1902" s="58" t="s">
        <v>4113</v>
      </c>
      <c r="W1902" s="58" t="s">
        <v>4114</v>
      </c>
      <c r="X1902" s="58" t="s">
        <v>4114</v>
      </c>
      <c r="Y1902" s="58" t="s">
        <v>4114</v>
      </c>
      <c r="Z1902" s="58" t="s">
        <v>4114</v>
      </c>
      <c r="AA1902" s="58" t="s">
        <v>4114</v>
      </c>
      <c r="AB1902" s="58" t="s">
        <v>4113</v>
      </c>
      <c r="AC1902" s="58" t="s">
        <v>4113</v>
      </c>
      <c r="AD1902" s="58" t="s">
        <v>4113</v>
      </c>
      <c r="AE1902" s="58" t="s">
        <v>4114</v>
      </c>
      <c r="AF1902" s="58" t="s">
        <v>4114</v>
      </c>
    </row>
    <row r="1903" spans="1:32" x14ac:dyDescent="0.2">
      <c r="A1903" s="247" t="s">
        <v>5352</v>
      </c>
      <c r="B1903" s="83" t="s">
        <v>5353</v>
      </c>
    </row>
    <row r="1904" spans="1:32" x14ac:dyDescent="0.2">
      <c r="A1904" s="247" t="s">
        <v>5354</v>
      </c>
      <c r="B1904" s="83" t="s">
        <v>5355</v>
      </c>
    </row>
    <row r="1905" spans="1:32" x14ac:dyDescent="0.2">
      <c r="A1905" s="247" t="s">
        <v>529</v>
      </c>
      <c r="B1905" s="83" t="s">
        <v>2575</v>
      </c>
      <c r="C1905" s="58">
        <v>1</v>
      </c>
      <c r="D1905" s="58" t="s">
        <v>4160</v>
      </c>
      <c r="E1905" s="58" t="s">
        <v>4135</v>
      </c>
      <c r="F1905" s="58" t="s">
        <v>4158</v>
      </c>
      <c r="G1905" s="58" t="s">
        <v>4145</v>
      </c>
      <c r="H1905" s="58" t="s">
        <v>4136</v>
      </c>
      <c r="I1905" s="58" t="s">
        <v>4136</v>
      </c>
      <c r="J1905" s="58" t="s">
        <v>4114</v>
      </c>
      <c r="K1905" s="58" t="s">
        <v>4114</v>
      </c>
      <c r="L1905" s="58" t="s">
        <v>4114</v>
      </c>
      <c r="M1905" s="58" t="s">
        <v>4296</v>
      </c>
      <c r="N1905" s="58" t="s">
        <v>2539</v>
      </c>
      <c r="O1905" s="58" t="s">
        <v>4164</v>
      </c>
      <c r="P1905" s="58" t="s">
        <v>4138</v>
      </c>
      <c r="Q1905" s="58" t="s">
        <v>4002</v>
      </c>
      <c r="R1905" s="58" t="s">
        <v>4113</v>
      </c>
      <c r="S1905" s="58" t="s">
        <v>4113</v>
      </c>
      <c r="T1905" s="58" t="s">
        <v>4114</v>
      </c>
      <c r="U1905" s="58" t="s">
        <v>4113</v>
      </c>
      <c r="V1905" s="58" t="s">
        <v>4113</v>
      </c>
      <c r="W1905" s="58" t="s">
        <v>4114</v>
      </c>
      <c r="X1905" s="58" t="s">
        <v>4114</v>
      </c>
      <c r="Y1905" s="58" t="s">
        <v>4114</v>
      </c>
      <c r="Z1905" s="58" t="s">
        <v>4114</v>
      </c>
      <c r="AA1905" s="58" t="s">
        <v>4114</v>
      </c>
      <c r="AB1905" s="58" t="s">
        <v>4113</v>
      </c>
      <c r="AC1905" s="58" t="s">
        <v>4113</v>
      </c>
      <c r="AD1905" s="58" t="s">
        <v>4113</v>
      </c>
      <c r="AE1905" s="58" t="s">
        <v>4114</v>
      </c>
      <c r="AF1905" s="58" t="s">
        <v>4114</v>
      </c>
    </row>
    <row r="1906" spans="1:32" x14ac:dyDescent="0.2">
      <c r="A1906" s="247" t="s">
        <v>568</v>
      </c>
      <c r="B1906" s="83" t="s">
        <v>2612</v>
      </c>
      <c r="C1906" s="58">
        <v>1</v>
      </c>
      <c r="D1906" s="58" t="s">
        <v>4160</v>
      </c>
      <c r="E1906" s="58" t="s">
        <v>4139</v>
      </c>
      <c r="F1906" s="58" t="s">
        <v>4158</v>
      </c>
      <c r="G1906" s="58" t="s">
        <v>4145</v>
      </c>
      <c r="H1906" s="58" t="s">
        <v>4136</v>
      </c>
      <c r="I1906" s="58" t="s">
        <v>4136</v>
      </c>
      <c r="J1906" s="58" t="s">
        <v>4114</v>
      </c>
      <c r="K1906" s="58" t="s">
        <v>4114</v>
      </c>
      <c r="L1906" s="58" t="s">
        <v>4114</v>
      </c>
      <c r="M1906" s="58" t="s">
        <v>4296</v>
      </c>
      <c r="N1906" s="58" t="s">
        <v>2539</v>
      </c>
      <c r="O1906" s="58" t="s">
        <v>4270</v>
      </c>
      <c r="P1906" s="58" t="s">
        <v>4138</v>
      </c>
      <c r="Q1906" s="58" t="s">
        <v>4002</v>
      </c>
      <c r="R1906" s="58" t="s">
        <v>4113</v>
      </c>
      <c r="S1906" s="58" t="s">
        <v>4113</v>
      </c>
      <c r="T1906" s="58" t="s">
        <v>4114</v>
      </c>
      <c r="U1906" s="58" t="s">
        <v>4113</v>
      </c>
      <c r="V1906" s="58" t="s">
        <v>4113</v>
      </c>
      <c r="W1906" s="58" t="s">
        <v>4114</v>
      </c>
      <c r="X1906" s="58" t="s">
        <v>4114</v>
      </c>
      <c r="Y1906" s="58" t="s">
        <v>4114</v>
      </c>
      <c r="Z1906" s="58" t="s">
        <v>4114</v>
      </c>
      <c r="AA1906" s="58" t="s">
        <v>4114</v>
      </c>
      <c r="AB1906" s="58" t="s">
        <v>4113</v>
      </c>
      <c r="AC1906" s="58" t="s">
        <v>4113</v>
      </c>
      <c r="AD1906" s="58" t="s">
        <v>4113</v>
      </c>
      <c r="AE1906" s="58" t="s">
        <v>4114</v>
      </c>
      <c r="AF1906" s="58" t="s">
        <v>4114</v>
      </c>
    </row>
    <row r="1907" spans="1:32" x14ac:dyDescent="0.2">
      <c r="A1907" s="247" t="s">
        <v>1803</v>
      </c>
      <c r="B1907" s="83" t="s">
        <v>2618</v>
      </c>
      <c r="C1907" s="58">
        <v>1</v>
      </c>
      <c r="D1907" s="58" t="s">
        <v>4139</v>
      </c>
      <c r="E1907" s="58" t="s">
        <v>4135</v>
      </c>
      <c r="F1907" s="58" t="s">
        <v>4160</v>
      </c>
      <c r="G1907" s="58" t="s">
        <v>4114</v>
      </c>
      <c r="H1907" s="58" t="s">
        <v>4136</v>
      </c>
      <c r="I1907" s="58" t="s">
        <v>4136</v>
      </c>
      <c r="J1907" s="58" t="s">
        <v>4114</v>
      </c>
      <c r="K1907" s="58" t="s">
        <v>4114</v>
      </c>
      <c r="L1907" s="58" t="s">
        <v>4114</v>
      </c>
      <c r="M1907" s="58" t="s">
        <v>4144</v>
      </c>
      <c r="N1907" s="58" t="s">
        <v>3972</v>
      </c>
      <c r="O1907" s="58" t="s">
        <v>4168</v>
      </c>
      <c r="P1907" s="58" t="s">
        <v>4138</v>
      </c>
      <c r="Q1907" s="58" t="s">
        <v>4002</v>
      </c>
      <c r="R1907" s="58" t="s">
        <v>4113</v>
      </c>
      <c r="S1907" s="58" t="s">
        <v>4113</v>
      </c>
      <c r="T1907" s="58" t="s">
        <v>4114</v>
      </c>
      <c r="U1907" s="58" t="s">
        <v>4113</v>
      </c>
      <c r="V1907" s="58" t="s">
        <v>4113</v>
      </c>
      <c r="W1907" s="58" t="s">
        <v>4114</v>
      </c>
      <c r="X1907" s="58" t="s">
        <v>4114</v>
      </c>
      <c r="Y1907" s="58" t="s">
        <v>4114</v>
      </c>
      <c r="Z1907" s="58" t="s">
        <v>4114</v>
      </c>
      <c r="AA1907" s="58" t="s">
        <v>4114</v>
      </c>
      <c r="AB1907" s="58" t="s">
        <v>4113</v>
      </c>
      <c r="AC1907" s="58" t="s">
        <v>4113</v>
      </c>
      <c r="AD1907" s="58" t="s">
        <v>4113</v>
      </c>
      <c r="AE1907" s="58" t="s">
        <v>4114</v>
      </c>
      <c r="AF1907" s="58" t="s">
        <v>4114</v>
      </c>
    </row>
    <row r="1908" spans="1:32" x14ac:dyDescent="0.2">
      <c r="A1908" s="247" t="s">
        <v>1802</v>
      </c>
      <c r="B1908" s="83" t="s">
        <v>2641</v>
      </c>
      <c r="C1908" s="58">
        <v>1</v>
      </c>
      <c r="D1908" s="58" t="s">
        <v>4139</v>
      </c>
      <c r="E1908" s="58" t="s">
        <v>4139</v>
      </c>
      <c r="F1908" s="58" t="s">
        <v>4160</v>
      </c>
      <c r="G1908" s="58" t="s">
        <v>4114</v>
      </c>
      <c r="H1908" s="58" t="s">
        <v>4136</v>
      </c>
      <c r="I1908" s="58" t="s">
        <v>4136</v>
      </c>
      <c r="J1908" s="58" t="s">
        <v>4114</v>
      </c>
      <c r="K1908" s="58" t="s">
        <v>4114</v>
      </c>
      <c r="L1908" s="58" t="s">
        <v>4114</v>
      </c>
      <c r="M1908" s="58" t="s">
        <v>4144</v>
      </c>
      <c r="N1908" s="58" t="s">
        <v>3972</v>
      </c>
      <c r="O1908" s="58" t="s">
        <v>4168</v>
      </c>
      <c r="P1908" s="58" t="s">
        <v>4138</v>
      </c>
      <c r="Q1908" s="58" t="s">
        <v>4002</v>
      </c>
      <c r="R1908" s="58" t="s">
        <v>4113</v>
      </c>
      <c r="S1908" s="58" t="s">
        <v>4113</v>
      </c>
      <c r="T1908" s="58" t="s">
        <v>4114</v>
      </c>
      <c r="U1908" s="58" t="s">
        <v>4113</v>
      </c>
      <c r="V1908" s="58" t="s">
        <v>4113</v>
      </c>
      <c r="W1908" s="58" t="s">
        <v>4114</v>
      </c>
      <c r="X1908" s="58" t="s">
        <v>4114</v>
      </c>
      <c r="Y1908" s="58" t="s">
        <v>4114</v>
      </c>
      <c r="Z1908" s="58" t="s">
        <v>4114</v>
      </c>
      <c r="AA1908" s="58" t="s">
        <v>4114</v>
      </c>
      <c r="AB1908" s="58" t="s">
        <v>4113</v>
      </c>
      <c r="AC1908" s="58" t="s">
        <v>4113</v>
      </c>
      <c r="AD1908" s="58" t="s">
        <v>4113</v>
      </c>
      <c r="AE1908" s="58" t="s">
        <v>4114</v>
      </c>
      <c r="AF1908" s="58" t="s">
        <v>4114</v>
      </c>
    </row>
    <row r="1909" spans="1:32" x14ac:dyDescent="0.2">
      <c r="A1909" s="247" t="s">
        <v>593</v>
      </c>
      <c r="B1909" s="83" t="s">
        <v>2624</v>
      </c>
      <c r="C1909" s="58">
        <v>1</v>
      </c>
      <c r="D1909" s="58" t="s">
        <v>4141</v>
      </c>
      <c r="E1909" s="58" t="s">
        <v>4135</v>
      </c>
      <c r="F1909" s="58" t="s">
        <v>4160</v>
      </c>
      <c r="G1909" s="58" t="s">
        <v>4114</v>
      </c>
      <c r="H1909" s="58" t="s">
        <v>4136</v>
      </c>
      <c r="I1909" s="58" t="s">
        <v>4136</v>
      </c>
      <c r="J1909" s="58" t="s">
        <v>4114</v>
      </c>
      <c r="K1909" s="58" t="s">
        <v>4114</v>
      </c>
      <c r="L1909" s="58" t="s">
        <v>4114</v>
      </c>
      <c r="M1909" s="58" t="s">
        <v>4241</v>
      </c>
      <c r="N1909" s="58" t="s">
        <v>3972</v>
      </c>
      <c r="O1909" s="58" t="s">
        <v>4155</v>
      </c>
      <c r="P1909" s="58" t="s">
        <v>4138</v>
      </c>
      <c r="Q1909" s="58" t="s">
        <v>4002</v>
      </c>
      <c r="R1909" s="58" t="s">
        <v>4113</v>
      </c>
      <c r="S1909" s="58" t="s">
        <v>4113</v>
      </c>
      <c r="T1909" s="58" t="s">
        <v>4114</v>
      </c>
      <c r="U1909" s="58" t="s">
        <v>4113</v>
      </c>
      <c r="V1909" s="58" t="s">
        <v>4113</v>
      </c>
      <c r="W1909" s="58" t="s">
        <v>4114</v>
      </c>
      <c r="X1909" s="58" t="s">
        <v>4114</v>
      </c>
      <c r="Y1909" s="58" t="s">
        <v>4114</v>
      </c>
      <c r="Z1909" s="58" t="s">
        <v>4114</v>
      </c>
      <c r="AA1909" s="58" t="s">
        <v>4114</v>
      </c>
      <c r="AB1909" s="58" t="s">
        <v>4113</v>
      </c>
      <c r="AC1909" s="58" t="s">
        <v>4113</v>
      </c>
      <c r="AD1909" s="58" t="s">
        <v>4113</v>
      </c>
      <c r="AE1909" s="58" t="s">
        <v>4114</v>
      </c>
      <c r="AF1909" s="58" t="s">
        <v>4114</v>
      </c>
    </row>
    <row r="1910" spans="1:32" x14ac:dyDescent="0.2">
      <c r="A1910" s="247" t="s">
        <v>1796</v>
      </c>
      <c r="B1910" s="83" t="s">
        <v>2646</v>
      </c>
      <c r="C1910" s="58">
        <v>1</v>
      </c>
      <c r="D1910" s="58" t="s">
        <v>4141</v>
      </c>
      <c r="E1910" s="58" t="s">
        <v>4139</v>
      </c>
      <c r="F1910" s="58" t="s">
        <v>4160</v>
      </c>
      <c r="G1910" s="58" t="s">
        <v>4114</v>
      </c>
      <c r="H1910" s="58" t="s">
        <v>4136</v>
      </c>
      <c r="I1910" s="58" t="s">
        <v>4136</v>
      </c>
      <c r="J1910" s="58" t="s">
        <v>4114</v>
      </c>
      <c r="K1910" s="58" t="s">
        <v>4114</v>
      </c>
      <c r="L1910" s="58" t="s">
        <v>4114</v>
      </c>
      <c r="M1910" s="58" t="s">
        <v>4241</v>
      </c>
      <c r="N1910" s="58" t="s">
        <v>3972</v>
      </c>
      <c r="O1910" s="58" t="s">
        <v>4168</v>
      </c>
      <c r="P1910" s="58" t="s">
        <v>4138</v>
      </c>
      <c r="Q1910" s="58" t="s">
        <v>4002</v>
      </c>
      <c r="R1910" s="58" t="s">
        <v>4113</v>
      </c>
      <c r="S1910" s="58" t="s">
        <v>4113</v>
      </c>
      <c r="T1910" s="58" t="s">
        <v>4114</v>
      </c>
      <c r="U1910" s="58" t="s">
        <v>4113</v>
      </c>
      <c r="V1910" s="58" t="s">
        <v>4113</v>
      </c>
      <c r="W1910" s="58" t="s">
        <v>4114</v>
      </c>
      <c r="X1910" s="58" t="s">
        <v>4114</v>
      </c>
      <c r="Y1910" s="58" t="s">
        <v>4114</v>
      </c>
      <c r="Z1910" s="58" t="s">
        <v>4114</v>
      </c>
      <c r="AA1910" s="58" t="s">
        <v>4114</v>
      </c>
      <c r="AB1910" s="58" t="s">
        <v>4113</v>
      </c>
      <c r="AC1910" s="58" t="s">
        <v>4113</v>
      </c>
      <c r="AD1910" s="58" t="s">
        <v>4113</v>
      </c>
      <c r="AE1910" s="58" t="s">
        <v>4114</v>
      </c>
      <c r="AF1910" s="58" t="s">
        <v>4114</v>
      </c>
    </row>
    <row r="1911" spans="1:32" x14ac:dyDescent="0.2">
      <c r="A1911" s="247" t="s">
        <v>596</v>
      </c>
      <c r="B1911" s="83" t="s">
        <v>2664</v>
      </c>
      <c r="C1911" s="58">
        <v>1</v>
      </c>
      <c r="D1911" s="58" t="s">
        <v>4141</v>
      </c>
      <c r="E1911" s="58" t="s">
        <v>4134</v>
      </c>
      <c r="F1911" s="58" t="s">
        <v>4160</v>
      </c>
      <c r="G1911" s="58" t="s">
        <v>4114</v>
      </c>
      <c r="H1911" s="58" t="s">
        <v>4136</v>
      </c>
      <c r="I1911" s="58" t="s">
        <v>4136</v>
      </c>
      <c r="J1911" s="58" t="s">
        <v>4114</v>
      </c>
      <c r="K1911" s="58" t="s">
        <v>4114</v>
      </c>
      <c r="L1911" s="58" t="s">
        <v>4114</v>
      </c>
      <c r="M1911" s="58" t="s">
        <v>4241</v>
      </c>
      <c r="N1911" s="58" t="s">
        <v>3972</v>
      </c>
      <c r="O1911" s="58" t="s">
        <v>4155</v>
      </c>
      <c r="P1911" s="58" t="s">
        <v>4138</v>
      </c>
      <c r="Q1911" s="58" t="s">
        <v>4002</v>
      </c>
      <c r="R1911" s="58" t="s">
        <v>4113</v>
      </c>
      <c r="S1911" s="58" t="s">
        <v>4113</v>
      </c>
      <c r="T1911" s="58" t="s">
        <v>4114</v>
      </c>
      <c r="U1911" s="58" t="s">
        <v>4113</v>
      </c>
      <c r="V1911" s="58" t="s">
        <v>4113</v>
      </c>
      <c r="W1911" s="58" t="s">
        <v>4114</v>
      </c>
      <c r="X1911" s="58" t="s">
        <v>4114</v>
      </c>
      <c r="Y1911" s="58" t="s">
        <v>4114</v>
      </c>
      <c r="Z1911" s="58" t="s">
        <v>4114</v>
      </c>
      <c r="AA1911" s="58" t="s">
        <v>4114</v>
      </c>
      <c r="AB1911" s="58" t="s">
        <v>4113</v>
      </c>
      <c r="AC1911" s="58" t="s">
        <v>4113</v>
      </c>
      <c r="AD1911" s="58" t="s">
        <v>4113</v>
      </c>
      <c r="AE1911" s="58" t="s">
        <v>4114</v>
      </c>
      <c r="AF1911" s="58" t="s">
        <v>4114</v>
      </c>
    </row>
    <row r="1912" spans="1:32" x14ac:dyDescent="0.2">
      <c r="A1912" s="247" t="s">
        <v>605</v>
      </c>
      <c r="B1912" s="83" t="s">
        <v>2629</v>
      </c>
      <c r="C1912" s="58">
        <v>1</v>
      </c>
      <c r="D1912" s="58" t="s">
        <v>4143</v>
      </c>
      <c r="E1912" s="58" t="s">
        <v>4135</v>
      </c>
      <c r="F1912" s="58" t="s">
        <v>4160</v>
      </c>
      <c r="G1912" s="58" t="s">
        <v>4114</v>
      </c>
      <c r="H1912" s="58" t="s">
        <v>4136</v>
      </c>
      <c r="I1912" s="58" t="s">
        <v>4136</v>
      </c>
      <c r="J1912" s="58" t="s">
        <v>4114</v>
      </c>
      <c r="K1912" s="58" t="s">
        <v>4114</v>
      </c>
      <c r="L1912" s="58" t="s">
        <v>4114</v>
      </c>
      <c r="M1912" s="58" t="s">
        <v>4242</v>
      </c>
      <c r="N1912" s="58" t="s">
        <v>2539</v>
      </c>
      <c r="O1912" s="58" t="s">
        <v>4155</v>
      </c>
      <c r="P1912" s="58" t="s">
        <v>4138</v>
      </c>
      <c r="Q1912" s="58" t="s">
        <v>4002</v>
      </c>
      <c r="R1912" s="58" t="s">
        <v>4113</v>
      </c>
      <c r="S1912" s="58" t="s">
        <v>4113</v>
      </c>
      <c r="T1912" s="58" t="s">
        <v>4114</v>
      </c>
      <c r="U1912" s="58" t="s">
        <v>4113</v>
      </c>
      <c r="V1912" s="58" t="s">
        <v>4113</v>
      </c>
      <c r="W1912" s="58" t="s">
        <v>4114</v>
      </c>
      <c r="X1912" s="58" t="s">
        <v>4114</v>
      </c>
      <c r="Y1912" s="58" t="s">
        <v>4114</v>
      </c>
      <c r="Z1912" s="58" t="s">
        <v>4114</v>
      </c>
      <c r="AA1912" s="58" t="s">
        <v>4114</v>
      </c>
      <c r="AB1912" s="58" t="s">
        <v>4113</v>
      </c>
      <c r="AC1912" s="58" t="s">
        <v>4113</v>
      </c>
      <c r="AD1912" s="58" t="s">
        <v>4113</v>
      </c>
      <c r="AE1912" s="58" t="s">
        <v>4114</v>
      </c>
      <c r="AF1912" s="58" t="s">
        <v>4114</v>
      </c>
    </row>
    <row r="1913" spans="1:32" x14ac:dyDescent="0.2">
      <c r="A1913" s="247" t="s">
        <v>1799</v>
      </c>
      <c r="B1913" s="83" t="s">
        <v>2651</v>
      </c>
      <c r="C1913" s="58">
        <v>1</v>
      </c>
      <c r="D1913" s="58" t="s">
        <v>4143</v>
      </c>
      <c r="E1913" s="58" t="s">
        <v>4139</v>
      </c>
      <c r="F1913" s="58" t="s">
        <v>4160</v>
      </c>
      <c r="G1913" s="58" t="s">
        <v>4114</v>
      </c>
      <c r="H1913" s="58" t="s">
        <v>4136</v>
      </c>
      <c r="I1913" s="58" t="s">
        <v>4136</v>
      </c>
      <c r="J1913" s="58" t="s">
        <v>4114</v>
      </c>
      <c r="K1913" s="58" t="s">
        <v>4114</v>
      </c>
      <c r="L1913" s="58" t="s">
        <v>4114</v>
      </c>
      <c r="M1913" s="58" t="s">
        <v>4242</v>
      </c>
      <c r="N1913" s="58" t="s">
        <v>3972</v>
      </c>
      <c r="O1913" s="58" t="s">
        <v>4168</v>
      </c>
      <c r="P1913" s="58" t="s">
        <v>4138</v>
      </c>
      <c r="Q1913" s="58" t="s">
        <v>4002</v>
      </c>
      <c r="R1913" s="58" t="s">
        <v>4113</v>
      </c>
      <c r="S1913" s="58" t="s">
        <v>4113</v>
      </c>
      <c r="T1913" s="58" t="s">
        <v>4114</v>
      </c>
      <c r="U1913" s="58" t="s">
        <v>4113</v>
      </c>
      <c r="V1913" s="58" t="s">
        <v>4113</v>
      </c>
      <c r="W1913" s="58" t="s">
        <v>4114</v>
      </c>
      <c r="X1913" s="58" t="s">
        <v>4114</v>
      </c>
      <c r="Y1913" s="58" t="s">
        <v>4114</v>
      </c>
      <c r="Z1913" s="58" t="s">
        <v>4114</v>
      </c>
      <c r="AA1913" s="58" t="s">
        <v>4114</v>
      </c>
      <c r="AB1913" s="58" t="s">
        <v>4113</v>
      </c>
      <c r="AC1913" s="58" t="s">
        <v>4113</v>
      </c>
      <c r="AD1913" s="58" t="s">
        <v>4113</v>
      </c>
      <c r="AE1913" s="58" t="s">
        <v>4114</v>
      </c>
      <c r="AF1913" s="58" t="s">
        <v>4114</v>
      </c>
    </row>
    <row r="1914" spans="1:32" x14ac:dyDescent="0.2">
      <c r="A1914" s="247" t="s">
        <v>609</v>
      </c>
      <c r="B1914" s="83" t="s">
        <v>2669</v>
      </c>
      <c r="C1914" s="58">
        <v>1</v>
      </c>
      <c r="D1914" s="58" t="s">
        <v>4143</v>
      </c>
      <c r="E1914" s="58" t="s">
        <v>4134</v>
      </c>
      <c r="F1914" s="58" t="s">
        <v>4160</v>
      </c>
      <c r="G1914" s="58" t="s">
        <v>4114</v>
      </c>
      <c r="H1914" s="58" t="s">
        <v>4136</v>
      </c>
      <c r="I1914" s="58" t="s">
        <v>4136</v>
      </c>
      <c r="J1914" s="58" t="s">
        <v>4114</v>
      </c>
      <c r="K1914" s="58" t="s">
        <v>4114</v>
      </c>
      <c r="L1914" s="58" t="s">
        <v>4114</v>
      </c>
      <c r="M1914" s="58" t="s">
        <v>4242</v>
      </c>
      <c r="N1914" s="58" t="s">
        <v>3972</v>
      </c>
      <c r="O1914" s="58" t="s">
        <v>4155</v>
      </c>
      <c r="P1914" s="58" t="s">
        <v>4138</v>
      </c>
      <c r="Q1914" s="58" t="s">
        <v>4002</v>
      </c>
      <c r="R1914" s="58" t="s">
        <v>4113</v>
      </c>
      <c r="S1914" s="58" t="s">
        <v>4113</v>
      </c>
      <c r="T1914" s="58" t="s">
        <v>4114</v>
      </c>
      <c r="U1914" s="58" t="s">
        <v>4113</v>
      </c>
      <c r="V1914" s="58" t="s">
        <v>4113</v>
      </c>
      <c r="W1914" s="58" t="s">
        <v>4114</v>
      </c>
      <c r="X1914" s="58" t="s">
        <v>4114</v>
      </c>
      <c r="Y1914" s="58" t="s">
        <v>4114</v>
      </c>
      <c r="Z1914" s="58" t="s">
        <v>4114</v>
      </c>
      <c r="AA1914" s="58" t="s">
        <v>4114</v>
      </c>
      <c r="AB1914" s="58" t="s">
        <v>4113</v>
      </c>
      <c r="AC1914" s="58" t="s">
        <v>4113</v>
      </c>
      <c r="AD1914" s="58" t="s">
        <v>4113</v>
      </c>
      <c r="AE1914" s="58" t="s">
        <v>4114</v>
      </c>
      <c r="AF1914" s="58" t="s">
        <v>4114</v>
      </c>
    </row>
    <row r="1915" spans="1:32" x14ac:dyDescent="0.2">
      <c r="A1915" s="247" t="s">
        <v>1806</v>
      </c>
      <c r="B1915" s="83" t="s">
        <v>2636</v>
      </c>
      <c r="C1915" s="58">
        <v>1</v>
      </c>
      <c r="D1915" s="58" t="s">
        <v>4134</v>
      </c>
      <c r="E1915" s="58" t="s">
        <v>4135</v>
      </c>
      <c r="F1915" s="58" t="s">
        <v>4160</v>
      </c>
      <c r="G1915" s="58" t="s">
        <v>4113</v>
      </c>
      <c r="H1915" s="58" t="s">
        <v>4136</v>
      </c>
      <c r="I1915" s="58" t="s">
        <v>4136</v>
      </c>
      <c r="J1915" s="58" t="s">
        <v>4114</v>
      </c>
      <c r="K1915" s="58" t="s">
        <v>4114</v>
      </c>
      <c r="L1915" s="58" t="s">
        <v>4114</v>
      </c>
      <c r="M1915" s="58" t="s">
        <v>4251</v>
      </c>
      <c r="N1915" s="58" t="s">
        <v>3972</v>
      </c>
      <c r="O1915" s="58" t="s">
        <v>4155</v>
      </c>
      <c r="P1915" s="58" t="s">
        <v>4132</v>
      </c>
      <c r="Q1915" s="58" t="s">
        <v>4002</v>
      </c>
      <c r="R1915" s="58" t="s">
        <v>4113</v>
      </c>
      <c r="S1915" s="58" t="s">
        <v>4113</v>
      </c>
      <c r="T1915" s="58" t="s">
        <v>4114</v>
      </c>
      <c r="U1915" s="58" t="s">
        <v>4113</v>
      </c>
      <c r="V1915" s="58" t="s">
        <v>4113</v>
      </c>
      <c r="W1915" s="58" t="s">
        <v>4114</v>
      </c>
      <c r="X1915" s="58" t="s">
        <v>4114</v>
      </c>
      <c r="Y1915" s="58" t="s">
        <v>4114</v>
      </c>
      <c r="Z1915" s="58" t="s">
        <v>4114</v>
      </c>
      <c r="AA1915" s="58" t="s">
        <v>4114</v>
      </c>
      <c r="AB1915" s="58" t="s">
        <v>4113</v>
      </c>
      <c r="AC1915" s="58" t="s">
        <v>4113</v>
      </c>
      <c r="AD1915" s="58" t="s">
        <v>4113</v>
      </c>
      <c r="AE1915" s="58" t="s">
        <v>4114</v>
      </c>
      <c r="AF1915" s="58" t="s">
        <v>4114</v>
      </c>
    </row>
    <row r="1916" spans="1:32" x14ac:dyDescent="0.2">
      <c r="A1916" s="247" t="s">
        <v>1807</v>
      </c>
      <c r="B1916" s="83" t="s">
        <v>2655</v>
      </c>
      <c r="C1916" s="58">
        <v>1</v>
      </c>
      <c r="D1916" s="58" t="s">
        <v>4134</v>
      </c>
      <c r="E1916" s="58" t="s">
        <v>4139</v>
      </c>
      <c r="F1916" s="58" t="s">
        <v>4160</v>
      </c>
      <c r="G1916" s="58" t="s">
        <v>4113</v>
      </c>
      <c r="H1916" s="58" t="s">
        <v>4136</v>
      </c>
      <c r="I1916" s="58" t="s">
        <v>4136</v>
      </c>
      <c r="J1916" s="58" t="s">
        <v>4114</v>
      </c>
      <c r="K1916" s="58" t="s">
        <v>4114</v>
      </c>
      <c r="L1916" s="58" t="s">
        <v>4114</v>
      </c>
      <c r="M1916" s="58" t="s">
        <v>4251</v>
      </c>
      <c r="N1916" s="58" t="s">
        <v>3972</v>
      </c>
      <c r="O1916" s="58" t="s">
        <v>4168</v>
      </c>
      <c r="P1916" s="58" t="s">
        <v>4132</v>
      </c>
      <c r="Q1916" s="58" t="s">
        <v>4002</v>
      </c>
      <c r="R1916" s="58" t="s">
        <v>4113</v>
      </c>
      <c r="S1916" s="58" t="s">
        <v>4113</v>
      </c>
      <c r="T1916" s="58" t="s">
        <v>4114</v>
      </c>
      <c r="U1916" s="58" t="s">
        <v>4113</v>
      </c>
      <c r="V1916" s="58" t="s">
        <v>4113</v>
      </c>
      <c r="W1916" s="58" t="s">
        <v>4114</v>
      </c>
      <c r="X1916" s="58" t="s">
        <v>4114</v>
      </c>
      <c r="Y1916" s="58" t="s">
        <v>4114</v>
      </c>
      <c r="Z1916" s="58" t="s">
        <v>4114</v>
      </c>
      <c r="AA1916" s="58" t="s">
        <v>4114</v>
      </c>
      <c r="AB1916" s="58" t="s">
        <v>4113</v>
      </c>
      <c r="AC1916" s="58" t="s">
        <v>4113</v>
      </c>
      <c r="AD1916" s="58" t="s">
        <v>4113</v>
      </c>
      <c r="AE1916" s="58" t="s">
        <v>4114</v>
      </c>
      <c r="AF1916" s="58" t="s">
        <v>4114</v>
      </c>
    </row>
    <row r="1917" spans="1:32" x14ac:dyDescent="0.2">
      <c r="A1917" s="247" t="s">
        <v>1809</v>
      </c>
      <c r="B1917" s="83" t="s">
        <v>2674</v>
      </c>
      <c r="C1917" s="58">
        <v>1</v>
      </c>
      <c r="D1917" s="58" t="s">
        <v>4134</v>
      </c>
      <c r="E1917" s="58" t="s">
        <v>4134</v>
      </c>
      <c r="F1917" s="58" t="s">
        <v>4160</v>
      </c>
      <c r="G1917" s="58" t="s">
        <v>4113</v>
      </c>
      <c r="H1917" s="58" t="s">
        <v>4136</v>
      </c>
      <c r="I1917" s="58" t="s">
        <v>4136</v>
      </c>
      <c r="J1917" s="58" t="s">
        <v>4114</v>
      </c>
      <c r="K1917" s="58" t="s">
        <v>4114</v>
      </c>
      <c r="L1917" s="58" t="s">
        <v>4114</v>
      </c>
      <c r="M1917" s="58" t="s">
        <v>4251</v>
      </c>
      <c r="N1917" s="58" t="s">
        <v>3972</v>
      </c>
      <c r="O1917" s="58" t="s">
        <v>4155</v>
      </c>
      <c r="P1917" s="58" t="s">
        <v>4138</v>
      </c>
      <c r="Q1917" s="58" t="s">
        <v>4002</v>
      </c>
      <c r="R1917" s="58" t="s">
        <v>4113</v>
      </c>
      <c r="S1917" s="58" t="s">
        <v>4113</v>
      </c>
      <c r="T1917" s="58" t="s">
        <v>4114</v>
      </c>
      <c r="U1917" s="58" t="s">
        <v>4113</v>
      </c>
      <c r="V1917" s="58" t="s">
        <v>4113</v>
      </c>
      <c r="W1917" s="58" t="s">
        <v>4114</v>
      </c>
      <c r="X1917" s="58" t="s">
        <v>4114</v>
      </c>
      <c r="Y1917" s="58" t="s">
        <v>4114</v>
      </c>
      <c r="Z1917" s="58" t="s">
        <v>4114</v>
      </c>
      <c r="AA1917" s="58" t="s">
        <v>4114</v>
      </c>
      <c r="AB1917" s="58" t="s">
        <v>4113</v>
      </c>
      <c r="AC1917" s="58" t="s">
        <v>4113</v>
      </c>
      <c r="AD1917" s="58" t="s">
        <v>4113</v>
      </c>
      <c r="AE1917" s="58" t="s">
        <v>4114</v>
      </c>
      <c r="AF1917" s="58" t="s">
        <v>4114</v>
      </c>
    </row>
    <row r="1918" spans="1:32" x14ac:dyDescent="0.2">
      <c r="A1918" s="247" t="s">
        <v>504</v>
      </c>
      <c r="B1918" s="83" t="s">
        <v>2550</v>
      </c>
      <c r="C1918" s="58">
        <v>1</v>
      </c>
      <c r="D1918" s="58" t="s">
        <v>4150</v>
      </c>
      <c r="E1918" s="58" t="s">
        <v>4135</v>
      </c>
      <c r="F1918" s="58" t="s">
        <v>4160</v>
      </c>
      <c r="G1918" s="58" t="s">
        <v>4136</v>
      </c>
      <c r="H1918" s="58" t="s">
        <v>4136</v>
      </c>
      <c r="I1918" s="58" t="s">
        <v>4136</v>
      </c>
      <c r="J1918" s="58" t="s">
        <v>4114</v>
      </c>
      <c r="K1918" s="58" t="s">
        <v>4114</v>
      </c>
      <c r="L1918" s="58" t="s">
        <v>4114</v>
      </c>
      <c r="M1918" s="58" t="s">
        <v>4161</v>
      </c>
      <c r="N1918" s="58" t="s">
        <v>2539</v>
      </c>
      <c r="O1918" s="58" t="s">
        <v>4155</v>
      </c>
      <c r="P1918" s="58" t="s">
        <v>4138</v>
      </c>
      <c r="Q1918" s="58" t="s">
        <v>4002</v>
      </c>
      <c r="R1918" s="58" t="s">
        <v>4113</v>
      </c>
      <c r="S1918" s="58" t="s">
        <v>4113</v>
      </c>
      <c r="T1918" s="58" t="s">
        <v>4114</v>
      </c>
      <c r="U1918" s="58" t="s">
        <v>4113</v>
      </c>
      <c r="V1918" s="58" t="s">
        <v>4113</v>
      </c>
      <c r="W1918" s="58" t="s">
        <v>4114</v>
      </c>
      <c r="X1918" s="58" t="s">
        <v>4114</v>
      </c>
      <c r="Y1918" s="58" t="s">
        <v>4114</v>
      </c>
      <c r="Z1918" s="58" t="s">
        <v>4114</v>
      </c>
      <c r="AA1918" s="58" t="s">
        <v>4114</v>
      </c>
      <c r="AB1918" s="58" t="s">
        <v>4113</v>
      </c>
      <c r="AC1918" s="58" t="s">
        <v>4113</v>
      </c>
      <c r="AD1918" s="58" t="s">
        <v>4113</v>
      </c>
      <c r="AE1918" s="58" t="s">
        <v>4114</v>
      </c>
      <c r="AF1918" s="58" t="s">
        <v>4114</v>
      </c>
    </row>
    <row r="1919" spans="1:32" x14ac:dyDescent="0.2">
      <c r="A1919" s="247" t="s">
        <v>543</v>
      </c>
      <c r="B1919" s="83" t="s">
        <v>2589</v>
      </c>
      <c r="C1919" s="58">
        <v>1</v>
      </c>
      <c r="D1919" s="58" t="s">
        <v>4150</v>
      </c>
      <c r="E1919" s="58" t="s">
        <v>4139</v>
      </c>
      <c r="F1919" s="58" t="s">
        <v>4160</v>
      </c>
      <c r="G1919" s="58" t="s">
        <v>4136</v>
      </c>
      <c r="H1919" s="58" t="s">
        <v>4136</v>
      </c>
      <c r="I1919" s="58" t="s">
        <v>4136</v>
      </c>
      <c r="J1919" s="58" t="s">
        <v>4114</v>
      </c>
      <c r="K1919" s="58" t="s">
        <v>4114</v>
      </c>
      <c r="L1919" s="58" t="s">
        <v>4114</v>
      </c>
      <c r="M1919" s="58" t="s">
        <v>4161</v>
      </c>
      <c r="N1919" s="58" t="s">
        <v>2539</v>
      </c>
      <c r="O1919" s="58" t="s">
        <v>4155</v>
      </c>
      <c r="P1919" s="58" t="s">
        <v>4138</v>
      </c>
      <c r="Q1919" s="58" t="s">
        <v>4002</v>
      </c>
      <c r="R1919" s="58" t="s">
        <v>4113</v>
      </c>
      <c r="S1919" s="58" t="s">
        <v>4113</v>
      </c>
      <c r="T1919" s="58" t="s">
        <v>4114</v>
      </c>
      <c r="U1919" s="58" t="s">
        <v>4113</v>
      </c>
      <c r="V1919" s="58" t="s">
        <v>4113</v>
      </c>
      <c r="W1919" s="58" t="s">
        <v>4114</v>
      </c>
      <c r="X1919" s="58" t="s">
        <v>4114</v>
      </c>
      <c r="Y1919" s="58" t="s">
        <v>4114</v>
      </c>
      <c r="Z1919" s="58" t="s">
        <v>4114</v>
      </c>
      <c r="AA1919" s="58" t="s">
        <v>4114</v>
      </c>
      <c r="AB1919" s="58" t="s">
        <v>4113</v>
      </c>
      <c r="AC1919" s="58" t="s">
        <v>4113</v>
      </c>
      <c r="AD1919" s="58" t="s">
        <v>4113</v>
      </c>
      <c r="AE1919" s="58" t="s">
        <v>4114</v>
      </c>
      <c r="AF1919" s="58" t="s">
        <v>4114</v>
      </c>
    </row>
    <row r="1920" spans="1:32" x14ac:dyDescent="0.2">
      <c r="A1920" s="247" t="s">
        <v>517</v>
      </c>
      <c r="B1920" s="83" t="s">
        <v>2563</v>
      </c>
      <c r="C1920" s="58">
        <v>1</v>
      </c>
      <c r="D1920" s="58" t="s">
        <v>4156</v>
      </c>
      <c r="E1920" s="58" t="s">
        <v>4135</v>
      </c>
      <c r="F1920" s="58" t="s">
        <v>4160</v>
      </c>
      <c r="G1920" s="58" t="s">
        <v>4136</v>
      </c>
      <c r="H1920" s="58" t="s">
        <v>4136</v>
      </c>
      <c r="I1920" s="58" t="s">
        <v>4136</v>
      </c>
      <c r="J1920" s="58" t="s">
        <v>4114</v>
      </c>
      <c r="K1920" s="58" t="s">
        <v>4114</v>
      </c>
      <c r="L1920" s="58" t="s">
        <v>4114</v>
      </c>
      <c r="M1920" s="58" t="s">
        <v>4112</v>
      </c>
      <c r="N1920" s="58" t="s">
        <v>2539</v>
      </c>
      <c r="O1920" s="58" t="s">
        <v>4155</v>
      </c>
      <c r="P1920" s="58" t="s">
        <v>4138</v>
      </c>
      <c r="Q1920" s="58" t="s">
        <v>4002</v>
      </c>
      <c r="R1920" s="58" t="s">
        <v>4113</v>
      </c>
      <c r="S1920" s="58" t="s">
        <v>4113</v>
      </c>
      <c r="T1920" s="58" t="s">
        <v>4114</v>
      </c>
      <c r="U1920" s="58" t="s">
        <v>4113</v>
      </c>
      <c r="V1920" s="58" t="s">
        <v>4113</v>
      </c>
      <c r="W1920" s="58" t="s">
        <v>4114</v>
      </c>
      <c r="X1920" s="58" t="s">
        <v>4114</v>
      </c>
      <c r="Y1920" s="58" t="s">
        <v>4114</v>
      </c>
      <c r="Z1920" s="58" t="s">
        <v>4114</v>
      </c>
      <c r="AA1920" s="58" t="s">
        <v>4114</v>
      </c>
      <c r="AB1920" s="58" t="s">
        <v>4113</v>
      </c>
      <c r="AC1920" s="58" t="s">
        <v>4113</v>
      </c>
      <c r="AD1920" s="58" t="s">
        <v>4113</v>
      </c>
      <c r="AE1920" s="58" t="s">
        <v>4114</v>
      </c>
      <c r="AF1920" s="58" t="s">
        <v>4114</v>
      </c>
    </row>
    <row r="1921" spans="1:32" x14ac:dyDescent="0.2">
      <c r="A1921" s="247" t="s">
        <v>556</v>
      </c>
      <c r="B1921" s="83" t="s">
        <v>2601</v>
      </c>
      <c r="C1921" s="58">
        <v>1</v>
      </c>
      <c r="D1921" s="58" t="s">
        <v>4156</v>
      </c>
      <c r="E1921" s="58" t="s">
        <v>4139</v>
      </c>
      <c r="F1921" s="58" t="s">
        <v>4160</v>
      </c>
      <c r="G1921" s="58" t="s">
        <v>4136</v>
      </c>
      <c r="H1921" s="58" t="s">
        <v>4136</v>
      </c>
      <c r="I1921" s="58" t="s">
        <v>4136</v>
      </c>
      <c r="J1921" s="58" t="s">
        <v>4114</v>
      </c>
      <c r="K1921" s="58" t="s">
        <v>4114</v>
      </c>
      <c r="L1921" s="58" t="s">
        <v>4114</v>
      </c>
      <c r="M1921" s="58" t="s">
        <v>4112</v>
      </c>
      <c r="N1921" s="58" t="s">
        <v>2539</v>
      </c>
      <c r="O1921" s="58" t="s">
        <v>4155</v>
      </c>
      <c r="P1921" s="58" t="s">
        <v>4138</v>
      </c>
      <c r="Q1921" s="58" t="s">
        <v>4002</v>
      </c>
      <c r="R1921" s="58" t="s">
        <v>4113</v>
      </c>
      <c r="S1921" s="58" t="s">
        <v>4113</v>
      </c>
      <c r="T1921" s="58" t="s">
        <v>4114</v>
      </c>
      <c r="U1921" s="58" t="s">
        <v>4113</v>
      </c>
      <c r="V1921" s="58" t="s">
        <v>4113</v>
      </c>
      <c r="W1921" s="58" t="s">
        <v>4114</v>
      </c>
      <c r="X1921" s="58" t="s">
        <v>4114</v>
      </c>
      <c r="Y1921" s="58" t="s">
        <v>4114</v>
      </c>
      <c r="Z1921" s="58" t="s">
        <v>4114</v>
      </c>
      <c r="AA1921" s="58" t="s">
        <v>4114</v>
      </c>
      <c r="AB1921" s="58" t="s">
        <v>4113</v>
      </c>
      <c r="AC1921" s="58" t="s">
        <v>4113</v>
      </c>
      <c r="AD1921" s="58" t="s">
        <v>4113</v>
      </c>
      <c r="AE1921" s="58" t="s">
        <v>4114</v>
      </c>
      <c r="AF1921" s="58" t="s">
        <v>4114</v>
      </c>
    </row>
    <row r="1922" spans="1:32" x14ac:dyDescent="0.2">
      <c r="A1922" s="247" t="s">
        <v>5356</v>
      </c>
      <c r="B1922" s="83" t="s">
        <v>5357</v>
      </c>
    </row>
    <row r="1923" spans="1:32" x14ac:dyDescent="0.2">
      <c r="A1923" s="247" t="s">
        <v>5358</v>
      </c>
      <c r="B1923" s="83" t="s">
        <v>5359</v>
      </c>
    </row>
    <row r="1924" spans="1:32" x14ac:dyDescent="0.2">
      <c r="A1924" s="247" t="s">
        <v>530</v>
      </c>
      <c r="B1924" s="83" t="s">
        <v>2576</v>
      </c>
      <c r="C1924" s="58">
        <v>1</v>
      </c>
      <c r="D1924" s="58" t="s">
        <v>4160</v>
      </c>
      <c r="E1924" s="58" t="s">
        <v>4135</v>
      </c>
      <c r="F1924" s="58" t="s">
        <v>4160</v>
      </c>
      <c r="G1924" s="58" t="s">
        <v>4145</v>
      </c>
      <c r="H1924" s="58" t="s">
        <v>4136</v>
      </c>
      <c r="I1924" s="58" t="s">
        <v>4136</v>
      </c>
      <c r="J1924" s="58" t="s">
        <v>4114</v>
      </c>
      <c r="K1924" s="58" t="s">
        <v>4114</v>
      </c>
      <c r="L1924" s="58" t="s">
        <v>4114</v>
      </c>
      <c r="M1924" s="58" t="s">
        <v>4328</v>
      </c>
      <c r="N1924" s="58" t="s">
        <v>2539</v>
      </c>
      <c r="O1924" s="58" t="s">
        <v>4164</v>
      </c>
      <c r="P1924" s="58" t="s">
        <v>4138</v>
      </c>
      <c r="Q1924" s="58" t="s">
        <v>4002</v>
      </c>
      <c r="R1924" s="58" t="s">
        <v>4113</v>
      </c>
      <c r="S1924" s="58" t="s">
        <v>4113</v>
      </c>
      <c r="T1924" s="58" t="s">
        <v>4114</v>
      </c>
      <c r="U1924" s="58" t="s">
        <v>4113</v>
      </c>
      <c r="V1924" s="58" t="s">
        <v>4113</v>
      </c>
      <c r="W1924" s="58" t="s">
        <v>4114</v>
      </c>
      <c r="X1924" s="58" t="s">
        <v>4114</v>
      </c>
      <c r="Y1924" s="58" t="s">
        <v>4114</v>
      </c>
      <c r="Z1924" s="58" t="s">
        <v>4114</v>
      </c>
      <c r="AA1924" s="58" t="s">
        <v>4114</v>
      </c>
      <c r="AB1924" s="58" t="s">
        <v>4113</v>
      </c>
      <c r="AC1924" s="58" t="s">
        <v>4113</v>
      </c>
      <c r="AD1924" s="58" t="s">
        <v>4113</v>
      </c>
      <c r="AE1924" s="58" t="s">
        <v>4114</v>
      </c>
      <c r="AF1924" s="58" t="s">
        <v>4114</v>
      </c>
    </row>
    <row r="1925" spans="1:32" x14ac:dyDescent="0.2">
      <c r="A1925" s="247" t="s">
        <v>569</v>
      </c>
      <c r="B1925" s="83" t="s">
        <v>2613</v>
      </c>
      <c r="C1925" s="58">
        <v>1</v>
      </c>
      <c r="D1925" s="58" t="s">
        <v>4160</v>
      </c>
      <c r="E1925" s="58" t="s">
        <v>4139</v>
      </c>
      <c r="F1925" s="58" t="s">
        <v>4160</v>
      </c>
      <c r="G1925" s="58" t="s">
        <v>4145</v>
      </c>
      <c r="H1925" s="58" t="s">
        <v>4136</v>
      </c>
      <c r="I1925" s="58" t="s">
        <v>4136</v>
      </c>
      <c r="J1925" s="58" t="s">
        <v>4114</v>
      </c>
      <c r="K1925" s="58" t="s">
        <v>4114</v>
      </c>
      <c r="L1925" s="58" t="s">
        <v>4114</v>
      </c>
      <c r="M1925" s="58" t="s">
        <v>4328</v>
      </c>
      <c r="N1925" s="58" t="s">
        <v>2539</v>
      </c>
      <c r="O1925" s="58" t="s">
        <v>4270</v>
      </c>
      <c r="P1925" s="58" t="s">
        <v>4138</v>
      </c>
      <c r="Q1925" s="58" t="s">
        <v>4002</v>
      </c>
      <c r="R1925" s="58" t="s">
        <v>4113</v>
      </c>
      <c r="S1925" s="58" t="s">
        <v>4113</v>
      </c>
      <c r="T1925" s="58" t="s">
        <v>4114</v>
      </c>
      <c r="U1925" s="58" t="s">
        <v>4113</v>
      </c>
      <c r="V1925" s="58" t="s">
        <v>4113</v>
      </c>
      <c r="W1925" s="58" t="s">
        <v>4114</v>
      </c>
      <c r="X1925" s="58" t="s">
        <v>4114</v>
      </c>
      <c r="Y1925" s="58" t="s">
        <v>4114</v>
      </c>
      <c r="Z1925" s="58" t="s">
        <v>4114</v>
      </c>
      <c r="AA1925" s="58" t="s">
        <v>4114</v>
      </c>
      <c r="AB1925" s="58" t="s">
        <v>4113</v>
      </c>
      <c r="AC1925" s="58" t="s">
        <v>4113</v>
      </c>
      <c r="AD1925" s="58" t="s">
        <v>4113</v>
      </c>
      <c r="AE1925" s="58" t="s">
        <v>4114</v>
      </c>
      <c r="AF1925" s="58" t="s">
        <v>4114</v>
      </c>
    </row>
    <row r="1926" spans="1:32" x14ac:dyDescent="0.2">
      <c r="A1926" s="247" t="s">
        <v>1234</v>
      </c>
      <c r="B1926" s="83" t="s">
        <v>2551</v>
      </c>
      <c r="C1926" s="58">
        <v>1</v>
      </c>
      <c r="D1926" s="58" t="s">
        <v>4150</v>
      </c>
      <c r="E1926" s="58" t="s">
        <v>4135</v>
      </c>
      <c r="F1926" s="58" t="s">
        <v>4172</v>
      </c>
      <c r="G1926" s="58" t="s">
        <v>4136</v>
      </c>
      <c r="H1926" s="58" t="s">
        <v>4136</v>
      </c>
      <c r="I1926" s="58" t="s">
        <v>4136</v>
      </c>
      <c r="J1926" s="58" t="s">
        <v>4114</v>
      </c>
      <c r="K1926" s="58" t="s">
        <v>4114</v>
      </c>
      <c r="L1926" s="58" t="s">
        <v>4114</v>
      </c>
      <c r="M1926" s="58" t="s">
        <v>4116</v>
      </c>
      <c r="N1926" s="58" t="s">
        <v>2539</v>
      </c>
      <c r="O1926" s="58" t="s">
        <v>4155</v>
      </c>
      <c r="P1926" s="58" t="s">
        <v>4138</v>
      </c>
      <c r="Q1926" s="58" t="s">
        <v>4002</v>
      </c>
      <c r="R1926" s="58" t="s">
        <v>4113</v>
      </c>
      <c r="S1926" s="58" t="s">
        <v>4113</v>
      </c>
      <c r="T1926" s="58" t="s">
        <v>4114</v>
      </c>
      <c r="U1926" s="58" t="s">
        <v>4113</v>
      </c>
      <c r="V1926" s="58" t="s">
        <v>4113</v>
      </c>
      <c r="W1926" s="58" t="s">
        <v>4114</v>
      </c>
      <c r="X1926" s="58" t="s">
        <v>4114</v>
      </c>
      <c r="Y1926" s="58" t="s">
        <v>4114</v>
      </c>
      <c r="Z1926" s="58" t="s">
        <v>4114</v>
      </c>
      <c r="AA1926" s="58" t="s">
        <v>4114</v>
      </c>
      <c r="AB1926" s="58" t="s">
        <v>4113</v>
      </c>
      <c r="AC1926" s="58" t="s">
        <v>4113</v>
      </c>
      <c r="AD1926" s="58" t="s">
        <v>4113</v>
      </c>
      <c r="AE1926" s="58" t="s">
        <v>4114</v>
      </c>
      <c r="AF1926" s="58" t="s">
        <v>4114</v>
      </c>
    </row>
    <row r="1927" spans="1:32" x14ac:dyDescent="0.2">
      <c r="A1927" s="247" t="s">
        <v>1235</v>
      </c>
      <c r="B1927" s="83" t="s">
        <v>2564</v>
      </c>
      <c r="C1927" s="58">
        <v>1</v>
      </c>
      <c r="D1927" s="58" t="s">
        <v>4156</v>
      </c>
      <c r="E1927" s="58" t="s">
        <v>4135</v>
      </c>
      <c r="F1927" s="58" t="s">
        <v>4172</v>
      </c>
      <c r="G1927" s="58" t="s">
        <v>4136</v>
      </c>
      <c r="H1927" s="58" t="s">
        <v>4136</v>
      </c>
      <c r="I1927" s="58" t="s">
        <v>4136</v>
      </c>
      <c r="J1927" s="58" t="s">
        <v>4114</v>
      </c>
      <c r="K1927" s="58" t="s">
        <v>4114</v>
      </c>
      <c r="L1927" s="58" t="s">
        <v>4114</v>
      </c>
      <c r="M1927" s="58" t="s">
        <v>4129</v>
      </c>
      <c r="N1927" s="58" t="s">
        <v>2539</v>
      </c>
      <c r="O1927" s="58" t="s">
        <v>4155</v>
      </c>
      <c r="P1927" s="58" t="s">
        <v>4138</v>
      </c>
      <c r="Q1927" s="58" t="s">
        <v>4002</v>
      </c>
      <c r="R1927" s="58" t="s">
        <v>4113</v>
      </c>
      <c r="S1927" s="58" t="s">
        <v>4113</v>
      </c>
      <c r="T1927" s="58" t="s">
        <v>4114</v>
      </c>
      <c r="U1927" s="58" t="s">
        <v>4113</v>
      </c>
      <c r="V1927" s="58" t="s">
        <v>4113</v>
      </c>
      <c r="W1927" s="58" t="s">
        <v>4114</v>
      </c>
      <c r="X1927" s="58" t="s">
        <v>4114</v>
      </c>
      <c r="Y1927" s="58" t="s">
        <v>4114</v>
      </c>
      <c r="Z1927" s="58" t="s">
        <v>4114</v>
      </c>
      <c r="AA1927" s="58" t="s">
        <v>4114</v>
      </c>
      <c r="AB1927" s="58" t="s">
        <v>4113</v>
      </c>
      <c r="AC1927" s="58" t="s">
        <v>4113</v>
      </c>
      <c r="AD1927" s="58" t="s">
        <v>4113</v>
      </c>
      <c r="AE1927" s="58" t="s">
        <v>4114</v>
      </c>
      <c r="AF1927" s="58" t="s">
        <v>4114</v>
      </c>
    </row>
    <row r="1928" spans="1:32" x14ac:dyDescent="0.2">
      <c r="A1928" s="247" t="s">
        <v>5360</v>
      </c>
      <c r="B1928" s="83" t="s">
        <v>5361</v>
      </c>
    </row>
    <row r="1929" spans="1:32" x14ac:dyDescent="0.2">
      <c r="A1929" s="247" t="s">
        <v>1236</v>
      </c>
      <c r="B1929" s="83" t="s">
        <v>2577</v>
      </c>
      <c r="C1929" s="58">
        <v>1</v>
      </c>
      <c r="D1929" s="58" t="s">
        <v>4160</v>
      </c>
      <c r="E1929" s="58" t="s">
        <v>4135</v>
      </c>
      <c r="F1929" s="58" t="s">
        <v>4172</v>
      </c>
      <c r="G1929" s="58" t="s">
        <v>4145</v>
      </c>
      <c r="H1929" s="58" t="s">
        <v>4136</v>
      </c>
      <c r="I1929" s="58" t="s">
        <v>4136</v>
      </c>
      <c r="J1929" s="58" t="s">
        <v>4114</v>
      </c>
      <c r="K1929" s="58" t="s">
        <v>4114</v>
      </c>
      <c r="L1929" s="58" t="s">
        <v>4114</v>
      </c>
      <c r="M1929" s="58" t="s">
        <v>4155</v>
      </c>
      <c r="N1929" s="58" t="s">
        <v>2539</v>
      </c>
      <c r="O1929" s="58" t="s">
        <v>4164</v>
      </c>
      <c r="P1929" s="58" t="s">
        <v>4138</v>
      </c>
      <c r="Q1929" s="58" t="s">
        <v>4002</v>
      </c>
      <c r="R1929" s="58" t="s">
        <v>4113</v>
      </c>
      <c r="S1929" s="58" t="s">
        <v>4113</v>
      </c>
      <c r="T1929" s="58" t="s">
        <v>4114</v>
      </c>
      <c r="U1929" s="58" t="s">
        <v>4113</v>
      </c>
      <c r="V1929" s="58" t="s">
        <v>4113</v>
      </c>
      <c r="W1929" s="58" t="s">
        <v>4114</v>
      </c>
      <c r="X1929" s="58" t="s">
        <v>4114</v>
      </c>
      <c r="Y1929" s="58" t="s">
        <v>4114</v>
      </c>
      <c r="Z1929" s="58" t="s">
        <v>4114</v>
      </c>
      <c r="AA1929" s="58" t="s">
        <v>4114</v>
      </c>
      <c r="AB1929" s="58" t="s">
        <v>4113</v>
      </c>
      <c r="AC1929" s="58" t="s">
        <v>4113</v>
      </c>
      <c r="AD1929" s="58" t="s">
        <v>4113</v>
      </c>
      <c r="AE1929" s="58" t="s">
        <v>4114</v>
      </c>
      <c r="AF1929" s="58" t="s">
        <v>4114</v>
      </c>
    </row>
    <row r="1930" spans="1:32" x14ac:dyDescent="0.2">
      <c r="A1930" s="247" t="s">
        <v>492</v>
      </c>
      <c r="B1930" s="83" t="s">
        <v>2537</v>
      </c>
      <c r="C1930" s="58">
        <v>1</v>
      </c>
      <c r="D1930" s="58" t="s">
        <v>4150</v>
      </c>
      <c r="E1930" s="58" t="s">
        <v>4135</v>
      </c>
      <c r="F1930" s="58" t="s">
        <v>4169</v>
      </c>
      <c r="G1930" s="58" t="s">
        <v>4136</v>
      </c>
      <c r="H1930" s="58" t="s">
        <v>4113</v>
      </c>
      <c r="I1930" s="58" t="s">
        <v>4113</v>
      </c>
      <c r="J1930" s="58" t="s">
        <v>4114</v>
      </c>
      <c r="K1930" s="58" t="s">
        <v>4114</v>
      </c>
      <c r="L1930" s="58" t="s">
        <v>4114</v>
      </c>
      <c r="M1930" s="58" t="s">
        <v>4170</v>
      </c>
      <c r="N1930" s="58" t="s">
        <v>2539</v>
      </c>
      <c r="O1930" s="58" t="s">
        <v>4147</v>
      </c>
      <c r="P1930" s="58" t="s">
        <v>4138</v>
      </c>
      <c r="Q1930" s="58" t="s">
        <v>4002</v>
      </c>
      <c r="R1930" s="58" t="s">
        <v>4113</v>
      </c>
      <c r="S1930" s="58" t="s">
        <v>4113</v>
      </c>
      <c r="T1930" s="58" t="s">
        <v>4113</v>
      </c>
      <c r="U1930" s="58" t="s">
        <v>4113</v>
      </c>
      <c r="V1930" s="58" t="s">
        <v>4113</v>
      </c>
      <c r="W1930" s="58" t="s">
        <v>4114</v>
      </c>
      <c r="X1930" s="58" t="s">
        <v>4114</v>
      </c>
      <c r="Y1930" s="58" t="s">
        <v>4114</v>
      </c>
      <c r="Z1930" s="58" t="s">
        <v>4114</v>
      </c>
      <c r="AA1930" s="58" t="s">
        <v>4114</v>
      </c>
      <c r="AB1930" s="58" t="s">
        <v>4113</v>
      </c>
      <c r="AC1930" s="58" t="s">
        <v>4114</v>
      </c>
      <c r="AD1930" s="58" t="s">
        <v>4113</v>
      </c>
      <c r="AE1930" s="58" t="s">
        <v>4114</v>
      </c>
      <c r="AF1930" s="58" t="s">
        <v>4114</v>
      </c>
    </row>
    <row r="1931" spans="1:32" x14ac:dyDescent="0.2">
      <c r="A1931" s="247" t="s">
        <v>531</v>
      </c>
      <c r="B1931" s="83" t="s">
        <v>2578</v>
      </c>
      <c r="C1931" s="58">
        <v>1</v>
      </c>
      <c r="D1931" s="58" t="s">
        <v>4150</v>
      </c>
      <c r="E1931" s="58" t="s">
        <v>4139</v>
      </c>
      <c r="F1931" s="58" t="s">
        <v>4169</v>
      </c>
      <c r="G1931" s="58" t="s">
        <v>4136</v>
      </c>
      <c r="H1931" s="58" t="s">
        <v>4113</v>
      </c>
      <c r="I1931" s="58" t="s">
        <v>4113</v>
      </c>
      <c r="J1931" s="58" t="s">
        <v>4114</v>
      </c>
      <c r="K1931" s="58" t="s">
        <v>4114</v>
      </c>
      <c r="L1931" s="58" t="s">
        <v>4114</v>
      </c>
      <c r="M1931" s="58" t="s">
        <v>4170</v>
      </c>
      <c r="N1931" s="58" t="s">
        <v>2539</v>
      </c>
      <c r="O1931" s="58" t="s">
        <v>4147</v>
      </c>
      <c r="P1931" s="58" t="s">
        <v>4138</v>
      </c>
      <c r="Q1931" s="58" t="s">
        <v>4002</v>
      </c>
      <c r="R1931" s="58" t="s">
        <v>4113</v>
      </c>
      <c r="S1931" s="58" t="s">
        <v>4113</v>
      </c>
      <c r="T1931" s="58" t="s">
        <v>4113</v>
      </c>
      <c r="U1931" s="58" t="s">
        <v>4113</v>
      </c>
      <c r="V1931" s="58" t="s">
        <v>4113</v>
      </c>
      <c r="W1931" s="58" t="s">
        <v>4114</v>
      </c>
      <c r="X1931" s="58" t="s">
        <v>4114</v>
      </c>
      <c r="Y1931" s="58" t="s">
        <v>4114</v>
      </c>
      <c r="Z1931" s="58" t="s">
        <v>4114</v>
      </c>
      <c r="AA1931" s="58" t="s">
        <v>4114</v>
      </c>
      <c r="AB1931" s="58" t="s">
        <v>4113</v>
      </c>
      <c r="AC1931" s="58" t="s">
        <v>4114</v>
      </c>
      <c r="AD1931" s="58" t="s">
        <v>4113</v>
      </c>
      <c r="AE1931" s="58" t="s">
        <v>4114</v>
      </c>
      <c r="AF1931" s="58" t="s">
        <v>4114</v>
      </c>
    </row>
    <row r="1932" spans="1:32" x14ac:dyDescent="0.2">
      <c r="A1932" s="247" t="s">
        <v>505</v>
      </c>
      <c r="B1932" s="83" t="s">
        <v>2552</v>
      </c>
      <c r="C1932" s="58">
        <v>1</v>
      </c>
      <c r="D1932" s="58" t="s">
        <v>4156</v>
      </c>
      <c r="E1932" s="58" t="s">
        <v>4135</v>
      </c>
      <c r="F1932" s="58" t="s">
        <v>4169</v>
      </c>
      <c r="G1932" s="58" t="s">
        <v>4136</v>
      </c>
      <c r="H1932" s="58" t="s">
        <v>4113</v>
      </c>
      <c r="I1932" s="58" t="s">
        <v>4113</v>
      </c>
      <c r="J1932" s="58" t="s">
        <v>4114</v>
      </c>
      <c r="K1932" s="58" t="s">
        <v>4114</v>
      </c>
      <c r="L1932" s="58" t="s">
        <v>4114</v>
      </c>
      <c r="M1932" s="58" t="s">
        <v>4188</v>
      </c>
      <c r="N1932" s="58" t="s">
        <v>2539</v>
      </c>
      <c r="O1932" s="58" t="s">
        <v>4147</v>
      </c>
      <c r="P1932" s="58" t="s">
        <v>4138</v>
      </c>
      <c r="Q1932" s="58" t="s">
        <v>4002</v>
      </c>
      <c r="R1932" s="58" t="s">
        <v>4113</v>
      </c>
      <c r="S1932" s="58" t="s">
        <v>4113</v>
      </c>
      <c r="T1932" s="58" t="s">
        <v>4113</v>
      </c>
      <c r="U1932" s="58" t="s">
        <v>4113</v>
      </c>
      <c r="V1932" s="58" t="s">
        <v>4113</v>
      </c>
      <c r="W1932" s="58" t="s">
        <v>4114</v>
      </c>
      <c r="X1932" s="58" t="s">
        <v>4114</v>
      </c>
      <c r="Y1932" s="58" t="s">
        <v>4114</v>
      </c>
      <c r="Z1932" s="58" t="s">
        <v>4114</v>
      </c>
      <c r="AA1932" s="58" t="s">
        <v>4114</v>
      </c>
      <c r="AB1932" s="58" t="s">
        <v>4113</v>
      </c>
      <c r="AC1932" s="58" t="s">
        <v>4114</v>
      </c>
      <c r="AD1932" s="58" t="s">
        <v>4113</v>
      </c>
      <c r="AE1932" s="58" t="s">
        <v>4114</v>
      </c>
      <c r="AF1932" s="58" t="s">
        <v>4114</v>
      </c>
    </row>
    <row r="1933" spans="1:32" x14ac:dyDescent="0.2">
      <c r="A1933" s="247" t="s">
        <v>544</v>
      </c>
      <c r="B1933" s="83" t="s">
        <v>2590</v>
      </c>
      <c r="C1933" s="58">
        <v>1</v>
      </c>
      <c r="D1933" s="58" t="s">
        <v>4156</v>
      </c>
      <c r="E1933" s="58" t="s">
        <v>4139</v>
      </c>
      <c r="F1933" s="58" t="s">
        <v>4169</v>
      </c>
      <c r="G1933" s="58" t="s">
        <v>4136</v>
      </c>
      <c r="H1933" s="58" t="s">
        <v>4113</v>
      </c>
      <c r="I1933" s="58" t="s">
        <v>4113</v>
      </c>
      <c r="J1933" s="58" t="s">
        <v>4114</v>
      </c>
      <c r="K1933" s="58" t="s">
        <v>4114</v>
      </c>
      <c r="L1933" s="58" t="s">
        <v>4114</v>
      </c>
      <c r="M1933" s="58" t="s">
        <v>4188</v>
      </c>
      <c r="N1933" s="58" t="s">
        <v>2539</v>
      </c>
      <c r="O1933" s="58" t="s">
        <v>4147</v>
      </c>
      <c r="P1933" s="58" t="s">
        <v>4138</v>
      </c>
      <c r="Q1933" s="58" t="s">
        <v>4002</v>
      </c>
      <c r="R1933" s="58" t="s">
        <v>4113</v>
      </c>
      <c r="S1933" s="58" t="s">
        <v>4113</v>
      </c>
      <c r="T1933" s="58" t="s">
        <v>4113</v>
      </c>
      <c r="U1933" s="58" t="s">
        <v>4113</v>
      </c>
      <c r="V1933" s="58" t="s">
        <v>4113</v>
      </c>
      <c r="W1933" s="58" t="s">
        <v>4114</v>
      </c>
      <c r="X1933" s="58" t="s">
        <v>4114</v>
      </c>
      <c r="Y1933" s="58" t="s">
        <v>4114</v>
      </c>
      <c r="Z1933" s="58" t="s">
        <v>4114</v>
      </c>
      <c r="AA1933" s="58" t="s">
        <v>4114</v>
      </c>
      <c r="AB1933" s="58" t="s">
        <v>4113</v>
      </c>
      <c r="AC1933" s="58" t="s">
        <v>4114</v>
      </c>
      <c r="AD1933" s="58" t="s">
        <v>4113</v>
      </c>
      <c r="AE1933" s="58" t="s">
        <v>4114</v>
      </c>
      <c r="AF1933" s="58" t="s">
        <v>4114</v>
      </c>
    </row>
    <row r="1934" spans="1:32" x14ac:dyDescent="0.2">
      <c r="A1934" s="247" t="s">
        <v>5362</v>
      </c>
      <c r="B1934" s="83" t="s">
        <v>5363</v>
      </c>
    </row>
    <row r="1935" spans="1:32" x14ac:dyDescent="0.2">
      <c r="A1935" s="247" t="s">
        <v>5364</v>
      </c>
      <c r="B1935" s="83" t="s">
        <v>5365</v>
      </c>
    </row>
    <row r="1936" spans="1:32" x14ac:dyDescent="0.2">
      <c r="A1936" s="247" t="s">
        <v>518</v>
      </c>
      <c r="B1936" s="83" t="s">
        <v>2565</v>
      </c>
      <c r="C1936" s="58">
        <v>1</v>
      </c>
      <c r="D1936" s="58" t="s">
        <v>4160</v>
      </c>
      <c r="E1936" s="58" t="s">
        <v>4135</v>
      </c>
      <c r="F1936" s="58" t="s">
        <v>4169</v>
      </c>
      <c r="G1936" s="58" t="s">
        <v>4145</v>
      </c>
      <c r="H1936" s="58" t="s">
        <v>4113</v>
      </c>
      <c r="I1936" s="58" t="s">
        <v>4113</v>
      </c>
      <c r="J1936" s="58" t="s">
        <v>4114</v>
      </c>
      <c r="K1936" s="58" t="s">
        <v>4114</v>
      </c>
      <c r="L1936" s="58" t="s">
        <v>4114</v>
      </c>
      <c r="M1936" s="58" t="s">
        <v>4209</v>
      </c>
      <c r="N1936" s="58" t="s">
        <v>2539</v>
      </c>
      <c r="O1936" s="58" t="s">
        <v>4168</v>
      </c>
      <c r="P1936" s="58" t="s">
        <v>4138</v>
      </c>
      <c r="Q1936" s="58" t="s">
        <v>4002</v>
      </c>
      <c r="R1936" s="58" t="s">
        <v>4113</v>
      </c>
      <c r="S1936" s="58" t="s">
        <v>4113</v>
      </c>
      <c r="T1936" s="58" t="s">
        <v>4113</v>
      </c>
      <c r="U1936" s="58" t="s">
        <v>4113</v>
      </c>
      <c r="V1936" s="58" t="s">
        <v>4113</v>
      </c>
      <c r="W1936" s="58" t="s">
        <v>4114</v>
      </c>
      <c r="X1936" s="58" t="s">
        <v>4114</v>
      </c>
      <c r="Y1936" s="58" t="s">
        <v>4114</v>
      </c>
      <c r="Z1936" s="58" t="s">
        <v>4114</v>
      </c>
      <c r="AA1936" s="58" t="s">
        <v>4114</v>
      </c>
      <c r="AB1936" s="58" t="s">
        <v>4113</v>
      </c>
      <c r="AC1936" s="58" t="s">
        <v>4114</v>
      </c>
      <c r="AD1936" s="58" t="s">
        <v>4113</v>
      </c>
      <c r="AE1936" s="58" t="s">
        <v>4114</v>
      </c>
      <c r="AF1936" s="58" t="s">
        <v>4114</v>
      </c>
    </row>
    <row r="1937" spans="1:32" x14ac:dyDescent="0.2">
      <c r="A1937" s="247" t="s">
        <v>557</v>
      </c>
      <c r="B1937" s="83" t="s">
        <v>2602</v>
      </c>
      <c r="C1937" s="58">
        <v>1</v>
      </c>
      <c r="D1937" s="58" t="s">
        <v>4160</v>
      </c>
      <c r="E1937" s="58" t="s">
        <v>4139</v>
      </c>
      <c r="F1937" s="58" t="s">
        <v>4169</v>
      </c>
      <c r="G1937" s="58" t="s">
        <v>4145</v>
      </c>
      <c r="H1937" s="58" t="s">
        <v>4113</v>
      </c>
      <c r="I1937" s="58" t="s">
        <v>4113</v>
      </c>
      <c r="J1937" s="58" t="s">
        <v>4114</v>
      </c>
      <c r="K1937" s="58" t="s">
        <v>4114</v>
      </c>
      <c r="L1937" s="58" t="s">
        <v>4114</v>
      </c>
      <c r="M1937" s="58" t="s">
        <v>4209</v>
      </c>
      <c r="N1937" s="58" t="s">
        <v>2539</v>
      </c>
      <c r="O1937" s="58" t="s">
        <v>4164</v>
      </c>
      <c r="P1937" s="58" t="s">
        <v>4138</v>
      </c>
      <c r="Q1937" s="58" t="s">
        <v>4002</v>
      </c>
      <c r="R1937" s="58" t="s">
        <v>4113</v>
      </c>
      <c r="S1937" s="58" t="s">
        <v>4113</v>
      </c>
      <c r="T1937" s="58" t="s">
        <v>4113</v>
      </c>
      <c r="U1937" s="58" t="s">
        <v>4113</v>
      </c>
      <c r="V1937" s="58" t="s">
        <v>4113</v>
      </c>
      <c r="W1937" s="58" t="s">
        <v>4114</v>
      </c>
      <c r="X1937" s="58" t="s">
        <v>4114</v>
      </c>
      <c r="Y1937" s="58" t="s">
        <v>4114</v>
      </c>
      <c r="Z1937" s="58" t="s">
        <v>4114</v>
      </c>
      <c r="AA1937" s="58" t="s">
        <v>4114</v>
      </c>
      <c r="AB1937" s="58" t="s">
        <v>4113</v>
      </c>
      <c r="AC1937" s="58" t="s">
        <v>4114</v>
      </c>
      <c r="AD1937" s="58" t="s">
        <v>4113</v>
      </c>
      <c r="AE1937" s="58" t="s">
        <v>4114</v>
      </c>
      <c r="AF1937" s="58" t="s">
        <v>4114</v>
      </c>
    </row>
    <row r="1938" spans="1:32" x14ac:dyDescent="0.2">
      <c r="A1938" s="247" t="s">
        <v>624</v>
      </c>
      <c r="B1938" s="83" t="s">
        <v>2697</v>
      </c>
      <c r="C1938" s="58">
        <v>1</v>
      </c>
      <c r="D1938" s="58" t="s">
        <v>4150</v>
      </c>
      <c r="E1938" s="58" t="s">
        <v>4135</v>
      </c>
      <c r="F1938" s="58" t="s">
        <v>4143</v>
      </c>
      <c r="G1938" s="58" t="s">
        <v>4136</v>
      </c>
      <c r="H1938" s="58" t="s">
        <v>4113</v>
      </c>
      <c r="I1938" s="58" t="s">
        <v>4113</v>
      </c>
      <c r="J1938" s="58" t="s">
        <v>4114</v>
      </c>
      <c r="K1938" s="58" t="s">
        <v>4114</v>
      </c>
      <c r="L1938" s="58" t="s">
        <v>4114</v>
      </c>
      <c r="M1938" s="58" t="s">
        <v>4170</v>
      </c>
      <c r="N1938" s="58" t="s">
        <v>2698</v>
      </c>
      <c r="O1938" s="58" t="s">
        <v>4147</v>
      </c>
      <c r="P1938" s="58" t="s">
        <v>4138</v>
      </c>
      <c r="Q1938" s="58" t="s">
        <v>4002</v>
      </c>
      <c r="R1938" s="58" t="s">
        <v>4113</v>
      </c>
      <c r="S1938" s="58" t="s">
        <v>4113</v>
      </c>
      <c r="T1938" s="58" t="s">
        <v>4113</v>
      </c>
      <c r="U1938" s="58" t="s">
        <v>4113</v>
      </c>
      <c r="V1938" s="58" t="s">
        <v>4113</v>
      </c>
      <c r="W1938" s="58" t="s">
        <v>4114</v>
      </c>
      <c r="X1938" s="58" t="s">
        <v>4114</v>
      </c>
      <c r="Y1938" s="58" t="s">
        <v>4114</v>
      </c>
      <c r="Z1938" s="58" t="s">
        <v>4114</v>
      </c>
      <c r="AA1938" s="58" t="s">
        <v>4114</v>
      </c>
      <c r="AB1938" s="58" t="s">
        <v>4113</v>
      </c>
      <c r="AC1938" s="58" t="s">
        <v>4114</v>
      </c>
      <c r="AD1938" s="58" t="s">
        <v>4113</v>
      </c>
      <c r="AE1938" s="58" t="s">
        <v>4114</v>
      </c>
      <c r="AF1938" s="58" t="s">
        <v>4114</v>
      </c>
    </row>
    <row r="1939" spans="1:32" x14ac:dyDescent="0.2">
      <c r="A1939" s="247" t="s">
        <v>632</v>
      </c>
      <c r="B1939" s="83" t="s">
        <v>2706</v>
      </c>
      <c r="C1939" s="58">
        <v>1</v>
      </c>
      <c r="D1939" s="58" t="s">
        <v>4156</v>
      </c>
      <c r="E1939" s="58" t="s">
        <v>4135</v>
      </c>
      <c r="F1939" s="58" t="s">
        <v>4143</v>
      </c>
      <c r="G1939" s="58" t="s">
        <v>4136</v>
      </c>
      <c r="H1939" s="58" t="s">
        <v>4113</v>
      </c>
      <c r="I1939" s="58" t="s">
        <v>4113</v>
      </c>
      <c r="J1939" s="58" t="s">
        <v>4114</v>
      </c>
      <c r="K1939" s="58" t="s">
        <v>4114</v>
      </c>
      <c r="L1939" s="58" t="s">
        <v>4114</v>
      </c>
      <c r="M1939" s="58" t="s">
        <v>4188</v>
      </c>
      <c r="N1939" s="58" t="s">
        <v>2698</v>
      </c>
      <c r="O1939" s="58" t="s">
        <v>4147</v>
      </c>
      <c r="P1939" s="58" t="s">
        <v>4138</v>
      </c>
      <c r="Q1939" s="58" t="s">
        <v>4002</v>
      </c>
      <c r="R1939" s="58" t="s">
        <v>4113</v>
      </c>
      <c r="S1939" s="58" t="s">
        <v>4113</v>
      </c>
      <c r="T1939" s="58" t="s">
        <v>4113</v>
      </c>
      <c r="U1939" s="58" t="s">
        <v>4113</v>
      </c>
      <c r="V1939" s="58" t="s">
        <v>4113</v>
      </c>
      <c r="W1939" s="58" t="s">
        <v>4114</v>
      </c>
      <c r="X1939" s="58" t="s">
        <v>4114</v>
      </c>
      <c r="Y1939" s="58" t="s">
        <v>4114</v>
      </c>
      <c r="Z1939" s="58" t="s">
        <v>4114</v>
      </c>
      <c r="AA1939" s="58" t="s">
        <v>4114</v>
      </c>
      <c r="AB1939" s="58" t="s">
        <v>4114</v>
      </c>
      <c r="AC1939" s="58" t="s">
        <v>4114</v>
      </c>
      <c r="AD1939" s="58" t="s">
        <v>4113</v>
      </c>
      <c r="AE1939" s="58" t="s">
        <v>4114</v>
      </c>
      <c r="AF1939" s="58" t="s">
        <v>4114</v>
      </c>
    </row>
    <row r="1940" spans="1:32" x14ac:dyDescent="0.2">
      <c r="A1940" s="247" t="s">
        <v>5366</v>
      </c>
      <c r="B1940" s="83" t="s">
        <v>5367</v>
      </c>
    </row>
    <row r="1941" spans="1:32" x14ac:dyDescent="0.2">
      <c r="A1941" s="247" t="s">
        <v>640</v>
      </c>
      <c r="B1941" s="83" t="s">
        <v>2714</v>
      </c>
      <c r="C1941" s="58">
        <v>1</v>
      </c>
      <c r="D1941" s="58" t="s">
        <v>4160</v>
      </c>
      <c r="E1941" s="58" t="s">
        <v>4135</v>
      </c>
      <c r="F1941" s="58" t="s">
        <v>4143</v>
      </c>
      <c r="G1941" s="58" t="s">
        <v>4145</v>
      </c>
      <c r="H1941" s="58" t="s">
        <v>4113</v>
      </c>
      <c r="I1941" s="58" t="s">
        <v>4113</v>
      </c>
      <c r="J1941" s="58" t="s">
        <v>4114</v>
      </c>
      <c r="K1941" s="58" t="s">
        <v>4114</v>
      </c>
      <c r="L1941" s="58" t="s">
        <v>4114</v>
      </c>
      <c r="M1941" s="58" t="s">
        <v>4209</v>
      </c>
      <c r="N1941" s="58" t="s">
        <v>2698</v>
      </c>
      <c r="O1941" s="58" t="s">
        <v>4168</v>
      </c>
      <c r="P1941" s="58" t="s">
        <v>4138</v>
      </c>
      <c r="Q1941" s="58" t="s">
        <v>4002</v>
      </c>
      <c r="R1941" s="58" t="s">
        <v>4113</v>
      </c>
      <c r="S1941" s="58" t="s">
        <v>4113</v>
      </c>
      <c r="T1941" s="58" t="s">
        <v>4113</v>
      </c>
      <c r="U1941" s="58" t="s">
        <v>4113</v>
      </c>
      <c r="V1941" s="58" t="s">
        <v>4113</v>
      </c>
      <c r="W1941" s="58" t="s">
        <v>4114</v>
      </c>
      <c r="X1941" s="58" t="s">
        <v>4114</v>
      </c>
      <c r="Y1941" s="58" t="s">
        <v>4114</v>
      </c>
      <c r="Z1941" s="58" t="s">
        <v>4114</v>
      </c>
      <c r="AA1941" s="58" t="s">
        <v>4114</v>
      </c>
      <c r="AB1941" s="58" t="s">
        <v>4114</v>
      </c>
      <c r="AC1941" s="58" t="s">
        <v>4114</v>
      </c>
      <c r="AD1941" s="58" t="s">
        <v>4113</v>
      </c>
      <c r="AE1941" s="58" t="s">
        <v>4114</v>
      </c>
      <c r="AF1941" s="58" t="s">
        <v>4114</v>
      </c>
    </row>
    <row r="1942" spans="1:32" x14ac:dyDescent="0.2">
      <c r="A1942" s="247" t="s">
        <v>625</v>
      </c>
      <c r="B1942" s="83" t="s">
        <v>2699</v>
      </c>
      <c r="C1942" s="58">
        <v>1</v>
      </c>
      <c r="D1942" s="58" t="s">
        <v>4150</v>
      </c>
      <c r="E1942" s="58" t="s">
        <v>4135</v>
      </c>
      <c r="F1942" s="58" t="s">
        <v>4134</v>
      </c>
      <c r="G1942" s="58" t="s">
        <v>4136</v>
      </c>
      <c r="H1942" s="58" t="s">
        <v>4113</v>
      </c>
      <c r="I1942" s="58" t="s">
        <v>4113</v>
      </c>
      <c r="J1942" s="58" t="s">
        <v>4114</v>
      </c>
      <c r="K1942" s="58" t="s">
        <v>4114</v>
      </c>
      <c r="L1942" s="58" t="s">
        <v>4114</v>
      </c>
      <c r="M1942" s="58" t="s">
        <v>4137</v>
      </c>
      <c r="N1942" s="58" t="s">
        <v>2698</v>
      </c>
      <c r="O1942" s="58" t="s">
        <v>4147</v>
      </c>
      <c r="P1942" s="58" t="s">
        <v>4138</v>
      </c>
      <c r="Q1942" s="58" t="s">
        <v>4002</v>
      </c>
      <c r="R1942" s="58" t="s">
        <v>4113</v>
      </c>
      <c r="S1942" s="58" t="s">
        <v>4113</v>
      </c>
      <c r="T1942" s="58" t="s">
        <v>4113</v>
      </c>
      <c r="U1942" s="58" t="s">
        <v>4113</v>
      </c>
      <c r="V1942" s="58" t="s">
        <v>4113</v>
      </c>
      <c r="W1942" s="58" t="s">
        <v>4114</v>
      </c>
      <c r="X1942" s="58" t="s">
        <v>4114</v>
      </c>
      <c r="Y1942" s="58" t="s">
        <v>4114</v>
      </c>
      <c r="Z1942" s="58" t="s">
        <v>4114</v>
      </c>
      <c r="AA1942" s="58" t="s">
        <v>4114</v>
      </c>
      <c r="AB1942" s="58" t="s">
        <v>4114</v>
      </c>
      <c r="AC1942" s="58" t="s">
        <v>4113</v>
      </c>
      <c r="AD1942" s="58" t="s">
        <v>4113</v>
      </c>
      <c r="AE1942" s="58" t="s">
        <v>4114</v>
      </c>
      <c r="AF1942" s="58" t="s">
        <v>4114</v>
      </c>
    </row>
    <row r="1943" spans="1:32" x14ac:dyDescent="0.2">
      <c r="A1943" s="247" t="s">
        <v>633</v>
      </c>
      <c r="B1943" s="83" t="s">
        <v>2707</v>
      </c>
      <c r="C1943" s="58">
        <v>1</v>
      </c>
      <c r="D1943" s="58" t="s">
        <v>4156</v>
      </c>
      <c r="E1943" s="58" t="s">
        <v>4135</v>
      </c>
      <c r="F1943" s="58" t="s">
        <v>4134</v>
      </c>
      <c r="G1943" s="58" t="s">
        <v>4136</v>
      </c>
      <c r="H1943" s="58" t="s">
        <v>4113</v>
      </c>
      <c r="I1943" s="58" t="s">
        <v>4113</v>
      </c>
      <c r="J1943" s="58" t="s">
        <v>4114</v>
      </c>
      <c r="K1943" s="58" t="s">
        <v>4114</v>
      </c>
      <c r="L1943" s="58" t="s">
        <v>4114</v>
      </c>
      <c r="M1943" s="58" t="s">
        <v>4145</v>
      </c>
      <c r="N1943" s="58" t="s">
        <v>2698</v>
      </c>
      <c r="O1943" s="58" t="s">
        <v>4147</v>
      </c>
      <c r="P1943" s="58" t="s">
        <v>4138</v>
      </c>
      <c r="Q1943" s="58" t="s">
        <v>4002</v>
      </c>
      <c r="R1943" s="58" t="s">
        <v>4113</v>
      </c>
      <c r="S1943" s="58" t="s">
        <v>4113</v>
      </c>
      <c r="T1943" s="58" t="s">
        <v>4113</v>
      </c>
      <c r="U1943" s="58" t="s">
        <v>4113</v>
      </c>
      <c r="V1943" s="58" t="s">
        <v>4113</v>
      </c>
      <c r="W1943" s="58" t="s">
        <v>4114</v>
      </c>
      <c r="X1943" s="58" t="s">
        <v>4114</v>
      </c>
      <c r="Y1943" s="58" t="s">
        <v>4114</v>
      </c>
      <c r="Z1943" s="58" t="s">
        <v>4114</v>
      </c>
      <c r="AA1943" s="58" t="s">
        <v>4114</v>
      </c>
      <c r="AB1943" s="58" t="s">
        <v>4114</v>
      </c>
      <c r="AC1943" s="58" t="s">
        <v>4113</v>
      </c>
      <c r="AD1943" s="58" t="s">
        <v>4113</v>
      </c>
      <c r="AE1943" s="58" t="s">
        <v>4114</v>
      </c>
      <c r="AF1943" s="58" t="s">
        <v>4114</v>
      </c>
    </row>
    <row r="1944" spans="1:32" x14ac:dyDescent="0.2">
      <c r="A1944" s="247" t="s">
        <v>5368</v>
      </c>
      <c r="B1944" s="83" t="s">
        <v>5369</v>
      </c>
    </row>
    <row r="1945" spans="1:32" x14ac:dyDescent="0.2">
      <c r="A1945" s="247" t="s">
        <v>641</v>
      </c>
      <c r="B1945" s="83" t="s">
        <v>2715</v>
      </c>
      <c r="C1945" s="58">
        <v>1</v>
      </c>
      <c r="D1945" s="58" t="s">
        <v>4160</v>
      </c>
      <c r="E1945" s="58" t="s">
        <v>4135</v>
      </c>
      <c r="F1945" s="58" t="s">
        <v>4134</v>
      </c>
      <c r="G1945" s="58" t="s">
        <v>4145</v>
      </c>
      <c r="H1945" s="58" t="s">
        <v>4113</v>
      </c>
      <c r="I1945" s="58" t="s">
        <v>4113</v>
      </c>
      <c r="J1945" s="58" t="s">
        <v>4114</v>
      </c>
      <c r="K1945" s="58" t="s">
        <v>4114</v>
      </c>
      <c r="L1945" s="58" t="s">
        <v>4114</v>
      </c>
      <c r="M1945" s="58" t="s">
        <v>4219</v>
      </c>
      <c r="N1945" s="58" t="s">
        <v>2698</v>
      </c>
      <c r="O1945" s="58" t="s">
        <v>4168</v>
      </c>
      <c r="P1945" s="58" t="s">
        <v>4138</v>
      </c>
      <c r="Q1945" s="58" t="s">
        <v>4002</v>
      </c>
      <c r="R1945" s="58" t="s">
        <v>4113</v>
      </c>
      <c r="S1945" s="58" t="s">
        <v>4113</v>
      </c>
      <c r="T1945" s="58" t="s">
        <v>4113</v>
      </c>
      <c r="U1945" s="58" t="s">
        <v>4113</v>
      </c>
      <c r="V1945" s="58" t="s">
        <v>4113</v>
      </c>
      <c r="W1945" s="58" t="s">
        <v>4114</v>
      </c>
      <c r="X1945" s="58" t="s">
        <v>4114</v>
      </c>
      <c r="Y1945" s="58" t="s">
        <v>4114</v>
      </c>
      <c r="Z1945" s="58" t="s">
        <v>4114</v>
      </c>
      <c r="AA1945" s="58" t="s">
        <v>4114</v>
      </c>
      <c r="AB1945" s="58" t="s">
        <v>4114</v>
      </c>
      <c r="AC1945" s="58" t="s">
        <v>4113</v>
      </c>
      <c r="AD1945" s="58" t="s">
        <v>4113</v>
      </c>
      <c r="AE1945" s="58" t="s">
        <v>4114</v>
      </c>
      <c r="AF1945" s="58" t="s">
        <v>4114</v>
      </c>
    </row>
    <row r="1946" spans="1:32" x14ac:dyDescent="0.2">
      <c r="A1946" s="247" t="s">
        <v>626</v>
      </c>
      <c r="B1946" s="83" t="s">
        <v>2700</v>
      </c>
      <c r="C1946" s="58">
        <v>1</v>
      </c>
      <c r="D1946" s="58" t="s">
        <v>4150</v>
      </c>
      <c r="E1946" s="58" t="s">
        <v>4135</v>
      </c>
      <c r="F1946" s="58" t="s">
        <v>4148</v>
      </c>
      <c r="G1946" s="58" t="s">
        <v>4136</v>
      </c>
      <c r="H1946" s="58" t="s">
        <v>4113</v>
      </c>
      <c r="I1946" s="58" t="s">
        <v>4113</v>
      </c>
      <c r="J1946" s="58" t="s">
        <v>4114</v>
      </c>
      <c r="K1946" s="58" t="s">
        <v>4114</v>
      </c>
      <c r="L1946" s="58" t="s">
        <v>4114</v>
      </c>
      <c r="M1946" s="58" t="s">
        <v>4140</v>
      </c>
      <c r="N1946" s="58" t="s">
        <v>2698</v>
      </c>
      <c r="O1946" s="58" t="s">
        <v>4147</v>
      </c>
      <c r="P1946" s="58" t="s">
        <v>4138</v>
      </c>
      <c r="Q1946" s="58" t="s">
        <v>4002</v>
      </c>
      <c r="R1946" s="58" t="s">
        <v>4113</v>
      </c>
      <c r="S1946" s="58" t="s">
        <v>4113</v>
      </c>
      <c r="T1946" s="58" t="s">
        <v>4113</v>
      </c>
      <c r="U1946" s="58" t="s">
        <v>4113</v>
      </c>
      <c r="V1946" s="58" t="s">
        <v>4113</v>
      </c>
      <c r="W1946" s="58" t="s">
        <v>4114</v>
      </c>
      <c r="X1946" s="58" t="s">
        <v>4114</v>
      </c>
      <c r="Y1946" s="58" t="s">
        <v>4114</v>
      </c>
      <c r="Z1946" s="58" t="s">
        <v>4114</v>
      </c>
      <c r="AA1946" s="58" t="s">
        <v>4114</v>
      </c>
      <c r="AB1946" s="58" t="s">
        <v>4113</v>
      </c>
      <c r="AC1946" s="58" t="s">
        <v>4113</v>
      </c>
      <c r="AD1946" s="58" t="s">
        <v>4113</v>
      </c>
      <c r="AE1946" s="58" t="s">
        <v>4114</v>
      </c>
      <c r="AF1946" s="58" t="s">
        <v>4114</v>
      </c>
    </row>
    <row r="1947" spans="1:32" x14ac:dyDescent="0.2">
      <c r="A1947" s="247" t="s">
        <v>634</v>
      </c>
      <c r="B1947" s="83" t="s">
        <v>2708</v>
      </c>
      <c r="C1947" s="58">
        <v>1</v>
      </c>
      <c r="D1947" s="58" t="s">
        <v>4156</v>
      </c>
      <c r="E1947" s="58" t="s">
        <v>4135</v>
      </c>
      <c r="F1947" s="58" t="s">
        <v>4148</v>
      </c>
      <c r="G1947" s="58" t="s">
        <v>4136</v>
      </c>
      <c r="H1947" s="58" t="s">
        <v>4113</v>
      </c>
      <c r="I1947" s="58" t="s">
        <v>4113</v>
      </c>
      <c r="J1947" s="58" t="s">
        <v>4114</v>
      </c>
      <c r="K1947" s="58" t="s">
        <v>4114</v>
      </c>
      <c r="L1947" s="58" t="s">
        <v>4114</v>
      </c>
      <c r="M1947" s="58" t="s">
        <v>4142</v>
      </c>
      <c r="N1947" s="58" t="s">
        <v>2698</v>
      </c>
      <c r="O1947" s="58" t="s">
        <v>4147</v>
      </c>
      <c r="P1947" s="58" t="s">
        <v>4138</v>
      </c>
      <c r="Q1947" s="58" t="s">
        <v>4002</v>
      </c>
      <c r="R1947" s="58" t="s">
        <v>4113</v>
      </c>
      <c r="S1947" s="58" t="s">
        <v>4113</v>
      </c>
      <c r="T1947" s="58" t="s">
        <v>4113</v>
      </c>
      <c r="U1947" s="58" t="s">
        <v>4113</v>
      </c>
      <c r="V1947" s="58" t="s">
        <v>4113</v>
      </c>
      <c r="W1947" s="58" t="s">
        <v>4114</v>
      </c>
      <c r="X1947" s="58" t="s">
        <v>4114</v>
      </c>
      <c r="Y1947" s="58" t="s">
        <v>4114</v>
      </c>
      <c r="Z1947" s="58" t="s">
        <v>4114</v>
      </c>
      <c r="AA1947" s="58" t="s">
        <v>4114</v>
      </c>
      <c r="AB1947" s="58" t="s">
        <v>4113</v>
      </c>
      <c r="AC1947" s="58" t="s">
        <v>4113</v>
      </c>
      <c r="AD1947" s="58" t="s">
        <v>4113</v>
      </c>
      <c r="AE1947" s="58" t="s">
        <v>4114</v>
      </c>
      <c r="AF1947" s="58" t="s">
        <v>4114</v>
      </c>
    </row>
    <row r="1948" spans="1:32" x14ac:dyDescent="0.2">
      <c r="A1948" s="247" t="s">
        <v>5370</v>
      </c>
      <c r="B1948" s="83" t="s">
        <v>5371</v>
      </c>
    </row>
    <row r="1949" spans="1:32" x14ac:dyDescent="0.2">
      <c r="A1949" s="247" t="s">
        <v>642</v>
      </c>
      <c r="B1949" s="83" t="s">
        <v>2716</v>
      </c>
      <c r="C1949" s="58">
        <v>1</v>
      </c>
      <c r="D1949" s="58" t="s">
        <v>4160</v>
      </c>
      <c r="E1949" s="58" t="s">
        <v>4135</v>
      </c>
      <c r="F1949" s="58" t="s">
        <v>4148</v>
      </c>
      <c r="G1949" s="58" t="s">
        <v>4145</v>
      </c>
      <c r="H1949" s="58" t="s">
        <v>4113</v>
      </c>
      <c r="I1949" s="58" t="s">
        <v>4113</v>
      </c>
      <c r="J1949" s="58" t="s">
        <v>4114</v>
      </c>
      <c r="K1949" s="58" t="s">
        <v>4114</v>
      </c>
      <c r="L1949" s="58" t="s">
        <v>4114</v>
      </c>
      <c r="M1949" s="58" t="s">
        <v>4144</v>
      </c>
      <c r="N1949" s="58" t="s">
        <v>2698</v>
      </c>
      <c r="O1949" s="58" t="s">
        <v>4168</v>
      </c>
      <c r="P1949" s="58" t="s">
        <v>4138</v>
      </c>
      <c r="Q1949" s="58" t="s">
        <v>4002</v>
      </c>
      <c r="R1949" s="58" t="s">
        <v>4113</v>
      </c>
      <c r="S1949" s="58" t="s">
        <v>4113</v>
      </c>
      <c r="T1949" s="58" t="s">
        <v>4113</v>
      </c>
      <c r="U1949" s="58" t="s">
        <v>4113</v>
      </c>
      <c r="V1949" s="58" t="s">
        <v>4113</v>
      </c>
      <c r="W1949" s="58" t="s">
        <v>4114</v>
      </c>
      <c r="X1949" s="58" t="s">
        <v>4114</v>
      </c>
      <c r="Y1949" s="58" t="s">
        <v>4114</v>
      </c>
      <c r="Z1949" s="58" t="s">
        <v>4114</v>
      </c>
      <c r="AA1949" s="58" t="s">
        <v>4114</v>
      </c>
      <c r="AB1949" s="58" t="s">
        <v>4114</v>
      </c>
      <c r="AC1949" s="58" t="s">
        <v>4113</v>
      </c>
      <c r="AD1949" s="58" t="s">
        <v>4113</v>
      </c>
      <c r="AE1949" s="58" t="s">
        <v>4114</v>
      </c>
      <c r="AF1949" s="58" t="s">
        <v>4114</v>
      </c>
    </row>
    <row r="1950" spans="1:32" x14ac:dyDescent="0.2">
      <c r="A1950" s="247" t="s">
        <v>627</v>
      </c>
      <c r="B1950" s="83" t="s">
        <v>2701</v>
      </c>
      <c r="C1950" s="58">
        <v>1</v>
      </c>
      <c r="D1950" s="58" t="s">
        <v>4150</v>
      </c>
      <c r="E1950" s="58" t="s">
        <v>4135</v>
      </c>
      <c r="F1950" s="58" t="s">
        <v>4150</v>
      </c>
      <c r="G1950" s="58" t="s">
        <v>4136</v>
      </c>
      <c r="H1950" s="58" t="s">
        <v>4113</v>
      </c>
      <c r="I1950" s="58" t="s">
        <v>4113</v>
      </c>
      <c r="J1950" s="58" t="s">
        <v>4114</v>
      </c>
      <c r="K1950" s="58" t="s">
        <v>4114</v>
      </c>
      <c r="L1950" s="58" t="s">
        <v>4114</v>
      </c>
      <c r="M1950" s="58" t="s">
        <v>4142</v>
      </c>
      <c r="N1950" s="58" t="s">
        <v>2698</v>
      </c>
      <c r="O1950" s="58" t="s">
        <v>4147</v>
      </c>
      <c r="P1950" s="58" t="s">
        <v>4138</v>
      </c>
      <c r="Q1950" s="58" t="s">
        <v>4002</v>
      </c>
      <c r="R1950" s="58" t="s">
        <v>4113</v>
      </c>
      <c r="S1950" s="58" t="s">
        <v>4113</v>
      </c>
      <c r="T1950" s="58" t="s">
        <v>4113</v>
      </c>
      <c r="U1950" s="58" t="s">
        <v>4113</v>
      </c>
      <c r="V1950" s="58" t="s">
        <v>4113</v>
      </c>
      <c r="W1950" s="58" t="s">
        <v>4114</v>
      </c>
      <c r="X1950" s="58" t="s">
        <v>4114</v>
      </c>
      <c r="Y1950" s="58" t="s">
        <v>4114</v>
      </c>
      <c r="Z1950" s="58" t="s">
        <v>4114</v>
      </c>
      <c r="AA1950" s="58" t="s">
        <v>4114</v>
      </c>
      <c r="AB1950" s="58" t="s">
        <v>4114</v>
      </c>
      <c r="AC1950" s="58" t="s">
        <v>4113</v>
      </c>
      <c r="AD1950" s="58" t="s">
        <v>4113</v>
      </c>
      <c r="AE1950" s="58" t="s">
        <v>4114</v>
      </c>
      <c r="AF1950" s="58" t="s">
        <v>4114</v>
      </c>
    </row>
    <row r="1951" spans="1:32" x14ac:dyDescent="0.2">
      <c r="A1951" s="247" t="s">
        <v>635</v>
      </c>
      <c r="B1951" s="83" t="s">
        <v>2709</v>
      </c>
      <c r="C1951" s="58">
        <v>1</v>
      </c>
      <c r="D1951" s="58" t="s">
        <v>4156</v>
      </c>
      <c r="E1951" s="58" t="s">
        <v>4135</v>
      </c>
      <c r="F1951" s="58" t="s">
        <v>4150</v>
      </c>
      <c r="G1951" s="58" t="s">
        <v>4136</v>
      </c>
      <c r="H1951" s="58" t="s">
        <v>4113</v>
      </c>
      <c r="I1951" s="58" t="s">
        <v>4113</v>
      </c>
      <c r="J1951" s="58" t="s">
        <v>4114</v>
      </c>
      <c r="K1951" s="58" t="s">
        <v>4114</v>
      </c>
      <c r="L1951" s="58" t="s">
        <v>4114</v>
      </c>
      <c r="M1951" s="58" t="s">
        <v>4192</v>
      </c>
      <c r="N1951" s="58" t="s">
        <v>2698</v>
      </c>
      <c r="O1951" s="58" t="s">
        <v>4147</v>
      </c>
      <c r="P1951" s="58" t="s">
        <v>4138</v>
      </c>
      <c r="Q1951" s="58" t="s">
        <v>4002</v>
      </c>
      <c r="R1951" s="58" t="s">
        <v>4113</v>
      </c>
      <c r="S1951" s="58" t="s">
        <v>4113</v>
      </c>
      <c r="T1951" s="58" t="s">
        <v>4113</v>
      </c>
      <c r="U1951" s="58" t="s">
        <v>4113</v>
      </c>
      <c r="V1951" s="58" t="s">
        <v>4113</v>
      </c>
      <c r="W1951" s="58" t="s">
        <v>4114</v>
      </c>
      <c r="X1951" s="58" t="s">
        <v>4114</v>
      </c>
      <c r="Y1951" s="58" t="s">
        <v>4114</v>
      </c>
      <c r="Z1951" s="58" t="s">
        <v>4114</v>
      </c>
      <c r="AA1951" s="58" t="s">
        <v>4114</v>
      </c>
      <c r="AB1951" s="58" t="s">
        <v>4114</v>
      </c>
      <c r="AC1951" s="58" t="s">
        <v>4113</v>
      </c>
      <c r="AD1951" s="58" t="s">
        <v>4113</v>
      </c>
      <c r="AE1951" s="58" t="s">
        <v>4114</v>
      </c>
      <c r="AF1951" s="58" t="s">
        <v>4114</v>
      </c>
    </row>
    <row r="1952" spans="1:32" x14ac:dyDescent="0.2">
      <c r="A1952" s="247" t="s">
        <v>5372</v>
      </c>
      <c r="B1952" s="83" t="s">
        <v>5373</v>
      </c>
    </row>
    <row r="1953" spans="1:32" x14ac:dyDescent="0.2">
      <c r="A1953" s="247" t="s">
        <v>643</v>
      </c>
      <c r="B1953" s="83" t="s">
        <v>2717</v>
      </c>
      <c r="C1953" s="58">
        <v>1</v>
      </c>
      <c r="D1953" s="58" t="s">
        <v>4160</v>
      </c>
      <c r="E1953" s="58" t="s">
        <v>4135</v>
      </c>
      <c r="F1953" s="58" t="s">
        <v>4150</v>
      </c>
      <c r="G1953" s="58" t="s">
        <v>4145</v>
      </c>
      <c r="H1953" s="58" t="s">
        <v>4113</v>
      </c>
      <c r="I1953" s="58" t="s">
        <v>4113</v>
      </c>
      <c r="J1953" s="58" t="s">
        <v>4114</v>
      </c>
      <c r="K1953" s="58" t="s">
        <v>4114</v>
      </c>
      <c r="L1953" s="58" t="s">
        <v>4114</v>
      </c>
      <c r="M1953" s="58" t="s">
        <v>4241</v>
      </c>
      <c r="N1953" s="58" t="s">
        <v>2698</v>
      </c>
      <c r="O1953" s="58" t="s">
        <v>4168</v>
      </c>
      <c r="P1953" s="58" t="s">
        <v>4138</v>
      </c>
      <c r="Q1953" s="58" t="s">
        <v>4002</v>
      </c>
      <c r="R1953" s="58" t="s">
        <v>4113</v>
      </c>
      <c r="S1953" s="58" t="s">
        <v>4113</v>
      </c>
      <c r="T1953" s="58" t="s">
        <v>4113</v>
      </c>
      <c r="U1953" s="58" t="s">
        <v>4113</v>
      </c>
      <c r="V1953" s="58" t="s">
        <v>4113</v>
      </c>
      <c r="W1953" s="58" t="s">
        <v>4114</v>
      </c>
      <c r="X1953" s="58" t="s">
        <v>4114</v>
      </c>
      <c r="Y1953" s="58" t="s">
        <v>4114</v>
      </c>
      <c r="Z1953" s="58" t="s">
        <v>4114</v>
      </c>
      <c r="AA1953" s="58" t="s">
        <v>4114</v>
      </c>
      <c r="AB1953" s="58" t="s">
        <v>4114</v>
      </c>
      <c r="AC1953" s="58" t="s">
        <v>4113</v>
      </c>
      <c r="AD1953" s="58" t="s">
        <v>4113</v>
      </c>
      <c r="AE1953" s="58" t="s">
        <v>4114</v>
      </c>
      <c r="AF1953" s="58" t="s">
        <v>4114</v>
      </c>
    </row>
    <row r="1954" spans="1:32" x14ac:dyDescent="0.2">
      <c r="A1954" s="247" t="s">
        <v>628</v>
      </c>
      <c r="B1954" s="83" t="s">
        <v>2702</v>
      </c>
      <c r="C1954" s="58">
        <v>1</v>
      </c>
      <c r="D1954" s="58" t="s">
        <v>4150</v>
      </c>
      <c r="E1954" s="58" t="s">
        <v>4135</v>
      </c>
      <c r="F1954" s="58" t="s">
        <v>4152</v>
      </c>
      <c r="G1954" s="58" t="s">
        <v>4136</v>
      </c>
      <c r="H1954" s="58" t="s">
        <v>4113</v>
      </c>
      <c r="I1954" s="58" t="s">
        <v>4113</v>
      </c>
      <c r="J1954" s="58" t="s">
        <v>4114</v>
      </c>
      <c r="K1954" s="58" t="s">
        <v>4114</v>
      </c>
      <c r="L1954" s="58" t="s">
        <v>4114</v>
      </c>
      <c r="M1954" s="58" t="s">
        <v>4144</v>
      </c>
      <c r="N1954" s="58" t="s">
        <v>2698</v>
      </c>
      <c r="O1954" s="58" t="s">
        <v>4147</v>
      </c>
      <c r="P1954" s="58" t="s">
        <v>4138</v>
      </c>
      <c r="Q1954" s="58" t="s">
        <v>4002</v>
      </c>
      <c r="R1954" s="58" t="s">
        <v>4113</v>
      </c>
      <c r="S1954" s="58" t="s">
        <v>4113</v>
      </c>
      <c r="T1954" s="58" t="s">
        <v>4113</v>
      </c>
      <c r="U1954" s="58" t="s">
        <v>4113</v>
      </c>
      <c r="V1954" s="58" t="s">
        <v>4113</v>
      </c>
      <c r="W1954" s="58" t="s">
        <v>4114</v>
      </c>
      <c r="X1954" s="58" t="s">
        <v>4114</v>
      </c>
      <c r="Y1954" s="58" t="s">
        <v>4114</v>
      </c>
      <c r="Z1954" s="58" t="s">
        <v>4114</v>
      </c>
      <c r="AA1954" s="58" t="s">
        <v>4114</v>
      </c>
      <c r="AB1954" s="58" t="s">
        <v>4114</v>
      </c>
      <c r="AC1954" s="58" t="s">
        <v>4113</v>
      </c>
      <c r="AD1954" s="58" t="s">
        <v>4113</v>
      </c>
      <c r="AE1954" s="58" t="s">
        <v>4114</v>
      </c>
      <c r="AF1954" s="58" t="s">
        <v>4114</v>
      </c>
    </row>
    <row r="1955" spans="1:32" x14ac:dyDescent="0.2">
      <c r="A1955" s="247" t="s">
        <v>636</v>
      </c>
      <c r="B1955" s="83" t="s">
        <v>2710</v>
      </c>
      <c r="C1955" s="58">
        <v>1</v>
      </c>
      <c r="D1955" s="58" t="s">
        <v>4156</v>
      </c>
      <c r="E1955" s="58" t="s">
        <v>4135</v>
      </c>
      <c r="F1955" s="58" t="s">
        <v>4152</v>
      </c>
      <c r="G1955" s="58" t="s">
        <v>4136</v>
      </c>
      <c r="H1955" s="58" t="s">
        <v>4113</v>
      </c>
      <c r="I1955" s="58" t="s">
        <v>4113</v>
      </c>
      <c r="J1955" s="58" t="s">
        <v>4114</v>
      </c>
      <c r="K1955" s="58" t="s">
        <v>4114</v>
      </c>
      <c r="L1955" s="58" t="s">
        <v>4114</v>
      </c>
      <c r="M1955" s="58" t="s">
        <v>4241</v>
      </c>
      <c r="N1955" s="58" t="s">
        <v>2698</v>
      </c>
      <c r="O1955" s="58" t="s">
        <v>4147</v>
      </c>
      <c r="P1955" s="58" t="s">
        <v>4138</v>
      </c>
      <c r="Q1955" s="58" t="s">
        <v>4002</v>
      </c>
      <c r="R1955" s="58" t="s">
        <v>4113</v>
      </c>
      <c r="S1955" s="58" t="s">
        <v>4113</v>
      </c>
      <c r="T1955" s="58" t="s">
        <v>4113</v>
      </c>
      <c r="U1955" s="58" t="s">
        <v>4113</v>
      </c>
      <c r="V1955" s="58" t="s">
        <v>4113</v>
      </c>
      <c r="W1955" s="58" t="s">
        <v>4114</v>
      </c>
      <c r="X1955" s="58" t="s">
        <v>4114</v>
      </c>
      <c r="Y1955" s="58" t="s">
        <v>4114</v>
      </c>
      <c r="Z1955" s="58" t="s">
        <v>4114</v>
      </c>
      <c r="AA1955" s="58" t="s">
        <v>4114</v>
      </c>
      <c r="AB1955" s="58" t="s">
        <v>4114</v>
      </c>
      <c r="AC1955" s="58" t="s">
        <v>4113</v>
      </c>
      <c r="AD1955" s="58" t="s">
        <v>4113</v>
      </c>
      <c r="AE1955" s="58" t="s">
        <v>4114</v>
      </c>
      <c r="AF1955" s="58" t="s">
        <v>4114</v>
      </c>
    </row>
    <row r="1956" spans="1:32" x14ac:dyDescent="0.2">
      <c r="A1956" s="247" t="s">
        <v>5374</v>
      </c>
      <c r="B1956" s="83" t="s">
        <v>5375</v>
      </c>
    </row>
    <row r="1957" spans="1:32" x14ac:dyDescent="0.2">
      <c r="A1957" s="247" t="s">
        <v>644</v>
      </c>
      <c r="B1957" s="83" t="s">
        <v>2718</v>
      </c>
      <c r="C1957" s="58">
        <v>1</v>
      </c>
      <c r="D1957" s="58" t="s">
        <v>4160</v>
      </c>
      <c r="E1957" s="58" t="s">
        <v>4135</v>
      </c>
      <c r="F1957" s="58" t="s">
        <v>4152</v>
      </c>
      <c r="G1957" s="58" t="s">
        <v>4145</v>
      </c>
      <c r="H1957" s="58" t="s">
        <v>4113</v>
      </c>
      <c r="I1957" s="58" t="s">
        <v>4113</v>
      </c>
      <c r="J1957" s="58" t="s">
        <v>4114</v>
      </c>
      <c r="K1957" s="58" t="s">
        <v>4114</v>
      </c>
      <c r="L1957" s="58" t="s">
        <v>4114</v>
      </c>
      <c r="M1957" s="58" t="s">
        <v>4242</v>
      </c>
      <c r="N1957" s="58" t="s">
        <v>2698</v>
      </c>
      <c r="O1957" s="58" t="s">
        <v>4168</v>
      </c>
      <c r="P1957" s="58" t="s">
        <v>4138</v>
      </c>
      <c r="Q1957" s="58" t="s">
        <v>4002</v>
      </c>
      <c r="R1957" s="58" t="s">
        <v>4113</v>
      </c>
      <c r="S1957" s="58" t="s">
        <v>4113</v>
      </c>
      <c r="T1957" s="58" t="s">
        <v>4113</v>
      </c>
      <c r="U1957" s="58" t="s">
        <v>4113</v>
      </c>
      <c r="V1957" s="58" t="s">
        <v>4113</v>
      </c>
      <c r="W1957" s="58" t="s">
        <v>4114</v>
      </c>
      <c r="X1957" s="58" t="s">
        <v>4114</v>
      </c>
      <c r="Y1957" s="58" t="s">
        <v>4114</v>
      </c>
      <c r="Z1957" s="58" t="s">
        <v>4114</v>
      </c>
      <c r="AA1957" s="58" t="s">
        <v>4114</v>
      </c>
      <c r="AB1957" s="58" t="s">
        <v>4114</v>
      </c>
      <c r="AC1957" s="58" t="s">
        <v>4113</v>
      </c>
      <c r="AD1957" s="58" t="s">
        <v>4113</v>
      </c>
      <c r="AE1957" s="58" t="s">
        <v>4114</v>
      </c>
      <c r="AF1957" s="58" t="s">
        <v>4114</v>
      </c>
    </row>
    <row r="1958" spans="1:32" x14ac:dyDescent="0.2">
      <c r="A1958" s="247" t="s">
        <v>629</v>
      </c>
      <c r="B1958" s="83" t="s">
        <v>2703</v>
      </c>
      <c r="C1958" s="58">
        <v>1</v>
      </c>
      <c r="D1958" s="58" t="s">
        <v>4150</v>
      </c>
      <c r="E1958" s="58" t="s">
        <v>4135</v>
      </c>
      <c r="F1958" s="58" t="s">
        <v>4156</v>
      </c>
      <c r="G1958" s="58" t="s">
        <v>4136</v>
      </c>
      <c r="H1958" s="58" t="s">
        <v>4136</v>
      </c>
      <c r="I1958" s="58" t="s">
        <v>4136</v>
      </c>
      <c r="J1958" s="58" t="s">
        <v>4114</v>
      </c>
      <c r="K1958" s="58" t="s">
        <v>4114</v>
      </c>
      <c r="L1958" s="58" t="s">
        <v>4114</v>
      </c>
      <c r="M1958" s="58" t="s">
        <v>4146</v>
      </c>
      <c r="N1958" s="58" t="s">
        <v>2698</v>
      </c>
      <c r="O1958" s="58" t="s">
        <v>4155</v>
      </c>
      <c r="P1958" s="58" t="s">
        <v>4138</v>
      </c>
      <c r="Q1958" s="58" t="s">
        <v>4002</v>
      </c>
      <c r="R1958" s="58" t="s">
        <v>4113</v>
      </c>
      <c r="S1958" s="58" t="s">
        <v>4113</v>
      </c>
      <c r="T1958" s="58" t="s">
        <v>4113</v>
      </c>
      <c r="U1958" s="58" t="s">
        <v>4113</v>
      </c>
      <c r="V1958" s="58" t="s">
        <v>4113</v>
      </c>
      <c r="W1958" s="58" t="s">
        <v>4114</v>
      </c>
      <c r="X1958" s="58" t="s">
        <v>4114</v>
      </c>
      <c r="Y1958" s="58" t="s">
        <v>4114</v>
      </c>
      <c r="Z1958" s="58" t="s">
        <v>4114</v>
      </c>
      <c r="AA1958" s="58" t="s">
        <v>4114</v>
      </c>
      <c r="AB1958" s="58" t="s">
        <v>4113</v>
      </c>
      <c r="AC1958" s="58" t="s">
        <v>4113</v>
      </c>
      <c r="AD1958" s="58" t="s">
        <v>4113</v>
      </c>
      <c r="AE1958" s="58" t="s">
        <v>4114</v>
      </c>
      <c r="AF1958" s="58" t="s">
        <v>4114</v>
      </c>
    </row>
    <row r="1959" spans="1:32" x14ac:dyDescent="0.2">
      <c r="A1959" s="247" t="s">
        <v>637</v>
      </c>
      <c r="B1959" s="83" t="s">
        <v>2711</v>
      </c>
      <c r="C1959" s="58">
        <v>1</v>
      </c>
      <c r="D1959" s="58" t="s">
        <v>4156</v>
      </c>
      <c r="E1959" s="58" t="s">
        <v>4135</v>
      </c>
      <c r="F1959" s="58" t="s">
        <v>4156</v>
      </c>
      <c r="G1959" s="58" t="s">
        <v>4136</v>
      </c>
      <c r="H1959" s="58" t="s">
        <v>4136</v>
      </c>
      <c r="I1959" s="58" t="s">
        <v>4136</v>
      </c>
      <c r="J1959" s="58" t="s">
        <v>4114</v>
      </c>
      <c r="K1959" s="58" t="s">
        <v>4114</v>
      </c>
      <c r="L1959" s="58" t="s">
        <v>4114</v>
      </c>
      <c r="M1959" s="58" t="s">
        <v>4166</v>
      </c>
      <c r="N1959" s="58" t="s">
        <v>2698</v>
      </c>
      <c r="O1959" s="58" t="s">
        <v>4155</v>
      </c>
      <c r="P1959" s="58" t="s">
        <v>4138</v>
      </c>
      <c r="Q1959" s="58" t="s">
        <v>4002</v>
      </c>
      <c r="R1959" s="58" t="s">
        <v>4113</v>
      </c>
      <c r="S1959" s="58" t="s">
        <v>4113</v>
      </c>
      <c r="T1959" s="58" t="s">
        <v>4113</v>
      </c>
      <c r="U1959" s="58" t="s">
        <v>4113</v>
      </c>
      <c r="V1959" s="58" t="s">
        <v>4113</v>
      </c>
      <c r="W1959" s="58" t="s">
        <v>4114</v>
      </c>
      <c r="X1959" s="58" t="s">
        <v>4114</v>
      </c>
      <c r="Y1959" s="58" t="s">
        <v>4114</v>
      </c>
      <c r="Z1959" s="58" t="s">
        <v>4114</v>
      </c>
      <c r="AA1959" s="58" t="s">
        <v>4114</v>
      </c>
      <c r="AB1959" s="58" t="s">
        <v>4113</v>
      </c>
      <c r="AC1959" s="58" t="s">
        <v>4113</v>
      </c>
      <c r="AD1959" s="58" t="s">
        <v>4113</v>
      </c>
      <c r="AE1959" s="58" t="s">
        <v>4114</v>
      </c>
      <c r="AF1959" s="58" t="s">
        <v>4114</v>
      </c>
    </row>
    <row r="1960" spans="1:32" x14ac:dyDescent="0.2">
      <c r="A1960" s="247" t="s">
        <v>5376</v>
      </c>
      <c r="B1960" s="83" t="s">
        <v>5377</v>
      </c>
    </row>
    <row r="1961" spans="1:32" x14ac:dyDescent="0.2">
      <c r="A1961" s="247" t="s">
        <v>645</v>
      </c>
      <c r="B1961" s="83" t="s">
        <v>2719</v>
      </c>
      <c r="C1961" s="58">
        <v>1</v>
      </c>
      <c r="D1961" s="58" t="s">
        <v>4160</v>
      </c>
      <c r="E1961" s="58" t="s">
        <v>4135</v>
      </c>
      <c r="F1961" s="58" t="s">
        <v>4156</v>
      </c>
      <c r="G1961" s="58" t="s">
        <v>4145</v>
      </c>
      <c r="H1961" s="58" t="s">
        <v>4136</v>
      </c>
      <c r="I1961" s="58" t="s">
        <v>4136</v>
      </c>
      <c r="J1961" s="58" t="s">
        <v>4114</v>
      </c>
      <c r="K1961" s="58" t="s">
        <v>4114</v>
      </c>
      <c r="L1961" s="58" t="s">
        <v>4114</v>
      </c>
      <c r="M1961" s="58" t="s">
        <v>4251</v>
      </c>
      <c r="N1961" s="58" t="s">
        <v>2698</v>
      </c>
      <c r="O1961" s="58" t="s">
        <v>4164</v>
      </c>
      <c r="P1961" s="58" t="s">
        <v>4138</v>
      </c>
      <c r="Q1961" s="58" t="s">
        <v>4002</v>
      </c>
      <c r="R1961" s="58" t="s">
        <v>4113</v>
      </c>
      <c r="S1961" s="58" t="s">
        <v>4113</v>
      </c>
      <c r="T1961" s="58" t="s">
        <v>4113</v>
      </c>
      <c r="U1961" s="58" t="s">
        <v>4113</v>
      </c>
      <c r="V1961" s="58" t="s">
        <v>4113</v>
      </c>
      <c r="W1961" s="58" t="s">
        <v>4114</v>
      </c>
      <c r="X1961" s="58" t="s">
        <v>4114</v>
      </c>
      <c r="Y1961" s="58" t="s">
        <v>4114</v>
      </c>
      <c r="Z1961" s="58" t="s">
        <v>4114</v>
      </c>
      <c r="AA1961" s="58" t="s">
        <v>4114</v>
      </c>
      <c r="AB1961" s="58" t="s">
        <v>4113</v>
      </c>
      <c r="AC1961" s="58" t="s">
        <v>4113</v>
      </c>
      <c r="AD1961" s="58" t="s">
        <v>4113</v>
      </c>
      <c r="AE1961" s="58" t="s">
        <v>4114</v>
      </c>
      <c r="AF1961" s="58" t="s">
        <v>4114</v>
      </c>
    </row>
    <row r="1962" spans="1:32" x14ac:dyDescent="0.2">
      <c r="A1962" s="247" t="s">
        <v>630</v>
      </c>
      <c r="B1962" s="83" t="s">
        <v>2704</v>
      </c>
      <c r="C1962" s="58">
        <v>1</v>
      </c>
      <c r="D1962" s="58" t="s">
        <v>4150</v>
      </c>
      <c r="E1962" s="58" t="s">
        <v>4135</v>
      </c>
      <c r="F1962" s="58" t="s">
        <v>4158</v>
      </c>
      <c r="G1962" s="58" t="s">
        <v>4136</v>
      </c>
      <c r="H1962" s="58" t="s">
        <v>4136</v>
      </c>
      <c r="I1962" s="58" t="s">
        <v>4136</v>
      </c>
      <c r="J1962" s="58" t="s">
        <v>4114</v>
      </c>
      <c r="K1962" s="58" t="s">
        <v>4114</v>
      </c>
      <c r="L1962" s="58" t="s">
        <v>4114</v>
      </c>
      <c r="M1962" s="58" t="s">
        <v>4149</v>
      </c>
      <c r="N1962" s="58" t="s">
        <v>2698</v>
      </c>
      <c r="O1962" s="58" t="s">
        <v>4155</v>
      </c>
      <c r="P1962" s="58" t="s">
        <v>4138</v>
      </c>
      <c r="Q1962" s="58" t="s">
        <v>4002</v>
      </c>
      <c r="R1962" s="58" t="s">
        <v>4113</v>
      </c>
      <c r="S1962" s="58" t="s">
        <v>4113</v>
      </c>
      <c r="T1962" s="58" t="s">
        <v>4113</v>
      </c>
      <c r="U1962" s="58" t="s">
        <v>4113</v>
      </c>
      <c r="V1962" s="58" t="s">
        <v>4113</v>
      </c>
      <c r="W1962" s="58" t="s">
        <v>4114</v>
      </c>
      <c r="X1962" s="58" t="s">
        <v>4114</v>
      </c>
      <c r="Y1962" s="58" t="s">
        <v>4114</v>
      </c>
      <c r="Z1962" s="58" t="s">
        <v>4114</v>
      </c>
      <c r="AA1962" s="58" t="s">
        <v>4114</v>
      </c>
      <c r="AB1962" s="58" t="s">
        <v>4113</v>
      </c>
      <c r="AC1962" s="58" t="s">
        <v>4113</v>
      </c>
      <c r="AD1962" s="58" t="s">
        <v>4113</v>
      </c>
      <c r="AE1962" s="58" t="s">
        <v>4114</v>
      </c>
      <c r="AF1962" s="58" t="s">
        <v>4114</v>
      </c>
    </row>
    <row r="1963" spans="1:32" x14ac:dyDescent="0.2">
      <c r="A1963" s="247" t="s">
        <v>638</v>
      </c>
      <c r="B1963" s="83" t="s">
        <v>2712</v>
      </c>
      <c r="C1963" s="58">
        <v>1</v>
      </c>
      <c r="D1963" s="58" t="s">
        <v>4156</v>
      </c>
      <c r="E1963" s="58" t="s">
        <v>4135</v>
      </c>
      <c r="F1963" s="58" t="s">
        <v>4158</v>
      </c>
      <c r="G1963" s="58" t="s">
        <v>4136</v>
      </c>
      <c r="H1963" s="58" t="s">
        <v>4136</v>
      </c>
      <c r="I1963" s="58" t="s">
        <v>4136</v>
      </c>
      <c r="J1963" s="58" t="s">
        <v>4114</v>
      </c>
      <c r="K1963" s="58" t="s">
        <v>4114</v>
      </c>
      <c r="L1963" s="58" t="s">
        <v>4114</v>
      </c>
      <c r="M1963" s="58" t="s">
        <v>4195</v>
      </c>
      <c r="N1963" s="58" t="s">
        <v>2698</v>
      </c>
      <c r="O1963" s="58" t="s">
        <v>4155</v>
      </c>
      <c r="P1963" s="58" t="s">
        <v>4138</v>
      </c>
      <c r="Q1963" s="58" t="s">
        <v>4002</v>
      </c>
      <c r="R1963" s="58" t="s">
        <v>4113</v>
      </c>
      <c r="S1963" s="58" t="s">
        <v>4113</v>
      </c>
      <c r="T1963" s="58" t="s">
        <v>4113</v>
      </c>
      <c r="U1963" s="58" t="s">
        <v>4113</v>
      </c>
      <c r="V1963" s="58" t="s">
        <v>4113</v>
      </c>
      <c r="W1963" s="58" t="s">
        <v>4114</v>
      </c>
      <c r="X1963" s="58" t="s">
        <v>4114</v>
      </c>
      <c r="Y1963" s="58" t="s">
        <v>4114</v>
      </c>
      <c r="Z1963" s="58" t="s">
        <v>4114</v>
      </c>
      <c r="AA1963" s="58" t="s">
        <v>4114</v>
      </c>
      <c r="AB1963" s="58" t="s">
        <v>4113</v>
      </c>
      <c r="AC1963" s="58" t="s">
        <v>4113</v>
      </c>
      <c r="AD1963" s="58" t="s">
        <v>4113</v>
      </c>
      <c r="AE1963" s="58" t="s">
        <v>4114</v>
      </c>
      <c r="AF1963" s="58" t="s">
        <v>4114</v>
      </c>
    </row>
    <row r="1964" spans="1:32" x14ac:dyDescent="0.2">
      <c r="A1964" s="247" t="s">
        <v>5378</v>
      </c>
      <c r="B1964" s="83" t="s">
        <v>5379</v>
      </c>
    </row>
    <row r="1965" spans="1:32" x14ac:dyDescent="0.2">
      <c r="A1965" s="247" t="s">
        <v>646</v>
      </c>
      <c r="B1965" s="83" t="s">
        <v>2720</v>
      </c>
      <c r="C1965" s="58">
        <v>1</v>
      </c>
      <c r="D1965" s="58" t="s">
        <v>4160</v>
      </c>
      <c r="E1965" s="58" t="s">
        <v>4135</v>
      </c>
      <c r="F1965" s="58" t="s">
        <v>4158</v>
      </c>
      <c r="G1965" s="58" t="s">
        <v>4145</v>
      </c>
      <c r="H1965" s="58" t="s">
        <v>4136</v>
      </c>
      <c r="I1965" s="58" t="s">
        <v>4136</v>
      </c>
      <c r="J1965" s="58" t="s">
        <v>4114</v>
      </c>
      <c r="K1965" s="58" t="s">
        <v>4114</v>
      </c>
      <c r="L1965" s="58" t="s">
        <v>4114</v>
      </c>
      <c r="M1965" s="58" t="s">
        <v>4197</v>
      </c>
      <c r="N1965" s="58" t="s">
        <v>2698</v>
      </c>
      <c r="O1965" s="58" t="s">
        <v>4164</v>
      </c>
      <c r="P1965" s="58" t="s">
        <v>4138</v>
      </c>
      <c r="Q1965" s="58" t="s">
        <v>4002</v>
      </c>
      <c r="R1965" s="58" t="s">
        <v>4113</v>
      </c>
      <c r="S1965" s="58" t="s">
        <v>4113</v>
      </c>
      <c r="T1965" s="58" t="s">
        <v>4113</v>
      </c>
      <c r="U1965" s="58" t="s">
        <v>4113</v>
      </c>
      <c r="V1965" s="58" t="s">
        <v>4113</v>
      </c>
      <c r="W1965" s="58" t="s">
        <v>4114</v>
      </c>
      <c r="X1965" s="58" t="s">
        <v>4114</v>
      </c>
      <c r="Y1965" s="58" t="s">
        <v>4114</v>
      </c>
      <c r="Z1965" s="58" t="s">
        <v>4114</v>
      </c>
      <c r="AA1965" s="58" t="s">
        <v>4114</v>
      </c>
      <c r="AB1965" s="58" t="s">
        <v>4113</v>
      </c>
      <c r="AC1965" s="58" t="s">
        <v>4113</v>
      </c>
      <c r="AD1965" s="58" t="s">
        <v>4113</v>
      </c>
      <c r="AE1965" s="58" t="s">
        <v>4114</v>
      </c>
      <c r="AF1965" s="58" t="s">
        <v>4114</v>
      </c>
    </row>
    <row r="1966" spans="1:32" x14ac:dyDescent="0.2">
      <c r="A1966" s="247" t="s">
        <v>631</v>
      </c>
      <c r="B1966" s="83" t="s">
        <v>2705</v>
      </c>
      <c r="C1966" s="58">
        <v>1</v>
      </c>
      <c r="D1966" s="58" t="s">
        <v>4150</v>
      </c>
      <c r="E1966" s="58" t="s">
        <v>4135</v>
      </c>
      <c r="F1966" s="58" t="s">
        <v>4160</v>
      </c>
      <c r="G1966" s="58" t="s">
        <v>4136</v>
      </c>
      <c r="H1966" s="58" t="s">
        <v>4136</v>
      </c>
      <c r="I1966" s="58" t="s">
        <v>4136</v>
      </c>
      <c r="J1966" s="58" t="s">
        <v>4114</v>
      </c>
      <c r="K1966" s="58" t="s">
        <v>4114</v>
      </c>
      <c r="L1966" s="58" t="s">
        <v>4114</v>
      </c>
      <c r="M1966" s="58" t="s">
        <v>4151</v>
      </c>
      <c r="N1966" s="58" t="s">
        <v>2698</v>
      </c>
      <c r="O1966" s="58" t="s">
        <v>4155</v>
      </c>
      <c r="P1966" s="58" t="s">
        <v>4138</v>
      </c>
      <c r="Q1966" s="58" t="s">
        <v>4002</v>
      </c>
      <c r="R1966" s="58" t="s">
        <v>4113</v>
      </c>
      <c r="S1966" s="58" t="s">
        <v>4113</v>
      </c>
      <c r="T1966" s="58" t="s">
        <v>4113</v>
      </c>
      <c r="U1966" s="58" t="s">
        <v>4113</v>
      </c>
      <c r="V1966" s="58" t="s">
        <v>4113</v>
      </c>
      <c r="W1966" s="58" t="s">
        <v>4114</v>
      </c>
      <c r="X1966" s="58" t="s">
        <v>4114</v>
      </c>
      <c r="Y1966" s="58" t="s">
        <v>4114</v>
      </c>
      <c r="Z1966" s="58" t="s">
        <v>4114</v>
      </c>
      <c r="AA1966" s="58" t="s">
        <v>4114</v>
      </c>
      <c r="AB1966" s="58" t="s">
        <v>4113</v>
      </c>
      <c r="AC1966" s="58" t="s">
        <v>4113</v>
      </c>
      <c r="AD1966" s="58" t="s">
        <v>4113</v>
      </c>
      <c r="AE1966" s="58" t="s">
        <v>4114</v>
      </c>
      <c r="AF1966" s="58" t="s">
        <v>4114</v>
      </c>
    </row>
    <row r="1967" spans="1:32" x14ac:dyDescent="0.2">
      <c r="A1967" s="247" t="s">
        <v>639</v>
      </c>
      <c r="B1967" s="83" t="s">
        <v>2713</v>
      </c>
      <c r="C1967" s="58">
        <v>1</v>
      </c>
      <c r="D1967" s="58" t="s">
        <v>4156</v>
      </c>
      <c r="E1967" s="58" t="s">
        <v>4135</v>
      </c>
      <c r="F1967" s="58" t="s">
        <v>4160</v>
      </c>
      <c r="G1967" s="58" t="s">
        <v>4136</v>
      </c>
      <c r="H1967" s="58" t="s">
        <v>4136</v>
      </c>
      <c r="I1967" s="58" t="s">
        <v>4136</v>
      </c>
      <c r="J1967" s="58" t="s">
        <v>4114</v>
      </c>
      <c r="K1967" s="58" t="s">
        <v>4114</v>
      </c>
      <c r="L1967" s="58" t="s">
        <v>4114</v>
      </c>
      <c r="M1967" s="58" t="s">
        <v>4157</v>
      </c>
      <c r="N1967" s="58" t="s">
        <v>2698</v>
      </c>
      <c r="O1967" s="58" t="s">
        <v>4155</v>
      </c>
      <c r="P1967" s="58" t="s">
        <v>4138</v>
      </c>
      <c r="Q1967" s="58" t="s">
        <v>4002</v>
      </c>
      <c r="R1967" s="58" t="s">
        <v>4113</v>
      </c>
      <c r="S1967" s="58" t="s">
        <v>4113</v>
      </c>
      <c r="T1967" s="58" t="s">
        <v>4113</v>
      </c>
      <c r="U1967" s="58" t="s">
        <v>4113</v>
      </c>
      <c r="V1967" s="58" t="s">
        <v>4113</v>
      </c>
      <c r="W1967" s="58" t="s">
        <v>4114</v>
      </c>
      <c r="X1967" s="58" t="s">
        <v>4114</v>
      </c>
      <c r="Y1967" s="58" t="s">
        <v>4114</v>
      </c>
      <c r="Z1967" s="58" t="s">
        <v>4114</v>
      </c>
      <c r="AA1967" s="58" t="s">
        <v>4114</v>
      </c>
      <c r="AB1967" s="58" t="s">
        <v>4113</v>
      </c>
      <c r="AC1967" s="58" t="s">
        <v>4113</v>
      </c>
      <c r="AD1967" s="58" t="s">
        <v>4113</v>
      </c>
      <c r="AE1967" s="58" t="s">
        <v>4114</v>
      </c>
      <c r="AF1967" s="58" t="s">
        <v>4114</v>
      </c>
    </row>
    <row r="1968" spans="1:32" x14ac:dyDescent="0.2">
      <c r="A1968" s="247" t="s">
        <v>5380</v>
      </c>
      <c r="B1968" s="83" t="s">
        <v>5381</v>
      </c>
    </row>
    <row r="1969" spans="1:32" x14ac:dyDescent="0.2">
      <c r="A1969" s="247" t="s">
        <v>647</v>
      </c>
      <c r="B1969" s="83" t="s">
        <v>2721</v>
      </c>
      <c r="C1969" s="58">
        <v>1</v>
      </c>
      <c r="D1969" s="58" t="s">
        <v>4160</v>
      </c>
      <c r="E1969" s="58" t="s">
        <v>4135</v>
      </c>
      <c r="F1969" s="58" t="s">
        <v>4160</v>
      </c>
      <c r="G1969" s="58" t="s">
        <v>4145</v>
      </c>
      <c r="H1969" s="58" t="s">
        <v>4136</v>
      </c>
      <c r="I1969" s="58" t="s">
        <v>4136</v>
      </c>
      <c r="J1969" s="58" t="s">
        <v>4114</v>
      </c>
      <c r="K1969" s="58" t="s">
        <v>4114</v>
      </c>
      <c r="L1969" s="58" t="s">
        <v>4114</v>
      </c>
      <c r="M1969" s="58" t="s">
        <v>4161</v>
      </c>
      <c r="N1969" s="58" t="s">
        <v>2698</v>
      </c>
      <c r="O1969" s="58" t="s">
        <v>4164</v>
      </c>
      <c r="P1969" s="58" t="s">
        <v>4138</v>
      </c>
      <c r="Q1969" s="58" t="s">
        <v>4002</v>
      </c>
      <c r="R1969" s="58" t="s">
        <v>4113</v>
      </c>
      <c r="S1969" s="58" t="s">
        <v>4113</v>
      </c>
      <c r="T1969" s="58" t="s">
        <v>4113</v>
      </c>
      <c r="U1969" s="58" t="s">
        <v>4113</v>
      </c>
      <c r="V1969" s="58" t="s">
        <v>4113</v>
      </c>
      <c r="W1969" s="58" t="s">
        <v>4114</v>
      </c>
      <c r="X1969" s="58" t="s">
        <v>4114</v>
      </c>
      <c r="Y1969" s="58" t="s">
        <v>4114</v>
      </c>
      <c r="Z1969" s="58" t="s">
        <v>4114</v>
      </c>
      <c r="AA1969" s="58" t="s">
        <v>4114</v>
      </c>
      <c r="AB1969" s="58" t="s">
        <v>4113</v>
      </c>
      <c r="AC1969" s="58" t="s">
        <v>4113</v>
      </c>
      <c r="AD1969" s="58" t="s">
        <v>4113</v>
      </c>
      <c r="AE1969" s="58" t="s">
        <v>4114</v>
      </c>
      <c r="AF1969" s="58" t="s">
        <v>4114</v>
      </c>
    </row>
    <row r="1970" spans="1:32" x14ac:dyDescent="0.2">
      <c r="A1970" s="247" t="s">
        <v>648</v>
      </c>
      <c r="B1970" s="83" t="s">
        <v>2722</v>
      </c>
      <c r="C1970" s="58">
        <v>1</v>
      </c>
      <c r="D1970" s="58" t="s">
        <v>4150</v>
      </c>
      <c r="E1970" s="58" t="s">
        <v>4134</v>
      </c>
      <c r="F1970" s="58" t="s">
        <v>4134</v>
      </c>
      <c r="G1970" s="58" t="s">
        <v>4136</v>
      </c>
      <c r="H1970" s="58" t="s">
        <v>4113</v>
      </c>
      <c r="I1970" s="58" t="s">
        <v>4113</v>
      </c>
      <c r="J1970" s="58" t="s">
        <v>4114</v>
      </c>
      <c r="K1970" s="58" t="s">
        <v>4114</v>
      </c>
      <c r="L1970" s="58" t="s">
        <v>4114</v>
      </c>
      <c r="M1970" s="58" t="s">
        <v>4229</v>
      </c>
      <c r="N1970" s="58" t="s">
        <v>2723</v>
      </c>
      <c r="O1970" s="58" t="s">
        <v>4147</v>
      </c>
      <c r="P1970" s="58" t="s">
        <v>4132</v>
      </c>
      <c r="Q1970" s="58" t="s">
        <v>4002</v>
      </c>
      <c r="R1970" s="58" t="s">
        <v>4113</v>
      </c>
      <c r="S1970" s="58" t="s">
        <v>4113</v>
      </c>
      <c r="T1970" s="58" t="s">
        <v>4113</v>
      </c>
      <c r="U1970" s="58" t="s">
        <v>4113</v>
      </c>
      <c r="V1970" s="58" t="s">
        <v>4113</v>
      </c>
      <c r="W1970" s="58" t="s">
        <v>4114</v>
      </c>
      <c r="X1970" s="58" t="s">
        <v>4114</v>
      </c>
      <c r="Y1970" s="58" t="s">
        <v>4114</v>
      </c>
      <c r="Z1970" s="58" t="s">
        <v>4114</v>
      </c>
      <c r="AA1970" s="58" t="s">
        <v>4114</v>
      </c>
      <c r="AB1970" s="58" t="s">
        <v>4114</v>
      </c>
      <c r="AC1970" s="58" t="s">
        <v>4113</v>
      </c>
      <c r="AD1970" s="58" t="s">
        <v>4113</v>
      </c>
      <c r="AE1970" s="58" t="s">
        <v>4114</v>
      </c>
      <c r="AF1970" s="58" t="s">
        <v>4114</v>
      </c>
    </row>
    <row r="1971" spans="1:32" x14ac:dyDescent="0.2">
      <c r="A1971" s="247" t="s">
        <v>649</v>
      </c>
      <c r="B1971" s="83" t="s">
        <v>2724</v>
      </c>
      <c r="C1971" s="58">
        <v>1</v>
      </c>
      <c r="D1971" s="58" t="s">
        <v>4156</v>
      </c>
      <c r="E1971" s="58" t="s">
        <v>4134</v>
      </c>
      <c r="F1971" s="58" t="s">
        <v>4134</v>
      </c>
      <c r="G1971" s="58" t="s">
        <v>4136</v>
      </c>
      <c r="H1971" s="58" t="s">
        <v>4113</v>
      </c>
      <c r="I1971" s="58" t="s">
        <v>4113</v>
      </c>
      <c r="J1971" s="58" t="s">
        <v>4114</v>
      </c>
      <c r="K1971" s="58" t="s">
        <v>4114</v>
      </c>
      <c r="L1971" s="58" t="s">
        <v>4114</v>
      </c>
      <c r="M1971" s="58" t="s">
        <v>4236</v>
      </c>
      <c r="N1971" s="58" t="s">
        <v>2723</v>
      </c>
      <c r="O1971" s="58" t="s">
        <v>4147</v>
      </c>
      <c r="P1971" s="58" t="s">
        <v>4132</v>
      </c>
      <c r="Q1971" s="58" t="s">
        <v>4002</v>
      </c>
      <c r="R1971" s="58" t="s">
        <v>4113</v>
      </c>
      <c r="S1971" s="58" t="s">
        <v>4113</v>
      </c>
      <c r="T1971" s="58" t="s">
        <v>4113</v>
      </c>
      <c r="U1971" s="58" t="s">
        <v>4113</v>
      </c>
      <c r="V1971" s="58" t="s">
        <v>4113</v>
      </c>
      <c r="W1971" s="58" t="s">
        <v>4114</v>
      </c>
      <c r="X1971" s="58" t="s">
        <v>4114</v>
      </c>
      <c r="Y1971" s="58" t="s">
        <v>4114</v>
      </c>
      <c r="Z1971" s="58" t="s">
        <v>4114</v>
      </c>
      <c r="AA1971" s="58" t="s">
        <v>4114</v>
      </c>
      <c r="AB1971" s="58" t="s">
        <v>4114</v>
      </c>
      <c r="AC1971" s="58" t="s">
        <v>4113</v>
      </c>
      <c r="AD1971" s="58" t="s">
        <v>4113</v>
      </c>
      <c r="AE1971" s="58" t="s">
        <v>4114</v>
      </c>
      <c r="AF1971" s="58" t="s">
        <v>4114</v>
      </c>
    </row>
    <row r="1972" spans="1:32" x14ac:dyDescent="0.2">
      <c r="A1972" s="247" t="s">
        <v>5382</v>
      </c>
      <c r="B1972" s="83" t="s">
        <v>5383</v>
      </c>
    </row>
    <row r="1973" spans="1:32" x14ac:dyDescent="0.2">
      <c r="A1973" s="247" t="s">
        <v>650</v>
      </c>
      <c r="B1973" s="83" t="s">
        <v>2725</v>
      </c>
      <c r="C1973" s="58">
        <v>1</v>
      </c>
      <c r="D1973" s="58" t="s">
        <v>4160</v>
      </c>
      <c r="E1973" s="58" t="s">
        <v>4134</v>
      </c>
      <c r="F1973" s="58" t="s">
        <v>4134</v>
      </c>
      <c r="G1973" s="58" t="s">
        <v>4145</v>
      </c>
      <c r="H1973" s="58" t="s">
        <v>4113</v>
      </c>
      <c r="I1973" s="58" t="s">
        <v>4113</v>
      </c>
      <c r="J1973" s="58" t="s">
        <v>4114</v>
      </c>
      <c r="K1973" s="58" t="s">
        <v>4114</v>
      </c>
      <c r="L1973" s="58" t="s">
        <v>4114</v>
      </c>
      <c r="M1973" s="58" t="s">
        <v>4238</v>
      </c>
      <c r="N1973" s="58" t="s">
        <v>2723</v>
      </c>
      <c r="O1973" s="58" t="s">
        <v>4216</v>
      </c>
      <c r="P1973" s="58" t="s">
        <v>4132</v>
      </c>
      <c r="Q1973" s="58" t="s">
        <v>4002</v>
      </c>
      <c r="R1973" s="58" t="s">
        <v>4113</v>
      </c>
      <c r="S1973" s="58" t="s">
        <v>4113</v>
      </c>
      <c r="T1973" s="58" t="s">
        <v>4113</v>
      </c>
      <c r="U1973" s="58" t="s">
        <v>4113</v>
      </c>
      <c r="V1973" s="58" t="s">
        <v>4113</v>
      </c>
      <c r="W1973" s="58" t="s">
        <v>4114</v>
      </c>
      <c r="X1973" s="58" t="s">
        <v>4114</v>
      </c>
      <c r="Y1973" s="58" t="s">
        <v>4114</v>
      </c>
      <c r="Z1973" s="58" t="s">
        <v>4114</v>
      </c>
      <c r="AA1973" s="58" t="s">
        <v>4114</v>
      </c>
      <c r="AB1973" s="58" t="s">
        <v>4114</v>
      </c>
      <c r="AC1973" s="58" t="s">
        <v>4113</v>
      </c>
      <c r="AD1973" s="58" t="s">
        <v>4113</v>
      </c>
      <c r="AE1973" s="58" t="s">
        <v>4114</v>
      </c>
      <c r="AF1973" s="58" t="s">
        <v>4114</v>
      </c>
    </row>
    <row r="1974" spans="1:32" x14ac:dyDescent="0.2">
      <c r="A1974" s="247" t="s">
        <v>651</v>
      </c>
      <c r="B1974" s="83" t="s">
        <v>2726</v>
      </c>
      <c r="C1974" s="58">
        <v>1</v>
      </c>
      <c r="D1974" s="58" t="s">
        <v>4150</v>
      </c>
      <c r="E1974" s="58" t="s">
        <v>4148</v>
      </c>
      <c r="F1974" s="58" t="s">
        <v>4148</v>
      </c>
      <c r="G1974" s="58" t="s">
        <v>4136</v>
      </c>
      <c r="H1974" s="58" t="s">
        <v>4113</v>
      </c>
      <c r="I1974" s="58" t="s">
        <v>4113</v>
      </c>
      <c r="J1974" s="58" t="s">
        <v>4114</v>
      </c>
      <c r="K1974" s="58" t="s">
        <v>4114</v>
      </c>
      <c r="L1974" s="58" t="s">
        <v>4114</v>
      </c>
      <c r="M1974" s="58" t="s">
        <v>4229</v>
      </c>
      <c r="N1974" s="58" t="s">
        <v>2723</v>
      </c>
      <c r="O1974" s="58" t="s">
        <v>4147</v>
      </c>
      <c r="P1974" s="58" t="s">
        <v>4132</v>
      </c>
      <c r="Q1974" s="58" t="s">
        <v>4002</v>
      </c>
      <c r="R1974" s="58" t="s">
        <v>4113</v>
      </c>
      <c r="S1974" s="58" t="s">
        <v>4113</v>
      </c>
      <c r="T1974" s="58" t="s">
        <v>4113</v>
      </c>
      <c r="U1974" s="58" t="s">
        <v>4113</v>
      </c>
      <c r="V1974" s="58" t="s">
        <v>4113</v>
      </c>
      <c r="W1974" s="58" t="s">
        <v>4114</v>
      </c>
      <c r="X1974" s="58" t="s">
        <v>4114</v>
      </c>
      <c r="Y1974" s="58" t="s">
        <v>4114</v>
      </c>
      <c r="Z1974" s="58" t="s">
        <v>4114</v>
      </c>
      <c r="AA1974" s="58" t="s">
        <v>4114</v>
      </c>
      <c r="AB1974" s="58" t="s">
        <v>4114</v>
      </c>
      <c r="AC1974" s="58" t="s">
        <v>4114</v>
      </c>
      <c r="AD1974" s="58" t="s">
        <v>4113</v>
      </c>
      <c r="AE1974" s="58" t="s">
        <v>4114</v>
      </c>
      <c r="AF1974" s="58" t="s">
        <v>4114</v>
      </c>
    </row>
    <row r="1975" spans="1:32" x14ac:dyDescent="0.2">
      <c r="A1975" s="247" t="s">
        <v>652</v>
      </c>
      <c r="B1975" s="83" t="s">
        <v>2727</v>
      </c>
      <c r="C1975" s="58">
        <v>1</v>
      </c>
      <c r="D1975" s="58" t="s">
        <v>4156</v>
      </c>
      <c r="E1975" s="58" t="s">
        <v>4148</v>
      </c>
      <c r="F1975" s="58" t="s">
        <v>4148</v>
      </c>
      <c r="G1975" s="58" t="s">
        <v>4136</v>
      </c>
      <c r="H1975" s="58" t="s">
        <v>4113</v>
      </c>
      <c r="I1975" s="58" t="s">
        <v>4113</v>
      </c>
      <c r="J1975" s="58" t="s">
        <v>4114</v>
      </c>
      <c r="K1975" s="58" t="s">
        <v>4114</v>
      </c>
      <c r="L1975" s="58" t="s">
        <v>4114</v>
      </c>
      <c r="M1975" s="58" t="s">
        <v>4236</v>
      </c>
      <c r="N1975" s="58" t="s">
        <v>2723</v>
      </c>
      <c r="O1975" s="58" t="s">
        <v>4147</v>
      </c>
      <c r="P1975" s="58" t="s">
        <v>4132</v>
      </c>
      <c r="Q1975" s="58" t="s">
        <v>4002</v>
      </c>
      <c r="R1975" s="58" t="s">
        <v>4113</v>
      </c>
      <c r="S1975" s="58" t="s">
        <v>4113</v>
      </c>
      <c r="T1975" s="58" t="s">
        <v>4113</v>
      </c>
      <c r="U1975" s="58" t="s">
        <v>4113</v>
      </c>
      <c r="V1975" s="58" t="s">
        <v>4113</v>
      </c>
      <c r="W1975" s="58" t="s">
        <v>4114</v>
      </c>
      <c r="X1975" s="58" t="s">
        <v>4114</v>
      </c>
      <c r="Y1975" s="58" t="s">
        <v>4114</v>
      </c>
      <c r="Z1975" s="58" t="s">
        <v>4114</v>
      </c>
      <c r="AA1975" s="58" t="s">
        <v>4114</v>
      </c>
      <c r="AB1975" s="58" t="s">
        <v>4114</v>
      </c>
      <c r="AC1975" s="58" t="s">
        <v>4114</v>
      </c>
      <c r="AD1975" s="58" t="s">
        <v>4113</v>
      </c>
      <c r="AE1975" s="58" t="s">
        <v>4114</v>
      </c>
      <c r="AF1975" s="58" t="s">
        <v>4114</v>
      </c>
    </row>
    <row r="1976" spans="1:32" x14ac:dyDescent="0.2">
      <c r="A1976" s="247" t="s">
        <v>5384</v>
      </c>
      <c r="B1976" s="83" t="s">
        <v>5385</v>
      </c>
    </row>
    <row r="1977" spans="1:32" x14ac:dyDescent="0.2">
      <c r="A1977" s="247" t="s">
        <v>653</v>
      </c>
      <c r="B1977" s="83" t="s">
        <v>2728</v>
      </c>
      <c r="C1977" s="58">
        <v>1</v>
      </c>
      <c r="D1977" s="58" t="s">
        <v>4160</v>
      </c>
      <c r="E1977" s="58" t="s">
        <v>4148</v>
      </c>
      <c r="F1977" s="58" t="s">
        <v>4148</v>
      </c>
      <c r="G1977" s="58" t="s">
        <v>4145</v>
      </c>
      <c r="H1977" s="58" t="s">
        <v>4113</v>
      </c>
      <c r="I1977" s="58" t="s">
        <v>4113</v>
      </c>
      <c r="J1977" s="58" t="s">
        <v>4114</v>
      </c>
      <c r="K1977" s="58" t="s">
        <v>4114</v>
      </c>
      <c r="L1977" s="58" t="s">
        <v>4114</v>
      </c>
      <c r="M1977" s="58" t="s">
        <v>4238</v>
      </c>
      <c r="N1977" s="58" t="s">
        <v>2723</v>
      </c>
      <c r="O1977" s="58" t="s">
        <v>4216</v>
      </c>
      <c r="P1977" s="58" t="s">
        <v>4132</v>
      </c>
      <c r="Q1977" s="58" t="s">
        <v>4002</v>
      </c>
      <c r="R1977" s="58" t="s">
        <v>4113</v>
      </c>
      <c r="S1977" s="58" t="s">
        <v>4113</v>
      </c>
      <c r="T1977" s="58" t="s">
        <v>4113</v>
      </c>
      <c r="U1977" s="58" t="s">
        <v>4113</v>
      </c>
      <c r="V1977" s="58" t="s">
        <v>4113</v>
      </c>
      <c r="W1977" s="58" t="s">
        <v>4114</v>
      </c>
      <c r="X1977" s="58" t="s">
        <v>4114</v>
      </c>
      <c r="Y1977" s="58" t="s">
        <v>4114</v>
      </c>
      <c r="Z1977" s="58" t="s">
        <v>4114</v>
      </c>
      <c r="AA1977" s="58" t="s">
        <v>4114</v>
      </c>
      <c r="AB1977" s="58" t="s">
        <v>4114</v>
      </c>
      <c r="AC1977" s="58" t="s">
        <v>4114</v>
      </c>
      <c r="AD1977" s="58" t="s">
        <v>4113</v>
      </c>
      <c r="AE1977" s="58" t="s">
        <v>4114</v>
      </c>
      <c r="AF1977" s="58" t="s">
        <v>4114</v>
      </c>
    </row>
    <row r="1978" spans="1:32" x14ac:dyDescent="0.2">
      <c r="A1978" s="247" t="s">
        <v>3194</v>
      </c>
      <c r="B1978" s="83" t="s">
        <v>2722</v>
      </c>
      <c r="C1978" s="58">
        <v>1</v>
      </c>
      <c r="D1978" s="58" t="s">
        <v>4150</v>
      </c>
      <c r="E1978" s="58" t="s">
        <v>4134</v>
      </c>
      <c r="F1978" s="58" t="s">
        <v>4134</v>
      </c>
      <c r="G1978" s="58" t="s">
        <v>4136</v>
      </c>
      <c r="H1978" s="58" t="s">
        <v>4113</v>
      </c>
      <c r="I1978" s="58" t="s">
        <v>4113</v>
      </c>
      <c r="J1978" s="58" t="s">
        <v>4114</v>
      </c>
      <c r="K1978" s="58" t="s">
        <v>4114</v>
      </c>
      <c r="L1978" s="58" t="s">
        <v>4113</v>
      </c>
      <c r="M1978" s="58" t="s">
        <v>4229</v>
      </c>
      <c r="N1978" s="58" t="s">
        <v>3344</v>
      </c>
      <c r="O1978" s="58" t="s">
        <v>4147</v>
      </c>
      <c r="P1978" s="58" t="s">
        <v>4132</v>
      </c>
      <c r="Q1978" s="58" t="s">
        <v>4002</v>
      </c>
      <c r="R1978" s="58" t="s">
        <v>4113</v>
      </c>
      <c r="S1978" s="58" t="s">
        <v>4113</v>
      </c>
      <c r="T1978" s="58" t="s">
        <v>4113</v>
      </c>
      <c r="U1978" s="58" t="s">
        <v>4113</v>
      </c>
      <c r="V1978" s="58" t="s">
        <v>4113</v>
      </c>
      <c r="W1978" s="58" t="s">
        <v>4113</v>
      </c>
      <c r="X1978" s="58" t="s">
        <v>4114</v>
      </c>
      <c r="Y1978" s="58" t="s">
        <v>4114</v>
      </c>
      <c r="Z1978" s="58" t="s">
        <v>4113</v>
      </c>
      <c r="AA1978" s="58" t="s">
        <v>4114</v>
      </c>
      <c r="AB1978" s="58" t="s">
        <v>4114</v>
      </c>
      <c r="AC1978" s="58" t="s">
        <v>4114</v>
      </c>
      <c r="AD1978" s="58" t="s">
        <v>4113</v>
      </c>
      <c r="AE1978" s="58" t="s">
        <v>4114</v>
      </c>
      <c r="AF1978" s="58" t="s">
        <v>4114</v>
      </c>
    </row>
    <row r="1979" spans="1:32" x14ac:dyDescent="0.2">
      <c r="A1979" s="247" t="s">
        <v>3196</v>
      </c>
      <c r="B1979" s="83" t="s">
        <v>2724</v>
      </c>
      <c r="C1979" s="58">
        <v>1</v>
      </c>
      <c r="D1979" s="58" t="s">
        <v>4156</v>
      </c>
      <c r="E1979" s="58" t="s">
        <v>4134</v>
      </c>
      <c r="F1979" s="58" t="s">
        <v>4134</v>
      </c>
      <c r="G1979" s="58" t="s">
        <v>4136</v>
      </c>
      <c r="H1979" s="58" t="s">
        <v>4113</v>
      </c>
      <c r="I1979" s="58" t="s">
        <v>4113</v>
      </c>
      <c r="J1979" s="58" t="s">
        <v>4114</v>
      </c>
      <c r="K1979" s="58" t="s">
        <v>4114</v>
      </c>
      <c r="L1979" s="58" t="s">
        <v>4113</v>
      </c>
      <c r="M1979" s="58" t="s">
        <v>4236</v>
      </c>
      <c r="N1979" s="58" t="s">
        <v>3344</v>
      </c>
      <c r="O1979" s="58" t="s">
        <v>4147</v>
      </c>
      <c r="P1979" s="58" t="s">
        <v>4132</v>
      </c>
      <c r="Q1979" s="58" t="s">
        <v>4002</v>
      </c>
      <c r="R1979" s="58" t="s">
        <v>4113</v>
      </c>
      <c r="S1979" s="58" t="s">
        <v>4113</v>
      </c>
      <c r="T1979" s="58" t="s">
        <v>4113</v>
      </c>
      <c r="U1979" s="58" t="s">
        <v>4113</v>
      </c>
      <c r="V1979" s="58" t="s">
        <v>4113</v>
      </c>
      <c r="W1979" s="58" t="s">
        <v>4113</v>
      </c>
      <c r="X1979" s="58" t="s">
        <v>4114</v>
      </c>
      <c r="Y1979" s="58" t="s">
        <v>4114</v>
      </c>
      <c r="Z1979" s="58" t="s">
        <v>4113</v>
      </c>
      <c r="AA1979" s="58" t="s">
        <v>4114</v>
      </c>
      <c r="AB1979" s="58" t="s">
        <v>4114</v>
      </c>
      <c r="AC1979" s="58" t="s">
        <v>4114</v>
      </c>
      <c r="AD1979" s="58" t="s">
        <v>4113</v>
      </c>
      <c r="AE1979" s="58" t="s">
        <v>4114</v>
      </c>
      <c r="AF1979" s="58" t="s">
        <v>4114</v>
      </c>
    </row>
    <row r="1980" spans="1:32" x14ac:dyDescent="0.2">
      <c r="A1980" s="247" t="s">
        <v>5386</v>
      </c>
      <c r="B1980" s="83" t="s">
        <v>5383</v>
      </c>
    </row>
    <row r="1981" spans="1:32" x14ac:dyDescent="0.2">
      <c r="A1981" s="247" t="s">
        <v>3197</v>
      </c>
      <c r="B1981" s="83" t="s">
        <v>2725</v>
      </c>
      <c r="C1981" s="58">
        <v>1</v>
      </c>
      <c r="D1981" s="58" t="s">
        <v>4160</v>
      </c>
      <c r="E1981" s="58" t="s">
        <v>4134</v>
      </c>
      <c r="F1981" s="58" t="s">
        <v>4134</v>
      </c>
      <c r="G1981" s="58" t="s">
        <v>4145</v>
      </c>
      <c r="H1981" s="58" t="s">
        <v>4113</v>
      </c>
      <c r="I1981" s="58" t="s">
        <v>4113</v>
      </c>
      <c r="J1981" s="58" t="s">
        <v>4114</v>
      </c>
      <c r="K1981" s="58" t="s">
        <v>4114</v>
      </c>
      <c r="L1981" s="58" t="s">
        <v>4113</v>
      </c>
      <c r="M1981" s="58" t="s">
        <v>4238</v>
      </c>
      <c r="N1981" s="58" t="s">
        <v>3344</v>
      </c>
      <c r="O1981" s="58" t="s">
        <v>4216</v>
      </c>
      <c r="P1981" s="58" t="s">
        <v>4132</v>
      </c>
      <c r="Q1981" s="58" t="s">
        <v>4002</v>
      </c>
      <c r="R1981" s="58" t="s">
        <v>4113</v>
      </c>
      <c r="S1981" s="58" t="s">
        <v>4113</v>
      </c>
      <c r="T1981" s="58" t="s">
        <v>4113</v>
      </c>
      <c r="U1981" s="58" t="s">
        <v>4113</v>
      </c>
      <c r="V1981" s="58" t="s">
        <v>4113</v>
      </c>
      <c r="W1981" s="58" t="s">
        <v>4113</v>
      </c>
      <c r="X1981" s="58" t="s">
        <v>4114</v>
      </c>
      <c r="Y1981" s="58" t="s">
        <v>4114</v>
      </c>
      <c r="Z1981" s="58" t="s">
        <v>4113</v>
      </c>
      <c r="AA1981" s="58" t="s">
        <v>4114</v>
      </c>
      <c r="AB1981" s="58" t="s">
        <v>4114</v>
      </c>
      <c r="AC1981" s="58" t="s">
        <v>4114</v>
      </c>
      <c r="AD1981" s="58" t="s">
        <v>4113</v>
      </c>
      <c r="AE1981" s="58" t="s">
        <v>4114</v>
      </c>
      <c r="AF1981" s="58" t="s">
        <v>4114</v>
      </c>
    </row>
    <row r="1982" spans="1:32" x14ac:dyDescent="0.2">
      <c r="A1982" s="247" t="s">
        <v>3198</v>
      </c>
      <c r="B1982" s="83" t="s">
        <v>2726</v>
      </c>
      <c r="C1982" s="58">
        <v>1</v>
      </c>
      <c r="D1982" s="58" t="s">
        <v>4150</v>
      </c>
      <c r="E1982" s="58" t="s">
        <v>4148</v>
      </c>
      <c r="F1982" s="58" t="s">
        <v>4148</v>
      </c>
      <c r="G1982" s="58" t="s">
        <v>4136</v>
      </c>
      <c r="H1982" s="58" t="s">
        <v>4113</v>
      </c>
      <c r="I1982" s="58" t="s">
        <v>4113</v>
      </c>
      <c r="J1982" s="58" t="s">
        <v>4114</v>
      </c>
      <c r="K1982" s="58" t="s">
        <v>4114</v>
      </c>
      <c r="L1982" s="58" t="s">
        <v>4113</v>
      </c>
      <c r="M1982" s="58" t="s">
        <v>4229</v>
      </c>
      <c r="N1982" s="58" t="s">
        <v>3344</v>
      </c>
      <c r="O1982" s="58" t="s">
        <v>4147</v>
      </c>
      <c r="P1982" s="58" t="s">
        <v>4132</v>
      </c>
      <c r="Q1982" s="58" t="s">
        <v>4002</v>
      </c>
      <c r="R1982" s="58" t="s">
        <v>4113</v>
      </c>
      <c r="S1982" s="58" t="s">
        <v>4113</v>
      </c>
      <c r="T1982" s="58" t="s">
        <v>4113</v>
      </c>
      <c r="U1982" s="58" t="s">
        <v>4113</v>
      </c>
      <c r="V1982" s="58" t="s">
        <v>4113</v>
      </c>
      <c r="W1982" s="58" t="s">
        <v>4113</v>
      </c>
      <c r="X1982" s="58" t="s">
        <v>4114</v>
      </c>
      <c r="Y1982" s="58" t="s">
        <v>4114</v>
      </c>
      <c r="Z1982" s="58" t="s">
        <v>4113</v>
      </c>
      <c r="AA1982" s="58" t="s">
        <v>4114</v>
      </c>
      <c r="AB1982" s="58" t="s">
        <v>4114</v>
      </c>
      <c r="AC1982" s="58" t="s">
        <v>4114</v>
      </c>
      <c r="AD1982" s="58" t="s">
        <v>4113</v>
      </c>
      <c r="AE1982" s="58" t="s">
        <v>4114</v>
      </c>
      <c r="AF1982" s="58" t="s">
        <v>4114</v>
      </c>
    </row>
    <row r="1983" spans="1:32" x14ac:dyDescent="0.2">
      <c r="A1983" s="247" t="s">
        <v>3199</v>
      </c>
      <c r="B1983" s="83" t="s">
        <v>2727</v>
      </c>
      <c r="C1983" s="58">
        <v>1</v>
      </c>
      <c r="D1983" s="58" t="s">
        <v>4156</v>
      </c>
      <c r="E1983" s="58" t="s">
        <v>4148</v>
      </c>
      <c r="F1983" s="58" t="s">
        <v>4148</v>
      </c>
      <c r="G1983" s="58" t="s">
        <v>4136</v>
      </c>
      <c r="H1983" s="58" t="s">
        <v>4113</v>
      </c>
      <c r="I1983" s="58" t="s">
        <v>4113</v>
      </c>
      <c r="J1983" s="58" t="s">
        <v>4114</v>
      </c>
      <c r="K1983" s="58" t="s">
        <v>4114</v>
      </c>
      <c r="L1983" s="58" t="s">
        <v>4113</v>
      </c>
      <c r="M1983" s="58" t="s">
        <v>4236</v>
      </c>
      <c r="N1983" s="58" t="s">
        <v>3344</v>
      </c>
      <c r="O1983" s="58" t="s">
        <v>4147</v>
      </c>
      <c r="P1983" s="58" t="s">
        <v>4132</v>
      </c>
      <c r="Q1983" s="58" t="s">
        <v>4002</v>
      </c>
      <c r="R1983" s="58" t="s">
        <v>4113</v>
      </c>
      <c r="S1983" s="58" t="s">
        <v>4113</v>
      </c>
      <c r="T1983" s="58" t="s">
        <v>4113</v>
      </c>
      <c r="U1983" s="58" t="s">
        <v>4113</v>
      </c>
      <c r="V1983" s="58" t="s">
        <v>4113</v>
      </c>
      <c r="W1983" s="58" t="s">
        <v>4113</v>
      </c>
      <c r="X1983" s="58" t="s">
        <v>4114</v>
      </c>
      <c r="Y1983" s="58" t="s">
        <v>4114</v>
      </c>
      <c r="Z1983" s="58" t="s">
        <v>4113</v>
      </c>
      <c r="AA1983" s="58" t="s">
        <v>4114</v>
      </c>
      <c r="AB1983" s="58" t="s">
        <v>4114</v>
      </c>
      <c r="AC1983" s="58" t="s">
        <v>4114</v>
      </c>
      <c r="AD1983" s="58" t="s">
        <v>4113</v>
      </c>
      <c r="AE1983" s="58" t="s">
        <v>4114</v>
      </c>
      <c r="AF1983" s="58" t="s">
        <v>4114</v>
      </c>
    </row>
    <row r="1984" spans="1:32" x14ac:dyDescent="0.2">
      <c r="A1984" s="247" t="s">
        <v>5387</v>
      </c>
      <c r="B1984" s="83" t="s">
        <v>5385</v>
      </c>
    </row>
    <row r="1985" spans="1:32" x14ac:dyDescent="0.2">
      <c r="A1985" s="247" t="s">
        <v>3200</v>
      </c>
      <c r="B1985" s="83" t="s">
        <v>2728</v>
      </c>
      <c r="C1985" s="58">
        <v>1</v>
      </c>
      <c r="D1985" s="58" t="s">
        <v>4160</v>
      </c>
      <c r="E1985" s="58" t="s">
        <v>4148</v>
      </c>
      <c r="F1985" s="58" t="s">
        <v>4148</v>
      </c>
      <c r="G1985" s="58" t="s">
        <v>4145</v>
      </c>
      <c r="H1985" s="58" t="s">
        <v>4113</v>
      </c>
      <c r="I1985" s="58" t="s">
        <v>4113</v>
      </c>
      <c r="J1985" s="58" t="s">
        <v>4114</v>
      </c>
      <c r="K1985" s="58" t="s">
        <v>4114</v>
      </c>
      <c r="L1985" s="58" t="s">
        <v>4113</v>
      </c>
      <c r="M1985" s="58" t="s">
        <v>4238</v>
      </c>
      <c r="N1985" s="58" t="s">
        <v>3344</v>
      </c>
      <c r="O1985" s="58" t="s">
        <v>4216</v>
      </c>
      <c r="P1985" s="58" t="s">
        <v>4132</v>
      </c>
      <c r="Q1985" s="58" t="s">
        <v>4002</v>
      </c>
      <c r="R1985" s="58" t="s">
        <v>4113</v>
      </c>
      <c r="S1985" s="58" t="s">
        <v>4113</v>
      </c>
      <c r="T1985" s="58" t="s">
        <v>4113</v>
      </c>
      <c r="U1985" s="58" t="s">
        <v>4113</v>
      </c>
      <c r="V1985" s="58" t="s">
        <v>4113</v>
      </c>
      <c r="W1985" s="58" t="s">
        <v>4113</v>
      </c>
      <c r="X1985" s="58" t="s">
        <v>4114</v>
      </c>
      <c r="Y1985" s="58" t="s">
        <v>4114</v>
      </c>
      <c r="Z1985" s="58" t="s">
        <v>4113</v>
      </c>
      <c r="AA1985" s="58" t="s">
        <v>4114</v>
      </c>
      <c r="AB1985" s="58" t="s">
        <v>4114</v>
      </c>
      <c r="AC1985" s="58" t="s">
        <v>4114</v>
      </c>
      <c r="AD1985" s="58" t="s">
        <v>4113</v>
      </c>
      <c r="AE1985" s="58" t="s">
        <v>4114</v>
      </c>
      <c r="AF1985" s="58" t="s">
        <v>4114</v>
      </c>
    </row>
    <row r="1986" spans="1:32" x14ac:dyDescent="0.2">
      <c r="A1986" s="247" t="s">
        <v>1810</v>
      </c>
      <c r="B1986" s="83" t="s">
        <v>2729</v>
      </c>
      <c r="C1986" s="58">
        <v>1</v>
      </c>
      <c r="D1986" s="58" t="s">
        <v>4150</v>
      </c>
      <c r="E1986" s="58" t="s">
        <v>4143</v>
      </c>
      <c r="F1986" s="58" t="s">
        <v>4143</v>
      </c>
      <c r="G1986" s="58" t="s">
        <v>4136</v>
      </c>
      <c r="H1986" s="58" t="s">
        <v>4113</v>
      </c>
      <c r="I1986" s="58" t="s">
        <v>4136</v>
      </c>
      <c r="J1986" s="58" t="s">
        <v>4114</v>
      </c>
      <c r="K1986" s="58" t="s">
        <v>4114</v>
      </c>
      <c r="L1986" s="58" t="s">
        <v>4114</v>
      </c>
      <c r="M1986" s="58" t="s">
        <v>4142</v>
      </c>
      <c r="N1986" s="58" t="s">
        <v>3345</v>
      </c>
      <c r="O1986" s="58" t="s">
        <v>4147</v>
      </c>
      <c r="P1986" s="58" t="s">
        <v>4132</v>
      </c>
      <c r="Q1986" s="58" t="s">
        <v>4002</v>
      </c>
      <c r="R1986" s="58" t="s">
        <v>4113</v>
      </c>
      <c r="S1986" s="58" t="s">
        <v>4113</v>
      </c>
      <c r="T1986" s="58" t="s">
        <v>4113</v>
      </c>
      <c r="U1986" s="58" t="s">
        <v>4113</v>
      </c>
      <c r="V1986" s="58" t="s">
        <v>4113</v>
      </c>
      <c r="W1986" s="58" t="s">
        <v>4114</v>
      </c>
      <c r="X1986" s="58" t="s">
        <v>4114</v>
      </c>
      <c r="Y1986" s="58" t="s">
        <v>4114</v>
      </c>
      <c r="Z1986" s="58" t="s">
        <v>4114</v>
      </c>
      <c r="AA1986" s="58" t="s">
        <v>4114</v>
      </c>
      <c r="AB1986" s="58" t="s">
        <v>4114</v>
      </c>
      <c r="AC1986" s="58" t="s">
        <v>4114</v>
      </c>
      <c r="AD1986" s="58" t="s">
        <v>4113</v>
      </c>
      <c r="AE1986" s="58" t="s">
        <v>4114</v>
      </c>
      <c r="AF1986" s="58" t="s">
        <v>4114</v>
      </c>
    </row>
    <row r="1987" spans="1:32" x14ac:dyDescent="0.2">
      <c r="A1987" s="247" t="s">
        <v>1811</v>
      </c>
      <c r="B1987" s="83" t="s">
        <v>2730</v>
      </c>
      <c r="C1987" s="58">
        <v>1</v>
      </c>
      <c r="D1987" s="58" t="s">
        <v>4156</v>
      </c>
      <c r="E1987" s="58" t="s">
        <v>4143</v>
      </c>
      <c r="F1987" s="58" t="s">
        <v>4143</v>
      </c>
      <c r="G1987" s="58" t="s">
        <v>4136</v>
      </c>
      <c r="H1987" s="58" t="s">
        <v>4113</v>
      </c>
      <c r="I1987" s="58" t="s">
        <v>4136</v>
      </c>
      <c r="J1987" s="58" t="s">
        <v>4114</v>
      </c>
      <c r="K1987" s="58" t="s">
        <v>4114</v>
      </c>
      <c r="L1987" s="58" t="s">
        <v>4114</v>
      </c>
      <c r="M1987" s="58" t="s">
        <v>4192</v>
      </c>
      <c r="N1987" s="58" t="s">
        <v>3345</v>
      </c>
      <c r="O1987" s="58" t="s">
        <v>4147</v>
      </c>
      <c r="P1987" s="58" t="s">
        <v>4132</v>
      </c>
      <c r="Q1987" s="58" t="s">
        <v>4002</v>
      </c>
      <c r="R1987" s="58" t="s">
        <v>4113</v>
      </c>
      <c r="S1987" s="58" t="s">
        <v>4113</v>
      </c>
      <c r="T1987" s="58" t="s">
        <v>4113</v>
      </c>
      <c r="U1987" s="58" t="s">
        <v>4113</v>
      </c>
      <c r="V1987" s="58" t="s">
        <v>4113</v>
      </c>
      <c r="W1987" s="58" t="s">
        <v>4114</v>
      </c>
      <c r="X1987" s="58" t="s">
        <v>4114</v>
      </c>
      <c r="Y1987" s="58" t="s">
        <v>4114</v>
      </c>
      <c r="Z1987" s="58" t="s">
        <v>4114</v>
      </c>
      <c r="AA1987" s="58" t="s">
        <v>4114</v>
      </c>
      <c r="AB1987" s="58" t="s">
        <v>4114</v>
      </c>
      <c r="AC1987" s="58" t="s">
        <v>4114</v>
      </c>
      <c r="AD1987" s="58" t="s">
        <v>4113</v>
      </c>
      <c r="AE1987" s="58" t="s">
        <v>4114</v>
      </c>
      <c r="AF1987" s="58" t="s">
        <v>4114</v>
      </c>
    </row>
    <row r="1988" spans="1:32" x14ac:dyDescent="0.2">
      <c r="A1988" s="247" t="s">
        <v>5388</v>
      </c>
      <c r="B1988" s="83" t="s">
        <v>5389</v>
      </c>
    </row>
    <row r="1989" spans="1:32" x14ac:dyDescent="0.2">
      <c r="A1989" s="247" t="s">
        <v>1812</v>
      </c>
      <c r="B1989" s="83" t="s">
        <v>2731</v>
      </c>
      <c r="C1989" s="58">
        <v>1</v>
      </c>
      <c r="D1989" s="58" t="s">
        <v>4160</v>
      </c>
      <c r="E1989" s="58" t="s">
        <v>4143</v>
      </c>
      <c r="F1989" s="58" t="s">
        <v>4143</v>
      </c>
      <c r="G1989" s="58" t="s">
        <v>4145</v>
      </c>
      <c r="H1989" s="58" t="s">
        <v>4113</v>
      </c>
      <c r="I1989" s="58" t="s">
        <v>4136</v>
      </c>
      <c r="J1989" s="58" t="s">
        <v>4114</v>
      </c>
      <c r="K1989" s="58" t="s">
        <v>4114</v>
      </c>
      <c r="L1989" s="58" t="s">
        <v>4114</v>
      </c>
      <c r="M1989" s="58" t="s">
        <v>4241</v>
      </c>
      <c r="N1989" s="58" t="s">
        <v>3345</v>
      </c>
      <c r="O1989" s="58" t="s">
        <v>4216</v>
      </c>
      <c r="P1989" s="58" t="s">
        <v>4132</v>
      </c>
      <c r="Q1989" s="58" t="s">
        <v>4002</v>
      </c>
      <c r="R1989" s="58" t="s">
        <v>4113</v>
      </c>
      <c r="S1989" s="58" t="s">
        <v>4113</v>
      </c>
      <c r="T1989" s="58" t="s">
        <v>4113</v>
      </c>
      <c r="U1989" s="58" t="s">
        <v>4113</v>
      </c>
      <c r="V1989" s="58" t="s">
        <v>4113</v>
      </c>
      <c r="W1989" s="58" t="s">
        <v>4114</v>
      </c>
      <c r="X1989" s="58" t="s">
        <v>4114</v>
      </c>
      <c r="Y1989" s="58" t="s">
        <v>4114</v>
      </c>
      <c r="Z1989" s="58" t="s">
        <v>4114</v>
      </c>
      <c r="AA1989" s="58" t="s">
        <v>4114</v>
      </c>
      <c r="AB1989" s="58" t="s">
        <v>4114</v>
      </c>
      <c r="AC1989" s="58" t="s">
        <v>4114</v>
      </c>
      <c r="AD1989" s="58" t="s">
        <v>4113</v>
      </c>
      <c r="AE1989" s="58" t="s">
        <v>4114</v>
      </c>
      <c r="AF1989" s="58" t="s">
        <v>4114</v>
      </c>
    </row>
    <row r="1990" spans="1:32" x14ac:dyDescent="0.2">
      <c r="A1990" s="247" t="s">
        <v>1813</v>
      </c>
      <c r="B1990" s="83" t="s">
        <v>2732</v>
      </c>
      <c r="C1990" s="58">
        <v>1</v>
      </c>
      <c r="D1990" s="58" t="s">
        <v>4150</v>
      </c>
      <c r="E1990" s="58" t="s">
        <v>4134</v>
      </c>
      <c r="F1990" s="58" t="s">
        <v>4134</v>
      </c>
      <c r="G1990" s="58" t="s">
        <v>4136</v>
      </c>
      <c r="H1990" s="58" t="s">
        <v>4113</v>
      </c>
      <c r="I1990" s="58" t="s">
        <v>4113</v>
      </c>
      <c r="J1990" s="58" t="s">
        <v>4114</v>
      </c>
      <c r="K1990" s="58" t="s">
        <v>4114</v>
      </c>
      <c r="L1990" s="58" t="s">
        <v>4114</v>
      </c>
      <c r="M1990" s="58" t="s">
        <v>4146</v>
      </c>
      <c r="N1990" s="58" t="s">
        <v>3345</v>
      </c>
      <c r="O1990" s="58" t="s">
        <v>4147</v>
      </c>
      <c r="P1990" s="58" t="s">
        <v>4132</v>
      </c>
      <c r="Q1990" s="58" t="s">
        <v>4002</v>
      </c>
      <c r="R1990" s="58" t="s">
        <v>4113</v>
      </c>
      <c r="S1990" s="58" t="s">
        <v>4113</v>
      </c>
      <c r="T1990" s="58" t="s">
        <v>4113</v>
      </c>
      <c r="U1990" s="58" t="s">
        <v>4113</v>
      </c>
      <c r="V1990" s="58" t="s">
        <v>4113</v>
      </c>
      <c r="W1990" s="58" t="s">
        <v>4114</v>
      </c>
      <c r="X1990" s="58" t="s">
        <v>4114</v>
      </c>
      <c r="Y1990" s="58" t="s">
        <v>4114</v>
      </c>
      <c r="Z1990" s="58" t="s">
        <v>4114</v>
      </c>
      <c r="AA1990" s="58" t="s">
        <v>4114</v>
      </c>
      <c r="AB1990" s="58" t="s">
        <v>4114</v>
      </c>
      <c r="AC1990" s="58" t="s">
        <v>4114</v>
      </c>
      <c r="AD1990" s="58" t="s">
        <v>4113</v>
      </c>
      <c r="AE1990" s="58" t="s">
        <v>4114</v>
      </c>
      <c r="AF1990" s="58" t="s">
        <v>4114</v>
      </c>
    </row>
    <row r="1991" spans="1:32" x14ac:dyDescent="0.2">
      <c r="A1991" s="247" t="s">
        <v>1814</v>
      </c>
      <c r="B1991" s="83" t="s">
        <v>2733</v>
      </c>
      <c r="C1991" s="58">
        <v>1</v>
      </c>
      <c r="D1991" s="58" t="s">
        <v>4156</v>
      </c>
      <c r="E1991" s="58" t="s">
        <v>4134</v>
      </c>
      <c r="F1991" s="58" t="s">
        <v>4134</v>
      </c>
      <c r="G1991" s="58" t="s">
        <v>4136</v>
      </c>
      <c r="H1991" s="58" t="s">
        <v>4113</v>
      </c>
      <c r="I1991" s="58" t="s">
        <v>4113</v>
      </c>
      <c r="J1991" s="58" t="s">
        <v>4114</v>
      </c>
      <c r="K1991" s="58" t="s">
        <v>4114</v>
      </c>
      <c r="L1991" s="58" t="s">
        <v>4114</v>
      </c>
      <c r="M1991" s="58" t="s">
        <v>4166</v>
      </c>
      <c r="N1991" s="58" t="s">
        <v>3345</v>
      </c>
      <c r="O1991" s="58" t="s">
        <v>4147</v>
      </c>
      <c r="P1991" s="58" t="s">
        <v>4132</v>
      </c>
      <c r="Q1991" s="58" t="s">
        <v>4002</v>
      </c>
      <c r="R1991" s="58" t="s">
        <v>4113</v>
      </c>
      <c r="S1991" s="58" t="s">
        <v>4113</v>
      </c>
      <c r="T1991" s="58" t="s">
        <v>4113</v>
      </c>
      <c r="U1991" s="58" t="s">
        <v>4113</v>
      </c>
      <c r="V1991" s="58" t="s">
        <v>4113</v>
      </c>
      <c r="W1991" s="58" t="s">
        <v>4114</v>
      </c>
      <c r="X1991" s="58" t="s">
        <v>4114</v>
      </c>
      <c r="Y1991" s="58" t="s">
        <v>4114</v>
      </c>
      <c r="Z1991" s="58" t="s">
        <v>4114</v>
      </c>
      <c r="AA1991" s="58" t="s">
        <v>4114</v>
      </c>
      <c r="AB1991" s="58" t="s">
        <v>4114</v>
      </c>
      <c r="AC1991" s="58" t="s">
        <v>4114</v>
      </c>
      <c r="AD1991" s="58" t="s">
        <v>4113</v>
      </c>
      <c r="AE1991" s="58" t="s">
        <v>4114</v>
      </c>
      <c r="AF1991" s="58" t="s">
        <v>4114</v>
      </c>
    </row>
    <row r="1992" spans="1:32" x14ac:dyDescent="0.2">
      <c r="A1992" s="247" t="s">
        <v>5390</v>
      </c>
      <c r="B1992" s="83" t="s">
        <v>5391</v>
      </c>
    </row>
    <row r="1993" spans="1:32" x14ac:dyDescent="0.2">
      <c r="A1993" s="247" t="s">
        <v>1815</v>
      </c>
      <c r="B1993" s="83" t="s">
        <v>2734</v>
      </c>
      <c r="C1993" s="58">
        <v>1</v>
      </c>
      <c r="D1993" s="58" t="s">
        <v>4160</v>
      </c>
      <c r="E1993" s="58" t="s">
        <v>4134</v>
      </c>
      <c r="F1993" s="58" t="s">
        <v>4134</v>
      </c>
      <c r="G1993" s="58" t="s">
        <v>4145</v>
      </c>
      <c r="H1993" s="58" t="s">
        <v>4113</v>
      </c>
      <c r="I1993" s="58" t="s">
        <v>4136</v>
      </c>
      <c r="J1993" s="58" t="s">
        <v>4114</v>
      </c>
      <c r="K1993" s="58" t="s">
        <v>4114</v>
      </c>
      <c r="L1993" s="58" t="s">
        <v>4114</v>
      </c>
      <c r="M1993" s="58" t="s">
        <v>4251</v>
      </c>
      <c r="N1993" s="58" t="s">
        <v>3345</v>
      </c>
      <c r="O1993" s="58" t="s">
        <v>4216</v>
      </c>
      <c r="P1993" s="58" t="s">
        <v>4132</v>
      </c>
      <c r="Q1993" s="58" t="s">
        <v>4002</v>
      </c>
      <c r="R1993" s="58" t="s">
        <v>4113</v>
      </c>
      <c r="S1993" s="58" t="s">
        <v>4113</v>
      </c>
      <c r="T1993" s="58" t="s">
        <v>4113</v>
      </c>
      <c r="U1993" s="58" t="s">
        <v>4113</v>
      </c>
      <c r="V1993" s="58" t="s">
        <v>4113</v>
      </c>
      <c r="W1993" s="58" t="s">
        <v>4114</v>
      </c>
      <c r="X1993" s="58" t="s">
        <v>4114</v>
      </c>
      <c r="Y1993" s="58" t="s">
        <v>4114</v>
      </c>
      <c r="Z1993" s="58" t="s">
        <v>4114</v>
      </c>
      <c r="AA1993" s="58" t="s">
        <v>4114</v>
      </c>
      <c r="AB1993" s="58" t="s">
        <v>4114</v>
      </c>
      <c r="AC1993" s="58" t="s">
        <v>4114</v>
      </c>
      <c r="AD1993" s="58" t="s">
        <v>4113</v>
      </c>
      <c r="AE1993" s="58" t="s">
        <v>4114</v>
      </c>
      <c r="AF1993" s="58" t="s">
        <v>4114</v>
      </c>
    </row>
    <row r="1994" spans="1:32" x14ac:dyDescent="0.2">
      <c r="A1994" s="247" t="s">
        <v>3340</v>
      </c>
      <c r="B1994" s="83" t="s">
        <v>3341</v>
      </c>
      <c r="C1994" s="58">
        <v>1</v>
      </c>
      <c r="D1994" s="58" t="s">
        <v>4386</v>
      </c>
      <c r="E1994" s="58" t="s">
        <v>4134</v>
      </c>
      <c r="F1994" s="58" t="s">
        <v>4134</v>
      </c>
      <c r="G1994" s="58" t="s">
        <v>4114</v>
      </c>
      <c r="H1994" s="58" t="s">
        <v>4113</v>
      </c>
      <c r="I1994" s="58" t="s">
        <v>4113</v>
      </c>
      <c r="J1994" s="58" t="s">
        <v>4114</v>
      </c>
      <c r="K1994" s="58" t="s">
        <v>4114</v>
      </c>
      <c r="L1994" s="58" t="s">
        <v>4114</v>
      </c>
      <c r="M1994" s="58" t="s">
        <v>4217</v>
      </c>
      <c r="N1994" s="58" t="s">
        <v>2676</v>
      </c>
      <c r="O1994" s="58" t="s">
        <v>4155</v>
      </c>
      <c r="P1994" s="58" t="s">
        <v>4138</v>
      </c>
      <c r="Q1994" s="58" t="s">
        <v>4002</v>
      </c>
      <c r="R1994" s="58" t="s">
        <v>4113</v>
      </c>
      <c r="S1994" s="58" t="s">
        <v>4113</v>
      </c>
      <c r="T1994" s="58" t="s">
        <v>4114</v>
      </c>
      <c r="U1994" s="58" t="s">
        <v>4113</v>
      </c>
      <c r="V1994" s="58" t="s">
        <v>4113</v>
      </c>
      <c r="W1994" s="58" t="s">
        <v>4114</v>
      </c>
      <c r="X1994" s="58" t="s">
        <v>4114</v>
      </c>
      <c r="Y1994" s="58" t="s">
        <v>4114</v>
      </c>
      <c r="Z1994" s="58" t="s">
        <v>4114</v>
      </c>
      <c r="AA1994" s="58" t="s">
        <v>4114</v>
      </c>
      <c r="AB1994" s="58" t="s">
        <v>4114</v>
      </c>
      <c r="AC1994" s="58" t="s">
        <v>4114</v>
      </c>
      <c r="AD1994" s="58" t="s">
        <v>4113</v>
      </c>
      <c r="AE1994" s="58" t="s">
        <v>4114</v>
      </c>
      <c r="AF1994" s="58" t="s">
        <v>4114</v>
      </c>
    </row>
    <row r="1995" spans="1:32" x14ac:dyDescent="0.2">
      <c r="A1995" s="247" t="s">
        <v>1754</v>
      </c>
      <c r="B1995" s="83" t="s">
        <v>2675</v>
      </c>
      <c r="C1995" s="58">
        <v>1</v>
      </c>
      <c r="D1995" s="58" t="s">
        <v>4135</v>
      </c>
      <c r="E1995" s="58" t="s">
        <v>4135</v>
      </c>
      <c r="F1995" s="58" t="s">
        <v>4134</v>
      </c>
      <c r="G1995" s="58" t="s">
        <v>4114</v>
      </c>
      <c r="H1995" s="58" t="s">
        <v>4113</v>
      </c>
      <c r="I1995" s="58" t="s">
        <v>4113</v>
      </c>
      <c r="J1995" s="58" t="s">
        <v>4114</v>
      </c>
      <c r="K1995" s="58" t="s">
        <v>4114</v>
      </c>
      <c r="L1995" s="58" t="s">
        <v>4114</v>
      </c>
      <c r="M1995" s="58" t="s">
        <v>4136</v>
      </c>
      <c r="N1995" s="58" t="s">
        <v>2676</v>
      </c>
      <c r="O1995" s="58" t="s">
        <v>4155</v>
      </c>
      <c r="P1995" s="58" t="s">
        <v>4138</v>
      </c>
      <c r="Q1995" s="58" t="s">
        <v>4002</v>
      </c>
      <c r="R1995" s="58" t="s">
        <v>4113</v>
      </c>
      <c r="S1995" s="58" t="s">
        <v>4113</v>
      </c>
      <c r="T1995" s="58" t="s">
        <v>4114</v>
      </c>
      <c r="U1995" s="58" t="s">
        <v>4113</v>
      </c>
      <c r="V1995" s="58" t="s">
        <v>4113</v>
      </c>
      <c r="W1995" s="58" t="s">
        <v>4114</v>
      </c>
      <c r="X1995" s="58" t="s">
        <v>4114</v>
      </c>
      <c r="Y1995" s="58" t="s">
        <v>4114</v>
      </c>
      <c r="Z1995" s="58" t="s">
        <v>4114</v>
      </c>
      <c r="AA1995" s="58" t="s">
        <v>4114</v>
      </c>
      <c r="AB1995" s="58" t="s">
        <v>4114</v>
      </c>
      <c r="AC1995" s="58" t="s">
        <v>4113</v>
      </c>
      <c r="AD1995" s="58" t="s">
        <v>4113</v>
      </c>
      <c r="AE1995" s="58" t="s">
        <v>4114</v>
      </c>
      <c r="AF1995" s="58" t="s">
        <v>4114</v>
      </c>
    </row>
    <row r="1996" spans="1:32" x14ac:dyDescent="0.2">
      <c r="A1996" s="247" t="s">
        <v>1791</v>
      </c>
      <c r="B1996" s="83" t="s">
        <v>2688</v>
      </c>
      <c r="C1996" s="58">
        <v>1</v>
      </c>
      <c r="D1996" s="58" t="s">
        <v>4135</v>
      </c>
      <c r="E1996" s="58" t="s">
        <v>4134</v>
      </c>
      <c r="F1996" s="58" t="s">
        <v>4134</v>
      </c>
      <c r="G1996" s="58" t="s">
        <v>4114</v>
      </c>
      <c r="H1996" s="58" t="s">
        <v>4113</v>
      </c>
      <c r="I1996" s="58" t="s">
        <v>4113</v>
      </c>
      <c r="J1996" s="58" t="s">
        <v>4114</v>
      </c>
      <c r="K1996" s="58" t="s">
        <v>4114</v>
      </c>
      <c r="L1996" s="58" t="s">
        <v>4114</v>
      </c>
      <c r="M1996" s="58" t="s">
        <v>4136</v>
      </c>
      <c r="N1996" s="58" t="s">
        <v>2676</v>
      </c>
      <c r="O1996" s="58" t="s">
        <v>4155</v>
      </c>
      <c r="P1996" s="58" t="s">
        <v>4138</v>
      </c>
      <c r="Q1996" s="58" t="s">
        <v>4002</v>
      </c>
      <c r="R1996" s="58" t="s">
        <v>4113</v>
      </c>
      <c r="S1996" s="58" t="s">
        <v>4113</v>
      </c>
      <c r="T1996" s="58" t="s">
        <v>4114</v>
      </c>
      <c r="U1996" s="58" t="s">
        <v>4113</v>
      </c>
      <c r="V1996" s="58" t="s">
        <v>4113</v>
      </c>
      <c r="W1996" s="58" t="s">
        <v>4114</v>
      </c>
      <c r="X1996" s="58" t="s">
        <v>4114</v>
      </c>
      <c r="Y1996" s="58" t="s">
        <v>4114</v>
      </c>
      <c r="Z1996" s="58" t="s">
        <v>4114</v>
      </c>
      <c r="AA1996" s="58" t="s">
        <v>4114</v>
      </c>
      <c r="AB1996" s="58" t="s">
        <v>4114</v>
      </c>
      <c r="AC1996" s="58" t="s">
        <v>4114</v>
      </c>
      <c r="AD1996" s="58" t="s">
        <v>4113</v>
      </c>
      <c r="AE1996" s="58" t="s">
        <v>4114</v>
      </c>
      <c r="AF1996" s="58" t="s">
        <v>4114</v>
      </c>
    </row>
    <row r="1997" spans="1:32" x14ac:dyDescent="0.2">
      <c r="A1997" s="247" t="s">
        <v>570</v>
      </c>
      <c r="B1997" s="83" t="s">
        <v>2677</v>
      </c>
      <c r="C1997" s="58">
        <v>1</v>
      </c>
      <c r="D1997" s="58" t="s">
        <v>4135</v>
      </c>
      <c r="E1997" s="58" t="s">
        <v>4135</v>
      </c>
      <c r="F1997" s="58" t="s">
        <v>4150</v>
      </c>
      <c r="G1997" s="58" t="s">
        <v>4114</v>
      </c>
      <c r="H1997" s="58" t="s">
        <v>4113</v>
      </c>
      <c r="I1997" s="58" t="s">
        <v>4113</v>
      </c>
      <c r="J1997" s="58" t="s">
        <v>4114</v>
      </c>
      <c r="K1997" s="58" t="s">
        <v>4114</v>
      </c>
      <c r="L1997" s="58" t="s">
        <v>4114</v>
      </c>
      <c r="M1997" s="58" t="s">
        <v>4137</v>
      </c>
      <c r="N1997" s="58" t="s">
        <v>2676</v>
      </c>
      <c r="O1997" s="58" t="s">
        <v>4155</v>
      </c>
      <c r="P1997" s="58" t="s">
        <v>4138</v>
      </c>
      <c r="Q1997" s="58" t="s">
        <v>4002</v>
      </c>
      <c r="R1997" s="58" t="s">
        <v>4113</v>
      </c>
      <c r="S1997" s="58" t="s">
        <v>4113</v>
      </c>
      <c r="T1997" s="58" t="s">
        <v>4114</v>
      </c>
      <c r="U1997" s="58" t="s">
        <v>4113</v>
      </c>
      <c r="V1997" s="58" t="s">
        <v>4113</v>
      </c>
      <c r="W1997" s="58" t="s">
        <v>4114</v>
      </c>
      <c r="X1997" s="58" t="s">
        <v>4114</v>
      </c>
      <c r="Y1997" s="58" t="s">
        <v>4114</v>
      </c>
      <c r="Z1997" s="58" t="s">
        <v>4114</v>
      </c>
      <c r="AA1997" s="58" t="s">
        <v>4114</v>
      </c>
      <c r="AB1997" s="58" t="s">
        <v>4114</v>
      </c>
      <c r="AC1997" s="58" t="s">
        <v>4113</v>
      </c>
      <c r="AD1997" s="58" t="s">
        <v>4113</v>
      </c>
      <c r="AE1997" s="58" t="s">
        <v>4114</v>
      </c>
      <c r="AF1997" s="58" t="s">
        <v>4114</v>
      </c>
    </row>
    <row r="1998" spans="1:32" x14ac:dyDescent="0.2">
      <c r="A1998" s="247" t="s">
        <v>584</v>
      </c>
      <c r="B1998" s="83" t="s">
        <v>2682</v>
      </c>
      <c r="C1998" s="58">
        <v>1</v>
      </c>
      <c r="D1998" s="58" t="s">
        <v>4139</v>
      </c>
      <c r="E1998" s="58" t="s">
        <v>4135</v>
      </c>
      <c r="F1998" s="58" t="s">
        <v>4150</v>
      </c>
      <c r="G1998" s="58" t="s">
        <v>4114</v>
      </c>
      <c r="H1998" s="58" t="s">
        <v>4113</v>
      </c>
      <c r="I1998" s="58" t="s">
        <v>4113</v>
      </c>
      <c r="J1998" s="58" t="s">
        <v>4114</v>
      </c>
      <c r="K1998" s="58" t="s">
        <v>4114</v>
      </c>
      <c r="L1998" s="58" t="s">
        <v>4114</v>
      </c>
      <c r="M1998" s="58" t="s">
        <v>4140</v>
      </c>
      <c r="N1998" s="58" t="s">
        <v>2676</v>
      </c>
      <c r="O1998" s="58" t="s">
        <v>4155</v>
      </c>
      <c r="P1998" s="58" t="s">
        <v>4138</v>
      </c>
      <c r="Q1998" s="58" t="s">
        <v>4002</v>
      </c>
      <c r="R1998" s="58" t="s">
        <v>4113</v>
      </c>
      <c r="S1998" s="58" t="s">
        <v>4113</v>
      </c>
      <c r="T1998" s="58" t="s">
        <v>4114</v>
      </c>
      <c r="U1998" s="58" t="s">
        <v>4113</v>
      </c>
      <c r="V1998" s="58" t="s">
        <v>4113</v>
      </c>
      <c r="W1998" s="58" t="s">
        <v>4114</v>
      </c>
      <c r="X1998" s="58" t="s">
        <v>4114</v>
      </c>
      <c r="Y1998" s="58" t="s">
        <v>4114</v>
      </c>
      <c r="Z1998" s="58" t="s">
        <v>4114</v>
      </c>
      <c r="AA1998" s="58" t="s">
        <v>4114</v>
      </c>
      <c r="AB1998" s="58" t="s">
        <v>4114</v>
      </c>
      <c r="AC1998" s="58" t="s">
        <v>4113</v>
      </c>
      <c r="AD1998" s="58" t="s">
        <v>4113</v>
      </c>
      <c r="AE1998" s="58" t="s">
        <v>4114</v>
      </c>
      <c r="AF1998" s="58" t="s">
        <v>4114</v>
      </c>
    </row>
    <row r="1999" spans="1:32" x14ac:dyDescent="0.2">
      <c r="A1999" s="247" t="s">
        <v>597</v>
      </c>
      <c r="B1999" s="83" t="s">
        <v>2684</v>
      </c>
      <c r="C1999" s="58">
        <v>1</v>
      </c>
      <c r="D1999" s="58" t="s">
        <v>4141</v>
      </c>
      <c r="E1999" s="58" t="s">
        <v>4135</v>
      </c>
      <c r="F1999" s="58" t="s">
        <v>4150</v>
      </c>
      <c r="G1999" s="58" t="s">
        <v>4114</v>
      </c>
      <c r="H1999" s="58" t="s">
        <v>4114</v>
      </c>
      <c r="I1999" s="58" t="s">
        <v>4113</v>
      </c>
      <c r="J1999" s="58" t="s">
        <v>4114</v>
      </c>
      <c r="K1999" s="58" t="s">
        <v>4114</v>
      </c>
      <c r="L1999" s="58" t="s">
        <v>4114</v>
      </c>
      <c r="M1999" s="58" t="s">
        <v>4142</v>
      </c>
      <c r="N1999" s="58" t="s">
        <v>2676</v>
      </c>
      <c r="O1999" s="58" t="s">
        <v>4155</v>
      </c>
      <c r="P1999" s="58" t="s">
        <v>4138</v>
      </c>
      <c r="Q1999" s="58" t="s">
        <v>4002</v>
      </c>
      <c r="R1999" s="58" t="s">
        <v>4113</v>
      </c>
      <c r="S1999" s="58" t="s">
        <v>4113</v>
      </c>
      <c r="T1999" s="58" t="s">
        <v>4114</v>
      </c>
      <c r="U1999" s="58" t="s">
        <v>4113</v>
      </c>
      <c r="V1999" s="58" t="s">
        <v>4113</v>
      </c>
      <c r="W1999" s="58" t="s">
        <v>4114</v>
      </c>
      <c r="X1999" s="58" t="s">
        <v>4114</v>
      </c>
      <c r="Y1999" s="58" t="s">
        <v>4114</v>
      </c>
      <c r="Z1999" s="58" t="s">
        <v>4114</v>
      </c>
      <c r="AA1999" s="58" t="s">
        <v>4114</v>
      </c>
      <c r="AB1999" s="58" t="s">
        <v>4114</v>
      </c>
      <c r="AC1999" s="58" t="s">
        <v>4113</v>
      </c>
      <c r="AD1999" s="58" t="s">
        <v>4113</v>
      </c>
      <c r="AE1999" s="58" t="s">
        <v>4114</v>
      </c>
      <c r="AF1999" s="58" t="s">
        <v>4114</v>
      </c>
    </row>
    <row r="2000" spans="1:32" x14ac:dyDescent="0.2">
      <c r="A2000" s="247" t="s">
        <v>571</v>
      </c>
      <c r="B2000" s="83" t="s">
        <v>2678</v>
      </c>
      <c r="C2000" s="58">
        <v>1</v>
      </c>
      <c r="D2000" s="58" t="s">
        <v>4135</v>
      </c>
      <c r="E2000" s="58" t="s">
        <v>4135</v>
      </c>
      <c r="F2000" s="58" t="s">
        <v>4152</v>
      </c>
      <c r="G2000" s="58" t="s">
        <v>4114</v>
      </c>
      <c r="H2000" s="58" t="s">
        <v>4136</v>
      </c>
      <c r="I2000" s="58" t="s">
        <v>4113</v>
      </c>
      <c r="J2000" s="58" t="s">
        <v>4114</v>
      </c>
      <c r="K2000" s="58" t="s">
        <v>4114</v>
      </c>
      <c r="L2000" s="58" t="s">
        <v>4114</v>
      </c>
      <c r="M2000" s="58" t="s">
        <v>4213</v>
      </c>
      <c r="N2000" s="58" t="s">
        <v>2676</v>
      </c>
      <c r="O2000" s="58" t="s">
        <v>4155</v>
      </c>
      <c r="P2000" s="58" t="s">
        <v>4138</v>
      </c>
      <c r="Q2000" s="58" t="s">
        <v>4002</v>
      </c>
      <c r="R2000" s="58" t="s">
        <v>4113</v>
      </c>
      <c r="S2000" s="58" t="s">
        <v>4113</v>
      </c>
      <c r="T2000" s="58" t="s">
        <v>4114</v>
      </c>
      <c r="U2000" s="58" t="s">
        <v>4113</v>
      </c>
      <c r="V2000" s="58" t="s">
        <v>4113</v>
      </c>
      <c r="W2000" s="58" t="s">
        <v>4114</v>
      </c>
      <c r="X2000" s="58" t="s">
        <v>4114</v>
      </c>
      <c r="Y2000" s="58" t="s">
        <v>4114</v>
      </c>
      <c r="Z2000" s="58" t="s">
        <v>4114</v>
      </c>
      <c r="AA2000" s="58" t="s">
        <v>4114</v>
      </c>
      <c r="AB2000" s="58" t="s">
        <v>4114</v>
      </c>
      <c r="AC2000" s="58" t="s">
        <v>4113</v>
      </c>
      <c r="AD2000" s="58" t="s">
        <v>4113</v>
      </c>
      <c r="AE2000" s="58" t="s">
        <v>4114</v>
      </c>
      <c r="AF2000" s="58" t="s">
        <v>4114</v>
      </c>
    </row>
    <row r="2001" spans="1:32" x14ac:dyDescent="0.2">
      <c r="A2001" s="247" t="s">
        <v>3342</v>
      </c>
      <c r="B2001" s="83" t="s">
        <v>3343</v>
      </c>
      <c r="C2001" s="58">
        <v>1</v>
      </c>
      <c r="D2001" s="58" t="s">
        <v>4135</v>
      </c>
      <c r="E2001" s="58" t="s">
        <v>4134</v>
      </c>
      <c r="F2001" s="58" t="s">
        <v>4152</v>
      </c>
      <c r="G2001" s="58" t="s">
        <v>4114</v>
      </c>
      <c r="H2001" s="58" t="s">
        <v>4136</v>
      </c>
      <c r="I2001" s="58" t="s">
        <v>4113</v>
      </c>
      <c r="J2001" s="58" t="s">
        <v>4114</v>
      </c>
      <c r="K2001" s="58" t="s">
        <v>4114</v>
      </c>
      <c r="L2001" s="58" t="s">
        <v>4114</v>
      </c>
      <c r="M2001" s="58" t="s">
        <v>4213</v>
      </c>
      <c r="N2001" s="58" t="s">
        <v>2676</v>
      </c>
      <c r="O2001" s="58" t="s">
        <v>4155</v>
      </c>
      <c r="P2001" s="58" t="s">
        <v>4138</v>
      </c>
      <c r="Q2001" s="58" t="s">
        <v>4002</v>
      </c>
      <c r="R2001" s="58" t="s">
        <v>4113</v>
      </c>
      <c r="S2001" s="58" t="s">
        <v>4113</v>
      </c>
      <c r="T2001" s="58" t="s">
        <v>4114</v>
      </c>
      <c r="U2001" s="58" t="s">
        <v>4113</v>
      </c>
      <c r="V2001" s="58" t="s">
        <v>4113</v>
      </c>
      <c r="W2001" s="58" t="s">
        <v>4114</v>
      </c>
      <c r="X2001" s="58" t="s">
        <v>4114</v>
      </c>
      <c r="Y2001" s="58" t="s">
        <v>4114</v>
      </c>
      <c r="Z2001" s="58" t="s">
        <v>4114</v>
      </c>
      <c r="AA2001" s="58" t="s">
        <v>4114</v>
      </c>
      <c r="AB2001" s="58" t="s">
        <v>4114</v>
      </c>
      <c r="AC2001" s="58" t="s">
        <v>4113</v>
      </c>
      <c r="AD2001" s="58" t="s">
        <v>4113</v>
      </c>
      <c r="AE2001" s="58" t="s">
        <v>4114</v>
      </c>
      <c r="AF2001" s="58" t="s">
        <v>4114</v>
      </c>
    </row>
    <row r="2002" spans="1:32" x14ac:dyDescent="0.2">
      <c r="A2002" s="247" t="s">
        <v>1237</v>
      </c>
      <c r="B2002" s="83" t="s">
        <v>2686</v>
      </c>
      <c r="C2002" s="58">
        <v>1</v>
      </c>
      <c r="D2002" s="58" t="s">
        <v>4386</v>
      </c>
      <c r="E2002" s="58" t="s">
        <v>4134</v>
      </c>
      <c r="F2002" s="58" t="s">
        <v>4156</v>
      </c>
      <c r="G2002" s="58" t="s">
        <v>4114</v>
      </c>
      <c r="H2002" s="58" t="s">
        <v>4136</v>
      </c>
      <c r="I2002" s="58" t="s">
        <v>4136</v>
      </c>
      <c r="J2002" s="58" t="s">
        <v>4114</v>
      </c>
      <c r="K2002" s="58" t="s">
        <v>4114</v>
      </c>
      <c r="L2002" s="58" t="s">
        <v>4114</v>
      </c>
      <c r="M2002" s="58" t="s">
        <v>4209</v>
      </c>
      <c r="N2002" s="58" t="s">
        <v>2676</v>
      </c>
      <c r="O2002" s="58" t="s">
        <v>4155</v>
      </c>
      <c r="P2002" s="58" t="s">
        <v>4138</v>
      </c>
      <c r="Q2002" s="58" t="s">
        <v>4002</v>
      </c>
      <c r="R2002" s="58" t="s">
        <v>4113</v>
      </c>
      <c r="S2002" s="58" t="s">
        <v>4113</v>
      </c>
      <c r="T2002" s="58" t="s">
        <v>4114</v>
      </c>
      <c r="U2002" s="58" t="s">
        <v>4113</v>
      </c>
      <c r="V2002" s="58" t="s">
        <v>4113</v>
      </c>
      <c r="W2002" s="58" t="s">
        <v>4114</v>
      </c>
      <c r="X2002" s="58" t="s">
        <v>4114</v>
      </c>
      <c r="Y2002" s="58" t="s">
        <v>4114</v>
      </c>
      <c r="Z2002" s="58" t="s">
        <v>4114</v>
      </c>
      <c r="AA2002" s="58" t="s">
        <v>4114</v>
      </c>
      <c r="AB2002" s="58" t="s">
        <v>4114</v>
      </c>
      <c r="AC2002" s="58" t="s">
        <v>4114</v>
      </c>
      <c r="AD2002" s="58" t="s">
        <v>4113</v>
      </c>
      <c r="AE2002" s="58" t="s">
        <v>4114</v>
      </c>
      <c r="AF2002" s="58" t="s">
        <v>4114</v>
      </c>
    </row>
    <row r="2003" spans="1:32" x14ac:dyDescent="0.2">
      <c r="A2003" s="247" t="s">
        <v>572</v>
      </c>
      <c r="B2003" s="83" t="s">
        <v>2679</v>
      </c>
      <c r="C2003" s="58">
        <v>1</v>
      </c>
      <c r="D2003" s="58" t="s">
        <v>4135</v>
      </c>
      <c r="E2003" s="58" t="s">
        <v>4135</v>
      </c>
      <c r="F2003" s="58" t="s">
        <v>4156</v>
      </c>
      <c r="G2003" s="58" t="s">
        <v>4114</v>
      </c>
      <c r="H2003" s="58" t="s">
        <v>4136</v>
      </c>
      <c r="I2003" s="58" t="s">
        <v>4113</v>
      </c>
      <c r="J2003" s="58" t="s">
        <v>4114</v>
      </c>
      <c r="K2003" s="58" t="s">
        <v>4114</v>
      </c>
      <c r="L2003" s="58" t="s">
        <v>4114</v>
      </c>
      <c r="M2003" s="58" t="s">
        <v>4145</v>
      </c>
      <c r="N2003" s="58" t="s">
        <v>2676</v>
      </c>
      <c r="O2003" s="58" t="s">
        <v>4155</v>
      </c>
      <c r="P2003" s="58" t="s">
        <v>4138</v>
      </c>
      <c r="Q2003" s="58" t="s">
        <v>4002</v>
      </c>
      <c r="R2003" s="58" t="s">
        <v>4113</v>
      </c>
      <c r="S2003" s="58" t="s">
        <v>4113</v>
      </c>
      <c r="T2003" s="58" t="s">
        <v>4114</v>
      </c>
      <c r="U2003" s="58" t="s">
        <v>4113</v>
      </c>
      <c r="V2003" s="58" t="s">
        <v>4113</v>
      </c>
      <c r="W2003" s="58" t="s">
        <v>4114</v>
      </c>
      <c r="X2003" s="58" t="s">
        <v>4114</v>
      </c>
      <c r="Y2003" s="58" t="s">
        <v>4114</v>
      </c>
      <c r="Z2003" s="58" t="s">
        <v>4114</v>
      </c>
      <c r="AA2003" s="58" t="s">
        <v>4114</v>
      </c>
      <c r="AB2003" s="58" t="s">
        <v>4114</v>
      </c>
      <c r="AC2003" s="58" t="s">
        <v>4113</v>
      </c>
      <c r="AD2003" s="58" t="s">
        <v>4113</v>
      </c>
      <c r="AE2003" s="58" t="s">
        <v>4114</v>
      </c>
      <c r="AF2003" s="58" t="s">
        <v>4114</v>
      </c>
    </row>
    <row r="2004" spans="1:32" x14ac:dyDescent="0.2">
      <c r="A2004" s="247" t="s">
        <v>574</v>
      </c>
      <c r="B2004" s="83" t="s">
        <v>2689</v>
      </c>
      <c r="C2004" s="58">
        <v>1</v>
      </c>
      <c r="D2004" s="58" t="s">
        <v>4135</v>
      </c>
      <c r="E2004" s="58" t="s">
        <v>4134</v>
      </c>
      <c r="F2004" s="58" t="s">
        <v>4156</v>
      </c>
      <c r="G2004" s="58" t="s">
        <v>4114</v>
      </c>
      <c r="H2004" s="58" t="s">
        <v>4136</v>
      </c>
      <c r="I2004" s="58" t="s">
        <v>4113</v>
      </c>
      <c r="J2004" s="58" t="s">
        <v>4114</v>
      </c>
      <c r="K2004" s="58" t="s">
        <v>4114</v>
      </c>
      <c r="L2004" s="58" t="s">
        <v>4114</v>
      </c>
      <c r="M2004" s="58" t="s">
        <v>4145</v>
      </c>
      <c r="N2004" s="58" t="s">
        <v>2676</v>
      </c>
      <c r="O2004" s="58" t="s">
        <v>4155</v>
      </c>
      <c r="P2004" s="58" t="s">
        <v>4138</v>
      </c>
      <c r="Q2004" s="58" t="s">
        <v>4002</v>
      </c>
      <c r="R2004" s="58" t="s">
        <v>4113</v>
      </c>
      <c r="S2004" s="58" t="s">
        <v>4113</v>
      </c>
      <c r="T2004" s="58" t="s">
        <v>4114</v>
      </c>
      <c r="U2004" s="58" t="s">
        <v>4113</v>
      </c>
      <c r="V2004" s="58" t="s">
        <v>4113</v>
      </c>
      <c r="W2004" s="58" t="s">
        <v>4114</v>
      </c>
      <c r="X2004" s="58" t="s">
        <v>4114</v>
      </c>
      <c r="Y2004" s="58" t="s">
        <v>4114</v>
      </c>
      <c r="Z2004" s="58" t="s">
        <v>4114</v>
      </c>
      <c r="AA2004" s="58" t="s">
        <v>4114</v>
      </c>
      <c r="AB2004" s="58" t="s">
        <v>4114</v>
      </c>
      <c r="AC2004" s="58" t="s">
        <v>4113</v>
      </c>
      <c r="AD2004" s="58" t="s">
        <v>4113</v>
      </c>
      <c r="AE2004" s="58" t="s">
        <v>4114</v>
      </c>
      <c r="AF2004" s="58" t="s">
        <v>4114</v>
      </c>
    </row>
    <row r="2005" spans="1:32" x14ac:dyDescent="0.2">
      <c r="A2005" s="247" t="s">
        <v>574</v>
      </c>
      <c r="B2005" s="83" t="s">
        <v>2689</v>
      </c>
      <c r="C2005" s="58">
        <v>1</v>
      </c>
      <c r="D2005" s="58" t="s">
        <v>4135</v>
      </c>
      <c r="E2005" s="58" t="s">
        <v>4134</v>
      </c>
      <c r="F2005" s="58" t="s">
        <v>4156</v>
      </c>
      <c r="G2005" s="58" t="s">
        <v>4114</v>
      </c>
      <c r="H2005" s="58" t="s">
        <v>4136</v>
      </c>
      <c r="I2005" s="58" t="s">
        <v>4113</v>
      </c>
      <c r="J2005" s="58" t="s">
        <v>4114</v>
      </c>
      <c r="K2005" s="58" t="s">
        <v>4114</v>
      </c>
      <c r="L2005" s="58" t="s">
        <v>4114</v>
      </c>
      <c r="M2005" s="58" t="s">
        <v>4145</v>
      </c>
      <c r="N2005" s="58" t="s">
        <v>2676</v>
      </c>
      <c r="O2005" s="58" t="s">
        <v>4155</v>
      </c>
      <c r="P2005" s="58" t="s">
        <v>4138</v>
      </c>
      <c r="Q2005" s="58" t="s">
        <v>4002</v>
      </c>
      <c r="R2005" s="58" t="s">
        <v>4113</v>
      </c>
      <c r="S2005" s="58" t="s">
        <v>4113</v>
      </c>
      <c r="T2005" s="58" t="s">
        <v>4114</v>
      </c>
      <c r="U2005" s="58" t="s">
        <v>4113</v>
      </c>
      <c r="V2005" s="58" t="s">
        <v>4113</v>
      </c>
      <c r="W2005" s="58" t="s">
        <v>4114</v>
      </c>
      <c r="X2005" s="58" t="s">
        <v>4114</v>
      </c>
      <c r="Y2005" s="58" t="s">
        <v>4114</v>
      </c>
      <c r="Z2005" s="58" t="s">
        <v>4114</v>
      </c>
      <c r="AA2005" s="58" t="s">
        <v>4114</v>
      </c>
      <c r="AB2005" s="58" t="s">
        <v>4114</v>
      </c>
      <c r="AC2005" s="58" t="s">
        <v>4113</v>
      </c>
      <c r="AD2005" s="58" t="s">
        <v>4113</v>
      </c>
      <c r="AE2005" s="58" t="s">
        <v>4114</v>
      </c>
      <c r="AF2005" s="58" t="s">
        <v>4114</v>
      </c>
    </row>
    <row r="2006" spans="1:32" x14ac:dyDescent="0.2">
      <c r="A2006" s="247" t="s">
        <v>585</v>
      </c>
      <c r="B2006" s="83" t="s">
        <v>2683</v>
      </c>
    </row>
    <row r="2007" spans="1:32" x14ac:dyDescent="0.2">
      <c r="A2007" s="247" t="s">
        <v>598</v>
      </c>
      <c r="B2007" s="83" t="s">
        <v>2685</v>
      </c>
      <c r="C2007" s="58">
        <v>1</v>
      </c>
      <c r="D2007" s="58" t="s">
        <v>4141</v>
      </c>
      <c r="E2007" s="58" t="s">
        <v>4135</v>
      </c>
      <c r="F2007" s="58" t="s">
        <v>4156</v>
      </c>
      <c r="G2007" s="58" t="s">
        <v>4114</v>
      </c>
      <c r="H2007" s="58" t="s">
        <v>4136</v>
      </c>
      <c r="I2007" s="58" t="s">
        <v>4113</v>
      </c>
      <c r="J2007" s="58" t="s">
        <v>4114</v>
      </c>
      <c r="K2007" s="58" t="s">
        <v>4114</v>
      </c>
      <c r="L2007" s="58" t="s">
        <v>4114</v>
      </c>
      <c r="M2007" s="58" t="s">
        <v>4192</v>
      </c>
      <c r="N2007" s="58" t="s">
        <v>2676</v>
      </c>
      <c r="O2007" s="58" t="s">
        <v>4155</v>
      </c>
      <c r="P2007" s="58" t="s">
        <v>4138</v>
      </c>
      <c r="Q2007" s="58" t="s">
        <v>4002</v>
      </c>
      <c r="R2007" s="58" t="s">
        <v>4113</v>
      </c>
      <c r="S2007" s="58" t="s">
        <v>4113</v>
      </c>
      <c r="T2007" s="58" t="s">
        <v>4114</v>
      </c>
      <c r="U2007" s="58" t="s">
        <v>4113</v>
      </c>
      <c r="V2007" s="58" t="s">
        <v>4113</v>
      </c>
      <c r="W2007" s="58" t="s">
        <v>4114</v>
      </c>
      <c r="X2007" s="58" t="s">
        <v>4114</v>
      </c>
      <c r="Y2007" s="58" t="s">
        <v>4114</v>
      </c>
      <c r="Z2007" s="58" t="s">
        <v>4114</v>
      </c>
      <c r="AA2007" s="58" t="s">
        <v>4114</v>
      </c>
      <c r="AB2007" s="58" t="s">
        <v>4114</v>
      </c>
      <c r="AC2007" s="58" t="s">
        <v>4113</v>
      </c>
      <c r="AD2007" s="58" t="s">
        <v>4113</v>
      </c>
      <c r="AE2007" s="58" t="s">
        <v>4114</v>
      </c>
      <c r="AF2007" s="58" t="s">
        <v>4114</v>
      </c>
    </row>
    <row r="2008" spans="1:32" x14ac:dyDescent="0.2">
      <c r="A2008" s="247" t="s">
        <v>573</v>
      </c>
      <c r="B2008" s="83" t="s">
        <v>2680</v>
      </c>
      <c r="C2008" s="58">
        <v>1</v>
      </c>
      <c r="D2008" s="58" t="s">
        <v>4135</v>
      </c>
      <c r="E2008" s="58" t="s">
        <v>4135</v>
      </c>
      <c r="F2008" s="58" t="s">
        <v>4158</v>
      </c>
      <c r="G2008" s="58" t="s">
        <v>4114</v>
      </c>
      <c r="H2008" s="58" t="s">
        <v>4136</v>
      </c>
      <c r="I2008" s="58" t="s">
        <v>4113</v>
      </c>
      <c r="J2008" s="58" t="s">
        <v>4114</v>
      </c>
      <c r="K2008" s="58" t="s">
        <v>4114</v>
      </c>
      <c r="L2008" s="58" t="s">
        <v>4114</v>
      </c>
      <c r="M2008" s="58" t="s">
        <v>4218</v>
      </c>
      <c r="N2008" s="58" t="s">
        <v>2676</v>
      </c>
      <c r="O2008" s="58" t="s">
        <v>4155</v>
      </c>
      <c r="P2008" s="58" t="s">
        <v>4138</v>
      </c>
      <c r="Q2008" s="58" t="s">
        <v>4002</v>
      </c>
      <c r="R2008" s="58" t="s">
        <v>4113</v>
      </c>
      <c r="S2008" s="58" t="s">
        <v>4113</v>
      </c>
      <c r="T2008" s="58" t="s">
        <v>4114</v>
      </c>
      <c r="U2008" s="58" t="s">
        <v>4113</v>
      </c>
      <c r="V2008" s="58" t="s">
        <v>4113</v>
      </c>
      <c r="W2008" s="58" t="s">
        <v>4114</v>
      </c>
      <c r="X2008" s="58" t="s">
        <v>4114</v>
      </c>
      <c r="Y2008" s="58" t="s">
        <v>4114</v>
      </c>
      <c r="Z2008" s="58" t="s">
        <v>4114</v>
      </c>
      <c r="AA2008" s="58" t="s">
        <v>4114</v>
      </c>
      <c r="AB2008" s="58" t="s">
        <v>4114</v>
      </c>
      <c r="AC2008" s="58" t="s">
        <v>4113</v>
      </c>
      <c r="AD2008" s="58" t="s">
        <v>4113</v>
      </c>
      <c r="AE2008" s="58" t="s">
        <v>4114</v>
      </c>
      <c r="AF2008" s="58" t="s">
        <v>4114</v>
      </c>
    </row>
    <row r="2009" spans="1:32" x14ac:dyDescent="0.2">
      <c r="A2009" s="247" t="s">
        <v>575</v>
      </c>
      <c r="B2009" s="83" t="s">
        <v>2690</v>
      </c>
      <c r="C2009" s="58">
        <v>1</v>
      </c>
      <c r="D2009" s="58" t="s">
        <v>4135</v>
      </c>
      <c r="E2009" s="58" t="s">
        <v>4134</v>
      </c>
      <c r="F2009" s="58" t="s">
        <v>4158</v>
      </c>
      <c r="G2009" s="58" t="s">
        <v>4114</v>
      </c>
      <c r="H2009" s="58" t="s">
        <v>4136</v>
      </c>
      <c r="I2009" s="58" t="s">
        <v>4113</v>
      </c>
      <c r="J2009" s="58" t="s">
        <v>4114</v>
      </c>
      <c r="K2009" s="58" t="s">
        <v>4114</v>
      </c>
      <c r="L2009" s="58" t="s">
        <v>4114</v>
      </c>
      <c r="M2009" s="58" t="s">
        <v>4218</v>
      </c>
      <c r="N2009" s="58" t="s">
        <v>2676</v>
      </c>
      <c r="O2009" s="58" t="s">
        <v>4155</v>
      </c>
      <c r="P2009" s="58" t="s">
        <v>4138</v>
      </c>
      <c r="Q2009" s="58" t="s">
        <v>4002</v>
      </c>
      <c r="R2009" s="58" t="s">
        <v>4113</v>
      </c>
      <c r="S2009" s="58" t="s">
        <v>4113</v>
      </c>
      <c r="T2009" s="58" t="s">
        <v>4114</v>
      </c>
      <c r="U2009" s="58" t="s">
        <v>4113</v>
      </c>
      <c r="V2009" s="58" t="s">
        <v>4113</v>
      </c>
      <c r="W2009" s="58" t="s">
        <v>4114</v>
      </c>
      <c r="X2009" s="58" t="s">
        <v>4114</v>
      </c>
      <c r="Y2009" s="58" t="s">
        <v>4114</v>
      </c>
      <c r="Z2009" s="58" t="s">
        <v>4114</v>
      </c>
      <c r="AA2009" s="58" t="s">
        <v>4114</v>
      </c>
      <c r="AB2009" s="58" t="s">
        <v>4114</v>
      </c>
      <c r="AC2009" s="58" t="s">
        <v>4113</v>
      </c>
      <c r="AD2009" s="58" t="s">
        <v>4113</v>
      </c>
      <c r="AE2009" s="58" t="s">
        <v>4114</v>
      </c>
      <c r="AF2009" s="58" t="s">
        <v>4114</v>
      </c>
    </row>
    <row r="2010" spans="1:32" x14ac:dyDescent="0.2">
      <c r="A2010" s="247" t="s">
        <v>1238</v>
      </c>
      <c r="B2010" s="83" t="s">
        <v>2687</v>
      </c>
      <c r="C2010" s="58">
        <v>1</v>
      </c>
      <c r="D2010" s="58" t="s">
        <v>4386</v>
      </c>
      <c r="E2010" s="58" t="s">
        <v>4134</v>
      </c>
      <c r="F2010" s="58" t="s">
        <v>4160</v>
      </c>
      <c r="G2010" s="58" t="s">
        <v>4114</v>
      </c>
      <c r="H2010" s="58" t="s">
        <v>4136</v>
      </c>
      <c r="I2010" s="58" t="s">
        <v>4136</v>
      </c>
      <c r="J2010" s="58" t="s">
        <v>4114</v>
      </c>
      <c r="K2010" s="58" t="s">
        <v>4114</v>
      </c>
      <c r="L2010" s="58" t="s">
        <v>4114</v>
      </c>
      <c r="M2010" s="58" t="s">
        <v>4247</v>
      </c>
      <c r="N2010" s="58" t="s">
        <v>2676</v>
      </c>
      <c r="O2010" s="58" t="s">
        <v>4155</v>
      </c>
      <c r="P2010" s="58" t="s">
        <v>4138</v>
      </c>
      <c r="Q2010" s="58" t="s">
        <v>4002</v>
      </c>
      <c r="R2010" s="58" t="s">
        <v>4113</v>
      </c>
      <c r="S2010" s="58" t="s">
        <v>4113</v>
      </c>
      <c r="T2010" s="58" t="s">
        <v>4114</v>
      </c>
      <c r="U2010" s="58" t="s">
        <v>4113</v>
      </c>
      <c r="V2010" s="58" t="s">
        <v>4113</v>
      </c>
      <c r="W2010" s="58" t="s">
        <v>4114</v>
      </c>
      <c r="X2010" s="58" t="s">
        <v>4114</v>
      </c>
      <c r="Y2010" s="58" t="s">
        <v>4114</v>
      </c>
      <c r="Z2010" s="58" t="s">
        <v>4114</v>
      </c>
      <c r="AA2010" s="58" t="s">
        <v>4114</v>
      </c>
      <c r="AB2010" s="58" t="s">
        <v>4114</v>
      </c>
      <c r="AC2010" s="58" t="s">
        <v>4114</v>
      </c>
      <c r="AD2010" s="58" t="s">
        <v>4113</v>
      </c>
      <c r="AE2010" s="58" t="s">
        <v>4114</v>
      </c>
      <c r="AF2010" s="58" t="s">
        <v>4114</v>
      </c>
    </row>
    <row r="2011" spans="1:32" x14ac:dyDescent="0.2">
      <c r="A2011" s="247" t="s">
        <v>1755</v>
      </c>
      <c r="B2011" s="83" t="s">
        <v>2681</v>
      </c>
      <c r="C2011" s="58">
        <v>1</v>
      </c>
      <c r="D2011" s="58" t="s">
        <v>4135</v>
      </c>
      <c r="E2011" s="58" t="s">
        <v>4135</v>
      </c>
      <c r="F2011" s="58" t="s">
        <v>4160</v>
      </c>
      <c r="G2011" s="58" t="s">
        <v>4114</v>
      </c>
      <c r="H2011" s="58" t="s">
        <v>4136</v>
      </c>
      <c r="I2011" s="58" t="s">
        <v>4113</v>
      </c>
      <c r="J2011" s="58" t="s">
        <v>4114</v>
      </c>
      <c r="K2011" s="58" t="s">
        <v>4114</v>
      </c>
      <c r="L2011" s="58" t="s">
        <v>4114</v>
      </c>
      <c r="M2011" s="58" t="s">
        <v>4219</v>
      </c>
      <c r="N2011" s="58" t="s">
        <v>2676</v>
      </c>
      <c r="O2011" s="58" t="s">
        <v>4155</v>
      </c>
      <c r="P2011" s="58" t="s">
        <v>4138</v>
      </c>
      <c r="Q2011" s="58" t="s">
        <v>4002</v>
      </c>
      <c r="R2011" s="58" t="s">
        <v>4113</v>
      </c>
      <c r="S2011" s="58" t="s">
        <v>4113</v>
      </c>
      <c r="T2011" s="58" t="s">
        <v>4114</v>
      </c>
      <c r="U2011" s="58" t="s">
        <v>4113</v>
      </c>
      <c r="V2011" s="58" t="s">
        <v>4113</v>
      </c>
      <c r="W2011" s="58" t="s">
        <v>4114</v>
      </c>
      <c r="X2011" s="58" t="s">
        <v>4114</v>
      </c>
      <c r="Y2011" s="58" t="s">
        <v>4114</v>
      </c>
      <c r="Z2011" s="58" t="s">
        <v>4114</v>
      </c>
      <c r="AA2011" s="58" t="s">
        <v>4114</v>
      </c>
      <c r="AB2011" s="58" t="s">
        <v>4114</v>
      </c>
      <c r="AC2011" s="58" t="s">
        <v>4113</v>
      </c>
      <c r="AD2011" s="58" t="s">
        <v>4113</v>
      </c>
      <c r="AE2011" s="58" t="s">
        <v>4114</v>
      </c>
      <c r="AF2011" s="58" t="s">
        <v>4114</v>
      </c>
    </row>
    <row r="2012" spans="1:32" x14ac:dyDescent="0.2">
      <c r="A2012" s="247" t="s">
        <v>576</v>
      </c>
      <c r="B2012" s="83" t="s">
        <v>2691</v>
      </c>
      <c r="C2012" s="58">
        <v>1</v>
      </c>
      <c r="D2012" s="58" t="s">
        <v>4135</v>
      </c>
      <c r="E2012" s="58" t="s">
        <v>4134</v>
      </c>
      <c r="F2012" s="58" t="s">
        <v>4160</v>
      </c>
      <c r="G2012" s="58" t="s">
        <v>4114</v>
      </c>
      <c r="H2012" s="58" t="s">
        <v>4136</v>
      </c>
      <c r="I2012" s="58" t="s">
        <v>4113</v>
      </c>
      <c r="J2012" s="58" t="s">
        <v>4114</v>
      </c>
      <c r="K2012" s="58" t="s">
        <v>4114</v>
      </c>
      <c r="L2012" s="58" t="s">
        <v>4114</v>
      </c>
      <c r="M2012" s="58" t="s">
        <v>4219</v>
      </c>
      <c r="N2012" s="58" t="s">
        <v>2676</v>
      </c>
      <c r="O2012" s="58" t="s">
        <v>4155</v>
      </c>
      <c r="P2012" s="58" t="s">
        <v>4138</v>
      </c>
      <c r="Q2012" s="58" t="s">
        <v>4002</v>
      </c>
      <c r="R2012" s="58" t="s">
        <v>4113</v>
      </c>
      <c r="S2012" s="58" t="s">
        <v>4113</v>
      </c>
      <c r="T2012" s="58" t="s">
        <v>4114</v>
      </c>
      <c r="U2012" s="58" t="s">
        <v>4113</v>
      </c>
      <c r="V2012" s="58" t="s">
        <v>4113</v>
      </c>
      <c r="W2012" s="58" t="s">
        <v>4114</v>
      </c>
      <c r="X2012" s="58" t="s">
        <v>4114</v>
      </c>
      <c r="Y2012" s="58" t="s">
        <v>4114</v>
      </c>
      <c r="Z2012" s="58" t="s">
        <v>4114</v>
      </c>
      <c r="AA2012" s="58" t="s">
        <v>4114</v>
      </c>
      <c r="AB2012" s="58" t="s">
        <v>4114</v>
      </c>
      <c r="AC2012" s="58" t="s">
        <v>4114</v>
      </c>
      <c r="AD2012" s="58" t="s">
        <v>4113</v>
      </c>
      <c r="AE2012" s="58" t="s">
        <v>4114</v>
      </c>
      <c r="AF2012" s="58" t="s">
        <v>4114</v>
      </c>
    </row>
    <row r="2013" spans="1:32" x14ac:dyDescent="0.2">
      <c r="A2013" s="247" t="s">
        <v>654</v>
      </c>
      <c r="B2013" s="83" t="s">
        <v>2735</v>
      </c>
      <c r="C2013" s="58">
        <v>1</v>
      </c>
      <c r="D2013" s="58" t="s">
        <v>4150</v>
      </c>
      <c r="E2013" s="58" t="s">
        <v>4135</v>
      </c>
      <c r="F2013" s="58" t="s">
        <v>4139</v>
      </c>
      <c r="G2013" s="58" t="s">
        <v>4136</v>
      </c>
      <c r="H2013" s="58" t="s">
        <v>4113</v>
      </c>
      <c r="I2013" s="58" t="s">
        <v>4113</v>
      </c>
      <c r="J2013" s="58" t="s">
        <v>4114</v>
      </c>
      <c r="K2013" s="58" t="s">
        <v>4114</v>
      </c>
      <c r="L2013" s="58" t="s">
        <v>4113</v>
      </c>
      <c r="M2013" s="58" t="s">
        <v>4140</v>
      </c>
      <c r="N2013" s="58" t="s">
        <v>1133</v>
      </c>
      <c r="O2013" s="58" t="s">
        <v>4147</v>
      </c>
      <c r="P2013" s="58" t="s">
        <v>4132</v>
      </c>
      <c r="Q2013" s="58" t="s">
        <v>4002</v>
      </c>
      <c r="R2013" s="58" t="s">
        <v>4113</v>
      </c>
      <c r="S2013" s="58" t="s">
        <v>4113</v>
      </c>
      <c r="T2013" s="58" t="s">
        <v>4113</v>
      </c>
      <c r="U2013" s="58" t="s">
        <v>4113</v>
      </c>
      <c r="V2013" s="58" t="s">
        <v>4113</v>
      </c>
      <c r="W2013" s="58" t="s">
        <v>4113</v>
      </c>
      <c r="X2013" s="58" t="s">
        <v>4114</v>
      </c>
      <c r="Y2013" s="58" t="s">
        <v>4114</v>
      </c>
      <c r="Z2013" s="58" t="s">
        <v>4113</v>
      </c>
      <c r="AA2013" s="58" t="s">
        <v>4114</v>
      </c>
      <c r="AB2013" s="58" t="s">
        <v>4113</v>
      </c>
      <c r="AC2013" s="58" t="s">
        <v>4114</v>
      </c>
      <c r="AD2013" s="58" t="s">
        <v>4113</v>
      </c>
      <c r="AE2013" s="58" t="s">
        <v>4114</v>
      </c>
      <c r="AF2013" s="58" t="s">
        <v>4114</v>
      </c>
    </row>
    <row r="2014" spans="1:32" x14ac:dyDescent="0.2">
      <c r="A2014" s="247" t="s">
        <v>666</v>
      </c>
      <c r="B2014" s="83" t="s">
        <v>2751</v>
      </c>
      <c r="C2014" s="58">
        <v>1</v>
      </c>
      <c r="D2014" s="58" t="s">
        <v>4150</v>
      </c>
      <c r="E2014" s="58" t="s">
        <v>4139</v>
      </c>
      <c r="F2014" s="58" t="s">
        <v>4139</v>
      </c>
      <c r="G2014" s="58" t="s">
        <v>4136</v>
      </c>
      <c r="H2014" s="58" t="s">
        <v>4113</v>
      </c>
      <c r="I2014" s="58" t="s">
        <v>4113</v>
      </c>
      <c r="J2014" s="58" t="s">
        <v>4114</v>
      </c>
      <c r="K2014" s="58" t="s">
        <v>4114</v>
      </c>
      <c r="L2014" s="58" t="s">
        <v>4113</v>
      </c>
      <c r="M2014" s="58" t="s">
        <v>4140</v>
      </c>
      <c r="N2014" s="58" t="s">
        <v>1133</v>
      </c>
      <c r="O2014" s="58" t="s">
        <v>4147</v>
      </c>
      <c r="P2014" s="58" t="s">
        <v>4132</v>
      </c>
      <c r="Q2014" s="58" t="s">
        <v>4002</v>
      </c>
      <c r="R2014" s="58" t="s">
        <v>4113</v>
      </c>
      <c r="S2014" s="58" t="s">
        <v>4113</v>
      </c>
      <c r="T2014" s="58" t="s">
        <v>4113</v>
      </c>
      <c r="U2014" s="58" t="s">
        <v>4113</v>
      </c>
      <c r="V2014" s="58" t="s">
        <v>4113</v>
      </c>
      <c r="W2014" s="58" t="s">
        <v>4113</v>
      </c>
      <c r="X2014" s="58" t="s">
        <v>4114</v>
      </c>
      <c r="Y2014" s="58" t="s">
        <v>4114</v>
      </c>
      <c r="Z2014" s="58" t="s">
        <v>4113</v>
      </c>
      <c r="AA2014" s="58" t="s">
        <v>4114</v>
      </c>
      <c r="AB2014" s="58" t="s">
        <v>4113</v>
      </c>
      <c r="AC2014" s="58" t="s">
        <v>4114</v>
      </c>
      <c r="AD2014" s="58" t="s">
        <v>4113</v>
      </c>
      <c r="AE2014" s="58" t="s">
        <v>4114</v>
      </c>
      <c r="AF2014" s="58" t="s">
        <v>4114</v>
      </c>
    </row>
    <row r="2015" spans="1:32" x14ac:dyDescent="0.2">
      <c r="A2015" s="247" t="s">
        <v>658</v>
      </c>
      <c r="B2015" s="83" t="s">
        <v>2739</v>
      </c>
      <c r="C2015" s="58">
        <v>1</v>
      </c>
      <c r="D2015" s="58" t="s">
        <v>4156</v>
      </c>
      <c r="E2015" s="58" t="s">
        <v>4135</v>
      </c>
      <c r="F2015" s="58" t="s">
        <v>4139</v>
      </c>
      <c r="G2015" s="58" t="s">
        <v>4136</v>
      </c>
      <c r="H2015" s="58" t="s">
        <v>4113</v>
      </c>
      <c r="I2015" s="58" t="s">
        <v>4113</v>
      </c>
      <c r="J2015" s="58" t="s">
        <v>4114</v>
      </c>
      <c r="K2015" s="58" t="s">
        <v>4114</v>
      </c>
      <c r="L2015" s="58" t="s">
        <v>4113</v>
      </c>
      <c r="M2015" s="58" t="s">
        <v>4142</v>
      </c>
      <c r="N2015" s="58" t="s">
        <v>1133</v>
      </c>
      <c r="O2015" s="58" t="s">
        <v>4147</v>
      </c>
      <c r="P2015" s="58" t="s">
        <v>4132</v>
      </c>
      <c r="Q2015" s="58" t="s">
        <v>4002</v>
      </c>
      <c r="R2015" s="58" t="s">
        <v>4113</v>
      </c>
      <c r="S2015" s="58" t="s">
        <v>4113</v>
      </c>
      <c r="T2015" s="58" t="s">
        <v>4113</v>
      </c>
      <c r="U2015" s="58" t="s">
        <v>4113</v>
      </c>
      <c r="V2015" s="58" t="s">
        <v>4113</v>
      </c>
      <c r="W2015" s="58" t="s">
        <v>4113</v>
      </c>
      <c r="X2015" s="58" t="s">
        <v>4114</v>
      </c>
      <c r="Y2015" s="58" t="s">
        <v>4114</v>
      </c>
      <c r="Z2015" s="58" t="s">
        <v>4113</v>
      </c>
      <c r="AA2015" s="58" t="s">
        <v>4114</v>
      </c>
      <c r="AB2015" s="58" t="s">
        <v>4113</v>
      </c>
      <c r="AC2015" s="58" t="s">
        <v>4114</v>
      </c>
      <c r="AD2015" s="58" t="s">
        <v>4113</v>
      </c>
      <c r="AE2015" s="58" t="s">
        <v>4114</v>
      </c>
      <c r="AF2015" s="58" t="s">
        <v>4114</v>
      </c>
    </row>
    <row r="2016" spans="1:32" x14ac:dyDescent="0.2">
      <c r="A2016" s="247" t="s">
        <v>670</v>
      </c>
      <c r="B2016" s="83" t="s">
        <v>2757</v>
      </c>
      <c r="C2016" s="58">
        <v>1</v>
      </c>
      <c r="D2016" s="58" t="s">
        <v>4156</v>
      </c>
      <c r="E2016" s="58" t="s">
        <v>4139</v>
      </c>
      <c r="F2016" s="58" t="s">
        <v>4139</v>
      </c>
      <c r="G2016" s="58" t="s">
        <v>4136</v>
      </c>
      <c r="H2016" s="58" t="s">
        <v>4113</v>
      </c>
      <c r="I2016" s="58" t="s">
        <v>4113</v>
      </c>
      <c r="J2016" s="58" t="s">
        <v>4114</v>
      </c>
      <c r="K2016" s="58" t="s">
        <v>4114</v>
      </c>
      <c r="L2016" s="58" t="s">
        <v>4113</v>
      </c>
      <c r="M2016" s="58" t="s">
        <v>4142</v>
      </c>
      <c r="N2016" s="58" t="s">
        <v>1133</v>
      </c>
      <c r="O2016" s="58" t="s">
        <v>4147</v>
      </c>
      <c r="P2016" s="58" t="s">
        <v>4132</v>
      </c>
      <c r="Q2016" s="58" t="s">
        <v>4002</v>
      </c>
      <c r="R2016" s="58" t="s">
        <v>4113</v>
      </c>
      <c r="S2016" s="58" t="s">
        <v>4113</v>
      </c>
      <c r="T2016" s="58" t="s">
        <v>4113</v>
      </c>
      <c r="U2016" s="58" t="s">
        <v>4113</v>
      </c>
      <c r="V2016" s="58" t="s">
        <v>4113</v>
      </c>
      <c r="W2016" s="58" t="s">
        <v>4113</v>
      </c>
      <c r="X2016" s="58" t="s">
        <v>4114</v>
      </c>
      <c r="Y2016" s="58" t="s">
        <v>4114</v>
      </c>
      <c r="Z2016" s="58" t="s">
        <v>4113</v>
      </c>
      <c r="AA2016" s="58" t="s">
        <v>4114</v>
      </c>
      <c r="AB2016" s="58" t="s">
        <v>4113</v>
      </c>
      <c r="AC2016" s="58" t="s">
        <v>4114</v>
      </c>
      <c r="AD2016" s="58" t="s">
        <v>4113</v>
      </c>
      <c r="AE2016" s="58" t="s">
        <v>4114</v>
      </c>
      <c r="AF2016" s="58" t="s">
        <v>4114</v>
      </c>
    </row>
    <row r="2017" spans="1:32" x14ac:dyDescent="0.2">
      <c r="A2017" s="247" t="s">
        <v>5392</v>
      </c>
      <c r="B2017" s="83" t="s">
        <v>5393</v>
      </c>
    </row>
    <row r="2018" spans="1:32" x14ac:dyDescent="0.2">
      <c r="A2018" s="247" t="s">
        <v>5394</v>
      </c>
      <c r="B2018" s="83" t="s">
        <v>5395</v>
      </c>
    </row>
    <row r="2019" spans="1:32" x14ac:dyDescent="0.2">
      <c r="A2019" s="247" t="s">
        <v>662</v>
      </c>
      <c r="B2019" s="83" t="s">
        <v>2745</v>
      </c>
      <c r="C2019" s="58">
        <v>1</v>
      </c>
      <c r="D2019" s="58" t="s">
        <v>4160</v>
      </c>
      <c r="E2019" s="58" t="s">
        <v>4135</v>
      </c>
      <c r="F2019" s="58" t="s">
        <v>4139</v>
      </c>
      <c r="G2019" s="58" t="s">
        <v>4145</v>
      </c>
      <c r="H2019" s="58" t="s">
        <v>4113</v>
      </c>
      <c r="I2019" s="58" t="s">
        <v>4113</v>
      </c>
      <c r="J2019" s="58" t="s">
        <v>4114</v>
      </c>
      <c r="K2019" s="58" t="s">
        <v>4114</v>
      </c>
      <c r="L2019" s="58" t="s">
        <v>4113</v>
      </c>
      <c r="M2019" s="58" t="s">
        <v>4144</v>
      </c>
      <c r="N2019" s="58" t="s">
        <v>1133</v>
      </c>
      <c r="O2019" s="58" t="s">
        <v>4168</v>
      </c>
      <c r="P2019" s="58" t="s">
        <v>4132</v>
      </c>
      <c r="Q2019" s="58" t="s">
        <v>4002</v>
      </c>
      <c r="R2019" s="58" t="s">
        <v>4113</v>
      </c>
      <c r="S2019" s="58" t="s">
        <v>4113</v>
      </c>
      <c r="T2019" s="58" t="s">
        <v>4113</v>
      </c>
      <c r="U2019" s="58" t="s">
        <v>4113</v>
      </c>
      <c r="V2019" s="58" t="s">
        <v>4113</v>
      </c>
      <c r="W2019" s="58" t="s">
        <v>4113</v>
      </c>
      <c r="X2019" s="58" t="s">
        <v>4114</v>
      </c>
      <c r="Y2019" s="58" t="s">
        <v>4114</v>
      </c>
      <c r="Z2019" s="58" t="s">
        <v>4113</v>
      </c>
      <c r="AA2019" s="58" t="s">
        <v>4114</v>
      </c>
      <c r="AB2019" s="58" t="s">
        <v>4113</v>
      </c>
      <c r="AC2019" s="58" t="s">
        <v>4114</v>
      </c>
      <c r="AD2019" s="58" t="s">
        <v>4113</v>
      </c>
      <c r="AE2019" s="58" t="s">
        <v>4114</v>
      </c>
      <c r="AF2019" s="58" t="s">
        <v>4114</v>
      </c>
    </row>
    <row r="2020" spans="1:32" x14ac:dyDescent="0.2">
      <c r="A2020" s="247" t="s">
        <v>674</v>
      </c>
      <c r="B2020" s="83" t="s">
        <v>2763</v>
      </c>
      <c r="C2020" s="58">
        <v>1</v>
      </c>
      <c r="D2020" s="58" t="s">
        <v>4160</v>
      </c>
      <c r="E2020" s="58" t="s">
        <v>4139</v>
      </c>
      <c r="F2020" s="58" t="s">
        <v>4139</v>
      </c>
      <c r="G2020" s="58" t="s">
        <v>4145</v>
      </c>
      <c r="H2020" s="58" t="s">
        <v>4113</v>
      </c>
      <c r="I2020" s="58" t="s">
        <v>4113</v>
      </c>
      <c r="J2020" s="58" t="s">
        <v>4114</v>
      </c>
      <c r="K2020" s="58" t="s">
        <v>4114</v>
      </c>
      <c r="L2020" s="58" t="s">
        <v>4113</v>
      </c>
      <c r="M2020" s="58" t="s">
        <v>4144</v>
      </c>
      <c r="N2020" s="58" t="s">
        <v>1133</v>
      </c>
      <c r="O2020" s="58" t="s">
        <v>4164</v>
      </c>
      <c r="P2020" s="58" t="s">
        <v>4132</v>
      </c>
      <c r="Q2020" s="58" t="s">
        <v>4002</v>
      </c>
      <c r="R2020" s="58" t="s">
        <v>4113</v>
      </c>
      <c r="S2020" s="58" t="s">
        <v>4113</v>
      </c>
      <c r="T2020" s="58" t="s">
        <v>4113</v>
      </c>
      <c r="U2020" s="58" t="s">
        <v>4113</v>
      </c>
      <c r="V2020" s="58" t="s">
        <v>4113</v>
      </c>
      <c r="W2020" s="58" t="s">
        <v>4113</v>
      </c>
      <c r="X2020" s="58" t="s">
        <v>4114</v>
      </c>
      <c r="Y2020" s="58" t="s">
        <v>4114</v>
      </c>
      <c r="Z2020" s="58" t="s">
        <v>4113</v>
      </c>
      <c r="AA2020" s="58" t="s">
        <v>4114</v>
      </c>
      <c r="AB2020" s="58" t="s">
        <v>4113</v>
      </c>
      <c r="AC2020" s="58" t="s">
        <v>4114</v>
      </c>
      <c r="AD2020" s="58" t="s">
        <v>4113</v>
      </c>
      <c r="AE2020" s="58" t="s">
        <v>4114</v>
      </c>
      <c r="AF2020" s="58" t="s">
        <v>4114</v>
      </c>
    </row>
    <row r="2021" spans="1:32" x14ac:dyDescent="0.2">
      <c r="A2021" s="247" t="s">
        <v>655</v>
      </c>
      <c r="B2021" s="83" t="s">
        <v>2736</v>
      </c>
      <c r="C2021" s="58">
        <v>1</v>
      </c>
      <c r="D2021" s="58" t="s">
        <v>4150</v>
      </c>
      <c r="E2021" s="58" t="s">
        <v>4135</v>
      </c>
      <c r="F2021" s="58" t="s">
        <v>4141</v>
      </c>
      <c r="G2021" s="58" t="s">
        <v>4136</v>
      </c>
      <c r="H2021" s="58" t="s">
        <v>4113</v>
      </c>
      <c r="I2021" s="58" t="s">
        <v>4113</v>
      </c>
      <c r="J2021" s="58" t="s">
        <v>4114</v>
      </c>
      <c r="K2021" s="58" t="s">
        <v>4114</v>
      </c>
      <c r="L2021" s="58" t="s">
        <v>4113</v>
      </c>
      <c r="M2021" s="58" t="s">
        <v>4142</v>
      </c>
      <c r="N2021" s="58" t="s">
        <v>1133</v>
      </c>
      <c r="O2021" s="58" t="s">
        <v>4147</v>
      </c>
      <c r="P2021" s="58" t="s">
        <v>4132</v>
      </c>
      <c r="Q2021" s="58" t="s">
        <v>4002</v>
      </c>
      <c r="R2021" s="58" t="s">
        <v>4113</v>
      </c>
      <c r="S2021" s="58" t="s">
        <v>4113</v>
      </c>
      <c r="T2021" s="58" t="s">
        <v>4113</v>
      </c>
      <c r="U2021" s="58" t="s">
        <v>4113</v>
      </c>
      <c r="V2021" s="58" t="s">
        <v>4113</v>
      </c>
      <c r="W2021" s="58" t="s">
        <v>4113</v>
      </c>
      <c r="X2021" s="58" t="s">
        <v>4114</v>
      </c>
      <c r="Y2021" s="58" t="s">
        <v>4114</v>
      </c>
      <c r="Z2021" s="58" t="s">
        <v>4113</v>
      </c>
      <c r="AA2021" s="58" t="s">
        <v>4114</v>
      </c>
      <c r="AB2021" s="58" t="s">
        <v>4113</v>
      </c>
      <c r="AC2021" s="58" t="s">
        <v>4114</v>
      </c>
      <c r="AD2021" s="58" t="s">
        <v>4113</v>
      </c>
      <c r="AE2021" s="58" t="s">
        <v>4114</v>
      </c>
      <c r="AF2021" s="58" t="s">
        <v>4114</v>
      </c>
    </row>
    <row r="2022" spans="1:32" x14ac:dyDescent="0.2">
      <c r="A2022" s="247" t="s">
        <v>667</v>
      </c>
      <c r="B2022" s="83" t="s">
        <v>2752</v>
      </c>
      <c r="C2022" s="58">
        <v>1</v>
      </c>
      <c r="D2022" s="58" t="s">
        <v>4150</v>
      </c>
      <c r="E2022" s="58" t="s">
        <v>4139</v>
      </c>
      <c r="F2022" s="58" t="s">
        <v>4141</v>
      </c>
      <c r="G2022" s="58" t="s">
        <v>4136</v>
      </c>
      <c r="H2022" s="58" t="s">
        <v>4113</v>
      </c>
      <c r="I2022" s="58" t="s">
        <v>4113</v>
      </c>
      <c r="J2022" s="58" t="s">
        <v>4114</v>
      </c>
      <c r="K2022" s="58" t="s">
        <v>4114</v>
      </c>
      <c r="L2022" s="58" t="s">
        <v>4113</v>
      </c>
      <c r="M2022" s="58" t="s">
        <v>4142</v>
      </c>
      <c r="N2022" s="58" t="s">
        <v>1133</v>
      </c>
      <c r="O2022" s="58" t="s">
        <v>4147</v>
      </c>
      <c r="P2022" s="58" t="s">
        <v>4132</v>
      </c>
      <c r="Q2022" s="58" t="s">
        <v>4002</v>
      </c>
      <c r="R2022" s="58" t="s">
        <v>4113</v>
      </c>
      <c r="S2022" s="58" t="s">
        <v>4113</v>
      </c>
      <c r="T2022" s="58" t="s">
        <v>4113</v>
      </c>
      <c r="U2022" s="58" t="s">
        <v>4113</v>
      </c>
      <c r="V2022" s="58" t="s">
        <v>4113</v>
      </c>
      <c r="W2022" s="58" t="s">
        <v>4113</v>
      </c>
      <c r="X2022" s="58" t="s">
        <v>4114</v>
      </c>
      <c r="Y2022" s="58" t="s">
        <v>4114</v>
      </c>
      <c r="Z2022" s="58" t="s">
        <v>4113</v>
      </c>
      <c r="AA2022" s="58" t="s">
        <v>4114</v>
      </c>
      <c r="AB2022" s="58" t="s">
        <v>4113</v>
      </c>
      <c r="AC2022" s="58" t="s">
        <v>4114</v>
      </c>
      <c r="AD2022" s="58" t="s">
        <v>4113</v>
      </c>
      <c r="AE2022" s="58" t="s">
        <v>4114</v>
      </c>
      <c r="AF2022" s="58" t="s">
        <v>4114</v>
      </c>
    </row>
    <row r="2023" spans="1:32" x14ac:dyDescent="0.2">
      <c r="A2023" s="247" t="s">
        <v>659</v>
      </c>
      <c r="B2023" s="83" t="s">
        <v>2740</v>
      </c>
      <c r="C2023" s="58">
        <v>1</v>
      </c>
      <c r="D2023" s="58" t="s">
        <v>4156</v>
      </c>
      <c r="E2023" s="58" t="s">
        <v>4135</v>
      </c>
      <c r="F2023" s="58" t="s">
        <v>4141</v>
      </c>
      <c r="G2023" s="58" t="s">
        <v>4136</v>
      </c>
      <c r="H2023" s="58" t="s">
        <v>4113</v>
      </c>
      <c r="I2023" s="58" t="s">
        <v>4113</v>
      </c>
      <c r="J2023" s="58" t="s">
        <v>4114</v>
      </c>
      <c r="K2023" s="58" t="s">
        <v>4114</v>
      </c>
      <c r="L2023" s="58" t="s">
        <v>4113</v>
      </c>
      <c r="M2023" s="58" t="s">
        <v>4192</v>
      </c>
      <c r="N2023" s="58" t="s">
        <v>1133</v>
      </c>
      <c r="O2023" s="58" t="s">
        <v>4147</v>
      </c>
      <c r="P2023" s="58" t="s">
        <v>4132</v>
      </c>
      <c r="Q2023" s="58" t="s">
        <v>4002</v>
      </c>
      <c r="R2023" s="58" t="s">
        <v>4113</v>
      </c>
      <c r="S2023" s="58" t="s">
        <v>4113</v>
      </c>
      <c r="T2023" s="58" t="s">
        <v>4113</v>
      </c>
      <c r="U2023" s="58" t="s">
        <v>4113</v>
      </c>
      <c r="V2023" s="58" t="s">
        <v>4113</v>
      </c>
      <c r="W2023" s="58" t="s">
        <v>4113</v>
      </c>
      <c r="X2023" s="58" t="s">
        <v>4114</v>
      </c>
      <c r="Y2023" s="58" t="s">
        <v>4114</v>
      </c>
      <c r="Z2023" s="58" t="s">
        <v>4113</v>
      </c>
      <c r="AA2023" s="58" t="s">
        <v>4114</v>
      </c>
      <c r="AB2023" s="58" t="s">
        <v>4113</v>
      </c>
      <c r="AC2023" s="58" t="s">
        <v>4114</v>
      </c>
      <c r="AD2023" s="58" t="s">
        <v>4113</v>
      </c>
      <c r="AE2023" s="58" t="s">
        <v>4114</v>
      </c>
      <c r="AF2023" s="58" t="s">
        <v>4114</v>
      </c>
    </row>
    <row r="2024" spans="1:32" x14ac:dyDescent="0.2">
      <c r="A2024" s="247" t="s">
        <v>671</v>
      </c>
      <c r="B2024" s="83" t="s">
        <v>2758</v>
      </c>
      <c r="C2024" s="58">
        <v>1</v>
      </c>
      <c r="D2024" s="58" t="s">
        <v>4156</v>
      </c>
      <c r="E2024" s="58" t="s">
        <v>4139</v>
      </c>
      <c r="F2024" s="58" t="s">
        <v>4141</v>
      </c>
      <c r="G2024" s="58" t="s">
        <v>4136</v>
      </c>
      <c r="H2024" s="58" t="s">
        <v>4113</v>
      </c>
      <c r="I2024" s="58" t="s">
        <v>4113</v>
      </c>
      <c r="J2024" s="58" t="s">
        <v>4114</v>
      </c>
      <c r="K2024" s="58" t="s">
        <v>4114</v>
      </c>
      <c r="L2024" s="58" t="s">
        <v>4113</v>
      </c>
      <c r="M2024" s="58" t="s">
        <v>4192</v>
      </c>
      <c r="N2024" s="58" t="s">
        <v>1133</v>
      </c>
      <c r="O2024" s="58" t="s">
        <v>4147</v>
      </c>
      <c r="P2024" s="58" t="s">
        <v>4132</v>
      </c>
      <c r="Q2024" s="58" t="s">
        <v>4002</v>
      </c>
      <c r="R2024" s="58" t="s">
        <v>4113</v>
      </c>
      <c r="S2024" s="58" t="s">
        <v>4113</v>
      </c>
      <c r="T2024" s="58" t="s">
        <v>4113</v>
      </c>
      <c r="U2024" s="58" t="s">
        <v>4113</v>
      </c>
      <c r="V2024" s="58" t="s">
        <v>4113</v>
      </c>
      <c r="W2024" s="58" t="s">
        <v>4113</v>
      </c>
      <c r="X2024" s="58" t="s">
        <v>4114</v>
      </c>
      <c r="Y2024" s="58" t="s">
        <v>4114</v>
      </c>
      <c r="Z2024" s="58" t="s">
        <v>4113</v>
      </c>
      <c r="AA2024" s="58" t="s">
        <v>4114</v>
      </c>
      <c r="AB2024" s="58" t="s">
        <v>4113</v>
      </c>
      <c r="AC2024" s="58" t="s">
        <v>4114</v>
      </c>
      <c r="AD2024" s="58" t="s">
        <v>4113</v>
      </c>
      <c r="AE2024" s="58" t="s">
        <v>4114</v>
      </c>
      <c r="AF2024" s="58" t="s">
        <v>4114</v>
      </c>
    </row>
    <row r="2025" spans="1:32" x14ac:dyDescent="0.2">
      <c r="A2025" s="247" t="s">
        <v>5396</v>
      </c>
      <c r="B2025" s="83" t="s">
        <v>5397</v>
      </c>
    </row>
    <row r="2026" spans="1:32" x14ac:dyDescent="0.2">
      <c r="A2026" s="247" t="s">
        <v>5398</v>
      </c>
      <c r="B2026" s="83" t="s">
        <v>5399</v>
      </c>
    </row>
    <row r="2027" spans="1:32" x14ac:dyDescent="0.2">
      <c r="A2027" s="247" t="s">
        <v>663</v>
      </c>
      <c r="B2027" s="83" t="s">
        <v>2746</v>
      </c>
      <c r="C2027" s="58">
        <v>1</v>
      </c>
      <c r="D2027" s="58" t="s">
        <v>4160</v>
      </c>
      <c r="E2027" s="58" t="s">
        <v>4135</v>
      </c>
      <c r="F2027" s="58" t="s">
        <v>4141</v>
      </c>
      <c r="G2027" s="58" t="s">
        <v>4145</v>
      </c>
      <c r="H2027" s="58" t="s">
        <v>4113</v>
      </c>
      <c r="I2027" s="58" t="s">
        <v>4113</v>
      </c>
      <c r="J2027" s="58" t="s">
        <v>4114</v>
      </c>
      <c r="K2027" s="58" t="s">
        <v>4114</v>
      </c>
      <c r="L2027" s="58" t="s">
        <v>4113</v>
      </c>
      <c r="M2027" s="58" t="s">
        <v>4241</v>
      </c>
      <c r="N2027" s="58" t="s">
        <v>1133</v>
      </c>
      <c r="O2027" s="58" t="s">
        <v>4168</v>
      </c>
      <c r="P2027" s="58" t="s">
        <v>4132</v>
      </c>
      <c r="Q2027" s="58" t="s">
        <v>4002</v>
      </c>
      <c r="R2027" s="58" t="s">
        <v>4113</v>
      </c>
      <c r="S2027" s="58" t="s">
        <v>4113</v>
      </c>
      <c r="T2027" s="58" t="s">
        <v>4113</v>
      </c>
      <c r="U2027" s="58" t="s">
        <v>4113</v>
      </c>
      <c r="V2027" s="58" t="s">
        <v>4113</v>
      </c>
      <c r="W2027" s="58" t="s">
        <v>4113</v>
      </c>
      <c r="X2027" s="58" t="s">
        <v>4114</v>
      </c>
      <c r="Y2027" s="58" t="s">
        <v>4114</v>
      </c>
      <c r="Z2027" s="58" t="s">
        <v>4113</v>
      </c>
      <c r="AA2027" s="58" t="s">
        <v>4114</v>
      </c>
      <c r="AB2027" s="58" t="s">
        <v>4113</v>
      </c>
      <c r="AC2027" s="58" t="s">
        <v>4114</v>
      </c>
      <c r="AD2027" s="58" t="s">
        <v>4113</v>
      </c>
      <c r="AE2027" s="58" t="s">
        <v>4114</v>
      </c>
      <c r="AF2027" s="58" t="s">
        <v>4114</v>
      </c>
    </row>
    <row r="2028" spans="1:32" x14ac:dyDescent="0.2">
      <c r="A2028" s="247" t="s">
        <v>675</v>
      </c>
      <c r="B2028" s="83" t="s">
        <v>2764</v>
      </c>
      <c r="C2028" s="58">
        <v>1</v>
      </c>
      <c r="D2028" s="58" t="s">
        <v>4160</v>
      </c>
      <c r="E2028" s="58" t="s">
        <v>4139</v>
      </c>
      <c r="F2028" s="58" t="s">
        <v>4141</v>
      </c>
      <c r="G2028" s="58" t="s">
        <v>4145</v>
      </c>
      <c r="H2028" s="58" t="s">
        <v>4113</v>
      </c>
      <c r="I2028" s="58" t="s">
        <v>4113</v>
      </c>
      <c r="J2028" s="58" t="s">
        <v>4114</v>
      </c>
      <c r="K2028" s="58" t="s">
        <v>4114</v>
      </c>
      <c r="L2028" s="58" t="s">
        <v>4113</v>
      </c>
      <c r="M2028" s="58" t="s">
        <v>4241</v>
      </c>
      <c r="N2028" s="58" t="s">
        <v>1133</v>
      </c>
      <c r="O2028" s="58" t="s">
        <v>4164</v>
      </c>
      <c r="P2028" s="58" t="s">
        <v>4132</v>
      </c>
      <c r="Q2028" s="58" t="s">
        <v>4002</v>
      </c>
      <c r="R2028" s="58" t="s">
        <v>4113</v>
      </c>
      <c r="S2028" s="58" t="s">
        <v>4113</v>
      </c>
      <c r="T2028" s="58" t="s">
        <v>4113</v>
      </c>
      <c r="U2028" s="58" t="s">
        <v>4113</v>
      </c>
      <c r="V2028" s="58" t="s">
        <v>4113</v>
      </c>
      <c r="W2028" s="58" t="s">
        <v>4113</v>
      </c>
      <c r="X2028" s="58" t="s">
        <v>4114</v>
      </c>
      <c r="Y2028" s="58" t="s">
        <v>4114</v>
      </c>
      <c r="Z2028" s="58" t="s">
        <v>4113</v>
      </c>
      <c r="AA2028" s="58" t="s">
        <v>4114</v>
      </c>
      <c r="AB2028" s="58" t="s">
        <v>4113</v>
      </c>
      <c r="AC2028" s="58" t="s">
        <v>4114</v>
      </c>
      <c r="AD2028" s="58" t="s">
        <v>4113</v>
      </c>
      <c r="AE2028" s="58" t="s">
        <v>4114</v>
      </c>
      <c r="AF2028" s="58" t="s">
        <v>4114</v>
      </c>
    </row>
    <row r="2029" spans="1:32" x14ac:dyDescent="0.2">
      <c r="A2029" s="247" t="s">
        <v>1725</v>
      </c>
      <c r="B2029" s="83" t="s">
        <v>1726</v>
      </c>
      <c r="C2029" s="58">
        <v>1</v>
      </c>
      <c r="D2029" s="58" t="s">
        <v>4150</v>
      </c>
      <c r="E2029" s="58" t="s">
        <v>4135</v>
      </c>
      <c r="F2029" s="58" t="s">
        <v>4143</v>
      </c>
      <c r="G2029" s="58" t="s">
        <v>4136</v>
      </c>
      <c r="H2029" s="58" t="s">
        <v>4113</v>
      </c>
      <c r="I2029" s="58" t="s">
        <v>4113</v>
      </c>
      <c r="J2029" s="58" t="s">
        <v>4114</v>
      </c>
      <c r="K2029" s="58" t="s">
        <v>4114</v>
      </c>
      <c r="L2029" s="58" t="s">
        <v>4113</v>
      </c>
      <c r="M2029" s="58" t="s">
        <v>4144</v>
      </c>
      <c r="N2029" s="58" t="s">
        <v>1133</v>
      </c>
      <c r="O2029" s="58" t="s">
        <v>4147</v>
      </c>
      <c r="P2029" s="58" t="s">
        <v>4132</v>
      </c>
      <c r="Q2029" s="58" t="s">
        <v>4002</v>
      </c>
      <c r="R2029" s="58" t="s">
        <v>4113</v>
      </c>
      <c r="S2029" s="58" t="s">
        <v>4113</v>
      </c>
      <c r="T2029" s="58" t="s">
        <v>4113</v>
      </c>
      <c r="U2029" s="58" t="s">
        <v>4113</v>
      </c>
      <c r="V2029" s="58" t="s">
        <v>4113</v>
      </c>
      <c r="W2029" s="58" t="s">
        <v>4113</v>
      </c>
      <c r="X2029" s="58" t="s">
        <v>4114</v>
      </c>
      <c r="Y2029" s="58" t="s">
        <v>4114</v>
      </c>
      <c r="Z2029" s="58" t="s">
        <v>4113</v>
      </c>
      <c r="AA2029" s="58" t="s">
        <v>4114</v>
      </c>
      <c r="AB2029" s="58" t="s">
        <v>4113</v>
      </c>
      <c r="AC2029" s="58" t="s">
        <v>4114</v>
      </c>
      <c r="AD2029" s="58" t="s">
        <v>4113</v>
      </c>
      <c r="AE2029" s="58" t="s">
        <v>4114</v>
      </c>
      <c r="AF2029" s="58" t="s">
        <v>4114</v>
      </c>
    </row>
    <row r="2030" spans="1:32" x14ac:dyDescent="0.2">
      <c r="A2030" s="247" t="s">
        <v>2753</v>
      </c>
      <c r="B2030" s="83" t="s">
        <v>2754</v>
      </c>
      <c r="C2030" s="58">
        <v>1</v>
      </c>
      <c r="D2030" s="58" t="s">
        <v>4150</v>
      </c>
      <c r="E2030" s="58" t="s">
        <v>4139</v>
      </c>
      <c r="F2030" s="58" t="s">
        <v>4143</v>
      </c>
      <c r="G2030" s="58" t="s">
        <v>4136</v>
      </c>
      <c r="H2030" s="58" t="s">
        <v>4113</v>
      </c>
      <c r="I2030" s="58" t="s">
        <v>4113</v>
      </c>
      <c r="J2030" s="58" t="s">
        <v>4114</v>
      </c>
      <c r="K2030" s="58" t="s">
        <v>4114</v>
      </c>
      <c r="L2030" s="58" t="s">
        <v>4113</v>
      </c>
      <c r="M2030" s="58" t="s">
        <v>4144</v>
      </c>
      <c r="N2030" s="58" t="s">
        <v>1133</v>
      </c>
      <c r="O2030" s="58" t="s">
        <v>4147</v>
      </c>
      <c r="P2030" s="58" t="s">
        <v>4132</v>
      </c>
      <c r="Q2030" s="58" t="s">
        <v>4002</v>
      </c>
      <c r="R2030" s="58" t="s">
        <v>4113</v>
      </c>
      <c r="S2030" s="58" t="s">
        <v>4113</v>
      </c>
      <c r="T2030" s="58" t="s">
        <v>4113</v>
      </c>
      <c r="U2030" s="58" t="s">
        <v>4113</v>
      </c>
      <c r="V2030" s="58" t="s">
        <v>4113</v>
      </c>
      <c r="W2030" s="58" t="s">
        <v>4113</v>
      </c>
      <c r="X2030" s="58" t="s">
        <v>4114</v>
      </c>
      <c r="Y2030" s="58" t="s">
        <v>4114</v>
      </c>
      <c r="Z2030" s="58" t="s">
        <v>4113</v>
      </c>
      <c r="AA2030" s="58" t="s">
        <v>4114</v>
      </c>
      <c r="AB2030" s="58" t="s">
        <v>4113</v>
      </c>
      <c r="AC2030" s="58" t="s">
        <v>4114</v>
      </c>
      <c r="AD2030" s="58" t="s">
        <v>4113</v>
      </c>
      <c r="AE2030" s="58" t="s">
        <v>4114</v>
      </c>
      <c r="AF2030" s="58" t="s">
        <v>4114</v>
      </c>
    </row>
    <row r="2031" spans="1:32" x14ac:dyDescent="0.2">
      <c r="A2031" s="247" t="s">
        <v>2741</v>
      </c>
      <c r="B2031" s="83" t="s">
        <v>2742</v>
      </c>
      <c r="C2031" s="58">
        <v>1</v>
      </c>
      <c r="D2031" s="58" t="s">
        <v>4156</v>
      </c>
      <c r="E2031" s="58" t="s">
        <v>4135</v>
      </c>
      <c r="F2031" s="58" t="s">
        <v>4143</v>
      </c>
      <c r="G2031" s="58" t="s">
        <v>4136</v>
      </c>
      <c r="H2031" s="58" t="s">
        <v>4113</v>
      </c>
      <c r="I2031" s="58" t="s">
        <v>4113</v>
      </c>
      <c r="J2031" s="58" t="s">
        <v>4114</v>
      </c>
      <c r="K2031" s="58" t="s">
        <v>4114</v>
      </c>
      <c r="L2031" s="58" t="s">
        <v>4113</v>
      </c>
      <c r="M2031" s="58" t="s">
        <v>4241</v>
      </c>
      <c r="N2031" s="58" t="s">
        <v>1133</v>
      </c>
      <c r="O2031" s="58" t="s">
        <v>4147</v>
      </c>
      <c r="P2031" s="58" t="s">
        <v>4132</v>
      </c>
      <c r="Q2031" s="58" t="s">
        <v>4002</v>
      </c>
      <c r="R2031" s="58" t="s">
        <v>4113</v>
      </c>
      <c r="S2031" s="58" t="s">
        <v>4113</v>
      </c>
      <c r="T2031" s="58" t="s">
        <v>4113</v>
      </c>
      <c r="U2031" s="58" t="s">
        <v>4113</v>
      </c>
      <c r="V2031" s="58" t="s">
        <v>4113</v>
      </c>
      <c r="W2031" s="58" t="s">
        <v>4113</v>
      </c>
      <c r="X2031" s="58" t="s">
        <v>4114</v>
      </c>
      <c r="Y2031" s="58" t="s">
        <v>4114</v>
      </c>
      <c r="Z2031" s="58" t="s">
        <v>4113</v>
      </c>
      <c r="AA2031" s="58" t="s">
        <v>4114</v>
      </c>
      <c r="AB2031" s="58" t="s">
        <v>4113</v>
      </c>
      <c r="AC2031" s="58" t="s">
        <v>4114</v>
      </c>
      <c r="AD2031" s="58" t="s">
        <v>4113</v>
      </c>
      <c r="AE2031" s="58" t="s">
        <v>4114</v>
      </c>
      <c r="AF2031" s="58" t="s">
        <v>4114</v>
      </c>
    </row>
    <row r="2032" spans="1:32" x14ac:dyDescent="0.2">
      <c r="A2032" s="247" t="s">
        <v>2759</v>
      </c>
      <c r="B2032" s="83" t="s">
        <v>2760</v>
      </c>
      <c r="C2032" s="58">
        <v>1</v>
      </c>
      <c r="D2032" s="58" t="s">
        <v>4156</v>
      </c>
      <c r="E2032" s="58" t="s">
        <v>4139</v>
      </c>
      <c r="F2032" s="58" t="s">
        <v>4143</v>
      </c>
      <c r="G2032" s="58" t="s">
        <v>4136</v>
      </c>
      <c r="H2032" s="58" t="s">
        <v>4113</v>
      </c>
      <c r="I2032" s="58" t="s">
        <v>4113</v>
      </c>
      <c r="J2032" s="58" t="s">
        <v>4114</v>
      </c>
      <c r="K2032" s="58" t="s">
        <v>4114</v>
      </c>
      <c r="L2032" s="58" t="s">
        <v>4113</v>
      </c>
      <c r="M2032" s="58" t="s">
        <v>4241</v>
      </c>
      <c r="N2032" s="58" t="s">
        <v>1133</v>
      </c>
      <c r="O2032" s="58" t="s">
        <v>4147</v>
      </c>
      <c r="P2032" s="58" t="s">
        <v>4132</v>
      </c>
      <c r="Q2032" s="58" t="s">
        <v>4002</v>
      </c>
      <c r="R2032" s="58" t="s">
        <v>4113</v>
      </c>
      <c r="S2032" s="58" t="s">
        <v>4113</v>
      </c>
      <c r="T2032" s="58" t="s">
        <v>4113</v>
      </c>
      <c r="U2032" s="58" t="s">
        <v>4113</v>
      </c>
      <c r="V2032" s="58" t="s">
        <v>4113</v>
      </c>
      <c r="W2032" s="58" t="s">
        <v>4113</v>
      </c>
      <c r="X2032" s="58" t="s">
        <v>4114</v>
      </c>
      <c r="Y2032" s="58" t="s">
        <v>4114</v>
      </c>
      <c r="Z2032" s="58" t="s">
        <v>4113</v>
      </c>
      <c r="AA2032" s="58" t="s">
        <v>4114</v>
      </c>
      <c r="AB2032" s="58" t="s">
        <v>4113</v>
      </c>
      <c r="AC2032" s="58" t="s">
        <v>4114</v>
      </c>
      <c r="AD2032" s="58" t="s">
        <v>4113</v>
      </c>
      <c r="AE2032" s="58" t="s">
        <v>4114</v>
      </c>
      <c r="AF2032" s="58" t="s">
        <v>4114</v>
      </c>
    </row>
    <row r="2033" spans="1:32" x14ac:dyDescent="0.2">
      <c r="A2033" s="247" t="s">
        <v>5400</v>
      </c>
      <c r="B2033" s="83" t="s">
        <v>5401</v>
      </c>
    </row>
    <row r="2034" spans="1:32" x14ac:dyDescent="0.2">
      <c r="A2034" s="247" t="s">
        <v>5402</v>
      </c>
      <c r="B2034" s="83" t="s">
        <v>5403</v>
      </c>
    </row>
    <row r="2035" spans="1:32" x14ac:dyDescent="0.2">
      <c r="A2035" s="247" t="s">
        <v>2747</v>
      </c>
      <c r="B2035" s="83" t="s">
        <v>2748</v>
      </c>
      <c r="C2035" s="58">
        <v>1</v>
      </c>
      <c r="D2035" s="58" t="s">
        <v>4160</v>
      </c>
      <c r="E2035" s="58" t="s">
        <v>4135</v>
      </c>
      <c r="F2035" s="58" t="s">
        <v>4143</v>
      </c>
      <c r="G2035" s="58" t="s">
        <v>4145</v>
      </c>
      <c r="H2035" s="58" t="s">
        <v>4113</v>
      </c>
      <c r="I2035" s="58" t="s">
        <v>4113</v>
      </c>
      <c r="J2035" s="58" t="s">
        <v>4114</v>
      </c>
      <c r="K2035" s="58" t="s">
        <v>4114</v>
      </c>
      <c r="L2035" s="58" t="s">
        <v>4113</v>
      </c>
      <c r="M2035" s="58" t="s">
        <v>4242</v>
      </c>
      <c r="N2035" s="58" t="s">
        <v>1133</v>
      </c>
      <c r="O2035" s="58" t="s">
        <v>4168</v>
      </c>
      <c r="P2035" s="58" t="s">
        <v>4132</v>
      </c>
      <c r="Q2035" s="58" t="s">
        <v>4002</v>
      </c>
      <c r="R2035" s="58" t="s">
        <v>4113</v>
      </c>
      <c r="S2035" s="58" t="s">
        <v>4113</v>
      </c>
      <c r="T2035" s="58" t="s">
        <v>4113</v>
      </c>
      <c r="U2035" s="58" t="s">
        <v>4113</v>
      </c>
      <c r="V2035" s="58" t="s">
        <v>4113</v>
      </c>
      <c r="W2035" s="58" t="s">
        <v>4113</v>
      </c>
      <c r="X2035" s="58" t="s">
        <v>4114</v>
      </c>
      <c r="Y2035" s="58" t="s">
        <v>4114</v>
      </c>
      <c r="Z2035" s="58" t="s">
        <v>4113</v>
      </c>
      <c r="AA2035" s="58" t="s">
        <v>4114</v>
      </c>
      <c r="AB2035" s="58" t="s">
        <v>4113</v>
      </c>
      <c r="AC2035" s="58" t="s">
        <v>4114</v>
      </c>
      <c r="AD2035" s="58" t="s">
        <v>4113</v>
      </c>
      <c r="AE2035" s="58" t="s">
        <v>4114</v>
      </c>
      <c r="AF2035" s="58" t="s">
        <v>4114</v>
      </c>
    </row>
    <row r="2036" spans="1:32" x14ac:dyDescent="0.2">
      <c r="A2036" s="247" t="s">
        <v>2765</v>
      </c>
      <c r="B2036" s="83" t="s">
        <v>2766</v>
      </c>
      <c r="C2036" s="58">
        <v>1</v>
      </c>
      <c r="D2036" s="58" t="s">
        <v>4160</v>
      </c>
      <c r="E2036" s="58" t="s">
        <v>4139</v>
      </c>
      <c r="F2036" s="58" t="s">
        <v>4143</v>
      </c>
      <c r="G2036" s="58" t="s">
        <v>4145</v>
      </c>
      <c r="H2036" s="58" t="s">
        <v>4113</v>
      </c>
      <c r="I2036" s="58" t="s">
        <v>4113</v>
      </c>
      <c r="J2036" s="58" t="s">
        <v>4114</v>
      </c>
      <c r="K2036" s="58" t="s">
        <v>4114</v>
      </c>
      <c r="L2036" s="58" t="s">
        <v>4113</v>
      </c>
      <c r="M2036" s="58" t="s">
        <v>4242</v>
      </c>
      <c r="N2036" s="58" t="s">
        <v>1133</v>
      </c>
      <c r="O2036" s="58" t="s">
        <v>4164</v>
      </c>
      <c r="P2036" s="58" t="s">
        <v>4132</v>
      </c>
      <c r="Q2036" s="58" t="s">
        <v>4002</v>
      </c>
      <c r="R2036" s="58" t="s">
        <v>4113</v>
      </c>
      <c r="S2036" s="58" t="s">
        <v>4113</v>
      </c>
      <c r="T2036" s="58" t="s">
        <v>4113</v>
      </c>
      <c r="U2036" s="58" t="s">
        <v>4113</v>
      </c>
      <c r="V2036" s="58" t="s">
        <v>4113</v>
      </c>
      <c r="W2036" s="58" t="s">
        <v>4113</v>
      </c>
      <c r="X2036" s="58" t="s">
        <v>4114</v>
      </c>
      <c r="Y2036" s="58" t="s">
        <v>4114</v>
      </c>
      <c r="Z2036" s="58" t="s">
        <v>4113</v>
      </c>
      <c r="AA2036" s="58" t="s">
        <v>4114</v>
      </c>
      <c r="AB2036" s="58" t="s">
        <v>4113</v>
      </c>
      <c r="AC2036" s="58" t="s">
        <v>4114</v>
      </c>
      <c r="AD2036" s="58" t="s">
        <v>4113</v>
      </c>
      <c r="AE2036" s="58" t="s">
        <v>4114</v>
      </c>
      <c r="AF2036" s="58" t="s">
        <v>4114</v>
      </c>
    </row>
    <row r="2037" spans="1:32" x14ac:dyDescent="0.2">
      <c r="A2037" s="247" t="s">
        <v>3240</v>
      </c>
      <c r="B2037" s="83" t="s">
        <v>3241</v>
      </c>
    </row>
    <row r="2038" spans="1:32" x14ac:dyDescent="0.2">
      <c r="A2038" s="247" t="s">
        <v>3201</v>
      </c>
      <c r="B2038" s="83" t="s">
        <v>3202</v>
      </c>
      <c r="C2038" s="58">
        <v>1</v>
      </c>
      <c r="D2038" s="58" t="s">
        <v>4150</v>
      </c>
      <c r="E2038" s="58" t="s">
        <v>4135</v>
      </c>
      <c r="F2038" s="58" t="s">
        <v>4134</v>
      </c>
      <c r="G2038" s="58" t="s">
        <v>4136</v>
      </c>
      <c r="H2038" s="58" t="s">
        <v>4113</v>
      </c>
      <c r="I2038" s="58" t="s">
        <v>4113</v>
      </c>
      <c r="J2038" s="58" t="s">
        <v>4114</v>
      </c>
      <c r="K2038" s="58" t="s">
        <v>4114</v>
      </c>
      <c r="L2038" s="58" t="s">
        <v>4113</v>
      </c>
      <c r="M2038" s="58" t="s">
        <v>4146</v>
      </c>
      <c r="N2038" s="58" t="s">
        <v>1133</v>
      </c>
      <c r="O2038" s="58" t="s">
        <v>4147</v>
      </c>
      <c r="P2038" s="58" t="s">
        <v>4132</v>
      </c>
      <c r="Q2038" s="58" t="s">
        <v>4002</v>
      </c>
      <c r="R2038" s="58" t="s">
        <v>4113</v>
      </c>
      <c r="S2038" s="58" t="s">
        <v>4113</v>
      </c>
      <c r="T2038" s="58" t="s">
        <v>4113</v>
      </c>
      <c r="U2038" s="58" t="s">
        <v>4113</v>
      </c>
      <c r="V2038" s="58" t="s">
        <v>4113</v>
      </c>
      <c r="W2038" s="58" t="s">
        <v>4113</v>
      </c>
      <c r="X2038" s="58" t="s">
        <v>4114</v>
      </c>
      <c r="Y2038" s="58" t="s">
        <v>4114</v>
      </c>
      <c r="Z2038" s="58" t="s">
        <v>4113</v>
      </c>
      <c r="AA2038" s="58" t="s">
        <v>4114</v>
      </c>
      <c r="AB2038" s="58" t="s">
        <v>4113</v>
      </c>
      <c r="AC2038" s="58" t="s">
        <v>4114</v>
      </c>
      <c r="AD2038" s="58" t="s">
        <v>4113</v>
      </c>
      <c r="AE2038" s="58" t="s">
        <v>4114</v>
      </c>
      <c r="AF2038" s="58" t="s">
        <v>4114</v>
      </c>
    </row>
    <row r="2039" spans="1:32" x14ac:dyDescent="0.2">
      <c r="A2039" s="247" t="s">
        <v>3246</v>
      </c>
      <c r="B2039" s="83" t="s">
        <v>3247</v>
      </c>
    </row>
    <row r="2040" spans="1:32" x14ac:dyDescent="0.2">
      <c r="A2040" s="247" t="s">
        <v>3207</v>
      </c>
      <c r="B2040" s="83" t="s">
        <v>3208</v>
      </c>
      <c r="C2040" s="58">
        <v>1</v>
      </c>
      <c r="D2040" s="58" t="s">
        <v>4156</v>
      </c>
      <c r="E2040" s="58" t="s">
        <v>4135</v>
      </c>
      <c r="F2040" s="58" t="s">
        <v>4134</v>
      </c>
      <c r="G2040" s="58" t="s">
        <v>4136</v>
      </c>
      <c r="H2040" s="58" t="s">
        <v>4113</v>
      </c>
      <c r="I2040" s="58" t="s">
        <v>4113</v>
      </c>
      <c r="J2040" s="58" t="s">
        <v>4114</v>
      </c>
      <c r="K2040" s="58" t="s">
        <v>4114</v>
      </c>
      <c r="L2040" s="58" t="s">
        <v>4113</v>
      </c>
      <c r="M2040" s="58" t="s">
        <v>4166</v>
      </c>
      <c r="N2040" s="58" t="s">
        <v>1133</v>
      </c>
      <c r="O2040" s="58" t="s">
        <v>4147</v>
      </c>
      <c r="P2040" s="58" t="s">
        <v>4132</v>
      </c>
      <c r="Q2040" s="58" t="s">
        <v>4002</v>
      </c>
      <c r="R2040" s="58" t="s">
        <v>4113</v>
      </c>
      <c r="S2040" s="58" t="s">
        <v>4113</v>
      </c>
      <c r="T2040" s="58" t="s">
        <v>4113</v>
      </c>
      <c r="U2040" s="58" t="s">
        <v>4113</v>
      </c>
      <c r="V2040" s="58" t="s">
        <v>4113</v>
      </c>
      <c r="W2040" s="58" t="s">
        <v>4113</v>
      </c>
      <c r="X2040" s="58" t="s">
        <v>4114</v>
      </c>
      <c r="Y2040" s="58" t="s">
        <v>4114</v>
      </c>
      <c r="Z2040" s="58" t="s">
        <v>4113</v>
      </c>
      <c r="AA2040" s="58" t="s">
        <v>4114</v>
      </c>
      <c r="AB2040" s="58" t="s">
        <v>4113</v>
      </c>
      <c r="AC2040" s="58" t="s">
        <v>4114</v>
      </c>
      <c r="AD2040" s="58" t="s">
        <v>4113</v>
      </c>
      <c r="AE2040" s="58" t="s">
        <v>4114</v>
      </c>
      <c r="AF2040" s="58" t="s">
        <v>4114</v>
      </c>
    </row>
    <row r="2041" spans="1:32" x14ac:dyDescent="0.2">
      <c r="A2041" s="247" t="s">
        <v>5404</v>
      </c>
      <c r="B2041" s="83" t="s">
        <v>5405</v>
      </c>
    </row>
    <row r="2042" spans="1:32" x14ac:dyDescent="0.2">
      <c r="A2042" s="247" t="s">
        <v>5406</v>
      </c>
      <c r="B2042" s="83" t="s">
        <v>5407</v>
      </c>
    </row>
    <row r="2043" spans="1:32" x14ac:dyDescent="0.2">
      <c r="A2043" s="247" t="s">
        <v>3252</v>
      </c>
      <c r="B2043" s="83" t="s">
        <v>3253</v>
      </c>
    </row>
    <row r="2044" spans="1:32" x14ac:dyDescent="0.2">
      <c r="A2044" s="247" t="s">
        <v>3213</v>
      </c>
      <c r="B2044" s="83" t="s">
        <v>3214</v>
      </c>
      <c r="C2044" s="58">
        <v>1</v>
      </c>
      <c r="D2044" s="58" t="s">
        <v>4160</v>
      </c>
      <c r="E2044" s="58" t="s">
        <v>4135</v>
      </c>
      <c r="F2044" s="58" t="s">
        <v>4134</v>
      </c>
      <c r="G2044" s="58" t="s">
        <v>4145</v>
      </c>
      <c r="H2044" s="58" t="s">
        <v>4113</v>
      </c>
      <c r="I2044" s="58" t="s">
        <v>4113</v>
      </c>
      <c r="J2044" s="58" t="s">
        <v>4114</v>
      </c>
      <c r="K2044" s="58" t="s">
        <v>4114</v>
      </c>
      <c r="L2044" s="58" t="s">
        <v>4113</v>
      </c>
      <c r="M2044" s="58" t="s">
        <v>4251</v>
      </c>
      <c r="N2044" s="58" t="s">
        <v>1133</v>
      </c>
      <c r="O2044" s="58" t="s">
        <v>4168</v>
      </c>
      <c r="P2044" s="58" t="s">
        <v>4132</v>
      </c>
      <c r="Q2044" s="58" t="s">
        <v>4002</v>
      </c>
      <c r="R2044" s="58" t="s">
        <v>4113</v>
      </c>
      <c r="S2044" s="58" t="s">
        <v>4113</v>
      </c>
      <c r="T2044" s="58" t="s">
        <v>4113</v>
      </c>
      <c r="U2044" s="58" t="s">
        <v>4113</v>
      </c>
      <c r="V2044" s="58" t="s">
        <v>4113</v>
      </c>
      <c r="W2044" s="58" t="s">
        <v>4113</v>
      </c>
      <c r="X2044" s="58" t="s">
        <v>4114</v>
      </c>
      <c r="Y2044" s="58" t="s">
        <v>4114</v>
      </c>
      <c r="Z2044" s="58" t="s">
        <v>4113</v>
      </c>
      <c r="AA2044" s="58" t="s">
        <v>4114</v>
      </c>
      <c r="AB2044" s="58" t="s">
        <v>4113</v>
      </c>
      <c r="AC2044" s="58" t="s">
        <v>4114</v>
      </c>
      <c r="AD2044" s="58" t="s">
        <v>4113</v>
      </c>
      <c r="AE2044" s="58" t="s">
        <v>4114</v>
      </c>
      <c r="AF2044" s="58" t="s">
        <v>4114</v>
      </c>
    </row>
    <row r="2045" spans="1:32" x14ac:dyDescent="0.2">
      <c r="A2045" s="247" t="s">
        <v>3203</v>
      </c>
      <c r="B2045" s="83" t="s">
        <v>3204</v>
      </c>
      <c r="C2045" s="58">
        <v>1</v>
      </c>
      <c r="D2045" s="58" t="s">
        <v>4150</v>
      </c>
      <c r="E2045" s="58" t="s">
        <v>4135</v>
      </c>
      <c r="F2045" s="58" t="s">
        <v>4148</v>
      </c>
      <c r="G2045" s="58" t="s">
        <v>4136</v>
      </c>
      <c r="H2045" s="58" t="s">
        <v>4136</v>
      </c>
      <c r="I2045" s="58" t="s">
        <v>4136</v>
      </c>
      <c r="J2045" s="58" t="s">
        <v>4114</v>
      </c>
      <c r="K2045" s="58" t="s">
        <v>4114</v>
      </c>
      <c r="L2045" s="58" t="s">
        <v>4113</v>
      </c>
      <c r="M2045" s="58" t="s">
        <v>4149</v>
      </c>
      <c r="N2045" s="58" t="s">
        <v>1133</v>
      </c>
      <c r="O2045" s="58" t="s">
        <v>4147</v>
      </c>
      <c r="P2045" s="58" t="s">
        <v>4132</v>
      </c>
      <c r="Q2045" s="58" t="s">
        <v>4002</v>
      </c>
      <c r="R2045" s="58" t="s">
        <v>4113</v>
      </c>
      <c r="S2045" s="58" t="s">
        <v>4113</v>
      </c>
      <c r="T2045" s="58" t="s">
        <v>4114</v>
      </c>
      <c r="U2045" s="58" t="s">
        <v>4113</v>
      </c>
      <c r="V2045" s="58" t="s">
        <v>4113</v>
      </c>
      <c r="W2045" s="58" t="s">
        <v>4113</v>
      </c>
      <c r="X2045" s="58" t="s">
        <v>4114</v>
      </c>
      <c r="Y2045" s="58" t="s">
        <v>4114</v>
      </c>
      <c r="Z2045" s="58" t="s">
        <v>4113</v>
      </c>
      <c r="AA2045" s="58" t="s">
        <v>4114</v>
      </c>
      <c r="AB2045" s="58" t="s">
        <v>4113</v>
      </c>
      <c r="AC2045" s="58" t="s">
        <v>4114</v>
      </c>
      <c r="AD2045" s="58" t="s">
        <v>4113</v>
      </c>
      <c r="AE2045" s="58" t="s">
        <v>4114</v>
      </c>
      <c r="AF2045" s="58" t="s">
        <v>4114</v>
      </c>
    </row>
    <row r="2046" spans="1:32" x14ac:dyDescent="0.2">
      <c r="A2046" s="247" t="s">
        <v>3242</v>
      </c>
      <c r="B2046" s="83" t="s">
        <v>3243</v>
      </c>
      <c r="C2046" s="58">
        <v>1</v>
      </c>
      <c r="D2046" s="58" t="s">
        <v>4150</v>
      </c>
      <c r="E2046" s="58" t="s">
        <v>4139</v>
      </c>
      <c r="F2046" s="58" t="s">
        <v>4148</v>
      </c>
      <c r="G2046" s="58" t="s">
        <v>4136</v>
      </c>
      <c r="H2046" s="58" t="s">
        <v>4136</v>
      </c>
      <c r="I2046" s="58" t="s">
        <v>4136</v>
      </c>
      <c r="J2046" s="58" t="s">
        <v>4114</v>
      </c>
      <c r="K2046" s="58" t="s">
        <v>4114</v>
      </c>
      <c r="L2046" s="58" t="s">
        <v>4113</v>
      </c>
      <c r="M2046" s="58" t="s">
        <v>4149</v>
      </c>
      <c r="N2046" s="58" t="s">
        <v>1133</v>
      </c>
      <c r="O2046" s="58" t="s">
        <v>4147</v>
      </c>
      <c r="P2046" s="58" t="s">
        <v>4132</v>
      </c>
      <c r="Q2046" s="58" t="s">
        <v>4002</v>
      </c>
      <c r="R2046" s="58" t="s">
        <v>4113</v>
      </c>
      <c r="S2046" s="58" t="s">
        <v>4113</v>
      </c>
      <c r="T2046" s="58" t="s">
        <v>4114</v>
      </c>
      <c r="U2046" s="58" t="s">
        <v>4113</v>
      </c>
      <c r="V2046" s="58" t="s">
        <v>4113</v>
      </c>
      <c r="W2046" s="58" t="s">
        <v>4113</v>
      </c>
      <c r="X2046" s="58" t="s">
        <v>4114</v>
      </c>
      <c r="Y2046" s="58" t="s">
        <v>4114</v>
      </c>
      <c r="Z2046" s="58" t="s">
        <v>4113</v>
      </c>
      <c r="AA2046" s="58" t="s">
        <v>4114</v>
      </c>
      <c r="AB2046" s="58" t="s">
        <v>4113</v>
      </c>
      <c r="AC2046" s="58" t="s">
        <v>4114</v>
      </c>
      <c r="AD2046" s="58" t="s">
        <v>4113</v>
      </c>
      <c r="AE2046" s="58" t="s">
        <v>4114</v>
      </c>
      <c r="AF2046" s="58" t="s">
        <v>4114</v>
      </c>
    </row>
    <row r="2047" spans="1:32" x14ac:dyDescent="0.2">
      <c r="A2047" s="247" t="s">
        <v>3209</v>
      </c>
      <c r="B2047" s="83" t="s">
        <v>3210</v>
      </c>
      <c r="C2047" s="58">
        <v>1</v>
      </c>
      <c r="D2047" s="58" t="s">
        <v>4156</v>
      </c>
      <c r="E2047" s="58" t="s">
        <v>4135</v>
      </c>
      <c r="F2047" s="58" t="s">
        <v>4148</v>
      </c>
      <c r="G2047" s="58" t="s">
        <v>4136</v>
      </c>
      <c r="H2047" s="58" t="s">
        <v>4136</v>
      </c>
      <c r="I2047" s="58" t="s">
        <v>4136</v>
      </c>
      <c r="J2047" s="58" t="s">
        <v>4114</v>
      </c>
      <c r="K2047" s="58" t="s">
        <v>4114</v>
      </c>
      <c r="L2047" s="58" t="s">
        <v>4113</v>
      </c>
      <c r="M2047" s="58" t="s">
        <v>4195</v>
      </c>
      <c r="N2047" s="58" t="s">
        <v>1133</v>
      </c>
      <c r="O2047" s="58" t="s">
        <v>4147</v>
      </c>
      <c r="P2047" s="58" t="s">
        <v>4132</v>
      </c>
      <c r="Q2047" s="58" t="s">
        <v>4002</v>
      </c>
      <c r="R2047" s="58" t="s">
        <v>4113</v>
      </c>
      <c r="S2047" s="58" t="s">
        <v>4113</v>
      </c>
      <c r="T2047" s="58" t="s">
        <v>4114</v>
      </c>
      <c r="U2047" s="58" t="s">
        <v>4113</v>
      </c>
      <c r="V2047" s="58" t="s">
        <v>4113</v>
      </c>
      <c r="W2047" s="58" t="s">
        <v>4113</v>
      </c>
      <c r="X2047" s="58" t="s">
        <v>4114</v>
      </c>
      <c r="Y2047" s="58" t="s">
        <v>4114</v>
      </c>
      <c r="Z2047" s="58" t="s">
        <v>4113</v>
      </c>
      <c r="AA2047" s="58" t="s">
        <v>4114</v>
      </c>
      <c r="AB2047" s="58" t="s">
        <v>4113</v>
      </c>
      <c r="AC2047" s="58" t="s">
        <v>4114</v>
      </c>
      <c r="AD2047" s="58" t="s">
        <v>4113</v>
      </c>
      <c r="AE2047" s="58" t="s">
        <v>4114</v>
      </c>
      <c r="AF2047" s="58" t="s">
        <v>4114</v>
      </c>
    </row>
    <row r="2048" spans="1:32" x14ac:dyDescent="0.2">
      <c r="A2048" s="247" t="s">
        <v>3248</v>
      </c>
      <c r="B2048" s="83" t="s">
        <v>3249</v>
      </c>
      <c r="C2048" s="58">
        <v>1</v>
      </c>
      <c r="D2048" s="58" t="s">
        <v>4156</v>
      </c>
      <c r="E2048" s="58" t="s">
        <v>4139</v>
      </c>
      <c r="F2048" s="58" t="s">
        <v>4148</v>
      </c>
      <c r="G2048" s="58" t="s">
        <v>4136</v>
      </c>
      <c r="H2048" s="58" t="s">
        <v>4136</v>
      </c>
      <c r="I2048" s="58" t="s">
        <v>4136</v>
      </c>
      <c r="J2048" s="58" t="s">
        <v>4114</v>
      </c>
      <c r="K2048" s="58" t="s">
        <v>4114</v>
      </c>
      <c r="L2048" s="58" t="s">
        <v>4113</v>
      </c>
      <c r="M2048" s="58" t="s">
        <v>4195</v>
      </c>
      <c r="N2048" s="58" t="s">
        <v>1133</v>
      </c>
      <c r="O2048" s="58" t="s">
        <v>4147</v>
      </c>
      <c r="P2048" s="58" t="s">
        <v>4132</v>
      </c>
      <c r="Q2048" s="58" t="s">
        <v>4002</v>
      </c>
      <c r="R2048" s="58" t="s">
        <v>4113</v>
      </c>
      <c r="S2048" s="58" t="s">
        <v>4113</v>
      </c>
      <c r="T2048" s="58" t="s">
        <v>4114</v>
      </c>
      <c r="U2048" s="58" t="s">
        <v>4113</v>
      </c>
      <c r="V2048" s="58" t="s">
        <v>4113</v>
      </c>
      <c r="W2048" s="58" t="s">
        <v>4113</v>
      </c>
      <c r="X2048" s="58" t="s">
        <v>4114</v>
      </c>
      <c r="Y2048" s="58" t="s">
        <v>4114</v>
      </c>
      <c r="Z2048" s="58" t="s">
        <v>4113</v>
      </c>
      <c r="AA2048" s="58" t="s">
        <v>4114</v>
      </c>
      <c r="AB2048" s="58" t="s">
        <v>4113</v>
      </c>
      <c r="AC2048" s="58" t="s">
        <v>4114</v>
      </c>
      <c r="AD2048" s="58" t="s">
        <v>4113</v>
      </c>
      <c r="AE2048" s="58" t="s">
        <v>4114</v>
      </c>
      <c r="AF2048" s="58" t="s">
        <v>4114</v>
      </c>
    </row>
    <row r="2049" spans="1:32" x14ac:dyDescent="0.2">
      <c r="A2049" s="247" t="s">
        <v>5408</v>
      </c>
      <c r="B2049" s="83" t="s">
        <v>5409</v>
      </c>
    </row>
    <row r="2050" spans="1:32" x14ac:dyDescent="0.2">
      <c r="A2050" s="247" t="s">
        <v>5410</v>
      </c>
      <c r="B2050" s="83" t="s">
        <v>5411</v>
      </c>
    </row>
    <row r="2051" spans="1:32" x14ac:dyDescent="0.2">
      <c r="A2051" s="247" t="s">
        <v>3215</v>
      </c>
      <c r="B2051" s="83" t="s">
        <v>3216</v>
      </c>
      <c r="C2051" s="58">
        <v>1</v>
      </c>
      <c r="D2051" s="58" t="s">
        <v>4160</v>
      </c>
      <c r="E2051" s="58" t="s">
        <v>4135</v>
      </c>
      <c r="F2051" s="58" t="s">
        <v>4148</v>
      </c>
      <c r="G2051" s="58" t="s">
        <v>4145</v>
      </c>
      <c r="H2051" s="58" t="s">
        <v>4136</v>
      </c>
      <c r="I2051" s="58" t="s">
        <v>4136</v>
      </c>
      <c r="J2051" s="58" t="s">
        <v>4114</v>
      </c>
      <c r="K2051" s="58" t="s">
        <v>4114</v>
      </c>
      <c r="L2051" s="58" t="s">
        <v>4113</v>
      </c>
      <c r="M2051" s="58" t="s">
        <v>4197</v>
      </c>
      <c r="N2051" s="58" t="s">
        <v>1133</v>
      </c>
      <c r="O2051" s="58" t="s">
        <v>4168</v>
      </c>
      <c r="P2051" s="58" t="s">
        <v>4132</v>
      </c>
      <c r="Q2051" s="58" t="s">
        <v>4002</v>
      </c>
      <c r="R2051" s="58" t="s">
        <v>4113</v>
      </c>
      <c r="S2051" s="58" t="s">
        <v>4113</v>
      </c>
      <c r="T2051" s="58" t="s">
        <v>4114</v>
      </c>
      <c r="U2051" s="58" t="s">
        <v>4113</v>
      </c>
      <c r="V2051" s="58" t="s">
        <v>4113</v>
      </c>
      <c r="W2051" s="58" t="s">
        <v>4113</v>
      </c>
      <c r="X2051" s="58" t="s">
        <v>4114</v>
      </c>
      <c r="Y2051" s="58" t="s">
        <v>4114</v>
      </c>
      <c r="Z2051" s="58" t="s">
        <v>4113</v>
      </c>
      <c r="AA2051" s="58" t="s">
        <v>4114</v>
      </c>
      <c r="AB2051" s="58" t="s">
        <v>4113</v>
      </c>
      <c r="AC2051" s="58" t="s">
        <v>4114</v>
      </c>
      <c r="AD2051" s="58" t="s">
        <v>4113</v>
      </c>
      <c r="AE2051" s="58" t="s">
        <v>4114</v>
      </c>
      <c r="AF2051" s="58" t="s">
        <v>4114</v>
      </c>
    </row>
    <row r="2052" spans="1:32" x14ac:dyDescent="0.2">
      <c r="A2052" s="247" t="s">
        <v>3254</v>
      </c>
      <c r="B2052" s="83" t="s">
        <v>3255</v>
      </c>
      <c r="C2052" s="58">
        <v>1</v>
      </c>
      <c r="D2052" s="58" t="s">
        <v>4160</v>
      </c>
      <c r="E2052" s="58" t="s">
        <v>4139</v>
      </c>
      <c r="F2052" s="58" t="s">
        <v>4148</v>
      </c>
      <c r="G2052" s="58" t="s">
        <v>4145</v>
      </c>
      <c r="H2052" s="58" t="s">
        <v>4136</v>
      </c>
      <c r="I2052" s="58" t="s">
        <v>4136</v>
      </c>
      <c r="J2052" s="58" t="s">
        <v>4114</v>
      </c>
      <c r="K2052" s="58" t="s">
        <v>4114</v>
      </c>
      <c r="L2052" s="58" t="s">
        <v>4113</v>
      </c>
      <c r="M2052" s="58" t="s">
        <v>4197</v>
      </c>
      <c r="N2052" s="58" t="s">
        <v>1133</v>
      </c>
      <c r="O2052" s="58" t="s">
        <v>4147</v>
      </c>
      <c r="P2052" s="58" t="s">
        <v>4132</v>
      </c>
      <c r="Q2052" s="58" t="s">
        <v>4002</v>
      </c>
      <c r="R2052" s="58" t="s">
        <v>4113</v>
      </c>
      <c r="S2052" s="58" t="s">
        <v>4113</v>
      </c>
      <c r="T2052" s="58" t="s">
        <v>4114</v>
      </c>
      <c r="U2052" s="58" t="s">
        <v>4113</v>
      </c>
      <c r="V2052" s="58" t="s">
        <v>4113</v>
      </c>
      <c r="W2052" s="58" t="s">
        <v>4113</v>
      </c>
      <c r="X2052" s="58" t="s">
        <v>4114</v>
      </c>
      <c r="Y2052" s="58" t="s">
        <v>4114</v>
      </c>
      <c r="Z2052" s="58" t="s">
        <v>4113</v>
      </c>
      <c r="AA2052" s="58" t="s">
        <v>4114</v>
      </c>
      <c r="AB2052" s="58" t="s">
        <v>4113</v>
      </c>
      <c r="AC2052" s="58" t="s">
        <v>4114</v>
      </c>
      <c r="AD2052" s="58" t="s">
        <v>4113</v>
      </c>
      <c r="AE2052" s="58" t="s">
        <v>4114</v>
      </c>
      <c r="AF2052" s="58" t="s">
        <v>4114</v>
      </c>
    </row>
    <row r="2053" spans="1:32" x14ac:dyDescent="0.2">
      <c r="A2053" s="247" t="s">
        <v>656</v>
      </c>
      <c r="B2053" s="83" t="s">
        <v>2737</v>
      </c>
      <c r="C2053" s="58">
        <v>1</v>
      </c>
      <c r="D2053" s="58" t="s">
        <v>4150</v>
      </c>
      <c r="E2053" s="58" t="s">
        <v>4135</v>
      </c>
      <c r="F2053" s="58" t="s">
        <v>4150</v>
      </c>
      <c r="G2053" s="58" t="s">
        <v>4136</v>
      </c>
      <c r="H2053" s="58" t="s">
        <v>4136</v>
      </c>
      <c r="I2053" s="58" t="s">
        <v>4136</v>
      </c>
      <c r="J2053" s="58" t="s">
        <v>4114</v>
      </c>
      <c r="K2053" s="58" t="s">
        <v>4114</v>
      </c>
      <c r="L2053" s="58" t="s">
        <v>4113</v>
      </c>
      <c r="M2053" s="58" t="s">
        <v>4151</v>
      </c>
      <c r="N2053" s="58" t="s">
        <v>1133</v>
      </c>
      <c r="O2053" s="58" t="s">
        <v>4147</v>
      </c>
      <c r="P2053" s="58" t="s">
        <v>4132</v>
      </c>
      <c r="Q2053" s="58" t="s">
        <v>4002</v>
      </c>
      <c r="R2053" s="58" t="s">
        <v>4113</v>
      </c>
      <c r="S2053" s="58" t="s">
        <v>4113</v>
      </c>
      <c r="T2053" s="58" t="s">
        <v>4114</v>
      </c>
      <c r="U2053" s="58" t="s">
        <v>4113</v>
      </c>
      <c r="V2053" s="58" t="s">
        <v>4113</v>
      </c>
      <c r="W2053" s="58" t="s">
        <v>4113</v>
      </c>
      <c r="X2053" s="58" t="s">
        <v>4114</v>
      </c>
      <c r="Y2053" s="58" t="s">
        <v>4114</v>
      </c>
      <c r="Z2053" s="58" t="s">
        <v>4113</v>
      </c>
      <c r="AA2053" s="58" t="s">
        <v>4114</v>
      </c>
      <c r="AB2053" s="58" t="s">
        <v>4113</v>
      </c>
      <c r="AC2053" s="58" t="s">
        <v>4114</v>
      </c>
      <c r="AD2053" s="58" t="s">
        <v>4113</v>
      </c>
      <c r="AE2053" s="58" t="s">
        <v>4114</v>
      </c>
      <c r="AF2053" s="58" t="s">
        <v>4114</v>
      </c>
    </row>
    <row r="2054" spans="1:32" x14ac:dyDescent="0.2">
      <c r="A2054" s="247" t="s">
        <v>668</v>
      </c>
      <c r="B2054" s="83" t="s">
        <v>2755</v>
      </c>
      <c r="C2054" s="58">
        <v>1</v>
      </c>
      <c r="D2054" s="58" t="s">
        <v>4150</v>
      </c>
      <c r="E2054" s="58" t="s">
        <v>4139</v>
      </c>
      <c r="F2054" s="58" t="s">
        <v>4150</v>
      </c>
      <c r="G2054" s="58" t="s">
        <v>4136</v>
      </c>
      <c r="H2054" s="58" t="s">
        <v>4136</v>
      </c>
      <c r="I2054" s="58" t="s">
        <v>4136</v>
      </c>
      <c r="J2054" s="58" t="s">
        <v>4114</v>
      </c>
      <c r="K2054" s="58" t="s">
        <v>4114</v>
      </c>
      <c r="L2054" s="58" t="s">
        <v>4113</v>
      </c>
      <c r="M2054" s="58" t="s">
        <v>4151</v>
      </c>
      <c r="N2054" s="58" t="s">
        <v>1133</v>
      </c>
      <c r="O2054" s="58" t="s">
        <v>4147</v>
      </c>
      <c r="P2054" s="58" t="s">
        <v>4132</v>
      </c>
      <c r="Q2054" s="58" t="s">
        <v>4002</v>
      </c>
      <c r="R2054" s="58" t="s">
        <v>4113</v>
      </c>
      <c r="S2054" s="58" t="s">
        <v>4113</v>
      </c>
      <c r="T2054" s="58" t="s">
        <v>4114</v>
      </c>
      <c r="U2054" s="58" t="s">
        <v>4113</v>
      </c>
      <c r="V2054" s="58" t="s">
        <v>4113</v>
      </c>
      <c r="W2054" s="58" t="s">
        <v>4113</v>
      </c>
      <c r="X2054" s="58" t="s">
        <v>4114</v>
      </c>
      <c r="Y2054" s="58" t="s">
        <v>4114</v>
      </c>
      <c r="Z2054" s="58" t="s">
        <v>4113</v>
      </c>
      <c r="AA2054" s="58" t="s">
        <v>4114</v>
      </c>
      <c r="AB2054" s="58" t="s">
        <v>4113</v>
      </c>
      <c r="AC2054" s="58" t="s">
        <v>4114</v>
      </c>
      <c r="AD2054" s="58" t="s">
        <v>4113</v>
      </c>
      <c r="AE2054" s="58" t="s">
        <v>4114</v>
      </c>
      <c r="AF2054" s="58" t="s">
        <v>4114</v>
      </c>
    </row>
    <row r="2055" spans="1:32" x14ac:dyDescent="0.2">
      <c r="A2055" s="247" t="s">
        <v>660</v>
      </c>
      <c r="B2055" s="83" t="s">
        <v>2743</v>
      </c>
      <c r="C2055" s="58">
        <v>1</v>
      </c>
      <c r="D2055" s="58" t="s">
        <v>4156</v>
      </c>
      <c r="E2055" s="58" t="s">
        <v>4135</v>
      </c>
      <c r="F2055" s="58" t="s">
        <v>4150</v>
      </c>
      <c r="G2055" s="58" t="s">
        <v>4136</v>
      </c>
      <c r="H2055" s="58" t="s">
        <v>4136</v>
      </c>
      <c r="I2055" s="58" t="s">
        <v>4136</v>
      </c>
      <c r="J2055" s="58" t="s">
        <v>4114</v>
      </c>
      <c r="K2055" s="58" t="s">
        <v>4114</v>
      </c>
      <c r="L2055" s="58" t="s">
        <v>4113</v>
      </c>
      <c r="M2055" s="58" t="s">
        <v>4157</v>
      </c>
      <c r="N2055" s="58" t="s">
        <v>1133</v>
      </c>
      <c r="O2055" s="58" t="s">
        <v>4147</v>
      </c>
      <c r="P2055" s="58" t="s">
        <v>4132</v>
      </c>
      <c r="Q2055" s="58" t="s">
        <v>4002</v>
      </c>
      <c r="R2055" s="58" t="s">
        <v>4113</v>
      </c>
      <c r="S2055" s="58" t="s">
        <v>4113</v>
      </c>
      <c r="T2055" s="58" t="s">
        <v>4114</v>
      </c>
      <c r="U2055" s="58" t="s">
        <v>4113</v>
      </c>
      <c r="V2055" s="58" t="s">
        <v>4113</v>
      </c>
      <c r="W2055" s="58" t="s">
        <v>4113</v>
      </c>
      <c r="X2055" s="58" t="s">
        <v>4114</v>
      </c>
      <c r="Y2055" s="58" t="s">
        <v>4114</v>
      </c>
      <c r="Z2055" s="58" t="s">
        <v>4113</v>
      </c>
      <c r="AA2055" s="58" t="s">
        <v>4114</v>
      </c>
      <c r="AB2055" s="58" t="s">
        <v>4113</v>
      </c>
      <c r="AC2055" s="58" t="s">
        <v>4114</v>
      </c>
      <c r="AD2055" s="58" t="s">
        <v>4113</v>
      </c>
      <c r="AE2055" s="58" t="s">
        <v>4114</v>
      </c>
      <c r="AF2055" s="58" t="s">
        <v>4114</v>
      </c>
    </row>
    <row r="2056" spans="1:32" x14ac:dyDescent="0.2">
      <c r="A2056" s="247" t="s">
        <v>672</v>
      </c>
      <c r="B2056" s="83" t="s">
        <v>2761</v>
      </c>
      <c r="C2056" s="58">
        <v>1</v>
      </c>
      <c r="D2056" s="58" t="s">
        <v>4156</v>
      </c>
      <c r="E2056" s="58" t="s">
        <v>4139</v>
      </c>
      <c r="F2056" s="58" t="s">
        <v>4150</v>
      </c>
      <c r="G2056" s="58" t="s">
        <v>4136</v>
      </c>
      <c r="H2056" s="58" t="s">
        <v>4136</v>
      </c>
      <c r="I2056" s="58" t="s">
        <v>4136</v>
      </c>
      <c r="J2056" s="58" t="s">
        <v>4114</v>
      </c>
      <c r="K2056" s="58" t="s">
        <v>4114</v>
      </c>
      <c r="L2056" s="58" t="s">
        <v>4113</v>
      </c>
      <c r="M2056" s="58" t="s">
        <v>4157</v>
      </c>
      <c r="N2056" s="58" t="s">
        <v>1133</v>
      </c>
      <c r="O2056" s="58" t="s">
        <v>4147</v>
      </c>
      <c r="P2056" s="58" t="s">
        <v>4132</v>
      </c>
      <c r="Q2056" s="58" t="s">
        <v>4002</v>
      </c>
      <c r="R2056" s="58" t="s">
        <v>4113</v>
      </c>
      <c r="S2056" s="58" t="s">
        <v>4113</v>
      </c>
      <c r="T2056" s="58" t="s">
        <v>4114</v>
      </c>
      <c r="U2056" s="58" t="s">
        <v>4113</v>
      </c>
      <c r="V2056" s="58" t="s">
        <v>4113</v>
      </c>
      <c r="W2056" s="58" t="s">
        <v>4113</v>
      </c>
      <c r="X2056" s="58" t="s">
        <v>4114</v>
      </c>
      <c r="Y2056" s="58" t="s">
        <v>4114</v>
      </c>
      <c r="Z2056" s="58" t="s">
        <v>4113</v>
      </c>
      <c r="AA2056" s="58" t="s">
        <v>4114</v>
      </c>
      <c r="AB2056" s="58" t="s">
        <v>4113</v>
      </c>
      <c r="AC2056" s="58" t="s">
        <v>4114</v>
      </c>
      <c r="AD2056" s="58" t="s">
        <v>4113</v>
      </c>
      <c r="AE2056" s="58" t="s">
        <v>4114</v>
      </c>
      <c r="AF2056" s="58" t="s">
        <v>4114</v>
      </c>
    </row>
    <row r="2057" spans="1:32" x14ac:dyDescent="0.2">
      <c r="A2057" s="247" t="s">
        <v>5412</v>
      </c>
      <c r="B2057" s="83" t="s">
        <v>5413</v>
      </c>
    </row>
    <row r="2058" spans="1:32" x14ac:dyDescent="0.2">
      <c r="A2058" s="247" t="s">
        <v>5414</v>
      </c>
      <c r="B2058" s="83" t="s">
        <v>5415</v>
      </c>
    </row>
    <row r="2059" spans="1:32" x14ac:dyDescent="0.2">
      <c r="A2059" s="247" t="s">
        <v>664</v>
      </c>
      <c r="B2059" s="83" t="s">
        <v>2749</v>
      </c>
      <c r="C2059" s="58">
        <v>1</v>
      </c>
      <c r="D2059" s="58" t="s">
        <v>4160</v>
      </c>
      <c r="E2059" s="58" t="s">
        <v>4135</v>
      </c>
      <c r="F2059" s="58" t="s">
        <v>4150</v>
      </c>
      <c r="G2059" s="58" t="s">
        <v>4145</v>
      </c>
      <c r="H2059" s="58" t="s">
        <v>4136</v>
      </c>
      <c r="I2059" s="58" t="s">
        <v>4136</v>
      </c>
      <c r="J2059" s="58" t="s">
        <v>4114</v>
      </c>
      <c r="K2059" s="58" t="s">
        <v>4114</v>
      </c>
      <c r="L2059" s="58" t="s">
        <v>4113</v>
      </c>
      <c r="M2059" s="58" t="s">
        <v>4161</v>
      </c>
      <c r="N2059" s="58" t="s">
        <v>1133</v>
      </c>
      <c r="O2059" s="58" t="s">
        <v>4164</v>
      </c>
      <c r="P2059" s="58" t="s">
        <v>4132</v>
      </c>
      <c r="Q2059" s="58" t="s">
        <v>4002</v>
      </c>
      <c r="R2059" s="58" t="s">
        <v>4113</v>
      </c>
      <c r="S2059" s="58" t="s">
        <v>4113</v>
      </c>
      <c r="T2059" s="58" t="s">
        <v>4114</v>
      </c>
      <c r="U2059" s="58" t="s">
        <v>4113</v>
      </c>
      <c r="V2059" s="58" t="s">
        <v>4113</v>
      </c>
      <c r="W2059" s="58" t="s">
        <v>4113</v>
      </c>
      <c r="X2059" s="58" t="s">
        <v>4114</v>
      </c>
      <c r="Y2059" s="58" t="s">
        <v>4114</v>
      </c>
      <c r="Z2059" s="58" t="s">
        <v>4113</v>
      </c>
      <c r="AA2059" s="58" t="s">
        <v>4114</v>
      </c>
      <c r="AB2059" s="58" t="s">
        <v>4113</v>
      </c>
      <c r="AC2059" s="58" t="s">
        <v>4114</v>
      </c>
      <c r="AD2059" s="58" t="s">
        <v>4113</v>
      </c>
      <c r="AE2059" s="58" t="s">
        <v>4114</v>
      </c>
      <c r="AF2059" s="58" t="s">
        <v>4114</v>
      </c>
    </row>
    <row r="2060" spans="1:32" x14ac:dyDescent="0.2">
      <c r="A2060" s="247" t="s">
        <v>676</v>
      </c>
      <c r="B2060" s="83" t="s">
        <v>2767</v>
      </c>
      <c r="C2060" s="58">
        <v>1</v>
      </c>
      <c r="D2060" s="58" t="s">
        <v>4160</v>
      </c>
      <c r="E2060" s="58" t="s">
        <v>4139</v>
      </c>
      <c r="F2060" s="58" t="s">
        <v>4150</v>
      </c>
      <c r="G2060" s="58" t="s">
        <v>4145</v>
      </c>
      <c r="H2060" s="58" t="s">
        <v>4136</v>
      </c>
      <c r="I2060" s="58" t="s">
        <v>4136</v>
      </c>
      <c r="J2060" s="58" t="s">
        <v>4114</v>
      </c>
      <c r="K2060" s="58" t="s">
        <v>4114</v>
      </c>
      <c r="L2060" s="58" t="s">
        <v>4113</v>
      </c>
      <c r="M2060" s="58" t="s">
        <v>4161</v>
      </c>
      <c r="N2060" s="58" t="s">
        <v>1133</v>
      </c>
      <c r="O2060" s="58" t="s">
        <v>4270</v>
      </c>
      <c r="P2060" s="58" t="s">
        <v>4132</v>
      </c>
      <c r="Q2060" s="58" t="s">
        <v>4002</v>
      </c>
      <c r="R2060" s="58" t="s">
        <v>4113</v>
      </c>
      <c r="S2060" s="58" t="s">
        <v>4113</v>
      </c>
      <c r="T2060" s="58" t="s">
        <v>4114</v>
      </c>
      <c r="U2060" s="58" t="s">
        <v>4113</v>
      </c>
      <c r="V2060" s="58" t="s">
        <v>4113</v>
      </c>
      <c r="W2060" s="58" t="s">
        <v>4113</v>
      </c>
      <c r="X2060" s="58" t="s">
        <v>4114</v>
      </c>
      <c r="Y2060" s="58" t="s">
        <v>4114</v>
      </c>
      <c r="Z2060" s="58" t="s">
        <v>4113</v>
      </c>
      <c r="AA2060" s="58" t="s">
        <v>4114</v>
      </c>
      <c r="AB2060" s="58" t="s">
        <v>4113</v>
      </c>
      <c r="AC2060" s="58" t="s">
        <v>4114</v>
      </c>
      <c r="AD2060" s="58" t="s">
        <v>4113</v>
      </c>
      <c r="AE2060" s="58" t="s">
        <v>4114</v>
      </c>
      <c r="AF2060" s="58" t="s">
        <v>4114</v>
      </c>
    </row>
    <row r="2061" spans="1:32" x14ac:dyDescent="0.2">
      <c r="A2061" s="247" t="s">
        <v>3205</v>
      </c>
      <c r="B2061" s="83" t="s">
        <v>3206</v>
      </c>
      <c r="C2061" s="58">
        <v>1</v>
      </c>
      <c r="D2061" s="58" t="s">
        <v>4150</v>
      </c>
      <c r="E2061" s="58" t="s">
        <v>4135</v>
      </c>
      <c r="F2061" s="58" t="s">
        <v>4152</v>
      </c>
      <c r="G2061" s="58" t="s">
        <v>4136</v>
      </c>
      <c r="H2061" s="58" t="s">
        <v>4136</v>
      </c>
      <c r="I2061" s="58" t="s">
        <v>4136</v>
      </c>
      <c r="J2061" s="58" t="s">
        <v>4114</v>
      </c>
      <c r="K2061" s="58" t="s">
        <v>4114</v>
      </c>
      <c r="L2061" s="58" t="s">
        <v>4113</v>
      </c>
      <c r="M2061" s="58" t="s">
        <v>4154</v>
      </c>
      <c r="N2061" s="58" t="s">
        <v>1133</v>
      </c>
      <c r="O2061" s="58" t="s">
        <v>4147</v>
      </c>
      <c r="P2061" s="58" t="s">
        <v>4132</v>
      </c>
      <c r="Q2061" s="58" t="s">
        <v>4002</v>
      </c>
      <c r="R2061" s="58" t="s">
        <v>4113</v>
      </c>
      <c r="S2061" s="58" t="s">
        <v>4113</v>
      </c>
      <c r="T2061" s="58" t="s">
        <v>4114</v>
      </c>
      <c r="U2061" s="58" t="s">
        <v>4113</v>
      </c>
      <c r="V2061" s="58" t="s">
        <v>4113</v>
      </c>
      <c r="W2061" s="58" t="s">
        <v>4113</v>
      </c>
      <c r="X2061" s="58" t="s">
        <v>4114</v>
      </c>
      <c r="Y2061" s="58" t="s">
        <v>4114</v>
      </c>
      <c r="Z2061" s="58" t="s">
        <v>4113</v>
      </c>
      <c r="AA2061" s="58" t="s">
        <v>4114</v>
      </c>
      <c r="AB2061" s="58" t="s">
        <v>4113</v>
      </c>
      <c r="AC2061" s="58" t="s">
        <v>4114</v>
      </c>
      <c r="AD2061" s="58" t="s">
        <v>4113</v>
      </c>
      <c r="AE2061" s="58" t="s">
        <v>4114</v>
      </c>
      <c r="AF2061" s="58" t="s">
        <v>4114</v>
      </c>
    </row>
    <row r="2062" spans="1:32" x14ac:dyDescent="0.2">
      <c r="A2062" s="247" t="s">
        <v>3244</v>
      </c>
      <c r="B2062" s="83" t="s">
        <v>3245</v>
      </c>
      <c r="C2062" s="58">
        <v>1</v>
      </c>
      <c r="D2062" s="58" t="s">
        <v>4150</v>
      </c>
      <c r="E2062" s="58" t="s">
        <v>4139</v>
      </c>
      <c r="F2062" s="58" t="s">
        <v>4152</v>
      </c>
      <c r="G2062" s="58" t="s">
        <v>4136</v>
      </c>
      <c r="H2062" s="58" t="s">
        <v>4136</v>
      </c>
      <c r="I2062" s="58" t="s">
        <v>4136</v>
      </c>
      <c r="J2062" s="58" t="s">
        <v>4114</v>
      </c>
      <c r="K2062" s="58" t="s">
        <v>4114</v>
      </c>
      <c r="L2062" s="58" t="s">
        <v>4113</v>
      </c>
      <c r="M2062" s="58" t="s">
        <v>4154</v>
      </c>
      <c r="N2062" s="58" t="s">
        <v>1133</v>
      </c>
      <c r="O2062" s="58" t="s">
        <v>4147</v>
      </c>
      <c r="P2062" s="58" t="s">
        <v>4132</v>
      </c>
      <c r="Q2062" s="58" t="s">
        <v>4002</v>
      </c>
      <c r="R2062" s="58" t="s">
        <v>4113</v>
      </c>
      <c r="S2062" s="58" t="s">
        <v>4113</v>
      </c>
      <c r="T2062" s="58" t="s">
        <v>4114</v>
      </c>
      <c r="U2062" s="58" t="s">
        <v>4113</v>
      </c>
      <c r="V2062" s="58" t="s">
        <v>4113</v>
      </c>
      <c r="W2062" s="58" t="s">
        <v>4113</v>
      </c>
      <c r="X2062" s="58" t="s">
        <v>4114</v>
      </c>
      <c r="Y2062" s="58" t="s">
        <v>4114</v>
      </c>
      <c r="Z2062" s="58" t="s">
        <v>4113</v>
      </c>
      <c r="AA2062" s="58" t="s">
        <v>4114</v>
      </c>
      <c r="AB2062" s="58" t="s">
        <v>4113</v>
      </c>
      <c r="AC2062" s="58" t="s">
        <v>4114</v>
      </c>
      <c r="AD2062" s="58" t="s">
        <v>4113</v>
      </c>
      <c r="AE2062" s="58" t="s">
        <v>4114</v>
      </c>
      <c r="AF2062" s="58" t="s">
        <v>4114</v>
      </c>
    </row>
    <row r="2063" spans="1:32" x14ac:dyDescent="0.2">
      <c r="A2063" s="247" t="s">
        <v>3211</v>
      </c>
      <c r="B2063" s="83" t="s">
        <v>3212</v>
      </c>
      <c r="C2063" s="58">
        <v>1</v>
      </c>
      <c r="D2063" s="58" t="s">
        <v>4156</v>
      </c>
      <c r="E2063" s="58" t="s">
        <v>4135</v>
      </c>
      <c r="F2063" s="58" t="s">
        <v>4152</v>
      </c>
      <c r="G2063" s="58" t="s">
        <v>4136</v>
      </c>
      <c r="H2063" s="58" t="s">
        <v>4136</v>
      </c>
      <c r="I2063" s="58" t="s">
        <v>4136</v>
      </c>
      <c r="J2063" s="58" t="s">
        <v>4114</v>
      </c>
      <c r="K2063" s="58" t="s">
        <v>4114</v>
      </c>
      <c r="L2063" s="58" t="s">
        <v>4113</v>
      </c>
      <c r="M2063" s="58" t="s">
        <v>4207</v>
      </c>
      <c r="N2063" s="58" t="s">
        <v>1133</v>
      </c>
      <c r="O2063" s="58" t="s">
        <v>4147</v>
      </c>
      <c r="P2063" s="58" t="s">
        <v>4132</v>
      </c>
      <c r="Q2063" s="58" t="s">
        <v>4002</v>
      </c>
      <c r="R2063" s="58" t="s">
        <v>4113</v>
      </c>
      <c r="S2063" s="58" t="s">
        <v>4113</v>
      </c>
      <c r="T2063" s="58" t="s">
        <v>4114</v>
      </c>
      <c r="U2063" s="58" t="s">
        <v>4113</v>
      </c>
      <c r="V2063" s="58" t="s">
        <v>4113</v>
      </c>
      <c r="W2063" s="58" t="s">
        <v>4113</v>
      </c>
      <c r="X2063" s="58" t="s">
        <v>4114</v>
      </c>
      <c r="Y2063" s="58" t="s">
        <v>4114</v>
      </c>
      <c r="Z2063" s="58" t="s">
        <v>4113</v>
      </c>
      <c r="AA2063" s="58" t="s">
        <v>4114</v>
      </c>
      <c r="AB2063" s="58" t="s">
        <v>4113</v>
      </c>
      <c r="AC2063" s="58" t="s">
        <v>4114</v>
      </c>
      <c r="AD2063" s="58" t="s">
        <v>4113</v>
      </c>
      <c r="AE2063" s="58" t="s">
        <v>4114</v>
      </c>
      <c r="AF2063" s="58" t="s">
        <v>4114</v>
      </c>
    </row>
    <row r="2064" spans="1:32" x14ac:dyDescent="0.2">
      <c r="A2064" s="247" t="s">
        <v>3250</v>
      </c>
      <c r="B2064" s="83" t="s">
        <v>3251</v>
      </c>
      <c r="C2064" s="58">
        <v>1</v>
      </c>
      <c r="D2064" s="58" t="s">
        <v>4156</v>
      </c>
      <c r="E2064" s="58" t="s">
        <v>4139</v>
      </c>
      <c r="F2064" s="58" t="s">
        <v>4152</v>
      </c>
      <c r="G2064" s="58" t="s">
        <v>4136</v>
      </c>
      <c r="H2064" s="58" t="s">
        <v>4136</v>
      </c>
      <c r="I2064" s="58" t="s">
        <v>4136</v>
      </c>
      <c r="J2064" s="58" t="s">
        <v>4114</v>
      </c>
      <c r="K2064" s="58" t="s">
        <v>4114</v>
      </c>
      <c r="L2064" s="58" t="s">
        <v>4113</v>
      </c>
      <c r="M2064" s="58" t="s">
        <v>4207</v>
      </c>
      <c r="N2064" s="58" t="s">
        <v>1133</v>
      </c>
      <c r="O2064" s="58" t="s">
        <v>4147</v>
      </c>
      <c r="P2064" s="58" t="s">
        <v>4132</v>
      </c>
      <c r="Q2064" s="58" t="s">
        <v>4002</v>
      </c>
      <c r="R2064" s="58" t="s">
        <v>4113</v>
      </c>
      <c r="S2064" s="58" t="s">
        <v>4113</v>
      </c>
      <c r="T2064" s="58" t="s">
        <v>4114</v>
      </c>
      <c r="U2064" s="58" t="s">
        <v>4113</v>
      </c>
      <c r="V2064" s="58" t="s">
        <v>4113</v>
      </c>
      <c r="W2064" s="58" t="s">
        <v>4113</v>
      </c>
      <c r="X2064" s="58" t="s">
        <v>4114</v>
      </c>
      <c r="Y2064" s="58" t="s">
        <v>4114</v>
      </c>
      <c r="Z2064" s="58" t="s">
        <v>4113</v>
      </c>
      <c r="AA2064" s="58" t="s">
        <v>4114</v>
      </c>
      <c r="AB2064" s="58" t="s">
        <v>4113</v>
      </c>
      <c r="AC2064" s="58" t="s">
        <v>4114</v>
      </c>
      <c r="AD2064" s="58" t="s">
        <v>4113</v>
      </c>
      <c r="AE2064" s="58" t="s">
        <v>4114</v>
      </c>
      <c r="AF2064" s="58" t="s">
        <v>4114</v>
      </c>
    </row>
    <row r="2065" spans="1:32" x14ac:dyDescent="0.2">
      <c r="A2065" s="247" t="s">
        <v>5416</v>
      </c>
      <c r="B2065" s="83" t="s">
        <v>5417</v>
      </c>
    </row>
    <row r="2066" spans="1:32" x14ac:dyDescent="0.2">
      <c r="A2066" s="247" t="s">
        <v>5418</v>
      </c>
      <c r="B2066" s="83" t="s">
        <v>5419</v>
      </c>
    </row>
    <row r="2067" spans="1:32" x14ac:dyDescent="0.2">
      <c r="A2067" s="247" t="s">
        <v>3217</v>
      </c>
      <c r="B2067" s="83" t="s">
        <v>3218</v>
      </c>
      <c r="C2067" s="58">
        <v>1</v>
      </c>
      <c r="D2067" s="58" t="s">
        <v>4160</v>
      </c>
      <c r="E2067" s="58" t="s">
        <v>4135</v>
      </c>
      <c r="F2067" s="58" t="s">
        <v>4152</v>
      </c>
      <c r="G2067" s="58" t="s">
        <v>4145</v>
      </c>
      <c r="H2067" s="58" t="s">
        <v>4136</v>
      </c>
      <c r="I2067" s="58" t="s">
        <v>4136</v>
      </c>
      <c r="J2067" s="58" t="s">
        <v>4114</v>
      </c>
      <c r="K2067" s="58" t="s">
        <v>4114</v>
      </c>
      <c r="L2067" s="58" t="s">
        <v>4113</v>
      </c>
      <c r="M2067" s="58" t="s">
        <v>4320</v>
      </c>
      <c r="N2067" s="58" t="s">
        <v>1133</v>
      </c>
      <c r="O2067" s="58" t="s">
        <v>4164</v>
      </c>
      <c r="P2067" s="58" t="s">
        <v>4132</v>
      </c>
      <c r="Q2067" s="58" t="s">
        <v>4002</v>
      </c>
      <c r="R2067" s="58" t="s">
        <v>4113</v>
      </c>
      <c r="S2067" s="58" t="s">
        <v>4113</v>
      </c>
      <c r="T2067" s="58" t="s">
        <v>4114</v>
      </c>
      <c r="U2067" s="58" t="s">
        <v>4113</v>
      </c>
      <c r="V2067" s="58" t="s">
        <v>4113</v>
      </c>
      <c r="W2067" s="58" t="s">
        <v>4113</v>
      </c>
      <c r="X2067" s="58" t="s">
        <v>4114</v>
      </c>
      <c r="Y2067" s="58" t="s">
        <v>4114</v>
      </c>
      <c r="Z2067" s="58" t="s">
        <v>4113</v>
      </c>
      <c r="AA2067" s="58" t="s">
        <v>4114</v>
      </c>
      <c r="AB2067" s="58" t="s">
        <v>4113</v>
      </c>
      <c r="AC2067" s="58" t="s">
        <v>4114</v>
      </c>
      <c r="AD2067" s="58" t="s">
        <v>4113</v>
      </c>
      <c r="AE2067" s="58" t="s">
        <v>4114</v>
      </c>
      <c r="AF2067" s="58" t="s">
        <v>4114</v>
      </c>
    </row>
    <row r="2068" spans="1:32" x14ac:dyDescent="0.2">
      <c r="A2068" s="247" t="s">
        <v>3256</v>
      </c>
      <c r="B2068" s="83" t="s">
        <v>3257</v>
      </c>
      <c r="C2068" s="58">
        <v>1</v>
      </c>
      <c r="D2068" s="58" t="s">
        <v>4160</v>
      </c>
      <c r="E2068" s="58" t="s">
        <v>4139</v>
      </c>
      <c r="F2068" s="58" t="s">
        <v>4152</v>
      </c>
      <c r="G2068" s="58" t="s">
        <v>4145</v>
      </c>
      <c r="H2068" s="58" t="s">
        <v>4136</v>
      </c>
      <c r="I2068" s="58" t="s">
        <v>4136</v>
      </c>
      <c r="J2068" s="58" t="s">
        <v>4114</v>
      </c>
      <c r="K2068" s="58" t="s">
        <v>4114</v>
      </c>
      <c r="L2068" s="58" t="s">
        <v>4113</v>
      </c>
      <c r="M2068" s="58" t="s">
        <v>4320</v>
      </c>
      <c r="N2068" s="58" t="s">
        <v>1133</v>
      </c>
      <c r="O2068" s="58" t="s">
        <v>4147</v>
      </c>
      <c r="P2068" s="58" t="s">
        <v>4132</v>
      </c>
      <c r="Q2068" s="58" t="s">
        <v>4002</v>
      </c>
      <c r="R2068" s="58" t="s">
        <v>4113</v>
      </c>
      <c r="S2068" s="58" t="s">
        <v>4113</v>
      </c>
      <c r="T2068" s="58" t="s">
        <v>4114</v>
      </c>
      <c r="U2068" s="58" t="s">
        <v>4113</v>
      </c>
      <c r="V2068" s="58" t="s">
        <v>4113</v>
      </c>
      <c r="W2068" s="58" t="s">
        <v>4113</v>
      </c>
      <c r="X2068" s="58" t="s">
        <v>4114</v>
      </c>
      <c r="Y2068" s="58" t="s">
        <v>4114</v>
      </c>
      <c r="Z2068" s="58" t="s">
        <v>4113</v>
      </c>
      <c r="AA2068" s="58" t="s">
        <v>4114</v>
      </c>
      <c r="AB2068" s="58" t="s">
        <v>4113</v>
      </c>
      <c r="AC2068" s="58" t="s">
        <v>4114</v>
      </c>
      <c r="AD2068" s="58" t="s">
        <v>4113</v>
      </c>
      <c r="AE2068" s="58" t="s">
        <v>4114</v>
      </c>
      <c r="AF2068" s="58" t="s">
        <v>4114</v>
      </c>
    </row>
    <row r="2069" spans="1:32" x14ac:dyDescent="0.2">
      <c r="A2069" s="247" t="s">
        <v>657</v>
      </c>
      <c r="B2069" s="83" t="s">
        <v>2738</v>
      </c>
      <c r="C2069" s="58">
        <v>1</v>
      </c>
      <c r="D2069" s="58" t="s">
        <v>4150</v>
      </c>
      <c r="E2069" s="58" t="s">
        <v>4135</v>
      </c>
      <c r="F2069" s="58" t="s">
        <v>4156</v>
      </c>
      <c r="G2069" s="58" t="s">
        <v>4136</v>
      </c>
      <c r="H2069" s="58" t="s">
        <v>4136</v>
      </c>
      <c r="I2069" s="58" t="s">
        <v>4136</v>
      </c>
      <c r="J2069" s="58" t="s">
        <v>4114</v>
      </c>
      <c r="K2069" s="58" t="s">
        <v>4114</v>
      </c>
      <c r="L2069" s="58" t="s">
        <v>4113</v>
      </c>
      <c r="M2069" s="58" t="s">
        <v>4157</v>
      </c>
      <c r="N2069" s="58" t="s">
        <v>1133</v>
      </c>
      <c r="O2069" s="58" t="s">
        <v>4147</v>
      </c>
      <c r="P2069" s="58" t="s">
        <v>4132</v>
      </c>
      <c r="Q2069" s="58" t="s">
        <v>4002</v>
      </c>
      <c r="R2069" s="58" t="s">
        <v>4113</v>
      </c>
      <c r="S2069" s="58" t="s">
        <v>4113</v>
      </c>
      <c r="T2069" s="58" t="s">
        <v>4114</v>
      </c>
      <c r="U2069" s="58" t="s">
        <v>4113</v>
      </c>
      <c r="V2069" s="58" t="s">
        <v>4113</v>
      </c>
      <c r="W2069" s="58" t="s">
        <v>4113</v>
      </c>
      <c r="X2069" s="58" t="s">
        <v>4114</v>
      </c>
      <c r="Y2069" s="58" t="s">
        <v>4114</v>
      </c>
      <c r="Z2069" s="58" t="s">
        <v>4113</v>
      </c>
      <c r="AA2069" s="58" t="s">
        <v>4114</v>
      </c>
      <c r="AB2069" s="58" t="s">
        <v>4113</v>
      </c>
      <c r="AC2069" s="58" t="s">
        <v>4114</v>
      </c>
      <c r="AD2069" s="58" t="s">
        <v>4113</v>
      </c>
      <c r="AE2069" s="58" t="s">
        <v>4114</v>
      </c>
      <c r="AF2069" s="58" t="s">
        <v>4114</v>
      </c>
    </row>
    <row r="2070" spans="1:32" x14ac:dyDescent="0.2">
      <c r="A2070" s="247" t="s">
        <v>669</v>
      </c>
      <c r="B2070" s="83" t="s">
        <v>2756</v>
      </c>
      <c r="C2070" s="58">
        <v>1</v>
      </c>
      <c r="D2070" s="58" t="s">
        <v>4150</v>
      </c>
      <c r="E2070" s="58" t="s">
        <v>4139</v>
      </c>
      <c r="F2070" s="58" t="s">
        <v>4156</v>
      </c>
      <c r="G2070" s="58" t="s">
        <v>4136</v>
      </c>
      <c r="H2070" s="58" t="s">
        <v>4136</v>
      </c>
      <c r="I2070" s="58" t="s">
        <v>4136</v>
      </c>
      <c r="J2070" s="58" t="s">
        <v>4114</v>
      </c>
      <c r="K2070" s="58" t="s">
        <v>4114</v>
      </c>
      <c r="L2070" s="58" t="s">
        <v>4113</v>
      </c>
      <c r="M2070" s="58" t="s">
        <v>4157</v>
      </c>
      <c r="N2070" s="58" t="s">
        <v>1133</v>
      </c>
      <c r="O2070" s="58" t="s">
        <v>4147</v>
      </c>
      <c r="P2070" s="58" t="s">
        <v>4132</v>
      </c>
      <c r="Q2070" s="58" t="s">
        <v>4002</v>
      </c>
      <c r="R2070" s="58" t="s">
        <v>4113</v>
      </c>
      <c r="S2070" s="58" t="s">
        <v>4113</v>
      </c>
      <c r="T2070" s="58" t="s">
        <v>4114</v>
      </c>
      <c r="U2070" s="58" t="s">
        <v>4113</v>
      </c>
      <c r="V2070" s="58" t="s">
        <v>4113</v>
      </c>
      <c r="W2070" s="58" t="s">
        <v>4113</v>
      </c>
      <c r="X2070" s="58" t="s">
        <v>4114</v>
      </c>
      <c r="Y2070" s="58" t="s">
        <v>4114</v>
      </c>
      <c r="Z2070" s="58" t="s">
        <v>4113</v>
      </c>
      <c r="AA2070" s="58" t="s">
        <v>4114</v>
      </c>
      <c r="AB2070" s="58" t="s">
        <v>4113</v>
      </c>
      <c r="AC2070" s="58" t="s">
        <v>4114</v>
      </c>
      <c r="AD2070" s="58" t="s">
        <v>4113</v>
      </c>
      <c r="AE2070" s="58" t="s">
        <v>4114</v>
      </c>
      <c r="AF2070" s="58" t="s">
        <v>4114</v>
      </c>
    </row>
    <row r="2071" spans="1:32" x14ac:dyDescent="0.2">
      <c r="A2071" s="247" t="s">
        <v>661</v>
      </c>
      <c r="B2071" s="83" t="s">
        <v>2744</v>
      </c>
      <c r="C2071" s="58">
        <v>1</v>
      </c>
      <c r="D2071" s="58" t="s">
        <v>4156</v>
      </c>
      <c r="E2071" s="58" t="s">
        <v>4135</v>
      </c>
      <c r="F2071" s="58" t="s">
        <v>4156</v>
      </c>
      <c r="G2071" s="58" t="s">
        <v>4136</v>
      </c>
      <c r="H2071" s="58" t="s">
        <v>4136</v>
      </c>
      <c r="I2071" s="58" t="s">
        <v>4136</v>
      </c>
      <c r="J2071" s="58" t="s">
        <v>4114</v>
      </c>
      <c r="K2071" s="58" t="s">
        <v>4114</v>
      </c>
      <c r="L2071" s="58" t="s">
        <v>4113</v>
      </c>
      <c r="M2071" s="58" t="s">
        <v>4204</v>
      </c>
      <c r="N2071" s="58" t="s">
        <v>1133</v>
      </c>
      <c r="O2071" s="58" t="s">
        <v>4147</v>
      </c>
      <c r="P2071" s="58" t="s">
        <v>4132</v>
      </c>
      <c r="Q2071" s="58" t="s">
        <v>4002</v>
      </c>
      <c r="R2071" s="58" t="s">
        <v>4113</v>
      </c>
      <c r="S2071" s="58" t="s">
        <v>4113</v>
      </c>
      <c r="T2071" s="58" t="s">
        <v>4114</v>
      </c>
      <c r="U2071" s="58" t="s">
        <v>4113</v>
      </c>
      <c r="V2071" s="58" t="s">
        <v>4113</v>
      </c>
      <c r="W2071" s="58" t="s">
        <v>4113</v>
      </c>
      <c r="X2071" s="58" t="s">
        <v>4114</v>
      </c>
      <c r="Y2071" s="58" t="s">
        <v>4114</v>
      </c>
      <c r="Z2071" s="58" t="s">
        <v>4113</v>
      </c>
      <c r="AA2071" s="58" t="s">
        <v>4114</v>
      </c>
      <c r="AB2071" s="58" t="s">
        <v>4113</v>
      </c>
      <c r="AC2071" s="58" t="s">
        <v>4114</v>
      </c>
      <c r="AD2071" s="58" t="s">
        <v>4113</v>
      </c>
      <c r="AE2071" s="58" t="s">
        <v>4114</v>
      </c>
      <c r="AF2071" s="58" t="s">
        <v>4114</v>
      </c>
    </row>
    <row r="2072" spans="1:32" x14ac:dyDescent="0.2">
      <c r="A2072" s="247" t="s">
        <v>673</v>
      </c>
      <c r="B2072" s="83" t="s">
        <v>2762</v>
      </c>
      <c r="C2072" s="58">
        <v>1</v>
      </c>
      <c r="D2072" s="58" t="s">
        <v>4156</v>
      </c>
      <c r="E2072" s="58" t="s">
        <v>4139</v>
      </c>
      <c r="F2072" s="58" t="s">
        <v>4156</v>
      </c>
      <c r="G2072" s="58" t="s">
        <v>4136</v>
      </c>
      <c r="H2072" s="58" t="s">
        <v>4136</v>
      </c>
      <c r="I2072" s="58" t="s">
        <v>4136</v>
      </c>
      <c r="J2072" s="58" t="s">
        <v>4114</v>
      </c>
      <c r="K2072" s="58" t="s">
        <v>4114</v>
      </c>
      <c r="L2072" s="58" t="s">
        <v>4113</v>
      </c>
      <c r="M2072" s="58" t="s">
        <v>4204</v>
      </c>
      <c r="N2072" s="58" t="s">
        <v>1133</v>
      </c>
      <c r="O2072" s="58" t="s">
        <v>4147</v>
      </c>
      <c r="P2072" s="58" t="s">
        <v>4132</v>
      </c>
      <c r="Q2072" s="58" t="s">
        <v>4002</v>
      </c>
      <c r="R2072" s="58" t="s">
        <v>4113</v>
      </c>
      <c r="S2072" s="58" t="s">
        <v>4113</v>
      </c>
      <c r="T2072" s="58" t="s">
        <v>4114</v>
      </c>
      <c r="U2072" s="58" t="s">
        <v>4113</v>
      </c>
      <c r="V2072" s="58" t="s">
        <v>4113</v>
      </c>
      <c r="W2072" s="58" t="s">
        <v>4113</v>
      </c>
      <c r="X2072" s="58" t="s">
        <v>4114</v>
      </c>
      <c r="Y2072" s="58" t="s">
        <v>4114</v>
      </c>
      <c r="Z2072" s="58" t="s">
        <v>4113</v>
      </c>
      <c r="AA2072" s="58" t="s">
        <v>4114</v>
      </c>
      <c r="AB2072" s="58" t="s">
        <v>4113</v>
      </c>
      <c r="AC2072" s="58" t="s">
        <v>4114</v>
      </c>
      <c r="AD2072" s="58" t="s">
        <v>4113</v>
      </c>
      <c r="AE2072" s="58" t="s">
        <v>4114</v>
      </c>
      <c r="AF2072" s="58" t="s">
        <v>4114</v>
      </c>
    </row>
    <row r="2073" spans="1:32" x14ac:dyDescent="0.2">
      <c r="A2073" s="247" t="s">
        <v>5420</v>
      </c>
      <c r="B2073" s="83" t="s">
        <v>5421</v>
      </c>
    </row>
    <row r="2074" spans="1:32" x14ac:dyDescent="0.2">
      <c r="A2074" s="247" t="s">
        <v>5422</v>
      </c>
      <c r="B2074" s="83" t="s">
        <v>5423</v>
      </c>
    </row>
    <row r="2075" spans="1:32" x14ac:dyDescent="0.2">
      <c r="A2075" s="247" t="s">
        <v>665</v>
      </c>
      <c r="B2075" s="83" t="s">
        <v>2750</v>
      </c>
      <c r="C2075" s="58">
        <v>1</v>
      </c>
      <c r="D2075" s="58" t="s">
        <v>4160</v>
      </c>
      <c r="E2075" s="58" t="s">
        <v>4135</v>
      </c>
      <c r="F2075" s="58" t="s">
        <v>4156</v>
      </c>
      <c r="G2075" s="58" t="s">
        <v>4145</v>
      </c>
      <c r="H2075" s="58" t="s">
        <v>4136</v>
      </c>
      <c r="I2075" s="58" t="s">
        <v>4136</v>
      </c>
      <c r="J2075" s="58" t="s">
        <v>4114</v>
      </c>
      <c r="K2075" s="58" t="s">
        <v>4114</v>
      </c>
      <c r="L2075" s="58" t="s">
        <v>4113</v>
      </c>
      <c r="M2075" s="58" t="s">
        <v>4112</v>
      </c>
      <c r="N2075" s="58" t="s">
        <v>1133</v>
      </c>
      <c r="O2075" s="58" t="s">
        <v>4164</v>
      </c>
      <c r="P2075" s="58" t="s">
        <v>4132</v>
      </c>
      <c r="Q2075" s="58" t="s">
        <v>4002</v>
      </c>
      <c r="R2075" s="58" t="s">
        <v>4113</v>
      </c>
      <c r="S2075" s="58" t="s">
        <v>4113</v>
      </c>
      <c r="T2075" s="58" t="s">
        <v>4114</v>
      </c>
      <c r="U2075" s="58" t="s">
        <v>4113</v>
      </c>
      <c r="V2075" s="58" t="s">
        <v>4113</v>
      </c>
      <c r="W2075" s="58" t="s">
        <v>4113</v>
      </c>
      <c r="X2075" s="58" t="s">
        <v>4114</v>
      </c>
      <c r="Y2075" s="58" t="s">
        <v>4114</v>
      </c>
      <c r="Z2075" s="58" t="s">
        <v>4113</v>
      </c>
      <c r="AA2075" s="58" t="s">
        <v>4114</v>
      </c>
      <c r="AB2075" s="58" t="s">
        <v>4113</v>
      </c>
      <c r="AC2075" s="58" t="s">
        <v>4114</v>
      </c>
      <c r="AD2075" s="58" t="s">
        <v>4113</v>
      </c>
      <c r="AE2075" s="58" t="s">
        <v>4114</v>
      </c>
      <c r="AF2075" s="58" t="s">
        <v>4114</v>
      </c>
    </row>
    <row r="2076" spans="1:32" x14ac:dyDescent="0.2">
      <c r="A2076" s="247" t="s">
        <v>677</v>
      </c>
      <c r="B2076" s="83" t="s">
        <v>2768</v>
      </c>
      <c r="C2076" s="58">
        <v>1</v>
      </c>
      <c r="D2076" s="58" t="s">
        <v>4160</v>
      </c>
      <c r="E2076" s="58" t="s">
        <v>4139</v>
      </c>
      <c r="F2076" s="58" t="s">
        <v>4156</v>
      </c>
      <c r="G2076" s="58" t="s">
        <v>4145</v>
      </c>
      <c r="H2076" s="58" t="s">
        <v>4136</v>
      </c>
      <c r="I2076" s="58" t="s">
        <v>4136</v>
      </c>
      <c r="J2076" s="58" t="s">
        <v>4114</v>
      </c>
      <c r="K2076" s="58" t="s">
        <v>4114</v>
      </c>
      <c r="L2076" s="58" t="s">
        <v>4113</v>
      </c>
      <c r="M2076" s="58" t="s">
        <v>4112</v>
      </c>
      <c r="N2076" s="58" t="s">
        <v>1133</v>
      </c>
      <c r="O2076" s="58" t="s">
        <v>4270</v>
      </c>
      <c r="P2076" s="58" t="s">
        <v>4132</v>
      </c>
      <c r="Q2076" s="58" t="s">
        <v>4002</v>
      </c>
      <c r="R2076" s="58" t="s">
        <v>4113</v>
      </c>
      <c r="S2076" s="58" t="s">
        <v>4113</v>
      </c>
      <c r="T2076" s="58" t="s">
        <v>4114</v>
      </c>
      <c r="U2076" s="58" t="s">
        <v>4113</v>
      </c>
      <c r="V2076" s="58" t="s">
        <v>4113</v>
      </c>
      <c r="W2076" s="58" t="s">
        <v>4113</v>
      </c>
      <c r="X2076" s="58" t="s">
        <v>4114</v>
      </c>
      <c r="Y2076" s="58" t="s">
        <v>4114</v>
      </c>
      <c r="Z2076" s="58" t="s">
        <v>4113</v>
      </c>
      <c r="AA2076" s="58" t="s">
        <v>4114</v>
      </c>
      <c r="AB2076" s="58" t="s">
        <v>4113</v>
      </c>
      <c r="AC2076" s="58" t="s">
        <v>4114</v>
      </c>
      <c r="AD2076" s="58" t="s">
        <v>4113</v>
      </c>
      <c r="AE2076" s="58" t="s">
        <v>4114</v>
      </c>
      <c r="AF2076" s="58" t="s">
        <v>4114</v>
      </c>
    </row>
    <row r="2077" spans="1:32" x14ac:dyDescent="0.2">
      <c r="A2077" s="3" t="s">
        <v>3974</v>
      </c>
      <c r="B2077" s="66" t="s">
        <v>3975</v>
      </c>
      <c r="C2077" s="58">
        <v>1</v>
      </c>
      <c r="D2077" s="58" t="s">
        <v>4139</v>
      </c>
      <c r="E2077" s="58" t="s">
        <v>4113</v>
      </c>
      <c r="F2077" s="58" t="s">
        <v>4150</v>
      </c>
      <c r="G2077" s="58" t="s">
        <v>4114</v>
      </c>
      <c r="H2077" s="58" t="s">
        <v>4114</v>
      </c>
      <c r="I2077" s="58" t="s">
        <v>4114</v>
      </c>
      <c r="J2077" s="58" t="s">
        <v>4114</v>
      </c>
      <c r="K2077" s="58" t="s">
        <v>4114</v>
      </c>
      <c r="L2077" s="58" t="s">
        <v>4114</v>
      </c>
      <c r="M2077" s="58" t="s">
        <v>4114</v>
      </c>
      <c r="N2077" s="58" t="s">
        <v>4199</v>
      </c>
      <c r="O2077" s="58" t="s">
        <v>4146</v>
      </c>
      <c r="P2077" s="58" t="s">
        <v>4117</v>
      </c>
      <c r="Q2077" s="58" t="s">
        <v>4002</v>
      </c>
      <c r="R2077" s="58" t="s">
        <v>4114</v>
      </c>
      <c r="S2077" s="58" t="s">
        <v>4113</v>
      </c>
      <c r="T2077" s="58" t="s">
        <v>4114</v>
      </c>
      <c r="U2077" s="58" t="s">
        <v>4114</v>
      </c>
      <c r="V2077" s="58" t="s">
        <v>4114</v>
      </c>
      <c r="W2077" s="58" t="s">
        <v>4114</v>
      </c>
      <c r="X2077" s="58" t="s">
        <v>4114</v>
      </c>
      <c r="Y2077" s="58" t="s">
        <v>4114</v>
      </c>
      <c r="Z2077" s="58" t="s">
        <v>4114</v>
      </c>
      <c r="AA2077" s="58" t="s">
        <v>4114</v>
      </c>
      <c r="AB2077" s="58" t="s">
        <v>4114</v>
      </c>
      <c r="AC2077" s="58" t="s">
        <v>4114</v>
      </c>
      <c r="AD2077" s="58" t="s">
        <v>4114</v>
      </c>
      <c r="AE2077" s="58" t="s">
        <v>4114</v>
      </c>
      <c r="AF2077" s="58" t="s">
        <v>4114</v>
      </c>
    </row>
    <row r="2078" spans="1:32" x14ac:dyDescent="0.2">
      <c r="A2078" s="3" t="s">
        <v>3976</v>
      </c>
      <c r="B2078" s="66" t="s">
        <v>3977</v>
      </c>
      <c r="C2078" s="58">
        <v>1</v>
      </c>
      <c r="D2078" s="58" t="s">
        <v>4139</v>
      </c>
      <c r="E2078" s="58" t="s">
        <v>4113</v>
      </c>
      <c r="F2078" s="58" t="s">
        <v>4156</v>
      </c>
      <c r="G2078" s="58" t="s">
        <v>4114</v>
      </c>
      <c r="H2078" s="58" t="s">
        <v>4114</v>
      </c>
      <c r="I2078" s="58" t="s">
        <v>4114</v>
      </c>
      <c r="J2078" s="58" t="s">
        <v>4114</v>
      </c>
      <c r="K2078" s="58" t="s">
        <v>4114</v>
      </c>
      <c r="L2078" s="58" t="s">
        <v>4114</v>
      </c>
      <c r="M2078" s="58" t="s">
        <v>4114</v>
      </c>
      <c r="N2078" s="58" t="s">
        <v>4199</v>
      </c>
      <c r="O2078" s="58" t="s">
        <v>4146</v>
      </c>
      <c r="P2078" s="58" t="s">
        <v>4117</v>
      </c>
      <c r="Q2078" s="58" t="s">
        <v>4002</v>
      </c>
      <c r="R2078" s="58" t="s">
        <v>4114</v>
      </c>
      <c r="S2078" s="58" t="s">
        <v>4113</v>
      </c>
      <c r="T2078" s="58" t="s">
        <v>4114</v>
      </c>
      <c r="U2078" s="58" t="s">
        <v>4114</v>
      </c>
      <c r="V2078" s="58" t="s">
        <v>4114</v>
      </c>
      <c r="W2078" s="58" t="s">
        <v>4114</v>
      </c>
      <c r="X2078" s="58" t="s">
        <v>4114</v>
      </c>
      <c r="Y2078" s="58" t="s">
        <v>4114</v>
      </c>
      <c r="Z2078" s="58" t="s">
        <v>4114</v>
      </c>
      <c r="AA2078" s="58" t="s">
        <v>4114</v>
      </c>
      <c r="AB2078" s="58" t="s">
        <v>4114</v>
      </c>
      <c r="AC2078" s="58" t="s">
        <v>4114</v>
      </c>
      <c r="AD2078" s="58" t="s">
        <v>4114</v>
      </c>
      <c r="AE2078" s="58" t="s">
        <v>4114</v>
      </c>
      <c r="AF2078" s="58" t="s">
        <v>4114</v>
      </c>
    </row>
    <row r="2079" spans="1:32" x14ac:dyDescent="0.2">
      <c r="A2079" s="247" t="s">
        <v>5424</v>
      </c>
      <c r="B2079" s="83" t="s">
        <v>5425</v>
      </c>
    </row>
    <row r="2080" spans="1:32" x14ac:dyDescent="0.2">
      <c r="A2080" s="3" t="s">
        <v>3978</v>
      </c>
      <c r="B2080" s="66" t="s">
        <v>3979</v>
      </c>
      <c r="C2080" s="58">
        <v>1</v>
      </c>
      <c r="D2080" s="58" t="s">
        <v>4139</v>
      </c>
      <c r="E2080" s="58" t="s">
        <v>4113</v>
      </c>
      <c r="F2080" s="58" t="s">
        <v>4160</v>
      </c>
      <c r="G2080" s="58" t="s">
        <v>4114</v>
      </c>
      <c r="H2080" s="58" t="s">
        <v>4114</v>
      </c>
      <c r="I2080" s="58" t="s">
        <v>4114</v>
      </c>
      <c r="J2080" s="58" t="s">
        <v>4114</v>
      </c>
      <c r="K2080" s="58" t="s">
        <v>4114</v>
      </c>
      <c r="L2080" s="58" t="s">
        <v>4114</v>
      </c>
      <c r="M2080" s="58" t="s">
        <v>4114</v>
      </c>
      <c r="N2080" s="58" t="s">
        <v>4199</v>
      </c>
      <c r="O2080" s="58" t="s">
        <v>4146</v>
      </c>
      <c r="P2080" s="58" t="s">
        <v>4117</v>
      </c>
      <c r="Q2080" s="58" t="s">
        <v>4002</v>
      </c>
      <c r="R2080" s="58" t="s">
        <v>4114</v>
      </c>
      <c r="S2080" s="58" t="s">
        <v>4113</v>
      </c>
      <c r="T2080" s="58" t="s">
        <v>4114</v>
      </c>
      <c r="U2080" s="58" t="s">
        <v>4114</v>
      </c>
      <c r="V2080" s="58" t="s">
        <v>4114</v>
      </c>
      <c r="W2080" s="58" t="s">
        <v>4114</v>
      </c>
      <c r="X2080" s="58" t="s">
        <v>4114</v>
      </c>
      <c r="Y2080" s="58" t="s">
        <v>4114</v>
      </c>
      <c r="Z2080" s="58" t="s">
        <v>4114</v>
      </c>
      <c r="AA2080" s="58" t="s">
        <v>4114</v>
      </c>
      <c r="AB2080" s="58" t="s">
        <v>4114</v>
      </c>
      <c r="AC2080" s="58" t="s">
        <v>4114</v>
      </c>
      <c r="AD2080" s="58" t="s">
        <v>4114</v>
      </c>
      <c r="AE2080" s="58" t="s">
        <v>4114</v>
      </c>
      <c r="AF2080" s="58" t="s">
        <v>4114</v>
      </c>
    </row>
    <row r="2081" spans="1:32" x14ac:dyDescent="0.2">
      <c r="A2081" s="3" t="s">
        <v>3980</v>
      </c>
      <c r="B2081" s="66" t="s">
        <v>3981</v>
      </c>
      <c r="C2081" s="58">
        <v>1</v>
      </c>
      <c r="D2081" s="58" t="s">
        <v>4141</v>
      </c>
      <c r="E2081" s="58" t="s">
        <v>4113</v>
      </c>
      <c r="F2081" s="58" t="s">
        <v>4150</v>
      </c>
      <c r="G2081" s="58" t="s">
        <v>4114</v>
      </c>
      <c r="H2081" s="58" t="s">
        <v>4114</v>
      </c>
      <c r="I2081" s="58" t="s">
        <v>4114</v>
      </c>
      <c r="J2081" s="58" t="s">
        <v>4114</v>
      </c>
      <c r="K2081" s="58" t="s">
        <v>4114</v>
      </c>
      <c r="L2081" s="58" t="s">
        <v>4114</v>
      </c>
      <c r="M2081" s="58" t="s">
        <v>4114</v>
      </c>
      <c r="N2081" s="58" t="s">
        <v>4199</v>
      </c>
      <c r="O2081" s="58" t="s">
        <v>4146</v>
      </c>
      <c r="P2081" s="58" t="s">
        <v>4117</v>
      </c>
      <c r="Q2081" s="58" t="s">
        <v>4002</v>
      </c>
      <c r="R2081" s="58" t="s">
        <v>4114</v>
      </c>
      <c r="S2081" s="58" t="s">
        <v>4113</v>
      </c>
      <c r="T2081" s="58" t="s">
        <v>4114</v>
      </c>
      <c r="U2081" s="58" t="s">
        <v>4114</v>
      </c>
      <c r="V2081" s="58" t="s">
        <v>4114</v>
      </c>
      <c r="W2081" s="58" t="s">
        <v>4114</v>
      </c>
      <c r="X2081" s="58" t="s">
        <v>4114</v>
      </c>
      <c r="Y2081" s="58" t="s">
        <v>4114</v>
      </c>
      <c r="Z2081" s="58" t="s">
        <v>4114</v>
      </c>
      <c r="AA2081" s="58" t="s">
        <v>4114</v>
      </c>
      <c r="AB2081" s="58" t="s">
        <v>4114</v>
      </c>
      <c r="AC2081" s="58" t="s">
        <v>4114</v>
      </c>
      <c r="AD2081" s="58" t="s">
        <v>4114</v>
      </c>
      <c r="AE2081" s="58" t="s">
        <v>4114</v>
      </c>
      <c r="AF2081" s="58" t="s">
        <v>4114</v>
      </c>
    </row>
    <row r="2082" spans="1:32" x14ac:dyDescent="0.2">
      <c r="A2082" s="3" t="s">
        <v>3982</v>
      </c>
      <c r="B2082" s="66" t="s">
        <v>3983</v>
      </c>
      <c r="C2082" s="58">
        <v>1</v>
      </c>
      <c r="D2082" s="58" t="s">
        <v>4141</v>
      </c>
      <c r="E2082" s="58" t="s">
        <v>4113</v>
      </c>
      <c r="F2082" s="58" t="s">
        <v>4156</v>
      </c>
      <c r="G2082" s="58" t="s">
        <v>4114</v>
      </c>
      <c r="H2082" s="58" t="s">
        <v>4114</v>
      </c>
      <c r="I2082" s="58" t="s">
        <v>4114</v>
      </c>
      <c r="J2082" s="58" t="s">
        <v>4114</v>
      </c>
      <c r="K2082" s="58" t="s">
        <v>4114</v>
      </c>
      <c r="L2082" s="58" t="s">
        <v>4114</v>
      </c>
      <c r="M2082" s="58" t="s">
        <v>4114</v>
      </c>
      <c r="N2082" s="58" t="s">
        <v>4199</v>
      </c>
      <c r="O2082" s="58" t="s">
        <v>4146</v>
      </c>
      <c r="P2082" s="58" t="s">
        <v>4117</v>
      </c>
      <c r="Q2082" s="58" t="s">
        <v>4002</v>
      </c>
      <c r="R2082" s="58" t="s">
        <v>4114</v>
      </c>
      <c r="S2082" s="58" t="s">
        <v>4113</v>
      </c>
      <c r="T2082" s="58" t="s">
        <v>4114</v>
      </c>
      <c r="U2082" s="58" t="s">
        <v>4114</v>
      </c>
      <c r="V2082" s="58" t="s">
        <v>4114</v>
      </c>
      <c r="W2082" s="58" t="s">
        <v>4114</v>
      </c>
      <c r="X2082" s="58" t="s">
        <v>4114</v>
      </c>
      <c r="Y2082" s="58" t="s">
        <v>4114</v>
      </c>
      <c r="Z2082" s="58" t="s">
        <v>4114</v>
      </c>
      <c r="AA2082" s="58" t="s">
        <v>4114</v>
      </c>
      <c r="AB2082" s="58" t="s">
        <v>4114</v>
      </c>
      <c r="AC2082" s="58" t="s">
        <v>4114</v>
      </c>
      <c r="AD2082" s="58" t="s">
        <v>4114</v>
      </c>
      <c r="AE2082" s="58" t="s">
        <v>4114</v>
      </c>
      <c r="AF2082" s="58" t="s">
        <v>4114</v>
      </c>
    </row>
    <row r="2083" spans="1:32" x14ac:dyDescent="0.2">
      <c r="A2083" s="247" t="s">
        <v>5426</v>
      </c>
      <c r="B2083" s="83" t="s">
        <v>5427</v>
      </c>
    </row>
    <row r="2084" spans="1:32" x14ac:dyDescent="0.2">
      <c r="A2084" s="3" t="s">
        <v>3984</v>
      </c>
      <c r="B2084" s="66" t="s">
        <v>3985</v>
      </c>
      <c r="C2084" s="58">
        <v>1</v>
      </c>
      <c r="D2084" s="58" t="s">
        <v>4141</v>
      </c>
      <c r="E2084" s="58" t="s">
        <v>4113</v>
      </c>
      <c r="F2084" s="58" t="s">
        <v>4160</v>
      </c>
      <c r="G2084" s="58" t="s">
        <v>4114</v>
      </c>
      <c r="H2084" s="58" t="s">
        <v>4114</v>
      </c>
      <c r="I2084" s="58" t="s">
        <v>4114</v>
      </c>
      <c r="J2084" s="58" t="s">
        <v>4114</v>
      </c>
      <c r="K2084" s="58" t="s">
        <v>4114</v>
      </c>
      <c r="L2084" s="58" t="s">
        <v>4114</v>
      </c>
      <c r="M2084" s="58" t="s">
        <v>4114</v>
      </c>
      <c r="N2084" s="58" t="s">
        <v>4199</v>
      </c>
      <c r="O2084" s="58" t="s">
        <v>4146</v>
      </c>
      <c r="P2084" s="58" t="s">
        <v>4117</v>
      </c>
      <c r="Q2084" s="58" t="s">
        <v>4002</v>
      </c>
      <c r="R2084" s="58" t="s">
        <v>4114</v>
      </c>
      <c r="S2084" s="58" t="s">
        <v>4113</v>
      </c>
      <c r="T2084" s="58" t="s">
        <v>4114</v>
      </c>
      <c r="U2084" s="58" t="s">
        <v>4114</v>
      </c>
      <c r="V2084" s="58" t="s">
        <v>4114</v>
      </c>
      <c r="W2084" s="58" t="s">
        <v>4114</v>
      </c>
      <c r="X2084" s="58" t="s">
        <v>4114</v>
      </c>
      <c r="Y2084" s="58" t="s">
        <v>4114</v>
      </c>
      <c r="Z2084" s="58" t="s">
        <v>4114</v>
      </c>
      <c r="AA2084" s="58" t="s">
        <v>4114</v>
      </c>
      <c r="AB2084" s="58" t="s">
        <v>4114</v>
      </c>
      <c r="AC2084" s="58" t="s">
        <v>4114</v>
      </c>
      <c r="AD2084" s="58" t="s">
        <v>4114</v>
      </c>
      <c r="AE2084" s="58" t="s">
        <v>4114</v>
      </c>
      <c r="AF2084" s="58" t="s">
        <v>4114</v>
      </c>
    </row>
    <row r="2085" spans="1:32" x14ac:dyDescent="0.2">
      <c r="A2085" s="247" t="s">
        <v>717</v>
      </c>
      <c r="B2085" s="83" t="s">
        <v>2769</v>
      </c>
      <c r="C2085" s="58">
        <v>1</v>
      </c>
      <c r="D2085" s="58" t="s">
        <v>4366</v>
      </c>
      <c r="E2085" s="58" t="s">
        <v>4135</v>
      </c>
      <c r="F2085" s="58" t="s">
        <v>4134</v>
      </c>
      <c r="G2085" s="58" t="s">
        <v>4136</v>
      </c>
      <c r="H2085" s="58" t="s">
        <v>4114</v>
      </c>
      <c r="I2085" s="58" t="s">
        <v>4114</v>
      </c>
      <c r="J2085" s="58" t="s">
        <v>4114</v>
      </c>
      <c r="K2085" s="58" t="s">
        <v>4114</v>
      </c>
      <c r="L2085" s="58" t="s">
        <v>4113</v>
      </c>
      <c r="M2085" s="58" t="s">
        <v>4114</v>
      </c>
      <c r="N2085" s="58" t="s">
        <v>2770</v>
      </c>
      <c r="O2085" s="58" t="s">
        <v>4129</v>
      </c>
      <c r="P2085" s="58" t="s">
        <v>4132</v>
      </c>
      <c r="Q2085" s="58" t="s">
        <v>4002</v>
      </c>
      <c r="R2085" s="58" t="s">
        <v>4113</v>
      </c>
      <c r="S2085" s="58" t="s">
        <v>4113</v>
      </c>
      <c r="T2085" s="58" t="s">
        <v>4114</v>
      </c>
      <c r="U2085" s="58" t="s">
        <v>4113</v>
      </c>
      <c r="V2085" s="58" t="s">
        <v>4113</v>
      </c>
      <c r="W2085" s="58" t="s">
        <v>4113</v>
      </c>
      <c r="X2085" s="58" t="s">
        <v>4114</v>
      </c>
      <c r="Y2085" s="58" t="s">
        <v>4114</v>
      </c>
      <c r="Z2085" s="58" t="s">
        <v>4114</v>
      </c>
      <c r="AA2085" s="58" t="s">
        <v>4114</v>
      </c>
      <c r="AB2085" s="58" t="s">
        <v>4114</v>
      </c>
      <c r="AC2085" s="58" t="s">
        <v>4114</v>
      </c>
      <c r="AD2085" s="58" t="s">
        <v>4113</v>
      </c>
      <c r="AE2085" s="58" t="s">
        <v>4114</v>
      </c>
      <c r="AF2085" s="58" t="s">
        <v>4114</v>
      </c>
    </row>
    <row r="2086" spans="1:32" x14ac:dyDescent="0.2">
      <c r="A2086" s="247" t="s">
        <v>718</v>
      </c>
      <c r="B2086" s="83" t="s">
        <v>2771</v>
      </c>
      <c r="C2086" s="58">
        <v>1</v>
      </c>
      <c r="D2086" s="58" t="s">
        <v>4366</v>
      </c>
      <c r="E2086" s="58" t="s">
        <v>4135</v>
      </c>
      <c r="F2086" s="58" t="s">
        <v>4150</v>
      </c>
      <c r="G2086" s="58" t="s">
        <v>4145</v>
      </c>
      <c r="H2086" s="58" t="s">
        <v>4114</v>
      </c>
      <c r="I2086" s="58" t="s">
        <v>4114</v>
      </c>
      <c r="J2086" s="58" t="s">
        <v>4114</v>
      </c>
      <c r="K2086" s="58" t="s">
        <v>4114</v>
      </c>
      <c r="L2086" s="58" t="s">
        <v>4113</v>
      </c>
      <c r="M2086" s="58" t="s">
        <v>4114</v>
      </c>
      <c r="N2086" s="58" t="s">
        <v>2770</v>
      </c>
      <c r="O2086" s="58" t="s">
        <v>4129</v>
      </c>
      <c r="P2086" s="58" t="s">
        <v>4132</v>
      </c>
      <c r="Q2086" s="58" t="s">
        <v>4002</v>
      </c>
      <c r="R2086" s="58" t="s">
        <v>4113</v>
      </c>
      <c r="S2086" s="58" t="s">
        <v>4113</v>
      </c>
      <c r="T2086" s="58" t="s">
        <v>4114</v>
      </c>
      <c r="U2086" s="58" t="s">
        <v>4113</v>
      </c>
      <c r="V2086" s="58" t="s">
        <v>4113</v>
      </c>
      <c r="W2086" s="58" t="s">
        <v>4113</v>
      </c>
      <c r="X2086" s="58" t="s">
        <v>4114</v>
      </c>
      <c r="Y2086" s="58" t="s">
        <v>4114</v>
      </c>
      <c r="Z2086" s="58" t="s">
        <v>4114</v>
      </c>
      <c r="AA2086" s="58" t="s">
        <v>4114</v>
      </c>
      <c r="AB2086" s="58" t="s">
        <v>4114</v>
      </c>
      <c r="AC2086" s="58" t="s">
        <v>4114</v>
      </c>
      <c r="AD2086" s="58" t="s">
        <v>4113</v>
      </c>
      <c r="AE2086" s="58" t="s">
        <v>4114</v>
      </c>
      <c r="AF2086" s="58" t="s">
        <v>4114</v>
      </c>
    </row>
    <row r="2087" spans="1:32" x14ac:dyDescent="0.2">
      <c r="A2087" s="247" t="s">
        <v>719</v>
      </c>
      <c r="B2087" s="83" t="s">
        <v>2772</v>
      </c>
      <c r="C2087" s="58">
        <v>1</v>
      </c>
      <c r="D2087" s="58" t="s">
        <v>4366</v>
      </c>
      <c r="E2087" s="58" t="s">
        <v>4135</v>
      </c>
      <c r="F2087" s="58" t="s">
        <v>4156</v>
      </c>
      <c r="G2087" s="58" t="s">
        <v>4153</v>
      </c>
      <c r="H2087" s="58" t="s">
        <v>4114</v>
      </c>
      <c r="I2087" s="58" t="s">
        <v>4114</v>
      </c>
      <c r="J2087" s="58" t="s">
        <v>4114</v>
      </c>
      <c r="K2087" s="58" t="s">
        <v>4114</v>
      </c>
      <c r="L2087" s="58" t="s">
        <v>4113</v>
      </c>
      <c r="M2087" s="58" t="s">
        <v>4114</v>
      </c>
      <c r="N2087" s="58" t="s">
        <v>2770</v>
      </c>
      <c r="O2087" s="58" t="s">
        <v>4129</v>
      </c>
      <c r="P2087" s="58" t="s">
        <v>4132</v>
      </c>
      <c r="Q2087" s="58" t="s">
        <v>4002</v>
      </c>
      <c r="R2087" s="58" t="s">
        <v>4113</v>
      </c>
      <c r="S2087" s="58" t="s">
        <v>4113</v>
      </c>
      <c r="T2087" s="58" t="s">
        <v>4114</v>
      </c>
      <c r="U2087" s="58" t="s">
        <v>4113</v>
      </c>
      <c r="V2087" s="58" t="s">
        <v>4113</v>
      </c>
      <c r="W2087" s="58" t="s">
        <v>4113</v>
      </c>
      <c r="X2087" s="58" t="s">
        <v>4114</v>
      </c>
      <c r="Y2087" s="58" t="s">
        <v>4114</v>
      </c>
      <c r="Z2087" s="58" t="s">
        <v>4114</v>
      </c>
      <c r="AA2087" s="58" t="s">
        <v>4114</v>
      </c>
      <c r="AB2087" s="58" t="s">
        <v>4114</v>
      </c>
      <c r="AC2087" s="58" t="s">
        <v>4114</v>
      </c>
      <c r="AD2087" s="58" t="s">
        <v>4113</v>
      </c>
      <c r="AE2087" s="58" t="s">
        <v>4114</v>
      </c>
      <c r="AF2087" s="58" t="s">
        <v>4114</v>
      </c>
    </row>
    <row r="2088" spans="1:32" x14ac:dyDescent="0.2">
      <c r="A2088" s="247" t="s">
        <v>720</v>
      </c>
      <c r="B2088" s="83" t="s">
        <v>2773</v>
      </c>
      <c r="C2088" s="58">
        <v>1</v>
      </c>
      <c r="D2088" s="58" t="s">
        <v>4366</v>
      </c>
      <c r="E2088" s="58" t="s">
        <v>4135</v>
      </c>
      <c r="F2088" s="58" t="s">
        <v>4160</v>
      </c>
      <c r="G2088" s="58" t="s">
        <v>4146</v>
      </c>
      <c r="H2088" s="58" t="s">
        <v>4114</v>
      </c>
      <c r="I2088" s="58" t="s">
        <v>4114</v>
      </c>
      <c r="J2088" s="58" t="s">
        <v>4114</v>
      </c>
      <c r="K2088" s="58" t="s">
        <v>4114</v>
      </c>
      <c r="L2088" s="58" t="s">
        <v>4113</v>
      </c>
      <c r="M2088" s="58" t="s">
        <v>4114</v>
      </c>
      <c r="N2088" s="58" t="s">
        <v>2770</v>
      </c>
      <c r="O2088" s="58" t="s">
        <v>4129</v>
      </c>
      <c r="P2088" s="58" t="s">
        <v>4132</v>
      </c>
      <c r="Q2088" s="58" t="s">
        <v>4002</v>
      </c>
      <c r="R2088" s="58" t="s">
        <v>4113</v>
      </c>
      <c r="S2088" s="58" t="s">
        <v>4113</v>
      </c>
      <c r="T2088" s="58" t="s">
        <v>4114</v>
      </c>
      <c r="U2088" s="58" t="s">
        <v>4113</v>
      </c>
      <c r="V2088" s="58" t="s">
        <v>4113</v>
      </c>
      <c r="W2088" s="58" t="s">
        <v>4113</v>
      </c>
      <c r="X2088" s="58" t="s">
        <v>4114</v>
      </c>
      <c r="Y2088" s="58" t="s">
        <v>4114</v>
      </c>
      <c r="Z2088" s="58" t="s">
        <v>4114</v>
      </c>
      <c r="AA2088" s="58" t="s">
        <v>4114</v>
      </c>
      <c r="AB2088" s="58" t="s">
        <v>4114</v>
      </c>
      <c r="AC2088" s="58" t="s">
        <v>4114</v>
      </c>
      <c r="AD2088" s="58" t="s">
        <v>4113</v>
      </c>
      <c r="AE2088" s="58" t="s">
        <v>4114</v>
      </c>
      <c r="AF2088" s="58" t="s">
        <v>4114</v>
      </c>
    </row>
    <row r="2089" spans="1:32" x14ac:dyDescent="0.2">
      <c r="A2089" s="247" t="s">
        <v>586</v>
      </c>
      <c r="B2089" s="83" t="s">
        <v>2693</v>
      </c>
      <c r="C2089" s="58">
        <v>1</v>
      </c>
      <c r="D2089" s="58" t="s">
        <v>4139</v>
      </c>
      <c r="E2089" s="58" t="s">
        <v>4135</v>
      </c>
      <c r="F2089" s="58" t="s">
        <v>4150</v>
      </c>
      <c r="G2089" s="58" t="s">
        <v>4114</v>
      </c>
      <c r="H2089" s="58" t="s">
        <v>4136</v>
      </c>
      <c r="I2089" s="58" t="s">
        <v>4113</v>
      </c>
      <c r="J2089" s="58" t="s">
        <v>4114</v>
      </c>
      <c r="K2089" s="58" t="s">
        <v>4114</v>
      </c>
      <c r="L2089" s="58" t="s">
        <v>4114</v>
      </c>
      <c r="M2089" s="58" t="s">
        <v>4140</v>
      </c>
      <c r="N2089" s="58" t="s">
        <v>2692</v>
      </c>
      <c r="O2089" s="58" t="s">
        <v>4155</v>
      </c>
      <c r="P2089" s="58" t="s">
        <v>4132</v>
      </c>
      <c r="Q2089" s="58" t="s">
        <v>4002</v>
      </c>
      <c r="R2089" s="58" t="s">
        <v>4113</v>
      </c>
      <c r="S2089" s="58" t="s">
        <v>4113</v>
      </c>
      <c r="T2089" s="58" t="s">
        <v>4114</v>
      </c>
      <c r="U2089" s="58" t="s">
        <v>4113</v>
      </c>
      <c r="V2089" s="58" t="s">
        <v>4113</v>
      </c>
      <c r="W2089" s="58" t="s">
        <v>4114</v>
      </c>
      <c r="X2089" s="58" t="s">
        <v>4114</v>
      </c>
      <c r="Y2089" s="58" t="s">
        <v>4114</v>
      </c>
      <c r="Z2089" s="58" t="s">
        <v>4114</v>
      </c>
      <c r="AA2089" s="58" t="s">
        <v>4114</v>
      </c>
      <c r="AB2089" s="58" t="s">
        <v>4114</v>
      </c>
      <c r="AC2089" s="58" t="s">
        <v>4113</v>
      </c>
      <c r="AD2089" s="58" t="s">
        <v>4113</v>
      </c>
      <c r="AE2089" s="58" t="s">
        <v>4114</v>
      </c>
      <c r="AF2089" s="58" t="s">
        <v>4114</v>
      </c>
    </row>
    <row r="2090" spans="1:32" x14ac:dyDescent="0.2">
      <c r="A2090" s="247" t="s">
        <v>599</v>
      </c>
      <c r="B2090" s="83" t="s">
        <v>2695</v>
      </c>
      <c r="C2090" s="58">
        <v>1</v>
      </c>
      <c r="D2090" s="58" t="s">
        <v>4141</v>
      </c>
      <c r="E2090" s="58" t="s">
        <v>4135</v>
      </c>
      <c r="F2090" s="58" t="s">
        <v>4150</v>
      </c>
      <c r="G2090" s="58" t="s">
        <v>4114</v>
      </c>
      <c r="H2090" s="58" t="s">
        <v>4136</v>
      </c>
      <c r="I2090" s="58" t="s">
        <v>4113</v>
      </c>
      <c r="J2090" s="58" t="s">
        <v>4114</v>
      </c>
      <c r="K2090" s="58" t="s">
        <v>4114</v>
      </c>
      <c r="L2090" s="58" t="s">
        <v>4114</v>
      </c>
      <c r="M2090" s="58" t="s">
        <v>4142</v>
      </c>
      <c r="N2090" s="58" t="s">
        <v>2692</v>
      </c>
      <c r="O2090" s="58" t="s">
        <v>4155</v>
      </c>
      <c r="P2090" s="58" t="s">
        <v>4132</v>
      </c>
      <c r="Q2090" s="58" t="s">
        <v>4002</v>
      </c>
      <c r="R2090" s="58" t="s">
        <v>4113</v>
      </c>
      <c r="S2090" s="58" t="s">
        <v>4113</v>
      </c>
      <c r="T2090" s="58" t="s">
        <v>4114</v>
      </c>
      <c r="U2090" s="58" t="s">
        <v>4113</v>
      </c>
      <c r="V2090" s="58" t="s">
        <v>4113</v>
      </c>
      <c r="W2090" s="58" t="s">
        <v>4114</v>
      </c>
      <c r="X2090" s="58" t="s">
        <v>4114</v>
      </c>
      <c r="Y2090" s="58" t="s">
        <v>4114</v>
      </c>
      <c r="Z2090" s="58" t="s">
        <v>4114</v>
      </c>
      <c r="AA2090" s="58" t="s">
        <v>4114</v>
      </c>
      <c r="AB2090" s="58" t="s">
        <v>4114</v>
      </c>
      <c r="AC2090" s="58" t="s">
        <v>4113</v>
      </c>
      <c r="AD2090" s="58" t="s">
        <v>4113</v>
      </c>
      <c r="AE2090" s="58" t="s">
        <v>4114</v>
      </c>
      <c r="AF2090" s="58" t="s">
        <v>4114</v>
      </c>
    </row>
    <row r="2091" spans="1:32" x14ac:dyDescent="0.2">
      <c r="A2091" s="247" t="s">
        <v>587</v>
      </c>
      <c r="B2091" s="83" t="s">
        <v>2694</v>
      </c>
      <c r="C2091" s="58">
        <v>1</v>
      </c>
      <c r="D2091" s="58" t="s">
        <v>4139</v>
      </c>
      <c r="E2091" s="58" t="s">
        <v>4135</v>
      </c>
      <c r="F2091" s="58" t="s">
        <v>4156</v>
      </c>
      <c r="G2091" s="58" t="s">
        <v>4114</v>
      </c>
      <c r="H2091" s="58" t="s">
        <v>4136</v>
      </c>
      <c r="I2091" s="58" t="s">
        <v>4113</v>
      </c>
      <c r="J2091" s="58" t="s">
        <v>4114</v>
      </c>
      <c r="K2091" s="58" t="s">
        <v>4114</v>
      </c>
      <c r="L2091" s="58" t="s">
        <v>4114</v>
      </c>
      <c r="M2091" s="58" t="s">
        <v>4142</v>
      </c>
      <c r="N2091" s="58" t="s">
        <v>2692</v>
      </c>
      <c r="O2091" s="58" t="s">
        <v>4155</v>
      </c>
      <c r="P2091" s="58" t="s">
        <v>4132</v>
      </c>
      <c r="Q2091" s="58" t="s">
        <v>4002</v>
      </c>
      <c r="R2091" s="58" t="s">
        <v>4113</v>
      </c>
      <c r="S2091" s="58" t="s">
        <v>4113</v>
      </c>
      <c r="T2091" s="58" t="s">
        <v>4114</v>
      </c>
      <c r="U2091" s="58" t="s">
        <v>4113</v>
      </c>
      <c r="V2091" s="58" t="s">
        <v>4113</v>
      </c>
      <c r="W2091" s="58" t="s">
        <v>4114</v>
      </c>
      <c r="X2091" s="58" t="s">
        <v>4114</v>
      </c>
      <c r="Y2091" s="58" t="s">
        <v>4114</v>
      </c>
      <c r="Z2091" s="58" t="s">
        <v>4114</v>
      </c>
      <c r="AA2091" s="58" t="s">
        <v>4114</v>
      </c>
      <c r="AB2091" s="58" t="s">
        <v>4114</v>
      </c>
      <c r="AC2091" s="58" t="s">
        <v>4113</v>
      </c>
      <c r="AD2091" s="58" t="s">
        <v>4113</v>
      </c>
      <c r="AE2091" s="58" t="s">
        <v>4114</v>
      </c>
      <c r="AF2091" s="58" t="s">
        <v>4114</v>
      </c>
    </row>
    <row r="2092" spans="1:32" x14ac:dyDescent="0.2">
      <c r="A2092" s="247" t="s">
        <v>600</v>
      </c>
      <c r="B2092" s="83" t="s">
        <v>2696</v>
      </c>
      <c r="C2092" s="58">
        <v>1</v>
      </c>
      <c r="D2092" s="58" t="s">
        <v>4141</v>
      </c>
      <c r="E2092" s="58" t="s">
        <v>4135</v>
      </c>
      <c r="F2092" s="58" t="s">
        <v>4156</v>
      </c>
      <c r="G2092" s="58" t="s">
        <v>4114</v>
      </c>
      <c r="H2092" s="58" t="s">
        <v>4136</v>
      </c>
      <c r="I2092" s="58" t="s">
        <v>4113</v>
      </c>
      <c r="J2092" s="58" t="s">
        <v>4114</v>
      </c>
      <c r="K2092" s="58" t="s">
        <v>4114</v>
      </c>
      <c r="L2092" s="58" t="s">
        <v>4114</v>
      </c>
      <c r="M2092" s="58" t="s">
        <v>4192</v>
      </c>
      <c r="N2092" s="58" t="s">
        <v>2692</v>
      </c>
      <c r="O2092" s="58" t="s">
        <v>4155</v>
      </c>
      <c r="P2092" s="58" t="s">
        <v>4132</v>
      </c>
      <c r="Q2092" s="58" t="s">
        <v>4002</v>
      </c>
      <c r="R2092" s="58" t="s">
        <v>4113</v>
      </c>
      <c r="S2092" s="58" t="s">
        <v>4113</v>
      </c>
      <c r="T2092" s="58" t="s">
        <v>4114</v>
      </c>
      <c r="U2092" s="58" t="s">
        <v>4113</v>
      </c>
      <c r="V2092" s="58" t="s">
        <v>4113</v>
      </c>
      <c r="W2092" s="58" t="s">
        <v>4114</v>
      </c>
      <c r="X2092" s="58" t="s">
        <v>4114</v>
      </c>
      <c r="Y2092" s="58" t="s">
        <v>4114</v>
      </c>
      <c r="Z2092" s="58" t="s">
        <v>4114</v>
      </c>
      <c r="AA2092" s="58" t="s">
        <v>4114</v>
      </c>
      <c r="AB2092" s="58" t="s">
        <v>4114</v>
      </c>
      <c r="AC2092" s="58" t="s">
        <v>4113</v>
      </c>
      <c r="AD2092" s="58" t="s">
        <v>4113</v>
      </c>
      <c r="AE2092" s="58" t="s">
        <v>4114</v>
      </c>
      <c r="AF2092" s="58" t="s">
        <v>4114</v>
      </c>
    </row>
    <row r="2093" spans="1:32" x14ac:dyDescent="0.2">
      <c r="A2093" s="247" t="s">
        <v>619</v>
      </c>
      <c r="B2093" s="83" t="s">
        <v>2810</v>
      </c>
      <c r="C2093" s="58">
        <v>1</v>
      </c>
      <c r="D2093" s="58" t="s">
        <v>4156</v>
      </c>
      <c r="E2093" s="58" t="s">
        <v>4143</v>
      </c>
      <c r="F2093" s="58" t="s">
        <v>4150</v>
      </c>
      <c r="G2093" s="58" t="s">
        <v>4114</v>
      </c>
      <c r="H2093" s="58" t="s">
        <v>4113</v>
      </c>
      <c r="I2093" s="58" t="s">
        <v>4113</v>
      </c>
      <c r="J2093" s="58" t="s">
        <v>4114</v>
      </c>
      <c r="K2093" s="58" t="s">
        <v>4114</v>
      </c>
      <c r="L2093" s="58" t="s">
        <v>4114</v>
      </c>
      <c r="M2093" s="58" t="s">
        <v>4157</v>
      </c>
      <c r="N2093" s="58" t="s">
        <v>2811</v>
      </c>
      <c r="O2093" s="58" t="s">
        <v>4147</v>
      </c>
      <c r="P2093" s="58" t="s">
        <v>4132</v>
      </c>
      <c r="Q2093" s="58" t="s">
        <v>4002</v>
      </c>
      <c r="R2093" s="58" t="s">
        <v>4113</v>
      </c>
      <c r="S2093" s="58" t="s">
        <v>4113</v>
      </c>
      <c r="T2093" s="58" t="s">
        <v>4114</v>
      </c>
      <c r="U2093" s="58" t="s">
        <v>4113</v>
      </c>
      <c r="V2093" s="58" t="s">
        <v>4113</v>
      </c>
      <c r="W2093" s="58" t="s">
        <v>4114</v>
      </c>
      <c r="X2093" s="58" t="s">
        <v>4114</v>
      </c>
      <c r="Y2093" s="58" t="s">
        <v>4114</v>
      </c>
      <c r="Z2093" s="58" t="s">
        <v>4114</v>
      </c>
      <c r="AA2093" s="58" t="s">
        <v>4114</v>
      </c>
      <c r="AB2093" s="58" t="s">
        <v>4114</v>
      </c>
      <c r="AC2093" s="58" t="s">
        <v>4114</v>
      </c>
      <c r="AD2093" s="58" t="s">
        <v>4113</v>
      </c>
      <c r="AE2093" s="58" t="s">
        <v>4114</v>
      </c>
      <c r="AF2093" s="58" t="s">
        <v>4114</v>
      </c>
    </row>
    <row r="2094" spans="1:32" x14ac:dyDescent="0.2">
      <c r="A2094" s="247" t="s">
        <v>620</v>
      </c>
      <c r="B2094" s="83" t="s">
        <v>2812</v>
      </c>
      <c r="C2094" s="58">
        <v>1</v>
      </c>
      <c r="D2094" s="58" t="s">
        <v>4160</v>
      </c>
      <c r="E2094" s="58" t="s">
        <v>4143</v>
      </c>
      <c r="F2094" s="58" t="s">
        <v>4150</v>
      </c>
      <c r="G2094" s="58" t="s">
        <v>4114</v>
      </c>
      <c r="H2094" s="58" t="s">
        <v>4136</v>
      </c>
      <c r="I2094" s="58" t="s">
        <v>4136</v>
      </c>
      <c r="J2094" s="58" t="s">
        <v>4114</v>
      </c>
      <c r="K2094" s="58" t="s">
        <v>4114</v>
      </c>
      <c r="L2094" s="58" t="s">
        <v>4114</v>
      </c>
      <c r="M2094" s="58" t="s">
        <v>4322</v>
      </c>
      <c r="N2094" s="58" t="s">
        <v>2811</v>
      </c>
      <c r="O2094" s="58" t="s">
        <v>4387</v>
      </c>
      <c r="P2094" s="58" t="s">
        <v>4132</v>
      </c>
      <c r="Q2094" s="58" t="s">
        <v>4002</v>
      </c>
      <c r="R2094" s="58" t="s">
        <v>4113</v>
      </c>
      <c r="S2094" s="58" t="s">
        <v>4113</v>
      </c>
      <c r="T2094" s="58" t="s">
        <v>4114</v>
      </c>
      <c r="U2094" s="58" t="s">
        <v>4113</v>
      </c>
      <c r="V2094" s="58" t="s">
        <v>4113</v>
      </c>
      <c r="W2094" s="58" t="s">
        <v>4114</v>
      </c>
      <c r="X2094" s="58" t="s">
        <v>4114</v>
      </c>
      <c r="Y2094" s="58" t="s">
        <v>4114</v>
      </c>
      <c r="Z2094" s="58" t="s">
        <v>4114</v>
      </c>
      <c r="AA2094" s="58" t="s">
        <v>4114</v>
      </c>
      <c r="AB2094" s="58" t="s">
        <v>4113</v>
      </c>
      <c r="AC2094" s="58" t="s">
        <v>4114</v>
      </c>
      <c r="AD2094" s="58" t="s">
        <v>4113</v>
      </c>
      <c r="AE2094" s="58" t="s">
        <v>4114</v>
      </c>
      <c r="AF2094" s="58" t="s">
        <v>4114</v>
      </c>
    </row>
    <row r="2095" spans="1:32" x14ac:dyDescent="0.2">
      <c r="A2095" s="247" t="s">
        <v>5428</v>
      </c>
      <c r="B2095" s="83" t="s">
        <v>5429</v>
      </c>
    </row>
    <row r="2096" spans="1:32" x14ac:dyDescent="0.2">
      <c r="A2096" s="247" t="s">
        <v>621</v>
      </c>
      <c r="B2096" s="83" t="s">
        <v>2813</v>
      </c>
      <c r="C2096" s="58">
        <v>1</v>
      </c>
      <c r="D2096" s="58" t="s">
        <v>4172</v>
      </c>
      <c r="E2096" s="58" t="s">
        <v>4143</v>
      </c>
      <c r="F2096" s="58" t="s">
        <v>4150</v>
      </c>
      <c r="G2096" s="58" t="s">
        <v>4113</v>
      </c>
      <c r="H2096" s="58" t="s">
        <v>4136</v>
      </c>
      <c r="I2096" s="58" t="s">
        <v>4136</v>
      </c>
      <c r="J2096" s="58" t="s">
        <v>4114</v>
      </c>
      <c r="K2096" s="58" t="s">
        <v>4114</v>
      </c>
      <c r="L2096" s="58" t="s">
        <v>4114</v>
      </c>
      <c r="M2096" s="58" t="s">
        <v>4168</v>
      </c>
      <c r="N2096" s="58" t="s">
        <v>2811</v>
      </c>
      <c r="O2096" s="58" t="s">
        <v>4155</v>
      </c>
      <c r="P2096" s="58" t="s">
        <v>4132</v>
      </c>
      <c r="Q2096" s="58" t="s">
        <v>4002</v>
      </c>
      <c r="R2096" s="58" t="s">
        <v>4113</v>
      </c>
      <c r="S2096" s="58" t="s">
        <v>4113</v>
      </c>
      <c r="T2096" s="58" t="s">
        <v>4114</v>
      </c>
      <c r="U2096" s="58" t="s">
        <v>4113</v>
      </c>
      <c r="V2096" s="58" t="s">
        <v>4113</v>
      </c>
      <c r="W2096" s="58" t="s">
        <v>4114</v>
      </c>
      <c r="X2096" s="58" t="s">
        <v>4114</v>
      </c>
      <c r="Y2096" s="58" t="s">
        <v>4114</v>
      </c>
      <c r="Z2096" s="58" t="s">
        <v>4114</v>
      </c>
      <c r="AA2096" s="58" t="s">
        <v>4114</v>
      </c>
      <c r="AB2096" s="58" t="s">
        <v>4113</v>
      </c>
      <c r="AC2096" s="58" t="s">
        <v>4114</v>
      </c>
      <c r="AD2096" s="58" t="s">
        <v>4113</v>
      </c>
      <c r="AE2096" s="58" t="s">
        <v>4114</v>
      </c>
      <c r="AF2096" s="58" t="s">
        <v>4114</v>
      </c>
    </row>
    <row r="2097" spans="1:32" x14ac:dyDescent="0.2">
      <c r="A2097" s="247" t="s">
        <v>622</v>
      </c>
      <c r="B2097" s="83" t="s">
        <v>2814</v>
      </c>
      <c r="C2097" s="58">
        <v>1</v>
      </c>
      <c r="D2097" s="58" t="s">
        <v>4139</v>
      </c>
      <c r="E2097" s="58" t="s">
        <v>4388</v>
      </c>
      <c r="F2097" s="58" t="s">
        <v>4134</v>
      </c>
      <c r="G2097" s="58" t="s">
        <v>4114</v>
      </c>
      <c r="H2097" s="58" t="s">
        <v>4114</v>
      </c>
      <c r="I2097" s="58" t="s">
        <v>4114</v>
      </c>
      <c r="J2097" s="58" t="s">
        <v>4114</v>
      </c>
      <c r="K2097" s="58" t="s">
        <v>4114</v>
      </c>
      <c r="L2097" s="58" t="s">
        <v>4114</v>
      </c>
      <c r="M2097" s="58" t="s">
        <v>4114</v>
      </c>
      <c r="N2097" s="58" t="s">
        <v>2815</v>
      </c>
      <c r="O2097" s="58" t="s">
        <v>4129</v>
      </c>
      <c r="P2097" s="58" t="s">
        <v>4132</v>
      </c>
      <c r="Q2097" s="58" t="s">
        <v>4002</v>
      </c>
      <c r="R2097" s="58" t="s">
        <v>4114</v>
      </c>
      <c r="S2097" s="58" t="s">
        <v>4113</v>
      </c>
      <c r="T2097" s="58" t="s">
        <v>4114</v>
      </c>
      <c r="U2097" s="58" t="s">
        <v>4113</v>
      </c>
      <c r="V2097" s="58" t="s">
        <v>4113</v>
      </c>
      <c r="W2097" s="58" t="s">
        <v>4114</v>
      </c>
      <c r="X2097" s="58" t="s">
        <v>4114</v>
      </c>
      <c r="Y2097" s="58" t="s">
        <v>4114</v>
      </c>
      <c r="Z2097" s="58" t="s">
        <v>4114</v>
      </c>
      <c r="AA2097" s="58" t="s">
        <v>4114</v>
      </c>
      <c r="AB2097" s="58" t="s">
        <v>4114</v>
      </c>
      <c r="AC2097" s="58" t="s">
        <v>4114</v>
      </c>
      <c r="AD2097" s="58" t="s">
        <v>4113</v>
      </c>
      <c r="AE2097" s="58" t="s">
        <v>4114</v>
      </c>
      <c r="AF2097" s="58" t="s">
        <v>4114</v>
      </c>
    </row>
    <row r="2098" spans="1:32" x14ac:dyDescent="0.2">
      <c r="A2098" s="247" t="s">
        <v>623</v>
      </c>
      <c r="B2098" s="83" t="s">
        <v>2816</v>
      </c>
      <c r="C2098" s="58">
        <v>1</v>
      </c>
      <c r="D2098" s="58" t="s">
        <v>4139</v>
      </c>
      <c r="E2098" s="58" t="s">
        <v>4388</v>
      </c>
      <c r="F2098" s="58" t="s">
        <v>4148</v>
      </c>
      <c r="G2098" s="58" t="s">
        <v>4114</v>
      </c>
      <c r="H2098" s="58" t="s">
        <v>4114</v>
      </c>
      <c r="I2098" s="58" t="s">
        <v>4114</v>
      </c>
      <c r="J2098" s="58" t="s">
        <v>4114</v>
      </c>
      <c r="K2098" s="58" t="s">
        <v>4114</v>
      </c>
      <c r="L2098" s="58" t="s">
        <v>4114</v>
      </c>
      <c r="M2098" s="58" t="s">
        <v>4114</v>
      </c>
      <c r="N2098" s="58" t="s">
        <v>2815</v>
      </c>
      <c r="O2098" s="58" t="s">
        <v>4129</v>
      </c>
      <c r="P2098" s="58" t="s">
        <v>4132</v>
      </c>
      <c r="Q2098" s="58" t="s">
        <v>4002</v>
      </c>
      <c r="R2098" s="58" t="s">
        <v>4114</v>
      </c>
      <c r="S2098" s="58" t="s">
        <v>4113</v>
      </c>
      <c r="T2098" s="58" t="s">
        <v>4114</v>
      </c>
      <c r="U2098" s="58" t="s">
        <v>4113</v>
      </c>
      <c r="V2098" s="58" t="s">
        <v>4113</v>
      </c>
      <c r="W2098" s="58" t="s">
        <v>4114</v>
      </c>
      <c r="X2098" s="58" t="s">
        <v>4114</v>
      </c>
      <c r="Y2098" s="58" t="s">
        <v>4114</v>
      </c>
      <c r="Z2098" s="58" t="s">
        <v>4114</v>
      </c>
      <c r="AA2098" s="58" t="s">
        <v>4114</v>
      </c>
      <c r="AB2098" s="58" t="s">
        <v>4114</v>
      </c>
      <c r="AC2098" s="58" t="s">
        <v>4114</v>
      </c>
      <c r="AD2098" s="58" t="s">
        <v>4113</v>
      </c>
      <c r="AE2098" s="58" t="s">
        <v>4114</v>
      </c>
      <c r="AF2098" s="58" t="s">
        <v>4114</v>
      </c>
    </row>
    <row r="2099" spans="1:32" x14ac:dyDescent="0.2">
      <c r="A2099" s="247" t="s">
        <v>714</v>
      </c>
      <c r="B2099" s="83" t="s">
        <v>2774</v>
      </c>
      <c r="C2099" s="58">
        <v>1</v>
      </c>
      <c r="D2099" s="58" t="s">
        <v>4150</v>
      </c>
      <c r="E2099" s="58" t="s">
        <v>4135</v>
      </c>
      <c r="F2099" s="58" t="s">
        <v>4135</v>
      </c>
      <c r="G2099" s="58" t="s">
        <v>4153</v>
      </c>
      <c r="H2099" s="58" t="s">
        <v>4114</v>
      </c>
      <c r="I2099" s="58" t="s">
        <v>4114</v>
      </c>
      <c r="J2099" s="58" t="s">
        <v>4114</v>
      </c>
      <c r="K2099" s="58" t="s">
        <v>4114</v>
      </c>
      <c r="L2099" s="58" t="s">
        <v>4113</v>
      </c>
      <c r="M2099" s="58" t="s">
        <v>4229</v>
      </c>
      <c r="N2099" s="58" t="s">
        <v>2775</v>
      </c>
      <c r="O2099" s="58" t="s">
        <v>4129</v>
      </c>
      <c r="P2099" s="58" t="s">
        <v>4132</v>
      </c>
      <c r="Q2099" s="58" t="s">
        <v>4002</v>
      </c>
      <c r="R2099" s="58" t="s">
        <v>4113</v>
      </c>
      <c r="S2099" s="58" t="s">
        <v>4113</v>
      </c>
      <c r="T2099" s="58" t="s">
        <v>4114</v>
      </c>
      <c r="U2099" s="58" t="s">
        <v>4114</v>
      </c>
      <c r="V2099" s="58" t="s">
        <v>4114</v>
      </c>
      <c r="W2099" s="58" t="s">
        <v>4113</v>
      </c>
      <c r="X2099" s="58" t="s">
        <v>4114</v>
      </c>
      <c r="Y2099" s="58" t="s">
        <v>4114</v>
      </c>
      <c r="Z2099" s="58" t="s">
        <v>4114</v>
      </c>
      <c r="AA2099" s="58" t="s">
        <v>4114</v>
      </c>
      <c r="AB2099" s="58" t="s">
        <v>4114</v>
      </c>
      <c r="AC2099" s="58" t="s">
        <v>4114</v>
      </c>
      <c r="AD2099" s="58" t="s">
        <v>4113</v>
      </c>
      <c r="AE2099" s="58" t="s">
        <v>4114</v>
      </c>
      <c r="AF2099" s="58" t="s">
        <v>4114</v>
      </c>
    </row>
    <row r="2100" spans="1:32" x14ac:dyDescent="0.2">
      <c r="A2100" s="247" t="s">
        <v>715</v>
      </c>
      <c r="B2100" s="83" t="s">
        <v>2776</v>
      </c>
      <c r="C2100" s="58">
        <v>1</v>
      </c>
      <c r="D2100" s="58" t="s">
        <v>4156</v>
      </c>
      <c r="E2100" s="58" t="s">
        <v>4135</v>
      </c>
      <c r="F2100" s="58" t="s">
        <v>4135</v>
      </c>
      <c r="G2100" s="58" t="s">
        <v>4153</v>
      </c>
      <c r="H2100" s="58" t="s">
        <v>4114</v>
      </c>
      <c r="I2100" s="58" t="s">
        <v>4114</v>
      </c>
      <c r="J2100" s="58" t="s">
        <v>4114</v>
      </c>
      <c r="K2100" s="58" t="s">
        <v>4114</v>
      </c>
      <c r="L2100" s="58" t="s">
        <v>4113</v>
      </c>
      <c r="M2100" s="58" t="s">
        <v>4236</v>
      </c>
      <c r="N2100" s="58" t="s">
        <v>2775</v>
      </c>
      <c r="O2100" s="58" t="s">
        <v>4129</v>
      </c>
      <c r="P2100" s="58" t="s">
        <v>4132</v>
      </c>
      <c r="Q2100" s="58" t="s">
        <v>4002</v>
      </c>
      <c r="R2100" s="58" t="s">
        <v>4113</v>
      </c>
      <c r="S2100" s="58" t="s">
        <v>4113</v>
      </c>
      <c r="T2100" s="58" t="s">
        <v>4114</v>
      </c>
      <c r="U2100" s="58" t="s">
        <v>4114</v>
      </c>
      <c r="V2100" s="58" t="s">
        <v>4114</v>
      </c>
      <c r="W2100" s="58" t="s">
        <v>4113</v>
      </c>
      <c r="X2100" s="58" t="s">
        <v>4114</v>
      </c>
      <c r="Y2100" s="58" t="s">
        <v>4114</v>
      </c>
      <c r="Z2100" s="58" t="s">
        <v>4114</v>
      </c>
      <c r="AA2100" s="58" t="s">
        <v>4114</v>
      </c>
      <c r="AB2100" s="58" t="s">
        <v>4114</v>
      </c>
      <c r="AC2100" s="58" t="s">
        <v>4114</v>
      </c>
      <c r="AD2100" s="58" t="s">
        <v>4113</v>
      </c>
      <c r="AE2100" s="58" t="s">
        <v>4114</v>
      </c>
      <c r="AF2100" s="58" t="s">
        <v>4114</v>
      </c>
    </row>
    <row r="2101" spans="1:32" x14ac:dyDescent="0.2">
      <c r="A2101" s="247" t="s">
        <v>5430</v>
      </c>
      <c r="B2101" s="83" t="s">
        <v>5431</v>
      </c>
    </row>
    <row r="2102" spans="1:32" x14ac:dyDescent="0.2">
      <c r="A2102" s="247" t="s">
        <v>716</v>
      </c>
      <c r="B2102" s="83" t="s">
        <v>2777</v>
      </c>
      <c r="C2102" s="58">
        <v>1</v>
      </c>
      <c r="D2102" s="58" t="s">
        <v>4160</v>
      </c>
      <c r="E2102" s="58" t="s">
        <v>4135</v>
      </c>
      <c r="F2102" s="58" t="s">
        <v>4135</v>
      </c>
      <c r="G2102" s="58" t="s">
        <v>4146</v>
      </c>
      <c r="H2102" s="58" t="s">
        <v>4114</v>
      </c>
      <c r="I2102" s="58" t="s">
        <v>4114</v>
      </c>
      <c r="J2102" s="58" t="s">
        <v>4114</v>
      </c>
      <c r="K2102" s="58" t="s">
        <v>4114</v>
      </c>
      <c r="L2102" s="58" t="s">
        <v>4113</v>
      </c>
      <c r="M2102" s="58" t="s">
        <v>4238</v>
      </c>
      <c r="N2102" s="58" t="s">
        <v>2775</v>
      </c>
      <c r="O2102" s="58" t="s">
        <v>4155</v>
      </c>
      <c r="P2102" s="58" t="s">
        <v>4132</v>
      </c>
      <c r="Q2102" s="58" t="s">
        <v>4002</v>
      </c>
      <c r="R2102" s="58" t="s">
        <v>4113</v>
      </c>
      <c r="S2102" s="58" t="s">
        <v>4113</v>
      </c>
      <c r="T2102" s="58" t="s">
        <v>4114</v>
      </c>
      <c r="U2102" s="58" t="s">
        <v>4114</v>
      </c>
      <c r="V2102" s="58" t="s">
        <v>4114</v>
      </c>
      <c r="W2102" s="58" t="s">
        <v>4113</v>
      </c>
      <c r="X2102" s="58" t="s">
        <v>4114</v>
      </c>
      <c r="Y2102" s="58" t="s">
        <v>4114</v>
      </c>
      <c r="Z2102" s="58" t="s">
        <v>4114</v>
      </c>
      <c r="AA2102" s="58" t="s">
        <v>4114</v>
      </c>
      <c r="AB2102" s="58" t="s">
        <v>4114</v>
      </c>
      <c r="AC2102" s="58" t="s">
        <v>4114</v>
      </c>
      <c r="AD2102" s="58" t="s">
        <v>4113</v>
      </c>
      <c r="AE2102" s="58" t="s">
        <v>4114</v>
      </c>
      <c r="AF2102" s="58" t="s">
        <v>4114</v>
      </c>
    </row>
    <row r="2103" spans="1:32" x14ac:dyDescent="0.2">
      <c r="A2103" s="247" t="s">
        <v>678</v>
      </c>
      <c r="B2103" s="83" t="s">
        <v>2778</v>
      </c>
      <c r="C2103" s="58">
        <v>1</v>
      </c>
      <c r="D2103" s="58" t="s">
        <v>4150</v>
      </c>
      <c r="E2103" s="58" t="s">
        <v>4135</v>
      </c>
      <c r="F2103" s="58" t="s">
        <v>4139</v>
      </c>
      <c r="G2103" s="58" t="s">
        <v>4136</v>
      </c>
      <c r="H2103" s="58" t="s">
        <v>4114</v>
      </c>
      <c r="I2103" s="58" t="s">
        <v>4114</v>
      </c>
      <c r="J2103" s="58" t="s">
        <v>4114</v>
      </c>
      <c r="K2103" s="58" t="s">
        <v>4114</v>
      </c>
      <c r="L2103" s="58" t="s">
        <v>4113</v>
      </c>
      <c r="M2103" s="58" t="s">
        <v>4140</v>
      </c>
      <c r="N2103" s="58" t="s">
        <v>2779</v>
      </c>
      <c r="O2103" s="58" t="s">
        <v>4129</v>
      </c>
      <c r="P2103" s="58" t="s">
        <v>4132</v>
      </c>
      <c r="Q2103" s="58" t="s">
        <v>4002</v>
      </c>
      <c r="R2103" s="58" t="s">
        <v>4113</v>
      </c>
      <c r="S2103" s="58" t="s">
        <v>4113</v>
      </c>
      <c r="T2103" s="58" t="s">
        <v>4114</v>
      </c>
      <c r="U2103" s="58" t="s">
        <v>4113</v>
      </c>
      <c r="V2103" s="58" t="s">
        <v>4113</v>
      </c>
      <c r="W2103" s="58" t="s">
        <v>4113</v>
      </c>
      <c r="X2103" s="58" t="s">
        <v>4114</v>
      </c>
      <c r="Y2103" s="58" t="s">
        <v>4114</v>
      </c>
      <c r="Z2103" s="58" t="s">
        <v>4114</v>
      </c>
      <c r="AA2103" s="58" t="s">
        <v>4114</v>
      </c>
      <c r="AB2103" s="58" t="s">
        <v>4114</v>
      </c>
      <c r="AC2103" s="58" t="s">
        <v>4114</v>
      </c>
      <c r="AD2103" s="58" t="s">
        <v>4113</v>
      </c>
      <c r="AE2103" s="58" t="s">
        <v>4114</v>
      </c>
      <c r="AF2103" s="58" t="s">
        <v>4114</v>
      </c>
    </row>
    <row r="2104" spans="1:32" x14ac:dyDescent="0.2">
      <c r="A2104" s="247" t="s">
        <v>690</v>
      </c>
      <c r="B2104" s="83" t="s">
        <v>2791</v>
      </c>
      <c r="C2104" s="58">
        <v>1</v>
      </c>
      <c r="D2104" s="58" t="s">
        <v>4150</v>
      </c>
      <c r="E2104" s="58" t="s">
        <v>4139</v>
      </c>
      <c r="F2104" s="58" t="s">
        <v>4139</v>
      </c>
      <c r="G2104" s="58" t="s">
        <v>4136</v>
      </c>
      <c r="H2104" s="58" t="s">
        <v>4114</v>
      </c>
      <c r="I2104" s="58" t="s">
        <v>4114</v>
      </c>
      <c r="J2104" s="58" t="s">
        <v>4114</v>
      </c>
      <c r="K2104" s="58" t="s">
        <v>4114</v>
      </c>
      <c r="L2104" s="58" t="s">
        <v>4113</v>
      </c>
      <c r="M2104" s="58" t="s">
        <v>4140</v>
      </c>
      <c r="N2104" s="58" t="s">
        <v>2779</v>
      </c>
      <c r="O2104" s="58" t="s">
        <v>4129</v>
      </c>
      <c r="P2104" s="58" t="s">
        <v>4132</v>
      </c>
      <c r="Q2104" s="58" t="s">
        <v>4002</v>
      </c>
      <c r="R2104" s="58" t="s">
        <v>4113</v>
      </c>
      <c r="S2104" s="58" t="s">
        <v>4113</v>
      </c>
      <c r="T2104" s="58" t="s">
        <v>4114</v>
      </c>
      <c r="U2104" s="58" t="s">
        <v>4113</v>
      </c>
      <c r="V2104" s="58" t="s">
        <v>4113</v>
      </c>
      <c r="W2104" s="58" t="s">
        <v>4113</v>
      </c>
      <c r="X2104" s="58" t="s">
        <v>4114</v>
      </c>
      <c r="Y2104" s="58" t="s">
        <v>4114</v>
      </c>
      <c r="Z2104" s="58" t="s">
        <v>4114</v>
      </c>
      <c r="AA2104" s="58" t="s">
        <v>4114</v>
      </c>
      <c r="AB2104" s="58" t="s">
        <v>4114</v>
      </c>
      <c r="AC2104" s="58" t="s">
        <v>4114</v>
      </c>
      <c r="AD2104" s="58" t="s">
        <v>4113</v>
      </c>
      <c r="AE2104" s="58" t="s">
        <v>4114</v>
      </c>
      <c r="AF2104" s="58" t="s">
        <v>4114</v>
      </c>
    </row>
    <row r="2105" spans="1:32" x14ac:dyDescent="0.2">
      <c r="A2105" s="247" t="s">
        <v>682</v>
      </c>
      <c r="B2105" s="83" t="s">
        <v>2783</v>
      </c>
      <c r="C2105" s="58">
        <v>1</v>
      </c>
      <c r="D2105" s="58" t="s">
        <v>4156</v>
      </c>
      <c r="E2105" s="58" t="s">
        <v>4135</v>
      </c>
      <c r="F2105" s="58" t="s">
        <v>4139</v>
      </c>
      <c r="G2105" s="58" t="s">
        <v>4136</v>
      </c>
      <c r="H2105" s="58" t="s">
        <v>4114</v>
      </c>
      <c r="I2105" s="58" t="s">
        <v>4114</v>
      </c>
      <c r="J2105" s="58" t="s">
        <v>4114</v>
      </c>
      <c r="K2105" s="58" t="s">
        <v>4114</v>
      </c>
      <c r="L2105" s="58" t="s">
        <v>4113</v>
      </c>
      <c r="M2105" s="58" t="s">
        <v>4142</v>
      </c>
      <c r="N2105" s="58" t="s">
        <v>2779</v>
      </c>
      <c r="O2105" s="58" t="s">
        <v>4129</v>
      </c>
      <c r="P2105" s="58" t="s">
        <v>4132</v>
      </c>
      <c r="Q2105" s="58" t="s">
        <v>4002</v>
      </c>
      <c r="R2105" s="58" t="s">
        <v>4113</v>
      </c>
      <c r="S2105" s="58" t="s">
        <v>4113</v>
      </c>
      <c r="T2105" s="58" t="s">
        <v>4114</v>
      </c>
      <c r="U2105" s="58" t="s">
        <v>4113</v>
      </c>
      <c r="V2105" s="58" t="s">
        <v>4113</v>
      </c>
      <c r="W2105" s="58" t="s">
        <v>4113</v>
      </c>
      <c r="X2105" s="58" t="s">
        <v>4114</v>
      </c>
      <c r="Y2105" s="58" t="s">
        <v>4114</v>
      </c>
      <c r="Z2105" s="58" t="s">
        <v>4114</v>
      </c>
      <c r="AA2105" s="58" t="s">
        <v>4114</v>
      </c>
      <c r="AB2105" s="58" t="s">
        <v>4114</v>
      </c>
      <c r="AC2105" s="58" t="s">
        <v>4114</v>
      </c>
      <c r="AD2105" s="58" t="s">
        <v>4113</v>
      </c>
      <c r="AE2105" s="58" t="s">
        <v>4114</v>
      </c>
      <c r="AF2105" s="58" t="s">
        <v>4114</v>
      </c>
    </row>
    <row r="2106" spans="1:32" x14ac:dyDescent="0.2">
      <c r="A2106" s="247" t="s">
        <v>694</v>
      </c>
      <c r="B2106" s="83" t="s">
        <v>2795</v>
      </c>
      <c r="C2106" s="58">
        <v>1</v>
      </c>
      <c r="D2106" s="58" t="s">
        <v>4156</v>
      </c>
      <c r="E2106" s="58" t="s">
        <v>4139</v>
      </c>
      <c r="F2106" s="58" t="s">
        <v>4139</v>
      </c>
      <c r="G2106" s="58" t="s">
        <v>4136</v>
      </c>
      <c r="H2106" s="58" t="s">
        <v>4114</v>
      </c>
      <c r="I2106" s="58" t="s">
        <v>4114</v>
      </c>
      <c r="J2106" s="58" t="s">
        <v>4114</v>
      </c>
      <c r="K2106" s="58" t="s">
        <v>4114</v>
      </c>
      <c r="L2106" s="58" t="s">
        <v>4113</v>
      </c>
      <c r="M2106" s="58" t="s">
        <v>4142</v>
      </c>
      <c r="N2106" s="58" t="s">
        <v>2779</v>
      </c>
      <c r="O2106" s="58" t="s">
        <v>4129</v>
      </c>
      <c r="P2106" s="58" t="s">
        <v>4132</v>
      </c>
      <c r="Q2106" s="58" t="s">
        <v>4002</v>
      </c>
      <c r="R2106" s="58" t="s">
        <v>4113</v>
      </c>
      <c r="S2106" s="58" t="s">
        <v>4113</v>
      </c>
      <c r="T2106" s="58" t="s">
        <v>4114</v>
      </c>
      <c r="U2106" s="58" t="s">
        <v>4113</v>
      </c>
      <c r="V2106" s="58" t="s">
        <v>4113</v>
      </c>
      <c r="W2106" s="58" t="s">
        <v>4113</v>
      </c>
      <c r="X2106" s="58" t="s">
        <v>4114</v>
      </c>
      <c r="Y2106" s="58" t="s">
        <v>4114</v>
      </c>
      <c r="Z2106" s="58" t="s">
        <v>4114</v>
      </c>
      <c r="AA2106" s="58" t="s">
        <v>4114</v>
      </c>
      <c r="AB2106" s="58" t="s">
        <v>4114</v>
      </c>
      <c r="AC2106" s="58" t="s">
        <v>4114</v>
      </c>
      <c r="AD2106" s="58" t="s">
        <v>4113</v>
      </c>
      <c r="AE2106" s="58" t="s">
        <v>4114</v>
      </c>
      <c r="AF2106" s="58" t="s">
        <v>4114</v>
      </c>
    </row>
    <row r="2107" spans="1:32" x14ac:dyDescent="0.2">
      <c r="A2107" s="247" t="s">
        <v>5432</v>
      </c>
      <c r="B2107" s="83" t="s">
        <v>5433</v>
      </c>
    </row>
    <row r="2108" spans="1:32" x14ac:dyDescent="0.2">
      <c r="A2108" s="247" t="s">
        <v>5434</v>
      </c>
      <c r="B2108" s="83" t="s">
        <v>5435</v>
      </c>
    </row>
    <row r="2109" spans="1:32" x14ac:dyDescent="0.2">
      <c r="A2109" s="247" t="s">
        <v>686</v>
      </c>
      <c r="B2109" s="83" t="s">
        <v>2787</v>
      </c>
      <c r="C2109" s="58">
        <v>1</v>
      </c>
      <c r="D2109" s="58" t="s">
        <v>4160</v>
      </c>
      <c r="E2109" s="58" t="s">
        <v>4135</v>
      </c>
      <c r="F2109" s="58" t="s">
        <v>4139</v>
      </c>
      <c r="G2109" s="58" t="s">
        <v>4145</v>
      </c>
      <c r="H2109" s="58" t="s">
        <v>4114</v>
      </c>
      <c r="I2109" s="58" t="s">
        <v>4114</v>
      </c>
      <c r="J2109" s="58" t="s">
        <v>4114</v>
      </c>
      <c r="K2109" s="58" t="s">
        <v>4114</v>
      </c>
      <c r="L2109" s="58" t="s">
        <v>4113</v>
      </c>
      <c r="M2109" s="58" t="s">
        <v>4144</v>
      </c>
      <c r="N2109" s="58" t="s">
        <v>2779</v>
      </c>
      <c r="O2109" s="58" t="s">
        <v>4155</v>
      </c>
      <c r="P2109" s="58" t="s">
        <v>4132</v>
      </c>
      <c r="Q2109" s="58" t="s">
        <v>4002</v>
      </c>
      <c r="R2109" s="58" t="s">
        <v>4113</v>
      </c>
      <c r="S2109" s="58" t="s">
        <v>4113</v>
      </c>
      <c r="T2109" s="58" t="s">
        <v>4114</v>
      </c>
      <c r="U2109" s="58" t="s">
        <v>4113</v>
      </c>
      <c r="V2109" s="58" t="s">
        <v>4113</v>
      </c>
      <c r="W2109" s="58" t="s">
        <v>4113</v>
      </c>
      <c r="X2109" s="58" t="s">
        <v>4114</v>
      </c>
      <c r="Y2109" s="58" t="s">
        <v>4114</v>
      </c>
      <c r="Z2109" s="58" t="s">
        <v>4114</v>
      </c>
      <c r="AA2109" s="58" t="s">
        <v>4114</v>
      </c>
      <c r="AB2109" s="58" t="s">
        <v>4114</v>
      </c>
      <c r="AC2109" s="58" t="s">
        <v>4114</v>
      </c>
      <c r="AD2109" s="58" t="s">
        <v>4113</v>
      </c>
      <c r="AE2109" s="58" t="s">
        <v>4114</v>
      </c>
      <c r="AF2109" s="58" t="s">
        <v>4114</v>
      </c>
    </row>
    <row r="2110" spans="1:32" x14ac:dyDescent="0.2">
      <c r="A2110" s="247" t="s">
        <v>698</v>
      </c>
      <c r="B2110" s="83" t="s">
        <v>2799</v>
      </c>
      <c r="C2110" s="58">
        <v>1</v>
      </c>
      <c r="D2110" s="58" t="s">
        <v>4160</v>
      </c>
      <c r="E2110" s="58" t="s">
        <v>4139</v>
      </c>
      <c r="F2110" s="58" t="s">
        <v>4139</v>
      </c>
      <c r="G2110" s="58" t="s">
        <v>4145</v>
      </c>
      <c r="H2110" s="58" t="s">
        <v>4114</v>
      </c>
      <c r="I2110" s="58" t="s">
        <v>4114</v>
      </c>
      <c r="J2110" s="58" t="s">
        <v>4114</v>
      </c>
      <c r="K2110" s="58" t="s">
        <v>4114</v>
      </c>
      <c r="L2110" s="58" t="s">
        <v>4113</v>
      </c>
      <c r="M2110" s="58" t="s">
        <v>4144</v>
      </c>
      <c r="N2110" s="58" t="s">
        <v>2779</v>
      </c>
      <c r="O2110" s="58" t="s">
        <v>4168</v>
      </c>
      <c r="P2110" s="58" t="s">
        <v>4132</v>
      </c>
      <c r="Q2110" s="58" t="s">
        <v>4002</v>
      </c>
      <c r="R2110" s="58" t="s">
        <v>4113</v>
      </c>
      <c r="S2110" s="58" t="s">
        <v>4113</v>
      </c>
      <c r="T2110" s="58" t="s">
        <v>4114</v>
      </c>
      <c r="U2110" s="58" t="s">
        <v>4113</v>
      </c>
      <c r="V2110" s="58" t="s">
        <v>4113</v>
      </c>
      <c r="W2110" s="58" t="s">
        <v>4113</v>
      </c>
      <c r="X2110" s="58" t="s">
        <v>4114</v>
      </c>
      <c r="Y2110" s="58" t="s">
        <v>4114</v>
      </c>
      <c r="Z2110" s="58" t="s">
        <v>4114</v>
      </c>
      <c r="AA2110" s="58" t="s">
        <v>4114</v>
      </c>
      <c r="AB2110" s="58" t="s">
        <v>4114</v>
      </c>
      <c r="AC2110" s="58" t="s">
        <v>4114</v>
      </c>
      <c r="AD2110" s="58" t="s">
        <v>4113</v>
      </c>
      <c r="AE2110" s="58" t="s">
        <v>4114</v>
      </c>
      <c r="AF2110" s="58" t="s">
        <v>4114</v>
      </c>
    </row>
    <row r="2111" spans="1:32" x14ac:dyDescent="0.2">
      <c r="A2111" s="247" t="s">
        <v>679</v>
      </c>
      <c r="B2111" s="83" t="s">
        <v>2780</v>
      </c>
      <c r="C2111" s="58">
        <v>1</v>
      </c>
      <c r="D2111" s="58" t="s">
        <v>4150</v>
      </c>
      <c r="E2111" s="58" t="s">
        <v>4135</v>
      </c>
      <c r="F2111" s="58" t="s">
        <v>4141</v>
      </c>
      <c r="G2111" s="58" t="s">
        <v>4136</v>
      </c>
      <c r="H2111" s="58" t="s">
        <v>4114</v>
      </c>
      <c r="I2111" s="58" t="s">
        <v>4114</v>
      </c>
      <c r="J2111" s="58" t="s">
        <v>4114</v>
      </c>
      <c r="K2111" s="58" t="s">
        <v>4114</v>
      </c>
      <c r="L2111" s="58" t="s">
        <v>4113</v>
      </c>
      <c r="M2111" s="58" t="s">
        <v>4142</v>
      </c>
      <c r="N2111" s="58" t="s">
        <v>2779</v>
      </c>
      <c r="O2111" s="58" t="s">
        <v>4129</v>
      </c>
      <c r="P2111" s="58" t="s">
        <v>4132</v>
      </c>
      <c r="Q2111" s="58" t="s">
        <v>4002</v>
      </c>
      <c r="R2111" s="58" t="s">
        <v>4113</v>
      </c>
      <c r="S2111" s="58" t="s">
        <v>4113</v>
      </c>
      <c r="T2111" s="58" t="s">
        <v>4114</v>
      </c>
      <c r="U2111" s="58" t="s">
        <v>4113</v>
      </c>
      <c r="V2111" s="58" t="s">
        <v>4113</v>
      </c>
      <c r="W2111" s="58" t="s">
        <v>4113</v>
      </c>
      <c r="X2111" s="58" t="s">
        <v>4114</v>
      </c>
      <c r="Y2111" s="58" t="s">
        <v>4114</v>
      </c>
      <c r="Z2111" s="58" t="s">
        <v>4114</v>
      </c>
      <c r="AA2111" s="58" t="s">
        <v>4114</v>
      </c>
      <c r="AB2111" s="58" t="s">
        <v>4114</v>
      </c>
      <c r="AC2111" s="58" t="s">
        <v>4114</v>
      </c>
      <c r="AD2111" s="58" t="s">
        <v>4113</v>
      </c>
      <c r="AE2111" s="58" t="s">
        <v>4114</v>
      </c>
      <c r="AF2111" s="58" t="s">
        <v>4114</v>
      </c>
    </row>
    <row r="2112" spans="1:32" x14ac:dyDescent="0.2">
      <c r="A2112" s="247" t="s">
        <v>691</v>
      </c>
      <c r="B2112" s="83" t="s">
        <v>2792</v>
      </c>
      <c r="C2112" s="58">
        <v>1</v>
      </c>
      <c r="D2112" s="58" t="s">
        <v>4150</v>
      </c>
      <c r="E2112" s="58" t="s">
        <v>4139</v>
      </c>
      <c r="F2112" s="58" t="s">
        <v>4141</v>
      </c>
      <c r="G2112" s="58" t="s">
        <v>4136</v>
      </c>
      <c r="H2112" s="58" t="s">
        <v>4114</v>
      </c>
      <c r="I2112" s="58" t="s">
        <v>4114</v>
      </c>
      <c r="J2112" s="58" t="s">
        <v>4114</v>
      </c>
      <c r="K2112" s="58" t="s">
        <v>4114</v>
      </c>
      <c r="L2112" s="58" t="s">
        <v>4113</v>
      </c>
      <c r="M2112" s="58" t="s">
        <v>4142</v>
      </c>
      <c r="N2112" s="58" t="s">
        <v>2779</v>
      </c>
      <c r="O2112" s="58" t="s">
        <v>4129</v>
      </c>
      <c r="P2112" s="58" t="s">
        <v>4132</v>
      </c>
      <c r="Q2112" s="58" t="s">
        <v>4002</v>
      </c>
      <c r="R2112" s="58" t="s">
        <v>4113</v>
      </c>
      <c r="S2112" s="58" t="s">
        <v>4113</v>
      </c>
      <c r="T2112" s="58" t="s">
        <v>4114</v>
      </c>
      <c r="U2112" s="58" t="s">
        <v>4113</v>
      </c>
      <c r="V2112" s="58" t="s">
        <v>4113</v>
      </c>
      <c r="W2112" s="58" t="s">
        <v>4113</v>
      </c>
      <c r="X2112" s="58" t="s">
        <v>4114</v>
      </c>
      <c r="Y2112" s="58" t="s">
        <v>4114</v>
      </c>
      <c r="Z2112" s="58" t="s">
        <v>4114</v>
      </c>
      <c r="AA2112" s="58" t="s">
        <v>4114</v>
      </c>
      <c r="AB2112" s="58" t="s">
        <v>4114</v>
      </c>
      <c r="AC2112" s="58" t="s">
        <v>4114</v>
      </c>
      <c r="AD2112" s="58" t="s">
        <v>4113</v>
      </c>
      <c r="AE2112" s="58" t="s">
        <v>4114</v>
      </c>
      <c r="AF2112" s="58" t="s">
        <v>4114</v>
      </c>
    </row>
    <row r="2113" spans="1:32" x14ac:dyDescent="0.2">
      <c r="A2113" s="247" t="s">
        <v>683</v>
      </c>
      <c r="B2113" s="83" t="s">
        <v>2784</v>
      </c>
      <c r="C2113" s="58">
        <v>1</v>
      </c>
      <c r="D2113" s="58" t="s">
        <v>4156</v>
      </c>
      <c r="E2113" s="58" t="s">
        <v>4135</v>
      </c>
      <c r="F2113" s="58" t="s">
        <v>4141</v>
      </c>
      <c r="G2113" s="58" t="s">
        <v>4136</v>
      </c>
      <c r="H2113" s="58" t="s">
        <v>4114</v>
      </c>
      <c r="I2113" s="58" t="s">
        <v>4114</v>
      </c>
      <c r="J2113" s="58" t="s">
        <v>4114</v>
      </c>
      <c r="K2113" s="58" t="s">
        <v>4114</v>
      </c>
      <c r="L2113" s="58" t="s">
        <v>4113</v>
      </c>
      <c r="M2113" s="58" t="s">
        <v>4192</v>
      </c>
      <c r="N2113" s="58" t="s">
        <v>2779</v>
      </c>
      <c r="O2113" s="58" t="s">
        <v>4129</v>
      </c>
      <c r="P2113" s="58" t="s">
        <v>4132</v>
      </c>
      <c r="Q2113" s="58" t="s">
        <v>4002</v>
      </c>
      <c r="R2113" s="58" t="s">
        <v>4113</v>
      </c>
      <c r="S2113" s="58" t="s">
        <v>4113</v>
      </c>
      <c r="T2113" s="58" t="s">
        <v>4114</v>
      </c>
      <c r="U2113" s="58" t="s">
        <v>4113</v>
      </c>
      <c r="V2113" s="58" t="s">
        <v>4113</v>
      </c>
      <c r="W2113" s="58" t="s">
        <v>4113</v>
      </c>
      <c r="X2113" s="58" t="s">
        <v>4114</v>
      </c>
      <c r="Y2113" s="58" t="s">
        <v>4114</v>
      </c>
      <c r="Z2113" s="58" t="s">
        <v>4114</v>
      </c>
      <c r="AA2113" s="58" t="s">
        <v>4114</v>
      </c>
      <c r="AB2113" s="58" t="s">
        <v>4114</v>
      </c>
      <c r="AC2113" s="58" t="s">
        <v>4114</v>
      </c>
      <c r="AD2113" s="58" t="s">
        <v>4113</v>
      </c>
      <c r="AE2113" s="58" t="s">
        <v>4114</v>
      </c>
      <c r="AF2113" s="58" t="s">
        <v>4114</v>
      </c>
    </row>
    <row r="2114" spans="1:32" x14ac:dyDescent="0.2">
      <c r="A2114" s="247" t="s">
        <v>695</v>
      </c>
      <c r="B2114" s="83" t="s">
        <v>2796</v>
      </c>
      <c r="C2114" s="58">
        <v>1</v>
      </c>
      <c r="D2114" s="58" t="s">
        <v>4156</v>
      </c>
      <c r="E2114" s="58" t="s">
        <v>4139</v>
      </c>
      <c r="F2114" s="58" t="s">
        <v>4141</v>
      </c>
      <c r="G2114" s="58" t="s">
        <v>4136</v>
      </c>
      <c r="H2114" s="58" t="s">
        <v>4114</v>
      </c>
      <c r="I2114" s="58" t="s">
        <v>4114</v>
      </c>
      <c r="J2114" s="58" t="s">
        <v>4114</v>
      </c>
      <c r="K2114" s="58" t="s">
        <v>4114</v>
      </c>
      <c r="L2114" s="58" t="s">
        <v>4113</v>
      </c>
      <c r="M2114" s="58" t="s">
        <v>4192</v>
      </c>
      <c r="N2114" s="58" t="s">
        <v>2779</v>
      </c>
      <c r="O2114" s="58" t="s">
        <v>4129</v>
      </c>
      <c r="P2114" s="58" t="s">
        <v>4132</v>
      </c>
      <c r="Q2114" s="58" t="s">
        <v>4002</v>
      </c>
      <c r="R2114" s="58" t="s">
        <v>4113</v>
      </c>
      <c r="S2114" s="58" t="s">
        <v>4113</v>
      </c>
      <c r="T2114" s="58" t="s">
        <v>4114</v>
      </c>
      <c r="U2114" s="58" t="s">
        <v>4113</v>
      </c>
      <c r="V2114" s="58" t="s">
        <v>4113</v>
      </c>
      <c r="W2114" s="58" t="s">
        <v>4113</v>
      </c>
      <c r="X2114" s="58" t="s">
        <v>4114</v>
      </c>
      <c r="Y2114" s="58" t="s">
        <v>4114</v>
      </c>
      <c r="Z2114" s="58" t="s">
        <v>4114</v>
      </c>
      <c r="AA2114" s="58" t="s">
        <v>4114</v>
      </c>
      <c r="AB2114" s="58" t="s">
        <v>4114</v>
      </c>
      <c r="AC2114" s="58" t="s">
        <v>4114</v>
      </c>
      <c r="AD2114" s="58" t="s">
        <v>4113</v>
      </c>
      <c r="AE2114" s="58" t="s">
        <v>4114</v>
      </c>
      <c r="AF2114" s="58" t="s">
        <v>4114</v>
      </c>
    </row>
    <row r="2115" spans="1:32" x14ac:dyDescent="0.2">
      <c r="A2115" s="247" t="s">
        <v>5436</v>
      </c>
      <c r="B2115" s="83" t="s">
        <v>5437</v>
      </c>
    </row>
    <row r="2116" spans="1:32" x14ac:dyDescent="0.2">
      <c r="A2116" s="247" t="s">
        <v>5438</v>
      </c>
      <c r="B2116" s="83" t="s">
        <v>5439</v>
      </c>
    </row>
    <row r="2117" spans="1:32" x14ac:dyDescent="0.2">
      <c r="A2117" s="247" t="s">
        <v>687</v>
      </c>
      <c r="B2117" s="83" t="s">
        <v>2788</v>
      </c>
      <c r="C2117" s="58">
        <v>1</v>
      </c>
      <c r="D2117" s="58" t="s">
        <v>4160</v>
      </c>
      <c r="E2117" s="58" t="s">
        <v>4135</v>
      </c>
      <c r="F2117" s="58" t="s">
        <v>4141</v>
      </c>
      <c r="G2117" s="58" t="s">
        <v>4145</v>
      </c>
      <c r="H2117" s="58" t="s">
        <v>4114</v>
      </c>
      <c r="I2117" s="58" t="s">
        <v>4114</v>
      </c>
      <c r="J2117" s="58" t="s">
        <v>4114</v>
      </c>
      <c r="K2117" s="58" t="s">
        <v>4114</v>
      </c>
      <c r="L2117" s="58" t="s">
        <v>4113</v>
      </c>
      <c r="M2117" s="58" t="s">
        <v>4241</v>
      </c>
      <c r="N2117" s="58" t="s">
        <v>2779</v>
      </c>
      <c r="O2117" s="58" t="s">
        <v>4155</v>
      </c>
      <c r="P2117" s="58" t="s">
        <v>4132</v>
      </c>
      <c r="Q2117" s="58" t="s">
        <v>4002</v>
      </c>
      <c r="R2117" s="58" t="s">
        <v>4113</v>
      </c>
      <c r="S2117" s="58" t="s">
        <v>4113</v>
      </c>
      <c r="T2117" s="58" t="s">
        <v>4114</v>
      </c>
      <c r="U2117" s="58" t="s">
        <v>4113</v>
      </c>
      <c r="V2117" s="58" t="s">
        <v>4113</v>
      </c>
      <c r="W2117" s="58" t="s">
        <v>4113</v>
      </c>
      <c r="X2117" s="58" t="s">
        <v>4114</v>
      </c>
      <c r="Y2117" s="58" t="s">
        <v>4114</v>
      </c>
      <c r="Z2117" s="58" t="s">
        <v>4114</v>
      </c>
      <c r="AA2117" s="58" t="s">
        <v>4114</v>
      </c>
      <c r="AB2117" s="58" t="s">
        <v>4114</v>
      </c>
      <c r="AC2117" s="58" t="s">
        <v>4114</v>
      </c>
      <c r="AD2117" s="58" t="s">
        <v>4113</v>
      </c>
      <c r="AE2117" s="58" t="s">
        <v>4114</v>
      </c>
      <c r="AF2117" s="58" t="s">
        <v>4114</v>
      </c>
    </row>
    <row r="2118" spans="1:32" x14ac:dyDescent="0.2">
      <c r="A2118" s="247" t="s">
        <v>699</v>
      </c>
      <c r="B2118" s="83" t="s">
        <v>2800</v>
      </c>
      <c r="C2118" s="58">
        <v>1</v>
      </c>
      <c r="D2118" s="58" t="s">
        <v>4160</v>
      </c>
      <c r="E2118" s="58" t="s">
        <v>4139</v>
      </c>
      <c r="F2118" s="58" t="s">
        <v>4141</v>
      </c>
      <c r="G2118" s="58" t="s">
        <v>4145</v>
      </c>
      <c r="H2118" s="58" t="s">
        <v>4114</v>
      </c>
      <c r="I2118" s="58" t="s">
        <v>4114</v>
      </c>
      <c r="J2118" s="58" t="s">
        <v>4114</v>
      </c>
      <c r="K2118" s="58" t="s">
        <v>4114</v>
      </c>
      <c r="L2118" s="58" t="s">
        <v>4113</v>
      </c>
      <c r="M2118" s="58" t="s">
        <v>4241</v>
      </c>
      <c r="N2118" s="58" t="s">
        <v>2779</v>
      </c>
      <c r="O2118" s="58" t="s">
        <v>4168</v>
      </c>
      <c r="P2118" s="58" t="s">
        <v>4132</v>
      </c>
      <c r="Q2118" s="58" t="s">
        <v>4002</v>
      </c>
      <c r="R2118" s="58" t="s">
        <v>4113</v>
      </c>
      <c r="S2118" s="58" t="s">
        <v>4113</v>
      </c>
      <c r="T2118" s="58" t="s">
        <v>4114</v>
      </c>
      <c r="U2118" s="58" t="s">
        <v>4113</v>
      </c>
      <c r="V2118" s="58" t="s">
        <v>4113</v>
      </c>
      <c r="W2118" s="58" t="s">
        <v>4113</v>
      </c>
      <c r="X2118" s="58" t="s">
        <v>4114</v>
      </c>
      <c r="Y2118" s="58" t="s">
        <v>4114</v>
      </c>
      <c r="Z2118" s="58" t="s">
        <v>4114</v>
      </c>
      <c r="AA2118" s="58" t="s">
        <v>4114</v>
      </c>
      <c r="AB2118" s="58" t="s">
        <v>4114</v>
      </c>
      <c r="AC2118" s="58" t="s">
        <v>4114</v>
      </c>
      <c r="AD2118" s="58" t="s">
        <v>4113</v>
      </c>
      <c r="AE2118" s="58" t="s">
        <v>4114</v>
      </c>
      <c r="AF2118" s="58" t="s">
        <v>4114</v>
      </c>
    </row>
    <row r="2119" spans="1:32" x14ac:dyDescent="0.2">
      <c r="A2119" s="247" t="s">
        <v>3283</v>
      </c>
      <c r="B2119" s="83" t="s">
        <v>3284</v>
      </c>
      <c r="C2119" s="58">
        <v>1</v>
      </c>
      <c r="D2119" s="58" t="s">
        <v>4150</v>
      </c>
      <c r="E2119" s="58" t="s">
        <v>4135</v>
      </c>
      <c r="F2119" s="58" t="s">
        <v>4143</v>
      </c>
      <c r="G2119" s="58" t="s">
        <v>4136</v>
      </c>
      <c r="H2119" s="58" t="s">
        <v>4114</v>
      </c>
      <c r="I2119" s="58" t="s">
        <v>4114</v>
      </c>
      <c r="J2119" s="58" t="s">
        <v>4114</v>
      </c>
      <c r="K2119" s="58" t="s">
        <v>4114</v>
      </c>
      <c r="L2119" s="58" t="s">
        <v>4113</v>
      </c>
      <c r="M2119" s="58" t="s">
        <v>4144</v>
      </c>
      <c r="N2119" s="58" t="s">
        <v>2779</v>
      </c>
      <c r="O2119" s="58" t="s">
        <v>4129</v>
      </c>
      <c r="P2119" s="58" t="s">
        <v>4132</v>
      </c>
      <c r="Q2119" s="58" t="s">
        <v>4002</v>
      </c>
      <c r="R2119" s="58" t="s">
        <v>4113</v>
      </c>
      <c r="S2119" s="58" t="s">
        <v>4113</v>
      </c>
      <c r="T2119" s="58" t="s">
        <v>4114</v>
      </c>
      <c r="U2119" s="58" t="s">
        <v>4113</v>
      </c>
      <c r="V2119" s="58" t="s">
        <v>4113</v>
      </c>
      <c r="W2119" s="58" t="s">
        <v>4113</v>
      </c>
      <c r="X2119" s="58" t="s">
        <v>4114</v>
      </c>
      <c r="Y2119" s="58" t="s">
        <v>4114</v>
      </c>
      <c r="Z2119" s="58" t="s">
        <v>4114</v>
      </c>
      <c r="AA2119" s="58" t="s">
        <v>4114</v>
      </c>
      <c r="AB2119" s="58" t="s">
        <v>4114</v>
      </c>
      <c r="AC2119" s="58" t="s">
        <v>4114</v>
      </c>
      <c r="AD2119" s="58" t="s">
        <v>4113</v>
      </c>
      <c r="AE2119" s="58" t="s">
        <v>4114</v>
      </c>
      <c r="AF2119" s="58" t="s">
        <v>4114</v>
      </c>
    </row>
    <row r="2120" spans="1:32" x14ac:dyDescent="0.2">
      <c r="A2120" s="247" t="s">
        <v>5440</v>
      </c>
      <c r="B2120" s="83" t="s">
        <v>5441</v>
      </c>
    </row>
    <row r="2121" spans="1:32" x14ac:dyDescent="0.2">
      <c r="A2121" s="247" t="s">
        <v>3285</v>
      </c>
      <c r="B2121" s="83" t="s">
        <v>3287</v>
      </c>
      <c r="C2121" s="58">
        <v>1</v>
      </c>
      <c r="D2121" s="58" t="s">
        <v>4156</v>
      </c>
      <c r="E2121" s="58" t="s">
        <v>4135</v>
      </c>
      <c r="F2121" s="58" t="s">
        <v>4143</v>
      </c>
      <c r="G2121" s="58" t="s">
        <v>4136</v>
      </c>
      <c r="H2121" s="58" t="s">
        <v>4114</v>
      </c>
      <c r="I2121" s="58" t="s">
        <v>4114</v>
      </c>
      <c r="J2121" s="58" t="s">
        <v>4114</v>
      </c>
      <c r="K2121" s="58" t="s">
        <v>4114</v>
      </c>
      <c r="L2121" s="58" t="s">
        <v>4113</v>
      </c>
      <c r="M2121" s="58" t="s">
        <v>4241</v>
      </c>
      <c r="N2121" s="58" t="s">
        <v>2779</v>
      </c>
      <c r="O2121" s="58" t="s">
        <v>4129</v>
      </c>
      <c r="P2121" s="58" t="s">
        <v>4132</v>
      </c>
      <c r="Q2121" s="58" t="s">
        <v>4002</v>
      </c>
      <c r="R2121" s="58" t="s">
        <v>4113</v>
      </c>
      <c r="S2121" s="58" t="s">
        <v>4113</v>
      </c>
      <c r="T2121" s="58" t="s">
        <v>4114</v>
      </c>
      <c r="U2121" s="58" t="s">
        <v>4113</v>
      </c>
      <c r="V2121" s="58" t="s">
        <v>4113</v>
      </c>
      <c r="W2121" s="58" t="s">
        <v>4113</v>
      </c>
      <c r="X2121" s="58" t="s">
        <v>4114</v>
      </c>
      <c r="Y2121" s="58" t="s">
        <v>4114</v>
      </c>
      <c r="Z2121" s="58" t="s">
        <v>4114</v>
      </c>
      <c r="AA2121" s="58" t="s">
        <v>4114</v>
      </c>
      <c r="AB2121" s="58" t="s">
        <v>4114</v>
      </c>
      <c r="AC2121" s="58" t="s">
        <v>4114</v>
      </c>
      <c r="AD2121" s="58" t="s">
        <v>4113</v>
      </c>
      <c r="AE2121" s="58" t="s">
        <v>4114</v>
      </c>
      <c r="AF2121" s="58" t="s">
        <v>4114</v>
      </c>
    </row>
    <row r="2122" spans="1:32" x14ac:dyDescent="0.2">
      <c r="A2122" s="247" t="s">
        <v>5442</v>
      </c>
      <c r="B2122" s="83" t="s">
        <v>5441</v>
      </c>
    </row>
    <row r="2123" spans="1:32" x14ac:dyDescent="0.2">
      <c r="A2123" s="247" t="s">
        <v>5443</v>
      </c>
      <c r="B2123" s="83" t="s">
        <v>5444</v>
      </c>
    </row>
    <row r="2124" spans="1:32" x14ac:dyDescent="0.2">
      <c r="A2124" s="247" t="s">
        <v>5445</v>
      </c>
      <c r="B2124" s="83" t="s">
        <v>5441</v>
      </c>
    </row>
    <row r="2125" spans="1:32" x14ac:dyDescent="0.2">
      <c r="A2125" s="247" t="s">
        <v>3286</v>
      </c>
      <c r="B2125" s="83" t="s">
        <v>3288</v>
      </c>
      <c r="C2125" s="58">
        <v>1</v>
      </c>
      <c r="D2125" s="58" t="s">
        <v>4160</v>
      </c>
      <c r="E2125" s="58" t="s">
        <v>4135</v>
      </c>
      <c r="F2125" s="58" t="s">
        <v>4143</v>
      </c>
      <c r="G2125" s="58" t="s">
        <v>4145</v>
      </c>
      <c r="H2125" s="58" t="s">
        <v>4114</v>
      </c>
      <c r="I2125" s="58" t="s">
        <v>4114</v>
      </c>
      <c r="J2125" s="58" t="s">
        <v>4114</v>
      </c>
      <c r="K2125" s="58" t="s">
        <v>4114</v>
      </c>
      <c r="L2125" s="58" t="s">
        <v>4113</v>
      </c>
      <c r="M2125" s="58" t="s">
        <v>4242</v>
      </c>
      <c r="N2125" s="58" t="s">
        <v>2779</v>
      </c>
      <c r="O2125" s="58" t="s">
        <v>4129</v>
      </c>
      <c r="P2125" s="58" t="s">
        <v>4132</v>
      </c>
      <c r="Q2125" s="58" t="s">
        <v>4002</v>
      </c>
      <c r="R2125" s="58" t="s">
        <v>4113</v>
      </c>
      <c r="S2125" s="58" t="s">
        <v>4113</v>
      </c>
      <c r="T2125" s="58" t="s">
        <v>4114</v>
      </c>
      <c r="U2125" s="58" t="s">
        <v>4113</v>
      </c>
      <c r="V2125" s="58" t="s">
        <v>4113</v>
      </c>
      <c r="W2125" s="58" t="s">
        <v>4113</v>
      </c>
      <c r="X2125" s="58" t="s">
        <v>4114</v>
      </c>
      <c r="Y2125" s="58" t="s">
        <v>4114</v>
      </c>
      <c r="Z2125" s="58" t="s">
        <v>4114</v>
      </c>
      <c r="AA2125" s="58" t="s">
        <v>4114</v>
      </c>
      <c r="AB2125" s="58" t="s">
        <v>4114</v>
      </c>
      <c r="AC2125" s="58" t="s">
        <v>4114</v>
      </c>
      <c r="AD2125" s="58" t="s">
        <v>4113</v>
      </c>
      <c r="AE2125" s="58" t="s">
        <v>4114</v>
      </c>
      <c r="AF2125" s="58" t="s">
        <v>4114</v>
      </c>
    </row>
    <row r="2126" spans="1:32" x14ac:dyDescent="0.2">
      <c r="A2126" s="247" t="s">
        <v>5446</v>
      </c>
      <c r="B2126" s="83" t="s">
        <v>5441</v>
      </c>
    </row>
    <row r="2127" spans="1:32" x14ac:dyDescent="0.2">
      <c r="A2127" s="247" t="s">
        <v>5447</v>
      </c>
      <c r="B2127" s="83" t="s">
        <v>5448</v>
      </c>
    </row>
    <row r="2128" spans="1:32" x14ac:dyDescent="0.2">
      <c r="A2128" s="247" t="s">
        <v>5449</v>
      </c>
      <c r="B2128" s="83" t="s">
        <v>5450</v>
      </c>
    </row>
    <row r="2129" spans="1:32" x14ac:dyDescent="0.2">
      <c r="A2129" s="247" t="s">
        <v>5451</v>
      </c>
      <c r="B2129" s="83" t="s">
        <v>5452</v>
      </c>
    </row>
    <row r="2130" spans="1:32" x14ac:dyDescent="0.2">
      <c r="A2130" s="247" t="s">
        <v>5453</v>
      </c>
      <c r="B2130" s="83" t="s">
        <v>5454</v>
      </c>
    </row>
    <row r="2131" spans="1:32" x14ac:dyDescent="0.2">
      <c r="A2131" s="247" t="s">
        <v>5455</v>
      </c>
      <c r="B2131" s="83" t="s">
        <v>5456</v>
      </c>
    </row>
    <row r="2132" spans="1:32" x14ac:dyDescent="0.2">
      <c r="A2132" s="247" t="s">
        <v>5457</v>
      </c>
      <c r="B2132" s="83" t="s">
        <v>5458</v>
      </c>
    </row>
    <row r="2133" spans="1:32" x14ac:dyDescent="0.2">
      <c r="A2133" s="247" t="s">
        <v>5459</v>
      </c>
      <c r="B2133" s="83" t="s">
        <v>5460</v>
      </c>
    </row>
    <row r="2134" spans="1:32" x14ac:dyDescent="0.2">
      <c r="A2134" s="247" t="s">
        <v>5461</v>
      </c>
      <c r="B2134" s="83" t="s">
        <v>5462</v>
      </c>
    </row>
    <row r="2135" spans="1:32" x14ac:dyDescent="0.2">
      <c r="A2135" s="247" t="s">
        <v>5463</v>
      </c>
      <c r="B2135" s="83" t="s">
        <v>5464</v>
      </c>
    </row>
    <row r="2136" spans="1:32" x14ac:dyDescent="0.2">
      <c r="A2136" s="247" t="s">
        <v>5465</v>
      </c>
      <c r="B2136" s="83" t="s">
        <v>5466</v>
      </c>
    </row>
    <row r="2137" spans="1:32" x14ac:dyDescent="0.2">
      <c r="A2137" s="247" t="s">
        <v>5467</v>
      </c>
      <c r="B2137" s="83" t="s">
        <v>5468</v>
      </c>
    </row>
    <row r="2138" spans="1:32" x14ac:dyDescent="0.2">
      <c r="A2138" s="247" t="s">
        <v>5469</v>
      </c>
      <c r="B2138" s="83" t="s">
        <v>5470</v>
      </c>
    </row>
    <row r="2139" spans="1:32" x14ac:dyDescent="0.2">
      <c r="A2139" s="247" t="s">
        <v>5471</v>
      </c>
      <c r="B2139" s="83" t="s">
        <v>5472</v>
      </c>
    </row>
    <row r="2140" spans="1:32" x14ac:dyDescent="0.2">
      <c r="A2140" s="247" t="s">
        <v>5473</v>
      </c>
      <c r="B2140" s="83" t="s">
        <v>5474</v>
      </c>
    </row>
    <row r="2141" spans="1:32" x14ac:dyDescent="0.2">
      <c r="A2141" s="247" t="s">
        <v>5475</v>
      </c>
      <c r="B2141" s="83" t="s">
        <v>5476</v>
      </c>
    </row>
    <row r="2142" spans="1:32" x14ac:dyDescent="0.2">
      <c r="A2142" s="247" t="s">
        <v>5477</v>
      </c>
      <c r="B2142" s="83" t="s">
        <v>5478</v>
      </c>
    </row>
    <row r="2143" spans="1:32" x14ac:dyDescent="0.2">
      <c r="A2143" s="247" t="s">
        <v>680</v>
      </c>
      <c r="B2143" s="83" t="s">
        <v>2781</v>
      </c>
      <c r="C2143" s="58">
        <v>1</v>
      </c>
      <c r="D2143" s="58" t="s">
        <v>4150</v>
      </c>
      <c r="E2143" s="58" t="s">
        <v>4135</v>
      </c>
      <c r="F2143" s="58" t="s">
        <v>4150</v>
      </c>
      <c r="G2143" s="58" t="s">
        <v>4136</v>
      </c>
      <c r="H2143" s="58" t="s">
        <v>4114</v>
      </c>
      <c r="I2143" s="58" t="s">
        <v>4114</v>
      </c>
      <c r="J2143" s="58" t="s">
        <v>4114</v>
      </c>
      <c r="K2143" s="58" t="s">
        <v>4114</v>
      </c>
      <c r="L2143" s="58" t="s">
        <v>4113</v>
      </c>
      <c r="M2143" s="58" t="s">
        <v>4151</v>
      </c>
      <c r="N2143" s="58" t="s">
        <v>2779</v>
      </c>
      <c r="O2143" s="58" t="s">
        <v>4129</v>
      </c>
      <c r="P2143" s="58" t="s">
        <v>4132</v>
      </c>
      <c r="Q2143" s="58" t="s">
        <v>4002</v>
      </c>
      <c r="R2143" s="58" t="s">
        <v>4113</v>
      </c>
      <c r="S2143" s="58" t="s">
        <v>4113</v>
      </c>
      <c r="T2143" s="58" t="s">
        <v>4114</v>
      </c>
      <c r="U2143" s="58" t="s">
        <v>4113</v>
      </c>
      <c r="V2143" s="58" t="s">
        <v>4113</v>
      </c>
      <c r="W2143" s="58" t="s">
        <v>4113</v>
      </c>
      <c r="X2143" s="58" t="s">
        <v>4114</v>
      </c>
      <c r="Y2143" s="58" t="s">
        <v>4114</v>
      </c>
      <c r="Z2143" s="58" t="s">
        <v>4114</v>
      </c>
      <c r="AA2143" s="58" t="s">
        <v>4114</v>
      </c>
      <c r="AB2143" s="58" t="s">
        <v>4114</v>
      </c>
      <c r="AC2143" s="58" t="s">
        <v>4114</v>
      </c>
      <c r="AD2143" s="58" t="s">
        <v>4113</v>
      </c>
      <c r="AE2143" s="58" t="s">
        <v>4114</v>
      </c>
      <c r="AF2143" s="58" t="s">
        <v>4114</v>
      </c>
    </row>
    <row r="2144" spans="1:32" x14ac:dyDescent="0.2">
      <c r="A2144" s="247" t="s">
        <v>692</v>
      </c>
      <c r="B2144" s="83" t="s">
        <v>2793</v>
      </c>
      <c r="C2144" s="58">
        <v>1</v>
      </c>
      <c r="D2144" s="58" t="s">
        <v>4150</v>
      </c>
      <c r="E2144" s="58" t="s">
        <v>4139</v>
      </c>
      <c r="F2144" s="58" t="s">
        <v>4150</v>
      </c>
      <c r="G2144" s="58" t="s">
        <v>4136</v>
      </c>
      <c r="H2144" s="58" t="s">
        <v>4114</v>
      </c>
      <c r="I2144" s="58" t="s">
        <v>4114</v>
      </c>
      <c r="J2144" s="58" t="s">
        <v>4114</v>
      </c>
      <c r="K2144" s="58" t="s">
        <v>4114</v>
      </c>
      <c r="L2144" s="58" t="s">
        <v>4113</v>
      </c>
      <c r="M2144" s="58" t="s">
        <v>4151</v>
      </c>
      <c r="N2144" s="58" t="s">
        <v>2779</v>
      </c>
      <c r="O2144" s="58" t="s">
        <v>4129</v>
      </c>
      <c r="P2144" s="58" t="s">
        <v>4132</v>
      </c>
      <c r="Q2144" s="58" t="s">
        <v>4002</v>
      </c>
      <c r="R2144" s="58" t="s">
        <v>4113</v>
      </c>
      <c r="S2144" s="58" t="s">
        <v>4113</v>
      </c>
      <c r="T2144" s="58" t="s">
        <v>4114</v>
      </c>
      <c r="U2144" s="58" t="s">
        <v>4113</v>
      </c>
      <c r="V2144" s="58" t="s">
        <v>4113</v>
      </c>
      <c r="W2144" s="58" t="s">
        <v>4113</v>
      </c>
      <c r="X2144" s="58" t="s">
        <v>4114</v>
      </c>
      <c r="Y2144" s="58" t="s">
        <v>4114</v>
      </c>
      <c r="Z2144" s="58" t="s">
        <v>4114</v>
      </c>
      <c r="AA2144" s="58" t="s">
        <v>4114</v>
      </c>
      <c r="AB2144" s="58" t="s">
        <v>4114</v>
      </c>
      <c r="AC2144" s="58" t="s">
        <v>4114</v>
      </c>
      <c r="AD2144" s="58" t="s">
        <v>4113</v>
      </c>
      <c r="AE2144" s="58" t="s">
        <v>4114</v>
      </c>
      <c r="AF2144" s="58" t="s">
        <v>4114</v>
      </c>
    </row>
    <row r="2145" spans="1:32" x14ac:dyDescent="0.2">
      <c r="A2145" s="247" t="s">
        <v>684</v>
      </c>
      <c r="B2145" s="83" t="s">
        <v>2785</v>
      </c>
      <c r="C2145" s="58">
        <v>1</v>
      </c>
      <c r="D2145" s="58" t="s">
        <v>4156</v>
      </c>
      <c r="E2145" s="58" t="s">
        <v>4135</v>
      </c>
      <c r="F2145" s="58" t="s">
        <v>4150</v>
      </c>
      <c r="G2145" s="58" t="s">
        <v>4136</v>
      </c>
      <c r="H2145" s="58" t="s">
        <v>4114</v>
      </c>
      <c r="I2145" s="58" t="s">
        <v>4114</v>
      </c>
      <c r="J2145" s="58" t="s">
        <v>4114</v>
      </c>
      <c r="K2145" s="58" t="s">
        <v>4114</v>
      </c>
      <c r="L2145" s="58" t="s">
        <v>4113</v>
      </c>
      <c r="M2145" s="58" t="s">
        <v>4157</v>
      </c>
      <c r="N2145" s="58" t="s">
        <v>2779</v>
      </c>
      <c r="O2145" s="58" t="s">
        <v>4129</v>
      </c>
      <c r="P2145" s="58" t="s">
        <v>4132</v>
      </c>
      <c r="Q2145" s="58" t="s">
        <v>4002</v>
      </c>
      <c r="R2145" s="58" t="s">
        <v>4113</v>
      </c>
      <c r="S2145" s="58" t="s">
        <v>4113</v>
      </c>
      <c r="T2145" s="58" t="s">
        <v>4114</v>
      </c>
      <c r="U2145" s="58" t="s">
        <v>4113</v>
      </c>
      <c r="V2145" s="58" t="s">
        <v>4113</v>
      </c>
      <c r="W2145" s="58" t="s">
        <v>4113</v>
      </c>
      <c r="X2145" s="58" t="s">
        <v>4114</v>
      </c>
      <c r="Y2145" s="58" t="s">
        <v>4114</v>
      </c>
      <c r="Z2145" s="58" t="s">
        <v>4114</v>
      </c>
      <c r="AA2145" s="58" t="s">
        <v>4114</v>
      </c>
      <c r="AB2145" s="58" t="s">
        <v>4114</v>
      </c>
      <c r="AC2145" s="58" t="s">
        <v>4114</v>
      </c>
      <c r="AD2145" s="58" t="s">
        <v>4113</v>
      </c>
      <c r="AE2145" s="58" t="s">
        <v>4114</v>
      </c>
      <c r="AF2145" s="58" t="s">
        <v>4114</v>
      </c>
    </row>
    <row r="2146" spans="1:32" x14ac:dyDescent="0.2">
      <c r="A2146" s="247" t="s">
        <v>696</v>
      </c>
      <c r="B2146" s="83" t="s">
        <v>2797</v>
      </c>
      <c r="C2146" s="58">
        <v>1</v>
      </c>
      <c r="D2146" s="58" t="s">
        <v>4156</v>
      </c>
      <c r="E2146" s="58" t="s">
        <v>4139</v>
      </c>
      <c r="F2146" s="58" t="s">
        <v>4150</v>
      </c>
      <c r="G2146" s="58" t="s">
        <v>4136</v>
      </c>
      <c r="H2146" s="58" t="s">
        <v>4114</v>
      </c>
      <c r="I2146" s="58" t="s">
        <v>4114</v>
      </c>
      <c r="J2146" s="58" t="s">
        <v>4114</v>
      </c>
      <c r="K2146" s="58" t="s">
        <v>4114</v>
      </c>
      <c r="L2146" s="58" t="s">
        <v>4113</v>
      </c>
      <c r="M2146" s="58" t="s">
        <v>4157</v>
      </c>
      <c r="N2146" s="58" t="s">
        <v>2779</v>
      </c>
      <c r="O2146" s="58" t="s">
        <v>4129</v>
      </c>
      <c r="P2146" s="58" t="s">
        <v>4132</v>
      </c>
      <c r="Q2146" s="58" t="s">
        <v>4002</v>
      </c>
      <c r="R2146" s="58" t="s">
        <v>4113</v>
      </c>
      <c r="S2146" s="58" t="s">
        <v>4113</v>
      </c>
      <c r="T2146" s="58" t="s">
        <v>4114</v>
      </c>
      <c r="U2146" s="58" t="s">
        <v>4113</v>
      </c>
      <c r="V2146" s="58" t="s">
        <v>4113</v>
      </c>
      <c r="W2146" s="58" t="s">
        <v>4113</v>
      </c>
      <c r="X2146" s="58" t="s">
        <v>4114</v>
      </c>
      <c r="Y2146" s="58" t="s">
        <v>4114</v>
      </c>
      <c r="Z2146" s="58" t="s">
        <v>4114</v>
      </c>
      <c r="AA2146" s="58" t="s">
        <v>4114</v>
      </c>
      <c r="AB2146" s="58" t="s">
        <v>4114</v>
      </c>
      <c r="AC2146" s="58" t="s">
        <v>4114</v>
      </c>
      <c r="AD2146" s="58" t="s">
        <v>4113</v>
      </c>
      <c r="AE2146" s="58" t="s">
        <v>4114</v>
      </c>
      <c r="AF2146" s="58" t="s">
        <v>4114</v>
      </c>
    </row>
    <row r="2147" spans="1:32" x14ac:dyDescent="0.2">
      <c r="A2147" s="247" t="s">
        <v>5479</v>
      </c>
      <c r="B2147" s="83" t="s">
        <v>5480</v>
      </c>
    </row>
    <row r="2148" spans="1:32" x14ac:dyDescent="0.2">
      <c r="A2148" s="247" t="s">
        <v>5481</v>
      </c>
      <c r="B2148" s="83" t="s">
        <v>5482</v>
      </c>
    </row>
    <row r="2149" spans="1:32" x14ac:dyDescent="0.2">
      <c r="A2149" s="247" t="s">
        <v>688</v>
      </c>
      <c r="B2149" s="83" t="s">
        <v>2789</v>
      </c>
      <c r="C2149" s="58">
        <v>1</v>
      </c>
      <c r="D2149" s="58" t="s">
        <v>4160</v>
      </c>
      <c r="E2149" s="58" t="s">
        <v>4135</v>
      </c>
      <c r="F2149" s="58" t="s">
        <v>4150</v>
      </c>
      <c r="G2149" s="58" t="s">
        <v>4145</v>
      </c>
      <c r="H2149" s="58" t="s">
        <v>4114</v>
      </c>
      <c r="I2149" s="58" t="s">
        <v>4114</v>
      </c>
      <c r="J2149" s="58" t="s">
        <v>4114</v>
      </c>
      <c r="K2149" s="58" t="s">
        <v>4114</v>
      </c>
      <c r="L2149" s="58" t="s">
        <v>4113</v>
      </c>
      <c r="M2149" s="58" t="s">
        <v>4161</v>
      </c>
      <c r="N2149" s="58" t="s">
        <v>2779</v>
      </c>
      <c r="O2149" s="58" t="s">
        <v>4155</v>
      </c>
      <c r="P2149" s="58" t="s">
        <v>4132</v>
      </c>
      <c r="Q2149" s="58" t="s">
        <v>4002</v>
      </c>
      <c r="R2149" s="58" t="s">
        <v>4113</v>
      </c>
      <c r="S2149" s="58" t="s">
        <v>4113</v>
      </c>
      <c r="T2149" s="58" t="s">
        <v>4114</v>
      </c>
      <c r="U2149" s="58" t="s">
        <v>4113</v>
      </c>
      <c r="V2149" s="58" t="s">
        <v>4113</v>
      </c>
      <c r="W2149" s="58" t="s">
        <v>4113</v>
      </c>
      <c r="X2149" s="58" t="s">
        <v>4114</v>
      </c>
      <c r="Y2149" s="58" t="s">
        <v>4114</v>
      </c>
      <c r="Z2149" s="58" t="s">
        <v>4114</v>
      </c>
      <c r="AA2149" s="58" t="s">
        <v>4114</v>
      </c>
      <c r="AB2149" s="58" t="s">
        <v>4113</v>
      </c>
      <c r="AC2149" s="58" t="s">
        <v>4114</v>
      </c>
      <c r="AD2149" s="58" t="s">
        <v>4113</v>
      </c>
      <c r="AE2149" s="58" t="s">
        <v>4114</v>
      </c>
      <c r="AF2149" s="58" t="s">
        <v>4114</v>
      </c>
    </row>
    <row r="2150" spans="1:32" x14ac:dyDescent="0.2">
      <c r="A2150" s="247" t="s">
        <v>700</v>
      </c>
      <c r="B2150" s="83" t="s">
        <v>2801</v>
      </c>
      <c r="C2150" s="58">
        <v>1</v>
      </c>
      <c r="D2150" s="58" t="s">
        <v>4160</v>
      </c>
      <c r="E2150" s="58" t="s">
        <v>4139</v>
      </c>
      <c r="F2150" s="58" t="s">
        <v>4150</v>
      </c>
      <c r="G2150" s="58" t="s">
        <v>4145</v>
      </c>
      <c r="H2150" s="58" t="s">
        <v>4114</v>
      </c>
      <c r="I2150" s="58" t="s">
        <v>4114</v>
      </c>
      <c r="J2150" s="58" t="s">
        <v>4114</v>
      </c>
      <c r="K2150" s="58" t="s">
        <v>4114</v>
      </c>
      <c r="L2150" s="58" t="s">
        <v>4113</v>
      </c>
      <c r="M2150" s="58" t="s">
        <v>4161</v>
      </c>
      <c r="N2150" s="58" t="s">
        <v>2779</v>
      </c>
      <c r="O2150" s="58" t="s">
        <v>4168</v>
      </c>
      <c r="P2150" s="58" t="s">
        <v>4132</v>
      </c>
      <c r="Q2150" s="58" t="s">
        <v>4002</v>
      </c>
      <c r="R2150" s="58" t="s">
        <v>4113</v>
      </c>
      <c r="S2150" s="58" t="s">
        <v>4113</v>
      </c>
      <c r="T2150" s="58" t="s">
        <v>4114</v>
      </c>
      <c r="U2150" s="58" t="s">
        <v>4113</v>
      </c>
      <c r="V2150" s="58" t="s">
        <v>4113</v>
      </c>
      <c r="W2150" s="58" t="s">
        <v>4113</v>
      </c>
      <c r="X2150" s="58" t="s">
        <v>4114</v>
      </c>
      <c r="Y2150" s="58" t="s">
        <v>4114</v>
      </c>
      <c r="Z2150" s="58" t="s">
        <v>4114</v>
      </c>
      <c r="AA2150" s="58" t="s">
        <v>4114</v>
      </c>
      <c r="AB2150" s="58" t="s">
        <v>4113</v>
      </c>
      <c r="AC2150" s="58" t="s">
        <v>4114</v>
      </c>
      <c r="AD2150" s="58" t="s">
        <v>4113</v>
      </c>
      <c r="AE2150" s="58" t="s">
        <v>4114</v>
      </c>
      <c r="AF2150" s="58" t="s">
        <v>4114</v>
      </c>
    </row>
    <row r="2151" spans="1:32" x14ac:dyDescent="0.2">
      <c r="A2151" s="247" t="s">
        <v>5483</v>
      </c>
      <c r="B2151" s="83" t="s">
        <v>5484</v>
      </c>
    </row>
    <row r="2152" spans="1:32" x14ac:dyDescent="0.2">
      <c r="A2152" s="247" t="s">
        <v>5485</v>
      </c>
      <c r="B2152" s="83" t="s">
        <v>5486</v>
      </c>
    </row>
    <row r="2153" spans="1:32" x14ac:dyDescent="0.2">
      <c r="A2153" s="247" t="s">
        <v>5487</v>
      </c>
      <c r="B2153" s="83" t="s">
        <v>5488</v>
      </c>
    </row>
    <row r="2154" spans="1:32" x14ac:dyDescent="0.2">
      <c r="A2154" s="247" t="s">
        <v>5489</v>
      </c>
      <c r="B2154" s="83" t="s">
        <v>5490</v>
      </c>
    </row>
    <row r="2155" spans="1:32" x14ac:dyDescent="0.2">
      <c r="A2155" s="247" t="s">
        <v>5491</v>
      </c>
      <c r="B2155" s="83" t="s">
        <v>5492</v>
      </c>
    </row>
    <row r="2156" spans="1:32" x14ac:dyDescent="0.2">
      <c r="A2156" s="247" t="s">
        <v>5493</v>
      </c>
      <c r="B2156" s="83" t="s">
        <v>5494</v>
      </c>
    </row>
    <row r="2157" spans="1:32" x14ac:dyDescent="0.2">
      <c r="A2157" s="247" t="s">
        <v>5495</v>
      </c>
      <c r="B2157" s="83" t="s">
        <v>5496</v>
      </c>
    </row>
    <row r="2158" spans="1:32" x14ac:dyDescent="0.2">
      <c r="A2158" s="247" t="s">
        <v>5497</v>
      </c>
      <c r="B2158" s="83" t="s">
        <v>5498</v>
      </c>
    </row>
    <row r="2159" spans="1:32" x14ac:dyDescent="0.2">
      <c r="A2159" s="247" t="s">
        <v>681</v>
      </c>
      <c r="B2159" s="83" t="s">
        <v>2782</v>
      </c>
      <c r="C2159" s="58">
        <v>1</v>
      </c>
      <c r="D2159" s="58" t="s">
        <v>4150</v>
      </c>
      <c r="E2159" s="58" t="s">
        <v>4135</v>
      </c>
      <c r="F2159" s="58" t="s">
        <v>4156</v>
      </c>
      <c r="G2159" s="58" t="s">
        <v>4136</v>
      </c>
      <c r="H2159" s="58" t="s">
        <v>4114</v>
      </c>
      <c r="I2159" s="58" t="s">
        <v>4114</v>
      </c>
      <c r="J2159" s="58" t="s">
        <v>4114</v>
      </c>
      <c r="K2159" s="58" t="s">
        <v>4114</v>
      </c>
      <c r="L2159" s="58" t="s">
        <v>4113</v>
      </c>
      <c r="M2159" s="58" t="s">
        <v>4157</v>
      </c>
      <c r="N2159" s="58" t="s">
        <v>2779</v>
      </c>
      <c r="O2159" s="58" t="s">
        <v>4129</v>
      </c>
      <c r="P2159" s="58" t="s">
        <v>4132</v>
      </c>
      <c r="Q2159" s="58" t="s">
        <v>4002</v>
      </c>
      <c r="R2159" s="58" t="s">
        <v>4113</v>
      </c>
      <c r="S2159" s="58" t="s">
        <v>4113</v>
      </c>
      <c r="T2159" s="58" t="s">
        <v>4114</v>
      </c>
      <c r="U2159" s="58" t="s">
        <v>4113</v>
      </c>
      <c r="V2159" s="58" t="s">
        <v>4113</v>
      </c>
      <c r="W2159" s="58" t="s">
        <v>4113</v>
      </c>
      <c r="X2159" s="58" t="s">
        <v>4114</v>
      </c>
      <c r="Y2159" s="58" t="s">
        <v>4114</v>
      </c>
      <c r="Z2159" s="58" t="s">
        <v>4114</v>
      </c>
      <c r="AA2159" s="58" t="s">
        <v>4114</v>
      </c>
      <c r="AB2159" s="58" t="s">
        <v>4114</v>
      </c>
      <c r="AC2159" s="58" t="s">
        <v>4114</v>
      </c>
      <c r="AD2159" s="58" t="s">
        <v>4113</v>
      </c>
      <c r="AE2159" s="58" t="s">
        <v>4114</v>
      </c>
      <c r="AF2159" s="58" t="s">
        <v>4114</v>
      </c>
    </row>
    <row r="2160" spans="1:32" x14ac:dyDescent="0.2">
      <c r="A2160" s="247" t="s">
        <v>693</v>
      </c>
      <c r="B2160" s="83" t="s">
        <v>2794</v>
      </c>
      <c r="C2160" s="58">
        <v>1</v>
      </c>
      <c r="D2160" s="58" t="s">
        <v>4150</v>
      </c>
      <c r="E2160" s="58" t="s">
        <v>4139</v>
      </c>
      <c r="F2160" s="58" t="s">
        <v>4156</v>
      </c>
      <c r="G2160" s="58" t="s">
        <v>4136</v>
      </c>
      <c r="H2160" s="58" t="s">
        <v>4114</v>
      </c>
      <c r="I2160" s="58" t="s">
        <v>4114</v>
      </c>
      <c r="J2160" s="58" t="s">
        <v>4114</v>
      </c>
      <c r="K2160" s="58" t="s">
        <v>4114</v>
      </c>
      <c r="L2160" s="58" t="s">
        <v>4113</v>
      </c>
      <c r="M2160" s="58" t="s">
        <v>4157</v>
      </c>
      <c r="N2160" s="58" t="s">
        <v>2779</v>
      </c>
      <c r="O2160" s="58" t="s">
        <v>4129</v>
      </c>
      <c r="P2160" s="58" t="s">
        <v>4132</v>
      </c>
      <c r="Q2160" s="58" t="s">
        <v>4002</v>
      </c>
      <c r="R2160" s="58" t="s">
        <v>4113</v>
      </c>
      <c r="S2160" s="58" t="s">
        <v>4113</v>
      </c>
      <c r="T2160" s="58" t="s">
        <v>4114</v>
      </c>
      <c r="U2160" s="58" t="s">
        <v>4113</v>
      </c>
      <c r="V2160" s="58" t="s">
        <v>4113</v>
      </c>
      <c r="W2160" s="58" t="s">
        <v>4113</v>
      </c>
      <c r="X2160" s="58" t="s">
        <v>4114</v>
      </c>
      <c r="Y2160" s="58" t="s">
        <v>4114</v>
      </c>
      <c r="Z2160" s="58" t="s">
        <v>4114</v>
      </c>
      <c r="AA2160" s="58" t="s">
        <v>4114</v>
      </c>
      <c r="AB2160" s="58" t="s">
        <v>4114</v>
      </c>
      <c r="AC2160" s="58" t="s">
        <v>4114</v>
      </c>
      <c r="AD2160" s="58" t="s">
        <v>4113</v>
      </c>
      <c r="AE2160" s="58" t="s">
        <v>4114</v>
      </c>
      <c r="AF2160" s="58" t="s">
        <v>4114</v>
      </c>
    </row>
    <row r="2161" spans="1:32" x14ac:dyDescent="0.2">
      <c r="A2161" s="247" t="s">
        <v>685</v>
      </c>
      <c r="B2161" s="83" t="s">
        <v>2786</v>
      </c>
      <c r="C2161" s="58">
        <v>1</v>
      </c>
      <c r="D2161" s="58" t="s">
        <v>4156</v>
      </c>
      <c r="E2161" s="58" t="s">
        <v>4135</v>
      </c>
      <c r="F2161" s="58" t="s">
        <v>4156</v>
      </c>
      <c r="G2161" s="58" t="s">
        <v>4136</v>
      </c>
      <c r="H2161" s="58" t="s">
        <v>4114</v>
      </c>
      <c r="I2161" s="58" t="s">
        <v>4114</v>
      </c>
      <c r="J2161" s="58" t="s">
        <v>4114</v>
      </c>
      <c r="K2161" s="58" t="s">
        <v>4114</v>
      </c>
      <c r="L2161" s="58" t="s">
        <v>4113</v>
      </c>
      <c r="M2161" s="58" t="s">
        <v>4204</v>
      </c>
      <c r="N2161" s="58" t="s">
        <v>2779</v>
      </c>
      <c r="O2161" s="58" t="s">
        <v>4129</v>
      </c>
      <c r="P2161" s="58" t="s">
        <v>4132</v>
      </c>
      <c r="Q2161" s="58" t="s">
        <v>4002</v>
      </c>
      <c r="R2161" s="58" t="s">
        <v>4113</v>
      </c>
      <c r="S2161" s="58" t="s">
        <v>4113</v>
      </c>
      <c r="T2161" s="58" t="s">
        <v>4114</v>
      </c>
      <c r="U2161" s="58" t="s">
        <v>4113</v>
      </c>
      <c r="V2161" s="58" t="s">
        <v>4113</v>
      </c>
      <c r="W2161" s="58" t="s">
        <v>4113</v>
      </c>
      <c r="X2161" s="58" t="s">
        <v>4114</v>
      </c>
      <c r="Y2161" s="58" t="s">
        <v>4114</v>
      </c>
      <c r="Z2161" s="58" t="s">
        <v>4114</v>
      </c>
      <c r="AA2161" s="58" t="s">
        <v>4114</v>
      </c>
      <c r="AB2161" s="58" t="s">
        <v>4114</v>
      </c>
      <c r="AC2161" s="58" t="s">
        <v>4114</v>
      </c>
      <c r="AD2161" s="58" t="s">
        <v>4113</v>
      </c>
      <c r="AE2161" s="58" t="s">
        <v>4114</v>
      </c>
      <c r="AF2161" s="58" t="s">
        <v>4114</v>
      </c>
    </row>
    <row r="2162" spans="1:32" x14ac:dyDescent="0.2">
      <c r="A2162" s="247" t="s">
        <v>697</v>
      </c>
      <c r="B2162" s="83" t="s">
        <v>2798</v>
      </c>
      <c r="C2162" s="58">
        <v>1</v>
      </c>
      <c r="D2162" s="58" t="s">
        <v>4156</v>
      </c>
      <c r="E2162" s="58" t="s">
        <v>4139</v>
      </c>
      <c r="F2162" s="58" t="s">
        <v>4156</v>
      </c>
      <c r="G2162" s="58" t="s">
        <v>4136</v>
      </c>
      <c r="H2162" s="58" t="s">
        <v>4114</v>
      </c>
      <c r="I2162" s="58" t="s">
        <v>4114</v>
      </c>
      <c r="J2162" s="58" t="s">
        <v>4114</v>
      </c>
      <c r="K2162" s="58" t="s">
        <v>4114</v>
      </c>
      <c r="L2162" s="58" t="s">
        <v>4113</v>
      </c>
      <c r="M2162" s="58" t="s">
        <v>4204</v>
      </c>
      <c r="N2162" s="58" t="s">
        <v>2779</v>
      </c>
      <c r="O2162" s="58" t="s">
        <v>4129</v>
      </c>
      <c r="P2162" s="58" t="s">
        <v>4132</v>
      </c>
      <c r="Q2162" s="58" t="s">
        <v>4002</v>
      </c>
      <c r="R2162" s="58" t="s">
        <v>4113</v>
      </c>
      <c r="S2162" s="58" t="s">
        <v>4113</v>
      </c>
      <c r="T2162" s="58" t="s">
        <v>4114</v>
      </c>
      <c r="U2162" s="58" t="s">
        <v>4113</v>
      </c>
      <c r="V2162" s="58" t="s">
        <v>4113</v>
      </c>
      <c r="W2162" s="58" t="s">
        <v>4113</v>
      </c>
      <c r="X2162" s="58" t="s">
        <v>4114</v>
      </c>
      <c r="Y2162" s="58" t="s">
        <v>4114</v>
      </c>
      <c r="Z2162" s="58" t="s">
        <v>4114</v>
      </c>
      <c r="AA2162" s="58" t="s">
        <v>4114</v>
      </c>
      <c r="AB2162" s="58" t="s">
        <v>4114</v>
      </c>
      <c r="AC2162" s="58" t="s">
        <v>4114</v>
      </c>
      <c r="AD2162" s="58" t="s">
        <v>4113</v>
      </c>
      <c r="AE2162" s="58" t="s">
        <v>4114</v>
      </c>
      <c r="AF2162" s="58" t="s">
        <v>4114</v>
      </c>
    </row>
    <row r="2163" spans="1:32" x14ac:dyDescent="0.2">
      <c r="A2163" s="247" t="s">
        <v>5499</v>
      </c>
      <c r="B2163" s="83" t="s">
        <v>5500</v>
      </c>
    </row>
    <row r="2164" spans="1:32" x14ac:dyDescent="0.2">
      <c r="A2164" s="247" t="s">
        <v>5501</v>
      </c>
      <c r="B2164" s="83" t="s">
        <v>5502</v>
      </c>
    </row>
    <row r="2165" spans="1:32" x14ac:dyDescent="0.2">
      <c r="A2165" s="247" t="s">
        <v>689</v>
      </c>
      <c r="B2165" s="83" t="s">
        <v>2790</v>
      </c>
      <c r="C2165" s="58">
        <v>1</v>
      </c>
      <c r="D2165" s="58" t="s">
        <v>4160</v>
      </c>
      <c r="E2165" s="58" t="s">
        <v>4135</v>
      </c>
      <c r="F2165" s="58" t="s">
        <v>4156</v>
      </c>
      <c r="G2165" s="58" t="s">
        <v>4145</v>
      </c>
      <c r="H2165" s="58" t="s">
        <v>4114</v>
      </c>
      <c r="I2165" s="58" t="s">
        <v>4114</v>
      </c>
      <c r="J2165" s="58" t="s">
        <v>4114</v>
      </c>
      <c r="K2165" s="58" t="s">
        <v>4114</v>
      </c>
      <c r="L2165" s="58" t="s">
        <v>4113</v>
      </c>
      <c r="M2165" s="58" t="s">
        <v>4112</v>
      </c>
      <c r="N2165" s="58" t="s">
        <v>2779</v>
      </c>
      <c r="O2165" s="58" t="s">
        <v>4155</v>
      </c>
      <c r="P2165" s="58" t="s">
        <v>4132</v>
      </c>
      <c r="Q2165" s="58" t="s">
        <v>4002</v>
      </c>
      <c r="R2165" s="58" t="s">
        <v>4113</v>
      </c>
      <c r="S2165" s="58" t="s">
        <v>4113</v>
      </c>
      <c r="T2165" s="58" t="s">
        <v>4114</v>
      </c>
      <c r="U2165" s="58" t="s">
        <v>4113</v>
      </c>
      <c r="V2165" s="58" t="s">
        <v>4113</v>
      </c>
      <c r="W2165" s="58" t="s">
        <v>4113</v>
      </c>
      <c r="X2165" s="58" t="s">
        <v>4114</v>
      </c>
      <c r="Y2165" s="58" t="s">
        <v>4114</v>
      </c>
      <c r="Z2165" s="58" t="s">
        <v>4114</v>
      </c>
      <c r="AA2165" s="58" t="s">
        <v>4114</v>
      </c>
      <c r="AB2165" s="58" t="s">
        <v>4113</v>
      </c>
      <c r="AC2165" s="58" t="s">
        <v>4114</v>
      </c>
      <c r="AD2165" s="58" t="s">
        <v>4113</v>
      </c>
      <c r="AE2165" s="58" t="s">
        <v>4114</v>
      </c>
      <c r="AF2165" s="58" t="s">
        <v>4114</v>
      </c>
    </row>
    <row r="2166" spans="1:32" x14ac:dyDescent="0.2">
      <c r="A2166" s="247" t="s">
        <v>701</v>
      </c>
      <c r="B2166" s="83" t="s">
        <v>2802</v>
      </c>
      <c r="C2166" s="58">
        <v>1</v>
      </c>
      <c r="D2166" s="58" t="s">
        <v>4160</v>
      </c>
      <c r="E2166" s="58" t="s">
        <v>4139</v>
      </c>
      <c r="F2166" s="58" t="s">
        <v>4156</v>
      </c>
      <c r="G2166" s="58" t="s">
        <v>4145</v>
      </c>
      <c r="H2166" s="58" t="s">
        <v>4114</v>
      </c>
      <c r="I2166" s="58" t="s">
        <v>4114</v>
      </c>
      <c r="J2166" s="58" t="s">
        <v>4114</v>
      </c>
      <c r="K2166" s="58" t="s">
        <v>4114</v>
      </c>
      <c r="L2166" s="58" t="s">
        <v>4113</v>
      </c>
      <c r="M2166" s="58" t="s">
        <v>4112</v>
      </c>
      <c r="N2166" s="58" t="s">
        <v>2779</v>
      </c>
      <c r="O2166" s="58" t="s">
        <v>4168</v>
      </c>
      <c r="P2166" s="58" t="s">
        <v>4132</v>
      </c>
      <c r="Q2166" s="58" t="s">
        <v>4002</v>
      </c>
      <c r="R2166" s="58" t="s">
        <v>4113</v>
      </c>
      <c r="S2166" s="58" t="s">
        <v>4113</v>
      </c>
      <c r="T2166" s="58" t="s">
        <v>4114</v>
      </c>
      <c r="U2166" s="58" t="s">
        <v>4113</v>
      </c>
      <c r="V2166" s="58" t="s">
        <v>4113</v>
      </c>
      <c r="W2166" s="58" t="s">
        <v>4113</v>
      </c>
      <c r="X2166" s="58" t="s">
        <v>4114</v>
      </c>
      <c r="Y2166" s="58" t="s">
        <v>4114</v>
      </c>
      <c r="Z2166" s="58" t="s">
        <v>4114</v>
      </c>
      <c r="AA2166" s="58" t="s">
        <v>4114</v>
      </c>
      <c r="AB2166" s="58" t="s">
        <v>4113</v>
      </c>
      <c r="AC2166" s="58" t="s">
        <v>4114</v>
      </c>
      <c r="AD2166" s="58" t="s">
        <v>4113</v>
      </c>
      <c r="AE2166" s="58" t="s">
        <v>4114</v>
      </c>
      <c r="AF2166" s="58" t="s">
        <v>4114</v>
      </c>
    </row>
    <row r="2167" spans="1:32" x14ac:dyDescent="0.2">
      <c r="A2167" s="247" t="s">
        <v>708</v>
      </c>
      <c r="B2167" s="83" t="s">
        <v>2803</v>
      </c>
      <c r="C2167" s="58">
        <v>1</v>
      </c>
      <c r="D2167" s="58" t="s">
        <v>4150</v>
      </c>
      <c r="E2167" s="58" t="s">
        <v>4135</v>
      </c>
      <c r="F2167" s="58" t="s">
        <v>4139</v>
      </c>
      <c r="G2167" s="58" t="s">
        <v>4114</v>
      </c>
      <c r="H2167" s="58" t="s">
        <v>4114</v>
      </c>
      <c r="I2167" s="58" t="s">
        <v>4114</v>
      </c>
      <c r="J2167" s="58" t="s">
        <v>4114</v>
      </c>
      <c r="K2167" s="58" t="s">
        <v>4114</v>
      </c>
      <c r="L2167" s="58" t="s">
        <v>4113</v>
      </c>
      <c r="M2167" s="58" t="s">
        <v>4140</v>
      </c>
      <c r="N2167" s="58" t="s">
        <v>2804</v>
      </c>
      <c r="O2167" s="58" t="s">
        <v>4129</v>
      </c>
      <c r="P2167" s="58" t="s">
        <v>4132</v>
      </c>
      <c r="Q2167" s="58" t="s">
        <v>4002</v>
      </c>
      <c r="R2167" s="58" t="s">
        <v>4113</v>
      </c>
      <c r="S2167" s="58" t="s">
        <v>4113</v>
      </c>
      <c r="T2167" s="58" t="s">
        <v>4114</v>
      </c>
      <c r="U2167" s="58" t="s">
        <v>4113</v>
      </c>
      <c r="V2167" s="58" t="s">
        <v>4113</v>
      </c>
      <c r="W2167" s="58" t="s">
        <v>4113</v>
      </c>
      <c r="X2167" s="58" t="s">
        <v>4114</v>
      </c>
      <c r="Y2167" s="58" t="s">
        <v>4114</v>
      </c>
      <c r="Z2167" s="58" t="s">
        <v>4114</v>
      </c>
      <c r="AA2167" s="58" t="s">
        <v>4114</v>
      </c>
      <c r="AB2167" s="58" t="s">
        <v>4114</v>
      </c>
      <c r="AC2167" s="58" t="s">
        <v>4114</v>
      </c>
      <c r="AD2167" s="58" t="s">
        <v>4113</v>
      </c>
      <c r="AE2167" s="58" t="s">
        <v>4114</v>
      </c>
      <c r="AF2167" s="58" t="s">
        <v>4114</v>
      </c>
    </row>
    <row r="2168" spans="1:32" x14ac:dyDescent="0.2">
      <c r="A2168" s="247" t="s">
        <v>710</v>
      </c>
      <c r="B2168" s="83" t="s">
        <v>2806</v>
      </c>
      <c r="C2168" s="58">
        <v>1</v>
      </c>
      <c r="D2168" s="58" t="s">
        <v>4156</v>
      </c>
      <c r="E2168" s="58" t="s">
        <v>4135</v>
      </c>
      <c r="F2168" s="58" t="s">
        <v>4139</v>
      </c>
      <c r="G2168" s="58" t="s">
        <v>4114</v>
      </c>
      <c r="H2168" s="58" t="s">
        <v>4114</v>
      </c>
      <c r="I2168" s="58" t="s">
        <v>4114</v>
      </c>
      <c r="J2168" s="58" t="s">
        <v>4114</v>
      </c>
      <c r="K2168" s="58" t="s">
        <v>4114</v>
      </c>
      <c r="L2168" s="58" t="s">
        <v>4113</v>
      </c>
      <c r="M2168" s="58" t="s">
        <v>4142</v>
      </c>
      <c r="N2168" s="58" t="s">
        <v>2804</v>
      </c>
      <c r="O2168" s="58" t="s">
        <v>4129</v>
      </c>
      <c r="P2168" s="58" t="s">
        <v>4132</v>
      </c>
      <c r="Q2168" s="58" t="s">
        <v>4002</v>
      </c>
      <c r="R2168" s="58" t="s">
        <v>4113</v>
      </c>
      <c r="S2168" s="58" t="s">
        <v>4113</v>
      </c>
      <c r="T2168" s="58" t="s">
        <v>4114</v>
      </c>
      <c r="U2168" s="58" t="s">
        <v>4113</v>
      </c>
      <c r="V2168" s="58" t="s">
        <v>4113</v>
      </c>
      <c r="W2168" s="58" t="s">
        <v>4113</v>
      </c>
      <c r="X2168" s="58" t="s">
        <v>4114</v>
      </c>
      <c r="Y2168" s="58" t="s">
        <v>4114</v>
      </c>
      <c r="Z2168" s="58" t="s">
        <v>4114</v>
      </c>
      <c r="AA2168" s="58" t="s">
        <v>4114</v>
      </c>
      <c r="AB2168" s="58" t="s">
        <v>4114</v>
      </c>
      <c r="AC2168" s="58" t="s">
        <v>4114</v>
      </c>
      <c r="AD2168" s="58" t="s">
        <v>4113</v>
      </c>
      <c r="AE2168" s="58" t="s">
        <v>4114</v>
      </c>
      <c r="AF2168" s="58" t="s">
        <v>4114</v>
      </c>
    </row>
    <row r="2169" spans="1:32" x14ac:dyDescent="0.2">
      <c r="A2169" s="247" t="s">
        <v>5503</v>
      </c>
      <c r="B2169" s="83" t="s">
        <v>5504</v>
      </c>
    </row>
    <row r="2170" spans="1:32" x14ac:dyDescent="0.2">
      <c r="A2170" s="247" t="s">
        <v>712</v>
      </c>
      <c r="B2170" s="83" t="s">
        <v>2808</v>
      </c>
      <c r="C2170" s="58">
        <v>1</v>
      </c>
      <c r="D2170" s="58" t="s">
        <v>4160</v>
      </c>
      <c r="E2170" s="58" t="s">
        <v>4135</v>
      </c>
      <c r="F2170" s="58" t="s">
        <v>4139</v>
      </c>
      <c r="G2170" s="58" t="s">
        <v>4114</v>
      </c>
      <c r="H2170" s="58" t="s">
        <v>4114</v>
      </c>
      <c r="I2170" s="58" t="s">
        <v>4114</v>
      </c>
      <c r="J2170" s="58" t="s">
        <v>4114</v>
      </c>
      <c r="K2170" s="58" t="s">
        <v>4114</v>
      </c>
      <c r="L2170" s="58" t="s">
        <v>4113</v>
      </c>
      <c r="M2170" s="58" t="s">
        <v>4144</v>
      </c>
      <c r="N2170" s="58" t="s">
        <v>2804</v>
      </c>
      <c r="O2170" s="58" t="s">
        <v>4155</v>
      </c>
      <c r="P2170" s="58" t="s">
        <v>4132</v>
      </c>
      <c r="Q2170" s="58" t="s">
        <v>4002</v>
      </c>
      <c r="R2170" s="58" t="s">
        <v>4113</v>
      </c>
      <c r="S2170" s="58" t="s">
        <v>4113</v>
      </c>
      <c r="T2170" s="58" t="s">
        <v>4114</v>
      </c>
      <c r="U2170" s="58" t="s">
        <v>4113</v>
      </c>
      <c r="V2170" s="58" t="s">
        <v>4113</v>
      </c>
      <c r="W2170" s="58" t="s">
        <v>4113</v>
      </c>
      <c r="X2170" s="58" t="s">
        <v>4114</v>
      </c>
      <c r="Y2170" s="58" t="s">
        <v>4114</v>
      </c>
      <c r="Z2170" s="58" t="s">
        <v>4114</v>
      </c>
      <c r="AA2170" s="58" t="s">
        <v>4114</v>
      </c>
      <c r="AB2170" s="58" t="s">
        <v>4114</v>
      </c>
      <c r="AC2170" s="58" t="s">
        <v>4114</v>
      </c>
      <c r="AD2170" s="58" t="s">
        <v>4113</v>
      </c>
      <c r="AE2170" s="58" t="s">
        <v>4114</v>
      </c>
      <c r="AF2170" s="58" t="s">
        <v>4114</v>
      </c>
    </row>
    <row r="2171" spans="1:32" x14ac:dyDescent="0.2">
      <c r="A2171" s="247" t="s">
        <v>709</v>
      </c>
      <c r="B2171" s="83" t="s">
        <v>2805</v>
      </c>
      <c r="C2171" s="58">
        <v>1</v>
      </c>
      <c r="D2171" s="58" t="s">
        <v>4150</v>
      </c>
      <c r="E2171" s="58" t="s">
        <v>4135</v>
      </c>
      <c r="F2171" s="58" t="s">
        <v>4141</v>
      </c>
      <c r="G2171" s="58" t="s">
        <v>4114</v>
      </c>
      <c r="H2171" s="58" t="s">
        <v>4114</v>
      </c>
      <c r="I2171" s="58" t="s">
        <v>4114</v>
      </c>
      <c r="J2171" s="58" t="s">
        <v>4114</v>
      </c>
      <c r="K2171" s="58" t="s">
        <v>4114</v>
      </c>
      <c r="L2171" s="58" t="s">
        <v>4113</v>
      </c>
      <c r="M2171" s="58" t="s">
        <v>4142</v>
      </c>
      <c r="N2171" s="58" t="s">
        <v>2804</v>
      </c>
      <c r="O2171" s="58" t="s">
        <v>4129</v>
      </c>
      <c r="P2171" s="58" t="s">
        <v>4132</v>
      </c>
      <c r="Q2171" s="58" t="s">
        <v>4002</v>
      </c>
      <c r="R2171" s="58" t="s">
        <v>4113</v>
      </c>
      <c r="S2171" s="58" t="s">
        <v>4113</v>
      </c>
      <c r="T2171" s="58" t="s">
        <v>4114</v>
      </c>
      <c r="U2171" s="58" t="s">
        <v>4113</v>
      </c>
      <c r="V2171" s="58" t="s">
        <v>4113</v>
      </c>
      <c r="W2171" s="58" t="s">
        <v>4113</v>
      </c>
      <c r="X2171" s="58" t="s">
        <v>4114</v>
      </c>
      <c r="Y2171" s="58" t="s">
        <v>4114</v>
      </c>
      <c r="Z2171" s="58" t="s">
        <v>4114</v>
      </c>
      <c r="AA2171" s="58" t="s">
        <v>4114</v>
      </c>
      <c r="AB2171" s="58" t="s">
        <v>4114</v>
      </c>
      <c r="AC2171" s="58" t="s">
        <v>4114</v>
      </c>
      <c r="AD2171" s="58" t="s">
        <v>4113</v>
      </c>
      <c r="AE2171" s="58" t="s">
        <v>4114</v>
      </c>
      <c r="AF2171" s="58" t="s">
        <v>4114</v>
      </c>
    </row>
    <row r="2172" spans="1:32" x14ac:dyDescent="0.2">
      <c r="A2172" s="247" t="s">
        <v>711</v>
      </c>
      <c r="B2172" s="83" t="s">
        <v>2807</v>
      </c>
      <c r="C2172" s="58">
        <v>1</v>
      </c>
      <c r="D2172" s="58" t="s">
        <v>4156</v>
      </c>
      <c r="E2172" s="58" t="s">
        <v>4135</v>
      </c>
      <c r="F2172" s="58" t="s">
        <v>4141</v>
      </c>
      <c r="G2172" s="58" t="s">
        <v>4114</v>
      </c>
      <c r="H2172" s="58" t="s">
        <v>4114</v>
      </c>
      <c r="I2172" s="58" t="s">
        <v>4114</v>
      </c>
      <c r="J2172" s="58" t="s">
        <v>4114</v>
      </c>
      <c r="K2172" s="58" t="s">
        <v>4114</v>
      </c>
      <c r="L2172" s="58" t="s">
        <v>4113</v>
      </c>
      <c r="M2172" s="58" t="s">
        <v>4192</v>
      </c>
      <c r="N2172" s="58" t="s">
        <v>2804</v>
      </c>
      <c r="O2172" s="58" t="s">
        <v>4129</v>
      </c>
      <c r="P2172" s="58" t="s">
        <v>4132</v>
      </c>
      <c r="Q2172" s="58" t="s">
        <v>4002</v>
      </c>
      <c r="R2172" s="58" t="s">
        <v>4113</v>
      </c>
      <c r="S2172" s="58" t="s">
        <v>4113</v>
      </c>
      <c r="T2172" s="58" t="s">
        <v>4114</v>
      </c>
      <c r="U2172" s="58" t="s">
        <v>4113</v>
      </c>
      <c r="V2172" s="58" t="s">
        <v>4113</v>
      </c>
      <c r="W2172" s="58" t="s">
        <v>4113</v>
      </c>
      <c r="X2172" s="58" t="s">
        <v>4114</v>
      </c>
      <c r="Y2172" s="58" t="s">
        <v>4114</v>
      </c>
      <c r="Z2172" s="58" t="s">
        <v>4114</v>
      </c>
      <c r="AA2172" s="58" t="s">
        <v>4114</v>
      </c>
      <c r="AB2172" s="58" t="s">
        <v>4114</v>
      </c>
      <c r="AC2172" s="58" t="s">
        <v>4114</v>
      </c>
      <c r="AD2172" s="58" t="s">
        <v>4113</v>
      </c>
      <c r="AE2172" s="58" t="s">
        <v>4114</v>
      </c>
      <c r="AF2172" s="58" t="s">
        <v>4114</v>
      </c>
    </row>
    <row r="2173" spans="1:32" x14ac:dyDescent="0.2">
      <c r="A2173" s="247" t="s">
        <v>5505</v>
      </c>
      <c r="B2173" s="83" t="s">
        <v>5506</v>
      </c>
    </row>
    <row r="2174" spans="1:32" x14ac:dyDescent="0.2">
      <c r="A2174" s="247" t="s">
        <v>713</v>
      </c>
      <c r="B2174" s="83" t="s">
        <v>2809</v>
      </c>
      <c r="C2174" s="58">
        <v>1</v>
      </c>
      <c r="D2174" s="58" t="s">
        <v>4160</v>
      </c>
      <c r="E2174" s="58" t="s">
        <v>4135</v>
      </c>
      <c r="F2174" s="58" t="s">
        <v>4141</v>
      </c>
      <c r="G2174" s="58" t="s">
        <v>4114</v>
      </c>
      <c r="H2174" s="58" t="s">
        <v>4114</v>
      </c>
      <c r="I2174" s="58" t="s">
        <v>4114</v>
      </c>
      <c r="J2174" s="58" t="s">
        <v>4114</v>
      </c>
      <c r="K2174" s="58" t="s">
        <v>4114</v>
      </c>
      <c r="L2174" s="58" t="s">
        <v>4113</v>
      </c>
      <c r="M2174" s="58" t="s">
        <v>4241</v>
      </c>
      <c r="N2174" s="58" t="s">
        <v>2804</v>
      </c>
      <c r="O2174" s="58" t="s">
        <v>4155</v>
      </c>
      <c r="P2174" s="58" t="s">
        <v>4132</v>
      </c>
      <c r="Q2174" s="58" t="s">
        <v>4002</v>
      </c>
      <c r="R2174" s="58" t="s">
        <v>4113</v>
      </c>
      <c r="S2174" s="58" t="s">
        <v>4113</v>
      </c>
      <c r="T2174" s="58" t="s">
        <v>4114</v>
      </c>
      <c r="U2174" s="58" t="s">
        <v>4113</v>
      </c>
      <c r="V2174" s="58" t="s">
        <v>4113</v>
      </c>
      <c r="W2174" s="58" t="s">
        <v>4113</v>
      </c>
      <c r="X2174" s="58" t="s">
        <v>4114</v>
      </c>
      <c r="Y2174" s="58" t="s">
        <v>4114</v>
      </c>
      <c r="Z2174" s="58" t="s">
        <v>4114</v>
      </c>
      <c r="AA2174" s="58" t="s">
        <v>4114</v>
      </c>
      <c r="AB2174" s="58" t="s">
        <v>4114</v>
      </c>
      <c r="AC2174" s="58" t="s">
        <v>4114</v>
      </c>
      <c r="AD2174" s="58" t="s">
        <v>4113</v>
      </c>
      <c r="AE2174" s="58" t="s">
        <v>4114</v>
      </c>
      <c r="AF2174" s="58" t="s">
        <v>4114</v>
      </c>
    </row>
  </sheetData>
  <autoFilter ref="A2:BS2174" xr:uid="{00000000-0009-0000-0000-000005000000}"/>
  <sortState xmlns:xlrd2="http://schemas.microsoft.com/office/spreadsheetml/2017/richdata2" ref="A3:AF2175">
    <sortCondition ref="A3:A2175"/>
  </sortState>
  <conditionalFormatting sqref="A1298:A2174">
    <cfRule type="cellIs" dxfId="7" priority="1" stopIfTrue="1" operator="lessThan">
      <formula>#REF!</formula>
    </cfRule>
    <cfRule type="cellIs" dxfId="6" priority="2" stopIfTrue="1" operator="lessThan">
      <formula>#REF!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1"/>
  <dimension ref="A1:BH1443"/>
  <sheetViews>
    <sheetView topLeftCell="A8" zoomScale="160" zoomScaleNormal="160" workbookViewId="0">
      <selection activeCell="BD85" sqref="BD2:BD85"/>
    </sheetView>
  </sheetViews>
  <sheetFormatPr defaultRowHeight="12.75" x14ac:dyDescent="0.2"/>
  <cols>
    <col min="1" max="1" width="25.140625" customWidth="1"/>
    <col min="5" max="5" width="4.28515625" style="77" customWidth="1"/>
    <col min="6" max="6" width="30.7109375" customWidth="1"/>
    <col min="7" max="7" width="16.7109375" customWidth="1"/>
    <col min="8" max="9" width="8.85546875" style="58"/>
    <col min="10" max="10" width="4.28515625" style="77" customWidth="1"/>
    <col min="11" max="11" width="35.7109375" customWidth="1"/>
    <col min="12" max="13" width="21.5703125" style="58" customWidth="1"/>
    <col min="14" max="14" width="4.28515625" style="77" customWidth="1"/>
    <col min="15" max="15" width="12.7109375" customWidth="1"/>
    <col min="16" max="16" width="7.5703125" style="58" customWidth="1"/>
    <col min="17" max="17" width="4.28515625" style="77" customWidth="1"/>
    <col min="18" max="18" width="14.28515625" customWidth="1"/>
    <col min="19" max="19" width="9.7109375" style="58" customWidth="1"/>
    <col min="20" max="20" width="9.7109375" style="58" bestFit="1" customWidth="1"/>
    <col min="21" max="21" width="4.28515625" style="77" customWidth="1"/>
    <col min="22" max="22" width="9.5703125" customWidth="1"/>
    <col min="23" max="23" width="17.42578125" customWidth="1"/>
    <col min="24" max="24" width="4.28515625" style="77" customWidth="1"/>
    <col min="25" max="25" width="11.140625" customWidth="1"/>
    <col min="26" max="26" width="16.7109375" customWidth="1"/>
    <col min="27" max="27" width="4.28515625" style="77" customWidth="1"/>
    <col min="28" max="28" width="8.85546875" style="58"/>
    <col min="29" max="29" width="14.140625" customWidth="1"/>
    <col min="30" max="30" width="4.28515625" style="77" customWidth="1"/>
    <col min="31" max="31" width="9.7109375" customWidth="1"/>
    <col min="32" max="32" width="13.5703125" customWidth="1"/>
    <col min="33" max="33" width="4.28515625" style="77" customWidth="1"/>
    <col min="34" max="34" width="11.28515625" style="58" customWidth="1"/>
    <col min="35" max="35" width="4.28515625" style="77" customWidth="1"/>
    <col min="36" max="36" width="21.28515625" customWidth="1"/>
    <col min="37" max="37" width="4.28515625" style="77" customWidth="1"/>
    <col min="38" max="38" width="26.140625" customWidth="1"/>
    <col min="39" max="39" width="12.42578125" style="58" customWidth="1"/>
    <col min="40" max="40" width="4.28515625" style="77" customWidth="1"/>
    <col min="41" max="41" width="13.140625" customWidth="1"/>
    <col min="42" max="42" width="12" customWidth="1"/>
    <col min="44" max="44" width="12" customWidth="1"/>
    <col min="46" max="46" width="12" customWidth="1"/>
    <col min="48" max="48" width="12" customWidth="1"/>
    <col min="50" max="50" width="4.28515625" style="77" customWidth="1"/>
    <col min="51" max="51" width="12.85546875" customWidth="1"/>
    <col min="53" max="53" width="4.28515625" style="77" customWidth="1"/>
    <col min="54" max="54" width="13.85546875" style="58" customWidth="1"/>
    <col min="55" max="55" width="4.28515625" style="77" customWidth="1"/>
    <col min="56" max="56" width="18.7109375" style="59" customWidth="1"/>
    <col min="57" max="57" width="23.7109375" style="59" customWidth="1"/>
    <col min="58" max="58" width="17.85546875" style="59" customWidth="1"/>
    <col min="59" max="59" width="13.85546875" style="59" customWidth="1"/>
    <col min="60" max="60" width="4.28515625" style="77" customWidth="1"/>
  </cols>
  <sheetData>
    <row r="1" spans="1:59" ht="18.600000000000001" customHeight="1" x14ac:dyDescent="0.2">
      <c r="A1" s="73" t="s">
        <v>4060</v>
      </c>
      <c r="B1" s="73" t="s">
        <v>4035</v>
      </c>
      <c r="C1" s="73" t="s">
        <v>4480</v>
      </c>
      <c r="D1" s="73" t="s">
        <v>4036</v>
      </c>
      <c r="E1" s="76"/>
      <c r="F1" s="73" t="s">
        <v>4061</v>
      </c>
      <c r="G1" s="73" t="s">
        <v>5534</v>
      </c>
      <c r="H1" s="73" t="s">
        <v>4035</v>
      </c>
      <c r="I1" s="73" t="s">
        <v>4062</v>
      </c>
      <c r="K1" s="73" t="s">
        <v>4063</v>
      </c>
      <c r="L1" s="73" t="s">
        <v>4064</v>
      </c>
      <c r="M1" s="73" t="s">
        <v>4852</v>
      </c>
      <c r="N1" s="76"/>
      <c r="O1" s="73" t="s">
        <v>1651</v>
      </c>
      <c r="P1" s="73" t="s">
        <v>4035</v>
      </c>
      <c r="Q1" s="78"/>
      <c r="R1" s="73" t="s">
        <v>3986</v>
      </c>
      <c r="S1" s="73" t="s">
        <v>4035</v>
      </c>
      <c r="T1" s="73" t="s">
        <v>4073</v>
      </c>
      <c r="V1" s="73" t="s">
        <v>4035</v>
      </c>
      <c r="W1" s="73" t="s">
        <v>3986</v>
      </c>
      <c r="Y1" s="73" t="s">
        <v>4035</v>
      </c>
      <c r="Z1" s="73" t="s">
        <v>3986</v>
      </c>
      <c r="AB1" s="73" t="s">
        <v>4035</v>
      </c>
      <c r="AC1" s="73" t="s">
        <v>3986</v>
      </c>
      <c r="AE1" s="73" t="s">
        <v>4035</v>
      </c>
      <c r="AF1" s="73" t="s">
        <v>3986</v>
      </c>
      <c r="AH1" s="73" t="s">
        <v>4079</v>
      </c>
      <c r="AJ1" s="73" t="s">
        <v>4080</v>
      </c>
      <c r="AL1" s="73" t="s">
        <v>4081</v>
      </c>
      <c r="AM1" s="73" t="s">
        <v>4476</v>
      </c>
      <c r="AO1" s="73" t="s">
        <v>969</v>
      </c>
      <c r="AP1" s="73" t="s">
        <v>4406</v>
      </c>
      <c r="AQ1" s="73" t="s">
        <v>4407</v>
      </c>
      <c r="AR1" s="73" t="s">
        <v>4408</v>
      </c>
      <c r="AS1" s="73" t="s">
        <v>4409</v>
      </c>
      <c r="AT1" s="73" t="s">
        <v>4410</v>
      </c>
      <c r="AU1" s="73" t="s">
        <v>4411</v>
      </c>
      <c r="AV1" s="73" t="s">
        <v>4412</v>
      </c>
      <c r="AW1" s="73" t="s">
        <v>4413</v>
      </c>
      <c r="AY1" s="73" t="s">
        <v>4625</v>
      </c>
      <c r="AZ1" s="73" t="s">
        <v>4035</v>
      </c>
      <c r="BB1" s="73" t="s">
        <v>4674</v>
      </c>
      <c r="BD1" s="73" t="s">
        <v>4866</v>
      </c>
      <c r="BE1" s="249" t="s">
        <v>4621</v>
      </c>
      <c r="BF1" s="249" t="s">
        <v>1544</v>
      </c>
      <c r="BG1" s="250" t="s">
        <v>1660</v>
      </c>
    </row>
    <row r="2" spans="1:59" ht="16.899999999999999" customHeight="1" x14ac:dyDescent="0.2">
      <c r="A2" s="1" t="s">
        <v>1192</v>
      </c>
      <c r="B2" s="1" t="s">
        <v>1210</v>
      </c>
      <c r="C2" s="1" t="s">
        <v>3191</v>
      </c>
      <c r="D2" s="5">
        <v>3</v>
      </c>
      <c r="E2" s="76"/>
      <c r="F2" s="75" t="s">
        <v>5867</v>
      </c>
      <c r="G2" s="75" t="s">
        <v>5815</v>
      </c>
      <c r="H2" s="58" t="s">
        <v>5866</v>
      </c>
      <c r="I2" s="60" t="s">
        <v>3992</v>
      </c>
      <c r="J2" s="78"/>
      <c r="K2" s="372" t="s">
        <v>5860</v>
      </c>
      <c r="L2" s="289" t="s">
        <v>1670</v>
      </c>
      <c r="M2" s="289" t="s">
        <v>4853</v>
      </c>
      <c r="N2" s="78"/>
      <c r="O2" s="4" t="s">
        <v>3997</v>
      </c>
      <c r="P2" s="5" t="s">
        <v>1637</v>
      </c>
      <c r="Q2" s="78"/>
      <c r="R2" s="1" t="s">
        <v>4067</v>
      </c>
      <c r="S2" s="5" t="s">
        <v>4050</v>
      </c>
      <c r="T2" s="5" t="s">
        <v>4002</v>
      </c>
      <c r="V2" s="74" t="s">
        <v>1523</v>
      </c>
      <c r="W2" s="74" t="s">
        <v>4071</v>
      </c>
      <c r="Y2" s="74" t="s">
        <v>1523</v>
      </c>
      <c r="Z2" s="4" t="s">
        <v>4071</v>
      </c>
      <c r="AB2" s="60" t="s">
        <v>3988</v>
      </c>
      <c r="AC2" s="4" t="s">
        <v>4075</v>
      </c>
      <c r="AE2" s="60" t="s">
        <v>3987</v>
      </c>
      <c r="AF2" s="4" t="s">
        <v>4076</v>
      </c>
      <c r="AH2" s="60" t="s">
        <v>4059</v>
      </c>
      <c r="AJ2" s="161" t="s">
        <v>4651</v>
      </c>
      <c r="AL2" s="74" t="s">
        <v>4474</v>
      </c>
      <c r="AM2" s="60">
        <v>1</v>
      </c>
      <c r="AO2" s="81" t="s">
        <v>972</v>
      </c>
      <c r="AP2" s="81" t="s">
        <v>876</v>
      </c>
      <c r="AQ2" s="81">
        <v>1</v>
      </c>
      <c r="AR2" s="81" t="s">
        <v>826</v>
      </c>
      <c r="AS2" s="81">
        <v>1</v>
      </c>
      <c r="AT2" s="81" t="s">
        <v>4414</v>
      </c>
      <c r="AU2" s="81"/>
      <c r="AV2" s="81" t="s">
        <v>4414</v>
      </c>
      <c r="AW2" s="81"/>
      <c r="AY2" s="74" t="s">
        <v>4626</v>
      </c>
      <c r="AZ2" s="74" t="s">
        <v>4628</v>
      </c>
      <c r="BB2" s="58">
        <v>3.5</v>
      </c>
      <c r="BD2" s="75" t="s">
        <v>5945</v>
      </c>
      <c r="BE2" s="75" t="s">
        <v>67</v>
      </c>
      <c r="BF2" s="75" t="s">
        <v>5946</v>
      </c>
      <c r="BG2" s="251">
        <v>25</v>
      </c>
    </row>
    <row r="3" spans="1:59" ht="15" x14ac:dyDescent="0.2">
      <c r="A3" s="1" t="s">
        <v>1196</v>
      </c>
      <c r="B3" s="1" t="s">
        <v>1212</v>
      </c>
      <c r="C3" s="1" t="s">
        <v>3191</v>
      </c>
      <c r="D3" s="5">
        <v>5</v>
      </c>
      <c r="E3" s="76"/>
      <c r="F3" s="59" t="s">
        <v>1182</v>
      </c>
      <c r="G3" s="75" t="s">
        <v>5815</v>
      </c>
      <c r="H3" s="58">
        <v>19</v>
      </c>
      <c r="I3" s="60" t="s">
        <v>3992</v>
      </c>
      <c r="J3" s="78"/>
      <c r="K3" s="372" t="s">
        <v>4513</v>
      </c>
      <c r="L3" s="289" t="s">
        <v>1670</v>
      </c>
      <c r="M3" s="289" t="s">
        <v>4853</v>
      </c>
      <c r="N3" s="78"/>
      <c r="O3" s="4" t="s">
        <v>4065</v>
      </c>
      <c r="P3" s="5" t="s">
        <v>4066</v>
      </c>
      <c r="Q3" s="78"/>
      <c r="R3" s="323" t="s">
        <v>4068</v>
      </c>
      <c r="S3" s="323" t="s">
        <v>4051</v>
      </c>
      <c r="T3" s="323">
        <v>55</v>
      </c>
      <c r="V3" s="74" t="s">
        <v>1572</v>
      </c>
      <c r="W3" s="74" t="s">
        <v>4072</v>
      </c>
      <c r="Y3" s="74" t="s">
        <v>1524</v>
      </c>
      <c r="Z3" s="4" t="s">
        <v>4074</v>
      </c>
      <c r="AB3" s="60"/>
      <c r="AC3" s="4"/>
      <c r="AE3" s="60" t="s">
        <v>3174</v>
      </c>
      <c r="AF3" s="4" t="s">
        <v>4077</v>
      </c>
      <c r="AH3" s="60" t="s">
        <v>4038</v>
      </c>
      <c r="AJ3" s="161" t="s">
        <v>4652</v>
      </c>
      <c r="AL3" s="74" t="s">
        <v>4475</v>
      </c>
      <c r="AM3" s="60">
        <v>1.2</v>
      </c>
      <c r="AO3" s="81" t="s">
        <v>973</v>
      </c>
      <c r="AP3" s="81" t="s">
        <v>878</v>
      </c>
      <c r="AQ3" s="81">
        <v>1</v>
      </c>
      <c r="AR3" s="81" t="s">
        <v>827</v>
      </c>
      <c r="AS3" s="81">
        <v>1</v>
      </c>
      <c r="AT3" s="81" t="s">
        <v>4414</v>
      </c>
      <c r="AU3" s="81"/>
      <c r="AV3" s="81" t="s">
        <v>4414</v>
      </c>
      <c r="AW3" s="81"/>
      <c r="AY3" s="74" t="s">
        <v>4627</v>
      </c>
      <c r="AZ3" s="74" t="s">
        <v>4629</v>
      </c>
      <c r="BD3" s="59" t="s">
        <v>4893</v>
      </c>
      <c r="BE3" s="75" t="s">
        <v>67</v>
      </c>
      <c r="BF3" s="75" t="s">
        <v>4896</v>
      </c>
      <c r="BG3" s="251">
        <v>35</v>
      </c>
    </row>
    <row r="4" spans="1:59" ht="15" x14ac:dyDescent="0.2">
      <c r="A4" s="1" t="s">
        <v>4642</v>
      </c>
      <c r="B4" s="4" t="s">
        <v>3263</v>
      </c>
      <c r="C4" s="4" t="s">
        <v>3191</v>
      </c>
      <c r="D4" s="5">
        <v>6</v>
      </c>
      <c r="E4" s="76"/>
      <c r="F4" s="59" t="s">
        <v>1187</v>
      </c>
      <c r="G4" s="75" t="s">
        <v>5815</v>
      </c>
      <c r="H4" s="58">
        <v>25</v>
      </c>
      <c r="I4" s="60" t="s">
        <v>3992</v>
      </c>
      <c r="J4" s="78"/>
      <c r="K4" s="372" t="s">
        <v>4505</v>
      </c>
      <c r="L4" s="289" t="s">
        <v>1670</v>
      </c>
      <c r="M4" s="289" t="s">
        <v>4853</v>
      </c>
      <c r="N4" s="78"/>
      <c r="O4" s="4" t="s">
        <v>3191</v>
      </c>
      <c r="P4" s="5" t="s">
        <v>3174</v>
      </c>
      <c r="Q4" s="78"/>
      <c r="R4" s="323" t="s">
        <v>4069</v>
      </c>
      <c r="S4" s="323" t="s">
        <v>4052</v>
      </c>
      <c r="T4" s="323">
        <v>55</v>
      </c>
      <c r="Y4" s="1"/>
      <c r="Z4" s="4"/>
      <c r="AB4" s="5"/>
      <c r="AC4" s="4"/>
      <c r="AE4" s="5"/>
      <c r="AF4" s="4"/>
      <c r="AJ4" s="161" t="s">
        <v>4653</v>
      </c>
      <c r="AL4" s="114" t="s">
        <v>4400</v>
      </c>
      <c r="AM4" s="60">
        <v>0</v>
      </c>
      <c r="AO4" s="81" t="s">
        <v>974</v>
      </c>
      <c r="AP4" s="81" t="s">
        <v>880</v>
      </c>
      <c r="AQ4" s="81">
        <v>1</v>
      </c>
      <c r="AR4" s="81" t="s">
        <v>829</v>
      </c>
      <c r="AS4" s="81">
        <v>1</v>
      </c>
      <c r="AT4" s="81" t="s">
        <v>4414</v>
      </c>
      <c r="AU4" s="81"/>
      <c r="AV4" s="81" t="s">
        <v>4414</v>
      </c>
      <c r="AW4" s="81"/>
      <c r="BD4" s="59" t="s">
        <v>4890</v>
      </c>
      <c r="BE4" s="75" t="s">
        <v>67</v>
      </c>
      <c r="BF4" s="75" t="s">
        <v>4897</v>
      </c>
      <c r="BG4" s="251">
        <v>25</v>
      </c>
    </row>
    <row r="5" spans="1:59" ht="15" x14ac:dyDescent="0.2">
      <c r="A5" s="1" t="s">
        <v>3600</v>
      </c>
      <c r="B5" s="1" t="s">
        <v>3595</v>
      </c>
      <c r="C5" s="1" t="s">
        <v>1745</v>
      </c>
      <c r="D5" s="5">
        <v>15</v>
      </c>
      <c r="E5" s="76"/>
      <c r="F5" s="75" t="s">
        <v>5507</v>
      </c>
      <c r="G5" s="75" t="s">
        <v>5815</v>
      </c>
      <c r="H5" s="58">
        <v>64</v>
      </c>
      <c r="I5" s="60" t="s">
        <v>3992</v>
      </c>
      <c r="J5" s="78"/>
      <c r="K5" s="372" t="s">
        <v>4506</v>
      </c>
      <c r="L5" s="289" t="s">
        <v>1670</v>
      </c>
      <c r="M5" s="289" t="s">
        <v>4853</v>
      </c>
      <c r="N5" s="78"/>
      <c r="O5" s="4"/>
      <c r="P5" s="5"/>
      <c r="Q5" s="78"/>
      <c r="R5" s="323" t="s">
        <v>4070</v>
      </c>
      <c r="S5" s="323" t="s">
        <v>4053</v>
      </c>
      <c r="T5" s="323">
        <v>56</v>
      </c>
      <c r="Y5" s="1"/>
      <c r="Z5" s="4"/>
      <c r="AJ5" s="161" t="s">
        <v>4654</v>
      </c>
      <c r="AL5" s="114" t="s">
        <v>4401</v>
      </c>
      <c r="AM5" s="60">
        <v>0</v>
      </c>
      <c r="AO5" s="81" t="s">
        <v>988</v>
      </c>
      <c r="AP5" s="81" t="s">
        <v>876</v>
      </c>
      <c r="AQ5" s="81">
        <v>1</v>
      </c>
      <c r="AR5" s="81" t="s">
        <v>826</v>
      </c>
      <c r="AS5" s="81">
        <v>1</v>
      </c>
      <c r="AT5" s="81" t="s">
        <v>4414</v>
      </c>
      <c r="AU5" s="81"/>
      <c r="AV5" s="81" t="s">
        <v>4414</v>
      </c>
      <c r="AW5" s="81"/>
      <c r="BD5" s="59" t="s">
        <v>4891</v>
      </c>
      <c r="BE5" s="75" t="s">
        <v>67</v>
      </c>
      <c r="BF5" s="75" t="s">
        <v>4898</v>
      </c>
      <c r="BG5" s="251">
        <v>25</v>
      </c>
    </row>
    <row r="6" spans="1:59" ht="15" x14ac:dyDescent="0.2">
      <c r="A6" s="1" t="s">
        <v>1183</v>
      </c>
      <c r="B6" s="1" t="s">
        <v>1204</v>
      </c>
      <c r="C6" s="1" t="s">
        <v>1745</v>
      </c>
      <c r="D6" s="5">
        <v>16</v>
      </c>
      <c r="E6" s="76"/>
      <c r="F6" s="59" t="s">
        <v>3239</v>
      </c>
      <c r="G6" s="75" t="s">
        <v>5815</v>
      </c>
      <c r="H6" s="58" t="s">
        <v>3238</v>
      </c>
      <c r="I6" s="60" t="s">
        <v>3991</v>
      </c>
      <c r="J6" s="78"/>
      <c r="K6" s="372" t="s">
        <v>5508</v>
      </c>
      <c r="L6" s="289" t="s">
        <v>1670</v>
      </c>
      <c r="M6" s="289" t="s">
        <v>4853</v>
      </c>
      <c r="N6" s="78"/>
      <c r="O6" s="4"/>
      <c r="P6" s="5"/>
      <c r="Q6" s="78"/>
      <c r="R6" s="1"/>
      <c r="S6" s="5"/>
      <c r="T6" s="5"/>
      <c r="Y6" s="1"/>
      <c r="Z6" s="4"/>
      <c r="AJ6" s="161" t="s">
        <v>4655</v>
      </c>
      <c r="AL6" s="113" t="s">
        <v>1666</v>
      </c>
      <c r="AM6" s="60">
        <v>0</v>
      </c>
      <c r="AO6" s="81" t="s">
        <v>989</v>
      </c>
      <c r="AP6" s="81" t="s">
        <v>878</v>
      </c>
      <c r="AQ6" s="81">
        <v>1</v>
      </c>
      <c r="AR6" s="81" t="s">
        <v>827</v>
      </c>
      <c r="AS6" s="81">
        <v>1</v>
      </c>
      <c r="AT6" s="81" t="s">
        <v>4414</v>
      </c>
      <c r="AU6" s="81"/>
      <c r="AV6" s="81" t="s">
        <v>4414</v>
      </c>
      <c r="AW6" s="81"/>
      <c r="BD6" s="59" t="s">
        <v>4886</v>
      </c>
      <c r="BE6" s="75" t="s">
        <v>4894</v>
      </c>
      <c r="BF6" s="75" t="s">
        <v>1738</v>
      </c>
      <c r="BG6" s="251">
        <v>15</v>
      </c>
    </row>
    <row r="7" spans="1:59" x14ac:dyDescent="0.2">
      <c r="A7" s="1" t="s">
        <v>3599</v>
      </c>
      <c r="B7" s="1" t="s">
        <v>3596</v>
      </c>
      <c r="C7" s="1" t="s">
        <v>1745</v>
      </c>
      <c r="D7" s="5">
        <v>17</v>
      </c>
      <c r="E7" s="76"/>
      <c r="F7" s="75" t="s">
        <v>4711</v>
      </c>
      <c r="G7" s="75" t="s">
        <v>5815</v>
      </c>
      <c r="H7" s="58">
        <v>83</v>
      </c>
      <c r="I7" s="60" t="s">
        <v>3991</v>
      </c>
      <c r="J7" s="78"/>
      <c r="K7" s="372" t="s">
        <v>4703</v>
      </c>
      <c r="L7" s="289" t="s">
        <v>1670</v>
      </c>
      <c r="M7" s="289" t="s">
        <v>4853</v>
      </c>
      <c r="N7" s="78"/>
      <c r="O7" s="4"/>
      <c r="P7" s="5"/>
      <c r="Q7" s="78"/>
      <c r="Y7" s="1"/>
      <c r="Z7" s="8"/>
      <c r="AJ7" s="74"/>
      <c r="AL7" s="113" t="s">
        <v>1667</v>
      </c>
      <c r="AM7" s="60">
        <v>0</v>
      </c>
      <c r="AO7" s="81" t="s">
        <v>990</v>
      </c>
      <c r="AP7" s="81" t="s">
        <v>880</v>
      </c>
      <c r="AQ7" s="81">
        <v>1</v>
      </c>
      <c r="AR7" s="81" t="s">
        <v>829</v>
      </c>
      <c r="AS7" s="81">
        <v>1</v>
      </c>
      <c r="AT7" s="81" t="s">
        <v>4414</v>
      </c>
      <c r="AU7" s="81"/>
      <c r="AV7" s="81" t="s">
        <v>4414</v>
      </c>
      <c r="AW7" s="81"/>
      <c r="BD7" t="s">
        <v>5625</v>
      </c>
      <c r="BE7" s="75" t="s">
        <v>4894</v>
      </c>
      <c r="BF7" s="75" t="s">
        <v>5635</v>
      </c>
      <c r="BG7" s="251">
        <v>15</v>
      </c>
    </row>
    <row r="8" spans="1:59" x14ac:dyDescent="0.2">
      <c r="A8" s="1" t="s">
        <v>6032</v>
      </c>
      <c r="B8" s="1" t="s">
        <v>6033</v>
      </c>
      <c r="C8" s="1" t="s">
        <v>3191</v>
      </c>
      <c r="D8" s="5">
        <v>6</v>
      </c>
      <c r="E8" s="76"/>
      <c r="F8" s="59" t="s">
        <v>1191</v>
      </c>
      <c r="G8" s="59" t="s">
        <v>5533</v>
      </c>
      <c r="H8" s="58">
        <v>30</v>
      </c>
      <c r="I8" s="60" t="s">
        <v>3989</v>
      </c>
      <c r="J8" s="78"/>
      <c r="K8" s="372" t="s">
        <v>4541</v>
      </c>
      <c r="L8" s="289" t="s">
        <v>1670</v>
      </c>
      <c r="M8" s="289" t="s">
        <v>4853</v>
      </c>
      <c r="N8" s="78"/>
      <c r="Q8" s="78"/>
      <c r="Y8" s="1"/>
      <c r="Z8" s="8"/>
      <c r="AJ8" s="74"/>
      <c r="AL8" s="113" t="s">
        <v>4402</v>
      </c>
      <c r="AM8" s="60">
        <v>0</v>
      </c>
      <c r="AO8" s="81" t="s">
        <v>991</v>
      </c>
      <c r="AP8" s="81" t="s">
        <v>882</v>
      </c>
      <c r="AQ8" s="81">
        <v>1</v>
      </c>
      <c r="AR8" s="81" t="s">
        <v>831</v>
      </c>
      <c r="AS8" s="81">
        <v>1</v>
      </c>
      <c r="AT8" s="81" t="s">
        <v>4414</v>
      </c>
      <c r="AU8" s="81"/>
      <c r="AV8" s="81" t="s">
        <v>4414</v>
      </c>
      <c r="AW8" s="81"/>
      <c r="BD8" s="75" t="s">
        <v>5839</v>
      </c>
      <c r="BE8" s="75" t="s">
        <v>4894</v>
      </c>
      <c r="BF8" s="75" t="s">
        <v>5841</v>
      </c>
      <c r="BG8" s="251">
        <v>15</v>
      </c>
    </row>
    <row r="9" spans="1:59" ht="15" x14ac:dyDescent="0.2">
      <c r="A9" s="1" t="s">
        <v>4087</v>
      </c>
      <c r="B9" s="4" t="s">
        <v>1578</v>
      </c>
      <c r="C9" s="4" t="s">
        <v>4039</v>
      </c>
      <c r="D9" s="5">
        <v>1</v>
      </c>
      <c r="E9" s="76"/>
      <c r="F9" s="59" t="s">
        <v>5595</v>
      </c>
      <c r="G9" s="59" t="s">
        <v>5533</v>
      </c>
      <c r="H9" s="60" t="s">
        <v>5591</v>
      </c>
      <c r="I9" s="60" t="s">
        <v>5596</v>
      </c>
      <c r="J9" s="78"/>
      <c r="K9" s="372" t="s">
        <v>6106</v>
      </c>
      <c r="L9" s="289" t="s">
        <v>1670</v>
      </c>
      <c r="M9" s="289" t="s">
        <v>4853</v>
      </c>
      <c r="N9" s="78"/>
      <c r="O9" s="4"/>
      <c r="P9" s="5"/>
      <c r="Q9" s="78"/>
      <c r="Z9" s="1"/>
      <c r="AJ9" s="74"/>
      <c r="AL9" s="113" t="s">
        <v>1668</v>
      </c>
      <c r="AM9" s="60">
        <v>0</v>
      </c>
      <c r="AO9" s="81" t="s">
        <v>992</v>
      </c>
      <c r="AP9" s="81" t="s">
        <v>876</v>
      </c>
      <c r="AQ9" s="81">
        <v>2</v>
      </c>
      <c r="AR9" s="81" t="s">
        <v>832</v>
      </c>
      <c r="AS9" s="81">
        <v>1</v>
      </c>
      <c r="AT9" s="81" t="s">
        <v>4414</v>
      </c>
      <c r="AU9" s="81"/>
      <c r="AV9" s="81" t="s">
        <v>4414</v>
      </c>
      <c r="AW9" s="81"/>
      <c r="BD9" s="444" t="s">
        <v>6078</v>
      </c>
      <c r="BE9" s="75" t="s">
        <v>4894</v>
      </c>
      <c r="BF9" s="75" t="s">
        <v>6080</v>
      </c>
      <c r="BG9" s="251">
        <v>15</v>
      </c>
    </row>
    <row r="10" spans="1:59" x14ac:dyDescent="0.2">
      <c r="A10" s="1" t="s">
        <v>5933</v>
      </c>
      <c r="B10" s="1" t="s">
        <v>5517</v>
      </c>
      <c r="C10" s="1" t="s">
        <v>4481</v>
      </c>
      <c r="D10" s="5">
        <v>29</v>
      </c>
      <c r="E10" s="76"/>
      <c r="F10" s="59" t="s">
        <v>5736</v>
      </c>
      <c r="G10" s="59" t="s">
        <v>5533</v>
      </c>
      <c r="H10" s="60" t="s">
        <v>5737</v>
      </c>
      <c r="I10" s="60" t="s">
        <v>5596</v>
      </c>
      <c r="J10" s="78"/>
      <c r="K10" s="372" t="s">
        <v>5600</v>
      </c>
      <c r="L10" s="289" t="s">
        <v>1670</v>
      </c>
      <c r="M10" s="289" t="s">
        <v>4853</v>
      </c>
      <c r="N10" s="78"/>
      <c r="O10" s="4"/>
      <c r="P10" s="5"/>
      <c r="Q10" s="78"/>
      <c r="Y10" s="1"/>
      <c r="Z10" s="4"/>
      <c r="AL10" s="113" t="s">
        <v>4404</v>
      </c>
      <c r="AM10" s="60">
        <v>0</v>
      </c>
      <c r="AO10" s="81" t="s">
        <v>3921</v>
      </c>
      <c r="AP10" s="81" t="s">
        <v>883</v>
      </c>
      <c r="AQ10" s="81">
        <v>1</v>
      </c>
      <c r="AR10" s="81" t="s">
        <v>832</v>
      </c>
      <c r="AS10" s="81">
        <v>1</v>
      </c>
      <c r="AT10" s="81" t="s">
        <v>4414</v>
      </c>
      <c r="AU10" s="81"/>
      <c r="AV10" s="81" t="s">
        <v>4414</v>
      </c>
      <c r="AW10" s="81"/>
      <c r="BD10" s="75" t="s">
        <v>5840</v>
      </c>
      <c r="BE10" s="75" t="s">
        <v>4894</v>
      </c>
      <c r="BF10" s="75" t="s">
        <v>5842</v>
      </c>
      <c r="BG10" s="251">
        <v>15</v>
      </c>
    </row>
    <row r="11" spans="1:59" x14ac:dyDescent="0.2">
      <c r="A11" s="323" t="s">
        <v>3601</v>
      </c>
      <c r="B11" s="323" t="s">
        <v>3602</v>
      </c>
      <c r="C11" s="323" t="s">
        <v>1743</v>
      </c>
      <c r="D11" s="324">
        <v>13</v>
      </c>
      <c r="E11" s="76"/>
      <c r="F11" s="75" t="s">
        <v>5598</v>
      </c>
      <c r="G11" s="59" t="s">
        <v>5533</v>
      </c>
      <c r="H11" s="60" t="s">
        <v>5593</v>
      </c>
      <c r="I11" s="60" t="s">
        <v>5596</v>
      </c>
      <c r="J11" s="78"/>
      <c r="K11" s="372" t="s">
        <v>5663</v>
      </c>
      <c r="L11" s="289" t="s">
        <v>1670</v>
      </c>
      <c r="M11" s="289" t="s">
        <v>4853</v>
      </c>
      <c r="N11" s="78"/>
      <c r="O11" s="4"/>
      <c r="P11" s="5"/>
      <c r="Q11" s="78"/>
      <c r="Y11" s="1"/>
      <c r="Z11" s="4"/>
      <c r="AL11" s="114" t="s">
        <v>1669</v>
      </c>
      <c r="AM11" s="60">
        <v>0</v>
      </c>
      <c r="AO11" s="81" t="s">
        <v>993</v>
      </c>
      <c r="AP11" s="81" t="s">
        <v>877</v>
      </c>
      <c r="AQ11" s="81">
        <v>2</v>
      </c>
      <c r="AR11" s="81" t="s">
        <v>833</v>
      </c>
      <c r="AS11" s="81">
        <v>1</v>
      </c>
      <c r="AT11" s="81" t="s">
        <v>4414</v>
      </c>
      <c r="AU11" s="81"/>
      <c r="AV11" s="81" t="s">
        <v>4414</v>
      </c>
      <c r="AW11" s="81"/>
      <c r="BD11" t="s">
        <v>6011</v>
      </c>
      <c r="BE11" s="75" t="s">
        <v>4894</v>
      </c>
      <c r="BF11" s="75" t="s">
        <v>6012</v>
      </c>
      <c r="BG11" s="251">
        <v>15</v>
      </c>
    </row>
    <row r="12" spans="1:59" x14ac:dyDescent="0.2">
      <c r="A12" s="323" t="s">
        <v>1533</v>
      </c>
      <c r="B12" s="323" t="s">
        <v>1559</v>
      </c>
      <c r="C12" s="323" t="s">
        <v>1743</v>
      </c>
      <c r="D12" s="324">
        <v>14</v>
      </c>
      <c r="E12" s="76"/>
      <c r="F12" s="75" t="s">
        <v>5599</v>
      </c>
      <c r="G12" s="59" t="s">
        <v>5533</v>
      </c>
      <c r="H12" s="60" t="s">
        <v>5592</v>
      </c>
      <c r="I12" s="60" t="s">
        <v>5596</v>
      </c>
      <c r="J12" s="78"/>
      <c r="K12" s="372" t="s">
        <v>6037</v>
      </c>
      <c r="L12" s="289" t="s">
        <v>1670</v>
      </c>
      <c r="M12" s="289" t="s">
        <v>4853</v>
      </c>
      <c r="N12" s="78"/>
      <c r="O12" s="4"/>
      <c r="P12" s="5"/>
      <c r="Q12" s="78"/>
      <c r="Y12" s="1"/>
      <c r="Z12" s="4"/>
      <c r="AL12" s="114" t="s">
        <v>4403</v>
      </c>
      <c r="AM12" s="60">
        <v>0</v>
      </c>
      <c r="AO12" s="81" t="s">
        <v>994</v>
      </c>
      <c r="AP12" s="81" t="s">
        <v>878</v>
      </c>
      <c r="AQ12" s="81">
        <v>2</v>
      </c>
      <c r="AR12" s="81" t="s">
        <v>834</v>
      </c>
      <c r="AS12" s="81">
        <v>1</v>
      </c>
      <c r="AT12" s="81" t="s">
        <v>4414</v>
      </c>
      <c r="AU12" s="81"/>
      <c r="AV12" s="81" t="s">
        <v>4414</v>
      </c>
      <c r="AW12" s="81"/>
      <c r="BD12" s="59" t="s">
        <v>5530</v>
      </c>
      <c r="BE12" s="75" t="s">
        <v>67</v>
      </c>
      <c r="BF12" s="75" t="s">
        <v>5524</v>
      </c>
      <c r="BG12" s="251">
        <v>25</v>
      </c>
    </row>
    <row r="13" spans="1:59" x14ac:dyDescent="0.2">
      <c r="A13" s="323" t="s">
        <v>3237</v>
      </c>
      <c r="B13" s="323" t="s">
        <v>3236</v>
      </c>
      <c r="C13" s="323" t="s">
        <v>3191</v>
      </c>
      <c r="D13" s="324">
        <v>7</v>
      </c>
      <c r="E13" s="76"/>
      <c r="F13" s="59" t="s">
        <v>1195</v>
      </c>
      <c r="G13" s="75" t="s">
        <v>5533</v>
      </c>
      <c r="H13" s="58">
        <v>73</v>
      </c>
      <c r="I13" s="60" t="s">
        <v>3993</v>
      </c>
      <c r="J13" s="78"/>
      <c r="K13" s="372" t="s">
        <v>6042</v>
      </c>
      <c r="L13" s="289" t="s">
        <v>1670</v>
      </c>
      <c r="M13" s="289" t="s">
        <v>4853</v>
      </c>
      <c r="N13" s="78"/>
      <c r="O13" s="4"/>
      <c r="P13" s="5"/>
      <c r="Q13" s="78"/>
      <c r="Y13" s="1"/>
      <c r="Z13" s="4"/>
      <c r="AL13" s="114" t="s">
        <v>4405</v>
      </c>
      <c r="AM13" s="60">
        <v>0</v>
      </c>
      <c r="AO13" s="81" t="s">
        <v>995</v>
      </c>
      <c r="AP13" s="81" t="s">
        <v>879</v>
      </c>
      <c r="AQ13" s="81">
        <v>2</v>
      </c>
      <c r="AR13" s="81" t="s">
        <v>835</v>
      </c>
      <c r="AS13" s="81">
        <v>1</v>
      </c>
      <c r="AT13" s="81" t="s">
        <v>4414</v>
      </c>
      <c r="AU13" s="81"/>
      <c r="AV13" s="81" t="s">
        <v>4414</v>
      </c>
      <c r="AW13" s="81"/>
      <c r="BD13" s="59" t="s">
        <v>4887</v>
      </c>
      <c r="BE13" s="75" t="s">
        <v>4894</v>
      </c>
      <c r="BF13" s="75" t="s">
        <v>4900</v>
      </c>
      <c r="BG13" s="251">
        <v>15</v>
      </c>
    </row>
    <row r="14" spans="1:59" x14ac:dyDescent="0.2">
      <c r="A14" s="323" t="s">
        <v>4927</v>
      </c>
      <c r="B14" s="323" t="s">
        <v>4916</v>
      </c>
      <c r="C14" s="323" t="s">
        <v>1745</v>
      </c>
      <c r="D14" s="325">
        <v>19</v>
      </c>
      <c r="E14" s="76"/>
      <c r="F14" s="59" t="s">
        <v>6104</v>
      </c>
      <c r="G14" s="59" t="s">
        <v>5533</v>
      </c>
      <c r="H14" s="58" t="s">
        <v>6105</v>
      </c>
      <c r="I14" s="60" t="s">
        <v>3993</v>
      </c>
      <c r="J14" s="78"/>
      <c r="K14" s="372" t="s">
        <v>5601</v>
      </c>
      <c r="L14" s="289" t="s">
        <v>1670</v>
      </c>
      <c r="M14" s="289" t="s">
        <v>4853</v>
      </c>
      <c r="N14" s="78"/>
      <c r="O14" s="4"/>
      <c r="P14" s="5"/>
      <c r="Q14" s="78"/>
      <c r="Y14" s="1"/>
      <c r="Z14" s="4"/>
      <c r="AM14" s="60"/>
      <c r="AO14" s="81" t="s">
        <v>996</v>
      </c>
      <c r="AP14" s="81" t="s">
        <v>880</v>
      </c>
      <c r="AQ14" s="81">
        <v>2</v>
      </c>
      <c r="AR14" s="81" t="s">
        <v>836</v>
      </c>
      <c r="AS14" s="81">
        <v>1</v>
      </c>
      <c r="AT14" s="81" t="s">
        <v>4414</v>
      </c>
      <c r="AU14" s="81"/>
      <c r="AV14" s="81" t="s">
        <v>4414</v>
      </c>
      <c r="AW14" s="81"/>
      <c r="BD14" s="59" t="s">
        <v>4888</v>
      </c>
      <c r="BE14" s="75" t="s">
        <v>4894</v>
      </c>
      <c r="BF14" s="59" t="s">
        <v>4901</v>
      </c>
      <c r="BG14" s="251">
        <v>15</v>
      </c>
    </row>
    <row r="15" spans="1:59" ht="15" x14ac:dyDescent="0.2">
      <c r="A15" s="323" t="s">
        <v>3597</v>
      </c>
      <c r="B15" s="323" t="s">
        <v>3598</v>
      </c>
      <c r="C15" s="323" t="s">
        <v>1745</v>
      </c>
      <c r="D15" s="325">
        <v>18</v>
      </c>
      <c r="E15" s="76"/>
      <c r="F15" s="75" t="s">
        <v>6034</v>
      </c>
      <c r="G15" s="59" t="s">
        <v>5533</v>
      </c>
      <c r="H15" s="60" t="s">
        <v>6006</v>
      </c>
      <c r="I15" s="60" t="s">
        <v>5596</v>
      </c>
      <c r="J15" s="78"/>
      <c r="K15" s="372" t="s">
        <v>5602</v>
      </c>
      <c r="L15" s="289" t="s">
        <v>1670</v>
      </c>
      <c r="M15" s="289" t="s">
        <v>4853</v>
      </c>
      <c r="N15" s="78"/>
      <c r="O15" s="4"/>
      <c r="P15" s="5"/>
      <c r="Q15" s="78"/>
      <c r="Y15" s="1"/>
      <c r="Z15" s="4"/>
      <c r="AO15" s="81" t="s">
        <v>997</v>
      </c>
      <c r="AP15" s="81" t="s">
        <v>881</v>
      </c>
      <c r="AQ15" s="81">
        <v>2</v>
      </c>
      <c r="AR15" s="81" t="s">
        <v>837</v>
      </c>
      <c r="AS15" s="81">
        <v>1</v>
      </c>
      <c r="AT15" s="81" t="s">
        <v>4414</v>
      </c>
      <c r="AU15" s="81"/>
      <c r="AV15" s="81" t="s">
        <v>4414</v>
      </c>
      <c r="AW15" s="81"/>
      <c r="BD15" s="444" t="s">
        <v>6077</v>
      </c>
      <c r="BE15" s="75" t="s">
        <v>4894</v>
      </c>
      <c r="BF15" s="75" t="s">
        <v>6081</v>
      </c>
      <c r="BG15" s="251">
        <v>15</v>
      </c>
    </row>
    <row r="16" spans="1:59" x14ac:dyDescent="0.2">
      <c r="A16" s="323" t="s">
        <v>1672</v>
      </c>
      <c r="B16" s="323" t="s">
        <v>1671</v>
      </c>
      <c r="C16" s="323" t="s">
        <v>1745</v>
      </c>
      <c r="D16" s="324">
        <v>17</v>
      </c>
      <c r="E16" s="76"/>
      <c r="F16" s="75" t="s">
        <v>5738</v>
      </c>
      <c r="G16" s="59" t="s">
        <v>5533</v>
      </c>
      <c r="H16" s="60" t="s">
        <v>5739</v>
      </c>
      <c r="I16" s="60" t="s">
        <v>3994</v>
      </c>
      <c r="J16" s="78"/>
      <c r="K16" s="442" t="s">
        <v>6045</v>
      </c>
      <c r="L16" s="443" t="s">
        <v>1670</v>
      </c>
      <c r="M16" s="443" t="s">
        <v>4853</v>
      </c>
      <c r="N16" s="78"/>
      <c r="O16" s="4"/>
      <c r="P16" s="5"/>
      <c r="Q16" s="78"/>
      <c r="Y16" s="1"/>
      <c r="Z16" s="4"/>
      <c r="AO16" s="81" t="s">
        <v>998</v>
      </c>
      <c r="AP16" s="81" t="s">
        <v>882</v>
      </c>
      <c r="AQ16" s="81">
        <v>2</v>
      </c>
      <c r="AR16" s="81" t="s">
        <v>838</v>
      </c>
      <c r="AS16" s="81">
        <v>1</v>
      </c>
      <c r="AT16" s="81" t="s">
        <v>4414</v>
      </c>
      <c r="AU16" s="81"/>
      <c r="AV16" s="81" t="s">
        <v>4414</v>
      </c>
      <c r="AW16" s="81"/>
      <c r="BD16" s="59" t="s">
        <v>4889</v>
      </c>
      <c r="BE16" s="75" t="s">
        <v>4894</v>
      </c>
      <c r="BF16" s="59" t="s">
        <v>4902</v>
      </c>
      <c r="BG16" s="251">
        <v>15</v>
      </c>
    </row>
    <row r="17" spans="1:59" ht="14.25" customHeight="1" x14ac:dyDescent="0.2">
      <c r="A17" s="323" t="s">
        <v>1188</v>
      </c>
      <c r="B17" s="323" t="s">
        <v>1207</v>
      </c>
      <c r="C17" s="323" t="s">
        <v>1745</v>
      </c>
      <c r="D17" s="324">
        <v>19</v>
      </c>
      <c r="E17" s="76"/>
      <c r="F17" s="75" t="s">
        <v>6007</v>
      </c>
      <c r="G17" s="59" t="s">
        <v>5533</v>
      </c>
      <c r="H17" s="60" t="s">
        <v>6008</v>
      </c>
      <c r="I17" s="60" t="s">
        <v>3994</v>
      </c>
      <c r="J17" s="78"/>
      <c r="K17" s="442" t="s">
        <v>6107</v>
      </c>
      <c r="L17" s="443" t="s">
        <v>1670</v>
      </c>
      <c r="M17" s="443" t="s">
        <v>4853</v>
      </c>
      <c r="N17" s="78"/>
      <c r="O17" s="4"/>
      <c r="P17" s="5"/>
      <c r="Q17" s="78"/>
      <c r="Y17" s="1"/>
      <c r="Z17" s="4"/>
      <c r="AO17" s="81" t="s">
        <v>975</v>
      </c>
      <c r="AP17" s="81" t="s">
        <v>882</v>
      </c>
      <c r="AQ17" s="81">
        <v>1</v>
      </c>
      <c r="AR17" s="81" t="s">
        <v>831</v>
      </c>
      <c r="AS17" s="81">
        <v>1</v>
      </c>
      <c r="AT17" s="81" t="s">
        <v>4414</v>
      </c>
      <c r="AU17" s="81"/>
      <c r="AV17" s="81" t="s">
        <v>4414</v>
      </c>
      <c r="AW17" s="81"/>
      <c r="BD17" s="59" t="s">
        <v>4892</v>
      </c>
      <c r="BE17" s="75" t="s">
        <v>67</v>
      </c>
      <c r="BF17" s="59" t="s">
        <v>4903</v>
      </c>
      <c r="BG17" s="251">
        <v>35</v>
      </c>
    </row>
    <row r="18" spans="1:59" x14ac:dyDescent="0.2">
      <c r="A18" s="323" t="s">
        <v>4914</v>
      </c>
      <c r="B18" s="323" t="s">
        <v>4915</v>
      </c>
      <c r="C18" s="323" t="s">
        <v>1745</v>
      </c>
      <c r="D18" s="324">
        <v>18</v>
      </c>
      <c r="E18" s="76"/>
      <c r="F18" s="59" t="s">
        <v>3184</v>
      </c>
      <c r="G18" s="59" t="s">
        <v>5533</v>
      </c>
      <c r="H18" s="58" t="s">
        <v>3183</v>
      </c>
      <c r="I18" s="60" t="s">
        <v>3994</v>
      </c>
      <c r="J18" s="78"/>
      <c r="K18" s="442" t="s">
        <v>6046</v>
      </c>
      <c r="L18" s="443" t="s">
        <v>1670</v>
      </c>
      <c r="M18" s="443" t="s">
        <v>1670</v>
      </c>
      <c r="N18" s="78"/>
      <c r="O18" s="4"/>
      <c r="P18" s="5"/>
      <c r="Q18" s="78"/>
      <c r="Y18" s="1"/>
      <c r="Z18" s="4"/>
      <c r="AO18" s="81" t="s">
        <v>976</v>
      </c>
      <c r="AP18" s="81" t="s">
        <v>876</v>
      </c>
      <c r="AQ18" s="81">
        <v>2</v>
      </c>
      <c r="AR18" s="81" t="s">
        <v>832</v>
      </c>
      <c r="AS18" s="81">
        <v>1</v>
      </c>
      <c r="AT18" s="81" t="s">
        <v>4414</v>
      </c>
      <c r="AU18" s="81"/>
      <c r="AV18" s="81" t="s">
        <v>4414</v>
      </c>
      <c r="AW18" s="81"/>
      <c r="BD18" t="s">
        <v>5624</v>
      </c>
      <c r="BE18" s="75" t="s">
        <v>4895</v>
      </c>
      <c r="BF18" s="59" t="s">
        <v>5636</v>
      </c>
      <c r="BG18" s="251">
        <v>15</v>
      </c>
    </row>
    <row r="19" spans="1:59" x14ac:dyDescent="0.2">
      <c r="E19" s="76"/>
      <c r="F19" s="75" t="s">
        <v>6036</v>
      </c>
      <c r="G19" s="59" t="s">
        <v>5533</v>
      </c>
      <c r="H19" s="60" t="s">
        <v>6035</v>
      </c>
      <c r="I19" s="60" t="s">
        <v>5596</v>
      </c>
      <c r="J19" s="78"/>
      <c r="K19" s="442" t="s">
        <v>6049</v>
      </c>
      <c r="L19" s="443" t="s">
        <v>1670</v>
      </c>
      <c r="M19" s="443" t="s">
        <v>1670</v>
      </c>
      <c r="N19" s="78"/>
      <c r="O19" s="4"/>
      <c r="P19" s="5"/>
      <c r="Q19" s="78"/>
      <c r="Y19" s="1"/>
      <c r="Z19" s="4"/>
      <c r="AO19" s="81" t="s">
        <v>3922</v>
      </c>
      <c r="AP19" s="81" t="s">
        <v>883</v>
      </c>
      <c r="AQ19" s="81">
        <v>1</v>
      </c>
      <c r="AR19" s="81" t="s">
        <v>832</v>
      </c>
      <c r="AS19" s="81">
        <v>1</v>
      </c>
      <c r="AT19" s="81" t="s">
        <v>4414</v>
      </c>
      <c r="AU19" s="81"/>
      <c r="AV19" s="81" t="s">
        <v>4414</v>
      </c>
      <c r="AW19" s="81"/>
      <c r="BD19" t="s">
        <v>6140</v>
      </c>
      <c r="BE19" s="75" t="s">
        <v>4895</v>
      </c>
      <c r="BF19" s="59" t="s">
        <v>5637</v>
      </c>
      <c r="BG19" s="251">
        <v>15</v>
      </c>
    </row>
    <row r="20" spans="1:59" ht="15" x14ac:dyDescent="0.25">
      <c r="A20" s="326" t="s">
        <v>5622</v>
      </c>
      <c r="B20" s="326"/>
      <c r="C20" s="326"/>
      <c r="D20" s="326"/>
      <c r="E20" s="76"/>
      <c r="F20" s="59" t="s">
        <v>3261</v>
      </c>
      <c r="G20" s="59" t="s">
        <v>5533</v>
      </c>
      <c r="H20" s="58" t="s">
        <v>3262</v>
      </c>
      <c r="I20" s="60" t="s">
        <v>3994</v>
      </c>
      <c r="J20" s="78"/>
      <c r="K20" s="442" t="s">
        <v>6051</v>
      </c>
      <c r="L20" s="443" t="s">
        <v>1670</v>
      </c>
      <c r="M20" s="443" t="s">
        <v>4853</v>
      </c>
      <c r="N20" s="78"/>
      <c r="O20" s="4"/>
      <c r="P20" s="5"/>
      <c r="Q20" s="78"/>
      <c r="Y20" s="4"/>
      <c r="Z20" s="4"/>
      <c r="AO20" s="81" t="s">
        <v>977</v>
      </c>
      <c r="AP20" s="81" t="s">
        <v>877</v>
      </c>
      <c r="AQ20" s="81">
        <v>2</v>
      </c>
      <c r="AR20" s="81" t="s">
        <v>833</v>
      </c>
      <c r="AS20" s="81">
        <v>1</v>
      </c>
      <c r="AT20" s="81" t="s">
        <v>4414</v>
      </c>
      <c r="AU20" s="81"/>
      <c r="AV20" s="81" t="s">
        <v>4414</v>
      </c>
      <c r="AW20" s="81"/>
      <c r="BD20" s="308" t="s">
        <v>5582</v>
      </c>
      <c r="BE20" s="75" t="s">
        <v>5583</v>
      </c>
      <c r="BF20" s="75" t="s">
        <v>5583</v>
      </c>
      <c r="BG20" s="251">
        <v>480</v>
      </c>
    </row>
    <row r="21" spans="1:59" ht="15" customHeight="1" x14ac:dyDescent="0.2">
      <c r="A21" s="321" t="s">
        <v>1193</v>
      </c>
      <c r="B21" s="321" t="s">
        <v>1211</v>
      </c>
      <c r="C21" s="321" t="s">
        <v>3191</v>
      </c>
      <c r="D21" s="322">
        <v>4</v>
      </c>
      <c r="E21" s="76"/>
      <c r="F21" s="59" t="s">
        <v>1535</v>
      </c>
      <c r="G21" s="59" t="s">
        <v>5533</v>
      </c>
      <c r="H21" s="58" t="s">
        <v>1536</v>
      </c>
      <c r="I21" s="60" t="s">
        <v>3994</v>
      </c>
      <c r="J21" s="78"/>
      <c r="K21" s="442" t="s">
        <v>6053</v>
      </c>
      <c r="L21" s="443" t="s">
        <v>1670</v>
      </c>
      <c r="M21" s="443" t="s">
        <v>4853</v>
      </c>
      <c r="N21" s="78"/>
      <c r="O21" s="4"/>
      <c r="P21" s="5"/>
      <c r="Q21" s="78"/>
      <c r="Y21" s="4"/>
      <c r="Z21" s="4"/>
      <c r="AO21" s="81" t="s">
        <v>1035</v>
      </c>
      <c r="AP21" s="81" t="s">
        <v>834</v>
      </c>
      <c r="AQ21" s="81">
        <v>1</v>
      </c>
      <c r="AR21" s="81" t="s">
        <v>850</v>
      </c>
      <c r="AS21" s="81">
        <v>2</v>
      </c>
      <c r="AT21" s="81" t="s">
        <v>4414</v>
      </c>
      <c r="AU21" s="81"/>
      <c r="AV21" s="81" t="s">
        <v>4414</v>
      </c>
      <c r="AW21" s="81"/>
      <c r="BD21" s="75" t="s">
        <v>5947</v>
      </c>
      <c r="BE21" s="75" t="s">
        <v>3604</v>
      </c>
      <c r="BF21" s="75" t="s">
        <v>5946</v>
      </c>
      <c r="BG21" s="251">
        <v>45</v>
      </c>
    </row>
    <row r="22" spans="1:59" x14ac:dyDescent="0.2">
      <c r="A22" s="321" t="s">
        <v>3258</v>
      </c>
      <c r="B22" s="321" t="s">
        <v>3598</v>
      </c>
      <c r="C22" s="321" t="s">
        <v>1745</v>
      </c>
      <c r="D22" s="322">
        <v>20</v>
      </c>
      <c r="E22" s="76"/>
      <c r="F22" s="75" t="s">
        <v>5934</v>
      </c>
      <c r="G22" s="59" t="s">
        <v>5533</v>
      </c>
      <c r="H22" s="60">
        <v>30</v>
      </c>
      <c r="I22" s="60" t="s">
        <v>3989</v>
      </c>
      <c r="J22" s="78"/>
      <c r="K22" s="442" t="s">
        <v>6054</v>
      </c>
      <c r="L22" s="443" t="s">
        <v>1670</v>
      </c>
      <c r="M22" s="443" t="s">
        <v>4853</v>
      </c>
      <c r="N22" s="78"/>
      <c r="O22" s="4"/>
      <c r="P22" s="5"/>
      <c r="Q22" s="78"/>
      <c r="Y22" s="4"/>
      <c r="Z22" s="4"/>
      <c r="AO22" s="81" t="s">
        <v>1036</v>
      </c>
      <c r="AP22" s="81" t="s">
        <v>835</v>
      </c>
      <c r="AQ22" s="81">
        <v>1</v>
      </c>
      <c r="AR22" s="81" t="s">
        <v>851</v>
      </c>
      <c r="AS22" s="81">
        <v>2</v>
      </c>
      <c r="AT22" s="81" t="s">
        <v>4414</v>
      </c>
      <c r="AU22" s="81"/>
      <c r="AV22" s="81" t="s">
        <v>4414</v>
      </c>
      <c r="AW22" s="81"/>
      <c r="BD22" s="59" t="s">
        <v>4877</v>
      </c>
      <c r="BE22" s="75" t="s">
        <v>3604</v>
      </c>
      <c r="BF22" s="75" t="s">
        <v>4896</v>
      </c>
      <c r="BG22" s="251">
        <v>55</v>
      </c>
    </row>
    <row r="23" spans="1:59" ht="12.75" customHeight="1" x14ac:dyDescent="0.2">
      <c r="A23" s="321" t="s">
        <v>1190</v>
      </c>
      <c r="B23" s="321" t="s">
        <v>1209</v>
      </c>
      <c r="C23" s="321" t="s">
        <v>3191</v>
      </c>
      <c r="D23" s="322">
        <v>2</v>
      </c>
      <c r="E23" s="76"/>
      <c r="F23" s="323" t="s">
        <v>1180</v>
      </c>
      <c r="G23" s="323" t="s">
        <v>5815</v>
      </c>
      <c r="H23" s="325" t="s">
        <v>1215</v>
      </c>
      <c r="I23" s="325" t="s">
        <v>3992</v>
      </c>
      <c r="J23" s="78"/>
      <c r="K23" s="442" t="s">
        <v>6050</v>
      </c>
      <c r="L23" s="443" t="s">
        <v>1670</v>
      </c>
      <c r="M23" s="443" t="s">
        <v>4853</v>
      </c>
      <c r="N23" s="78"/>
      <c r="O23" s="4"/>
      <c r="P23" s="5"/>
      <c r="Q23" s="78"/>
      <c r="Y23" s="4"/>
      <c r="Z23" s="4"/>
      <c r="AO23" s="81" t="s">
        <v>1037</v>
      </c>
      <c r="AP23" s="81" t="s">
        <v>836</v>
      </c>
      <c r="AQ23" s="81">
        <v>1</v>
      </c>
      <c r="AR23" s="81" t="s">
        <v>852</v>
      </c>
      <c r="AS23" s="81">
        <v>2</v>
      </c>
      <c r="AT23" s="81" t="s">
        <v>4414</v>
      </c>
      <c r="AU23" s="81"/>
      <c r="AV23" s="81" t="s">
        <v>4414</v>
      </c>
      <c r="AW23" s="81"/>
      <c r="BD23" s="59" t="s">
        <v>4875</v>
      </c>
      <c r="BE23" s="75" t="s">
        <v>3604</v>
      </c>
      <c r="BF23" s="75" t="s">
        <v>4897</v>
      </c>
      <c r="BG23" s="251">
        <v>45</v>
      </c>
    </row>
    <row r="24" spans="1:59" x14ac:dyDescent="0.2">
      <c r="A24" s="321" t="s">
        <v>1674</v>
      </c>
      <c r="B24" s="321" t="s">
        <v>1673</v>
      </c>
      <c r="C24" s="321" t="s">
        <v>3191</v>
      </c>
      <c r="D24" s="322">
        <v>6</v>
      </c>
      <c r="E24" s="76"/>
      <c r="F24" s="323" t="s">
        <v>1575</v>
      </c>
      <c r="G24" s="323" t="s">
        <v>5535</v>
      </c>
      <c r="H24" s="325" t="s">
        <v>1576</v>
      </c>
      <c r="I24" s="325" t="s">
        <v>3990</v>
      </c>
      <c r="J24" s="78"/>
      <c r="K24" s="442" t="s">
        <v>6055</v>
      </c>
      <c r="L24" s="443" t="s">
        <v>1670</v>
      </c>
      <c r="M24" s="443" t="s">
        <v>4853</v>
      </c>
      <c r="N24" s="78"/>
      <c r="O24" s="4"/>
      <c r="P24" s="5"/>
      <c r="Q24" s="78"/>
      <c r="Y24" s="4"/>
      <c r="Z24" s="4"/>
      <c r="AO24" s="81" t="s">
        <v>1584</v>
      </c>
      <c r="AP24" s="81" t="s">
        <v>1633</v>
      </c>
      <c r="AQ24" s="81">
        <v>2</v>
      </c>
      <c r="AR24" s="81" t="s">
        <v>4414</v>
      </c>
      <c r="AS24" s="81"/>
      <c r="AT24" s="81" t="s">
        <v>4414</v>
      </c>
      <c r="AU24" s="81"/>
      <c r="AV24" s="81" t="s">
        <v>4414</v>
      </c>
      <c r="AW24" s="81"/>
      <c r="BD24" s="59" t="s">
        <v>4876</v>
      </c>
      <c r="BE24" s="75" t="s">
        <v>3604</v>
      </c>
      <c r="BF24" s="75" t="s">
        <v>4898</v>
      </c>
      <c r="BG24" s="251">
        <v>45</v>
      </c>
    </row>
    <row r="25" spans="1:59" x14ac:dyDescent="0.2">
      <c r="A25" s="321" t="s">
        <v>1179</v>
      </c>
      <c r="B25" s="321" t="s">
        <v>1203</v>
      </c>
      <c r="C25" s="321" t="s">
        <v>1745</v>
      </c>
      <c r="D25" s="322">
        <v>15</v>
      </c>
      <c r="E25" s="76"/>
      <c r="F25" s="323" t="s">
        <v>1573</v>
      </c>
      <c r="G25" s="323" t="s">
        <v>5535</v>
      </c>
      <c r="H25" s="325" t="s">
        <v>1574</v>
      </c>
      <c r="I25" s="325" t="s">
        <v>3990</v>
      </c>
      <c r="J25" s="78"/>
      <c r="K25" s="442" t="s">
        <v>6052</v>
      </c>
      <c r="L25" s="443" t="s">
        <v>1670</v>
      </c>
      <c r="M25" s="443" t="s">
        <v>4853</v>
      </c>
      <c r="N25" s="78"/>
      <c r="O25" s="4"/>
      <c r="P25" s="5"/>
      <c r="Q25" s="78"/>
      <c r="Y25" s="4"/>
      <c r="Z25" s="4"/>
      <c r="AO25" s="81" t="s">
        <v>1585</v>
      </c>
      <c r="AP25" s="81" t="s">
        <v>1634</v>
      </c>
      <c r="AQ25" s="81">
        <v>2</v>
      </c>
      <c r="AR25" s="81" t="s">
        <v>4414</v>
      </c>
      <c r="AS25" s="81"/>
      <c r="AT25" s="81" t="s">
        <v>4414</v>
      </c>
      <c r="AU25" s="81"/>
      <c r="AV25" s="81" t="s">
        <v>4414</v>
      </c>
      <c r="AW25" s="81"/>
      <c r="BD25" t="s">
        <v>5520</v>
      </c>
      <c r="BE25" t="s">
        <v>3604</v>
      </c>
      <c r="BF25" s="74" t="s">
        <v>5524</v>
      </c>
      <c r="BG25" s="300">
        <v>45</v>
      </c>
    </row>
    <row r="26" spans="1:59" x14ac:dyDescent="0.2">
      <c r="A26" s="321" t="s">
        <v>1181</v>
      </c>
      <c r="B26" s="321" t="s">
        <v>4850</v>
      </c>
      <c r="C26" s="321" t="s">
        <v>1745</v>
      </c>
      <c r="D26" s="322">
        <v>17</v>
      </c>
      <c r="E26" s="76"/>
      <c r="F26" s="323" t="s">
        <v>1189</v>
      </c>
      <c r="G26" s="323" t="s">
        <v>5815</v>
      </c>
      <c r="H26" s="325">
        <v>66</v>
      </c>
      <c r="I26" s="325" t="s">
        <v>3992</v>
      </c>
      <c r="J26" s="78"/>
      <c r="K26" s="442" t="s">
        <v>6056</v>
      </c>
      <c r="L26" s="443" t="s">
        <v>1670</v>
      </c>
      <c r="M26" s="443" t="s">
        <v>4853</v>
      </c>
      <c r="N26" s="78"/>
      <c r="O26" s="4"/>
      <c r="P26" s="5"/>
      <c r="Q26" s="78"/>
      <c r="Y26" s="4"/>
      <c r="Z26" s="4"/>
      <c r="AO26" s="81" t="s">
        <v>1586</v>
      </c>
      <c r="AP26" s="81" t="s">
        <v>1635</v>
      </c>
      <c r="AQ26" s="81">
        <v>2</v>
      </c>
      <c r="AR26" s="81" t="s">
        <v>4414</v>
      </c>
      <c r="AS26" s="81"/>
      <c r="AT26" s="81" t="s">
        <v>4414</v>
      </c>
      <c r="AU26" s="81"/>
      <c r="AV26" s="81" t="s">
        <v>4414</v>
      </c>
      <c r="AW26" s="81"/>
      <c r="BD26" s="59" t="s">
        <v>4878</v>
      </c>
      <c r="BE26" s="75" t="s">
        <v>3604</v>
      </c>
      <c r="BF26" s="59" t="s">
        <v>4903</v>
      </c>
      <c r="BG26" s="251">
        <v>55</v>
      </c>
    </row>
    <row r="27" spans="1:59" x14ac:dyDescent="0.2">
      <c r="A27" s="321" t="s">
        <v>1197</v>
      </c>
      <c r="B27" s="321" t="s">
        <v>1213</v>
      </c>
      <c r="C27" s="321" t="s">
        <v>3191</v>
      </c>
      <c r="D27" s="322">
        <v>6</v>
      </c>
      <c r="E27" s="76"/>
      <c r="F27" s="323" t="s">
        <v>4042</v>
      </c>
      <c r="G27" s="323" t="s">
        <v>5535</v>
      </c>
      <c r="H27" s="325" t="s">
        <v>1664</v>
      </c>
      <c r="I27" s="325" t="s">
        <v>3990</v>
      </c>
      <c r="J27" s="78"/>
      <c r="K27" s="442" t="s">
        <v>6047</v>
      </c>
      <c r="L27" s="443" t="s">
        <v>1670</v>
      </c>
      <c r="M27" s="443" t="s">
        <v>1670</v>
      </c>
      <c r="N27" s="78"/>
      <c r="O27" s="4"/>
      <c r="P27" s="5"/>
      <c r="Q27" s="78"/>
      <c r="Y27" s="4"/>
      <c r="Z27" s="4"/>
      <c r="AO27" s="81" t="s">
        <v>1587</v>
      </c>
      <c r="AP27" s="81" t="s">
        <v>1636</v>
      </c>
      <c r="AQ27" s="81">
        <v>2</v>
      </c>
      <c r="AR27" s="81" t="s">
        <v>4414</v>
      </c>
      <c r="AS27" s="81"/>
      <c r="AT27" s="81" t="s">
        <v>4414</v>
      </c>
      <c r="AU27" s="81"/>
      <c r="AV27" s="81" t="s">
        <v>4414</v>
      </c>
      <c r="AW27" s="81"/>
      <c r="BD27" s="59" t="s">
        <v>4879</v>
      </c>
      <c r="BE27" s="75" t="s">
        <v>66</v>
      </c>
      <c r="BF27" s="75" t="s">
        <v>1738</v>
      </c>
      <c r="BG27" s="251">
        <v>40</v>
      </c>
    </row>
    <row r="28" spans="1:59" x14ac:dyDescent="0.2">
      <c r="A28" s="321" t="s">
        <v>1198</v>
      </c>
      <c r="B28" s="321" t="s">
        <v>1214</v>
      </c>
      <c r="C28" s="321" t="s">
        <v>1743</v>
      </c>
      <c r="D28" s="322">
        <v>7</v>
      </c>
      <c r="E28" s="76"/>
      <c r="F28" s="323" t="s">
        <v>4041</v>
      </c>
      <c r="G28" s="323" t="s">
        <v>5535</v>
      </c>
      <c r="H28" s="325" t="s">
        <v>4040</v>
      </c>
      <c r="I28" s="325" t="s">
        <v>3991</v>
      </c>
      <c r="J28" s="78"/>
      <c r="K28" s="442" t="s">
        <v>6048</v>
      </c>
      <c r="L28" s="443" t="s">
        <v>1670</v>
      </c>
      <c r="M28" s="443" t="s">
        <v>1670</v>
      </c>
      <c r="N28" s="78"/>
      <c r="O28" s="4"/>
      <c r="P28" s="5"/>
      <c r="Q28" s="78"/>
      <c r="Y28" s="4"/>
      <c r="Z28" s="4"/>
      <c r="AO28" s="81" t="s">
        <v>1004</v>
      </c>
      <c r="AP28" s="81" t="s">
        <v>876</v>
      </c>
      <c r="AQ28" s="81">
        <v>1</v>
      </c>
      <c r="AR28" s="81" t="s">
        <v>826</v>
      </c>
      <c r="AS28" s="81">
        <v>1</v>
      </c>
      <c r="AT28" s="81" t="s">
        <v>4414</v>
      </c>
      <c r="AU28" s="81"/>
      <c r="AV28" s="81" t="s">
        <v>4414</v>
      </c>
      <c r="AW28" s="81"/>
      <c r="BD28" s="59" t="s">
        <v>6141</v>
      </c>
      <c r="BE28" s="75" t="s">
        <v>66</v>
      </c>
      <c r="BF28" s="75" t="s">
        <v>4899</v>
      </c>
      <c r="BG28" s="251">
        <v>40</v>
      </c>
    </row>
    <row r="29" spans="1:59" x14ac:dyDescent="0.2">
      <c r="A29" s="321" t="s">
        <v>1199</v>
      </c>
      <c r="B29" s="321" t="s">
        <v>1208</v>
      </c>
      <c r="C29" s="321" t="s">
        <v>1743</v>
      </c>
      <c r="D29" s="322">
        <v>13</v>
      </c>
      <c r="E29" s="76"/>
      <c r="F29" s="323" t="s">
        <v>6113</v>
      </c>
      <c r="G29" s="323" t="s">
        <v>5533</v>
      </c>
      <c r="H29" s="325">
        <v>32</v>
      </c>
      <c r="I29" s="325" t="s">
        <v>3993</v>
      </c>
      <c r="J29" s="78"/>
      <c r="K29" s="372" t="s">
        <v>5861</v>
      </c>
      <c r="L29" s="289" t="s">
        <v>1670</v>
      </c>
      <c r="M29" s="289" t="s">
        <v>4853</v>
      </c>
      <c r="N29" s="78"/>
      <c r="O29" s="4"/>
      <c r="P29" s="5"/>
      <c r="Q29" s="78"/>
      <c r="Y29" s="4"/>
      <c r="Z29" s="4"/>
      <c r="AO29" s="81" t="s">
        <v>1005</v>
      </c>
      <c r="AP29" s="81" t="s">
        <v>878</v>
      </c>
      <c r="AQ29" s="81">
        <v>1</v>
      </c>
      <c r="AR29" s="81" t="s">
        <v>827</v>
      </c>
      <c r="AS29" s="81">
        <v>1</v>
      </c>
      <c r="AT29" s="81" t="s">
        <v>4414</v>
      </c>
      <c r="AU29" s="81"/>
      <c r="AV29" s="81" t="s">
        <v>4414</v>
      </c>
      <c r="AW29" s="81"/>
      <c r="BD29" t="s">
        <v>5632</v>
      </c>
      <c r="BE29" s="75" t="s">
        <v>66</v>
      </c>
      <c r="BF29" s="75" t="s">
        <v>5635</v>
      </c>
      <c r="BG29" s="251">
        <v>40</v>
      </c>
    </row>
    <row r="30" spans="1:59" x14ac:dyDescent="0.2">
      <c r="A30" s="321" t="s">
        <v>1185</v>
      </c>
      <c r="B30" s="321" t="s">
        <v>1205</v>
      </c>
      <c r="C30" s="321" t="s">
        <v>1745</v>
      </c>
      <c r="D30" s="322">
        <v>18</v>
      </c>
      <c r="E30" s="76"/>
      <c r="F30" s="323" t="s">
        <v>5597</v>
      </c>
      <c r="G30" s="323" t="s">
        <v>5533</v>
      </c>
      <c r="H30" s="325" t="s">
        <v>5594</v>
      </c>
      <c r="I30" s="325" t="s">
        <v>3994</v>
      </c>
      <c r="J30" s="78"/>
      <c r="K30" s="372" t="s">
        <v>4504</v>
      </c>
      <c r="L30" s="289" t="s">
        <v>1670</v>
      </c>
      <c r="M30" s="289" t="s">
        <v>4853</v>
      </c>
      <c r="N30" s="78"/>
      <c r="O30" s="4"/>
      <c r="P30" s="5"/>
      <c r="Q30" s="78"/>
      <c r="Y30" s="4"/>
      <c r="Z30" s="4"/>
      <c r="AO30" s="81" t="s">
        <v>1006</v>
      </c>
      <c r="AP30" s="81" t="s">
        <v>880</v>
      </c>
      <c r="AQ30" s="81">
        <v>1</v>
      </c>
      <c r="AR30" s="81" t="s">
        <v>829</v>
      </c>
      <c r="AS30" s="81">
        <v>1</v>
      </c>
      <c r="AT30" s="81" t="s">
        <v>4414</v>
      </c>
      <c r="AU30" s="81"/>
      <c r="AV30" s="81" t="s">
        <v>4414</v>
      </c>
      <c r="AW30" s="81"/>
      <c r="BD30" s="74" t="s">
        <v>5847</v>
      </c>
      <c r="BE30" s="75" t="s">
        <v>66</v>
      </c>
      <c r="BF30" s="75" t="s">
        <v>5841</v>
      </c>
      <c r="BG30" s="251">
        <v>40</v>
      </c>
    </row>
    <row r="31" spans="1:59" ht="15" x14ac:dyDescent="0.2">
      <c r="A31" s="321" t="s">
        <v>1186</v>
      </c>
      <c r="B31" s="321" t="s">
        <v>1206</v>
      </c>
      <c r="C31" s="321" t="s">
        <v>1745</v>
      </c>
      <c r="D31" s="322">
        <v>20</v>
      </c>
      <c r="E31" s="76"/>
      <c r="F31" s="323" t="s">
        <v>1648</v>
      </c>
      <c r="G31" s="323" t="s">
        <v>5533</v>
      </c>
      <c r="H31" s="325">
        <v>71</v>
      </c>
      <c r="I31" s="325" t="s">
        <v>3993</v>
      </c>
      <c r="J31" s="78"/>
      <c r="K31" s="372" t="s">
        <v>4500</v>
      </c>
      <c r="L31" s="289" t="s">
        <v>1670</v>
      </c>
      <c r="M31" s="289" t="s">
        <v>4853</v>
      </c>
      <c r="N31" s="78"/>
      <c r="O31" s="4"/>
      <c r="P31" s="5"/>
      <c r="Q31" s="78"/>
      <c r="Y31" s="4"/>
      <c r="Z31" s="4"/>
      <c r="AO31" s="81" t="s">
        <v>1007</v>
      </c>
      <c r="AP31" s="81" t="s">
        <v>882</v>
      </c>
      <c r="AQ31" s="81">
        <v>1</v>
      </c>
      <c r="AR31" s="81" t="s">
        <v>831</v>
      </c>
      <c r="AS31" s="81">
        <v>1</v>
      </c>
      <c r="AT31" s="81" t="s">
        <v>4414</v>
      </c>
      <c r="AU31" s="81"/>
      <c r="AV31" s="81" t="s">
        <v>4414</v>
      </c>
      <c r="AW31" s="81"/>
      <c r="BD31" s="444" t="s">
        <v>6072</v>
      </c>
      <c r="BE31" s="75" t="s">
        <v>66</v>
      </c>
      <c r="BF31" s="75" t="s">
        <v>6080</v>
      </c>
      <c r="BG31" s="251">
        <v>40</v>
      </c>
    </row>
    <row r="32" spans="1:59" ht="15" x14ac:dyDescent="0.2">
      <c r="E32" s="76"/>
      <c r="F32" s="323" t="s">
        <v>1194</v>
      </c>
      <c r="G32" s="323" t="s">
        <v>5533</v>
      </c>
      <c r="H32" s="325">
        <v>72</v>
      </c>
      <c r="I32" s="325" t="s">
        <v>3993</v>
      </c>
      <c r="J32" s="78"/>
      <c r="K32" s="372" t="s">
        <v>4501</v>
      </c>
      <c r="L32" s="289" t="s">
        <v>1670</v>
      </c>
      <c r="M32" s="289" t="s">
        <v>4853</v>
      </c>
      <c r="N32" s="78"/>
      <c r="O32" s="4"/>
      <c r="P32" s="5"/>
      <c r="Q32" s="78"/>
      <c r="Y32" s="4"/>
      <c r="Z32" s="4"/>
      <c r="AO32" s="81" t="s">
        <v>1008</v>
      </c>
      <c r="AP32" s="81" t="s">
        <v>876</v>
      </c>
      <c r="AQ32" s="81">
        <v>2</v>
      </c>
      <c r="AR32" s="81" t="s">
        <v>832</v>
      </c>
      <c r="AS32" s="81">
        <v>1</v>
      </c>
      <c r="AT32" s="81" t="s">
        <v>4414</v>
      </c>
      <c r="AU32" s="81"/>
      <c r="AV32" s="81" t="s">
        <v>4414</v>
      </c>
      <c r="AW32" s="81"/>
      <c r="BD32" s="444" t="s">
        <v>6071</v>
      </c>
      <c r="BE32" s="75" t="s">
        <v>66</v>
      </c>
      <c r="BF32" s="75" t="s">
        <v>6081</v>
      </c>
      <c r="BG32" s="251">
        <v>40</v>
      </c>
    </row>
    <row r="33" spans="1:59" x14ac:dyDescent="0.2">
      <c r="E33" s="76"/>
      <c r="F33" s="323" t="s">
        <v>3180</v>
      </c>
      <c r="G33" s="323" t="s">
        <v>5533</v>
      </c>
      <c r="H33" s="325" t="s">
        <v>3179</v>
      </c>
      <c r="I33" s="325" t="s">
        <v>3994</v>
      </c>
      <c r="J33" s="78"/>
      <c r="K33" s="372" t="s">
        <v>5509</v>
      </c>
      <c r="L33" s="289" t="s">
        <v>1670</v>
      </c>
      <c r="M33" s="289" t="s">
        <v>4853</v>
      </c>
      <c r="N33" s="78"/>
      <c r="O33" s="4"/>
      <c r="P33" s="5"/>
      <c r="Q33" s="78"/>
      <c r="Y33" s="4"/>
      <c r="Z33" s="4"/>
      <c r="AO33" s="81" t="s">
        <v>3924</v>
      </c>
      <c r="AP33" s="81" t="s">
        <v>883</v>
      </c>
      <c r="AQ33" s="81">
        <v>1</v>
      </c>
      <c r="AR33" s="81" t="s">
        <v>832</v>
      </c>
      <c r="AS33" s="81">
        <v>1</v>
      </c>
      <c r="AT33" s="81" t="s">
        <v>4414</v>
      </c>
      <c r="AU33" s="81"/>
      <c r="AV33" s="81" t="s">
        <v>4414</v>
      </c>
      <c r="AW33" s="81"/>
      <c r="BD33" t="s">
        <v>5626</v>
      </c>
      <c r="BE33" s="75" t="s">
        <v>66</v>
      </c>
      <c r="BF33" s="75" t="s">
        <v>5636</v>
      </c>
      <c r="BG33" s="251">
        <v>40</v>
      </c>
    </row>
    <row r="34" spans="1:59" x14ac:dyDescent="0.2">
      <c r="E34" s="76"/>
      <c r="F34" s="323" t="s">
        <v>3181</v>
      </c>
      <c r="G34" s="323" t="s">
        <v>5533</v>
      </c>
      <c r="H34" s="325" t="s">
        <v>3182</v>
      </c>
      <c r="I34" s="325" t="s">
        <v>3994</v>
      </c>
      <c r="J34" s="78"/>
      <c r="K34" s="372" t="s">
        <v>4704</v>
      </c>
      <c r="L34" s="289" t="s">
        <v>1670</v>
      </c>
      <c r="M34" s="289" t="s">
        <v>4853</v>
      </c>
      <c r="N34" s="78"/>
      <c r="O34" s="4"/>
      <c r="P34" s="5"/>
      <c r="Q34" s="78"/>
      <c r="Y34" s="4"/>
      <c r="Z34" s="4"/>
      <c r="AO34" s="81" t="s">
        <v>1009</v>
      </c>
      <c r="AP34" s="81" t="s">
        <v>877</v>
      </c>
      <c r="AQ34" s="81">
        <v>2</v>
      </c>
      <c r="AR34" s="81" t="s">
        <v>833</v>
      </c>
      <c r="AS34" s="81">
        <v>1</v>
      </c>
      <c r="AT34" s="81" t="s">
        <v>4414</v>
      </c>
      <c r="AU34" s="81"/>
      <c r="AV34" s="81" t="s">
        <v>4414</v>
      </c>
      <c r="AW34" s="81"/>
      <c r="BD34" t="s">
        <v>5629</v>
      </c>
      <c r="BE34" s="75" t="s">
        <v>66</v>
      </c>
      <c r="BF34" s="75" t="s">
        <v>5637</v>
      </c>
      <c r="BG34" s="251">
        <v>40</v>
      </c>
    </row>
    <row r="35" spans="1:59" ht="15" x14ac:dyDescent="0.2">
      <c r="A35" s="73" t="s">
        <v>4060</v>
      </c>
      <c r="B35" s="73" t="s">
        <v>4035</v>
      </c>
      <c r="C35" s="73"/>
      <c r="D35" s="73" t="s">
        <v>4036</v>
      </c>
      <c r="E35" s="76"/>
      <c r="F35" s="323" t="s">
        <v>1200</v>
      </c>
      <c r="G35" s="323" t="s">
        <v>5535</v>
      </c>
      <c r="H35" s="325">
        <v>12</v>
      </c>
      <c r="I35" s="325" t="s">
        <v>3992</v>
      </c>
      <c r="J35" s="78"/>
      <c r="K35" s="372" t="s">
        <v>4531</v>
      </c>
      <c r="L35" s="289" t="s">
        <v>1670</v>
      </c>
      <c r="M35" s="289" t="s">
        <v>1670</v>
      </c>
      <c r="N35" s="78"/>
      <c r="O35" s="4"/>
      <c r="P35" s="5"/>
      <c r="Q35" s="78"/>
      <c r="Y35" s="4"/>
      <c r="Z35" s="4"/>
      <c r="AO35" s="81" t="s">
        <v>1010</v>
      </c>
      <c r="AP35" s="81" t="s">
        <v>878</v>
      </c>
      <c r="AQ35" s="81">
        <v>2</v>
      </c>
      <c r="AR35" s="81" t="s">
        <v>834</v>
      </c>
      <c r="AS35" s="81">
        <v>1</v>
      </c>
      <c r="AT35" s="81" t="s">
        <v>4414</v>
      </c>
      <c r="AU35" s="81"/>
      <c r="AV35" s="81" t="s">
        <v>4414</v>
      </c>
      <c r="AW35" s="81"/>
      <c r="BD35" s="444" t="s">
        <v>6059</v>
      </c>
      <c r="BE35" s="75" t="s">
        <v>6079</v>
      </c>
      <c r="BF35" s="75" t="s">
        <v>1738</v>
      </c>
      <c r="BG35" s="251">
        <v>40</v>
      </c>
    </row>
    <row r="36" spans="1:59" ht="15" x14ac:dyDescent="0.2">
      <c r="A36" s="1" t="s">
        <v>4087</v>
      </c>
      <c r="B36" s="4" t="s">
        <v>1578</v>
      </c>
      <c r="C36" s="4" t="s">
        <v>4039</v>
      </c>
      <c r="D36" s="5">
        <v>1</v>
      </c>
      <c r="E36" s="76"/>
      <c r="F36" s="323" t="s">
        <v>5597</v>
      </c>
      <c r="G36" s="323" t="s">
        <v>5533</v>
      </c>
      <c r="H36" s="325" t="s">
        <v>5594</v>
      </c>
      <c r="I36" s="325" t="s">
        <v>3994</v>
      </c>
      <c r="J36" s="78"/>
      <c r="K36" s="372" t="s">
        <v>6108</v>
      </c>
      <c r="L36" s="289" t="s">
        <v>1670</v>
      </c>
      <c r="M36" s="289" t="s">
        <v>1670</v>
      </c>
      <c r="N36" s="78"/>
      <c r="O36" s="4"/>
      <c r="P36" s="5"/>
      <c r="Q36" s="78"/>
      <c r="Y36" s="4"/>
      <c r="Z36" s="4"/>
      <c r="AO36" s="81" t="s">
        <v>1011</v>
      </c>
      <c r="AP36" s="81" t="s">
        <v>879</v>
      </c>
      <c r="AQ36" s="81">
        <v>2</v>
      </c>
      <c r="AR36" s="81" t="s">
        <v>835</v>
      </c>
      <c r="AS36" s="81">
        <v>1</v>
      </c>
      <c r="AT36" s="81" t="s">
        <v>4414</v>
      </c>
      <c r="AU36" s="81"/>
      <c r="AV36" s="81" t="s">
        <v>4414</v>
      </c>
      <c r="AW36" s="81"/>
      <c r="BD36" s="444" t="s">
        <v>6142</v>
      </c>
      <c r="BE36" s="75" t="s">
        <v>6079</v>
      </c>
      <c r="BF36" s="75" t="s">
        <v>4899</v>
      </c>
      <c r="BG36" s="251">
        <v>40</v>
      </c>
    </row>
    <row r="37" spans="1:59" ht="15" x14ac:dyDescent="0.2">
      <c r="A37" s="1" t="s">
        <v>4084</v>
      </c>
      <c r="B37" s="4" t="s">
        <v>1578</v>
      </c>
      <c r="C37" s="4" t="s">
        <v>4039</v>
      </c>
      <c r="D37" s="5">
        <v>12</v>
      </c>
      <c r="E37" s="76"/>
      <c r="F37" s="323" t="s">
        <v>1201</v>
      </c>
      <c r="G37" s="323" t="s">
        <v>5535</v>
      </c>
      <c r="H37" s="325">
        <v>13</v>
      </c>
      <c r="I37" s="325" t="s">
        <v>3992</v>
      </c>
      <c r="J37" s="78"/>
      <c r="K37" s="372" t="s">
        <v>5603</v>
      </c>
      <c r="L37" s="289" t="s">
        <v>1670</v>
      </c>
      <c r="M37" s="289" t="s">
        <v>1670</v>
      </c>
      <c r="N37" s="78"/>
      <c r="O37" s="4"/>
      <c r="P37" s="5"/>
      <c r="Q37" s="78"/>
      <c r="Y37" s="4"/>
      <c r="Z37" s="4"/>
      <c r="AO37" s="81" t="s">
        <v>1012</v>
      </c>
      <c r="AP37" s="81" t="s">
        <v>880</v>
      </c>
      <c r="AQ37" s="81">
        <v>2</v>
      </c>
      <c r="AR37" s="81" t="s">
        <v>836</v>
      </c>
      <c r="AS37" s="81">
        <v>1</v>
      </c>
      <c r="AT37" s="81" t="s">
        <v>4414</v>
      </c>
      <c r="AU37" s="81"/>
      <c r="AV37" s="81" t="s">
        <v>4414</v>
      </c>
      <c r="AW37" s="81"/>
      <c r="BD37" s="444" t="s">
        <v>6060</v>
      </c>
      <c r="BE37" s="75" t="s">
        <v>6079</v>
      </c>
      <c r="BF37" s="75" t="s">
        <v>5635</v>
      </c>
      <c r="BG37" s="251">
        <v>40</v>
      </c>
    </row>
    <row r="38" spans="1:59" ht="15" x14ac:dyDescent="0.2">
      <c r="E38" s="76"/>
      <c r="F38" s="323" t="s">
        <v>5623</v>
      </c>
      <c r="G38" s="323" t="s">
        <v>5535</v>
      </c>
      <c r="H38" s="325">
        <v>14</v>
      </c>
      <c r="I38" s="325" t="s">
        <v>3992</v>
      </c>
      <c r="J38" s="78"/>
      <c r="K38" s="372" t="s">
        <v>5667</v>
      </c>
      <c r="L38" s="289" t="s">
        <v>1670</v>
      </c>
      <c r="M38" s="289" t="s">
        <v>1670</v>
      </c>
      <c r="N38" s="78"/>
      <c r="O38" s="4"/>
      <c r="P38" s="5"/>
      <c r="Q38" s="78"/>
      <c r="Y38" s="4"/>
      <c r="Z38" s="4"/>
      <c r="AO38" s="81" t="s">
        <v>1013</v>
      </c>
      <c r="AP38" s="81" t="s">
        <v>881</v>
      </c>
      <c r="AQ38" s="81">
        <v>2</v>
      </c>
      <c r="AR38" s="81" t="s">
        <v>837</v>
      </c>
      <c r="AS38" s="81">
        <v>1</v>
      </c>
      <c r="AT38" s="81" t="s">
        <v>4414</v>
      </c>
      <c r="AU38" s="81"/>
      <c r="AV38" s="81" t="s">
        <v>4414</v>
      </c>
      <c r="AW38" s="81"/>
      <c r="BD38" s="444" t="s">
        <v>6061</v>
      </c>
      <c r="BE38" s="75" t="s">
        <v>6079</v>
      </c>
      <c r="BF38" s="75" t="s">
        <v>5841</v>
      </c>
      <c r="BG38" s="251">
        <v>40</v>
      </c>
    </row>
    <row r="39" spans="1:59" ht="15" x14ac:dyDescent="0.2">
      <c r="E39" s="76"/>
      <c r="F39" s="323" t="s">
        <v>5616</v>
      </c>
      <c r="G39" s="323" t="s">
        <v>5815</v>
      </c>
      <c r="H39" s="325">
        <v>82</v>
      </c>
      <c r="I39" s="325" t="s">
        <v>3991</v>
      </c>
      <c r="J39" s="78"/>
      <c r="K39" s="372" t="s">
        <v>6038</v>
      </c>
      <c r="L39" s="289" t="s">
        <v>1670</v>
      </c>
      <c r="M39" s="289" t="s">
        <v>1670</v>
      </c>
      <c r="N39" s="78"/>
      <c r="O39" s="4"/>
      <c r="P39" s="5"/>
      <c r="Q39" s="78"/>
      <c r="Y39" s="4"/>
      <c r="Z39" s="4"/>
      <c r="AO39" s="81" t="s">
        <v>1014</v>
      </c>
      <c r="AP39" s="81" t="s">
        <v>882</v>
      </c>
      <c r="AQ39" s="81">
        <v>2</v>
      </c>
      <c r="AR39" s="81" t="s">
        <v>838</v>
      </c>
      <c r="AS39" s="81">
        <v>1</v>
      </c>
      <c r="AT39" s="81" t="s">
        <v>4414</v>
      </c>
      <c r="AU39" s="81"/>
      <c r="AV39" s="81" t="s">
        <v>4414</v>
      </c>
      <c r="AW39" s="81"/>
      <c r="BD39" s="444" t="s">
        <v>6062</v>
      </c>
      <c r="BE39" s="75" t="s">
        <v>6079</v>
      </c>
      <c r="BF39" s="75" t="s">
        <v>6080</v>
      </c>
      <c r="BG39" s="251">
        <v>40</v>
      </c>
    </row>
    <row r="40" spans="1:59" ht="15" x14ac:dyDescent="0.2">
      <c r="E40" s="76"/>
      <c r="F40" s="323" t="s">
        <v>1659</v>
      </c>
      <c r="G40" s="323" t="s">
        <v>5535</v>
      </c>
      <c r="H40" s="325">
        <v>88</v>
      </c>
      <c r="I40" s="325" t="s">
        <v>3992</v>
      </c>
      <c r="J40" s="78"/>
      <c r="K40" s="372" t="s">
        <v>5668</v>
      </c>
      <c r="L40" s="289" t="s">
        <v>1670</v>
      </c>
      <c r="M40" s="289" t="s">
        <v>1670</v>
      </c>
      <c r="N40" s="78"/>
      <c r="O40" s="4"/>
      <c r="P40" s="5"/>
      <c r="Q40" s="78"/>
      <c r="Y40" s="4"/>
      <c r="Z40" s="4"/>
      <c r="AO40" s="81" t="s">
        <v>978</v>
      </c>
      <c r="AP40" s="81" t="s">
        <v>878</v>
      </c>
      <c r="AQ40" s="81">
        <v>2</v>
      </c>
      <c r="AR40" s="81" t="s">
        <v>834</v>
      </c>
      <c r="AS40" s="81">
        <v>1</v>
      </c>
      <c r="AT40" s="81" t="s">
        <v>4414</v>
      </c>
      <c r="AU40" s="81"/>
      <c r="AV40" s="81" t="s">
        <v>4414</v>
      </c>
      <c r="AW40" s="81"/>
      <c r="BD40" s="444" t="s">
        <v>6063</v>
      </c>
      <c r="BE40" s="75" t="s">
        <v>6079</v>
      </c>
      <c r="BF40" s="75" t="s">
        <v>5842</v>
      </c>
      <c r="BG40" s="251">
        <v>40</v>
      </c>
    </row>
    <row r="41" spans="1:59" ht="15" x14ac:dyDescent="0.2">
      <c r="E41" s="76"/>
      <c r="F41" s="323" t="s">
        <v>3185</v>
      </c>
      <c r="G41" s="323" t="s">
        <v>5533</v>
      </c>
      <c r="H41" s="325" t="s">
        <v>3186</v>
      </c>
      <c r="I41" s="325" t="s">
        <v>3994</v>
      </c>
      <c r="J41" s="78"/>
      <c r="K41" s="372" t="s">
        <v>6009</v>
      </c>
      <c r="L41" s="289" t="s">
        <v>1670</v>
      </c>
      <c r="M41" s="289" t="s">
        <v>1670</v>
      </c>
      <c r="N41" s="78"/>
      <c r="O41" s="4"/>
      <c r="P41" s="5"/>
      <c r="Q41" s="78"/>
      <c r="Y41" s="4"/>
      <c r="Z41" s="4"/>
      <c r="AO41" s="81" t="s">
        <v>979</v>
      </c>
      <c r="AP41" s="81" t="s">
        <v>879</v>
      </c>
      <c r="AQ41" s="81">
        <v>2</v>
      </c>
      <c r="AR41" s="81" t="s">
        <v>835</v>
      </c>
      <c r="AS41" s="81">
        <v>1</v>
      </c>
      <c r="AT41" s="81" t="s">
        <v>4414</v>
      </c>
      <c r="AU41" s="81"/>
      <c r="AV41" s="81" t="s">
        <v>4414</v>
      </c>
      <c r="AW41" s="81"/>
      <c r="BD41" s="444" t="s">
        <v>6064</v>
      </c>
      <c r="BE41" s="75" t="s">
        <v>6079</v>
      </c>
      <c r="BF41" s="75" t="s">
        <v>6012</v>
      </c>
      <c r="BG41" s="251">
        <v>40</v>
      </c>
    </row>
    <row r="42" spans="1:59" ht="15" x14ac:dyDescent="0.2">
      <c r="E42" s="76"/>
      <c r="F42" s="323" t="s">
        <v>3234</v>
      </c>
      <c r="G42" s="323" t="s">
        <v>5533</v>
      </c>
      <c r="H42" s="325">
        <v>78</v>
      </c>
      <c r="I42" s="325" t="s">
        <v>3993</v>
      </c>
      <c r="J42" s="78"/>
      <c r="K42" s="372" t="s">
        <v>4533</v>
      </c>
      <c r="L42" s="289" t="s">
        <v>1670</v>
      </c>
      <c r="M42" s="289" t="s">
        <v>1670</v>
      </c>
      <c r="N42" s="78"/>
      <c r="O42" s="4"/>
      <c r="P42" s="5"/>
      <c r="Q42" s="78"/>
      <c r="Y42" s="4"/>
      <c r="Z42" s="4"/>
      <c r="AO42" s="81" t="s">
        <v>980</v>
      </c>
      <c r="AP42" s="81" t="s">
        <v>880</v>
      </c>
      <c r="AQ42" s="81">
        <v>2</v>
      </c>
      <c r="AR42" s="81" t="s">
        <v>836</v>
      </c>
      <c r="AS42" s="81">
        <v>1</v>
      </c>
      <c r="AT42" s="81" t="s">
        <v>4414</v>
      </c>
      <c r="AU42" s="81"/>
      <c r="AV42" s="81" t="s">
        <v>4414</v>
      </c>
      <c r="AW42" s="81"/>
      <c r="BD42" s="444" t="s">
        <v>6065</v>
      </c>
      <c r="BE42" s="75" t="s">
        <v>6079</v>
      </c>
      <c r="BF42" s="59" t="s">
        <v>4900</v>
      </c>
      <c r="BG42" s="251">
        <v>40</v>
      </c>
    </row>
    <row r="43" spans="1:59" ht="15" x14ac:dyDescent="0.2">
      <c r="E43" s="76"/>
      <c r="J43" s="78"/>
      <c r="K43" s="372" t="s">
        <v>4537</v>
      </c>
      <c r="L43" s="289" t="s">
        <v>1670</v>
      </c>
      <c r="M43" s="289" t="s">
        <v>1670</v>
      </c>
      <c r="N43" s="78"/>
      <c r="O43" s="4"/>
      <c r="P43" s="5"/>
      <c r="Q43" s="78"/>
      <c r="Y43" s="4"/>
      <c r="Z43" s="4"/>
      <c r="AO43" s="81" t="s">
        <v>981</v>
      </c>
      <c r="AP43" s="81" t="s">
        <v>881</v>
      </c>
      <c r="AQ43" s="81">
        <v>2</v>
      </c>
      <c r="AR43" s="81" t="s">
        <v>837</v>
      </c>
      <c r="AS43" s="81">
        <v>1</v>
      </c>
      <c r="AT43" s="81" t="s">
        <v>4414</v>
      </c>
      <c r="AU43" s="81"/>
      <c r="AV43" s="81" t="s">
        <v>4414</v>
      </c>
      <c r="AW43" s="81"/>
      <c r="BD43" s="444" t="s">
        <v>6066</v>
      </c>
      <c r="BE43" s="75" t="s">
        <v>6079</v>
      </c>
      <c r="BF43" s="75" t="s">
        <v>4901</v>
      </c>
      <c r="BG43" s="251">
        <v>40</v>
      </c>
    </row>
    <row r="44" spans="1:59" ht="15" x14ac:dyDescent="0.2">
      <c r="E44" s="76"/>
      <c r="J44" s="78"/>
      <c r="K44" s="372" t="s">
        <v>6041</v>
      </c>
      <c r="L44" s="289" t="s">
        <v>1670</v>
      </c>
      <c r="M44" s="289" t="s">
        <v>1670</v>
      </c>
      <c r="N44" s="78"/>
      <c r="O44" s="4"/>
      <c r="P44" s="5"/>
      <c r="Q44" s="78"/>
      <c r="Y44" s="4"/>
      <c r="Z44" s="4"/>
      <c r="AO44" s="81" t="s">
        <v>1022</v>
      </c>
      <c r="AP44" s="81" t="s">
        <v>826</v>
      </c>
      <c r="AQ44" s="81">
        <v>1</v>
      </c>
      <c r="AR44" s="81" t="s">
        <v>845</v>
      </c>
      <c r="AS44" s="81">
        <v>2</v>
      </c>
      <c r="AT44" s="81" t="s">
        <v>4414</v>
      </c>
      <c r="AU44" s="81"/>
      <c r="AV44" s="81" t="s">
        <v>4414</v>
      </c>
      <c r="AW44" s="81"/>
      <c r="BD44" s="444" t="s">
        <v>6067</v>
      </c>
      <c r="BE44" s="75" t="s">
        <v>6079</v>
      </c>
      <c r="BF44" s="75" t="s">
        <v>6081</v>
      </c>
      <c r="BG44" s="251">
        <v>40</v>
      </c>
    </row>
    <row r="45" spans="1:59" ht="15" x14ac:dyDescent="0.2">
      <c r="E45" s="76"/>
      <c r="J45" s="78"/>
      <c r="K45" s="372" t="s">
        <v>4539</v>
      </c>
      <c r="L45" s="289" t="s">
        <v>1670</v>
      </c>
      <c r="M45" s="289" t="s">
        <v>1670</v>
      </c>
      <c r="N45" s="78"/>
      <c r="O45" s="4"/>
      <c r="P45" s="5"/>
      <c r="Q45" s="78"/>
      <c r="Y45" s="4"/>
      <c r="Z45" s="4"/>
      <c r="AO45" s="81" t="s">
        <v>1023</v>
      </c>
      <c r="AP45" s="81" t="s">
        <v>827</v>
      </c>
      <c r="AQ45" s="81">
        <v>1</v>
      </c>
      <c r="AR45" s="81" t="s">
        <v>846</v>
      </c>
      <c r="AS45" s="81">
        <v>2</v>
      </c>
      <c r="AT45" s="81" t="s">
        <v>4414</v>
      </c>
      <c r="AU45" s="81"/>
      <c r="AV45" s="81" t="s">
        <v>4414</v>
      </c>
      <c r="AW45" s="81"/>
      <c r="BD45" s="444" t="s">
        <v>6068</v>
      </c>
      <c r="BE45" s="75" t="s">
        <v>6079</v>
      </c>
      <c r="BF45" s="75" t="s">
        <v>4902</v>
      </c>
      <c r="BG45" s="251">
        <v>40</v>
      </c>
    </row>
    <row r="46" spans="1:59" ht="15" x14ac:dyDescent="0.2">
      <c r="E46" s="76"/>
      <c r="F46" s="326" t="s">
        <v>5622</v>
      </c>
      <c r="G46" s="327"/>
      <c r="H46" s="327"/>
      <c r="I46" s="327"/>
      <c r="J46" s="78"/>
      <c r="K46" s="372" t="s">
        <v>5604</v>
      </c>
      <c r="L46" s="289" t="s">
        <v>1670</v>
      </c>
      <c r="M46" s="289" t="s">
        <v>1670</v>
      </c>
      <c r="N46" s="78"/>
      <c r="O46" s="4"/>
      <c r="P46" s="5"/>
      <c r="Q46" s="78"/>
      <c r="Y46" s="4"/>
      <c r="Z46" s="4"/>
      <c r="AO46" s="81" t="s">
        <v>1024</v>
      </c>
      <c r="AP46" s="81" t="s">
        <v>829</v>
      </c>
      <c r="AQ46" s="81">
        <v>1</v>
      </c>
      <c r="AR46" s="81" t="s">
        <v>847</v>
      </c>
      <c r="AS46" s="81">
        <v>2</v>
      </c>
      <c r="AT46" s="81" t="s">
        <v>4414</v>
      </c>
      <c r="AU46" s="81"/>
      <c r="AV46" s="81" t="s">
        <v>4414</v>
      </c>
      <c r="AW46" s="81"/>
      <c r="BD46" s="444" t="s">
        <v>6069</v>
      </c>
      <c r="BE46" s="75" t="s">
        <v>6079</v>
      </c>
      <c r="BF46" s="75" t="s">
        <v>6082</v>
      </c>
      <c r="BG46" s="251">
        <v>40</v>
      </c>
    </row>
    <row r="47" spans="1:59" ht="15" x14ac:dyDescent="0.2">
      <c r="E47" s="76"/>
      <c r="F47" s="321" t="s">
        <v>1579</v>
      </c>
      <c r="G47" s="328" t="s">
        <v>5535</v>
      </c>
      <c r="H47" s="329" t="s">
        <v>1580</v>
      </c>
      <c r="I47" s="330" t="s">
        <v>3991</v>
      </c>
      <c r="J47" s="78"/>
      <c r="K47" s="372" t="s">
        <v>5605</v>
      </c>
      <c r="L47" s="289" t="s">
        <v>1670</v>
      </c>
      <c r="M47" s="289" t="s">
        <v>1670</v>
      </c>
      <c r="N47" s="78"/>
      <c r="O47" s="4"/>
      <c r="P47" s="5"/>
      <c r="Q47" s="78"/>
      <c r="Y47" s="4"/>
      <c r="Z47" s="4"/>
      <c r="AO47" s="81" t="s">
        <v>1025</v>
      </c>
      <c r="AP47" s="81" t="s">
        <v>831</v>
      </c>
      <c r="AQ47" s="81">
        <v>1</v>
      </c>
      <c r="AR47" s="81" t="s">
        <v>848</v>
      </c>
      <c r="AS47" s="81">
        <v>2</v>
      </c>
      <c r="AT47" s="81" t="s">
        <v>4414</v>
      </c>
      <c r="AU47" s="81"/>
      <c r="AV47" s="81" t="s">
        <v>4414</v>
      </c>
      <c r="AW47" s="81"/>
      <c r="BD47" s="444" t="s">
        <v>6070</v>
      </c>
      <c r="BE47" s="75" t="s">
        <v>6079</v>
      </c>
      <c r="BF47" s="75" t="s">
        <v>5637</v>
      </c>
      <c r="BG47" s="251">
        <v>40</v>
      </c>
    </row>
    <row r="48" spans="1:59" x14ac:dyDescent="0.2">
      <c r="E48" s="76"/>
      <c r="F48" s="321" t="s">
        <v>4635</v>
      </c>
      <c r="G48" s="321" t="s">
        <v>5535</v>
      </c>
      <c r="H48" s="330" t="s">
        <v>1522</v>
      </c>
      <c r="I48" s="330" t="s">
        <v>3991</v>
      </c>
      <c r="J48" s="78"/>
      <c r="K48" s="372" t="s">
        <v>4644</v>
      </c>
      <c r="L48" s="289" t="s">
        <v>1670</v>
      </c>
      <c r="M48" s="289" t="s">
        <v>4853</v>
      </c>
      <c r="N48" s="78"/>
      <c r="O48" s="4"/>
      <c r="P48" s="5"/>
      <c r="Q48" s="78"/>
      <c r="Y48" s="4"/>
      <c r="Z48" s="4"/>
      <c r="AO48" s="81" t="s">
        <v>1026</v>
      </c>
      <c r="AP48" s="81" t="s">
        <v>832</v>
      </c>
      <c r="AQ48" s="81">
        <v>1</v>
      </c>
      <c r="AR48" s="81" t="s">
        <v>849</v>
      </c>
      <c r="AS48" s="81">
        <v>2</v>
      </c>
      <c r="AT48" s="81" t="s">
        <v>4414</v>
      </c>
      <c r="AU48" s="81"/>
      <c r="AV48" s="81" t="s">
        <v>4414</v>
      </c>
      <c r="AW48" s="81"/>
      <c r="BD48" s="75" t="s">
        <v>5948</v>
      </c>
      <c r="BE48" s="75" t="s">
        <v>3603</v>
      </c>
      <c r="BF48" s="75" t="s">
        <v>5946</v>
      </c>
      <c r="BG48" s="251">
        <v>45</v>
      </c>
    </row>
    <row r="49" spans="1:59" x14ac:dyDescent="0.2">
      <c r="E49" s="76"/>
      <c r="F49" s="321" t="s">
        <v>3259</v>
      </c>
      <c r="G49" s="321" t="s">
        <v>5533</v>
      </c>
      <c r="H49" s="330" t="s">
        <v>3260</v>
      </c>
      <c r="I49" s="330" t="s">
        <v>3994</v>
      </c>
      <c r="J49" s="78"/>
      <c r="K49" s="372" t="s">
        <v>6109</v>
      </c>
      <c r="L49" s="289" t="s">
        <v>1670</v>
      </c>
      <c r="M49" s="289" t="s">
        <v>4853</v>
      </c>
      <c r="N49" s="78"/>
      <c r="O49" s="4"/>
      <c r="P49" s="5"/>
      <c r="Q49" s="78"/>
      <c r="Y49" s="4"/>
      <c r="Z49" s="4"/>
      <c r="AO49" s="81" t="s">
        <v>1032</v>
      </c>
      <c r="AP49" s="81" t="s">
        <v>834</v>
      </c>
      <c r="AQ49" s="81">
        <v>1</v>
      </c>
      <c r="AR49" s="81" t="s">
        <v>850</v>
      </c>
      <c r="AS49" s="81">
        <v>2</v>
      </c>
      <c r="AT49" s="81" t="s">
        <v>4414</v>
      </c>
      <c r="AU49" s="81"/>
      <c r="AV49" s="81" t="s">
        <v>4414</v>
      </c>
      <c r="AW49" s="81"/>
      <c r="BD49" s="59" t="s">
        <v>4873</v>
      </c>
      <c r="BE49" s="75" t="s">
        <v>3603</v>
      </c>
      <c r="BF49" s="75" t="s">
        <v>4896</v>
      </c>
      <c r="BG49" s="251">
        <v>55</v>
      </c>
    </row>
    <row r="50" spans="1:59" x14ac:dyDescent="0.2">
      <c r="E50" s="76"/>
      <c r="F50" s="321" t="s">
        <v>3187</v>
      </c>
      <c r="G50" s="321" t="s">
        <v>5533</v>
      </c>
      <c r="H50" s="330" t="s">
        <v>3188</v>
      </c>
      <c r="I50" s="330" t="s">
        <v>3994</v>
      </c>
      <c r="J50" s="78"/>
      <c r="K50" s="372" t="s">
        <v>5606</v>
      </c>
      <c r="L50" s="289" t="s">
        <v>1670</v>
      </c>
      <c r="M50" s="289" t="s">
        <v>1670</v>
      </c>
      <c r="N50" s="78"/>
      <c r="O50" s="4"/>
      <c r="P50" s="5"/>
      <c r="Q50" s="78"/>
      <c r="Y50" s="4"/>
      <c r="Z50" s="4"/>
      <c r="AO50" s="81" t="s">
        <v>1033</v>
      </c>
      <c r="AP50" s="81" t="s">
        <v>835</v>
      </c>
      <c r="AQ50" s="81">
        <v>1</v>
      </c>
      <c r="AR50" s="81" t="s">
        <v>851</v>
      </c>
      <c r="AS50" s="81">
        <v>2</v>
      </c>
      <c r="AT50" s="81" t="s">
        <v>4414</v>
      </c>
      <c r="AU50" s="81"/>
      <c r="AV50" s="81" t="s">
        <v>4414</v>
      </c>
      <c r="AW50" s="81"/>
      <c r="BD50" s="59" t="s">
        <v>4871</v>
      </c>
      <c r="BE50" s="75" t="s">
        <v>3603</v>
      </c>
      <c r="BF50" s="75" t="s">
        <v>4897</v>
      </c>
      <c r="BG50" s="251">
        <v>45</v>
      </c>
    </row>
    <row r="51" spans="1:59" x14ac:dyDescent="0.2">
      <c r="E51" s="76"/>
      <c r="F51" s="321" t="s">
        <v>3177</v>
      </c>
      <c r="G51" s="321" t="s">
        <v>5533</v>
      </c>
      <c r="H51" s="330" t="s">
        <v>3178</v>
      </c>
      <c r="I51" s="330" t="s">
        <v>3994</v>
      </c>
      <c r="J51" s="78"/>
      <c r="K51" s="372" t="s">
        <v>5676</v>
      </c>
      <c r="L51" s="289" t="s">
        <v>1670</v>
      </c>
      <c r="M51" s="289" t="s">
        <v>1670</v>
      </c>
      <c r="N51" s="78"/>
      <c r="O51" s="4"/>
      <c r="P51" s="5"/>
      <c r="Q51" s="78"/>
      <c r="Y51" s="4"/>
      <c r="Z51" s="4"/>
      <c r="AO51" s="81" t="s">
        <v>1034</v>
      </c>
      <c r="AP51" s="81" t="s">
        <v>836</v>
      </c>
      <c r="AQ51" s="81">
        <v>1</v>
      </c>
      <c r="AR51" s="81" t="s">
        <v>852</v>
      </c>
      <c r="AS51" s="81">
        <v>2</v>
      </c>
      <c r="AT51" s="81" t="s">
        <v>4414</v>
      </c>
      <c r="AU51" s="81"/>
      <c r="AV51" s="81" t="s">
        <v>4414</v>
      </c>
      <c r="AW51" s="81"/>
      <c r="BD51" s="59" t="s">
        <v>4872</v>
      </c>
      <c r="BE51" s="75" t="s">
        <v>3603</v>
      </c>
      <c r="BF51" s="75" t="s">
        <v>4898</v>
      </c>
      <c r="BG51" s="251">
        <v>45</v>
      </c>
    </row>
    <row r="52" spans="1:59" x14ac:dyDescent="0.2">
      <c r="A52" s="5"/>
      <c r="B52" s="4"/>
      <c r="C52" s="4"/>
      <c r="D52" s="5"/>
      <c r="E52" s="76"/>
      <c r="F52" s="321" t="s">
        <v>4043</v>
      </c>
      <c r="G52" s="321" t="s">
        <v>5535</v>
      </c>
      <c r="H52" s="330">
        <v>27</v>
      </c>
      <c r="I52" s="330" t="s">
        <v>3992</v>
      </c>
      <c r="J52" s="78"/>
      <c r="K52" s="372" t="s">
        <v>6039</v>
      </c>
      <c r="L52" s="289" t="s">
        <v>1670</v>
      </c>
      <c r="M52" s="289" t="s">
        <v>4853</v>
      </c>
      <c r="N52" s="78"/>
      <c r="O52" s="4"/>
      <c r="P52" s="5"/>
      <c r="Q52" s="78"/>
      <c r="Y52" s="4"/>
      <c r="Z52" s="4"/>
      <c r="AO52" s="81" t="s">
        <v>982</v>
      </c>
      <c r="AP52" s="81" t="s">
        <v>882</v>
      </c>
      <c r="AQ52" s="81">
        <v>2</v>
      </c>
      <c r="AR52" s="81" t="s">
        <v>838</v>
      </c>
      <c r="AS52" s="81">
        <v>1</v>
      </c>
      <c r="AT52" s="81" t="s">
        <v>4414</v>
      </c>
      <c r="AU52" s="81"/>
      <c r="AV52" s="81" t="s">
        <v>4414</v>
      </c>
      <c r="AW52" s="81"/>
      <c r="BD52" t="s">
        <v>5519</v>
      </c>
      <c r="BE52" t="s">
        <v>3603</v>
      </c>
      <c r="BF52" s="74" t="s">
        <v>5524</v>
      </c>
      <c r="BG52" s="300">
        <v>45</v>
      </c>
    </row>
    <row r="53" spans="1:59" x14ac:dyDescent="0.2">
      <c r="A53" s="5"/>
      <c r="B53" s="4"/>
      <c r="C53" s="4"/>
      <c r="D53" s="5"/>
      <c r="E53" s="76"/>
      <c r="F53" s="321" t="s">
        <v>1184</v>
      </c>
      <c r="G53" s="321" t="s">
        <v>5535</v>
      </c>
      <c r="H53" s="330">
        <v>20</v>
      </c>
      <c r="I53" s="330" t="s">
        <v>3992</v>
      </c>
      <c r="J53" s="78"/>
      <c r="K53" s="372" t="s">
        <v>5677</v>
      </c>
      <c r="L53" s="289" t="s">
        <v>1670</v>
      </c>
      <c r="M53" s="289" t="s">
        <v>4853</v>
      </c>
      <c r="N53" s="78"/>
      <c r="O53" s="4"/>
      <c r="P53" s="5"/>
      <c r="Q53" s="78"/>
      <c r="Y53" s="4"/>
      <c r="Z53" s="4"/>
      <c r="AO53" s="81" t="s">
        <v>1027</v>
      </c>
      <c r="AP53" s="81" t="s">
        <v>826</v>
      </c>
      <c r="AQ53" s="81">
        <v>3</v>
      </c>
      <c r="AR53" s="81" t="s">
        <v>845</v>
      </c>
      <c r="AS53" s="81">
        <v>1</v>
      </c>
      <c r="AT53" s="81" t="s">
        <v>4414</v>
      </c>
      <c r="AU53" s="81"/>
      <c r="AV53" s="81" t="s">
        <v>4414</v>
      </c>
      <c r="AW53" s="81"/>
      <c r="BD53" s="59" t="s">
        <v>4874</v>
      </c>
      <c r="BE53" s="75" t="s">
        <v>3603</v>
      </c>
      <c r="BF53" s="59" t="s">
        <v>4903</v>
      </c>
      <c r="BG53" s="251">
        <v>55</v>
      </c>
    </row>
    <row r="54" spans="1:59" x14ac:dyDescent="0.2">
      <c r="A54" s="5"/>
      <c r="B54" s="4"/>
      <c r="C54" s="4"/>
      <c r="D54" s="5"/>
      <c r="E54" s="76"/>
      <c r="F54" s="321" t="s">
        <v>1581</v>
      </c>
      <c r="G54" s="321" t="s">
        <v>5535</v>
      </c>
      <c r="H54" s="330" t="s">
        <v>1577</v>
      </c>
      <c r="I54" s="330" t="s">
        <v>3990</v>
      </c>
      <c r="J54" s="78"/>
      <c r="K54" s="372" t="s">
        <v>6010</v>
      </c>
      <c r="L54" s="289" t="s">
        <v>1670</v>
      </c>
      <c r="M54" s="289" t="s">
        <v>4853</v>
      </c>
      <c r="N54" s="78"/>
      <c r="O54" s="4"/>
      <c r="P54" s="5"/>
      <c r="Q54" s="78"/>
      <c r="Y54" s="4"/>
      <c r="Z54" s="4"/>
      <c r="AO54" s="81" t="s">
        <v>1028</v>
      </c>
      <c r="AP54" s="81" t="s">
        <v>827</v>
      </c>
      <c r="AQ54" s="81">
        <v>3</v>
      </c>
      <c r="AR54" s="81" t="s">
        <v>846</v>
      </c>
      <c r="AS54" s="81">
        <v>1</v>
      </c>
      <c r="AT54" s="81" t="s">
        <v>4414</v>
      </c>
      <c r="AU54" s="81"/>
      <c r="AV54" s="81" t="s">
        <v>4414</v>
      </c>
      <c r="AW54" s="81"/>
      <c r="BD54" s="59" t="s">
        <v>4882</v>
      </c>
      <c r="BE54" s="75" t="s">
        <v>4894</v>
      </c>
      <c r="BF54" s="75" t="s">
        <v>1738</v>
      </c>
      <c r="BG54" s="251">
        <v>40</v>
      </c>
    </row>
    <row r="55" spans="1:59" x14ac:dyDescent="0.2">
      <c r="A55" s="5"/>
      <c r="B55" s="4"/>
      <c r="C55" s="4"/>
      <c r="D55" s="5"/>
      <c r="E55" s="76"/>
      <c r="J55" s="78"/>
      <c r="K55" s="372" t="s">
        <v>4643</v>
      </c>
      <c r="L55" s="289" t="s">
        <v>1670</v>
      </c>
      <c r="M55" s="289" t="s">
        <v>4853</v>
      </c>
      <c r="N55" s="78"/>
      <c r="O55" s="4"/>
      <c r="P55" s="5"/>
      <c r="Q55" s="78"/>
      <c r="Y55" s="4"/>
      <c r="Z55" s="4"/>
      <c r="AO55" s="81" t="s">
        <v>3925</v>
      </c>
      <c r="AP55" s="81" t="s">
        <v>827</v>
      </c>
      <c r="AQ55" s="81">
        <v>3</v>
      </c>
      <c r="AR55" s="81" t="s">
        <v>846</v>
      </c>
      <c r="AS55" s="81">
        <v>1</v>
      </c>
      <c r="AT55" s="81" t="s">
        <v>4414</v>
      </c>
      <c r="AU55" s="81"/>
      <c r="AV55" s="81" t="s">
        <v>4414</v>
      </c>
      <c r="AW55" s="81"/>
      <c r="BD55" s="59" t="s">
        <v>6143</v>
      </c>
      <c r="BE55" s="75" t="s">
        <v>4894</v>
      </c>
      <c r="BF55" s="75" t="s">
        <v>4899</v>
      </c>
      <c r="BG55" s="251">
        <v>40</v>
      </c>
    </row>
    <row r="56" spans="1:59" x14ac:dyDescent="0.2">
      <c r="A56" s="5"/>
      <c r="B56" s="4"/>
      <c r="C56" s="4"/>
      <c r="D56" s="5"/>
      <c r="E56" s="76"/>
      <c r="J56" s="78"/>
      <c r="K56" s="372" t="s">
        <v>4648</v>
      </c>
      <c r="L56" s="289" t="s">
        <v>1670</v>
      </c>
      <c r="M56" s="289" t="s">
        <v>4853</v>
      </c>
      <c r="N56" s="78"/>
      <c r="O56" s="4"/>
      <c r="P56" s="5"/>
      <c r="Q56" s="78"/>
      <c r="Y56" s="4"/>
      <c r="Z56" s="4"/>
      <c r="AO56" s="81" t="s">
        <v>1029</v>
      </c>
      <c r="AP56" s="81" t="s">
        <v>829</v>
      </c>
      <c r="AQ56" s="81">
        <v>3</v>
      </c>
      <c r="AR56" s="81" t="s">
        <v>847</v>
      </c>
      <c r="AS56" s="81">
        <v>1</v>
      </c>
      <c r="AT56" s="81" t="s">
        <v>4414</v>
      </c>
      <c r="AU56" s="81"/>
      <c r="AV56" s="81" t="s">
        <v>4414</v>
      </c>
      <c r="AW56" s="81"/>
      <c r="BD56" t="s">
        <v>5633</v>
      </c>
      <c r="BE56" s="75" t="s">
        <v>4894</v>
      </c>
      <c r="BF56" s="75" t="s">
        <v>5635</v>
      </c>
      <c r="BG56" s="251">
        <v>40</v>
      </c>
    </row>
    <row r="57" spans="1:59" x14ac:dyDescent="0.2">
      <c r="A57" s="5"/>
      <c r="B57" s="4"/>
      <c r="C57" s="4"/>
      <c r="D57" s="5"/>
      <c r="E57" s="76"/>
      <c r="J57" s="78"/>
      <c r="K57" s="372" t="s">
        <v>6040</v>
      </c>
      <c r="L57" s="289" t="s">
        <v>1670</v>
      </c>
      <c r="M57" s="289" t="s">
        <v>4853</v>
      </c>
      <c r="N57" s="78"/>
      <c r="O57" s="4"/>
      <c r="P57" s="5"/>
      <c r="Q57" s="78"/>
      <c r="Y57" s="4"/>
      <c r="Z57" s="4"/>
      <c r="AO57" s="81" t="s">
        <v>1030</v>
      </c>
      <c r="AP57" s="81" t="s">
        <v>831</v>
      </c>
      <c r="AQ57" s="81">
        <v>3</v>
      </c>
      <c r="AR57" s="81" t="s">
        <v>848</v>
      </c>
      <c r="AS57" s="81">
        <v>1</v>
      </c>
      <c r="AT57" s="81" t="s">
        <v>4414</v>
      </c>
      <c r="AU57" s="81"/>
      <c r="AV57" s="81" t="s">
        <v>4414</v>
      </c>
      <c r="AW57" s="81"/>
      <c r="BD57" s="74" t="s">
        <v>5843</v>
      </c>
      <c r="BE57" s="75" t="s">
        <v>4894</v>
      </c>
      <c r="BF57" s="75" t="s">
        <v>5841</v>
      </c>
      <c r="BG57" s="251">
        <v>40</v>
      </c>
    </row>
    <row r="58" spans="1:59" ht="15" x14ac:dyDescent="0.2">
      <c r="A58" s="5"/>
      <c r="B58" s="4"/>
      <c r="C58" s="4"/>
      <c r="D58" s="5"/>
      <c r="E58" s="76"/>
      <c r="J58" s="78"/>
      <c r="K58" s="372" t="s">
        <v>4650</v>
      </c>
      <c r="L58" s="289" t="s">
        <v>1670</v>
      </c>
      <c r="M58" s="289" t="s">
        <v>4853</v>
      </c>
      <c r="N58" s="78"/>
      <c r="O58" s="4"/>
      <c r="P58" s="5"/>
      <c r="Q58" s="78"/>
      <c r="Y58" s="4"/>
      <c r="Z58" s="4"/>
      <c r="AO58" s="81" t="s">
        <v>1031</v>
      </c>
      <c r="AP58" s="81" t="s">
        <v>832</v>
      </c>
      <c r="AQ58" s="81">
        <v>3</v>
      </c>
      <c r="AR58" s="81" t="s">
        <v>849</v>
      </c>
      <c r="AS58" s="81">
        <v>1</v>
      </c>
      <c r="AT58" s="81" t="s">
        <v>4414</v>
      </c>
      <c r="AU58" s="81"/>
      <c r="AV58" s="81" t="s">
        <v>4414</v>
      </c>
      <c r="AW58" s="81"/>
      <c r="BD58" s="444" t="s">
        <v>6074</v>
      </c>
      <c r="BE58" s="75" t="s">
        <v>4894</v>
      </c>
      <c r="BF58" s="59" t="s">
        <v>6080</v>
      </c>
      <c r="BG58" s="251">
        <v>40</v>
      </c>
    </row>
    <row r="59" spans="1:59" x14ac:dyDescent="0.2">
      <c r="A59" s="5"/>
      <c r="B59" s="4"/>
      <c r="C59" s="4"/>
      <c r="D59" s="5"/>
      <c r="E59" s="76"/>
      <c r="J59" s="78"/>
      <c r="K59" s="372" t="s">
        <v>5607</v>
      </c>
      <c r="L59" s="289" t="s">
        <v>1670</v>
      </c>
      <c r="M59" s="289" t="s">
        <v>1670</v>
      </c>
      <c r="N59" s="78"/>
      <c r="O59" s="4"/>
      <c r="P59" s="5"/>
      <c r="Q59" s="78"/>
      <c r="Y59" s="4"/>
      <c r="Z59" s="4"/>
      <c r="AO59" s="81" t="s">
        <v>971</v>
      </c>
      <c r="AP59" s="81" t="s">
        <v>875</v>
      </c>
      <c r="AQ59" s="81">
        <v>1</v>
      </c>
      <c r="AR59" s="81" t="s">
        <v>825</v>
      </c>
      <c r="AS59" s="81">
        <v>1</v>
      </c>
      <c r="AT59" s="81" t="s">
        <v>4414</v>
      </c>
      <c r="AU59" s="81"/>
      <c r="AV59" s="81" t="s">
        <v>4414</v>
      </c>
      <c r="AW59" s="81"/>
      <c r="BD59" s="74" t="s">
        <v>5844</v>
      </c>
      <c r="BE59" s="75" t="s">
        <v>4894</v>
      </c>
      <c r="BF59" s="75" t="s">
        <v>5842</v>
      </c>
      <c r="BG59" s="251">
        <v>40</v>
      </c>
    </row>
    <row r="60" spans="1:59" x14ac:dyDescent="0.2">
      <c r="A60" s="5"/>
      <c r="B60" s="4"/>
      <c r="C60" s="4"/>
      <c r="D60" s="5"/>
      <c r="E60" s="76"/>
      <c r="J60" s="78"/>
      <c r="K60" s="372" t="s">
        <v>5608</v>
      </c>
      <c r="L60" s="289" t="s">
        <v>1670</v>
      </c>
      <c r="M60" s="289" t="s">
        <v>1670</v>
      </c>
      <c r="N60" s="78"/>
      <c r="O60" s="4"/>
      <c r="P60" s="5"/>
      <c r="Q60" s="78"/>
      <c r="Y60" s="4"/>
      <c r="Z60" s="4"/>
      <c r="AO60" s="81" t="s">
        <v>1040</v>
      </c>
      <c r="AP60" s="81" t="s">
        <v>875</v>
      </c>
      <c r="AQ60" s="81">
        <v>1</v>
      </c>
      <c r="AR60" s="81" t="s">
        <v>825</v>
      </c>
      <c r="AS60" s="81">
        <v>1</v>
      </c>
      <c r="AT60" s="81" t="s">
        <v>4414</v>
      </c>
      <c r="AU60" s="81"/>
      <c r="AV60" s="81" t="s">
        <v>4414</v>
      </c>
      <c r="AW60" s="81"/>
      <c r="BD60" t="s">
        <v>6013</v>
      </c>
      <c r="BE60" s="75" t="s">
        <v>4894</v>
      </c>
      <c r="BF60" s="75" t="s">
        <v>6012</v>
      </c>
      <c r="BG60" s="251">
        <v>40</v>
      </c>
    </row>
    <row r="61" spans="1:59" x14ac:dyDescent="0.2">
      <c r="A61" s="5"/>
      <c r="B61" s="4"/>
      <c r="C61" s="4"/>
      <c r="D61" s="5"/>
      <c r="E61" s="76"/>
      <c r="J61" s="78"/>
      <c r="K61" s="372" t="s">
        <v>5863</v>
      </c>
      <c r="L61" s="289" t="s">
        <v>1670</v>
      </c>
      <c r="M61" s="289" t="s">
        <v>1670</v>
      </c>
      <c r="N61" s="78"/>
      <c r="O61" s="4"/>
      <c r="P61" s="5"/>
      <c r="Q61" s="78"/>
      <c r="Y61" s="4"/>
      <c r="Z61" s="4"/>
      <c r="AO61" s="81" t="s">
        <v>1041</v>
      </c>
      <c r="AP61" s="81" t="s">
        <v>876</v>
      </c>
      <c r="AQ61" s="81">
        <v>1</v>
      </c>
      <c r="AR61" s="81" t="s">
        <v>826</v>
      </c>
      <c r="AS61" s="81">
        <v>1</v>
      </c>
      <c r="AT61" s="81" t="s">
        <v>4414</v>
      </c>
      <c r="AU61" s="81"/>
      <c r="AV61" s="81" t="s">
        <v>4414</v>
      </c>
      <c r="AW61" s="81"/>
      <c r="BD61" s="59" t="s">
        <v>4883</v>
      </c>
      <c r="BE61" s="75" t="s">
        <v>4894</v>
      </c>
      <c r="BF61" s="75" t="s">
        <v>4900</v>
      </c>
      <c r="BG61" s="251">
        <v>40</v>
      </c>
    </row>
    <row r="62" spans="1:59" x14ac:dyDescent="0.2">
      <c r="A62" s="5"/>
      <c r="B62" s="4"/>
      <c r="C62" s="4"/>
      <c r="D62" s="5"/>
      <c r="E62" s="76"/>
      <c r="J62" s="78"/>
      <c r="K62" s="372" t="s">
        <v>4518</v>
      </c>
      <c r="L62" s="289" t="s">
        <v>1670</v>
      </c>
      <c r="M62" s="289" t="s">
        <v>1670</v>
      </c>
      <c r="N62" s="78"/>
      <c r="O62" s="4"/>
      <c r="P62" s="5"/>
      <c r="Q62" s="78"/>
      <c r="Y62" s="4"/>
      <c r="Z62" s="4"/>
      <c r="AO62" s="81" t="s">
        <v>1042</v>
      </c>
      <c r="AP62" s="81" t="s">
        <v>878</v>
      </c>
      <c r="AQ62" s="81">
        <v>1</v>
      </c>
      <c r="AR62" s="81" t="s">
        <v>827</v>
      </c>
      <c r="AS62" s="81">
        <v>1</v>
      </c>
      <c r="AT62" s="81" t="s">
        <v>4414</v>
      </c>
      <c r="AU62" s="81"/>
      <c r="AV62" s="81" t="s">
        <v>4414</v>
      </c>
      <c r="AW62" s="81"/>
      <c r="BD62" s="59" t="s">
        <v>4884</v>
      </c>
      <c r="BE62" s="75" t="s">
        <v>4894</v>
      </c>
      <c r="BF62" s="59" t="s">
        <v>4901</v>
      </c>
      <c r="BG62" s="251">
        <v>40</v>
      </c>
    </row>
    <row r="63" spans="1:59" ht="15" x14ac:dyDescent="0.2">
      <c r="A63" s="5"/>
      <c r="B63" s="4"/>
      <c r="C63" s="4"/>
      <c r="D63" s="5"/>
      <c r="E63" s="76"/>
      <c r="J63" s="78"/>
      <c r="K63" s="372" t="s">
        <v>4514</v>
      </c>
      <c r="L63" s="289" t="s">
        <v>1670</v>
      </c>
      <c r="M63" s="289" t="s">
        <v>1670</v>
      </c>
      <c r="N63" s="78"/>
      <c r="O63" s="4"/>
      <c r="P63" s="5"/>
      <c r="Q63" s="78"/>
      <c r="Y63" s="4"/>
      <c r="Z63" s="4"/>
      <c r="AO63" s="81" t="s">
        <v>1043</v>
      </c>
      <c r="AP63" s="81" t="s">
        <v>880</v>
      </c>
      <c r="AQ63" s="81">
        <v>1</v>
      </c>
      <c r="AR63" s="81" t="s">
        <v>829</v>
      </c>
      <c r="AS63" s="81">
        <v>1</v>
      </c>
      <c r="AT63" s="81" t="s">
        <v>4414</v>
      </c>
      <c r="AU63" s="81"/>
      <c r="AV63" s="81" t="s">
        <v>4414</v>
      </c>
      <c r="AW63" s="81"/>
      <c r="BD63" s="444" t="s">
        <v>6073</v>
      </c>
      <c r="BE63" s="75" t="s">
        <v>4894</v>
      </c>
      <c r="BF63" s="59" t="s">
        <v>6081</v>
      </c>
      <c r="BG63" s="251">
        <v>40</v>
      </c>
    </row>
    <row r="64" spans="1:59" x14ac:dyDescent="0.2">
      <c r="A64" s="5"/>
      <c r="B64" s="4"/>
      <c r="C64" s="4"/>
      <c r="D64" s="5"/>
      <c r="E64" s="76"/>
      <c r="J64" s="78"/>
      <c r="K64" s="372" t="s">
        <v>4515</v>
      </c>
      <c r="L64" s="289" t="s">
        <v>1670</v>
      </c>
      <c r="M64" s="289" t="s">
        <v>1670</v>
      </c>
      <c r="N64" s="78"/>
      <c r="O64" s="4"/>
      <c r="P64" s="5"/>
      <c r="Q64" s="78"/>
      <c r="Y64" s="4"/>
      <c r="Z64" s="4"/>
      <c r="AO64" s="81" t="s">
        <v>1044</v>
      </c>
      <c r="AP64" s="81" t="s">
        <v>882</v>
      </c>
      <c r="AQ64" s="81">
        <v>1</v>
      </c>
      <c r="AR64" s="81" t="s">
        <v>831</v>
      </c>
      <c r="AS64" s="81">
        <v>1</v>
      </c>
      <c r="AT64" s="81" t="s">
        <v>4414</v>
      </c>
      <c r="AU64" s="81"/>
      <c r="AV64" s="81" t="s">
        <v>4414</v>
      </c>
      <c r="AW64" s="81"/>
      <c r="BD64" s="59" t="s">
        <v>4885</v>
      </c>
      <c r="BE64" s="75" t="s">
        <v>4894</v>
      </c>
      <c r="BF64" s="59" t="s">
        <v>4902</v>
      </c>
      <c r="BG64" s="251">
        <v>40</v>
      </c>
    </row>
    <row r="65" spans="1:59" x14ac:dyDescent="0.2">
      <c r="A65" s="5"/>
      <c r="B65" s="4"/>
      <c r="C65" s="4"/>
      <c r="D65" s="5"/>
      <c r="E65" s="76"/>
      <c r="J65" s="78"/>
      <c r="K65" s="372" t="s">
        <v>5513</v>
      </c>
      <c r="L65" s="289" t="s">
        <v>1670</v>
      </c>
      <c r="M65" s="289" t="s">
        <v>1670</v>
      </c>
      <c r="N65" s="78"/>
      <c r="O65" s="4"/>
      <c r="P65" s="5"/>
      <c r="Q65" s="78"/>
      <c r="Y65" s="4"/>
      <c r="Z65" s="4"/>
      <c r="AO65" s="81" t="s">
        <v>1045</v>
      </c>
      <c r="AP65" s="81" t="s">
        <v>883</v>
      </c>
      <c r="AQ65" s="81">
        <v>1</v>
      </c>
      <c r="AR65" s="81" t="s">
        <v>832</v>
      </c>
      <c r="AS65" s="81">
        <v>1</v>
      </c>
      <c r="AT65" s="81" t="s">
        <v>4414</v>
      </c>
      <c r="AU65" s="81"/>
      <c r="AV65" s="81" t="s">
        <v>4414</v>
      </c>
      <c r="AW65" s="81"/>
      <c r="BD65" t="s">
        <v>5627</v>
      </c>
      <c r="BE65" s="75" t="s">
        <v>4894</v>
      </c>
      <c r="BF65" s="59" t="s">
        <v>5636</v>
      </c>
      <c r="BG65" s="251">
        <v>40</v>
      </c>
    </row>
    <row r="66" spans="1:59" x14ac:dyDescent="0.2">
      <c r="A66" s="5"/>
      <c r="B66" s="4"/>
      <c r="C66" s="4"/>
      <c r="D66" s="5"/>
      <c r="E66" s="76"/>
      <c r="J66" s="78"/>
      <c r="K66" s="372" t="s">
        <v>4707</v>
      </c>
      <c r="L66" s="289" t="s">
        <v>1670</v>
      </c>
      <c r="M66" s="289" t="s">
        <v>1670</v>
      </c>
      <c r="N66" s="78"/>
      <c r="O66" s="4"/>
      <c r="P66" s="5"/>
      <c r="Q66" s="78"/>
      <c r="Y66" s="4"/>
      <c r="Z66" s="4"/>
      <c r="AO66" s="81" t="s">
        <v>1046</v>
      </c>
      <c r="AP66" s="81" t="s">
        <v>892</v>
      </c>
      <c r="AQ66" s="81">
        <v>1</v>
      </c>
      <c r="AR66" s="81" t="s">
        <v>4414</v>
      </c>
      <c r="AS66" s="81"/>
      <c r="AT66" s="81" t="s">
        <v>4414</v>
      </c>
      <c r="AU66" s="81"/>
      <c r="AV66" s="81" t="s">
        <v>4414</v>
      </c>
      <c r="AW66" s="81"/>
      <c r="BD66" t="s">
        <v>5630</v>
      </c>
      <c r="BE66" s="75" t="s">
        <v>4894</v>
      </c>
      <c r="BF66" s="59" t="s">
        <v>5637</v>
      </c>
      <c r="BG66" s="251">
        <v>40</v>
      </c>
    </row>
    <row r="67" spans="1:59" x14ac:dyDescent="0.2">
      <c r="A67" s="5"/>
      <c r="B67" s="4"/>
      <c r="C67" s="4"/>
      <c r="D67" s="5"/>
      <c r="E67" s="76"/>
      <c r="J67" s="78"/>
      <c r="K67" s="372" t="s">
        <v>5865</v>
      </c>
      <c r="L67" s="289" t="s">
        <v>1670</v>
      </c>
      <c r="M67" s="289" t="s">
        <v>4853</v>
      </c>
      <c r="N67" s="78"/>
      <c r="O67" s="4"/>
      <c r="P67" s="5"/>
      <c r="Q67" s="78"/>
      <c r="Y67" s="4"/>
      <c r="Z67" s="4"/>
      <c r="AO67" s="81" t="s">
        <v>1047</v>
      </c>
      <c r="AP67" s="81" t="s">
        <v>893</v>
      </c>
      <c r="AQ67" s="81">
        <v>1</v>
      </c>
      <c r="AR67" s="81" t="s">
        <v>4414</v>
      </c>
      <c r="AS67" s="81"/>
      <c r="AT67" s="81" t="s">
        <v>4414</v>
      </c>
      <c r="AU67" s="81"/>
      <c r="AV67" s="81" t="s">
        <v>4414</v>
      </c>
      <c r="AW67" s="81"/>
      <c r="BD67" s="59" t="s">
        <v>4880</v>
      </c>
      <c r="BE67" s="75" t="s">
        <v>4895</v>
      </c>
      <c r="BF67" s="75" t="s">
        <v>1738</v>
      </c>
      <c r="BG67" s="251">
        <v>40</v>
      </c>
    </row>
    <row r="68" spans="1:59" x14ac:dyDescent="0.2">
      <c r="A68" s="5"/>
      <c r="B68" s="4"/>
      <c r="C68" s="4"/>
      <c r="D68" s="5"/>
      <c r="E68" s="76"/>
      <c r="J68" s="78"/>
      <c r="K68" s="372" t="s">
        <v>4599</v>
      </c>
      <c r="L68" s="289" t="s">
        <v>1670</v>
      </c>
      <c r="M68" s="289" t="s">
        <v>4853</v>
      </c>
      <c r="N68" s="78"/>
      <c r="O68" s="4"/>
      <c r="P68" s="5"/>
      <c r="Q68" s="78"/>
      <c r="Y68" s="4"/>
      <c r="Z68" s="4"/>
      <c r="AO68" s="81" t="s">
        <v>1048</v>
      </c>
      <c r="AP68" s="81" t="s">
        <v>895</v>
      </c>
      <c r="AQ68" s="81">
        <v>1</v>
      </c>
      <c r="AR68" s="81" t="s">
        <v>4414</v>
      </c>
      <c r="AS68" s="81"/>
      <c r="AT68" s="81" t="s">
        <v>4414</v>
      </c>
      <c r="AU68" s="81"/>
      <c r="AV68" s="81" t="s">
        <v>4414</v>
      </c>
      <c r="AW68" s="81"/>
      <c r="BD68" s="59" t="s">
        <v>6144</v>
      </c>
      <c r="BE68" s="75" t="s">
        <v>4895</v>
      </c>
      <c r="BF68" s="75" t="s">
        <v>4899</v>
      </c>
      <c r="BG68" s="251">
        <v>40</v>
      </c>
    </row>
    <row r="69" spans="1:59" x14ac:dyDescent="0.2">
      <c r="A69" s="5"/>
      <c r="B69" s="4"/>
      <c r="C69" s="4"/>
      <c r="D69" s="5"/>
      <c r="E69" s="76"/>
      <c r="J69" s="78"/>
      <c r="K69" s="372" t="s">
        <v>4580</v>
      </c>
      <c r="L69" s="289" t="s">
        <v>1670</v>
      </c>
      <c r="M69" s="289" t="s">
        <v>4853</v>
      </c>
      <c r="N69" s="78"/>
      <c r="O69" s="4"/>
      <c r="P69" s="5"/>
      <c r="Q69" s="78"/>
      <c r="Y69" s="4"/>
      <c r="Z69" s="4"/>
      <c r="AO69" s="81" t="s">
        <v>1049</v>
      </c>
      <c r="AP69" s="81" t="s">
        <v>897</v>
      </c>
      <c r="AQ69" s="81">
        <v>1</v>
      </c>
      <c r="AR69" s="81" t="s">
        <v>4414</v>
      </c>
      <c r="AS69" s="81"/>
      <c r="AT69" s="81" t="s">
        <v>4414</v>
      </c>
      <c r="AU69" s="81"/>
      <c r="AV69" s="81" t="s">
        <v>4414</v>
      </c>
      <c r="AW69" s="81"/>
      <c r="BD69" t="s">
        <v>5634</v>
      </c>
      <c r="BE69" s="75" t="s">
        <v>4895</v>
      </c>
      <c r="BF69" s="75" t="s">
        <v>5635</v>
      </c>
      <c r="BG69" s="251">
        <v>40</v>
      </c>
    </row>
    <row r="70" spans="1:59" x14ac:dyDescent="0.2">
      <c r="A70" s="5"/>
      <c r="B70" s="4"/>
      <c r="C70" s="4"/>
      <c r="D70" s="5"/>
      <c r="E70" s="76"/>
      <c r="F70" s="5"/>
      <c r="G70" s="5"/>
      <c r="H70" s="5"/>
      <c r="I70" s="5"/>
      <c r="J70" s="78"/>
      <c r="K70" s="372" t="s">
        <v>4581</v>
      </c>
      <c r="L70" s="289" t="s">
        <v>1670</v>
      </c>
      <c r="M70" s="289" t="s">
        <v>4853</v>
      </c>
      <c r="N70" s="78"/>
      <c r="O70" s="4"/>
      <c r="P70" s="5"/>
      <c r="Q70" s="78"/>
      <c r="Y70" s="4"/>
      <c r="Z70" s="4"/>
      <c r="AO70" s="81" t="s">
        <v>1050</v>
      </c>
      <c r="AP70" s="81" t="s">
        <v>899</v>
      </c>
      <c r="AQ70" s="81">
        <v>1</v>
      </c>
      <c r="AR70" s="81" t="s">
        <v>4414</v>
      </c>
      <c r="AS70" s="81"/>
      <c r="AT70" s="81" t="s">
        <v>4414</v>
      </c>
      <c r="AU70" s="81"/>
      <c r="AV70" s="81" t="s">
        <v>4414</v>
      </c>
      <c r="AW70" s="81"/>
      <c r="BD70" s="74" t="s">
        <v>5845</v>
      </c>
      <c r="BE70" s="75" t="s">
        <v>4895</v>
      </c>
      <c r="BF70" s="75" t="s">
        <v>5841</v>
      </c>
      <c r="BG70" s="251">
        <v>40</v>
      </c>
    </row>
    <row r="71" spans="1:59" ht="15" x14ac:dyDescent="0.2">
      <c r="A71" s="5"/>
      <c r="B71" s="4"/>
      <c r="C71" s="4"/>
      <c r="D71" s="5"/>
      <c r="E71" s="76"/>
      <c r="F71" s="5"/>
      <c r="G71" s="5"/>
      <c r="H71" s="5"/>
      <c r="I71" s="5"/>
      <c r="J71" s="78"/>
      <c r="K71" s="372" t="s">
        <v>4587</v>
      </c>
      <c r="L71" s="289" t="s">
        <v>1670</v>
      </c>
      <c r="M71" s="289" t="s">
        <v>4853</v>
      </c>
      <c r="N71" s="78"/>
      <c r="O71" s="4"/>
      <c r="P71" s="5"/>
      <c r="Q71" s="78"/>
      <c r="Y71" s="4"/>
      <c r="Z71" s="4"/>
      <c r="AO71" s="81" t="s">
        <v>1051</v>
      </c>
      <c r="AP71" s="81" t="s">
        <v>900</v>
      </c>
      <c r="AQ71" s="81">
        <v>1</v>
      </c>
      <c r="AR71" s="81" t="s">
        <v>4414</v>
      </c>
      <c r="AS71" s="81"/>
      <c r="AT71" s="81" t="s">
        <v>4414</v>
      </c>
      <c r="AU71" s="81"/>
      <c r="AV71" s="81" t="s">
        <v>4414</v>
      </c>
      <c r="AW71" s="81"/>
      <c r="BD71" s="444" t="s">
        <v>6076</v>
      </c>
      <c r="BE71" s="75" t="s">
        <v>4895</v>
      </c>
      <c r="BF71" s="75" t="s">
        <v>6080</v>
      </c>
      <c r="BG71" s="251">
        <v>40</v>
      </c>
    </row>
    <row r="72" spans="1:59" x14ac:dyDescent="0.2">
      <c r="A72" s="5"/>
      <c r="B72" s="4"/>
      <c r="C72" s="4"/>
      <c r="D72" s="5"/>
      <c r="E72" s="76"/>
      <c r="F72" s="5"/>
      <c r="G72" s="5"/>
      <c r="H72" s="5"/>
      <c r="I72" s="5"/>
      <c r="J72" s="78"/>
      <c r="K72" s="372" t="s">
        <v>4483</v>
      </c>
      <c r="L72" s="289" t="s">
        <v>1670</v>
      </c>
      <c r="M72" s="289" t="s">
        <v>4853</v>
      </c>
      <c r="N72" s="78"/>
      <c r="O72" s="4"/>
      <c r="P72" s="5"/>
      <c r="Q72" s="78"/>
      <c r="Y72" s="4"/>
      <c r="Z72" s="4"/>
      <c r="AO72" s="81" t="s">
        <v>999</v>
      </c>
      <c r="AP72" s="81" t="s">
        <v>878</v>
      </c>
      <c r="AQ72" s="81">
        <v>2</v>
      </c>
      <c r="AR72" s="81" t="s">
        <v>827</v>
      </c>
      <c r="AS72" s="81">
        <v>2</v>
      </c>
      <c r="AT72" s="81" t="s">
        <v>4414</v>
      </c>
      <c r="AU72" s="81"/>
      <c r="AV72" s="81" t="s">
        <v>4414</v>
      </c>
      <c r="AW72" s="81"/>
      <c r="BD72" s="74" t="s">
        <v>5846</v>
      </c>
      <c r="BE72" s="75" t="s">
        <v>4895</v>
      </c>
      <c r="BF72" s="75" t="s">
        <v>5842</v>
      </c>
      <c r="BG72" s="251">
        <v>40</v>
      </c>
    </row>
    <row r="73" spans="1:59" x14ac:dyDescent="0.2">
      <c r="A73" s="5"/>
      <c r="B73" s="4"/>
      <c r="C73" s="4"/>
      <c r="D73" s="5"/>
      <c r="E73" s="76"/>
      <c r="F73" s="5"/>
      <c r="G73" s="5"/>
      <c r="H73" s="5"/>
      <c r="I73" s="5"/>
      <c r="J73" s="78"/>
      <c r="K73" s="372" t="s">
        <v>6110</v>
      </c>
      <c r="L73" s="289" t="s">
        <v>1670</v>
      </c>
      <c r="M73" s="289" t="s">
        <v>4853</v>
      </c>
      <c r="N73" s="78"/>
      <c r="O73" s="4"/>
      <c r="P73" s="5"/>
      <c r="Q73" s="78"/>
      <c r="Y73" s="4"/>
      <c r="Z73" s="4"/>
      <c r="AO73" s="81" t="s">
        <v>1000</v>
      </c>
      <c r="AP73" s="81" t="s">
        <v>879</v>
      </c>
      <c r="AQ73" s="81">
        <v>2</v>
      </c>
      <c r="AR73" s="81" t="s">
        <v>828</v>
      </c>
      <c r="AS73" s="81">
        <v>2</v>
      </c>
      <c r="AT73" s="81" t="s">
        <v>4414</v>
      </c>
      <c r="AU73" s="81"/>
      <c r="AV73" s="81" t="s">
        <v>4414</v>
      </c>
      <c r="AW73" s="81"/>
      <c r="BD73" s="75" t="s">
        <v>6014</v>
      </c>
      <c r="BE73" s="75" t="s">
        <v>4895</v>
      </c>
      <c r="BF73" s="75" t="s">
        <v>6012</v>
      </c>
      <c r="BG73" s="251">
        <v>40</v>
      </c>
    </row>
    <row r="74" spans="1:59" x14ac:dyDescent="0.2">
      <c r="A74" s="5"/>
      <c r="B74" s="4"/>
      <c r="C74" s="4"/>
      <c r="D74" s="5"/>
      <c r="E74" s="76"/>
      <c r="F74" s="5"/>
      <c r="G74" s="5"/>
      <c r="H74" s="5"/>
      <c r="I74" s="5"/>
      <c r="J74" s="78"/>
      <c r="K74" s="372" t="s">
        <v>5614</v>
      </c>
      <c r="L74" s="289" t="s">
        <v>1670</v>
      </c>
      <c r="M74" s="289" t="s">
        <v>4853</v>
      </c>
      <c r="N74" s="78"/>
      <c r="O74" s="4"/>
      <c r="P74" s="5"/>
      <c r="Q74" s="78"/>
      <c r="Y74" s="4"/>
      <c r="Z74" s="4"/>
      <c r="AO74" s="81" t="s">
        <v>1001</v>
      </c>
      <c r="AP74" s="81" t="s">
        <v>880</v>
      </c>
      <c r="AQ74" s="81">
        <v>2</v>
      </c>
      <c r="AR74" s="81" t="s">
        <v>829</v>
      </c>
      <c r="AS74" s="81">
        <v>2</v>
      </c>
      <c r="AT74" s="81" t="s">
        <v>4414</v>
      </c>
      <c r="AU74" s="81"/>
      <c r="AV74" s="81" t="s">
        <v>4414</v>
      </c>
      <c r="AW74" s="81"/>
      <c r="BD74" s="59" t="s">
        <v>4881</v>
      </c>
      <c r="BE74" s="75" t="s">
        <v>4895</v>
      </c>
      <c r="BF74" s="75" t="s">
        <v>4900</v>
      </c>
      <c r="BG74" s="251">
        <v>40</v>
      </c>
    </row>
    <row r="75" spans="1:59" x14ac:dyDescent="0.2">
      <c r="A75" s="5"/>
      <c r="B75" s="4"/>
      <c r="C75" s="4"/>
      <c r="D75" s="5"/>
      <c r="E75" s="76"/>
      <c r="F75" s="5"/>
      <c r="G75" s="5"/>
      <c r="H75" s="5"/>
      <c r="I75" s="5"/>
      <c r="J75" s="78"/>
      <c r="K75" s="372" t="s">
        <v>5694</v>
      </c>
      <c r="L75" s="289" t="s">
        <v>1670</v>
      </c>
      <c r="M75" s="289" t="s">
        <v>4853</v>
      </c>
      <c r="N75" s="78"/>
      <c r="O75" s="4"/>
      <c r="P75" s="5"/>
      <c r="Q75" s="78"/>
      <c r="Y75" s="4"/>
      <c r="Z75" s="4"/>
      <c r="AO75" s="81" t="s">
        <v>1002</v>
      </c>
      <c r="AP75" s="81" t="s">
        <v>881</v>
      </c>
      <c r="AQ75" s="81">
        <v>2</v>
      </c>
      <c r="AR75" s="81" t="s">
        <v>830</v>
      </c>
      <c r="AS75" s="81">
        <v>2</v>
      </c>
      <c r="AT75" s="81" t="s">
        <v>4414</v>
      </c>
      <c r="AU75" s="81"/>
      <c r="AV75" s="81" t="s">
        <v>4414</v>
      </c>
      <c r="AW75" s="81"/>
      <c r="BD75" t="s">
        <v>4912</v>
      </c>
      <c r="BE75" t="s">
        <v>4895</v>
      </c>
      <c r="BF75" t="s">
        <v>5525</v>
      </c>
      <c r="BG75" s="300">
        <v>40</v>
      </c>
    </row>
    <row r="76" spans="1:59" ht="15" x14ac:dyDescent="0.2">
      <c r="A76" s="5"/>
      <c r="B76" s="4"/>
      <c r="C76" s="4"/>
      <c r="D76" s="5"/>
      <c r="E76" s="76"/>
      <c r="F76" s="5"/>
      <c r="G76" s="5"/>
      <c r="H76" s="5"/>
      <c r="I76" s="5"/>
      <c r="J76" s="78"/>
      <c r="K76" s="372" t="s">
        <v>6043</v>
      </c>
      <c r="L76" s="289" t="s">
        <v>1670</v>
      </c>
      <c r="M76" s="289" t="s">
        <v>4853</v>
      </c>
      <c r="N76" s="78"/>
      <c r="O76" s="4"/>
      <c r="P76" s="5"/>
      <c r="Q76" s="78"/>
      <c r="Y76" s="4"/>
      <c r="Z76" s="4"/>
      <c r="AO76" s="81" t="s">
        <v>1003</v>
      </c>
      <c r="AP76" s="81" t="s">
        <v>882</v>
      </c>
      <c r="AQ76" s="81">
        <v>2</v>
      </c>
      <c r="AR76" s="81" t="s">
        <v>831</v>
      </c>
      <c r="AS76" s="81">
        <v>2</v>
      </c>
      <c r="AT76" s="81" t="s">
        <v>4414</v>
      </c>
      <c r="AU76" s="81"/>
      <c r="AV76" s="81" t="s">
        <v>4414</v>
      </c>
      <c r="AW76" s="81"/>
      <c r="BD76" s="444" t="s">
        <v>6075</v>
      </c>
      <c r="BE76" s="75" t="s">
        <v>4895</v>
      </c>
      <c r="BF76" s="75" t="s">
        <v>6081</v>
      </c>
      <c r="BG76" s="300">
        <v>40</v>
      </c>
    </row>
    <row r="77" spans="1:59" x14ac:dyDescent="0.2">
      <c r="A77" s="5"/>
      <c r="B77" s="4"/>
      <c r="C77" s="4"/>
      <c r="D77" s="5"/>
      <c r="E77" s="76"/>
      <c r="F77" s="5"/>
      <c r="G77" s="5"/>
      <c r="H77" s="5"/>
      <c r="I77" s="5"/>
      <c r="J77" s="78"/>
      <c r="K77" s="372" t="s">
        <v>5695</v>
      </c>
      <c r="L77" s="289" t="s">
        <v>1670</v>
      </c>
      <c r="M77" s="289" t="s">
        <v>4853</v>
      </c>
      <c r="N77" s="78"/>
      <c r="O77" s="4"/>
      <c r="P77" s="5"/>
      <c r="Q77" s="78"/>
      <c r="Y77" s="4"/>
      <c r="Z77" s="4"/>
      <c r="AO77" s="81" t="s">
        <v>1015</v>
      </c>
      <c r="AP77" s="81" t="s">
        <v>878</v>
      </c>
      <c r="AQ77" s="81">
        <v>2</v>
      </c>
      <c r="AR77" s="81" t="s">
        <v>827</v>
      </c>
      <c r="AS77" s="81">
        <v>2</v>
      </c>
      <c r="AT77" s="81" t="s">
        <v>4414</v>
      </c>
      <c r="AU77" s="81"/>
      <c r="AV77" s="81" t="s">
        <v>4414</v>
      </c>
      <c r="AW77" s="81"/>
      <c r="BD77" s="59" t="s">
        <v>4913</v>
      </c>
      <c r="BE77" s="75" t="s">
        <v>4895</v>
      </c>
      <c r="BF77" s="59" t="s">
        <v>4902</v>
      </c>
      <c r="BG77" s="251">
        <v>40</v>
      </c>
    </row>
    <row r="78" spans="1:59" x14ac:dyDescent="0.2">
      <c r="A78" s="5"/>
      <c r="B78" s="4"/>
      <c r="C78" s="4"/>
      <c r="D78" s="5"/>
      <c r="E78" s="76"/>
      <c r="F78" s="5"/>
      <c r="G78" s="5"/>
      <c r="H78" s="5"/>
      <c r="I78" s="5"/>
      <c r="J78" s="78"/>
      <c r="K78" s="372" t="s">
        <v>5515</v>
      </c>
      <c r="L78" s="289" t="s">
        <v>1670</v>
      </c>
      <c r="M78" s="289" t="s">
        <v>4853</v>
      </c>
      <c r="N78" s="78"/>
      <c r="O78" s="4"/>
      <c r="P78" s="5"/>
      <c r="Q78" s="78"/>
      <c r="Y78" s="4"/>
      <c r="Z78" s="4"/>
      <c r="AO78" s="81" t="s">
        <v>1016</v>
      </c>
      <c r="AP78" s="81" t="s">
        <v>879</v>
      </c>
      <c r="AQ78" s="81">
        <v>2</v>
      </c>
      <c r="AR78" s="81" t="s">
        <v>828</v>
      </c>
      <c r="AS78" s="81">
        <v>2</v>
      </c>
      <c r="AT78" s="81" t="s">
        <v>4414</v>
      </c>
      <c r="AU78" s="81"/>
      <c r="AV78" s="81" t="s">
        <v>4414</v>
      </c>
      <c r="AW78" s="81"/>
      <c r="BD78" t="s">
        <v>5628</v>
      </c>
      <c r="BE78" s="75" t="s">
        <v>4895</v>
      </c>
      <c r="BF78" s="59" t="s">
        <v>5636</v>
      </c>
      <c r="BG78" s="251">
        <v>40</v>
      </c>
    </row>
    <row r="79" spans="1:59" x14ac:dyDescent="0.2">
      <c r="A79" s="5"/>
      <c r="B79" s="4"/>
      <c r="C79" s="4"/>
      <c r="D79" s="5"/>
      <c r="E79" s="76"/>
      <c r="F79" s="5"/>
      <c r="G79" s="5"/>
      <c r="H79" s="5"/>
      <c r="I79" s="5"/>
      <c r="J79" s="78"/>
      <c r="K79" s="372" t="s">
        <v>4589</v>
      </c>
      <c r="L79" s="289" t="s">
        <v>1670</v>
      </c>
      <c r="M79" s="289" t="s">
        <v>4853</v>
      </c>
      <c r="N79" s="78"/>
      <c r="O79" s="4"/>
      <c r="P79" s="5"/>
      <c r="Q79" s="78"/>
      <c r="Y79" s="4"/>
      <c r="Z79" s="4"/>
      <c r="AO79" s="81" t="s">
        <v>1017</v>
      </c>
      <c r="AP79" s="81" t="s">
        <v>880</v>
      </c>
      <c r="AQ79" s="81">
        <v>2</v>
      </c>
      <c r="AR79" s="81" t="s">
        <v>829</v>
      </c>
      <c r="AS79" s="81">
        <v>2</v>
      </c>
      <c r="AT79" s="81" t="s">
        <v>4414</v>
      </c>
      <c r="AU79" s="81"/>
      <c r="AV79" s="81" t="s">
        <v>4414</v>
      </c>
      <c r="AW79" s="81"/>
      <c r="BD79" t="s">
        <v>5631</v>
      </c>
      <c r="BE79" s="75" t="s">
        <v>4895</v>
      </c>
      <c r="BF79" s="59" t="s">
        <v>5637</v>
      </c>
      <c r="BG79" s="251">
        <v>40</v>
      </c>
    </row>
    <row r="80" spans="1:59" x14ac:dyDescent="0.2">
      <c r="A80" s="5"/>
      <c r="B80" s="4"/>
      <c r="C80" s="4"/>
      <c r="D80" s="5"/>
      <c r="E80" s="76"/>
      <c r="F80" s="5"/>
      <c r="G80" s="5"/>
      <c r="H80" s="5"/>
      <c r="I80" s="5"/>
      <c r="J80" s="78"/>
      <c r="K80" s="372" t="s">
        <v>4596</v>
      </c>
      <c r="L80" s="289" t="s">
        <v>1670</v>
      </c>
      <c r="M80" s="289" t="s">
        <v>4853</v>
      </c>
      <c r="N80" s="78"/>
      <c r="O80" s="4"/>
      <c r="P80" s="5"/>
      <c r="Q80" s="78"/>
      <c r="Y80" s="4"/>
      <c r="Z80" s="4"/>
      <c r="AO80" s="81" t="s">
        <v>1018</v>
      </c>
      <c r="AP80" s="81" t="s">
        <v>881</v>
      </c>
      <c r="AQ80" s="81">
        <v>2</v>
      </c>
      <c r="AR80" s="81" t="s">
        <v>830</v>
      </c>
      <c r="AS80" s="81">
        <v>2</v>
      </c>
      <c r="AT80" s="81" t="s">
        <v>4414</v>
      </c>
      <c r="AU80" s="81"/>
      <c r="AV80" s="81" t="s">
        <v>4414</v>
      </c>
      <c r="AW80" s="81"/>
      <c r="BD80" s="75" t="s">
        <v>5949</v>
      </c>
      <c r="BE80" s="75" t="s">
        <v>67</v>
      </c>
      <c r="BF80" s="75" t="s">
        <v>5946</v>
      </c>
      <c r="BG80" s="251">
        <v>45</v>
      </c>
    </row>
    <row r="81" spans="1:59" x14ac:dyDescent="0.2">
      <c r="A81" s="5"/>
      <c r="B81" s="4"/>
      <c r="C81" s="4"/>
      <c r="D81" s="5"/>
      <c r="E81" s="76"/>
      <c r="F81" s="5"/>
      <c r="G81" s="5"/>
      <c r="H81" s="5"/>
      <c r="I81" s="5"/>
      <c r="J81" s="78"/>
      <c r="K81" s="372" t="s">
        <v>4597</v>
      </c>
      <c r="L81" s="289" t="s">
        <v>1670</v>
      </c>
      <c r="M81" s="289" t="s">
        <v>4853</v>
      </c>
      <c r="N81" s="78"/>
      <c r="O81" s="4"/>
      <c r="P81" s="5"/>
      <c r="Q81" s="78"/>
      <c r="Y81" s="4"/>
      <c r="Z81" s="4"/>
      <c r="AO81" s="81" t="s">
        <v>1019</v>
      </c>
      <c r="AP81" s="81" t="s">
        <v>882</v>
      </c>
      <c r="AQ81" s="81">
        <v>2</v>
      </c>
      <c r="AR81" s="81" t="s">
        <v>831</v>
      </c>
      <c r="AS81" s="81">
        <v>2</v>
      </c>
      <c r="AT81" s="81" t="s">
        <v>4414</v>
      </c>
      <c r="AU81" s="81"/>
      <c r="AV81" s="81" t="s">
        <v>4414</v>
      </c>
      <c r="AW81" s="81"/>
      <c r="BD81" s="59" t="s">
        <v>4869</v>
      </c>
      <c r="BE81" s="75" t="s">
        <v>67</v>
      </c>
      <c r="BF81" s="75" t="s">
        <v>4896</v>
      </c>
      <c r="BG81" s="251">
        <v>55</v>
      </c>
    </row>
    <row r="82" spans="1:59" x14ac:dyDescent="0.2">
      <c r="A82" s="5"/>
      <c r="B82" s="4"/>
      <c r="C82" s="4"/>
      <c r="D82" s="5"/>
      <c r="E82" s="76"/>
      <c r="F82" s="5"/>
      <c r="G82" s="5"/>
      <c r="H82" s="5"/>
      <c r="I82" s="5"/>
      <c r="J82" s="78"/>
      <c r="K82" s="372" t="s">
        <v>6044</v>
      </c>
      <c r="L82" s="289" t="s">
        <v>1670</v>
      </c>
      <c r="M82" s="289" t="s">
        <v>4853</v>
      </c>
      <c r="N82" s="78"/>
      <c r="O82" s="4"/>
      <c r="P82" s="5"/>
      <c r="Q82" s="78"/>
      <c r="Y82" s="4"/>
      <c r="Z82" s="4"/>
      <c r="AO82" s="81" t="s">
        <v>983</v>
      </c>
      <c r="AP82" s="81" t="s">
        <v>878</v>
      </c>
      <c r="AQ82" s="81">
        <v>2</v>
      </c>
      <c r="AR82" s="81" t="s">
        <v>827</v>
      </c>
      <c r="AS82" s="81">
        <v>2</v>
      </c>
      <c r="AT82" s="81" t="s">
        <v>4414</v>
      </c>
      <c r="AU82" s="81"/>
      <c r="AV82" s="81" t="s">
        <v>4414</v>
      </c>
      <c r="AW82" s="81"/>
      <c r="BD82" s="59" t="s">
        <v>4867</v>
      </c>
      <c r="BE82" s="75" t="s">
        <v>67</v>
      </c>
      <c r="BF82" s="75" t="s">
        <v>4897</v>
      </c>
      <c r="BG82" s="251">
        <v>45</v>
      </c>
    </row>
    <row r="83" spans="1:59" x14ac:dyDescent="0.2">
      <c r="A83" s="5"/>
      <c r="B83" s="4"/>
      <c r="C83" s="4"/>
      <c r="D83" s="5"/>
      <c r="E83" s="76"/>
      <c r="F83" s="5"/>
      <c r="G83" s="5"/>
      <c r="H83" s="5"/>
      <c r="I83" s="5"/>
      <c r="J83" s="78"/>
      <c r="K83" s="372" t="s">
        <v>4600</v>
      </c>
      <c r="L83" s="289" t="s">
        <v>1670</v>
      </c>
      <c r="M83" s="289" t="s">
        <v>4853</v>
      </c>
      <c r="N83" s="78"/>
      <c r="O83" s="4"/>
      <c r="P83" s="5"/>
      <c r="Q83" s="78"/>
      <c r="Y83" s="4"/>
      <c r="Z83" s="4"/>
      <c r="AO83" s="81" t="s">
        <v>984</v>
      </c>
      <c r="AP83" s="81" t="s">
        <v>879</v>
      </c>
      <c r="AQ83" s="81">
        <v>2</v>
      </c>
      <c r="AR83" s="81" t="s">
        <v>828</v>
      </c>
      <c r="AS83" s="81">
        <v>2</v>
      </c>
      <c r="AT83" s="81" t="s">
        <v>4414</v>
      </c>
      <c r="AU83" s="81"/>
      <c r="AV83" s="81" t="s">
        <v>4414</v>
      </c>
      <c r="AW83" s="81"/>
      <c r="BD83" s="59" t="s">
        <v>4868</v>
      </c>
      <c r="BE83" s="75" t="s">
        <v>67</v>
      </c>
      <c r="BF83" s="75" t="s">
        <v>4898</v>
      </c>
      <c r="BG83" s="251">
        <v>45</v>
      </c>
    </row>
    <row r="84" spans="1:59" x14ac:dyDescent="0.2">
      <c r="A84" s="5"/>
      <c r="B84" s="4"/>
      <c r="C84" s="4"/>
      <c r="D84" s="5"/>
      <c r="E84" s="76"/>
      <c r="F84" s="5"/>
      <c r="G84" s="5"/>
      <c r="H84" s="5"/>
      <c r="I84" s="5"/>
      <c r="J84" s="78"/>
      <c r="K84" s="372" t="s">
        <v>4709</v>
      </c>
      <c r="L84" s="289" t="s">
        <v>1670</v>
      </c>
      <c r="M84" s="289" t="s">
        <v>4853</v>
      </c>
      <c r="N84" s="78"/>
      <c r="O84" s="4"/>
      <c r="P84" s="5"/>
      <c r="Q84" s="78"/>
      <c r="Y84" s="4"/>
      <c r="Z84" s="4"/>
      <c r="AO84" s="81" t="s">
        <v>985</v>
      </c>
      <c r="AP84" s="81" t="s">
        <v>880</v>
      </c>
      <c r="AQ84" s="81">
        <v>2</v>
      </c>
      <c r="AR84" s="81" t="s">
        <v>829</v>
      </c>
      <c r="AS84" s="81">
        <v>2</v>
      </c>
      <c r="AT84" s="81" t="s">
        <v>4414</v>
      </c>
      <c r="AU84" s="81"/>
      <c r="AV84" s="81" t="s">
        <v>4414</v>
      </c>
      <c r="AW84" s="81"/>
      <c r="BD84" t="s">
        <v>5518</v>
      </c>
      <c r="BE84" t="s">
        <v>67</v>
      </c>
      <c r="BF84" s="74" t="s">
        <v>5524</v>
      </c>
      <c r="BG84" s="300">
        <v>45</v>
      </c>
    </row>
    <row r="85" spans="1:59" x14ac:dyDescent="0.2">
      <c r="A85" s="5"/>
      <c r="B85" s="4"/>
      <c r="C85" s="4"/>
      <c r="D85" s="5"/>
      <c r="E85" s="76"/>
      <c r="F85" s="5"/>
      <c r="H85" s="5"/>
      <c r="I85" s="5"/>
      <c r="J85" s="78"/>
      <c r="K85" s="372" t="s">
        <v>5692</v>
      </c>
      <c r="L85" s="289" t="s">
        <v>1670</v>
      </c>
      <c r="M85" s="289" t="s">
        <v>4853</v>
      </c>
      <c r="N85" s="78"/>
      <c r="O85" s="4"/>
      <c r="P85" s="5"/>
      <c r="Q85" s="78"/>
      <c r="Y85" s="4"/>
      <c r="Z85" s="4"/>
      <c r="AO85" s="81" t="s">
        <v>986</v>
      </c>
      <c r="AP85" s="81" t="s">
        <v>881</v>
      </c>
      <c r="AQ85" s="81">
        <v>2</v>
      </c>
      <c r="AR85" s="81" t="s">
        <v>830</v>
      </c>
      <c r="AS85" s="81">
        <v>2</v>
      </c>
      <c r="AT85" s="81" t="s">
        <v>4414</v>
      </c>
      <c r="AU85" s="81"/>
      <c r="AV85" s="81" t="s">
        <v>4414</v>
      </c>
      <c r="AW85" s="81"/>
      <c r="BD85" s="59" t="s">
        <v>4870</v>
      </c>
      <c r="BE85" s="75" t="s">
        <v>67</v>
      </c>
      <c r="BF85" s="59" t="s">
        <v>4903</v>
      </c>
      <c r="BG85" s="251">
        <v>55</v>
      </c>
    </row>
    <row r="86" spans="1:59" x14ac:dyDescent="0.2">
      <c r="A86" s="5"/>
      <c r="B86" s="4"/>
      <c r="C86" s="4"/>
      <c r="D86" s="5"/>
      <c r="E86" s="76"/>
      <c r="F86" s="5"/>
      <c r="H86" s="5"/>
      <c r="I86" s="5"/>
      <c r="J86" s="78"/>
      <c r="K86" s="372" t="s">
        <v>5693</v>
      </c>
      <c r="L86" s="289" t="s">
        <v>1670</v>
      </c>
      <c r="M86" s="289" t="s">
        <v>4853</v>
      </c>
      <c r="N86" s="78"/>
      <c r="O86" s="4"/>
      <c r="P86" s="5"/>
      <c r="Q86" s="78"/>
      <c r="Y86" s="4"/>
      <c r="Z86" s="4"/>
      <c r="AO86" s="81" t="s">
        <v>987</v>
      </c>
      <c r="AP86" s="81" t="s">
        <v>882</v>
      </c>
      <c r="AQ86" s="81">
        <v>2</v>
      </c>
      <c r="AR86" s="81" t="s">
        <v>831</v>
      </c>
      <c r="AS86" s="81">
        <v>2</v>
      </c>
      <c r="AT86" s="81" t="s">
        <v>4414</v>
      </c>
      <c r="AU86" s="81"/>
      <c r="AV86" s="81" t="s">
        <v>4414</v>
      </c>
      <c r="AW86" s="81"/>
    </row>
    <row r="87" spans="1:59" x14ac:dyDescent="0.2">
      <c r="A87" s="5"/>
      <c r="B87" s="4"/>
      <c r="C87" s="4"/>
      <c r="D87" s="5"/>
      <c r="E87" s="76"/>
      <c r="F87" s="5"/>
      <c r="H87" s="5"/>
      <c r="I87" s="5"/>
      <c r="J87" s="78"/>
      <c r="K87" s="411" t="s">
        <v>5935</v>
      </c>
      <c r="L87" s="410" t="s">
        <v>1670</v>
      </c>
      <c r="M87" s="410" t="s">
        <v>4853</v>
      </c>
      <c r="N87" s="78"/>
      <c r="O87" s="4"/>
      <c r="P87" s="5"/>
      <c r="Q87" s="78"/>
      <c r="Y87" s="4"/>
      <c r="Z87" s="4"/>
      <c r="AO87" s="81" t="s">
        <v>1216</v>
      </c>
      <c r="AP87" s="81" t="s">
        <v>883</v>
      </c>
      <c r="AQ87" s="81">
        <v>2</v>
      </c>
      <c r="AR87" s="81" t="s">
        <v>832</v>
      </c>
      <c r="AS87" s="81">
        <v>2</v>
      </c>
      <c r="AT87" s="81" t="s">
        <v>4414</v>
      </c>
      <c r="AU87" s="81"/>
      <c r="AV87" s="81" t="s">
        <v>4414</v>
      </c>
      <c r="AW87" s="81"/>
      <c r="BD87"/>
      <c r="BE87"/>
      <c r="BF87"/>
      <c r="BG87"/>
    </row>
    <row r="88" spans="1:59" x14ac:dyDescent="0.2">
      <c r="A88" s="5"/>
      <c r="B88" s="4"/>
      <c r="C88" s="4"/>
      <c r="D88" s="5"/>
      <c r="E88" s="76"/>
      <c r="F88" s="5"/>
      <c r="H88" s="5"/>
      <c r="I88" s="5"/>
      <c r="J88" s="78"/>
      <c r="K88" s="373" t="s">
        <v>5944</v>
      </c>
      <c r="L88" s="374" t="s">
        <v>4843</v>
      </c>
      <c r="M88" s="375" t="s">
        <v>4853</v>
      </c>
      <c r="N88" s="78"/>
      <c r="O88" s="4"/>
      <c r="P88" s="5"/>
      <c r="Q88" s="78"/>
      <c r="Y88" s="4"/>
      <c r="Z88" s="4"/>
      <c r="AO88" s="81" t="s">
        <v>1756</v>
      </c>
      <c r="AP88" s="81" t="s">
        <v>3939</v>
      </c>
      <c r="AQ88" s="81">
        <v>1</v>
      </c>
      <c r="AR88" s="81" t="s">
        <v>3941</v>
      </c>
      <c r="AS88" s="81">
        <v>1</v>
      </c>
      <c r="AT88" s="81" t="s">
        <v>4414</v>
      </c>
      <c r="AU88" s="81"/>
      <c r="AV88" s="81" t="s">
        <v>4414</v>
      </c>
      <c r="AW88" s="81"/>
      <c r="BD88"/>
      <c r="BE88"/>
      <c r="BF88"/>
      <c r="BG88"/>
    </row>
    <row r="89" spans="1:59" x14ac:dyDescent="0.2">
      <c r="A89" s="5"/>
      <c r="B89" s="4"/>
      <c r="C89" s="4"/>
      <c r="D89" s="5"/>
      <c r="E89" s="76"/>
      <c r="F89" s="5"/>
      <c r="H89" s="5"/>
      <c r="I89" s="5"/>
      <c r="J89" s="78"/>
      <c r="K89" s="373" t="s">
        <v>5617</v>
      </c>
      <c r="L89" s="374" t="s">
        <v>4843</v>
      </c>
      <c r="M89" s="375" t="s">
        <v>4853</v>
      </c>
      <c r="N89" s="78"/>
      <c r="O89" s="4"/>
      <c r="P89" s="5"/>
      <c r="Q89" s="78"/>
      <c r="Y89" s="4"/>
      <c r="Z89" s="4"/>
      <c r="AO89" s="81" t="s">
        <v>1038</v>
      </c>
      <c r="AP89" s="81" t="s">
        <v>3948</v>
      </c>
      <c r="AQ89" s="81">
        <v>1</v>
      </c>
      <c r="AR89" s="81" t="s">
        <v>3950</v>
      </c>
      <c r="AS89" s="81">
        <v>1</v>
      </c>
      <c r="AT89" s="81" t="s">
        <v>4414</v>
      </c>
      <c r="AU89" s="81"/>
      <c r="AV89" s="81" t="s">
        <v>4414</v>
      </c>
      <c r="AW89" s="81"/>
      <c r="BD89"/>
      <c r="BE89"/>
      <c r="BF89"/>
      <c r="BG89"/>
    </row>
    <row r="90" spans="1:59" x14ac:dyDescent="0.2">
      <c r="A90" s="5"/>
      <c r="B90" s="4"/>
      <c r="C90" s="4"/>
      <c r="D90" s="5"/>
      <c r="E90" s="76"/>
      <c r="F90" s="5"/>
      <c r="H90" s="5"/>
      <c r="I90" s="5"/>
      <c r="J90" s="78"/>
      <c r="K90" s="373" t="s">
        <v>5618</v>
      </c>
      <c r="L90" s="374" t="s">
        <v>4843</v>
      </c>
      <c r="M90" s="375" t="s">
        <v>4853</v>
      </c>
      <c r="N90" s="78"/>
      <c r="O90" s="4"/>
      <c r="P90" s="5"/>
      <c r="Q90" s="78"/>
      <c r="Y90" s="4"/>
      <c r="Z90" s="4"/>
      <c r="AO90" s="81" t="s">
        <v>1060</v>
      </c>
      <c r="AP90" s="81" t="s">
        <v>893</v>
      </c>
      <c r="AQ90" s="81">
        <v>1</v>
      </c>
      <c r="AR90" s="81" t="s">
        <v>4414</v>
      </c>
      <c r="AS90" s="81"/>
      <c r="AT90" s="81" t="s">
        <v>4414</v>
      </c>
      <c r="AU90" s="81"/>
      <c r="AV90" s="81" t="s">
        <v>4414</v>
      </c>
      <c r="AW90" s="81"/>
      <c r="BD90"/>
      <c r="BE90"/>
      <c r="BF90"/>
      <c r="BG90"/>
    </row>
    <row r="91" spans="1:59" x14ac:dyDescent="0.2">
      <c r="A91" s="5"/>
      <c r="B91" s="4"/>
      <c r="C91" s="4"/>
      <c r="D91" s="5"/>
      <c r="E91" s="76"/>
      <c r="F91" s="5"/>
      <c r="H91" s="5"/>
      <c r="I91" s="5"/>
      <c r="J91" s="78"/>
      <c r="K91" s="373" t="s">
        <v>5660</v>
      </c>
      <c r="L91" s="374" t="s">
        <v>4843</v>
      </c>
      <c r="M91" s="374" t="s">
        <v>4853</v>
      </c>
      <c r="N91" s="78"/>
      <c r="O91" s="4"/>
      <c r="P91" s="5"/>
      <c r="Q91" s="78"/>
      <c r="Y91" s="4"/>
      <c r="Z91" s="4"/>
      <c r="AO91" s="81" t="s">
        <v>1085</v>
      </c>
      <c r="AP91" s="81" t="s">
        <v>893</v>
      </c>
      <c r="AQ91" s="81">
        <v>1</v>
      </c>
      <c r="AR91" s="81" t="s">
        <v>4414</v>
      </c>
      <c r="AS91" s="81"/>
      <c r="AT91" s="81" t="s">
        <v>4414</v>
      </c>
      <c r="AU91" s="81"/>
      <c r="AV91" s="81" t="s">
        <v>4414</v>
      </c>
      <c r="AW91" s="81"/>
      <c r="BD91"/>
      <c r="BE91"/>
      <c r="BF91"/>
      <c r="BG91"/>
    </row>
    <row r="92" spans="1:59" x14ac:dyDescent="0.2">
      <c r="A92" s="5"/>
      <c r="B92" s="4"/>
      <c r="C92" s="4"/>
      <c r="D92" s="5"/>
      <c r="E92" s="76"/>
      <c r="F92" s="5"/>
      <c r="H92" s="5"/>
      <c r="I92" s="5"/>
      <c r="J92" s="78"/>
      <c r="K92" s="373" t="s">
        <v>5619</v>
      </c>
      <c r="L92" s="374" t="s">
        <v>4843</v>
      </c>
      <c r="M92" s="375" t="s">
        <v>4853</v>
      </c>
      <c r="N92" s="78"/>
      <c r="O92" s="4"/>
      <c r="P92" s="5"/>
      <c r="Q92" s="78"/>
      <c r="Y92" s="4"/>
      <c r="Z92" s="4"/>
      <c r="AO92" s="81" t="s">
        <v>1072</v>
      </c>
      <c r="AP92" s="81" t="s">
        <v>893</v>
      </c>
      <c r="AQ92" s="81">
        <v>1</v>
      </c>
      <c r="AR92" s="81" t="s">
        <v>4414</v>
      </c>
      <c r="AS92" s="81"/>
      <c r="AT92" s="81" t="s">
        <v>4414</v>
      </c>
      <c r="AU92" s="81"/>
      <c r="AV92" s="81" t="s">
        <v>4414</v>
      </c>
      <c r="AW92" s="81"/>
      <c r="BD92"/>
      <c r="BE92"/>
      <c r="BF92"/>
      <c r="BG92"/>
    </row>
    <row r="93" spans="1:59" x14ac:dyDescent="0.2">
      <c r="A93" s="5"/>
      <c r="B93" s="4"/>
      <c r="C93" s="4"/>
      <c r="D93" s="5"/>
      <c r="E93" s="76"/>
      <c r="F93" s="5"/>
      <c r="H93" s="5"/>
      <c r="I93" s="5"/>
      <c r="J93" s="78"/>
      <c r="K93" s="373" t="s">
        <v>5620</v>
      </c>
      <c r="L93" s="374" t="s">
        <v>4843</v>
      </c>
      <c r="M93" s="375" t="s">
        <v>4853</v>
      </c>
      <c r="N93" s="78"/>
      <c r="O93" s="4"/>
      <c r="P93" s="5"/>
      <c r="Q93" s="78"/>
      <c r="Y93" s="4"/>
      <c r="Z93" s="4"/>
      <c r="AO93" s="81" t="s">
        <v>1061</v>
      </c>
      <c r="AP93" s="81" t="s">
        <v>895</v>
      </c>
      <c r="AQ93" s="81">
        <v>1</v>
      </c>
      <c r="AR93" s="81" t="s">
        <v>4414</v>
      </c>
      <c r="AS93" s="81"/>
      <c r="AT93" s="81" t="s">
        <v>4414</v>
      </c>
      <c r="AU93" s="81"/>
      <c r="AV93" s="81" t="s">
        <v>4414</v>
      </c>
      <c r="AW93" s="81"/>
      <c r="BD93"/>
      <c r="BE93"/>
      <c r="BF93"/>
      <c r="BG93"/>
    </row>
    <row r="94" spans="1:59" x14ac:dyDescent="0.2">
      <c r="A94" s="5"/>
      <c r="B94" s="4"/>
      <c r="C94" s="4"/>
      <c r="D94" s="5"/>
      <c r="E94" s="76"/>
      <c r="F94" s="5"/>
      <c r="H94" s="5"/>
      <c r="I94" s="5"/>
      <c r="J94" s="78"/>
      <c r="K94" s="373" t="s">
        <v>5621</v>
      </c>
      <c r="L94" s="374" t="s">
        <v>4843</v>
      </c>
      <c r="M94" s="374" t="s">
        <v>4853</v>
      </c>
      <c r="N94" s="78"/>
      <c r="O94" s="4"/>
      <c r="P94" s="5"/>
      <c r="Q94" s="78"/>
      <c r="Y94" s="4"/>
      <c r="Z94" s="4"/>
      <c r="AO94" s="81" t="s">
        <v>1086</v>
      </c>
      <c r="AP94" s="81" t="s">
        <v>895</v>
      </c>
      <c r="AQ94" s="81">
        <v>1</v>
      </c>
      <c r="AR94" s="81" t="s">
        <v>4414</v>
      </c>
      <c r="AS94" s="81"/>
      <c r="AT94" s="81" t="s">
        <v>4414</v>
      </c>
      <c r="AU94" s="81"/>
      <c r="AV94" s="81" t="s">
        <v>4414</v>
      </c>
      <c r="AW94" s="81"/>
      <c r="BD94"/>
      <c r="BE94"/>
      <c r="BF94"/>
      <c r="BG94"/>
    </row>
    <row r="95" spans="1:59" x14ac:dyDescent="0.2">
      <c r="A95" s="5"/>
      <c r="B95" s="4"/>
      <c r="C95" s="4"/>
      <c r="D95" s="5"/>
      <c r="E95" s="76"/>
      <c r="F95" s="5"/>
      <c r="H95" s="5"/>
      <c r="I95" s="5"/>
      <c r="J95" s="78"/>
      <c r="K95" s="373" t="s">
        <v>5848</v>
      </c>
      <c r="L95" s="374" t="s">
        <v>4843</v>
      </c>
      <c r="M95" s="375" t="s">
        <v>4853</v>
      </c>
      <c r="N95" s="78"/>
      <c r="O95" s="4"/>
      <c r="P95" s="5"/>
      <c r="Q95" s="78"/>
      <c r="Y95" s="4"/>
      <c r="Z95" s="4"/>
      <c r="AO95" s="81" t="s">
        <v>1073</v>
      </c>
      <c r="AP95" s="81" t="s">
        <v>895</v>
      </c>
      <c r="AQ95" s="81">
        <v>1</v>
      </c>
      <c r="AR95" s="81" t="s">
        <v>4414</v>
      </c>
      <c r="AS95" s="81"/>
      <c r="AT95" s="81" t="s">
        <v>4414</v>
      </c>
      <c r="AU95" s="81"/>
      <c r="AV95" s="81" t="s">
        <v>4414</v>
      </c>
      <c r="AW95" s="81"/>
      <c r="BD95"/>
      <c r="BE95"/>
      <c r="BF95"/>
      <c r="BG95"/>
    </row>
    <row r="96" spans="1:59" x14ac:dyDescent="0.2">
      <c r="A96" s="5"/>
      <c r="B96" s="4"/>
      <c r="C96" s="4"/>
      <c r="D96" s="5"/>
      <c r="E96" s="76"/>
      <c r="F96" s="5"/>
      <c r="H96" s="5"/>
      <c r="I96" s="5"/>
      <c r="J96" s="78"/>
      <c r="K96" s="373" t="s">
        <v>4702</v>
      </c>
      <c r="L96" s="374" t="s">
        <v>4843</v>
      </c>
      <c r="M96" s="375" t="s">
        <v>4853</v>
      </c>
      <c r="N96" s="78"/>
      <c r="O96" s="4"/>
      <c r="P96" s="5"/>
      <c r="Q96" s="78"/>
      <c r="Y96" s="4"/>
      <c r="Z96" s="4"/>
      <c r="AO96" s="81" t="s">
        <v>1062</v>
      </c>
      <c r="AP96" s="81" t="s">
        <v>897</v>
      </c>
      <c r="AQ96" s="81">
        <v>1</v>
      </c>
      <c r="AR96" s="81" t="s">
        <v>4414</v>
      </c>
      <c r="AS96" s="81"/>
      <c r="AT96" s="81" t="s">
        <v>4414</v>
      </c>
      <c r="AU96" s="81"/>
      <c r="AV96" s="81" t="s">
        <v>4414</v>
      </c>
      <c r="AW96" s="81"/>
      <c r="BD96"/>
      <c r="BE96"/>
      <c r="BF96"/>
      <c r="BG96"/>
    </row>
    <row r="97" spans="1:59" x14ac:dyDescent="0.2">
      <c r="A97" s="5"/>
      <c r="B97" s="4"/>
      <c r="C97" s="4"/>
      <c r="D97" s="5"/>
      <c r="E97" s="76"/>
      <c r="F97" s="5"/>
      <c r="H97" s="5"/>
      <c r="I97" s="5"/>
      <c r="J97" s="78"/>
      <c r="K97" s="373" t="s">
        <v>4540</v>
      </c>
      <c r="L97" s="374" t="s">
        <v>4843</v>
      </c>
      <c r="M97" s="374" t="s">
        <v>4853</v>
      </c>
      <c r="N97" s="78"/>
      <c r="O97" s="4"/>
      <c r="P97" s="5"/>
      <c r="Q97" s="78"/>
      <c r="Y97" s="4"/>
      <c r="Z97" s="4"/>
      <c r="AO97" s="81" t="s">
        <v>1087</v>
      </c>
      <c r="AP97" s="81" t="s">
        <v>897</v>
      </c>
      <c r="AQ97" s="81">
        <v>1</v>
      </c>
      <c r="AR97" s="81" t="s">
        <v>4414</v>
      </c>
      <c r="AS97" s="81"/>
      <c r="AT97" s="81" t="s">
        <v>4414</v>
      </c>
      <c r="AU97" s="81"/>
      <c r="AV97" s="81" t="s">
        <v>4414</v>
      </c>
      <c r="AW97" s="81"/>
      <c r="BD97"/>
      <c r="BE97"/>
      <c r="BF97"/>
      <c r="BG97"/>
    </row>
    <row r="98" spans="1:59" x14ac:dyDescent="0.2">
      <c r="A98" s="5"/>
      <c r="B98" s="4"/>
      <c r="C98" s="4"/>
      <c r="D98" s="5"/>
      <c r="E98" s="76"/>
      <c r="F98" s="5"/>
      <c r="H98" s="5"/>
      <c r="I98" s="5"/>
      <c r="J98" s="78"/>
      <c r="K98" s="373" t="s">
        <v>3258</v>
      </c>
      <c r="L98" s="374" t="s">
        <v>4843</v>
      </c>
      <c r="M98" s="374" t="s">
        <v>4853</v>
      </c>
      <c r="N98" s="78"/>
      <c r="O98" s="4"/>
      <c r="P98" s="5"/>
      <c r="Q98" s="78"/>
      <c r="Y98" s="4"/>
      <c r="Z98" s="4"/>
      <c r="AO98" s="81" t="s">
        <v>1074</v>
      </c>
      <c r="AP98" s="81" t="s">
        <v>897</v>
      </c>
      <c r="AQ98" s="81">
        <v>1</v>
      </c>
      <c r="AR98" s="81" t="s">
        <v>4414</v>
      </c>
      <c r="AS98" s="81"/>
      <c r="AT98" s="81" t="s">
        <v>4414</v>
      </c>
      <c r="AU98" s="81"/>
      <c r="AV98" s="81" t="s">
        <v>4414</v>
      </c>
      <c r="AW98" s="81"/>
      <c r="BD98"/>
      <c r="BE98"/>
      <c r="BF98"/>
      <c r="BG98"/>
    </row>
    <row r="99" spans="1:59" x14ac:dyDescent="0.2">
      <c r="A99" s="5"/>
      <c r="B99" s="4"/>
      <c r="C99" s="4"/>
      <c r="D99" s="5"/>
      <c r="E99" s="76"/>
      <c r="F99" s="5"/>
      <c r="G99" s="5"/>
      <c r="H99" s="5"/>
      <c r="I99" s="5"/>
      <c r="J99" s="78"/>
      <c r="K99" s="373" t="s">
        <v>5709</v>
      </c>
      <c r="L99" s="374" t="s">
        <v>4843</v>
      </c>
      <c r="M99" s="374" t="s">
        <v>4853</v>
      </c>
      <c r="N99" s="78"/>
      <c r="O99" s="4"/>
      <c r="P99" s="5"/>
      <c r="Q99" s="78"/>
      <c r="Y99" s="4"/>
      <c r="Z99" s="4"/>
      <c r="AO99" s="81" t="s">
        <v>1588</v>
      </c>
      <c r="AP99" s="81" t="s">
        <v>893</v>
      </c>
      <c r="AQ99" s="81">
        <v>1</v>
      </c>
      <c r="AR99" s="81" t="s">
        <v>4414</v>
      </c>
      <c r="AS99" s="81"/>
      <c r="AT99" s="81" t="s">
        <v>4414</v>
      </c>
      <c r="AU99" s="81"/>
      <c r="AV99" s="81" t="s">
        <v>4414</v>
      </c>
      <c r="AW99" s="81"/>
      <c r="BD99"/>
      <c r="BE99"/>
      <c r="BF99"/>
      <c r="BG99"/>
    </row>
    <row r="100" spans="1:59" x14ac:dyDescent="0.2">
      <c r="A100" s="5"/>
      <c r="B100" s="4"/>
      <c r="C100" s="4"/>
      <c r="D100" s="5"/>
      <c r="E100" s="76"/>
      <c r="F100" s="5"/>
      <c r="G100" s="5"/>
      <c r="H100" s="5"/>
      <c r="I100" s="5"/>
      <c r="J100" s="78"/>
      <c r="K100" s="373" t="s">
        <v>5716</v>
      </c>
      <c r="L100" s="374" t="s">
        <v>4843</v>
      </c>
      <c r="M100" s="374" t="s">
        <v>4853</v>
      </c>
      <c r="N100" s="78"/>
      <c r="O100" s="4"/>
      <c r="P100" s="5"/>
      <c r="Q100" s="78"/>
      <c r="Y100" s="4"/>
      <c r="Z100" s="4"/>
      <c r="AO100" s="81" t="s">
        <v>1589</v>
      </c>
      <c r="AP100" s="81" t="s">
        <v>895</v>
      </c>
      <c r="AQ100" s="81">
        <v>1</v>
      </c>
      <c r="AR100" s="81" t="s">
        <v>4414</v>
      </c>
      <c r="AS100" s="81"/>
      <c r="AT100" s="81" t="s">
        <v>4414</v>
      </c>
      <c r="AU100" s="81"/>
      <c r="AV100" s="81" t="s">
        <v>4414</v>
      </c>
      <c r="AW100" s="81"/>
      <c r="BD100"/>
      <c r="BE100"/>
      <c r="BF100"/>
      <c r="BG100"/>
    </row>
    <row r="101" spans="1:59" x14ac:dyDescent="0.2">
      <c r="A101" s="5"/>
      <c r="B101" s="4"/>
      <c r="C101" s="4"/>
      <c r="D101" s="5"/>
      <c r="E101" s="76"/>
      <c r="F101" s="5"/>
      <c r="G101" s="5"/>
      <c r="H101" s="5"/>
      <c r="I101" s="5"/>
      <c r="J101" s="78"/>
      <c r="K101" s="373" t="s">
        <v>5714</v>
      </c>
      <c r="L101" s="374" t="s">
        <v>4843</v>
      </c>
      <c r="M101" s="374" t="s">
        <v>4853</v>
      </c>
      <c r="N101" s="78"/>
      <c r="O101" s="4"/>
      <c r="P101" s="5"/>
      <c r="Q101" s="78"/>
      <c r="Y101" s="4"/>
      <c r="Z101" s="4"/>
      <c r="AO101" s="81" t="s">
        <v>1590</v>
      </c>
      <c r="AP101" s="81" t="s">
        <v>897</v>
      </c>
      <c r="AQ101" s="81">
        <v>1</v>
      </c>
      <c r="AR101" s="81" t="s">
        <v>4414</v>
      </c>
      <c r="AS101" s="81"/>
      <c r="AT101" s="81" t="s">
        <v>4414</v>
      </c>
      <c r="AU101" s="81"/>
      <c r="AV101" s="81" t="s">
        <v>4414</v>
      </c>
      <c r="AW101" s="81"/>
      <c r="BD101"/>
      <c r="BE101"/>
      <c r="BF101"/>
      <c r="BG101"/>
    </row>
    <row r="102" spans="1:59" x14ac:dyDescent="0.2">
      <c r="A102" s="5"/>
      <c r="B102" s="4"/>
      <c r="C102" s="4"/>
      <c r="D102" s="5"/>
      <c r="E102" s="76"/>
      <c r="F102" s="5"/>
      <c r="G102" s="5"/>
      <c r="H102" s="5"/>
      <c r="I102" s="5"/>
      <c r="J102" s="78"/>
      <c r="K102" s="373" t="s">
        <v>5710</v>
      </c>
      <c r="L102" s="374" t="s">
        <v>4843</v>
      </c>
      <c r="M102" s="374" t="s">
        <v>4853</v>
      </c>
      <c r="N102" s="78"/>
      <c r="O102" s="4"/>
      <c r="P102" s="5"/>
      <c r="Q102" s="78"/>
      <c r="Y102" s="4"/>
      <c r="Z102" s="4"/>
      <c r="AO102" s="81" t="s">
        <v>1591</v>
      </c>
      <c r="AP102" s="81" t="s">
        <v>899</v>
      </c>
      <c r="AQ102" s="81">
        <v>1</v>
      </c>
      <c r="AR102" s="81" t="s">
        <v>4414</v>
      </c>
      <c r="AS102" s="81"/>
      <c r="AT102" s="81" t="s">
        <v>4414</v>
      </c>
      <c r="AU102" s="81"/>
      <c r="AV102" s="81" t="s">
        <v>4414</v>
      </c>
      <c r="AW102" s="81"/>
      <c r="BD102"/>
      <c r="BE102"/>
      <c r="BF102"/>
      <c r="BG102"/>
    </row>
    <row r="103" spans="1:59" x14ac:dyDescent="0.2">
      <c r="A103" s="5"/>
      <c r="B103" s="4"/>
      <c r="C103" s="4"/>
      <c r="D103" s="5"/>
      <c r="E103" s="76"/>
      <c r="F103" s="5"/>
      <c r="G103" s="5"/>
      <c r="H103" s="5"/>
      <c r="I103" s="5"/>
      <c r="J103" s="78"/>
      <c r="K103" s="373" t="s">
        <v>5711</v>
      </c>
      <c r="L103" s="374" t="s">
        <v>4843</v>
      </c>
      <c r="M103" s="374" t="s">
        <v>4853</v>
      </c>
      <c r="N103" s="78"/>
      <c r="O103" s="4"/>
      <c r="P103" s="5"/>
      <c r="Q103" s="78"/>
      <c r="Y103" s="4"/>
      <c r="Z103" s="4"/>
      <c r="AO103" s="81" t="s">
        <v>1592</v>
      </c>
      <c r="AP103" s="81" t="s">
        <v>893</v>
      </c>
      <c r="AQ103" s="81">
        <v>2</v>
      </c>
      <c r="AR103" s="81" t="s">
        <v>4414</v>
      </c>
      <c r="AS103" s="81"/>
      <c r="AT103" s="81" t="s">
        <v>4414</v>
      </c>
      <c r="AU103" s="81"/>
      <c r="AV103" s="81" t="s">
        <v>4414</v>
      </c>
      <c r="AW103" s="81"/>
      <c r="BD103"/>
      <c r="BE103"/>
      <c r="BF103"/>
      <c r="BG103"/>
    </row>
    <row r="104" spans="1:59" x14ac:dyDescent="0.2">
      <c r="A104" s="5"/>
      <c r="B104" s="4"/>
      <c r="C104" s="4"/>
      <c r="D104" s="5"/>
      <c r="E104" s="76"/>
      <c r="F104" s="5"/>
      <c r="G104" s="5"/>
      <c r="H104" s="5"/>
      <c r="I104" s="5"/>
      <c r="J104" s="78"/>
      <c r="K104" s="373" t="s">
        <v>5712</v>
      </c>
      <c r="L104" s="374" t="s">
        <v>4843</v>
      </c>
      <c r="M104" s="374" t="s">
        <v>4853</v>
      </c>
      <c r="N104" s="78"/>
      <c r="O104" s="4"/>
      <c r="P104" s="5"/>
      <c r="Q104" s="78"/>
      <c r="Y104" s="4"/>
      <c r="Z104" s="4"/>
      <c r="AO104" s="81" t="s">
        <v>3929</v>
      </c>
      <c r="AP104" s="81" t="s">
        <v>900</v>
      </c>
      <c r="AQ104" s="81">
        <v>1</v>
      </c>
      <c r="AR104" s="81" t="s">
        <v>4414</v>
      </c>
      <c r="AS104" s="81"/>
      <c r="AT104" s="81" t="s">
        <v>4414</v>
      </c>
      <c r="AU104" s="81"/>
      <c r="AV104" s="81" t="s">
        <v>4414</v>
      </c>
      <c r="AW104" s="81"/>
      <c r="BD104"/>
      <c r="BE104"/>
      <c r="BF104"/>
      <c r="BG104"/>
    </row>
    <row r="105" spans="1:59" x14ac:dyDescent="0.2">
      <c r="A105" s="5"/>
      <c r="B105" s="4"/>
      <c r="C105" s="4"/>
      <c r="D105" s="5"/>
      <c r="E105" s="76"/>
      <c r="F105" s="5"/>
      <c r="G105" s="5"/>
      <c r="H105" s="5"/>
      <c r="I105" s="5"/>
      <c r="J105" s="78"/>
      <c r="K105" s="373" t="s">
        <v>5713</v>
      </c>
      <c r="L105" s="374" t="s">
        <v>4843</v>
      </c>
      <c r="M105" s="374" t="s">
        <v>4853</v>
      </c>
      <c r="N105" s="78"/>
      <c r="O105" s="4"/>
      <c r="P105" s="5"/>
      <c r="Q105" s="78"/>
      <c r="Y105" s="4"/>
      <c r="Z105" s="4"/>
      <c r="AO105" s="81" t="s">
        <v>1593</v>
      </c>
      <c r="AP105" s="81" t="s">
        <v>894</v>
      </c>
      <c r="AQ105" s="81">
        <v>2</v>
      </c>
      <c r="AR105" s="81" t="s">
        <v>4414</v>
      </c>
      <c r="AS105" s="81"/>
      <c r="AT105" s="81" t="s">
        <v>4414</v>
      </c>
      <c r="AU105" s="81"/>
      <c r="AV105" s="81" t="s">
        <v>4414</v>
      </c>
      <c r="AW105" s="81"/>
      <c r="BD105"/>
      <c r="BE105"/>
      <c r="BF105"/>
      <c r="BG105"/>
    </row>
    <row r="106" spans="1:59" x14ac:dyDescent="0.2">
      <c r="A106" s="5"/>
      <c r="B106" s="4"/>
      <c r="C106" s="4"/>
      <c r="D106" s="5"/>
      <c r="E106" s="76"/>
      <c r="F106" s="5"/>
      <c r="G106" s="5"/>
      <c r="H106" s="5"/>
      <c r="I106" s="5"/>
      <c r="J106" s="78"/>
      <c r="K106" s="373" t="s">
        <v>5715</v>
      </c>
      <c r="L106" s="374" t="s">
        <v>4843</v>
      </c>
      <c r="M106" s="374" t="s">
        <v>4853</v>
      </c>
      <c r="N106" s="78"/>
      <c r="O106" s="4"/>
      <c r="P106" s="5"/>
      <c r="Q106" s="78"/>
      <c r="Y106" s="4"/>
      <c r="Z106" s="4"/>
      <c r="AO106" s="81" t="s">
        <v>1594</v>
      </c>
      <c r="AP106" s="81" t="s">
        <v>895</v>
      </c>
      <c r="AQ106" s="81">
        <v>2</v>
      </c>
      <c r="AR106" s="81" t="s">
        <v>4414</v>
      </c>
      <c r="AS106" s="81"/>
      <c r="AT106" s="81" t="s">
        <v>4414</v>
      </c>
      <c r="AU106" s="81"/>
      <c r="AV106" s="81" t="s">
        <v>4414</v>
      </c>
      <c r="AW106" s="81"/>
      <c r="BD106"/>
      <c r="BE106"/>
      <c r="BF106"/>
      <c r="BG106"/>
    </row>
    <row r="107" spans="1:59" x14ac:dyDescent="0.2">
      <c r="A107" s="5"/>
      <c r="B107" s="4"/>
      <c r="C107" s="4"/>
      <c r="D107" s="5"/>
      <c r="E107" s="76"/>
      <c r="F107" s="5"/>
      <c r="G107" s="5"/>
      <c r="H107" s="5"/>
      <c r="I107" s="5"/>
      <c r="J107" s="78"/>
      <c r="K107" s="373" t="s">
        <v>4509</v>
      </c>
      <c r="L107" s="374" t="s">
        <v>4843</v>
      </c>
      <c r="M107" s="374" t="s">
        <v>4853</v>
      </c>
      <c r="N107" s="78"/>
      <c r="O107" s="4"/>
      <c r="P107" s="5"/>
      <c r="Q107" s="78"/>
      <c r="Y107" s="4"/>
      <c r="Z107" s="4"/>
      <c r="AO107" s="81" t="s">
        <v>1595</v>
      </c>
      <c r="AP107" s="81" t="s">
        <v>896</v>
      </c>
      <c r="AQ107" s="81">
        <v>2</v>
      </c>
      <c r="AR107" s="81" t="s">
        <v>4414</v>
      </c>
      <c r="AS107" s="81"/>
      <c r="AT107" s="81" t="s">
        <v>4414</v>
      </c>
      <c r="AU107" s="81"/>
      <c r="AV107" s="81" t="s">
        <v>4414</v>
      </c>
      <c r="AW107" s="81"/>
      <c r="BD107"/>
      <c r="BE107"/>
      <c r="BF107"/>
      <c r="BG107"/>
    </row>
    <row r="108" spans="1:59" x14ac:dyDescent="0.2">
      <c r="A108" s="5"/>
      <c r="B108" s="4"/>
      <c r="C108" s="4"/>
      <c r="D108" s="5"/>
      <c r="E108" s="76"/>
      <c r="F108" s="5"/>
      <c r="G108" s="5"/>
      <c r="H108" s="5"/>
      <c r="I108" s="5"/>
      <c r="J108" s="78"/>
      <c r="K108" s="373" t="s">
        <v>5661</v>
      </c>
      <c r="L108" s="374" t="s">
        <v>4843</v>
      </c>
      <c r="M108" s="374" t="s">
        <v>4853</v>
      </c>
      <c r="N108" s="78"/>
      <c r="O108" s="4"/>
      <c r="P108" s="5"/>
      <c r="Q108" s="78"/>
      <c r="Y108" s="4"/>
      <c r="Z108" s="4"/>
      <c r="AO108" s="81" t="s">
        <v>1596</v>
      </c>
      <c r="AP108" s="81" t="s">
        <v>897</v>
      </c>
      <c r="AQ108" s="81">
        <v>2</v>
      </c>
      <c r="AR108" s="81" t="s">
        <v>4414</v>
      </c>
      <c r="AS108" s="81"/>
      <c r="AT108" s="81" t="s">
        <v>4414</v>
      </c>
      <c r="AU108" s="81"/>
      <c r="AV108" s="81" t="s">
        <v>4414</v>
      </c>
      <c r="AW108" s="81"/>
      <c r="BD108"/>
      <c r="BE108"/>
      <c r="BF108"/>
      <c r="BG108"/>
    </row>
    <row r="109" spans="1:59" x14ac:dyDescent="0.2">
      <c r="A109" s="5"/>
      <c r="B109" s="4"/>
      <c r="C109" s="4"/>
      <c r="D109" s="5"/>
      <c r="E109" s="76"/>
      <c r="F109" s="5"/>
      <c r="G109" s="5"/>
      <c r="H109" s="5"/>
      <c r="I109" s="5"/>
      <c r="J109" s="78"/>
      <c r="K109" s="373" t="s">
        <v>5662</v>
      </c>
      <c r="L109" s="374" t="s">
        <v>4843</v>
      </c>
      <c r="M109" s="374" t="s">
        <v>4853</v>
      </c>
      <c r="N109" s="78"/>
      <c r="O109" s="4"/>
      <c r="P109" s="5"/>
      <c r="Q109" s="78"/>
      <c r="Y109" s="4"/>
      <c r="Z109" s="4"/>
      <c r="AO109" s="81" t="s">
        <v>1597</v>
      </c>
      <c r="AP109" s="81" t="s">
        <v>898</v>
      </c>
      <c r="AQ109" s="81">
        <v>2</v>
      </c>
      <c r="AR109" s="81" t="s">
        <v>4414</v>
      </c>
      <c r="AS109" s="81"/>
      <c r="AT109" s="81" t="s">
        <v>4414</v>
      </c>
      <c r="AU109" s="81"/>
      <c r="AV109" s="81" t="s">
        <v>4414</v>
      </c>
      <c r="AW109" s="81"/>
      <c r="BD109"/>
      <c r="BE109"/>
      <c r="BF109"/>
      <c r="BG109"/>
    </row>
    <row r="110" spans="1:59" x14ac:dyDescent="0.2">
      <c r="A110" s="5"/>
      <c r="B110" s="4"/>
      <c r="C110" s="4"/>
      <c r="D110" s="5"/>
      <c r="E110" s="76"/>
      <c r="F110" s="5"/>
      <c r="G110" s="5"/>
      <c r="H110" s="5"/>
      <c r="I110" s="5"/>
      <c r="J110" s="78"/>
      <c r="K110" s="373" t="s">
        <v>4507</v>
      </c>
      <c r="L110" s="374" t="s">
        <v>4843</v>
      </c>
      <c r="M110" s="374" t="s">
        <v>4853</v>
      </c>
      <c r="N110" s="78"/>
      <c r="O110" s="4"/>
      <c r="P110" s="5"/>
      <c r="Q110" s="78"/>
      <c r="Y110" s="4"/>
      <c r="Z110" s="4"/>
      <c r="AO110" s="81" t="s">
        <v>1598</v>
      </c>
      <c r="AP110" s="81" t="s">
        <v>899</v>
      </c>
      <c r="AQ110" s="81">
        <v>2</v>
      </c>
      <c r="AR110" s="81" t="s">
        <v>4414</v>
      </c>
      <c r="AS110" s="81"/>
      <c r="AT110" s="81" t="s">
        <v>4414</v>
      </c>
      <c r="AU110" s="81"/>
      <c r="AV110" s="81" t="s">
        <v>4414</v>
      </c>
      <c r="AW110" s="81"/>
      <c r="BD110"/>
      <c r="BE110"/>
      <c r="BF110"/>
      <c r="BG110"/>
    </row>
    <row r="111" spans="1:59" x14ac:dyDescent="0.2">
      <c r="A111" s="5"/>
      <c r="B111" s="4"/>
      <c r="C111" s="4"/>
      <c r="D111" s="5"/>
      <c r="E111" s="76"/>
      <c r="F111" s="5"/>
      <c r="G111" s="5"/>
      <c r="H111" s="5"/>
      <c r="I111" s="5"/>
      <c r="J111" s="78"/>
      <c r="K111" s="373" t="s">
        <v>4508</v>
      </c>
      <c r="L111" s="374" t="s">
        <v>4843</v>
      </c>
      <c r="M111" s="374" t="s">
        <v>4853</v>
      </c>
      <c r="N111" s="78"/>
      <c r="O111" s="4"/>
      <c r="P111" s="5"/>
      <c r="Q111" s="78"/>
      <c r="Y111" s="4"/>
      <c r="Z111" s="4"/>
      <c r="AO111" s="81" t="s">
        <v>1063</v>
      </c>
      <c r="AP111" s="81" t="s">
        <v>899</v>
      </c>
      <c r="AQ111" s="81">
        <v>1</v>
      </c>
      <c r="AR111" s="81" t="s">
        <v>4414</v>
      </c>
      <c r="AS111" s="81"/>
      <c r="AT111" s="81" t="s">
        <v>4414</v>
      </c>
      <c r="AU111" s="81"/>
      <c r="AV111" s="81" t="s">
        <v>4414</v>
      </c>
      <c r="AW111" s="81"/>
      <c r="BD111"/>
      <c r="BE111"/>
      <c r="BF111"/>
      <c r="BG111"/>
    </row>
    <row r="112" spans="1:59" x14ac:dyDescent="0.2">
      <c r="A112" s="5"/>
      <c r="B112" s="4"/>
      <c r="C112" s="4"/>
      <c r="D112" s="5"/>
      <c r="E112" s="76"/>
      <c r="F112" s="5"/>
      <c r="G112" s="5"/>
      <c r="H112" s="5"/>
      <c r="I112" s="5"/>
      <c r="J112" s="78"/>
      <c r="K112" s="373" t="s">
        <v>5849</v>
      </c>
      <c r="L112" s="374" t="s">
        <v>4843</v>
      </c>
      <c r="M112" s="374" t="s">
        <v>4853</v>
      </c>
      <c r="N112" s="78"/>
      <c r="O112" s="4"/>
      <c r="P112" s="5"/>
      <c r="Q112" s="78"/>
      <c r="Y112" s="4"/>
      <c r="Z112" s="4"/>
      <c r="AO112" s="81" t="s">
        <v>1088</v>
      </c>
      <c r="AP112" s="81" t="s">
        <v>899</v>
      </c>
      <c r="AQ112" s="81">
        <v>1</v>
      </c>
      <c r="AR112" s="81" t="s">
        <v>4414</v>
      </c>
      <c r="AS112" s="81"/>
      <c r="AT112" s="81" t="s">
        <v>4414</v>
      </c>
      <c r="AU112" s="81"/>
      <c r="AV112" s="81" t="s">
        <v>4414</v>
      </c>
      <c r="AW112" s="81"/>
      <c r="BD112"/>
      <c r="BE112"/>
      <c r="BF112"/>
      <c r="BG112"/>
    </row>
    <row r="113" spans="1:59" x14ac:dyDescent="0.2">
      <c r="A113" s="5"/>
      <c r="B113" s="4"/>
      <c r="C113" s="4"/>
      <c r="D113" s="5"/>
      <c r="E113" s="76"/>
      <c r="F113" s="5"/>
      <c r="G113" s="5"/>
      <c r="H113" s="5"/>
      <c r="I113" s="5"/>
      <c r="J113" s="78"/>
      <c r="K113" s="373" t="s">
        <v>4510</v>
      </c>
      <c r="L113" s="374" t="s">
        <v>4843</v>
      </c>
      <c r="M113" s="374" t="s">
        <v>4853</v>
      </c>
      <c r="N113" s="78"/>
      <c r="O113" s="4"/>
      <c r="P113" s="5"/>
      <c r="Q113" s="78"/>
      <c r="Y113" s="4"/>
      <c r="Z113" s="4"/>
      <c r="AO113" s="81" t="s">
        <v>1075</v>
      </c>
      <c r="AP113" s="81" t="s">
        <v>899</v>
      </c>
      <c r="AQ113" s="81">
        <v>1</v>
      </c>
      <c r="AR113" s="81" t="s">
        <v>4414</v>
      </c>
      <c r="AS113" s="81"/>
      <c r="AT113" s="81" t="s">
        <v>4414</v>
      </c>
      <c r="AU113" s="81"/>
      <c r="AV113" s="81" t="s">
        <v>4414</v>
      </c>
      <c r="AW113" s="81"/>
      <c r="BD113"/>
      <c r="BE113"/>
      <c r="BF113"/>
      <c r="BG113"/>
    </row>
    <row r="114" spans="1:59" x14ac:dyDescent="0.2">
      <c r="A114" s="5"/>
      <c r="B114" s="4"/>
      <c r="C114" s="4"/>
      <c r="D114" s="5"/>
      <c r="E114" s="76"/>
      <c r="F114" s="5"/>
      <c r="G114" s="5"/>
      <c r="H114" s="5"/>
      <c r="I114" s="5"/>
      <c r="J114" s="78"/>
      <c r="K114" s="373" t="s">
        <v>4511</v>
      </c>
      <c r="L114" s="374" t="s">
        <v>4843</v>
      </c>
      <c r="M114" s="374" t="s">
        <v>4853</v>
      </c>
      <c r="N114" s="78"/>
      <c r="O114" s="4"/>
      <c r="P114" s="5"/>
      <c r="Q114" s="78"/>
      <c r="Y114" s="4"/>
      <c r="Z114" s="4"/>
      <c r="AO114" s="81" t="s">
        <v>1064</v>
      </c>
      <c r="AP114" s="81" t="s">
        <v>893</v>
      </c>
      <c r="AQ114" s="81">
        <v>2</v>
      </c>
      <c r="AR114" s="81" t="s">
        <v>4414</v>
      </c>
      <c r="AS114" s="81"/>
      <c r="AT114" s="81" t="s">
        <v>4414</v>
      </c>
      <c r="AU114" s="81"/>
      <c r="AV114" s="81" t="s">
        <v>4414</v>
      </c>
      <c r="AW114" s="81"/>
      <c r="BD114"/>
      <c r="BE114"/>
      <c r="BF114"/>
      <c r="BG114"/>
    </row>
    <row r="115" spans="1:59" x14ac:dyDescent="0.2">
      <c r="A115" s="5"/>
      <c r="B115" s="4"/>
      <c r="C115" s="4"/>
      <c r="D115" s="5"/>
      <c r="E115" s="76"/>
      <c r="F115" s="5"/>
      <c r="G115" s="5"/>
      <c r="H115" s="5"/>
      <c r="I115" s="5"/>
      <c r="J115" s="78"/>
      <c r="K115" s="373" t="s">
        <v>4512</v>
      </c>
      <c r="L115" s="374" t="s">
        <v>4843</v>
      </c>
      <c r="M115" s="374" t="s">
        <v>4853</v>
      </c>
      <c r="N115" s="78"/>
      <c r="O115" s="4"/>
      <c r="P115" s="5"/>
      <c r="Q115" s="78"/>
      <c r="Y115" s="4"/>
      <c r="Z115" s="4"/>
      <c r="AO115" s="81" t="s">
        <v>1090</v>
      </c>
      <c r="AP115" s="81" t="s">
        <v>893</v>
      </c>
      <c r="AQ115" s="81">
        <v>2</v>
      </c>
      <c r="AR115" s="81" t="s">
        <v>4414</v>
      </c>
      <c r="AS115" s="81"/>
      <c r="AT115" s="81" t="s">
        <v>4414</v>
      </c>
      <c r="AU115" s="81"/>
      <c r="AV115" s="81" t="s">
        <v>4414</v>
      </c>
      <c r="AW115" s="81"/>
      <c r="BD115"/>
      <c r="BE115"/>
      <c r="BF115"/>
      <c r="BG115"/>
    </row>
    <row r="116" spans="1:59" x14ac:dyDescent="0.2">
      <c r="A116" s="5"/>
      <c r="B116" s="4"/>
      <c r="C116" s="4"/>
      <c r="D116" s="5"/>
      <c r="E116" s="76"/>
      <c r="F116" s="5"/>
      <c r="G116" s="5"/>
      <c r="H116" s="5"/>
      <c r="I116" s="5"/>
      <c r="J116" s="78"/>
      <c r="K116" s="373" t="s">
        <v>4542</v>
      </c>
      <c r="L116" s="374" t="s">
        <v>4843</v>
      </c>
      <c r="M116" s="374" t="s">
        <v>4853</v>
      </c>
      <c r="N116" s="78"/>
      <c r="O116" s="4"/>
      <c r="P116" s="5"/>
      <c r="Q116" s="78"/>
      <c r="Y116" s="4"/>
      <c r="Z116" s="4"/>
      <c r="AO116" s="81" t="s">
        <v>1089</v>
      </c>
      <c r="AP116" s="81" t="s">
        <v>900</v>
      </c>
      <c r="AQ116" s="81">
        <v>1</v>
      </c>
      <c r="AR116" s="81" t="s">
        <v>4414</v>
      </c>
      <c r="AS116" s="81"/>
      <c r="AT116" s="81" t="s">
        <v>4414</v>
      </c>
      <c r="AU116" s="81"/>
      <c r="AV116" s="81" t="s">
        <v>4414</v>
      </c>
      <c r="AW116" s="81"/>
      <c r="BD116"/>
      <c r="BE116"/>
      <c r="BF116"/>
      <c r="BG116"/>
    </row>
    <row r="117" spans="1:59" x14ac:dyDescent="0.2">
      <c r="A117" s="5"/>
      <c r="B117" s="4"/>
      <c r="C117" s="4"/>
      <c r="D117" s="5"/>
      <c r="E117" s="76"/>
      <c r="F117" s="5"/>
      <c r="G117" s="5"/>
      <c r="H117" s="5"/>
      <c r="I117" s="5"/>
      <c r="J117" s="78"/>
      <c r="K117" s="373" t="s">
        <v>4543</v>
      </c>
      <c r="L117" s="374" t="s">
        <v>4843</v>
      </c>
      <c r="M117" s="374" t="s">
        <v>4853</v>
      </c>
      <c r="N117" s="78"/>
      <c r="O117" s="4"/>
      <c r="P117" s="5"/>
      <c r="Q117" s="78"/>
      <c r="Y117" s="4"/>
      <c r="Z117" s="4"/>
      <c r="AO117" s="81" t="s">
        <v>1077</v>
      </c>
      <c r="AP117" s="81" t="s">
        <v>893</v>
      </c>
      <c r="AQ117" s="81">
        <v>2</v>
      </c>
      <c r="AR117" s="81" t="s">
        <v>4414</v>
      </c>
      <c r="AS117" s="81"/>
      <c r="AT117" s="81" t="s">
        <v>4414</v>
      </c>
      <c r="AU117" s="81"/>
      <c r="AV117" s="81" t="s">
        <v>4414</v>
      </c>
      <c r="AW117" s="81"/>
      <c r="BD117"/>
      <c r="BE117"/>
      <c r="BF117"/>
      <c r="BG117"/>
    </row>
    <row r="118" spans="1:59" x14ac:dyDescent="0.2">
      <c r="A118" s="5"/>
      <c r="B118" s="4"/>
      <c r="C118" s="4"/>
      <c r="D118" s="5"/>
      <c r="E118" s="76"/>
      <c r="F118" s="5"/>
      <c r="G118" s="5"/>
      <c r="H118" s="5"/>
      <c r="I118" s="5"/>
      <c r="J118" s="78"/>
      <c r="K118" s="373" t="s">
        <v>4544</v>
      </c>
      <c r="L118" s="374" t="s">
        <v>4843</v>
      </c>
      <c r="M118" s="374" t="s">
        <v>4853</v>
      </c>
      <c r="N118" s="78"/>
      <c r="O118" s="4"/>
      <c r="P118" s="5"/>
      <c r="Q118" s="78"/>
      <c r="Y118" s="4"/>
      <c r="Z118" s="4"/>
      <c r="AO118" s="81" t="s">
        <v>1076</v>
      </c>
      <c r="AP118" s="81" t="s">
        <v>900</v>
      </c>
      <c r="AQ118" s="81">
        <v>1</v>
      </c>
      <c r="AR118" s="81" t="s">
        <v>4414</v>
      </c>
      <c r="AS118" s="81"/>
      <c r="AT118" s="81" t="s">
        <v>4414</v>
      </c>
      <c r="AU118" s="81"/>
      <c r="AV118" s="81" t="s">
        <v>4414</v>
      </c>
      <c r="AW118" s="81"/>
      <c r="BD118"/>
      <c r="BE118"/>
      <c r="BF118"/>
      <c r="BG118"/>
    </row>
    <row r="119" spans="1:59" x14ac:dyDescent="0.2">
      <c r="A119" s="5"/>
      <c r="B119" s="4"/>
      <c r="C119" s="4"/>
      <c r="D119" s="5"/>
      <c r="E119" s="76"/>
      <c r="F119" s="5"/>
      <c r="G119" s="5"/>
      <c r="H119" s="5"/>
      <c r="I119" s="5"/>
      <c r="J119" s="78"/>
      <c r="K119" s="373" t="s">
        <v>5664</v>
      </c>
      <c r="L119" s="374" t="s">
        <v>4843</v>
      </c>
      <c r="M119" s="374" t="s">
        <v>4853</v>
      </c>
      <c r="N119" s="78"/>
      <c r="O119" s="4"/>
      <c r="P119" s="5"/>
      <c r="Q119" s="78"/>
      <c r="Y119" s="4"/>
      <c r="Z119" s="4"/>
      <c r="AO119" s="81" t="s">
        <v>3930</v>
      </c>
      <c r="AP119" s="81" t="s">
        <v>900</v>
      </c>
      <c r="AQ119" s="81">
        <v>1</v>
      </c>
      <c r="AR119" s="81" t="s">
        <v>4414</v>
      </c>
      <c r="AS119" s="81"/>
      <c r="AT119" s="81" t="s">
        <v>4414</v>
      </c>
      <c r="AU119" s="81"/>
      <c r="AV119" s="81" t="s">
        <v>4414</v>
      </c>
      <c r="AW119" s="81"/>
      <c r="BD119"/>
      <c r="BE119"/>
      <c r="BF119"/>
      <c r="BG119"/>
    </row>
    <row r="120" spans="1:59" x14ac:dyDescent="0.2">
      <c r="A120" s="5"/>
      <c r="B120" s="4"/>
      <c r="C120" s="4"/>
      <c r="D120" s="5"/>
      <c r="E120" s="76"/>
      <c r="F120" s="5"/>
      <c r="G120" s="5"/>
      <c r="H120" s="5"/>
      <c r="I120" s="5"/>
      <c r="J120" s="78"/>
      <c r="K120" s="373" t="s">
        <v>4545</v>
      </c>
      <c r="L120" s="374" t="s">
        <v>4843</v>
      </c>
      <c r="M120" s="374" t="s">
        <v>4853</v>
      </c>
      <c r="N120" s="78"/>
      <c r="O120" s="4"/>
      <c r="P120" s="5"/>
      <c r="Q120" s="78"/>
      <c r="Y120" s="4"/>
      <c r="Z120" s="4"/>
      <c r="AO120" s="81" t="s">
        <v>1065</v>
      </c>
      <c r="AP120" s="81" t="s">
        <v>894</v>
      </c>
      <c r="AQ120" s="81">
        <v>2</v>
      </c>
      <c r="AR120" s="81" t="s">
        <v>4414</v>
      </c>
      <c r="AS120" s="81"/>
      <c r="AT120" s="81" t="s">
        <v>4414</v>
      </c>
      <c r="AU120" s="81"/>
      <c r="AV120" s="81" t="s">
        <v>4414</v>
      </c>
      <c r="AW120" s="81"/>
      <c r="BD120"/>
      <c r="BE120"/>
      <c r="BF120"/>
      <c r="BG120"/>
    </row>
    <row r="121" spans="1:59" x14ac:dyDescent="0.2">
      <c r="A121" s="5"/>
      <c r="B121" s="4"/>
      <c r="C121" s="4"/>
      <c r="D121" s="5"/>
      <c r="E121" s="76"/>
      <c r="F121" s="5"/>
      <c r="G121" s="5"/>
      <c r="H121" s="5"/>
      <c r="I121" s="5"/>
      <c r="J121" s="78"/>
      <c r="K121" s="373" t="s">
        <v>5665</v>
      </c>
      <c r="L121" s="374" t="s">
        <v>4843</v>
      </c>
      <c r="M121" s="374" t="s">
        <v>4853</v>
      </c>
      <c r="N121" s="78"/>
      <c r="O121" s="4"/>
      <c r="P121" s="5"/>
      <c r="Q121" s="78"/>
      <c r="Y121" s="4"/>
      <c r="Z121" s="4"/>
      <c r="AO121" s="81" t="s">
        <v>1091</v>
      </c>
      <c r="AP121" s="81" t="s">
        <v>894</v>
      </c>
      <c r="AQ121" s="81">
        <v>2</v>
      </c>
      <c r="AR121" s="81" t="s">
        <v>4414</v>
      </c>
      <c r="AS121" s="81"/>
      <c r="AT121" s="81" t="s">
        <v>4414</v>
      </c>
      <c r="AU121" s="81"/>
      <c r="AV121" s="81" t="s">
        <v>4414</v>
      </c>
      <c r="AW121" s="81"/>
      <c r="BD121"/>
      <c r="BE121"/>
      <c r="BF121"/>
      <c r="BG121"/>
    </row>
    <row r="122" spans="1:59" x14ac:dyDescent="0.2">
      <c r="A122" s="5"/>
      <c r="B122" s="4"/>
      <c r="C122" s="4"/>
      <c r="D122" s="5"/>
      <c r="E122" s="76"/>
      <c r="F122" s="5"/>
      <c r="G122" s="5"/>
      <c r="H122" s="5"/>
      <c r="I122" s="5"/>
      <c r="J122" s="78"/>
      <c r="K122" s="373" t="s">
        <v>4502</v>
      </c>
      <c r="L122" s="374" t="s">
        <v>4843</v>
      </c>
      <c r="M122" s="374" t="s">
        <v>4853</v>
      </c>
      <c r="N122" s="78"/>
      <c r="O122" s="4"/>
      <c r="P122" s="5"/>
      <c r="Q122" s="78"/>
      <c r="Y122" s="4"/>
      <c r="Z122" s="4"/>
      <c r="AO122" s="81" t="s">
        <v>1078</v>
      </c>
      <c r="AP122" s="81" t="s">
        <v>894</v>
      </c>
      <c r="AQ122" s="81">
        <v>2</v>
      </c>
      <c r="AR122" s="81" t="s">
        <v>4414</v>
      </c>
      <c r="AS122" s="81"/>
      <c r="AT122" s="81" t="s">
        <v>4414</v>
      </c>
      <c r="AU122" s="81"/>
      <c r="AV122" s="81" t="s">
        <v>4414</v>
      </c>
      <c r="AW122" s="81"/>
      <c r="BD122"/>
      <c r="BE122"/>
      <c r="BF122"/>
      <c r="BG122"/>
    </row>
    <row r="123" spans="1:59" x14ac:dyDescent="0.2">
      <c r="A123" s="5"/>
      <c r="B123" s="4"/>
      <c r="C123" s="4"/>
      <c r="D123" s="5"/>
      <c r="E123" s="76"/>
      <c r="F123" s="5"/>
      <c r="G123" s="5"/>
      <c r="H123" s="5"/>
      <c r="I123" s="5"/>
      <c r="J123" s="78"/>
      <c r="K123" s="373" t="s">
        <v>5850</v>
      </c>
      <c r="L123" s="374" t="s">
        <v>4843</v>
      </c>
      <c r="M123" s="374" t="s">
        <v>4853</v>
      </c>
      <c r="N123" s="78"/>
      <c r="O123" s="4"/>
      <c r="P123" s="5"/>
      <c r="Q123" s="78"/>
      <c r="Y123" s="4"/>
      <c r="Z123" s="4"/>
      <c r="AO123" s="81" t="s">
        <v>1599</v>
      </c>
      <c r="AP123" s="81" t="s">
        <v>893</v>
      </c>
      <c r="AQ123" s="81">
        <v>1</v>
      </c>
      <c r="AR123" s="81" t="s">
        <v>4414</v>
      </c>
      <c r="AS123" s="81"/>
      <c r="AT123" s="81" t="s">
        <v>4414</v>
      </c>
      <c r="AU123" s="81"/>
      <c r="AV123" s="81" t="s">
        <v>4414</v>
      </c>
      <c r="AW123" s="81"/>
      <c r="BD123"/>
      <c r="BE123"/>
      <c r="BF123"/>
      <c r="BG123"/>
    </row>
    <row r="124" spans="1:59" x14ac:dyDescent="0.2">
      <c r="A124" s="5"/>
      <c r="B124" s="4"/>
      <c r="C124" s="4"/>
      <c r="D124" s="5"/>
      <c r="E124" s="76"/>
      <c r="F124" s="5"/>
      <c r="G124" s="5"/>
      <c r="H124" s="5"/>
      <c r="I124" s="5"/>
      <c r="J124" s="78"/>
      <c r="K124" s="373" t="s">
        <v>4503</v>
      </c>
      <c r="L124" s="374" t="s">
        <v>4843</v>
      </c>
      <c r="M124" s="374" t="s">
        <v>4853</v>
      </c>
      <c r="N124" s="78"/>
      <c r="O124" s="4"/>
      <c r="P124" s="5"/>
      <c r="Q124" s="78"/>
      <c r="Y124" s="4"/>
      <c r="Z124" s="4"/>
      <c r="AO124" s="81" t="s">
        <v>1600</v>
      </c>
      <c r="AP124" s="81" t="s">
        <v>895</v>
      </c>
      <c r="AQ124" s="81">
        <v>1</v>
      </c>
      <c r="AR124" s="81" t="s">
        <v>4414</v>
      </c>
      <c r="AS124" s="81"/>
      <c r="AT124" s="81" t="s">
        <v>4414</v>
      </c>
      <c r="AU124" s="81"/>
      <c r="AV124" s="81" t="s">
        <v>4414</v>
      </c>
      <c r="AW124" s="81"/>
      <c r="BD124"/>
      <c r="BE124"/>
      <c r="BF124"/>
      <c r="BG124"/>
    </row>
    <row r="125" spans="1:59" x14ac:dyDescent="0.2">
      <c r="A125" s="5"/>
      <c r="B125" s="4"/>
      <c r="C125" s="4"/>
      <c r="D125" s="5"/>
      <c r="E125" s="76"/>
      <c r="F125" s="5"/>
      <c r="G125" s="5"/>
      <c r="H125" s="5"/>
      <c r="I125" s="5"/>
      <c r="J125" s="78"/>
      <c r="K125" s="373" t="s">
        <v>4529</v>
      </c>
      <c r="L125" s="374" t="s">
        <v>4843</v>
      </c>
      <c r="M125" s="374" t="s">
        <v>4853</v>
      </c>
      <c r="N125" s="78"/>
      <c r="O125" s="4"/>
      <c r="P125" s="5"/>
      <c r="Q125" s="78"/>
      <c r="Y125" s="4"/>
      <c r="Z125" s="4"/>
      <c r="AO125" s="81" t="s">
        <v>1601</v>
      </c>
      <c r="AP125" s="81" t="s">
        <v>897</v>
      </c>
      <c r="AQ125" s="81">
        <v>1</v>
      </c>
      <c r="AR125" s="81" t="s">
        <v>4414</v>
      </c>
      <c r="AS125" s="81"/>
      <c r="AT125" s="81" t="s">
        <v>4414</v>
      </c>
      <c r="AU125" s="81"/>
      <c r="AV125" s="81" t="s">
        <v>4414</v>
      </c>
      <c r="AW125" s="81"/>
      <c r="BD125"/>
      <c r="BE125"/>
      <c r="BF125"/>
      <c r="BG125"/>
    </row>
    <row r="126" spans="1:59" x14ac:dyDescent="0.2">
      <c r="A126" s="5"/>
      <c r="B126" s="4"/>
      <c r="C126" s="4"/>
      <c r="D126" s="5"/>
      <c r="E126" s="76"/>
      <c r="F126" s="5"/>
      <c r="G126" s="5"/>
      <c r="H126" s="5"/>
      <c r="I126" s="5"/>
      <c r="J126" s="78"/>
      <c r="K126" s="373" t="s">
        <v>4530</v>
      </c>
      <c r="L126" s="374" t="s">
        <v>4843</v>
      </c>
      <c r="M126" s="374" t="s">
        <v>4853</v>
      </c>
      <c r="N126" s="78"/>
      <c r="O126" s="4"/>
      <c r="P126" s="5"/>
      <c r="Q126" s="78"/>
      <c r="Y126" s="4"/>
      <c r="Z126" s="4"/>
      <c r="AO126" s="81" t="s">
        <v>1602</v>
      </c>
      <c r="AP126" s="81" t="s">
        <v>899</v>
      </c>
      <c r="AQ126" s="81">
        <v>1</v>
      </c>
      <c r="AR126" s="81" t="s">
        <v>4414</v>
      </c>
      <c r="AS126" s="81"/>
      <c r="AT126" s="81" t="s">
        <v>4414</v>
      </c>
      <c r="AU126" s="81"/>
      <c r="AV126" s="81" t="s">
        <v>4414</v>
      </c>
      <c r="AW126" s="81"/>
      <c r="BD126"/>
      <c r="BE126"/>
      <c r="BF126"/>
      <c r="BG126"/>
    </row>
    <row r="127" spans="1:59" x14ac:dyDescent="0.2">
      <c r="A127" s="5"/>
      <c r="B127" s="4"/>
      <c r="C127" s="4"/>
      <c r="D127" s="5"/>
      <c r="E127" s="76"/>
      <c r="F127" s="5"/>
      <c r="G127" s="5"/>
      <c r="H127" s="5"/>
      <c r="I127" s="5"/>
      <c r="J127" s="78"/>
      <c r="K127" s="373" t="s">
        <v>5666</v>
      </c>
      <c r="L127" s="374" t="s">
        <v>4843</v>
      </c>
      <c r="M127" s="374" t="s">
        <v>4853</v>
      </c>
      <c r="N127" s="78"/>
      <c r="O127" s="4"/>
      <c r="P127" s="5"/>
      <c r="Q127" s="78"/>
      <c r="Y127" s="4"/>
      <c r="Z127" s="4"/>
      <c r="AO127" s="81" t="s">
        <v>1603</v>
      </c>
      <c r="AP127" s="81" t="s">
        <v>893</v>
      </c>
      <c r="AQ127" s="81">
        <v>2</v>
      </c>
      <c r="AR127" s="81" t="s">
        <v>4414</v>
      </c>
      <c r="AS127" s="81"/>
      <c r="AT127" s="81" t="s">
        <v>4414</v>
      </c>
      <c r="AU127" s="81"/>
      <c r="AV127" s="81" t="s">
        <v>4414</v>
      </c>
      <c r="AW127" s="81"/>
      <c r="BD127"/>
      <c r="BE127"/>
      <c r="BF127"/>
      <c r="BG127"/>
    </row>
    <row r="128" spans="1:59" x14ac:dyDescent="0.2">
      <c r="A128" s="5"/>
      <c r="B128" s="4"/>
      <c r="C128" s="4"/>
      <c r="D128" s="5"/>
      <c r="E128" s="76"/>
      <c r="F128" s="5"/>
      <c r="G128" s="5"/>
      <c r="H128" s="5"/>
      <c r="I128" s="5"/>
      <c r="J128" s="78"/>
      <c r="K128" s="373" t="s">
        <v>4532</v>
      </c>
      <c r="L128" s="374" t="s">
        <v>4843</v>
      </c>
      <c r="M128" s="374" t="s">
        <v>1670</v>
      </c>
      <c r="N128" s="78"/>
      <c r="O128" s="4"/>
      <c r="P128" s="5"/>
      <c r="Q128" s="78"/>
      <c r="Y128" s="4"/>
      <c r="Z128" s="4"/>
      <c r="AO128" s="81" t="s">
        <v>3931</v>
      </c>
      <c r="AP128" s="81" t="s">
        <v>900</v>
      </c>
      <c r="AQ128" s="81">
        <v>1</v>
      </c>
      <c r="AR128" s="81" t="s">
        <v>4414</v>
      </c>
      <c r="AS128" s="81"/>
      <c r="AT128" s="81" t="s">
        <v>4414</v>
      </c>
      <c r="AU128" s="81"/>
      <c r="AV128" s="81" t="s">
        <v>4414</v>
      </c>
      <c r="AW128" s="81"/>
      <c r="BD128"/>
      <c r="BE128"/>
      <c r="BF128"/>
      <c r="BG128"/>
    </row>
    <row r="129" spans="1:59" x14ac:dyDescent="0.2">
      <c r="A129" s="5"/>
      <c r="B129" s="4"/>
      <c r="C129" s="4"/>
      <c r="D129" s="5"/>
      <c r="E129" s="76"/>
      <c r="F129" s="5"/>
      <c r="G129" s="5"/>
      <c r="H129" s="5"/>
      <c r="I129" s="5"/>
      <c r="J129" s="78"/>
      <c r="K129" s="373" t="s">
        <v>5669</v>
      </c>
      <c r="L129" s="374" t="s">
        <v>4843</v>
      </c>
      <c r="M129" s="374" t="s">
        <v>4853</v>
      </c>
      <c r="N129" s="78"/>
      <c r="O129" s="4"/>
      <c r="P129" s="5"/>
      <c r="Q129" s="78"/>
      <c r="Y129" s="4"/>
      <c r="Z129" s="4"/>
      <c r="AO129" s="81" t="s">
        <v>1604</v>
      </c>
      <c r="AP129" s="81" t="s">
        <v>894</v>
      </c>
      <c r="AQ129" s="81">
        <v>2</v>
      </c>
      <c r="AR129" s="81" t="s">
        <v>4414</v>
      </c>
      <c r="AS129" s="81"/>
      <c r="AT129" s="81" t="s">
        <v>4414</v>
      </c>
      <c r="AU129" s="81"/>
      <c r="AV129" s="81" t="s">
        <v>4414</v>
      </c>
      <c r="AW129" s="81"/>
      <c r="BD129"/>
      <c r="BE129"/>
      <c r="BF129"/>
      <c r="BG129"/>
    </row>
    <row r="130" spans="1:59" x14ac:dyDescent="0.2">
      <c r="A130" s="5"/>
      <c r="B130" s="4"/>
      <c r="C130" s="4"/>
      <c r="D130" s="5"/>
      <c r="E130" s="76"/>
      <c r="F130" s="5"/>
      <c r="G130" s="5"/>
      <c r="H130" s="5"/>
      <c r="I130" s="5"/>
      <c r="J130" s="78"/>
      <c r="K130" s="373" t="s">
        <v>4535</v>
      </c>
      <c r="L130" s="374" t="s">
        <v>4843</v>
      </c>
      <c r="M130" s="374" t="s">
        <v>1670</v>
      </c>
      <c r="N130" s="78"/>
      <c r="O130" s="4"/>
      <c r="P130" s="5"/>
      <c r="Q130" s="78"/>
      <c r="Y130" s="4"/>
      <c r="Z130" s="4"/>
      <c r="AO130" s="81" t="s">
        <v>1605</v>
      </c>
      <c r="AP130" s="81" t="s">
        <v>895</v>
      </c>
      <c r="AQ130" s="81">
        <v>2</v>
      </c>
      <c r="AR130" s="81" t="s">
        <v>4414</v>
      </c>
      <c r="AS130" s="81"/>
      <c r="AT130" s="81" t="s">
        <v>4414</v>
      </c>
      <c r="AU130" s="81"/>
      <c r="AV130" s="81" t="s">
        <v>4414</v>
      </c>
      <c r="AW130" s="81"/>
      <c r="BD130"/>
      <c r="BE130"/>
      <c r="BF130"/>
      <c r="BG130"/>
    </row>
    <row r="131" spans="1:59" x14ac:dyDescent="0.2">
      <c r="A131" s="5"/>
      <c r="B131" s="4"/>
      <c r="C131" s="4"/>
      <c r="D131" s="5"/>
      <c r="E131" s="76"/>
      <c r="F131" s="5"/>
      <c r="G131" s="5"/>
      <c r="H131" s="5"/>
      <c r="I131" s="5"/>
      <c r="J131" s="78"/>
      <c r="K131" s="373" t="s">
        <v>4536</v>
      </c>
      <c r="L131" s="374" t="s">
        <v>4843</v>
      </c>
      <c r="M131" s="374" t="s">
        <v>1670</v>
      </c>
      <c r="N131" s="78"/>
      <c r="O131" s="4"/>
      <c r="P131" s="5"/>
      <c r="Q131" s="78"/>
      <c r="Y131" s="4"/>
      <c r="Z131" s="4"/>
      <c r="AO131" s="81" t="s">
        <v>1606</v>
      </c>
      <c r="AP131" s="81" t="s">
        <v>896</v>
      </c>
      <c r="AQ131" s="81">
        <v>2</v>
      </c>
      <c r="AR131" s="81" t="s">
        <v>4414</v>
      </c>
      <c r="AS131" s="81"/>
      <c r="AT131" s="81" t="s">
        <v>4414</v>
      </c>
      <c r="AU131" s="81"/>
      <c r="AV131" s="81" t="s">
        <v>4414</v>
      </c>
      <c r="AW131" s="81"/>
      <c r="BD131"/>
      <c r="BE131"/>
      <c r="BF131"/>
      <c r="BG131"/>
    </row>
    <row r="132" spans="1:59" x14ac:dyDescent="0.2">
      <c r="A132" s="5"/>
      <c r="B132" s="4"/>
      <c r="C132" s="4"/>
      <c r="D132" s="5"/>
      <c r="E132" s="76"/>
      <c r="F132" s="5"/>
      <c r="G132" s="5"/>
      <c r="H132" s="5"/>
      <c r="I132" s="5"/>
      <c r="J132" s="78"/>
      <c r="K132" s="373" t="s">
        <v>5670</v>
      </c>
      <c r="L132" s="374" t="s">
        <v>4843</v>
      </c>
      <c r="M132" s="374" t="s">
        <v>4853</v>
      </c>
      <c r="N132" s="78"/>
      <c r="O132" s="4"/>
      <c r="P132" s="5"/>
      <c r="Q132" s="78"/>
      <c r="Y132" s="4"/>
      <c r="Z132" s="4"/>
      <c r="AO132" s="81" t="s">
        <v>1607</v>
      </c>
      <c r="AP132" s="81" t="s">
        <v>897</v>
      </c>
      <c r="AQ132" s="81">
        <v>2</v>
      </c>
      <c r="AR132" s="81" t="s">
        <v>4414</v>
      </c>
      <c r="AS132" s="81"/>
      <c r="AT132" s="81" t="s">
        <v>4414</v>
      </c>
      <c r="AU132" s="81"/>
      <c r="AV132" s="81" t="s">
        <v>4414</v>
      </c>
      <c r="AW132" s="81"/>
      <c r="BD132"/>
      <c r="BE132"/>
      <c r="BF132"/>
      <c r="BG132"/>
    </row>
    <row r="133" spans="1:59" x14ac:dyDescent="0.2">
      <c r="A133" s="5"/>
      <c r="B133" s="4"/>
      <c r="C133" s="4"/>
      <c r="D133" s="5"/>
      <c r="E133" s="76"/>
      <c r="F133" s="5"/>
      <c r="G133" s="5"/>
      <c r="H133" s="5"/>
      <c r="I133" s="5"/>
      <c r="J133" s="78"/>
      <c r="K133" s="373" t="s">
        <v>4538</v>
      </c>
      <c r="L133" s="374" t="s">
        <v>4843</v>
      </c>
      <c r="M133" s="374" t="s">
        <v>1670</v>
      </c>
      <c r="N133" s="78"/>
      <c r="O133" s="4"/>
      <c r="P133" s="5"/>
      <c r="Q133" s="78"/>
      <c r="Y133" s="4"/>
      <c r="Z133" s="4"/>
      <c r="AO133" s="81" t="s">
        <v>1608</v>
      </c>
      <c r="AP133" s="81" t="s">
        <v>898</v>
      </c>
      <c r="AQ133" s="81">
        <v>2</v>
      </c>
      <c r="AR133" s="81" t="s">
        <v>4414</v>
      </c>
      <c r="AS133" s="81"/>
      <c r="AT133" s="81" t="s">
        <v>4414</v>
      </c>
      <c r="AU133" s="81"/>
      <c r="AV133" s="81" t="s">
        <v>4414</v>
      </c>
      <c r="AW133" s="81"/>
      <c r="BD133"/>
      <c r="BE133"/>
      <c r="BF133"/>
      <c r="BG133"/>
    </row>
    <row r="134" spans="1:59" x14ac:dyDescent="0.2">
      <c r="A134" s="5"/>
      <c r="B134" s="4"/>
      <c r="C134" s="4"/>
      <c r="D134" s="5"/>
      <c r="E134" s="76"/>
      <c r="F134" s="5"/>
      <c r="G134" s="5"/>
      <c r="H134" s="5"/>
      <c r="I134" s="5"/>
      <c r="J134" s="78"/>
      <c r="K134" s="373" t="s">
        <v>5671</v>
      </c>
      <c r="L134" s="374" t="s">
        <v>4843</v>
      </c>
      <c r="M134" s="374" t="s">
        <v>4853</v>
      </c>
      <c r="N134" s="78"/>
      <c r="O134" s="4"/>
      <c r="P134" s="5"/>
      <c r="Q134" s="78"/>
      <c r="Y134" s="4"/>
      <c r="Z134" s="4"/>
      <c r="AO134" s="81" t="s">
        <v>1609</v>
      </c>
      <c r="AP134" s="81" t="s">
        <v>899</v>
      </c>
      <c r="AQ134" s="81">
        <v>2</v>
      </c>
      <c r="AR134" s="81" t="s">
        <v>4414</v>
      </c>
      <c r="AS134" s="81"/>
      <c r="AT134" s="81" t="s">
        <v>4414</v>
      </c>
      <c r="AU134" s="81"/>
      <c r="AV134" s="81" t="s">
        <v>4414</v>
      </c>
      <c r="AW134" s="81"/>
      <c r="BD134"/>
      <c r="BE134"/>
      <c r="BF134"/>
      <c r="BG134"/>
    </row>
    <row r="135" spans="1:59" x14ac:dyDescent="0.2">
      <c r="A135" s="5"/>
      <c r="B135" s="4"/>
      <c r="C135" s="4"/>
      <c r="D135" s="5"/>
      <c r="E135" s="76"/>
      <c r="F135" s="5"/>
      <c r="G135" s="5"/>
      <c r="H135" s="5"/>
      <c r="I135" s="5"/>
      <c r="J135" s="78"/>
      <c r="K135" s="373" t="s">
        <v>4534</v>
      </c>
      <c r="L135" s="374" t="s">
        <v>4843</v>
      </c>
      <c r="M135" s="374" t="s">
        <v>4853</v>
      </c>
      <c r="N135" s="78"/>
      <c r="O135" s="4"/>
      <c r="P135" s="5"/>
      <c r="Q135" s="78"/>
      <c r="Y135" s="4"/>
      <c r="Z135" s="4"/>
      <c r="AO135" s="81" t="s">
        <v>1066</v>
      </c>
      <c r="AP135" s="81" t="s">
        <v>895</v>
      </c>
      <c r="AQ135" s="81">
        <v>2</v>
      </c>
      <c r="AR135" s="81" t="s">
        <v>4414</v>
      </c>
      <c r="AS135" s="81"/>
      <c r="AT135" s="81" t="s">
        <v>4414</v>
      </c>
      <c r="AU135" s="81"/>
      <c r="AV135" s="81" t="s">
        <v>4414</v>
      </c>
      <c r="AW135" s="81"/>
      <c r="BD135"/>
      <c r="BE135"/>
      <c r="BF135"/>
      <c r="BG135"/>
    </row>
    <row r="136" spans="1:59" x14ac:dyDescent="0.2">
      <c r="A136" s="5"/>
      <c r="B136" s="4"/>
      <c r="C136" s="4"/>
      <c r="D136" s="5"/>
      <c r="E136" s="76"/>
      <c r="F136" s="5"/>
      <c r="G136" s="5"/>
      <c r="H136" s="5"/>
      <c r="I136" s="5"/>
      <c r="J136" s="78"/>
      <c r="K136" s="373" t="s">
        <v>4570</v>
      </c>
      <c r="L136" s="374" t="s">
        <v>4843</v>
      </c>
      <c r="M136" s="374" t="s">
        <v>4853</v>
      </c>
      <c r="N136" s="78"/>
      <c r="O136" s="4"/>
      <c r="P136" s="5"/>
      <c r="Q136" s="78"/>
      <c r="Y136" s="4"/>
      <c r="Z136" s="4"/>
      <c r="AO136" s="81" t="s">
        <v>1092</v>
      </c>
      <c r="AP136" s="81" t="s">
        <v>895</v>
      </c>
      <c r="AQ136" s="81">
        <v>2</v>
      </c>
      <c r="AR136" s="81" t="s">
        <v>4414</v>
      </c>
      <c r="AS136" s="81"/>
      <c r="AT136" s="81" t="s">
        <v>4414</v>
      </c>
      <c r="AU136" s="81"/>
      <c r="AV136" s="81" t="s">
        <v>4414</v>
      </c>
      <c r="AW136" s="81"/>
      <c r="BD136"/>
      <c r="BE136"/>
      <c r="BF136"/>
      <c r="BG136"/>
    </row>
    <row r="137" spans="1:59" x14ac:dyDescent="0.2">
      <c r="A137" s="5"/>
      <c r="B137" s="4"/>
      <c r="C137" s="4"/>
      <c r="D137" s="5"/>
      <c r="E137" s="76"/>
      <c r="F137" s="5"/>
      <c r="G137" s="5"/>
      <c r="H137" s="5"/>
      <c r="I137" s="5"/>
      <c r="J137" s="78"/>
      <c r="K137" s="373" t="s">
        <v>4579</v>
      </c>
      <c r="L137" s="374" t="s">
        <v>4843</v>
      </c>
      <c r="M137" s="374" t="s">
        <v>4853</v>
      </c>
      <c r="N137" s="78"/>
      <c r="O137" s="4"/>
      <c r="P137" s="5"/>
      <c r="Q137" s="78"/>
      <c r="Y137" s="4"/>
      <c r="Z137" s="4"/>
      <c r="AO137" s="81" t="s">
        <v>1079</v>
      </c>
      <c r="AP137" s="81" t="s">
        <v>895</v>
      </c>
      <c r="AQ137" s="81">
        <v>2</v>
      </c>
      <c r="AR137" s="81" t="s">
        <v>4414</v>
      </c>
      <c r="AS137" s="81"/>
      <c r="AT137" s="81" t="s">
        <v>4414</v>
      </c>
      <c r="AU137" s="81"/>
      <c r="AV137" s="81" t="s">
        <v>4414</v>
      </c>
      <c r="AW137" s="81"/>
      <c r="BD137"/>
      <c r="BE137"/>
      <c r="BF137"/>
      <c r="BG137"/>
    </row>
    <row r="138" spans="1:59" x14ac:dyDescent="0.2">
      <c r="A138" s="5"/>
      <c r="B138" s="4"/>
      <c r="C138" s="4"/>
      <c r="D138" s="5"/>
      <c r="E138" s="76"/>
      <c r="F138" s="5"/>
      <c r="G138" s="5"/>
      <c r="H138" s="5"/>
      <c r="I138" s="5"/>
      <c r="J138" s="78"/>
      <c r="K138" s="373" t="s">
        <v>4571</v>
      </c>
      <c r="L138" s="374" t="s">
        <v>4843</v>
      </c>
      <c r="M138" s="374" t="s">
        <v>4853</v>
      </c>
      <c r="N138" s="78"/>
      <c r="O138" s="4"/>
      <c r="P138" s="5"/>
      <c r="Q138" s="78"/>
      <c r="Y138" s="4"/>
      <c r="Z138" s="4"/>
      <c r="AO138" s="81" t="s">
        <v>1067</v>
      </c>
      <c r="AP138" s="81" t="s">
        <v>896</v>
      </c>
      <c r="AQ138" s="81">
        <v>2</v>
      </c>
      <c r="AR138" s="81" t="s">
        <v>4414</v>
      </c>
      <c r="AS138" s="81"/>
      <c r="AT138" s="81" t="s">
        <v>4414</v>
      </c>
      <c r="AU138" s="81"/>
      <c r="AV138" s="81" t="s">
        <v>4414</v>
      </c>
      <c r="AW138" s="81"/>
      <c r="BD138"/>
      <c r="BE138"/>
      <c r="BF138"/>
      <c r="BG138"/>
    </row>
    <row r="139" spans="1:59" x14ac:dyDescent="0.2">
      <c r="A139" s="5"/>
      <c r="B139" s="4"/>
      <c r="C139" s="4"/>
      <c r="D139" s="5"/>
      <c r="E139" s="76"/>
      <c r="F139" s="5"/>
      <c r="G139" s="5"/>
      <c r="H139" s="5"/>
      <c r="I139" s="5"/>
      <c r="J139" s="78"/>
      <c r="K139" s="373" t="s">
        <v>4575</v>
      </c>
      <c r="L139" s="374" t="s">
        <v>4843</v>
      </c>
      <c r="M139" s="374" t="s">
        <v>4853</v>
      </c>
      <c r="N139" s="78"/>
      <c r="O139" s="4"/>
      <c r="P139" s="5"/>
      <c r="Q139" s="78"/>
      <c r="Y139" s="4"/>
      <c r="Z139" s="4"/>
      <c r="AO139" s="81" t="s">
        <v>1093</v>
      </c>
      <c r="AP139" s="81" t="s">
        <v>896</v>
      </c>
      <c r="AQ139" s="81">
        <v>2</v>
      </c>
      <c r="AR139" s="81" t="s">
        <v>4414</v>
      </c>
      <c r="AS139" s="81"/>
      <c r="AT139" s="81" t="s">
        <v>4414</v>
      </c>
      <c r="AU139" s="81"/>
      <c r="AV139" s="81" t="s">
        <v>4414</v>
      </c>
      <c r="AW139" s="81"/>
      <c r="BD139"/>
      <c r="BE139"/>
      <c r="BF139"/>
      <c r="BG139"/>
    </row>
    <row r="140" spans="1:59" x14ac:dyDescent="0.2">
      <c r="A140" s="5"/>
      <c r="B140" s="4"/>
      <c r="C140" s="4"/>
      <c r="D140" s="5"/>
      <c r="E140" s="76"/>
      <c r="F140" s="5"/>
      <c r="G140" s="5"/>
      <c r="H140" s="5"/>
      <c r="I140" s="5"/>
      <c r="J140" s="78"/>
      <c r="K140" s="373" t="s">
        <v>5672</v>
      </c>
      <c r="L140" s="374" t="s">
        <v>4843</v>
      </c>
      <c r="M140" s="374" t="s">
        <v>4853</v>
      </c>
      <c r="N140" s="78"/>
      <c r="O140" s="4"/>
      <c r="P140" s="5"/>
      <c r="Q140" s="78"/>
      <c r="Y140" s="4"/>
      <c r="Z140" s="4"/>
      <c r="AO140" s="81" t="s">
        <v>1080</v>
      </c>
      <c r="AP140" s="81" t="s">
        <v>896</v>
      </c>
      <c r="AQ140" s="81">
        <v>2</v>
      </c>
      <c r="AR140" s="81" t="s">
        <v>4414</v>
      </c>
      <c r="AS140" s="81"/>
      <c r="AT140" s="81" t="s">
        <v>4414</v>
      </c>
      <c r="AU140" s="81"/>
      <c r="AV140" s="81" t="s">
        <v>4414</v>
      </c>
      <c r="AW140" s="81"/>
      <c r="BD140"/>
      <c r="BE140"/>
      <c r="BF140"/>
      <c r="BG140"/>
    </row>
    <row r="141" spans="1:59" x14ac:dyDescent="0.2">
      <c r="A141" s="5"/>
      <c r="B141" s="4"/>
      <c r="C141" s="4"/>
      <c r="D141" s="5"/>
      <c r="E141" s="76"/>
      <c r="F141" s="5"/>
      <c r="G141" s="5"/>
      <c r="H141" s="5"/>
      <c r="I141" s="5"/>
      <c r="J141" s="78"/>
      <c r="K141" s="373" t="s">
        <v>5673</v>
      </c>
      <c r="L141" s="374" t="s">
        <v>4843</v>
      </c>
      <c r="M141" s="374" t="s">
        <v>4853</v>
      </c>
      <c r="N141" s="78"/>
      <c r="O141" s="4"/>
      <c r="P141" s="5"/>
      <c r="Q141" s="78"/>
      <c r="Y141" s="4"/>
      <c r="Z141" s="4"/>
      <c r="AO141" s="81" t="s">
        <v>1068</v>
      </c>
      <c r="AP141" s="81" t="s">
        <v>897</v>
      </c>
      <c r="AQ141" s="81">
        <v>2</v>
      </c>
      <c r="AR141" s="81" t="s">
        <v>4414</v>
      </c>
      <c r="AS141" s="81"/>
      <c r="AT141" s="81" t="s">
        <v>4414</v>
      </c>
      <c r="AU141" s="81"/>
      <c r="AV141" s="81" t="s">
        <v>4414</v>
      </c>
      <c r="AW141" s="81"/>
      <c r="BD141"/>
      <c r="BE141"/>
      <c r="BF141"/>
      <c r="BG141"/>
    </row>
    <row r="142" spans="1:59" x14ac:dyDescent="0.2">
      <c r="A142" s="5"/>
      <c r="B142" s="4"/>
      <c r="C142" s="4"/>
      <c r="D142" s="5"/>
      <c r="E142" s="76"/>
      <c r="F142" s="5"/>
      <c r="G142" s="5"/>
      <c r="H142" s="5"/>
      <c r="I142" s="5"/>
      <c r="J142" s="78"/>
      <c r="K142" s="373" t="s">
        <v>4572</v>
      </c>
      <c r="L142" s="374" t="s">
        <v>4843</v>
      </c>
      <c r="M142" s="374" t="s">
        <v>4853</v>
      </c>
      <c r="N142" s="78"/>
      <c r="O142" s="4"/>
      <c r="P142" s="5"/>
      <c r="Q142" s="78"/>
      <c r="Y142" s="4"/>
      <c r="Z142" s="4"/>
      <c r="AO142" s="81" t="s">
        <v>1094</v>
      </c>
      <c r="AP142" s="81" t="s">
        <v>897</v>
      </c>
      <c r="AQ142" s="81">
        <v>2</v>
      </c>
      <c r="AR142" s="81" t="s">
        <v>4414</v>
      </c>
      <c r="AS142" s="81"/>
      <c r="AT142" s="81" t="s">
        <v>4414</v>
      </c>
      <c r="AU142" s="81"/>
      <c r="AV142" s="81" t="s">
        <v>4414</v>
      </c>
      <c r="AW142" s="81"/>
      <c r="BD142"/>
      <c r="BE142"/>
      <c r="BF142"/>
      <c r="BG142"/>
    </row>
    <row r="143" spans="1:59" x14ac:dyDescent="0.2">
      <c r="A143" s="5"/>
      <c r="B143" s="4"/>
      <c r="C143" s="4"/>
      <c r="D143" s="5"/>
      <c r="E143" s="76"/>
      <c r="F143" s="5"/>
      <c r="G143" s="5"/>
      <c r="H143" s="5"/>
      <c r="I143" s="5"/>
      <c r="J143" s="78"/>
      <c r="K143" s="373" t="s">
        <v>5510</v>
      </c>
      <c r="L143" s="374" t="s">
        <v>4843</v>
      </c>
      <c r="M143" s="374" t="s">
        <v>4853</v>
      </c>
      <c r="N143" s="78"/>
      <c r="O143" s="4"/>
      <c r="P143" s="5"/>
      <c r="Q143" s="78"/>
      <c r="Y143" s="4"/>
      <c r="Z143" s="4"/>
      <c r="AO143" s="81" t="s">
        <v>1081</v>
      </c>
      <c r="AP143" s="81" t="s">
        <v>897</v>
      </c>
      <c r="AQ143" s="81">
        <v>2</v>
      </c>
      <c r="AR143" s="81" t="s">
        <v>4414</v>
      </c>
      <c r="AS143" s="81"/>
      <c r="AT143" s="81" t="s">
        <v>4414</v>
      </c>
      <c r="AU143" s="81"/>
      <c r="AV143" s="81" t="s">
        <v>4414</v>
      </c>
      <c r="AW143" s="81"/>
      <c r="BD143"/>
      <c r="BE143"/>
      <c r="BF143"/>
      <c r="BG143"/>
    </row>
    <row r="144" spans="1:59" x14ac:dyDescent="0.2">
      <c r="A144" s="5"/>
      <c r="B144" s="4"/>
      <c r="C144" s="4"/>
      <c r="D144" s="5"/>
      <c r="E144" s="76"/>
      <c r="F144" s="5"/>
      <c r="G144" s="5"/>
      <c r="H144" s="5"/>
      <c r="I144" s="5"/>
      <c r="J144" s="78"/>
      <c r="K144" s="373" t="s">
        <v>4573</v>
      </c>
      <c r="L144" s="374" t="s">
        <v>4843</v>
      </c>
      <c r="M144" s="374" t="s">
        <v>4853</v>
      </c>
      <c r="N144" s="78"/>
      <c r="O144" s="4"/>
      <c r="P144" s="5"/>
      <c r="Q144" s="78"/>
      <c r="Y144" s="4"/>
      <c r="Z144" s="4"/>
      <c r="AO144" s="81" t="s">
        <v>1069</v>
      </c>
      <c r="AP144" s="81" t="s">
        <v>898</v>
      </c>
      <c r="AQ144" s="81">
        <v>2</v>
      </c>
      <c r="AR144" s="81" t="s">
        <v>4414</v>
      </c>
      <c r="AS144" s="81"/>
      <c r="AT144" s="81" t="s">
        <v>4414</v>
      </c>
      <c r="AU144" s="81"/>
      <c r="AV144" s="81" t="s">
        <v>4414</v>
      </c>
      <c r="AW144" s="81"/>
      <c r="BD144"/>
      <c r="BE144"/>
      <c r="BF144"/>
      <c r="BG144"/>
    </row>
    <row r="145" spans="1:59" x14ac:dyDescent="0.2">
      <c r="A145" s="5"/>
      <c r="B145" s="4"/>
      <c r="C145" s="4"/>
      <c r="D145" s="5"/>
      <c r="E145" s="76"/>
      <c r="F145" s="5"/>
      <c r="G145" s="5"/>
      <c r="H145" s="5"/>
      <c r="I145" s="5"/>
      <c r="J145" s="78"/>
      <c r="K145" s="373" t="s">
        <v>4574</v>
      </c>
      <c r="L145" s="374" t="s">
        <v>4843</v>
      </c>
      <c r="M145" s="374" t="s">
        <v>4853</v>
      </c>
      <c r="N145" s="78"/>
      <c r="O145" s="4"/>
      <c r="P145" s="5"/>
      <c r="Q145" s="78"/>
      <c r="Y145" s="4"/>
      <c r="Z145" s="4"/>
      <c r="AO145" s="81" t="s">
        <v>1095</v>
      </c>
      <c r="AP145" s="81" t="s">
        <v>898</v>
      </c>
      <c r="AQ145" s="81">
        <v>2</v>
      </c>
      <c r="AR145" s="81" t="s">
        <v>4414</v>
      </c>
      <c r="AS145" s="81"/>
      <c r="AT145" s="81" t="s">
        <v>4414</v>
      </c>
      <c r="AU145" s="81"/>
      <c r="AV145" s="81" t="s">
        <v>4414</v>
      </c>
      <c r="AW145" s="81"/>
      <c r="BD145"/>
      <c r="BE145"/>
      <c r="BF145"/>
      <c r="BG145"/>
    </row>
    <row r="146" spans="1:59" x14ac:dyDescent="0.2">
      <c r="A146" s="5"/>
      <c r="B146" s="4"/>
      <c r="C146" s="4"/>
      <c r="D146" s="5"/>
      <c r="E146" s="76"/>
      <c r="F146" s="5"/>
      <c r="G146" s="5"/>
      <c r="H146" s="5"/>
      <c r="I146" s="5"/>
      <c r="J146" s="78"/>
      <c r="K146" s="373" t="s">
        <v>5851</v>
      </c>
      <c r="L146" s="374" t="s">
        <v>4843</v>
      </c>
      <c r="M146" s="374" t="s">
        <v>4853</v>
      </c>
      <c r="N146" s="78"/>
      <c r="O146" s="4"/>
      <c r="P146" s="5"/>
      <c r="Q146" s="78"/>
      <c r="Y146" s="4"/>
      <c r="Z146" s="4"/>
      <c r="AO146" s="81" t="s">
        <v>1082</v>
      </c>
      <c r="AP146" s="81" t="s">
        <v>898</v>
      </c>
      <c r="AQ146" s="81">
        <v>2</v>
      </c>
      <c r="AR146" s="81" t="s">
        <v>4414</v>
      </c>
      <c r="AS146" s="81"/>
      <c r="AT146" s="81" t="s">
        <v>4414</v>
      </c>
      <c r="AU146" s="81"/>
      <c r="AV146" s="81" t="s">
        <v>4414</v>
      </c>
      <c r="AW146" s="81"/>
      <c r="BD146"/>
      <c r="BE146"/>
      <c r="BF146"/>
      <c r="BG146"/>
    </row>
    <row r="147" spans="1:59" x14ac:dyDescent="0.2">
      <c r="A147" s="5"/>
      <c r="B147" s="4"/>
      <c r="C147" s="4"/>
      <c r="D147" s="5"/>
      <c r="E147" s="76"/>
      <c r="F147" s="5"/>
      <c r="G147" s="5"/>
      <c r="H147" s="5"/>
      <c r="I147" s="5"/>
      <c r="J147" s="78"/>
      <c r="K147" s="373" t="s">
        <v>4576</v>
      </c>
      <c r="L147" s="374" t="s">
        <v>4843</v>
      </c>
      <c r="M147" s="374" t="s">
        <v>4853</v>
      </c>
      <c r="N147" s="78"/>
      <c r="O147" s="4"/>
      <c r="P147" s="5"/>
      <c r="Q147" s="78"/>
      <c r="Y147" s="4"/>
      <c r="Z147" s="4"/>
      <c r="AO147" s="81" t="s">
        <v>1097</v>
      </c>
      <c r="AP147" s="81" t="s">
        <v>893</v>
      </c>
      <c r="AQ147" s="81">
        <v>1</v>
      </c>
      <c r="AR147" s="81" t="s">
        <v>4414</v>
      </c>
      <c r="AS147" s="81"/>
      <c r="AT147" s="81" t="s">
        <v>4414</v>
      </c>
      <c r="AU147" s="81"/>
      <c r="AV147" s="81" t="s">
        <v>4414</v>
      </c>
      <c r="AW147" s="81"/>
      <c r="BD147"/>
      <c r="BE147"/>
      <c r="BF147"/>
      <c r="BG147"/>
    </row>
    <row r="148" spans="1:59" x14ac:dyDescent="0.2">
      <c r="A148" s="5"/>
      <c r="B148" s="4"/>
      <c r="C148" s="4"/>
      <c r="D148" s="5"/>
      <c r="E148" s="76"/>
      <c r="F148" s="5"/>
      <c r="G148" s="5"/>
      <c r="H148" s="5"/>
      <c r="I148" s="5"/>
      <c r="J148" s="78"/>
      <c r="K148" s="373" t="s">
        <v>4705</v>
      </c>
      <c r="L148" s="374" t="s">
        <v>4843</v>
      </c>
      <c r="M148" s="374" t="s">
        <v>4853</v>
      </c>
      <c r="N148" s="78"/>
      <c r="O148" s="4"/>
      <c r="P148" s="5"/>
      <c r="Q148" s="78"/>
      <c r="Y148" s="4"/>
      <c r="Z148" s="4"/>
      <c r="AO148" s="81" t="s">
        <v>1098</v>
      </c>
      <c r="AP148" s="81" t="s">
        <v>895</v>
      </c>
      <c r="AQ148" s="81">
        <v>1</v>
      </c>
      <c r="AR148" s="81" t="s">
        <v>4414</v>
      </c>
      <c r="AS148" s="81"/>
      <c r="AT148" s="81" t="s">
        <v>4414</v>
      </c>
      <c r="AU148" s="81"/>
      <c r="AV148" s="81" t="s">
        <v>4414</v>
      </c>
      <c r="AW148" s="81"/>
      <c r="BD148"/>
      <c r="BE148"/>
      <c r="BF148"/>
      <c r="BG148"/>
    </row>
    <row r="149" spans="1:59" x14ac:dyDescent="0.2">
      <c r="A149" s="5"/>
      <c r="B149" s="4"/>
      <c r="C149" s="4"/>
      <c r="D149" s="5"/>
      <c r="E149" s="76"/>
      <c r="F149" s="5"/>
      <c r="G149" s="5"/>
      <c r="H149" s="5"/>
      <c r="I149" s="5"/>
      <c r="J149" s="78"/>
      <c r="K149" s="373" t="s">
        <v>4577</v>
      </c>
      <c r="L149" s="374" t="s">
        <v>4843</v>
      </c>
      <c r="M149" s="374" t="s">
        <v>4853</v>
      </c>
      <c r="N149" s="78"/>
      <c r="O149" s="4"/>
      <c r="P149" s="5"/>
      <c r="Q149" s="78"/>
      <c r="Y149" s="4"/>
      <c r="Z149" s="4"/>
      <c r="AO149" s="81" t="s">
        <v>1099</v>
      </c>
      <c r="AP149" s="81" t="s">
        <v>897</v>
      </c>
      <c r="AQ149" s="81">
        <v>1</v>
      </c>
      <c r="AR149" s="81" t="s">
        <v>4414</v>
      </c>
      <c r="AS149" s="81"/>
      <c r="AT149" s="81" t="s">
        <v>4414</v>
      </c>
      <c r="AU149" s="81"/>
      <c r="AV149" s="81" t="s">
        <v>4414</v>
      </c>
      <c r="AW149" s="81"/>
      <c r="BD149"/>
      <c r="BE149"/>
      <c r="BF149"/>
      <c r="BG149"/>
    </row>
    <row r="150" spans="1:59" x14ac:dyDescent="0.2">
      <c r="A150" s="5"/>
      <c r="B150" s="4"/>
      <c r="C150" s="4"/>
      <c r="D150" s="5"/>
      <c r="E150" s="76"/>
      <c r="F150" s="5"/>
      <c r="G150" s="5"/>
      <c r="H150" s="5"/>
      <c r="I150" s="5"/>
      <c r="J150" s="78"/>
      <c r="K150" s="373" t="s">
        <v>4578</v>
      </c>
      <c r="L150" s="374" t="s">
        <v>4843</v>
      </c>
      <c r="M150" s="374" t="s">
        <v>4853</v>
      </c>
      <c r="N150" s="78"/>
      <c r="O150" s="4"/>
      <c r="P150" s="5"/>
      <c r="Q150" s="78"/>
      <c r="Y150" s="4"/>
      <c r="Z150" s="4"/>
      <c r="AO150" s="81" t="s">
        <v>1100</v>
      </c>
      <c r="AP150" s="81" t="s">
        <v>899</v>
      </c>
      <c r="AQ150" s="81">
        <v>1</v>
      </c>
      <c r="AR150" s="81" t="s">
        <v>4414</v>
      </c>
      <c r="AS150" s="81"/>
      <c r="AT150" s="81" t="s">
        <v>4414</v>
      </c>
      <c r="AU150" s="81"/>
      <c r="AV150" s="81" t="s">
        <v>4414</v>
      </c>
      <c r="AW150" s="81"/>
      <c r="BD150"/>
      <c r="BE150"/>
      <c r="BF150"/>
      <c r="BG150"/>
    </row>
    <row r="151" spans="1:59" x14ac:dyDescent="0.2">
      <c r="A151" s="5"/>
      <c r="B151" s="4"/>
      <c r="C151" s="4"/>
      <c r="D151" s="5"/>
      <c r="E151" s="76"/>
      <c r="F151" s="5"/>
      <c r="G151" s="5"/>
      <c r="H151" s="5"/>
      <c r="I151" s="5"/>
      <c r="J151" s="78"/>
      <c r="K151" s="373" t="s">
        <v>5862</v>
      </c>
      <c r="L151" s="374" t="s">
        <v>4843</v>
      </c>
      <c r="M151" s="375" t="s">
        <v>4853</v>
      </c>
      <c r="N151" s="78"/>
      <c r="O151" s="4"/>
      <c r="P151" s="5"/>
      <c r="Q151" s="78"/>
      <c r="Y151" s="4"/>
      <c r="Z151" s="4"/>
      <c r="AO151" s="81" t="s">
        <v>1101</v>
      </c>
      <c r="AP151" s="81" t="s">
        <v>893</v>
      </c>
      <c r="AQ151" s="81">
        <v>2</v>
      </c>
      <c r="AR151" s="81" t="s">
        <v>4414</v>
      </c>
      <c r="AS151" s="81"/>
      <c r="AT151" s="81" t="s">
        <v>4414</v>
      </c>
      <c r="AU151" s="81"/>
      <c r="AV151" s="81" t="s">
        <v>4414</v>
      </c>
      <c r="AW151" s="81"/>
      <c r="BD151"/>
      <c r="BE151"/>
      <c r="BF151"/>
      <c r="BG151"/>
    </row>
    <row r="152" spans="1:59" x14ac:dyDescent="0.2">
      <c r="A152" s="5"/>
      <c r="B152" s="4"/>
      <c r="C152" s="4"/>
      <c r="D152" s="5"/>
      <c r="E152" s="76"/>
      <c r="F152" s="5"/>
      <c r="G152" s="5"/>
      <c r="H152" s="5"/>
      <c r="I152" s="5"/>
      <c r="J152" s="78"/>
      <c r="K152" s="373" t="s">
        <v>4917</v>
      </c>
      <c r="L152" s="374" t="s">
        <v>4843</v>
      </c>
      <c r="M152" s="375" t="s">
        <v>4853</v>
      </c>
      <c r="N152" s="78"/>
      <c r="O152" s="4"/>
      <c r="P152" s="5"/>
      <c r="Q152" s="78"/>
      <c r="Y152" s="4"/>
      <c r="Z152" s="4"/>
      <c r="AO152" s="81" t="s">
        <v>3932</v>
      </c>
      <c r="AP152" s="81" t="s">
        <v>900</v>
      </c>
      <c r="AQ152" s="81">
        <v>1</v>
      </c>
      <c r="AR152" s="81" t="s">
        <v>4414</v>
      </c>
      <c r="AS152" s="81"/>
      <c r="AT152" s="81" t="s">
        <v>4414</v>
      </c>
      <c r="AU152" s="81"/>
      <c r="AV152" s="81" t="s">
        <v>4414</v>
      </c>
      <c r="AW152" s="81"/>
      <c r="BD152"/>
      <c r="BE152"/>
      <c r="BF152"/>
      <c r="BG152"/>
    </row>
    <row r="153" spans="1:59" x14ac:dyDescent="0.2">
      <c r="A153" s="5"/>
      <c r="B153" s="4"/>
      <c r="C153" s="4"/>
      <c r="D153" s="5"/>
      <c r="E153" s="76"/>
      <c r="F153" s="5"/>
      <c r="G153" s="5"/>
      <c r="H153" s="5"/>
      <c r="I153" s="5"/>
      <c r="J153" s="78"/>
      <c r="K153" s="373" t="s">
        <v>4918</v>
      </c>
      <c r="L153" s="374" t="s">
        <v>4843</v>
      </c>
      <c r="M153" s="375" t="s">
        <v>4853</v>
      </c>
      <c r="N153" s="78"/>
      <c r="O153" s="4"/>
      <c r="P153" s="5"/>
      <c r="Q153" s="78"/>
      <c r="Y153" s="4"/>
      <c r="Z153" s="4"/>
      <c r="AO153" s="81" t="s">
        <v>1102</v>
      </c>
      <c r="AP153" s="81" t="s">
        <v>894</v>
      </c>
      <c r="AQ153" s="81">
        <v>2</v>
      </c>
      <c r="AR153" s="81" t="s">
        <v>4414</v>
      </c>
      <c r="AS153" s="81"/>
      <c r="AT153" s="81" t="s">
        <v>4414</v>
      </c>
      <c r="AU153" s="81"/>
      <c r="AV153" s="81" t="s">
        <v>4414</v>
      </c>
      <c r="AW153" s="81"/>
      <c r="BD153"/>
      <c r="BE153"/>
      <c r="BF153"/>
      <c r="BG153"/>
    </row>
    <row r="154" spans="1:59" x14ac:dyDescent="0.2">
      <c r="A154" s="5"/>
      <c r="B154" s="4"/>
      <c r="C154" s="4"/>
      <c r="D154" s="5"/>
      <c r="E154" s="76"/>
      <c r="F154" s="5"/>
      <c r="G154" s="5"/>
      <c r="H154" s="5"/>
      <c r="I154" s="5"/>
      <c r="J154" s="78"/>
      <c r="K154" s="373" t="s">
        <v>4919</v>
      </c>
      <c r="L154" s="374" t="s">
        <v>4843</v>
      </c>
      <c r="M154" s="374" t="s">
        <v>1670</v>
      </c>
      <c r="N154" s="78"/>
      <c r="O154" s="4"/>
      <c r="P154" s="5"/>
      <c r="Q154" s="78"/>
      <c r="Y154" s="4"/>
      <c r="Z154" s="4"/>
      <c r="AO154" s="81" t="s">
        <v>1103</v>
      </c>
      <c r="AP154" s="81" t="s">
        <v>895</v>
      </c>
      <c r="AQ154" s="81">
        <v>2</v>
      </c>
      <c r="AR154" s="81" t="s">
        <v>4414</v>
      </c>
      <c r="AS154" s="81"/>
      <c r="AT154" s="81" t="s">
        <v>4414</v>
      </c>
      <c r="AU154" s="81"/>
      <c r="AV154" s="81" t="s">
        <v>4414</v>
      </c>
      <c r="AW154" s="81"/>
      <c r="BD154"/>
      <c r="BE154"/>
      <c r="BF154"/>
      <c r="BG154"/>
    </row>
    <row r="155" spans="1:59" x14ac:dyDescent="0.2">
      <c r="A155" s="5"/>
      <c r="B155" s="4"/>
      <c r="C155" s="4"/>
      <c r="D155" s="5"/>
      <c r="E155" s="76"/>
      <c r="F155" s="5"/>
      <c r="G155" s="5"/>
      <c r="H155" s="5"/>
      <c r="I155" s="5"/>
      <c r="J155" s="78"/>
      <c r="K155" s="373" t="s">
        <v>5674</v>
      </c>
      <c r="L155" s="374" t="s">
        <v>4843</v>
      </c>
      <c r="M155" s="374" t="s">
        <v>1670</v>
      </c>
      <c r="N155" s="78"/>
      <c r="O155" s="4"/>
      <c r="P155" s="5"/>
      <c r="Q155" s="78"/>
      <c r="Y155" s="4"/>
      <c r="Z155" s="4"/>
      <c r="AO155" s="81" t="s">
        <v>4415</v>
      </c>
      <c r="AP155" s="81" t="s">
        <v>895</v>
      </c>
      <c r="AQ155" s="81">
        <v>2</v>
      </c>
      <c r="AR155" s="81" t="s">
        <v>4414</v>
      </c>
      <c r="AS155" s="81"/>
      <c r="AT155" s="81" t="s">
        <v>4414</v>
      </c>
      <c r="AU155" s="81"/>
      <c r="AV155" s="81" t="s">
        <v>4414</v>
      </c>
      <c r="AW155" s="81"/>
      <c r="BD155"/>
      <c r="BE155"/>
      <c r="BF155"/>
      <c r="BG155"/>
    </row>
    <row r="156" spans="1:59" x14ac:dyDescent="0.2">
      <c r="A156" s="5"/>
      <c r="B156" s="4"/>
      <c r="C156" s="4"/>
      <c r="D156" s="5"/>
      <c r="E156" s="76"/>
      <c r="F156" s="5"/>
      <c r="G156" s="5"/>
      <c r="H156" s="5"/>
      <c r="I156" s="5"/>
      <c r="J156" s="78"/>
      <c r="K156" s="373" t="s">
        <v>5675</v>
      </c>
      <c r="L156" s="374" t="s">
        <v>4843</v>
      </c>
      <c r="M156" s="374" t="s">
        <v>1670</v>
      </c>
      <c r="N156" s="78"/>
      <c r="O156" s="4"/>
      <c r="P156" s="5"/>
      <c r="Q156" s="78"/>
      <c r="Y156" s="4"/>
      <c r="Z156" s="4"/>
      <c r="AO156" s="81" t="s">
        <v>1104</v>
      </c>
      <c r="AP156" s="81" t="s">
        <v>896</v>
      </c>
      <c r="AQ156" s="81">
        <v>2</v>
      </c>
      <c r="AR156" s="81" t="s">
        <v>4414</v>
      </c>
      <c r="AS156" s="81"/>
      <c r="AT156" s="81" t="s">
        <v>4414</v>
      </c>
      <c r="AU156" s="81"/>
      <c r="AV156" s="81" t="s">
        <v>4414</v>
      </c>
      <c r="AW156" s="81"/>
      <c r="BD156"/>
      <c r="BE156"/>
      <c r="BF156"/>
      <c r="BG156"/>
    </row>
    <row r="157" spans="1:59" x14ac:dyDescent="0.2">
      <c r="A157" s="5"/>
      <c r="B157" s="4"/>
      <c r="C157" s="4"/>
      <c r="D157" s="5"/>
      <c r="E157" s="76"/>
      <c r="F157" s="5"/>
      <c r="G157" s="5"/>
      <c r="H157" s="5"/>
      <c r="I157" s="5"/>
      <c r="J157" s="78"/>
      <c r="K157" s="373" t="s">
        <v>4920</v>
      </c>
      <c r="L157" s="374" t="s">
        <v>4843</v>
      </c>
      <c r="M157" s="375" t="s">
        <v>4853</v>
      </c>
      <c r="N157" s="78"/>
      <c r="O157" s="4"/>
      <c r="P157" s="5"/>
      <c r="Q157" s="78"/>
      <c r="Y157" s="4"/>
      <c r="Z157" s="4"/>
      <c r="AO157" s="81" t="s">
        <v>1105</v>
      </c>
      <c r="AP157" s="81" t="s">
        <v>897</v>
      </c>
      <c r="AQ157" s="81">
        <v>2</v>
      </c>
      <c r="AR157" s="81" t="s">
        <v>4414</v>
      </c>
      <c r="AS157" s="81"/>
      <c r="AT157" s="81" t="s">
        <v>4414</v>
      </c>
      <c r="AU157" s="81"/>
      <c r="AV157" s="81" t="s">
        <v>4414</v>
      </c>
      <c r="AW157" s="81"/>
      <c r="BD157"/>
      <c r="BE157"/>
      <c r="BF157"/>
      <c r="BG157"/>
    </row>
    <row r="158" spans="1:59" x14ac:dyDescent="0.2">
      <c r="A158" s="5"/>
      <c r="B158" s="4"/>
      <c r="C158" s="4"/>
      <c r="D158" s="5"/>
      <c r="E158" s="76"/>
      <c r="F158" s="5"/>
      <c r="G158" s="5"/>
      <c r="H158" s="5"/>
      <c r="I158" s="5"/>
      <c r="J158" s="78"/>
      <c r="K158" s="373" t="s">
        <v>5511</v>
      </c>
      <c r="L158" s="374" t="s">
        <v>4843</v>
      </c>
      <c r="M158" s="375" t="s">
        <v>4853</v>
      </c>
      <c r="N158" s="78"/>
      <c r="O158" s="4"/>
      <c r="P158" s="5"/>
      <c r="Q158" s="78"/>
      <c r="Y158" s="4"/>
      <c r="Z158" s="4"/>
      <c r="AO158" s="81" t="s">
        <v>1106</v>
      </c>
      <c r="AP158" s="81" t="s">
        <v>898</v>
      </c>
      <c r="AQ158" s="81">
        <v>2</v>
      </c>
      <c r="AR158" s="81" t="s">
        <v>4414</v>
      </c>
      <c r="AS158" s="81"/>
      <c r="AT158" s="81" t="s">
        <v>4414</v>
      </c>
      <c r="AU158" s="81"/>
      <c r="AV158" s="81" t="s">
        <v>4414</v>
      </c>
      <c r="AW158" s="81"/>
      <c r="BD158"/>
      <c r="BE158"/>
      <c r="BF158"/>
      <c r="BG158"/>
    </row>
    <row r="159" spans="1:59" x14ac:dyDescent="0.2">
      <c r="A159" s="5"/>
      <c r="B159" s="4"/>
      <c r="C159" s="4"/>
      <c r="D159" s="5"/>
      <c r="E159" s="76"/>
      <c r="F159" s="5"/>
      <c r="G159" s="5"/>
      <c r="H159" s="5"/>
      <c r="I159" s="5"/>
      <c r="J159" s="78"/>
      <c r="K159" s="373" t="s">
        <v>4921</v>
      </c>
      <c r="L159" s="374" t="s">
        <v>4843</v>
      </c>
      <c r="M159" s="374" t="s">
        <v>1670</v>
      </c>
      <c r="N159" s="78"/>
      <c r="O159" s="4"/>
      <c r="P159" s="5"/>
      <c r="Q159" s="78"/>
      <c r="Y159" s="4"/>
      <c r="Z159" s="4"/>
      <c r="AO159" s="81" t="s">
        <v>1107</v>
      </c>
      <c r="AP159" s="81" t="s">
        <v>899</v>
      </c>
      <c r="AQ159" s="81">
        <v>2</v>
      </c>
      <c r="AR159" s="81" t="s">
        <v>4414</v>
      </c>
      <c r="AS159" s="81"/>
      <c r="AT159" s="81" t="s">
        <v>4414</v>
      </c>
      <c r="AU159" s="81"/>
      <c r="AV159" s="81" t="s">
        <v>4414</v>
      </c>
      <c r="AW159" s="81"/>
      <c r="BD159"/>
      <c r="BE159"/>
      <c r="BF159"/>
      <c r="BG159"/>
    </row>
    <row r="160" spans="1:59" x14ac:dyDescent="0.2">
      <c r="A160" s="5"/>
      <c r="B160" s="4"/>
      <c r="C160" s="4"/>
      <c r="D160" s="5"/>
      <c r="E160" s="76"/>
      <c r="F160" s="5"/>
      <c r="G160" s="5"/>
      <c r="H160" s="5"/>
      <c r="I160" s="5"/>
      <c r="J160" s="78"/>
      <c r="K160" s="373" t="s">
        <v>4922</v>
      </c>
      <c r="L160" s="374" t="s">
        <v>4843</v>
      </c>
      <c r="M160" s="374" t="s">
        <v>1670</v>
      </c>
      <c r="N160" s="78"/>
      <c r="O160" s="4"/>
      <c r="P160" s="5"/>
      <c r="Q160" s="78"/>
      <c r="Y160" s="4"/>
      <c r="Z160" s="4"/>
      <c r="AO160" s="81" t="s">
        <v>1070</v>
      </c>
      <c r="AP160" s="81" t="s">
        <v>899</v>
      </c>
      <c r="AQ160" s="81">
        <v>2</v>
      </c>
      <c r="AR160" s="81" t="s">
        <v>4414</v>
      </c>
      <c r="AS160" s="81"/>
      <c r="AT160" s="81" t="s">
        <v>4414</v>
      </c>
      <c r="AU160" s="81"/>
      <c r="AV160" s="81" t="s">
        <v>4414</v>
      </c>
      <c r="AW160" s="81"/>
      <c r="BD160"/>
      <c r="BE160"/>
      <c r="BF160"/>
      <c r="BG160"/>
    </row>
    <row r="161" spans="1:59" x14ac:dyDescent="0.2">
      <c r="A161" s="5"/>
      <c r="B161" s="4"/>
      <c r="C161" s="4"/>
      <c r="D161" s="5"/>
      <c r="E161" s="76"/>
      <c r="F161" s="5"/>
      <c r="G161" s="5"/>
      <c r="H161" s="5"/>
      <c r="I161" s="5"/>
      <c r="J161" s="78"/>
      <c r="K161" s="373" t="s">
        <v>5852</v>
      </c>
      <c r="L161" s="374" t="s">
        <v>4843</v>
      </c>
      <c r="M161" s="375" t="s">
        <v>4853</v>
      </c>
      <c r="N161" s="78"/>
      <c r="O161" s="4"/>
      <c r="P161" s="5"/>
      <c r="Q161" s="78"/>
      <c r="Y161" s="4"/>
      <c r="Z161" s="4"/>
      <c r="AO161" s="81" t="s">
        <v>1096</v>
      </c>
      <c r="AP161" s="81" t="s">
        <v>899</v>
      </c>
      <c r="AQ161" s="81">
        <v>2</v>
      </c>
      <c r="AR161" s="81" t="s">
        <v>4414</v>
      </c>
      <c r="AS161" s="81"/>
      <c r="AT161" s="81" t="s">
        <v>4414</v>
      </c>
      <c r="AU161" s="81"/>
      <c r="AV161" s="81" t="s">
        <v>4414</v>
      </c>
      <c r="AW161" s="81"/>
      <c r="BD161"/>
      <c r="BE161"/>
      <c r="BF161"/>
      <c r="BG161"/>
    </row>
    <row r="162" spans="1:59" x14ac:dyDescent="0.2">
      <c r="A162" s="5"/>
      <c r="B162" s="4"/>
      <c r="C162" s="4"/>
      <c r="D162" s="5"/>
      <c r="E162" s="76"/>
      <c r="F162" s="5"/>
      <c r="G162" s="5"/>
      <c r="H162" s="5"/>
      <c r="I162" s="5"/>
      <c r="J162" s="78"/>
      <c r="K162" s="373" t="s">
        <v>4924</v>
      </c>
      <c r="L162" s="374" t="s">
        <v>4843</v>
      </c>
      <c r="M162" s="374" t="s">
        <v>1670</v>
      </c>
      <c r="N162" s="78"/>
      <c r="O162" s="4"/>
      <c r="P162" s="5"/>
      <c r="Q162" s="78"/>
      <c r="Y162" s="4"/>
      <c r="Z162" s="4"/>
      <c r="AO162" s="81" t="s">
        <v>1083</v>
      </c>
      <c r="AP162" s="81" t="s">
        <v>899</v>
      </c>
      <c r="AQ162" s="81">
        <v>2</v>
      </c>
      <c r="AR162" s="81" t="s">
        <v>4414</v>
      </c>
      <c r="AS162" s="81"/>
      <c r="AT162" s="81" t="s">
        <v>4414</v>
      </c>
      <c r="AU162" s="81"/>
      <c r="AV162" s="81" t="s">
        <v>4414</v>
      </c>
      <c r="AW162" s="81"/>
      <c r="BD162"/>
      <c r="BE162"/>
      <c r="BF162"/>
      <c r="BG162"/>
    </row>
    <row r="163" spans="1:59" x14ac:dyDescent="0.2">
      <c r="A163" s="5"/>
      <c r="B163" s="4"/>
      <c r="C163" s="4"/>
      <c r="D163" s="5"/>
      <c r="E163" s="76"/>
      <c r="F163" s="5"/>
      <c r="G163" s="5"/>
      <c r="H163" s="5"/>
      <c r="I163" s="5"/>
      <c r="J163" s="78"/>
      <c r="K163" s="373" t="s">
        <v>4923</v>
      </c>
      <c r="L163" s="374" t="s">
        <v>4843</v>
      </c>
      <c r="M163" s="375" t="s">
        <v>4853</v>
      </c>
      <c r="N163" s="78"/>
      <c r="O163" s="4"/>
      <c r="P163" s="5"/>
      <c r="Q163" s="78"/>
      <c r="Y163" s="4"/>
      <c r="Z163" s="4"/>
      <c r="AO163" s="81" t="s">
        <v>1217</v>
      </c>
      <c r="AP163" s="81" t="s">
        <v>900</v>
      </c>
      <c r="AQ163" s="81">
        <v>2</v>
      </c>
      <c r="AR163" s="81" t="s">
        <v>4414</v>
      </c>
      <c r="AS163" s="81"/>
      <c r="AT163" s="81" t="s">
        <v>4414</v>
      </c>
      <c r="AU163" s="81"/>
      <c r="AV163" s="81" t="s">
        <v>4414</v>
      </c>
      <c r="AW163" s="81"/>
      <c r="BD163"/>
      <c r="BE163"/>
      <c r="BF163"/>
      <c r="BG163"/>
    </row>
    <row r="164" spans="1:59" x14ac:dyDescent="0.2">
      <c r="A164" s="5"/>
      <c r="B164" s="4"/>
      <c r="C164" s="4"/>
      <c r="D164" s="5"/>
      <c r="E164" s="76"/>
      <c r="F164" s="5"/>
      <c r="G164" s="5"/>
      <c r="H164" s="5"/>
      <c r="I164" s="5"/>
      <c r="J164" s="78"/>
      <c r="K164" s="373" t="s">
        <v>4925</v>
      </c>
      <c r="L164" s="374" t="s">
        <v>4843</v>
      </c>
      <c r="M164" s="374" t="s">
        <v>1670</v>
      </c>
      <c r="N164" s="78"/>
      <c r="O164" s="4"/>
      <c r="P164" s="5"/>
      <c r="Q164" s="78"/>
      <c r="Y164" s="4"/>
      <c r="Z164" s="4"/>
      <c r="AO164" s="81" t="s">
        <v>1059</v>
      </c>
      <c r="AP164" s="81" t="s">
        <v>892</v>
      </c>
      <c r="AQ164" s="81">
        <v>1</v>
      </c>
      <c r="AR164" s="81" t="s">
        <v>4414</v>
      </c>
      <c r="AS164" s="81"/>
      <c r="AT164" s="81" t="s">
        <v>4414</v>
      </c>
      <c r="AU164" s="81"/>
      <c r="AV164" s="81" t="s">
        <v>4414</v>
      </c>
      <c r="AW164" s="81"/>
      <c r="BD164"/>
      <c r="BE164"/>
      <c r="BF164"/>
      <c r="BG164"/>
    </row>
    <row r="165" spans="1:59" x14ac:dyDescent="0.2">
      <c r="A165" s="5"/>
      <c r="B165" s="4"/>
      <c r="C165" s="4"/>
      <c r="D165" s="5"/>
      <c r="E165" s="76"/>
      <c r="F165" s="5"/>
      <c r="G165" s="5"/>
      <c r="H165" s="5"/>
      <c r="I165" s="5"/>
      <c r="J165" s="78"/>
      <c r="K165" s="373" t="s">
        <v>4926</v>
      </c>
      <c r="L165" s="374" t="s">
        <v>4843</v>
      </c>
      <c r="M165" s="374" t="s">
        <v>1670</v>
      </c>
      <c r="N165" s="78"/>
      <c r="O165" s="4"/>
      <c r="P165" s="5"/>
      <c r="Q165" s="78"/>
      <c r="Y165" s="4"/>
      <c r="Z165" s="4"/>
      <c r="AO165" s="81" t="s">
        <v>1084</v>
      </c>
      <c r="AP165" s="81" t="s">
        <v>892</v>
      </c>
      <c r="AQ165" s="81">
        <v>1</v>
      </c>
      <c r="AR165" s="81" t="s">
        <v>4414</v>
      </c>
      <c r="AS165" s="81"/>
      <c r="AT165" s="81" t="s">
        <v>4414</v>
      </c>
      <c r="AU165" s="81"/>
      <c r="AV165" s="81" t="s">
        <v>4414</v>
      </c>
      <c r="AW165" s="81"/>
      <c r="BD165"/>
      <c r="BE165"/>
      <c r="BF165"/>
      <c r="BG165"/>
    </row>
    <row r="166" spans="1:59" x14ac:dyDescent="0.2">
      <c r="A166" s="5"/>
      <c r="B166" s="4"/>
      <c r="C166" s="4"/>
      <c r="D166" s="5"/>
      <c r="E166" s="76"/>
      <c r="F166" s="5"/>
      <c r="G166" s="5"/>
      <c r="H166" s="5"/>
      <c r="I166" s="5"/>
      <c r="J166" s="78"/>
      <c r="K166" s="373" t="s">
        <v>5723</v>
      </c>
      <c r="L166" s="374" t="s">
        <v>4843</v>
      </c>
      <c r="M166" s="374" t="s">
        <v>4853</v>
      </c>
      <c r="N166" s="78"/>
      <c r="O166" s="4"/>
      <c r="P166" s="5"/>
      <c r="Q166" s="78"/>
      <c r="Y166" s="4"/>
      <c r="Z166" s="4"/>
      <c r="AO166" s="81" t="s">
        <v>1071</v>
      </c>
      <c r="AP166" s="81" t="s">
        <v>892</v>
      </c>
      <c r="AQ166" s="81">
        <v>1</v>
      </c>
      <c r="AR166" s="81" t="s">
        <v>4414</v>
      </c>
      <c r="AS166" s="81"/>
      <c r="AT166" s="81" t="s">
        <v>4414</v>
      </c>
      <c r="AU166" s="81"/>
      <c r="AV166" s="81" t="s">
        <v>4414</v>
      </c>
      <c r="AW166" s="81"/>
      <c r="BD166"/>
      <c r="BE166"/>
      <c r="BF166"/>
      <c r="BG166"/>
    </row>
    <row r="167" spans="1:59" x14ac:dyDescent="0.2">
      <c r="A167" s="5"/>
      <c r="B167" s="4"/>
      <c r="C167" s="4"/>
      <c r="D167" s="5"/>
      <c r="E167" s="76"/>
      <c r="F167" s="5"/>
      <c r="G167" s="5"/>
      <c r="H167" s="5"/>
      <c r="I167" s="5"/>
      <c r="J167" s="78"/>
      <c r="K167" s="373" t="s">
        <v>5724</v>
      </c>
      <c r="L167" s="374" t="s">
        <v>4843</v>
      </c>
      <c r="M167" s="374" t="s">
        <v>4853</v>
      </c>
      <c r="N167" s="78"/>
      <c r="O167" s="4"/>
      <c r="P167" s="5"/>
      <c r="Q167" s="78"/>
      <c r="Y167" s="4"/>
      <c r="Z167" s="4"/>
      <c r="AO167" s="81" t="s">
        <v>1757</v>
      </c>
      <c r="AP167" s="81" t="s">
        <v>3939</v>
      </c>
      <c r="AQ167" s="81">
        <v>1</v>
      </c>
      <c r="AR167" s="81" t="s">
        <v>3941</v>
      </c>
      <c r="AS167" s="81">
        <v>1</v>
      </c>
      <c r="AT167" s="81" t="s">
        <v>4414</v>
      </c>
      <c r="AU167" s="81"/>
      <c r="AV167" s="81" t="s">
        <v>4414</v>
      </c>
      <c r="AW167" s="81"/>
      <c r="BD167"/>
      <c r="BE167"/>
      <c r="BF167"/>
      <c r="BG167"/>
    </row>
    <row r="168" spans="1:59" x14ac:dyDescent="0.2">
      <c r="A168" s="5"/>
      <c r="B168" s="4"/>
      <c r="C168" s="4"/>
      <c r="D168" s="5"/>
      <c r="E168" s="76"/>
      <c r="F168" s="5"/>
      <c r="G168" s="5"/>
      <c r="H168" s="5"/>
      <c r="I168" s="5"/>
      <c r="J168" s="78"/>
      <c r="K168" s="373" t="s">
        <v>5725</v>
      </c>
      <c r="L168" s="374" t="s">
        <v>4843</v>
      </c>
      <c r="M168" s="374" t="s">
        <v>4853</v>
      </c>
      <c r="N168" s="78"/>
      <c r="O168" s="4"/>
      <c r="P168" s="5"/>
      <c r="Q168" s="78"/>
      <c r="Y168" s="4"/>
      <c r="Z168" s="4"/>
      <c r="AO168" s="81" t="s">
        <v>1039</v>
      </c>
      <c r="AP168" s="81" t="s">
        <v>3948</v>
      </c>
      <c r="AQ168" s="81">
        <v>1</v>
      </c>
      <c r="AR168" s="81" t="s">
        <v>3950</v>
      </c>
      <c r="AS168" s="81">
        <v>1</v>
      </c>
      <c r="AT168" s="81" t="s">
        <v>4414</v>
      </c>
      <c r="AU168" s="81"/>
      <c r="AV168" s="81" t="s">
        <v>4414</v>
      </c>
      <c r="AW168" s="81"/>
      <c r="BD168"/>
      <c r="BE168"/>
      <c r="BF168"/>
      <c r="BG168"/>
    </row>
    <row r="169" spans="1:59" x14ac:dyDescent="0.2">
      <c r="A169" s="5"/>
      <c r="B169" s="4"/>
      <c r="C169" s="4"/>
      <c r="D169" s="5"/>
      <c r="E169" s="76"/>
      <c r="F169" s="5"/>
      <c r="G169" s="5"/>
      <c r="H169" s="5"/>
      <c r="I169" s="5"/>
      <c r="J169" s="78"/>
      <c r="K169" s="373" t="s">
        <v>5726</v>
      </c>
      <c r="L169" s="374" t="s">
        <v>4843</v>
      </c>
      <c r="M169" s="374" t="s">
        <v>4853</v>
      </c>
      <c r="N169" s="78"/>
      <c r="O169" s="4"/>
      <c r="P169" s="5"/>
      <c r="Q169" s="78"/>
      <c r="Y169" s="4"/>
      <c r="Z169" s="4"/>
      <c r="AO169" s="81" t="s">
        <v>1053</v>
      </c>
      <c r="AP169" s="81" t="s">
        <v>3267</v>
      </c>
      <c r="AQ169" s="81">
        <v>1</v>
      </c>
      <c r="AR169" s="81" t="s">
        <v>4414</v>
      </c>
      <c r="AS169" s="81"/>
      <c r="AT169" s="81" t="s">
        <v>4414</v>
      </c>
      <c r="AU169" s="81"/>
      <c r="AV169" s="81" t="s">
        <v>4414</v>
      </c>
      <c r="AW169" s="81"/>
      <c r="BD169"/>
      <c r="BE169"/>
      <c r="BF169"/>
      <c r="BG169"/>
    </row>
    <row r="170" spans="1:59" x14ac:dyDescent="0.2">
      <c r="A170" s="5"/>
      <c r="B170" s="4"/>
      <c r="C170" s="4"/>
      <c r="D170" s="5"/>
      <c r="E170" s="76"/>
      <c r="F170" s="5"/>
      <c r="G170" s="5"/>
      <c r="H170" s="5"/>
      <c r="I170" s="5"/>
      <c r="J170" s="78"/>
      <c r="K170" s="373" t="s">
        <v>5727</v>
      </c>
      <c r="L170" s="374" t="s">
        <v>4843</v>
      </c>
      <c r="M170" s="374" t="s">
        <v>4853</v>
      </c>
      <c r="N170" s="78"/>
      <c r="O170" s="4"/>
      <c r="P170" s="5"/>
      <c r="Q170" s="78"/>
      <c r="Y170" s="4"/>
      <c r="Z170" s="4"/>
      <c r="AO170" s="81" t="s">
        <v>1052</v>
      </c>
      <c r="AP170" s="81" t="s">
        <v>834</v>
      </c>
      <c r="AQ170" s="81">
        <v>1</v>
      </c>
      <c r="AR170" s="81" t="s">
        <v>1156</v>
      </c>
      <c r="AS170" s="81">
        <v>1</v>
      </c>
      <c r="AT170" s="81" t="s">
        <v>4414</v>
      </c>
      <c r="AU170" s="81"/>
      <c r="AV170" s="81" t="s">
        <v>4414</v>
      </c>
      <c r="AW170" s="81"/>
      <c r="BD170"/>
      <c r="BE170"/>
      <c r="BF170"/>
      <c r="BG170"/>
    </row>
    <row r="171" spans="1:59" x14ac:dyDescent="0.2">
      <c r="A171" s="5"/>
      <c r="B171" s="4"/>
      <c r="C171" s="4"/>
      <c r="D171" s="5"/>
      <c r="E171" s="76"/>
      <c r="F171" s="5"/>
      <c r="G171" s="5"/>
      <c r="H171" s="5"/>
      <c r="I171" s="5"/>
      <c r="J171" s="78"/>
      <c r="K171" s="373" t="s">
        <v>5728</v>
      </c>
      <c r="L171" s="374" t="s">
        <v>4843</v>
      </c>
      <c r="M171" s="374" t="s">
        <v>4853</v>
      </c>
      <c r="N171" s="78"/>
      <c r="O171" s="4"/>
      <c r="P171" s="5"/>
      <c r="Q171" s="78"/>
      <c r="Y171" s="4"/>
      <c r="Z171" s="4"/>
      <c r="AO171" s="81" t="s">
        <v>1054</v>
      </c>
      <c r="AP171" s="81" t="s">
        <v>3267</v>
      </c>
      <c r="AQ171" s="81">
        <v>1</v>
      </c>
      <c r="AR171" s="81" t="s">
        <v>4414</v>
      </c>
      <c r="AS171" s="81"/>
      <c r="AT171" s="81" t="s">
        <v>4414</v>
      </c>
      <c r="AU171" s="81"/>
      <c r="AV171" s="81" t="s">
        <v>4414</v>
      </c>
      <c r="AW171" s="81"/>
      <c r="BD171"/>
      <c r="BE171"/>
      <c r="BF171"/>
      <c r="BG171"/>
    </row>
    <row r="172" spans="1:59" x14ac:dyDescent="0.2">
      <c r="A172" s="5"/>
      <c r="B172" s="4"/>
      <c r="C172" s="4"/>
      <c r="D172" s="5"/>
      <c r="E172" s="76"/>
      <c r="F172" s="5"/>
      <c r="G172" s="5"/>
      <c r="H172" s="5"/>
      <c r="I172" s="5"/>
      <c r="J172" s="78"/>
      <c r="K172" s="373" t="s">
        <v>5729</v>
      </c>
      <c r="L172" s="374" t="s">
        <v>4843</v>
      </c>
      <c r="M172" s="374" t="s">
        <v>4853</v>
      </c>
      <c r="N172" s="78"/>
      <c r="O172" s="4"/>
      <c r="P172" s="5"/>
      <c r="Q172" s="78"/>
      <c r="Y172" s="4"/>
      <c r="Z172" s="4"/>
      <c r="AO172" s="81" t="s">
        <v>1055</v>
      </c>
      <c r="AP172" s="81" t="s">
        <v>3268</v>
      </c>
      <c r="AQ172" s="81">
        <v>1</v>
      </c>
      <c r="AR172" s="81" t="s">
        <v>4414</v>
      </c>
      <c r="AS172" s="81"/>
      <c r="AT172" s="81" t="s">
        <v>4414</v>
      </c>
      <c r="AU172" s="81"/>
      <c r="AV172" s="81" t="s">
        <v>4414</v>
      </c>
      <c r="AW172" s="81"/>
      <c r="BD172"/>
      <c r="BE172"/>
      <c r="BF172"/>
      <c r="BG172"/>
    </row>
    <row r="173" spans="1:59" x14ac:dyDescent="0.2">
      <c r="A173" s="5"/>
      <c r="B173" s="4"/>
      <c r="C173" s="4"/>
      <c r="D173" s="5"/>
      <c r="E173" s="76"/>
      <c r="F173" s="5"/>
      <c r="G173" s="5"/>
      <c r="H173" s="5"/>
      <c r="I173" s="5"/>
      <c r="J173" s="78"/>
      <c r="K173" s="373" t="s">
        <v>5730</v>
      </c>
      <c r="L173" s="374" t="s">
        <v>4843</v>
      </c>
      <c r="M173" s="374" t="s">
        <v>4853</v>
      </c>
      <c r="N173" s="78"/>
      <c r="O173" s="4"/>
      <c r="P173" s="5"/>
      <c r="Q173" s="78"/>
      <c r="Y173" s="4"/>
      <c r="Z173" s="4"/>
      <c r="AO173" s="81" t="s">
        <v>1056</v>
      </c>
      <c r="AP173" s="81" t="s">
        <v>3269</v>
      </c>
      <c r="AQ173" s="81">
        <v>1</v>
      </c>
      <c r="AR173" s="81" t="s">
        <v>4414</v>
      </c>
      <c r="AS173" s="81"/>
      <c r="AT173" s="81" t="s">
        <v>4414</v>
      </c>
      <c r="AU173" s="81"/>
      <c r="AV173" s="81" t="s">
        <v>4414</v>
      </c>
      <c r="AW173" s="81"/>
      <c r="BD173"/>
      <c r="BE173"/>
      <c r="BF173"/>
      <c r="BG173"/>
    </row>
    <row r="174" spans="1:59" x14ac:dyDescent="0.2">
      <c r="A174" s="5"/>
      <c r="B174" s="4"/>
      <c r="C174" s="4"/>
      <c r="D174" s="5"/>
      <c r="E174" s="76"/>
      <c r="F174" s="5"/>
      <c r="G174" s="5"/>
      <c r="H174" s="5"/>
      <c r="I174" s="5"/>
      <c r="J174" s="78"/>
      <c r="K174" s="373" t="s">
        <v>5731</v>
      </c>
      <c r="L174" s="374" t="s">
        <v>4843</v>
      </c>
      <c r="M174" s="374" t="s">
        <v>4853</v>
      </c>
      <c r="N174" s="78"/>
      <c r="O174" s="4"/>
      <c r="P174" s="5"/>
      <c r="Q174" s="78"/>
      <c r="Y174" s="4"/>
      <c r="Z174" s="4"/>
      <c r="AO174" s="81" t="s">
        <v>1760</v>
      </c>
      <c r="AP174" s="81" t="s">
        <v>849</v>
      </c>
      <c r="AQ174" s="81">
        <v>1</v>
      </c>
      <c r="AR174" s="81" t="s">
        <v>4414</v>
      </c>
      <c r="AS174" s="81"/>
      <c r="AT174" s="81" t="s">
        <v>4414</v>
      </c>
      <c r="AU174" s="81"/>
      <c r="AV174" s="81" t="s">
        <v>4414</v>
      </c>
      <c r="AW174" s="81"/>
      <c r="BD174"/>
      <c r="BE174"/>
      <c r="BF174"/>
      <c r="BG174"/>
    </row>
    <row r="175" spans="1:59" x14ac:dyDescent="0.2">
      <c r="A175" s="5"/>
      <c r="B175" s="4"/>
      <c r="C175" s="4"/>
      <c r="D175" s="5"/>
      <c r="E175" s="76"/>
      <c r="F175" s="5"/>
      <c r="G175" s="5"/>
      <c r="H175" s="5"/>
      <c r="I175" s="5"/>
      <c r="J175" s="78"/>
      <c r="K175" s="373" t="s">
        <v>5858</v>
      </c>
      <c r="L175" s="374" t="s">
        <v>4843</v>
      </c>
      <c r="M175" s="374" t="s">
        <v>4853</v>
      </c>
      <c r="N175" s="78"/>
      <c r="O175" s="4"/>
      <c r="P175" s="5"/>
      <c r="Q175" s="78"/>
      <c r="Y175" s="4"/>
      <c r="Z175" s="4"/>
      <c r="AO175" s="81" t="s">
        <v>1761</v>
      </c>
      <c r="AP175" s="81" t="s">
        <v>850</v>
      </c>
      <c r="AQ175" s="81">
        <v>1</v>
      </c>
      <c r="AR175" s="81" t="s">
        <v>4414</v>
      </c>
      <c r="AS175" s="81"/>
      <c r="AT175" s="81" t="s">
        <v>4414</v>
      </c>
      <c r="AU175" s="81"/>
      <c r="AV175" s="81" t="s">
        <v>4414</v>
      </c>
      <c r="AW175" s="81"/>
      <c r="BD175"/>
      <c r="BE175"/>
      <c r="BF175"/>
      <c r="BG175"/>
    </row>
    <row r="176" spans="1:59" x14ac:dyDescent="0.2">
      <c r="A176" s="5"/>
      <c r="B176" s="4"/>
      <c r="C176" s="4"/>
      <c r="D176" s="5"/>
      <c r="E176" s="76"/>
      <c r="F176" s="5"/>
      <c r="G176" s="5"/>
      <c r="H176" s="5"/>
      <c r="I176" s="5"/>
      <c r="J176" s="78"/>
      <c r="K176" s="373" t="s">
        <v>5733</v>
      </c>
      <c r="L176" s="374" t="s">
        <v>4843</v>
      </c>
      <c r="M176" s="374" t="s">
        <v>4853</v>
      </c>
      <c r="N176" s="78"/>
      <c r="O176" s="4"/>
      <c r="P176" s="5"/>
      <c r="Q176" s="78"/>
      <c r="Y176" s="4"/>
      <c r="Z176" s="4"/>
      <c r="AO176" s="81" t="s">
        <v>1108</v>
      </c>
      <c r="AP176" s="81" t="s">
        <v>877</v>
      </c>
      <c r="AQ176" s="81">
        <v>2</v>
      </c>
      <c r="AR176" s="81" t="s">
        <v>833</v>
      </c>
      <c r="AS176" s="81">
        <v>1</v>
      </c>
      <c r="AT176" s="81" t="s">
        <v>4414</v>
      </c>
      <c r="AU176" s="81"/>
      <c r="AV176" s="81" t="s">
        <v>4414</v>
      </c>
      <c r="AW176" s="81"/>
      <c r="BD176"/>
      <c r="BE176"/>
      <c r="BF176"/>
      <c r="BG176"/>
    </row>
    <row r="177" spans="1:59" x14ac:dyDescent="0.2">
      <c r="A177" s="5"/>
      <c r="B177" s="4"/>
      <c r="C177" s="4"/>
      <c r="D177" s="5"/>
      <c r="E177" s="76"/>
      <c r="F177" s="5"/>
      <c r="G177" s="5"/>
      <c r="H177" s="5"/>
      <c r="I177" s="5"/>
      <c r="J177" s="78"/>
      <c r="K177" s="373" t="s">
        <v>5732</v>
      </c>
      <c r="L177" s="374" t="s">
        <v>4843</v>
      </c>
      <c r="M177" s="374" t="s">
        <v>4853</v>
      </c>
      <c r="N177" s="78"/>
      <c r="O177" s="4"/>
      <c r="P177" s="5"/>
      <c r="Q177" s="78"/>
      <c r="Y177" s="4"/>
      <c r="Z177" s="4"/>
      <c r="AO177" s="81" t="s">
        <v>1109</v>
      </c>
      <c r="AP177" s="81" t="s">
        <v>878</v>
      </c>
      <c r="AQ177" s="81">
        <v>2</v>
      </c>
      <c r="AR177" s="81" t="s">
        <v>834</v>
      </c>
      <c r="AS177" s="81">
        <v>1</v>
      </c>
      <c r="AT177" s="81" t="s">
        <v>4414</v>
      </c>
      <c r="AU177" s="81"/>
      <c r="AV177" s="81" t="s">
        <v>4414</v>
      </c>
      <c r="AW177" s="81"/>
      <c r="BD177"/>
      <c r="BE177"/>
      <c r="BF177"/>
      <c r="BG177"/>
    </row>
    <row r="178" spans="1:59" x14ac:dyDescent="0.2">
      <c r="A178" s="5"/>
      <c r="B178" s="4"/>
      <c r="C178" s="4"/>
      <c r="D178" s="5"/>
      <c r="E178" s="76"/>
      <c r="F178" s="5"/>
      <c r="G178" s="5"/>
      <c r="H178" s="5"/>
      <c r="I178" s="5"/>
      <c r="J178" s="78"/>
      <c r="K178" s="373" t="s">
        <v>5734</v>
      </c>
      <c r="L178" s="374" t="s">
        <v>4843</v>
      </c>
      <c r="M178" s="374" t="s">
        <v>4853</v>
      </c>
      <c r="N178" s="78"/>
      <c r="O178" s="4"/>
      <c r="P178" s="5"/>
      <c r="Q178" s="78"/>
      <c r="Y178" s="4"/>
      <c r="Z178" s="4"/>
      <c r="AO178" s="81" t="s">
        <v>1110</v>
      </c>
      <c r="AP178" s="81" t="s">
        <v>879</v>
      </c>
      <c r="AQ178" s="81">
        <v>2</v>
      </c>
      <c r="AR178" s="81" t="s">
        <v>835</v>
      </c>
      <c r="AS178" s="81">
        <v>1</v>
      </c>
      <c r="AT178" s="81" t="s">
        <v>4414</v>
      </c>
      <c r="AU178" s="81"/>
      <c r="AV178" s="81" t="s">
        <v>4414</v>
      </c>
      <c r="AW178" s="81"/>
      <c r="BD178"/>
      <c r="BE178"/>
      <c r="BF178"/>
      <c r="BG178"/>
    </row>
    <row r="179" spans="1:59" x14ac:dyDescent="0.2">
      <c r="A179" s="5"/>
      <c r="B179" s="4"/>
      <c r="C179" s="4"/>
      <c r="D179" s="5"/>
      <c r="E179" s="76"/>
      <c r="F179" s="5"/>
      <c r="G179" s="5"/>
      <c r="H179" s="5"/>
      <c r="I179" s="5"/>
      <c r="J179" s="78"/>
      <c r="K179" s="373" t="s">
        <v>5735</v>
      </c>
      <c r="L179" s="374" t="s">
        <v>4843</v>
      </c>
      <c r="M179" s="374" t="s">
        <v>4853</v>
      </c>
      <c r="N179" s="78"/>
      <c r="O179" s="4"/>
      <c r="P179" s="5"/>
      <c r="Q179" s="78"/>
      <c r="Y179" s="4"/>
      <c r="Z179" s="4"/>
      <c r="AO179" s="81" t="s">
        <v>1111</v>
      </c>
      <c r="AP179" s="81" t="s">
        <v>880</v>
      </c>
      <c r="AQ179" s="81">
        <v>2</v>
      </c>
      <c r="AR179" s="81" t="s">
        <v>836</v>
      </c>
      <c r="AS179" s="81">
        <v>1</v>
      </c>
      <c r="AT179" s="81" t="s">
        <v>4414</v>
      </c>
      <c r="AU179" s="81"/>
      <c r="AV179" s="81" t="s">
        <v>4414</v>
      </c>
      <c r="AW179" s="81"/>
      <c r="BD179"/>
      <c r="BE179"/>
      <c r="BF179"/>
      <c r="BG179"/>
    </row>
    <row r="180" spans="1:59" x14ac:dyDescent="0.2">
      <c r="A180" s="5"/>
      <c r="B180" s="4"/>
      <c r="C180" s="4"/>
      <c r="D180" s="5"/>
      <c r="E180" s="76"/>
      <c r="F180" s="5"/>
      <c r="G180" s="5"/>
      <c r="H180" s="5"/>
      <c r="I180" s="5"/>
      <c r="J180" s="78"/>
      <c r="K180" s="373" t="s">
        <v>5585</v>
      </c>
      <c r="L180" s="374" t="s">
        <v>4843</v>
      </c>
      <c r="M180" s="374" t="s">
        <v>4853</v>
      </c>
      <c r="N180" s="78"/>
      <c r="O180" s="4"/>
      <c r="P180" s="5"/>
      <c r="Q180" s="78"/>
      <c r="Y180" s="4"/>
      <c r="Z180" s="4"/>
      <c r="AO180" s="81" t="s">
        <v>1112</v>
      </c>
      <c r="AP180" s="81" t="s">
        <v>881</v>
      </c>
      <c r="AQ180" s="81">
        <v>2</v>
      </c>
      <c r="AR180" s="81" t="s">
        <v>837</v>
      </c>
      <c r="AS180" s="81">
        <v>1</v>
      </c>
      <c r="AT180" s="81" t="s">
        <v>4414</v>
      </c>
      <c r="AU180" s="81"/>
      <c r="AV180" s="81" t="s">
        <v>4414</v>
      </c>
      <c r="AW180" s="81"/>
      <c r="BD180"/>
      <c r="BE180"/>
      <c r="BF180"/>
      <c r="BG180"/>
    </row>
    <row r="181" spans="1:59" x14ac:dyDescent="0.2">
      <c r="A181" s="5"/>
      <c r="B181" s="4"/>
      <c r="C181" s="4"/>
      <c r="D181" s="5"/>
      <c r="E181" s="76"/>
      <c r="F181" s="5"/>
      <c r="G181" s="5"/>
      <c r="H181" s="5"/>
      <c r="I181" s="5"/>
      <c r="J181" s="78"/>
      <c r="K181" s="373" t="s">
        <v>4645</v>
      </c>
      <c r="L181" s="374" t="s">
        <v>4843</v>
      </c>
      <c r="M181" s="374" t="s">
        <v>4853</v>
      </c>
      <c r="N181" s="78"/>
      <c r="O181" s="4"/>
      <c r="P181" s="5"/>
      <c r="Q181" s="78"/>
      <c r="Y181" s="4"/>
      <c r="Z181" s="4"/>
      <c r="AO181" s="81" t="s">
        <v>1113</v>
      </c>
      <c r="AP181" s="81" t="s">
        <v>882</v>
      </c>
      <c r="AQ181" s="81">
        <v>2</v>
      </c>
      <c r="AR181" s="81" t="s">
        <v>838</v>
      </c>
      <c r="AS181" s="81">
        <v>1</v>
      </c>
      <c r="AT181" s="81" t="s">
        <v>4414</v>
      </c>
      <c r="AU181" s="81"/>
      <c r="AV181" s="81" t="s">
        <v>4414</v>
      </c>
      <c r="AW181" s="81"/>
      <c r="BD181"/>
      <c r="BE181"/>
      <c r="BF181"/>
      <c r="BG181"/>
    </row>
    <row r="182" spans="1:59" x14ac:dyDescent="0.2">
      <c r="A182" s="5"/>
      <c r="B182" s="4"/>
      <c r="C182" s="4"/>
      <c r="D182" s="5"/>
      <c r="E182" s="76"/>
      <c r="F182" s="5"/>
      <c r="H182" s="5"/>
      <c r="I182" s="5"/>
      <c r="J182" s="78"/>
      <c r="K182" s="373" t="s">
        <v>4646</v>
      </c>
      <c r="L182" s="374" t="s">
        <v>4843</v>
      </c>
      <c r="M182" s="374" t="s">
        <v>4853</v>
      </c>
      <c r="N182" s="78"/>
      <c r="O182" s="4"/>
      <c r="P182" s="5"/>
      <c r="Q182" s="78"/>
      <c r="Y182" s="4"/>
      <c r="Z182" s="4"/>
      <c r="AO182" s="81" t="s">
        <v>1218</v>
      </c>
      <c r="AP182" s="81" t="s">
        <v>883</v>
      </c>
      <c r="AQ182" s="81">
        <v>2</v>
      </c>
      <c r="AR182" s="81" t="s">
        <v>839</v>
      </c>
      <c r="AS182" s="81">
        <v>1</v>
      </c>
      <c r="AT182" s="81" t="s">
        <v>4414</v>
      </c>
      <c r="AU182" s="81"/>
      <c r="AV182" s="81" t="s">
        <v>4414</v>
      </c>
      <c r="AW182" s="81"/>
      <c r="BD182"/>
      <c r="BE182"/>
      <c r="BF182"/>
      <c r="BG182"/>
    </row>
    <row r="183" spans="1:59" x14ac:dyDescent="0.2">
      <c r="A183" s="5"/>
      <c r="B183" s="4"/>
      <c r="C183" s="4"/>
      <c r="D183" s="5"/>
      <c r="E183" s="76"/>
      <c r="F183" s="5"/>
      <c r="H183" s="5"/>
      <c r="I183" s="5"/>
      <c r="J183" s="78"/>
      <c r="K183" s="373" t="s">
        <v>4647</v>
      </c>
      <c r="L183" s="374" t="s">
        <v>4843</v>
      </c>
      <c r="M183" s="374" t="s">
        <v>4853</v>
      </c>
      <c r="N183" s="78"/>
      <c r="O183" s="4"/>
      <c r="P183" s="5"/>
      <c r="Q183" s="78"/>
      <c r="Y183" s="4"/>
      <c r="Z183" s="4"/>
      <c r="AO183" s="81" t="s">
        <v>1114</v>
      </c>
      <c r="AP183" s="81" t="s">
        <v>893</v>
      </c>
      <c r="AQ183" s="81">
        <v>2</v>
      </c>
      <c r="AR183" s="81" t="s">
        <v>4414</v>
      </c>
      <c r="AS183" s="81"/>
      <c r="AT183" s="81" t="s">
        <v>4414</v>
      </c>
      <c r="AU183" s="81"/>
      <c r="AV183" s="81" t="s">
        <v>4414</v>
      </c>
      <c r="AW183" s="81"/>
      <c r="BD183"/>
      <c r="BE183"/>
      <c r="BF183"/>
      <c r="BG183"/>
    </row>
    <row r="184" spans="1:59" x14ac:dyDescent="0.2">
      <c r="A184" s="5"/>
      <c r="B184" s="4"/>
      <c r="C184" s="4"/>
      <c r="D184" s="5"/>
      <c r="E184" s="76"/>
      <c r="F184" s="5"/>
      <c r="H184" s="5"/>
      <c r="I184" s="5"/>
      <c r="J184" s="78"/>
      <c r="K184" s="373" t="s">
        <v>4649</v>
      </c>
      <c r="L184" s="374" t="s">
        <v>4843</v>
      </c>
      <c r="M184" s="374" t="s">
        <v>4853</v>
      </c>
      <c r="N184" s="78"/>
      <c r="O184" s="4"/>
      <c r="P184" s="5"/>
      <c r="Q184" s="78"/>
      <c r="Y184" s="4"/>
      <c r="Z184" s="4"/>
      <c r="AO184" s="81" t="s">
        <v>1758</v>
      </c>
      <c r="AP184" s="81" t="s">
        <v>894</v>
      </c>
      <c r="AQ184" s="81">
        <v>2</v>
      </c>
      <c r="AR184" s="81" t="s">
        <v>4414</v>
      </c>
      <c r="AS184" s="81"/>
      <c r="AT184" s="81" t="s">
        <v>4414</v>
      </c>
      <c r="AU184" s="81"/>
      <c r="AV184" s="81" t="s">
        <v>4414</v>
      </c>
      <c r="AW184" s="81"/>
      <c r="BD184"/>
      <c r="BE184"/>
      <c r="BF184"/>
      <c r="BG184"/>
    </row>
    <row r="185" spans="1:59" x14ac:dyDescent="0.2">
      <c r="A185" s="5"/>
      <c r="B185" s="4"/>
      <c r="C185" s="4"/>
      <c r="D185" s="5"/>
      <c r="E185" s="76"/>
      <c r="F185" s="5"/>
      <c r="H185" s="5"/>
      <c r="I185" s="5"/>
      <c r="J185" s="78"/>
      <c r="K185" s="373" t="s">
        <v>5717</v>
      </c>
      <c r="L185" s="374" t="s">
        <v>4843</v>
      </c>
      <c r="M185" s="374" t="s">
        <v>4853</v>
      </c>
      <c r="N185" s="78"/>
      <c r="O185" s="4"/>
      <c r="P185" s="5"/>
      <c r="Q185" s="78"/>
      <c r="Y185" s="4"/>
      <c r="Z185" s="4"/>
      <c r="AO185" s="81" t="s">
        <v>1759</v>
      </c>
      <c r="AP185" s="81" t="s">
        <v>895</v>
      </c>
      <c r="AQ185" s="81">
        <v>2</v>
      </c>
      <c r="AR185" s="81" t="s">
        <v>4414</v>
      </c>
      <c r="AS185" s="81"/>
      <c r="AT185" s="81" t="s">
        <v>4414</v>
      </c>
      <c r="AU185" s="81"/>
      <c r="AV185" s="81" t="s">
        <v>4414</v>
      </c>
      <c r="AW185" s="81"/>
      <c r="BD185"/>
      <c r="BE185"/>
      <c r="BF185"/>
      <c r="BG185"/>
    </row>
    <row r="186" spans="1:59" x14ac:dyDescent="0.2">
      <c r="A186" s="5"/>
      <c r="B186" s="4"/>
      <c r="C186" s="4"/>
      <c r="D186" s="5"/>
      <c r="E186" s="76"/>
      <c r="F186" s="5"/>
      <c r="H186" s="5"/>
      <c r="I186" s="5"/>
      <c r="J186" s="78"/>
      <c r="K186" s="373" t="s">
        <v>5718</v>
      </c>
      <c r="L186" s="374" t="s">
        <v>4843</v>
      </c>
      <c r="M186" s="374" t="s">
        <v>4853</v>
      </c>
      <c r="N186" s="78"/>
      <c r="O186" s="4"/>
      <c r="P186" s="5"/>
      <c r="Q186" s="78"/>
      <c r="Y186" s="4"/>
      <c r="Z186" s="4"/>
      <c r="AO186" s="81" t="s">
        <v>3303</v>
      </c>
      <c r="AP186" s="81" t="s">
        <v>896</v>
      </c>
      <c r="AQ186" s="81">
        <v>2</v>
      </c>
      <c r="AR186" s="81" t="s">
        <v>4414</v>
      </c>
      <c r="AS186" s="81"/>
      <c r="AT186" s="81" t="s">
        <v>4414</v>
      </c>
      <c r="AU186" s="81"/>
      <c r="AV186" s="81" t="s">
        <v>4414</v>
      </c>
      <c r="AW186" s="81"/>
      <c r="BD186"/>
      <c r="BE186"/>
      <c r="BF186"/>
      <c r="BG186"/>
    </row>
    <row r="187" spans="1:59" x14ac:dyDescent="0.2">
      <c r="A187" s="5"/>
      <c r="B187" s="4"/>
      <c r="C187" s="4"/>
      <c r="D187" s="5"/>
      <c r="E187" s="76"/>
      <c r="F187" s="5"/>
      <c r="H187" s="5"/>
      <c r="I187" s="5"/>
      <c r="J187" s="78"/>
      <c r="K187" s="373" t="s">
        <v>5719</v>
      </c>
      <c r="L187" s="374" t="s">
        <v>4843</v>
      </c>
      <c r="M187" s="374" t="s">
        <v>4853</v>
      </c>
      <c r="N187" s="78"/>
      <c r="O187" s="4"/>
      <c r="P187" s="5"/>
      <c r="Q187" s="78"/>
      <c r="Y187" s="4"/>
      <c r="Z187" s="4"/>
      <c r="AO187" s="81" t="s">
        <v>3305</v>
      </c>
      <c r="AP187" s="81" t="s">
        <v>897</v>
      </c>
      <c r="AQ187" s="81">
        <v>2</v>
      </c>
      <c r="AR187" s="81" t="s">
        <v>4414</v>
      </c>
      <c r="AS187" s="81"/>
      <c r="AT187" s="81" t="s">
        <v>4414</v>
      </c>
      <c r="AU187" s="81"/>
      <c r="AV187" s="81" t="s">
        <v>4414</v>
      </c>
      <c r="AW187" s="81"/>
      <c r="BD187"/>
      <c r="BE187"/>
      <c r="BF187"/>
      <c r="BG187"/>
    </row>
    <row r="188" spans="1:59" x14ac:dyDescent="0.2">
      <c r="A188" s="5"/>
      <c r="B188" s="4"/>
      <c r="C188" s="4"/>
      <c r="D188" s="5"/>
      <c r="E188" s="76"/>
      <c r="F188" s="5"/>
      <c r="H188" s="5"/>
      <c r="I188" s="5"/>
      <c r="J188" s="78"/>
      <c r="K188" s="373" t="s">
        <v>5720</v>
      </c>
      <c r="L188" s="374" t="s">
        <v>4843</v>
      </c>
      <c r="M188" s="374" t="s">
        <v>4853</v>
      </c>
      <c r="N188" s="78"/>
      <c r="O188" s="4"/>
      <c r="P188" s="5"/>
      <c r="Q188" s="78"/>
      <c r="Y188" s="4"/>
      <c r="Z188" s="4"/>
      <c r="AO188" s="81" t="s">
        <v>3307</v>
      </c>
      <c r="AP188" s="81" t="s">
        <v>898</v>
      </c>
      <c r="AQ188" s="81">
        <v>2</v>
      </c>
      <c r="AR188" s="81" t="s">
        <v>4414</v>
      </c>
      <c r="AS188" s="81"/>
      <c r="AT188" s="81" t="s">
        <v>4414</v>
      </c>
      <c r="AU188" s="81"/>
      <c r="AV188" s="81" t="s">
        <v>4414</v>
      </c>
      <c r="AW188" s="81"/>
      <c r="BD188"/>
      <c r="BE188"/>
      <c r="BF188"/>
      <c r="BG188"/>
    </row>
    <row r="189" spans="1:59" x14ac:dyDescent="0.2">
      <c r="A189" s="5"/>
      <c r="B189" s="4"/>
      <c r="C189" s="4"/>
      <c r="D189" s="5"/>
      <c r="E189" s="76"/>
      <c r="F189" s="5"/>
      <c r="H189" s="5"/>
      <c r="I189" s="5"/>
      <c r="J189" s="78"/>
      <c r="K189" s="373" t="s">
        <v>5721</v>
      </c>
      <c r="L189" s="374" t="s">
        <v>4843</v>
      </c>
      <c r="M189" s="374" t="s">
        <v>4853</v>
      </c>
      <c r="N189" s="78"/>
      <c r="O189" s="4"/>
      <c r="P189" s="5"/>
      <c r="Q189" s="78"/>
      <c r="Y189" s="4"/>
      <c r="Z189" s="4"/>
      <c r="AO189" s="81" t="s">
        <v>3309</v>
      </c>
      <c r="AP189" s="81" t="s">
        <v>899</v>
      </c>
      <c r="AQ189" s="81">
        <v>2</v>
      </c>
      <c r="AR189" s="81" t="s">
        <v>4414</v>
      </c>
      <c r="AS189" s="81"/>
      <c r="AT189" s="81" t="s">
        <v>4414</v>
      </c>
      <c r="AU189" s="81"/>
      <c r="AV189" s="81" t="s">
        <v>4414</v>
      </c>
      <c r="AW189" s="81"/>
      <c r="BD189"/>
      <c r="BE189"/>
      <c r="BF189"/>
      <c r="BG189"/>
    </row>
    <row r="190" spans="1:59" x14ac:dyDescent="0.2">
      <c r="A190" s="5"/>
      <c r="B190" s="4"/>
      <c r="C190" s="4"/>
      <c r="D190" s="5"/>
      <c r="E190" s="76"/>
      <c r="F190" s="5"/>
      <c r="H190" s="5"/>
      <c r="I190" s="5"/>
      <c r="J190" s="78"/>
      <c r="K190" s="373" t="s">
        <v>5722</v>
      </c>
      <c r="L190" s="374" t="s">
        <v>4843</v>
      </c>
      <c r="M190" s="374" t="s">
        <v>4853</v>
      </c>
      <c r="N190" s="78"/>
      <c r="O190" s="4"/>
      <c r="P190" s="5"/>
      <c r="Q190" s="78"/>
      <c r="Y190" s="4"/>
      <c r="Z190" s="4"/>
      <c r="AO190" s="81" t="s">
        <v>68</v>
      </c>
      <c r="AP190" s="81" t="s">
        <v>896</v>
      </c>
      <c r="AQ190" s="81">
        <v>2</v>
      </c>
      <c r="AR190" s="81" t="s">
        <v>4414</v>
      </c>
      <c r="AS190" s="81"/>
      <c r="AT190" s="81" t="s">
        <v>4414</v>
      </c>
      <c r="AU190" s="81"/>
      <c r="AV190" s="81" t="s">
        <v>4414</v>
      </c>
      <c r="AW190" s="81"/>
      <c r="BD190"/>
      <c r="BE190"/>
      <c r="BF190"/>
      <c r="BG190"/>
    </row>
    <row r="191" spans="1:59" x14ac:dyDescent="0.2">
      <c r="A191" s="5"/>
      <c r="B191" s="4"/>
      <c r="C191" s="4"/>
      <c r="D191" s="5"/>
      <c r="E191" s="76"/>
      <c r="F191" s="5"/>
      <c r="H191" s="5"/>
      <c r="I191" s="5"/>
      <c r="J191" s="78"/>
      <c r="K191" s="373" t="s">
        <v>4519</v>
      </c>
      <c r="L191" s="374" t="s">
        <v>4843</v>
      </c>
      <c r="M191" s="374" t="s">
        <v>4853</v>
      </c>
      <c r="N191" s="78"/>
      <c r="O191" s="4"/>
      <c r="P191" s="5"/>
      <c r="Q191" s="78"/>
      <c r="Y191" s="4"/>
      <c r="Z191" s="4"/>
      <c r="AO191" s="81" t="s">
        <v>69</v>
      </c>
      <c r="AP191" s="81" t="s">
        <v>897</v>
      </c>
      <c r="AQ191" s="81">
        <v>2</v>
      </c>
      <c r="AR191" s="81" t="s">
        <v>4414</v>
      </c>
      <c r="AS191" s="81"/>
      <c r="AT191" s="81" t="s">
        <v>4414</v>
      </c>
      <c r="AU191" s="81"/>
      <c r="AV191" s="81" t="s">
        <v>4414</v>
      </c>
      <c r="AW191" s="81"/>
      <c r="BD191"/>
      <c r="BE191"/>
      <c r="BF191"/>
      <c r="BG191"/>
    </row>
    <row r="192" spans="1:59" x14ac:dyDescent="0.2">
      <c r="A192" s="5"/>
      <c r="B192" s="4"/>
      <c r="C192" s="4"/>
      <c r="D192" s="5"/>
      <c r="E192" s="76"/>
      <c r="F192" s="5"/>
      <c r="H192" s="5"/>
      <c r="I192" s="5"/>
      <c r="J192" s="78"/>
      <c r="K192" s="373" t="s">
        <v>4528</v>
      </c>
      <c r="L192" s="374" t="s">
        <v>4843</v>
      </c>
      <c r="M192" s="374" t="s">
        <v>4853</v>
      </c>
      <c r="N192" s="78"/>
      <c r="O192" s="4"/>
      <c r="P192" s="5"/>
      <c r="Q192" s="78"/>
      <c r="Y192" s="4"/>
      <c r="Z192" s="4"/>
      <c r="AO192" s="81" t="s">
        <v>70</v>
      </c>
      <c r="AP192" s="81" t="s">
        <v>898</v>
      </c>
      <c r="AQ192" s="81">
        <v>2</v>
      </c>
      <c r="AR192" s="81" t="s">
        <v>4414</v>
      </c>
      <c r="AS192" s="81"/>
      <c r="AT192" s="81" t="s">
        <v>4414</v>
      </c>
      <c r="AU192" s="81"/>
      <c r="AV192" s="81" t="s">
        <v>4414</v>
      </c>
      <c r="AW192" s="81"/>
      <c r="BD192"/>
      <c r="BE192"/>
      <c r="BF192"/>
      <c r="BG192"/>
    </row>
    <row r="193" spans="1:59" x14ac:dyDescent="0.2">
      <c r="A193" s="5"/>
      <c r="B193" s="4"/>
      <c r="C193" s="4"/>
      <c r="D193" s="5"/>
      <c r="E193" s="76"/>
      <c r="F193" s="5"/>
      <c r="H193" s="5"/>
      <c r="I193" s="5"/>
      <c r="J193" s="78"/>
      <c r="K193" s="373" t="s">
        <v>4520</v>
      </c>
      <c r="L193" s="374" t="s">
        <v>4843</v>
      </c>
      <c r="M193" s="374" t="s">
        <v>4853</v>
      </c>
      <c r="N193" s="78"/>
      <c r="O193" s="4"/>
      <c r="P193" s="5"/>
      <c r="Q193" s="78"/>
      <c r="Y193" s="4"/>
      <c r="Z193" s="4"/>
      <c r="AO193" s="81" t="s">
        <v>71</v>
      </c>
      <c r="AP193" s="81" t="s">
        <v>899</v>
      </c>
      <c r="AQ193" s="81">
        <v>2</v>
      </c>
      <c r="AR193" s="81" t="s">
        <v>4414</v>
      </c>
      <c r="AS193" s="81"/>
      <c r="AT193" s="81" t="s">
        <v>4414</v>
      </c>
      <c r="AU193" s="81"/>
      <c r="AV193" s="81" t="s">
        <v>4414</v>
      </c>
      <c r="AW193" s="81"/>
      <c r="BD193"/>
      <c r="BE193"/>
      <c r="BF193"/>
      <c r="BG193"/>
    </row>
    <row r="194" spans="1:59" x14ac:dyDescent="0.2">
      <c r="A194" s="5"/>
      <c r="B194" s="4"/>
      <c r="C194" s="4"/>
      <c r="D194" s="5"/>
      <c r="E194" s="76"/>
      <c r="F194" s="5"/>
      <c r="H194" s="5"/>
      <c r="I194" s="5"/>
      <c r="J194" s="78"/>
      <c r="K194" s="373" t="s">
        <v>4524</v>
      </c>
      <c r="L194" s="374" t="s">
        <v>4843</v>
      </c>
      <c r="M194" s="374" t="s">
        <v>1670</v>
      </c>
      <c r="N194" s="78"/>
      <c r="O194" s="4"/>
      <c r="P194" s="5"/>
      <c r="Q194" s="78"/>
      <c r="Y194" s="4"/>
      <c r="Z194" s="4"/>
      <c r="AO194" s="81" t="s">
        <v>1115</v>
      </c>
      <c r="AP194" s="81" t="s">
        <v>879</v>
      </c>
      <c r="AQ194" s="81">
        <v>2</v>
      </c>
      <c r="AR194" s="81" t="s">
        <v>835</v>
      </c>
      <c r="AS194" s="81">
        <v>1</v>
      </c>
      <c r="AT194" s="81" t="s">
        <v>4414</v>
      </c>
      <c r="AU194" s="81"/>
      <c r="AV194" s="81" t="s">
        <v>4414</v>
      </c>
      <c r="AW194" s="81"/>
      <c r="BD194"/>
      <c r="BE194"/>
      <c r="BF194"/>
      <c r="BG194"/>
    </row>
    <row r="195" spans="1:59" x14ac:dyDescent="0.2">
      <c r="A195" s="5"/>
      <c r="B195" s="4"/>
      <c r="C195" s="4"/>
      <c r="D195" s="5"/>
      <c r="E195" s="76"/>
      <c r="F195" s="5"/>
      <c r="H195" s="5"/>
      <c r="I195" s="5"/>
      <c r="J195" s="78"/>
      <c r="K195" s="373" t="s">
        <v>5678</v>
      </c>
      <c r="L195" s="374" t="s">
        <v>4843</v>
      </c>
      <c r="M195" s="374" t="s">
        <v>4853</v>
      </c>
      <c r="N195" s="78"/>
      <c r="O195" s="4"/>
      <c r="P195" s="5"/>
      <c r="Q195" s="78"/>
      <c r="Y195" s="4"/>
      <c r="Z195" s="4"/>
      <c r="AO195" s="81" t="s">
        <v>1116</v>
      </c>
      <c r="AP195" s="81" t="s">
        <v>880</v>
      </c>
      <c r="AQ195" s="81">
        <v>2</v>
      </c>
      <c r="AR195" s="81" t="s">
        <v>836</v>
      </c>
      <c r="AS195" s="81">
        <v>1</v>
      </c>
      <c r="AT195" s="81" t="s">
        <v>4414</v>
      </c>
      <c r="AU195" s="81"/>
      <c r="AV195" s="81" t="s">
        <v>4414</v>
      </c>
      <c r="AW195" s="81"/>
      <c r="BD195"/>
      <c r="BE195"/>
      <c r="BF195"/>
      <c r="BG195"/>
    </row>
    <row r="196" spans="1:59" x14ac:dyDescent="0.2">
      <c r="A196" s="5"/>
      <c r="B196" s="4"/>
      <c r="C196" s="4"/>
      <c r="D196" s="5"/>
      <c r="E196" s="76"/>
      <c r="F196" s="5"/>
      <c r="G196" s="5"/>
      <c r="H196" s="5"/>
      <c r="I196" s="5"/>
      <c r="J196" s="78"/>
      <c r="K196" s="373" t="s">
        <v>5679</v>
      </c>
      <c r="L196" s="374" t="s">
        <v>4843</v>
      </c>
      <c r="M196" s="374" t="s">
        <v>4853</v>
      </c>
      <c r="N196" s="78"/>
      <c r="O196" s="4"/>
      <c r="P196" s="5"/>
      <c r="Q196" s="78"/>
      <c r="Y196" s="4"/>
      <c r="Z196" s="4"/>
      <c r="AO196" s="81" t="s">
        <v>1117</v>
      </c>
      <c r="AP196" s="81" t="s">
        <v>881</v>
      </c>
      <c r="AQ196" s="81">
        <v>2</v>
      </c>
      <c r="AR196" s="81" t="s">
        <v>837</v>
      </c>
      <c r="AS196" s="81">
        <v>1</v>
      </c>
      <c r="AT196" s="81" t="s">
        <v>4414</v>
      </c>
      <c r="AU196" s="81"/>
      <c r="AV196" s="81" t="s">
        <v>4414</v>
      </c>
      <c r="AW196" s="81"/>
      <c r="BD196"/>
      <c r="BE196"/>
      <c r="BF196"/>
      <c r="BG196"/>
    </row>
    <row r="197" spans="1:59" x14ac:dyDescent="0.2">
      <c r="A197" s="5"/>
      <c r="B197" s="4"/>
      <c r="C197" s="4"/>
      <c r="D197" s="5"/>
      <c r="E197" s="76"/>
      <c r="F197" s="5"/>
      <c r="G197" s="5"/>
      <c r="H197" s="5"/>
      <c r="I197" s="5"/>
      <c r="J197" s="78"/>
      <c r="K197" s="373" t="s">
        <v>4521</v>
      </c>
      <c r="L197" s="374" t="s">
        <v>4843</v>
      </c>
      <c r="M197" s="374" t="s">
        <v>4853</v>
      </c>
      <c r="N197" s="78"/>
      <c r="O197" s="4"/>
      <c r="P197" s="5"/>
      <c r="Q197" s="78"/>
      <c r="Y197" s="4"/>
      <c r="Z197" s="4"/>
      <c r="AO197" s="81" t="s">
        <v>1118</v>
      </c>
      <c r="AP197" s="81" t="s">
        <v>882</v>
      </c>
      <c r="AQ197" s="81">
        <v>2</v>
      </c>
      <c r="AR197" s="81" t="s">
        <v>838</v>
      </c>
      <c r="AS197" s="81">
        <v>1</v>
      </c>
      <c r="AT197" s="81" t="s">
        <v>4414</v>
      </c>
      <c r="AU197" s="81"/>
      <c r="AV197" s="81" t="s">
        <v>4414</v>
      </c>
      <c r="AW197" s="81"/>
      <c r="BD197"/>
      <c r="BE197"/>
      <c r="BF197"/>
      <c r="BG197"/>
    </row>
    <row r="198" spans="1:59" x14ac:dyDescent="0.2">
      <c r="A198" s="5"/>
      <c r="B198" s="4"/>
      <c r="C198" s="4"/>
      <c r="D198" s="5"/>
      <c r="E198" s="76"/>
      <c r="F198" s="5"/>
      <c r="H198" s="5"/>
      <c r="I198" s="5"/>
      <c r="J198" s="78"/>
      <c r="K198" s="373" t="s">
        <v>5512</v>
      </c>
      <c r="L198" s="374" t="s">
        <v>4843</v>
      </c>
      <c r="M198" s="374" t="s">
        <v>4853</v>
      </c>
      <c r="N198" s="78"/>
      <c r="O198" s="4"/>
      <c r="P198" s="5"/>
      <c r="Q198" s="78"/>
      <c r="Y198" s="4"/>
      <c r="Z198" s="4"/>
      <c r="AO198" s="81" t="s">
        <v>1021</v>
      </c>
      <c r="AP198" s="81" t="s">
        <v>1245</v>
      </c>
      <c r="AQ198" s="81">
        <v>1</v>
      </c>
      <c r="AR198" s="81" t="s">
        <v>829</v>
      </c>
      <c r="AS198" s="81">
        <v>1</v>
      </c>
      <c r="AT198" s="81" t="s">
        <v>4414</v>
      </c>
      <c r="AU198" s="81"/>
      <c r="AV198" s="81" t="s">
        <v>4414</v>
      </c>
      <c r="AW198" s="81"/>
      <c r="BD198"/>
      <c r="BE198"/>
      <c r="BF198"/>
      <c r="BG198"/>
    </row>
    <row r="199" spans="1:59" x14ac:dyDescent="0.2">
      <c r="A199" s="5"/>
      <c r="B199" s="4"/>
      <c r="C199" s="4"/>
      <c r="D199" s="5"/>
      <c r="E199" s="76"/>
      <c r="F199" s="5"/>
      <c r="H199" s="5"/>
      <c r="I199" s="5"/>
      <c r="J199" s="78"/>
      <c r="K199" s="373" t="s">
        <v>4522</v>
      </c>
      <c r="L199" s="374" t="s">
        <v>4843</v>
      </c>
      <c r="M199" s="374" t="s">
        <v>4853</v>
      </c>
      <c r="N199" s="78"/>
      <c r="O199" s="4"/>
      <c r="P199" s="5"/>
      <c r="Q199" s="78"/>
      <c r="Y199" s="4"/>
      <c r="Z199" s="4"/>
      <c r="AO199" s="81" t="s">
        <v>1020</v>
      </c>
      <c r="AP199" s="81" t="s">
        <v>1244</v>
      </c>
      <c r="AQ199" s="81">
        <v>1</v>
      </c>
      <c r="AR199" s="81" t="s">
        <v>827</v>
      </c>
      <c r="AS199" s="81">
        <v>1</v>
      </c>
      <c r="AT199" s="81" t="s">
        <v>4414</v>
      </c>
      <c r="AU199" s="81"/>
      <c r="AV199" s="81" t="s">
        <v>4414</v>
      </c>
      <c r="AW199" s="81"/>
      <c r="BD199"/>
      <c r="BE199"/>
      <c r="BF199"/>
      <c r="BG199"/>
    </row>
    <row r="200" spans="1:59" x14ac:dyDescent="0.2">
      <c r="A200" s="5"/>
      <c r="B200" s="4"/>
      <c r="C200" s="4"/>
      <c r="D200" s="5"/>
      <c r="E200" s="76"/>
      <c r="F200" s="5"/>
      <c r="H200" s="5"/>
      <c r="I200" s="5"/>
      <c r="J200" s="78"/>
      <c r="K200" s="373" t="s">
        <v>4523</v>
      </c>
      <c r="L200" s="374" t="s">
        <v>4843</v>
      </c>
      <c r="M200" s="374" t="s">
        <v>1670</v>
      </c>
      <c r="N200" s="78"/>
      <c r="O200" s="4"/>
      <c r="P200" s="5"/>
      <c r="Q200" s="78"/>
      <c r="Y200" s="4"/>
      <c r="Z200" s="4"/>
      <c r="AO200" s="81" t="s">
        <v>72</v>
      </c>
      <c r="AP200" s="81" t="s">
        <v>868</v>
      </c>
      <c r="AQ200" s="81">
        <v>1</v>
      </c>
      <c r="AR200" s="81" t="s">
        <v>826</v>
      </c>
      <c r="AS200" s="81">
        <v>1</v>
      </c>
      <c r="AT200" s="81" t="s">
        <v>4414</v>
      </c>
      <c r="AU200" s="81"/>
      <c r="AV200" s="81" t="s">
        <v>4414</v>
      </c>
      <c r="AW200" s="81"/>
      <c r="BD200"/>
      <c r="BE200"/>
      <c r="BF200"/>
      <c r="BG200"/>
    </row>
    <row r="201" spans="1:59" x14ac:dyDescent="0.2">
      <c r="A201" s="5"/>
      <c r="B201" s="4"/>
      <c r="C201" s="4"/>
      <c r="D201" s="5"/>
      <c r="E201" s="76"/>
      <c r="F201" s="5"/>
      <c r="H201" s="5"/>
      <c r="I201" s="5"/>
      <c r="J201" s="78"/>
      <c r="K201" s="373" t="s">
        <v>5853</v>
      </c>
      <c r="L201" s="374" t="s">
        <v>4843</v>
      </c>
      <c r="M201" s="374" t="s">
        <v>4853</v>
      </c>
      <c r="N201" s="78"/>
      <c r="O201" s="4"/>
      <c r="P201" s="5"/>
      <c r="Q201" s="78"/>
      <c r="Y201" s="4"/>
      <c r="Z201" s="4"/>
      <c r="AO201" s="81" t="s">
        <v>73</v>
      </c>
      <c r="AP201" s="81" t="s">
        <v>870</v>
      </c>
      <c r="AQ201" s="81">
        <v>1</v>
      </c>
      <c r="AR201" s="81" t="s">
        <v>827</v>
      </c>
      <c r="AS201" s="81">
        <v>1</v>
      </c>
      <c r="AT201" s="81" t="s">
        <v>4414</v>
      </c>
      <c r="AU201" s="81"/>
      <c r="AV201" s="81" t="s">
        <v>4414</v>
      </c>
      <c r="AW201" s="81"/>
      <c r="BD201"/>
      <c r="BE201"/>
      <c r="BF201"/>
      <c r="BG201"/>
    </row>
    <row r="202" spans="1:59" x14ac:dyDescent="0.2">
      <c r="A202" s="5"/>
      <c r="B202" s="4"/>
      <c r="C202" s="4"/>
      <c r="D202" s="5"/>
      <c r="E202" s="76"/>
      <c r="F202" s="5"/>
      <c r="G202" s="5"/>
      <c r="H202" s="5"/>
      <c r="I202" s="5"/>
      <c r="J202" s="78"/>
      <c r="K202" s="373" t="s">
        <v>4525</v>
      </c>
      <c r="L202" s="374" t="s">
        <v>4843</v>
      </c>
      <c r="M202" s="374" t="s">
        <v>1670</v>
      </c>
      <c r="N202" s="78"/>
      <c r="O202" s="4"/>
      <c r="P202" s="5"/>
      <c r="Q202" s="78"/>
      <c r="Y202" s="4"/>
      <c r="Z202" s="4"/>
      <c r="AO202" s="81" t="s">
        <v>74</v>
      </c>
      <c r="AP202" s="81" t="s">
        <v>872</v>
      </c>
      <c r="AQ202" s="81">
        <v>1</v>
      </c>
      <c r="AR202" s="81" t="s">
        <v>829</v>
      </c>
      <c r="AS202" s="81">
        <v>1</v>
      </c>
      <c r="AT202" s="81" t="s">
        <v>4414</v>
      </c>
      <c r="AU202" s="81"/>
      <c r="AV202" s="81" t="s">
        <v>4414</v>
      </c>
      <c r="AW202" s="81"/>
      <c r="BD202"/>
      <c r="BE202"/>
      <c r="BF202"/>
      <c r="BG202"/>
    </row>
    <row r="203" spans="1:59" x14ac:dyDescent="0.2">
      <c r="A203" s="5"/>
      <c r="B203" s="4"/>
      <c r="C203" s="4"/>
      <c r="D203" s="5"/>
      <c r="E203" s="76"/>
      <c r="F203" s="5"/>
      <c r="G203" s="5"/>
      <c r="H203" s="5"/>
      <c r="I203" s="5"/>
      <c r="J203" s="78"/>
      <c r="K203" s="373" t="s">
        <v>4706</v>
      </c>
      <c r="L203" s="374" t="s">
        <v>4843</v>
      </c>
      <c r="M203" s="374" t="s">
        <v>4853</v>
      </c>
      <c r="N203" s="78"/>
      <c r="O203" s="4"/>
      <c r="P203" s="5"/>
      <c r="Q203" s="78"/>
      <c r="Y203" s="4"/>
      <c r="Z203" s="4"/>
      <c r="AO203" s="81" t="s">
        <v>75</v>
      </c>
      <c r="AP203" s="81" t="s">
        <v>874</v>
      </c>
      <c r="AQ203" s="81">
        <v>1</v>
      </c>
      <c r="AR203" s="81" t="s">
        <v>831</v>
      </c>
      <c r="AS203" s="81">
        <v>1</v>
      </c>
      <c r="AT203" s="81" t="s">
        <v>4414</v>
      </c>
      <c r="AU203" s="81"/>
      <c r="AV203" s="81" t="s">
        <v>4414</v>
      </c>
      <c r="AW203" s="81"/>
      <c r="BD203"/>
      <c r="BE203"/>
      <c r="BF203"/>
      <c r="BG203"/>
    </row>
    <row r="204" spans="1:59" x14ac:dyDescent="0.2">
      <c r="A204" s="5"/>
      <c r="B204" s="4"/>
      <c r="C204" s="4"/>
      <c r="D204" s="5"/>
      <c r="E204" s="76"/>
      <c r="F204" s="5"/>
      <c r="G204" s="5"/>
      <c r="H204" s="5"/>
      <c r="I204" s="5"/>
      <c r="J204" s="78"/>
      <c r="K204" s="373" t="s">
        <v>4526</v>
      </c>
      <c r="L204" s="374" t="s">
        <v>4843</v>
      </c>
      <c r="M204" s="374" t="s">
        <v>4853</v>
      </c>
      <c r="N204" s="78"/>
      <c r="O204" s="4"/>
      <c r="P204" s="5"/>
      <c r="Q204" s="78"/>
      <c r="Y204" s="4"/>
      <c r="Z204" s="4"/>
      <c r="AO204" s="81" t="s">
        <v>76</v>
      </c>
      <c r="AP204" s="81" t="s">
        <v>868</v>
      </c>
      <c r="AQ204" s="81">
        <v>2</v>
      </c>
      <c r="AR204" s="81" t="s">
        <v>832</v>
      </c>
      <c r="AS204" s="81">
        <v>1</v>
      </c>
      <c r="AT204" s="81" t="s">
        <v>4414</v>
      </c>
      <c r="AU204" s="81"/>
      <c r="AV204" s="81" t="s">
        <v>4414</v>
      </c>
      <c r="AW204" s="81"/>
      <c r="BD204"/>
      <c r="BE204"/>
      <c r="BF204"/>
      <c r="BG204"/>
    </row>
    <row r="205" spans="1:59" x14ac:dyDescent="0.2">
      <c r="A205" s="5"/>
      <c r="B205" s="4"/>
      <c r="C205" s="4"/>
      <c r="D205" s="5"/>
      <c r="E205" s="76"/>
      <c r="F205" s="5"/>
      <c r="G205" s="5"/>
      <c r="H205" s="5"/>
      <c r="I205" s="5"/>
      <c r="J205" s="78"/>
      <c r="K205" s="373" t="s">
        <v>4527</v>
      </c>
      <c r="L205" s="374" t="s">
        <v>4843</v>
      </c>
      <c r="M205" s="374" t="s">
        <v>1670</v>
      </c>
      <c r="N205" s="78"/>
      <c r="O205" s="4"/>
      <c r="P205" s="5"/>
      <c r="Q205" s="78"/>
      <c r="Y205" s="4"/>
      <c r="Z205" s="4"/>
      <c r="AO205" s="81" t="s">
        <v>3315</v>
      </c>
      <c r="AP205" s="81" t="s">
        <v>832</v>
      </c>
      <c r="AQ205" s="81">
        <v>1</v>
      </c>
      <c r="AR205" s="81" t="s">
        <v>1243</v>
      </c>
      <c r="AS205" s="81">
        <v>1</v>
      </c>
      <c r="AT205" s="81" t="s">
        <v>4414</v>
      </c>
      <c r="AU205" s="81"/>
      <c r="AV205" s="81" t="s">
        <v>4414</v>
      </c>
      <c r="AW205" s="81"/>
      <c r="BD205"/>
      <c r="BE205"/>
      <c r="BF205"/>
      <c r="BG205"/>
    </row>
    <row r="206" spans="1:59" x14ac:dyDescent="0.2">
      <c r="A206" s="5"/>
      <c r="B206" s="4"/>
      <c r="C206" s="4"/>
      <c r="D206" s="5"/>
      <c r="E206" s="76"/>
      <c r="F206" s="5"/>
      <c r="G206" s="5"/>
      <c r="H206" s="5"/>
      <c r="I206" s="5"/>
      <c r="J206" s="78"/>
      <c r="K206" s="373" t="s">
        <v>5702</v>
      </c>
      <c r="L206" s="374" t="s">
        <v>4843</v>
      </c>
      <c r="M206" s="374" t="s">
        <v>4853</v>
      </c>
      <c r="N206" s="78"/>
      <c r="O206" s="4"/>
      <c r="P206" s="5"/>
      <c r="Q206" s="78"/>
      <c r="Y206" s="4"/>
      <c r="Z206" s="4"/>
      <c r="AO206" s="81" t="s">
        <v>77</v>
      </c>
      <c r="AP206" s="81" t="s">
        <v>869</v>
      </c>
      <c r="AQ206" s="81">
        <v>2</v>
      </c>
      <c r="AR206" s="81" t="s">
        <v>833</v>
      </c>
      <c r="AS206" s="81">
        <v>1</v>
      </c>
      <c r="AT206" s="81" t="s">
        <v>4414</v>
      </c>
      <c r="AU206" s="81"/>
      <c r="AV206" s="81" t="s">
        <v>4414</v>
      </c>
      <c r="AW206" s="81"/>
      <c r="BD206"/>
      <c r="BE206"/>
      <c r="BF206"/>
      <c r="BG206"/>
    </row>
    <row r="207" spans="1:59" x14ac:dyDescent="0.2">
      <c r="A207" s="5"/>
      <c r="B207" s="4"/>
      <c r="C207" s="4"/>
      <c r="D207" s="5"/>
      <c r="E207" s="76"/>
      <c r="F207" s="5"/>
      <c r="H207" s="5"/>
      <c r="I207" s="5"/>
      <c r="J207" s="78"/>
      <c r="K207" s="373" t="s">
        <v>5703</v>
      </c>
      <c r="L207" s="374" t="s">
        <v>4843</v>
      </c>
      <c r="M207" s="374" t="s">
        <v>4853</v>
      </c>
      <c r="N207" s="78"/>
      <c r="O207" s="4"/>
      <c r="P207" s="5"/>
      <c r="Q207" s="78"/>
      <c r="Y207" s="4"/>
      <c r="Z207" s="4"/>
      <c r="AO207" s="81" t="s">
        <v>78</v>
      </c>
      <c r="AP207" s="81" t="s">
        <v>870</v>
      </c>
      <c r="AQ207" s="81">
        <v>2</v>
      </c>
      <c r="AR207" s="81" t="s">
        <v>834</v>
      </c>
      <c r="AS207" s="81">
        <v>1</v>
      </c>
      <c r="AT207" s="81" t="s">
        <v>4414</v>
      </c>
      <c r="AU207" s="81"/>
      <c r="AV207" s="81" t="s">
        <v>4414</v>
      </c>
      <c r="AW207" s="81"/>
      <c r="BD207"/>
      <c r="BE207"/>
      <c r="BF207"/>
      <c r="BG207"/>
    </row>
    <row r="208" spans="1:59" x14ac:dyDescent="0.2">
      <c r="A208" s="5"/>
      <c r="B208" s="4"/>
      <c r="C208" s="4"/>
      <c r="D208" s="5"/>
      <c r="E208" s="76"/>
      <c r="F208" s="5"/>
      <c r="H208" s="5"/>
      <c r="I208" s="5"/>
      <c r="J208" s="78"/>
      <c r="K208" s="373" t="s">
        <v>5704</v>
      </c>
      <c r="L208" s="374" t="s">
        <v>4843</v>
      </c>
      <c r="M208" s="374" t="s">
        <v>4853</v>
      </c>
      <c r="N208" s="78"/>
      <c r="O208" s="4"/>
      <c r="P208" s="5"/>
      <c r="Q208" s="78"/>
      <c r="Y208" s="4"/>
      <c r="Z208" s="4"/>
      <c r="AO208" s="81" t="s">
        <v>79</v>
      </c>
      <c r="AP208" s="81" t="s">
        <v>871</v>
      </c>
      <c r="AQ208" s="81">
        <v>2</v>
      </c>
      <c r="AR208" s="81" t="s">
        <v>835</v>
      </c>
      <c r="AS208" s="81">
        <v>1</v>
      </c>
      <c r="AT208" s="81" t="s">
        <v>4414</v>
      </c>
      <c r="AU208" s="81"/>
      <c r="AV208" s="81" t="s">
        <v>4414</v>
      </c>
      <c r="AW208" s="81"/>
      <c r="BD208"/>
      <c r="BE208"/>
      <c r="BF208"/>
      <c r="BG208"/>
    </row>
    <row r="209" spans="1:59" x14ac:dyDescent="0.2">
      <c r="A209" s="5"/>
      <c r="B209" s="4"/>
      <c r="C209" s="4"/>
      <c r="D209" s="5"/>
      <c r="E209" s="76"/>
      <c r="F209" s="5"/>
      <c r="H209" s="5"/>
      <c r="I209" s="5"/>
      <c r="J209" s="78"/>
      <c r="K209" s="373" t="s">
        <v>5705</v>
      </c>
      <c r="L209" s="374" t="s">
        <v>4843</v>
      </c>
      <c r="M209" s="374" t="s">
        <v>4853</v>
      </c>
      <c r="N209" s="78"/>
      <c r="O209" s="4"/>
      <c r="P209" s="5"/>
      <c r="Q209" s="78"/>
      <c r="Y209" s="4"/>
      <c r="Z209" s="4"/>
      <c r="AO209" s="81" t="s">
        <v>80</v>
      </c>
      <c r="AP209" s="81" t="s">
        <v>872</v>
      </c>
      <c r="AQ209" s="81">
        <v>2</v>
      </c>
      <c r="AR209" s="81" t="s">
        <v>836</v>
      </c>
      <c r="AS209" s="81">
        <v>1</v>
      </c>
      <c r="AT209" s="81" t="s">
        <v>4414</v>
      </c>
      <c r="AU209" s="81"/>
      <c r="AV209" s="81" t="s">
        <v>4414</v>
      </c>
      <c r="AW209" s="81"/>
      <c r="BD209"/>
      <c r="BE209"/>
      <c r="BF209"/>
      <c r="BG209"/>
    </row>
    <row r="210" spans="1:59" x14ac:dyDescent="0.2">
      <c r="A210" s="5"/>
      <c r="B210" s="4"/>
      <c r="C210" s="4"/>
      <c r="D210" s="5"/>
      <c r="E210" s="76"/>
      <c r="F210" s="5"/>
      <c r="H210" s="5"/>
      <c r="I210" s="5"/>
      <c r="J210" s="78"/>
      <c r="K210" s="373" t="s">
        <v>5706</v>
      </c>
      <c r="L210" s="374" t="s">
        <v>4843</v>
      </c>
      <c r="M210" s="374" t="s">
        <v>4853</v>
      </c>
      <c r="N210" s="78"/>
      <c r="O210" s="4"/>
      <c r="P210" s="5"/>
      <c r="Q210" s="78"/>
      <c r="Y210" s="4"/>
      <c r="Z210" s="4"/>
      <c r="AO210" s="81" t="s">
        <v>81</v>
      </c>
      <c r="AP210" s="81" t="s">
        <v>873</v>
      </c>
      <c r="AQ210" s="81">
        <v>2</v>
      </c>
      <c r="AR210" s="81" t="s">
        <v>837</v>
      </c>
      <c r="AS210" s="81">
        <v>1</v>
      </c>
      <c r="AT210" s="81" t="s">
        <v>4414</v>
      </c>
      <c r="AU210" s="81"/>
      <c r="AV210" s="81" t="s">
        <v>4414</v>
      </c>
      <c r="AW210" s="81"/>
      <c r="BD210"/>
      <c r="BE210"/>
      <c r="BF210"/>
      <c r="BG210"/>
    </row>
    <row r="211" spans="1:59" x14ac:dyDescent="0.2">
      <c r="A211" s="5"/>
      <c r="B211" s="4"/>
      <c r="C211" s="4"/>
      <c r="D211" s="5"/>
      <c r="E211" s="76"/>
      <c r="F211" s="5"/>
      <c r="G211" s="5"/>
      <c r="H211" s="5"/>
      <c r="I211" s="5"/>
      <c r="J211" s="78"/>
      <c r="K211" s="373" t="s">
        <v>5707</v>
      </c>
      <c r="L211" s="374" t="s">
        <v>4843</v>
      </c>
      <c r="M211" s="374" t="s">
        <v>4853</v>
      </c>
      <c r="N211" s="78"/>
      <c r="O211" s="4"/>
      <c r="P211" s="5"/>
      <c r="Q211" s="78"/>
      <c r="Y211" s="4"/>
      <c r="Z211" s="4"/>
      <c r="AO211" s="81" t="s">
        <v>87</v>
      </c>
      <c r="AP211" s="81" t="s">
        <v>826</v>
      </c>
      <c r="AQ211" s="81">
        <v>1</v>
      </c>
      <c r="AR211" s="81" t="s">
        <v>840</v>
      </c>
      <c r="AS211" s="81">
        <v>2</v>
      </c>
      <c r="AT211" s="81" t="s">
        <v>4414</v>
      </c>
      <c r="AU211" s="81"/>
      <c r="AV211" s="81" t="s">
        <v>4414</v>
      </c>
      <c r="AW211" s="81"/>
      <c r="BD211"/>
      <c r="BE211"/>
      <c r="BF211"/>
      <c r="BG211"/>
    </row>
    <row r="212" spans="1:59" x14ac:dyDescent="0.2">
      <c r="A212" s="5"/>
      <c r="B212" s="4"/>
      <c r="C212" s="4"/>
      <c r="D212" s="5"/>
      <c r="E212" s="76"/>
      <c r="F212" s="5"/>
      <c r="G212" s="5"/>
      <c r="H212" s="5"/>
      <c r="I212" s="5"/>
      <c r="J212" s="78"/>
      <c r="K212" s="373" t="s">
        <v>5708</v>
      </c>
      <c r="L212" s="374" t="s">
        <v>4843</v>
      </c>
      <c r="M212" s="374" t="s">
        <v>4853</v>
      </c>
      <c r="N212" s="78"/>
      <c r="O212" s="4"/>
      <c r="P212" s="5"/>
      <c r="Q212" s="78"/>
      <c r="Y212" s="4"/>
      <c r="Z212" s="4"/>
      <c r="AO212" s="81" t="s">
        <v>88</v>
      </c>
      <c r="AP212" s="81" t="s">
        <v>827</v>
      </c>
      <c r="AQ212" s="81">
        <v>1</v>
      </c>
      <c r="AR212" s="81" t="s">
        <v>841</v>
      </c>
      <c r="AS212" s="81">
        <v>2</v>
      </c>
      <c r="AT212" s="81" t="s">
        <v>4414</v>
      </c>
      <c r="AU212" s="81"/>
      <c r="AV212" s="81" t="s">
        <v>4414</v>
      </c>
      <c r="AW212" s="81"/>
      <c r="BD212"/>
      <c r="BE212"/>
      <c r="BF212"/>
      <c r="BG212"/>
    </row>
    <row r="213" spans="1:59" x14ac:dyDescent="0.2">
      <c r="A213" s="5"/>
      <c r="B213" s="4"/>
      <c r="C213" s="4"/>
      <c r="D213" s="5"/>
      <c r="E213" s="76"/>
      <c r="F213" s="5"/>
      <c r="G213" s="5"/>
      <c r="H213" s="5"/>
      <c r="I213" s="5"/>
      <c r="J213" s="78"/>
      <c r="K213" s="373" t="s">
        <v>5680</v>
      </c>
      <c r="L213" s="374" t="s">
        <v>4843</v>
      </c>
      <c r="M213" s="374" t="s">
        <v>4853</v>
      </c>
      <c r="N213" s="78"/>
      <c r="O213" s="4"/>
      <c r="P213" s="5"/>
      <c r="Q213" s="78"/>
      <c r="Y213" s="4"/>
      <c r="Z213" s="4"/>
      <c r="AO213" s="81" t="s">
        <v>89</v>
      </c>
      <c r="AP213" s="81" t="s">
        <v>829</v>
      </c>
      <c r="AQ213" s="81">
        <v>1</v>
      </c>
      <c r="AR213" s="81" t="s">
        <v>842</v>
      </c>
      <c r="AS213" s="81">
        <v>2</v>
      </c>
      <c r="AT213" s="81" t="s">
        <v>4414</v>
      </c>
      <c r="AU213" s="81"/>
      <c r="AV213" s="81" t="s">
        <v>4414</v>
      </c>
      <c r="AW213" s="81"/>
      <c r="BD213"/>
      <c r="BE213"/>
      <c r="BF213"/>
      <c r="BG213"/>
    </row>
    <row r="214" spans="1:59" x14ac:dyDescent="0.2">
      <c r="A214" s="5"/>
      <c r="B214" s="4"/>
      <c r="C214" s="4"/>
      <c r="D214" s="5"/>
      <c r="E214" s="76"/>
      <c r="F214" s="5"/>
      <c r="G214" s="5"/>
      <c r="H214" s="5"/>
      <c r="I214" s="5"/>
      <c r="J214" s="78"/>
      <c r="K214" s="373" t="s">
        <v>4516</v>
      </c>
      <c r="L214" s="374" t="s">
        <v>4843</v>
      </c>
      <c r="M214" s="374" t="s">
        <v>1670</v>
      </c>
      <c r="N214" s="78"/>
      <c r="O214" s="4"/>
      <c r="P214" s="5"/>
      <c r="Q214" s="78"/>
      <c r="Y214" s="4"/>
      <c r="Z214" s="4"/>
      <c r="AO214" s="81" t="s">
        <v>90</v>
      </c>
      <c r="AP214" s="81" t="s">
        <v>831</v>
      </c>
      <c r="AQ214" s="81">
        <v>1</v>
      </c>
      <c r="AR214" s="81" t="s">
        <v>843</v>
      </c>
      <c r="AS214" s="81">
        <v>2</v>
      </c>
      <c r="AT214" s="81" t="s">
        <v>4414</v>
      </c>
      <c r="AU214" s="81"/>
      <c r="AV214" s="81" t="s">
        <v>4414</v>
      </c>
      <c r="AW214" s="81"/>
      <c r="BD214"/>
      <c r="BE214"/>
      <c r="BF214"/>
      <c r="BG214"/>
    </row>
    <row r="215" spans="1:59" x14ac:dyDescent="0.2">
      <c r="A215" s="5"/>
      <c r="B215" s="4"/>
      <c r="C215" s="4"/>
      <c r="D215" s="5"/>
      <c r="E215" s="76"/>
      <c r="F215" s="5"/>
      <c r="G215" s="5"/>
      <c r="H215" s="5"/>
      <c r="I215" s="5"/>
      <c r="J215" s="78"/>
      <c r="K215" s="373" t="s">
        <v>5854</v>
      </c>
      <c r="L215" s="374" t="s">
        <v>4843</v>
      </c>
      <c r="M215" s="374" t="s">
        <v>4853</v>
      </c>
      <c r="N215" s="78"/>
      <c r="O215" s="4"/>
      <c r="P215" s="5"/>
      <c r="Q215" s="78"/>
      <c r="Y215" s="4"/>
      <c r="Z215" s="4"/>
      <c r="AO215" s="81" t="s">
        <v>91</v>
      </c>
      <c r="AP215" s="81" t="s">
        <v>832</v>
      </c>
      <c r="AQ215" s="81">
        <v>1</v>
      </c>
      <c r="AR215" s="81" t="s">
        <v>844</v>
      </c>
      <c r="AS215" s="81">
        <v>2</v>
      </c>
      <c r="AT215" s="81" t="s">
        <v>4414</v>
      </c>
      <c r="AU215" s="81"/>
      <c r="AV215" s="81" t="s">
        <v>4414</v>
      </c>
      <c r="AW215" s="81"/>
      <c r="BD215"/>
      <c r="BE215"/>
      <c r="BF215"/>
      <c r="BG215"/>
    </row>
    <row r="216" spans="1:59" x14ac:dyDescent="0.2">
      <c r="A216" s="5"/>
      <c r="B216" s="4"/>
      <c r="C216" s="4"/>
      <c r="D216" s="5"/>
      <c r="E216" s="76"/>
      <c r="F216" s="5"/>
      <c r="G216" s="5"/>
      <c r="H216" s="5"/>
      <c r="I216" s="5"/>
      <c r="J216" s="78"/>
      <c r="K216" s="373" t="s">
        <v>4517</v>
      </c>
      <c r="L216" s="374" t="s">
        <v>4843</v>
      </c>
      <c r="M216" s="374" t="s">
        <v>1670</v>
      </c>
      <c r="N216" s="78"/>
      <c r="O216" s="4"/>
      <c r="P216" s="5"/>
      <c r="Q216" s="78"/>
      <c r="Y216" s="4"/>
      <c r="Z216" s="4"/>
      <c r="AO216" s="81" t="s">
        <v>82</v>
      </c>
      <c r="AP216" s="81" t="s">
        <v>874</v>
      </c>
      <c r="AQ216" s="81">
        <v>2</v>
      </c>
      <c r="AR216" s="81" t="s">
        <v>838</v>
      </c>
      <c r="AS216" s="81">
        <v>1</v>
      </c>
      <c r="AT216" s="81" t="s">
        <v>4414</v>
      </c>
      <c r="AU216" s="81"/>
      <c r="AV216" s="81" t="s">
        <v>4414</v>
      </c>
      <c r="AW216" s="81"/>
      <c r="BD216"/>
      <c r="BE216"/>
      <c r="BF216"/>
      <c r="BG216"/>
    </row>
    <row r="217" spans="1:59" x14ac:dyDescent="0.2">
      <c r="A217" s="5"/>
      <c r="B217" s="4"/>
      <c r="C217" s="4"/>
      <c r="D217" s="5"/>
      <c r="E217" s="76"/>
      <c r="F217" s="5"/>
      <c r="G217" s="5"/>
      <c r="H217" s="5"/>
      <c r="I217" s="5"/>
      <c r="J217" s="78"/>
      <c r="K217" s="373" t="s">
        <v>4546</v>
      </c>
      <c r="L217" s="374" t="s">
        <v>4843</v>
      </c>
      <c r="M217" s="374" t="s">
        <v>4853</v>
      </c>
      <c r="N217" s="78"/>
      <c r="O217" s="4"/>
      <c r="P217" s="5"/>
      <c r="Q217" s="78"/>
      <c r="Y217" s="4"/>
      <c r="Z217" s="4"/>
      <c r="AO217" s="81" t="s">
        <v>83</v>
      </c>
      <c r="AP217" s="81" t="s">
        <v>887</v>
      </c>
      <c r="AQ217" s="81">
        <v>2</v>
      </c>
      <c r="AR217" s="81" t="s">
        <v>4414</v>
      </c>
      <c r="AS217" s="81"/>
      <c r="AT217" s="81" t="s">
        <v>4414</v>
      </c>
      <c r="AU217" s="81"/>
      <c r="AV217" s="81" t="s">
        <v>4414</v>
      </c>
      <c r="AW217" s="81"/>
      <c r="BD217"/>
      <c r="BE217"/>
      <c r="BF217"/>
      <c r="BG217"/>
    </row>
    <row r="218" spans="1:59" x14ac:dyDescent="0.2">
      <c r="A218" s="5"/>
      <c r="B218" s="4"/>
      <c r="C218" s="4"/>
      <c r="D218" s="5"/>
      <c r="E218" s="76"/>
      <c r="F218" s="5"/>
      <c r="G218" s="5"/>
      <c r="H218" s="5"/>
      <c r="I218" s="5"/>
      <c r="J218" s="78"/>
      <c r="K218" s="373" t="s">
        <v>5864</v>
      </c>
      <c r="L218" s="374" t="s">
        <v>4843</v>
      </c>
      <c r="M218" s="374" t="s">
        <v>4853</v>
      </c>
      <c r="N218" s="78"/>
      <c r="O218" s="4"/>
      <c r="P218" s="5"/>
      <c r="Q218" s="78"/>
      <c r="Y218" s="4"/>
      <c r="Z218" s="4"/>
      <c r="AO218" s="81" t="s">
        <v>84</v>
      </c>
      <c r="AP218" s="81" t="s">
        <v>888</v>
      </c>
      <c r="AQ218" s="81">
        <v>2</v>
      </c>
      <c r="AR218" s="81" t="s">
        <v>4414</v>
      </c>
      <c r="AS218" s="81"/>
      <c r="AT218" s="81" t="s">
        <v>4414</v>
      </c>
      <c r="AU218" s="81"/>
      <c r="AV218" s="81" t="s">
        <v>4414</v>
      </c>
      <c r="AW218" s="81"/>
      <c r="BD218"/>
      <c r="BE218"/>
      <c r="BF218"/>
      <c r="BG218"/>
    </row>
    <row r="219" spans="1:59" x14ac:dyDescent="0.2">
      <c r="A219" s="5"/>
      <c r="B219" s="4"/>
      <c r="C219" s="4"/>
      <c r="D219" s="5"/>
      <c r="E219" s="76"/>
      <c r="F219" s="5"/>
      <c r="G219" s="5"/>
      <c r="H219" s="5"/>
      <c r="I219" s="5"/>
      <c r="J219" s="78"/>
      <c r="K219" s="373" t="s">
        <v>4567</v>
      </c>
      <c r="L219" s="374" t="s">
        <v>4843</v>
      </c>
      <c r="M219" s="374" t="s">
        <v>4853</v>
      </c>
      <c r="N219" s="78"/>
      <c r="O219" s="4"/>
      <c r="P219" s="5"/>
      <c r="Q219" s="78"/>
      <c r="Y219" s="4"/>
      <c r="Z219" s="4"/>
      <c r="AO219" s="81" t="s">
        <v>85</v>
      </c>
      <c r="AP219" s="81" t="s">
        <v>889</v>
      </c>
      <c r="AQ219" s="81">
        <v>2</v>
      </c>
      <c r="AR219" s="81" t="s">
        <v>4414</v>
      </c>
      <c r="AS219" s="81"/>
      <c r="AT219" s="81" t="s">
        <v>4414</v>
      </c>
      <c r="AU219" s="81"/>
      <c r="AV219" s="81" t="s">
        <v>4414</v>
      </c>
      <c r="AW219" s="81"/>
      <c r="BD219"/>
      <c r="BE219"/>
      <c r="BF219"/>
      <c r="BG219"/>
    </row>
    <row r="220" spans="1:59" x14ac:dyDescent="0.2">
      <c r="A220" s="5"/>
      <c r="B220" s="4"/>
      <c r="C220" s="4"/>
      <c r="D220" s="5"/>
      <c r="E220" s="76"/>
      <c r="F220" s="5"/>
      <c r="G220" s="5"/>
      <c r="H220" s="5"/>
      <c r="I220" s="5"/>
      <c r="J220" s="78"/>
      <c r="K220" s="373" t="s">
        <v>4552</v>
      </c>
      <c r="L220" s="374" t="s">
        <v>4843</v>
      </c>
      <c r="M220" s="374" t="s">
        <v>4853</v>
      </c>
      <c r="N220" s="78"/>
      <c r="O220" s="4"/>
      <c r="P220" s="5"/>
      <c r="Q220" s="78"/>
      <c r="Y220" s="4"/>
      <c r="Z220" s="4"/>
      <c r="AO220" s="81" t="s">
        <v>86</v>
      </c>
      <c r="AP220" s="81" t="s">
        <v>890</v>
      </c>
      <c r="AQ220" s="81">
        <v>2</v>
      </c>
      <c r="AR220" s="81" t="s">
        <v>4414</v>
      </c>
      <c r="AS220" s="81"/>
      <c r="AT220" s="81" t="s">
        <v>4414</v>
      </c>
      <c r="AU220" s="81"/>
      <c r="AV220" s="81" t="s">
        <v>4414</v>
      </c>
      <c r="AW220" s="81"/>
      <c r="BD220"/>
      <c r="BE220"/>
      <c r="BF220"/>
      <c r="BG220"/>
    </row>
    <row r="221" spans="1:59" x14ac:dyDescent="0.2">
      <c r="A221" s="5"/>
      <c r="B221" s="4"/>
      <c r="C221" s="4"/>
      <c r="D221" s="5"/>
      <c r="E221" s="76"/>
      <c r="F221" s="5"/>
      <c r="G221" s="5"/>
      <c r="H221" s="5"/>
      <c r="I221" s="5"/>
      <c r="J221" s="78"/>
      <c r="K221" s="373" t="s">
        <v>4553</v>
      </c>
      <c r="L221" s="374" t="s">
        <v>4843</v>
      </c>
      <c r="M221" s="374" t="s">
        <v>4853</v>
      </c>
      <c r="N221" s="78"/>
      <c r="O221" s="4"/>
      <c r="P221" s="5"/>
      <c r="Q221" s="78"/>
      <c r="Y221" s="4"/>
      <c r="Z221" s="4"/>
      <c r="AO221" s="81" t="s">
        <v>92</v>
      </c>
      <c r="AP221" s="81" t="s">
        <v>888</v>
      </c>
      <c r="AQ221" s="81">
        <v>1</v>
      </c>
      <c r="AR221" s="81" t="s">
        <v>4414</v>
      </c>
      <c r="AS221" s="81"/>
      <c r="AT221" s="81" t="s">
        <v>4414</v>
      </c>
      <c r="AU221" s="81"/>
      <c r="AV221" s="81" t="s">
        <v>4414</v>
      </c>
      <c r="AW221" s="81"/>
      <c r="BD221"/>
      <c r="BE221"/>
      <c r="BF221"/>
      <c r="BG221"/>
    </row>
    <row r="222" spans="1:59" x14ac:dyDescent="0.2">
      <c r="A222" s="5"/>
      <c r="B222" s="4"/>
      <c r="C222" s="4"/>
      <c r="D222" s="5"/>
      <c r="E222" s="76"/>
      <c r="F222" s="5"/>
      <c r="G222" s="5"/>
      <c r="H222" s="5"/>
      <c r="I222" s="5"/>
      <c r="J222" s="78"/>
      <c r="K222" s="373" t="s">
        <v>5681</v>
      </c>
      <c r="L222" s="374" t="s">
        <v>4843</v>
      </c>
      <c r="M222" s="374" t="s">
        <v>4853</v>
      </c>
      <c r="N222" s="78"/>
      <c r="O222" s="4"/>
      <c r="P222" s="5"/>
      <c r="Q222" s="78"/>
      <c r="Y222" s="4"/>
      <c r="Z222" s="4"/>
      <c r="AO222" s="81" t="s">
        <v>3935</v>
      </c>
      <c r="AP222" s="81" t="s">
        <v>4416</v>
      </c>
      <c r="AQ222" s="81">
        <v>1</v>
      </c>
      <c r="AR222" s="81" t="s">
        <v>4414</v>
      </c>
      <c r="AS222" s="81"/>
      <c r="AT222" s="81" t="s">
        <v>4414</v>
      </c>
      <c r="AU222" s="81"/>
      <c r="AV222" s="81" t="s">
        <v>4414</v>
      </c>
      <c r="AW222" s="81"/>
      <c r="BD222"/>
      <c r="BE222"/>
      <c r="BF222"/>
      <c r="BG222"/>
    </row>
    <row r="223" spans="1:59" x14ac:dyDescent="0.2">
      <c r="A223" s="5"/>
      <c r="B223" s="4"/>
      <c r="C223" s="4"/>
      <c r="D223" s="5"/>
      <c r="E223" s="76"/>
      <c r="F223" s="5"/>
      <c r="G223" s="5"/>
      <c r="H223" s="5"/>
      <c r="I223" s="5"/>
      <c r="J223" s="78"/>
      <c r="K223" s="373" t="s">
        <v>4547</v>
      </c>
      <c r="L223" s="374" t="s">
        <v>4843</v>
      </c>
      <c r="M223" s="374" t="s">
        <v>4853</v>
      </c>
      <c r="N223" s="78"/>
      <c r="O223" s="4"/>
      <c r="P223" s="5"/>
      <c r="Q223" s="78"/>
      <c r="Y223" s="4"/>
      <c r="Z223" s="4"/>
      <c r="AO223" s="81" t="s">
        <v>3938</v>
      </c>
      <c r="AP223" s="81" t="s">
        <v>4417</v>
      </c>
      <c r="AQ223" s="81">
        <v>1</v>
      </c>
      <c r="AR223" s="81" t="s">
        <v>4414</v>
      </c>
      <c r="AS223" s="81"/>
      <c r="AT223" s="81" t="s">
        <v>4414</v>
      </c>
      <c r="AU223" s="81"/>
      <c r="AV223" s="81" t="s">
        <v>4414</v>
      </c>
      <c r="AW223" s="81"/>
      <c r="BD223"/>
      <c r="BE223"/>
      <c r="BF223"/>
      <c r="BG223"/>
    </row>
    <row r="224" spans="1:59" x14ac:dyDescent="0.2">
      <c r="A224" s="5"/>
      <c r="B224" s="4"/>
      <c r="C224" s="4"/>
      <c r="D224" s="5"/>
      <c r="E224" s="76"/>
      <c r="F224" s="5"/>
      <c r="G224" s="5"/>
      <c r="H224" s="5"/>
      <c r="I224" s="5"/>
      <c r="J224" s="78"/>
      <c r="K224" s="373" t="s">
        <v>4551</v>
      </c>
      <c r="L224" s="374" t="s">
        <v>4843</v>
      </c>
      <c r="M224" s="374" t="s">
        <v>4853</v>
      </c>
      <c r="N224" s="78"/>
      <c r="O224" s="4"/>
      <c r="P224" s="5"/>
      <c r="Q224" s="78"/>
      <c r="Y224" s="4"/>
      <c r="Z224" s="4"/>
      <c r="AO224" s="81" t="s">
        <v>3939</v>
      </c>
      <c r="AP224" s="81" t="s">
        <v>3939</v>
      </c>
      <c r="AQ224" s="81">
        <v>1</v>
      </c>
      <c r="AR224" s="81" t="s">
        <v>4414</v>
      </c>
      <c r="AS224" s="81"/>
      <c r="AT224" s="81" t="s">
        <v>4414</v>
      </c>
      <c r="AU224" s="81"/>
      <c r="AV224" s="81" t="s">
        <v>4414</v>
      </c>
      <c r="AW224" s="81"/>
      <c r="BD224"/>
      <c r="BE224"/>
      <c r="BF224"/>
      <c r="BG224"/>
    </row>
    <row r="225" spans="1:59" x14ac:dyDescent="0.2">
      <c r="A225" s="5"/>
      <c r="B225" s="4"/>
      <c r="C225" s="4"/>
      <c r="D225" s="5"/>
      <c r="E225" s="76"/>
      <c r="F225" s="5"/>
      <c r="G225" s="5"/>
      <c r="H225" s="5"/>
      <c r="I225" s="5"/>
      <c r="J225" s="78"/>
      <c r="K225" s="373" t="s">
        <v>5682</v>
      </c>
      <c r="L225" s="374" t="s">
        <v>4843</v>
      </c>
      <c r="M225" s="374" t="s">
        <v>4853</v>
      </c>
      <c r="N225" s="78"/>
      <c r="O225" s="4"/>
      <c r="P225" s="5"/>
      <c r="Q225" s="78"/>
      <c r="Y225" s="4"/>
      <c r="Z225" s="4"/>
      <c r="AO225" s="81" t="s">
        <v>3941</v>
      </c>
      <c r="AP225" s="81" t="s">
        <v>3941</v>
      </c>
      <c r="AQ225" s="81">
        <v>1</v>
      </c>
      <c r="AR225" s="81" t="s">
        <v>4414</v>
      </c>
      <c r="AS225" s="81"/>
      <c r="AT225" s="81" t="s">
        <v>4414</v>
      </c>
      <c r="AU225" s="81"/>
      <c r="AV225" s="81" t="s">
        <v>4414</v>
      </c>
      <c r="AW225" s="81"/>
      <c r="BD225"/>
      <c r="BE225"/>
      <c r="BF225"/>
      <c r="BG225"/>
    </row>
    <row r="226" spans="1:59" x14ac:dyDescent="0.2">
      <c r="A226" s="5"/>
      <c r="B226" s="4"/>
      <c r="C226" s="4"/>
      <c r="D226" s="5"/>
      <c r="E226" s="76"/>
      <c r="F226" s="5"/>
      <c r="G226" s="5"/>
      <c r="H226" s="5"/>
      <c r="I226" s="5"/>
      <c r="J226" s="78"/>
      <c r="K226" s="373" t="s">
        <v>5683</v>
      </c>
      <c r="L226" s="374" t="s">
        <v>4843</v>
      </c>
      <c r="M226" s="374" t="s">
        <v>4853</v>
      </c>
      <c r="N226" s="78"/>
      <c r="O226" s="4"/>
      <c r="P226" s="5"/>
      <c r="Q226" s="78"/>
      <c r="Y226" s="4"/>
      <c r="Z226" s="4"/>
      <c r="AO226" s="81" t="s">
        <v>3942</v>
      </c>
      <c r="AP226" s="81" t="s">
        <v>3942</v>
      </c>
      <c r="AQ226" s="81">
        <v>1</v>
      </c>
      <c r="AR226" s="81" t="s">
        <v>4414</v>
      </c>
      <c r="AS226" s="81"/>
      <c r="AT226" s="81" t="s">
        <v>4414</v>
      </c>
      <c r="AU226" s="81"/>
      <c r="AV226" s="81" t="s">
        <v>4414</v>
      </c>
      <c r="AW226" s="81"/>
      <c r="BD226"/>
      <c r="BE226"/>
      <c r="BF226"/>
      <c r="BG226"/>
    </row>
    <row r="227" spans="1:59" x14ac:dyDescent="0.2">
      <c r="A227" s="5"/>
      <c r="B227" s="4"/>
      <c r="C227" s="4"/>
      <c r="D227" s="5"/>
      <c r="E227" s="76"/>
      <c r="F227" s="5"/>
      <c r="G227" s="5"/>
      <c r="H227" s="5"/>
      <c r="I227" s="5"/>
      <c r="J227" s="78"/>
      <c r="K227" s="373" t="s">
        <v>4548</v>
      </c>
      <c r="L227" s="374" t="s">
        <v>4843</v>
      </c>
      <c r="M227" s="374" t="s">
        <v>4853</v>
      </c>
      <c r="N227" s="78"/>
      <c r="O227" s="4"/>
      <c r="P227" s="5"/>
      <c r="Q227" s="78"/>
      <c r="Y227" s="4"/>
      <c r="Z227" s="4"/>
      <c r="AO227" s="81" t="s">
        <v>3944</v>
      </c>
      <c r="AP227" s="81" t="s">
        <v>3944</v>
      </c>
      <c r="AQ227" s="81">
        <v>1</v>
      </c>
      <c r="AR227" s="81" t="s">
        <v>4414</v>
      </c>
      <c r="AS227" s="81"/>
      <c r="AT227" s="81" t="s">
        <v>4414</v>
      </c>
      <c r="AU227" s="81"/>
      <c r="AV227" s="81" t="s">
        <v>4414</v>
      </c>
      <c r="AW227" s="81"/>
      <c r="BD227"/>
      <c r="BE227"/>
      <c r="BF227"/>
      <c r="BG227"/>
    </row>
    <row r="228" spans="1:59" x14ac:dyDescent="0.2">
      <c r="A228" s="5"/>
      <c r="B228" s="4"/>
      <c r="C228" s="4"/>
      <c r="D228" s="5"/>
      <c r="E228" s="76"/>
      <c r="F228" s="5"/>
      <c r="G228" s="5"/>
      <c r="H228" s="5"/>
      <c r="I228" s="5"/>
      <c r="J228" s="78"/>
      <c r="K228" s="373" t="s">
        <v>4554</v>
      </c>
      <c r="L228" s="374" t="s">
        <v>4843</v>
      </c>
      <c r="M228" s="374" t="s">
        <v>4853</v>
      </c>
      <c r="N228" s="78"/>
      <c r="O228" s="4"/>
      <c r="P228" s="5"/>
      <c r="Q228" s="78"/>
      <c r="Y228" s="4"/>
      <c r="Z228" s="4"/>
      <c r="AO228" s="81" t="s">
        <v>3945</v>
      </c>
      <c r="AP228" s="81" t="s">
        <v>3945</v>
      </c>
      <c r="AQ228" s="81">
        <v>1</v>
      </c>
      <c r="AR228" s="81" t="s">
        <v>4414</v>
      </c>
      <c r="AS228" s="81"/>
      <c r="AT228" s="81" t="s">
        <v>4414</v>
      </c>
      <c r="AU228" s="81"/>
      <c r="AV228" s="81" t="s">
        <v>4414</v>
      </c>
      <c r="AW228" s="81"/>
      <c r="BD228"/>
      <c r="BE228"/>
      <c r="BF228"/>
      <c r="BG228"/>
    </row>
    <row r="229" spans="1:59" x14ac:dyDescent="0.2">
      <c r="A229" s="5"/>
      <c r="B229" s="4"/>
      <c r="C229" s="4"/>
      <c r="D229" s="5"/>
      <c r="E229" s="76"/>
      <c r="F229" s="5"/>
      <c r="G229" s="5"/>
      <c r="H229" s="5"/>
      <c r="I229" s="5"/>
      <c r="J229" s="78"/>
      <c r="K229" s="373" t="s">
        <v>4568</v>
      </c>
      <c r="L229" s="374" t="s">
        <v>4843</v>
      </c>
      <c r="M229" s="374" t="s">
        <v>4853</v>
      </c>
      <c r="N229" s="78"/>
      <c r="O229" s="4"/>
      <c r="P229" s="5"/>
      <c r="Q229" s="78"/>
      <c r="Y229" s="4"/>
      <c r="Z229" s="4"/>
      <c r="AO229" s="81" t="s">
        <v>3947</v>
      </c>
      <c r="AP229" s="81" t="s">
        <v>3947</v>
      </c>
      <c r="AQ229" s="81">
        <v>1</v>
      </c>
      <c r="AR229" s="81" t="s">
        <v>4414</v>
      </c>
      <c r="AS229" s="81"/>
      <c r="AT229" s="81" t="s">
        <v>4414</v>
      </c>
      <c r="AU229" s="81"/>
      <c r="AV229" s="81" t="s">
        <v>4414</v>
      </c>
      <c r="AW229" s="81"/>
      <c r="BD229"/>
      <c r="BE229"/>
      <c r="BF229"/>
      <c r="BG229"/>
    </row>
    <row r="230" spans="1:59" x14ac:dyDescent="0.2">
      <c r="A230" s="5"/>
      <c r="B230" s="4"/>
      <c r="C230" s="4"/>
      <c r="D230" s="5"/>
      <c r="E230" s="76"/>
      <c r="F230" s="5"/>
      <c r="G230" s="5"/>
      <c r="H230" s="5"/>
      <c r="I230" s="5"/>
      <c r="J230" s="78"/>
      <c r="K230" s="373" t="s">
        <v>5609</v>
      </c>
      <c r="L230" s="374" t="s">
        <v>4843</v>
      </c>
      <c r="M230" s="374" t="s">
        <v>4853</v>
      </c>
      <c r="N230" s="78"/>
      <c r="O230" s="4"/>
      <c r="P230" s="5"/>
      <c r="Q230" s="78"/>
      <c r="Y230" s="4"/>
      <c r="Z230" s="4"/>
      <c r="AO230" s="81" t="s">
        <v>1862</v>
      </c>
      <c r="AP230" s="81" t="s">
        <v>1862</v>
      </c>
      <c r="AQ230" s="81">
        <v>1</v>
      </c>
      <c r="AR230" s="81" t="s">
        <v>4414</v>
      </c>
      <c r="AS230" s="81"/>
      <c r="AT230" s="81" t="s">
        <v>4414</v>
      </c>
      <c r="AU230" s="81"/>
      <c r="AV230" s="81" t="s">
        <v>4414</v>
      </c>
      <c r="AW230" s="81"/>
      <c r="BD230"/>
      <c r="BE230"/>
      <c r="BF230"/>
      <c r="BG230"/>
    </row>
    <row r="231" spans="1:59" x14ac:dyDescent="0.2">
      <c r="A231" s="5"/>
      <c r="B231" s="4"/>
      <c r="C231" s="4"/>
      <c r="D231" s="5"/>
      <c r="E231" s="76"/>
      <c r="F231" s="5"/>
      <c r="G231" s="5"/>
      <c r="H231" s="5"/>
      <c r="I231" s="5"/>
      <c r="J231" s="78"/>
      <c r="K231" s="373" t="s">
        <v>5610</v>
      </c>
      <c r="L231" s="374" t="s">
        <v>4843</v>
      </c>
      <c r="M231" s="374" t="s">
        <v>4853</v>
      </c>
      <c r="N231" s="78"/>
      <c r="O231" s="4"/>
      <c r="P231" s="5"/>
      <c r="Q231" s="78"/>
      <c r="Y231" s="4"/>
      <c r="Z231" s="4"/>
      <c r="AO231" s="81" t="s">
        <v>875</v>
      </c>
      <c r="AP231" s="81" t="s">
        <v>875</v>
      </c>
      <c r="AQ231" s="81">
        <v>1</v>
      </c>
      <c r="AR231" s="81" t="s">
        <v>4414</v>
      </c>
      <c r="AS231" s="81"/>
      <c r="AT231" s="81" t="s">
        <v>4414</v>
      </c>
      <c r="AU231" s="81"/>
      <c r="AV231" s="81" t="s">
        <v>4414</v>
      </c>
      <c r="AW231" s="81"/>
      <c r="BD231"/>
      <c r="BE231"/>
      <c r="BF231"/>
      <c r="BG231"/>
    </row>
    <row r="232" spans="1:59" x14ac:dyDescent="0.2">
      <c r="A232" s="5"/>
      <c r="B232" s="4"/>
      <c r="C232" s="4"/>
      <c r="D232" s="5"/>
      <c r="E232" s="76"/>
      <c r="F232" s="5"/>
      <c r="G232" s="5"/>
      <c r="H232" s="5"/>
      <c r="I232" s="5"/>
      <c r="J232" s="78"/>
      <c r="K232" s="373" t="s">
        <v>5684</v>
      </c>
      <c r="L232" s="374" t="s">
        <v>4843</v>
      </c>
      <c r="M232" s="374" t="s">
        <v>4853</v>
      </c>
      <c r="N232" s="78"/>
      <c r="O232" s="4"/>
      <c r="P232" s="5"/>
      <c r="Q232" s="78"/>
      <c r="Y232" s="4"/>
      <c r="Z232" s="4"/>
      <c r="AO232" s="81" t="s">
        <v>892</v>
      </c>
      <c r="AP232" s="81" t="s">
        <v>892</v>
      </c>
      <c r="AQ232" s="81">
        <v>1</v>
      </c>
      <c r="AR232" s="81" t="s">
        <v>4414</v>
      </c>
      <c r="AS232" s="81"/>
      <c r="AT232" s="81" t="s">
        <v>4414</v>
      </c>
      <c r="AU232" s="81"/>
      <c r="AV232" s="81" t="s">
        <v>4414</v>
      </c>
      <c r="AW232" s="81"/>
      <c r="BD232"/>
      <c r="BE232"/>
      <c r="BF232"/>
      <c r="BG232"/>
    </row>
    <row r="233" spans="1:59" x14ac:dyDescent="0.2">
      <c r="A233" s="5"/>
      <c r="B233" s="4"/>
      <c r="C233" s="4"/>
      <c r="D233" s="5"/>
      <c r="E233" s="76"/>
      <c r="F233" s="5"/>
      <c r="G233" s="5"/>
      <c r="H233" s="5"/>
      <c r="I233" s="5"/>
      <c r="J233" s="78"/>
      <c r="K233" s="373" t="s">
        <v>5685</v>
      </c>
      <c r="L233" s="374" t="s">
        <v>4843</v>
      </c>
      <c r="M233" s="374" t="s">
        <v>4853</v>
      </c>
      <c r="N233" s="78"/>
      <c r="O233" s="4"/>
      <c r="P233" s="5"/>
      <c r="Q233" s="78"/>
      <c r="Y233" s="4"/>
      <c r="Z233" s="4"/>
      <c r="AO233" s="81" t="s">
        <v>4206</v>
      </c>
      <c r="AP233" s="81" t="s">
        <v>4206</v>
      </c>
      <c r="AQ233" s="81">
        <v>1</v>
      </c>
      <c r="AR233" s="81" t="s">
        <v>4414</v>
      </c>
      <c r="AS233" s="81"/>
      <c r="AT233" s="81" t="s">
        <v>4414</v>
      </c>
      <c r="AU233" s="81"/>
      <c r="AV233" s="81" t="s">
        <v>4414</v>
      </c>
      <c r="AW233" s="81"/>
      <c r="BD233"/>
      <c r="BE233"/>
      <c r="BF233"/>
      <c r="BG233"/>
    </row>
    <row r="234" spans="1:59" x14ac:dyDescent="0.2">
      <c r="A234" s="5"/>
      <c r="B234" s="4"/>
      <c r="C234" s="4"/>
      <c r="D234" s="5"/>
      <c r="E234" s="76"/>
      <c r="F234" s="5"/>
      <c r="G234" s="5"/>
      <c r="H234" s="5"/>
      <c r="I234" s="5"/>
      <c r="J234" s="78"/>
      <c r="K234" s="373" t="s">
        <v>5514</v>
      </c>
      <c r="L234" s="374" t="s">
        <v>4843</v>
      </c>
      <c r="M234" s="374" t="s">
        <v>4853</v>
      </c>
      <c r="N234" s="78"/>
      <c r="O234" s="4"/>
      <c r="P234" s="5"/>
      <c r="Q234" s="78"/>
      <c r="Y234" s="4"/>
      <c r="Z234" s="4"/>
      <c r="AO234" s="81" t="s">
        <v>908</v>
      </c>
      <c r="AP234" s="81" t="s">
        <v>908</v>
      </c>
      <c r="AQ234" s="81">
        <v>1</v>
      </c>
      <c r="AR234" s="81" t="s">
        <v>4414</v>
      </c>
      <c r="AS234" s="81"/>
      <c r="AT234" s="81" t="s">
        <v>4414</v>
      </c>
      <c r="AU234" s="81"/>
      <c r="AV234" s="81" t="s">
        <v>4414</v>
      </c>
      <c r="AW234" s="81"/>
      <c r="BD234"/>
      <c r="BE234"/>
      <c r="BF234"/>
      <c r="BG234"/>
    </row>
    <row r="235" spans="1:59" x14ac:dyDescent="0.2">
      <c r="A235" s="5"/>
      <c r="B235" s="4"/>
      <c r="C235" s="4"/>
      <c r="D235" s="5"/>
      <c r="E235" s="76"/>
      <c r="F235" s="5"/>
      <c r="G235" s="5"/>
      <c r="H235" s="5"/>
      <c r="I235" s="5"/>
      <c r="J235" s="78"/>
      <c r="K235" s="373" t="s">
        <v>4549</v>
      </c>
      <c r="L235" s="374" t="s">
        <v>4843</v>
      </c>
      <c r="M235" s="374" t="s">
        <v>4853</v>
      </c>
      <c r="N235" s="78"/>
      <c r="O235" s="4"/>
      <c r="P235" s="5"/>
      <c r="Q235" s="78"/>
      <c r="Y235" s="4"/>
      <c r="Z235" s="4"/>
      <c r="AO235" s="81" t="s">
        <v>4208</v>
      </c>
      <c r="AP235" s="81" t="s">
        <v>4208</v>
      </c>
      <c r="AQ235" s="81">
        <v>1</v>
      </c>
      <c r="AR235" s="81" t="s">
        <v>4414</v>
      </c>
      <c r="AS235" s="81"/>
      <c r="AT235" s="81" t="s">
        <v>4414</v>
      </c>
      <c r="AU235" s="81"/>
      <c r="AV235" s="81" t="s">
        <v>4414</v>
      </c>
      <c r="AW235" s="81"/>
      <c r="BD235"/>
      <c r="BE235"/>
      <c r="BF235"/>
      <c r="BG235"/>
    </row>
    <row r="236" spans="1:59" x14ac:dyDescent="0.2">
      <c r="A236" s="5"/>
      <c r="B236" s="4"/>
      <c r="C236" s="4"/>
      <c r="D236" s="5"/>
      <c r="E236" s="76"/>
      <c r="F236" s="5"/>
      <c r="G236" s="5"/>
      <c r="H236" s="5"/>
      <c r="I236" s="5"/>
      <c r="J236" s="78"/>
      <c r="K236" s="373" t="s">
        <v>4549</v>
      </c>
      <c r="L236" s="374" t="s">
        <v>4843</v>
      </c>
      <c r="M236" s="374" t="s">
        <v>4853</v>
      </c>
      <c r="N236" s="78"/>
      <c r="O236" s="4"/>
      <c r="P236" s="5"/>
      <c r="Q236" s="78"/>
      <c r="Y236" s="4"/>
      <c r="Z236" s="4"/>
      <c r="AO236" s="81" t="s">
        <v>924</v>
      </c>
      <c r="AP236" s="81" t="s">
        <v>924</v>
      </c>
      <c r="AQ236" s="81">
        <v>1</v>
      </c>
      <c r="AR236" s="81" t="s">
        <v>4414</v>
      </c>
      <c r="AS236" s="81"/>
      <c r="AT236" s="81" t="s">
        <v>4414</v>
      </c>
      <c r="AU236" s="81"/>
      <c r="AV236" s="81" t="s">
        <v>4414</v>
      </c>
      <c r="AW236" s="81"/>
      <c r="BD236"/>
      <c r="BE236"/>
      <c r="BF236"/>
      <c r="BG236"/>
    </row>
    <row r="237" spans="1:59" x14ac:dyDescent="0.2">
      <c r="A237" s="5"/>
      <c r="B237" s="4"/>
      <c r="C237" s="4"/>
      <c r="D237" s="5"/>
      <c r="E237" s="76"/>
      <c r="F237" s="5"/>
      <c r="G237" s="5"/>
      <c r="H237" s="5"/>
      <c r="I237" s="5"/>
      <c r="J237" s="78"/>
      <c r="K237" s="373" t="s">
        <v>4550</v>
      </c>
      <c r="L237" s="374" t="s">
        <v>4843</v>
      </c>
      <c r="M237" s="374" t="s">
        <v>4853</v>
      </c>
      <c r="N237" s="78"/>
      <c r="O237" s="4"/>
      <c r="P237" s="5"/>
      <c r="Q237" s="78"/>
      <c r="Y237" s="4"/>
      <c r="Z237" s="4"/>
      <c r="AO237" s="81" t="s">
        <v>4210</v>
      </c>
      <c r="AP237" s="81" t="s">
        <v>4210</v>
      </c>
      <c r="AQ237" s="81">
        <v>1</v>
      </c>
      <c r="AR237" s="81" t="s">
        <v>4414</v>
      </c>
      <c r="AS237" s="81"/>
      <c r="AT237" s="81" t="s">
        <v>4414</v>
      </c>
      <c r="AU237" s="81"/>
      <c r="AV237" s="81" t="s">
        <v>4414</v>
      </c>
      <c r="AW237" s="81"/>
      <c r="BD237"/>
      <c r="BE237"/>
      <c r="BF237"/>
      <c r="BG237"/>
    </row>
    <row r="238" spans="1:59" x14ac:dyDescent="0.2">
      <c r="A238" s="5"/>
      <c r="B238" s="4"/>
      <c r="C238" s="4"/>
      <c r="D238" s="5"/>
      <c r="E238" s="76"/>
      <c r="F238" s="5"/>
      <c r="G238" s="5"/>
      <c r="H238" s="5"/>
      <c r="I238" s="5"/>
      <c r="J238" s="78"/>
      <c r="K238" s="373" t="s">
        <v>4555</v>
      </c>
      <c r="L238" s="374" t="s">
        <v>4843</v>
      </c>
      <c r="M238" s="374" t="s">
        <v>4853</v>
      </c>
      <c r="N238" s="78"/>
      <c r="O238" s="4"/>
      <c r="P238" s="5"/>
      <c r="Q238" s="78"/>
      <c r="Y238" s="4"/>
      <c r="Z238" s="4"/>
      <c r="AO238" s="81" t="s">
        <v>823</v>
      </c>
      <c r="AP238" s="81" t="s">
        <v>823</v>
      </c>
      <c r="AQ238" s="81">
        <v>1</v>
      </c>
      <c r="AR238" s="81" t="s">
        <v>4414</v>
      </c>
      <c r="AS238" s="81"/>
      <c r="AT238" s="81" t="s">
        <v>4414</v>
      </c>
      <c r="AU238" s="81"/>
      <c r="AV238" s="81" t="s">
        <v>4414</v>
      </c>
      <c r="AW238" s="81"/>
      <c r="BD238"/>
      <c r="BE238"/>
      <c r="BF238"/>
      <c r="BG238"/>
    </row>
    <row r="239" spans="1:59" x14ac:dyDescent="0.2">
      <c r="A239" s="5"/>
      <c r="B239" s="4"/>
      <c r="C239" s="4"/>
      <c r="D239" s="5"/>
      <c r="E239" s="76"/>
      <c r="F239" s="5"/>
      <c r="G239" s="5"/>
      <c r="H239" s="5"/>
      <c r="I239" s="5"/>
      <c r="J239" s="78"/>
      <c r="K239" s="373" t="s">
        <v>4556</v>
      </c>
      <c r="L239" s="374" t="s">
        <v>4843</v>
      </c>
      <c r="M239" s="374" t="s">
        <v>4853</v>
      </c>
      <c r="N239" s="78"/>
      <c r="O239" s="4"/>
      <c r="P239" s="5"/>
      <c r="Q239" s="78"/>
      <c r="Y239" s="4"/>
      <c r="Z239" s="4"/>
      <c r="AO239" s="81" t="s">
        <v>4418</v>
      </c>
      <c r="AP239" s="81" t="s">
        <v>4418</v>
      </c>
      <c r="AQ239" s="81">
        <v>1</v>
      </c>
      <c r="AR239" s="81" t="s">
        <v>4414</v>
      </c>
      <c r="AS239" s="81"/>
      <c r="AT239" s="81" t="s">
        <v>4414</v>
      </c>
      <c r="AU239" s="81"/>
      <c r="AV239" s="81" t="s">
        <v>4414</v>
      </c>
      <c r="AW239" s="81"/>
      <c r="BD239"/>
      <c r="BE239"/>
      <c r="BF239"/>
      <c r="BG239"/>
    </row>
    <row r="240" spans="1:59" x14ac:dyDescent="0.2">
      <c r="A240" s="5"/>
      <c r="B240" s="4"/>
      <c r="C240" s="4"/>
      <c r="D240" s="5"/>
      <c r="E240" s="76"/>
      <c r="F240" s="5"/>
      <c r="G240" s="5"/>
      <c r="H240" s="5"/>
      <c r="I240" s="5"/>
      <c r="J240" s="78"/>
      <c r="K240" s="373" t="s">
        <v>4557</v>
      </c>
      <c r="L240" s="374" t="s">
        <v>4843</v>
      </c>
      <c r="M240" s="374" t="s">
        <v>4853</v>
      </c>
      <c r="N240" s="78"/>
      <c r="O240" s="4"/>
      <c r="P240" s="5"/>
      <c r="Q240" s="78"/>
      <c r="Y240" s="4"/>
      <c r="Z240" s="4"/>
      <c r="AO240" s="81" t="s">
        <v>3948</v>
      </c>
      <c r="AP240" s="81" t="s">
        <v>3948</v>
      </c>
      <c r="AQ240" s="81">
        <v>1</v>
      </c>
      <c r="AR240" s="81" t="s">
        <v>4414</v>
      </c>
      <c r="AS240" s="81"/>
      <c r="AT240" s="81" t="s">
        <v>4414</v>
      </c>
      <c r="AU240" s="81"/>
      <c r="AV240" s="81" t="s">
        <v>4414</v>
      </c>
      <c r="AW240" s="81"/>
      <c r="BD240"/>
      <c r="BE240"/>
      <c r="BF240"/>
      <c r="BG240"/>
    </row>
    <row r="241" spans="1:59" x14ac:dyDescent="0.2">
      <c r="A241" s="5"/>
      <c r="B241" s="4"/>
      <c r="C241" s="4"/>
      <c r="D241" s="5"/>
      <c r="E241" s="76"/>
      <c r="F241" s="5"/>
      <c r="G241" s="5"/>
      <c r="H241" s="5"/>
      <c r="I241" s="5"/>
      <c r="J241" s="78"/>
      <c r="K241" s="373" t="s">
        <v>5686</v>
      </c>
      <c r="L241" s="374" t="s">
        <v>4843</v>
      </c>
      <c r="M241" s="374" t="s">
        <v>4853</v>
      </c>
      <c r="N241" s="78"/>
      <c r="O241" s="4"/>
      <c r="P241" s="5"/>
      <c r="Q241" s="78"/>
      <c r="Y241" s="4"/>
      <c r="Z241" s="4"/>
      <c r="AO241" s="81" t="s">
        <v>3950</v>
      </c>
      <c r="AP241" s="81" t="s">
        <v>3950</v>
      </c>
      <c r="AQ241" s="81">
        <v>1</v>
      </c>
      <c r="AR241" s="81" t="s">
        <v>4414</v>
      </c>
      <c r="AS241" s="81"/>
      <c r="AT241" s="81" t="s">
        <v>4414</v>
      </c>
      <c r="AU241" s="81"/>
      <c r="AV241" s="81" t="s">
        <v>4414</v>
      </c>
      <c r="AW241" s="81"/>
      <c r="BD241"/>
      <c r="BE241"/>
      <c r="BF241"/>
      <c r="BG241"/>
    </row>
    <row r="242" spans="1:59" x14ac:dyDescent="0.2">
      <c r="A242" s="5"/>
      <c r="B242" s="4"/>
      <c r="C242" s="4"/>
      <c r="D242" s="5"/>
      <c r="E242" s="76"/>
      <c r="F242" s="5"/>
      <c r="G242" s="5"/>
      <c r="H242" s="5"/>
      <c r="I242" s="5"/>
      <c r="J242" s="78"/>
      <c r="K242" s="373" t="s">
        <v>4562</v>
      </c>
      <c r="L242" s="374" t="s">
        <v>4843</v>
      </c>
      <c r="M242" s="374" t="s">
        <v>4853</v>
      </c>
      <c r="N242" s="78"/>
      <c r="O242" s="4"/>
      <c r="P242" s="5"/>
      <c r="Q242" s="78"/>
      <c r="Y242" s="4"/>
      <c r="Z242" s="4"/>
      <c r="AO242" s="81" t="s">
        <v>3951</v>
      </c>
      <c r="AP242" s="81" t="s">
        <v>3951</v>
      </c>
      <c r="AQ242" s="81">
        <v>1</v>
      </c>
      <c r="AR242" s="81" t="s">
        <v>4414</v>
      </c>
      <c r="AS242" s="81"/>
      <c r="AT242" s="81" t="s">
        <v>4414</v>
      </c>
      <c r="AU242" s="81"/>
      <c r="AV242" s="81" t="s">
        <v>4414</v>
      </c>
      <c r="AW242" s="81"/>
      <c r="BD242"/>
      <c r="BE242"/>
      <c r="BF242"/>
      <c r="BG242"/>
    </row>
    <row r="243" spans="1:59" x14ac:dyDescent="0.2">
      <c r="A243" s="5"/>
      <c r="B243" s="4"/>
      <c r="C243" s="4"/>
      <c r="D243" s="5"/>
      <c r="E243" s="76"/>
      <c r="F243" s="5"/>
      <c r="G243" s="5"/>
      <c r="H243" s="5"/>
      <c r="I243" s="5"/>
      <c r="J243" s="78"/>
      <c r="K243" s="373" t="s">
        <v>4563</v>
      </c>
      <c r="L243" s="374" t="s">
        <v>4843</v>
      </c>
      <c r="M243" s="374" t="s">
        <v>4853</v>
      </c>
      <c r="N243" s="78"/>
      <c r="O243" s="4"/>
      <c r="P243" s="5"/>
      <c r="Q243" s="78"/>
      <c r="Y243" s="4"/>
      <c r="Z243" s="4"/>
      <c r="AO243" s="81" t="s">
        <v>3953</v>
      </c>
      <c r="AP243" s="81" t="s">
        <v>3953</v>
      </c>
      <c r="AQ243" s="81">
        <v>1</v>
      </c>
      <c r="AR243" s="81" t="s">
        <v>4414</v>
      </c>
      <c r="AS243" s="81"/>
      <c r="AT243" s="81" t="s">
        <v>4414</v>
      </c>
      <c r="AU243" s="81"/>
      <c r="AV243" s="81" t="s">
        <v>4414</v>
      </c>
      <c r="AW243" s="81"/>
      <c r="BD243"/>
      <c r="BE243"/>
      <c r="BF243"/>
      <c r="BG243"/>
    </row>
    <row r="244" spans="1:59" x14ac:dyDescent="0.2">
      <c r="A244" s="5"/>
      <c r="B244" s="4"/>
      <c r="C244" s="4"/>
      <c r="D244" s="5"/>
      <c r="E244" s="76"/>
      <c r="F244" s="5"/>
      <c r="G244" s="5"/>
      <c r="H244" s="5"/>
      <c r="I244" s="5"/>
      <c r="J244" s="78"/>
      <c r="K244" s="373" t="s">
        <v>4564</v>
      </c>
      <c r="L244" s="374" t="s">
        <v>4843</v>
      </c>
      <c r="M244" s="374" t="s">
        <v>4853</v>
      </c>
      <c r="N244" s="78"/>
      <c r="O244" s="4"/>
      <c r="P244" s="5"/>
      <c r="Q244" s="78"/>
      <c r="Y244" s="4"/>
      <c r="Z244" s="4"/>
      <c r="AO244" s="81" t="s">
        <v>3954</v>
      </c>
      <c r="AP244" s="81" t="s">
        <v>3954</v>
      </c>
      <c r="AQ244" s="81">
        <v>1</v>
      </c>
      <c r="AR244" s="81" t="s">
        <v>4414</v>
      </c>
      <c r="AS244" s="81"/>
      <c r="AT244" s="81" t="s">
        <v>4414</v>
      </c>
      <c r="AU244" s="81"/>
      <c r="AV244" s="81" t="s">
        <v>4414</v>
      </c>
      <c r="AW244" s="81"/>
      <c r="BD244"/>
      <c r="BE244"/>
      <c r="BF244"/>
      <c r="BG244"/>
    </row>
    <row r="245" spans="1:59" x14ac:dyDescent="0.2">
      <c r="A245" s="5"/>
      <c r="B245" s="4"/>
      <c r="C245" s="4"/>
      <c r="D245" s="5"/>
      <c r="E245" s="76"/>
      <c r="F245" s="5"/>
      <c r="G245" s="5"/>
      <c r="H245" s="5"/>
      <c r="I245" s="5"/>
      <c r="J245" s="78"/>
      <c r="K245" s="373" t="s">
        <v>4565</v>
      </c>
      <c r="L245" s="374" t="s">
        <v>4843</v>
      </c>
      <c r="M245" s="374" t="s">
        <v>4853</v>
      </c>
      <c r="N245" s="78"/>
      <c r="O245" s="4"/>
      <c r="P245" s="5"/>
      <c r="Q245" s="78"/>
      <c r="Y245" s="4"/>
      <c r="Z245" s="4"/>
      <c r="AO245" s="81" t="s">
        <v>3956</v>
      </c>
      <c r="AP245" s="81" t="s">
        <v>3956</v>
      </c>
      <c r="AQ245" s="81">
        <v>1</v>
      </c>
      <c r="AR245" s="81" t="s">
        <v>4414</v>
      </c>
      <c r="AS245" s="81"/>
      <c r="AT245" s="81" t="s">
        <v>4414</v>
      </c>
      <c r="AU245" s="81"/>
      <c r="AV245" s="81" t="s">
        <v>4414</v>
      </c>
      <c r="AW245" s="81"/>
      <c r="BD245"/>
      <c r="BE245"/>
      <c r="BF245"/>
      <c r="BG245"/>
    </row>
    <row r="246" spans="1:59" x14ac:dyDescent="0.2">
      <c r="A246" s="5"/>
      <c r="B246" s="4"/>
      <c r="C246" s="4"/>
      <c r="D246" s="5"/>
      <c r="E246" s="76"/>
      <c r="F246" s="5"/>
      <c r="G246" s="5"/>
      <c r="H246" s="5"/>
      <c r="I246" s="5"/>
      <c r="J246" s="78"/>
      <c r="K246" s="373" t="s">
        <v>5687</v>
      </c>
      <c r="L246" s="374" t="s">
        <v>4843</v>
      </c>
      <c r="M246" s="374" t="s">
        <v>4853</v>
      </c>
      <c r="N246" s="78"/>
      <c r="O246" s="4"/>
      <c r="P246" s="5"/>
      <c r="Q246" s="78"/>
      <c r="Y246" s="4"/>
      <c r="Z246" s="4"/>
      <c r="AO246" s="81" t="s">
        <v>2978</v>
      </c>
      <c r="AP246" s="81" t="s">
        <v>2978</v>
      </c>
      <c r="AQ246" s="81">
        <v>1</v>
      </c>
      <c r="AR246" s="81" t="s">
        <v>4414</v>
      </c>
      <c r="AS246" s="81"/>
      <c r="AT246" s="81" t="s">
        <v>4414</v>
      </c>
      <c r="AU246" s="81"/>
      <c r="AV246" s="81" t="s">
        <v>4414</v>
      </c>
      <c r="AW246" s="81"/>
      <c r="BD246"/>
      <c r="BE246"/>
      <c r="BF246"/>
      <c r="BG246"/>
    </row>
    <row r="247" spans="1:59" x14ac:dyDescent="0.2">
      <c r="A247" s="5"/>
      <c r="B247" s="4"/>
      <c r="C247" s="4"/>
      <c r="D247" s="5"/>
      <c r="E247" s="76"/>
      <c r="F247" s="5"/>
      <c r="G247" s="5"/>
      <c r="H247" s="5"/>
      <c r="I247" s="5"/>
      <c r="J247" s="78"/>
      <c r="K247" s="373" t="s">
        <v>4566</v>
      </c>
      <c r="L247" s="374" t="s">
        <v>4843</v>
      </c>
      <c r="M247" s="374" t="s">
        <v>4853</v>
      </c>
      <c r="N247" s="78"/>
      <c r="O247" s="4"/>
      <c r="P247" s="5"/>
      <c r="Q247" s="78"/>
      <c r="Y247" s="4"/>
      <c r="Z247" s="4"/>
      <c r="AO247" s="81" t="s">
        <v>862</v>
      </c>
      <c r="AP247" s="81" t="s">
        <v>862</v>
      </c>
      <c r="AQ247" s="81">
        <v>1</v>
      </c>
      <c r="AR247" s="81" t="s">
        <v>4414</v>
      </c>
      <c r="AS247" s="81"/>
      <c r="AT247" s="81" t="s">
        <v>4414</v>
      </c>
      <c r="AU247" s="81"/>
      <c r="AV247" s="81" t="s">
        <v>4414</v>
      </c>
      <c r="AW247" s="81"/>
      <c r="BD247"/>
      <c r="BE247"/>
      <c r="BF247"/>
      <c r="BG247"/>
    </row>
    <row r="248" spans="1:59" x14ac:dyDescent="0.2">
      <c r="A248" s="5"/>
      <c r="B248" s="4"/>
      <c r="C248" s="4"/>
      <c r="D248" s="5"/>
      <c r="E248" s="76"/>
      <c r="F248" s="5"/>
      <c r="G248" s="5"/>
      <c r="H248" s="5"/>
      <c r="I248" s="5"/>
      <c r="J248" s="78"/>
      <c r="K248" s="373" t="s">
        <v>4569</v>
      </c>
      <c r="L248" s="374" t="s">
        <v>4843</v>
      </c>
      <c r="M248" s="374" t="s">
        <v>4853</v>
      </c>
      <c r="N248" s="78"/>
      <c r="O248" s="4"/>
      <c r="P248" s="5"/>
      <c r="Q248" s="78"/>
      <c r="Y248" s="4"/>
      <c r="Z248" s="4"/>
      <c r="AO248" s="81" t="s">
        <v>868</v>
      </c>
      <c r="AP248" s="81" t="s">
        <v>868</v>
      </c>
      <c r="AQ248" s="81">
        <v>1</v>
      </c>
      <c r="AR248" s="81" t="s">
        <v>4414</v>
      </c>
      <c r="AS248" s="81"/>
      <c r="AT248" s="81" t="s">
        <v>4414</v>
      </c>
      <c r="AU248" s="81"/>
      <c r="AV248" s="81" t="s">
        <v>4414</v>
      </c>
      <c r="AW248" s="81"/>
      <c r="BD248"/>
      <c r="BE248"/>
      <c r="BF248"/>
      <c r="BG248"/>
    </row>
    <row r="249" spans="1:59" x14ac:dyDescent="0.2">
      <c r="A249" s="5"/>
      <c r="B249" s="4"/>
      <c r="C249" s="4"/>
      <c r="D249" s="5"/>
      <c r="E249" s="76"/>
      <c r="F249" s="5"/>
      <c r="G249" s="5"/>
      <c r="H249" s="5"/>
      <c r="I249" s="5"/>
      <c r="J249" s="78"/>
      <c r="K249" s="373" t="s">
        <v>5688</v>
      </c>
      <c r="L249" s="374" t="s">
        <v>4843</v>
      </c>
      <c r="M249" s="374" t="s">
        <v>4853</v>
      </c>
      <c r="N249" s="78"/>
      <c r="O249" s="4"/>
      <c r="P249" s="5"/>
      <c r="Q249" s="78"/>
      <c r="Y249" s="4"/>
      <c r="Z249" s="4"/>
      <c r="AO249" s="81" t="s">
        <v>876</v>
      </c>
      <c r="AP249" s="81" t="s">
        <v>876</v>
      </c>
      <c r="AQ249" s="81">
        <v>1</v>
      </c>
      <c r="AR249" s="81" t="s">
        <v>4414</v>
      </c>
      <c r="AS249" s="81"/>
      <c r="AT249" s="81" t="s">
        <v>4414</v>
      </c>
      <c r="AU249" s="81"/>
      <c r="AV249" s="81" t="s">
        <v>4414</v>
      </c>
      <c r="AW249" s="81"/>
      <c r="BD249"/>
      <c r="BE249"/>
      <c r="BF249"/>
      <c r="BG249"/>
    </row>
    <row r="250" spans="1:59" x14ac:dyDescent="0.2">
      <c r="A250" s="5"/>
      <c r="B250" s="4"/>
      <c r="C250" s="4"/>
      <c r="D250" s="5"/>
      <c r="E250" s="76"/>
      <c r="F250" s="5"/>
      <c r="G250" s="5"/>
      <c r="H250" s="5"/>
      <c r="I250" s="5"/>
      <c r="J250" s="78"/>
      <c r="K250" s="373" t="s">
        <v>5855</v>
      </c>
      <c r="L250" s="374" t="s">
        <v>4843</v>
      </c>
      <c r="M250" s="374" t="s">
        <v>4853</v>
      </c>
      <c r="N250" s="78"/>
      <c r="O250" s="4"/>
      <c r="P250" s="5"/>
      <c r="Q250" s="78"/>
      <c r="Y250" s="4"/>
      <c r="Z250" s="4"/>
      <c r="AO250" s="81" t="s">
        <v>884</v>
      </c>
      <c r="AP250" s="81" t="s">
        <v>884</v>
      </c>
      <c r="AQ250" s="81">
        <v>1</v>
      </c>
      <c r="AR250" s="81" t="s">
        <v>4414</v>
      </c>
      <c r="AS250" s="81"/>
      <c r="AT250" s="81" t="s">
        <v>4414</v>
      </c>
      <c r="AU250" s="81"/>
      <c r="AV250" s="81" t="s">
        <v>4414</v>
      </c>
      <c r="AW250" s="81"/>
      <c r="BD250"/>
      <c r="BE250"/>
      <c r="BF250"/>
      <c r="BG250"/>
    </row>
    <row r="251" spans="1:59" x14ac:dyDescent="0.2">
      <c r="A251" s="5"/>
      <c r="B251" s="4"/>
      <c r="C251" s="4"/>
      <c r="D251" s="5"/>
      <c r="E251" s="76"/>
      <c r="F251" s="5"/>
      <c r="G251" s="5"/>
      <c r="H251" s="5"/>
      <c r="I251" s="5"/>
      <c r="J251" s="78"/>
      <c r="K251" s="373" t="s">
        <v>4558</v>
      </c>
      <c r="L251" s="374" t="s">
        <v>4843</v>
      </c>
      <c r="M251" s="374" t="s">
        <v>4853</v>
      </c>
      <c r="N251" s="78"/>
      <c r="O251" s="4"/>
      <c r="P251" s="5"/>
      <c r="Q251" s="78"/>
      <c r="Y251" s="4"/>
      <c r="Z251" s="4"/>
      <c r="AO251" s="81" t="s">
        <v>893</v>
      </c>
      <c r="AP251" s="81" t="s">
        <v>893</v>
      </c>
      <c r="AQ251" s="81">
        <v>1</v>
      </c>
      <c r="AR251" s="81" t="s">
        <v>4414</v>
      </c>
      <c r="AS251" s="81"/>
      <c r="AT251" s="81" t="s">
        <v>4414</v>
      </c>
      <c r="AU251" s="81"/>
      <c r="AV251" s="81" t="s">
        <v>4414</v>
      </c>
      <c r="AW251" s="81"/>
      <c r="BD251"/>
      <c r="BE251"/>
      <c r="BF251"/>
      <c r="BG251"/>
    </row>
    <row r="252" spans="1:59" x14ac:dyDescent="0.2">
      <c r="A252" s="5"/>
      <c r="B252" s="4"/>
      <c r="C252" s="4"/>
      <c r="D252" s="5"/>
      <c r="E252" s="76"/>
      <c r="F252" s="5"/>
      <c r="G252" s="5"/>
      <c r="H252" s="5"/>
      <c r="I252" s="5"/>
      <c r="J252" s="78"/>
      <c r="K252" s="373" t="s">
        <v>4708</v>
      </c>
      <c r="L252" s="374" t="s">
        <v>4843</v>
      </c>
      <c r="M252" s="374" t="s">
        <v>4853</v>
      </c>
      <c r="N252" s="78"/>
      <c r="O252" s="4"/>
      <c r="P252" s="5"/>
      <c r="Q252" s="78"/>
      <c r="Y252" s="4"/>
      <c r="Z252" s="4"/>
      <c r="AO252" s="81" t="s">
        <v>4419</v>
      </c>
      <c r="AP252" s="81" t="s">
        <v>4419</v>
      </c>
      <c r="AQ252" s="81">
        <v>1</v>
      </c>
      <c r="AR252" s="81" t="s">
        <v>4414</v>
      </c>
      <c r="AS252" s="81"/>
      <c r="AT252" s="81" t="s">
        <v>4414</v>
      </c>
      <c r="AU252" s="81"/>
      <c r="AV252" s="81" t="s">
        <v>4414</v>
      </c>
      <c r="AW252" s="81"/>
      <c r="BD252"/>
      <c r="BE252"/>
      <c r="BF252"/>
      <c r="BG252"/>
    </row>
    <row r="253" spans="1:59" x14ac:dyDescent="0.2">
      <c r="A253" s="5"/>
      <c r="B253" s="4"/>
      <c r="C253" s="4"/>
      <c r="D253" s="5"/>
      <c r="E253" s="76"/>
      <c r="F253" s="5"/>
      <c r="G253" s="5"/>
      <c r="H253" s="5"/>
      <c r="I253" s="5"/>
      <c r="J253" s="78"/>
      <c r="K253" s="373" t="s">
        <v>5611</v>
      </c>
      <c r="L253" s="374" t="s">
        <v>4843</v>
      </c>
      <c r="M253" s="374" t="s">
        <v>4853</v>
      </c>
      <c r="N253" s="78"/>
      <c r="O253" s="4"/>
      <c r="P253" s="5"/>
      <c r="Q253" s="78"/>
      <c r="Y253" s="4"/>
      <c r="Z253" s="4"/>
      <c r="AO253" s="81" t="s">
        <v>901</v>
      </c>
      <c r="AP253" s="81" t="s">
        <v>901</v>
      </c>
      <c r="AQ253" s="81">
        <v>1</v>
      </c>
      <c r="AR253" s="81" t="s">
        <v>4414</v>
      </c>
      <c r="AS253" s="81"/>
      <c r="AT253" s="81" t="s">
        <v>4414</v>
      </c>
      <c r="AU253" s="81"/>
      <c r="AV253" s="81" t="s">
        <v>4414</v>
      </c>
      <c r="AW253" s="81"/>
      <c r="BD253"/>
      <c r="BE253"/>
      <c r="BF253"/>
      <c r="BG253"/>
    </row>
    <row r="254" spans="1:59" x14ac:dyDescent="0.2">
      <c r="A254" s="5"/>
      <c r="B254" s="4"/>
      <c r="C254" s="4"/>
      <c r="D254" s="5"/>
      <c r="E254" s="76"/>
      <c r="F254" s="5"/>
      <c r="G254" s="5"/>
      <c r="H254" s="5"/>
      <c r="I254" s="5"/>
      <c r="J254" s="78"/>
      <c r="K254" s="373" t="s">
        <v>5612</v>
      </c>
      <c r="L254" s="374" t="s">
        <v>4843</v>
      </c>
      <c r="M254" s="374" t="s">
        <v>4853</v>
      </c>
      <c r="N254" s="78"/>
      <c r="O254" s="4"/>
      <c r="P254" s="5"/>
      <c r="Q254" s="78"/>
      <c r="Y254" s="4"/>
      <c r="Z254" s="4"/>
      <c r="AO254" s="81" t="s">
        <v>909</v>
      </c>
      <c r="AP254" s="81" t="s">
        <v>909</v>
      </c>
      <c r="AQ254" s="81">
        <v>1</v>
      </c>
      <c r="AR254" s="81" t="s">
        <v>4414</v>
      </c>
      <c r="AS254" s="81"/>
      <c r="AT254" s="81" t="s">
        <v>4414</v>
      </c>
      <c r="AU254" s="81"/>
      <c r="AV254" s="81" t="s">
        <v>4414</v>
      </c>
      <c r="AW254" s="81"/>
      <c r="BD254"/>
      <c r="BE254"/>
      <c r="BF254"/>
      <c r="BG254"/>
    </row>
    <row r="255" spans="1:59" x14ac:dyDescent="0.2">
      <c r="A255" s="5"/>
      <c r="B255" s="4"/>
      <c r="C255" s="4"/>
      <c r="D255" s="5"/>
      <c r="E255" s="76"/>
      <c r="F255" s="5"/>
      <c r="G255" s="5"/>
      <c r="H255" s="5"/>
      <c r="I255" s="5"/>
      <c r="J255" s="78"/>
      <c r="K255" s="373" t="s">
        <v>4560</v>
      </c>
      <c r="L255" s="374" t="s">
        <v>4843</v>
      </c>
      <c r="M255" s="374" t="s">
        <v>4853</v>
      </c>
      <c r="N255" s="78"/>
      <c r="O255" s="4"/>
      <c r="P255" s="5"/>
      <c r="Q255" s="78"/>
      <c r="Y255" s="4"/>
      <c r="Z255" s="4"/>
      <c r="AO255" s="81" t="s">
        <v>4420</v>
      </c>
      <c r="AP255" s="81" t="s">
        <v>4420</v>
      </c>
      <c r="AQ255" s="81">
        <v>1</v>
      </c>
      <c r="AR255" s="81" t="s">
        <v>4414</v>
      </c>
      <c r="AS255" s="81"/>
      <c r="AT255" s="81" t="s">
        <v>4414</v>
      </c>
      <c r="AU255" s="81"/>
      <c r="AV255" s="81" t="s">
        <v>4414</v>
      </c>
      <c r="AW255" s="81"/>
      <c r="BD255"/>
      <c r="BE255"/>
      <c r="BF255"/>
      <c r="BG255"/>
    </row>
    <row r="256" spans="1:59" x14ac:dyDescent="0.2">
      <c r="A256" s="5"/>
      <c r="B256" s="4"/>
      <c r="C256" s="4"/>
      <c r="D256" s="5"/>
      <c r="E256" s="76"/>
      <c r="F256" s="5"/>
      <c r="G256" s="5"/>
      <c r="H256" s="5"/>
      <c r="I256" s="5"/>
      <c r="J256" s="78"/>
      <c r="K256" s="373" t="s">
        <v>4561</v>
      </c>
      <c r="L256" s="374" t="s">
        <v>4843</v>
      </c>
      <c r="M256" s="374" t="s">
        <v>4853</v>
      </c>
      <c r="N256" s="78"/>
      <c r="O256" s="4"/>
      <c r="P256" s="5"/>
      <c r="Q256" s="78"/>
      <c r="Y256" s="4"/>
      <c r="Z256" s="4"/>
      <c r="AO256" s="81" t="s">
        <v>917</v>
      </c>
      <c r="AP256" s="81" t="s">
        <v>917</v>
      </c>
      <c r="AQ256" s="81">
        <v>1</v>
      </c>
      <c r="AR256" s="81" t="s">
        <v>4414</v>
      </c>
      <c r="AS256" s="81"/>
      <c r="AT256" s="81" t="s">
        <v>4414</v>
      </c>
      <c r="AU256" s="81"/>
      <c r="AV256" s="81" t="s">
        <v>4414</v>
      </c>
      <c r="AW256" s="81"/>
      <c r="BD256"/>
      <c r="BE256"/>
      <c r="BF256"/>
      <c r="BG256"/>
    </row>
    <row r="257" spans="1:59" x14ac:dyDescent="0.2">
      <c r="A257" s="5"/>
      <c r="B257" s="4"/>
      <c r="C257" s="4"/>
      <c r="D257" s="5"/>
      <c r="E257" s="76"/>
      <c r="F257" s="5"/>
      <c r="G257" s="5"/>
      <c r="H257" s="5"/>
      <c r="I257" s="5"/>
      <c r="J257" s="78"/>
      <c r="K257" s="373" t="s">
        <v>4559</v>
      </c>
      <c r="L257" s="374" t="s">
        <v>4843</v>
      </c>
      <c r="M257" s="374" t="s">
        <v>4853</v>
      </c>
      <c r="N257" s="78"/>
      <c r="O257" s="4"/>
      <c r="P257" s="5"/>
      <c r="Q257" s="78"/>
      <c r="Y257" s="4"/>
      <c r="Z257" s="4"/>
      <c r="AO257" s="81" t="s">
        <v>925</v>
      </c>
      <c r="AP257" s="81" t="s">
        <v>925</v>
      </c>
      <c r="AQ257" s="81">
        <v>1</v>
      </c>
      <c r="AR257" s="81" t="s">
        <v>4414</v>
      </c>
      <c r="AS257" s="81"/>
      <c r="AT257" s="81" t="s">
        <v>4414</v>
      </c>
      <c r="AU257" s="81"/>
      <c r="AV257" s="81" t="s">
        <v>4414</v>
      </c>
      <c r="AW257" s="81"/>
      <c r="BD257"/>
      <c r="BE257"/>
      <c r="BF257"/>
      <c r="BG257"/>
    </row>
    <row r="258" spans="1:59" x14ac:dyDescent="0.2">
      <c r="A258" s="5"/>
      <c r="B258" s="4"/>
      <c r="C258" s="4"/>
      <c r="D258" s="5"/>
      <c r="E258" s="76"/>
      <c r="F258" s="5"/>
      <c r="G258" s="5"/>
      <c r="H258" s="5"/>
      <c r="I258" s="5"/>
      <c r="J258" s="78"/>
      <c r="K258" s="373" t="s">
        <v>4585</v>
      </c>
      <c r="L258" s="374" t="s">
        <v>4843</v>
      </c>
      <c r="M258" s="374" t="s">
        <v>4853</v>
      </c>
      <c r="N258" s="78"/>
      <c r="O258" s="4"/>
      <c r="P258" s="5"/>
      <c r="Q258" s="78"/>
      <c r="Y258" s="4"/>
      <c r="Z258" s="4"/>
      <c r="AO258" s="81" t="s">
        <v>4421</v>
      </c>
      <c r="AP258" s="81" t="s">
        <v>4421</v>
      </c>
      <c r="AQ258" s="81">
        <v>1</v>
      </c>
      <c r="AR258" s="81" t="s">
        <v>4414</v>
      </c>
      <c r="AS258" s="81"/>
      <c r="AT258" s="81" t="s">
        <v>4414</v>
      </c>
      <c r="AU258" s="81"/>
      <c r="AV258" s="81" t="s">
        <v>4414</v>
      </c>
      <c r="AW258" s="81"/>
      <c r="BD258"/>
      <c r="BE258"/>
      <c r="BF258"/>
      <c r="BG258"/>
    </row>
    <row r="259" spans="1:59" x14ac:dyDescent="0.2">
      <c r="A259" s="5"/>
      <c r="B259" s="4"/>
      <c r="C259" s="4"/>
      <c r="D259" s="5"/>
      <c r="E259" s="76"/>
      <c r="F259" s="5"/>
      <c r="G259" s="5"/>
      <c r="H259" s="5"/>
      <c r="I259" s="5"/>
      <c r="J259" s="78"/>
      <c r="K259" s="373" t="s">
        <v>4586</v>
      </c>
      <c r="L259" s="374" t="s">
        <v>4843</v>
      </c>
      <c r="M259" s="374" t="s">
        <v>4853</v>
      </c>
      <c r="N259" s="78"/>
      <c r="O259" s="4"/>
      <c r="P259" s="5"/>
      <c r="Q259" s="78"/>
      <c r="Y259" s="4"/>
      <c r="Z259" s="4"/>
      <c r="AO259" s="81" t="s">
        <v>933</v>
      </c>
      <c r="AP259" s="81" t="s">
        <v>933</v>
      </c>
      <c r="AQ259" s="81">
        <v>1</v>
      </c>
      <c r="AR259" s="81" t="s">
        <v>4414</v>
      </c>
      <c r="AS259" s="81"/>
      <c r="AT259" s="81" t="s">
        <v>4414</v>
      </c>
      <c r="AU259" s="81"/>
      <c r="AV259" s="81" t="s">
        <v>4414</v>
      </c>
      <c r="AW259" s="81"/>
      <c r="BD259"/>
      <c r="BE259"/>
      <c r="BF259"/>
      <c r="BG259"/>
    </row>
    <row r="260" spans="1:59" x14ac:dyDescent="0.2">
      <c r="A260" s="5"/>
      <c r="B260" s="4"/>
      <c r="C260" s="4"/>
      <c r="D260" s="5"/>
      <c r="E260" s="76"/>
      <c r="F260" s="5"/>
      <c r="G260" s="5"/>
      <c r="H260" s="5"/>
      <c r="I260" s="5"/>
      <c r="J260" s="78"/>
      <c r="K260" s="373" t="s">
        <v>5689</v>
      </c>
      <c r="L260" s="374" t="s">
        <v>4843</v>
      </c>
      <c r="M260" s="374" t="s">
        <v>4853</v>
      </c>
      <c r="N260" s="78"/>
      <c r="O260" s="4"/>
      <c r="P260" s="5"/>
      <c r="Q260" s="78"/>
      <c r="Y260" s="4"/>
      <c r="Z260" s="4"/>
      <c r="AO260" s="81" t="s">
        <v>869</v>
      </c>
      <c r="AP260" s="81" t="s">
        <v>869</v>
      </c>
      <c r="AQ260" s="81">
        <v>1</v>
      </c>
      <c r="AR260" s="81" t="s">
        <v>4414</v>
      </c>
      <c r="AS260" s="81"/>
      <c r="AT260" s="81" t="s">
        <v>4414</v>
      </c>
      <c r="AU260" s="81"/>
      <c r="AV260" s="81" t="s">
        <v>4414</v>
      </c>
      <c r="AW260" s="81"/>
      <c r="BD260"/>
      <c r="BE260"/>
      <c r="BF260"/>
      <c r="BG260"/>
    </row>
    <row r="261" spans="1:59" x14ac:dyDescent="0.2">
      <c r="A261" s="5"/>
      <c r="B261" s="4"/>
      <c r="C261" s="4"/>
      <c r="D261" s="5"/>
      <c r="E261" s="76"/>
      <c r="F261" s="5"/>
      <c r="G261" s="5"/>
      <c r="H261" s="5"/>
      <c r="I261" s="5"/>
      <c r="J261" s="78"/>
      <c r="K261" s="373" t="s">
        <v>4584</v>
      </c>
      <c r="L261" s="374" t="s">
        <v>4843</v>
      </c>
      <c r="M261" s="374" t="s">
        <v>4853</v>
      </c>
      <c r="N261" s="78"/>
      <c r="O261" s="4"/>
      <c r="P261" s="5"/>
      <c r="Q261" s="78"/>
      <c r="Y261" s="4"/>
      <c r="Z261" s="4"/>
      <c r="AO261" s="81" t="s">
        <v>877</v>
      </c>
      <c r="AP261" s="81" t="s">
        <v>877</v>
      </c>
      <c r="AQ261" s="81">
        <v>1</v>
      </c>
      <c r="AR261" s="81" t="s">
        <v>4414</v>
      </c>
      <c r="AS261" s="81"/>
      <c r="AT261" s="81" t="s">
        <v>4414</v>
      </c>
      <c r="AU261" s="81"/>
      <c r="AV261" s="81" t="s">
        <v>4414</v>
      </c>
      <c r="AW261" s="81"/>
      <c r="BD261"/>
      <c r="BE261"/>
      <c r="BF261"/>
      <c r="BG261"/>
    </row>
    <row r="262" spans="1:59" x14ac:dyDescent="0.2">
      <c r="A262" s="5"/>
      <c r="B262" s="4"/>
      <c r="C262" s="4"/>
      <c r="D262" s="5"/>
      <c r="E262" s="76"/>
      <c r="F262" s="5"/>
      <c r="G262" s="5"/>
      <c r="H262" s="5"/>
      <c r="I262" s="5"/>
      <c r="J262" s="78"/>
      <c r="K262" s="373" t="s">
        <v>5690</v>
      </c>
      <c r="L262" s="374" t="s">
        <v>4843</v>
      </c>
      <c r="M262" s="374" t="s">
        <v>4853</v>
      </c>
      <c r="N262" s="78"/>
      <c r="O262" s="4"/>
      <c r="P262" s="5"/>
      <c r="Q262" s="78"/>
      <c r="Y262" s="4"/>
      <c r="Z262" s="4"/>
      <c r="AO262" s="81" t="s">
        <v>885</v>
      </c>
      <c r="AP262" s="81" t="s">
        <v>885</v>
      </c>
      <c r="AQ262" s="81">
        <v>1</v>
      </c>
      <c r="AR262" s="81" t="s">
        <v>4414</v>
      </c>
      <c r="AS262" s="81"/>
      <c r="AT262" s="81" t="s">
        <v>4414</v>
      </c>
      <c r="AU262" s="81"/>
      <c r="AV262" s="81" t="s">
        <v>4414</v>
      </c>
      <c r="AW262" s="81"/>
      <c r="BD262"/>
      <c r="BE262"/>
      <c r="BF262"/>
      <c r="BG262"/>
    </row>
    <row r="263" spans="1:59" x14ac:dyDescent="0.2">
      <c r="A263" s="5"/>
      <c r="B263" s="4"/>
      <c r="C263" s="4"/>
      <c r="D263" s="5"/>
      <c r="E263" s="76"/>
      <c r="F263" s="5"/>
      <c r="G263" s="5"/>
      <c r="H263" s="5"/>
      <c r="I263" s="5"/>
      <c r="J263" s="78"/>
      <c r="K263" s="373" t="s">
        <v>5691</v>
      </c>
      <c r="L263" s="374" t="s">
        <v>4843</v>
      </c>
      <c r="M263" s="374" t="s">
        <v>4853</v>
      </c>
      <c r="N263" s="78"/>
      <c r="O263" s="4"/>
      <c r="P263" s="5"/>
      <c r="Q263" s="78"/>
      <c r="Y263" s="4"/>
      <c r="Z263" s="4"/>
      <c r="AO263" s="81" t="s">
        <v>894</v>
      </c>
      <c r="AP263" s="81" t="s">
        <v>894</v>
      </c>
      <c r="AQ263" s="81">
        <v>1</v>
      </c>
      <c r="AR263" s="81" t="s">
        <v>4414</v>
      </c>
      <c r="AS263" s="81"/>
      <c r="AT263" s="81" t="s">
        <v>4414</v>
      </c>
      <c r="AU263" s="81"/>
      <c r="AV263" s="81" t="s">
        <v>4414</v>
      </c>
      <c r="AW263" s="81"/>
      <c r="BD263"/>
      <c r="BE263"/>
      <c r="BF263"/>
      <c r="BG263"/>
    </row>
    <row r="264" spans="1:59" x14ac:dyDescent="0.2">
      <c r="A264" s="5"/>
      <c r="B264" s="4"/>
      <c r="C264" s="4"/>
      <c r="D264" s="5"/>
      <c r="E264" s="76"/>
      <c r="F264" s="5"/>
      <c r="G264" s="5"/>
      <c r="H264" s="5"/>
      <c r="I264" s="5"/>
      <c r="J264" s="78"/>
      <c r="K264" s="373" t="s">
        <v>5613</v>
      </c>
      <c r="L264" s="374" t="s">
        <v>4843</v>
      </c>
      <c r="M264" s="374" t="s">
        <v>4853</v>
      </c>
      <c r="N264" s="78"/>
      <c r="O264" s="4"/>
      <c r="P264" s="5"/>
      <c r="Q264" s="78"/>
      <c r="Y264" s="4"/>
      <c r="Z264" s="4"/>
      <c r="AO264" s="81" t="s">
        <v>902</v>
      </c>
      <c r="AP264" s="81" t="s">
        <v>902</v>
      </c>
      <c r="AQ264" s="81">
        <v>1</v>
      </c>
      <c r="AR264" s="81" t="s">
        <v>4414</v>
      </c>
      <c r="AS264" s="81"/>
      <c r="AT264" s="81" t="s">
        <v>4414</v>
      </c>
      <c r="AU264" s="81"/>
      <c r="AV264" s="81" t="s">
        <v>4414</v>
      </c>
      <c r="AW264" s="81"/>
      <c r="BD264"/>
      <c r="BE264"/>
      <c r="BF264"/>
      <c r="BG264"/>
    </row>
    <row r="265" spans="1:59" x14ac:dyDescent="0.2">
      <c r="A265" s="5"/>
      <c r="B265" s="4"/>
      <c r="C265" s="4"/>
      <c r="D265" s="5"/>
      <c r="E265" s="76"/>
      <c r="F265" s="5"/>
      <c r="G265" s="5"/>
      <c r="H265" s="5"/>
      <c r="I265" s="5"/>
      <c r="J265" s="78"/>
      <c r="K265" s="373" t="s">
        <v>4582</v>
      </c>
      <c r="L265" s="374" t="s">
        <v>4843</v>
      </c>
      <c r="M265" s="374" t="s">
        <v>4853</v>
      </c>
      <c r="N265" s="78"/>
      <c r="O265" s="4"/>
      <c r="P265" s="5"/>
      <c r="Q265" s="78"/>
      <c r="Y265" s="4"/>
      <c r="Z265" s="4"/>
      <c r="AO265" s="81" t="s">
        <v>910</v>
      </c>
      <c r="AP265" s="81" t="s">
        <v>910</v>
      </c>
      <c r="AQ265" s="81">
        <v>1</v>
      </c>
      <c r="AR265" s="81" t="s">
        <v>4414</v>
      </c>
      <c r="AS265" s="81"/>
      <c r="AT265" s="81" t="s">
        <v>4414</v>
      </c>
      <c r="AU265" s="81"/>
      <c r="AV265" s="81" t="s">
        <v>4414</v>
      </c>
      <c r="AW265" s="81"/>
      <c r="BD265"/>
      <c r="BE265"/>
      <c r="BF265"/>
      <c r="BG265"/>
    </row>
    <row r="266" spans="1:59" x14ac:dyDescent="0.2">
      <c r="A266" s="5"/>
      <c r="B266" s="4"/>
      <c r="C266" s="4"/>
      <c r="D266" s="5"/>
      <c r="E266" s="76"/>
      <c r="F266" s="5"/>
      <c r="G266" s="5"/>
      <c r="H266" s="5"/>
      <c r="I266" s="5"/>
      <c r="J266" s="78"/>
      <c r="K266" s="373" t="s">
        <v>4583</v>
      </c>
      <c r="L266" s="374" t="s">
        <v>4843</v>
      </c>
      <c r="M266" s="374" t="s">
        <v>4853</v>
      </c>
      <c r="N266" s="78"/>
      <c r="O266" s="4"/>
      <c r="P266" s="5"/>
      <c r="Q266" s="78"/>
      <c r="Y266" s="4"/>
      <c r="Z266" s="4"/>
      <c r="AO266" s="81" t="s">
        <v>918</v>
      </c>
      <c r="AP266" s="81" t="s">
        <v>918</v>
      </c>
      <c r="AQ266" s="81">
        <v>1</v>
      </c>
      <c r="AR266" s="81" t="s">
        <v>4414</v>
      </c>
      <c r="AS266" s="81"/>
      <c r="AT266" s="81" t="s">
        <v>4414</v>
      </c>
      <c r="AU266" s="81"/>
      <c r="AV266" s="81" t="s">
        <v>4414</v>
      </c>
      <c r="AW266" s="81"/>
      <c r="BD266"/>
      <c r="BE266"/>
      <c r="BF266"/>
      <c r="BG266"/>
    </row>
    <row r="267" spans="1:59" x14ac:dyDescent="0.2">
      <c r="A267" s="5"/>
      <c r="B267" s="4"/>
      <c r="C267" s="4"/>
      <c r="D267" s="5"/>
      <c r="E267" s="76"/>
      <c r="F267" s="5"/>
      <c r="G267" s="5"/>
      <c r="H267" s="5"/>
      <c r="I267" s="5"/>
      <c r="J267" s="78"/>
      <c r="K267" s="373" t="s">
        <v>4588</v>
      </c>
      <c r="L267" s="374" t="s">
        <v>4843</v>
      </c>
      <c r="M267" s="374" t="s">
        <v>4853</v>
      </c>
      <c r="N267" s="78"/>
      <c r="O267" s="4"/>
      <c r="P267" s="5"/>
      <c r="Q267" s="78"/>
      <c r="Y267" s="4"/>
      <c r="Z267" s="4"/>
      <c r="AO267" s="81" t="s">
        <v>926</v>
      </c>
      <c r="AP267" s="81" t="s">
        <v>926</v>
      </c>
      <c r="AQ267" s="81">
        <v>1</v>
      </c>
      <c r="AR267" s="81" t="s">
        <v>4414</v>
      </c>
      <c r="AS267" s="81"/>
      <c r="AT267" s="81" t="s">
        <v>4414</v>
      </c>
      <c r="AU267" s="81"/>
      <c r="AV267" s="81" t="s">
        <v>4414</v>
      </c>
      <c r="AW267" s="81"/>
      <c r="BD267"/>
      <c r="BE267"/>
      <c r="BF267"/>
      <c r="BG267"/>
    </row>
    <row r="268" spans="1:59" x14ac:dyDescent="0.2">
      <c r="A268" s="5"/>
      <c r="B268" s="4"/>
      <c r="C268" s="4"/>
      <c r="D268" s="5"/>
      <c r="E268" s="76"/>
      <c r="F268" s="5"/>
      <c r="G268" s="5"/>
      <c r="H268" s="5"/>
      <c r="I268" s="5"/>
      <c r="J268" s="78"/>
      <c r="K268" s="373" t="s">
        <v>5696</v>
      </c>
      <c r="L268" s="374" t="s">
        <v>4843</v>
      </c>
      <c r="M268" s="374" t="s">
        <v>4853</v>
      </c>
      <c r="N268" s="78"/>
      <c r="O268" s="4"/>
      <c r="P268" s="5"/>
      <c r="Q268" s="78"/>
      <c r="Y268" s="4"/>
      <c r="Z268" s="4"/>
      <c r="AO268" s="81" t="s">
        <v>934</v>
      </c>
      <c r="AP268" s="81" t="s">
        <v>934</v>
      </c>
      <c r="AQ268" s="81">
        <v>1</v>
      </c>
      <c r="AR268" s="81" t="s">
        <v>4414</v>
      </c>
      <c r="AS268" s="81"/>
      <c r="AT268" s="81" t="s">
        <v>4414</v>
      </c>
      <c r="AU268" s="81"/>
      <c r="AV268" s="81" t="s">
        <v>4414</v>
      </c>
      <c r="AW268" s="81"/>
      <c r="BD268"/>
      <c r="BE268"/>
      <c r="BF268"/>
      <c r="BG268"/>
    </row>
    <row r="269" spans="1:59" x14ac:dyDescent="0.2">
      <c r="A269" s="5"/>
      <c r="B269" s="4"/>
      <c r="C269" s="4"/>
      <c r="D269" s="5"/>
      <c r="E269" s="76"/>
      <c r="F269" s="5"/>
      <c r="G269" s="5"/>
      <c r="H269" s="5"/>
      <c r="I269" s="5"/>
      <c r="J269" s="78"/>
      <c r="K269" s="373" t="s">
        <v>4594</v>
      </c>
      <c r="L269" s="374" t="s">
        <v>4843</v>
      </c>
      <c r="M269" s="374" t="s">
        <v>4853</v>
      </c>
      <c r="N269" s="78"/>
      <c r="O269" s="4"/>
      <c r="P269" s="5"/>
      <c r="Q269" s="78"/>
      <c r="Y269" s="4"/>
      <c r="Z269" s="4"/>
      <c r="AO269" s="81" t="s">
        <v>858</v>
      </c>
      <c r="AP269" s="81" t="s">
        <v>858</v>
      </c>
      <c r="AQ269" s="81">
        <v>1</v>
      </c>
      <c r="AR269" s="81" t="s">
        <v>4414</v>
      </c>
      <c r="AS269" s="81"/>
      <c r="AT269" s="81" t="s">
        <v>4414</v>
      </c>
      <c r="AU269" s="81"/>
      <c r="AV269" s="81" t="s">
        <v>4414</v>
      </c>
      <c r="AW269" s="81"/>
      <c r="BD269"/>
      <c r="BE269"/>
      <c r="BF269"/>
      <c r="BG269"/>
    </row>
    <row r="270" spans="1:59" x14ac:dyDescent="0.2">
      <c r="A270" s="5"/>
      <c r="B270" s="4"/>
      <c r="C270" s="4"/>
      <c r="D270" s="5"/>
      <c r="E270" s="76"/>
      <c r="F270" s="5"/>
      <c r="G270" s="5"/>
      <c r="H270" s="5"/>
      <c r="I270" s="5"/>
      <c r="J270" s="78"/>
      <c r="K270" s="373" t="s">
        <v>4595</v>
      </c>
      <c r="L270" s="374" t="s">
        <v>4843</v>
      </c>
      <c r="M270" s="374" t="s">
        <v>4853</v>
      </c>
      <c r="N270" s="78"/>
      <c r="O270" s="4"/>
      <c r="P270" s="5"/>
      <c r="Q270" s="78"/>
      <c r="Y270" s="4"/>
      <c r="Z270" s="4"/>
      <c r="AO270" s="81" t="s">
        <v>863</v>
      </c>
      <c r="AP270" s="81" t="s">
        <v>863</v>
      </c>
      <c r="AQ270" s="81">
        <v>1</v>
      </c>
      <c r="AR270" s="81" t="s">
        <v>4414</v>
      </c>
      <c r="AS270" s="81"/>
      <c r="AT270" s="81" t="s">
        <v>4414</v>
      </c>
      <c r="AU270" s="81"/>
      <c r="AV270" s="81" t="s">
        <v>4414</v>
      </c>
      <c r="AW270" s="81"/>
      <c r="BD270"/>
      <c r="BE270"/>
      <c r="BF270"/>
      <c r="BG270"/>
    </row>
    <row r="271" spans="1:59" x14ac:dyDescent="0.2">
      <c r="A271" s="5"/>
      <c r="B271" s="4"/>
      <c r="C271" s="4"/>
      <c r="D271" s="5"/>
      <c r="E271" s="76"/>
      <c r="F271" s="5"/>
      <c r="G271" s="5"/>
      <c r="H271" s="5"/>
      <c r="I271" s="5"/>
      <c r="J271" s="78"/>
      <c r="K271" s="373" t="s">
        <v>5697</v>
      </c>
      <c r="L271" s="374" t="s">
        <v>4843</v>
      </c>
      <c r="M271" s="374" t="s">
        <v>4853</v>
      </c>
      <c r="N271" s="78"/>
      <c r="O271" s="4"/>
      <c r="P271" s="5"/>
      <c r="Q271" s="78"/>
      <c r="Y271" s="4"/>
      <c r="Z271" s="4"/>
      <c r="AO271" s="81" t="s">
        <v>870</v>
      </c>
      <c r="AP271" s="81" t="s">
        <v>870</v>
      </c>
      <c r="AQ271" s="81">
        <v>1</v>
      </c>
      <c r="AR271" s="81" t="s">
        <v>4414</v>
      </c>
      <c r="AS271" s="81"/>
      <c r="AT271" s="81" t="s">
        <v>4414</v>
      </c>
      <c r="AU271" s="81"/>
      <c r="AV271" s="81" t="s">
        <v>4414</v>
      </c>
      <c r="AW271" s="81"/>
      <c r="BD271"/>
      <c r="BE271"/>
      <c r="BF271"/>
      <c r="BG271"/>
    </row>
    <row r="272" spans="1:59" x14ac:dyDescent="0.2">
      <c r="A272" s="5"/>
      <c r="B272" s="4"/>
      <c r="C272" s="4"/>
      <c r="D272" s="5"/>
      <c r="E272" s="76"/>
      <c r="F272" s="5"/>
      <c r="G272" s="5"/>
      <c r="H272" s="5"/>
      <c r="I272" s="5"/>
      <c r="J272" s="78"/>
      <c r="K272" s="373" t="s">
        <v>4598</v>
      </c>
      <c r="L272" s="374" t="s">
        <v>4843</v>
      </c>
      <c r="M272" s="374" t="s">
        <v>4853</v>
      </c>
      <c r="N272" s="78"/>
      <c r="O272" s="4"/>
      <c r="P272" s="5"/>
      <c r="Q272" s="78"/>
      <c r="Y272" s="4"/>
      <c r="Z272" s="4"/>
      <c r="AO272" s="81" t="s">
        <v>878</v>
      </c>
      <c r="AP272" s="81" t="s">
        <v>878</v>
      </c>
      <c r="AQ272" s="81">
        <v>1</v>
      </c>
      <c r="AR272" s="81" t="s">
        <v>4414</v>
      </c>
      <c r="AS272" s="81"/>
      <c r="AT272" s="81" t="s">
        <v>4414</v>
      </c>
      <c r="AU272" s="81"/>
      <c r="AV272" s="81" t="s">
        <v>4414</v>
      </c>
      <c r="AW272" s="81"/>
      <c r="BD272"/>
      <c r="BE272"/>
      <c r="BF272"/>
      <c r="BG272"/>
    </row>
    <row r="273" spans="1:59" x14ac:dyDescent="0.2">
      <c r="A273" s="5"/>
      <c r="B273" s="4"/>
      <c r="C273" s="4"/>
      <c r="D273" s="5"/>
      <c r="E273" s="76"/>
      <c r="F273" s="5"/>
      <c r="G273" s="5"/>
      <c r="H273" s="5"/>
      <c r="I273" s="5"/>
      <c r="J273" s="78"/>
      <c r="K273" s="373" t="s">
        <v>5698</v>
      </c>
      <c r="L273" s="374" t="s">
        <v>4843</v>
      </c>
      <c r="M273" s="374" t="s">
        <v>4853</v>
      </c>
      <c r="N273" s="78"/>
      <c r="O273" s="4"/>
      <c r="P273" s="5"/>
      <c r="Q273" s="78"/>
      <c r="Y273" s="4"/>
      <c r="Z273" s="4"/>
      <c r="AO273" s="81" t="s">
        <v>1244</v>
      </c>
      <c r="AP273" s="81" t="s">
        <v>1244</v>
      </c>
      <c r="AQ273" s="81">
        <v>1</v>
      </c>
      <c r="AR273" s="81" t="s">
        <v>4414</v>
      </c>
      <c r="AS273" s="81"/>
      <c r="AT273" s="81" t="s">
        <v>4414</v>
      </c>
      <c r="AU273" s="81"/>
      <c r="AV273" s="81" t="s">
        <v>4414</v>
      </c>
      <c r="AW273" s="81"/>
      <c r="BD273"/>
      <c r="BE273"/>
      <c r="BF273"/>
      <c r="BG273"/>
    </row>
    <row r="274" spans="1:59" x14ac:dyDescent="0.2">
      <c r="A274" s="5"/>
      <c r="B274" s="4"/>
      <c r="C274" s="4"/>
      <c r="D274" s="5"/>
      <c r="E274" s="76"/>
      <c r="F274" s="5"/>
      <c r="G274" s="5"/>
      <c r="H274" s="5"/>
      <c r="I274" s="5"/>
      <c r="J274" s="78"/>
      <c r="K274" s="373" t="s">
        <v>5856</v>
      </c>
      <c r="L274" s="374" t="s">
        <v>4843</v>
      </c>
      <c r="M274" s="374" t="s">
        <v>4853</v>
      </c>
      <c r="N274" s="78"/>
      <c r="O274" s="4"/>
      <c r="P274" s="5"/>
      <c r="Q274" s="78"/>
      <c r="Y274" s="4"/>
      <c r="Z274" s="4"/>
      <c r="AO274" s="81" t="s">
        <v>886</v>
      </c>
      <c r="AP274" s="81" t="s">
        <v>886</v>
      </c>
      <c r="AQ274" s="81">
        <v>1</v>
      </c>
      <c r="AR274" s="81" t="s">
        <v>4414</v>
      </c>
      <c r="AS274" s="81"/>
      <c r="AT274" s="81" t="s">
        <v>4414</v>
      </c>
      <c r="AU274" s="81"/>
      <c r="AV274" s="81" t="s">
        <v>4414</v>
      </c>
      <c r="AW274" s="81"/>
      <c r="BD274"/>
      <c r="BE274"/>
      <c r="BF274"/>
      <c r="BG274"/>
    </row>
    <row r="275" spans="1:59" x14ac:dyDescent="0.2">
      <c r="A275" s="5"/>
      <c r="B275" s="4"/>
      <c r="C275" s="4"/>
      <c r="D275" s="5"/>
      <c r="E275" s="76"/>
      <c r="F275" s="5"/>
      <c r="G275" s="5"/>
      <c r="H275" s="5"/>
      <c r="I275" s="5"/>
      <c r="J275" s="78"/>
      <c r="K275" s="373" t="s">
        <v>4590</v>
      </c>
      <c r="L275" s="374" t="s">
        <v>4843</v>
      </c>
      <c r="M275" s="374" t="s">
        <v>4853</v>
      </c>
      <c r="N275" s="78"/>
      <c r="O275" s="4"/>
      <c r="P275" s="5"/>
      <c r="Q275" s="78"/>
      <c r="Y275" s="4"/>
      <c r="Z275" s="4"/>
      <c r="AO275" s="81" t="s">
        <v>895</v>
      </c>
      <c r="AP275" s="81" t="s">
        <v>895</v>
      </c>
      <c r="AQ275" s="81">
        <v>1</v>
      </c>
      <c r="AR275" s="81" t="s">
        <v>4414</v>
      </c>
      <c r="AS275" s="81"/>
      <c r="AT275" s="81" t="s">
        <v>4414</v>
      </c>
      <c r="AU275" s="81"/>
      <c r="AV275" s="81" t="s">
        <v>4414</v>
      </c>
      <c r="AW275" s="81"/>
      <c r="BD275"/>
      <c r="BE275"/>
      <c r="BF275"/>
      <c r="BG275"/>
    </row>
    <row r="276" spans="1:59" x14ac:dyDescent="0.2">
      <c r="A276" s="5"/>
      <c r="B276" s="4"/>
      <c r="C276" s="4"/>
      <c r="D276" s="5"/>
      <c r="E276" s="76"/>
      <c r="F276" s="5"/>
      <c r="G276" s="5"/>
      <c r="H276" s="5"/>
      <c r="I276" s="5"/>
      <c r="J276" s="78"/>
      <c r="K276" s="373" t="s">
        <v>4592</v>
      </c>
      <c r="L276" s="374" t="s">
        <v>4843</v>
      </c>
      <c r="M276" s="374" t="s">
        <v>4853</v>
      </c>
      <c r="N276" s="78"/>
      <c r="O276" s="4"/>
      <c r="P276" s="5"/>
      <c r="Q276" s="78"/>
      <c r="Y276" s="4"/>
      <c r="Z276" s="4"/>
      <c r="AO276" s="81" t="s">
        <v>903</v>
      </c>
      <c r="AP276" s="81" t="s">
        <v>903</v>
      </c>
      <c r="AQ276" s="81">
        <v>1</v>
      </c>
      <c r="AR276" s="81" t="s">
        <v>4414</v>
      </c>
      <c r="AS276" s="81"/>
      <c r="AT276" s="81" t="s">
        <v>4414</v>
      </c>
      <c r="AU276" s="81"/>
      <c r="AV276" s="81" t="s">
        <v>4414</v>
      </c>
      <c r="AW276" s="81"/>
      <c r="BD276"/>
      <c r="BE276"/>
      <c r="BF276"/>
      <c r="BG276"/>
    </row>
    <row r="277" spans="1:59" x14ac:dyDescent="0.2">
      <c r="A277" s="5"/>
      <c r="B277" s="4"/>
      <c r="C277" s="4"/>
      <c r="D277" s="5"/>
      <c r="E277" s="76"/>
      <c r="F277" s="5"/>
      <c r="G277" s="5"/>
      <c r="H277" s="5"/>
      <c r="I277" s="5"/>
      <c r="J277" s="78"/>
      <c r="K277" s="373" t="s">
        <v>4593</v>
      </c>
      <c r="L277" s="374" t="s">
        <v>4843</v>
      </c>
      <c r="M277" s="374" t="s">
        <v>4853</v>
      </c>
      <c r="N277" s="78"/>
      <c r="O277" s="4"/>
      <c r="P277" s="5"/>
      <c r="Q277" s="78"/>
      <c r="Y277" s="4"/>
      <c r="Z277" s="4"/>
      <c r="AO277" s="81" t="s">
        <v>911</v>
      </c>
      <c r="AP277" s="81" t="s">
        <v>911</v>
      </c>
      <c r="AQ277" s="81">
        <v>1</v>
      </c>
      <c r="AR277" s="81" t="s">
        <v>4414</v>
      </c>
      <c r="AS277" s="81"/>
      <c r="AT277" s="81" t="s">
        <v>4414</v>
      </c>
      <c r="AU277" s="81"/>
      <c r="AV277" s="81" t="s">
        <v>4414</v>
      </c>
      <c r="AW277" s="81"/>
      <c r="BD277"/>
      <c r="BE277"/>
      <c r="BF277"/>
      <c r="BG277"/>
    </row>
    <row r="278" spans="1:59" x14ac:dyDescent="0.2">
      <c r="A278" s="5"/>
      <c r="B278" s="4"/>
      <c r="C278" s="4"/>
      <c r="D278" s="5"/>
      <c r="E278" s="76"/>
      <c r="F278" s="5"/>
      <c r="G278" s="5"/>
      <c r="H278" s="5"/>
      <c r="I278" s="5"/>
      <c r="J278" s="78"/>
      <c r="K278" s="373" t="s">
        <v>4591</v>
      </c>
      <c r="L278" s="374" t="s">
        <v>4843</v>
      </c>
      <c r="M278" s="374" t="s">
        <v>4853</v>
      </c>
      <c r="N278" s="78"/>
      <c r="O278" s="4"/>
      <c r="P278" s="5"/>
      <c r="Q278" s="78"/>
      <c r="Y278" s="4"/>
      <c r="Z278" s="4"/>
      <c r="AO278" s="81" t="s">
        <v>919</v>
      </c>
      <c r="AP278" s="81" t="s">
        <v>919</v>
      </c>
      <c r="AQ278" s="81">
        <v>1</v>
      </c>
      <c r="AR278" s="81" t="s">
        <v>4414</v>
      </c>
      <c r="AS278" s="81"/>
      <c r="AT278" s="81" t="s">
        <v>4414</v>
      </c>
      <c r="AU278" s="81"/>
      <c r="AV278" s="81" t="s">
        <v>4414</v>
      </c>
      <c r="AW278" s="81"/>
      <c r="BD278"/>
      <c r="BE278"/>
      <c r="BF278"/>
      <c r="BG278"/>
    </row>
    <row r="279" spans="1:59" x14ac:dyDescent="0.2">
      <c r="A279" s="5"/>
      <c r="B279" s="4"/>
      <c r="C279" s="4"/>
      <c r="D279" s="5"/>
      <c r="E279" s="76"/>
      <c r="F279" s="5"/>
      <c r="G279" s="5"/>
      <c r="H279" s="5"/>
      <c r="I279" s="5"/>
      <c r="J279" s="78"/>
      <c r="K279" s="373" t="s">
        <v>4601</v>
      </c>
      <c r="L279" s="374" t="s">
        <v>4843</v>
      </c>
      <c r="M279" s="374" t="s">
        <v>4853</v>
      </c>
      <c r="N279" s="78"/>
      <c r="O279" s="4"/>
      <c r="P279" s="5"/>
      <c r="Q279" s="78"/>
      <c r="Y279" s="4"/>
      <c r="Z279" s="4"/>
      <c r="AO279" s="81" t="s">
        <v>927</v>
      </c>
      <c r="AP279" s="81" t="s">
        <v>927</v>
      </c>
      <c r="AQ279" s="81">
        <v>1</v>
      </c>
      <c r="AR279" s="81" t="s">
        <v>4414</v>
      </c>
      <c r="AS279" s="81"/>
      <c r="AT279" s="81" t="s">
        <v>4414</v>
      </c>
      <c r="AU279" s="81"/>
      <c r="AV279" s="81" t="s">
        <v>4414</v>
      </c>
      <c r="AW279" s="81"/>
      <c r="BD279"/>
      <c r="BE279"/>
      <c r="BF279"/>
      <c r="BG279"/>
    </row>
    <row r="280" spans="1:59" x14ac:dyDescent="0.2">
      <c r="A280" s="5"/>
      <c r="B280" s="4"/>
      <c r="C280" s="4"/>
      <c r="D280" s="5"/>
      <c r="E280" s="76"/>
      <c r="F280" s="5"/>
      <c r="G280" s="5"/>
      <c r="H280" s="5"/>
      <c r="I280" s="5"/>
      <c r="J280" s="78"/>
      <c r="K280" s="373" t="s">
        <v>4612</v>
      </c>
      <c r="L280" s="374" t="s">
        <v>4843</v>
      </c>
      <c r="M280" s="374" t="s">
        <v>4853</v>
      </c>
      <c r="N280" s="78"/>
      <c r="O280" s="4"/>
      <c r="P280" s="5"/>
      <c r="Q280" s="78"/>
      <c r="Y280" s="4"/>
      <c r="Z280" s="4"/>
      <c r="AO280" s="81" t="s">
        <v>935</v>
      </c>
      <c r="AP280" s="81" t="s">
        <v>935</v>
      </c>
      <c r="AQ280" s="81">
        <v>1</v>
      </c>
      <c r="AR280" s="81" t="s">
        <v>4414</v>
      </c>
      <c r="AS280" s="81"/>
      <c r="AT280" s="81" t="s">
        <v>4414</v>
      </c>
      <c r="AU280" s="81"/>
      <c r="AV280" s="81" t="s">
        <v>4414</v>
      </c>
      <c r="AW280" s="81"/>
      <c r="BD280"/>
      <c r="BE280"/>
      <c r="BF280"/>
      <c r="BG280"/>
    </row>
    <row r="281" spans="1:59" x14ac:dyDescent="0.2">
      <c r="A281" s="5"/>
      <c r="B281" s="4"/>
      <c r="C281" s="4"/>
      <c r="D281" s="5"/>
      <c r="E281" s="76"/>
      <c r="F281" s="5"/>
      <c r="G281" s="5"/>
      <c r="H281" s="5"/>
      <c r="I281" s="5"/>
      <c r="J281" s="78"/>
      <c r="K281" s="373" t="s">
        <v>4607</v>
      </c>
      <c r="L281" s="374" t="s">
        <v>4843</v>
      </c>
      <c r="M281" s="374" t="s">
        <v>4853</v>
      </c>
      <c r="N281" s="78"/>
      <c r="O281" s="4"/>
      <c r="P281" s="5"/>
      <c r="Q281" s="78"/>
      <c r="Y281" s="4"/>
      <c r="Z281" s="4"/>
      <c r="AO281" s="81" t="s">
        <v>859</v>
      </c>
      <c r="AP281" s="81" t="s">
        <v>859</v>
      </c>
      <c r="AQ281" s="81">
        <v>1</v>
      </c>
      <c r="AR281" s="81" t="s">
        <v>4414</v>
      </c>
      <c r="AS281" s="81"/>
      <c r="AT281" s="81" t="s">
        <v>4414</v>
      </c>
      <c r="AU281" s="81"/>
      <c r="AV281" s="81" t="s">
        <v>4414</v>
      </c>
      <c r="AW281" s="81"/>
      <c r="BD281"/>
      <c r="BE281"/>
      <c r="BF281"/>
      <c r="BG281"/>
    </row>
    <row r="282" spans="1:59" x14ac:dyDescent="0.2">
      <c r="A282" s="5"/>
      <c r="B282" s="4"/>
      <c r="C282" s="4"/>
      <c r="D282" s="5"/>
      <c r="E282" s="76"/>
      <c r="F282" s="5"/>
      <c r="G282" s="5"/>
      <c r="H282" s="5"/>
      <c r="I282" s="5"/>
      <c r="J282" s="78"/>
      <c r="K282" s="373" t="s">
        <v>4608</v>
      </c>
      <c r="L282" s="374" t="s">
        <v>4843</v>
      </c>
      <c r="M282" s="374" t="s">
        <v>4853</v>
      </c>
      <c r="N282" s="78"/>
      <c r="O282" s="4"/>
      <c r="P282" s="5"/>
      <c r="Q282" s="78"/>
      <c r="Y282" s="4"/>
      <c r="Z282" s="4"/>
      <c r="AO282" s="81" t="s">
        <v>864</v>
      </c>
      <c r="AP282" s="81" t="s">
        <v>864</v>
      </c>
      <c r="AQ282" s="81">
        <v>1</v>
      </c>
      <c r="AR282" s="81" t="s">
        <v>4414</v>
      </c>
      <c r="AS282" s="81"/>
      <c r="AT282" s="81" t="s">
        <v>4414</v>
      </c>
      <c r="AU282" s="81"/>
      <c r="AV282" s="81" t="s">
        <v>4414</v>
      </c>
      <c r="AW282" s="81"/>
      <c r="BD282"/>
      <c r="BE282"/>
      <c r="BF282"/>
      <c r="BG282"/>
    </row>
    <row r="283" spans="1:59" x14ac:dyDescent="0.2">
      <c r="A283" s="5"/>
      <c r="B283" s="4"/>
      <c r="C283" s="4"/>
      <c r="D283" s="5"/>
      <c r="E283" s="76"/>
      <c r="F283" s="5"/>
      <c r="G283" s="5"/>
      <c r="H283" s="5"/>
      <c r="I283" s="5"/>
      <c r="J283" s="78"/>
      <c r="K283" s="373" t="s">
        <v>5699</v>
      </c>
      <c r="L283" s="374" t="s">
        <v>4843</v>
      </c>
      <c r="M283" s="374" t="s">
        <v>4853</v>
      </c>
      <c r="N283" s="78"/>
      <c r="O283" s="4"/>
      <c r="P283" s="5"/>
      <c r="Q283" s="78"/>
      <c r="Y283" s="4"/>
      <c r="Z283" s="4"/>
      <c r="AO283" s="81" t="s">
        <v>871</v>
      </c>
      <c r="AP283" s="81" t="s">
        <v>871</v>
      </c>
      <c r="AQ283" s="81">
        <v>1</v>
      </c>
      <c r="AR283" s="81" t="s">
        <v>4414</v>
      </c>
      <c r="AS283" s="81"/>
      <c r="AT283" s="81" t="s">
        <v>4414</v>
      </c>
      <c r="AU283" s="81"/>
      <c r="AV283" s="81" t="s">
        <v>4414</v>
      </c>
      <c r="AW283" s="81"/>
      <c r="BD283"/>
      <c r="BE283"/>
      <c r="BF283"/>
      <c r="BG283"/>
    </row>
    <row r="284" spans="1:59" x14ac:dyDescent="0.2">
      <c r="A284" s="5"/>
      <c r="B284" s="4"/>
      <c r="C284" s="4"/>
      <c r="D284" s="5"/>
      <c r="E284" s="76"/>
      <c r="F284" s="5"/>
      <c r="G284" s="5"/>
      <c r="H284" s="5"/>
      <c r="I284" s="5"/>
      <c r="J284" s="78"/>
      <c r="K284" s="373" t="s">
        <v>4602</v>
      </c>
      <c r="L284" s="374" t="s">
        <v>4843</v>
      </c>
      <c r="M284" s="374" t="s">
        <v>4853</v>
      </c>
      <c r="N284" s="78"/>
      <c r="O284" s="4"/>
      <c r="P284" s="5"/>
      <c r="Q284" s="78"/>
      <c r="Y284" s="4"/>
      <c r="Z284" s="4"/>
      <c r="AO284" s="81" t="s">
        <v>879</v>
      </c>
      <c r="AP284" s="81" t="s">
        <v>879</v>
      </c>
      <c r="AQ284" s="81">
        <v>1</v>
      </c>
      <c r="AR284" s="81" t="s">
        <v>4414</v>
      </c>
      <c r="AS284" s="81"/>
      <c r="AT284" s="81" t="s">
        <v>4414</v>
      </c>
      <c r="AU284" s="81"/>
      <c r="AV284" s="81" t="s">
        <v>4414</v>
      </c>
      <c r="AW284" s="81"/>
      <c r="BD284"/>
      <c r="BE284"/>
      <c r="BF284"/>
      <c r="BG284"/>
    </row>
    <row r="285" spans="1:59" x14ac:dyDescent="0.2">
      <c r="A285" s="5"/>
      <c r="B285" s="4"/>
      <c r="C285" s="4"/>
      <c r="D285" s="5"/>
      <c r="E285" s="76"/>
      <c r="F285" s="5"/>
      <c r="G285" s="5"/>
      <c r="H285" s="5"/>
      <c r="I285" s="5"/>
      <c r="J285" s="78"/>
      <c r="K285" s="373" t="s">
        <v>4606</v>
      </c>
      <c r="L285" s="374" t="s">
        <v>4843</v>
      </c>
      <c r="M285" s="374" t="s">
        <v>4853</v>
      </c>
      <c r="N285" s="78"/>
      <c r="O285" s="4"/>
      <c r="P285" s="5"/>
      <c r="Q285" s="78"/>
      <c r="Y285" s="4"/>
      <c r="Z285" s="4"/>
      <c r="AO285" s="81" t="s">
        <v>887</v>
      </c>
      <c r="AP285" s="81" t="s">
        <v>887</v>
      </c>
      <c r="AQ285" s="81">
        <v>1</v>
      </c>
      <c r="AR285" s="81" t="s">
        <v>4414</v>
      </c>
      <c r="AS285" s="81"/>
      <c r="AT285" s="81" t="s">
        <v>4414</v>
      </c>
      <c r="AU285" s="81"/>
      <c r="AV285" s="81" t="s">
        <v>4414</v>
      </c>
      <c r="AW285" s="81"/>
      <c r="BD285"/>
      <c r="BE285"/>
      <c r="BF285"/>
      <c r="BG285"/>
    </row>
    <row r="286" spans="1:59" x14ac:dyDescent="0.2">
      <c r="A286" s="5"/>
      <c r="B286" s="4"/>
      <c r="C286" s="4"/>
      <c r="D286" s="5"/>
      <c r="E286" s="76"/>
      <c r="F286" s="5"/>
      <c r="G286" s="5"/>
      <c r="H286" s="5"/>
      <c r="I286" s="5"/>
      <c r="J286" s="78"/>
      <c r="K286" s="373" t="s">
        <v>5700</v>
      </c>
      <c r="L286" s="374" t="s">
        <v>4843</v>
      </c>
      <c r="M286" s="374" t="s">
        <v>4853</v>
      </c>
      <c r="N286" s="78"/>
      <c r="O286" s="4"/>
      <c r="P286" s="5"/>
      <c r="Q286" s="78"/>
      <c r="Y286" s="4"/>
      <c r="Z286" s="4"/>
      <c r="AO286" s="81" t="s">
        <v>896</v>
      </c>
      <c r="AP286" s="81" t="s">
        <v>896</v>
      </c>
      <c r="AQ286" s="81">
        <v>1</v>
      </c>
      <c r="AR286" s="81" t="s">
        <v>4414</v>
      </c>
      <c r="AS286" s="81"/>
      <c r="AT286" s="81" t="s">
        <v>4414</v>
      </c>
      <c r="AU286" s="81"/>
      <c r="AV286" s="81" t="s">
        <v>4414</v>
      </c>
      <c r="AW286" s="81"/>
      <c r="BD286"/>
      <c r="BE286"/>
      <c r="BF286"/>
      <c r="BG286"/>
    </row>
    <row r="287" spans="1:59" x14ac:dyDescent="0.2">
      <c r="A287" s="5"/>
      <c r="B287" s="4"/>
      <c r="C287" s="4"/>
      <c r="D287" s="5"/>
      <c r="E287" s="76"/>
      <c r="F287" s="5"/>
      <c r="G287" s="5"/>
      <c r="H287" s="5"/>
      <c r="I287" s="5"/>
      <c r="J287" s="78"/>
      <c r="K287" s="373" t="s">
        <v>5701</v>
      </c>
      <c r="L287" s="374" t="s">
        <v>4843</v>
      </c>
      <c r="M287" s="374" t="s">
        <v>4853</v>
      </c>
      <c r="N287" s="78"/>
      <c r="O287" s="4"/>
      <c r="P287" s="5"/>
      <c r="Q287" s="78"/>
      <c r="Y287" s="4"/>
      <c r="Z287" s="4"/>
      <c r="AO287" s="81" t="s">
        <v>904</v>
      </c>
      <c r="AP287" s="81" t="s">
        <v>904</v>
      </c>
      <c r="AQ287" s="81">
        <v>1</v>
      </c>
      <c r="AR287" s="81" t="s">
        <v>4414</v>
      </c>
      <c r="AS287" s="81"/>
      <c r="AT287" s="81" t="s">
        <v>4414</v>
      </c>
      <c r="AU287" s="81"/>
      <c r="AV287" s="81" t="s">
        <v>4414</v>
      </c>
      <c r="AW287" s="81"/>
      <c r="BD287"/>
      <c r="BE287"/>
      <c r="BF287"/>
      <c r="BG287"/>
    </row>
    <row r="288" spans="1:59" x14ac:dyDescent="0.2">
      <c r="A288" s="5"/>
      <c r="B288" s="4"/>
      <c r="C288" s="4"/>
      <c r="D288" s="5"/>
      <c r="E288" s="76"/>
      <c r="F288" s="5"/>
      <c r="G288" s="5"/>
      <c r="H288" s="5"/>
      <c r="I288" s="5"/>
      <c r="J288" s="78"/>
      <c r="K288" s="373" t="s">
        <v>4603</v>
      </c>
      <c r="L288" s="374" t="s">
        <v>4843</v>
      </c>
      <c r="M288" s="374" t="s">
        <v>4853</v>
      </c>
      <c r="N288" s="78"/>
      <c r="O288" s="4"/>
      <c r="P288" s="5"/>
      <c r="Q288" s="78"/>
      <c r="Y288" s="4"/>
      <c r="Z288" s="4"/>
      <c r="AO288" s="81" t="s">
        <v>912</v>
      </c>
      <c r="AP288" s="81" t="s">
        <v>912</v>
      </c>
      <c r="AQ288" s="81">
        <v>1</v>
      </c>
      <c r="AR288" s="81" t="s">
        <v>4414</v>
      </c>
      <c r="AS288" s="81"/>
      <c r="AT288" s="81" t="s">
        <v>4414</v>
      </c>
      <c r="AU288" s="81"/>
      <c r="AV288" s="81" t="s">
        <v>4414</v>
      </c>
      <c r="AW288" s="81"/>
      <c r="BD288"/>
      <c r="BE288"/>
      <c r="BF288"/>
      <c r="BG288"/>
    </row>
    <row r="289" spans="1:59" x14ac:dyDescent="0.2">
      <c r="A289" s="5"/>
      <c r="B289" s="4"/>
      <c r="C289" s="4"/>
      <c r="D289" s="5"/>
      <c r="E289" s="76"/>
      <c r="F289" s="5"/>
      <c r="G289" s="5"/>
      <c r="H289" s="5"/>
      <c r="I289" s="5"/>
      <c r="J289" s="78"/>
      <c r="K289" s="373" t="s">
        <v>5516</v>
      </c>
      <c r="L289" s="374" t="s">
        <v>4843</v>
      </c>
      <c r="M289" s="374" t="s">
        <v>4853</v>
      </c>
      <c r="N289" s="78"/>
      <c r="O289" s="4"/>
      <c r="P289" s="5"/>
      <c r="Q289" s="78"/>
      <c r="Y289" s="4"/>
      <c r="Z289" s="4"/>
      <c r="AO289" s="81" t="s">
        <v>920</v>
      </c>
      <c r="AP289" s="81" t="s">
        <v>920</v>
      </c>
      <c r="AQ289" s="81">
        <v>1</v>
      </c>
      <c r="AR289" s="81" t="s">
        <v>4414</v>
      </c>
      <c r="AS289" s="81"/>
      <c r="AT289" s="81" t="s">
        <v>4414</v>
      </c>
      <c r="AU289" s="81"/>
      <c r="AV289" s="81" t="s">
        <v>4414</v>
      </c>
      <c r="AW289" s="81"/>
      <c r="BD289"/>
      <c r="BE289"/>
      <c r="BF289"/>
      <c r="BG289"/>
    </row>
    <row r="290" spans="1:59" x14ac:dyDescent="0.2">
      <c r="A290" s="5"/>
      <c r="B290" s="4"/>
      <c r="C290" s="4"/>
      <c r="D290" s="5"/>
      <c r="E290" s="76"/>
      <c r="F290" s="5"/>
      <c r="G290" s="5"/>
      <c r="H290" s="5"/>
      <c r="I290" s="5"/>
      <c r="J290" s="78"/>
      <c r="K290" s="373" t="s">
        <v>4604</v>
      </c>
      <c r="L290" s="374" t="s">
        <v>4843</v>
      </c>
      <c r="M290" s="374" t="s">
        <v>4853</v>
      </c>
      <c r="N290" s="78"/>
      <c r="O290" s="4"/>
      <c r="P290" s="5"/>
      <c r="Q290" s="78"/>
      <c r="Y290" s="4"/>
      <c r="Z290" s="4"/>
      <c r="AO290" s="81" t="s">
        <v>928</v>
      </c>
      <c r="AP290" s="81" t="s">
        <v>928</v>
      </c>
      <c r="AQ290" s="81">
        <v>1</v>
      </c>
      <c r="AR290" s="81" t="s">
        <v>4414</v>
      </c>
      <c r="AS290" s="81"/>
      <c r="AT290" s="81" t="s">
        <v>4414</v>
      </c>
      <c r="AU290" s="81"/>
      <c r="AV290" s="81" t="s">
        <v>4414</v>
      </c>
      <c r="AW290" s="81"/>
      <c r="BD290"/>
      <c r="BE290"/>
      <c r="BF290"/>
      <c r="BG290"/>
    </row>
    <row r="291" spans="1:59" x14ac:dyDescent="0.2">
      <c r="A291" s="5"/>
      <c r="B291" s="4"/>
      <c r="C291" s="4"/>
      <c r="D291" s="5"/>
      <c r="E291" s="76"/>
      <c r="F291" s="5"/>
      <c r="G291" s="5"/>
      <c r="H291" s="5"/>
      <c r="I291" s="5"/>
      <c r="J291" s="78"/>
      <c r="K291" s="373" t="s">
        <v>4605</v>
      </c>
      <c r="L291" s="374" t="s">
        <v>4843</v>
      </c>
      <c r="M291" s="375" t="s">
        <v>4853</v>
      </c>
      <c r="N291" s="78"/>
      <c r="O291" s="4"/>
      <c r="P291" s="5"/>
      <c r="Q291" s="78"/>
      <c r="Y291" s="4"/>
      <c r="Z291" s="4"/>
      <c r="AO291" s="81" t="s">
        <v>936</v>
      </c>
      <c r="AP291" s="81" t="s">
        <v>936</v>
      </c>
      <c r="AQ291" s="81">
        <v>1</v>
      </c>
      <c r="AR291" s="81" t="s">
        <v>4414</v>
      </c>
      <c r="AS291" s="81"/>
      <c r="AT291" s="81" t="s">
        <v>4414</v>
      </c>
      <c r="AU291" s="81"/>
      <c r="AV291" s="81" t="s">
        <v>4414</v>
      </c>
      <c r="AW291" s="81"/>
      <c r="BD291"/>
      <c r="BE291"/>
      <c r="BF291"/>
      <c r="BG291"/>
    </row>
    <row r="292" spans="1:59" x14ac:dyDescent="0.2">
      <c r="A292" s="5"/>
      <c r="B292" s="4"/>
      <c r="C292" s="4"/>
      <c r="D292" s="5"/>
      <c r="E292" s="76"/>
      <c r="F292" s="5"/>
      <c r="G292" s="5"/>
      <c r="H292" s="5"/>
      <c r="I292" s="5"/>
      <c r="J292" s="78"/>
      <c r="K292" s="373" t="s">
        <v>5857</v>
      </c>
      <c r="L292" s="374" t="s">
        <v>4843</v>
      </c>
      <c r="M292" s="375" t="s">
        <v>4853</v>
      </c>
      <c r="N292" s="78"/>
      <c r="O292" s="4"/>
      <c r="P292" s="5"/>
      <c r="Q292" s="78"/>
      <c r="Y292" s="4"/>
      <c r="Z292" s="4"/>
      <c r="AO292" s="81" t="s">
        <v>860</v>
      </c>
      <c r="AP292" s="81" t="s">
        <v>860</v>
      </c>
      <c r="AQ292" s="81">
        <v>1</v>
      </c>
      <c r="AR292" s="81" t="s">
        <v>4414</v>
      </c>
      <c r="AS292" s="81"/>
      <c r="AT292" s="81" t="s">
        <v>4414</v>
      </c>
      <c r="AU292" s="81"/>
      <c r="AV292" s="81" t="s">
        <v>4414</v>
      </c>
      <c r="AW292" s="81"/>
      <c r="BD292"/>
      <c r="BE292"/>
      <c r="BF292"/>
      <c r="BG292"/>
    </row>
    <row r="293" spans="1:59" x14ac:dyDescent="0.2">
      <c r="A293" s="5"/>
      <c r="B293" s="4"/>
      <c r="C293" s="4"/>
      <c r="D293" s="5"/>
      <c r="E293" s="76"/>
      <c r="F293" s="5"/>
      <c r="G293" s="5"/>
      <c r="H293" s="5"/>
      <c r="I293" s="5"/>
      <c r="J293" s="78"/>
      <c r="K293" s="373" t="s">
        <v>4609</v>
      </c>
      <c r="L293" s="374" t="s">
        <v>4843</v>
      </c>
      <c r="M293" s="375" t="s">
        <v>4853</v>
      </c>
      <c r="N293" s="78"/>
      <c r="O293" s="4"/>
      <c r="P293" s="5"/>
      <c r="Q293" s="78"/>
      <c r="Y293" s="4"/>
      <c r="Z293" s="4"/>
      <c r="AO293" s="81" t="s">
        <v>865</v>
      </c>
      <c r="AP293" s="81" t="s">
        <v>865</v>
      </c>
      <c r="AQ293" s="81">
        <v>1</v>
      </c>
      <c r="AR293" s="81" t="s">
        <v>4414</v>
      </c>
      <c r="AS293" s="81"/>
      <c r="AT293" s="81" t="s">
        <v>4414</v>
      </c>
      <c r="AU293" s="81"/>
      <c r="AV293" s="81" t="s">
        <v>4414</v>
      </c>
      <c r="AW293" s="81"/>
      <c r="BD293"/>
      <c r="BE293"/>
      <c r="BF293"/>
      <c r="BG293"/>
    </row>
    <row r="294" spans="1:59" x14ac:dyDescent="0.2">
      <c r="A294" s="5"/>
      <c r="B294" s="4"/>
      <c r="C294" s="4"/>
      <c r="D294" s="5"/>
      <c r="E294" s="76"/>
      <c r="F294" s="5"/>
      <c r="G294" s="5"/>
      <c r="H294" s="5"/>
      <c r="I294" s="5"/>
      <c r="J294" s="78"/>
      <c r="K294" s="373" t="s">
        <v>4710</v>
      </c>
      <c r="L294" s="374" t="s">
        <v>4843</v>
      </c>
      <c r="M294" s="375" t="s">
        <v>4853</v>
      </c>
      <c r="N294" s="78"/>
      <c r="O294" s="4"/>
      <c r="P294" s="5"/>
      <c r="Q294" s="78"/>
      <c r="Y294" s="4"/>
      <c r="Z294" s="4"/>
      <c r="AO294" s="81" t="s">
        <v>872</v>
      </c>
      <c r="AP294" s="81" t="s">
        <v>872</v>
      </c>
      <c r="AQ294" s="81">
        <v>1</v>
      </c>
      <c r="AR294" s="81" t="s">
        <v>4414</v>
      </c>
      <c r="AS294" s="81"/>
      <c r="AT294" s="81" t="s">
        <v>4414</v>
      </c>
      <c r="AU294" s="81"/>
      <c r="AV294" s="81" t="s">
        <v>4414</v>
      </c>
      <c r="AW294" s="81"/>
      <c r="BD294"/>
      <c r="BE294"/>
      <c r="BF294"/>
      <c r="BG294"/>
    </row>
    <row r="295" spans="1:59" x14ac:dyDescent="0.2">
      <c r="A295" s="5"/>
      <c r="B295" s="4"/>
      <c r="C295" s="4"/>
      <c r="D295" s="5"/>
      <c r="E295" s="76"/>
      <c r="F295" s="5"/>
      <c r="G295" s="5"/>
      <c r="H295" s="5"/>
      <c r="I295" s="5"/>
      <c r="J295" s="78"/>
      <c r="K295" s="373" t="s">
        <v>4610</v>
      </c>
      <c r="L295" s="374" t="s">
        <v>4843</v>
      </c>
      <c r="M295" s="375" t="s">
        <v>4853</v>
      </c>
      <c r="N295" s="78"/>
      <c r="O295" s="4"/>
      <c r="P295" s="5"/>
      <c r="Q295" s="78"/>
      <c r="Y295" s="4"/>
      <c r="Z295" s="4"/>
      <c r="AO295" s="81" t="s">
        <v>880</v>
      </c>
      <c r="AP295" s="81" t="s">
        <v>880</v>
      </c>
      <c r="AQ295" s="81">
        <v>1</v>
      </c>
      <c r="AR295" s="81" t="s">
        <v>4414</v>
      </c>
      <c r="AS295" s="81"/>
      <c r="AT295" s="81" t="s">
        <v>4414</v>
      </c>
      <c r="AU295" s="81"/>
      <c r="AV295" s="81" t="s">
        <v>4414</v>
      </c>
      <c r="AW295" s="81"/>
      <c r="BD295"/>
      <c r="BE295"/>
      <c r="BF295"/>
      <c r="BG295"/>
    </row>
    <row r="296" spans="1:59" x14ac:dyDescent="0.2">
      <c r="A296" s="5"/>
      <c r="B296" s="4"/>
      <c r="C296" s="4"/>
      <c r="D296" s="5"/>
      <c r="E296" s="76"/>
      <c r="F296" s="5"/>
      <c r="G296" s="5"/>
      <c r="H296" s="5"/>
      <c r="I296" s="5"/>
      <c r="J296" s="78"/>
      <c r="K296" s="373" t="s">
        <v>4611</v>
      </c>
      <c r="L296" s="374" t="s">
        <v>4843</v>
      </c>
      <c r="M296" s="375" t="s">
        <v>4853</v>
      </c>
      <c r="N296" s="78"/>
      <c r="O296" s="4"/>
      <c r="P296" s="5"/>
      <c r="Q296" s="78"/>
      <c r="Y296" s="4"/>
      <c r="Z296" s="4"/>
      <c r="AO296" s="81" t="s">
        <v>1245</v>
      </c>
      <c r="AP296" s="81" t="s">
        <v>1245</v>
      </c>
      <c r="AQ296" s="81">
        <v>1</v>
      </c>
      <c r="AR296" s="81" t="s">
        <v>4414</v>
      </c>
      <c r="AS296" s="81"/>
      <c r="AT296" s="81" t="s">
        <v>4414</v>
      </c>
      <c r="AU296" s="81"/>
      <c r="AV296" s="81" t="s">
        <v>4414</v>
      </c>
      <c r="AW296" s="81"/>
      <c r="BD296"/>
      <c r="BE296"/>
      <c r="BF296"/>
      <c r="BG296"/>
    </row>
    <row r="297" spans="1:59" x14ac:dyDescent="0.2">
      <c r="A297" s="5"/>
      <c r="B297" s="4"/>
      <c r="C297" s="4"/>
      <c r="D297" s="5"/>
      <c r="E297" s="76"/>
      <c r="F297" s="5"/>
      <c r="G297" s="5"/>
      <c r="H297" s="5"/>
      <c r="I297" s="5"/>
      <c r="J297" s="78"/>
      <c r="N297" s="78"/>
      <c r="O297" s="4"/>
      <c r="P297" s="5"/>
      <c r="Q297" s="78"/>
      <c r="Y297" s="4"/>
      <c r="Z297" s="4"/>
      <c r="AO297" s="81" t="s">
        <v>888</v>
      </c>
      <c r="AP297" s="81" t="s">
        <v>888</v>
      </c>
      <c r="AQ297" s="81">
        <v>1</v>
      </c>
      <c r="AR297" s="81" t="s">
        <v>4414</v>
      </c>
      <c r="AS297" s="81"/>
      <c r="AT297" s="81" t="s">
        <v>4414</v>
      </c>
      <c r="AU297" s="81"/>
      <c r="AV297" s="81" t="s">
        <v>4414</v>
      </c>
      <c r="AW297" s="81"/>
      <c r="BD297"/>
      <c r="BE297"/>
      <c r="BF297"/>
      <c r="BG297"/>
    </row>
    <row r="298" spans="1:59" x14ac:dyDescent="0.2">
      <c r="A298" s="5"/>
      <c r="B298" s="4"/>
      <c r="C298" s="4"/>
      <c r="D298" s="5"/>
      <c r="E298" s="76"/>
      <c r="F298" s="5"/>
      <c r="G298" s="5"/>
      <c r="H298" s="5"/>
      <c r="I298" s="5"/>
      <c r="J298" s="78"/>
      <c r="N298" s="78"/>
      <c r="O298" s="4"/>
      <c r="P298" s="5"/>
      <c r="Q298" s="78"/>
      <c r="Y298" s="4"/>
      <c r="Z298" s="4"/>
      <c r="AO298" s="81" t="s">
        <v>897</v>
      </c>
      <c r="AP298" s="81" t="s">
        <v>897</v>
      </c>
      <c r="AQ298" s="81">
        <v>1</v>
      </c>
      <c r="AR298" s="81" t="s">
        <v>4414</v>
      </c>
      <c r="AS298" s="81"/>
      <c r="AT298" s="81" t="s">
        <v>4414</v>
      </c>
      <c r="AU298" s="81"/>
      <c r="AV298" s="81" t="s">
        <v>4414</v>
      </c>
      <c r="AW298" s="81"/>
      <c r="BD298"/>
      <c r="BE298"/>
      <c r="BF298"/>
      <c r="BG298"/>
    </row>
    <row r="299" spans="1:59" x14ac:dyDescent="0.2">
      <c r="A299" s="5"/>
      <c r="B299" s="4"/>
      <c r="C299" s="4"/>
      <c r="D299" s="5"/>
      <c r="E299" s="76"/>
      <c r="F299" s="5"/>
      <c r="G299" s="5"/>
      <c r="H299" s="5"/>
      <c r="I299" s="5"/>
      <c r="J299" s="78"/>
      <c r="N299" s="78"/>
      <c r="O299" s="4"/>
      <c r="P299" s="5"/>
      <c r="Q299" s="78"/>
      <c r="Y299" s="4"/>
      <c r="Z299" s="4"/>
      <c r="AO299" s="81" t="s">
        <v>905</v>
      </c>
      <c r="AP299" s="81" t="s">
        <v>905</v>
      </c>
      <c r="AQ299" s="81">
        <v>1</v>
      </c>
      <c r="AR299" s="81" t="s">
        <v>4414</v>
      </c>
      <c r="AS299" s="81"/>
      <c r="AT299" s="81" t="s">
        <v>4414</v>
      </c>
      <c r="AU299" s="81"/>
      <c r="AV299" s="81" t="s">
        <v>4414</v>
      </c>
      <c r="AW299" s="81"/>
      <c r="BD299"/>
      <c r="BE299"/>
      <c r="BF299"/>
      <c r="BG299"/>
    </row>
    <row r="300" spans="1:59" x14ac:dyDescent="0.2">
      <c r="A300" s="5"/>
      <c r="B300" s="4"/>
      <c r="C300" s="4"/>
      <c r="D300" s="5"/>
      <c r="E300" s="76"/>
      <c r="F300" s="5"/>
      <c r="G300" s="5"/>
      <c r="H300" s="5"/>
      <c r="I300" s="5"/>
      <c r="J300" s="78"/>
      <c r="N300" s="78"/>
      <c r="O300" s="4"/>
      <c r="P300" s="5"/>
      <c r="Q300" s="78"/>
      <c r="Y300" s="4"/>
      <c r="Z300" s="4"/>
      <c r="AO300" s="81" t="s">
        <v>913</v>
      </c>
      <c r="AP300" s="81" t="s">
        <v>913</v>
      </c>
      <c r="AQ300" s="81">
        <v>1</v>
      </c>
      <c r="AR300" s="81" t="s">
        <v>4414</v>
      </c>
      <c r="AS300" s="81"/>
      <c r="AT300" s="81" t="s">
        <v>4414</v>
      </c>
      <c r="AU300" s="81"/>
      <c r="AV300" s="81" t="s">
        <v>4414</v>
      </c>
      <c r="AW300" s="81"/>
      <c r="BD300"/>
      <c r="BE300"/>
      <c r="BF300"/>
      <c r="BG300"/>
    </row>
    <row r="301" spans="1:59" x14ac:dyDescent="0.2">
      <c r="A301" s="5"/>
      <c r="B301" s="4"/>
      <c r="C301" s="4"/>
      <c r="D301" s="5"/>
      <c r="E301" s="76"/>
      <c r="F301" s="5"/>
      <c r="G301" s="5"/>
      <c r="H301" s="5"/>
      <c r="I301" s="5"/>
      <c r="J301" s="78"/>
      <c r="N301" s="78"/>
      <c r="O301" s="4"/>
      <c r="P301" s="5"/>
      <c r="Q301" s="78"/>
      <c r="Y301" s="4"/>
      <c r="Z301" s="4"/>
      <c r="AO301" s="81" t="s">
        <v>921</v>
      </c>
      <c r="AP301" s="81" t="s">
        <v>921</v>
      </c>
      <c r="AQ301" s="81">
        <v>1</v>
      </c>
      <c r="AR301" s="81" t="s">
        <v>4414</v>
      </c>
      <c r="AS301" s="81"/>
      <c r="AT301" s="81" t="s">
        <v>4414</v>
      </c>
      <c r="AU301" s="81"/>
      <c r="AV301" s="81" t="s">
        <v>4414</v>
      </c>
      <c r="AW301" s="81"/>
      <c r="BD301"/>
      <c r="BE301"/>
      <c r="BF301"/>
      <c r="BG301"/>
    </row>
    <row r="302" spans="1:59" x14ac:dyDescent="0.2">
      <c r="A302" s="5"/>
      <c r="B302" s="4"/>
      <c r="C302" s="4"/>
      <c r="D302" s="5"/>
      <c r="E302" s="76"/>
      <c r="F302" s="5"/>
      <c r="G302" s="5"/>
      <c r="H302" s="5"/>
      <c r="I302" s="5"/>
      <c r="J302" s="78"/>
      <c r="N302" s="78"/>
      <c r="O302" s="4"/>
      <c r="P302" s="5"/>
      <c r="Q302" s="78"/>
      <c r="Y302" s="4"/>
      <c r="Z302" s="4"/>
      <c r="AO302" s="81" t="s">
        <v>929</v>
      </c>
      <c r="AP302" s="81" t="s">
        <v>929</v>
      </c>
      <c r="AQ302" s="81">
        <v>1</v>
      </c>
      <c r="AR302" s="81" t="s">
        <v>4414</v>
      </c>
      <c r="AS302" s="81"/>
      <c r="AT302" s="81" t="s">
        <v>4414</v>
      </c>
      <c r="AU302" s="81"/>
      <c r="AV302" s="81" t="s">
        <v>4414</v>
      </c>
      <c r="AW302" s="81"/>
      <c r="BD302"/>
      <c r="BE302"/>
      <c r="BF302"/>
      <c r="BG302"/>
    </row>
    <row r="303" spans="1:59" x14ac:dyDescent="0.2">
      <c r="A303" s="5"/>
      <c r="B303" s="4"/>
      <c r="C303" s="4"/>
      <c r="D303" s="5"/>
      <c r="E303" s="76"/>
      <c r="F303" s="5"/>
      <c r="G303" s="5"/>
      <c r="H303" s="5"/>
      <c r="I303" s="5"/>
      <c r="J303" s="78"/>
      <c r="N303" s="78"/>
      <c r="O303" s="4"/>
      <c r="P303" s="5"/>
      <c r="Q303" s="78"/>
      <c r="Y303" s="4"/>
      <c r="Z303" s="4"/>
      <c r="AO303" s="81" t="s">
        <v>937</v>
      </c>
      <c r="AP303" s="81" t="s">
        <v>937</v>
      </c>
      <c r="AQ303" s="81">
        <v>1</v>
      </c>
      <c r="AR303" s="81" t="s">
        <v>4414</v>
      </c>
      <c r="AS303" s="81"/>
      <c r="AT303" s="81" t="s">
        <v>4414</v>
      </c>
      <c r="AU303" s="81"/>
      <c r="AV303" s="81" t="s">
        <v>4414</v>
      </c>
      <c r="AW303" s="81"/>
      <c r="BD303"/>
      <c r="BE303"/>
      <c r="BF303"/>
      <c r="BG303"/>
    </row>
    <row r="304" spans="1:59" x14ac:dyDescent="0.2">
      <c r="A304" s="5"/>
      <c r="B304" s="4"/>
      <c r="C304" s="4"/>
      <c r="D304" s="5"/>
      <c r="E304" s="76"/>
      <c r="F304" s="5"/>
      <c r="G304" s="5"/>
      <c r="H304" s="5"/>
      <c r="I304" s="5"/>
      <c r="J304" s="78"/>
      <c r="N304" s="78"/>
      <c r="O304" s="4"/>
      <c r="P304" s="5"/>
      <c r="Q304" s="78"/>
      <c r="Y304" s="4"/>
      <c r="Z304" s="4"/>
      <c r="AO304" s="81" t="s">
        <v>861</v>
      </c>
      <c r="AP304" s="81" t="s">
        <v>861</v>
      </c>
      <c r="AQ304" s="81">
        <v>1</v>
      </c>
      <c r="AR304" s="81" t="s">
        <v>4414</v>
      </c>
      <c r="AS304" s="81"/>
      <c r="AT304" s="81" t="s">
        <v>4414</v>
      </c>
      <c r="AU304" s="81"/>
      <c r="AV304" s="81" t="s">
        <v>4414</v>
      </c>
      <c r="AW304" s="81"/>
      <c r="BD304"/>
      <c r="BE304"/>
      <c r="BF304"/>
      <c r="BG304"/>
    </row>
    <row r="305" spans="1:59" x14ac:dyDescent="0.2">
      <c r="A305" s="5"/>
      <c r="B305" s="4"/>
      <c r="C305" s="4"/>
      <c r="D305" s="5"/>
      <c r="E305" s="76"/>
      <c r="F305" s="5"/>
      <c r="G305" s="5"/>
      <c r="H305" s="5"/>
      <c r="I305" s="5"/>
      <c r="J305" s="78"/>
      <c r="N305" s="78"/>
      <c r="O305" s="4"/>
      <c r="P305" s="5"/>
      <c r="Q305" s="78"/>
      <c r="Y305" s="4"/>
      <c r="Z305" s="4"/>
      <c r="AO305" s="81" t="s">
        <v>866</v>
      </c>
      <c r="AP305" s="81" t="s">
        <v>866</v>
      </c>
      <c r="AQ305" s="81">
        <v>1</v>
      </c>
      <c r="AR305" s="81" t="s">
        <v>4414</v>
      </c>
      <c r="AS305" s="81"/>
      <c r="AT305" s="81" t="s">
        <v>4414</v>
      </c>
      <c r="AU305" s="81"/>
      <c r="AV305" s="81" t="s">
        <v>4414</v>
      </c>
      <c r="AW305" s="81"/>
      <c r="BD305"/>
      <c r="BE305"/>
      <c r="BF305"/>
      <c r="BG305"/>
    </row>
    <row r="306" spans="1:59" x14ac:dyDescent="0.2">
      <c r="A306" s="5"/>
      <c r="B306" s="4"/>
      <c r="C306" s="4"/>
      <c r="D306" s="5"/>
      <c r="E306" s="76"/>
      <c r="F306" s="5"/>
      <c r="G306" s="5"/>
      <c r="H306" s="5"/>
      <c r="I306" s="5"/>
      <c r="J306" s="78"/>
      <c r="N306" s="78"/>
      <c r="O306" s="4"/>
      <c r="P306" s="5"/>
      <c r="Q306" s="78"/>
      <c r="Y306" s="4"/>
      <c r="Z306" s="4"/>
      <c r="AO306" s="81" t="s">
        <v>873</v>
      </c>
      <c r="AP306" s="81" t="s">
        <v>873</v>
      </c>
      <c r="AQ306" s="81">
        <v>1</v>
      </c>
      <c r="AR306" s="81" t="s">
        <v>4414</v>
      </c>
      <c r="AS306" s="81"/>
      <c r="AT306" s="81" t="s">
        <v>4414</v>
      </c>
      <c r="AU306" s="81"/>
      <c r="AV306" s="81" t="s">
        <v>4414</v>
      </c>
      <c r="AW306" s="81"/>
      <c r="BD306"/>
      <c r="BE306"/>
      <c r="BF306"/>
      <c r="BG306"/>
    </row>
    <row r="307" spans="1:59" x14ac:dyDescent="0.2">
      <c r="A307" s="5"/>
      <c r="B307" s="4"/>
      <c r="C307" s="4"/>
      <c r="D307" s="5"/>
      <c r="E307" s="76"/>
      <c r="F307" s="5"/>
      <c r="G307" s="5"/>
      <c r="H307" s="5"/>
      <c r="I307" s="5"/>
      <c r="J307" s="78"/>
      <c r="N307" s="78"/>
      <c r="O307" s="4"/>
      <c r="P307" s="5"/>
      <c r="Q307" s="78"/>
      <c r="Y307" s="4"/>
      <c r="Z307" s="4"/>
      <c r="AO307" s="81" t="s">
        <v>881</v>
      </c>
      <c r="AP307" s="81" t="s">
        <v>881</v>
      </c>
      <c r="AQ307" s="81">
        <v>1</v>
      </c>
      <c r="AR307" s="81" t="s">
        <v>4414</v>
      </c>
      <c r="AS307" s="81"/>
      <c r="AT307" s="81" t="s">
        <v>4414</v>
      </c>
      <c r="AU307" s="81"/>
      <c r="AV307" s="81" t="s">
        <v>4414</v>
      </c>
      <c r="AW307" s="81"/>
      <c r="BD307"/>
      <c r="BE307"/>
      <c r="BF307"/>
      <c r="BG307"/>
    </row>
    <row r="308" spans="1:59" x14ac:dyDescent="0.2">
      <c r="A308" s="5"/>
      <c r="B308" s="4"/>
      <c r="C308" s="4"/>
      <c r="D308" s="5"/>
      <c r="E308" s="76"/>
      <c r="F308" s="5"/>
      <c r="G308" s="5"/>
      <c r="H308" s="5"/>
      <c r="I308" s="5"/>
      <c r="J308" s="78"/>
      <c r="N308" s="78"/>
      <c r="O308" s="4"/>
      <c r="P308" s="5"/>
      <c r="Q308" s="78"/>
      <c r="Y308" s="4"/>
      <c r="Z308" s="4"/>
      <c r="AO308" s="81" t="s">
        <v>889</v>
      </c>
      <c r="AP308" s="81" t="s">
        <v>889</v>
      </c>
      <c r="AQ308" s="81">
        <v>1</v>
      </c>
      <c r="AR308" s="81" t="s">
        <v>4414</v>
      </c>
      <c r="AS308" s="81"/>
      <c r="AT308" s="81" t="s">
        <v>4414</v>
      </c>
      <c r="AU308" s="81"/>
      <c r="AV308" s="81" t="s">
        <v>4414</v>
      </c>
      <c r="AW308" s="81"/>
      <c r="BD308"/>
      <c r="BE308"/>
      <c r="BF308"/>
      <c r="BG308"/>
    </row>
    <row r="309" spans="1:59" x14ac:dyDescent="0.2">
      <c r="A309" s="5"/>
      <c r="B309" s="4"/>
      <c r="C309" s="4"/>
      <c r="D309" s="5"/>
      <c r="E309" s="76"/>
      <c r="F309" s="5"/>
      <c r="G309" s="5"/>
      <c r="H309" s="5"/>
      <c r="I309" s="5"/>
      <c r="J309" s="78"/>
      <c r="N309" s="78"/>
      <c r="O309" s="4"/>
      <c r="P309" s="5"/>
      <c r="Q309" s="78"/>
      <c r="Y309" s="4"/>
      <c r="Z309" s="4"/>
      <c r="AO309" s="81" t="s">
        <v>898</v>
      </c>
      <c r="AP309" s="81" t="s">
        <v>898</v>
      </c>
      <c r="AQ309" s="81">
        <v>1</v>
      </c>
      <c r="AR309" s="81" t="s">
        <v>4414</v>
      </c>
      <c r="AS309" s="81"/>
      <c r="AT309" s="81" t="s">
        <v>4414</v>
      </c>
      <c r="AU309" s="81"/>
      <c r="AV309" s="81" t="s">
        <v>4414</v>
      </c>
      <c r="AW309" s="81"/>
      <c r="BD309"/>
      <c r="BE309"/>
      <c r="BF309"/>
      <c r="BG309"/>
    </row>
    <row r="310" spans="1:59" x14ac:dyDescent="0.2">
      <c r="A310" s="5"/>
      <c r="B310" s="4"/>
      <c r="C310" s="4"/>
      <c r="D310" s="5"/>
      <c r="E310" s="76"/>
      <c r="F310" s="5"/>
      <c r="G310" s="5"/>
      <c r="H310" s="5"/>
      <c r="I310" s="5"/>
      <c r="J310" s="78"/>
      <c r="N310" s="78"/>
      <c r="O310" s="4"/>
      <c r="P310" s="5"/>
      <c r="Q310" s="78"/>
      <c r="Y310" s="4"/>
      <c r="Z310" s="4"/>
      <c r="AO310" s="81" t="s">
        <v>4422</v>
      </c>
      <c r="AP310" s="81" t="s">
        <v>4422</v>
      </c>
      <c r="AQ310" s="81">
        <v>1</v>
      </c>
      <c r="AR310" s="81" t="s">
        <v>4414</v>
      </c>
      <c r="AS310" s="81"/>
      <c r="AT310" s="81" t="s">
        <v>4414</v>
      </c>
      <c r="AU310" s="81"/>
      <c r="AV310" s="81" t="s">
        <v>4414</v>
      </c>
      <c r="AW310" s="81"/>
      <c r="BD310"/>
      <c r="BE310"/>
      <c r="BF310"/>
      <c r="BG310"/>
    </row>
    <row r="311" spans="1:59" x14ac:dyDescent="0.2">
      <c r="A311" s="5"/>
      <c r="B311" s="4"/>
      <c r="C311" s="4"/>
      <c r="D311" s="5"/>
      <c r="E311" s="76"/>
      <c r="F311" s="5"/>
      <c r="G311" s="5"/>
      <c r="H311" s="5"/>
      <c r="I311" s="5"/>
      <c r="J311" s="78"/>
      <c r="N311" s="78"/>
      <c r="O311" s="4"/>
      <c r="P311" s="5"/>
      <c r="Q311" s="78"/>
      <c r="Y311" s="4"/>
      <c r="Z311" s="4"/>
      <c r="AO311" s="81" t="s">
        <v>914</v>
      </c>
      <c r="AP311" s="81" t="s">
        <v>914</v>
      </c>
      <c r="AQ311" s="81">
        <v>1</v>
      </c>
      <c r="AR311" s="81" t="s">
        <v>4414</v>
      </c>
      <c r="AS311" s="81"/>
      <c r="AT311" s="81" t="s">
        <v>4414</v>
      </c>
      <c r="AU311" s="81"/>
      <c r="AV311" s="81" t="s">
        <v>4414</v>
      </c>
      <c r="AW311" s="81"/>
      <c r="BD311"/>
      <c r="BE311"/>
      <c r="BF311"/>
      <c r="BG311"/>
    </row>
    <row r="312" spans="1:59" x14ac:dyDescent="0.2">
      <c r="A312" s="5"/>
      <c r="B312" s="4"/>
      <c r="C312" s="4"/>
      <c r="D312" s="5"/>
      <c r="E312" s="76"/>
      <c r="F312" s="5"/>
      <c r="G312" s="5"/>
      <c r="H312" s="5"/>
      <c r="I312" s="5"/>
      <c r="J312" s="78"/>
      <c r="N312" s="78"/>
      <c r="O312" s="4"/>
      <c r="P312" s="5"/>
      <c r="Q312" s="78"/>
      <c r="Y312" s="4"/>
      <c r="Z312" s="4"/>
      <c r="AO312" s="81" t="s">
        <v>930</v>
      </c>
      <c r="AP312" s="81" t="s">
        <v>930</v>
      </c>
      <c r="AQ312" s="81">
        <v>1</v>
      </c>
      <c r="AR312" s="81" t="s">
        <v>4414</v>
      </c>
      <c r="AS312" s="81"/>
      <c r="AT312" s="81" t="s">
        <v>4414</v>
      </c>
      <c r="AU312" s="81"/>
      <c r="AV312" s="81" t="s">
        <v>4414</v>
      </c>
      <c r="AW312" s="81"/>
      <c r="BD312"/>
      <c r="BE312"/>
      <c r="BF312"/>
      <c r="BG312"/>
    </row>
    <row r="313" spans="1:59" x14ac:dyDescent="0.2">
      <c r="A313" s="5"/>
      <c r="B313" s="4"/>
      <c r="C313" s="4"/>
      <c r="D313" s="5"/>
      <c r="E313" s="76"/>
      <c r="F313" s="5"/>
      <c r="G313" s="5"/>
      <c r="H313" s="5"/>
      <c r="I313" s="5"/>
      <c r="J313" s="78"/>
      <c r="N313" s="78"/>
      <c r="O313" s="4"/>
      <c r="P313" s="5"/>
      <c r="Q313" s="78"/>
      <c r="Y313" s="4"/>
      <c r="Z313" s="4"/>
      <c r="AO313" s="81" t="s">
        <v>867</v>
      </c>
      <c r="AP313" s="81" t="s">
        <v>867</v>
      </c>
      <c r="AQ313" s="81">
        <v>1</v>
      </c>
      <c r="AR313" s="81" t="s">
        <v>4414</v>
      </c>
      <c r="AS313" s="81"/>
      <c r="AT313" s="81" t="s">
        <v>4414</v>
      </c>
      <c r="AU313" s="81"/>
      <c r="AV313" s="81" t="s">
        <v>4414</v>
      </c>
      <c r="AW313" s="81"/>
      <c r="BD313"/>
      <c r="BE313"/>
      <c r="BF313"/>
      <c r="BG313"/>
    </row>
    <row r="314" spans="1:59" x14ac:dyDescent="0.2">
      <c r="A314" s="5"/>
      <c r="B314" s="4"/>
      <c r="C314" s="4"/>
      <c r="D314" s="5"/>
      <c r="E314" s="76"/>
      <c r="F314" s="5"/>
      <c r="G314" s="5"/>
      <c r="H314" s="5"/>
      <c r="I314" s="5"/>
      <c r="J314" s="78"/>
      <c r="N314" s="78"/>
      <c r="O314" s="4"/>
      <c r="P314" s="5"/>
      <c r="Q314" s="78"/>
      <c r="Y314" s="4"/>
      <c r="Z314" s="4"/>
      <c r="AO314" s="81" t="s">
        <v>874</v>
      </c>
      <c r="AP314" s="81" t="s">
        <v>874</v>
      </c>
      <c r="AQ314" s="81">
        <v>1</v>
      </c>
      <c r="AR314" s="81" t="s">
        <v>4414</v>
      </c>
      <c r="AS314" s="81"/>
      <c r="AT314" s="81" t="s">
        <v>4414</v>
      </c>
      <c r="AU314" s="81"/>
      <c r="AV314" s="81" t="s">
        <v>4414</v>
      </c>
      <c r="AW314" s="81"/>
      <c r="BD314"/>
      <c r="BE314"/>
      <c r="BF314"/>
      <c r="BG314"/>
    </row>
    <row r="315" spans="1:59" x14ac:dyDescent="0.2">
      <c r="A315" s="5"/>
      <c r="B315" s="4"/>
      <c r="C315" s="4"/>
      <c r="D315" s="5"/>
      <c r="E315" s="76"/>
      <c r="F315" s="5"/>
      <c r="G315" s="5"/>
      <c r="H315" s="5"/>
      <c r="I315" s="5"/>
      <c r="J315" s="78"/>
      <c r="N315" s="78"/>
      <c r="O315" s="4"/>
      <c r="P315" s="5"/>
      <c r="Q315" s="78"/>
      <c r="Y315" s="4"/>
      <c r="Z315" s="4"/>
      <c r="AO315" s="81" t="s">
        <v>882</v>
      </c>
      <c r="AP315" s="81" t="s">
        <v>882</v>
      </c>
      <c r="AQ315" s="81">
        <v>1</v>
      </c>
      <c r="AR315" s="81" t="s">
        <v>4414</v>
      </c>
      <c r="AS315" s="81"/>
      <c r="AT315" s="81" t="s">
        <v>4414</v>
      </c>
      <c r="AU315" s="81"/>
      <c r="AV315" s="81" t="s">
        <v>4414</v>
      </c>
      <c r="AW315" s="81"/>
      <c r="BD315"/>
      <c r="BE315"/>
      <c r="BF315"/>
      <c r="BG315"/>
    </row>
    <row r="316" spans="1:59" x14ac:dyDescent="0.2">
      <c r="A316" s="5"/>
      <c r="B316" s="4"/>
      <c r="C316" s="4"/>
      <c r="D316" s="5"/>
      <c r="E316" s="76"/>
      <c r="F316" s="5"/>
      <c r="G316" s="5"/>
      <c r="H316" s="5"/>
      <c r="I316" s="5"/>
      <c r="J316" s="78"/>
      <c r="N316" s="78"/>
      <c r="O316" s="4"/>
      <c r="P316" s="5"/>
      <c r="Q316" s="78"/>
      <c r="Y316" s="4"/>
      <c r="Z316" s="4"/>
      <c r="AO316" s="81" t="s">
        <v>890</v>
      </c>
      <c r="AP316" s="81" t="s">
        <v>890</v>
      </c>
      <c r="AQ316" s="81">
        <v>1</v>
      </c>
      <c r="AR316" s="81" t="s">
        <v>4414</v>
      </c>
      <c r="AS316" s="81"/>
      <c r="AT316" s="81" t="s">
        <v>4414</v>
      </c>
      <c r="AU316" s="81"/>
      <c r="AV316" s="81" t="s">
        <v>4414</v>
      </c>
      <c r="AW316" s="81"/>
      <c r="BD316"/>
      <c r="BE316"/>
      <c r="BF316"/>
      <c r="BG316"/>
    </row>
    <row r="317" spans="1:59" x14ac:dyDescent="0.2">
      <c r="A317" s="5"/>
      <c r="B317" s="4"/>
      <c r="C317" s="4"/>
      <c r="D317" s="5"/>
      <c r="E317" s="76"/>
      <c r="F317" s="5"/>
      <c r="G317" s="5"/>
      <c r="H317" s="5"/>
      <c r="I317" s="5"/>
      <c r="J317" s="78"/>
      <c r="N317" s="78"/>
      <c r="O317" s="4"/>
      <c r="P317" s="5"/>
      <c r="Q317" s="78"/>
      <c r="Y317" s="4"/>
      <c r="Z317" s="4"/>
      <c r="AO317" s="81" t="s">
        <v>899</v>
      </c>
      <c r="AP317" s="81" t="s">
        <v>899</v>
      </c>
      <c r="AQ317" s="81">
        <v>1</v>
      </c>
      <c r="AR317" s="81" t="s">
        <v>4414</v>
      </c>
      <c r="AS317" s="81"/>
      <c r="AT317" s="81" t="s">
        <v>4414</v>
      </c>
      <c r="AU317" s="81"/>
      <c r="AV317" s="81" t="s">
        <v>4414</v>
      </c>
      <c r="AW317" s="81"/>
      <c r="BD317"/>
      <c r="BE317"/>
      <c r="BF317"/>
      <c r="BG317"/>
    </row>
    <row r="318" spans="1:59" x14ac:dyDescent="0.2">
      <c r="A318" s="5"/>
      <c r="B318" s="4"/>
      <c r="C318" s="4"/>
      <c r="D318" s="5"/>
      <c r="E318" s="76"/>
      <c r="F318" s="5"/>
      <c r="G318" s="5"/>
      <c r="H318" s="5"/>
      <c r="I318" s="5"/>
      <c r="J318" s="78"/>
      <c r="N318" s="78"/>
      <c r="O318" s="4"/>
      <c r="P318" s="5"/>
      <c r="Q318" s="78"/>
      <c r="Y318" s="4"/>
      <c r="Z318" s="4"/>
      <c r="AO318" s="81" t="s">
        <v>906</v>
      </c>
      <c r="AP318" s="81" t="s">
        <v>906</v>
      </c>
      <c r="AQ318" s="81">
        <v>1</v>
      </c>
      <c r="AR318" s="81" t="s">
        <v>4414</v>
      </c>
      <c r="AS318" s="81"/>
      <c r="AT318" s="81" t="s">
        <v>4414</v>
      </c>
      <c r="AU318" s="81"/>
      <c r="AV318" s="81" t="s">
        <v>4414</v>
      </c>
      <c r="AW318" s="81"/>
      <c r="BD318"/>
      <c r="BE318"/>
      <c r="BF318"/>
      <c r="BG318"/>
    </row>
    <row r="319" spans="1:59" x14ac:dyDescent="0.2">
      <c r="A319" s="5"/>
      <c r="B319" s="4"/>
      <c r="C319" s="4"/>
      <c r="D319" s="5"/>
      <c r="E319" s="76"/>
      <c r="F319" s="5"/>
      <c r="G319" s="5"/>
      <c r="H319" s="5"/>
      <c r="I319" s="5"/>
      <c r="J319" s="78"/>
      <c r="N319" s="78"/>
      <c r="O319" s="4"/>
      <c r="P319" s="5"/>
      <c r="Q319" s="78"/>
      <c r="Y319" s="4"/>
      <c r="Z319" s="4"/>
      <c r="AO319" s="81" t="s">
        <v>915</v>
      </c>
      <c r="AP319" s="81" t="s">
        <v>915</v>
      </c>
      <c r="AQ319" s="81">
        <v>1</v>
      </c>
      <c r="AR319" s="81" t="s">
        <v>4414</v>
      </c>
      <c r="AS319" s="81"/>
      <c r="AT319" s="81" t="s">
        <v>4414</v>
      </c>
      <c r="AU319" s="81"/>
      <c r="AV319" s="81" t="s">
        <v>4414</v>
      </c>
      <c r="AW319" s="81"/>
      <c r="BD319"/>
      <c r="BE319"/>
      <c r="BF319"/>
      <c r="BG319"/>
    </row>
    <row r="320" spans="1:59" x14ac:dyDescent="0.2">
      <c r="A320" s="5"/>
      <c r="B320" s="4"/>
      <c r="C320" s="4"/>
      <c r="D320" s="5"/>
      <c r="E320" s="76"/>
      <c r="F320" s="5"/>
      <c r="G320" s="5"/>
      <c r="H320" s="5"/>
      <c r="I320" s="5"/>
      <c r="J320" s="78"/>
      <c r="N320" s="78"/>
      <c r="O320" s="4"/>
      <c r="P320" s="5"/>
      <c r="Q320" s="78"/>
      <c r="Y320" s="4"/>
      <c r="Z320" s="4"/>
      <c r="AO320" s="81" t="s">
        <v>922</v>
      </c>
      <c r="AP320" s="81" t="s">
        <v>922</v>
      </c>
      <c r="AQ320" s="81">
        <v>1</v>
      </c>
      <c r="AR320" s="81" t="s">
        <v>4414</v>
      </c>
      <c r="AS320" s="81"/>
      <c r="AT320" s="81" t="s">
        <v>4414</v>
      </c>
      <c r="AU320" s="81"/>
      <c r="AV320" s="81" t="s">
        <v>4414</v>
      </c>
      <c r="AW320" s="81"/>
      <c r="BD320"/>
      <c r="BE320"/>
      <c r="BF320"/>
      <c r="BG320"/>
    </row>
    <row r="321" spans="1:59" x14ac:dyDescent="0.2">
      <c r="A321" s="5"/>
      <c r="B321" s="4"/>
      <c r="C321" s="4"/>
      <c r="D321" s="5"/>
      <c r="E321" s="76"/>
      <c r="F321" s="5"/>
      <c r="G321" s="5"/>
      <c r="H321" s="5"/>
      <c r="I321" s="5"/>
      <c r="J321" s="78"/>
      <c r="N321" s="78"/>
      <c r="O321" s="4"/>
      <c r="P321" s="5"/>
      <c r="Q321" s="78"/>
      <c r="Y321" s="4"/>
      <c r="Z321" s="4"/>
      <c r="AO321" s="81" t="s">
        <v>931</v>
      </c>
      <c r="AP321" s="81" t="s">
        <v>931</v>
      </c>
      <c r="AQ321" s="81">
        <v>1</v>
      </c>
      <c r="AR321" s="81" t="s">
        <v>4414</v>
      </c>
      <c r="AS321" s="81"/>
      <c r="AT321" s="81" t="s">
        <v>4414</v>
      </c>
      <c r="AU321" s="81"/>
      <c r="AV321" s="81" t="s">
        <v>4414</v>
      </c>
      <c r="AW321" s="81"/>
      <c r="BD321"/>
      <c r="BE321"/>
      <c r="BF321"/>
      <c r="BG321"/>
    </row>
    <row r="322" spans="1:59" x14ac:dyDescent="0.2">
      <c r="A322" s="5"/>
      <c r="B322" s="4"/>
      <c r="C322" s="4"/>
      <c r="D322" s="5"/>
      <c r="E322" s="76"/>
      <c r="F322" s="5"/>
      <c r="G322" s="5"/>
      <c r="H322" s="5"/>
      <c r="I322" s="5"/>
      <c r="J322" s="78"/>
      <c r="N322" s="78"/>
      <c r="O322" s="4"/>
      <c r="P322" s="5"/>
      <c r="Q322" s="78"/>
      <c r="Y322" s="4"/>
      <c r="Z322" s="4"/>
      <c r="AO322" s="81" t="s">
        <v>938</v>
      </c>
      <c r="AP322" s="81" t="s">
        <v>938</v>
      </c>
      <c r="AQ322" s="81">
        <v>1</v>
      </c>
      <c r="AR322" s="81" t="s">
        <v>4414</v>
      </c>
      <c r="AS322" s="81"/>
      <c r="AT322" s="81" t="s">
        <v>4414</v>
      </c>
      <c r="AU322" s="81"/>
      <c r="AV322" s="81" t="s">
        <v>4414</v>
      </c>
      <c r="AW322" s="81"/>
      <c r="BD322"/>
      <c r="BE322"/>
      <c r="BF322"/>
      <c r="BG322"/>
    </row>
    <row r="323" spans="1:59" x14ac:dyDescent="0.2">
      <c r="A323" s="5"/>
      <c r="B323" s="4"/>
      <c r="C323" s="4"/>
      <c r="D323" s="5"/>
      <c r="E323" s="76"/>
      <c r="F323" s="5"/>
      <c r="G323" s="5"/>
      <c r="H323" s="5"/>
      <c r="I323" s="5"/>
      <c r="J323" s="78"/>
      <c r="N323" s="78"/>
      <c r="O323" s="4"/>
      <c r="P323" s="5"/>
      <c r="Q323" s="78"/>
      <c r="Y323" s="4"/>
      <c r="Z323" s="4"/>
      <c r="AO323" s="81" t="s">
        <v>4423</v>
      </c>
      <c r="AP323" s="81" t="s">
        <v>849</v>
      </c>
      <c r="AQ323" s="81">
        <v>1</v>
      </c>
      <c r="AR323" s="81" t="s">
        <v>4414</v>
      </c>
      <c r="AS323" s="81"/>
      <c r="AT323" s="81" t="s">
        <v>4414</v>
      </c>
      <c r="AU323" s="81"/>
      <c r="AV323" s="81" t="s">
        <v>4414</v>
      </c>
      <c r="AW323" s="81"/>
      <c r="BD323"/>
      <c r="BE323"/>
      <c r="BF323"/>
      <c r="BG323"/>
    </row>
    <row r="324" spans="1:59" x14ac:dyDescent="0.2">
      <c r="A324" s="5"/>
      <c r="B324" s="4"/>
      <c r="C324" s="4"/>
      <c r="D324" s="5"/>
      <c r="E324" s="76"/>
      <c r="F324" s="5"/>
      <c r="G324" s="5"/>
      <c r="H324" s="5"/>
      <c r="I324" s="5"/>
      <c r="J324" s="78"/>
      <c r="N324" s="78"/>
      <c r="O324" s="4"/>
      <c r="P324" s="5"/>
      <c r="Q324" s="78"/>
      <c r="Y324" s="4"/>
      <c r="Z324" s="4"/>
      <c r="AO324" s="81" t="s">
        <v>1243</v>
      </c>
      <c r="AP324" s="81" t="s">
        <v>1243</v>
      </c>
      <c r="AQ324" s="81">
        <v>1</v>
      </c>
      <c r="AR324" s="81" t="s">
        <v>4414</v>
      </c>
      <c r="AS324" s="81"/>
      <c r="AT324" s="81" t="s">
        <v>4414</v>
      </c>
      <c r="AU324" s="81"/>
      <c r="AV324" s="81" t="s">
        <v>4414</v>
      </c>
      <c r="AW324" s="81"/>
      <c r="BD324"/>
      <c r="BE324"/>
      <c r="BF324"/>
      <c r="BG324"/>
    </row>
    <row r="325" spans="1:59" x14ac:dyDescent="0.2">
      <c r="A325" s="5"/>
      <c r="B325" s="4"/>
      <c r="C325" s="4"/>
      <c r="D325" s="5"/>
      <c r="E325" s="76"/>
      <c r="F325" s="5"/>
      <c r="G325" s="5"/>
      <c r="H325" s="5"/>
      <c r="I325" s="5"/>
      <c r="J325" s="78"/>
      <c r="N325" s="78"/>
      <c r="O325" s="4"/>
      <c r="P325" s="5"/>
      <c r="Q325" s="78"/>
      <c r="Y325" s="4"/>
      <c r="Z325" s="4"/>
      <c r="AO325" s="81" t="s">
        <v>883</v>
      </c>
      <c r="AP325" s="81" t="s">
        <v>883</v>
      </c>
      <c r="AQ325" s="81">
        <v>1</v>
      </c>
      <c r="AR325" s="81" t="s">
        <v>4414</v>
      </c>
      <c r="AS325" s="81"/>
      <c r="AT325" s="81" t="s">
        <v>4414</v>
      </c>
      <c r="AU325" s="81"/>
      <c r="AV325" s="81" t="s">
        <v>4414</v>
      </c>
      <c r="AW325" s="81"/>
      <c r="BD325"/>
      <c r="BE325"/>
      <c r="BF325"/>
      <c r="BG325"/>
    </row>
    <row r="326" spans="1:59" x14ac:dyDescent="0.2">
      <c r="A326" s="5"/>
      <c r="B326" s="4"/>
      <c r="C326" s="4"/>
      <c r="D326" s="5"/>
      <c r="E326" s="76"/>
      <c r="F326" s="5"/>
      <c r="G326" s="59"/>
      <c r="H326" s="5"/>
      <c r="I326" s="5"/>
      <c r="J326" s="78"/>
      <c r="N326" s="78"/>
      <c r="O326" s="4"/>
      <c r="P326" s="5"/>
      <c r="Q326" s="78"/>
      <c r="Y326" s="4"/>
      <c r="Z326" s="4"/>
      <c r="AO326" s="81" t="s">
        <v>891</v>
      </c>
      <c r="AP326" s="81" t="s">
        <v>891</v>
      </c>
      <c r="AQ326" s="81">
        <v>1</v>
      </c>
      <c r="AR326" s="81" t="s">
        <v>4414</v>
      </c>
      <c r="AS326" s="81"/>
      <c r="AT326" s="81" t="s">
        <v>4414</v>
      </c>
      <c r="AU326" s="81"/>
      <c r="AV326" s="81" t="s">
        <v>4414</v>
      </c>
      <c r="AW326" s="81"/>
      <c r="BD326"/>
      <c r="BE326"/>
      <c r="BF326"/>
      <c r="BG326"/>
    </row>
    <row r="327" spans="1:59" x14ac:dyDescent="0.2">
      <c r="A327" s="5"/>
      <c r="B327" s="4"/>
      <c r="C327" s="4"/>
      <c r="D327" s="5"/>
      <c r="E327" s="76"/>
      <c r="F327" s="5"/>
      <c r="G327" s="75"/>
      <c r="H327" s="5"/>
      <c r="I327" s="5"/>
      <c r="J327" s="78"/>
      <c r="N327" s="78"/>
      <c r="O327" s="4"/>
      <c r="P327" s="5"/>
      <c r="Q327" s="78"/>
      <c r="Y327" s="4"/>
      <c r="Z327" s="4"/>
      <c r="AO327" s="81" t="s">
        <v>900</v>
      </c>
      <c r="AP327" s="81" t="s">
        <v>900</v>
      </c>
      <c r="AQ327" s="81">
        <v>1</v>
      </c>
      <c r="AR327" s="81" t="s">
        <v>4414</v>
      </c>
      <c r="AS327" s="81"/>
      <c r="AT327" s="81" t="s">
        <v>4414</v>
      </c>
      <c r="AU327" s="81"/>
      <c r="AV327" s="81" t="s">
        <v>4414</v>
      </c>
      <c r="AW327" s="81"/>
      <c r="BD327"/>
      <c r="BE327"/>
      <c r="BF327"/>
      <c r="BG327"/>
    </row>
    <row r="328" spans="1:59" x14ac:dyDescent="0.2">
      <c r="A328" s="5"/>
      <c r="B328" s="4"/>
      <c r="C328" s="4"/>
      <c r="D328" s="5"/>
      <c r="E328" s="76"/>
      <c r="F328" s="5"/>
      <c r="G328" s="75"/>
      <c r="H328" s="5"/>
      <c r="I328" s="5"/>
      <c r="J328" s="78"/>
      <c r="N328" s="78"/>
      <c r="O328" s="4"/>
      <c r="P328" s="5"/>
      <c r="Q328" s="78"/>
      <c r="Y328" s="4"/>
      <c r="Z328" s="4"/>
      <c r="AO328" s="81" t="s">
        <v>907</v>
      </c>
      <c r="AP328" s="81" t="s">
        <v>907</v>
      </c>
      <c r="AQ328" s="81">
        <v>1</v>
      </c>
      <c r="AR328" s="81" t="s">
        <v>4414</v>
      </c>
      <c r="AS328" s="81"/>
      <c r="AT328" s="81" t="s">
        <v>4414</v>
      </c>
      <c r="AU328" s="81"/>
      <c r="AV328" s="81" t="s">
        <v>4414</v>
      </c>
      <c r="AW328" s="81"/>
      <c r="BD328"/>
      <c r="BE328"/>
      <c r="BF328"/>
      <c r="BG328"/>
    </row>
    <row r="329" spans="1:59" x14ac:dyDescent="0.2">
      <c r="A329" s="5"/>
      <c r="B329" s="4"/>
      <c r="C329" s="4"/>
      <c r="D329" s="5"/>
      <c r="E329" s="76"/>
      <c r="F329" s="5"/>
      <c r="G329" s="75"/>
      <c r="H329" s="5"/>
      <c r="I329" s="5"/>
      <c r="J329" s="78"/>
      <c r="N329" s="78"/>
      <c r="O329" s="4"/>
      <c r="P329" s="5"/>
      <c r="Q329" s="78"/>
      <c r="Y329" s="4"/>
      <c r="Z329" s="4"/>
      <c r="AO329" s="81" t="s">
        <v>916</v>
      </c>
      <c r="AP329" s="81" t="s">
        <v>916</v>
      </c>
      <c r="AQ329" s="81">
        <v>1</v>
      </c>
      <c r="AR329" s="81" t="s">
        <v>4414</v>
      </c>
      <c r="AS329" s="81"/>
      <c r="AT329" s="81" t="s">
        <v>4414</v>
      </c>
      <c r="AU329" s="81"/>
      <c r="AV329" s="81" t="s">
        <v>4414</v>
      </c>
      <c r="AW329" s="81"/>
      <c r="BD329"/>
      <c r="BE329"/>
      <c r="BF329"/>
      <c r="BG329"/>
    </row>
    <row r="330" spans="1:59" x14ac:dyDescent="0.2">
      <c r="A330" s="5"/>
      <c r="B330" s="4"/>
      <c r="C330" s="4"/>
      <c r="D330" s="5"/>
      <c r="E330" s="76"/>
      <c r="F330" s="5"/>
      <c r="G330" s="5"/>
      <c r="H330" s="5"/>
      <c r="I330" s="5"/>
      <c r="J330" s="78"/>
      <c r="N330" s="78"/>
      <c r="O330" s="4"/>
      <c r="P330" s="5"/>
      <c r="Q330" s="78"/>
      <c r="Y330" s="4"/>
      <c r="Z330" s="4"/>
      <c r="AO330" s="81" t="s">
        <v>923</v>
      </c>
      <c r="AP330" s="81" t="s">
        <v>923</v>
      </c>
      <c r="AQ330" s="81">
        <v>1</v>
      </c>
      <c r="AR330" s="81" t="s">
        <v>4414</v>
      </c>
      <c r="AS330" s="81"/>
      <c r="AT330" s="81" t="s">
        <v>4414</v>
      </c>
      <c r="AU330" s="81"/>
      <c r="AV330" s="81" t="s">
        <v>4414</v>
      </c>
      <c r="AW330" s="81"/>
      <c r="BD330"/>
      <c r="BE330"/>
      <c r="BF330"/>
      <c r="BG330"/>
    </row>
    <row r="331" spans="1:59" x14ac:dyDescent="0.2">
      <c r="A331" s="5"/>
      <c r="B331" s="4"/>
      <c r="C331" s="4"/>
      <c r="D331" s="5"/>
      <c r="E331" s="76"/>
      <c r="F331" s="5"/>
      <c r="G331" s="5"/>
      <c r="H331" s="5"/>
      <c r="I331" s="5"/>
      <c r="J331" s="78"/>
      <c r="N331" s="78"/>
      <c r="O331" s="4"/>
      <c r="P331" s="5"/>
      <c r="Q331" s="78"/>
      <c r="Y331" s="4"/>
      <c r="Z331" s="4"/>
      <c r="AO331" s="81" t="s">
        <v>932</v>
      </c>
      <c r="AP331" s="81" t="s">
        <v>932</v>
      </c>
      <c r="AQ331" s="81">
        <v>1</v>
      </c>
      <c r="AR331" s="81" t="s">
        <v>4414</v>
      </c>
      <c r="AS331" s="81"/>
      <c r="AT331" s="81" t="s">
        <v>4414</v>
      </c>
      <c r="AU331" s="81"/>
      <c r="AV331" s="81" t="s">
        <v>4414</v>
      </c>
      <c r="AW331" s="81"/>
      <c r="BD331"/>
      <c r="BE331"/>
      <c r="BF331"/>
      <c r="BG331"/>
    </row>
    <row r="332" spans="1:59" x14ac:dyDescent="0.2">
      <c r="A332" s="5"/>
      <c r="B332" s="4"/>
      <c r="C332" s="4"/>
      <c r="D332" s="5"/>
      <c r="E332" s="76"/>
      <c r="F332" s="5"/>
      <c r="G332" s="5"/>
      <c r="H332" s="5"/>
      <c r="I332" s="5"/>
      <c r="J332" s="78"/>
      <c r="N332" s="78"/>
      <c r="O332" s="4"/>
      <c r="P332" s="5"/>
      <c r="Q332" s="78"/>
      <c r="Y332" s="4"/>
      <c r="Z332" s="4"/>
      <c r="AO332" s="81" t="s">
        <v>939</v>
      </c>
      <c r="AP332" s="81" t="s">
        <v>939</v>
      </c>
      <c r="AQ332" s="81">
        <v>1</v>
      </c>
      <c r="AR332" s="81" t="s">
        <v>4414</v>
      </c>
      <c r="AS332" s="81"/>
      <c r="AT332" s="81" t="s">
        <v>4414</v>
      </c>
      <c r="AU332" s="81"/>
      <c r="AV332" s="81" t="s">
        <v>4414</v>
      </c>
      <c r="AW332" s="81"/>
      <c r="BD332"/>
      <c r="BE332"/>
      <c r="BF332"/>
      <c r="BG332"/>
    </row>
    <row r="333" spans="1:59" x14ac:dyDescent="0.2">
      <c r="A333" s="5"/>
      <c r="B333" s="4"/>
      <c r="C333" s="4"/>
      <c r="D333" s="5"/>
      <c r="E333" s="76"/>
      <c r="F333" s="5"/>
      <c r="G333" s="5"/>
      <c r="H333" s="5"/>
      <c r="I333" s="5"/>
      <c r="J333" s="78"/>
      <c r="N333" s="78"/>
      <c r="O333" s="4"/>
      <c r="P333" s="5"/>
      <c r="Q333" s="78"/>
      <c r="Y333" s="4"/>
      <c r="Z333" s="4"/>
      <c r="AO333" s="81" t="s">
        <v>93</v>
      </c>
      <c r="AP333" s="81" t="s">
        <v>846</v>
      </c>
      <c r="AQ333" s="81">
        <v>2</v>
      </c>
      <c r="AR333" s="81" t="s">
        <v>4414</v>
      </c>
      <c r="AS333" s="81"/>
      <c r="AT333" s="81" t="s">
        <v>4414</v>
      </c>
      <c r="AU333" s="81"/>
      <c r="AV333" s="81" t="s">
        <v>4414</v>
      </c>
      <c r="AW333" s="81"/>
      <c r="BD333"/>
      <c r="BE333"/>
      <c r="BF333"/>
      <c r="BG333"/>
    </row>
    <row r="334" spans="1:59" x14ac:dyDescent="0.2">
      <c r="A334" s="5"/>
      <c r="B334" s="4"/>
      <c r="C334" s="4"/>
      <c r="D334" s="5"/>
      <c r="E334" s="76"/>
      <c r="F334" s="5"/>
      <c r="G334" s="5"/>
      <c r="H334" s="5"/>
      <c r="I334" s="5"/>
      <c r="J334" s="78"/>
      <c r="N334" s="78"/>
      <c r="O334" s="4"/>
      <c r="P334" s="5"/>
      <c r="Q334" s="78"/>
      <c r="Y334" s="4"/>
      <c r="Z334" s="4"/>
      <c r="AO334" s="81" t="s">
        <v>94</v>
      </c>
      <c r="AP334" s="81" t="s">
        <v>847</v>
      </c>
      <c r="AQ334" s="81">
        <v>2</v>
      </c>
      <c r="AR334" s="81" t="s">
        <v>4414</v>
      </c>
      <c r="AS334" s="81"/>
      <c r="AT334" s="81" t="s">
        <v>4414</v>
      </c>
      <c r="AU334" s="81"/>
      <c r="AV334" s="81" t="s">
        <v>4414</v>
      </c>
      <c r="AW334" s="81"/>
      <c r="BD334"/>
      <c r="BE334"/>
      <c r="BF334"/>
      <c r="BG334"/>
    </row>
    <row r="335" spans="1:59" x14ac:dyDescent="0.2">
      <c r="A335" s="5"/>
      <c r="B335" s="4"/>
      <c r="C335" s="4"/>
      <c r="D335" s="5"/>
      <c r="E335" s="76"/>
      <c r="F335" s="5"/>
      <c r="G335" s="5"/>
      <c r="H335" s="5"/>
      <c r="I335" s="5"/>
      <c r="J335" s="78"/>
      <c r="N335" s="78"/>
      <c r="O335" s="4"/>
      <c r="P335" s="5"/>
      <c r="Q335" s="78"/>
      <c r="Y335" s="4"/>
      <c r="Z335" s="4"/>
      <c r="AO335" s="81" t="s">
        <v>95</v>
      </c>
      <c r="AP335" s="81" t="s">
        <v>850</v>
      </c>
      <c r="AQ335" s="81">
        <v>2</v>
      </c>
      <c r="AR335" s="81" t="s">
        <v>4414</v>
      </c>
      <c r="AS335" s="81"/>
      <c r="AT335" s="81" t="s">
        <v>4414</v>
      </c>
      <c r="AU335" s="81"/>
      <c r="AV335" s="81" t="s">
        <v>4414</v>
      </c>
      <c r="AW335" s="81"/>
      <c r="BD335"/>
      <c r="BE335"/>
      <c r="BF335"/>
      <c r="BG335"/>
    </row>
    <row r="336" spans="1:59" x14ac:dyDescent="0.2">
      <c r="A336" s="5"/>
      <c r="B336" s="4"/>
      <c r="C336" s="4"/>
      <c r="D336" s="5"/>
      <c r="E336" s="76"/>
      <c r="F336" s="5"/>
      <c r="G336" s="5"/>
      <c r="H336" s="5"/>
      <c r="I336" s="5"/>
      <c r="J336" s="78"/>
      <c r="N336" s="78"/>
      <c r="O336" s="4"/>
      <c r="P336" s="5"/>
      <c r="Q336" s="78"/>
      <c r="Y336" s="4"/>
      <c r="Z336" s="4"/>
      <c r="AO336" s="81" t="s">
        <v>96</v>
      </c>
      <c r="AP336" s="81" t="s">
        <v>852</v>
      </c>
      <c r="AQ336" s="81">
        <v>2</v>
      </c>
      <c r="AR336" s="81" t="s">
        <v>4414</v>
      </c>
      <c r="AS336" s="81"/>
      <c r="AT336" s="81" t="s">
        <v>4414</v>
      </c>
      <c r="AU336" s="81"/>
      <c r="AV336" s="81" t="s">
        <v>4414</v>
      </c>
      <c r="AW336" s="81"/>
      <c r="BD336"/>
      <c r="BE336"/>
      <c r="BF336"/>
      <c r="BG336"/>
    </row>
    <row r="337" spans="1:59" x14ac:dyDescent="0.2">
      <c r="A337" s="5"/>
      <c r="B337" s="4"/>
      <c r="C337" s="4"/>
      <c r="D337" s="5"/>
      <c r="E337" s="76"/>
      <c r="F337" s="5"/>
      <c r="G337" s="5"/>
      <c r="H337" s="5"/>
      <c r="I337" s="5"/>
      <c r="J337" s="78"/>
      <c r="N337" s="78"/>
      <c r="O337" s="4"/>
      <c r="P337" s="5"/>
      <c r="Q337" s="78"/>
      <c r="Y337" s="4"/>
      <c r="Z337" s="4"/>
      <c r="AO337" s="81" t="s">
        <v>853</v>
      </c>
      <c r="AP337" s="81" t="s">
        <v>853</v>
      </c>
      <c r="AQ337" s="81">
        <v>1</v>
      </c>
      <c r="AR337" s="81" t="s">
        <v>4414</v>
      </c>
      <c r="AS337" s="81"/>
      <c r="AT337" s="81" t="s">
        <v>4414</v>
      </c>
      <c r="AU337" s="81"/>
      <c r="AV337" s="81" t="s">
        <v>4414</v>
      </c>
      <c r="AW337" s="81"/>
      <c r="BD337"/>
      <c r="BE337"/>
      <c r="BF337"/>
      <c r="BG337"/>
    </row>
    <row r="338" spans="1:59" x14ac:dyDescent="0.2">
      <c r="A338" s="5"/>
      <c r="B338" s="4"/>
      <c r="C338" s="4"/>
      <c r="D338" s="5"/>
      <c r="E338" s="76"/>
      <c r="F338" s="5"/>
      <c r="G338" s="5"/>
      <c r="H338" s="5"/>
      <c r="I338" s="5"/>
      <c r="J338" s="78"/>
      <c r="N338" s="78"/>
      <c r="O338" s="4"/>
      <c r="P338" s="5"/>
      <c r="Q338" s="78"/>
      <c r="Y338" s="4"/>
      <c r="Z338" s="4"/>
      <c r="AO338" s="81" t="s">
        <v>1239</v>
      </c>
      <c r="AP338" s="81" t="s">
        <v>1239</v>
      </c>
      <c r="AQ338" s="81">
        <v>1</v>
      </c>
      <c r="AR338" s="81" t="s">
        <v>4414</v>
      </c>
      <c r="AS338" s="81"/>
      <c r="AT338" s="81" t="s">
        <v>4414</v>
      </c>
      <c r="AU338" s="81"/>
      <c r="AV338" s="81" t="s">
        <v>4414</v>
      </c>
      <c r="AW338" s="81"/>
      <c r="BD338"/>
      <c r="BE338"/>
      <c r="BF338"/>
      <c r="BG338"/>
    </row>
    <row r="339" spans="1:59" x14ac:dyDescent="0.2">
      <c r="A339" s="5"/>
      <c r="B339" s="4"/>
      <c r="C339" s="4"/>
      <c r="D339" s="5"/>
      <c r="E339" s="76"/>
      <c r="F339" s="5"/>
      <c r="G339" s="5"/>
      <c r="H339" s="5"/>
      <c r="I339" s="5"/>
      <c r="J339" s="78"/>
      <c r="N339" s="78"/>
      <c r="O339" s="4"/>
      <c r="P339" s="5"/>
      <c r="Q339" s="78"/>
      <c r="Y339" s="4"/>
      <c r="Z339" s="4"/>
      <c r="AO339" s="81" t="s">
        <v>1241</v>
      </c>
      <c r="AP339" s="81" t="s">
        <v>1241</v>
      </c>
      <c r="AQ339" s="81">
        <v>1</v>
      </c>
      <c r="AR339" s="81" t="s">
        <v>4414</v>
      </c>
      <c r="AS339" s="81"/>
      <c r="AT339" s="81" t="s">
        <v>4414</v>
      </c>
      <c r="AU339" s="81"/>
      <c r="AV339" s="81" t="s">
        <v>4414</v>
      </c>
      <c r="AW339" s="81"/>
      <c r="BD339"/>
      <c r="BE339"/>
      <c r="BF339"/>
      <c r="BG339"/>
    </row>
    <row r="340" spans="1:59" x14ac:dyDescent="0.2">
      <c r="A340" s="5"/>
      <c r="B340" s="4"/>
      <c r="C340" s="4"/>
      <c r="D340" s="5"/>
      <c r="E340" s="76"/>
      <c r="F340" s="5"/>
      <c r="G340" s="5"/>
      <c r="H340" s="5"/>
      <c r="I340" s="5"/>
      <c r="J340" s="78"/>
      <c r="N340" s="78"/>
      <c r="O340" s="4"/>
      <c r="P340" s="5"/>
      <c r="Q340" s="78"/>
      <c r="Y340" s="4"/>
      <c r="Z340" s="4"/>
      <c r="AO340" s="81" t="s">
        <v>854</v>
      </c>
      <c r="AP340" s="81" t="s">
        <v>854</v>
      </c>
      <c r="AQ340" s="81">
        <v>1</v>
      </c>
      <c r="AR340" s="81" t="s">
        <v>4414</v>
      </c>
      <c r="AS340" s="81"/>
      <c r="AT340" s="81" t="s">
        <v>4414</v>
      </c>
      <c r="AU340" s="81"/>
      <c r="AV340" s="81" t="s">
        <v>4414</v>
      </c>
      <c r="AW340" s="81"/>
      <c r="BD340"/>
      <c r="BE340"/>
      <c r="BF340"/>
      <c r="BG340"/>
    </row>
    <row r="341" spans="1:59" x14ac:dyDescent="0.2">
      <c r="A341" s="5"/>
      <c r="B341" s="4"/>
      <c r="C341" s="4"/>
      <c r="D341" s="5"/>
      <c r="E341" s="76"/>
      <c r="F341" s="5"/>
      <c r="G341" s="5"/>
      <c r="H341" s="5"/>
      <c r="I341" s="5"/>
      <c r="J341" s="78"/>
      <c r="N341" s="78"/>
      <c r="O341" s="4"/>
      <c r="P341" s="5"/>
      <c r="Q341" s="78"/>
      <c r="Y341" s="4"/>
      <c r="Z341" s="4"/>
      <c r="AO341" s="81" t="s">
        <v>855</v>
      </c>
      <c r="AP341" s="81" t="s">
        <v>855</v>
      </c>
      <c r="AQ341" s="81">
        <v>1</v>
      </c>
      <c r="AR341" s="81" t="s">
        <v>4414</v>
      </c>
      <c r="AS341" s="81"/>
      <c r="AT341" s="81" t="s">
        <v>4414</v>
      </c>
      <c r="AU341" s="81"/>
      <c r="AV341" s="81" t="s">
        <v>4414</v>
      </c>
      <c r="AW341" s="81"/>
      <c r="BD341"/>
      <c r="BE341"/>
      <c r="BF341"/>
      <c r="BG341"/>
    </row>
    <row r="342" spans="1:59" x14ac:dyDescent="0.2">
      <c r="A342" s="5"/>
      <c r="B342" s="4"/>
      <c r="C342" s="4"/>
      <c r="D342" s="5"/>
      <c r="E342" s="76"/>
      <c r="F342" s="5"/>
      <c r="G342" s="5"/>
      <c r="H342" s="5"/>
      <c r="I342" s="5"/>
      <c r="J342" s="78"/>
      <c r="N342" s="78"/>
      <c r="O342" s="4"/>
      <c r="P342" s="5"/>
      <c r="Q342" s="78"/>
      <c r="Y342" s="4"/>
      <c r="Z342" s="4"/>
      <c r="AO342" s="81" t="s">
        <v>1240</v>
      </c>
      <c r="AP342" s="81" t="s">
        <v>1240</v>
      </c>
      <c r="AQ342" s="81">
        <v>1</v>
      </c>
      <c r="AR342" s="81" t="s">
        <v>4414</v>
      </c>
      <c r="AS342" s="81"/>
      <c r="AT342" s="81" t="s">
        <v>4414</v>
      </c>
      <c r="AU342" s="81"/>
      <c r="AV342" s="81" t="s">
        <v>4414</v>
      </c>
      <c r="AW342" s="81"/>
      <c r="BD342"/>
      <c r="BE342"/>
      <c r="BF342"/>
      <c r="BG342"/>
    </row>
    <row r="343" spans="1:59" x14ac:dyDescent="0.2">
      <c r="A343" s="5"/>
      <c r="B343" s="4"/>
      <c r="C343" s="4"/>
      <c r="D343" s="5"/>
      <c r="E343" s="76"/>
      <c r="F343" s="5"/>
      <c r="G343" s="5"/>
      <c r="H343" s="5"/>
      <c r="I343" s="5"/>
      <c r="J343" s="78"/>
      <c r="N343" s="78"/>
      <c r="O343" s="4"/>
      <c r="P343" s="5"/>
      <c r="Q343" s="78"/>
      <c r="Y343" s="4"/>
      <c r="Z343" s="4"/>
      <c r="AO343" s="81" t="s">
        <v>1242</v>
      </c>
      <c r="AP343" s="81" t="s">
        <v>1242</v>
      </c>
      <c r="AQ343" s="81">
        <v>1</v>
      </c>
      <c r="AR343" s="81" t="s">
        <v>4414</v>
      </c>
      <c r="AS343" s="81"/>
      <c r="AT343" s="81" t="s">
        <v>4414</v>
      </c>
      <c r="AU343" s="81"/>
      <c r="AV343" s="81" t="s">
        <v>4414</v>
      </c>
      <c r="AW343" s="81"/>
      <c r="BD343"/>
      <c r="BE343"/>
      <c r="BF343"/>
      <c r="BG343"/>
    </row>
    <row r="344" spans="1:59" x14ac:dyDescent="0.2">
      <c r="A344" s="5"/>
      <c r="B344" s="4"/>
      <c r="C344" s="4"/>
      <c r="D344" s="5"/>
      <c r="E344" s="76"/>
      <c r="F344" s="5"/>
      <c r="G344" s="5"/>
      <c r="H344" s="5"/>
      <c r="I344" s="5"/>
      <c r="J344" s="78"/>
      <c r="N344" s="78"/>
      <c r="O344" s="4"/>
      <c r="P344" s="5"/>
      <c r="Q344" s="78"/>
      <c r="Y344" s="4"/>
      <c r="Z344" s="4"/>
      <c r="AO344" s="81" t="s">
        <v>856</v>
      </c>
      <c r="AP344" s="81" t="s">
        <v>856</v>
      </c>
      <c r="AQ344" s="81">
        <v>1</v>
      </c>
      <c r="AR344" s="81" t="s">
        <v>4414</v>
      </c>
      <c r="AS344" s="81"/>
      <c r="AT344" s="81" t="s">
        <v>4414</v>
      </c>
      <c r="AU344" s="81"/>
      <c r="AV344" s="81" t="s">
        <v>4414</v>
      </c>
      <c r="AW344" s="81"/>
      <c r="BD344"/>
      <c r="BE344"/>
      <c r="BF344"/>
      <c r="BG344"/>
    </row>
    <row r="345" spans="1:59" x14ac:dyDescent="0.2">
      <c r="A345" s="5"/>
      <c r="B345" s="4"/>
      <c r="C345" s="4"/>
      <c r="D345" s="5"/>
      <c r="E345" s="76"/>
      <c r="F345" s="5"/>
      <c r="G345" s="5"/>
      <c r="H345" s="5"/>
      <c r="I345" s="5"/>
      <c r="J345" s="78"/>
      <c r="N345" s="78"/>
      <c r="O345" s="4"/>
      <c r="P345" s="5"/>
      <c r="Q345" s="78"/>
      <c r="Y345" s="4"/>
      <c r="Z345" s="4"/>
      <c r="AO345" s="81" t="s">
        <v>97</v>
      </c>
      <c r="AP345" s="81" t="s">
        <v>827</v>
      </c>
      <c r="AQ345" s="81">
        <v>2</v>
      </c>
      <c r="AR345" s="81" t="s">
        <v>846</v>
      </c>
      <c r="AS345" s="81">
        <v>1</v>
      </c>
      <c r="AT345" s="81" t="s">
        <v>4414</v>
      </c>
      <c r="AU345" s="81"/>
      <c r="AV345" s="81" t="s">
        <v>4414</v>
      </c>
      <c r="AW345" s="81"/>
      <c r="BD345"/>
      <c r="BE345"/>
      <c r="BF345"/>
      <c r="BG345"/>
    </row>
    <row r="346" spans="1:59" x14ac:dyDescent="0.2">
      <c r="A346" s="5"/>
      <c r="B346" s="4"/>
      <c r="C346" s="4"/>
      <c r="D346" s="5"/>
      <c r="E346" s="76"/>
      <c r="F346" s="5"/>
      <c r="G346" s="5"/>
      <c r="H346" s="5"/>
      <c r="I346" s="5"/>
      <c r="J346" s="78"/>
      <c r="N346" s="78"/>
      <c r="O346" s="4"/>
      <c r="P346" s="5"/>
      <c r="Q346" s="78"/>
      <c r="Y346" s="4"/>
      <c r="Z346" s="4"/>
      <c r="AO346" s="81" t="s">
        <v>98</v>
      </c>
      <c r="AP346" s="81" t="s">
        <v>829</v>
      </c>
      <c r="AQ346" s="81">
        <v>2</v>
      </c>
      <c r="AR346" s="81" t="s">
        <v>847</v>
      </c>
      <c r="AS346" s="81">
        <v>1</v>
      </c>
      <c r="AT346" s="81" t="s">
        <v>4414</v>
      </c>
      <c r="AU346" s="81"/>
      <c r="AV346" s="81" t="s">
        <v>4414</v>
      </c>
      <c r="AW346" s="81"/>
      <c r="BD346"/>
      <c r="BE346"/>
      <c r="BF346"/>
      <c r="BG346"/>
    </row>
    <row r="347" spans="1:59" x14ac:dyDescent="0.2">
      <c r="A347" s="5"/>
      <c r="B347" s="4"/>
      <c r="C347" s="4"/>
      <c r="D347" s="5"/>
      <c r="E347" s="76"/>
      <c r="F347" s="5"/>
      <c r="G347" s="5"/>
      <c r="H347" s="5"/>
      <c r="I347" s="5"/>
      <c r="J347" s="78"/>
      <c r="N347" s="78"/>
      <c r="O347" s="4"/>
      <c r="P347" s="5"/>
      <c r="Q347" s="78"/>
      <c r="Y347" s="4"/>
      <c r="Z347" s="4"/>
      <c r="AO347" s="81" t="s">
        <v>99</v>
      </c>
      <c r="AP347" s="81" t="s">
        <v>834</v>
      </c>
      <c r="AQ347" s="81">
        <v>2</v>
      </c>
      <c r="AR347" s="81" t="s">
        <v>850</v>
      </c>
      <c r="AS347" s="81">
        <v>1</v>
      </c>
      <c r="AT347" s="81" t="s">
        <v>4414</v>
      </c>
      <c r="AU347" s="81"/>
      <c r="AV347" s="81" t="s">
        <v>4414</v>
      </c>
      <c r="AW347" s="81"/>
      <c r="BD347"/>
      <c r="BE347"/>
      <c r="BF347"/>
      <c r="BG347"/>
    </row>
    <row r="348" spans="1:59" x14ac:dyDescent="0.2">
      <c r="A348" s="5"/>
      <c r="B348" s="4"/>
      <c r="C348" s="4"/>
      <c r="D348" s="5"/>
      <c r="E348" s="76"/>
      <c r="F348" s="5"/>
      <c r="G348" s="5"/>
      <c r="H348" s="5"/>
      <c r="I348" s="5"/>
      <c r="J348" s="78"/>
      <c r="N348" s="78"/>
      <c r="O348" s="4"/>
      <c r="P348" s="5"/>
      <c r="Q348" s="78"/>
      <c r="Y348" s="4"/>
      <c r="Z348" s="4"/>
      <c r="AO348" s="81" t="s">
        <v>100</v>
      </c>
      <c r="AP348" s="81" t="s">
        <v>836</v>
      </c>
      <c r="AQ348" s="81">
        <v>2</v>
      </c>
      <c r="AR348" s="81" t="s">
        <v>852</v>
      </c>
      <c r="AS348" s="81">
        <v>1</v>
      </c>
      <c r="AT348" s="81" t="s">
        <v>4414</v>
      </c>
      <c r="AU348" s="81"/>
      <c r="AV348" s="81" t="s">
        <v>4414</v>
      </c>
      <c r="AW348" s="81"/>
      <c r="BD348"/>
      <c r="BE348"/>
      <c r="BF348"/>
      <c r="BG348"/>
    </row>
    <row r="349" spans="1:59" x14ac:dyDescent="0.2">
      <c r="A349" s="5"/>
      <c r="B349" s="4"/>
      <c r="C349" s="4"/>
      <c r="D349" s="5"/>
      <c r="E349" s="76"/>
      <c r="F349" s="5"/>
      <c r="G349" s="5"/>
      <c r="H349" s="5"/>
      <c r="I349" s="5"/>
      <c r="J349" s="78"/>
      <c r="N349" s="78"/>
      <c r="O349" s="4"/>
      <c r="P349" s="5"/>
      <c r="Q349" s="78"/>
      <c r="Y349" s="4"/>
      <c r="Z349" s="4"/>
      <c r="AO349" s="81" t="s">
        <v>857</v>
      </c>
      <c r="AP349" s="81" t="s">
        <v>857</v>
      </c>
      <c r="AQ349" s="81">
        <v>1</v>
      </c>
      <c r="AR349" s="81" t="s">
        <v>4414</v>
      </c>
      <c r="AS349" s="81"/>
      <c r="AT349" s="81" t="s">
        <v>4414</v>
      </c>
      <c r="AU349" s="81"/>
      <c r="AV349" s="81" t="s">
        <v>4414</v>
      </c>
      <c r="AW349" s="81"/>
      <c r="BD349"/>
      <c r="BE349"/>
      <c r="BF349"/>
      <c r="BG349"/>
    </row>
    <row r="350" spans="1:59" x14ac:dyDescent="0.2">
      <c r="A350" s="5"/>
      <c r="B350" s="4"/>
      <c r="C350" s="4"/>
      <c r="D350" s="5"/>
      <c r="E350" s="76"/>
      <c r="F350" s="5"/>
      <c r="G350" s="5"/>
      <c r="H350" s="5"/>
      <c r="I350" s="5"/>
      <c r="J350" s="78"/>
      <c r="N350" s="78"/>
      <c r="O350" s="4"/>
      <c r="P350" s="5"/>
      <c r="Q350" s="78"/>
      <c r="Y350" s="4"/>
      <c r="Z350" s="4"/>
      <c r="AO350" s="81" t="s">
        <v>4424</v>
      </c>
      <c r="AP350" s="81" t="s">
        <v>4424</v>
      </c>
      <c r="AQ350" s="81">
        <v>1</v>
      </c>
      <c r="AR350" s="81" t="s">
        <v>4414</v>
      </c>
      <c r="AS350" s="81"/>
      <c r="AT350" s="81" t="s">
        <v>4414</v>
      </c>
      <c r="AU350" s="81"/>
      <c r="AV350" s="81" t="s">
        <v>4414</v>
      </c>
      <c r="AW350" s="81"/>
      <c r="BD350"/>
      <c r="BE350"/>
      <c r="BF350"/>
      <c r="BG350"/>
    </row>
    <row r="351" spans="1:59" x14ac:dyDescent="0.2">
      <c r="A351" s="5"/>
      <c r="B351" s="4"/>
      <c r="C351" s="4"/>
      <c r="D351" s="5"/>
      <c r="E351" s="76"/>
      <c r="F351" s="5"/>
      <c r="G351" s="5"/>
      <c r="H351" s="5"/>
      <c r="I351" s="5"/>
      <c r="J351" s="78"/>
      <c r="N351" s="78"/>
      <c r="O351" s="4"/>
      <c r="P351" s="5"/>
      <c r="Q351" s="78"/>
      <c r="Y351" s="4"/>
      <c r="Z351" s="4"/>
      <c r="AO351" s="81" t="s">
        <v>101</v>
      </c>
      <c r="AP351" s="81" t="s">
        <v>876</v>
      </c>
      <c r="AQ351" s="81">
        <v>1</v>
      </c>
      <c r="AR351" s="81" t="s">
        <v>4414</v>
      </c>
      <c r="AS351" s="81"/>
      <c r="AT351" s="81" t="s">
        <v>4414</v>
      </c>
      <c r="AU351" s="81"/>
      <c r="AV351" s="81" t="s">
        <v>4414</v>
      </c>
      <c r="AW351" s="81"/>
      <c r="BD351"/>
      <c r="BE351"/>
      <c r="BF351"/>
      <c r="BG351"/>
    </row>
    <row r="352" spans="1:59" x14ac:dyDescent="0.2">
      <c r="A352" s="5"/>
      <c r="B352" s="4"/>
      <c r="C352" s="4"/>
      <c r="D352" s="5"/>
      <c r="E352" s="76"/>
      <c r="F352" s="5"/>
      <c r="G352" s="5"/>
      <c r="H352" s="5"/>
      <c r="I352" s="5"/>
      <c r="J352" s="78"/>
      <c r="N352" s="78"/>
      <c r="O352" s="4"/>
      <c r="P352" s="5"/>
      <c r="Q352" s="78"/>
      <c r="Y352" s="4"/>
      <c r="Z352" s="4"/>
      <c r="AO352" s="81" t="s">
        <v>102</v>
      </c>
      <c r="AP352" s="81" t="s">
        <v>878</v>
      </c>
      <c r="AQ352" s="81">
        <v>1</v>
      </c>
      <c r="AR352" s="81" t="s">
        <v>4414</v>
      </c>
      <c r="AS352" s="81"/>
      <c r="AT352" s="81" t="s">
        <v>4414</v>
      </c>
      <c r="AU352" s="81"/>
      <c r="AV352" s="81" t="s">
        <v>4414</v>
      </c>
      <c r="AW352" s="81"/>
      <c r="BD352"/>
      <c r="BE352"/>
      <c r="BF352"/>
      <c r="BG352"/>
    </row>
    <row r="353" spans="1:59" x14ac:dyDescent="0.2">
      <c r="A353" s="5"/>
      <c r="B353" s="4"/>
      <c r="C353" s="4"/>
      <c r="D353" s="5"/>
      <c r="E353" s="76"/>
      <c r="F353" s="5"/>
      <c r="G353" s="5"/>
      <c r="H353" s="5"/>
      <c r="I353" s="5"/>
      <c r="J353" s="78"/>
      <c r="N353" s="78"/>
      <c r="O353" s="4"/>
      <c r="P353" s="5"/>
      <c r="Q353" s="78"/>
      <c r="Y353" s="4"/>
      <c r="Z353" s="4"/>
      <c r="AO353" s="81" t="s">
        <v>103</v>
      </c>
      <c r="AP353" s="81" t="s">
        <v>880</v>
      </c>
      <c r="AQ353" s="81">
        <v>1</v>
      </c>
      <c r="AR353" s="81" t="s">
        <v>4414</v>
      </c>
      <c r="AS353" s="81"/>
      <c r="AT353" s="81" t="s">
        <v>4414</v>
      </c>
      <c r="AU353" s="81"/>
      <c r="AV353" s="81" t="s">
        <v>4414</v>
      </c>
      <c r="AW353" s="81"/>
      <c r="BD353"/>
      <c r="BE353"/>
      <c r="BF353"/>
      <c r="BG353"/>
    </row>
    <row r="354" spans="1:59" x14ac:dyDescent="0.2">
      <c r="A354" s="5"/>
      <c r="B354" s="4"/>
      <c r="C354" s="4"/>
      <c r="D354" s="5"/>
      <c r="E354" s="76"/>
      <c r="F354" s="5"/>
      <c r="G354" s="5"/>
      <c r="H354" s="5"/>
      <c r="I354" s="5"/>
      <c r="J354" s="78"/>
      <c r="N354" s="78"/>
      <c r="O354" s="4"/>
      <c r="P354" s="5"/>
      <c r="Q354" s="78"/>
      <c r="Y354" s="4"/>
      <c r="Z354" s="4"/>
      <c r="AO354" s="81" t="s">
        <v>104</v>
      </c>
      <c r="AP354" s="81" t="s">
        <v>882</v>
      </c>
      <c r="AQ354" s="81">
        <v>1</v>
      </c>
      <c r="AR354" s="81" t="s">
        <v>4414</v>
      </c>
      <c r="AS354" s="81"/>
      <c r="AT354" s="81" t="s">
        <v>4414</v>
      </c>
      <c r="AU354" s="81"/>
      <c r="AV354" s="81" t="s">
        <v>4414</v>
      </c>
      <c r="AW354" s="81"/>
      <c r="BD354"/>
      <c r="BE354"/>
      <c r="BF354"/>
      <c r="BG354"/>
    </row>
    <row r="355" spans="1:59" x14ac:dyDescent="0.2">
      <c r="A355" s="5"/>
      <c r="B355" s="4"/>
      <c r="C355" s="4"/>
      <c r="D355" s="5"/>
      <c r="E355" s="76"/>
      <c r="F355" s="5"/>
      <c r="G355" s="5"/>
      <c r="H355" s="5"/>
      <c r="I355" s="5"/>
      <c r="J355" s="78"/>
      <c r="N355" s="78"/>
      <c r="O355" s="4"/>
      <c r="P355" s="5"/>
      <c r="Q355" s="78"/>
      <c r="Y355" s="4"/>
      <c r="Z355" s="4"/>
      <c r="AO355" s="81" t="s">
        <v>106</v>
      </c>
      <c r="AP355" s="81" t="s">
        <v>876</v>
      </c>
      <c r="AQ355" s="81">
        <v>2</v>
      </c>
      <c r="AR355" s="81" t="s">
        <v>4414</v>
      </c>
      <c r="AS355" s="81"/>
      <c r="AT355" s="81" t="s">
        <v>4414</v>
      </c>
      <c r="AU355" s="81"/>
      <c r="AV355" s="81" t="s">
        <v>4414</v>
      </c>
      <c r="AW355" s="81"/>
      <c r="BD355"/>
      <c r="BE355"/>
      <c r="BF355"/>
      <c r="BG355"/>
    </row>
    <row r="356" spans="1:59" x14ac:dyDescent="0.2">
      <c r="A356" s="5"/>
      <c r="B356" s="4"/>
      <c r="C356" s="4"/>
      <c r="D356" s="5"/>
      <c r="E356" s="76"/>
      <c r="F356" s="5"/>
      <c r="G356" s="5"/>
      <c r="H356" s="5"/>
      <c r="I356" s="5"/>
      <c r="J356" s="78"/>
      <c r="N356" s="78"/>
      <c r="O356" s="4"/>
      <c r="P356" s="5"/>
      <c r="Q356" s="78"/>
      <c r="Y356" s="4"/>
      <c r="Z356" s="4"/>
      <c r="AO356" s="81" t="s">
        <v>105</v>
      </c>
      <c r="AP356" s="81" t="s">
        <v>883</v>
      </c>
      <c r="AQ356" s="81">
        <v>1</v>
      </c>
      <c r="AR356" s="81" t="s">
        <v>4414</v>
      </c>
      <c r="AS356" s="81"/>
      <c r="AT356" s="81" t="s">
        <v>4414</v>
      </c>
      <c r="AU356" s="81"/>
      <c r="AV356" s="81" t="s">
        <v>4414</v>
      </c>
      <c r="AW356" s="81"/>
      <c r="BD356"/>
      <c r="BE356"/>
      <c r="BF356"/>
      <c r="BG356"/>
    </row>
    <row r="357" spans="1:59" x14ac:dyDescent="0.2">
      <c r="A357" s="5"/>
      <c r="B357" s="4"/>
      <c r="C357" s="4"/>
      <c r="D357" s="5"/>
      <c r="E357" s="76"/>
      <c r="F357" s="5"/>
      <c r="G357" s="5"/>
      <c r="H357" s="5"/>
      <c r="I357" s="5"/>
      <c r="J357" s="78"/>
      <c r="N357" s="78"/>
      <c r="O357" s="4"/>
      <c r="P357" s="5"/>
      <c r="Q357" s="78"/>
      <c r="Y357" s="4"/>
      <c r="Z357" s="4"/>
      <c r="AO357" s="81" t="s">
        <v>107</v>
      </c>
      <c r="AP357" s="81" t="s">
        <v>877</v>
      </c>
      <c r="AQ357" s="81">
        <v>2</v>
      </c>
      <c r="AR357" s="81" t="s">
        <v>4414</v>
      </c>
      <c r="AS357" s="81"/>
      <c r="AT357" s="81" t="s">
        <v>4414</v>
      </c>
      <c r="AU357" s="81"/>
      <c r="AV357" s="81" t="s">
        <v>4414</v>
      </c>
      <c r="AW357" s="81"/>
      <c r="BD357"/>
      <c r="BE357"/>
      <c r="BF357"/>
      <c r="BG357"/>
    </row>
    <row r="358" spans="1:59" x14ac:dyDescent="0.2">
      <c r="A358" s="5"/>
      <c r="B358" s="4"/>
      <c r="C358" s="4"/>
      <c r="D358" s="5"/>
      <c r="E358" s="76"/>
      <c r="F358" s="5"/>
      <c r="G358" s="5"/>
      <c r="H358" s="5"/>
      <c r="I358" s="5"/>
      <c r="J358" s="78"/>
      <c r="N358" s="78"/>
      <c r="O358" s="4"/>
      <c r="P358" s="5"/>
      <c r="Q358" s="78"/>
      <c r="Y358" s="4"/>
      <c r="Z358" s="4"/>
      <c r="AO358" s="81" t="s">
        <v>108</v>
      </c>
      <c r="AP358" s="81" t="s">
        <v>878</v>
      </c>
      <c r="AQ358" s="81">
        <v>2</v>
      </c>
      <c r="AR358" s="81" t="s">
        <v>4414</v>
      </c>
      <c r="AS358" s="81"/>
      <c r="AT358" s="81" t="s">
        <v>4414</v>
      </c>
      <c r="AU358" s="81"/>
      <c r="AV358" s="81" t="s">
        <v>4414</v>
      </c>
      <c r="AW358" s="81"/>
      <c r="BD358"/>
      <c r="BE358"/>
      <c r="BF358"/>
      <c r="BG358"/>
    </row>
    <row r="359" spans="1:59" x14ac:dyDescent="0.2">
      <c r="A359" s="5"/>
      <c r="B359" s="4"/>
      <c r="C359" s="4"/>
      <c r="D359" s="5"/>
      <c r="E359" s="76"/>
      <c r="F359" s="5"/>
      <c r="G359" s="5"/>
      <c r="H359" s="5"/>
      <c r="I359" s="5"/>
      <c r="J359" s="78"/>
      <c r="N359" s="78"/>
      <c r="O359" s="4"/>
      <c r="P359" s="5"/>
      <c r="Q359" s="78"/>
      <c r="Y359" s="4"/>
      <c r="Z359" s="4"/>
      <c r="AO359" s="81" t="s">
        <v>109</v>
      </c>
      <c r="AP359" s="81" t="s">
        <v>879</v>
      </c>
      <c r="AQ359" s="81">
        <v>2</v>
      </c>
      <c r="AR359" s="81" t="s">
        <v>4414</v>
      </c>
      <c r="AS359" s="81"/>
      <c r="AT359" s="81" t="s">
        <v>4414</v>
      </c>
      <c r="AU359" s="81"/>
      <c r="AV359" s="81" t="s">
        <v>4414</v>
      </c>
      <c r="AW359" s="81"/>
      <c r="BD359"/>
      <c r="BE359"/>
      <c r="BF359"/>
      <c r="BG359"/>
    </row>
    <row r="360" spans="1:59" x14ac:dyDescent="0.2">
      <c r="A360" s="5"/>
      <c r="B360" s="4"/>
      <c r="C360" s="4"/>
      <c r="D360" s="5"/>
      <c r="E360" s="76"/>
      <c r="F360" s="5"/>
      <c r="G360" s="5"/>
      <c r="H360" s="5"/>
      <c r="I360" s="5"/>
      <c r="J360" s="78"/>
      <c r="N360" s="78"/>
      <c r="O360" s="4"/>
      <c r="P360" s="5"/>
      <c r="Q360" s="78"/>
      <c r="Y360" s="4"/>
      <c r="Z360" s="4"/>
      <c r="AO360" s="81" t="s">
        <v>110</v>
      </c>
      <c r="AP360" s="81" t="s">
        <v>880</v>
      </c>
      <c r="AQ360" s="81">
        <v>2</v>
      </c>
      <c r="AR360" s="81" t="s">
        <v>4414</v>
      </c>
      <c r="AS360" s="81"/>
      <c r="AT360" s="81" t="s">
        <v>4414</v>
      </c>
      <c r="AU360" s="81"/>
      <c r="AV360" s="81" t="s">
        <v>4414</v>
      </c>
      <c r="AW360" s="81"/>
      <c r="BD360"/>
      <c r="BE360"/>
      <c r="BF360"/>
      <c r="BG360"/>
    </row>
    <row r="361" spans="1:59" x14ac:dyDescent="0.2">
      <c r="A361" s="5"/>
      <c r="B361" s="4"/>
      <c r="C361" s="4"/>
      <c r="D361" s="5"/>
      <c r="E361" s="76"/>
      <c r="F361" s="5"/>
      <c r="G361" s="5"/>
      <c r="H361" s="5"/>
      <c r="I361" s="5"/>
      <c r="J361" s="78"/>
      <c r="N361" s="78"/>
      <c r="O361" s="4"/>
      <c r="P361" s="5"/>
      <c r="Q361" s="78"/>
      <c r="Y361" s="4"/>
      <c r="Z361" s="4"/>
      <c r="AO361" s="81" t="s">
        <v>111</v>
      </c>
      <c r="AP361" s="81" t="s">
        <v>881</v>
      </c>
      <c r="AQ361" s="81">
        <v>2</v>
      </c>
      <c r="AR361" s="81" t="s">
        <v>4414</v>
      </c>
      <c r="AS361" s="81"/>
      <c r="AT361" s="81" t="s">
        <v>4414</v>
      </c>
      <c r="AU361" s="81"/>
      <c r="AV361" s="81" t="s">
        <v>4414</v>
      </c>
      <c r="AW361" s="81"/>
      <c r="BD361"/>
      <c r="BE361"/>
      <c r="BF361"/>
      <c r="BG361"/>
    </row>
    <row r="362" spans="1:59" x14ac:dyDescent="0.2">
      <c r="A362" s="5"/>
      <c r="B362" s="4"/>
      <c r="C362" s="4"/>
      <c r="D362" s="5"/>
      <c r="E362" s="76"/>
      <c r="F362" s="5"/>
      <c r="G362" s="5"/>
      <c r="H362" s="5"/>
      <c r="I362" s="5"/>
      <c r="J362" s="78"/>
      <c r="N362" s="78"/>
      <c r="O362" s="4"/>
      <c r="P362" s="5"/>
      <c r="Q362" s="78"/>
      <c r="Y362" s="4"/>
      <c r="Z362" s="4"/>
      <c r="AO362" s="81" t="s">
        <v>112</v>
      </c>
      <c r="AP362" s="81" t="s">
        <v>882</v>
      </c>
      <c r="AQ362" s="81">
        <v>2</v>
      </c>
      <c r="AR362" s="81" t="s">
        <v>4414</v>
      </c>
      <c r="AS362" s="81"/>
      <c r="AT362" s="81" t="s">
        <v>4414</v>
      </c>
      <c r="AU362" s="81"/>
      <c r="AV362" s="81" t="s">
        <v>4414</v>
      </c>
      <c r="AW362" s="81"/>
      <c r="BD362"/>
      <c r="BE362"/>
      <c r="BF362"/>
      <c r="BG362"/>
    </row>
    <row r="363" spans="1:59" x14ac:dyDescent="0.2">
      <c r="A363" s="5"/>
      <c r="B363" s="4"/>
      <c r="C363" s="4"/>
      <c r="D363" s="5"/>
      <c r="E363" s="76"/>
      <c r="F363" s="5"/>
      <c r="G363" s="5"/>
      <c r="H363" s="5"/>
      <c r="I363" s="5"/>
      <c r="J363" s="78"/>
      <c r="N363" s="78"/>
      <c r="O363" s="4"/>
      <c r="P363" s="5"/>
      <c r="Q363" s="78"/>
      <c r="Y363" s="4"/>
      <c r="Z363" s="4"/>
      <c r="AO363" s="81" t="s">
        <v>824</v>
      </c>
      <c r="AP363" s="81" t="s">
        <v>824</v>
      </c>
      <c r="AQ363" s="81">
        <v>1</v>
      </c>
      <c r="AR363" s="81" t="s">
        <v>4414</v>
      </c>
      <c r="AS363" s="81"/>
      <c r="AT363" s="81" t="s">
        <v>4414</v>
      </c>
      <c r="AU363" s="81"/>
      <c r="AV363" s="81" t="s">
        <v>4414</v>
      </c>
      <c r="AW363" s="81"/>
      <c r="BD363"/>
      <c r="BE363"/>
      <c r="BF363"/>
      <c r="BG363"/>
    </row>
    <row r="364" spans="1:59" x14ac:dyDescent="0.2">
      <c r="A364" s="5"/>
      <c r="B364" s="4"/>
      <c r="C364" s="4"/>
      <c r="D364" s="5"/>
      <c r="E364" s="76"/>
      <c r="F364" s="5"/>
      <c r="G364" s="5"/>
      <c r="H364" s="5"/>
      <c r="I364" s="5"/>
      <c r="J364" s="78"/>
      <c r="N364" s="78"/>
      <c r="O364" s="4"/>
      <c r="P364" s="5"/>
      <c r="Q364" s="78"/>
      <c r="Y364" s="4"/>
      <c r="Z364" s="4"/>
      <c r="AO364" s="81" t="s">
        <v>825</v>
      </c>
      <c r="AP364" s="81" t="s">
        <v>825</v>
      </c>
      <c r="AQ364" s="81">
        <v>1</v>
      </c>
      <c r="AR364" s="81" t="s">
        <v>4414</v>
      </c>
      <c r="AS364" s="81"/>
      <c r="AT364" s="81" t="s">
        <v>4414</v>
      </c>
      <c r="AU364" s="81"/>
      <c r="AV364" s="81" t="s">
        <v>4414</v>
      </c>
      <c r="AW364" s="81"/>
      <c r="BD364"/>
      <c r="BE364"/>
      <c r="BF364"/>
      <c r="BG364"/>
    </row>
    <row r="365" spans="1:59" x14ac:dyDescent="0.2">
      <c r="A365" s="5"/>
      <c r="B365" s="4"/>
      <c r="C365" s="4"/>
      <c r="D365" s="5"/>
      <c r="E365" s="76"/>
      <c r="F365" s="5"/>
      <c r="G365" s="5"/>
      <c r="H365" s="5"/>
      <c r="I365" s="5"/>
      <c r="J365" s="78"/>
      <c r="N365" s="78"/>
      <c r="O365" s="4"/>
      <c r="P365" s="5"/>
      <c r="Q365" s="78"/>
      <c r="Y365" s="4"/>
      <c r="Z365" s="4"/>
      <c r="AO365" s="81" t="s">
        <v>4425</v>
      </c>
      <c r="AP365" s="81" t="s">
        <v>4425</v>
      </c>
      <c r="AQ365" s="81">
        <v>1</v>
      </c>
      <c r="AR365" s="81" t="s">
        <v>4414</v>
      </c>
      <c r="AS365" s="81"/>
      <c r="AT365" s="81" t="s">
        <v>4414</v>
      </c>
      <c r="AU365" s="81"/>
      <c r="AV365" s="81" t="s">
        <v>4414</v>
      </c>
      <c r="AW365" s="81"/>
      <c r="BD365"/>
      <c r="BE365"/>
      <c r="BF365"/>
      <c r="BG365"/>
    </row>
    <row r="366" spans="1:59" x14ac:dyDescent="0.2">
      <c r="A366" s="5"/>
      <c r="B366" s="4"/>
      <c r="C366" s="4"/>
      <c r="D366" s="5"/>
      <c r="E366" s="76"/>
      <c r="F366" s="5"/>
      <c r="G366" s="5"/>
      <c r="H366" s="5"/>
      <c r="I366" s="5"/>
      <c r="J366" s="78"/>
      <c r="N366" s="78"/>
      <c r="O366" s="4"/>
      <c r="P366" s="5"/>
      <c r="Q366" s="78"/>
      <c r="Y366" s="4"/>
      <c r="Z366" s="4"/>
      <c r="AO366" s="81" t="s">
        <v>822</v>
      </c>
      <c r="AP366" s="81" t="s">
        <v>822</v>
      </c>
      <c r="AQ366" s="81">
        <v>1</v>
      </c>
      <c r="AR366" s="81" t="s">
        <v>4414</v>
      </c>
      <c r="AS366" s="81"/>
      <c r="AT366" s="81" t="s">
        <v>4414</v>
      </c>
      <c r="AU366" s="81"/>
      <c r="AV366" s="81" t="s">
        <v>4414</v>
      </c>
      <c r="AW366" s="81"/>
      <c r="BD366"/>
      <c r="BE366"/>
      <c r="BF366"/>
      <c r="BG366"/>
    </row>
    <row r="367" spans="1:59" x14ac:dyDescent="0.2">
      <c r="A367" s="5"/>
      <c r="B367" s="4"/>
      <c r="C367" s="4"/>
      <c r="D367" s="5"/>
      <c r="E367" s="76"/>
      <c r="F367" s="5"/>
      <c r="G367" s="5"/>
      <c r="H367" s="5"/>
      <c r="I367" s="5"/>
      <c r="J367" s="78"/>
      <c r="N367" s="78"/>
      <c r="O367" s="4"/>
      <c r="P367" s="5"/>
      <c r="Q367" s="78"/>
      <c r="Y367" s="4"/>
      <c r="Z367" s="4"/>
      <c r="AO367" s="81" t="s">
        <v>826</v>
      </c>
      <c r="AP367" s="81" t="s">
        <v>826</v>
      </c>
      <c r="AQ367" s="81">
        <v>1</v>
      </c>
      <c r="AR367" s="81" t="s">
        <v>4414</v>
      </c>
      <c r="AS367" s="81"/>
      <c r="AT367" s="81" t="s">
        <v>4414</v>
      </c>
      <c r="AU367" s="81"/>
      <c r="AV367" s="81" t="s">
        <v>4414</v>
      </c>
      <c r="AW367" s="81"/>
      <c r="BD367"/>
      <c r="BE367"/>
      <c r="BF367"/>
      <c r="BG367"/>
    </row>
    <row r="368" spans="1:59" x14ac:dyDescent="0.2">
      <c r="A368" s="5"/>
      <c r="B368" s="4"/>
      <c r="C368" s="4"/>
      <c r="D368" s="5"/>
      <c r="E368" s="76"/>
      <c r="F368" s="5"/>
      <c r="G368" s="5"/>
      <c r="H368" s="5"/>
      <c r="I368" s="5"/>
      <c r="J368" s="78"/>
      <c r="N368" s="78"/>
      <c r="O368" s="4"/>
      <c r="P368" s="5"/>
      <c r="Q368" s="78"/>
      <c r="Y368" s="4"/>
      <c r="Z368" s="4"/>
      <c r="AO368" s="81" t="s">
        <v>840</v>
      </c>
      <c r="AP368" s="81" t="s">
        <v>840</v>
      </c>
      <c r="AQ368" s="81">
        <v>1</v>
      </c>
      <c r="AR368" s="81" t="s">
        <v>4414</v>
      </c>
      <c r="AS368" s="81"/>
      <c r="AT368" s="81" t="s">
        <v>4414</v>
      </c>
      <c r="AU368" s="81"/>
      <c r="AV368" s="81" t="s">
        <v>4414</v>
      </c>
      <c r="AW368" s="81"/>
      <c r="BD368"/>
      <c r="BE368"/>
      <c r="BF368"/>
      <c r="BG368"/>
    </row>
    <row r="369" spans="1:59" x14ac:dyDescent="0.2">
      <c r="A369" s="5"/>
      <c r="B369" s="4"/>
      <c r="C369" s="4"/>
      <c r="D369" s="5"/>
      <c r="E369" s="76"/>
      <c r="F369" s="5"/>
      <c r="G369" s="5"/>
      <c r="H369" s="5"/>
      <c r="I369" s="5"/>
      <c r="J369" s="78"/>
      <c r="N369" s="78"/>
      <c r="O369" s="4"/>
      <c r="P369" s="5"/>
      <c r="Q369" s="78"/>
      <c r="Y369" s="4"/>
      <c r="Z369" s="4"/>
      <c r="AO369" s="81" t="s">
        <v>845</v>
      </c>
      <c r="AP369" s="81" t="s">
        <v>845</v>
      </c>
      <c r="AQ369" s="81">
        <v>1</v>
      </c>
      <c r="AR369" s="81" t="s">
        <v>4414</v>
      </c>
      <c r="AS369" s="81"/>
      <c r="AT369" s="81" t="s">
        <v>4414</v>
      </c>
      <c r="AU369" s="81"/>
      <c r="AV369" s="81" t="s">
        <v>4414</v>
      </c>
      <c r="AW369" s="81"/>
      <c r="BD369"/>
      <c r="BE369"/>
      <c r="BF369"/>
      <c r="BG369"/>
    </row>
    <row r="370" spans="1:59" x14ac:dyDescent="0.2">
      <c r="A370" s="5"/>
      <c r="B370" s="4"/>
      <c r="C370" s="4"/>
      <c r="D370" s="5"/>
      <c r="E370" s="76"/>
      <c r="F370" s="5"/>
      <c r="G370" s="5"/>
      <c r="H370" s="5"/>
      <c r="I370" s="5"/>
      <c r="J370" s="78"/>
      <c r="N370" s="78"/>
      <c r="O370" s="4"/>
      <c r="P370" s="5"/>
      <c r="Q370" s="78"/>
      <c r="Y370" s="4"/>
      <c r="Z370" s="4"/>
      <c r="AO370" s="81" t="s">
        <v>827</v>
      </c>
      <c r="AP370" s="81" t="s">
        <v>827</v>
      </c>
      <c r="AQ370" s="81">
        <v>1</v>
      </c>
      <c r="AR370" s="81" t="s">
        <v>4414</v>
      </c>
      <c r="AS370" s="81"/>
      <c r="AT370" s="81" t="s">
        <v>4414</v>
      </c>
      <c r="AU370" s="81"/>
      <c r="AV370" s="81" t="s">
        <v>4414</v>
      </c>
      <c r="AW370" s="81"/>
      <c r="BD370"/>
      <c r="BE370"/>
      <c r="BF370"/>
      <c r="BG370"/>
    </row>
    <row r="371" spans="1:59" x14ac:dyDescent="0.2">
      <c r="A371" s="5"/>
      <c r="B371" s="4"/>
      <c r="C371" s="4"/>
      <c r="D371" s="5"/>
      <c r="E371" s="76"/>
      <c r="F371" s="5"/>
      <c r="G371" s="5"/>
      <c r="H371" s="5"/>
      <c r="I371" s="5"/>
      <c r="J371" s="78"/>
      <c r="N371" s="78"/>
      <c r="O371" s="4"/>
      <c r="P371" s="5"/>
      <c r="Q371" s="78"/>
      <c r="Y371" s="4"/>
      <c r="Z371" s="4"/>
      <c r="AO371" s="81" t="s">
        <v>841</v>
      </c>
      <c r="AP371" s="81" t="s">
        <v>841</v>
      </c>
      <c r="AQ371" s="81">
        <v>1</v>
      </c>
      <c r="AR371" s="81" t="s">
        <v>4414</v>
      </c>
      <c r="AS371" s="81"/>
      <c r="AT371" s="81" t="s">
        <v>4414</v>
      </c>
      <c r="AU371" s="81"/>
      <c r="AV371" s="81" t="s">
        <v>4414</v>
      </c>
      <c r="AW371" s="81"/>
      <c r="BD371"/>
      <c r="BE371"/>
      <c r="BF371"/>
      <c r="BG371"/>
    </row>
    <row r="372" spans="1:59" x14ac:dyDescent="0.2">
      <c r="A372" s="5"/>
      <c r="B372" s="4"/>
      <c r="C372" s="4"/>
      <c r="D372" s="5"/>
      <c r="E372" s="76"/>
      <c r="F372" s="5"/>
      <c r="G372" s="5"/>
      <c r="H372" s="5"/>
      <c r="I372" s="5"/>
      <c r="J372" s="78"/>
      <c r="N372" s="78"/>
      <c r="O372" s="4"/>
      <c r="P372" s="5"/>
      <c r="Q372" s="78"/>
      <c r="Y372" s="4"/>
      <c r="Z372" s="4"/>
      <c r="AO372" s="81" t="s">
        <v>846</v>
      </c>
      <c r="AP372" s="81" t="s">
        <v>846</v>
      </c>
      <c r="AQ372" s="81">
        <v>1</v>
      </c>
      <c r="AR372" s="81" t="s">
        <v>4414</v>
      </c>
      <c r="AS372" s="81"/>
      <c r="AT372" s="81" t="s">
        <v>4414</v>
      </c>
      <c r="AU372" s="81"/>
      <c r="AV372" s="81" t="s">
        <v>4414</v>
      </c>
      <c r="AW372" s="81"/>
      <c r="BD372"/>
      <c r="BE372"/>
      <c r="BF372"/>
      <c r="BG372"/>
    </row>
    <row r="373" spans="1:59" x14ac:dyDescent="0.2">
      <c r="A373" s="5"/>
      <c r="B373" s="4"/>
      <c r="C373" s="4"/>
      <c r="D373" s="5"/>
      <c r="E373" s="76"/>
      <c r="F373" s="5"/>
      <c r="G373" s="5"/>
      <c r="H373" s="5"/>
      <c r="I373" s="5"/>
      <c r="J373" s="78"/>
      <c r="N373" s="78"/>
      <c r="O373" s="4"/>
      <c r="P373" s="5"/>
      <c r="Q373" s="78"/>
      <c r="Y373" s="4"/>
      <c r="Z373" s="4"/>
      <c r="AO373" s="81" t="s">
        <v>1633</v>
      </c>
      <c r="AP373" s="81" t="s">
        <v>1633</v>
      </c>
      <c r="AQ373" s="81">
        <v>1</v>
      </c>
      <c r="AR373" s="81" t="s">
        <v>4414</v>
      </c>
      <c r="AS373" s="81"/>
      <c r="AT373" s="81" t="s">
        <v>4414</v>
      </c>
      <c r="AU373" s="81"/>
      <c r="AV373" s="81" t="s">
        <v>4414</v>
      </c>
      <c r="AW373" s="81"/>
      <c r="BD373"/>
      <c r="BE373"/>
      <c r="BF373"/>
      <c r="BG373"/>
    </row>
    <row r="374" spans="1:59" x14ac:dyDescent="0.2">
      <c r="A374" s="5"/>
      <c r="B374" s="4"/>
      <c r="C374" s="4"/>
      <c r="D374" s="5"/>
      <c r="E374" s="76"/>
      <c r="F374" s="5"/>
      <c r="G374" s="5"/>
      <c r="H374" s="5"/>
      <c r="I374" s="5"/>
      <c r="J374" s="78"/>
      <c r="N374" s="78"/>
      <c r="O374" s="4"/>
      <c r="P374" s="5"/>
      <c r="Q374" s="78"/>
      <c r="Y374" s="4"/>
      <c r="Z374" s="4"/>
      <c r="AO374" s="81" t="s">
        <v>828</v>
      </c>
      <c r="AP374" s="81" t="s">
        <v>828</v>
      </c>
      <c r="AQ374" s="81">
        <v>1</v>
      </c>
      <c r="AR374" s="81" t="s">
        <v>4414</v>
      </c>
      <c r="AS374" s="81"/>
      <c r="AT374" s="81" t="s">
        <v>4414</v>
      </c>
      <c r="AU374" s="81"/>
      <c r="AV374" s="81" t="s">
        <v>4414</v>
      </c>
      <c r="AW374" s="81"/>
      <c r="BD374"/>
      <c r="BE374"/>
      <c r="BF374"/>
      <c r="BG374"/>
    </row>
    <row r="375" spans="1:59" x14ac:dyDescent="0.2">
      <c r="A375" s="5"/>
      <c r="B375" s="4"/>
      <c r="C375" s="4"/>
      <c r="D375" s="5"/>
      <c r="E375" s="76"/>
      <c r="F375" s="5"/>
      <c r="G375" s="5"/>
      <c r="H375" s="5"/>
      <c r="I375" s="5"/>
      <c r="J375" s="78"/>
      <c r="N375" s="78"/>
      <c r="O375" s="4"/>
      <c r="P375" s="5"/>
      <c r="Q375" s="78"/>
      <c r="Y375" s="4"/>
      <c r="Z375" s="4"/>
      <c r="AO375" s="81" t="s">
        <v>829</v>
      </c>
      <c r="AP375" s="81" t="s">
        <v>829</v>
      </c>
      <c r="AQ375" s="81">
        <v>1</v>
      </c>
      <c r="AR375" s="81" t="s">
        <v>4414</v>
      </c>
      <c r="AS375" s="81"/>
      <c r="AT375" s="81" t="s">
        <v>4414</v>
      </c>
      <c r="AU375" s="81"/>
      <c r="AV375" s="81" t="s">
        <v>4414</v>
      </c>
      <c r="AW375" s="81"/>
      <c r="BD375"/>
      <c r="BE375"/>
      <c r="BF375"/>
      <c r="BG375"/>
    </row>
    <row r="376" spans="1:59" x14ac:dyDescent="0.2">
      <c r="A376" s="5"/>
      <c r="B376" s="4"/>
      <c r="C376" s="4"/>
      <c r="D376" s="5"/>
      <c r="E376" s="76"/>
      <c r="F376" s="5"/>
      <c r="G376" s="5"/>
      <c r="H376" s="5"/>
      <c r="I376" s="5"/>
      <c r="J376" s="78"/>
      <c r="N376" s="78"/>
      <c r="O376" s="4"/>
      <c r="P376" s="5"/>
      <c r="Q376" s="78"/>
      <c r="Y376" s="4"/>
      <c r="Z376" s="4"/>
      <c r="AO376" s="81" t="s">
        <v>842</v>
      </c>
      <c r="AP376" s="81" t="s">
        <v>842</v>
      </c>
      <c r="AQ376" s="81">
        <v>1</v>
      </c>
      <c r="AR376" s="81" t="s">
        <v>4414</v>
      </c>
      <c r="AS376" s="81"/>
      <c r="AT376" s="81" t="s">
        <v>4414</v>
      </c>
      <c r="AU376" s="81"/>
      <c r="AV376" s="81" t="s">
        <v>4414</v>
      </c>
      <c r="AW376" s="81"/>
      <c r="BD376"/>
      <c r="BE376"/>
      <c r="BF376"/>
      <c r="BG376"/>
    </row>
    <row r="377" spans="1:59" x14ac:dyDescent="0.2">
      <c r="A377" s="5"/>
      <c r="B377" s="4"/>
      <c r="C377" s="4"/>
      <c r="D377" s="5"/>
      <c r="E377" s="76"/>
      <c r="F377" s="5"/>
      <c r="G377" s="5"/>
      <c r="H377" s="5"/>
      <c r="I377" s="5"/>
      <c r="J377" s="78"/>
      <c r="N377" s="78"/>
      <c r="O377" s="4"/>
      <c r="P377" s="5"/>
      <c r="Q377" s="78"/>
      <c r="Y377" s="4"/>
      <c r="Z377" s="4"/>
      <c r="AO377" s="81" t="s">
        <v>847</v>
      </c>
      <c r="AP377" s="81" t="s">
        <v>847</v>
      </c>
      <c r="AQ377" s="81">
        <v>1</v>
      </c>
      <c r="AR377" s="81" t="s">
        <v>4414</v>
      </c>
      <c r="AS377" s="81"/>
      <c r="AT377" s="81" t="s">
        <v>4414</v>
      </c>
      <c r="AU377" s="81"/>
      <c r="AV377" s="81" t="s">
        <v>4414</v>
      </c>
      <c r="AW377" s="81"/>
      <c r="BD377"/>
      <c r="BE377"/>
      <c r="BF377"/>
      <c r="BG377"/>
    </row>
    <row r="378" spans="1:59" x14ac:dyDescent="0.2">
      <c r="A378" s="5"/>
      <c r="B378" s="4"/>
      <c r="C378" s="4"/>
      <c r="D378" s="5"/>
      <c r="E378" s="76"/>
      <c r="F378" s="5"/>
      <c r="G378" s="5"/>
      <c r="H378" s="5"/>
      <c r="I378" s="5"/>
      <c r="J378" s="78"/>
      <c r="N378" s="78"/>
      <c r="O378" s="4"/>
      <c r="P378" s="5"/>
      <c r="Q378" s="78"/>
      <c r="Y378" s="4"/>
      <c r="Z378" s="4"/>
      <c r="AO378" s="81" t="s">
        <v>1634</v>
      </c>
      <c r="AP378" s="81" t="s">
        <v>1634</v>
      </c>
      <c r="AQ378" s="81">
        <v>1</v>
      </c>
      <c r="AR378" s="81" t="s">
        <v>4414</v>
      </c>
      <c r="AS378" s="81"/>
      <c r="AT378" s="81" t="s">
        <v>4414</v>
      </c>
      <c r="AU378" s="81"/>
      <c r="AV378" s="81" t="s">
        <v>4414</v>
      </c>
      <c r="AW378" s="81"/>
      <c r="BD378"/>
      <c r="BE378"/>
      <c r="BF378"/>
      <c r="BG378"/>
    </row>
    <row r="379" spans="1:59" x14ac:dyDescent="0.2">
      <c r="A379" s="5"/>
      <c r="B379" s="4"/>
      <c r="C379" s="4"/>
      <c r="D379" s="5"/>
      <c r="E379" s="76"/>
      <c r="F379" s="5"/>
      <c r="G379" s="5"/>
      <c r="H379" s="5"/>
      <c r="I379" s="5"/>
      <c r="J379" s="78"/>
      <c r="N379" s="78"/>
      <c r="O379" s="4"/>
      <c r="P379" s="5"/>
      <c r="Q379" s="78"/>
      <c r="Y379" s="4"/>
      <c r="Z379" s="4"/>
      <c r="AO379" s="81" t="s">
        <v>830</v>
      </c>
      <c r="AP379" s="81" t="s">
        <v>830</v>
      </c>
      <c r="AQ379" s="81">
        <v>1</v>
      </c>
      <c r="AR379" s="81" t="s">
        <v>4414</v>
      </c>
      <c r="AS379" s="81"/>
      <c r="AT379" s="81" t="s">
        <v>4414</v>
      </c>
      <c r="AU379" s="81"/>
      <c r="AV379" s="81" t="s">
        <v>4414</v>
      </c>
      <c r="AW379" s="81"/>
      <c r="BD379"/>
      <c r="BE379"/>
      <c r="BF379"/>
      <c r="BG379"/>
    </row>
    <row r="380" spans="1:59" x14ac:dyDescent="0.2">
      <c r="A380" s="5"/>
      <c r="B380" s="4"/>
      <c r="C380" s="4"/>
      <c r="D380" s="5"/>
      <c r="E380" s="76"/>
      <c r="F380" s="5"/>
      <c r="G380" s="5"/>
      <c r="H380" s="5"/>
      <c r="I380" s="5"/>
      <c r="J380" s="78"/>
      <c r="N380" s="78"/>
      <c r="O380" s="4"/>
      <c r="P380" s="5"/>
      <c r="Q380" s="78"/>
      <c r="Y380" s="4"/>
      <c r="Z380" s="4"/>
      <c r="AO380" s="81" t="s">
        <v>831</v>
      </c>
      <c r="AP380" s="81" t="s">
        <v>831</v>
      </c>
      <c r="AQ380" s="81">
        <v>1</v>
      </c>
      <c r="AR380" s="81" t="s">
        <v>4414</v>
      </c>
      <c r="AS380" s="81"/>
      <c r="AT380" s="81" t="s">
        <v>4414</v>
      </c>
      <c r="AU380" s="81"/>
      <c r="AV380" s="81" t="s">
        <v>4414</v>
      </c>
      <c r="AW380" s="81"/>
      <c r="BD380"/>
      <c r="BE380"/>
      <c r="BF380"/>
      <c r="BG380"/>
    </row>
    <row r="381" spans="1:59" x14ac:dyDescent="0.2">
      <c r="A381" s="5"/>
      <c r="B381" s="4"/>
      <c r="C381" s="4"/>
      <c r="D381" s="5"/>
      <c r="E381" s="76"/>
      <c r="F381" s="5"/>
      <c r="G381" s="5"/>
      <c r="H381" s="5"/>
      <c r="I381" s="5"/>
      <c r="J381" s="78"/>
      <c r="N381" s="78"/>
      <c r="O381" s="4"/>
      <c r="P381" s="5"/>
      <c r="Q381" s="78"/>
      <c r="Y381" s="4"/>
      <c r="Z381" s="4"/>
      <c r="AO381" s="81" t="s">
        <v>843</v>
      </c>
      <c r="AP381" s="81" t="s">
        <v>843</v>
      </c>
      <c r="AQ381" s="81">
        <v>1</v>
      </c>
      <c r="AR381" s="81" t="s">
        <v>4414</v>
      </c>
      <c r="AS381" s="81"/>
      <c r="AT381" s="81" t="s">
        <v>4414</v>
      </c>
      <c r="AU381" s="81"/>
      <c r="AV381" s="81" t="s">
        <v>4414</v>
      </c>
      <c r="AW381" s="81"/>
      <c r="BD381"/>
      <c r="BE381"/>
      <c r="BF381"/>
      <c r="BG381"/>
    </row>
    <row r="382" spans="1:59" x14ac:dyDescent="0.2">
      <c r="A382" s="5"/>
      <c r="B382" s="4"/>
      <c r="C382" s="4"/>
      <c r="D382" s="5"/>
      <c r="E382" s="76"/>
      <c r="F382" s="5"/>
      <c r="G382" s="5"/>
      <c r="H382" s="5"/>
      <c r="I382" s="5"/>
      <c r="J382" s="78"/>
      <c r="N382" s="78"/>
      <c r="O382" s="4"/>
      <c r="P382" s="5"/>
      <c r="Q382" s="78"/>
      <c r="Y382" s="4"/>
      <c r="Z382" s="4"/>
      <c r="AO382" s="81" t="s">
        <v>848</v>
      </c>
      <c r="AP382" s="81" t="s">
        <v>848</v>
      </c>
      <c r="AQ382" s="81">
        <v>1</v>
      </c>
      <c r="AR382" s="81" t="s">
        <v>4414</v>
      </c>
      <c r="AS382" s="81"/>
      <c r="AT382" s="81" t="s">
        <v>4414</v>
      </c>
      <c r="AU382" s="81"/>
      <c r="AV382" s="81" t="s">
        <v>4414</v>
      </c>
      <c r="AW382" s="81"/>
      <c r="BD382"/>
      <c r="BE382"/>
      <c r="BF382"/>
      <c r="BG382"/>
    </row>
    <row r="383" spans="1:59" x14ac:dyDescent="0.2">
      <c r="A383" s="5"/>
      <c r="B383" s="4"/>
      <c r="C383" s="4"/>
      <c r="D383" s="5"/>
      <c r="E383" s="76"/>
      <c r="F383" s="5"/>
      <c r="G383" s="5"/>
      <c r="H383" s="5"/>
      <c r="I383" s="5"/>
      <c r="J383" s="78"/>
      <c r="N383" s="78"/>
      <c r="O383" s="4"/>
      <c r="P383" s="5"/>
      <c r="Q383" s="78"/>
      <c r="Y383" s="4"/>
      <c r="Z383" s="4"/>
      <c r="AO383" s="81" t="s">
        <v>1635</v>
      </c>
      <c r="AP383" s="81" t="s">
        <v>1635</v>
      </c>
      <c r="AQ383" s="81">
        <v>1</v>
      </c>
      <c r="AR383" s="81" t="s">
        <v>4414</v>
      </c>
      <c r="AS383" s="81"/>
      <c r="AT383" s="81" t="s">
        <v>4414</v>
      </c>
      <c r="AU383" s="81"/>
      <c r="AV383" s="81" t="s">
        <v>4414</v>
      </c>
      <c r="AW383" s="81"/>
      <c r="BD383"/>
      <c r="BE383"/>
      <c r="BF383"/>
      <c r="BG383"/>
    </row>
    <row r="384" spans="1:59" x14ac:dyDescent="0.2">
      <c r="A384" s="5"/>
      <c r="B384" s="4"/>
      <c r="C384" s="4"/>
      <c r="D384" s="5"/>
      <c r="E384" s="76"/>
      <c r="F384" s="5"/>
      <c r="G384" s="5"/>
      <c r="H384" s="5"/>
      <c r="I384" s="5"/>
      <c r="J384" s="78"/>
      <c r="N384" s="78"/>
      <c r="O384" s="4"/>
      <c r="P384" s="5"/>
      <c r="Q384" s="78"/>
      <c r="Y384" s="4"/>
      <c r="Z384" s="4"/>
      <c r="AO384" s="81" t="s">
        <v>3958</v>
      </c>
      <c r="AP384" s="81" t="s">
        <v>3958</v>
      </c>
      <c r="AQ384" s="81">
        <v>1</v>
      </c>
      <c r="AR384" s="81" t="s">
        <v>4414</v>
      </c>
      <c r="AS384" s="81"/>
      <c r="AT384" s="81" t="s">
        <v>4414</v>
      </c>
      <c r="AU384" s="81"/>
      <c r="AV384" s="81" t="s">
        <v>4414</v>
      </c>
      <c r="AW384" s="81"/>
      <c r="BD384"/>
      <c r="BE384"/>
      <c r="BF384"/>
      <c r="BG384"/>
    </row>
    <row r="385" spans="1:59" x14ac:dyDescent="0.2">
      <c r="A385" s="5"/>
      <c r="B385" s="4"/>
      <c r="C385" s="4"/>
      <c r="D385" s="5"/>
      <c r="E385" s="76"/>
      <c r="F385" s="5"/>
      <c r="G385" s="5"/>
      <c r="H385" s="5"/>
      <c r="I385" s="5"/>
      <c r="J385" s="78"/>
      <c r="N385" s="78"/>
      <c r="O385" s="4"/>
      <c r="P385" s="5"/>
      <c r="Q385" s="78"/>
      <c r="Y385" s="4"/>
      <c r="Z385" s="4"/>
      <c r="AO385" s="81" t="s">
        <v>4426</v>
      </c>
      <c r="AP385" s="81" t="s">
        <v>4426</v>
      </c>
      <c r="AQ385" s="81">
        <v>1</v>
      </c>
      <c r="AR385" s="81" t="s">
        <v>4414</v>
      </c>
      <c r="AS385" s="81"/>
      <c r="AT385" s="81" t="s">
        <v>4414</v>
      </c>
      <c r="AU385" s="81"/>
      <c r="AV385" s="81" t="s">
        <v>4414</v>
      </c>
      <c r="AW385" s="81"/>
      <c r="BD385"/>
      <c r="BE385"/>
      <c r="BF385"/>
      <c r="BG385"/>
    </row>
    <row r="386" spans="1:59" x14ac:dyDescent="0.2">
      <c r="A386" s="5"/>
      <c r="B386" s="4"/>
      <c r="C386" s="4"/>
      <c r="D386" s="5"/>
      <c r="E386" s="76"/>
      <c r="F386" s="5"/>
      <c r="G386" s="5"/>
      <c r="H386" s="5"/>
      <c r="I386" s="5"/>
      <c r="J386" s="78"/>
      <c r="N386" s="78"/>
      <c r="O386" s="4"/>
      <c r="P386" s="5"/>
      <c r="Q386" s="78"/>
      <c r="Y386" s="4"/>
      <c r="Z386" s="4"/>
      <c r="AO386" s="81" t="s">
        <v>832</v>
      </c>
      <c r="AP386" s="81" t="s">
        <v>832</v>
      </c>
      <c r="AQ386" s="81">
        <v>1</v>
      </c>
      <c r="AR386" s="81" t="s">
        <v>4414</v>
      </c>
      <c r="AS386" s="81"/>
      <c r="AT386" s="81" t="s">
        <v>4414</v>
      </c>
      <c r="AU386" s="81"/>
      <c r="AV386" s="81" t="s">
        <v>4414</v>
      </c>
      <c r="AW386" s="81"/>
      <c r="BD386"/>
      <c r="BE386"/>
      <c r="BF386"/>
      <c r="BG386"/>
    </row>
    <row r="387" spans="1:59" x14ac:dyDescent="0.2">
      <c r="A387" s="5"/>
      <c r="B387" s="4"/>
      <c r="C387" s="4"/>
      <c r="D387" s="5"/>
      <c r="E387" s="76"/>
      <c r="F387" s="5"/>
      <c r="G387" s="5"/>
      <c r="H387" s="5"/>
      <c r="I387" s="5"/>
      <c r="J387" s="78"/>
      <c r="N387" s="78"/>
      <c r="O387" s="4"/>
      <c r="P387" s="5"/>
      <c r="Q387" s="78"/>
      <c r="Y387" s="4"/>
      <c r="Z387" s="4"/>
      <c r="AO387" s="81" t="s">
        <v>844</v>
      </c>
      <c r="AP387" s="81" t="s">
        <v>844</v>
      </c>
      <c r="AQ387" s="81">
        <v>1</v>
      </c>
      <c r="AR387" s="81" t="s">
        <v>4414</v>
      </c>
      <c r="AS387" s="81"/>
      <c r="AT387" s="81" t="s">
        <v>4414</v>
      </c>
      <c r="AU387" s="81"/>
      <c r="AV387" s="81" t="s">
        <v>4414</v>
      </c>
      <c r="AW387" s="81"/>
      <c r="BD387"/>
      <c r="BE387"/>
      <c r="BF387"/>
      <c r="BG387"/>
    </row>
    <row r="388" spans="1:59" x14ac:dyDescent="0.2">
      <c r="A388" s="5"/>
      <c r="B388" s="4"/>
      <c r="C388" s="4"/>
      <c r="D388" s="5"/>
      <c r="E388" s="76"/>
      <c r="F388" s="5"/>
      <c r="G388" s="5"/>
      <c r="H388" s="5"/>
      <c r="I388" s="5"/>
      <c r="J388" s="78"/>
      <c r="N388" s="78"/>
      <c r="O388" s="4"/>
      <c r="P388" s="5"/>
      <c r="Q388" s="78"/>
      <c r="Y388" s="4"/>
      <c r="Z388" s="4"/>
      <c r="AO388" s="81" t="s">
        <v>849</v>
      </c>
      <c r="AP388" s="81" t="s">
        <v>849</v>
      </c>
      <c r="AQ388" s="81">
        <v>1</v>
      </c>
      <c r="AR388" s="81" t="s">
        <v>4414</v>
      </c>
      <c r="AS388" s="81"/>
      <c r="AT388" s="81" t="s">
        <v>4414</v>
      </c>
      <c r="AU388" s="81"/>
      <c r="AV388" s="81" t="s">
        <v>4414</v>
      </c>
      <c r="AW388" s="81"/>
      <c r="BD388"/>
      <c r="BE388"/>
      <c r="BF388"/>
      <c r="BG388"/>
    </row>
    <row r="389" spans="1:59" x14ac:dyDescent="0.2">
      <c r="A389" s="5"/>
      <c r="B389" s="4"/>
      <c r="C389" s="4"/>
      <c r="D389" s="5"/>
      <c r="E389" s="76"/>
      <c r="F389" s="5"/>
      <c r="G389" s="5"/>
      <c r="H389" s="5"/>
      <c r="I389" s="5"/>
      <c r="J389" s="78"/>
      <c r="N389" s="78"/>
      <c r="O389" s="4"/>
      <c r="P389" s="5"/>
      <c r="Q389" s="78"/>
      <c r="Y389" s="4"/>
      <c r="Z389" s="4"/>
      <c r="AO389" s="81" t="s">
        <v>1636</v>
      </c>
      <c r="AP389" s="81" t="s">
        <v>1636</v>
      </c>
      <c r="AQ389" s="81">
        <v>1</v>
      </c>
      <c r="AR389" s="81" t="s">
        <v>4414</v>
      </c>
      <c r="AS389" s="81"/>
      <c r="AT389" s="81" t="s">
        <v>4414</v>
      </c>
      <c r="AU389" s="81"/>
      <c r="AV389" s="81" t="s">
        <v>4414</v>
      </c>
      <c r="AW389" s="81"/>
      <c r="BD389"/>
      <c r="BE389"/>
      <c r="BF389"/>
      <c r="BG389"/>
    </row>
    <row r="390" spans="1:59" x14ac:dyDescent="0.2">
      <c r="A390" s="5"/>
      <c r="B390" s="4"/>
      <c r="C390" s="4"/>
      <c r="D390" s="5"/>
      <c r="E390" s="76"/>
      <c r="F390" s="5"/>
      <c r="G390" s="5"/>
      <c r="H390" s="5"/>
      <c r="I390" s="5"/>
      <c r="J390" s="78"/>
      <c r="N390" s="78"/>
      <c r="O390" s="4"/>
      <c r="P390" s="5"/>
      <c r="Q390" s="78"/>
      <c r="Y390" s="4"/>
      <c r="Z390" s="4"/>
      <c r="AO390" s="81" t="s">
        <v>833</v>
      </c>
      <c r="AP390" s="81" t="s">
        <v>833</v>
      </c>
      <c r="AQ390" s="81">
        <v>1</v>
      </c>
      <c r="AR390" s="81" t="s">
        <v>4414</v>
      </c>
      <c r="AS390" s="81"/>
      <c r="AT390" s="81" t="s">
        <v>4414</v>
      </c>
      <c r="AU390" s="81"/>
      <c r="AV390" s="81" t="s">
        <v>4414</v>
      </c>
      <c r="AW390" s="81"/>
      <c r="BD390"/>
      <c r="BE390"/>
      <c r="BF390"/>
      <c r="BG390"/>
    </row>
    <row r="391" spans="1:59" x14ac:dyDescent="0.2">
      <c r="A391" s="5"/>
      <c r="B391" s="4"/>
      <c r="C391" s="4"/>
      <c r="D391" s="5"/>
      <c r="E391" s="76"/>
      <c r="F391" s="5"/>
      <c r="G391" s="5"/>
      <c r="H391" s="5"/>
      <c r="I391" s="5"/>
      <c r="J391" s="78"/>
      <c r="N391" s="78"/>
      <c r="O391" s="4"/>
      <c r="P391" s="5"/>
      <c r="Q391" s="78"/>
      <c r="Y391" s="4"/>
      <c r="Z391" s="4"/>
      <c r="AO391" s="81" t="s">
        <v>3959</v>
      </c>
      <c r="AP391" s="81" t="s">
        <v>3959</v>
      </c>
      <c r="AQ391" s="81">
        <v>1</v>
      </c>
      <c r="AR391" s="81" t="s">
        <v>4414</v>
      </c>
      <c r="AS391" s="81"/>
      <c r="AT391" s="81" t="s">
        <v>4414</v>
      </c>
      <c r="AU391" s="81"/>
      <c r="AV391" s="81" t="s">
        <v>4414</v>
      </c>
      <c r="AW391" s="81"/>
      <c r="BD391"/>
      <c r="BE391"/>
      <c r="BF391"/>
      <c r="BG391"/>
    </row>
    <row r="392" spans="1:59" x14ac:dyDescent="0.2">
      <c r="A392" s="5"/>
      <c r="B392" s="4"/>
      <c r="C392" s="4"/>
      <c r="D392" s="5"/>
      <c r="E392" s="76"/>
      <c r="F392" s="5"/>
      <c r="G392" s="5"/>
      <c r="H392" s="5"/>
      <c r="I392" s="5"/>
      <c r="J392" s="78"/>
      <c r="N392" s="78"/>
      <c r="O392" s="4"/>
      <c r="P392" s="5"/>
      <c r="Q392" s="78"/>
      <c r="Y392" s="4"/>
      <c r="Z392" s="4"/>
      <c r="AO392" s="81" t="s">
        <v>4427</v>
      </c>
      <c r="AP392" s="81" t="s">
        <v>4427</v>
      </c>
      <c r="AQ392" s="81">
        <v>1</v>
      </c>
      <c r="AR392" s="81" t="s">
        <v>4414</v>
      </c>
      <c r="AS392" s="81"/>
      <c r="AT392" s="81" t="s">
        <v>4414</v>
      </c>
      <c r="AU392" s="81"/>
      <c r="AV392" s="81" t="s">
        <v>4414</v>
      </c>
      <c r="AW392" s="81"/>
      <c r="BD392"/>
      <c r="BE392"/>
      <c r="BF392"/>
      <c r="BG392"/>
    </row>
    <row r="393" spans="1:59" x14ac:dyDescent="0.2">
      <c r="A393" s="5"/>
      <c r="B393" s="4"/>
      <c r="C393" s="4"/>
      <c r="D393" s="5"/>
      <c r="E393" s="76"/>
      <c r="F393" s="5"/>
      <c r="G393" s="5"/>
      <c r="H393" s="5"/>
      <c r="I393" s="5"/>
      <c r="J393" s="78"/>
      <c r="N393" s="78"/>
      <c r="O393" s="4"/>
      <c r="P393" s="5"/>
      <c r="Q393" s="78"/>
      <c r="Y393" s="4"/>
      <c r="Z393" s="4"/>
      <c r="AO393" s="81" t="s">
        <v>834</v>
      </c>
      <c r="AP393" s="81" t="s">
        <v>834</v>
      </c>
      <c r="AQ393" s="81">
        <v>1</v>
      </c>
      <c r="AR393" s="81" t="s">
        <v>4414</v>
      </c>
      <c r="AS393" s="81"/>
      <c r="AT393" s="81" t="s">
        <v>4414</v>
      </c>
      <c r="AU393" s="81"/>
      <c r="AV393" s="81" t="s">
        <v>4414</v>
      </c>
      <c r="AW393" s="81"/>
      <c r="BD393"/>
      <c r="BE393"/>
      <c r="BF393"/>
      <c r="BG393"/>
    </row>
    <row r="394" spans="1:59" x14ac:dyDescent="0.2">
      <c r="A394" s="5"/>
      <c r="B394" s="4"/>
      <c r="C394" s="4"/>
      <c r="D394" s="5"/>
      <c r="E394" s="76"/>
      <c r="F394" s="5"/>
      <c r="G394" s="5"/>
      <c r="H394" s="5"/>
      <c r="I394" s="5"/>
      <c r="J394" s="78"/>
      <c r="N394" s="78"/>
      <c r="O394" s="4"/>
      <c r="P394" s="5"/>
      <c r="Q394" s="78"/>
      <c r="Y394" s="4"/>
      <c r="Z394" s="4"/>
      <c r="AO394" s="81" t="s">
        <v>4428</v>
      </c>
      <c r="AP394" s="81" t="s">
        <v>834</v>
      </c>
      <c r="AQ394" s="81">
        <v>1</v>
      </c>
      <c r="AR394" s="81" t="s">
        <v>4414</v>
      </c>
      <c r="AS394" s="81"/>
      <c r="AT394" s="81" t="s">
        <v>4414</v>
      </c>
      <c r="AU394" s="81"/>
      <c r="AV394" s="81" t="s">
        <v>4414</v>
      </c>
      <c r="AW394" s="81"/>
      <c r="BD394"/>
      <c r="BE394"/>
      <c r="BF394"/>
      <c r="BG394"/>
    </row>
    <row r="395" spans="1:59" x14ac:dyDescent="0.2">
      <c r="A395" s="5"/>
      <c r="B395" s="4"/>
      <c r="C395" s="4"/>
      <c r="D395" s="5"/>
      <c r="E395" s="76"/>
      <c r="F395" s="5"/>
      <c r="G395" s="5"/>
      <c r="H395" s="5"/>
      <c r="I395" s="5"/>
      <c r="J395" s="78"/>
      <c r="N395" s="78"/>
      <c r="O395" s="4"/>
      <c r="P395" s="5"/>
      <c r="Q395" s="78"/>
      <c r="Y395" s="4"/>
      <c r="Z395" s="4"/>
      <c r="AO395" s="81" t="s">
        <v>850</v>
      </c>
      <c r="AP395" s="81" t="s">
        <v>850</v>
      </c>
      <c r="AQ395" s="81">
        <v>1</v>
      </c>
      <c r="AR395" s="81" t="s">
        <v>4414</v>
      </c>
      <c r="AS395" s="81"/>
      <c r="AT395" s="81" t="s">
        <v>4414</v>
      </c>
      <c r="AU395" s="81"/>
      <c r="AV395" s="81" t="s">
        <v>4414</v>
      </c>
      <c r="AW395" s="81"/>
      <c r="BD395"/>
      <c r="BE395"/>
      <c r="BF395"/>
      <c r="BG395"/>
    </row>
    <row r="396" spans="1:59" x14ac:dyDescent="0.2">
      <c r="A396" s="5"/>
      <c r="B396" s="4"/>
      <c r="C396" s="4"/>
      <c r="D396" s="5"/>
      <c r="E396" s="76"/>
      <c r="F396" s="5"/>
      <c r="G396" s="5"/>
      <c r="H396" s="5"/>
      <c r="I396" s="5"/>
      <c r="J396" s="78"/>
      <c r="N396" s="78"/>
      <c r="O396" s="4"/>
      <c r="P396" s="5"/>
      <c r="Q396" s="78"/>
      <c r="Y396" s="4"/>
      <c r="Z396" s="4"/>
      <c r="AO396" s="81" t="s">
        <v>4429</v>
      </c>
      <c r="AP396" s="81" t="s">
        <v>4429</v>
      </c>
      <c r="AQ396" s="81">
        <v>1</v>
      </c>
      <c r="AR396" s="81" t="s">
        <v>4414</v>
      </c>
      <c r="AS396" s="81"/>
      <c r="AT396" s="81" t="s">
        <v>4414</v>
      </c>
      <c r="AU396" s="81"/>
      <c r="AV396" s="81" t="s">
        <v>4414</v>
      </c>
      <c r="AW396" s="81"/>
      <c r="BD396"/>
      <c r="BE396"/>
      <c r="BF396"/>
      <c r="BG396"/>
    </row>
    <row r="397" spans="1:59" x14ac:dyDescent="0.2">
      <c r="A397" s="5"/>
      <c r="B397" s="4"/>
      <c r="C397" s="4"/>
      <c r="D397" s="5"/>
      <c r="E397" s="76"/>
      <c r="F397" s="5"/>
      <c r="G397" s="5"/>
      <c r="H397" s="5"/>
      <c r="I397" s="5"/>
      <c r="J397" s="78"/>
      <c r="N397" s="78"/>
      <c r="O397" s="4"/>
      <c r="P397" s="5"/>
      <c r="Q397" s="78"/>
      <c r="Y397" s="4"/>
      <c r="Z397" s="4"/>
      <c r="AO397" s="81" t="s">
        <v>835</v>
      </c>
      <c r="AP397" s="81" t="s">
        <v>835</v>
      </c>
      <c r="AQ397" s="81">
        <v>1</v>
      </c>
      <c r="AR397" s="81" t="s">
        <v>4414</v>
      </c>
      <c r="AS397" s="81"/>
      <c r="AT397" s="81" t="s">
        <v>4414</v>
      </c>
      <c r="AU397" s="81"/>
      <c r="AV397" s="81" t="s">
        <v>4414</v>
      </c>
      <c r="AW397" s="81"/>
      <c r="BD397"/>
      <c r="BE397"/>
      <c r="BF397"/>
      <c r="BG397"/>
    </row>
    <row r="398" spans="1:59" x14ac:dyDescent="0.2">
      <c r="A398" s="5"/>
      <c r="B398" s="4"/>
      <c r="C398" s="4"/>
      <c r="D398" s="5"/>
      <c r="E398" s="76"/>
      <c r="F398" s="5"/>
      <c r="G398" s="5"/>
      <c r="H398" s="5"/>
      <c r="I398" s="5"/>
      <c r="J398" s="78"/>
      <c r="N398" s="78"/>
      <c r="O398" s="4"/>
      <c r="P398" s="5"/>
      <c r="Q398" s="78"/>
      <c r="Y398" s="4"/>
      <c r="Z398" s="4"/>
      <c r="AO398" s="81" t="s">
        <v>4430</v>
      </c>
      <c r="AP398" s="81" t="s">
        <v>835</v>
      </c>
      <c r="AQ398" s="81">
        <v>1</v>
      </c>
      <c r="AR398" s="81" t="s">
        <v>4414</v>
      </c>
      <c r="AS398" s="81"/>
      <c r="AT398" s="81" t="s">
        <v>4414</v>
      </c>
      <c r="AU398" s="81"/>
      <c r="AV398" s="81" t="s">
        <v>4414</v>
      </c>
      <c r="AW398" s="81"/>
      <c r="BD398"/>
      <c r="BE398"/>
      <c r="BF398"/>
      <c r="BG398"/>
    </row>
    <row r="399" spans="1:59" x14ac:dyDescent="0.2">
      <c r="A399" s="5"/>
      <c r="B399" s="4"/>
      <c r="C399" s="4"/>
      <c r="D399" s="5"/>
      <c r="E399" s="76"/>
      <c r="F399" s="5"/>
      <c r="G399" s="5"/>
      <c r="H399" s="5"/>
      <c r="I399" s="5"/>
      <c r="J399" s="78"/>
      <c r="N399" s="78"/>
      <c r="O399" s="4"/>
      <c r="P399" s="5"/>
      <c r="Q399" s="78"/>
      <c r="Y399" s="4"/>
      <c r="Z399" s="4"/>
      <c r="AO399" s="81" t="s">
        <v>851</v>
      </c>
      <c r="AP399" s="81" t="s">
        <v>851</v>
      </c>
      <c r="AQ399" s="81">
        <v>1</v>
      </c>
      <c r="AR399" s="81" t="s">
        <v>4414</v>
      </c>
      <c r="AS399" s="81"/>
      <c r="AT399" s="81" t="s">
        <v>4414</v>
      </c>
      <c r="AU399" s="81"/>
      <c r="AV399" s="81" t="s">
        <v>4414</v>
      </c>
      <c r="AW399" s="81"/>
      <c r="BD399"/>
      <c r="BE399"/>
      <c r="BF399"/>
      <c r="BG399"/>
    </row>
    <row r="400" spans="1:59" x14ac:dyDescent="0.2">
      <c r="A400" s="5"/>
      <c r="B400" s="4"/>
      <c r="C400" s="4"/>
      <c r="D400" s="5"/>
      <c r="E400" s="76"/>
      <c r="F400" s="5"/>
      <c r="G400" s="5"/>
      <c r="H400" s="5"/>
      <c r="I400" s="5"/>
      <c r="J400" s="78"/>
      <c r="N400" s="78"/>
      <c r="O400" s="4"/>
      <c r="P400" s="5"/>
      <c r="Q400" s="78"/>
      <c r="Y400" s="4"/>
      <c r="Z400" s="4"/>
      <c r="AO400" s="81" t="s">
        <v>4431</v>
      </c>
      <c r="AP400" s="81" t="s">
        <v>4431</v>
      </c>
      <c r="AQ400" s="81">
        <v>1</v>
      </c>
      <c r="AR400" s="81" t="s">
        <v>4414</v>
      </c>
      <c r="AS400" s="81"/>
      <c r="AT400" s="81" t="s">
        <v>4414</v>
      </c>
      <c r="AU400" s="81"/>
      <c r="AV400" s="81" t="s">
        <v>4414</v>
      </c>
      <c r="AW400" s="81"/>
      <c r="BD400"/>
      <c r="BE400"/>
      <c r="BF400"/>
      <c r="BG400"/>
    </row>
    <row r="401" spans="1:59" x14ac:dyDescent="0.2">
      <c r="A401" s="5"/>
      <c r="B401" s="4"/>
      <c r="C401" s="4"/>
      <c r="D401" s="5"/>
      <c r="E401" s="76"/>
      <c r="F401" s="5"/>
      <c r="G401" s="5"/>
      <c r="H401" s="5"/>
      <c r="I401" s="5"/>
      <c r="J401" s="78"/>
      <c r="N401" s="78"/>
      <c r="O401" s="4"/>
      <c r="P401" s="5"/>
      <c r="Q401" s="78"/>
      <c r="Y401" s="4"/>
      <c r="Z401" s="4"/>
      <c r="AO401" s="81" t="s">
        <v>3960</v>
      </c>
      <c r="AP401" s="81" t="s">
        <v>3960</v>
      </c>
      <c r="AQ401" s="81">
        <v>1</v>
      </c>
      <c r="AR401" s="81" t="s">
        <v>4414</v>
      </c>
      <c r="AS401" s="81"/>
      <c r="AT401" s="81" t="s">
        <v>4414</v>
      </c>
      <c r="AU401" s="81"/>
      <c r="AV401" s="81" t="s">
        <v>4414</v>
      </c>
      <c r="AW401" s="81"/>
      <c r="BD401"/>
      <c r="BE401"/>
      <c r="BF401"/>
      <c r="BG401"/>
    </row>
    <row r="402" spans="1:59" x14ac:dyDescent="0.2">
      <c r="A402" s="5"/>
      <c r="B402" s="4"/>
      <c r="C402" s="4"/>
      <c r="D402" s="5"/>
      <c r="E402" s="76"/>
      <c r="F402" s="5"/>
      <c r="G402" s="5"/>
      <c r="H402" s="5"/>
      <c r="I402" s="5"/>
      <c r="J402" s="78"/>
      <c r="N402" s="78"/>
      <c r="O402" s="4"/>
      <c r="P402" s="5"/>
      <c r="Q402" s="78"/>
      <c r="Y402" s="4"/>
      <c r="Z402" s="4"/>
      <c r="AO402" s="81" t="s">
        <v>4432</v>
      </c>
      <c r="AP402" s="81" t="s">
        <v>4432</v>
      </c>
      <c r="AQ402" s="81">
        <v>1</v>
      </c>
      <c r="AR402" s="81" t="s">
        <v>4414</v>
      </c>
      <c r="AS402" s="81"/>
      <c r="AT402" s="81" t="s">
        <v>4414</v>
      </c>
      <c r="AU402" s="81"/>
      <c r="AV402" s="81" t="s">
        <v>4414</v>
      </c>
      <c r="AW402" s="81"/>
      <c r="BD402"/>
      <c r="BE402"/>
      <c r="BF402"/>
      <c r="BG402"/>
    </row>
    <row r="403" spans="1:59" x14ac:dyDescent="0.2">
      <c r="A403" s="5"/>
      <c r="B403" s="4"/>
      <c r="C403" s="4"/>
      <c r="D403" s="5"/>
      <c r="E403" s="76"/>
      <c r="F403" s="5"/>
      <c r="G403" s="5"/>
      <c r="H403" s="5"/>
      <c r="I403" s="5"/>
      <c r="J403" s="78"/>
      <c r="N403" s="78"/>
      <c r="O403" s="4"/>
      <c r="P403" s="5"/>
      <c r="Q403" s="78"/>
      <c r="Y403" s="4"/>
      <c r="Z403" s="4"/>
      <c r="AO403" s="81" t="s">
        <v>836</v>
      </c>
      <c r="AP403" s="81" t="s">
        <v>836</v>
      </c>
      <c r="AQ403" s="81">
        <v>1</v>
      </c>
      <c r="AR403" s="81" t="s">
        <v>4414</v>
      </c>
      <c r="AS403" s="81"/>
      <c r="AT403" s="81" t="s">
        <v>4414</v>
      </c>
      <c r="AU403" s="81"/>
      <c r="AV403" s="81" t="s">
        <v>4414</v>
      </c>
      <c r="AW403" s="81"/>
      <c r="BD403"/>
      <c r="BE403"/>
      <c r="BF403"/>
      <c r="BG403"/>
    </row>
    <row r="404" spans="1:59" x14ac:dyDescent="0.2">
      <c r="A404" s="5"/>
      <c r="B404" s="4"/>
      <c r="C404" s="4"/>
      <c r="D404" s="5"/>
      <c r="E404" s="76"/>
      <c r="F404" s="5"/>
      <c r="G404" s="5"/>
      <c r="H404" s="5"/>
      <c r="I404" s="5"/>
      <c r="J404" s="78"/>
      <c r="N404" s="78"/>
      <c r="O404" s="4"/>
      <c r="P404" s="5"/>
      <c r="Q404" s="78"/>
      <c r="Y404" s="4"/>
      <c r="Z404" s="4"/>
      <c r="AO404" s="81" t="s">
        <v>4433</v>
      </c>
      <c r="AP404" s="81" t="s">
        <v>4433</v>
      </c>
      <c r="AQ404" s="81">
        <v>1</v>
      </c>
      <c r="AR404" s="81" t="s">
        <v>4414</v>
      </c>
      <c r="AS404" s="81"/>
      <c r="AT404" s="81" t="s">
        <v>4414</v>
      </c>
      <c r="AU404" s="81"/>
      <c r="AV404" s="81" t="s">
        <v>4414</v>
      </c>
      <c r="AW404" s="81"/>
      <c r="BD404"/>
      <c r="BE404"/>
      <c r="BF404"/>
      <c r="BG404"/>
    </row>
    <row r="405" spans="1:59" x14ac:dyDescent="0.2">
      <c r="A405" s="5"/>
      <c r="B405" s="4"/>
      <c r="C405" s="4"/>
      <c r="D405" s="5"/>
      <c r="E405" s="76"/>
      <c r="F405" s="5"/>
      <c r="G405" s="5"/>
      <c r="H405" s="5"/>
      <c r="I405" s="5"/>
      <c r="J405" s="78"/>
      <c r="N405" s="78"/>
      <c r="O405" s="4"/>
      <c r="P405" s="5"/>
      <c r="Q405" s="78"/>
      <c r="Y405" s="4"/>
      <c r="Z405" s="4"/>
      <c r="AO405" s="81" t="s">
        <v>852</v>
      </c>
      <c r="AP405" s="81" t="s">
        <v>852</v>
      </c>
      <c r="AQ405" s="81">
        <v>1</v>
      </c>
      <c r="AR405" s="81" t="s">
        <v>4414</v>
      </c>
      <c r="AS405" s="81"/>
      <c r="AT405" s="81" t="s">
        <v>4414</v>
      </c>
      <c r="AU405" s="81"/>
      <c r="AV405" s="81" t="s">
        <v>4414</v>
      </c>
      <c r="AW405" s="81"/>
      <c r="BD405"/>
      <c r="BE405"/>
      <c r="BF405"/>
      <c r="BG405"/>
    </row>
    <row r="406" spans="1:59" x14ac:dyDescent="0.2">
      <c r="A406" s="5"/>
      <c r="B406" s="4"/>
      <c r="C406" s="4"/>
      <c r="D406" s="5"/>
      <c r="E406" s="76"/>
      <c r="F406" s="5"/>
      <c r="G406" s="5"/>
      <c r="H406" s="5"/>
      <c r="I406" s="5"/>
      <c r="J406" s="78"/>
      <c r="N406" s="78"/>
      <c r="O406" s="4"/>
      <c r="P406" s="5"/>
      <c r="Q406" s="78"/>
      <c r="Y406" s="4"/>
      <c r="Z406" s="4"/>
      <c r="AO406" s="81" t="s">
        <v>4434</v>
      </c>
      <c r="AP406" s="81" t="s">
        <v>4434</v>
      </c>
      <c r="AQ406" s="81">
        <v>1</v>
      </c>
      <c r="AR406" s="81" t="s">
        <v>4414</v>
      </c>
      <c r="AS406" s="81"/>
      <c r="AT406" s="81" t="s">
        <v>4414</v>
      </c>
      <c r="AU406" s="81"/>
      <c r="AV406" s="81" t="s">
        <v>4414</v>
      </c>
      <c r="AW406" s="81"/>
      <c r="BD406"/>
      <c r="BE406"/>
      <c r="BF406"/>
      <c r="BG406"/>
    </row>
    <row r="407" spans="1:59" x14ac:dyDescent="0.2">
      <c r="A407" s="5"/>
      <c r="B407" s="4"/>
      <c r="C407" s="4"/>
      <c r="D407" s="5"/>
      <c r="E407" s="76"/>
      <c r="F407" s="5"/>
      <c r="G407" s="5"/>
      <c r="H407" s="5"/>
      <c r="I407" s="5"/>
      <c r="J407" s="78"/>
      <c r="N407" s="78"/>
      <c r="O407" s="4"/>
      <c r="P407" s="5"/>
      <c r="Q407" s="78"/>
      <c r="Y407" s="4"/>
      <c r="Z407" s="4"/>
      <c r="AO407" s="81" t="s">
        <v>837</v>
      </c>
      <c r="AP407" s="81" t="s">
        <v>837</v>
      </c>
      <c r="AQ407" s="81">
        <v>1</v>
      </c>
      <c r="AR407" s="81" t="s">
        <v>4414</v>
      </c>
      <c r="AS407" s="81"/>
      <c r="AT407" s="81" t="s">
        <v>4414</v>
      </c>
      <c r="AU407" s="81"/>
      <c r="AV407" s="81" t="s">
        <v>4414</v>
      </c>
      <c r="AW407" s="81"/>
      <c r="BD407"/>
      <c r="BE407"/>
      <c r="BF407"/>
      <c r="BG407"/>
    </row>
    <row r="408" spans="1:59" x14ac:dyDescent="0.2">
      <c r="A408" s="5"/>
      <c r="B408" s="4"/>
      <c r="C408" s="4"/>
      <c r="D408" s="5"/>
      <c r="E408" s="76"/>
      <c r="F408" s="5"/>
      <c r="G408" s="5"/>
      <c r="H408" s="5"/>
      <c r="I408" s="5"/>
      <c r="J408" s="78"/>
      <c r="N408" s="78"/>
      <c r="O408" s="4"/>
      <c r="P408" s="5"/>
      <c r="Q408" s="78"/>
      <c r="Y408" s="4"/>
      <c r="Z408" s="4"/>
      <c r="AO408" s="81" t="s">
        <v>3961</v>
      </c>
      <c r="AP408" s="81" t="s">
        <v>3961</v>
      </c>
      <c r="AQ408" s="81">
        <v>1</v>
      </c>
      <c r="AR408" s="81" t="s">
        <v>4414</v>
      </c>
      <c r="AS408" s="81"/>
      <c r="AT408" s="81" t="s">
        <v>4414</v>
      </c>
      <c r="AU408" s="81"/>
      <c r="AV408" s="81" t="s">
        <v>4414</v>
      </c>
      <c r="AW408" s="81"/>
      <c r="BD408"/>
      <c r="BE408"/>
      <c r="BF408"/>
      <c r="BG408"/>
    </row>
    <row r="409" spans="1:59" x14ac:dyDescent="0.2">
      <c r="A409" s="5"/>
      <c r="B409" s="4"/>
      <c r="C409" s="4"/>
      <c r="D409" s="5"/>
      <c r="E409" s="76"/>
      <c r="F409" s="5"/>
      <c r="G409" s="5"/>
      <c r="H409" s="5"/>
      <c r="I409" s="5"/>
      <c r="J409" s="78"/>
      <c r="N409" s="78"/>
      <c r="O409" s="4"/>
      <c r="P409" s="5"/>
      <c r="Q409" s="78"/>
      <c r="Y409" s="4"/>
      <c r="Z409" s="4"/>
      <c r="AO409" s="81" t="s">
        <v>4435</v>
      </c>
      <c r="AP409" s="81" t="s">
        <v>4435</v>
      </c>
      <c r="AQ409" s="81">
        <v>1</v>
      </c>
      <c r="AR409" s="81" t="s">
        <v>4414</v>
      </c>
      <c r="AS409" s="81"/>
      <c r="AT409" s="81" t="s">
        <v>4414</v>
      </c>
      <c r="AU409" s="81"/>
      <c r="AV409" s="81" t="s">
        <v>4414</v>
      </c>
      <c r="AW409" s="81"/>
      <c r="BD409"/>
      <c r="BE409"/>
      <c r="BF409"/>
      <c r="BG409"/>
    </row>
    <row r="410" spans="1:59" x14ac:dyDescent="0.2">
      <c r="A410" s="5"/>
      <c r="B410" s="4"/>
      <c r="C410" s="4"/>
      <c r="D410" s="5"/>
      <c r="E410" s="76"/>
      <c r="F410" s="5"/>
      <c r="G410" s="5"/>
      <c r="H410" s="5"/>
      <c r="I410" s="5"/>
      <c r="J410" s="78"/>
      <c r="N410" s="78"/>
      <c r="O410" s="4"/>
      <c r="P410" s="5"/>
      <c r="Q410" s="78"/>
      <c r="Y410" s="4"/>
      <c r="Z410" s="4"/>
      <c r="AO410" s="81" t="s">
        <v>838</v>
      </c>
      <c r="AP410" s="81" t="s">
        <v>838</v>
      </c>
      <c r="AQ410" s="81">
        <v>1</v>
      </c>
      <c r="AR410" s="81" t="s">
        <v>4414</v>
      </c>
      <c r="AS410" s="81"/>
      <c r="AT410" s="81" t="s">
        <v>4414</v>
      </c>
      <c r="AU410" s="81"/>
      <c r="AV410" s="81" t="s">
        <v>4414</v>
      </c>
      <c r="AW410" s="81"/>
      <c r="BD410"/>
      <c r="BE410"/>
      <c r="BF410"/>
      <c r="BG410"/>
    </row>
    <row r="411" spans="1:59" x14ac:dyDescent="0.2">
      <c r="A411" s="5"/>
      <c r="B411" s="4"/>
      <c r="C411" s="4"/>
      <c r="D411" s="5"/>
      <c r="E411" s="76"/>
      <c r="F411" s="5"/>
      <c r="G411" s="5"/>
      <c r="H411" s="5"/>
      <c r="I411" s="5"/>
      <c r="J411" s="78"/>
      <c r="N411" s="78"/>
      <c r="O411" s="4"/>
      <c r="P411" s="5"/>
      <c r="Q411" s="78"/>
      <c r="Y411" s="4"/>
      <c r="Z411" s="4"/>
      <c r="AO411" s="81" t="s">
        <v>839</v>
      </c>
      <c r="AP411" s="81" t="s">
        <v>839</v>
      </c>
      <c r="AQ411" s="81">
        <v>1</v>
      </c>
      <c r="AR411" s="81" t="s">
        <v>4414</v>
      </c>
      <c r="AS411" s="81"/>
      <c r="AT411" s="81" t="s">
        <v>4414</v>
      </c>
      <c r="AU411" s="81"/>
      <c r="AV411" s="81" t="s">
        <v>4414</v>
      </c>
      <c r="AW411" s="81"/>
      <c r="BD411"/>
      <c r="BE411"/>
      <c r="BF411"/>
      <c r="BG411"/>
    </row>
    <row r="412" spans="1:59" x14ac:dyDescent="0.2">
      <c r="A412" s="5"/>
      <c r="B412" s="4"/>
      <c r="C412" s="4"/>
      <c r="D412" s="5"/>
      <c r="E412" s="76"/>
      <c r="F412" s="5"/>
      <c r="G412" s="5"/>
      <c r="H412" s="5"/>
      <c r="I412" s="5"/>
      <c r="J412" s="78"/>
      <c r="N412" s="78"/>
      <c r="O412" s="4"/>
      <c r="P412" s="5"/>
      <c r="Q412" s="78"/>
      <c r="Y412" s="4"/>
      <c r="Z412" s="4"/>
      <c r="AO412" s="81" t="s">
        <v>3462</v>
      </c>
      <c r="AP412" s="81" t="s">
        <v>4436</v>
      </c>
      <c r="AQ412" s="81">
        <v>1</v>
      </c>
      <c r="AR412" s="81" t="s">
        <v>4414</v>
      </c>
      <c r="AS412" s="81"/>
      <c r="AT412" s="81" t="s">
        <v>4414</v>
      </c>
      <c r="AU412" s="81"/>
      <c r="AV412" s="81" t="s">
        <v>4414</v>
      </c>
      <c r="AW412" s="81"/>
      <c r="BD412"/>
      <c r="BE412"/>
      <c r="BF412"/>
      <c r="BG412"/>
    </row>
    <row r="413" spans="1:59" x14ac:dyDescent="0.2">
      <c r="A413" s="5"/>
      <c r="B413" s="4"/>
      <c r="C413" s="4"/>
      <c r="D413" s="5"/>
      <c r="E413" s="76"/>
      <c r="F413" s="5"/>
      <c r="G413" s="5"/>
      <c r="H413" s="5"/>
      <c r="I413" s="5"/>
      <c r="J413" s="78"/>
      <c r="N413" s="78"/>
      <c r="O413" s="4"/>
      <c r="P413" s="5"/>
      <c r="Q413" s="78"/>
      <c r="Y413" s="4"/>
      <c r="Z413" s="4"/>
      <c r="AO413" s="81" t="s">
        <v>3464</v>
      </c>
      <c r="AP413" s="81" t="s">
        <v>4437</v>
      </c>
      <c r="AQ413" s="81">
        <v>1</v>
      </c>
      <c r="AR413" s="81" t="s">
        <v>4414</v>
      </c>
      <c r="AS413" s="81"/>
      <c r="AT413" s="81" t="s">
        <v>4414</v>
      </c>
      <c r="AU413" s="81"/>
      <c r="AV413" s="81" t="s">
        <v>4414</v>
      </c>
      <c r="AW413" s="81"/>
      <c r="BD413"/>
      <c r="BE413"/>
      <c r="BF413"/>
      <c r="BG413"/>
    </row>
    <row r="414" spans="1:59" x14ac:dyDescent="0.2">
      <c r="A414" s="5"/>
      <c r="B414" s="4"/>
      <c r="C414" s="4"/>
      <c r="D414" s="5"/>
      <c r="E414" s="76"/>
      <c r="F414" s="5"/>
      <c r="G414" s="5"/>
      <c r="H414" s="5"/>
      <c r="I414" s="5"/>
      <c r="J414" s="78"/>
      <c r="N414" s="78"/>
      <c r="O414" s="4"/>
      <c r="P414" s="5"/>
      <c r="Q414" s="78"/>
      <c r="Y414" s="4"/>
      <c r="Z414" s="4"/>
      <c r="AO414" s="81" t="s">
        <v>788</v>
      </c>
      <c r="AP414" s="81" t="s">
        <v>893</v>
      </c>
      <c r="AQ414" s="81">
        <v>1</v>
      </c>
      <c r="AR414" s="81" t="s">
        <v>4414</v>
      </c>
      <c r="AS414" s="81"/>
      <c r="AT414" s="81" t="s">
        <v>4414</v>
      </c>
      <c r="AU414" s="81"/>
      <c r="AV414" s="81" t="s">
        <v>4414</v>
      </c>
      <c r="AW414" s="81"/>
      <c r="BD414"/>
      <c r="BE414"/>
      <c r="BF414"/>
      <c r="BG414"/>
    </row>
    <row r="415" spans="1:59" x14ac:dyDescent="0.2">
      <c r="A415" s="5"/>
      <c r="B415" s="4"/>
      <c r="C415" s="4"/>
      <c r="D415" s="5"/>
      <c r="E415" s="76"/>
      <c r="F415" s="5"/>
      <c r="G415" s="5"/>
      <c r="H415" s="5"/>
      <c r="I415" s="5"/>
      <c r="J415" s="78"/>
      <c r="N415" s="78"/>
      <c r="O415" s="4"/>
      <c r="P415" s="5"/>
      <c r="Q415" s="78"/>
      <c r="Y415" s="4"/>
      <c r="Z415" s="4"/>
      <c r="AO415" s="81" t="s">
        <v>799</v>
      </c>
      <c r="AP415" s="81" t="s">
        <v>909</v>
      </c>
      <c r="AQ415" s="81">
        <v>1</v>
      </c>
      <c r="AR415" s="81" t="s">
        <v>4414</v>
      </c>
      <c r="AS415" s="81"/>
      <c r="AT415" s="81" t="s">
        <v>4414</v>
      </c>
      <c r="AU415" s="81"/>
      <c r="AV415" s="81" t="s">
        <v>4414</v>
      </c>
      <c r="AW415" s="81"/>
      <c r="BD415"/>
      <c r="BE415"/>
      <c r="BF415"/>
      <c r="BG415"/>
    </row>
    <row r="416" spans="1:59" x14ac:dyDescent="0.2">
      <c r="A416" s="5"/>
      <c r="B416" s="4"/>
      <c r="C416" s="4"/>
      <c r="D416" s="5"/>
      <c r="E416" s="76"/>
      <c r="F416" s="5"/>
      <c r="G416" s="5"/>
      <c r="H416" s="5"/>
      <c r="I416" s="5"/>
      <c r="J416" s="78"/>
      <c r="N416" s="78"/>
      <c r="O416" s="4"/>
      <c r="P416" s="5"/>
      <c r="Q416" s="78"/>
      <c r="Y416" s="4"/>
      <c r="Z416" s="4"/>
      <c r="AO416" s="81" t="s">
        <v>810</v>
      </c>
      <c r="AP416" s="81" t="s">
        <v>925</v>
      </c>
      <c r="AQ416" s="81">
        <v>1</v>
      </c>
      <c r="AR416" s="81" t="s">
        <v>4414</v>
      </c>
      <c r="AS416" s="81"/>
      <c r="AT416" s="81" t="s">
        <v>4414</v>
      </c>
      <c r="AU416" s="81"/>
      <c r="AV416" s="81" t="s">
        <v>4414</v>
      </c>
      <c r="AW416" s="81"/>
      <c r="BD416"/>
      <c r="BE416"/>
      <c r="BF416"/>
      <c r="BG416"/>
    </row>
    <row r="417" spans="1:59" x14ac:dyDescent="0.2">
      <c r="A417" s="5"/>
      <c r="B417" s="4"/>
      <c r="C417" s="4"/>
      <c r="D417" s="5"/>
      <c r="E417" s="76"/>
      <c r="F417" s="5"/>
      <c r="G417" s="5"/>
      <c r="H417" s="5"/>
      <c r="I417" s="5"/>
      <c r="J417" s="78"/>
      <c r="N417" s="78"/>
      <c r="O417" s="4"/>
      <c r="P417" s="5"/>
      <c r="Q417" s="78"/>
      <c r="Y417" s="4"/>
      <c r="Z417" s="4"/>
      <c r="AO417" s="81" t="s">
        <v>1852</v>
      </c>
      <c r="AP417" s="81" t="s">
        <v>933</v>
      </c>
      <c r="AQ417" s="81">
        <v>1</v>
      </c>
      <c r="AR417" s="81" t="s">
        <v>4414</v>
      </c>
      <c r="AS417" s="81"/>
      <c r="AT417" s="81" t="s">
        <v>4414</v>
      </c>
      <c r="AU417" s="81"/>
      <c r="AV417" s="81" t="s">
        <v>4414</v>
      </c>
      <c r="AW417" s="81"/>
      <c r="BD417"/>
      <c r="BE417"/>
      <c r="BF417"/>
      <c r="BG417"/>
    </row>
    <row r="418" spans="1:59" x14ac:dyDescent="0.2">
      <c r="A418" s="5"/>
      <c r="B418" s="4"/>
      <c r="C418" s="4"/>
      <c r="D418" s="5"/>
      <c r="E418" s="76"/>
      <c r="F418" s="5"/>
      <c r="G418" s="5"/>
      <c r="H418" s="5"/>
      <c r="I418" s="5"/>
      <c r="J418" s="78"/>
      <c r="N418" s="78"/>
      <c r="O418" s="4"/>
      <c r="P418" s="5"/>
      <c r="Q418" s="78"/>
      <c r="Y418" s="4"/>
      <c r="Z418" s="4"/>
      <c r="AO418" s="81" t="s">
        <v>766</v>
      </c>
      <c r="AP418" s="81" t="s">
        <v>893</v>
      </c>
      <c r="AQ418" s="81">
        <v>2</v>
      </c>
      <c r="AR418" s="81" t="s">
        <v>4414</v>
      </c>
      <c r="AS418" s="81"/>
      <c r="AT418" s="81" t="s">
        <v>4414</v>
      </c>
      <c r="AU418" s="81"/>
      <c r="AV418" s="81" t="s">
        <v>4414</v>
      </c>
      <c r="AW418" s="81"/>
      <c r="BD418"/>
      <c r="BE418"/>
      <c r="BF418"/>
      <c r="BG418"/>
    </row>
    <row r="419" spans="1:59" x14ac:dyDescent="0.2">
      <c r="A419" s="5"/>
      <c r="B419" s="4"/>
      <c r="C419" s="4"/>
      <c r="D419" s="5"/>
      <c r="E419" s="76"/>
      <c r="F419" s="5"/>
      <c r="G419" s="5"/>
      <c r="H419" s="5"/>
      <c r="I419" s="5"/>
      <c r="J419" s="78"/>
      <c r="N419" s="78"/>
      <c r="O419" s="4"/>
      <c r="P419" s="5"/>
      <c r="Q419" s="78"/>
      <c r="Y419" s="4"/>
      <c r="Z419" s="4"/>
      <c r="AO419" s="81" t="s">
        <v>777</v>
      </c>
      <c r="AP419" s="81" t="s">
        <v>909</v>
      </c>
      <c r="AQ419" s="81">
        <v>2</v>
      </c>
      <c r="AR419" s="81" t="s">
        <v>4414</v>
      </c>
      <c r="AS419" s="81"/>
      <c r="AT419" s="81" t="s">
        <v>4414</v>
      </c>
      <c r="AU419" s="81"/>
      <c r="AV419" s="81" t="s">
        <v>4414</v>
      </c>
      <c r="AW419" s="81"/>
      <c r="BD419"/>
      <c r="BE419"/>
      <c r="BF419"/>
      <c r="BG419"/>
    </row>
    <row r="420" spans="1:59" x14ac:dyDescent="0.2">
      <c r="A420" s="5"/>
      <c r="B420" s="4"/>
      <c r="C420" s="4"/>
      <c r="D420" s="5"/>
      <c r="E420" s="76"/>
      <c r="F420" s="5"/>
      <c r="G420" s="5"/>
      <c r="H420" s="5"/>
      <c r="I420" s="5"/>
      <c r="J420" s="78"/>
      <c r="N420" s="78"/>
      <c r="O420" s="4"/>
      <c r="P420" s="5"/>
      <c r="Q420" s="78"/>
      <c r="Y420" s="4"/>
      <c r="Z420" s="4"/>
      <c r="AO420" s="81" t="s">
        <v>721</v>
      </c>
      <c r="AP420" s="81" t="s">
        <v>893</v>
      </c>
      <c r="AQ420" s="81">
        <v>1</v>
      </c>
      <c r="AR420" s="81" t="s">
        <v>933</v>
      </c>
      <c r="AS420" s="81">
        <v>1</v>
      </c>
      <c r="AT420" s="81" t="s">
        <v>4414</v>
      </c>
      <c r="AU420" s="81"/>
      <c r="AV420" s="81" t="s">
        <v>4414</v>
      </c>
      <c r="AW420" s="81"/>
      <c r="BD420"/>
      <c r="BE420"/>
      <c r="BF420"/>
      <c r="BG420"/>
    </row>
    <row r="421" spans="1:59" x14ac:dyDescent="0.2">
      <c r="A421" s="5"/>
      <c r="B421" s="4"/>
      <c r="C421" s="4"/>
      <c r="D421" s="5"/>
      <c r="E421" s="76"/>
      <c r="F421" s="5"/>
      <c r="G421" s="5"/>
      <c r="H421" s="5"/>
      <c r="I421" s="5"/>
      <c r="J421" s="78"/>
      <c r="N421" s="78"/>
      <c r="O421" s="4"/>
      <c r="P421" s="5"/>
      <c r="Q421" s="78"/>
      <c r="Y421" s="4"/>
      <c r="Z421" s="4"/>
      <c r="AO421" s="81" t="s">
        <v>730</v>
      </c>
      <c r="AP421" s="81" t="s">
        <v>901</v>
      </c>
      <c r="AQ421" s="81">
        <v>1</v>
      </c>
      <c r="AR421" s="81" t="s">
        <v>933</v>
      </c>
      <c r="AS421" s="81">
        <v>1</v>
      </c>
      <c r="AT421" s="81" t="s">
        <v>4414</v>
      </c>
      <c r="AU421" s="81"/>
      <c r="AV421" s="81" t="s">
        <v>4414</v>
      </c>
      <c r="AW421" s="81"/>
      <c r="BD421"/>
      <c r="BE421"/>
      <c r="BF421"/>
      <c r="BG421"/>
    </row>
    <row r="422" spans="1:59" x14ac:dyDescent="0.2">
      <c r="A422" s="5"/>
      <c r="B422" s="4"/>
      <c r="C422" s="4"/>
      <c r="D422" s="5"/>
      <c r="E422" s="76"/>
      <c r="F422" s="5"/>
      <c r="G422" s="5"/>
      <c r="H422" s="5"/>
      <c r="I422" s="5"/>
      <c r="J422" s="78"/>
      <c r="N422" s="78"/>
      <c r="O422" s="4"/>
      <c r="P422" s="5"/>
      <c r="Q422" s="78"/>
      <c r="Y422" s="4"/>
      <c r="Z422" s="4"/>
      <c r="AO422" s="81" t="s">
        <v>739</v>
      </c>
      <c r="AP422" s="81" t="s">
        <v>909</v>
      </c>
      <c r="AQ422" s="81">
        <v>1</v>
      </c>
      <c r="AR422" s="81" t="s">
        <v>933</v>
      </c>
      <c r="AS422" s="81">
        <v>1</v>
      </c>
      <c r="AT422" s="81" t="s">
        <v>4414</v>
      </c>
      <c r="AU422" s="81"/>
      <c r="AV422" s="81" t="s">
        <v>4414</v>
      </c>
      <c r="AW422" s="81"/>
      <c r="BD422"/>
      <c r="BE422"/>
      <c r="BF422"/>
      <c r="BG422"/>
    </row>
    <row r="423" spans="1:59" x14ac:dyDescent="0.2">
      <c r="A423" s="5"/>
      <c r="B423" s="4"/>
      <c r="C423" s="4"/>
      <c r="D423" s="5"/>
      <c r="E423" s="76"/>
      <c r="F423" s="5"/>
      <c r="G423" s="5"/>
      <c r="H423" s="5"/>
      <c r="I423" s="5"/>
      <c r="J423" s="78"/>
      <c r="N423" s="78"/>
      <c r="O423" s="4"/>
      <c r="P423" s="5"/>
      <c r="Q423" s="78"/>
      <c r="Y423" s="4"/>
      <c r="Z423" s="4"/>
      <c r="AO423" s="81" t="s">
        <v>748</v>
      </c>
      <c r="AP423" s="81" t="s">
        <v>917</v>
      </c>
      <c r="AQ423" s="81">
        <v>1</v>
      </c>
      <c r="AR423" s="81" t="s">
        <v>933</v>
      </c>
      <c r="AS423" s="81">
        <v>1</v>
      </c>
      <c r="AT423" s="81" t="s">
        <v>4414</v>
      </c>
      <c r="AU423" s="81"/>
      <c r="AV423" s="81" t="s">
        <v>4414</v>
      </c>
      <c r="AW423" s="81"/>
      <c r="BD423"/>
      <c r="BE423"/>
      <c r="BF423"/>
      <c r="BG423"/>
    </row>
    <row r="424" spans="1:59" x14ac:dyDescent="0.2">
      <c r="A424" s="5"/>
      <c r="B424" s="4"/>
      <c r="C424" s="4"/>
      <c r="D424" s="5"/>
      <c r="E424" s="76"/>
      <c r="F424" s="5"/>
      <c r="G424" s="5"/>
      <c r="H424" s="5"/>
      <c r="I424" s="5"/>
      <c r="J424" s="78"/>
      <c r="N424" s="78"/>
      <c r="O424" s="4"/>
      <c r="P424" s="5"/>
      <c r="Q424" s="78"/>
      <c r="Y424" s="4"/>
      <c r="Z424" s="4"/>
      <c r="AO424" s="81" t="s">
        <v>757</v>
      </c>
      <c r="AP424" s="81" t="s">
        <v>925</v>
      </c>
      <c r="AQ424" s="81">
        <v>1</v>
      </c>
      <c r="AR424" s="81" t="s">
        <v>933</v>
      </c>
      <c r="AS424" s="81">
        <v>1</v>
      </c>
      <c r="AT424" s="81" t="s">
        <v>4414</v>
      </c>
      <c r="AU424" s="81"/>
      <c r="AV424" s="81" t="s">
        <v>4414</v>
      </c>
      <c r="AW424" s="81"/>
      <c r="BD424"/>
      <c r="BE424"/>
      <c r="BF424"/>
      <c r="BG424"/>
    </row>
    <row r="425" spans="1:59" x14ac:dyDescent="0.2">
      <c r="A425" s="5"/>
      <c r="B425" s="4"/>
      <c r="C425" s="4"/>
      <c r="D425" s="5"/>
      <c r="E425" s="76"/>
      <c r="F425" s="5"/>
      <c r="G425" s="5"/>
      <c r="H425" s="5"/>
      <c r="I425" s="5"/>
      <c r="J425" s="78"/>
      <c r="N425" s="78"/>
      <c r="O425" s="4"/>
      <c r="P425" s="5"/>
      <c r="Q425" s="78"/>
      <c r="Y425" s="4"/>
      <c r="Z425" s="4"/>
      <c r="AO425" s="81" t="s">
        <v>789</v>
      </c>
      <c r="AP425" s="81" t="s">
        <v>895</v>
      </c>
      <c r="AQ425" s="81">
        <v>1</v>
      </c>
      <c r="AR425" s="81" t="s">
        <v>4414</v>
      </c>
      <c r="AS425" s="81"/>
      <c r="AT425" s="81" t="s">
        <v>4414</v>
      </c>
      <c r="AU425" s="81"/>
      <c r="AV425" s="81" t="s">
        <v>4414</v>
      </c>
      <c r="AW425" s="81"/>
      <c r="BD425"/>
      <c r="BE425"/>
      <c r="BF425"/>
      <c r="BG425"/>
    </row>
    <row r="426" spans="1:59" x14ac:dyDescent="0.2">
      <c r="A426" s="5"/>
      <c r="B426" s="4"/>
      <c r="C426" s="4"/>
      <c r="D426" s="5"/>
      <c r="E426" s="76"/>
      <c r="F426" s="5"/>
      <c r="G426" s="5"/>
      <c r="H426" s="5"/>
      <c r="I426" s="5"/>
      <c r="J426" s="78"/>
      <c r="N426" s="78"/>
      <c r="O426" s="4"/>
      <c r="P426" s="5"/>
      <c r="Q426" s="78"/>
      <c r="Y426" s="4"/>
      <c r="Z426" s="4"/>
      <c r="AO426" s="81" t="s">
        <v>800</v>
      </c>
      <c r="AP426" s="81" t="s">
        <v>911</v>
      </c>
      <c r="AQ426" s="81">
        <v>1</v>
      </c>
      <c r="AR426" s="81" t="s">
        <v>4414</v>
      </c>
      <c r="AS426" s="81"/>
      <c r="AT426" s="81" t="s">
        <v>4414</v>
      </c>
      <c r="AU426" s="81"/>
      <c r="AV426" s="81" t="s">
        <v>4414</v>
      </c>
      <c r="AW426" s="81"/>
      <c r="BD426"/>
      <c r="BE426"/>
      <c r="BF426"/>
      <c r="BG426"/>
    </row>
    <row r="427" spans="1:59" x14ac:dyDescent="0.2">
      <c r="A427" s="5"/>
      <c r="B427" s="4"/>
      <c r="C427" s="4"/>
      <c r="D427" s="5"/>
      <c r="E427" s="76"/>
      <c r="F427" s="5"/>
      <c r="G427" s="5"/>
      <c r="H427" s="5"/>
      <c r="I427" s="5"/>
      <c r="J427" s="78"/>
      <c r="N427" s="78"/>
      <c r="O427" s="4"/>
      <c r="P427" s="5"/>
      <c r="Q427" s="78"/>
      <c r="Y427" s="4"/>
      <c r="Z427" s="4"/>
      <c r="AO427" s="81" t="s">
        <v>811</v>
      </c>
      <c r="AP427" s="81" t="s">
        <v>927</v>
      </c>
      <c r="AQ427" s="81">
        <v>1</v>
      </c>
      <c r="AR427" s="81" t="s">
        <v>4414</v>
      </c>
      <c r="AS427" s="81"/>
      <c r="AT427" s="81" t="s">
        <v>4414</v>
      </c>
      <c r="AU427" s="81"/>
      <c r="AV427" s="81" t="s">
        <v>4414</v>
      </c>
      <c r="AW427" s="81"/>
      <c r="BD427"/>
      <c r="BE427"/>
      <c r="BF427"/>
      <c r="BG427"/>
    </row>
    <row r="428" spans="1:59" x14ac:dyDescent="0.2">
      <c r="A428" s="5"/>
      <c r="B428" s="4"/>
      <c r="C428" s="4"/>
      <c r="D428" s="5"/>
      <c r="E428" s="76"/>
      <c r="F428" s="5"/>
      <c r="G428" s="5"/>
      <c r="H428" s="5"/>
      <c r="I428" s="5"/>
      <c r="J428" s="78"/>
      <c r="N428" s="78"/>
      <c r="O428" s="4"/>
      <c r="P428" s="5"/>
      <c r="Q428" s="78"/>
      <c r="Y428" s="4"/>
      <c r="Z428" s="4"/>
      <c r="AO428" s="81" t="s">
        <v>1853</v>
      </c>
      <c r="AP428" s="81" t="s">
        <v>935</v>
      </c>
      <c r="AQ428" s="81">
        <v>1</v>
      </c>
      <c r="AR428" s="81" t="s">
        <v>4414</v>
      </c>
      <c r="AS428" s="81"/>
      <c r="AT428" s="81" t="s">
        <v>4414</v>
      </c>
      <c r="AU428" s="81"/>
      <c r="AV428" s="81" t="s">
        <v>4414</v>
      </c>
      <c r="AW428" s="81"/>
      <c r="BD428"/>
      <c r="BE428"/>
      <c r="BF428"/>
      <c r="BG428"/>
    </row>
    <row r="429" spans="1:59" x14ac:dyDescent="0.2">
      <c r="A429" s="5"/>
      <c r="B429" s="4"/>
      <c r="C429" s="4"/>
      <c r="D429" s="5"/>
      <c r="E429" s="76"/>
      <c r="F429" s="5"/>
      <c r="G429" s="5"/>
      <c r="H429" s="5"/>
      <c r="I429" s="5"/>
      <c r="J429" s="78"/>
      <c r="N429" s="78"/>
      <c r="O429" s="4"/>
      <c r="P429" s="5"/>
      <c r="Q429" s="78"/>
      <c r="Y429" s="4"/>
      <c r="Z429" s="4"/>
      <c r="AO429" s="81" t="s">
        <v>767</v>
      </c>
      <c r="AP429" s="81" t="s">
        <v>895</v>
      </c>
      <c r="AQ429" s="81">
        <v>2</v>
      </c>
      <c r="AR429" s="81" t="s">
        <v>4414</v>
      </c>
      <c r="AS429" s="81"/>
      <c r="AT429" s="81" t="s">
        <v>4414</v>
      </c>
      <c r="AU429" s="81"/>
      <c r="AV429" s="81" t="s">
        <v>4414</v>
      </c>
      <c r="AW429" s="81"/>
      <c r="BD429"/>
      <c r="BE429"/>
      <c r="BF429"/>
      <c r="BG429"/>
    </row>
    <row r="430" spans="1:59" x14ac:dyDescent="0.2">
      <c r="A430" s="5"/>
      <c r="B430" s="4"/>
      <c r="C430" s="4"/>
      <c r="D430" s="5"/>
      <c r="E430" s="76"/>
      <c r="F430" s="5"/>
      <c r="G430" s="5"/>
      <c r="H430" s="5"/>
      <c r="I430" s="5"/>
      <c r="J430" s="78"/>
      <c r="N430" s="78"/>
      <c r="O430" s="4"/>
      <c r="P430" s="5"/>
      <c r="Q430" s="78"/>
      <c r="Y430" s="4"/>
      <c r="Z430" s="4"/>
      <c r="AO430" s="81" t="s">
        <v>778</v>
      </c>
      <c r="AP430" s="81" t="s">
        <v>911</v>
      </c>
      <c r="AQ430" s="81">
        <v>2</v>
      </c>
      <c r="AR430" s="81" t="s">
        <v>4414</v>
      </c>
      <c r="AS430" s="81"/>
      <c r="AT430" s="81" t="s">
        <v>4414</v>
      </c>
      <c r="AU430" s="81"/>
      <c r="AV430" s="81" t="s">
        <v>4414</v>
      </c>
      <c r="AW430" s="81"/>
      <c r="BD430"/>
      <c r="BE430"/>
      <c r="BF430"/>
      <c r="BG430"/>
    </row>
    <row r="431" spans="1:59" x14ac:dyDescent="0.2">
      <c r="A431" s="5"/>
      <c r="B431" s="4"/>
      <c r="C431" s="4"/>
      <c r="D431" s="5"/>
      <c r="E431" s="76"/>
      <c r="F431" s="5"/>
      <c r="G431" s="5"/>
      <c r="H431" s="5"/>
      <c r="I431" s="5"/>
      <c r="J431" s="78"/>
      <c r="N431" s="78"/>
      <c r="O431" s="4"/>
      <c r="P431" s="5"/>
      <c r="Q431" s="78"/>
      <c r="Y431" s="4"/>
      <c r="Z431" s="4"/>
      <c r="AO431" s="81" t="s">
        <v>722</v>
      </c>
      <c r="AP431" s="81" t="s">
        <v>895</v>
      </c>
      <c r="AQ431" s="81">
        <v>1</v>
      </c>
      <c r="AR431" s="81" t="s">
        <v>935</v>
      </c>
      <c r="AS431" s="81">
        <v>1</v>
      </c>
      <c r="AT431" s="81" t="s">
        <v>4414</v>
      </c>
      <c r="AU431" s="81"/>
      <c r="AV431" s="81" t="s">
        <v>4414</v>
      </c>
      <c r="AW431" s="81"/>
      <c r="BD431"/>
      <c r="BE431"/>
      <c r="BF431"/>
      <c r="BG431"/>
    </row>
    <row r="432" spans="1:59" x14ac:dyDescent="0.2">
      <c r="A432" s="5"/>
      <c r="B432" s="4"/>
      <c r="C432" s="4"/>
      <c r="D432" s="5"/>
      <c r="E432" s="76"/>
      <c r="F432" s="5"/>
      <c r="G432" s="5"/>
      <c r="H432" s="5"/>
      <c r="I432" s="5"/>
      <c r="J432" s="78"/>
      <c r="N432" s="78"/>
      <c r="O432" s="4"/>
      <c r="P432" s="5"/>
      <c r="Q432" s="78"/>
      <c r="Y432" s="4"/>
      <c r="Z432" s="4"/>
      <c r="AO432" s="81" t="s">
        <v>731</v>
      </c>
      <c r="AP432" s="81" t="s">
        <v>903</v>
      </c>
      <c r="AQ432" s="81">
        <v>1</v>
      </c>
      <c r="AR432" s="81" t="s">
        <v>935</v>
      </c>
      <c r="AS432" s="81">
        <v>1</v>
      </c>
      <c r="AT432" s="81" t="s">
        <v>4414</v>
      </c>
      <c r="AU432" s="81"/>
      <c r="AV432" s="81" t="s">
        <v>4414</v>
      </c>
      <c r="AW432" s="81"/>
      <c r="BD432"/>
      <c r="BE432"/>
      <c r="BF432"/>
      <c r="BG432"/>
    </row>
    <row r="433" spans="1:59" x14ac:dyDescent="0.2">
      <c r="A433" s="5"/>
      <c r="B433" s="4"/>
      <c r="C433" s="4"/>
      <c r="D433" s="5"/>
      <c r="E433" s="76"/>
      <c r="F433" s="5"/>
      <c r="G433" s="5"/>
      <c r="H433" s="5"/>
      <c r="I433" s="5"/>
      <c r="J433" s="78"/>
      <c r="N433" s="78"/>
      <c r="O433" s="4"/>
      <c r="P433" s="5"/>
      <c r="Q433" s="78"/>
      <c r="Y433" s="4"/>
      <c r="Z433" s="4"/>
      <c r="AO433" s="81" t="s">
        <v>740</v>
      </c>
      <c r="AP433" s="81" t="s">
        <v>911</v>
      </c>
      <c r="AQ433" s="81">
        <v>1</v>
      </c>
      <c r="AR433" s="81" t="s">
        <v>935</v>
      </c>
      <c r="AS433" s="81">
        <v>1</v>
      </c>
      <c r="AT433" s="81" t="s">
        <v>4414</v>
      </c>
      <c r="AU433" s="81"/>
      <c r="AV433" s="81" t="s">
        <v>4414</v>
      </c>
      <c r="AW433" s="81"/>
      <c r="BD433"/>
      <c r="BE433"/>
      <c r="BF433"/>
      <c r="BG433"/>
    </row>
    <row r="434" spans="1:59" x14ac:dyDescent="0.2">
      <c r="A434" s="5"/>
      <c r="B434" s="4"/>
      <c r="C434" s="4"/>
      <c r="D434" s="5"/>
      <c r="E434" s="76"/>
      <c r="F434" s="5"/>
      <c r="G434" s="5"/>
      <c r="H434" s="5"/>
      <c r="I434" s="5"/>
      <c r="J434" s="78"/>
      <c r="N434" s="78"/>
      <c r="O434" s="4"/>
      <c r="P434" s="5"/>
      <c r="Q434" s="78"/>
      <c r="Y434" s="4"/>
      <c r="Z434" s="4"/>
      <c r="AO434" s="81" t="s">
        <v>749</v>
      </c>
      <c r="AP434" s="81" t="s">
        <v>919</v>
      </c>
      <c r="AQ434" s="81">
        <v>1</v>
      </c>
      <c r="AR434" s="81" t="s">
        <v>935</v>
      </c>
      <c r="AS434" s="81">
        <v>1</v>
      </c>
      <c r="AT434" s="81" t="s">
        <v>4414</v>
      </c>
      <c r="AU434" s="81"/>
      <c r="AV434" s="81" t="s">
        <v>4414</v>
      </c>
      <c r="AW434" s="81"/>
      <c r="BD434"/>
      <c r="BE434"/>
      <c r="BF434"/>
      <c r="BG434"/>
    </row>
    <row r="435" spans="1:59" x14ac:dyDescent="0.2">
      <c r="A435" s="5"/>
      <c r="B435" s="4"/>
      <c r="C435" s="4"/>
      <c r="D435" s="5"/>
      <c r="E435" s="76"/>
      <c r="F435" s="5"/>
      <c r="G435" s="5"/>
      <c r="H435" s="5"/>
      <c r="I435" s="5"/>
      <c r="J435" s="78"/>
      <c r="N435" s="78"/>
      <c r="O435" s="4"/>
      <c r="P435" s="5"/>
      <c r="Q435" s="78"/>
      <c r="Y435" s="4"/>
      <c r="Z435" s="4"/>
      <c r="AO435" s="81" t="s">
        <v>758</v>
      </c>
      <c r="AP435" s="81" t="s">
        <v>927</v>
      </c>
      <c r="AQ435" s="81">
        <v>1</v>
      </c>
      <c r="AR435" s="81" t="s">
        <v>935</v>
      </c>
      <c r="AS435" s="81">
        <v>1</v>
      </c>
      <c r="AT435" s="81" t="s">
        <v>4414</v>
      </c>
      <c r="AU435" s="81"/>
      <c r="AV435" s="81" t="s">
        <v>4414</v>
      </c>
      <c r="AW435" s="81"/>
      <c r="BD435"/>
      <c r="BE435"/>
      <c r="BF435"/>
      <c r="BG435"/>
    </row>
    <row r="436" spans="1:59" x14ac:dyDescent="0.2">
      <c r="A436" s="5"/>
      <c r="B436" s="4"/>
      <c r="C436" s="4"/>
      <c r="D436" s="5"/>
      <c r="E436" s="76"/>
      <c r="F436" s="5"/>
      <c r="G436" s="5"/>
      <c r="H436" s="5"/>
      <c r="I436" s="5"/>
      <c r="J436" s="78"/>
      <c r="N436" s="78"/>
      <c r="O436" s="4"/>
      <c r="P436" s="5"/>
      <c r="Q436" s="78"/>
      <c r="Y436" s="4"/>
      <c r="Z436" s="4"/>
      <c r="AO436" s="81" t="s">
        <v>790</v>
      </c>
      <c r="AP436" s="81" t="s">
        <v>897</v>
      </c>
      <c r="AQ436" s="81">
        <v>1</v>
      </c>
      <c r="AR436" s="81" t="s">
        <v>4414</v>
      </c>
      <c r="AS436" s="81"/>
      <c r="AT436" s="81" t="s">
        <v>4414</v>
      </c>
      <c r="AU436" s="81"/>
      <c r="AV436" s="81" t="s">
        <v>4414</v>
      </c>
      <c r="AW436" s="81"/>
      <c r="BD436"/>
      <c r="BE436"/>
      <c r="BF436"/>
      <c r="BG436"/>
    </row>
    <row r="437" spans="1:59" x14ac:dyDescent="0.2">
      <c r="A437" s="5"/>
      <c r="B437" s="4"/>
      <c r="C437" s="4"/>
      <c r="D437" s="5"/>
      <c r="E437" s="76"/>
      <c r="F437" s="5"/>
      <c r="G437" s="5"/>
      <c r="H437" s="5"/>
      <c r="I437" s="5"/>
      <c r="J437" s="78"/>
      <c r="N437" s="78"/>
      <c r="O437" s="4"/>
      <c r="P437" s="5"/>
      <c r="Q437" s="78"/>
      <c r="Y437" s="4"/>
      <c r="Z437" s="4"/>
      <c r="AO437" s="81" t="s">
        <v>801</v>
      </c>
      <c r="AP437" s="81" t="s">
        <v>913</v>
      </c>
      <c r="AQ437" s="81">
        <v>1</v>
      </c>
      <c r="AR437" s="81" t="s">
        <v>4414</v>
      </c>
      <c r="AS437" s="81"/>
      <c r="AT437" s="81" t="s">
        <v>4414</v>
      </c>
      <c r="AU437" s="81"/>
      <c r="AV437" s="81" t="s">
        <v>4414</v>
      </c>
      <c r="AW437" s="81"/>
      <c r="BD437"/>
      <c r="BE437"/>
      <c r="BF437"/>
      <c r="BG437"/>
    </row>
    <row r="438" spans="1:59" x14ac:dyDescent="0.2">
      <c r="A438" s="5"/>
      <c r="B438" s="4"/>
      <c r="C438" s="4"/>
      <c r="D438" s="5"/>
      <c r="E438" s="76"/>
      <c r="F438" s="5"/>
      <c r="G438" s="5"/>
      <c r="H438" s="5"/>
      <c r="I438" s="5"/>
      <c r="J438" s="78"/>
      <c r="N438" s="78"/>
      <c r="O438" s="4"/>
      <c r="P438" s="5"/>
      <c r="Q438" s="78"/>
      <c r="Y438" s="4"/>
      <c r="Z438" s="4"/>
      <c r="AO438" s="81" t="s">
        <v>812</v>
      </c>
      <c r="AP438" s="81" t="s">
        <v>929</v>
      </c>
      <c r="AQ438" s="81">
        <v>1</v>
      </c>
      <c r="AR438" s="81" t="s">
        <v>4414</v>
      </c>
      <c r="AS438" s="81"/>
      <c r="AT438" s="81" t="s">
        <v>4414</v>
      </c>
      <c r="AU438" s="81"/>
      <c r="AV438" s="81" t="s">
        <v>4414</v>
      </c>
      <c r="AW438" s="81"/>
      <c r="BD438"/>
      <c r="BE438"/>
      <c r="BF438"/>
      <c r="BG438"/>
    </row>
    <row r="439" spans="1:59" x14ac:dyDescent="0.2">
      <c r="A439" s="5"/>
      <c r="B439" s="4"/>
      <c r="C439" s="4"/>
      <c r="D439" s="5"/>
      <c r="E439" s="76"/>
      <c r="F439" s="5"/>
      <c r="G439" s="5"/>
      <c r="H439" s="5"/>
      <c r="I439" s="5"/>
      <c r="J439" s="78"/>
      <c r="N439" s="78"/>
      <c r="O439" s="4"/>
      <c r="P439" s="5"/>
      <c r="Q439" s="78"/>
      <c r="Y439" s="4"/>
      <c r="Z439" s="4"/>
      <c r="AO439" s="81" t="s">
        <v>1854</v>
      </c>
      <c r="AP439" s="81" t="s">
        <v>937</v>
      </c>
      <c r="AQ439" s="81">
        <v>1</v>
      </c>
      <c r="AR439" s="81" t="s">
        <v>4414</v>
      </c>
      <c r="AS439" s="81"/>
      <c r="AT439" s="81" t="s">
        <v>4414</v>
      </c>
      <c r="AU439" s="81"/>
      <c r="AV439" s="81" t="s">
        <v>4414</v>
      </c>
      <c r="AW439" s="81"/>
      <c r="BD439"/>
      <c r="BE439"/>
      <c r="BF439"/>
      <c r="BG439"/>
    </row>
    <row r="440" spans="1:59" x14ac:dyDescent="0.2">
      <c r="A440" s="5"/>
      <c r="B440" s="4"/>
      <c r="C440" s="4"/>
      <c r="D440" s="5"/>
      <c r="E440" s="76"/>
      <c r="F440" s="5"/>
      <c r="G440" s="5"/>
      <c r="H440" s="5"/>
      <c r="I440" s="5"/>
      <c r="J440" s="78"/>
      <c r="N440" s="78"/>
      <c r="O440" s="4"/>
      <c r="P440" s="5"/>
      <c r="Q440" s="78"/>
      <c r="Y440" s="4"/>
      <c r="Z440" s="4"/>
      <c r="AO440" s="81" t="s">
        <v>768</v>
      </c>
      <c r="AP440" s="81" t="s">
        <v>897</v>
      </c>
      <c r="AQ440" s="81">
        <v>2</v>
      </c>
      <c r="AR440" s="81" t="s">
        <v>4414</v>
      </c>
      <c r="AS440" s="81"/>
      <c r="AT440" s="81" t="s">
        <v>4414</v>
      </c>
      <c r="AU440" s="81"/>
      <c r="AV440" s="81" t="s">
        <v>4414</v>
      </c>
      <c r="AW440" s="81"/>
      <c r="BD440"/>
      <c r="BE440"/>
      <c r="BF440"/>
      <c r="BG440"/>
    </row>
    <row r="441" spans="1:59" x14ac:dyDescent="0.2">
      <c r="A441" s="5"/>
      <c r="B441" s="4"/>
      <c r="C441" s="4"/>
      <c r="D441" s="5"/>
      <c r="E441" s="76"/>
      <c r="F441" s="5"/>
      <c r="G441" s="5"/>
      <c r="H441" s="5"/>
      <c r="I441" s="5"/>
      <c r="J441" s="78"/>
      <c r="N441" s="78"/>
      <c r="O441" s="4"/>
      <c r="P441" s="5"/>
      <c r="Q441" s="78"/>
      <c r="Y441" s="4"/>
      <c r="Z441" s="4"/>
      <c r="AO441" s="81" t="s">
        <v>779</v>
      </c>
      <c r="AP441" s="81" t="s">
        <v>913</v>
      </c>
      <c r="AQ441" s="81">
        <v>2</v>
      </c>
      <c r="AR441" s="81" t="s">
        <v>4414</v>
      </c>
      <c r="AS441" s="81"/>
      <c r="AT441" s="81" t="s">
        <v>4414</v>
      </c>
      <c r="AU441" s="81"/>
      <c r="AV441" s="81" t="s">
        <v>4414</v>
      </c>
      <c r="AW441" s="81"/>
      <c r="BD441"/>
      <c r="BE441"/>
      <c r="BF441"/>
      <c r="BG441"/>
    </row>
    <row r="442" spans="1:59" x14ac:dyDescent="0.2">
      <c r="A442" s="5"/>
      <c r="B442" s="4"/>
      <c r="C442" s="4"/>
      <c r="D442" s="5"/>
      <c r="E442" s="76"/>
      <c r="F442" s="5"/>
      <c r="G442" s="5"/>
      <c r="H442" s="5"/>
      <c r="I442" s="5"/>
      <c r="J442" s="78"/>
      <c r="N442" s="78"/>
      <c r="O442" s="4"/>
      <c r="P442" s="5"/>
      <c r="Q442" s="78"/>
      <c r="Y442" s="4"/>
      <c r="Z442" s="4"/>
      <c r="AO442" s="81" t="s">
        <v>723</v>
      </c>
      <c r="AP442" s="81" t="s">
        <v>897</v>
      </c>
      <c r="AQ442" s="81">
        <v>1</v>
      </c>
      <c r="AR442" s="81" t="s">
        <v>937</v>
      </c>
      <c r="AS442" s="81">
        <v>1</v>
      </c>
      <c r="AT442" s="81" t="s">
        <v>4414</v>
      </c>
      <c r="AU442" s="81"/>
      <c r="AV442" s="81" t="s">
        <v>4414</v>
      </c>
      <c r="AW442" s="81"/>
      <c r="BD442"/>
      <c r="BE442"/>
      <c r="BF442"/>
      <c r="BG442"/>
    </row>
    <row r="443" spans="1:59" x14ac:dyDescent="0.2">
      <c r="A443" s="5"/>
      <c r="B443" s="4"/>
      <c r="C443" s="4"/>
      <c r="D443" s="5"/>
      <c r="E443" s="76"/>
      <c r="F443" s="5"/>
      <c r="G443" s="5"/>
      <c r="H443" s="5"/>
      <c r="I443" s="5"/>
      <c r="J443" s="78"/>
      <c r="N443" s="78"/>
      <c r="O443" s="4"/>
      <c r="P443" s="5"/>
      <c r="Q443" s="78"/>
      <c r="Y443" s="4"/>
      <c r="Z443" s="4"/>
      <c r="AO443" s="81" t="s">
        <v>732</v>
      </c>
      <c r="AP443" s="81" t="s">
        <v>905</v>
      </c>
      <c r="AQ443" s="81">
        <v>1</v>
      </c>
      <c r="AR443" s="81" t="s">
        <v>937</v>
      </c>
      <c r="AS443" s="81">
        <v>1</v>
      </c>
      <c r="AT443" s="81" t="s">
        <v>4414</v>
      </c>
      <c r="AU443" s="81"/>
      <c r="AV443" s="81" t="s">
        <v>4414</v>
      </c>
      <c r="AW443" s="81"/>
      <c r="BD443"/>
      <c r="BE443"/>
      <c r="BF443"/>
      <c r="BG443"/>
    </row>
    <row r="444" spans="1:59" x14ac:dyDescent="0.2">
      <c r="A444" s="5"/>
      <c r="B444" s="4"/>
      <c r="C444" s="4"/>
      <c r="D444" s="5"/>
      <c r="E444" s="76"/>
      <c r="F444" s="5"/>
      <c r="G444" s="5"/>
      <c r="H444" s="5"/>
      <c r="I444" s="5"/>
      <c r="J444" s="78"/>
      <c r="N444" s="78"/>
      <c r="O444" s="4"/>
      <c r="P444" s="5"/>
      <c r="Q444" s="78"/>
      <c r="Y444" s="4"/>
      <c r="Z444" s="4"/>
      <c r="AO444" s="81" t="s">
        <v>741</v>
      </c>
      <c r="AP444" s="81" t="s">
        <v>913</v>
      </c>
      <c r="AQ444" s="81">
        <v>1</v>
      </c>
      <c r="AR444" s="81" t="s">
        <v>937</v>
      </c>
      <c r="AS444" s="81">
        <v>1</v>
      </c>
      <c r="AT444" s="81" t="s">
        <v>4414</v>
      </c>
      <c r="AU444" s="81"/>
      <c r="AV444" s="81" t="s">
        <v>4414</v>
      </c>
      <c r="AW444" s="81"/>
      <c r="BD444"/>
      <c r="BE444"/>
      <c r="BF444"/>
      <c r="BG444"/>
    </row>
    <row r="445" spans="1:59" x14ac:dyDescent="0.2">
      <c r="A445" s="5"/>
      <c r="B445" s="4"/>
      <c r="C445" s="4"/>
      <c r="D445" s="5"/>
      <c r="E445" s="76"/>
      <c r="F445" s="5"/>
      <c r="G445" s="5"/>
      <c r="H445" s="5"/>
      <c r="I445" s="5"/>
      <c r="J445" s="78"/>
      <c r="N445" s="78"/>
      <c r="O445" s="4"/>
      <c r="P445" s="5"/>
      <c r="Q445" s="78"/>
      <c r="Y445" s="4"/>
      <c r="Z445" s="4"/>
      <c r="AO445" s="81" t="s">
        <v>750</v>
      </c>
      <c r="AP445" s="81" t="s">
        <v>921</v>
      </c>
      <c r="AQ445" s="81">
        <v>1</v>
      </c>
      <c r="AR445" s="81" t="s">
        <v>937</v>
      </c>
      <c r="AS445" s="81">
        <v>1</v>
      </c>
      <c r="AT445" s="81" t="s">
        <v>4414</v>
      </c>
      <c r="AU445" s="81"/>
      <c r="AV445" s="81" t="s">
        <v>4414</v>
      </c>
      <c r="AW445" s="81"/>
      <c r="BD445"/>
      <c r="BE445"/>
      <c r="BF445"/>
      <c r="BG445"/>
    </row>
    <row r="446" spans="1:59" x14ac:dyDescent="0.2">
      <c r="A446" s="5"/>
      <c r="B446" s="4"/>
      <c r="C446" s="4"/>
      <c r="D446" s="5"/>
      <c r="E446" s="76"/>
      <c r="F446" s="5"/>
      <c r="G446" s="5"/>
      <c r="H446" s="5"/>
      <c r="I446" s="5"/>
      <c r="J446" s="78"/>
      <c r="N446" s="78"/>
      <c r="O446" s="4"/>
      <c r="P446" s="5"/>
      <c r="Q446" s="78"/>
      <c r="Y446" s="4"/>
      <c r="Z446" s="4"/>
      <c r="AO446" s="81" t="s">
        <v>759</v>
      </c>
      <c r="AP446" s="81" t="s">
        <v>929</v>
      </c>
      <c r="AQ446" s="81">
        <v>1</v>
      </c>
      <c r="AR446" s="81" t="s">
        <v>937</v>
      </c>
      <c r="AS446" s="81">
        <v>1</v>
      </c>
      <c r="AT446" s="81" t="s">
        <v>4414</v>
      </c>
      <c r="AU446" s="81"/>
      <c r="AV446" s="81" t="s">
        <v>4414</v>
      </c>
      <c r="AW446" s="81"/>
      <c r="BD446"/>
      <c r="BE446"/>
      <c r="BF446"/>
      <c r="BG446"/>
    </row>
    <row r="447" spans="1:59" x14ac:dyDescent="0.2">
      <c r="A447" s="5"/>
      <c r="B447" s="4"/>
      <c r="C447" s="4"/>
      <c r="D447" s="5"/>
      <c r="E447" s="76"/>
      <c r="F447" s="5"/>
      <c r="G447" s="5"/>
      <c r="H447" s="5"/>
      <c r="I447" s="5"/>
      <c r="J447" s="78"/>
      <c r="N447" s="78"/>
      <c r="O447" s="4"/>
      <c r="P447" s="5"/>
      <c r="Q447" s="78"/>
      <c r="Y447" s="4"/>
      <c r="Z447" s="4"/>
      <c r="AO447" s="81" t="s">
        <v>791</v>
      </c>
      <c r="AP447" s="81" t="s">
        <v>899</v>
      </c>
      <c r="AQ447" s="81">
        <v>1</v>
      </c>
      <c r="AR447" s="81" t="s">
        <v>4414</v>
      </c>
      <c r="AS447" s="81"/>
      <c r="AT447" s="81" t="s">
        <v>4414</v>
      </c>
      <c r="AU447" s="81"/>
      <c r="AV447" s="81" t="s">
        <v>4414</v>
      </c>
      <c r="AW447" s="81"/>
      <c r="BD447"/>
      <c r="BE447"/>
      <c r="BF447"/>
      <c r="BG447"/>
    </row>
    <row r="448" spans="1:59" x14ac:dyDescent="0.2">
      <c r="A448" s="5"/>
      <c r="B448" s="4"/>
      <c r="C448" s="4"/>
      <c r="D448" s="5"/>
      <c r="E448" s="76"/>
      <c r="F448" s="5"/>
      <c r="G448" s="5"/>
      <c r="H448" s="5"/>
      <c r="I448" s="5"/>
      <c r="J448" s="78"/>
      <c r="N448" s="78"/>
      <c r="O448" s="4"/>
      <c r="P448" s="5"/>
      <c r="Q448" s="78"/>
      <c r="Y448" s="4"/>
      <c r="Z448" s="4"/>
      <c r="AO448" s="81" t="s">
        <v>802</v>
      </c>
      <c r="AP448" s="81" t="s">
        <v>915</v>
      </c>
      <c r="AQ448" s="81">
        <v>1</v>
      </c>
      <c r="AR448" s="81" t="s">
        <v>4414</v>
      </c>
      <c r="AS448" s="81"/>
      <c r="AT448" s="81" t="s">
        <v>4414</v>
      </c>
      <c r="AU448" s="81"/>
      <c r="AV448" s="81" t="s">
        <v>4414</v>
      </c>
      <c r="AW448" s="81"/>
      <c r="BD448"/>
      <c r="BE448"/>
      <c r="BF448"/>
      <c r="BG448"/>
    </row>
    <row r="449" spans="1:59" x14ac:dyDescent="0.2">
      <c r="A449" s="5"/>
      <c r="B449" s="4"/>
      <c r="C449" s="4"/>
      <c r="D449" s="5"/>
      <c r="E449" s="76"/>
      <c r="F449" s="5"/>
      <c r="G449" s="5"/>
      <c r="H449" s="5"/>
      <c r="I449" s="5"/>
      <c r="J449" s="78"/>
      <c r="N449" s="78"/>
      <c r="O449" s="4"/>
      <c r="P449" s="5"/>
      <c r="Q449" s="78"/>
      <c r="Y449" s="4"/>
      <c r="Z449" s="4"/>
      <c r="AO449" s="81" t="s">
        <v>813</v>
      </c>
      <c r="AP449" s="81" t="s">
        <v>931</v>
      </c>
      <c r="AQ449" s="81">
        <v>1</v>
      </c>
      <c r="AR449" s="81" t="s">
        <v>4414</v>
      </c>
      <c r="AS449" s="81"/>
      <c r="AT449" s="81" t="s">
        <v>4414</v>
      </c>
      <c r="AU449" s="81"/>
      <c r="AV449" s="81" t="s">
        <v>4414</v>
      </c>
      <c r="AW449" s="81"/>
      <c r="BD449"/>
      <c r="BE449"/>
      <c r="BF449"/>
      <c r="BG449"/>
    </row>
    <row r="450" spans="1:59" x14ac:dyDescent="0.2">
      <c r="A450" s="5"/>
      <c r="B450" s="4"/>
      <c r="C450" s="4"/>
      <c r="D450" s="5"/>
      <c r="E450" s="76"/>
      <c r="F450" s="5"/>
      <c r="G450" s="5"/>
      <c r="H450" s="5"/>
      <c r="I450" s="5"/>
      <c r="J450" s="78"/>
      <c r="N450" s="78"/>
      <c r="O450" s="4"/>
      <c r="P450" s="5"/>
      <c r="Q450" s="78"/>
      <c r="Y450" s="4"/>
      <c r="Z450" s="4"/>
      <c r="AO450" s="81" t="s">
        <v>1855</v>
      </c>
      <c r="AP450" s="81" t="s">
        <v>938</v>
      </c>
      <c r="AQ450" s="81">
        <v>1</v>
      </c>
      <c r="AR450" s="81" t="s">
        <v>4414</v>
      </c>
      <c r="AS450" s="81"/>
      <c r="AT450" s="81" t="s">
        <v>4414</v>
      </c>
      <c r="AU450" s="81"/>
      <c r="AV450" s="81" t="s">
        <v>4414</v>
      </c>
      <c r="AW450" s="81"/>
      <c r="BD450"/>
      <c r="BE450"/>
      <c r="BF450"/>
      <c r="BG450"/>
    </row>
    <row r="451" spans="1:59" x14ac:dyDescent="0.2">
      <c r="A451" s="5"/>
      <c r="B451" s="4"/>
      <c r="C451" s="4"/>
      <c r="D451" s="5"/>
      <c r="E451" s="76"/>
      <c r="F451" s="5"/>
      <c r="G451" s="5"/>
      <c r="H451" s="5"/>
      <c r="I451" s="5"/>
      <c r="J451" s="78"/>
      <c r="N451" s="78"/>
      <c r="O451" s="4"/>
      <c r="P451" s="5"/>
      <c r="Q451" s="78"/>
      <c r="Y451" s="4"/>
      <c r="Z451" s="4"/>
      <c r="AO451" s="81" t="s">
        <v>769</v>
      </c>
      <c r="AP451" s="81" t="s">
        <v>899</v>
      </c>
      <c r="AQ451" s="81">
        <v>2</v>
      </c>
      <c r="AR451" s="81" t="s">
        <v>4414</v>
      </c>
      <c r="AS451" s="81"/>
      <c r="AT451" s="81" t="s">
        <v>4414</v>
      </c>
      <c r="AU451" s="81"/>
      <c r="AV451" s="81" t="s">
        <v>4414</v>
      </c>
      <c r="AW451" s="81"/>
      <c r="BD451"/>
      <c r="BE451"/>
      <c r="BF451"/>
      <c r="BG451"/>
    </row>
    <row r="452" spans="1:59" x14ac:dyDescent="0.2">
      <c r="A452" s="5"/>
      <c r="B452" s="4"/>
      <c r="C452" s="4"/>
      <c r="D452" s="5"/>
      <c r="E452" s="76"/>
      <c r="F452" s="5"/>
      <c r="G452" s="5"/>
      <c r="H452" s="5"/>
      <c r="I452" s="5"/>
      <c r="J452" s="78"/>
      <c r="N452" s="78"/>
      <c r="O452" s="4"/>
      <c r="P452" s="5"/>
      <c r="Q452" s="78"/>
      <c r="Y452" s="4"/>
      <c r="Z452" s="4"/>
      <c r="AO452" s="81" t="s">
        <v>780</v>
      </c>
      <c r="AP452" s="81" t="s">
        <v>915</v>
      </c>
      <c r="AQ452" s="81">
        <v>2</v>
      </c>
      <c r="AR452" s="81" t="s">
        <v>4414</v>
      </c>
      <c r="AS452" s="81"/>
      <c r="AT452" s="81" t="s">
        <v>4414</v>
      </c>
      <c r="AU452" s="81"/>
      <c r="AV452" s="81" t="s">
        <v>4414</v>
      </c>
      <c r="AW452" s="81"/>
      <c r="BD452"/>
      <c r="BE452"/>
      <c r="BF452"/>
      <c r="BG452"/>
    </row>
    <row r="453" spans="1:59" x14ac:dyDescent="0.2">
      <c r="A453" s="5"/>
      <c r="B453" s="4"/>
      <c r="C453" s="4"/>
      <c r="D453" s="5"/>
      <c r="E453" s="76"/>
      <c r="F453" s="5"/>
      <c r="G453" s="5"/>
      <c r="H453" s="5"/>
      <c r="I453" s="5"/>
      <c r="J453" s="78"/>
      <c r="N453" s="78"/>
      <c r="O453" s="4"/>
      <c r="P453" s="5"/>
      <c r="Q453" s="78"/>
      <c r="Y453" s="4"/>
      <c r="Z453" s="4"/>
      <c r="AO453" s="81" t="s">
        <v>724</v>
      </c>
      <c r="AP453" s="81" t="s">
        <v>899</v>
      </c>
      <c r="AQ453" s="81">
        <v>1</v>
      </c>
      <c r="AR453" s="81" t="s">
        <v>938</v>
      </c>
      <c r="AS453" s="81">
        <v>1</v>
      </c>
      <c r="AT453" s="81" t="s">
        <v>4414</v>
      </c>
      <c r="AU453" s="81"/>
      <c r="AV453" s="81" t="s">
        <v>4414</v>
      </c>
      <c r="AW453" s="81"/>
      <c r="BD453"/>
      <c r="BE453"/>
      <c r="BF453"/>
      <c r="BG453"/>
    </row>
    <row r="454" spans="1:59" x14ac:dyDescent="0.2">
      <c r="A454" s="5"/>
      <c r="B454" s="4"/>
      <c r="C454" s="4"/>
      <c r="D454" s="5"/>
      <c r="E454" s="76"/>
      <c r="F454" s="5"/>
      <c r="G454" s="5"/>
      <c r="H454" s="5"/>
      <c r="I454" s="5"/>
      <c r="J454" s="78"/>
      <c r="N454" s="78"/>
      <c r="O454" s="4"/>
      <c r="P454" s="5"/>
      <c r="Q454" s="78"/>
      <c r="Y454" s="4"/>
      <c r="Z454" s="4"/>
      <c r="AO454" s="81" t="s">
        <v>733</v>
      </c>
      <c r="AP454" s="81" t="s">
        <v>906</v>
      </c>
      <c r="AQ454" s="81">
        <v>1</v>
      </c>
      <c r="AR454" s="81" t="s">
        <v>938</v>
      </c>
      <c r="AS454" s="81">
        <v>1</v>
      </c>
      <c r="AT454" s="81" t="s">
        <v>4414</v>
      </c>
      <c r="AU454" s="81"/>
      <c r="AV454" s="81" t="s">
        <v>4414</v>
      </c>
      <c r="AW454" s="81"/>
      <c r="BD454"/>
      <c r="BE454"/>
      <c r="BF454"/>
      <c r="BG454"/>
    </row>
    <row r="455" spans="1:59" x14ac:dyDescent="0.2">
      <c r="A455" s="5"/>
      <c r="B455" s="4"/>
      <c r="C455" s="4"/>
      <c r="D455" s="5"/>
      <c r="E455" s="76"/>
      <c r="F455" s="5"/>
      <c r="G455" s="5"/>
      <c r="H455" s="5"/>
      <c r="I455" s="5"/>
      <c r="J455" s="78"/>
      <c r="N455" s="78"/>
      <c r="O455" s="4"/>
      <c r="P455" s="5"/>
      <c r="Q455" s="78"/>
      <c r="Y455" s="4"/>
      <c r="Z455" s="4"/>
      <c r="AO455" s="81" t="s">
        <v>742</v>
      </c>
      <c r="AP455" s="81" t="s">
        <v>915</v>
      </c>
      <c r="AQ455" s="81">
        <v>1</v>
      </c>
      <c r="AR455" s="81" t="s">
        <v>938</v>
      </c>
      <c r="AS455" s="81">
        <v>1</v>
      </c>
      <c r="AT455" s="81" t="s">
        <v>4414</v>
      </c>
      <c r="AU455" s="81"/>
      <c r="AV455" s="81" t="s">
        <v>4414</v>
      </c>
      <c r="AW455" s="81"/>
      <c r="BD455"/>
      <c r="BE455"/>
      <c r="BF455"/>
      <c r="BG455"/>
    </row>
    <row r="456" spans="1:59" x14ac:dyDescent="0.2">
      <c r="A456" s="5"/>
      <c r="B456" s="4"/>
      <c r="C456" s="4"/>
      <c r="D456" s="5"/>
      <c r="E456" s="76"/>
      <c r="F456" s="5"/>
      <c r="G456" s="5"/>
      <c r="H456" s="5"/>
      <c r="I456" s="5"/>
      <c r="J456" s="78"/>
      <c r="N456" s="78"/>
      <c r="O456" s="4"/>
      <c r="P456" s="5"/>
      <c r="Q456" s="78"/>
      <c r="Y456" s="4"/>
      <c r="Z456" s="4"/>
      <c r="AO456" s="81" t="s">
        <v>751</v>
      </c>
      <c r="AP456" s="81" t="s">
        <v>922</v>
      </c>
      <c r="AQ456" s="81">
        <v>1</v>
      </c>
      <c r="AR456" s="81" t="s">
        <v>938</v>
      </c>
      <c r="AS456" s="81">
        <v>1</v>
      </c>
      <c r="AT456" s="81" t="s">
        <v>4414</v>
      </c>
      <c r="AU456" s="81"/>
      <c r="AV456" s="81" t="s">
        <v>4414</v>
      </c>
      <c r="AW456" s="81"/>
      <c r="BD456"/>
      <c r="BE456"/>
      <c r="BF456"/>
      <c r="BG456"/>
    </row>
    <row r="457" spans="1:59" x14ac:dyDescent="0.2">
      <c r="A457" s="5"/>
      <c r="B457" s="4"/>
      <c r="C457" s="4"/>
      <c r="D457" s="5"/>
      <c r="E457" s="76"/>
      <c r="F457" s="5"/>
      <c r="G457" s="5"/>
      <c r="H457" s="5"/>
      <c r="I457" s="5"/>
      <c r="J457" s="78"/>
      <c r="N457" s="78"/>
      <c r="O457" s="4"/>
      <c r="P457" s="5"/>
      <c r="Q457" s="78"/>
      <c r="Y457" s="4"/>
      <c r="Z457" s="4"/>
      <c r="AO457" s="81" t="s">
        <v>760</v>
      </c>
      <c r="AP457" s="81" t="s">
        <v>931</v>
      </c>
      <c r="AQ457" s="81">
        <v>1</v>
      </c>
      <c r="AR457" s="81" t="s">
        <v>938</v>
      </c>
      <c r="AS457" s="81">
        <v>1</v>
      </c>
      <c r="AT457" s="81" t="s">
        <v>4414</v>
      </c>
      <c r="AU457" s="81"/>
      <c r="AV457" s="81" t="s">
        <v>4414</v>
      </c>
      <c r="AW457" s="81"/>
      <c r="BD457"/>
      <c r="BE457"/>
      <c r="BF457"/>
      <c r="BG457"/>
    </row>
    <row r="458" spans="1:59" x14ac:dyDescent="0.2">
      <c r="A458" s="5"/>
      <c r="B458" s="4"/>
      <c r="C458" s="4"/>
      <c r="D458" s="5"/>
      <c r="E458" s="76"/>
      <c r="F458" s="5"/>
      <c r="G458" s="5"/>
      <c r="H458" s="5"/>
      <c r="I458" s="5"/>
      <c r="J458" s="78"/>
      <c r="N458" s="78"/>
      <c r="O458" s="4"/>
      <c r="P458" s="5"/>
      <c r="Q458" s="78"/>
      <c r="Y458" s="4"/>
      <c r="Z458" s="4"/>
      <c r="AO458" s="81" t="s">
        <v>792</v>
      </c>
      <c r="AP458" s="81" t="s">
        <v>893</v>
      </c>
      <c r="AQ458" s="81">
        <v>2</v>
      </c>
      <c r="AR458" s="81" t="s">
        <v>4414</v>
      </c>
      <c r="AS458" s="81"/>
      <c r="AT458" s="81" t="s">
        <v>4414</v>
      </c>
      <c r="AU458" s="81"/>
      <c r="AV458" s="81" t="s">
        <v>4414</v>
      </c>
      <c r="AW458" s="81"/>
      <c r="BD458"/>
      <c r="BE458"/>
      <c r="BF458"/>
      <c r="BG458"/>
    </row>
    <row r="459" spans="1:59" x14ac:dyDescent="0.2">
      <c r="A459" s="5"/>
      <c r="B459" s="4"/>
      <c r="C459" s="4"/>
      <c r="D459" s="5"/>
      <c r="E459" s="76"/>
      <c r="F459" s="5"/>
      <c r="G459" s="5"/>
      <c r="H459" s="5"/>
      <c r="I459" s="5"/>
      <c r="J459" s="78"/>
      <c r="N459" s="78"/>
      <c r="O459" s="4"/>
      <c r="P459" s="5"/>
      <c r="Q459" s="78"/>
      <c r="Y459" s="4"/>
      <c r="Z459" s="4"/>
      <c r="AO459" s="81" t="s">
        <v>803</v>
      </c>
      <c r="AP459" s="81" t="s">
        <v>909</v>
      </c>
      <c r="AQ459" s="81">
        <v>2</v>
      </c>
      <c r="AR459" s="81" t="s">
        <v>4414</v>
      </c>
      <c r="AS459" s="81"/>
      <c r="AT459" s="81" t="s">
        <v>4414</v>
      </c>
      <c r="AU459" s="81"/>
      <c r="AV459" s="81" t="s">
        <v>4414</v>
      </c>
      <c r="AW459" s="81"/>
      <c r="BD459"/>
      <c r="BE459"/>
      <c r="BF459"/>
      <c r="BG459"/>
    </row>
    <row r="460" spans="1:59" x14ac:dyDescent="0.2">
      <c r="A460" s="5"/>
      <c r="B460" s="4"/>
      <c r="C460" s="4"/>
      <c r="D460" s="5"/>
      <c r="E460" s="76"/>
      <c r="F460" s="5"/>
      <c r="G460" s="5"/>
      <c r="H460" s="5"/>
      <c r="I460" s="5"/>
      <c r="J460" s="78"/>
      <c r="N460" s="78"/>
      <c r="O460" s="4"/>
      <c r="P460" s="5"/>
      <c r="Q460" s="78"/>
      <c r="Y460" s="4"/>
      <c r="Z460" s="4"/>
      <c r="AO460" s="81" t="s">
        <v>814</v>
      </c>
      <c r="AP460" s="81" t="s">
        <v>925</v>
      </c>
      <c r="AQ460" s="81">
        <v>2</v>
      </c>
      <c r="AR460" s="81" t="s">
        <v>4414</v>
      </c>
      <c r="AS460" s="81"/>
      <c r="AT460" s="81" t="s">
        <v>4414</v>
      </c>
      <c r="AU460" s="81"/>
      <c r="AV460" s="81" t="s">
        <v>4414</v>
      </c>
      <c r="AW460" s="81"/>
      <c r="BD460"/>
      <c r="BE460"/>
      <c r="BF460"/>
      <c r="BG460"/>
    </row>
    <row r="461" spans="1:59" x14ac:dyDescent="0.2">
      <c r="A461" s="5"/>
      <c r="B461" s="4"/>
      <c r="C461" s="4"/>
      <c r="D461" s="5"/>
      <c r="E461" s="76"/>
      <c r="F461" s="5"/>
      <c r="G461" s="5"/>
      <c r="H461" s="5"/>
      <c r="I461" s="5"/>
      <c r="J461" s="78"/>
      <c r="N461" s="78"/>
      <c r="O461" s="4"/>
      <c r="P461" s="5"/>
      <c r="Q461" s="78"/>
      <c r="Y461" s="4"/>
      <c r="Z461" s="4"/>
      <c r="AO461" s="81" t="s">
        <v>1856</v>
      </c>
      <c r="AP461" s="81" t="s">
        <v>933</v>
      </c>
      <c r="AQ461" s="81">
        <v>2</v>
      </c>
      <c r="AR461" s="81" t="s">
        <v>4414</v>
      </c>
      <c r="AS461" s="81"/>
      <c r="AT461" s="81" t="s">
        <v>4414</v>
      </c>
      <c r="AU461" s="81"/>
      <c r="AV461" s="81" t="s">
        <v>4414</v>
      </c>
      <c r="AW461" s="81"/>
      <c r="BD461"/>
      <c r="BE461"/>
      <c r="BF461"/>
      <c r="BG461"/>
    </row>
    <row r="462" spans="1:59" x14ac:dyDescent="0.2">
      <c r="A462" s="5"/>
      <c r="B462" s="4"/>
      <c r="C462" s="4"/>
      <c r="D462" s="5"/>
      <c r="E462" s="76"/>
      <c r="F462" s="5"/>
      <c r="G462" s="5"/>
      <c r="H462" s="5"/>
      <c r="I462" s="5"/>
      <c r="J462" s="78"/>
      <c r="N462" s="78"/>
      <c r="O462" s="4"/>
      <c r="P462" s="5"/>
      <c r="Q462" s="78"/>
      <c r="Y462" s="4"/>
      <c r="Z462" s="4"/>
      <c r="AO462" s="81" t="s">
        <v>770</v>
      </c>
      <c r="AP462" s="81" t="s">
        <v>893</v>
      </c>
      <c r="AQ462" s="81">
        <v>4</v>
      </c>
      <c r="AR462" s="81" t="s">
        <v>4414</v>
      </c>
      <c r="AS462" s="81"/>
      <c r="AT462" s="81" t="s">
        <v>4414</v>
      </c>
      <c r="AU462" s="81"/>
      <c r="AV462" s="81" t="s">
        <v>4414</v>
      </c>
      <c r="AW462" s="81"/>
      <c r="BD462"/>
      <c r="BE462"/>
      <c r="BF462"/>
      <c r="BG462"/>
    </row>
    <row r="463" spans="1:59" x14ac:dyDescent="0.2">
      <c r="A463" s="5"/>
      <c r="B463" s="4"/>
      <c r="C463" s="4"/>
      <c r="D463" s="5"/>
      <c r="E463" s="76"/>
      <c r="F463" s="5"/>
      <c r="G463" s="5"/>
      <c r="H463" s="5"/>
      <c r="I463" s="5"/>
      <c r="J463" s="78"/>
      <c r="N463" s="78"/>
      <c r="O463" s="4"/>
      <c r="P463" s="5"/>
      <c r="Q463" s="78"/>
      <c r="Y463" s="4"/>
      <c r="Z463" s="4"/>
      <c r="AO463" s="81" t="s">
        <v>781</v>
      </c>
      <c r="AP463" s="81" t="s">
        <v>909</v>
      </c>
      <c r="AQ463" s="81">
        <v>4</v>
      </c>
      <c r="AR463" s="81" t="s">
        <v>4414</v>
      </c>
      <c r="AS463" s="81"/>
      <c r="AT463" s="81" t="s">
        <v>4414</v>
      </c>
      <c r="AU463" s="81"/>
      <c r="AV463" s="81" t="s">
        <v>4414</v>
      </c>
      <c r="AW463" s="81"/>
      <c r="BD463"/>
      <c r="BE463"/>
      <c r="BF463"/>
      <c r="BG463"/>
    </row>
    <row r="464" spans="1:59" x14ac:dyDescent="0.2">
      <c r="A464" s="5"/>
      <c r="B464" s="4"/>
      <c r="C464" s="4"/>
      <c r="D464" s="5"/>
      <c r="E464" s="76"/>
      <c r="F464" s="5"/>
      <c r="G464" s="5"/>
      <c r="H464" s="5"/>
      <c r="I464" s="5"/>
      <c r="J464" s="78"/>
      <c r="N464" s="78"/>
      <c r="O464" s="4"/>
      <c r="P464" s="5"/>
      <c r="Q464" s="78"/>
      <c r="Y464" s="4"/>
      <c r="Z464" s="4"/>
      <c r="AO464" s="81" t="s">
        <v>725</v>
      </c>
      <c r="AP464" s="81" t="s">
        <v>893</v>
      </c>
      <c r="AQ464" s="81">
        <v>2</v>
      </c>
      <c r="AR464" s="81" t="s">
        <v>933</v>
      </c>
      <c r="AS464" s="81">
        <v>2</v>
      </c>
      <c r="AT464" s="81" t="s">
        <v>4414</v>
      </c>
      <c r="AU464" s="81"/>
      <c r="AV464" s="81" t="s">
        <v>4414</v>
      </c>
      <c r="AW464" s="81"/>
      <c r="BD464"/>
      <c r="BE464"/>
      <c r="BF464"/>
      <c r="BG464"/>
    </row>
    <row r="465" spans="1:59" x14ac:dyDescent="0.2">
      <c r="A465" s="5"/>
      <c r="B465" s="4"/>
      <c r="C465" s="4"/>
      <c r="D465" s="5"/>
      <c r="E465" s="76"/>
      <c r="F465" s="5"/>
      <c r="G465" s="5"/>
      <c r="H465" s="5"/>
      <c r="I465" s="5"/>
      <c r="J465" s="78"/>
      <c r="N465" s="78"/>
      <c r="O465" s="4"/>
      <c r="P465" s="5"/>
      <c r="Q465" s="78"/>
      <c r="Y465" s="4"/>
      <c r="Z465" s="4"/>
      <c r="AO465" s="81" t="s">
        <v>734</v>
      </c>
      <c r="AP465" s="81" t="s">
        <v>901</v>
      </c>
      <c r="AQ465" s="81">
        <v>2</v>
      </c>
      <c r="AR465" s="81" t="s">
        <v>933</v>
      </c>
      <c r="AS465" s="81">
        <v>2</v>
      </c>
      <c r="AT465" s="81" t="s">
        <v>4414</v>
      </c>
      <c r="AU465" s="81"/>
      <c r="AV465" s="81" t="s">
        <v>4414</v>
      </c>
      <c r="AW465" s="81"/>
      <c r="BD465"/>
      <c r="BE465"/>
      <c r="BF465"/>
      <c r="BG465"/>
    </row>
    <row r="466" spans="1:59" x14ac:dyDescent="0.2">
      <c r="A466" s="5"/>
      <c r="B466" s="4"/>
      <c r="C466" s="4"/>
      <c r="D466" s="5"/>
      <c r="E466" s="76"/>
      <c r="F466" s="5"/>
      <c r="G466" s="5"/>
      <c r="H466" s="5"/>
      <c r="I466" s="5"/>
      <c r="J466" s="78"/>
      <c r="N466" s="78"/>
      <c r="O466" s="4"/>
      <c r="P466" s="5"/>
      <c r="Q466" s="78"/>
      <c r="Y466" s="4"/>
      <c r="Z466" s="4"/>
      <c r="AO466" s="81" t="s">
        <v>743</v>
      </c>
      <c r="AP466" s="81" t="s">
        <v>909</v>
      </c>
      <c r="AQ466" s="81">
        <v>2</v>
      </c>
      <c r="AR466" s="81" t="s">
        <v>933</v>
      </c>
      <c r="AS466" s="81">
        <v>2</v>
      </c>
      <c r="AT466" s="81" t="s">
        <v>4414</v>
      </c>
      <c r="AU466" s="81"/>
      <c r="AV466" s="81" t="s">
        <v>4414</v>
      </c>
      <c r="AW466" s="81"/>
      <c r="BD466"/>
      <c r="BE466"/>
      <c r="BF466"/>
      <c r="BG466"/>
    </row>
    <row r="467" spans="1:59" x14ac:dyDescent="0.2">
      <c r="A467" s="5"/>
      <c r="B467" s="4"/>
      <c r="C467" s="4"/>
      <c r="D467" s="5"/>
      <c r="E467" s="76"/>
      <c r="F467" s="5"/>
      <c r="G467" s="5"/>
      <c r="H467" s="5"/>
      <c r="I467" s="5"/>
      <c r="J467" s="78"/>
      <c r="N467" s="78"/>
      <c r="O467" s="4"/>
      <c r="P467" s="5"/>
      <c r="Q467" s="78"/>
      <c r="Y467" s="4"/>
      <c r="Z467" s="4"/>
      <c r="AO467" s="81" t="s">
        <v>752</v>
      </c>
      <c r="AP467" s="81" t="s">
        <v>917</v>
      </c>
      <c r="AQ467" s="81">
        <v>2</v>
      </c>
      <c r="AR467" s="81" t="s">
        <v>933</v>
      </c>
      <c r="AS467" s="81">
        <v>2</v>
      </c>
      <c r="AT467" s="81" t="s">
        <v>4414</v>
      </c>
      <c r="AU467" s="81"/>
      <c r="AV467" s="81" t="s">
        <v>4414</v>
      </c>
      <c r="AW467" s="81"/>
      <c r="BD467"/>
      <c r="BE467"/>
      <c r="BF467"/>
      <c r="BG467"/>
    </row>
    <row r="468" spans="1:59" x14ac:dyDescent="0.2">
      <c r="A468" s="5"/>
      <c r="B468" s="4"/>
      <c r="C468" s="4"/>
      <c r="D468" s="5"/>
      <c r="E468" s="76"/>
      <c r="F468" s="5"/>
      <c r="G468" s="5"/>
      <c r="H468" s="5"/>
      <c r="I468" s="5"/>
      <c r="J468" s="78"/>
      <c r="N468" s="78"/>
      <c r="O468" s="4"/>
      <c r="P468" s="5"/>
      <c r="Q468" s="78"/>
      <c r="Y468" s="4"/>
      <c r="Z468" s="4"/>
      <c r="AO468" s="81" t="s">
        <v>761</v>
      </c>
      <c r="AP468" s="81" t="s">
        <v>925</v>
      </c>
      <c r="AQ468" s="81">
        <v>2</v>
      </c>
      <c r="AR468" s="81" t="s">
        <v>933</v>
      </c>
      <c r="AS468" s="81">
        <v>2</v>
      </c>
      <c r="AT468" s="81" t="s">
        <v>4414</v>
      </c>
      <c r="AU468" s="81"/>
      <c r="AV468" s="81" t="s">
        <v>4414</v>
      </c>
      <c r="AW468" s="81"/>
      <c r="BD468"/>
      <c r="BE468"/>
      <c r="BF468"/>
      <c r="BG468"/>
    </row>
    <row r="469" spans="1:59" x14ac:dyDescent="0.2">
      <c r="A469" s="5"/>
      <c r="B469" s="4"/>
      <c r="C469" s="4"/>
      <c r="D469" s="5"/>
      <c r="E469" s="76"/>
      <c r="F469" s="5"/>
      <c r="G469" s="5"/>
      <c r="H469" s="5"/>
      <c r="I469" s="5"/>
      <c r="J469" s="78"/>
      <c r="N469" s="78"/>
      <c r="O469" s="4"/>
      <c r="P469" s="5"/>
      <c r="Q469" s="78"/>
      <c r="Y469" s="4"/>
      <c r="Z469" s="4"/>
      <c r="AO469" s="81" t="s">
        <v>793</v>
      </c>
      <c r="AP469" s="81" t="s">
        <v>894</v>
      </c>
      <c r="AQ469" s="81">
        <v>2</v>
      </c>
      <c r="AR469" s="81" t="s">
        <v>4414</v>
      </c>
      <c r="AS469" s="81"/>
      <c r="AT469" s="81" t="s">
        <v>4414</v>
      </c>
      <c r="AU469" s="81"/>
      <c r="AV469" s="81" t="s">
        <v>4414</v>
      </c>
      <c r="AW469" s="81"/>
      <c r="BD469"/>
      <c r="BE469"/>
      <c r="BF469"/>
      <c r="BG469"/>
    </row>
    <row r="470" spans="1:59" x14ac:dyDescent="0.2">
      <c r="A470" s="5"/>
      <c r="B470" s="4"/>
      <c r="C470" s="4"/>
      <c r="D470" s="5"/>
      <c r="E470" s="76"/>
      <c r="F470" s="5"/>
      <c r="G470" s="5"/>
      <c r="H470" s="5"/>
      <c r="I470" s="5"/>
      <c r="J470" s="78"/>
      <c r="N470" s="78"/>
      <c r="O470" s="4"/>
      <c r="P470" s="5"/>
      <c r="Q470" s="78"/>
      <c r="Y470" s="4"/>
      <c r="Z470" s="4"/>
      <c r="AO470" s="81" t="s">
        <v>804</v>
      </c>
      <c r="AP470" s="81" t="s">
        <v>910</v>
      </c>
      <c r="AQ470" s="81">
        <v>2</v>
      </c>
      <c r="AR470" s="81" t="s">
        <v>4414</v>
      </c>
      <c r="AS470" s="81"/>
      <c r="AT470" s="81" t="s">
        <v>4414</v>
      </c>
      <c r="AU470" s="81"/>
      <c r="AV470" s="81" t="s">
        <v>4414</v>
      </c>
      <c r="AW470" s="81"/>
      <c r="BD470"/>
      <c r="BE470"/>
      <c r="BF470"/>
      <c r="BG470"/>
    </row>
    <row r="471" spans="1:59" x14ac:dyDescent="0.2">
      <c r="A471" s="5"/>
      <c r="B471" s="4"/>
      <c r="C471" s="4"/>
      <c r="D471" s="5"/>
      <c r="E471" s="76"/>
      <c r="F471" s="5"/>
      <c r="G471" s="5"/>
      <c r="H471" s="5"/>
      <c r="I471" s="5"/>
      <c r="J471" s="78"/>
      <c r="N471" s="78"/>
      <c r="O471" s="4"/>
      <c r="P471" s="5"/>
      <c r="Q471" s="78"/>
      <c r="Y471" s="4"/>
      <c r="Z471" s="4"/>
      <c r="AO471" s="81" t="s">
        <v>815</v>
      </c>
      <c r="AP471" s="81" t="s">
        <v>926</v>
      </c>
      <c r="AQ471" s="81">
        <v>2</v>
      </c>
      <c r="AR471" s="81" t="s">
        <v>4414</v>
      </c>
      <c r="AS471" s="81"/>
      <c r="AT471" s="81" t="s">
        <v>4414</v>
      </c>
      <c r="AU471" s="81"/>
      <c r="AV471" s="81" t="s">
        <v>4414</v>
      </c>
      <c r="AW471" s="81"/>
      <c r="BD471"/>
      <c r="BE471"/>
      <c r="BF471"/>
      <c r="BG471"/>
    </row>
    <row r="472" spans="1:59" x14ac:dyDescent="0.2">
      <c r="A472" s="5"/>
      <c r="B472" s="4"/>
      <c r="C472" s="4"/>
      <c r="D472" s="5"/>
      <c r="E472" s="76"/>
      <c r="F472" s="5"/>
      <c r="G472" s="5"/>
      <c r="H472" s="5"/>
      <c r="I472" s="5"/>
      <c r="J472" s="78"/>
      <c r="N472" s="78"/>
      <c r="O472" s="4"/>
      <c r="P472" s="5"/>
      <c r="Q472" s="78"/>
      <c r="Y472" s="4"/>
      <c r="Z472" s="4"/>
      <c r="AO472" s="81" t="s">
        <v>1857</v>
      </c>
      <c r="AP472" s="81" t="s">
        <v>934</v>
      </c>
      <c r="AQ472" s="81">
        <v>2</v>
      </c>
      <c r="AR472" s="81" t="s">
        <v>4414</v>
      </c>
      <c r="AS472" s="81"/>
      <c r="AT472" s="81" t="s">
        <v>4414</v>
      </c>
      <c r="AU472" s="81"/>
      <c r="AV472" s="81" t="s">
        <v>4414</v>
      </c>
      <c r="AW472" s="81"/>
      <c r="BD472"/>
      <c r="BE472"/>
      <c r="BF472"/>
      <c r="BG472"/>
    </row>
    <row r="473" spans="1:59" x14ac:dyDescent="0.2">
      <c r="A473" s="5"/>
      <c r="B473" s="4"/>
      <c r="C473" s="4"/>
      <c r="D473" s="5"/>
      <c r="E473" s="76"/>
      <c r="F473" s="5"/>
      <c r="G473" s="5"/>
      <c r="H473" s="5"/>
      <c r="I473" s="5"/>
      <c r="J473" s="78"/>
      <c r="N473" s="78"/>
      <c r="O473" s="4"/>
      <c r="P473" s="5"/>
      <c r="Q473" s="78"/>
      <c r="Y473" s="4"/>
      <c r="Z473" s="4"/>
      <c r="AO473" s="81" t="s">
        <v>771</v>
      </c>
      <c r="AP473" s="81" t="s">
        <v>894</v>
      </c>
      <c r="AQ473" s="81">
        <v>4</v>
      </c>
      <c r="AR473" s="81" t="s">
        <v>4414</v>
      </c>
      <c r="AS473" s="81"/>
      <c r="AT473" s="81" t="s">
        <v>4414</v>
      </c>
      <c r="AU473" s="81"/>
      <c r="AV473" s="81" t="s">
        <v>4414</v>
      </c>
      <c r="AW473" s="81"/>
      <c r="BD473"/>
      <c r="BE473"/>
      <c r="BF473"/>
      <c r="BG473"/>
    </row>
    <row r="474" spans="1:59" x14ac:dyDescent="0.2">
      <c r="A474" s="5"/>
      <c r="B474" s="4"/>
      <c r="C474" s="4"/>
      <c r="D474" s="5"/>
      <c r="E474" s="76"/>
      <c r="F474" s="5"/>
      <c r="G474" s="5"/>
      <c r="H474" s="5"/>
      <c r="I474" s="5"/>
      <c r="J474" s="78"/>
      <c r="N474" s="78"/>
      <c r="O474" s="4"/>
      <c r="P474" s="5"/>
      <c r="Q474" s="78"/>
      <c r="Y474" s="4"/>
      <c r="Z474" s="4"/>
      <c r="AO474" s="81" t="s">
        <v>782</v>
      </c>
      <c r="AP474" s="81" t="s">
        <v>910</v>
      </c>
      <c r="AQ474" s="81">
        <v>4</v>
      </c>
      <c r="AR474" s="81" t="s">
        <v>4414</v>
      </c>
      <c r="AS474" s="81"/>
      <c r="AT474" s="81" t="s">
        <v>4414</v>
      </c>
      <c r="AU474" s="81"/>
      <c r="AV474" s="81" t="s">
        <v>4414</v>
      </c>
      <c r="AW474" s="81"/>
      <c r="BD474"/>
      <c r="BE474"/>
      <c r="BF474"/>
      <c r="BG474"/>
    </row>
    <row r="475" spans="1:59" x14ac:dyDescent="0.2">
      <c r="A475" s="5"/>
      <c r="B475" s="4"/>
      <c r="C475" s="4"/>
      <c r="D475" s="5"/>
      <c r="E475" s="76"/>
      <c r="F475" s="5"/>
      <c r="G475" s="5"/>
      <c r="H475" s="5"/>
      <c r="I475" s="5"/>
      <c r="J475" s="78"/>
      <c r="N475" s="78"/>
      <c r="O475" s="4"/>
      <c r="P475" s="5"/>
      <c r="Q475" s="78"/>
      <c r="Y475" s="4"/>
      <c r="Z475" s="4"/>
      <c r="AO475" s="81" t="s">
        <v>726</v>
      </c>
      <c r="AP475" s="81" t="s">
        <v>894</v>
      </c>
      <c r="AQ475" s="81">
        <v>2</v>
      </c>
      <c r="AR475" s="81" t="s">
        <v>934</v>
      </c>
      <c r="AS475" s="81">
        <v>2</v>
      </c>
      <c r="AT475" s="81" t="s">
        <v>4414</v>
      </c>
      <c r="AU475" s="81"/>
      <c r="AV475" s="81" t="s">
        <v>4414</v>
      </c>
      <c r="AW475" s="81"/>
      <c r="BD475"/>
      <c r="BE475"/>
      <c r="BF475"/>
      <c r="BG475"/>
    </row>
    <row r="476" spans="1:59" x14ac:dyDescent="0.2">
      <c r="A476" s="5"/>
      <c r="B476" s="4"/>
      <c r="C476" s="4"/>
      <c r="D476" s="5"/>
      <c r="E476" s="76"/>
      <c r="F476" s="5"/>
      <c r="G476" s="5"/>
      <c r="H476" s="5"/>
      <c r="I476" s="5"/>
      <c r="J476" s="78"/>
      <c r="N476" s="78"/>
      <c r="O476" s="4"/>
      <c r="P476" s="5"/>
      <c r="Q476" s="78"/>
      <c r="Y476" s="4"/>
      <c r="Z476" s="4"/>
      <c r="AO476" s="81" t="s">
        <v>735</v>
      </c>
      <c r="AP476" s="81" t="s">
        <v>902</v>
      </c>
      <c r="AQ476" s="81">
        <v>2</v>
      </c>
      <c r="AR476" s="81" t="s">
        <v>934</v>
      </c>
      <c r="AS476" s="81">
        <v>2</v>
      </c>
      <c r="AT476" s="81" t="s">
        <v>4414</v>
      </c>
      <c r="AU476" s="81"/>
      <c r="AV476" s="81" t="s">
        <v>4414</v>
      </c>
      <c r="AW476" s="81"/>
      <c r="BD476"/>
      <c r="BE476"/>
      <c r="BF476"/>
      <c r="BG476"/>
    </row>
    <row r="477" spans="1:59" x14ac:dyDescent="0.2">
      <c r="A477" s="5"/>
      <c r="B477" s="4"/>
      <c r="C477" s="4"/>
      <c r="D477" s="5"/>
      <c r="E477" s="76"/>
      <c r="F477" s="5"/>
      <c r="G477" s="5"/>
      <c r="H477" s="5"/>
      <c r="I477" s="5"/>
      <c r="J477" s="78"/>
      <c r="N477" s="78"/>
      <c r="O477" s="4"/>
      <c r="P477" s="5"/>
      <c r="Q477" s="78"/>
      <c r="Y477" s="4"/>
      <c r="Z477" s="4"/>
      <c r="AO477" s="81" t="s">
        <v>744</v>
      </c>
      <c r="AP477" s="81" t="s">
        <v>910</v>
      </c>
      <c r="AQ477" s="81">
        <v>2</v>
      </c>
      <c r="AR477" s="81" t="s">
        <v>934</v>
      </c>
      <c r="AS477" s="81">
        <v>2</v>
      </c>
      <c r="AT477" s="81" t="s">
        <v>4414</v>
      </c>
      <c r="AU477" s="81"/>
      <c r="AV477" s="81" t="s">
        <v>4414</v>
      </c>
      <c r="AW477" s="81"/>
      <c r="BD477"/>
      <c r="BE477"/>
      <c r="BF477"/>
      <c r="BG477"/>
    </row>
    <row r="478" spans="1:59" x14ac:dyDescent="0.2">
      <c r="A478" s="5"/>
      <c r="B478" s="4"/>
      <c r="C478" s="4"/>
      <c r="D478" s="5"/>
      <c r="E478" s="76"/>
      <c r="F478" s="5"/>
      <c r="G478" s="5"/>
      <c r="H478" s="5"/>
      <c r="I478" s="5"/>
      <c r="J478" s="78"/>
      <c r="N478" s="78"/>
      <c r="O478" s="4"/>
      <c r="P478" s="5"/>
      <c r="Q478" s="78"/>
      <c r="Y478" s="4"/>
      <c r="Z478" s="4"/>
      <c r="AO478" s="81" t="s">
        <v>753</v>
      </c>
      <c r="AP478" s="81" t="s">
        <v>918</v>
      </c>
      <c r="AQ478" s="81">
        <v>2</v>
      </c>
      <c r="AR478" s="81" t="s">
        <v>934</v>
      </c>
      <c r="AS478" s="81">
        <v>2</v>
      </c>
      <c r="AT478" s="81" t="s">
        <v>4414</v>
      </c>
      <c r="AU478" s="81"/>
      <c r="AV478" s="81" t="s">
        <v>4414</v>
      </c>
      <c r="AW478" s="81"/>
      <c r="BD478"/>
      <c r="BE478"/>
      <c r="BF478"/>
      <c r="BG478"/>
    </row>
    <row r="479" spans="1:59" x14ac:dyDescent="0.2">
      <c r="A479" s="5"/>
      <c r="B479" s="4"/>
      <c r="C479" s="4"/>
      <c r="D479" s="5"/>
      <c r="E479" s="76"/>
      <c r="F479" s="5"/>
      <c r="G479" s="5"/>
      <c r="H479" s="5"/>
      <c r="I479" s="5"/>
      <c r="J479" s="78"/>
      <c r="N479" s="78"/>
      <c r="O479" s="4"/>
      <c r="P479" s="5"/>
      <c r="Q479" s="78"/>
      <c r="Y479" s="4"/>
      <c r="Z479" s="4"/>
      <c r="AO479" s="81" t="s">
        <v>762</v>
      </c>
      <c r="AP479" s="81" t="s">
        <v>926</v>
      </c>
      <c r="AQ479" s="81">
        <v>2</v>
      </c>
      <c r="AR479" s="81" t="s">
        <v>934</v>
      </c>
      <c r="AS479" s="81">
        <v>2</v>
      </c>
      <c r="AT479" s="81" t="s">
        <v>4414</v>
      </c>
      <c r="AU479" s="81"/>
      <c r="AV479" s="81" t="s">
        <v>4414</v>
      </c>
      <c r="AW479" s="81"/>
      <c r="BD479"/>
      <c r="BE479"/>
      <c r="BF479"/>
      <c r="BG479"/>
    </row>
    <row r="480" spans="1:59" x14ac:dyDescent="0.2">
      <c r="A480" s="5"/>
      <c r="B480" s="4"/>
      <c r="C480" s="4"/>
      <c r="D480" s="5"/>
      <c r="E480" s="76"/>
      <c r="F480" s="5"/>
      <c r="G480" s="5"/>
      <c r="H480" s="5"/>
      <c r="I480" s="5"/>
      <c r="J480" s="78"/>
      <c r="N480" s="78"/>
      <c r="O480" s="4"/>
      <c r="P480" s="5"/>
      <c r="Q480" s="78"/>
      <c r="Y480" s="4"/>
      <c r="Z480" s="4"/>
      <c r="AO480" s="81" t="s">
        <v>794</v>
      </c>
      <c r="AP480" s="81" t="s">
        <v>895</v>
      </c>
      <c r="AQ480" s="81">
        <v>2</v>
      </c>
      <c r="AR480" s="81" t="s">
        <v>4414</v>
      </c>
      <c r="AS480" s="81"/>
      <c r="AT480" s="81" t="s">
        <v>4414</v>
      </c>
      <c r="AU480" s="81"/>
      <c r="AV480" s="81" t="s">
        <v>4414</v>
      </c>
      <c r="AW480" s="81"/>
      <c r="BD480"/>
      <c r="BE480"/>
      <c r="BF480"/>
      <c r="BG480"/>
    </row>
    <row r="481" spans="1:59" x14ac:dyDescent="0.2">
      <c r="A481" s="5"/>
      <c r="B481" s="4"/>
      <c r="C481" s="4"/>
      <c r="D481" s="5"/>
      <c r="E481" s="76"/>
      <c r="F481" s="5"/>
      <c r="G481" s="5"/>
      <c r="H481" s="5"/>
      <c r="I481" s="5"/>
      <c r="J481" s="78"/>
      <c r="N481" s="78"/>
      <c r="O481" s="4"/>
      <c r="P481" s="5"/>
      <c r="Q481" s="78"/>
      <c r="Y481" s="4"/>
      <c r="Z481" s="4"/>
      <c r="AO481" s="81" t="s">
        <v>805</v>
      </c>
      <c r="AP481" s="81" t="s">
        <v>911</v>
      </c>
      <c r="AQ481" s="81">
        <v>2</v>
      </c>
      <c r="AR481" s="81" t="s">
        <v>4414</v>
      </c>
      <c r="AS481" s="81"/>
      <c r="AT481" s="81" t="s">
        <v>4414</v>
      </c>
      <c r="AU481" s="81"/>
      <c r="AV481" s="81" t="s">
        <v>4414</v>
      </c>
      <c r="AW481" s="81"/>
      <c r="BD481"/>
      <c r="BE481"/>
      <c r="BF481"/>
      <c r="BG481"/>
    </row>
    <row r="482" spans="1:59" x14ac:dyDescent="0.2">
      <c r="A482" s="5"/>
      <c r="B482" s="4"/>
      <c r="C482" s="4"/>
      <c r="D482" s="5"/>
      <c r="E482" s="76"/>
      <c r="F482" s="5"/>
      <c r="G482" s="5"/>
      <c r="H482" s="5"/>
      <c r="I482" s="5"/>
      <c r="J482" s="78"/>
      <c r="N482" s="78"/>
      <c r="O482" s="4"/>
      <c r="P482" s="5"/>
      <c r="Q482" s="78"/>
      <c r="Y482" s="4"/>
      <c r="Z482" s="4"/>
      <c r="AO482" s="81" t="s">
        <v>816</v>
      </c>
      <c r="AP482" s="81" t="s">
        <v>927</v>
      </c>
      <c r="AQ482" s="81">
        <v>2</v>
      </c>
      <c r="AR482" s="81" t="s">
        <v>4414</v>
      </c>
      <c r="AS482" s="81"/>
      <c r="AT482" s="81" t="s">
        <v>4414</v>
      </c>
      <c r="AU482" s="81"/>
      <c r="AV482" s="81" t="s">
        <v>4414</v>
      </c>
      <c r="AW482" s="81"/>
      <c r="BD482"/>
      <c r="BE482"/>
      <c r="BF482"/>
      <c r="BG482"/>
    </row>
    <row r="483" spans="1:59" x14ac:dyDescent="0.2">
      <c r="A483" s="5"/>
      <c r="B483" s="4"/>
      <c r="C483" s="4"/>
      <c r="D483" s="5"/>
      <c r="E483" s="76"/>
      <c r="F483" s="5"/>
      <c r="G483" s="5"/>
      <c r="H483" s="5"/>
      <c r="I483" s="5"/>
      <c r="J483" s="78"/>
      <c r="N483" s="78"/>
      <c r="O483" s="4"/>
      <c r="P483" s="5"/>
      <c r="Q483" s="78"/>
      <c r="Y483" s="4"/>
      <c r="Z483" s="4"/>
      <c r="AO483" s="81" t="s">
        <v>1858</v>
      </c>
      <c r="AP483" s="81" t="s">
        <v>935</v>
      </c>
      <c r="AQ483" s="81">
        <v>2</v>
      </c>
      <c r="AR483" s="81" t="s">
        <v>4414</v>
      </c>
      <c r="AS483" s="81"/>
      <c r="AT483" s="81" t="s">
        <v>4414</v>
      </c>
      <c r="AU483" s="81"/>
      <c r="AV483" s="81" t="s">
        <v>4414</v>
      </c>
      <c r="AW483" s="81"/>
      <c r="BD483"/>
      <c r="BE483"/>
      <c r="BF483"/>
      <c r="BG483"/>
    </row>
    <row r="484" spans="1:59" x14ac:dyDescent="0.2">
      <c r="A484" s="5"/>
      <c r="B484" s="4"/>
      <c r="C484" s="4"/>
      <c r="D484" s="5"/>
      <c r="E484" s="76"/>
      <c r="F484" s="5"/>
      <c r="G484" s="5"/>
      <c r="H484" s="5"/>
      <c r="I484" s="5"/>
      <c r="J484" s="78"/>
      <c r="N484" s="78"/>
      <c r="O484" s="4"/>
      <c r="P484" s="5"/>
      <c r="Q484" s="78"/>
      <c r="Y484" s="4"/>
      <c r="Z484" s="4"/>
      <c r="AO484" s="81" t="s">
        <v>772</v>
      </c>
      <c r="AP484" s="81" t="s">
        <v>895</v>
      </c>
      <c r="AQ484" s="81">
        <v>4</v>
      </c>
      <c r="AR484" s="81" t="s">
        <v>4414</v>
      </c>
      <c r="AS484" s="81"/>
      <c r="AT484" s="81" t="s">
        <v>4414</v>
      </c>
      <c r="AU484" s="81"/>
      <c r="AV484" s="81" t="s">
        <v>4414</v>
      </c>
      <c r="AW484" s="81"/>
      <c r="BD484"/>
      <c r="BE484"/>
      <c r="BF484"/>
      <c r="BG484"/>
    </row>
    <row r="485" spans="1:59" x14ac:dyDescent="0.2">
      <c r="A485" s="5"/>
      <c r="B485" s="4"/>
      <c r="C485" s="4"/>
      <c r="D485" s="5"/>
      <c r="E485" s="76"/>
      <c r="F485" s="5"/>
      <c r="G485" s="5"/>
      <c r="H485" s="5"/>
      <c r="I485" s="5"/>
      <c r="J485" s="78"/>
      <c r="N485" s="78"/>
      <c r="O485" s="4"/>
      <c r="P485" s="5"/>
      <c r="Q485" s="78"/>
      <c r="Y485" s="4"/>
      <c r="Z485" s="4"/>
      <c r="AO485" s="81" t="s">
        <v>783</v>
      </c>
      <c r="AP485" s="81" t="s">
        <v>911</v>
      </c>
      <c r="AQ485" s="81">
        <v>4</v>
      </c>
      <c r="AR485" s="81" t="s">
        <v>4414</v>
      </c>
      <c r="AS485" s="81"/>
      <c r="AT485" s="81" t="s">
        <v>4414</v>
      </c>
      <c r="AU485" s="81"/>
      <c r="AV485" s="81" t="s">
        <v>4414</v>
      </c>
      <c r="AW485" s="81"/>
      <c r="BD485"/>
      <c r="BE485"/>
      <c r="BF485"/>
      <c r="BG485"/>
    </row>
    <row r="486" spans="1:59" x14ac:dyDescent="0.2">
      <c r="A486" s="5"/>
      <c r="B486" s="4"/>
      <c r="C486" s="4"/>
      <c r="D486" s="5"/>
      <c r="E486" s="76"/>
      <c r="F486" s="5"/>
      <c r="G486" s="5"/>
      <c r="H486" s="5"/>
      <c r="I486" s="5"/>
      <c r="J486" s="78"/>
      <c r="N486" s="78"/>
      <c r="O486" s="4"/>
      <c r="P486" s="5"/>
      <c r="Q486" s="78"/>
      <c r="Y486" s="4"/>
      <c r="Z486" s="4"/>
      <c r="AO486" s="81" t="s">
        <v>727</v>
      </c>
      <c r="AP486" s="81" t="s">
        <v>895</v>
      </c>
      <c r="AQ486" s="81">
        <v>2</v>
      </c>
      <c r="AR486" s="81" t="s">
        <v>935</v>
      </c>
      <c r="AS486" s="81">
        <v>2</v>
      </c>
      <c r="AT486" s="81" t="s">
        <v>4414</v>
      </c>
      <c r="AU486" s="81"/>
      <c r="AV486" s="81" t="s">
        <v>4414</v>
      </c>
      <c r="AW486" s="81"/>
      <c r="BD486"/>
      <c r="BE486"/>
      <c r="BF486"/>
      <c r="BG486"/>
    </row>
    <row r="487" spans="1:59" x14ac:dyDescent="0.2">
      <c r="A487" s="5"/>
      <c r="B487" s="4"/>
      <c r="C487" s="4"/>
      <c r="D487" s="5"/>
      <c r="E487" s="76"/>
      <c r="F487" s="5"/>
      <c r="G487" s="5"/>
      <c r="H487" s="5"/>
      <c r="I487" s="5"/>
      <c r="J487" s="78"/>
      <c r="N487" s="78"/>
      <c r="O487" s="4"/>
      <c r="P487" s="5"/>
      <c r="Q487" s="78"/>
      <c r="Y487" s="4"/>
      <c r="Z487" s="4"/>
      <c r="AO487" s="81" t="s">
        <v>736</v>
      </c>
      <c r="AP487" s="81" t="s">
        <v>903</v>
      </c>
      <c r="AQ487" s="81">
        <v>2</v>
      </c>
      <c r="AR487" s="81" t="s">
        <v>935</v>
      </c>
      <c r="AS487" s="81">
        <v>2</v>
      </c>
      <c r="AT487" s="81" t="s">
        <v>4414</v>
      </c>
      <c r="AU487" s="81"/>
      <c r="AV487" s="81" t="s">
        <v>4414</v>
      </c>
      <c r="AW487" s="81"/>
      <c r="BD487"/>
      <c r="BE487"/>
      <c r="BF487"/>
      <c r="BG487"/>
    </row>
    <row r="488" spans="1:59" x14ac:dyDescent="0.2">
      <c r="A488" s="5"/>
      <c r="B488" s="4"/>
      <c r="C488" s="4"/>
      <c r="D488" s="5"/>
      <c r="E488" s="76"/>
      <c r="F488" s="5"/>
      <c r="G488" s="5"/>
      <c r="H488" s="5"/>
      <c r="I488" s="5"/>
      <c r="J488" s="78"/>
      <c r="N488" s="78"/>
      <c r="O488" s="4"/>
      <c r="P488" s="5"/>
      <c r="Q488" s="78"/>
      <c r="Y488" s="4"/>
      <c r="Z488" s="4"/>
      <c r="AO488" s="81" t="s">
        <v>745</v>
      </c>
      <c r="AP488" s="81" t="s">
        <v>911</v>
      </c>
      <c r="AQ488" s="81">
        <v>2</v>
      </c>
      <c r="AR488" s="81" t="s">
        <v>935</v>
      </c>
      <c r="AS488" s="81">
        <v>2</v>
      </c>
      <c r="AT488" s="81" t="s">
        <v>4414</v>
      </c>
      <c r="AU488" s="81"/>
      <c r="AV488" s="81" t="s">
        <v>4414</v>
      </c>
      <c r="AW488" s="81"/>
      <c r="BD488"/>
      <c r="BE488"/>
      <c r="BF488"/>
      <c r="BG488"/>
    </row>
    <row r="489" spans="1:59" x14ac:dyDescent="0.2">
      <c r="A489" s="5"/>
      <c r="B489" s="4"/>
      <c r="C489" s="4"/>
      <c r="D489" s="5"/>
      <c r="E489" s="76"/>
      <c r="F489" s="5"/>
      <c r="G489" s="5"/>
      <c r="H489" s="5"/>
      <c r="I489" s="5"/>
      <c r="J489" s="78"/>
      <c r="N489" s="78"/>
      <c r="O489" s="4"/>
      <c r="P489" s="5"/>
      <c r="Q489" s="78"/>
      <c r="Y489" s="4"/>
      <c r="Z489" s="4"/>
      <c r="AO489" s="81" t="s">
        <v>754</v>
      </c>
      <c r="AP489" s="81" t="s">
        <v>919</v>
      </c>
      <c r="AQ489" s="81">
        <v>2</v>
      </c>
      <c r="AR489" s="81" t="s">
        <v>935</v>
      </c>
      <c r="AS489" s="81">
        <v>2</v>
      </c>
      <c r="AT489" s="81" t="s">
        <v>4414</v>
      </c>
      <c r="AU489" s="81"/>
      <c r="AV489" s="81" t="s">
        <v>4414</v>
      </c>
      <c r="AW489" s="81"/>
      <c r="BD489"/>
      <c r="BE489"/>
      <c r="BF489"/>
      <c r="BG489"/>
    </row>
    <row r="490" spans="1:59" x14ac:dyDescent="0.2">
      <c r="A490" s="5"/>
      <c r="B490" s="4"/>
      <c r="C490" s="4"/>
      <c r="D490" s="5"/>
      <c r="E490" s="76"/>
      <c r="F490" s="5"/>
      <c r="G490" s="5"/>
      <c r="H490" s="5"/>
      <c r="I490" s="5"/>
      <c r="J490" s="78"/>
      <c r="N490" s="78"/>
      <c r="O490" s="4"/>
      <c r="P490" s="5"/>
      <c r="Q490" s="78"/>
      <c r="Y490" s="4"/>
      <c r="Z490" s="4"/>
      <c r="AO490" s="81" t="s">
        <v>763</v>
      </c>
      <c r="AP490" s="81" t="s">
        <v>927</v>
      </c>
      <c r="AQ490" s="81">
        <v>2</v>
      </c>
      <c r="AR490" s="81" t="s">
        <v>935</v>
      </c>
      <c r="AS490" s="81">
        <v>2</v>
      </c>
      <c r="AT490" s="81" t="s">
        <v>4414</v>
      </c>
      <c r="AU490" s="81"/>
      <c r="AV490" s="81" t="s">
        <v>4414</v>
      </c>
      <c r="AW490" s="81"/>
      <c r="BD490"/>
      <c r="BE490"/>
      <c r="BF490"/>
      <c r="BG490"/>
    </row>
    <row r="491" spans="1:59" x14ac:dyDescent="0.2">
      <c r="A491" s="5"/>
      <c r="B491" s="4"/>
      <c r="C491" s="4"/>
      <c r="D491" s="5"/>
      <c r="E491" s="76"/>
      <c r="F491" s="5"/>
      <c r="G491" s="5"/>
      <c r="H491" s="5"/>
      <c r="I491" s="5"/>
      <c r="J491" s="78"/>
      <c r="N491" s="78"/>
      <c r="O491" s="4"/>
      <c r="P491" s="5"/>
      <c r="Q491" s="78"/>
      <c r="Y491" s="4"/>
      <c r="Z491" s="4"/>
      <c r="AO491" s="81" t="s">
        <v>795</v>
      </c>
      <c r="AP491" s="81" t="s">
        <v>896</v>
      </c>
      <c r="AQ491" s="81">
        <v>2</v>
      </c>
      <c r="AR491" s="81" t="s">
        <v>4414</v>
      </c>
      <c r="AS491" s="81"/>
      <c r="AT491" s="81" t="s">
        <v>4414</v>
      </c>
      <c r="AU491" s="81"/>
      <c r="AV491" s="81" t="s">
        <v>4414</v>
      </c>
      <c r="AW491" s="81"/>
      <c r="BD491"/>
      <c r="BE491"/>
      <c r="BF491"/>
      <c r="BG491"/>
    </row>
    <row r="492" spans="1:59" x14ac:dyDescent="0.2">
      <c r="A492" s="5"/>
      <c r="B492" s="4"/>
      <c r="C492" s="4"/>
      <c r="D492" s="5"/>
      <c r="E492" s="76"/>
      <c r="F492" s="5"/>
      <c r="G492" s="5"/>
      <c r="H492" s="5"/>
      <c r="I492" s="5"/>
      <c r="J492" s="78"/>
      <c r="N492" s="78"/>
      <c r="O492" s="4"/>
      <c r="P492" s="5"/>
      <c r="Q492" s="78"/>
      <c r="Y492" s="4"/>
      <c r="Z492" s="4"/>
      <c r="AO492" s="81" t="s">
        <v>806</v>
      </c>
      <c r="AP492" s="81" t="s">
        <v>912</v>
      </c>
      <c r="AQ492" s="81">
        <v>2</v>
      </c>
      <c r="AR492" s="81" t="s">
        <v>4414</v>
      </c>
      <c r="AS492" s="81"/>
      <c r="AT492" s="81" t="s">
        <v>4414</v>
      </c>
      <c r="AU492" s="81"/>
      <c r="AV492" s="81" t="s">
        <v>4414</v>
      </c>
      <c r="AW492" s="81"/>
      <c r="BD492"/>
      <c r="BE492"/>
      <c r="BF492"/>
      <c r="BG492"/>
    </row>
    <row r="493" spans="1:59" x14ac:dyDescent="0.2">
      <c r="A493" s="5"/>
      <c r="B493" s="4"/>
      <c r="C493" s="4"/>
      <c r="D493" s="5"/>
      <c r="E493" s="76"/>
      <c r="F493" s="5"/>
      <c r="G493" s="5"/>
      <c r="H493" s="5"/>
      <c r="I493" s="5"/>
      <c r="J493" s="78"/>
      <c r="N493" s="78"/>
      <c r="O493" s="4"/>
      <c r="P493" s="5"/>
      <c r="Q493" s="78"/>
      <c r="Y493" s="4"/>
      <c r="Z493" s="4"/>
      <c r="AO493" s="81" t="s">
        <v>817</v>
      </c>
      <c r="AP493" s="81" t="s">
        <v>928</v>
      </c>
      <c r="AQ493" s="81">
        <v>2</v>
      </c>
      <c r="AR493" s="81" t="s">
        <v>4414</v>
      </c>
      <c r="AS493" s="81"/>
      <c r="AT493" s="81" t="s">
        <v>4414</v>
      </c>
      <c r="AU493" s="81"/>
      <c r="AV493" s="81" t="s">
        <v>4414</v>
      </c>
      <c r="AW493" s="81"/>
      <c r="BD493"/>
      <c r="BE493"/>
      <c r="BF493"/>
      <c r="BG493"/>
    </row>
    <row r="494" spans="1:59" x14ac:dyDescent="0.2">
      <c r="A494" s="5"/>
      <c r="B494" s="4"/>
      <c r="C494" s="4"/>
      <c r="D494" s="5"/>
      <c r="E494" s="76"/>
      <c r="F494" s="5"/>
      <c r="G494" s="5"/>
      <c r="H494" s="5"/>
      <c r="I494" s="5"/>
      <c r="J494" s="78"/>
      <c r="N494" s="78"/>
      <c r="O494" s="4"/>
      <c r="P494" s="5"/>
      <c r="Q494" s="78"/>
      <c r="Y494" s="4"/>
      <c r="Z494" s="4"/>
      <c r="AO494" s="81" t="s">
        <v>1859</v>
      </c>
      <c r="AP494" s="81" t="s">
        <v>936</v>
      </c>
      <c r="AQ494" s="81">
        <v>2</v>
      </c>
      <c r="AR494" s="81" t="s">
        <v>4414</v>
      </c>
      <c r="AS494" s="81"/>
      <c r="AT494" s="81" t="s">
        <v>4414</v>
      </c>
      <c r="AU494" s="81"/>
      <c r="AV494" s="81" t="s">
        <v>4414</v>
      </c>
      <c r="AW494" s="81"/>
      <c r="BD494"/>
      <c r="BE494"/>
      <c r="BF494"/>
      <c r="BG494"/>
    </row>
    <row r="495" spans="1:59" x14ac:dyDescent="0.2">
      <c r="A495" s="5"/>
      <c r="B495" s="4"/>
      <c r="C495" s="4"/>
      <c r="D495" s="5"/>
      <c r="E495" s="76"/>
      <c r="F495" s="5"/>
      <c r="G495" s="5"/>
      <c r="H495" s="5"/>
      <c r="I495" s="5"/>
      <c r="J495" s="78"/>
      <c r="N495" s="78"/>
      <c r="O495" s="4"/>
      <c r="P495" s="5"/>
      <c r="Q495" s="78"/>
      <c r="Y495" s="4"/>
      <c r="Z495" s="4"/>
      <c r="AO495" s="81" t="s">
        <v>773</v>
      </c>
      <c r="AP495" s="81" t="s">
        <v>896</v>
      </c>
      <c r="AQ495" s="81">
        <v>4</v>
      </c>
      <c r="AR495" s="81" t="s">
        <v>4414</v>
      </c>
      <c r="AS495" s="81"/>
      <c r="AT495" s="81" t="s">
        <v>4414</v>
      </c>
      <c r="AU495" s="81"/>
      <c r="AV495" s="81" t="s">
        <v>4414</v>
      </c>
      <c r="AW495" s="81"/>
      <c r="BD495"/>
      <c r="BE495"/>
      <c r="BF495"/>
      <c r="BG495"/>
    </row>
    <row r="496" spans="1:59" x14ac:dyDescent="0.2">
      <c r="A496" s="5"/>
      <c r="B496" s="4"/>
      <c r="C496" s="4"/>
      <c r="D496" s="5"/>
      <c r="E496" s="76"/>
      <c r="F496" s="5"/>
      <c r="G496" s="5"/>
      <c r="H496" s="5"/>
      <c r="I496" s="5"/>
      <c r="J496" s="78"/>
      <c r="N496" s="78"/>
      <c r="O496" s="4"/>
      <c r="P496" s="5"/>
      <c r="Q496" s="78"/>
      <c r="Y496" s="4"/>
      <c r="Z496" s="4"/>
      <c r="AO496" s="81" t="s">
        <v>784</v>
      </c>
      <c r="AP496" s="81" t="s">
        <v>912</v>
      </c>
      <c r="AQ496" s="81">
        <v>4</v>
      </c>
      <c r="AR496" s="81" t="s">
        <v>4414</v>
      </c>
      <c r="AS496" s="81"/>
      <c r="AT496" s="81" t="s">
        <v>4414</v>
      </c>
      <c r="AU496" s="81"/>
      <c r="AV496" s="81" t="s">
        <v>4414</v>
      </c>
      <c r="AW496" s="81"/>
      <c r="BD496"/>
      <c r="BE496"/>
      <c r="BF496"/>
      <c r="BG496"/>
    </row>
    <row r="497" spans="1:59" x14ac:dyDescent="0.2">
      <c r="A497" s="5"/>
      <c r="B497" s="4"/>
      <c r="C497" s="4"/>
      <c r="D497" s="5"/>
      <c r="E497" s="76"/>
      <c r="F497" s="5"/>
      <c r="G497" s="5"/>
      <c r="H497" s="5"/>
      <c r="I497" s="5"/>
      <c r="J497" s="78"/>
      <c r="N497" s="78"/>
      <c r="O497" s="4"/>
      <c r="P497" s="5"/>
      <c r="Q497" s="78"/>
      <c r="Y497" s="4"/>
      <c r="Z497" s="4"/>
      <c r="AO497" s="81" t="s">
        <v>728</v>
      </c>
      <c r="AP497" s="81" t="s">
        <v>896</v>
      </c>
      <c r="AQ497" s="81">
        <v>2</v>
      </c>
      <c r="AR497" s="81" t="s">
        <v>936</v>
      </c>
      <c r="AS497" s="81">
        <v>2</v>
      </c>
      <c r="AT497" s="81" t="s">
        <v>4414</v>
      </c>
      <c r="AU497" s="81"/>
      <c r="AV497" s="81" t="s">
        <v>4414</v>
      </c>
      <c r="AW497" s="81"/>
      <c r="BD497"/>
      <c r="BE497"/>
      <c r="BF497"/>
      <c r="BG497"/>
    </row>
    <row r="498" spans="1:59" x14ac:dyDescent="0.2">
      <c r="A498" s="5"/>
      <c r="B498" s="4"/>
      <c r="C498" s="4"/>
      <c r="D498" s="5"/>
      <c r="E498" s="76"/>
      <c r="F498" s="5"/>
      <c r="G498" s="5"/>
      <c r="H498" s="5"/>
      <c r="I498" s="5"/>
      <c r="J498" s="78"/>
      <c r="N498" s="78"/>
      <c r="O498" s="4"/>
      <c r="P498" s="5"/>
      <c r="Q498" s="78"/>
      <c r="Y498" s="4"/>
      <c r="Z498" s="4"/>
      <c r="AO498" s="81" t="s">
        <v>737</v>
      </c>
      <c r="AP498" s="81" t="s">
        <v>904</v>
      </c>
      <c r="AQ498" s="81">
        <v>2</v>
      </c>
      <c r="AR498" s="81" t="s">
        <v>936</v>
      </c>
      <c r="AS498" s="81">
        <v>2</v>
      </c>
      <c r="AT498" s="81" t="s">
        <v>4414</v>
      </c>
      <c r="AU498" s="81"/>
      <c r="AV498" s="81" t="s">
        <v>4414</v>
      </c>
      <c r="AW498" s="81"/>
      <c r="BD498"/>
      <c r="BE498"/>
      <c r="BF498"/>
      <c r="BG498"/>
    </row>
    <row r="499" spans="1:59" x14ac:dyDescent="0.2">
      <c r="A499" s="5"/>
      <c r="B499" s="4"/>
      <c r="C499" s="4"/>
      <c r="D499" s="5"/>
      <c r="E499" s="76"/>
      <c r="F499" s="5"/>
      <c r="G499" s="5"/>
      <c r="H499" s="5"/>
      <c r="I499" s="5"/>
      <c r="J499" s="78"/>
      <c r="N499" s="78"/>
      <c r="O499" s="4"/>
      <c r="P499" s="5"/>
      <c r="Q499" s="78"/>
      <c r="Y499" s="4"/>
      <c r="Z499" s="4"/>
      <c r="AO499" s="81" t="s">
        <v>746</v>
      </c>
      <c r="AP499" s="81" t="s">
        <v>912</v>
      </c>
      <c r="AQ499" s="81">
        <v>2</v>
      </c>
      <c r="AR499" s="81" t="s">
        <v>936</v>
      </c>
      <c r="AS499" s="81">
        <v>2</v>
      </c>
      <c r="AT499" s="81" t="s">
        <v>4414</v>
      </c>
      <c r="AU499" s="81"/>
      <c r="AV499" s="81" t="s">
        <v>4414</v>
      </c>
      <c r="AW499" s="81"/>
      <c r="BD499"/>
      <c r="BE499"/>
      <c r="BF499"/>
      <c r="BG499"/>
    </row>
    <row r="500" spans="1:59" x14ac:dyDescent="0.2">
      <c r="A500" s="5"/>
      <c r="B500" s="4"/>
      <c r="C500" s="4"/>
      <c r="D500" s="5"/>
      <c r="E500" s="76"/>
      <c r="F500" s="5"/>
      <c r="G500" s="5"/>
      <c r="H500" s="5"/>
      <c r="I500" s="5"/>
      <c r="J500" s="78"/>
      <c r="N500" s="78"/>
      <c r="O500" s="4"/>
      <c r="P500" s="5"/>
      <c r="Q500" s="78"/>
      <c r="Y500" s="4"/>
      <c r="Z500" s="4"/>
      <c r="AO500" s="81" t="s">
        <v>755</v>
      </c>
      <c r="AP500" s="81" t="s">
        <v>920</v>
      </c>
      <c r="AQ500" s="81">
        <v>2</v>
      </c>
      <c r="AR500" s="81" t="s">
        <v>936</v>
      </c>
      <c r="AS500" s="81">
        <v>2</v>
      </c>
      <c r="AT500" s="81" t="s">
        <v>4414</v>
      </c>
      <c r="AU500" s="81"/>
      <c r="AV500" s="81" t="s">
        <v>4414</v>
      </c>
      <c r="AW500" s="81"/>
      <c r="BD500"/>
      <c r="BE500"/>
      <c r="BF500"/>
      <c r="BG500"/>
    </row>
    <row r="501" spans="1:59" x14ac:dyDescent="0.2">
      <c r="A501" s="5"/>
      <c r="B501" s="4"/>
      <c r="C501" s="4"/>
      <c r="D501" s="5"/>
      <c r="E501" s="76"/>
      <c r="F501" s="5"/>
      <c r="G501" s="5"/>
      <c r="H501" s="5"/>
      <c r="I501" s="5"/>
      <c r="J501" s="78"/>
      <c r="N501" s="78"/>
      <c r="O501" s="4"/>
      <c r="P501" s="5"/>
      <c r="Q501" s="78"/>
      <c r="Y501" s="4"/>
      <c r="Z501" s="4"/>
      <c r="AO501" s="81" t="s">
        <v>764</v>
      </c>
      <c r="AP501" s="81" t="s">
        <v>928</v>
      </c>
      <c r="AQ501" s="81">
        <v>2</v>
      </c>
      <c r="AR501" s="81" t="s">
        <v>936</v>
      </c>
      <c r="AS501" s="81">
        <v>2</v>
      </c>
      <c r="AT501" s="81" t="s">
        <v>4414</v>
      </c>
      <c r="AU501" s="81"/>
      <c r="AV501" s="81" t="s">
        <v>4414</v>
      </c>
      <c r="AW501" s="81"/>
      <c r="BD501"/>
      <c r="BE501"/>
      <c r="BF501"/>
      <c r="BG501"/>
    </row>
    <row r="502" spans="1:59" x14ac:dyDescent="0.2">
      <c r="A502" s="5"/>
      <c r="B502" s="4"/>
      <c r="C502" s="4"/>
      <c r="D502" s="5"/>
      <c r="E502" s="76"/>
      <c r="F502" s="5"/>
      <c r="G502" s="5"/>
      <c r="H502" s="5"/>
      <c r="I502" s="5"/>
      <c r="J502" s="78"/>
      <c r="N502" s="78"/>
      <c r="O502" s="4"/>
      <c r="P502" s="5"/>
      <c r="Q502" s="78"/>
      <c r="Y502" s="4"/>
      <c r="Z502" s="4"/>
      <c r="AO502" s="81" t="s">
        <v>796</v>
      </c>
      <c r="AP502" s="81" t="s">
        <v>897</v>
      </c>
      <c r="AQ502" s="81">
        <v>2</v>
      </c>
      <c r="AR502" s="81" t="s">
        <v>4414</v>
      </c>
      <c r="AS502" s="81"/>
      <c r="AT502" s="81" t="s">
        <v>4414</v>
      </c>
      <c r="AU502" s="81"/>
      <c r="AV502" s="81" t="s">
        <v>4414</v>
      </c>
      <c r="AW502" s="81"/>
      <c r="BD502"/>
      <c r="BE502"/>
      <c r="BF502"/>
      <c r="BG502"/>
    </row>
    <row r="503" spans="1:59" x14ac:dyDescent="0.2">
      <c r="A503" s="5"/>
      <c r="B503" s="4"/>
      <c r="C503" s="4"/>
      <c r="D503" s="5"/>
      <c r="E503" s="76"/>
      <c r="F503" s="5"/>
      <c r="G503" s="5"/>
      <c r="H503" s="5"/>
      <c r="I503" s="5"/>
      <c r="J503" s="78"/>
      <c r="N503" s="78"/>
      <c r="O503" s="4"/>
      <c r="P503" s="5"/>
      <c r="Q503" s="78"/>
      <c r="Y503" s="4"/>
      <c r="Z503" s="4"/>
      <c r="AO503" s="81" t="s">
        <v>807</v>
      </c>
      <c r="AP503" s="81" t="s">
        <v>913</v>
      </c>
      <c r="AQ503" s="81">
        <v>2</v>
      </c>
      <c r="AR503" s="81" t="s">
        <v>4414</v>
      </c>
      <c r="AS503" s="81"/>
      <c r="AT503" s="81" t="s">
        <v>4414</v>
      </c>
      <c r="AU503" s="81"/>
      <c r="AV503" s="81" t="s">
        <v>4414</v>
      </c>
      <c r="AW503" s="81"/>
      <c r="BD503"/>
      <c r="BE503"/>
      <c r="BF503"/>
      <c r="BG503"/>
    </row>
    <row r="504" spans="1:59" x14ac:dyDescent="0.2">
      <c r="A504" s="5"/>
      <c r="B504" s="4"/>
      <c r="C504" s="4"/>
      <c r="D504" s="5"/>
      <c r="E504" s="76"/>
      <c r="F504" s="5"/>
      <c r="G504" s="5"/>
      <c r="H504" s="5"/>
      <c r="I504" s="5"/>
      <c r="J504" s="78"/>
      <c r="N504" s="78"/>
      <c r="O504" s="4"/>
      <c r="P504" s="5"/>
      <c r="Q504" s="78"/>
      <c r="Y504" s="4"/>
      <c r="Z504" s="4"/>
      <c r="AO504" s="81" t="s">
        <v>818</v>
      </c>
      <c r="AP504" s="81" t="s">
        <v>929</v>
      </c>
      <c r="AQ504" s="81">
        <v>2</v>
      </c>
      <c r="AR504" s="81" t="s">
        <v>4414</v>
      </c>
      <c r="AS504" s="81"/>
      <c r="AT504" s="81" t="s">
        <v>4414</v>
      </c>
      <c r="AU504" s="81"/>
      <c r="AV504" s="81" t="s">
        <v>4414</v>
      </c>
      <c r="AW504" s="81"/>
      <c r="BD504"/>
      <c r="BE504"/>
      <c r="BF504"/>
      <c r="BG504"/>
    </row>
    <row r="505" spans="1:59" x14ac:dyDescent="0.2">
      <c r="A505" s="5"/>
      <c r="B505" s="4"/>
      <c r="C505" s="4"/>
      <c r="D505" s="5"/>
      <c r="E505" s="76"/>
      <c r="F505" s="5"/>
      <c r="G505" s="5"/>
      <c r="H505" s="5"/>
      <c r="I505" s="5"/>
      <c r="J505" s="78"/>
      <c r="N505" s="78"/>
      <c r="O505" s="4"/>
      <c r="P505" s="5"/>
      <c r="Q505" s="78"/>
      <c r="Y505" s="4"/>
      <c r="Z505" s="4"/>
      <c r="AO505" s="81" t="s">
        <v>1860</v>
      </c>
      <c r="AP505" s="81" t="s">
        <v>937</v>
      </c>
      <c r="AQ505" s="81">
        <v>2</v>
      </c>
      <c r="AR505" s="81" t="s">
        <v>4414</v>
      </c>
      <c r="AS505" s="81"/>
      <c r="AT505" s="81" t="s">
        <v>4414</v>
      </c>
      <c r="AU505" s="81"/>
      <c r="AV505" s="81" t="s">
        <v>4414</v>
      </c>
      <c r="AW505" s="81"/>
      <c r="BD505"/>
      <c r="BE505"/>
      <c r="BF505"/>
      <c r="BG505"/>
    </row>
    <row r="506" spans="1:59" x14ac:dyDescent="0.2">
      <c r="A506" s="5"/>
      <c r="B506" s="4"/>
      <c r="C506" s="4"/>
      <c r="D506" s="5"/>
      <c r="E506" s="76"/>
      <c r="F506" s="5"/>
      <c r="G506" s="5"/>
      <c r="H506" s="5"/>
      <c r="I506" s="5"/>
      <c r="J506" s="78"/>
      <c r="N506" s="78"/>
      <c r="O506" s="4"/>
      <c r="P506" s="5"/>
      <c r="Q506" s="78"/>
      <c r="Y506" s="4"/>
      <c r="Z506" s="4"/>
      <c r="AO506" s="81" t="s">
        <v>774</v>
      </c>
      <c r="AP506" s="81" t="s">
        <v>897</v>
      </c>
      <c r="AQ506" s="81">
        <v>4</v>
      </c>
      <c r="AR506" s="81" t="s">
        <v>4414</v>
      </c>
      <c r="AS506" s="81"/>
      <c r="AT506" s="81" t="s">
        <v>4414</v>
      </c>
      <c r="AU506" s="81"/>
      <c r="AV506" s="81" t="s">
        <v>4414</v>
      </c>
      <c r="AW506" s="81"/>
      <c r="BD506"/>
      <c r="BE506"/>
      <c r="BF506"/>
      <c r="BG506"/>
    </row>
    <row r="507" spans="1:59" x14ac:dyDescent="0.2">
      <c r="A507" s="5"/>
      <c r="B507" s="4"/>
      <c r="C507" s="4"/>
      <c r="D507" s="5"/>
      <c r="E507" s="76"/>
      <c r="F507" s="5"/>
      <c r="G507" s="5"/>
      <c r="H507" s="5"/>
      <c r="I507" s="5"/>
      <c r="J507" s="78"/>
      <c r="N507" s="78"/>
      <c r="O507" s="4"/>
      <c r="P507" s="5"/>
      <c r="Q507" s="78"/>
      <c r="Y507" s="4"/>
      <c r="Z507" s="4"/>
      <c r="AO507" s="81" t="s">
        <v>785</v>
      </c>
      <c r="AP507" s="81" t="s">
        <v>913</v>
      </c>
      <c r="AQ507" s="81">
        <v>4</v>
      </c>
      <c r="AR507" s="81" t="s">
        <v>4414</v>
      </c>
      <c r="AS507" s="81"/>
      <c r="AT507" s="81" t="s">
        <v>4414</v>
      </c>
      <c r="AU507" s="81"/>
      <c r="AV507" s="81" t="s">
        <v>4414</v>
      </c>
      <c r="AW507" s="81"/>
      <c r="BD507"/>
      <c r="BE507"/>
      <c r="BF507"/>
      <c r="BG507"/>
    </row>
    <row r="508" spans="1:59" x14ac:dyDescent="0.2">
      <c r="A508" s="5"/>
      <c r="B508" s="4"/>
      <c r="C508" s="4"/>
      <c r="D508" s="5"/>
      <c r="E508" s="76"/>
      <c r="F508" s="5"/>
      <c r="G508" s="5"/>
      <c r="H508" s="5"/>
      <c r="I508" s="5"/>
      <c r="J508" s="78"/>
      <c r="N508" s="78"/>
      <c r="O508" s="4"/>
      <c r="P508" s="5"/>
      <c r="Q508" s="78"/>
      <c r="Y508" s="4"/>
      <c r="Z508" s="4"/>
      <c r="AO508" s="81" t="s">
        <v>729</v>
      </c>
      <c r="AP508" s="81" t="s">
        <v>897</v>
      </c>
      <c r="AQ508" s="81">
        <v>2</v>
      </c>
      <c r="AR508" s="81" t="s">
        <v>937</v>
      </c>
      <c r="AS508" s="81">
        <v>2</v>
      </c>
      <c r="AT508" s="81" t="s">
        <v>4414</v>
      </c>
      <c r="AU508" s="81"/>
      <c r="AV508" s="81" t="s">
        <v>4414</v>
      </c>
      <c r="AW508" s="81"/>
      <c r="BD508"/>
      <c r="BE508"/>
      <c r="BF508"/>
      <c r="BG508"/>
    </row>
    <row r="509" spans="1:59" x14ac:dyDescent="0.2">
      <c r="A509" s="5"/>
      <c r="B509" s="4"/>
      <c r="C509" s="4"/>
      <c r="D509" s="5"/>
      <c r="E509" s="76"/>
      <c r="F509" s="5"/>
      <c r="G509" s="5"/>
      <c r="H509" s="5"/>
      <c r="I509" s="5"/>
      <c r="J509" s="78"/>
      <c r="N509" s="78"/>
      <c r="O509" s="4"/>
      <c r="P509" s="5"/>
      <c r="Q509" s="78"/>
      <c r="Y509" s="4"/>
      <c r="Z509" s="4"/>
      <c r="AO509" s="81" t="s">
        <v>738</v>
      </c>
      <c r="AP509" s="81" t="s">
        <v>905</v>
      </c>
      <c r="AQ509" s="81">
        <v>2</v>
      </c>
      <c r="AR509" s="81" t="s">
        <v>937</v>
      </c>
      <c r="AS509" s="81">
        <v>2</v>
      </c>
      <c r="AT509" s="81" t="s">
        <v>4414</v>
      </c>
      <c r="AU509" s="81"/>
      <c r="AV509" s="81" t="s">
        <v>4414</v>
      </c>
      <c r="AW509" s="81"/>
      <c r="BD509"/>
      <c r="BE509"/>
      <c r="BF509"/>
      <c r="BG509"/>
    </row>
    <row r="510" spans="1:59" x14ac:dyDescent="0.2">
      <c r="A510" s="5"/>
      <c r="B510" s="4"/>
      <c r="C510" s="4"/>
      <c r="D510" s="5"/>
      <c r="E510" s="76"/>
      <c r="F510" s="5"/>
      <c r="G510" s="5"/>
      <c r="H510" s="5"/>
      <c r="I510" s="5"/>
      <c r="J510" s="78"/>
      <c r="N510" s="78"/>
      <c r="O510" s="4"/>
      <c r="P510" s="5"/>
      <c r="Q510" s="78"/>
      <c r="Y510" s="4"/>
      <c r="Z510" s="4"/>
      <c r="AO510" s="81" t="s">
        <v>747</v>
      </c>
      <c r="AP510" s="81" t="s">
        <v>913</v>
      </c>
      <c r="AQ510" s="81">
        <v>2</v>
      </c>
      <c r="AR510" s="81" t="s">
        <v>937</v>
      </c>
      <c r="AS510" s="81">
        <v>2</v>
      </c>
      <c r="AT510" s="81" t="s">
        <v>4414</v>
      </c>
      <c r="AU510" s="81"/>
      <c r="AV510" s="81" t="s">
        <v>4414</v>
      </c>
      <c r="AW510" s="81"/>
      <c r="BD510"/>
      <c r="BE510"/>
      <c r="BF510"/>
      <c r="BG510"/>
    </row>
    <row r="511" spans="1:59" x14ac:dyDescent="0.2">
      <c r="A511" s="5"/>
      <c r="B511" s="4"/>
      <c r="C511" s="4"/>
      <c r="D511" s="5"/>
      <c r="E511" s="76"/>
      <c r="F511" s="5"/>
      <c r="G511" s="5"/>
      <c r="H511" s="5"/>
      <c r="I511" s="5"/>
      <c r="J511" s="78"/>
      <c r="N511" s="78"/>
      <c r="O511" s="4"/>
      <c r="P511" s="5"/>
      <c r="Q511" s="78"/>
      <c r="Y511" s="4"/>
      <c r="Z511" s="4"/>
      <c r="AO511" s="81" t="s">
        <v>756</v>
      </c>
      <c r="AP511" s="81" t="s">
        <v>921</v>
      </c>
      <c r="AQ511" s="81">
        <v>2</v>
      </c>
      <c r="AR511" s="81" t="s">
        <v>937</v>
      </c>
      <c r="AS511" s="81">
        <v>2</v>
      </c>
      <c r="AT511" s="81" t="s">
        <v>4414</v>
      </c>
      <c r="AU511" s="81"/>
      <c r="AV511" s="81" t="s">
        <v>4414</v>
      </c>
      <c r="AW511" s="81"/>
      <c r="BD511"/>
      <c r="BE511"/>
      <c r="BF511"/>
      <c r="BG511"/>
    </row>
    <row r="512" spans="1:59" x14ac:dyDescent="0.2">
      <c r="A512" s="5"/>
      <c r="B512" s="4"/>
      <c r="C512" s="4"/>
      <c r="D512" s="5"/>
      <c r="E512" s="76"/>
      <c r="F512" s="5"/>
      <c r="G512" s="5"/>
      <c r="H512" s="5"/>
      <c r="I512" s="5"/>
      <c r="J512" s="78"/>
      <c r="N512" s="78"/>
      <c r="O512" s="4"/>
      <c r="P512" s="5"/>
      <c r="Q512" s="78"/>
      <c r="Y512" s="4"/>
      <c r="Z512" s="4"/>
      <c r="AO512" s="81" t="s">
        <v>765</v>
      </c>
      <c r="AP512" s="81" t="s">
        <v>929</v>
      </c>
      <c r="AQ512" s="81">
        <v>2</v>
      </c>
      <c r="AR512" s="81" t="s">
        <v>937</v>
      </c>
      <c r="AS512" s="81">
        <v>2</v>
      </c>
      <c r="AT512" s="81" t="s">
        <v>4414</v>
      </c>
      <c r="AU512" s="81"/>
      <c r="AV512" s="81" t="s">
        <v>4414</v>
      </c>
      <c r="AW512" s="81"/>
      <c r="BD512"/>
      <c r="BE512"/>
      <c r="BF512"/>
      <c r="BG512"/>
    </row>
    <row r="513" spans="1:59" x14ac:dyDescent="0.2">
      <c r="A513" s="5"/>
      <c r="B513" s="4"/>
      <c r="C513" s="4"/>
      <c r="D513" s="5"/>
      <c r="E513" s="76"/>
      <c r="F513" s="5"/>
      <c r="G513" s="5"/>
      <c r="H513" s="5"/>
      <c r="I513" s="5"/>
      <c r="J513" s="78"/>
      <c r="N513" s="78"/>
      <c r="O513" s="4"/>
      <c r="P513" s="5"/>
      <c r="Q513" s="78"/>
      <c r="Y513" s="4"/>
      <c r="Z513" s="4"/>
      <c r="AO513" s="81" t="s">
        <v>797</v>
      </c>
      <c r="AP513" s="81" t="s">
        <v>898</v>
      </c>
      <c r="AQ513" s="81">
        <v>2</v>
      </c>
      <c r="AR513" s="81" t="s">
        <v>4414</v>
      </c>
      <c r="AS513" s="81"/>
      <c r="AT513" s="81" t="s">
        <v>4414</v>
      </c>
      <c r="AU513" s="81"/>
      <c r="AV513" s="81" t="s">
        <v>4414</v>
      </c>
      <c r="AW513" s="81"/>
      <c r="BD513"/>
      <c r="BE513"/>
      <c r="BF513"/>
      <c r="BG513"/>
    </row>
    <row r="514" spans="1:59" x14ac:dyDescent="0.2">
      <c r="A514" s="5"/>
      <c r="B514" s="4"/>
      <c r="C514" s="4"/>
      <c r="D514" s="5"/>
      <c r="E514" s="76"/>
      <c r="F514" s="5"/>
      <c r="G514" s="5"/>
      <c r="H514" s="5"/>
      <c r="I514" s="5"/>
      <c r="J514" s="78"/>
      <c r="N514" s="78"/>
      <c r="O514" s="4"/>
      <c r="P514" s="5"/>
      <c r="Q514" s="78"/>
      <c r="Y514" s="4"/>
      <c r="Z514" s="4"/>
      <c r="AO514" s="81" t="s">
        <v>808</v>
      </c>
      <c r="AP514" s="81" t="s">
        <v>914</v>
      </c>
      <c r="AQ514" s="81">
        <v>2</v>
      </c>
      <c r="AR514" s="81" t="s">
        <v>4414</v>
      </c>
      <c r="AS514" s="81"/>
      <c r="AT514" s="81" t="s">
        <v>4414</v>
      </c>
      <c r="AU514" s="81"/>
      <c r="AV514" s="81" t="s">
        <v>4414</v>
      </c>
      <c r="AW514" s="81"/>
      <c r="BD514"/>
      <c r="BE514"/>
      <c r="BF514"/>
      <c r="BG514"/>
    </row>
    <row r="515" spans="1:59" x14ac:dyDescent="0.2">
      <c r="A515" s="5"/>
      <c r="B515" s="4"/>
      <c r="C515" s="4"/>
      <c r="D515" s="5"/>
      <c r="E515" s="76"/>
      <c r="F515" s="5"/>
      <c r="G515" s="5"/>
      <c r="H515" s="5"/>
      <c r="I515" s="5"/>
      <c r="J515" s="78"/>
      <c r="N515" s="78"/>
      <c r="O515" s="4"/>
      <c r="P515" s="5"/>
      <c r="Q515" s="78"/>
      <c r="Y515" s="4"/>
      <c r="Z515" s="4"/>
      <c r="AO515" s="81" t="s">
        <v>819</v>
      </c>
      <c r="AP515" s="81" t="s">
        <v>930</v>
      </c>
      <c r="AQ515" s="81">
        <v>2</v>
      </c>
      <c r="AR515" s="81" t="s">
        <v>4414</v>
      </c>
      <c r="AS515" s="81"/>
      <c r="AT515" s="81" t="s">
        <v>4414</v>
      </c>
      <c r="AU515" s="81"/>
      <c r="AV515" s="81" t="s">
        <v>4414</v>
      </c>
      <c r="AW515" s="81"/>
      <c r="BD515"/>
      <c r="BE515"/>
      <c r="BF515"/>
      <c r="BG515"/>
    </row>
    <row r="516" spans="1:59" x14ac:dyDescent="0.2">
      <c r="A516" s="5"/>
      <c r="B516" s="4"/>
      <c r="C516" s="4"/>
      <c r="D516" s="5"/>
      <c r="E516" s="76"/>
      <c r="F516" s="5"/>
      <c r="G516" s="5"/>
      <c r="H516" s="5"/>
      <c r="I516" s="5"/>
      <c r="J516" s="78"/>
      <c r="N516" s="78"/>
      <c r="O516" s="4"/>
      <c r="P516" s="5"/>
      <c r="Q516" s="78"/>
      <c r="Y516" s="4"/>
      <c r="Z516" s="4"/>
      <c r="AO516" s="81" t="s">
        <v>775</v>
      </c>
      <c r="AP516" s="81" t="s">
        <v>898</v>
      </c>
      <c r="AQ516" s="81">
        <v>4</v>
      </c>
      <c r="AR516" s="81" t="s">
        <v>4414</v>
      </c>
      <c r="AS516" s="81"/>
      <c r="AT516" s="81" t="s">
        <v>4414</v>
      </c>
      <c r="AU516" s="81"/>
      <c r="AV516" s="81" t="s">
        <v>4414</v>
      </c>
      <c r="AW516" s="81"/>
      <c r="BD516"/>
      <c r="BE516"/>
      <c r="BF516"/>
      <c r="BG516"/>
    </row>
    <row r="517" spans="1:59" x14ac:dyDescent="0.2">
      <c r="A517" s="5"/>
      <c r="B517" s="4"/>
      <c r="C517" s="4"/>
      <c r="D517" s="5"/>
      <c r="E517" s="76"/>
      <c r="F517" s="5"/>
      <c r="G517" s="5"/>
      <c r="H517" s="5"/>
      <c r="I517" s="5"/>
      <c r="J517" s="78"/>
      <c r="N517" s="78"/>
      <c r="O517" s="4"/>
      <c r="P517" s="5"/>
      <c r="Q517" s="78"/>
      <c r="Y517" s="4"/>
      <c r="Z517" s="4"/>
      <c r="AO517" s="81" t="s">
        <v>786</v>
      </c>
      <c r="AP517" s="81" t="s">
        <v>914</v>
      </c>
      <c r="AQ517" s="81">
        <v>4</v>
      </c>
      <c r="AR517" s="81" t="s">
        <v>4414</v>
      </c>
      <c r="AS517" s="81"/>
      <c r="AT517" s="81" t="s">
        <v>4414</v>
      </c>
      <c r="AU517" s="81"/>
      <c r="AV517" s="81" t="s">
        <v>4414</v>
      </c>
      <c r="AW517" s="81"/>
      <c r="BD517"/>
      <c r="BE517"/>
      <c r="BF517"/>
      <c r="BG517"/>
    </row>
    <row r="518" spans="1:59" x14ac:dyDescent="0.2">
      <c r="A518" s="5"/>
      <c r="B518" s="4"/>
      <c r="C518" s="4"/>
      <c r="D518" s="5"/>
      <c r="E518" s="76"/>
      <c r="F518" s="5"/>
      <c r="G518" s="5"/>
      <c r="H518" s="5"/>
      <c r="I518" s="5"/>
      <c r="J518" s="78"/>
      <c r="N518" s="78"/>
      <c r="O518" s="4"/>
      <c r="P518" s="5"/>
      <c r="Q518" s="78"/>
      <c r="Y518" s="4"/>
      <c r="Z518" s="4"/>
      <c r="AO518" s="81" t="s">
        <v>798</v>
      </c>
      <c r="AP518" s="81" t="s">
        <v>899</v>
      </c>
      <c r="AQ518" s="81">
        <v>2</v>
      </c>
      <c r="AR518" s="81" t="s">
        <v>4414</v>
      </c>
      <c r="AS518" s="81"/>
      <c r="AT518" s="81" t="s">
        <v>4414</v>
      </c>
      <c r="AU518" s="81"/>
      <c r="AV518" s="81" t="s">
        <v>4414</v>
      </c>
      <c r="AW518" s="81"/>
      <c r="BD518"/>
      <c r="BE518"/>
      <c r="BF518"/>
      <c r="BG518"/>
    </row>
    <row r="519" spans="1:59" x14ac:dyDescent="0.2">
      <c r="A519" s="5"/>
      <c r="B519" s="4"/>
      <c r="C519" s="4"/>
      <c r="D519" s="5"/>
      <c r="E519" s="76"/>
      <c r="F519" s="5"/>
      <c r="G519" s="5"/>
      <c r="H519" s="5"/>
      <c r="I519" s="5"/>
      <c r="J519" s="78"/>
      <c r="N519" s="78"/>
      <c r="O519" s="4"/>
      <c r="P519" s="5"/>
      <c r="Q519" s="78"/>
      <c r="Y519" s="4"/>
      <c r="Z519" s="4"/>
      <c r="AO519" s="81" t="s">
        <v>809</v>
      </c>
      <c r="AP519" s="81" t="s">
        <v>915</v>
      </c>
      <c r="AQ519" s="81">
        <v>2</v>
      </c>
      <c r="AR519" s="81" t="s">
        <v>4414</v>
      </c>
      <c r="AS519" s="81"/>
      <c r="AT519" s="81" t="s">
        <v>4414</v>
      </c>
      <c r="AU519" s="81"/>
      <c r="AV519" s="81" t="s">
        <v>4414</v>
      </c>
      <c r="AW519" s="81"/>
      <c r="BD519"/>
      <c r="BE519"/>
      <c r="BF519"/>
      <c r="BG519"/>
    </row>
    <row r="520" spans="1:59" x14ac:dyDescent="0.2">
      <c r="A520" s="5"/>
      <c r="B520" s="4"/>
      <c r="C520" s="4"/>
      <c r="D520" s="5"/>
      <c r="E520" s="76"/>
      <c r="F520" s="5"/>
      <c r="G520" s="5"/>
      <c r="H520" s="5"/>
      <c r="I520" s="5"/>
      <c r="J520" s="78"/>
      <c r="N520" s="78"/>
      <c r="O520" s="4"/>
      <c r="P520" s="5"/>
      <c r="Q520" s="78"/>
      <c r="Y520" s="4"/>
      <c r="Z520" s="4"/>
      <c r="AO520" s="81" t="s">
        <v>820</v>
      </c>
      <c r="AP520" s="81" t="s">
        <v>931</v>
      </c>
      <c r="AQ520" s="81">
        <v>2</v>
      </c>
      <c r="AR520" s="81" t="s">
        <v>4414</v>
      </c>
      <c r="AS520" s="81"/>
      <c r="AT520" s="81" t="s">
        <v>4414</v>
      </c>
      <c r="AU520" s="81"/>
      <c r="AV520" s="81" t="s">
        <v>4414</v>
      </c>
      <c r="AW520" s="81"/>
      <c r="BD520"/>
      <c r="BE520"/>
      <c r="BF520"/>
      <c r="BG520"/>
    </row>
    <row r="521" spans="1:59" x14ac:dyDescent="0.2">
      <c r="A521" s="5"/>
      <c r="B521" s="4"/>
      <c r="C521" s="4"/>
      <c r="D521" s="5"/>
      <c r="E521" s="76"/>
      <c r="F521" s="5"/>
      <c r="G521" s="5"/>
      <c r="H521" s="5"/>
      <c r="I521" s="5"/>
      <c r="J521" s="78"/>
      <c r="N521" s="78"/>
      <c r="O521" s="4"/>
      <c r="P521" s="5"/>
      <c r="Q521" s="78"/>
      <c r="Y521" s="4"/>
      <c r="Z521" s="4"/>
      <c r="AO521" s="81" t="s">
        <v>1861</v>
      </c>
      <c r="AP521" s="81" t="s">
        <v>938</v>
      </c>
      <c r="AQ521" s="81">
        <v>2</v>
      </c>
      <c r="AR521" s="81" t="s">
        <v>4414</v>
      </c>
      <c r="AS521" s="81"/>
      <c r="AT521" s="81" t="s">
        <v>4414</v>
      </c>
      <c r="AU521" s="81"/>
      <c r="AV521" s="81" t="s">
        <v>4414</v>
      </c>
      <c r="AW521" s="81"/>
      <c r="BD521"/>
      <c r="BE521"/>
      <c r="BF521"/>
      <c r="BG521"/>
    </row>
    <row r="522" spans="1:59" x14ac:dyDescent="0.2">
      <c r="A522" s="5"/>
      <c r="B522" s="4"/>
      <c r="C522" s="4"/>
      <c r="D522" s="5"/>
      <c r="E522" s="76"/>
      <c r="F522" s="5"/>
      <c r="G522" s="5"/>
      <c r="H522" s="5"/>
      <c r="I522" s="5"/>
      <c r="J522" s="78"/>
      <c r="N522" s="78"/>
      <c r="O522" s="4"/>
      <c r="P522" s="5"/>
      <c r="Q522" s="78"/>
      <c r="Y522" s="4"/>
      <c r="Z522" s="4"/>
      <c r="AO522" s="81" t="s">
        <v>776</v>
      </c>
      <c r="AP522" s="81" t="s">
        <v>899</v>
      </c>
      <c r="AQ522" s="81">
        <v>4</v>
      </c>
      <c r="AR522" s="81" t="s">
        <v>4414</v>
      </c>
      <c r="AS522" s="81"/>
      <c r="AT522" s="81" t="s">
        <v>4414</v>
      </c>
      <c r="AU522" s="81"/>
      <c r="AV522" s="81" t="s">
        <v>4414</v>
      </c>
      <c r="AW522" s="81"/>
      <c r="BD522"/>
      <c r="BE522"/>
      <c r="BF522"/>
      <c r="BG522"/>
    </row>
    <row r="523" spans="1:59" x14ac:dyDescent="0.2">
      <c r="A523" s="5"/>
      <c r="B523" s="4"/>
      <c r="C523" s="4"/>
      <c r="D523" s="5"/>
      <c r="E523" s="76"/>
      <c r="F523" s="5"/>
      <c r="G523" s="5"/>
      <c r="H523" s="5"/>
      <c r="I523" s="5"/>
      <c r="J523" s="78"/>
      <c r="N523" s="78"/>
      <c r="O523" s="4"/>
      <c r="P523" s="5"/>
      <c r="Q523" s="78"/>
      <c r="Y523" s="4"/>
      <c r="Z523" s="4"/>
      <c r="AO523" s="81" t="s">
        <v>787</v>
      </c>
      <c r="AP523" s="81" t="s">
        <v>915</v>
      </c>
      <c r="AQ523" s="81">
        <v>4</v>
      </c>
      <c r="AR523" s="81" t="s">
        <v>4414</v>
      </c>
      <c r="AS523" s="81"/>
      <c r="AT523" s="81" t="s">
        <v>4414</v>
      </c>
      <c r="AU523" s="81"/>
      <c r="AV523" s="81" t="s">
        <v>4414</v>
      </c>
      <c r="AW523" s="81"/>
      <c r="BD523"/>
      <c r="BE523"/>
      <c r="BF523"/>
      <c r="BG523"/>
    </row>
    <row r="524" spans="1:59" x14ac:dyDescent="0.2">
      <c r="A524" s="5"/>
      <c r="B524" s="4"/>
      <c r="C524" s="4"/>
      <c r="D524" s="5"/>
      <c r="E524" s="76"/>
      <c r="F524" s="5"/>
      <c r="G524" s="5"/>
      <c r="H524" s="5"/>
      <c r="I524" s="5"/>
      <c r="J524" s="78"/>
      <c r="N524" s="78"/>
      <c r="O524" s="4"/>
      <c r="P524" s="5"/>
      <c r="Q524" s="78"/>
      <c r="Y524" s="4"/>
      <c r="Z524" s="4"/>
      <c r="AO524" s="81" t="s">
        <v>1851</v>
      </c>
      <c r="AP524" s="81" t="s">
        <v>899</v>
      </c>
      <c r="AQ524" s="81">
        <v>2</v>
      </c>
      <c r="AR524" s="81" t="s">
        <v>938</v>
      </c>
      <c r="AS524" s="81">
        <v>2</v>
      </c>
      <c r="AT524" s="81" t="s">
        <v>4414</v>
      </c>
      <c r="AU524" s="81"/>
      <c r="AV524" s="81" t="s">
        <v>4414</v>
      </c>
      <c r="AW524" s="81"/>
      <c r="BD524"/>
      <c r="BE524"/>
      <c r="BF524"/>
      <c r="BG524"/>
    </row>
    <row r="525" spans="1:59" x14ac:dyDescent="0.2">
      <c r="A525" s="5"/>
      <c r="B525" s="4"/>
      <c r="C525" s="4"/>
      <c r="D525" s="5"/>
      <c r="E525" s="76"/>
      <c r="F525" s="5"/>
      <c r="G525" s="1"/>
      <c r="H525" s="5"/>
      <c r="I525" s="5"/>
      <c r="J525" s="78"/>
      <c r="N525" s="78"/>
      <c r="O525" s="4"/>
      <c r="P525" s="5"/>
      <c r="Q525" s="78"/>
      <c r="Y525" s="4"/>
      <c r="Z525" s="4"/>
      <c r="AO525" s="81" t="s">
        <v>1850</v>
      </c>
      <c r="AP525" s="81" t="s">
        <v>906</v>
      </c>
      <c r="AQ525" s="81">
        <v>2</v>
      </c>
      <c r="AR525" s="81" t="s">
        <v>938</v>
      </c>
      <c r="AS525" s="81">
        <v>2</v>
      </c>
      <c r="AT525" s="81" t="s">
        <v>4414</v>
      </c>
      <c r="AU525" s="81"/>
      <c r="AV525" s="81" t="s">
        <v>4414</v>
      </c>
      <c r="AW525" s="81"/>
      <c r="BD525"/>
      <c r="BE525"/>
      <c r="BF525"/>
      <c r="BG525"/>
    </row>
    <row r="526" spans="1:59" x14ac:dyDescent="0.2">
      <c r="A526" s="5"/>
      <c r="B526" s="4"/>
      <c r="C526" s="4"/>
      <c r="D526" s="5"/>
      <c r="E526" s="76"/>
      <c r="F526" s="5"/>
      <c r="G526" s="5"/>
      <c r="H526" s="5"/>
      <c r="I526" s="5"/>
      <c r="J526" s="78"/>
      <c r="N526" s="78"/>
      <c r="O526" s="4"/>
      <c r="P526" s="5"/>
      <c r="Q526" s="78"/>
      <c r="Y526" s="4"/>
      <c r="Z526" s="4"/>
      <c r="AO526" s="81" t="s">
        <v>1849</v>
      </c>
      <c r="AP526" s="81" t="s">
        <v>915</v>
      </c>
      <c r="AQ526" s="81">
        <v>2</v>
      </c>
      <c r="AR526" s="81" t="s">
        <v>938</v>
      </c>
      <c r="AS526" s="81">
        <v>2</v>
      </c>
      <c r="AT526" s="81" t="s">
        <v>4414</v>
      </c>
      <c r="AU526" s="81"/>
      <c r="AV526" s="81" t="s">
        <v>4414</v>
      </c>
      <c r="AW526" s="81"/>
      <c r="BD526"/>
      <c r="BE526"/>
      <c r="BF526"/>
      <c r="BG526"/>
    </row>
    <row r="527" spans="1:59" x14ac:dyDescent="0.2">
      <c r="A527" s="5"/>
      <c r="B527" s="4"/>
      <c r="C527" s="4"/>
      <c r="D527" s="5"/>
      <c r="E527" s="76"/>
      <c r="F527" s="5"/>
      <c r="G527" s="5"/>
      <c r="H527" s="5"/>
      <c r="I527" s="5"/>
      <c r="J527" s="78"/>
      <c r="N527" s="78"/>
      <c r="O527" s="4"/>
      <c r="P527" s="5"/>
      <c r="Q527" s="78"/>
      <c r="Y527" s="4"/>
      <c r="Z527" s="4"/>
      <c r="AO527" s="81" t="s">
        <v>1848</v>
      </c>
      <c r="AP527" s="81" t="s">
        <v>922</v>
      </c>
      <c r="AQ527" s="81">
        <v>2</v>
      </c>
      <c r="AR527" s="81" t="s">
        <v>938</v>
      </c>
      <c r="AS527" s="81">
        <v>2</v>
      </c>
      <c r="AT527" s="81" t="s">
        <v>4414</v>
      </c>
      <c r="AU527" s="81"/>
      <c r="AV527" s="81" t="s">
        <v>4414</v>
      </c>
      <c r="AW527" s="81"/>
      <c r="BD527"/>
      <c r="BE527"/>
      <c r="BF527"/>
      <c r="BG527"/>
    </row>
    <row r="528" spans="1:59" x14ac:dyDescent="0.2">
      <c r="A528" s="5"/>
      <c r="B528" s="4"/>
      <c r="C528" s="4"/>
      <c r="D528" s="5"/>
      <c r="E528" s="76"/>
      <c r="F528" s="5"/>
      <c r="G528" s="5"/>
      <c r="H528" s="5"/>
      <c r="I528" s="5"/>
      <c r="J528" s="78"/>
      <c r="N528" s="78"/>
      <c r="O528" s="4"/>
      <c r="P528" s="5"/>
      <c r="Q528" s="78"/>
      <c r="Y528" s="4"/>
      <c r="Z528" s="4"/>
      <c r="AO528" s="81" t="s">
        <v>1847</v>
      </c>
      <c r="AP528" s="81" t="s">
        <v>931</v>
      </c>
      <c r="AQ528" s="81">
        <v>2</v>
      </c>
      <c r="AR528" s="81" t="s">
        <v>938</v>
      </c>
      <c r="AS528" s="81">
        <v>2</v>
      </c>
      <c r="AT528" s="81" t="s">
        <v>4414</v>
      </c>
      <c r="AU528" s="81"/>
      <c r="AV528" s="81" t="s">
        <v>4414</v>
      </c>
      <c r="AW528" s="81"/>
      <c r="BD528"/>
      <c r="BE528"/>
      <c r="BF528"/>
      <c r="BG528"/>
    </row>
    <row r="529" spans="1:59" x14ac:dyDescent="0.2">
      <c r="A529" s="5"/>
      <c r="B529" s="4"/>
      <c r="C529" s="4"/>
      <c r="D529" s="5"/>
      <c r="E529" s="76"/>
      <c r="F529" s="5"/>
      <c r="G529" s="5"/>
      <c r="H529" s="5"/>
      <c r="I529" s="5"/>
      <c r="J529" s="78"/>
      <c r="N529" s="78"/>
      <c r="O529" s="4"/>
      <c r="P529" s="5"/>
      <c r="Q529" s="78"/>
      <c r="Y529" s="4"/>
      <c r="Z529" s="4"/>
      <c r="AO529" s="81" t="s">
        <v>3347</v>
      </c>
      <c r="AP529" s="81" t="s">
        <v>3347</v>
      </c>
      <c r="AQ529" s="81">
        <v>1</v>
      </c>
      <c r="AR529" s="81" t="s">
        <v>4414</v>
      </c>
      <c r="AS529" s="81"/>
      <c r="AT529" s="81" t="s">
        <v>4414</v>
      </c>
      <c r="AU529" s="81"/>
      <c r="AV529" s="81" t="s">
        <v>4414</v>
      </c>
      <c r="AW529" s="81"/>
      <c r="BD529"/>
      <c r="BE529"/>
      <c r="BF529"/>
      <c r="BG529"/>
    </row>
    <row r="530" spans="1:59" x14ac:dyDescent="0.2">
      <c r="A530" s="5"/>
      <c r="B530" s="4"/>
      <c r="C530" s="4"/>
      <c r="D530" s="5"/>
      <c r="E530" s="76"/>
      <c r="F530" s="5"/>
      <c r="G530" s="5"/>
      <c r="H530" s="5"/>
      <c r="I530" s="5"/>
      <c r="J530" s="78"/>
      <c r="N530" s="78"/>
      <c r="O530" s="4"/>
      <c r="P530" s="5"/>
      <c r="Q530" s="78"/>
      <c r="Y530" s="4"/>
      <c r="Z530" s="4"/>
      <c r="AO530" s="81" t="s">
        <v>3352</v>
      </c>
      <c r="AP530" s="81" t="s">
        <v>3352</v>
      </c>
      <c r="AQ530" s="81">
        <v>1</v>
      </c>
      <c r="AR530" s="81" t="s">
        <v>4414</v>
      </c>
      <c r="AS530" s="81"/>
      <c r="AT530" s="81" t="s">
        <v>4414</v>
      </c>
      <c r="AU530" s="81"/>
      <c r="AV530" s="81" t="s">
        <v>4414</v>
      </c>
      <c r="AW530" s="81"/>
      <c r="BD530"/>
      <c r="BE530"/>
      <c r="BF530"/>
      <c r="BG530"/>
    </row>
    <row r="531" spans="1:59" x14ac:dyDescent="0.2">
      <c r="A531" s="5"/>
      <c r="B531" s="4"/>
      <c r="C531" s="4"/>
      <c r="D531" s="5"/>
      <c r="E531" s="76"/>
      <c r="F531" s="5"/>
      <c r="G531" s="5"/>
      <c r="H531" s="5"/>
      <c r="I531" s="5"/>
      <c r="J531" s="78"/>
      <c r="N531" s="78"/>
      <c r="O531" s="4"/>
      <c r="P531" s="5"/>
      <c r="Q531" s="78"/>
      <c r="Y531" s="4"/>
      <c r="Z531" s="4"/>
      <c r="AO531" s="81" t="s">
        <v>3358</v>
      </c>
      <c r="AP531" s="81" t="s">
        <v>3358</v>
      </c>
      <c r="AQ531" s="81">
        <v>1</v>
      </c>
      <c r="AR531" s="81" t="s">
        <v>4414</v>
      </c>
      <c r="AS531" s="81"/>
      <c r="AT531" s="81" t="s">
        <v>4414</v>
      </c>
      <c r="AU531" s="81"/>
      <c r="AV531" s="81" t="s">
        <v>4414</v>
      </c>
      <c r="AW531" s="81"/>
      <c r="BD531"/>
      <c r="BE531"/>
      <c r="BF531"/>
      <c r="BG531"/>
    </row>
    <row r="532" spans="1:59" x14ac:dyDescent="0.2">
      <c r="A532" s="5"/>
      <c r="B532" s="4"/>
      <c r="C532" s="4"/>
      <c r="D532" s="5"/>
      <c r="E532" s="76"/>
      <c r="F532" s="5"/>
      <c r="G532" s="5"/>
      <c r="H532" s="5"/>
      <c r="I532" s="5"/>
      <c r="J532" s="78"/>
      <c r="N532" s="78"/>
      <c r="O532" s="4"/>
      <c r="P532" s="5"/>
      <c r="Q532" s="78"/>
      <c r="Y532" s="4"/>
      <c r="Z532" s="4"/>
      <c r="AO532" s="81" t="s">
        <v>1132</v>
      </c>
      <c r="AP532" s="81" t="s">
        <v>1132</v>
      </c>
      <c r="AQ532" s="81">
        <v>1</v>
      </c>
      <c r="AR532" s="81" t="s">
        <v>4414</v>
      </c>
      <c r="AS532" s="81"/>
      <c r="AT532" s="81" t="s">
        <v>4414</v>
      </c>
      <c r="AU532" s="81"/>
      <c r="AV532" s="81" t="s">
        <v>4414</v>
      </c>
      <c r="AW532" s="81"/>
      <c r="BD532"/>
      <c r="BE532"/>
      <c r="BF532"/>
      <c r="BG532"/>
    </row>
    <row r="533" spans="1:59" x14ac:dyDescent="0.2">
      <c r="A533" s="5"/>
      <c r="B533" s="4"/>
      <c r="C533" s="4"/>
      <c r="D533" s="5"/>
      <c r="E533" s="76"/>
      <c r="F533" s="5"/>
      <c r="G533" s="5"/>
      <c r="H533" s="5"/>
      <c r="I533" s="5"/>
      <c r="J533" s="78"/>
      <c r="N533" s="78"/>
      <c r="O533" s="4"/>
      <c r="P533" s="5"/>
      <c r="Q533" s="78"/>
      <c r="Y533" s="4"/>
      <c r="Z533" s="4"/>
      <c r="AO533" s="81" t="s">
        <v>1135</v>
      </c>
      <c r="AP533" s="81" t="s">
        <v>1135</v>
      </c>
      <c r="AQ533" s="81">
        <v>1</v>
      </c>
      <c r="AR533" s="81" t="s">
        <v>4414</v>
      </c>
      <c r="AS533" s="81"/>
      <c r="AT533" s="81" t="s">
        <v>4414</v>
      </c>
      <c r="AU533" s="81"/>
      <c r="AV533" s="81" t="s">
        <v>4414</v>
      </c>
      <c r="AW533" s="81"/>
      <c r="BD533"/>
      <c r="BE533"/>
      <c r="BF533"/>
      <c r="BG533"/>
    </row>
    <row r="534" spans="1:59" x14ac:dyDescent="0.2">
      <c r="A534" s="5"/>
      <c r="B534" s="4"/>
      <c r="C534" s="4"/>
      <c r="D534" s="5"/>
      <c r="E534" s="76"/>
      <c r="F534" s="5"/>
      <c r="G534" s="5"/>
      <c r="H534" s="5"/>
      <c r="I534" s="5"/>
      <c r="J534" s="78"/>
      <c r="N534" s="78"/>
      <c r="O534" s="4"/>
      <c r="P534" s="5"/>
      <c r="Q534" s="78"/>
      <c r="Y534" s="4"/>
      <c r="Z534" s="4"/>
      <c r="AO534" s="81" t="s">
        <v>1137</v>
      </c>
      <c r="AP534" s="81" t="s">
        <v>1137</v>
      </c>
      <c r="AQ534" s="81">
        <v>1</v>
      </c>
      <c r="AR534" s="81" t="s">
        <v>4414</v>
      </c>
      <c r="AS534" s="81"/>
      <c r="AT534" s="81" t="s">
        <v>4414</v>
      </c>
      <c r="AU534" s="81"/>
      <c r="AV534" s="81" t="s">
        <v>4414</v>
      </c>
      <c r="AW534" s="81"/>
      <c r="BD534"/>
      <c r="BE534"/>
      <c r="BF534"/>
      <c r="BG534"/>
    </row>
    <row r="535" spans="1:59" x14ac:dyDescent="0.2">
      <c r="A535" s="5"/>
      <c r="B535" s="4"/>
      <c r="C535" s="4"/>
      <c r="D535" s="5"/>
      <c r="E535" s="76"/>
      <c r="F535" s="1"/>
      <c r="G535" s="5"/>
      <c r="H535" s="5"/>
      <c r="I535" s="5"/>
      <c r="J535" s="78"/>
      <c r="N535" s="78"/>
      <c r="O535" s="4"/>
      <c r="P535" s="5"/>
      <c r="Q535" s="78"/>
      <c r="Y535" s="4"/>
      <c r="Z535" s="4"/>
      <c r="AO535" s="81" t="s">
        <v>3349</v>
      </c>
      <c r="AP535" s="81" t="s">
        <v>3349</v>
      </c>
      <c r="AQ535" s="81">
        <v>1</v>
      </c>
      <c r="AR535" s="81" t="s">
        <v>4414</v>
      </c>
      <c r="AS535" s="81"/>
      <c r="AT535" s="81" t="s">
        <v>4414</v>
      </c>
      <c r="AU535" s="81"/>
      <c r="AV535" s="81" t="s">
        <v>4414</v>
      </c>
      <c r="AW535" s="81"/>
      <c r="BD535"/>
      <c r="BE535"/>
      <c r="BF535"/>
      <c r="BG535"/>
    </row>
    <row r="536" spans="1:59" x14ac:dyDescent="0.2">
      <c r="A536" s="5"/>
      <c r="B536" s="4"/>
      <c r="C536" s="4"/>
      <c r="D536" s="5"/>
      <c r="E536" s="76"/>
      <c r="F536" s="5"/>
      <c r="G536" s="5"/>
      <c r="H536" s="5"/>
      <c r="I536" s="5"/>
      <c r="J536" s="78"/>
      <c r="N536" s="78"/>
      <c r="O536" s="4"/>
      <c r="P536" s="5"/>
      <c r="Q536" s="78"/>
      <c r="Y536" s="4"/>
      <c r="Z536" s="4"/>
      <c r="AO536" s="81" t="s">
        <v>3354</v>
      </c>
      <c r="AP536" s="81" t="s">
        <v>3354</v>
      </c>
      <c r="AQ536" s="81">
        <v>1</v>
      </c>
      <c r="AR536" s="81" t="s">
        <v>4414</v>
      </c>
      <c r="AS536" s="81"/>
      <c r="AT536" s="81" t="s">
        <v>4414</v>
      </c>
      <c r="AU536" s="81"/>
      <c r="AV536" s="81" t="s">
        <v>4414</v>
      </c>
      <c r="AW536" s="81"/>
      <c r="BD536"/>
      <c r="BE536"/>
      <c r="BF536"/>
      <c r="BG536"/>
    </row>
    <row r="537" spans="1:59" x14ac:dyDescent="0.2">
      <c r="A537" s="5"/>
      <c r="B537" s="4"/>
      <c r="C537" s="4"/>
      <c r="D537" s="5"/>
      <c r="E537" s="76"/>
      <c r="F537" s="5"/>
      <c r="G537" s="5"/>
      <c r="H537" s="5"/>
      <c r="I537" s="5"/>
      <c r="J537" s="78"/>
      <c r="N537" s="78"/>
      <c r="O537" s="4"/>
      <c r="P537" s="5"/>
      <c r="Q537" s="78"/>
      <c r="Y537" s="4"/>
      <c r="Z537" s="4"/>
      <c r="AO537" s="81" t="s">
        <v>3360</v>
      </c>
      <c r="AP537" s="81" t="s">
        <v>3360</v>
      </c>
      <c r="AQ537" s="81">
        <v>1</v>
      </c>
      <c r="AR537" s="81" t="s">
        <v>4414</v>
      </c>
      <c r="AS537" s="81"/>
      <c r="AT537" s="81" t="s">
        <v>4414</v>
      </c>
      <c r="AU537" s="81"/>
      <c r="AV537" s="81" t="s">
        <v>4414</v>
      </c>
      <c r="AW537" s="81"/>
      <c r="BD537"/>
      <c r="BE537"/>
      <c r="BF537"/>
      <c r="BG537"/>
    </row>
    <row r="538" spans="1:59" x14ac:dyDescent="0.2">
      <c r="A538" s="5"/>
      <c r="B538" s="4"/>
      <c r="C538" s="4"/>
      <c r="D538" s="5"/>
      <c r="E538" s="76"/>
      <c r="F538" s="5"/>
      <c r="G538" s="5"/>
      <c r="H538" s="5"/>
      <c r="I538" s="5"/>
      <c r="J538" s="78"/>
      <c r="N538" s="78"/>
      <c r="O538" s="4"/>
      <c r="P538" s="5"/>
      <c r="Q538" s="78"/>
      <c r="Y538" s="4"/>
      <c r="Z538" s="4"/>
      <c r="AO538" s="81" t="s">
        <v>1134</v>
      </c>
      <c r="AP538" s="81" t="s">
        <v>1134</v>
      </c>
      <c r="AQ538" s="81">
        <v>1</v>
      </c>
      <c r="AR538" s="81" t="s">
        <v>4414</v>
      </c>
      <c r="AS538" s="81"/>
      <c r="AT538" s="81" t="s">
        <v>4414</v>
      </c>
      <c r="AU538" s="81"/>
      <c r="AV538" s="81" t="s">
        <v>4414</v>
      </c>
      <c r="AW538" s="81"/>
      <c r="BD538"/>
      <c r="BE538"/>
      <c r="BF538"/>
      <c r="BG538"/>
    </row>
    <row r="539" spans="1:59" x14ac:dyDescent="0.2">
      <c r="A539" s="5"/>
      <c r="B539" s="4"/>
      <c r="C539" s="4"/>
      <c r="D539" s="5"/>
      <c r="E539" s="76"/>
      <c r="F539" s="5"/>
      <c r="G539" s="5"/>
      <c r="H539" s="5"/>
      <c r="I539" s="5"/>
      <c r="J539" s="78"/>
      <c r="N539" s="78"/>
      <c r="O539" s="4"/>
      <c r="P539" s="5"/>
      <c r="Q539" s="78"/>
      <c r="Y539" s="4"/>
      <c r="Z539" s="4"/>
      <c r="AO539" s="81" t="s">
        <v>1136</v>
      </c>
      <c r="AP539" s="81" t="s">
        <v>1136</v>
      </c>
      <c r="AQ539" s="81">
        <v>1</v>
      </c>
      <c r="AR539" s="81" t="s">
        <v>4414</v>
      </c>
      <c r="AS539" s="81"/>
      <c r="AT539" s="81" t="s">
        <v>4414</v>
      </c>
      <c r="AU539" s="81"/>
      <c r="AV539" s="81" t="s">
        <v>4414</v>
      </c>
      <c r="AW539" s="81"/>
      <c r="BD539"/>
      <c r="BE539"/>
      <c r="BF539"/>
      <c r="BG539"/>
    </row>
    <row r="540" spans="1:59" x14ac:dyDescent="0.2">
      <c r="A540" s="5"/>
      <c r="B540" s="4"/>
      <c r="C540" s="4"/>
      <c r="D540" s="5"/>
      <c r="E540" s="76"/>
      <c r="F540" s="5"/>
      <c r="G540" s="5"/>
      <c r="H540" s="5"/>
      <c r="I540" s="5"/>
      <c r="J540" s="78"/>
      <c r="N540" s="78"/>
      <c r="O540" s="4"/>
      <c r="P540" s="5"/>
      <c r="Q540" s="78"/>
      <c r="Y540" s="4"/>
      <c r="Z540" s="4"/>
      <c r="AO540" s="81" t="s">
        <v>1138</v>
      </c>
      <c r="AP540" s="81" t="s">
        <v>1138</v>
      </c>
      <c r="AQ540" s="81">
        <v>1</v>
      </c>
      <c r="AR540" s="81" t="s">
        <v>4414</v>
      </c>
      <c r="AS540" s="81"/>
      <c r="AT540" s="81" t="s">
        <v>4414</v>
      </c>
      <c r="AU540" s="81"/>
      <c r="AV540" s="81" t="s">
        <v>4414</v>
      </c>
      <c r="AW540" s="81"/>
      <c r="BD540"/>
      <c r="BE540"/>
      <c r="BF540"/>
      <c r="BG540"/>
    </row>
    <row r="541" spans="1:59" x14ac:dyDescent="0.2">
      <c r="A541" s="5"/>
      <c r="B541" s="4"/>
      <c r="C541" s="4"/>
      <c r="D541" s="5"/>
      <c r="E541" s="76"/>
      <c r="F541" s="5"/>
      <c r="G541" s="5"/>
      <c r="H541" s="5"/>
      <c r="I541" s="5"/>
      <c r="J541" s="78"/>
      <c r="N541" s="78"/>
      <c r="O541" s="4"/>
      <c r="P541" s="5"/>
      <c r="Q541" s="78"/>
      <c r="Y541" s="4"/>
      <c r="Z541" s="4"/>
      <c r="AO541" s="81" t="s">
        <v>3070</v>
      </c>
      <c r="AP541" s="81" t="s">
        <v>3070</v>
      </c>
      <c r="AQ541" s="81">
        <v>1</v>
      </c>
      <c r="AR541" s="81" t="s">
        <v>4414</v>
      </c>
      <c r="AS541" s="81"/>
      <c r="AT541" s="81" t="s">
        <v>4414</v>
      </c>
      <c r="AU541" s="81"/>
      <c r="AV541" s="81" t="s">
        <v>4414</v>
      </c>
      <c r="AW541" s="81"/>
      <c r="BD541"/>
      <c r="BE541"/>
      <c r="BF541"/>
      <c r="BG541"/>
    </row>
    <row r="542" spans="1:59" x14ac:dyDescent="0.2">
      <c r="A542" s="5"/>
      <c r="B542" s="4"/>
      <c r="C542" s="4"/>
      <c r="D542" s="5"/>
      <c r="E542" s="76"/>
      <c r="F542" s="5"/>
      <c r="G542" s="5"/>
      <c r="H542" s="5"/>
      <c r="I542" s="5"/>
      <c r="J542" s="78"/>
      <c r="N542" s="78"/>
      <c r="O542" s="4"/>
      <c r="P542" s="5"/>
      <c r="Q542" s="78"/>
      <c r="Y542" s="4"/>
      <c r="Z542" s="4"/>
      <c r="AO542" s="81" t="s">
        <v>3074</v>
      </c>
      <c r="AP542" s="81" t="s">
        <v>3074</v>
      </c>
      <c r="AQ542" s="81">
        <v>1</v>
      </c>
      <c r="AR542" s="81" t="s">
        <v>4414</v>
      </c>
      <c r="AS542" s="81"/>
      <c r="AT542" s="81" t="s">
        <v>4414</v>
      </c>
      <c r="AU542" s="81"/>
      <c r="AV542" s="81" t="s">
        <v>4414</v>
      </c>
      <c r="AW542" s="81"/>
      <c r="BD542"/>
      <c r="BE542"/>
      <c r="BF542"/>
      <c r="BG542"/>
    </row>
    <row r="543" spans="1:59" x14ac:dyDescent="0.2">
      <c r="A543" s="5"/>
      <c r="B543" s="4"/>
      <c r="C543" s="4"/>
      <c r="D543" s="5"/>
      <c r="E543" s="76"/>
      <c r="F543" s="5"/>
      <c r="G543" s="5"/>
      <c r="H543" s="5"/>
      <c r="I543" s="5"/>
      <c r="J543" s="78"/>
      <c r="N543" s="78"/>
      <c r="O543" s="4"/>
      <c r="P543" s="5"/>
      <c r="Q543" s="78"/>
      <c r="Y543" s="4"/>
      <c r="Z543" s="4"/>
      <c r="AO543" s="81" t="s">
        <v>3078</v>
      </c>
      <c r="AP543" s="81" t="s">
        <v>3078</v>
      </c>
      <c r="AQ543" s="81">
        <v>1</v>
      </c>
      <c r="AR543" s="81" t="s">
        <v>4414</v>
      </c>
      <c r="AS543" s="81"/>
      <c r="AT543" s="81" t="s">
        <v>4414</v>
      </c>
      <c r="AU543" s="81"/>
      <c r="AV543" s="81" t="s">
        <v>4414</v>
      </c>
      <c r="AW543" s="81"/>
      <c r="BD543"/>
      <c r="BE543"/>
      <c r="BF543"/>
      <c r="BG543"/>
    </row>
    <row r="544" spans="1:59" x14ac:dyDescent="0.2">
      <c r="A544" s="5"/>
      <c r="B544" s="4"/>
      <c r="C544" s="4"/>
      <c r="D544" s="5"/>
      <c r="E544" s="76"/>
      <c r="F544" s="5"/>
      <c r="G544" s="5"/>
      <c r="H544" s="5"/>
      <c r="I544" s="5"/>
      <c r="J544" s="78"/>
      <c r="N544" s="78"/>
      <c r="O544" s="4"/>
      <c r="P544" s="5"/>
      <c r="Q544" s="78"/>
      <c r="Y544" s="4"/>
      <c r="Z544" s="4"/>
      <c r="AO544" s="81" t="s">
        <v>3235</v>
      </c>
      <c r="AP544" s="81" t="s">
        <v>3235</v>
      </c>
      <c r="AQ544" s="81">
        <v>1</v>
      </c>
      <c r="AR544" s="81" t="s">
        <v>4414</v>
      </c>
      <c r="AS544" s="81"/>
      <c r="AT544" s="81" t="s">
        <v>4414</v>
      </c>
      <c r="AU544" s="81"/>
      <c r="AV544" s="81" t="s">
        <v>4414</v>
      </c>
      <c r="AW544" s="81"/>
      <c r="BD544"/>
      <c r="BE544"/>
      <c r="BF544"/>
      <c r="BG544"/>
    </row>
    <row r="545" spans="1:59" x14ac:dyDescent="0.2">
      <c r="A545" s="5"/>
      <c r="B545" s="4"/>
      <c r="C545" s="4"/>
      <c r="D545" s="5"/>
      <c r="E545" s="76"/>
      <c r="F545" s="5"/>
      <c r="G545" s="5"/>
      <c r="H545" s="5"/>
      <c r="I545" s="5"/>
      <c r="J545" s="78"/>
      <c r="N545" s="78"/>
      <c r="O545" s="4"/>
      <c r="P545" s="5"/>
      <c r="Q545" s="78"/>
      <c r="Y545" s="4"/>
      <c r="Z545" s="4"/>
      <c r="AO545" s="81" t="s">
        <v>3356</v>
      </c>
      <c r="AP545" s="81" t="s">
        <v>3356</v>
      </c>
      <c r="AQ545" s="81">
        <v>1</v>
      </c>
      <c r="AR545" s="81" t="s">
        <v>4414</v>
      </c>
      <c r="AS545" s="81"/>
      <c r="AT545" s="81" t="s">
        <v>4414</v>
      </c>
      <c r="AU545" s="81"/>
      <c r="AV545" s="81" t="s">
        <v>4414</v>
      </c>
      <c r="AW545" s="81"/>
      <c r="BD545"/>
      <c r="BE545"/>
      <c r="BF545"/>
      <c r="BG545"/>
    </row>
    <row r="546" spans="1:59" x14ac:dyDescent="0.2">
      <c r="A546" s="5"/>
      <c r="B546" s="4"/>
      <c r="C546" s="4"/>
      <c r="D546" s="5"/>
      <c r="E546" s="76"/>
      <c r="F546" s="5"/>
      <c r="G546" s="5"/>
      <c r="H546" s="5"/>
      <c r="I546" s="5"/>
      <c r="J546" s="78"/>
      <c r="N546" s="78"/>
      <c r="O546" s="4"/>
      <c r="P546" s="5"/>
      <c r="Q546" s="78"/>
      <c r="Y546" s="4"/>
      <c r="Z546" s="4"/>
      <c r="AO546" s="81" t="s">
        <v>3362</v>
      </c>
      <c r="AP546" s="81" t="s">
        <v>3362</v>
      </c>
      <c r="AQ546" s="81">
        <v>1</v>
      </c>
      <c r="AR546" s="81" t="s">
        <v>4414</v>
      </c>
      <c r="AS546" s="81"/>
      <c r="AT546" s="81" t="s">
        <v>4414</v>
      </c>
      <c r="AU546" s="81"/>
      <c r="AV546" s="81" t="s">
        <v>4414</v>
      </c>
      <c r="AW546" s="81"/>
      <c r="BD546"/>
      <c r="BE546"/>
      <c r="BF546"/>
      <c r="BG546"/>
    </row>
    <row r="547" spans="1:59" x14ac:dyDescent="0.2">
      <c r="A547" s="5"/>
      <c r="B547" s="4"/>
      <c r="C547" s="4"/>
      <c r="D547" s="5"/>
      <c r="E547" s="76"/>
      <c r="F547" s="5"/>
      <c r="G547" s="5"/>
      <c r="H547" s="5"/>
      <c r="I547" s="5"/>
      <c r="J547" s="78"/>
      <c r="N547" s="78"/>
      <c r="O547" s="4"/>
      <c r="P547" s="5"/>
      <c r="Q547" s="78"/>
      <c r="Y547" s="4"/>
      <c r="Z547" s="4"/>
      <c r="AO547" s="81" t="s">
        <v>1647</v>
      </c>
      <c r="AP547" s="81" t="s">
        <v>822</v>
      </c>
      <c r="AQ547" s="81">
        <v>1</v>
      </c>
      <c r="AR547" s="81" t="s">
        <v>823</v>
      </c>
      <c r="AS547" s="81">
        <v>1</v>
      </c>
      <c r="AT547" s="81" t="s">
        <v>4414</v>
      </c>
      <c r="AU547" s="81"/>
      <c r="AV547" s="81" t="s">
        <v>4414</v>
      </c>
      <c r="AW547" s="81"/>
      <c r="BD547"/>
      <c r="BE547"/>
      <c r="BF547"/>
      <c r="BG547"/>
    </row>
    <row r="548" spans="1:59" x14ac:dyDescent="0.2">
      <c r="A548" s="5"/>
      <c r="B548" s="4"/>
      <c r="C548" s="4"/>
      <c r="D548" s="5"/>
      <c r="E548" s="76"/>
      <c r="F548" s="5"/>
      <c r="G548" s="5"/>
      <c r="H548" s="5"/>
      <c r="I548" s="5"/>
      <c r="J548" s="78"/>
      <c r="N548" s="78"/>
      <c r="O548" s="4"/>
      <c r="P548" s="5"/>
      <c r="Q548" s="78"/>
      <c r="Y548" s="4"/>
      <c r="Z548" s="4"/>
      <c r="AO548" s="81" t="s">
        <v>4438</v>
      </c>
      <c r="AP548" s="81" t="s">
        <v>4438</v>
      </c>
      <c r="AQ548" s="81">
        <v>1</v>
      </c>
      <c r="AR548" s="81" t="s">
        <v>4414</v>
      </c>
      <c r="AS548" s="81"/>
      <c r="AT548" s="81" t="s">
        <v>4414</v>
      </c>
      <c r="AU548" s="81"/>
      <c r="AV548" s="81" t="s">
        <v>4414</v>
      </c>
      <c r="AW548" s="81"/>
      <c r="BD548"/>
      <c r="BE548"/>
      <c r="BF548"/>
      <c r="BG548"/>
    </row>
    <row r="549" spans="1:59" x14ac:dyDescent="0.2">
      <c r="A549" s="5"/>
      <c r="B549" s="4"/>
      <c r="C549" s="4"/>
      <c r="D549" s="5"/>
      <c r="E549" s="76"/>
      <c r="F549" s="5"/>
      <c r="G549" s="5"/>
      <c r="H549" s="5"/>
      <c r="I549" s="5"/>
      <c r="J549" s="78"/>
      <c r="N549" s="78"/>
      <c r="O549" s="4"/>
      <c r="P549" s="5"/>
      <c r="Q549" s="78"/>
      <c r="Y549" s="4"/>
      <c r="Z549" s="4"/>
      <c r="AO549" s="81" t="s">
        <v>1156</v>
      </c>
      <c r="AP549" s="81" t="s">
        <v>1156</v>
      </c>
      <c r="AQ549" s="81">
        <v>1</v>
      </c>
      <c r="AR549" s="81" t="s">
        <v>4414</v>
      </c>
      <c r="AS549" s="81"/>
      <c r="AT549" s="81" t="s">
        <v>4414</v>
      </c>
      <c r="AU549" s="81"/>
      <c r="AV549" s="81" t="s">
        <v>4414</v>
      </c>
      <c r="AW549" s="81"/>
      <c r="BD549"/>
      <c r="BE549"/>
      <c r="BF549"/>
      <c r="BG549"/>
    </row>
    <row r="550" spans="1:59" x14ac:dyDescent="0.2">
      <c r="A550" s="5"/>
      <c r="B550" s="4"/>
      <c r="C550" s="4"/>
      <c r="D550" s="5"/>
      <c r="E550" s="76"/>
      <c r="F550" s="5"/>
      <c r="G550" s="5"/>
      <c r="H550" s="5"/>
      <c r="I550" s="5"/>
      <c r="J550" s="78"/>
      <c r="N550" s="78"/>
      <c r="O550" s="4"/>
      <c r="P550" s="5"/>
      <c r="Q550" s="78"/>
      <c r="Y550" s="4"/>
      <c r="Z550" s="4"/>
      <c r="AO550" s="81" t="s">
        <v>1157</v>
      </c>
      <c r="AP550" s="81" t="s">
        <v>1157</v>
      </c>
      <c r="AQ550" s="81">
        <v>1</v>
      </c>
      <c r="AR550" s="81" t="s">
        <v>4414</v>
      </c>
      <c r="AS550" s="81"/>
      <c r="AT550" s="81" t="s">
        <v>4414</v>
      </c>
      <c r="AU550" s="81"/>
      <c r="AV550" s="81" t="s">
        <v>4414</v>
      </c>
      <c r="AW550" s="81"/>
      <c r="BD550"/>
      <c r="BE550"/>
      <c r="BF550"/>
      <c r="BG550"/>
    </row>
    <row r="551" spans="1:59" x14ac:dyDescent="0.2">
      <c r="A551" s="5"/>
      <c r="B551" s="4"/>
      <c r="C551" s="4"/>
      <c r="D551" s="5"/>
      <c r="E551" s="76"/>
      <c r="F551" s="5"/>
      <c r="G551" s="5"/>
      <c r="H551" s="5"/>
      <c r="I551" s="5"/>
      <c r="J551" s="78"/>
      <c r="N551" s="78"/>
      <c r="O551" s="4"/>
      <c r="P551" s="5"/>
      <c r="Q551" s="78"/>
      <c r="Y551" s="4"/>
      <c r="Z551" s="4"/>
      <c r="AO551" s="81" t="s">
        <v>3267</v>
      </c>
      <c r="AP551" s="81" t="s">
        <v>3267</v>
      </c>
      <c r="AQ551" s="81">
        <v>1</v>
      </c>
      <c r="AR551" s="81" t="s">
        <v>4414</v>
      </c>
      <c r="AS551" s="81"/>
      <c r="AT551" s="81" t="s">
        <v>4414</v>
      </c>
      <c r="AU551" s="81"/>
      <c r="AV551" s="81" t="s">
        <v>4414</v>
      </c>
      <c r="AW551" s="81"/>
      <c r="BD551"/>
      <c r="BE551"/>
      <c r="BF551"/>
      <c r="BG551"/>
    </row>
    <row r="552" spans="1:59" x14ac:dyDescent="0.2">
      <c r="A552" s="5"/>
      <c r="B552" s="4"/>
      <c r="C552" s="4"/>
      <c r="D552" s="5"/>
      <c r="E552" s="76"/>
      <c r="F552" s="5"/>
      <c r="G552" s="5"/>
      <c r="H552" s="5"/>
      <c r="I552" s="5"/>
      <c r="J552" s="78"/>
      <c r="N552" s="78"/>
      <c r="O552" s="4"/>
      <c r="P552" s="5"/>
      <c r="Q552" s="78"/>
      <c r="Y552" s="4"/>
      <c r="Z552" s="4"/>
      <c r="AO552" s="81" t="s">
        <v>3270</v>
      </c>
      <c r="AP552" s="81" t="s">
        <v>3270</v>
      </c>
      <c r="AQ552" s="81">
        <v>1</v>
      </c>
      <c r="AR552" s="81" t="s">
        <v>4414</v>
      </c>
      <c r="AS552" s="81"/>
      <c r="AT552" s="81" t="s">
        <v>4414</v>
      </c>
      <c r="AU552" s="81"/>
      <c r="AV552" s="81" t="s">
        <v>4414</v>
      </c>
      <c r="AW552" s="81"/>
      <c r="BD552"/>
      <c r="BE552"/>
      <c r="BF552"/>
      <c r="BG552"/>
    </row>
    <row r="553" spans="1:59" x14ac:dyDescent="0.2">
      <c r="A553" s="5"/>
      <c r="B553" s="4"/>
      <c r="C553" s="4"/>
      <c r="D553" s="5"/>
      <c r="E553" s="76"/>
      <c r="F553" s="5"/>
      <c r="G553" s="5"/>
      <c r="H553" s="5"/>
      <c r="I553" s="5"/>
      <c r="J553" s="78"/>
      <c r="N553" s="78"/>
      <c r="O553" s="4"/>
      <c r="P553" s="5"/>
      <c r="Q553" s="78"/>
      <c r="Y553" s="4"/>
      <c r="Z553" s="4"/>
      <c r="AO553" s="81" t="s">
        <v>3272</v>
      </c>
      <c r="AP553" s="81" t="s">
        <v>3272</v>
      </c>
      <c r="AQ553" s="81">
        <v>1</v>
      </c>
      <c r="AR553" s="81" t="s">
        <v>4414</v>
      </c>
      <c r="AS553" s="81"/>
      <c r="AT553" s="81" t="s">
        <v>4414</v>
      </c>
      <c r="AU553" s="81"/>
      <c r="AV553" s="81" t="s">
        <v>4414</v>
      </c>
      <c r="AW553" s="81"/>
      <c r="BD553"/>
      <c r="BE553"/>
      <c r="BF553"/>
      <c r="BG553"/>
    </row>
    <row r="554" spans="1:59" x14ac:dyDescent="0.2">
      <c r="A554" s="5"/>
      <c r="B554" s="4"/>
      <c r="C554" s="4"/>
      <c r="D554" s="5"/>
      <c r="E554" s="76"/>
      <c r="F554" s="5"/>
      <c r="G554" s="5"/>
      <c r="H554" s="5"/>
      <c r="I554" s="5"/>
      <c r="J554" s="78"/>
      <c r="N554" s="78"/>
      <c r="O554" s="4"/>
      <c r="P554" s="5"/>
      <c r="Q554" s="78"/>
      <c r="Y554" s="4"/>
      <c r="Z554" s="4"/>
      <c r="AO554" s="81" t="s">
        <v>3274</v>
      </c>
      <c r="AP554" s="81" t="s">
        <v>3274</v>
      </c>
      <c r="AQ554" s="81">
        <v>1</v>
      </c>
      <c r="AR554" s="81" t="s">
        <v>4414</v>
      </c>
      <c r="AS554" s="81"/>
      <c r="AT554" s="81" t="s">
        <v>4414</v>
      </c>
      <c r="AU554" s="81"/>
      <c r="AV554" s="81" t="s">
        <v>4414</v>
      </c>
      <c r="AW554" s="81"/>
      <c r="BD554"/>
      <c r="BE554"/>
      <c r="BF554"/>
      <c r="BG554"/>
    </row>
    <row r="555" spans="1:59" x14ac:dyDescent="0.2">
      <c r="A555" s="5"/>
      <c r="B555" s="4"/>
      <c r="C555" s="4"/>
      <c r="D555" s="5"/>
      <c r="E555" s="76"/>
      <c r="F555" s="5"/>
      <c r="G555" s="5"/>
      <c r="H555" s="5"/>
      <c r="I555" s="5"/>
      <c r="J555" s="78"/>
      <c r="N555" s="78"/>
      <c r="O555" s="4"/>
      <c r="P555" s="5"/>
      <c r="Q555" s="78"/>
      <c r="Y555" s="4"/>
      <c r="Z555" s="4"/>
      <c r="AO555" s="81" t="s">
        <v>4439</v>
      </c>
      <c r="AP555" s="81" t="s">
        <v>4439</v>
      </c>
      <c r="AQ555" s="81">
        <v>1</v>
      </c>
      <c r="AR555" s="81" t="s">
        <v>4414</v>
      </c>
      <c r="AS555" s="81"/>
      <c r="AT555" s="81" t="s">
        <v>4414</v>
      </c>
      <c r="AU555" s="81"/>
      <c r="AV555" s="81" t="s">
        <v>4414</v>
      </c>
      <c r="AW555" s="81"/>
      <c r="BD555"/>
      <c r="BE555"/>
      <c r="BF555"/>
      <c r="BG555"/>
    </row>
    <row r="556" spans="1:59" x14ac:dyDescent="0.2">
      <c r="A556" s="5"/>
      <c r="B556" s="4"/>
      <c r="C556" s="4"/>
      <c r="D556" s="5"/>
      <c r="E556" s="76"/>
      <c r="F556" s="5"/>
      <c r="G556" s="5"/>
      <c r="H556" s="5"/>
      <c r="I556" s="5"/>
      <c r="J556" s="78"/>
      <c r="N556" s="78"/>
      <c r="O556" s="4"/>
      <c r="P556" s="5"/>
      <c r="Q556" s="78"/>
      <c r="Y556" s="4"/>
      <c r="Z556" s="4"/>
      <c r="AO556" s="81" t="s">
        <v>1158</v>
      </c>
      <c r="AP556" s="81" t="s">
        <v>1158</v>
      </c>
      <c r="AQ556" s="81">
        <v>1</v>
      </c>
      <c r="AR556" s="81" t="s">
        <v>4414</v>
      </c>
      <c r="AS556" s="81"/>
      <c r="AT556" s="81" t="s">
        <v>4414</v>
      </c>
      <c r="AU556" s="81"/>
      <c r="AV556" s="81" t="s">
        <v>4414</v>
      </c>
      <c r="AW556" s="81"/>
      <c r="BD556"/>
      <c r="BE556"/>
      <c r="BF556"/>
      <c r="BG556"/>
    </row>
    <row r="557" spans="1:59" x14ac:dyDescent="0.2">
      <c r="A557" s="5"/>
      <c r="B557" s="4"/>
      <c r="C557" s="4"/>
      <c r="D557" s="5"/>
      <c r="E557" s="76"/>
      <c r="F557" s="5"/>
      <c r="G557" s="5"/>
      <c r="H557" s="5"/>
      <c r="I557" s="5"/>
      <c r="J557" s="78"/>
      <c r="N557" s="78"/>
      <c r="O557" s="4"/>
      <c r="P557" s="5"/>
      <c r="Q557" s="78"/>
      <c r="Y557" s="4"/>
      <c r="Z557" s="4"/>
      <c r="AO557" s="81" t="s">
        <v>3268</v>
      </c>
      <c r="AP557" s="81" t="s">
        <v>3268</v>
      </c>
      <c r="AQ557" s="81">
        <v>1</v>
      </c>
      <c r="AR557" s="81" t="s">
        <v>4414</v>
      </c>
      <c r="AS557" s="81"/>
      <c r="AT557" s="81" t="s">
        <v>4414</v>
      </c>
      <c r="AU557" s="81"/>
      <c r="AV557" s="81" t="s">
        <v>4414</v>
      </c>
      <c r="AW557" s="81"/>
      <c r="BD557"/>
      <c r="BE557"/>
      <c r="BF557"/>
      <c r="BG557"/>
    </row>
    <row r="558" spans="1:59" x14ac:dyDescent="0.2">
      <c r="A558" s="5"/>
      <c r="B558" s="4"/>
      <c r="C558" s="4"/>
      <c r="D558" s="5"/>
      <c r="E558" s="76"/>
      <c r="F558" s="5"/>
      <c r="G558" s="5"/>
      <c r="H558" s="5"/>
      <c r="I558" s="5"/>
      <c r="J558" s="78"/>
      <c r="N558" s="78"/>
      <c r="O558" s="4"/>
      <c r="P558" s="5"/>
      <c r="Q558" s="78"/>
      <c r="Y558" s="4"/>
      <c r="Z558" s="4"/>
      <c r="AO558" s="81" t="s">
        <v>3271</v>
      </c>
      <c r="AP558" s="81" t="s">
        <v>3271</v>
      </c>
      <c r="AQ558" s="81">
        <v>1</v>
      </c>
      <c r="AR558" s="81" t="s">
        <v>4414</v>
      </c>
      <c r="AS558" s="81"/>
      <c r="AT558" s="81" t="s">
        <v>4414</v>
      </c>
      <c r="AU558" s="81"/>
      <c r="AV558" s="81" t="s">
        <v>4414</v>
      </c>
      <c r="AW558" s="81"/>
      <c r="BD558"/>
      <c r="BE558"/>
      <c r="BF558"/>
      <c r="BG558"/>
    </row>
    <row r="559" spans="1:59" x14ac:dyDescent="0.2">
      <c r="A559" s="5"/>
      <c r="B559" s="4"/>
      <c r="C559" s="4"/>
      <c r="D559" s="5"/>
      <c r="E559" s="76"/>
      <c r="F559" s="5"/>
      <c r="G559" s="5"/>
      <c r="H559" s="5"/>
      <c r="I559" s="5"/>
      <c r="J559" s="78"/>
      <c r="N559" s="78"/>
      <c r="O559" s="4"/>
      <c r="P559" s="5"/>
      <c r="Q559" s="78"/>
      <c r="Y559" s="4"/>
      <c r="Z559" s="4"/>
      <c r="AO559" s="81" t="s">
        <v>3273</v>
      </c>
      <c r="AP559" s="81" t="s">
        <v>3273</v>
      </c>
      <c r="AQ559" s="81">
        <v>1</v>
      </c>
      <c r="AR559" s="81" t="s">
        <v>4414</v>
      </c>
      <c r="AS559" s="81"/>
      <c r="AT559" s="81" t="s">
        <v>4414</v>
      </c>
      <c r="AU559" s="81"/>
      <c r="AV559" s="81" t="s">
        <v>4414</v>
      </c>
      <c r="AW559" s="81"/>
      <c r="BD559"/>
      <c r="BE559"/>
      <c r="BF559"/>
      <c r="BG559"/>
    </row>
    <row r="560" spans="1:59" x14ac:dyDescent="0.2">
      <c r="A560" s="5"/>
      <c r="B560" s="4"/>
      <c r="C560" s="4"/>
      <c r="D560" s="5"/>
      <c r="E560" s="76"/>
      <c r="F560" s="5"/>
      <c r="G560" s="5"/>
      <c r="H560" s="5"/>
      <c r="I560" s="5"/>
      <c r="J560" s="78"/>
      <c r="N560" s="78"/>
      <c r="O560" s="4"/>
      <c r="P560" s="5"/>
      <c r="Q560" s="78"/>
      <c r="Y560" s="4"/>
      <c r="Z560" s="4"/>
      <c r="AO560" s="81" t="s">
        <v>3266</v>
      </c>
      <c r="AP560" s="81" t="s">
        <v>3266</v>
      </c>
      <c r="AQ560" s="81">
        <v>1</v>
      </c>
      <c r="AR560" s="81" t="s">
        <v>4414</v>
      </c>
      <c r="AS560" s="81"/>
      <c r="AT560" s="81" t="s">
        <v>4414</v>
      </c>
      <c r="AU560" s="81"/>
      <c r="AV560" s="81" t="s">
        <v>4414</v>
      </c>
      <c r="AW560" s="81"/>
      <c r="BD560"/>
      <c r="BE560"/>
      <c r="BF560"/>
      <c r="BG560"/>
    </row>
    <row r="561" spans="1:59" x14ac:dyDescent="0.2">
      <c r="A561" s="5"/>
      <c r="B561" s="4"/>
      <c r="C561" s="4"/>
      <c r="D561" s="5"/>
      <c r="E561" s="76"/>
      <c r="F561" s="5"/>
      <c r="G561" s="5"/>
      <c r="H561" s="5"/>
      <c r="I561" s="5"/>
      <c r="J561" s="78"/>
      <c r="N561" s="78"/>
      <c r="O561" s="4"/>
      <c r="P561" s="5"/>
      <c r="Q561" s="78"/>
      <c r="Y561" s="4"/>
      <c r="Z561" s="4"/>
      <c r="AO561" s="81" t="s">
        <v>4440</v>
      </c>
      <c r="AP561" s="81" t="s">
        <v>4440</v>
      </c>
      <c r="AQ561" s="81">
        <v>1</v>
      </c>
      <c r="AR561" s="81" t="s">
        <v>4414</v>
      </c>
      <c r="AS561" s="81"/>
      <c r="AT561" s="81" t="s">
        <v>4414</v>
      </c>
      <c r="AU561" s="81"/>
      <c r="AV561" s="81" t="s">
        <v>4414</v>
      </c>
      <c r="AW561" s="81"/>
      <c r="BD561"/>
      <c r="BE561"/>
      <c r="BF561"/>
      <c r="BG561"/>
    </row>
    <row r="562" spans="1:59" x14ac:dyDescent="0.2">
      <c r="A562" s="5"/>
      <c r="B562" s="4"/>
      <c r="C562" s="4"/>
      <c r="D562" s="5"/>
      <c r="E562" s="76"/>
      <c r="F562" s="5"/>
      <c r="G562" s="5"/>
      <c r="H562" s="5"/>
      <c r="I562" s="5"/>
      <c r="J562" s="78"/>
      <c r="N562" s="78"/>
      <c r="O562" s="4"/>
      <c r="P562" s="5"/>
      <c r="Q562" s="78"/>
      <c r="Y562" s="4"/>
      <c r="Z562" s="4"/>
      <c r="AO562" s="81" t="s">
        <v>3269</v>
      </c>
      <c r="AP562" s="81" t="s">
        <v>3269</v>
      </c>
      <c r="AQ562" s="81">
        <v>1</v>
      </c>
      <c r="AR562" s="81" t="s">
        <v>4414</v>
      </c>
      <c r="AS562" s="81"/>
      <c r="AT562" s="81" t="s">
        <v>4414</v>
      </c>
      <c r="AU562" s="81"/>
      <c r="AV562" s="81" t="s">
        <v>4414</v>
      </c>
      <c r="AW562" s="81"/>
      <c r="BD562"/>
      <c r="BE562"/>
      <c r="BF562"/>
      <c r="BG562"/>
    </row>
    <row r="563" spans="1:59" x14ac:dyDescent="0.2">
      <c r="A563" s="5"/>
      <c r="B563" s="4"/>
      <c r="C563" s="4"/>
      <c r="D563" s="5"/>
      <c r="E563" s="76"/>
      <c r="F563" s="5"/>
      <c r="G563" s="5"/>
      <c r="H563" s="5"/>
      <c r="I563" s="5"/>
      <c r="J563" s="78"/>
      <c r="N563" s="78"/>
      <c r="O563" s="4"/>
      <c r="P563" s="5"/>
      <c r="Q563" s="78"/>
      <c r="Y563" s="4"/>
      <c r="Z563" s="4"/>
      <c r="AO563" s="81" t="s">
        <v>113</v>
      </c>
      <c r="AP563" s="81" t="s">
        <v>863</v>
      </c>
      <c r="AQ563" s="81">
        <v>2</v>
      </c>
      <c r="AR563" s="81" t="s">
        <v>850</v>
      </c>
      <c r="AS563" s="81">
        <v>1</v>
      </c>
      <c r="AT563" s="81" t="s">
        <v>3272</v>
      </c>
      <c r="AU563" s="81">
        <v>1</v>
      </c>
      <c r="AV563" s="81" t="s">
        <v>4414</v>
      </c>
      <c r="AW563" s="81"/>
      <c r="BD563"/>
      <c r="BE563"/>
      <c r="BF563"/>
      <c r="BG563"/>
    </row>
    <row r="564" spans="1:59" x14ac:dyDescent="0.2">
      <c r="A564" s="5"/>
      <c r="B564" s="4"/>
      <c r="C564" s="4"/>
      <c r="D564" s="5"/>
      <c r="E564" s="76"/>
      <c r="F564" s="5"/>
      <c r="G564" s="5"/>
      <c r="H564" s="5"/>
      <c r="I564" s="5"/>
      <c r="J564" s="78"/>
      <c r="N564" s="78"/>
      <c r="O564" s="4"/>
      <c r="P564" s="5"/>
      <c r="Q564" s="78"/>
      <c r="Y564" s="4"/>
      <c r="Z564" s="4"/>
      <c r="AO564" s="81" t="s">
        <v>114</v>
      </c>
      <c r="AP564" s="81" t="s">
        <v>870</v>
      </c>
      <c r="AQ564" s="81">
        <v>2</v>
      </c>
      <c r="AR564" s="81" t="s">
        <v>850</v>
      </c>
      <c r="AS564" s="81">
        <v>1</v>
      </c>
      <c r="AT564" s="81" t="s">
        <v>3272</v>
      </c>
      <c r="AU564" s="81">
        <v>1</v>
      </c>
      <c r="AV564" s="81" t="s">
        <v>4414</v>
      </c>
      <c r="AW564" s="81"/>
      <c r="BD564"/>
      <c r="BE564"/>
      <c r="BF564"/>
      <c r="BG564"/>
    </row>
    <row r="565" spans="1:59" x14ac:dyDescent="0.2">
      <c r="A565" s="5"/>
      <c r="B565" s="4"/>
      <c r="C565" s="4"/>
      <c r="D565" s="5"/>
      <c r="E565" s="76"/>
      <c r="F565" s="5"/>
      <c r="G565" s="5"/>
      <c r="H565" s="5"/>
      <c r="I565" s="5"/>
      <c r="J565" s="78"/>
      <c r="N565" s="78"/>
      <c r="O565" s="4"/>
      <c r="P565" s="5"/>
      <c r="Q565" s="78"/>
      <c r="Y565" s="4"/>
      <c r="Z565" s="4"/>
      <c r="AO565" s="81" t="s">
        <v>115</v>
      </c>
      <c r="AP565" s="81" t="s">
        <v>878</v>
      </c>
      <c r="AQ565" s="81">
        <v>2</v>
      </c>
      <c r="AR565" s="81" t="s">
        <v>850</v>
      </c>
      <c r="AS565" s="81">
        <v>1</v>
      </c>
      <c r="AT565" s="81" t="s">
        <v>3272</v>
      </c>
      <c r="AU565" s="81">
        <v>1</v>
      </c>
      <c r="AV565" s="81" t="s">
        <v>4414</v>
      </c>
      <c r="AW565" s="81"/>
      <c r="BD565"/>
      <c r="BE565"/>
      <c r="BF565"/>
      <c r="BG565"/>
    </row>
    <row r="566" spans="1:59" x14ac:dyDescent="0.2">
      <c r="A566" s="5"/>
      <c r="B566" s="4"/>
      <c r="C566" s="4"/>
      <c r="D566" s="5"/>
      <c r="E566" s="76"/>
      <c r="F566" s="5"/>
      <c r="G566" s="5"/>
      <c r="H566" s="5"/>
      <c r="I566" s="5"/>
      <c r="J566" s="78"/>
      <c r="N566" s="78"/>
      <c r="O566" s="4"/>
      <c r="P566" s="5"/>
      <c r="Q566" s="78"/>
      <c r="Y566" s="4"/>
      <c r="Z566" s="4"/>
      <c r="AO566" s="81" t="s">
        <v>116</v>
      </c>
      <c r="AP566" s="81" t="s">
        <v>886</v>
      </c>
      <c r="AQ566" s="81">
        <v>2</v>
      </c>
      <c r="AR566" s="81" t="s">
        <v>850</v>
      </c>
      <c r="AS566" s="81">
        <v>1</v>
      </c>
      <c r="AT566" s="81" t="s">
        <v>3272</v>
      </c>
      <c r="AU566" s="81">
        <v>1</v>
      </c>
      <c r="AV566" s="81" t="s">
        <v>4414</v>
      </c>
      <c r="AW566" s="81"/>
      <c r="BD566"/>
      <c r="BE566"/>
      <c r="BF566"/>
      <c r="BG566"/>
    </row>
    <row r="567" spans="1:59" x14ac:dyDescent="0.2">
      <c r="A567" s="5"/>
      <c r="B567" s="4"/>
      <c r="C567" s="4"/>
      <c r="D567" s="5"/>
      <c r="E567" s="76"/>
      <c r="F567" s="5"/>
      <c r="G567" s="5"/>
      <c r="H567" s="5"/>
      <c r="I567" s="5"/>
      <c r="J567" s="78"/>
      <c r="N567" s="78"/>
      <c r="O567" s="4"/>
      <c r="P567" s="5"/>
      <c r="Q567" s="78"/>
      <c r="Y567" s="4"/>
      <c r="Z567" s="4"/>
      <c r="AO567" s="81" t="s">
        <v>117</v>
      </c>
      <c r="AP567" s="81" t="s">
        <v>895</v>
      </c>
      <c r="AQ567" s="81">
        <v>2</v>
      </c>
      <c r="AR567" s="81" t="s">
        <v>850</v>
      </c>
      <c r="AS567" s="81">
        <v>1</v>
      </c>
      <c r="AT567" s="81" t="s">
        <v>3272</v>
      </c>
      <c r="AU567" s="81">
        <v>1</v>
      </c>
      <c r="AV567" s="81" t="s">
        <v>4414</v>
      </c>
      <c r="AW567" s="81"/>
      <c r="BD567"/>
      <c r="BE567"/>
      <c r="BF567"/>
      <c r="BG567"/>
    </row>
    <row r="568" spans="1:59" x14ac:dyDescent="0.2">
      <c r="A568" s="5"/>
      <c r="B568" s="4"/>
      <c r="C568" s="4"/>
      <c r="D568" s="5"/>
      <c r="E568" s="76"/>
      <c r="F568" s="5"/>
      <c r="G568" s="5"/>
      <c r="H568" s="5"/>
      <c r="I568" s="5"/>
      <c r="J568" s="78"/>
      <c r="N568" s="78"/>
      <c r="O568" s="4"/>
      <c r="P568" s="5"/>
      <c r="Q568" s="78"/>
      <c r="Y568" s="4"/>
      <c r="Z568" s="4"/>
      <c r="AO568" s="81" t="s">
        <v>1762</v>
      </c>
      <c r="AP568" s="81" t="s">
        <v>903</v>
      </c>
      <c r="AQ568" s="81">
        <v>2</v>
      </c>
      <c r="AR568" s="81" t="s">
        <v>850</v>
      </c>
      <c r="AS568" s="81">
        <v>1</v>
      </c>
      <c r="AT568" s="81" t="s">
        <v>3272</v>
      </c>
      <c r="AU568" s="81">
        <v>1</v>
      </c>
      <c r="AV568" s="81" t="s">
        <v>4414</v>
      </c>
      <c r="AW568" s="81"/>
      <c r="BD568"/>
      <c r="BE568"/>
      <c r="BF568"/>
      <c r="BG568"/>
    </row>
    <row r="569" spans="1:59" x14ac:dyDescent="0.2">
      <c r="A569" s="5"/>
      <c r="B569" s="4"/>
      <c r="C569" s="4"/>
      <c r="D569" s="5"/>
      <c r="E569" s="76"/>
      <c r="F569" s="5"/>
      <c r="G569" s="5"/>
      <c r="H569" s="5"/>
      <c r="I569" s="5"/>
      <c r="J569" s="78"/>
      <c r="N569" s="78"/>
      <c r="O569" s="4"/>
      <c r="P569" s="5"/>
      <c r="Q569" s="78"/>
      <c r="Y569" s="4"/>
      <c r="Z569" s="4"/>
      <c r="AO569" s="81" t="s">
        <v>118</v>
      </c>
      <c r="AP569" s="81" t="s">
        <v>864</v>
      </c>
      <c r="AQ569" s="81">
        <v>2</v>
      </c>
      <c r="AR569" s="81" t="s">
        <v>851</v>
      </c>
      <c r="AS569" s="81">
        <v>1</v>
      </c>
      <c r="AT569" s="81" t="s">
        <v>3273</v>
      </c>
      <c r="AU569" s="81">
        <v>1</v>
      </c>
      <c r="AV569" s="81" t="s">
        <v>4414</v>
      </c>
      <c r="AW569" s="81"/>
      <c r="BD569"/>
      <c r="BE569"/>
      <c r="BF569"/>
      <c r="BG569"/>
    </row>
    <row r="570" spans="1:59" x14ac:dyDescent="0.2">
      <c r="A570" s="5"/>
      <c r="B570" s="4"/>
      <c r="C570" s="4"/>
      <c r="D570" s="5"/>
      <c r="E570" s="76"/>
      <c r="F570" s="5"/>
      <c r="G570" s="5"/>
      <c r="H570" s="5"/>
      <c r="I570" s="5"/>
      <c r="J570" s="78"/>
      <c r="N570" s="78"/>
      <c r="O570" s="4"/>
      <c r="P570" s="5"/>
      <c r="Q570" s="78"/>
      <c r="Y570" s="4"/>
      <c r="Z570" s="4"/>
      <c r="AO570" s="81" t="s">
        <v>119</v>
      </c>
      <c r="AP570" s="81" t="s">
        <v>871</v>
      </c>
      <c r="AQ570" s="81">
        <v>2</v>
      </c>
      <c r="AR570" s="81" t="s">
        <v>851</v>
      </c>
      <c r="AS570" s="81">
        <v>1</v>
      </c>
      <c r="AT570" s="81" t="s">
        <v>3273</v>
      </c>
      <c r="AU570" s="81">
        <v>1</v>
      </c>
      <c r="AV570" s="81" t="s">
        <v>4414</v>
      </c>
      <c r="AW570" s="81"/>
      <c r="BD570"/>
      <c r="BE570"/>
      <c r="BF570"/>
      <c r="BG570"/>
    </row>
    <row r="571" spans="1:59" x14ac:dyDescent="0.2">
      <c r="A571" s="5"/>
      <c r="B571" s="4"/>
      <c r="C571" s="4"/>
      <c r="D571" s="5"/>
      <c r="E571" s="76"/>
      <c r="F571" s="5"/>
      <c r="G571" s="5"/>
      <c r="H571" s="5"/>
      <c r="I571" s="5"/>
      <c r="J571" s="78"/>
      <c r="N571" s="78"/>
      <c r="O571" s="4"/>
      <c r="P571" s="5"/>
      <c r="Q571" s="78"/>
      <c r="Y571" s="4"/>
      <c r="Z571" s="4"/>
      <c r="AO571" s="81" t="s">
        <v>120</v>
      </c>
      <c r="AP571" s="81" t="s">
        <v>879</v>
      </c>
      <c r="AQ571" s="81">
        <v>2</v>
      </c>
      <c r="AR571" s="81" t="s">
        <v>851</v>
      </c>
      <c r="AS571" s="81">
        <v>1</v>
      </c>
      <c r="AT571" s="81" t="s">
        <v>3273</v>
      </c>
      <c r="AU571" s="81">
        <v>1</v>
      </c>
      <c r="AV571" s="81" t="s">
        <v>4414</v>
      </c>
      <c r="AW571" s="81"/>
      <c r="BD571"/>
      <c r="BE571"/>
      <c r="BF571"/>
      <c r="BG571"/>
    </row>
    <row r="572" spans="1:59" x14ac:dyDescent="0.2">
      <c r="A572" s="5"/>
      <c r="B572" s="4"/>
      <c r="C572" s="4"/>
      <c r="D572" s="5"/>
      <c r="E572" s="76"/>
      <c r="F572" s="5"/>
      <c r="G572" s="5"/>
      <c r="H572" s="5"/>
      <c r="I572" s="5"/>
      <c r="J572" s="78"/>
      <c r="N572" s="78"/>
      <c r="O572" s="4"/>
      <c r="P572" s="5"/>
      <c r="Q572" s="78"/>
      <c r="Y572" s="4"/>
      <c r="Z572" s="4"/>
      <c r="AO572" s="81" t="s">
        <v>121</v>
      </c>
      <c r="AP572" s="81" t="s">
        <v>887</v>
      </c>
      <c r="AQ572" s="81">
        <v>2</v>
      </c>
      <c r="AR572" s="81" t="s">
        <v>851</v>
      </c>
      <c r="AS572" s="81">
        <v>1</v>
      </c>
      <c r="AT572" s="81" t="s">
        <v>3273</v>
      </c>
      <c r="AU572" s="81">
        <v>1</v>
      </c>
      <c r="AV572" s="81" t="s">
        <v>4414</v>
      </c>
      <c r="AW572" s="81"/>
      <c r="BD572"/>
      <c r="BE572"/>
      <c r="BF572"/>
      <c r="BG572"/>
    </row>
    <row r="573" spans="1:59" x14ac:dyDescent="0.2">
      <c r="A573" s="5"/>
      <c r="B573" s="4"/>
      <c r="C573" s="4"/>
      <c r="D573" s="5"/>
      <c r="E573" s="76"/>
      <c r="F573" s="5"/>
      <c r="G573" s="5"/>
      <c r="H573" s="5"/>
      <c r="I573" s="5"/>
      <c r="J573" s="78"/>
      <c r="N573" s="78"/>
      <c r="O573" s="4"/>
      <c r="P573" s="5"/>
      <c r="Q573" s="78"/>
      <c r="Y573" s="4"/>
      <c r="Z573" s="4"/>
      <c r="AO573" s="81" t="s">
        <v>122</v>
      </c>
      <c r="AP573" s="81" t="s">
        <v>896</v>
      </c>
      <c r="AQ573" s="81">
        <v>2</v>
      </c>
      <c r="AR573" s="81" t="s">
        <v>851</v>
      </c>
      <c r="AS573" s="81">
        <v>1</v>
      </c>
      <c r="AT573" s="81" t="s">
        <v>3273</v>
      </c>
      <c r="AU573" s="81">
        <v>1</v>
      </c>
      <c r="AV573" s="81" t="s">
        <v>4414</v>
      </c>
      <c r="AW573" s="81"/>
      <c r="BD573"/>
      <c r="BE573"/>
      <c r="BF573"/>
      <c r="BG573"/>
    </row>
    <row r="574" spans="1:59" x14ac:dyDescent="0.2">
      <c r="A574" s="5"/>
      <c r="B574" s="4"/>
      <c r="C574" s="4"/>
      <c r="D574" s="5"/>
      <c r="E574" s="76"/>
      <c r="F574" s="5"/>
      <c r="G574" s="5"/>
      <c r="H574" s="5"/>
      <c r="I574" s="5"/>
      <c r="J574" s="78"/>
      <c r="N574" s="78"/>
      <c r="O574" s="4"/>
      <c r="P574" s="5"/>
      <c r="Q574" s="78"/>
      <c r="Y574" s="4"/>
      <c r="Z574" s="4"/>
      <c r="AO574" s="81" t="s">
        <v>1763</v>
      </c>
      <c r="AP574" s="81" t="s">
        <v>904</v>
      </c>
      <c r="AQ574" s="81">
        <v>2</v>
      </c>
      <c r="AR574" s="81" t="s">
        <v>851</v>
      </c>
      <c r="AS574" s="81">
        <v>1</v>
      </c>
      <c r="AT574" s="81" t="s">
        <v>3273</v>
      </c>
      <c r="AU574" s="81">
        <v>1</v>
      </c>
      <c r="AV574" s="81" t="s">
        <v>4414</v>
      </c>
      <c r="AW574" s="81"/>
      <c r="BD574"/>
      <c r="BE574"/>
      <c r="BF574"/>
      <c r="BG574"/>
    </row>
    <row r="575" spans="1:59" x14ac:dyDescent="0.2">
      <c r="A575" s="5"/>
      <c r="B575" s="4"/>
      <c r="C575" s="4"/>
      <c r="D575" s="5"/>
      <c r="E575" s="76"/>
      <c r="F575" s="5"/>
      <c r="G575" s="5"/>
      <c r="H575" s="5"/>
      <c r="I575" s="5"/>
      <c r="J575" s="78"/>
      <c r="N575" s="78"/>
      <c r="O575" s="4"/>
      <c r="P575" s="5"/>
      <c r="Q575" s="78"/>
      <c r="Y575" s="4"/>
      <c r="Z575" s="4"/>
      <c r="AO575" s="81" t="s">
        <v>123</v>
      </c>
      <c r="AP575" s="81" t="s">
        <v>863</v>
      </c>
      <c r="AQ575" s="81">
        <v>2</v>
      </c>
      <c r="AR575" s="81" t="s">
        <v>834</v>
      </c>
      <c r="AS575" s="81">
        <v>1</v>
      </c>
      <c r="AT575" s="81" t="s">
        <v>3274</v>
      </c>
      <c r="AU575" s="81">
        <v>1</v>
      </c>
      <c r="AV575" s="81" t="s">
        <v>4414</v>
      </c>
      <c r="AW575" s="81"/>
      <c r="BD575"/>
      <c r="BE575"/>
      <c r="BF575"/>
      <c r="BG575"/>
    </row>
    <row r="576" spans="1:59" x14ac:dyDescent="0.2">
      <c r="A576" s="5"/>
      <c r="B576" s="4"/>
      <c r="C576" s="4"/>
      <c r="D576" s="5"/>
      <c r="E576" s="76"/>
      <c r="F576" s="5"/>
      <c r="G576" s="5"/>
      <c r="H576" s="5"/>
      <c r="I576" s="5"/>
      <c r="J576" s="78"/>
      <c r="N576" s="78"/>
      <c r="O576" s="4"/>
      <c r="P576" s="5"/>
      <c r="Q576" s="78"/>
      <c r="Y576" s="4"/>
      <c r="Z576" s="4"/>
      <c r="AO576" s="81" t="s">
        <v>124</v>
      </c>
      <c r="AP576" s="81" t="s">
        <v>870</v>
      </c>
      <c r="AQ576" s="81">
        <v>2</v>
      </c>
      <c r="AR576" s="81" t="s">
        <v>834</v>
      </c>
      <c r="AS576" s="81">
        <v>1</v>
      </c>
      <c r="AT576" s="81" t="s">
        <v>3274</v>
      </c>
      <c r="AU576" s="81">
        <v>1</v>
      </c>
      <c r="AV576" s="81" t="s">
        <v>4414</v>
      </c>
      <c r="AW576" s="81"/>
      <c r="BD576"/>
      <c r="BE576"/>
      <c r="BF576"/>
      <c r="BG576"/>
    </row>
    <row r="577" spans="1:59" x14ac:dyDescent="0.2">
      <c r="A577" s="5"/>
      <c r="B577" s="4"/>
      <c r="C577" s="4"/>
      <c r="D577" s="5"/>
      <c r="E577" s="76"/>
      <c r="F577" s="5"/>
      <c r="G577" s="5"/>
      <c r="H577" s="5"/>
      <c r="I577" s="5"/>
      <c r="J577" s="78"/>
      <c r="N577" s="78"/>
      <c r="O577" s="4"/>
      <c r="P577" s="5"/>
      <c r="Q577" s="78"/>
      <c r="Y577" s="4"/>
      <c r="Z577" s="4"/>
      <c r="AO577" s="81" t="s">
        <v>125</v>
      </c>
      <c r="AP577" s="81" t="s">
        <v>878</v>
      </c>
      <c r="AQ577" s="81">
        <v>2</v>
      </c>
      <c r="AR577" s="81" t="s">
        <v>834</v>
      </c>
      <c r="AS577" s="81">
        <v>1</v>
      </c>
      <c r="AT577" s="81" t="s">
        <v>3274</v>
      </c>
      <c r="AU577" s="81">
        <v>1</v>
      </c>
      <c r="AV577" s="81" t="s">
        <v>4414</v>
      </c>
      <c r="AW577" s="81"/>
      <c r="BD577"/>
      <c r="BE577"/>
      <c r="BF577"/>
      <c r="BG577"/>
    </row>
    <row r="578" spans="1:59" x14ac:dyDescent="0.2">
      <c r="A578" s="5"/>
      <c r="B578" s="4"/>
      <c r="C578" s="4"/>
      <c r="D578" s="5"/>
      <c r="E578" s="76"/>
      <c r="F578" s="5"/>
      <c r="G578" s="5"/>
      <c r="H578" s="5"/>
      <c r="I578" s="5"/>
      <c r="J578" s="78"/>
      <c r="N578" s="78"/>
      <c r="O578" s="4"/>
      <c r="P578" s="5"/>
      <c r="Q578" s="78"/>
      <c r="Y578" s="4"/>
      <c r="Z578" s="4"/>
      <c r="AO578" s="81" t="s">
        <v>126</v>
      </c>
      <c r="AP578" s="81" t="s">
        <v>886</v>
      </c>
      <c r="AQ578" s="81">
        <v>2</v>
      </c>
      <c r="AR578" s="81" t="s">
        <v>834</v>
      </c>
      <c r="AS578" s="81">
        <v>1</v>
      </c>
      <c r="AT578" s="81" t="s">
        <v>3274</v>
      </c>
      <c r="AU578" s="81">
        <v>1</v>
      </c>
      <c r="AV578" s="81" t="s">
        <v>4414</v>
      </c>
      <c r="AW578" s="81"/>
      <c r="BD578"/>
      <c r="BE578"/>
      <c r="BF578"/>
      <c r="BG578"/>
    </row>
    <row r="579" spans="1:59" x14ac:dyDescent="0.2">
      <c r="A579" s="5"/>
      <c r="B579" s="4"/>
      <c r="C579" s="4"/>
      <c r="D579" s="5"/>
      <c r="E579" s="76"/>
      <c r="F579" s="5"/>
      <c r="G579" s="5"/>
      <c r="H579" s="5"/>
      <c r="I579" s="5"/>
      <c r="J579" s="78"/>
      <c r="N579" s="78"/>
      <c r="O579" s="4"/>
      <c r="P579" s="5"/>
      <c r="Q579" s="78"/>
      <c r="Y579" s="4"/>
      <c r="Z579" s="4"/>
      <c r="AO579" s="81" t="s">
        <v>127</v>
      </c>
      <c r="AP579" s="81" t="s">
        <v>895</v>
      </c>
      <c r="AQ579" s="81">
        <v>2</v>
      </c>
      <c r="AR579" s="81" t="s">
        <v>834</v>
      </c>
      <c r="AS579" s="81">
        <v>1</v>
      </c>
      <c r="AT579" s="81" t="s">
        <v>3274</v>
      </c>
      <c r="AU579" s="81">
        <v>1</v>
      </c>
      <c r="AV579" s="81" t="s">
        <v>4414</v>
      </c>
      <c r="AW579" s="81"/>
      <c r="BD579"/>
      <c r="BE579"/>
      <c r="BF579"/>
      <c r="BG579"/>
    </row>
    <row r="580" spans="1:59" x14ac:dyDescent="0.2">
      <c r="A580" s="5"/>
      <c r="B580" s="4"/>
      <c r="C580" s="4"/>
      <c r="D580" s="5"/>
      <c r="E580" s="76"/>
      <c r="F580" s="5"/>
      <c r="G580" s="5"/>
      <c r="H580" s="5"/>
      <c r="I580" s="5"/>
      <c r="J580" s="78"/>
      <c r="N580" s="78"/>
      <c r="O580" s="4"/>
      <c r="P580" s="5"/>
      <c r="Q580" s="78"/>
      <c r="Y580" s="4"/>
      <c r="Z580" s="4"/>
      <c r="AO580" s="81" t="s">
        <v>1764</v>
      </c>
      <c r="AP580" s="81" t="s">
        <v>903</v>
      </c>
      <c r="AQ580" s="81">
        <v>2</v>
      </c>
      <c r="AR580" s="81" t="s">
        <v>834</v>
      </c>
      <c r="AS580" s="81">
        <v>1</v>
      </c>
      <c r="AT580" s="81" t="s">
        <v>3274</v>
      </c>
      <c r="AU580" s="81">
        <v>1</v>
      </c>
      <c r="AV580" s="81" t="s">
        <v>4414</v>
      </c>
      <c r="AW580" s="81"/>
      <c r="BD580"/>
      <c r="BE580"/>
      <c r="BF580"/>
      <c r="BG580"/>
    </row>
    <row r="581" spans="1:59" x14ac:dyDescent="0.2">
      <c r="A581" s="5"/>
      <c r="B581" s="4"/>
      <c r="C581" s="4"/>
      <c r="D581" s="5"/>
      <c r="E581" s="76"/>
      <c r="F581" s="5"/>
      <c r="G581" s="5"/>
      <c r="H581" s="5"/>
      <c r="I581" s="5"/>
      <c r="J581" s="78"/>
      <c r="N581" s="78"/>
      <c r="O581" s="4"/>
      <c r="P581" s="5"/>
      <c r="Q581" s="78"/>
      <c r="Y581" s="4"/>
      <c r="Z581" s="4"/>
      <c r="AO581" s="81" t="s">
        <v>128</v>
      </c>
      <c r="AP581" s="81" t="s">
        <v>864</v>
      </c>
      <c r="AQ581" s="81">
        <v>2</v>
      </c>
      <c r="AR581" s="81" t="s">
        <v>835</v>
      </c>
      <c r="AS581" s="81">
        <v>1</v>
      </c>
      <c r="AT581" s="81" t="s">
        <v>3266</v>
      </c>
      <c r="AU581" s="81">
        <v>1</v>
      </c>
      <c r="AV581" s="81" t="s">
        <v>4414</v>
      </c>
      <c r="AW581" s="81"/>
      <c r="BD581"/>
      <c r="BE581"/>
      <c r="BF581"/>
      <c r="BG581"/>
    </row>
    <row r="582" spans="1:59" x14ac:dyDescent="0.2">
      <c r="A582" s="5"/>
      <c r="B582" s="4"/>
      <c r="C582" s="4"/>
      <c r="D582" s="5"/>
      <c r="E582" s="76"/>
      <c r="F582" s="5"/>
      <c r="G582" s="5"/>
      <c r="H582" s="5"/>
      <c r="I582" s="5"/>
      <c r="J582" s="78"/>
      <c r="N582" s="78"/>
      <c r="O582" s="4"/>
      <c r="P582" s="5"/>
      <c r="Q582" s="78"/>
      <c r="Y582" s="4"/>
      <c r="Z582" s="4"/>
      <c r="AO582" s="81" t="s">
        <v>129</v>
      </c>
      <c r="AP582" s="81" t="s">
        <v>871</v>
      </c>
      <c r="AQ582" s="81">
        <v>2</v>
      </c>
      <c r="AR582" s="81" t="s">
        <v>835</v>
      </c>
      <c r="AS582" s="81">
        <v>1</v>
      </c>
      <c r="AT582" s="81" t="s">
        <v>3266</v>
      </c>
      <c r="AU582" s="81">
        <v>1</v>
      </c>
      <c r="AV582" s="81" t="s">
        <v>4414</v>
      </c>
      <c r="AW582" s="81"/>
      <c r="BD582"/>
      <c r="BE582"/>
      <c r="BF582"/>
      <c r="BG582"/>
    </row>
    <row r="583" spans="1:59" x14ac:dyDescent="0.2">
      <c r="A583" s="5"/>
      <c r="B583" s="4"/>
      <c r="C583" s="4"/>
      <c r="D583" s="5"/>
      <c r="E583" s="76"/>
      <c r="F583" s="5"/>
      <c r="G583" s="5"/>
      <c r="H583" s="5"/>
      <c r="I583" s="5"/>
      <c r="J583" s="78"/>
      <c r="N583" s="78"/>
      <c r="O583" s="4"/>
      <c r="P583" s="5"/>
      <c r="Q583" s="78"/>
      <c r="Y583" s="4"/>
      <c r="Z583" s="4"/>
      <c r="AO583" s="81" t="s">
        <v>130</v>
      </c>
      <c r="AP583" s="81" t="s">
        <v>879</v>
      </c>
      <c r="AQ583" s="81">
        <v>2</v>
      </c>
      <c r="AR583" s="81" t="s">
        <v>835</v>
      </c>
      <c r="AS583" s="81">
        <v>1</v>
      </c>
      <c r="AT583" s="81" t="s">
        <v>3266</v>
      </c>
      <c r="AU583" s="81">
        <v>1</v>
      </c>
      <c r="AV583" s="81" t="s">
        <v>4414</v>
      </c>
      <c r="AW583" s="81"/>
      <c r="BD583"/>
      <c r="BE583"/>
      <c r="BF583"/>
      <c r="BG583"/>
    </row>
    <row r="584" spans="1:59" x14ac:dyDescent="0.2">
      <c r="A584" s="5"/>
      <c r="B584" s="4"/>
      <c r="C584" s="4"/>
      <c r="D584" s="5"/>
      <c r="E584" s="76"/>
      <c r="F584" s="5"/>
      <c r="G584" s="5"/>
      <c r="H584" s="5"/>
      <c r="I584" s="5"/>
      <c r="J584" s="78"/>
      <c r="N584" s="78"/>
      <c r="O584" s="4"/>
      <c r="P584" s="5"/>
      <c r="Q584" s="78"/>
      <c r="Y584" s="4"/>
      <c r="Z584" s="4"/>
      <c r="AO584" s="81" t="s">
        <v>131</v>
      </c>
      <c r="AP584" s="81" t="s">
        <v>887</v>
      </c>
      <c r="AQ584" s="81">
        <v>2</v>
      </c>
      <c r="AR584" s="81" t="s">
        <v>835</v>
      </c>
      <c r="AS584" s="81">
        <v>1</v>
      </c>
      <c r="AT584" s="81" t="s">
        <v>3266</v>
      </c>
      <c r="AU584" s="81">
        <v>1</v>
      </c>
      <c r="AV584" s="81" t="s">
        <v>4414</v>
      </c>
      <c r="AW584" s="81"/>
      <c r="BD584"/>
      <c r="BE584"/>
      <c r="BF584"/>
      <c r="BG584"/>
    </row>
    <row r="585" spans="1:59" x14ac:dyDescent="0.2">
      <c r="A585" s="5"/>
      <c r="B585" s="4"/>
      <c r="C585" s="4"/>
      <c r="D585" s="5"/>
      <c r="E585" s="76"/>
      <c r="F585" s="5"/>
      <c r="G585" s="5"/>
      <c r="H585" s="5"/>
      <c r="I585" s="5"/>
      <c r="J585" s="78"/>
      <c r="N585" s="78"/>
      <c r="O585" s="4"/>
      <c r="P585" s="5"/>
      <c r="Q585" s="78"/>
      <c r="Y585" s="4"/>
      <c r="Z585" s="4"/>
      <c r="AO585" s="81" t="s">
        <v>132</v>
      </c>
      <c r="AP585" s="81" t="s">
        <v>896</v>
      </c>
      <c r="AQ585" s="81">
        <v>2</v>
      </c>
      <c r="AR585" s="81" t="s">
        <v>835</v>
      </c>
      <c r="AS585" s="81">
        <v>1</v>
      </c>
      <c r="AT585" s="81" t="s">
        <v>3266</v>
      </c>
      <c r="AU585" s="81">
        <v>1</v>
      </c>
      <c r="AV585" s="81" t="s">
        <v>4414</v>
      </c>
      <c r="AW585" s="81"/>
      <c r="BD585"/>
      <c r="BE585"/>
      <c r="BF585"/>
      <c r="BG585"/>
    </row>
    <row r="586" spans="1:59" x14ac:dyDescent="0.2">
      <c r="A586" s="5"/>
      <c r="B586" s="4"/>
      <c r="C586" s="4"/>
      <c r="D586" s="5"/>
      <c r="E586" s="76"/>
      <c r="F586" s="5"/>
      <c r="G586" s="5"/>
      <c r="H586" s="5"/>
      <c r="I586" s="5"/>
      <c r="J586" s="78"/>
      <c r="N586" s="78"/>
      <c r="O586" s="4"/>
      <c r="P586" s="5"/>
      <c r="Q586" s="78"/>
      <c r="Y586" s="4"/>
      <c r="Z586" s="4"/>
      <c r="AO586" s="81" t="s">
        <v>1765</v>
      </c>
      <c r="AP586" s="81" t="s">
        <v>904</v>
      </c>
      <c r="AQ586" s="81">
        <v>2</v>
      </c>
      <c r="AR586" s="81" t="s">
        <v>835</v>
      </c>
      <c r="AS586" s="81">
        <v>1</v>
      </c>
      <c r="AT586" s="81" t="s">
        <v>3266</v>
      </c>
      <c r="AU586" s="81">
        <v>1</v>
      </c>
      <c r="AV586" s="81" t="s">
        <v>4414</v>
      </c>
      <c r="AW586" s="81"/>
      <c r="BD586"/>
      <c r="BE586"/>
      <c r="BF586"/>
      <c r="BG586"/>
    </row>
    <row r="587" spans="1:59" x14ac:dyDescent="0.2">
      <c r="A587" s="5"/>
      <c r="B587" s="4"/>
      <c r="C587" s="4"/>
      <c r="D587" s="5"/>
      <c r="E587" s="76"/>
      <c r="F587" s="5"/>
      <c r="G587" s="5"/>
      <c r="H587" s="5"/>
      <c r="I587" s="5"/>
      <c r="J587" s="78"/>
      <c r="N587" s="78"/>
      <c r="O587" s="4"/>
      <c r="P587" s="5"/>
      <c r="Q587" s="78"/>
      <c r="Y587" s="4"/>
      <c r="Z587" s="4"/>
      <c r="AO587" s="81" t="s">
        <v>133</v>
      </c>
      <c r="AP587" s="81" t="s">
        <v>863</v>
      </c>
      <c r="AQ587" s="81">
        <v>2</v>
      </c>
      <c r="AR587" s="81" t="s">
        <v>895</v>
      </c>
      <c r="AS587" s="81">
        <v>2</v>
      </c>
      <c r="AT587" s="81" t="s">
        <v>834</v>
      </c>
      <c r="AU587" s="81">
        <v>1</v>
      </c>
      <c r="AV587" s="81" t="s">
        <v>1157</v>
      </c>
      <c r="AW587" s="81">
        <v>1</v>
      </c>
      <c r="BD587"/>
      <c r="BE587"/>
      <c r="BF587"/>
      <c r="BG587"/>
    </row>
    <row r="588" spans="1:59" x14ac:dyDescent="0.2">
      <c r="A588" s="5"/>
      <c r="B588" s="4"/>
      <c r="C588" s="4"/>
      <c r="D588" s="5"/>
      <c r="E588" s="76"/>
      <c r="F588" s="5"/>
      <c r="G588" s="5"/>
      <c r="H588" s="5"/>
      <c r="I588" s="5"/>
      <c r="J588" s="78"/>
      <c r="N588" s="78"/>
      <c r="O588" s="4"/>
      <c r="P588" s="5"/>
      <c r="Q588" s="78"/>
      <c r="Y588" s="4"/>
      <c r="Z588" s="4"/>
      <c r="AO588" s="81" t="s">
        <v>134</v>
      </c>
      <c r="AP588" s="81" t="s">
        <v>870</v>
      </c>
      <c r="AQ588" s="81">
        <v>2</v>
      </c>
      <c r="AR588" s="81" t="s">
        <v>895</v>
      </c>
      <c r="AS588" s="81">
        <v>2</v>
      </c>
      <c r="AT588" s="81" t="s">
        <v>834</v>
      </c>
      <c r="AU588" s="81">
        <v>1</v>
      </c>
      <c r="AV588" s="81" t="s">
        <v>1157</v>
      </c>
      <c r="AW588" s="81">
        <v>1</v>
      </c>
      <c r="BD588"/>
      <c r="BE588"/>
      <c r="BF588"/>
      <c r="BG588"/>
    </row>
    <row r="589" spans="1:59" x14ac:dyDescent="0.2">
      <c r="A589" s="5"/>
      <c r="B589" s="4"/>
      <c r="C589" s="4"/>
      <c r="D589" s="5"/>
      <c r="E589" s="76"/>
      <c r="F589" s="5"/>
      <c r="G589" s="5"/>
      <c r="H589" s="5"/>
      <c r="I589" s="5"/>
      <c r="J589" s="78"/>
      <c r="N589" s="78"/>
      <c r="O589" s="4"/>
      <c r="P589" s="5"/>
      <c r="Q589" s="78"/>
      <c r="Y589" s="4"/>
      <c r="Z589" s="4"/>
      <c r="AO589" s="81" t="s">
        <v>135</v>
      </c>
      <c r="AP589" s="81" t="s">
        <v>878</v>
      </c>
      <c r="AQ589" s="81">
        <v>2</v>
      </c>
      <c r="AR589" s="81" t="s">
        <v>895</v>
      </c>
      <c r="AS589" s="81">
        <v>2</v>
      </c>
      <c r="AT589" s="81" t="s">
        <v>834</v>
      </c>
      <c r="AU589" s="81">
        <v>1</v>
      </c>
      <c r="AV589" s="81" t="s">
        <v>1157</v>
      </c>
      <c r="AW589" s="81">
        <v>1</v>
      </c>
      <c r="BD589"/>
      <c r="BE589"/>
      <c r="BF589"/>
      <c r="BG589"/>
    </row>
    <row r="590" spans="1:59" x14ac:dyDescent="0.2">
      <c r="A590" s="5"/>
      <c r="B590" s="4"/>
      <c r="C590" s="4"/>
      <c r="D590" s="5"/>
      <c r="E590" s="76"/>
      <c r="F590" s="5"/>
      <c r="G590" s="5"/>
      <c r="H590" s="5"/>
      <c r="I590" s="5"/>
      <c r="J590" s="78"/>
      <c r="N590" s="78"/>
      <c r="O590" s="4"/>
      <c r="P590" s="5"/>
      <c r="Q590" s="78"/>
      <c r="Y590" s="4"/>
      <c r="Z590" s="4"/>
      <c r="AO590" s="81" t="s">
        <v>136</v>
      </c>
      <c r="AP590" s="81" t="s">
        <v>886</v>
      </c>
      <c r="AQ590" s="81">
        <v>2</v>
      </c>
      <c r="AR590" s="81" t="s">
        <v>895</v>
      </c>
      <c r="AS590" s="81">
        <v>2</v>
      </c>
      <c r="AT590" s="81" t="s">
        <v>834</v>
      </c>
      <c r="AU590" s="81">
        <v>1</v>
      </c>
      <c r="AV590" s="81" t="s">
        <v>1157</v>
      </c>
      <c r="AW590" s="81">
        <v>1</v>
      </c>
      <c r="BD590"/>
      <c r="BE590"/>
      <c r="BF590"/>
      <c r="BG590"/>
    </row>
    <row r="591" spans="1:59" x14ac:dyDescent="0.2">
      <c r="A591" s="5"/>
      <c r="B591" s="4"/>
      <c r="C591" s="4"/>
      <c r="D591" s="5"/>
      <c r="E591" s="76"/>
      <c r="F591" s="5"/>
      <c r="G591" s="5"/>
      <c r="H591" s="5"/>
      <c r="I591" s="5"/>
      <c r="J591" s="78"/>
      <c r="N591" s="78"/>
      <c r="O591" s="4"/>
      <c r="P591" s="5"/>
      <c r="Q591" s="78"/>
      <c r="Y591" s="4"/>
      <c r="Z591" s="4"/>
      <c r="AO591" s="81" t="s">
        <v>137</v>
      </c>
      <c r="AP591" s="81" t="s">
        <v>895</v>
      </c>
      <c r="AQ591" s="81">
        <v>4</v>
      </c>
      <c r="AR591" s="81" t="s">
        <v>834</v>
      </c>
      <c r="AS591" s="81">
        <v>1</v>
      </c>
      <c r="AT591" s="81" t="s">
        <v>1157</v>
      </c>
      <c r="AU591" s="81">
        <v>1</v>
      </c>
      <c r="AV591" s="81" t="s">
        <v>4414</v>
      </c>
      <c r="AW591" s="81"/>
      <c r="BD591"/>
      <c r="BE591"/>
      <c r="BF591"/>
      <c r="BG591"/>
    </row>
    <row r="592" spans="1:59" x14ac:dyDescent="0.2">
      <c r="A592" s="5"/>
      <c r="B592" s="4"/>
      <c r="C592" s="4"/>
      <c r="D592" s="5"/>
      <c r="E592" s="76"/>
      <c r="F592" s="5"/>
      <c r="G592" s="5"/>
      <c r="H592" s="5"/>
      <c r="I592" s="5"/>
      <c r="J592" s="78"/>
      <c r="N592" s="78"/>
      <c r="O592" s="4"/>
      <c r="P592" s="5"/>
      <c r="Q592" s="78"/>
      <c r="Y592" s="4"/>
      <c r="Z592" s="4"/>
      <c r="AO592" s="81" t="s">
        <v>1766</v>
      </c>
      <c r="AP592" s="81" t="s">
        <v>895</v>
      </c>
      <c r="AQ592" s="81">
        <v>2</v>
      </c>
      <c r="AR592" s="81" t="s">
        <v>903</v>
      </c>
      <c r="AS592" s="81">
        <v>2</v>
      </c>
      <c r="AT592" s="81" t="s">
        <v>834</v>
      </c>
      <c r="AU592" s="81">
        <v>1</v>
      </c>
      <c r="AV592" s="81" t="s">
        <v>1157</v>
      </c>
      <c r="AW592" s="81">
        <v>1</v>
      </c>
      <c r="BD592"/>
      <c r="BE592"/>
      <c r="BF592"/>
      <c r="BG592"/>
    </row>
    <row r="593" spans="1:59" x14ac:dyDescent="0.2">
      <c r="A593" s="5"/>
      <c r="B593" s="4"/>
      <c r="C593" s="4"/>
      <c r="D593" s="5"/>
      <c r="E593" s="76"/>
      <c r="F593" s="5"/>
      <c r="G593" s="5"/>
      <c r="H593" s="5"/>
      <c r="I593" s="5"/>
      <c r="J593" s="78"/>
      <c r="N593" s="78"/>
      <c r="O593" s="4"/>
      <c r="P593" s="5"/>
      <c r="Q593" s="78"/>
      <c r="Y593" s="4"/>
      <c r="Z593" s="4"/>
      <c r="AO593" s="81" t="s">
        <v>138</v>
      </c>
      <c r="AP593" s="81" t="s">
        <v>864</v>
      </c>
      <c r="AQ593" s="81">
        <v>2</v>
      </c>
      <c r="AR593" s="81" t="s">
        <v>896</v>
      </c>
      <c r="AS593" s="81">
        <v>2</v>
      </c>
      <c r="AT593" s="81" t="s">
        <v>835</v>
      </c>
      <c r="AU593" s="81">
        <v>1</v>
      </c>
      <c r="AV593" s="81" t="s">
        <v>1158</v>
      </c>
      <c r="AW593" s="81">
        <v>1</v>
      </c>
      <c r="BD593"/>
      <c r="BE593"/>
      <c r="BF593"/>
      <c r="BG593"/>
    </row>
    <row r="594" spans="1:59" x14ac:dyDescent="0.2">
      <c r="A594" s="5"/>
      <c r="B594" s="4"/>
      <c r="C594" s="4"/>
      <c r="D594" s="5"/>
      <c r="E594" s="76"/>
      <c r="F594" s="5"/>
      <c r="G594" s="5"/>
      <c r="H594" s="5"/>
      <c r="I594" s="5"/>
      <c r="J594" s="78"/>
      <c r="N594" s="78"/>
      <c r="O594" s="4"/>
      <c r="P594" s="5"/>
      <c r="Q594" s="78"/>
      <c r="Y594" s="4"/>
      <c r="Z594" s="4"/>
      <c r="AO594" s="81" t="s">
        <v>139</v>
      </c>
      <c r="AP594" s="81" t="s">
        <v>871</v>
      </c>
      <c r="AQ594" s="81">
        <v>2</v>
      </c>
      <c r="AR594" s="81" t="s">
        <v>896</v>
      </c>
      <c r="AS594" s="81">
        <v>2</v>
      </c>
      <c r="AT594" s="81" t="s">
        <v>835</v>
      </c>
      <c r="AU594" s="81">
        <v>1</v>
      </c>
      <c r="AV594" s="81" t="s">
        <v>1158</v>
      </c>
      <c r="AW594" s="81">
        <v>1</v>
      </c>
      <c r="BD594"/>
      <c r="BE594"/>
      <c r="BF594"/>
      <c r="BG594"/>
    </row>
    <row r="595" spans="1:59" x14ac:dyDescent="0.2">
      <c r="A595" s="5"/>
      <c r="B595" s="4"/>
      <c r="C595" s="4"/>
      <c r="D595" s="5"/>
      <c r="E595" s="76"/>
      <c r="F595" s="5"/>
      <c r="G595" s="5"/>
      <c r="H595" s="5"/>
      <c r="I595" s="5"/>
      <c r="J595" s="78"/>
      <c r="N595" s="78"/>
      <c r="O595" s="4"/>
      <c r="P595" s="5"/>
      <c r="Q595" s="78"/>
      <c r="Y595" s="4"/>
      <c r="Z595" s="4"/>
      <c r="AO595" s="81" t="s">
        <v>140</v>
      </c>
      <c r="AP595" s="81" t="s">
        <v>879</v>
      </c>
      <c r="AQ595" s="81">
        <v>2</v>
      </c>
      <c r="AR595" s="81" t="s">
        <v>896</v>
      </c>
      <c r="AS595" s="81">
        <v>2</v>
      </c>
      <c r="AT595" s="81" t="s">
        <v>835</v>
      </c>
      <c r="AU595" s="81">
        <v>1</v>
      </c>
      <c r="AV595" s="81" t="s">
        <v>1158</v>
      </c>
      <c r="AW595" s="81">
        <v>1</v>
      </c>
      <c r="BD595"/>
      <c r="BE595"/>
      <c r="BF595"/>
      <c r="BG595"/>
    </row>
    <row r="596" spans="1:59" x14ac:dyDescent="0.2">
      <c r="A596" s="5"/>
      <c r="B596" s="4"/>
      <c r="C596" s="4"/>
      <c r="D596" s="5"/>
      <c r="E596" s="76"/>
      <c r="F596" s="5"/>
      <c r="G596" s="5"/>
      <c r="H596" s="5"/>
      <c r="I596" s="5"/>
      <c r="J596" s="78"/>
      <c r="N596" s="78"/>
      <c r="O596" s="4"/>
      <c r="P596" s="5"/>
      <c r="Q596" s="78"/>
      <c r="Y596" s="4"/>
      <c r="Z596" s="4"/>
      <c r="AO596" s="81" t="s">
        <v>141</v>
      </c>
      <c r="AP596" s="81" t="s">
        <v>887</v>
      </c>
      <c r="AQ596" s="81">
        <v>2</v>
      </c>
      <c r="AR596" s="81" t="s">
        <v>896</v>
      </c>
      <c r="AS596" s="81">
        <v>2</v>
      </c>
      <c r="AT596" s="81" t="s">
        <v>835</v>
      </c>
      <c r="AU596" s="81">
        <v>1</v>
      </c>
      <c r="AV596" s="81" t="s">
        <v>1158</v>
      </c>
      <c r="AW596" s="81">
        <v>1</v>
      </c>
      <c r="BD596"/>
      <c r="BE596"/>
      <c r="BF596"/>
      <c r="BG596"/>
    </row>
    <row r="597" spans="1:59" x14ac:dyDescent="0.2">
      <c r="A597" s="5"/>
      <c r="B597" s="4"/>
      <c r="C597" s="4"/>
      <c r="D597" s="5"/>
      <c r="E597" s="76"/>
      <c r="F597" s="5"/>
      <c r="G597" s="5"/>
      <c r="H597" s="5"/>
      <c r="I597" s="5"/>
      <c r="J597" s="78"/>
      <c r="N597" s="78"/>
      <c r="O597" s="4"/>
      <c r="P597" s="5"/>
      <c r="Q597" s="78"/>
      <c r="Y597" s="4"/>
      <c r="Z597" s="4"/>
      <c r="AO597" s="81" t="s">
        <v>142</v>
      </c>
      <c r="AP597" s="81" t="s">
        <v>896</v>
      </c>
      <c r="AQ597" s="81">
        <v>4</v>
      </c>
      <c r="AR597" s="81" t="s">
        <v>835</v>
      </c>
      <c r="AS597" s="81">
        <v>1</v>
      </c>
      <c r="AT597" s="81" t="s">
        <v>1158</v>
      </c>
      <c r="AU597" s="81">
        <v>1</v>
      </c>
      <c r="AV597" s="81" t="s">
        <v>4414</v>
      </c>
      <c r="AW597" s="81"/>
      <c r="BD597"/>
      <c r="BE597"/>
      <c r="BF597"/>
      <c r="BG597"/>
    </row>
    <row r="598" spans="1:59" x14ac:dyDescent="0.2">
      <c r="A598" s="5"/>
      <c r="B598" s="4"/>
      <c r="C598" s="4"/>
      <c r="D598" s="5"/>
      <c r="E598" s="76"/>
      <c r="F598" s="5"/>
      <c r="G598" s="5"/>
      <c r="H598" s="5"/>
      <c r="I598" s="5"/>
      <c r="J598" s="78"/>
      <c r="N598" s="78"/>
      <c r="O598" s="4"/>
      <c r="P598" s="5"/>
      <c r="Q598" s="78"/>
      <c r="Y598" s="4"/>
      <c r="Z598" s="4"/>
      <c r="AO598" s="81" t="s">
        <v>1767</v>
      </c>
      <c r="AP598" s="81" t="s">
        <v>904</v>
      </c>
      <c r="AQ598" s="81">
        <v>2</v>
      </c>
      <c r="AR598" s="81" t="s">
        <v>896</v>
      </c>
      <c r="AS598" s="81">
        <v>2</v>
      </c>
      <c r="AT598" s="81" t="s">
        <v>835</v>
      </c>
      <c r="AU598" s="81">
        <v>1</v>
      </c>
      <c r="AV598" s="81" t="s">
        <v>1158</v>
      </c>
      <c r="AW598" s="81">
        <v>1</v>
      </c>
      <c r="BD598"/>
      <c r="BE598"/>
      <c r="BF598"/>
      <c r="BG598"/>
    </row>
    <row r="599" spans="1:59" x14ac:dyDescent="0.2">
      <c r="A599" s="5"/>
      <c r="B599" s="4"/>
      <c r="C599" s="4"/>
      <c r="D599" s="5"/>
      <c r="E599" s="76"/>
      <c r="F599" s="5"/>
      <c r="G599" s="5"/>
      <c r="H599" s="5"/>
      <c r="I599" s="5"/>
      <c r="J599" s="78"/>
      <c r="N599" s="78"/>
      <c r="O599" s="4"/>
      <c r="P599" s="5"/>
      <c r="Q599" s="78"/>
      <c r="Y599" s="4"/>
      <c r="Z599" s="4"/>
      <c r="AO599" s="81" t="s">
        <v>143</v>
      </c>
      <c r="AP599" s="81" t="s">
        <v>863</v>
      </c>
      <c r="AQ599" s="81">
        <v>2</v>
      </c>
      <c r="AR599" s="81" t="s">
        <v>895</v>
      </c>
      <c r="AS599" s="81">
        <v>2</v>
      </c>
      <c r="AT599" s="81" t="s">
        <v>3270</v>
      </c>
      <c r="AU599" s="81">
        <v>1</v>
      </c>
      <c r="AV599" s="81" t="s">
        <v>4414</v>
      </c>
      <c r="AW599" s="81"/>
      <c r="BD599"/>
      <c r="BE599"/>
      <c r="BF599"/>
      <c r="BG599"/>
    </row>
    <row r="600" spans="1:59" x14ac:dyDescent="0.2">
      <c r="A600" s="5"/>
      <c r="B600" s="4"/>
      <c r="C600" s="4"/>
      <c r="D600" s="5"/>
      <c r="E600" s="76"/>
      <c r="F600" s="5"/>
      <c r="G600" s="5"/>
      <c r="H600" s="5"/>
      <c r="I600" s="5"/>
      <c r="J600" s="78"/>
      <c r="N600" s="78"/>
      <c r="O600" s="4"/>
      <c r="P600" s="5"/>
      <c r="Q600" s="78"/>
      <c r="Y600" s="4"/>
      <c r="Z600" s="4"/>
      <c r="AO600" s="81" t="s">
        <v>144</v>
      </c>
      <c r="AP600" s="81" t="s">
        <v>870</v>
      </c>
      <c r="AQ600" s="81">
        <v>2</v>
      </c>
      <c r="AR600" s="81" t="s">
        <v>895</v>
      </c>
      <c r="AS600" s="81">
        <v>2</v>
      </c>
      <c r="AT600" s="81" t="s">
        <v>3270</v>
      </c>
      <c r="AU600" s="81">
        <v>1</v>
      </c>
      <c r="AV600" s="81" t="s">
        <v>4414</v>
      </c>
      <c r="AW600" s="81"/>
      <c r="BD600"/>
      <c r="BE600"/>
      <c r="BF600"/>
      <c r="BG600"/>
    </row>
    <row r="601" spans="1:59" x14ac:dyDescent="0.2">
      <c r="A601" s="5"/>
      <c r="B601" s="4"/>
      <c r="C601" s="4"/>
      <c r="D601" s="5"/>
      <c r="E601" s="76"/>
      <c r="F601" s="5"/>
      <c r="G601" s="5"/>
      <c r="H601" s="5"/>
      <c r="I601" s="5"/>
      <c r="J601" s="78"/>
      <c r="N601" s="78"/>
      <c r="O601" s="4"/>
      <c r="P601" s="5"/>
      <c r="Q601" s="78"/>
      <c r="Y601" s="4"/>
      <c r="Z601" s="4"/>
      <c r="AO601" s="81" t="s">
        <v>145</v>
      </c>
      <c r="AP601" s="81" t="s">
        <v>878</v>
      </c>
      <c r="AQ601" s="81">
        <v>2</v>
      </c>
      <c r="AR601" s="81" t="s">
        <v>895</v>
      </c>
      <c r="AS601" s="81">
        <v>2</v>
      </c>
      <c r="AT601" s="81" t="s">
        <v>3270</v>
      </c>
      <c r="AU601" s="81">
        <v>1</v>
      </c>
      <c r="AV601" s="81" t="s">
        <v>4414</v>
      </c>
      <c r="AW601" s="81"/>
      <c r="BD601"/>
      <c r="BE601"/>
      <c r="BF601"/>
      <c r="BG601"/>
    </row>
    <row r="602" spans="1:59" x14ac:dyDescent="0.2">
      <c r="A602" s="5"/>
      <c r="B602" s="4"/>
      <c r="C602" s="4"/>
      <c r="D602" s="5"/>
      <c r="E602" s="76"/>
      <c r="F602" s="5"/>
      <c r="G602" s="5"/>
      <c r="H602" s="5"/>
      <c r="I602" s="5"/>
      <c r="J602" s="78"/>
      <c r="N602" s="78"/>
      <c r="O602" s="4"/>
      <c r="P602" s="5"/>
      <c r="Q602" s="78"/>
      <c r="Y602" s="4"/>
      <c r="Z602" s="4"/>
      <c r="AO602" s="81" t="s">
        <v>146</v>
      </c>
      <c r="AP602" s="81" t="s">
        <v>886</v>
      </c>
      <c r="AQ602" s="81">
        <v>2</v>
      </c>
      <c r="AR602" s="81" t="s">
        <v>895</v>
      </c>
      <c r="AS602" s="81">
        <v>2</v>
      </c>
      <c r="AT602" s="81" t="s">
        <v>3270</v>
      </c>
      <c r="AU602" s="81">
        <v>1</v>
      </c>
      <c r="AV602" s="81" t="s">
        <v>4414</v>
      </c>
      <c r="AW602" s="81"/>
      <c r="BD602"/>
      <c r="BE602"/>
      <c r="BF602"/>
      <c r="BG602"/>
    </row>
    <row r="603" spans="1:59" x14ac:dyDescent="0.2">
      <c r="A603" s="5"/>
      <c r="B603" s="4"/>
      <c r="C603" s="4"/>
      <c r="D603" s="5"/>
      <c r="E603" s="76"/>
      <c r="F603" s="5"/>
      <c r="G603" s="5"/>
      <c r="H603" s="5"/>
      <c r="I603" s="5"/>
      <c r="J603" s="78"/>
      <c r="N603" s="78"/>
      <c r="O603" s="4"/>
      <c r="P603" s="5"/>
      <c r="Q603" s="78"/>
      <c r="Y603" s="4"/>
      <c r="Z603" s="4"/>
      <c r="AO603" s="81" t="s">
        <v>147</v>
      </c>
      <c r="AP603" s="81" t="s">
        <v>895</v>
      </c>
      <c r="AQ603" s="81">
        <v>4</v>
      </c>
      <c r="AR603" s="81" t="s">
        <v>3270</v>
      </c>
      <c r="AS603" s="81">
        <v>1</v>
      </c>
      <c r="AT603" s="81" t="s">
        <v>4414</v>
      </c>
      <c r="AU603" s="81"/>
      <c r="AV603" s="81" t="s">
        <v>4414</v>
      </c>
      <c r="AW603" s="81"/>
      <c r="BD603"/>
      <c r="BE603"/>
      <c r="BF603"/>
      <c r="BG603"/>
    </row>
    <row r="604" spans="1:59" x14ac:dyDescent="0.2">
      <c r="A604" s="5"/>
      <c r="B604" s="4"/>
      <c r="C604" s="4"/>
      <c r="D604" s="5"/>
      <c r="E604" s="76"/>
      <c r="F604" s="5"/>
      <c r="G604" s="5"/>
      <c r="H604" s="5"/>
      <c r="I604" s="5"/>
      <c r="J604" s="78"/>
      <c r="N604" s="78"/>
      <c r="O604" s="4"/>
      <c r="P604" s="5"/>
      <c r="Q604" s="78"/>
      <c r="Y604" s="4"/>
      <c r="Z604" s="4"/>
      <c r="AO604" s="81" t="s">
        <v>1768</v>
      </c>
      <c r="AP604" s="81" t="s">
        <v>903</v>
      </c>
      <c r="AQ604" s="81">
        <v>2</v>
      </c>
      <c r="AR604" s="81" t="s">
        <v>895</v>
      </c>
      <c r="AS604" s="81">
        <v>2</v>
      </c>
      <c r="AT604" s="81" t="s">
        <v>3270</v>
      </c>
      <c r="AU604" s="81">
        <v>1</v>
      </c>
      <c r="AV604" s="81" t="s">
        <v>4414</v>
      </c>
      <c r="AW604" s="81"/>
      <c r="BD604"/>
      <c r="BE604"/>
      <c r="BF604"/>
      <c r="BG604"/>
    </row>
    <row r="605" spans="1:59" x14ac:dyDescent="0.2">
      <c r="A605" s="5"/>
      <c r="B605" s="4"/>
      <c r="C605" s="4"/>
      <c r="D605" s="5"/>
      <c r="E605" s="76"/>
      <c r="F605" s="5"/>
      <c r="G605" s="5"/>
      <c r="H605" s="5"/>
      <c r="I605" s="5"/>
      <c r="J605" s="78"/>
      <c r="N605" s="78"/>
      <c r="O605" s="4"/>
      <c r="P605" s="5"/>
      <c r="Q605" s="78"/>
      <c r="Y605" s="4"/>
      <c r="Z605" s="4"/>
      <c r="AO605" s="81" t="s">
        <v>148</v>
      </c>
      <c r="AP605" s="81" t="s">
        <v>864</v>
      </c>
      <c r="AQ605" s="81">
        <v>2</v>
      </c>
      <c r="AR605" s="81" t="s">
        <v>896</v>
      </c>
      <c r="AS605" s="81">
        <v>2</v>
      </c>
      <c r="AT605" s="81" t="s">
        <v>3271</v>
      </c>
      <c r="AU605" s="81">
        <v>1</v>
      </c>
      <c r="AV605" s="81" t="s">
        <v>4414</v>
      </c>
      <c r="AW605" s="81"/>
      <c r="BD605"/>
      <c r="BE605"/>
      <c r="BF605"/>
      <c r="BG605"/>
    </row>
    <row r="606" spans="1:59" x14ac:dyDescent="0.2">
      <c r="A606" s="5"/>
      <c r="B606" s="4"/>
      <c r="C606" s="4"/>
      <c r="D606" s="5"/>
      <c r="E606" s="76"/>
      <c r="F606" s="5"/>
      <c r="G606" s="5"/>
      <c r="H606" s="5"/>
      <c r="I606" s="5"/>
      <c r="J606" s="78"/>
      <c r="N606" s="78"/>
      <c r="O606" s="4"/>
      <c r="P606" s="5"/>
      <c r="Q606" s="78"/>
      <c r="Y606" s="4"/>
      <c r="Z606" s="4"/>
      <c r="AO606" s="81" t="s">
        <v>149</v>
      </c>
      <c r="AP606" s="81" t="s">
        <v>871</v>
      </c>
      <c r="AQ606" s="81">
        <v>2</v>
      </c>
      <c r="AR606" s="81" t="s">
        <v>896</v>
      </c>
      <c r="AS606" s="81">
        <v>2</v>
      </c>
      <c r="AT606" s="81" t="s">
        <v>3271</v>
      </c>
      <c r="AU606" s="81">
        <v>1</v>
      </c>
      <c r="AV606" s="81" t="s">
        <v>4414</v>
      </c>
      <c r="AW606" s="81"/>
      <c r="BD606"/>
      <c r="BE606"/>
      <c r="BF606"/>
      <c r="BG606"/>
    </row>
    <row r="607" spans="1:59" x14ac:dyDescent="0.2">
      <c r="A607" s="5"/>
      <c r="B607" s="4"/>
      <c r="C607" s="4"/>
      <c r="D607" s="5"/>
      <c r="E607" s="76"/>
      <c r="F607" s="5"/>
      <c r="G607" s="5"/>
      <c r="H607" s="5"/>
      <c r="I607" s="5"/>
      <c r="J607" s="78"/>
      <c r="N607" s="78"/>
      <c r="O607" s="4"/>
      <c r="P607" s="5"/>
      <c r="Q607" s="78"/>
      <c r="Y607" s="4"/>
      <c r="Z607" s="4"/>
      <c r="AO607" s="81" t="s">
        <v>150</v>
      </c>
      <c r="AP607" s="81" t="s">
        <v>879</v>
      </c>
      <c r="AQ607" s="81">
        <v>2</v>
      </c>
      <c r="AR607" s="81" t="s">
        <v>896</v>
      </c>
      <c r="AS607" s="81">
        <v>2</v>
      </c>
      <c r="AT607" s="81" t="s">
        <v>3271</v>
      </c>
      <c r="AU607" s="81">
        <v>1</v>
      </c>
      <c r="AV607" s="81" t="s">
        <v>4414</v>
      </c>
      <c r="AW607" s="81"/>
      <c r="BD607"/>
      <c r="BE607"/>
      <c r="BF607"/>
      <c r="BG607"/>
    </row>
    <row r="608" spans="1:59" x14ac:dyDescent="0.2">
      <c r="A608" s="5"/>
      <c r="B608" s="4"/>
      <c r="C608" s="4"/>
      <c r="D608" s="5"/>
      <c r="E608" s="76"/>
      <c r="F608" s="5"/>
      <c r="G608" s="5"/>
      <c r="H608" s="5"/>
      <c r="I608" s="5"/>
      <c r="J608" s="78"/>
      <c r="N608" s="78"/>
      <c r="O608" s="4"/>
      <c r="P608" s="5"/>
      <c r="Q608" s="78"/>
      <c r="Y608" s="4"/>
      <c r="Z608" s="4"/>
      <c r="AO608" s="81" t="s">
        <v>151</v>
      </c>
      <c r="AP608" s="81" t="s">
        <v>887</v>
      </c>
      <c r="AQ608" s="81">
        <v>2</v>
      </c>
      <c r="AR608" s="81" t="s">
        <v>896</v>
      </c>
      <c r="AS608" s="81">
        <v>2</v>
      </c>
      <c r="AT608" s="81" t="s">
        <v>3271</v>
      </c>
      <c r="AU608" s="81">
        <v>1</v>
      </c>
      <c r="AV608" s="81" t="s">
        <v>4414</v>
      </c>
      <c r="AW608" s="81"/>
      <c r="BD608"/>
      <c r="BE608"/>
      <c r="BF608"/>
      <c r="BG608"/>
    </row>
    <row r="609" spans="1:59" x14ac:dyDescent="0.2">
      <c r="A609" s="5"/>
      <c r="B609" s="4"/>
      <c r="C609" s="4"/>
      <c r="D609" s="5"/>
      <c r="E609" s="76"/>
      <c r="F609" s="5"/>
      <c r="G609" s="5"/>
      <c r="H609" s="5"/>
      <c r="I609" s="5"/>
      <c r="J609" s="78"/>
      <c r="N609" s="78"/>
      <c r="O609" s="4"/>
      <c r="P609" s="5"/>
      <c r="Q609" s="78"/>
      <c r="Y609" s="4"/>
      <c r="Z609" s="4"/>
      <c r="AO609" s="81" t="s">
        <v>152</v>
      </c>
      <c r="AP609" s="81" t="s">
        <v>896</v>
      </c>
      <c r="AQ609" s="81">
        <v>4</v>
      </c>
      <c r="AR609" s="81" t="s">
        <v>3271</v>
      </c>
      <c r="AS609" s="81">
        <v>1</v>
      </c>
      <c r="AT609" s="81" t="s">
        <v>4414</v>
      </c>
      <c r="AU609" s="81"/>
      <c r="AV609" s="81" t="s">
        <v>4414</v>
      </c>
      <c r="AW609" s="81"/>
      <c r="BD609"/>
      <c r="BE609"/>
      <c r="BF609"/>
      <c r="BG609"/>
    </row>
    <row r="610" spans="1:59" x14ac:dyDescent="0.2">
      <c r="A610" s="5"/>
      <c r="B610" s="4"/>
      <c r="C610" s="4"/>
      <c r="D610" s="5"/>
      <c r="E610" s="76"/>
      <c r="F610" s="5"/>
      <c r="G610" s="5"/>
      <c r="H610" s="5"/>
      <c r="I610" s="5"/>
      <c r="J610" s="78"/>
      <c r="N610" s="78"/>
      <c r="O610" s="4"/>
      <c r="P610" s="5"/>
      <c r="Q610" s="78"/>
      <c r="Y610" s="4"/>
      <c r="Z610" s="4"/>
      <c r="AO610" s="81" t="s">
        <v>1769</v>
      </c>
      <c r="AP610" s="81" t="s">
        <v>904</v>
      </c>
      <c r="AQ610" s="81">
        <v>2</v>
      </c>
      <c r="AR610" s="81" t="s">
        <v>896</v>
      </c>
      <c r="AS610" s="81">
        <v>2</v>
      </c>
      <c r="AT610" s="81" t="s">
        <v>3271</v>
      </c>
      <c r="AU610" s="81">
        <v>1</v>
      </c>
      <c r="AV610" s="81" t="s">
        <v>4414</v>
      </c>
      <c r="AW610" s="81"/>
      <c r="BD610"/>
      <c r="BE610"/>
      <c r="BF610"/>
      <c r="BG610"/>
    </row>
    <row r="611" spans="1:59" x14ac:dyDescent="0.2">
      <c r="A611" s="5"/>
      <c r="B611" s="4"/>
      <c r="C611" s="4"/>
      <c r="D611" s="5"/>
      <c r="E611" s="76"/>
      <c r="F611" s="5"/>
      <c r="G611" s="5"/>
      <c r="H611" s="5"/>
      <c r="I611" s="5"/>
      <c r="J611" s="78"/>
      <c r="N611" s="78"/>
      <c r="O611" s="4"/>
      <c r="P611" s="5"/>
      <c r="Q611" s="78"/>
      <c r="Y611" s="4"/>
      <c r="Z611" s="4"/>
      <c r="AO611" s="81" t="s">
        <v>1141</v>
      </c>
      <c r="AP611" s="81" t="s">
        <v>1141</v>
      </c>
      <c r="AQ611" s="81">
        <v>1</v>
      </c>
      <c r="AR611" s="81" t="s">
        <v>4414</v>
      </c>
      <c r="AS611" s="81"/>
      <c r="AT611" s="81" t="s">
        <v>4414</v>
      </c>
      <c r="AU611" s="81"/>
      <c r="AV611" s="81" t="s">
        <v>4414</v>
      </c>
      <c r="AW611" s="81"/>
      <c r="BD611"/>
      <c r="BE611"/>
      <c r="BF611"/>
      <c r="BG611"/>
    </row>
    <row r="612" spans="1:59" x14ac:dyDescent="0.2">
      <c r="A612" s="5"/>
      <c r="B612" s="4"/>
      <c r="C612" s="4"/>
      <c r="D612" s="5"/>
      <c r="E612" s="76"/>
      <c r="F612" s="5"/>
      <c r="G612" s="5"/>
      <c r="H612" s="5"/>
      <c r="I612" s="5"/>
      <c r="J612" s="78"/>
      <c r="N612" s="78"/>
      <c r="O612" s="4"/>
      <c r="P612" s="5"/>
      <c r="Q612" s="78"/>
      <c r="Y612" s="4"/>
      <c r="Z612" s="4"/>
      <c r="AO612" s="81" t="s">
        <v>1146</v>
      </c>
      <c r="AP612" s="81" t="s">
        <v>1146</v>
      </c>
      <c r="AQ612" s="81">
        <v>1</v>
      </c>
      <c r="AR612" s="81" t="s">
        <v>4414</v>
      </c>
      <c r="AS612" s="81"/>
      <c r="AT612" s="81" t="s">
        <v>4414</v>
      </c>
      <c r="AU612" s="81"/>
      <c r="AV612" s="81" t="s">
        <v>4414</v>
      </c>
      <c r="AW612" s="81"/>
      <c r="BD612"/>
      <c r="BE612"/>
      <c r="BF612"/>
      <c r="BG612"/>
    </row>
    <row r="613" spans="1:59" x14ac:dyDescent="0.2">
      <c r="A613" s="5"/>
      <c r="B613" s="4"/>
      <c r="C613" s="4"/>
      <c r="D613" s="5"/>
      <c r="E613" s="76"/>
      <c r="F613" s="5"/>
      <c r="G613" s="5"/>
      <c r="H613" s="5"/>
      <c r="I613" s="5"/>
      <c r="J613" s="78"/>
      <c r="N613" s="78"/>
      <c r="O613" s="4"/>
      <c r="P613" s="5"/>
      <c r="Q613" s="78"/>
      <c r="Y613" s="4"/>
      <c r="Z613" s="4"/>
      <c r="AO613" s="81" t="s">
        <v>1151</v>
      </c>
      <c r="AP613" s="81" t="s">
        <v>1151</v>
      </c>
      <c r="AQ613" s="81">
        <v>1</v>
      </c>
      <c r="AR613" s="81" t="s">
        <v>4414</v>
      </c>
      <c r="AS613" s="81"/>
      <c r="AT613" s="81" t="s">
        <v>4414</v>
      </c>
      <c r="AU613" s="81"/>
      <c r="AV613" s="81" t="s">
        <v>4414</v>
      </c>
      <c r="AW613" s="81"/>
      <c r="BD613"/>
      <c r="BE613"/>
      <c r="BF613"/>
      <c r="BG613"/>
    </row>
    <row r="614" spans="1:59" x14ac:dyDescent="0.2">
      <c r="A614" s="5"/>
      <c r="B614" s="4"/>
      <c r="C614" s="4"/>
      <c r="D614" s="5"/>
      <c r="E614" s="76"/>
      <c r="F614" s="5"/>
      <c r="G614" s="5"/>
      <c r="H614" s="5"/>
      <c r="I614" s="5"/>
      <c r="J614" s="78"/>
      <c r="N614" s="78"/>
      <c r="O614" s="4"/>
      <c r="P614" s="5"/>
      <c r="Q614" s="78"/>
      <c r="Y614" s="4"/>
      <c r="Z614" s="4"/>
      <c r="AO614" s="81" t="s">
        <v>1142</v>
      </c>
      <c r="AP614" s="81" t="s">
        <v>1142</v>
      </c>
      <c r="AQ614" s="81">
        <v>1</v>
      </c>
      <c r="AR614" s="81" t="s">
        <v>4414</v>
      </c>
      <c r="AS614" s="81"/>
      <c r="AT614" s="81" t="s">
        <v>4414</v>
      </c>
      <c r="AU614" s="81"/>
      <c r="AV614" s="81" t="s">
        <v>4414</v>
      </c>
      <c r="AW614" s="81"/>
      <c r="BD614"/>
      <c r="BE614"/>
      <c r="BF614"/>
      <c r="BG614"/>
    </row>
    <row r="615" spans="1:59" x14ac:dyDescent="0.2">
      <c r="A615" s="5"/>
      <c r="B615" s="4"/>
      <c r="C615" s="4"/>
      <c r="D615" s="5"/>
      <c r="E615" s="76"/>
      <c r="F615" s="5"/>
      <c r="G615" s="5"/>
      <c r="H615" s="5"/>
      <c r="I615" s="5"/>
      <c r="J615" s="78"/>
      <c r="N615" s="78"/>
      <c r="O615" s="4"/>
      <c r="P615" s="5"/>
      <c r="Q615" s="78"/>
      <c r="Y615" s="4"/>
      <c r="Z615" s="4"/>
      <c r="AO615" s="81" t="s">
        <v>1147</v>
      </c>
      <c r="AP615" s="81" t="s">
        <v>1147</v>
      </c>
      <c r="AQ615" s="81">
        <v>1</v>
      </c>
      <c r="AR615" s="81" t="s">
        <v>4414</v>
      </c>
      <c r="AS615" s="81"/>
      <c r="AT615" s="81" t="s">
        <v>4414</v>
      </c>
      <c r="AU615" s="81"/>
      <c r="AV615" s="81" t="s">
        <v>4414</v>
      </c>
      <c r="AW615" s="81"/>
      <c r="BD615"/>
      <c r="BE615"/>
      <c r="BF615"/>
      <c r="BG615"/>
    </row>
    <row r="616" spans="1:59" x14ac:dyDescent="0.2">
      <c r="A616" s="5"/>
      <c r="B616" s="4"/>
      <c r="C616" s="4"/>
      <c r="D616" s="5"/>
      <c r="E616" s="76"/>
      <c r="F616" s="5"/>
      <c r="G616" s="5"/>
      <c r="H616" s="5"/>
      <c r="I616" s="5"/>
      <c r="J616" s="78"/>
      <c r="N616" s="78"/>
      <c r="O616" s="4"/>
      <c r="P616" s="5"/>
      <c r="Q616" s="78"/>
      <c r="Y616" s="4"/>
      <c r="Z616" s="4"/>
      <c r="AO616" s="81" t="s">
        <v>1152</v>
      </c>
      <c r="AP616" s="81" t="s">
        <v>1152</v>
      </c>
      <c r="AQ616" s="81">
        <v>1</v>
      </c>
      <c r="AR616" s="81" t="s">
        <v>4414</v>
      </c>
      <c r="AS616" s="81"/>
      <c r="AT616" s="81" t="s">
        <v>4414</v>
      </c>
      <c r="AU616" s="81"/>
      <c r="AV616" s="81" t="s">
        <v>4414</v>
      </c>
      <c r="AW616" s="81"/>
      <c r="BD616"/>
      <c r="BE616"/>
      <c r="BF616"/>
      <c r="BG616"/>
    </row>
    <row r="617" spans="1:59" x14ac:dyDescent="0.2">
      <c r="A617" s="5"/>
      <c r="B617" s="4"/>
      <c r="C617" s="4"/>
      <c r="D617" s="5"/>
      <c r="E617" s="76"/>
      <c r="F617" s="5"/>
      <c r="G617" s="5"/>
      <c r="H617" s="5"/>
      <c r="I617" s="5"/>
      <c r="J617" s="78"/>
      <c r="N617" s="78"/>
      <c r="O617" s="4"/>
      <c r="P617" s="5"/>
      <c r="Q617" s="78"/>
      <c r="Y617" s="4"/>
      <c r="Z617" s="4"/>
      <c r="AO617" s="81" t="s">
        <v>1143</v>
      </c>
      <c r="AP617" s="81" t="s">
        <v>1143</v>
      </c>
      <c r="AQ617" s="81">
        <v>1</v>
      </c>
      <c r="AR617" s="81" t="s">
        <v>4414</v>
      </c>
      <c r="AS617" s="81"/>
      <c r="AT617" s="81" t="s">
        <v>4414</v>
      </c>
      <c r="AU617" s="81"/>
      <c r="AV617" s="81" t="s">
        <v>4414</v>
      </c>
      <c r="AW617" s="81"/>
      <c r="BD617"/>
      <c r="BE617"/>
      <c r="BF617"/>
      <c r="BG617"/>
    </row>
    <row r="618" spans="1:59" x14ac:dyDescent="0.2">
      <c r="A618" s="5"/>
      <c r="B618" s="4"/>
      <c r="C618" s="4"/>
      <c r="D618" s="5"/>
      <c r="E618" s="76"/>
      <c r="F618" s="5"/>
      <c r="G618" s="5"/>
      <c r="H618" s="5"/>
      <c r="I618" s="5"/>
      <c r="J618" s="78"/>
      <c r="N618" s="78"/>
      <c r="O618" s="4"/>
      <c r="P618" s="5"/>
      <c r="Q618" s="78"/>
      <c r="Y618" s="4"/>
      <c r="Z618" s="4"/>
      <c r="AO618" s="81" t="s">
        <v>1148</v>
      </c>
      <c r="AP618" s="81" t="s">
        <v>1148</v>
      </c>
      <c r="AQ618" s="81">
        <v>1</v>
      </c>
      <c r="AR618" s="81" t="s">
        <v>4414</v>
      </c>
      <c r="AS618" s="81"/>
      <c r="AT618" s="81" t="s">
        <v>4414</v>
      </c>
      <c r="AU618" s="81"/>
      <c r="AV618" s="81" t="s">
        <v>4414</v>
      </c>
      <c r="AW618" s="81"/>
      <c r="BD618"/>
      <c r="BE618"/>
      <c r="BF618"/>
      <c r="BG618"/>
    </row>
    <row r="619" spans="1:59" x14ac:dyDescent="0.2">
      <c r="A619" s="5"/>
      <c r="B619" s="4"/>
      <c r="C619" s="4"/>
      <c r="D619" s="5"/>
      <c r="E619" s="76"/>
      <c r="F619" s="5"/>
      <c r="G619" s="5"/>
      <c r="H619" s="5"/>
      <c r="I619" s="5"/>
      <c r="J619" s="78"/>
      <c r="N619" s="78"/>
      <c r="O619" s="4"/>
      <c r="P619" s="5"/>
      <c r="Q619" s="78"/>
      <c r="Y619" s="4"/>
      <c r="Z619" s="4"/>
      <c r="AO619" s="81" t="s">
        <v>1153</v>
      </c>
      <c r="AP619" s="81" t="s">
        <v>1153</v>
      </c>
      <c r="AQ619" s="81">
        <v>1</v>
      </c>
      <c r="AR619" s="81" t="s">
        <v>4414</v>
      </c>
      <c r="AS619" s="81"/>
      <c r="AT619" s="81" t="s">
        <v>4414</v>
      </c>
      <c r="AU619" s="81"/>
      <c r="AV619" s="81" t="s">
        <v>4414</v>
      </c>
      <c r="AW619" s="81"/>
      <c r="BD619"/>
      <c r="BE619"/>
      <c r="BF619"/>
      <c r="BG619"/>
    </row>
    <row r="620" spans="1:59" x14ac:dyDescent="0.2">
      <c r="A620" s="5"/>
      <c r="B620" s="4"/>
      <c r="C620" s="4"/>
      <c r="D620" s="5"/>
      <c r="E620" s="76"/>
      <c r="F620" s="5"/>
      <c r="G620" s="5"/>
      <c r="H620" s="5"/>
      <c r="I620" s="5"/>
      <c r="J620" s="78"/>
      <c r="N620" s="78"/>
      <c r="O620" s="4"/>
      <c r="P620" s="5"/>
      <c r="Q620" s="78"/>
      <c r="Y620" s="4"/>
      <c r="Z620" s="4"/>
      <c r="AO620" s="81" t="s">
        <v>3085</v>
      </c>
      <c r="AP620" s="81" t="s">
        <v>3085</v>
      </c>
      <c r="AQ620" s="81">
        <v>1</v>
      </c>
      <c r="AR620" s="81" t="s">
        <v>4414</v>
      </c>
      <c r="AS620" s="81"/>
      <c r="AT620" s="81" t="s">
        <v>4414</v>
      </c>
      <c r="AU620" s="81"/>
      <c r="AV620" s="81" t="s">
        <v>4414</v>
      </c>
      <c r="AW620" s="81"/>
      <c r="BD620"/>
      <c r="BE620"/>
      <c r="BF620"/>
      <c r="BG620"/>
    </row>
    <row r="621" spans="1:59" x14ac:dyDescent="0.2">
      <c r="A621" s="5"/>
      <c r="B621" s="4"/>
      <c r="C621" s="4"/>
      <c r="D621" s="5"/>
      <c r="E621" s="76"/>
      <c r="F621" s="5"/>
      <c r="G621" s="5"/>
      <c r="H621" s="5"/>
      <c r="I621" s="5"/>
      <c r="J621" s="78"/>
      <c r="N621" s="78"/>
      <c r="O621" s="4"/>
      <c r="P621" s="5"/>
      <c r="Q621" s="78"/>
      <c r="Y621" s="4"/>
      <c r="Z621" s="4"/>
      <c r="AO621" s="81" t="s">
        <v>3092</v>
      </c>
      <c r="AP621" s="81" t="s">
        <v>3092</v>
      </c>
      <c r="AQ621" s="81">
        <v>1</v>
      </c>
      <c r="AR621" s="81" t="s">
        <v>4414</v>
      </c>
      <c r="AS621" s="81"/>
      <c r="AT621" s="81" t="s">
        <v>4414</v>
      </c>
      <c r="AU621" s="81"/>
      <c r="AV621" s="81" t="s">
        <v>4414</v>
      </c>
      <c r="AW621" s="81"/>
      <c r="BD621"/>
      <c r="BE621"/>
      <c r="BF621"/>
      <c r="BG621"/>
    </row>
    <row r="622" spans="1:59" x14ac:dyDescent="0.2">
      <c r="A622" s="5"/>
      <c r="B622" s="4"/>
      <c r="C622" s="4"/>
      <c r="D622" s="5"/>
      <c r="E622" s="76"/>
      <c r="F622" s="5"/>
      <c r="G622" s="5"/>
      <c r="H622" s="5"/>
      <c r="I622" s="5"/>
      <c r="J622" s="78"/>
      <c r="N622" s="78"/>
      <c r="O622" s="4"/>
      <c r="P622" s="5"/>
      <c r="Q622" s="78"/>
      <c r="Y622" s="4"/>
      <c r="Z622" s="4"/>
      <c r="AO622" s="81" t="s">
        <v>3098</v>
      </c>
      <c r="AP622" s="81" t="s">
        <v>3098</v>
      </c>
      <c r="AQ622" s="81">
        <v>1</v>
      </c>
      <c r="AR622" s="81" t="s">
        <v>4414</v>
      </c>
      <c r="AS622" s="81"/>
      <c r="AT622" s="81" t="s">
        <v>4414</v>
      </c>
      <c r="AU622" s="81"/>
      <c r="AV622" s="81" t="s">
        <v>4414</v>
      </c>
      <c r="AW622" s="81"/>
      <c r="BD622"/>
      <c r="BE622"/>
      <c r="BF622"/>
      <c r="BG622"/>
    </row>
    <row r="623" spans="1:59" x14ac:dyDescent="0.2">
      <c r="A623" s="5"/>
      <c r="B623" s="4"/>
      <c r="C623" s="4"/>
      <c r="D623" s="5"/>
      <c r="E623" s="76"/>
      <c r="F623" s="5"/>
      <c r="G623" s="5"/>
      <c r="H623" s="5"/>
      <c r="I623" s="5"/>
      <c r="J623" s="78"/>
      <c r="N623" s="78"/>
      <c r="O623" s="4"/>
      <c r="P623" s="5"/>
      <c r="Q623" s="78"/>
      <c r="Y623" s="4"/>
      <c r="Z623" s="4"/>
      <c r="AO623" s="81" t="s">
        <v>4358</v>
      </c>
      <c r="AP623" s="81" t="s">
        <v>4358</v>
      </c>
      <c r="AQ623" s="81">
        <v>1</v>
      </c>
      <c r="AR623" s="81" t="s">
        <v>4414</v>
      </c>
      <c r="AS623" s="81"/>
      <c r="AT623" s="81" t="s">
        <v>4414</v>
      </c>
      <c r="AU623" s="81"/>
      <c r="AV623" s="81" t="s">
        <v>4414</v>
      </c>
      <c r="AW623" s="81"/>
      <c r="BD623"/>
      <c r="BE623"/>
      <c r="BF623"/>
      <c r="BG623"/>
    </row>
    <row r="624" spans="1:59" x14ac:dyDescent="0.2">
      <c r="A624" s="5"/>
      <c r="B624" s="4"/>
      <c r="C624" s="4"/>
      <c r="D624" s="5"/>
      <c r="E624" s="76"/>
      <c r="F624" s="5"/>
      <c r="G624" s="5"/>
      <c r="H624" s="5"/>
      <c r="I624" s="5"/>
      <c r="J624" s="78"/>
      <c r="N624" s="78"/>
      <c r="O624" s="4"/>
      <c r="P624" s="5"/>
      <c r="Q624" s="78"/>
      <c r="Y624" s="4"/>
      <c r="Z624" s="4"/>
      <c r="AO624" s="81" t="s">
        <v>4360</v>
      </c>
      <c r="AP624" s="81" t="s">
        <v>4360</v>
      </c>
      <c r="AQ624" s="81">
        <v>1</v>
      </c>
      <c r="AR624" s="81" t="s">
        <v>4414</v>
      </c>
      <c r="AS624" s="81"/>
      <c r="AT624" s="81" t="s">
        <v>4414</v>
      </c>
      <c r="AU624" s="81"/>
      <c r="AV624" s="81" t="s">
        <v>4414</v>
      </c>
      <c r="AW624" s="81"/>
      <c r="BD624"/>
      <c r="BE624"/>
      <c r="BF624"/>
      <c r="BG624"/>
    </row>
    <row r="625" spans="1:59" x14ac:dyDescent="0.2">
      <c r="A625" s="5"/>
      <c r="B625" s="4"/>
      <c r="C625" s="4"/>
      <c r="D625" s="5"/>
      <c r="E625" s="76"/>
      <c r="F625" s="5"/>
      <c r="G625" s="5"/>
      <c r="H625" s="5"/>
      <c r="I625" s="5"/>
      <c r="J625" s="78"/>
      <c r="N625" s="78"/>
      <c r="O625" s="4"/>
      <c r="P625" s="5"/>
      <c r="Q625" s="78"/>
      <c r="Y625" s="4"/>
      <c r="Z625" s="4"/>
      <c r="AO625" s="81" t="s">
        <v>4362</v>
      </c>
      <c r="AP625" s="81" t="s">
        <v>4362</v>
      </c>
      <c r="AQ625" s="81">
        <v>1</v>
      </c>
      <c r="AR625" s="81" t="s">
        <v>4414</v>
      </c>
      <c r="AS625" s="81"/>
      <c r="AT625" s="81" t="s">
        <v>4414</v>
      </c>
      <c r="AU625" s="81"/>
      <c r="AV625" s="81" t="s">
        <v>4414</v>
      </c>
      <c r="AW625" s="81"/>
      <c r="BD625"/>
      <c r="BE625"/>
      <c r="BF625"/>
      <c r="BG625"/>
    </row>
    <row r="626" spans="1:59" x14ac:dyDescent="0.2">
      <c r="A626" s="5"/>
      <c r="B626" s="4"/>
      <c r="C626" s="4"/>
      <c r="D626" s="5"/>
      <c r="E626" s="76"/>
      <c r="F626" s="5"/>
      <c r="G626" s="5"/>
      <c r="H626" s="5"/>
      <c r="I626" s="5"/>
      <c r="J626" s="78"/>
      <c r="N626" s="78"/>
      <c r="O626" s="4"/>
      <c r="P626" s="5"/>
      <c r="Q626" s="78"/>
      <c r="Y626" s="4"/>
      <c r="Z626" s="4"/>
      <c r="AO626" s="81" t="s">
        <v>1139</v>
      </c>
      <c r="AP626" s="81" t="s">
        <v>1139</v>
      </c>
      <c r="AQ626" s="81">
        <v>1</v>
      </c>
      <c r="AR626" s="81" t="s">
        <v>4414</v>
      </c>
      <c r="AS626" s="81"/>
      <c r="AT626" s="81" t="s">
        <v>4414</v>
      </c>
      <c r="AU626" s="81"/>
      <c r="AV626" s="81" t="s">
        <v>4414</v>
      </c>
      <c r="AW626" s="81"/>
      <c r="BD626"/>
      <c r="BE626"/>
      <c r="BF626"/>
      <c r="BG626"/>
    </row>
    <row r="627" spans="1:59" x14ac:dyDescent="0.2">
      <c r="A627" s="5"/>
      <c r="B627" s="4"/>
      <c r="C627" s="4"/>
      <c r="D627" s="5"/>
      <c r="E627" s="76"/>
      <c r="F627" s="5"/>
      <c r="H627" s="5"/>
      <c r="I627" s="5"/>
      <c r="J627" s="78"/>
      <c r="N627" s="78"/>
      <c r="O627" s="4"/>
      <c r="P627" s="5"/>
      <c r="Q627" s="78"/>
      <c r="Y627" s="4"/>
      <c r="Z627" s="4"/>
      <c r="AO627" s="81" t="s">
        <v>1144</v>
      </c>
      <c r="AP627" s="81" t="s">
        <v>1144</v>
      </c>
      <c r="AQ627" s="81">
        <v>1</v>
      </c>
      <c r="AR627" s="81" t="s">
        <v>4414</v>
      </c>
      <c r="AS627" s="81"/>
      <c r="AT627" s="81" t="s">
        <v>4414</v>
      </c>
      <c r="AU627" s="81"/>
      <c r="AV627" s="81" t="s">
        <v>4414</v>
      </c>
      <c r="AW627" s="81"/>
      <c r="BD627"/>
      <c r="BE627"/>
      <c r="BF627"/>
      <c r="BG627"/>
    </row>
    <row r="628" spans="1:59" x14ac:dyDescent="0.2">
      <c r="A628" s="5"/>
      <c r="B628" s="4"/>
      <c r="C628" s="4"/>
      <c r="D628" s="5"/>
      <c r="E628" s="76"/>
      <c r="F628" s="5"/>
      <c r="H628" s="5"/>
      <c r="I628" s="5"/>
      <c r="J628" s="78"/>
      <c r="N628" s="78"/>
      <c r="O628" s="4"/>
      <c r="P628" s="5"/>
      <c r="Q628" s="78"/>
      <c r="Y628" s="4"/>
      <c r="Z628" s="4"/>
      <c r="AO628" s="81" t="s">
        <v>1149</v>
      </c>
      <c r="AP628" s="81" t="s">
        <v>1149</v>
      </c>
      <c r="AQ628" s="81">
        <v>1</v>
      </c>
      <c r="AR628" s="81" t="s">
        <v>4414</v>
      </c>
      <c r="AS628" s="81"/>
      <c r="AT628" s="81" t="s">
        <v>4414</v>
      </c>
      <c r="AU628" s="81"/>
      <c r="AV628" s="81" t="s">
        <v>4414</v>
      </c>
      <c r="AW628" s="81"/>
      <c r="BD628"/>
      <c r="BE628"/>
      <c r="BF628"/>
      <c r="BG628"/>
    </row>
    <row r="629" spans="1:59" x14ac:dyDescent="0.2">
      <c r="A629" s="5"/>
      <c r="B629" s="4"/>
      <c r="C629" s="4"/>
      <c r="D629" s="5"/>
      <c r="E629" s="76"/>
      <c r="F629" s="5"/>
      <c r="H629" s="5"/>
      <c r="I629" s="5"/>
      <c r="J629" s="78"/>
      <c r="N629" s="78"/>
      <c r="O629" s="4"/>
      <c r="P629" s="5"/>
      <c r="Q629" s="78"/>
      <c r="Y629" s="4"/>
      <c r="Z629" s="4"/>
      <c r="AO629" s="81" t="s">
        <v>1154</v>
      </c>
      <c r="AP629" s="81" t="s">
        <v>1154</v>
      </c>
      <c r="AQ629" s="81">
        <v>1</v>
      </c>
      <c r="AR629" s="81" t="s">
        <v>4414</v>
      </c>
      <c r="AS629" s="81"/>
      <c r="AT629" s="81" t="s">
        <v>4414</v>
      </c>
      <c r="AU629" s="81"/>
      <c r="AV629" s="81" t="s">
        <v>4414</v>
      </c>
      <c r="AW629" s="81"/>
      <c r="BD629"/>
      <c r="BE629"/>
      <c r="BF629"/>
      <c r="BG629"/>
    </row>
    <row r="630" spans="1:59" x14ac:dyDescent="0.2">
      <c r="A630" s="5"/>
      <c r="B630" s="4"/>
      <c r="C630" s="4"/>
      <c r="D630" s="5"/>
      <c r="E630" s="76"/>
      <c r="F630" s="5"/>
      <c r="H630" s="5"/>
      <c r="I630" s="5"/>
      <c r="J630" s="78"/>
      <c r="N630" s="78"/>
      <c r="O630" s="4"/>
      <c r="P630" s="5"/>
      <c r="Q630" s="78"/>
      <c r="Y630" s="4"/>
      <c r="Z630" s="4"/>
      <c r="AO630" s="81" t="s">
        <v>1140</v>
      </c>
      <c r="AP630" s="81" t="s">
        <v>1140</v>
      </c>
      <c r="AQ630" s="81">
        <v>1</v>
      </c>
      <c r="AR630" s="81" t="s">
        <v>4414</v>
      </c>
      <c r="AS630" s="81"/>
      <c r="AT630" s="81" t="s">
        <v>4414</v>
      </c>
      <c r="AU630" s="81"/>
      <c r="AV630" s="81" t="s">
        <v>4414</v>
      </c>
      <c r="AW630" s="81"/>
      <c r="BD630"/>
      <c r="BE630"/>
      <c r="BF630"/>
      <c r="BG630"/>
    </row>
    <row r="631" spans="1:59" x14ac:dyDescent="0.2">
      <c r="A631" s="5"/>
      <c r="B631" s="4"/>
      <c r="C631" s="4"/>
      <c r="D631" s="5"/>
      <c r="E631" s="76"/>
      <c r="F631" s="5"/>
      <c r="H631" s="5"/>
      <c r="I631" s="5"/>
      <c r="J631" s="78"/>
      <c r="N631" s="78"/>
      <c r="O631" s="4"/>
      <c r="P631" s="5"/>
      <c r="Q631" s="78"/>
      <c r="Y631" s="4"/>
      <c r="Z631" s="4"/>
      <c r="AO631" s="81" t="s">
        <v>1145</v>
      </c>
      <c r="AP631" s="81" t="s">
        <v>1145</v>
      </c>
      <c r="AQ631" s="81">
        <v>1</v>
      </c>
      <c r="AR631" s="81" t="s">
        <v>4414</v>
      </c>
      <c r="AS631" s="81"/>
      <c r="AT631" s="81" t="s">
        <v>4414</v>
      </c>
      <c r="AU631" s="81"/>
      <c r="AV631" s="81" t="s">
        <v>4414</v>
      </c>
      <c r="AW631" s="81"/>
      <c r="BD631"/>
      <c r="BE631"/>
      <c r="BF631"/>
      <c r="BG631"/>
    </row>
    <row r="632" spans="1:59" x14ac:dyDescent="0.2">
      <c r="A632" s="5"/>
      <c r="B632" s="4"/>
      <c r="C632" s="4"/>
      <c r="D632" s="5"/>
      <c r="E632" s="76"/>
      <c r="F632" s="5"/>
      <c r="H632" s="5"/>
      <c r="I632" s="5"/>
      <c r="J632" s="78"/>
      <c r="N632" s="78"/>
      <c r="O632" s="4"/>
      <c r="P632" s="5"/>
      <c r="Q632" s="78"/>
      <c r="Y632" s="4"/>
      <c r="Z632" s="4"/>
      <c r="AO632" s="81" t="s">
        <v>1150</v>
      </c>
      <c r="AP632" s="81" t="s">
        <v>1150</v>
      </c>
      <c r="AQ632" s="81">
        <v>1</v>
      </c>
      <c r="AR632" s="81" t="s">
        <v>4414</v>
      </c>
      <c r="AS632" s="81"/>
      <c r="AT632" s="81" t="s">
        <v>4414</v>
      </c>
      <c r="AU632" s="81"/>
      <c r="AV632" s="81" t="s">
        <v>4414</v>
      </c>
      <c r="AW632" s="81"/>
      <c r="BD632"/>
      <c r="BE632"/>
      <c r="BF632"/>
      <c r="BG632"/>
    </row>
    <row r="633" spans="1:59" x14ac:dyDescent="0.2">
      <c r="A633" s="5"/>
      <c r="B633" s="4"/>
      <c r="C633" s="4"/>
      <c r="D633" s="5"/>
      <c r="E633" s="76"/>
      <c r="F633" s="5"/>
      <c r="H633" s="5"/>
      <c r="I633" s="5"/>
      <c r="J633" s="78"/>
      <c r="N633" s="78"/>
      <c r="O633" s="4"/>
      <c r="P633" s="5"/>
      <c r="Q633" s="78"/>
      <c r="Y633" s="4"/>
      <c r="Z633" s="4"/>
      <c r="AO633" s="81" t="s">
        <v>1155</v>
      </c>
      <c r="AP633" s="81" t="s">
        <v>1155</v>
      </c>
      <c r="AQ633" s="81">
        <v>1</v>
      </c>
      <c r="AR633" s="81" t="s">
        <v>4414</v>
      </c>
      <c r="AS633" s="81"/>
      <c r="AT633" s="81" t="s">
        <v>4414</v>
      </c>
      <c r="AU633" s="81"/>
      <c r="AV633" s="81" t="s">
        <v>4414</v>
      </c>
      <c r="AW633" s="81"/>
      <c r="BD633"/>
      <c r="BE633"/>
      <c r="BF633"/>
      <c r="BG633"/>
    </row>
    <row r="634" spans="1:59" x14ac:dyDescent="0.2">
      <c r="A634" s="5"/>
      <c r="B634" s="4"/>
      <c r="C634" s="4"/>
      <c r="D634" s="5"/>
      <c r="F634" s="5"/>
      <c r="H634" s="5"/>
      <c r="I634" s="5"/>
      <c r="AO634" s="81" t="s">
        <v>309</v>
      </c>
      <c r="AP634" s="81" t="s">
        <v>893</v>
      </c>
      <c r="AQ634" s="81">
        <v>1</v>
      </c>
      <c r="AR634" s="81" t="s">
        <v>933</v>
      </c>
      <c r="AS634" s="81">
        <v>1</v>
      </c>
      <c r="AT634" s="81" t="s">
        <v>4414</v>
      </c>
      <c r="AU634" s="81"/>
      <c r="AV634" s="81" t="s">
        <v>4414</v>
      </c>
      <c r="AW634" s="81"/>
      <c r="BD634"/>
      <c r="BE634"/>
      <c r="BF634"/>
      <c r="BG634"/>
    </row>
    <row r="635" spans="1:59" x14ac:dyDescent="0.2">
      <c r="F635" s="5"/>
      <c r="H635" s="5"/>
      <c r="I635" s="5"/>
      <c r="AO635" s="81" t="s">
        <v>209</v>
      </c>
      <c r="AP635" s="81" t="s">
        <v>893</v>
      </c>
      <c r="AQ635" s="81">
        <v>1</v>
      </c>
      <c r="AR635" s="81" t="s">
        <v>933</v>
      </c>
      <c r="AS635" s="81">
        <v>1</v>
      </c>
      <c r="AT635" s="81" t="s">
        <v>4414</v>
      </c>
      <c r="AU635" s="81"/>
      <c r="AV635" s="81" t="s">
        <v>4414</v>
      </c>
      <c r="AW635" s="81"/>
      <c r="BD635"/>
      <c r="BE635"/>
      <c r="BF635"/>
      <c r="BG635"/>
    </row>
    <row r="636" spans="1:59" x14ac:dyDescent="0.2">
      <c r="F636" s="5"/>
      <c r="H636" s="5"/>
      <c r="I636" s="5"/>
      <c r="AO636" s="81" t="s">
        <v>259</v>
      </c>
      <c r="AP636" s="81" t="s">
        <v>893</v>
      </c>
      <c r="AQ636" s="81">
        <v>1</v>
      </c>
      <c r="AR636" s="81" t="s">
        <v>933</v>
      </c>
      <c r="AS636" s="81">
        <v>1</v>
      </c>
      <c r="AT636" s="81" t="s">
        <v>4414</v>
      </c>
      <c r="AU636" s="81"/>
      <c r="AV636" s="81" t="s">
        <v>4414</v>
      </c>
      <c r="AW636" s="81"/>
      <c r="BD636"/>
      <c r="BE636"/>
      <c r="BF636"/>
      <c r="BG636"/>
    </row>
    <row r="637" spans="1:59" x14ac:dyDescent="0.2">
      <c r="AO637" s="81" t="s">
        <v>1675</v>
      </c>
      <c r="AP637" s="81" t="s">
        <v>893</v>
      </c>
      <c r="AQ637" s="81">
        <v>1</v>
      </c>
      <c r="AR637" s="81" t="s">
        <v>933</v>
      </c>
      <c r="AS637" s="81">
        <v>1</v>
      </c>
      <c r="AT637" s="81" t="s">
        <v>4414</v>
      </c>
      <c r="AU637" s="81"/>
      <c r="AV637" s="81" t="s">
        <v>4414</v>
      </c>
      <c r="AW637" s="81"/>
      <c r="BD637"/>
      <c r="BE637"/>
      <c r="BF637"/>
      <c r="BG637"/>
    </row>
    <row r="638" spans="1:59" x14ac:dyDescent="0.2">
      <c r="AO638" s="81" t="s">
        <v>319</v>
      </c>
      <c r="AP638" s="81" t="s">
        <v>901</v>
      </c>
      <c r="AQ638" s="81">
        <v>1</v>
      </c>
      <c r="AR638" s="81" t="s">
        <v>933</v>
      </c>
      <c r="AS638" s="81">
        <v>1</v>
      </c>
      <c r="AT638" s="81" t="s">
        <v>4414</v>
      </c>
      <c r="AU638" s="81"/>
      <c r="AV638" s="81" t="s">
        <v>4414</v>
      </c>
      <c r="AW638" s="81"/>
      <c r="BD638"/>
      <c r="BE638"/>
      <c r="BF638"/>
      <c r="BG638"/>
    </row>
    <row r="639" spans="1:59" x14ac:dyDescent="0.2">
      <c r="AO639" s="81" t="s">
        <v>219</v>
      </c>
      <c r="AP639" s="81" t="s">
        <v>901</v>
      </c>
      <c r="AQ639" s="81">
        <v>1</v>
      </c>
      <c r="AR639" s="81" t="s">
        <v>933</v>
      </c>
      <c r="AS639" s="81">
        <v>1</v>
      </c>
      <c r="AT639" s="81" t="s">
        <v>4414</v>
      </c>
      <c r="AU639" s="81"/>
      <c r="AV639" s="81" t="s">
        <v>4414</v>
      </c>
      <c r="AW639" s="81"/>
      <c r="BD639"/>
      <c r="BE639"/>
      <c r="BF639"/>
      <c r="BG639"/>
    </row>
    <row r="640" spans="1:59" x14ac:dyDescent="0.2">
      <c r="AO640" s="81" t="s">
        <v>269</v>
      </c>
      <c r="AP640" s="81" t="s">
        <v>901</v>
      </c>
      <c r="AQ640" s="81">
        <v>1</v>
      </c>
      <c r="AR640" s="81" t="s">
        <v>933</v>
      </c>
      <c r="AS640" s="81">
        <v>1</v>
      </c>
      <c r="AT640" s="81" t="s">
        <v>4414</v>
      </c>
      <c r="AU640" s="81"/>
      <c r="AV640" s="81" t="s">
        <v>4414</v>
      </c>
      <c r="AW640" s="81"/>
      <c r="BD640"/>
      <c r="BE640"/>
      <c r="BF640"/>
      <c r="BG640"/>
    </row>
    <row r="641" spans="41:59" x14ac:dyDescent="0.2">
      <c r="AO641" s="81" t="s">
        <v>1685</v>
      </c>
      <c r="AP641" s="81" t="s">
        <v>901</v>
      </c>
      <c r="AQ641" s="81">
        <v>1</v>
      </c>
      <c r="AR641" s="81" t="s">
        <v>933</v>
      </c>
      <c r="AS641" s="81">
        <v>1</v>
      </c>
      <c r="AT641" s="81" t="s">
        <v>4414</v>
      </c>
      <c r="AU641" s="81"/>
      <c r="AV641" s="81" t="s">
        <v>4414</v>
      </c>
      <c r="AW641" s="81"/>
      <c r="BD641"/>
      <c r="BE641"/>
      <c r="BF641"/>
      <c r="BG641"/>
    </row>
    <row r="642" spans="41:59" x14ac:dyDescent="0.2">
      <c r="AO642" s="81" t="s">
        <v>329</v>
      </c>
      <c r="AP642" s="81" t="s">
        <v>909</v>
      </c>
      <c r="AQ642" s="81">
        <v>1</v>
      </c>
      <c r="AR642" s="81" t="s">
        <v>933</v>
      </c>
      <c r="AS642" s="81">
        <v>1</v>
      </c>
      <c r="AT642" s="81" t="s">
        <v>4414</v>
      </c>
      <c r="AU642" s="81"/>
      <c r="AV642" s="81" t="s">
        <v>4414</v>
      </c>
      <c r="AW642" s="81"/>
      <c r="BD642"/>
      <c r="BE642"/>
      <c r="BF642"/>
      <c r="BG642"/>
    </row>
    <row r="643" spans="41:59" x14ac:dyDescent="0.2">
      <c r="AO643" s="81" t="s">
        <v>229</v>
      </c>
      <c r="AP643" s="81" t="s">
        <v>909</v>
      </c>
      <c r="AQ643" s="81">
        <v>1</v>
      </c>
      <c r="AR643" s="81" t="s">
        <v>933</v>
      </c>
      <c r="AS643" s="81">
        <v>1</v>
      </c>
      <c r="AT643" s="81" t="s">
        <v>4414</v>
      </c>
      <c r="AU643" s="81"/>
      <c r="AV643" s="81" t="s">
        <v>4414</v>
      </c>
      <c r="AW643" s="81"/>
      <c r="BD643"/>
      <c r="BE643"/>
      <c r="BF643"/>
      <c r="BG643"/>
    </row>
    <row r="644" spans="41:59" x14ac:dyDescent="0.2">
      <c r="AO644" s="81" t="s">
        <v>279</v>
      </c>
      <c r="AP644" s="81" t="s">
        <v>909</v>
      </c>
      <c r="AQ644" s="81">
        <v>1</v>
      </c>
      <c r="AR644" s="81" t="s">
        <v>933</v>
      </c>
      <c r="AS644" s="81">
        <v>1</v>
      </c>
      <c r="AT644" s="81" t="s">
        <v>4414</v>
      </c>
      <c r="AU644" s="81"/>
      <c r="AV644" s="81" t="s">
        <v>4414</v>
      </c>
      <c r="AW644" s="81"/>
      <c r="BD644"/>
      <c r="BE644"/>
      <c r="BF644"/>
      <c r="BG644"/>
    </row>
    <row r="645" spans="41:59" x14ac:dyDescent="0.2">
      <c r="AO645" s="81" t="s">
        <v>1695</v>
      </c>
      <c r="AP645" s="81" t="s">
        <v>909</v>
      </c>
      <c r="AQ645" s="81">
        <v>1</v>
      </c>
      <c r="AR645" s="81" t="s">
        <v>933</v>
      </c>
      <c r="AS645" s="81">
        <v>1</v>
      </c>
      <c r="AT645" s="81" t="s">
        <v>4414</v>
      </c>
      <c r="AU645" s="81"/>
      <c r="AV645" s="81" t="s">
        <v>4414</v>
      </c>
      <c r="AW645" s="81"/>
      <c r="BD645"/>
      <c r="BE645"/>
      <c r="BF645"/>
      <c r="BG645"/>
    </row>
    <row r="646" spans="41:59" x14ac:dyDescent="0.2">
      <c r="AO646" s="81" t="s">
        <v>338</v>
      </c>
      <c r="AP646" s="81" t="s">
        <v>917</v>
      </c>
      <c r="AQ646" s="81">
        <v>1</v>
      </c>
      <c r="AR646" s="81" t="s">
        <v>933</v>
      </c>
      <c r="AS646" s="81">
        <v>1</v>
      </c>
      <c r="AT646" s="81" t="s">
        <v>4414</v>
      </c>
      <c r="AU646" s="81"/>
      <c r="AV646" s="81" t="s">
        <v>4414</v>
      </c>
      <c r="AW646" s="81"/>
      <c r="BD646"/>
      <c r="BE646"/>
      <c r="BF646"/>
      <c r="BG646"/>
    </row>
    <row r="647" spans="41:59" x14ac:dyDescent="0.2">
      <c r="AO647" s="81" t="s">
        <v>239</v>
      </c>
      <c r="AP647" s="81" t="s">
        <v>917</v>
      </c>
      <c r="AQ647" s="81">
        <v>1</v>
      </c>
      <c r="AR647" s="81" t="s">
        <v>933</v>
      </c>
      <c r="AS647" s="81">
        <v>1</v>
      </c>
      <c r="AT647" s="81" t="s">
        <v>4414</v>
      </c>
      <c r="AU647" s="81"/>
      <c r="AV647" s="81" t="s">
        <v>4414</v>
      </c>
      <c r="AW647" s="81"/>
      <c r="BD647"/>
      <c r="BE647"/>
      <c r="BF647"/>
      <c r="BG647"/>
    </row>
    <row r="648" spans="41:59" x14ac:dyDescent="0.2">
      <c r="AO648" s="81" t="s">
        <v>289</v>
      </c>
      <c r="AP648" s="81" t="s">
        <v>917</v>
      </c>
      <c r="AQ648" s="81">
        <v>1</v>
      </c>
      <c r="AR648" s="81" t="s">
        <v>933</v>
      </c>
      <c r="AS648" s="81">
        <v>1</v>
      </c>
      <c r="AT648" s="81" t="s">
        <v>4414</v>
      </c>
      <c r="AU648" s="81"/>
      <c r="AV648" s="81" t="s">
        <v>4414</v>
      </c>
      <c r="AW648" s="81"/>
      <c r="BD648"/>
      <c r="BE648"/>
      <c r="BF648"/>
      <c r="BG648"/>
    </row>
    <row r="649" spans="41:59" x14ac:dyDescent="0.2">
      <c r="AO649" s="81" t="s">
        <v>1705</v>
      </c>
      <c r="AP649" s="81" t="s">
        <v>917</v>
      </c>
      <c r="AQ649" s="81">
        <v>1</v>
      </c>
      <c r="AR649" s="81" t="s">
        <v>933</v>
      </c>
      <c r="AS649" s="81">
        <v>1</v>
      </c>
      <c r="AT649" s="81" t="s">
        <v>4414</v>
      </c>
      <c r="AU649" s="81"/>
      <c r="AV649" s="81" t="s">
        <v>4414</v>
      </c>
      <c r="AW649" s="81"/>
      <c r="BD649"/>
      <c r="BE649"/>
      <c r="BF649"/>
      <c r="BG649"/>
    </row>
    <row r="650" spans="41:59" x14ac:dyDescent="0.2">
      <c r="AO650" s="81" t="s">
        <v>348</v>
      </c>
      <c r="AP650" s="81" t="s">
        <v>925</v>
      </c>
      <c r="AQ650" s="81">
        <v>1</v>
      </c>
      <c r="AR650" s="81" t="s">
        <v>933</v>
      </c>
      <c r="AS650" s="81">
        <v>1</v>
      </c>
      <c r="AT650" s="81" t="s">
        <v>4414</v>
      </c>
      <c r="AU650" s="81"/>
      <c r="AV650" s="81" t="s">
        <v>4414</v>
      </c>
      <c r="AW650" s="81"/>
      <c r="BD650"/>
      <c r="BE650"/>
      <c r="BF650"/>
      <c r="BG650"/>
    </row>
    <row r="651" spans="41:59" x14ac:dyDescent="0.2">
      <c r="AO651" s="81" t="s">
        <v>249</v>
      </c>
      <c r="AP651" s="81" t="s">
        <v>925</v>
      </c>
      <c r="AQ651" s="81">
        <v>1</v>
      </c>
      <c r="AR651" s="81" t="s">
        <v>933</v>
      </c>
      <c r="AS651" s="81">
        <v>1</v>
      </c>
      <c r="AT651" s="81" t="s">
        <v>4414</v>
      </c>
      <c r="AU651" s="81"/>
      <c r="AV651" s="81" t="s">
        <v>4414</v>
      </c>
      <c r="AW651" s="81"/>
      <c r="BD651"/>
      <c r="BE651"/>
      <c r="BF651"/>
      <c r="BG651"/>
    </row>
    <row r="652" spans="41:59" x14ac:dyDescent="0.2">
      <c r="AO652" s="81" t="s">
        <v>299</v>
      </c>
      <c r="AP652" s="81" t="s">
        <v>925</v>
      </c>
      <c r="AQ652" s="81">
        <v>1</v>
      </c>
      <c r="AR652" s="81" t="s">
        <v>933</v>
      </c>
      <c r="AS652" s="81">
        <v>1</v>
      </c>
      <c r="AT652" s="81" t="s">
        <v>4414</v>
      </c>
      <c r="AU652" s="81"/>
      <c r="AV652" s="81" t="s">
        <v>4414</v>
      </c>
      <c r="AW652" s="81"/>
      <c r="BD652"/>
      <c r="BE652"/>
      <c r="BF652"/>
      <c r="BG652"/>
    </row>
    <row r="653" spans="41:59" x14ac:dyDescent="0.2">
      <c r="AO653" s="81" t="s">
        <v>1715</v>
      </c>
      <c r="AP653" s="81" t="s">
        <v>925</v>
      </c>
      <c r="AQ653" s="81">
        <v>1</v>
      </c>
      <c r="AR653" s="81" t="s">
        <v>933</v>
      </c>
      <c r="AS653" s="81">
        <v>1</v>
      </c>
      <c r="AT653" s="81" t="s">
        <v>4414</v>
      </c>
      <c r="AU653" s="81"/>
      <c r="AV653" s="81" t="s">
        <v>4414</v>
      </c>
      <c r="AW653" s="81"/>
      <c r="BD653"/>
      <c r="BE653"/>
      <c r="BF653"/>
      <c r="BG653"/>
    </row>
    <row r="654" spans="41:59" x14ac:dyDescent="0.2">
      <c r="AO654" s="81" t="s">
        <v>1780</v>
      </c>
      <c r="AP654" s="81" t="s">
        <v>917</v>
      </c>
      <c r="AQ654" s="81">
        <v>1</v>
      </c>
      <c r="AR654" s="81" t="s">
        <v>933</v>
      </c>
      <c r="AS654" s="81">
        <v>1</v>
      </c>
      <c r="AT654" s="81" t="s">
        <v>826</v>
      </c>
      <c r="AU654" s="81">
        <v>1</v>
      </c>
      <c r="AV654" s="81" t="s">
        <v>4414</v>
      </c>
      <c r="AW654" s="81"/>
      <c r="BD654"/>
      <c r="BE654"/>
      <c r="BF654"/>
      <c r="BG654"/>
    </row>
    <row r="655" spans="41:59" x14ac:dyDescent="0.2">
      <c r="AO655" s="81" t="s">
        <v>310</v>
      </c>
      <c r="AP655" s="81" t="s">
        <v>895</v>
      </c>
      <c r="AQ655" s="81">
        <v>1</v>
      </c>
      <c r="AR655" s="81" t="s">
        <v>935</v>
      </c>
      <c r="AS655" s="81">
        <v>1</v>
      </c>
      <c r="AT655" s="81" t="s">
        <v>4414</v>
      </c>
      <c r="AU655" s="81"/>
      <c r="AV655" s="81" t="s">
        <v>4414</v>
      </c>
      <c r="AW655" s="81"/>
      <c r="BD655"/>
      <c r="BE655"/>
      <c r="BF655"/>
      <c r="BG655"/>
    </row>
    <row r="656" spans="41:59" x14ac:dyDescent="0.2">
      <c r="AO656" s="81" t="s">
        <v>210</v>
      </c>
      <c r="AP656" s="81" t="s">
        <v>895</v>
      </c>
      <c r="AQ656" s="81">
        <v>1</v>
      </c>
      <c r="AR656" s="81" t="s">
        <v>935</v>
      </c>
      <c r="AS656" s="81">
        <v>1</v>
      </c>
      <c r="AT656" s="81" t="s">
        <v>4414</v>
      </c>
      <c r="AU656" s="81"/>
      <c r="AV656" s="81" t="s">
        <v>4414</v>
      </c>
      <c r="AW656" s="81"/>
      <c r="BD656"/>
      <c r="BE656"/>
      <c r="BF656"/>
      <c r="BG656"/>
    </row>
    <row r="657" spans="41:59" x14ac:dyDescent="0.2">
      <c r="AO657" s="81" t="s">
        <v>260</v>
      </c>
      <c r="AP657" s="81" t="s">
        <v>895</v>
      </c>
      <c r="AQ657" s="81">
        <v>1</v>
      </c>
      <c r="AR657" s="81" t="s">
        <v>935</v>
      </c>
      <c r="AS657" s="81">
        <v>1</v>
      </c>
      <c r="AT657" s="81" t="s">
        <v>4414</v>
      </c>
      <c r="AU657" s="81"/>
      <c r="AV657" s="81" t="s">
        <v>4414</v>
      </c>
      <c r="AW657" s="81"/>
      <c r="BD657"/>
      <c r="BE657"/>
      <c r="BF657"/>
      <c r="BG657"/>
    </row>
    <row r="658" spans="41:59" x14ac:dyDescent="0.2">
      <c r="AO658" s="81" t="s">
        <v>1676</v>
      </c>
      <c r="AP658" s="81" t="s">
        <v>895</v>
      </c>
      <c r="AQ658" s="81">
        <v>1</v>
      </c>
      <c r="AR658" s="81" t="s">
        <v>935</v>
      </c>
      <c r="AS658" s="81">
        <v>1</v>
      </c>
      <c r="AT658" s="81" t="s">
        <v>4414</v>
      </c>
      <c r="AU658" s="81"/>
      <c r="AV658" s="81" t="s">
        <v>4414</v>
      </c>
      <c r="AW658" s="81"/>
      <c r="BD658"/>
      <c r="BE658"/>
      <c r="BF658"/>
      <c r="BG658"/>
    </row>
    <row r="659" spans="41:59" x14ac:dyDescent="0.2">
      <c r="AO659" s="81" t="s">
        <v>320</v>
      </c>
      <c r="AP659" s="81" t="s">
        <v>903</v>
      </c>
      <c r="AQ659" s="81">
        <v>1</v>
      </c>
      <c r="AR659" s="81" t="s">
        <v>935</v>
      </c>
      <c r="AS659" s="81">
        <v>1</v>
      </c>
      <c r="AT659" s="81" t="s">
        <v>4414</v>
      </c>
      <c r="AU659" s="81"/>
      <c r="AV659" s="81" t="s">
        <v>4414</v>
      </c>
      <c r="AW659" s="81"/>
      <c r="BD659"/>
      <c r="BE659"/>
      <c r="BF659"/>
      <c r="BG659"/>
    </row>
    <row r="660" spans="41:59" x14ac:dyDescent="0.2">
      <c r="AO660" s="81" t="s">
        <v>220</v>
      </c>
      <c r="AP660" s="81" t="s">
        <v>903</v>
      </c>
      <c r="AQ660" s="81">
        <v>1</v>
      </c>
      <c r="AR660" s="81" t="s">
        <v>935</v>
      </c>
      <c r="AS660" s="81">
        <v>1</v>
      </c>
      <c r="AT660" s="81" t="s">
        <v>4414</v>
      </c>
      <c r="AU660" s="81"/>
      <c r="AV660" s="81" t="s">
        <v>4414</v>
      </c>
      <c r="AW660" s="81"/>
      <c r="BD660"/>
      <c r="BE660"/>
      <c r="BF660"/>
      <c r="BG660"/>
    </row>
    <row r="661" spans="41:59" x14ac:dyDescent="0.2">
      <c r="AO661" s="81" t="s">
        <v>270</v>
      </c>
      <c r="AP661" s="81" t="s">
        <v>903</v>
      </c>
      <c r="AQ661" s="81">
        <v>1</v>
      </c>
      <c r="AR661" s="81" t="s">
        <v>935</v>
      </c>
      <c r="AS661" s="81">
        <v>1</v>
      </c>
      <c r="AT661" s="81" t="s">
        <v>4414</v>
      </c>
      <c r="AU661" s="81"/>
      <c r="AV661" s="81" t="s">
        <v>4414</v>
      </c>
      <c r="AW661" s="81"/>
      <c r="BD661"/>
      <c r="BE661"/>
      <c r="BF661"/>
      <c r="BG661"/>
    </row>
    <row r="662" spans="41:59" x14ac:dyDescent="0.2">
      <c r="AO662" s="81" t="s">
        <v>1686</v>
      </c>
      <c r="AP662" s="81" t="s">
        <v>903</v>
      </c>
      <c r="AQ662" s="81">
        <v>1</v>
      </c>
      <c r="AR662" s="81" t="s">
        <v>935</v>
      </c>
      <c r="AS662" s="81">
        <v>1</v>
      </c>
      <c r="AT662" s="81" t="s">
        <v>4414</v>
      </c>
      <c r="AU662" s="81"/>
      <c r="AV662" s="81" t="s">
        <v>4414</v>
      </c>
      <c r="AW662" s="81"/>
      <c r="BD662"/>
      <c r="BE662"/>
      <c r="BF662"/>
      <c r="BG662"/>
    </row>
    <row r="663" spans="41:59" x14ac:dyDescent="0.2">
      <c r="AO663" s="81" t="s">
        <v>330</v>
      </c>
      <c r="AP663" s="81" t="s">
        <v>911</v>
      </c>
      <c r="AQ663" s="81">
        <v>1</v>
      </c>
      <c r="AR663" s="81" t="s">
        <v>935</v>
      </c>
      <c r="AS663" s="81">
        <v>1</v>
      </c>
      <c r="AT663" s="81" t="s">
        <v>4414</v>
      </c>
      <c r="AU663" s="81"/>
      <c r="AV663" s="81" t="s">
        <v>4414</v>
      </c>
      <c r="AW663" s="81"/>
      <c r="BD663"/>
      <c r="BE663"/>
      <c r="BF663"/>
      <c r="BG663"/>
    </row>
    <row r="664" spans="41:59" x14ac:dyDescent="0.2">
      <c r="AO664" s="81" t="s">
        <v>230</v>
      </c>
      <c r="AP664" s="81" t="s">
        <v>911</v>
      </c>
      <c r="AQ664" s="81">
        <v>1</v>
      </c>
      <c r="AR664" s="81" t="s">
        <v>935</v>
      </c>
      <c r="AS664" s="81">
        <v>1</v>
      </c>
      <c r="AT664" s="81" t="s">
        <v>4414</v>
      </c>
      <c r="AU664" s="81"/>
      <c r="AV664" s="81" t="s">
        <v>4414</v>
      </c>
      <c r="AW664" s="81"/>
      <c r="BD664"/>
      <c r="BE664"/>
      <c r="BF664"/>
      <c r="BG664"/>
    </row>
    <row r="665" spans="41:59" x14ac:dyDescent="0.2">
      <c r="AO665" s="81" t="s">
        <v>280</v>
      </c>
      <c r="AP665" s="81" t="s">
        <v>911</v>
      </c>
      <c r="AQ665" s="81">
        <v>1</v>
      </c>
      <c r="AR665" s="81" t="s">
        <v>935</v>
      </c>
      <c r="AS665" s="81">
        <v>1</v>
      </c>
      <c r="AT665" s="81" t="s">
        <v>4414</v>
      </c>
      <c r="AU665" s="81"/>
      <c r="AV665" s="81" t="s">
        <v>4414</v>
      </c>
      <c r="AW665" s="81"/>
      <c r="BD665"/>
      <c r="BE665"/>
      <c r="BF665"/>
      <c r="BG665"/>
    </row>
    <row r="666" spans="41:59" x14ac:dyDescent="0.2">
      <c r="AO666" s="81" t="s">
        <v>1696</v>
      </c>
      <c r="AP666" s="81" t="s">
        <v>911</v>
      </c>
      <c r="AQ666" s="81">
        <v>1</v>
      </c>
      <c r="AR666" s="81" t="s">
        <v>935</v>
      </c>
      <c r="AS666" s="81">
        <v>1</v>
      </c>
      <c r="AT666" s="81" t="s">
        <v>4414</v>
      </c>
      <c r="AU666" s="81"/>
      <c r="AV666" s="81" t="s">
        <v>4414</v>
      </c>
      <c r="AW666" s="81"/>
      <c r="BD666"/>
      <c r="BE666"/>
      <c r="BF666"/>
      <c r="BG666"/>
    </row>
    <row r="667" spans="41:59" x14ac:dyDescent="0.2">
      <c r="AO667" s="81" t="s">
        <v>339</v>
      </c>
      <c r="AP667" s="81" t="s">
        <v>919</v>
      </c>
      <c r="AQ667" s="81">
        <v>1</v>
      </c>
      <c r="AR667" s="81" t="s">
        <v>935</v>
      </c>
      <c r="AS667" s="81">
        <v>1</v>
      </c>
      <c r="AT667" s="81" t="s">
        <v>4414</v>
      </c>
      <c r="AU667" s="81"/>
      <c r="AV667" s="81" t="s">
        <v>4414</v>
      </c>
      <c r="AW667" s="81"/>
      <c r="BD667"/>
      <c r="BE667"/>
      <c r="BF667"/>
      <c r="BG667"/>
    </row>
    <row r="668" spans="41:59" x14ac:dyDescent="0.2">
      <c r="AO668" s="81" t="s">
        <v>240</v>
      </c>
      <c r="AP668" s="81" t="s">
        <v>919</v>
      </c>
      <c r="AQ668" s="81">
        <v>1</v>
      </c>
      <c r="AR668" s="81" t="s">
        <v>935</v>
      </c>
      <c r="AS668" s="81">
        <v>1</v>
      </c>
      <c r="AT668" s="81" t="s">
        <v>4414</v>
      </c>
      <c r="AU668" s="81"/>
      <c r="AV668" s="81" t="s">
        <v>4414</v>
      </c>
      <c r="AW668" s="81"/>
      <c r="BD668"/>
      <c r="BE668"/>
      <c r="BF668"/>
      <c r="BG668"/>
    </row>
    <row r="669" spans="41:59" x14ac:dyDescent="0.2">
      <c r="AO669" s="81" t="s">
        <v>290</v>
      </c>
      <c r="AP669" s="81" t="s">
        <v>919</v>
      </c>
      <c r="AQ669" s="81">
        <v>1</v>
      </c>
      <c r="AR669" s="81" t="s">
        <v>935</v>
      </c>
      <c r="AS669" s="81">
        <v>1</v>
      </c>
      <c r="AT669" s="81" t="s">
        <v>4414</v>
      </c>
      <c r="AU669" s="81"/>
      <c r="AV669" s="81" t="s">
        <v>4414</v>
      </c>
      <c r="AW669" s="81"/>
      <c r="BD669"/>
      <c r="BE669"/>
      <c r="BF669"/>
      <c r="BG669"/>
    </row>
    <row r="670" spans="41:59" x14ac:dyDescent="0.2">
      <c r="AO670" s="81" t="s">
        <v>1706</v>
      </c>
      <c r="AP670" s="81" t="s">
        <v>919</v>
      </c>
      <c r="AQ670" s="81">
        <v>1</v>
      </c>
      <c r="AR670" s="81" t="s">
        <v>935</v>
      </c>
      <c r="AS670" s="81">
        <v>1</v>
      </c>
      <c r="AT670" s="81" t="s">
        <v>4414</v>
      </c>
      <c r="AU670" s="81"/>
      <c r="AV670" s="81" t="s">
        <v>4414</v>
      </c>
      <c r="AW670" s="81"/>
      <c r="BD670"/>
      <c r="BE670"/>
      <c r="BF670"/>
      <c r="BG670"/>
    </row>
    <row r="671" spans="41:59" x14ac:dyDescent="0.2">
      <c r="AO671" s="81" t="s">
        <v>349</v>
      </c>
      <c r="AP671" s="81" t="s">
        <v>927</v>
      </c>
      <c r="AQ671" s="81">
        <v>1</v>
      </c>
      <c r="AR671" s="81" t="s">
        <v>935</v>
      </c>
      <c r="AS671" s="81">
        <v>1</v>
      </c>
      <c r="AT671" s="81" t="s">
        <v>4414</v>
      </c>
      <c r="AU671" s="81"/>
      <c r="AV671" s="81" t="s">
        <v>4414</v>
      </c>
      <c r="AW671" s="81"/>
      <c r="BD671"/>
      <c r="BE671"/>
      <c r="BF671"/>
      <c r="BG671"/>
    </row>
    <row r="672" spans="41:59" x14ac:dyDescent="0.2">
      <c r="AO672" s="81" t="s">
        <v>250</v>
      </c>
      <c r="AP672" s="81" t="s">
        <v>927</v>
      </c>
      <c r="AQ672" s="81">
        <v>1</v>
      </c>
      <c r="AR672" s="81" t="s">
        <v>935</v>
      </c>
      <c r="AS672" s="81">
        <v>1</v>
      </c>
      <c r="AT672" s="81" t="s">
        <v>4414</v>
      </c>
      <c r="AU672" s="81"/>
      <c r="AV672" s="81" t="s">
        <v>4414</v>
      </c>
      <c r="AW672" s="81"/>
      <c r="BD672"/>
      <c r="BE672"/>
      <c r="BF672"/>
      <c r="BG672"/>
    </row>
    <row r="673" spans="41:59" x14ac:dyDescent="0.2">
      <c r="AO673" s="81" t="s">
        <v>300</v>
      </c>
      <c r="AP673" s="81" t="s">
        <v>927</v>
      </c>
      <c r="AQ673" s="81">
        <v>1</v>
      </c>
      <c r="AR673" s="81" t="s">
        <v>935</v>
      </c>
      <c r="AS673" s="81">
        <v>1</v>
      </c>
      <c r="AT673" s="81" t="s">
        <v>4414</v>
      </c>
      <c r="AU673" s="81"/>
      <c r="AV673" s="81" t="s">
        <v>4414</v>
      </c>
      <c r="AW673" s="81"/>
      <c r="BD673"/>
      <c r="BE673"/>
      <c r="BF673"/>
      <c r="BG673"/>
    </row>
    <row r="674" spans="41:59" x14ac:dyDescent="0.2">
      <c r="AO674" s="81" t="s">
        <v>1716</v>
      </c>
      <c r="AP674" s="81" t="s">
        <v>927</v>
      </c>
      <c r="AQ674" s="81">
        <v>1</v>
      </c>
      <c r="AR674" s="81" t="s">
        <v>935</v>
      </c>
      <c r="AS674" s="81">
        <v>1</v>
      </c>
      <c r="AT674" s="81" t="s">
        <v>4414</v>
      </c>
      <c r="AU674" s="81"/>
      <c r="AV674" s="81" t="s">
        <v>4414</v>
      </c>
      <c r="AW674" s="81"/>
      <c r="BD674"/>
      <c r="BE674"/>
      <c r="BF674"/>
      <c r="BG674"/>
    </row>
    <row r="675" spans="41:59" x14ac:dyDescent="0.2">
      <c r="AO675" s="81" t="s">
        <v>1781</v>
      </c>
      <c r="AP675" s="81" t="s">
        <v>919</v>
      </c>
      <c r="AQ675" s="81">
        <v>1</v>
      </c>
      <c r="AR675" s="81" t="s">
        <v>935</v>
      </c>
      <c r="AS675" s="81">
        <v>1</v>
      </c>
      <c r="AT675" s="81" t="s">
        <v>827</v>
      </c>
      <c r="AU675" s="81">
        <v>1</v>
      </c>
      <c r="AV675" s="81" t="s">
        <v>4414</v>
      </c>
      <c r="AW675" s="81"/>
      <c r="BD675"/>
      <c r="BE675"/>
      <c r="BF675"/>
      <c r="BG675"/>
    </row>
    <row r="676" spans="41:59" x14ac:dyDescent="0.2">
      <c r="AO676" s="81" t="s">
        <v>311</v>
      </c>
      <c r="AP676" s="81" t="s">
        <v>897</v>
      </c>
      <c r="AQ676" s="81">
        <v>1</v>
      </c>
      <c r="AR676" s="81" t="s">
        <v>937</v>
      </c>
      <c r="AS676" s="81">
        <v>1</v>
      </c>
      <c r="AT676" s="81" t="s">
        <v>4414</v>
      </c>
      <c r="AU676" s="81"/>
      <c r="AV676" s="81" t="s">
        <v>4414</v>
      </c>
      <c r="AW676" s="81"/>
      <c r="BD676"/>
      <c r="BE676"/>
      <c r="BF676"/>
      <c r="BG676"/>
    </row>
    <row r="677" spans="41:59" x14ac:dyDescent="0.2">
      <c r="AO677" s="81" t="s">
        <v>211</v>
      </c>
      <c r="AP677" s="81" t="s">
        <v>897</v>
      </c>
      <c r="AQ677" s="81">
        <v>1</v>
      </c>
      <c r="AR677" s="81" t="s">
        <v>937</v>
      </c>
      <c r="AS677" s="81">
        <v>1</v>
      </c>
      <c r="AT677" s="81" t="s">
        <v>4414</v>
      </c>
      <c r="AU677" s="81"/>
      <c r="AV677" s="81" t="s">
        <v>4414</v>
      </c>
      <c r="AW677" s="81"/>
      <c r="BD677"/>
      <c r="BE677"/>
      <c r="BF677"/>
      <c r="BG677"/>
    </row>
    <row r="678" spans="41:59" x14ac:dyDescent="0.2">
      <c r="AO678" s="81" t="s">
        <v>261</v>
      </c>
      <c r="AP678" s="81" t="s">
        <v>897</v>
      </c>
      <c r="AQ678" s="81">
        <v>1</v>
      </c>
      <c r="AR678" s="81" t="s">
        <v>937</v>
      </c>
      <c r="AS678" s="81">
        <v>1</v>
      </c>
      <c r="AT678" s="81" t="s">
        <v>4414</v>
      </c>
      <c r="AU678" s="81"/>
      <c r="AV678" s="81" t="s">
        <v>4414</v>
      </c>
      <c r="AW678" s="81"/>
      <c r="BD678"/>
      <c r="BE678"/>
      <c r="BF678"/>
      <c r="BG678"/>
    </row>
    <row r="679" spans="41:59" x14ac:dyDescent="0.2">
      <c r="AO679" s="81" t="s">
        <v>1677</v>
      </c>
      <c r="AP679" s="81" t="s">
        <v>897</v>
      </c>
      <c r="AQ679" s="81">
        <v>1</v>
      </c>
      <c r="AR679" s="81" t="s">
        <v>937</v>
      </c>
      <c r="AS679" s="81">
        <v>1</v>
      </c>
      <c r="AT679" s="81" t="s">
        <v>4414</v>
      </c>
      <c r="AU679" s="81"/>
      <c r="AV679" s="81" t="s">
        <v>4414</v>
      </c>
      <c r="AW679" s="81"/>
      <c r="BD679"/>
      <c r="BE679"/>
      <c r="BF679"/>
      <c r="BG679"/>
    </row>
    <row r="680" spans="41:59" x14ac:dyDescent="0.2">
      <c r="AO680" s="81" t="s">
        <v>321</v>
      </c>
      <c r="AP680" s="81" t="s">
        <v>905</v>
      </c>
      <c r="AQ680" s="81">
        <v>1</v>
      </c>
      <c r="AR680" s="81" t="s">
        <v>937</v>
      </c>
      <c r="AS680" s="81">
        <v>1</v>
      </c>
      <c r="AT680" s="81" t="s">
        <v>4414</v>
      </c>
      <c r="AU680" s="81"/>
      <c r="AV680" s="81" t="s">
        <v>4414</v>
      </c>
      <c r="AW680" s="81"/>
      <c r="BD680"/>
      <c r="BE680"/>
      <c r="BF680"/>
      <c r="BG680"/>
    </row>
    <row r="681" spans="41:59" x14ac:dyDescent="0.2">
      <c r="AO681" s="81" t="s">
        <v>221</v>
      </c>
      <c r="AP681" s="81" t="s">
        <v>905</v>
      </c>
      <c r="AQ681" s="81">
        <v>1</v>
      </c>
      <c r="AR681" s="81" t="s">
        <v>937</v>
      </c>
      <c r="AS681" s="81">
        <v>1</v>
      </c>
      <c r="AT681" s="81" t="s">
        <v>4414</v>
      </c>
      <c r="AU681" s="81"/>
      <c r="AV681" s="81" t="s">
        <v>4414</v>
      </c>
      <c r="AW681" s="81"/>
      <c r="BD681"/>
      <c r="BE681"/>
      <c r="BF681"/>
      <c r="BG681"/>
    </row>
    <row r="682" spans="41:59" x14ac:dyDescent="0.2">
      <c r="AO682" s="81" t="s">
        <v>271</v>
      </c>
      <c r="AP682" s="81" t="s">
        <v>905</v>
      </c>
      <c r="AQ682" s="81">
        <v>1</v>
      </c>
      <c r="AR682" s="81" t="s">
        <v>937</v>
      </c>
      <c r="AS682" s="81">
        <v>1</v>
      </c>
      <c r="AT682" s="81" t="s">
        <v>4414</v>
      </c>
      <c r="AU682" s="81"/>
      <c r="AV682" s="81" t="s">
        <v>4414</v>
      </c>
      <c r="AW682" s="81"/>
      <c r="BD682"/>
      <c r="BE682"/>
      <c r="BF682"/>
      <c r="BG682"/>
    </row>
    <row r="683" spans="41:59" x14ac:dyDescent="0.2">
      <c r="AO683" s="81" t="s">
        <v>1687</v>
      </c>
      <c r="AP683" s="81" t="s">
        <v>905</v>
      </c>
      <c r="AQ683" s="81">
        <v>1</v>
      </c>
      <c r="AR683" s="81" t="s">
        <v>937</v>
      </c>
      <c r="AS683" s="81">
        <v>1</v>
      </c>
      <c r="AT683" s="81" t="s">
        <v>4414</v>
      </c>
      <c r="AU683" s="81"/>
      <c r="AV683" s="81" t="s">
        <v>4414</v>
      </c>
      <c r="AW683" s="81"/>
      <c r="BD683"/>
      <c r="BE683"/>
      <c r="BF683"/>
      <c r="BG683"/>
    </row>
    <row r="684" spans="41:59" x14ac:dyDescent="0.2">
      <c r="AO684" s="81" t="s">
        <v>331</v>
      </c>
      <c r="AP684" s="81" t="s">
        <v>913</v>
      </c>
      <c r="AQ684" s="81">
        <v>1</v>
      </c>
      <c r="AR684" s="81" t="s">
        <v>937</v>
      </c>
      <c r="AS684" s="81">
        <v>1</v>
      </c>
      <c r="AT684" s="81" t="s">
        <v>4414</v>
      </c>
      <c r="AU684" s="81"/>
      <c r="AV684" s="81" t="s">
        <v>4414</v>
      </c>
      <c r="AW684" s="81"/>
      <c r="BD684"/>
      <c r="BE684"/>
      <c r="BF684"/>
      <c r="BG684"/>
    </row>
    <row r="685" spans="41:59" x14ac:dyDescent="0.2">
      <c r="AO685" s="81" t="s">
        <v>231</v>
      </c>
      <c r="AP685" s="81" t="s">
        <v>913</v>
      </c>
      <c r="AQ685" s="81">
        <v>1</v>
      </c>
      <c r="AR685" s="81" t="s">
        <v>937</v>
      </c>
      <c r="AS685" s="81">
        <v>1</v>
      </c>
      <c r="AT685" s="81" t="s">
        <v>4414</v>
      </c>
      <c r="AU685" s="81"/>
      <c r="AV685" s="81" t="s">
        <v>4414</v>
      </c>
      <c r="AW685" s="81"/>
      <c r="BD685"/>
      <c r="BE685"/>
      <c r="BF685"/>
      <c r="BG685"/>
    </row>
    <row r="686" spans="41:59" x14ac:dyDescent="0.2">
      <c r="AO686" s="81" t="s">
        <v>281</v>
      </c>
      <c r="AP686" s="81" t="s">
        <v>913</v>
      </c>
      <c r="AQ686" s="81">
        <v>1</v>
      </c>
      <c r="AR686" s="81" t="s">
        <v>937</v>
      </c>
      <c r="AS686" s="81">
        <v>1</v>
      </c>
      <c r="AT686" s="81" t="s">
        <v>4414</v>
      </c>
      <c r="AU686" s="81"/>
      <c r="AV686" s="81" t="s">
        <v>4414</v>
      </c>
      <c r="AW686" s="81"/>
      <c r="BD686"/>
      <c r="BE686"/>
      <c r="BF686"/>
      <c r="BG686"/>
    </row>
    <row r="687" spans="41:59" x14ac:dyDescent="0.2">
      <c r="AO687" s="81" t="s">
        <v>1697</v>
      </c>
      <c r="AP687" s="81" t="s">
        <v>913</v>
      </c>
      <c r="AQ687" s="81">
        <v>1</v>
      </c>
      <c r="AR687" s="81" t="s">
        <v>937</v>
      </c>
      <c r="AS687" s="81">
        <v>1</v>
      </c>
      <c r="AT687" s="81" t="s">
        <v>4414</v>
      </c>
      <c r="AU687" s="81"/>
      <c r="AV687" s="81" t="s">
        <v>4414</v>
      </c>
      <c r="AW687" s="81"/>
      <c r="BD687"/>
      <c r="BE687"/>
      <c r="BF687"/>
      <c r="BG687"/>
    </row>
    <row r="688" spans="41:59" x14ac:dyDescent="0.2">
      <c r="AO688" s="81" t="s">
        <v>340</v>
      </c>
      <c r="AP688" s="81" t="s">
        <v>921</v>
      </c>
      <c r="AQ688" s="81">
        <v>1</v>
      </c>
      <c r="AR688" s="81" t="s">
        <v>937</v>
      </c>
      <c r="AS688" s="81">
        <v>1</v>
      </c>
      <c r="AT688" s="81" t="s">
        <v>4414</v>
      </c>
      <c r="AU688" s="81"/>
      <c r="AV688" s="81" t="s">
        <v>4414</v>
      </c>
      <c r="AW688" s="81"/>
      <c r="BD688"/>
      <c r="BE688"/>
      <c r="BF688"/>
      <c r="BG688"/>
    </row>
    <row r="689" spans="41:59" x14ac:dyDescent="0.2">
      <c r="AO689" s="81" t="s">
        <v>241</v>
      </c>
      <c r="AP689" s="81" t="s">
        <v>921</v>
      </c>
      <c r="AQ689" s="81">
        <v>1</v>
      </c>
      <c r="AR689" s="81" t="s">
        <v>937</v>
      </c>
      <c r="AS689" s="81">
        <v>1</v>
      </c>
      <c r="AT689" s="81" t="s">
        <v>4414</v>
      </c>
      <c r="AU689" s="81"/>
      <c r="AV689" s="81" t="s">
        <v>4414</v>
      </c>
      <c r="AW689" s="81"/>
      <c r="BD689"/>
      <c r="BE689"/>
      <c r="BF689"/>
      <c r="BG689"/>
    </row>
    <row r="690" spans="41:59" x14ac:dyDescent="0.2">
      <c r="AO690" s="81" t="s">
        <v>291</v>
      </c>
      <c r="AP690" s="81" t="s">
        <v>921</v>
      </c>
      <c r="AQ690" s="81">
        <v>1</v>
      </c>
      <c r="AR690" s="81" t="s">
        <v>937</v>
      </c>
      <c r="AS690" s="81">
        <v>1</v>
      </c>
      <c r="AT690" s="81" t="s">
        <v>4414</v>
      </c>
      <c r="AU690" s="81"/>
      <c r="AV690" s="81" t="s">
        <v>4414</v>
      </c>
      <c r="AW690" s="81"/>
      <c r="BD690"/>
      <c r="BE690"/>
      <c r="BF690"/>
      <c r="BG690"/>
    </row>
    <row r="691" spans="41:59" x14ac:dyDescent="0.2">
      <c r="AO691" s="81" t="s">
        <v>1707</v>
      </c>
      <c r="AP691" s="81" t="s">
        <v>921</v>
      </c>
      <c r="AQ691" s="81">
        <v>1</v>
      </c>
      <c r="AR691" s="81" t="s">
        <v>937</v>
      </c>
      <c r="AS691" s="81">
        <v>1</v>
      </c>
      <c r="AT691" s="81" t="s">
        <v>4414</v>
      </c>
      <c r="AU691" s="81"/>
      <c r="AV691" s="81" t="s">
        <v>4414</v>
      </c>
      <c r="AW691" s="81"/>
      <c r="BD691"/>
      <c r="BE691"/>
      <c r="BF691"/>
      <c r="BG691"/>
    </row>
    <row r="692" spans="41:59" x14ac:dyDescent="0.2">
      <c r="AO692" s="81" t="s">
        <v>350</v>
      </c>
      <c r="AP692" s="81" t="s">
        <v>929</v>
      </c>
      <c r="AQ692" s="81">
        <v>1</v>
      </c>
      <c r="AR692" s="81" t="s">
        <v>937</v>
      </c>
      <c r="AS692" s="81">
        <v>1</v>
      </c>
      <c r="AT692" s="81" t="s">
        <v>4414</v>
      </c>
      <c r="AU692" s="81"/>
      <c r="AV692" s="81" t="s">
        <v>4414</v>
      </c>
      <c r="AW692" s="81"/>
      <c r="BD692"/>
      <c r="BE692"/>
      <c r="BF692"/>
      <c r="BG692"/>
    </row>
    <row r="693" spans="41:59" x14ac:dyDescent="0.2">
      <c r="AO693" s="81" t="s">
        <v>251</v>
      </c>
      <c r="AP693" s="81" t="s">
        <v>929</v>
      </c>
      <c r="AQ693" s="81">
        <v>1</v>
      </c>
      <c r="AR693" s="81" t="s">
        <v>937</v>
      </c>
      <c r="AS693" s="81">
        <v>1</v>
      </c>
      <c r="AT693" s="81" t="s">
        <v>4414</v>
      </c>
      <c r="AU693" s="81"/>
      <c r="AV693" s="81" t="s">
        <v>4414</v>
      </c>
      <c r="AW693" s="81"/>
      <c r="BD693"/>
      <c r="BE693"/>
      <c r="BF693"/>
      <c r="BG693"/>
    </row>
    <row r="694" spans="41:59" x14ac:dyDescent="0.2">
      <c r="AO694" s="81" t="s">
        <v>301</v>
      </c>
      <c r="AP694" s="81" t="s">
        <v>929</v>
      </c>
      <c r="AQ694" s="81">
        <v>1</v>
      </c>
      <c r="AR694" s="81" t="s">
        <v>937</v>
      </c>
      <c r="AS694" s="81">
        <v>1</v>
      </c>
      <c r="AT694" s="81" t="s">
        <v>4414</v>
      </c>
      <c r="AU694" s="81"/>
      <c r="AV694" s="81" t="s">
        <v>4414</v>
      </c>
      <c r="AW694" s="81"/>
      <c r="BD694"/>
      <c r="BE694"/>
      <c r="BF694"/>
      <c r="BG694"/>
    </row>
    <row r="695" spans="41:59" x14ac:dyDescent="0.2">
      <c r="AO695" s="81" t="s">
        <v>1717</v>
      </c>
      <c r="AP695" s="81" t="s">
        <v>929</v>
      </c>
      <c r="AQ695" s="81">
        <v>1</v>
      </c>
      <c r="AR695" s="81" t="s">
        <v>937</v>
      </c>
      <c r="AS695" s="81">
        <v>1</v>
      </c>
      <c r="AT695" s="81" t="s">
        <v>4414</v>
      </c>
      <c r="AU695" s="81"/>
      <c r="AV695" s="81" t="s">
        <v>4414</v>
      </c>
      <c r="AW695" s="81"/>
      <c r="BD695"/>
      <c r="BE695"/>
      <c r="BF695"/>
      <c r="BG695"/>
    </row>
    <row r="696" spans="41:59" x14ac:dyDescent="0.2">
      <c r="AO696" s="81" t="s">
        <v>1782</v>
      </c>
      <c r="AP696" s="81" t="s">
        <v>921</v>
      </c>
      <c r="AQ696" s="81">
        <v>1</v>
      </c>
      <c r="AR696" s="81" t="s">
        <v>937</v>
      </c>
      <c r="AS696" s="81">
        <v>1</v>
      </c>
      <c r="AT696" s="81" t="s">
        <v>829</v>
      </c>
      <c r="AU696" s="81">
        <v>1</v>
      </c>
      <c r="AV696" s="81" t="s">
        <v>4414</v>
      </c>
      <c r="AW696" s="81"/>
      <c r="BD696"/>
      <c r="BE696"/>
      <c r="BF696"/>
      <c r="BG696"/>
    </row>
    <row r="697" spans="41:59" x14ac:dyDescent="0.2">
      <c r="AO697" s="81" t="s">
        <v>312</v>
      </c>
      <c r="AP697" s="81" t="s">
        <v>899</v>
      </c>
      <c r="AQ697" s="81">
        <v>1</v>
      </c>
      <c r="AR697" s="81" t="s">
        <v>938</v>
      </c>
      <c r="AS697" s="81">
        <v>1</v>
      </c>
      <c r="AT697" s="81" t="s">
        <v>4414</v>
      </c>
      <c r="AU697" s="81"/>
      <c r="AV697" s="81" t="s">
        <v>4414</v>
      </c>
      <c r="AW697" s="81"/>
      <c r="BD697"/>
      <c r="BE697"/>
      <c r="BF697"/>
      <c r="BG697"/>
    </row>
    <row r="698" spans="41:59" x14ac:dyDescent="0.2">
      <c r="AO698" s="81" t="s">
        <v>212</v>
      </c>
      <c r="AP698" s="81" t="s">
        <v>899</v>
      </c>
      <c r="AQ698" s="81">
        <v>1</v>
      </c>
      <c r="AR698" s="81" t="s">
        <v>938</v>
      </c>
      <c r="AS698" s="81">
        <v>1</v>
      </c>
      <c r="AT698" s="81" t="s">
        <v>4414</v>
      </c>
      <c r="AU698" s="81"/>
      <c r="AV698" s="81" t="s">
        <v>4414</v>
      </c>
      <c r="AW698" s="81"/>
      <c r="BD698"/>
      <c r="BE698"/>
      <c r="BF698"/>
      <c r="BG698"/>
    </row>
    <row r="699" spans="41:59" x14ac:dyDescent="0.2">
      <c r="AO699" s="81" t="s">
        <v>262</v>
      </c>
      <c r="AP699" s="81" t="s">
        <v>899</v>
      </c>
      <c r="AQ699" s="81">
        <v>1</v>
      </c>
      <c r="AR699" s="81" t="s">
        <v>938</v>
      </c>
      <c r="AS699" s="81">
        <v>1</v>
      </c>
      <c r="AT699" s="81" t="s">
        <v>4414</v>
      </c>
      <c r="AU699" s="81"/>
      <c r="AV699" s="81" t="s">
        <v>4414</v>
      </c>
      <c r="AW699" s="81"/>
      <c r="BD699"/>
      <c r="BE699"/>
      <c r="BF699"/>
      <c r="BG699"/>
    </row>
    <row r="700" spans="41:59" x14ac:dyDescent="0.2">
      <c r="AO700" s="81" t="s">
        <v>1678</v>
      </c>
      <c r="AP700" s="81" t="s">
        <v>899</v>
      </c>
      <c r="AQ700" s="81">
        <v>1</v>
      </c>
      <c r="AR700" s="81" t="s">
        <v>938</v>
      </c>
      <c r="AS700" s="81">
        <v>1</v>
      </c>
      <c r="AT700" s="81" t="s">
        <v>4414</v>
      </c>
      <c r="AU700" s="81"/>
      <c r="AV700" s="81" t="s">
        <v>4414</v>
      </c>
      <c r="AW700" s="81"/>
      <c r="BD700"/>
      <c r="BE700"/>
      <c r="BF700"/>
      <c r="BG700"/>
    </row>
    <row r="701" spans="41:59" x14ac:dyDescent="0.2">
      <c r="AO701" s="81" t="s">
        <v>322</v>
      </c>
      <c r="AP701" s="81" t="s">
        <v>906</v>
      </c>
      <c r="AQ701" s="81">
        <v>1</v>
      </c>
      <c r="AR701" s="81" t="s">
        <v>938</v>
      </c>
      <c r="AS701" s="81">
        <v>1</v>
      </c>
      <c r="AT701" s="81" t="s">
        <v>4414</v>
      </c>
      <c r="AU701" s="81"/>
      <c r="AV701" s="81" t="s">
        <v>4414</v>
      </c>
      <c r="AW701" s="81"/>
      <c r="BD701"/>
      <c r="BE701"/>
      <c r="BF701"/>
      <c r="BG701"/>
    </row>
    <row r="702" spans="41:59" x14ac:dyDescent="0.2">
      <c r="AO702" s="81" t="s">
        <v>222</v>
      </c>
      <c r="AP702" s="81" t="s">
        <v>906</v>
      </c>
      <c r="AQ702" s="81">
        <v>1</v>
      </c>
      <c r="AR702" s="81" t="s">
        <v>938</v>
      </c>
      <c r="AS702" s="81">
        <v>1</v>
      </c>
      <c r="AT702" s="81" t="s">
        <v>4414</v>
      </c>
      <c r="AU702" s="81"/>
      <c r="AV702" s="81" t="s">
        <v>4414</v>
      </c>
      <c r="AW702" s="81"/>
      <c r="BD702"/>
      <c r="BE702"/>
      <c r="BF702"/>
      <c r="BG702"/>
    </row>
    <row r="703" spans="41:59" x14ac:dyDescent="0.2">
      <c r="AO703" s="81" t="s">
        <v>272</v>
      </c>
      <c r="AP703" s="81" t="s">
        <v>906</v>
      </c>
      <c r="AQ703" s="81">
        <v>1</v>
      </c>
      <c r="AR703" s="81" t="s">
        <v>938</v>
      </c>
      <c r="AS703" s="81">
        <v>1</v>
      </c>
      <c r="AT703" s="81" t="s">
        <v>4414</v>
      </c>
      <c r="AU703" s="81"/>
      <c r="AV703" s="81" t="s">
        <v>4414</v>
      </c>
      <c r="AW703" s="81"/>
      <c r="BD703"/>
      <c r="BE703"/>
      <c r="BF703"/>
      <c r="BG703"/>
    </row>
    <row r="704" spans="41:59" x14ac:dyDescent="0.2">
      <c r="AO704" s="81" t="s">
        <v>1688</v>
      </c>
      <c r="AP704" s="81" t="s">
        <v>906</v>
      </c>
      <c r="AQ704" s="81">
        <v>1</v>
      </c>
      <c r="AR704" s="81" t="s">
        <v>938</v>
      </c>
      <c r="AS704" s="81">
        <v>1</v>
      </c>
      <c r="AT704" s="81" t="s">
        <v>4414</v>
      </c>
      <c r="AU704" s="81"/>
      <c r="AV704" s="81" t="s">
        <v>4414</v>
      </c>
      <c r="AW704" s="81"/>
      <c r="BD704"/>
      <c r="BE704"/>
      <c r="BF704"/>
      <c r="BG704"/>
    </row>
    <row r="705" spans="41:59" x14ac:dyDescent="0.2">
      <c r="AO705" s="81" t="s">
        <v>332</v>
      </c>
      <c r="AP705" s="81" t="s">
        <v>915</v>
      </c>
      <c r="AQ705" s="81">
        <v>1</v>
      </c>
      <c r="AR705" s="81" t="s">
        <v>938</v>
      </c>
      <c r="AS705" s="81">
        <v>1</v>
      </c>
      <c r="AT705" s="81" t="s">
        <v>4414</v>
      </c>
      <c r="AU705" s="81"/>
      <c r="AV705" s="81" t="s">
        <v>4414</v>
      </c>
      <c r="AW705" s="81"/>
      <c r="BD705"/>
      <c r="BE705"/>
      <c r="BF705"/>
      <c r="BG705"/>
    </row>
    <row r="706" spans="41:59" x14ac:dyDescent="0.2">
      <c r="AO706" s="81" t="s">
        <v>232</v>
      </c>
      <c r="AP706" s="81" t="s">
        <v>915</v>
      </c>
      <c r="AQ706" s="81">
        <v>1</v>
      </c>
      <c r="AR706" s="81" t="s">
        <v>938</v>
      </c>
      <c r="AS706" s="81">
        <v>1</v>
      </c>
      <c r="AT706" s="81" t="s">
        <v>4414</v>
      </c>
      <c r="AU706" s="81"/>
      <c r="AV706" s="81" t="s">
        <v>4414</v>
      </c>
      <c r="AW706" s="81"/>
      <c r="BD706"/>
      <c r="BE706"/>
      <c r="BF706"/>
      <c r="BG706"/>
    </row>
    <row r="707" spans="41:59" x14ac:dyDescent="0.2">
      <c r="AO707" s="81" t="s">
        <v>282</v>
      </c>
      <c r="AP707" s="81" t="s">
        <v>915</v>
      </c>
      <c r="AQ707" s="81">
        <v>1</v>
      </c>
      <c r="AR707" s="81" t="s">
        <v>938</v>
      </c>
      <c r="AS707" s="81">
        <v>1</v>
      </c>
      <c r="AT707" s="81" t="s">
        <v>4414</v>
      </c>
      <c r="AU707" s="81"/>
      <c r="AV707" s="81" t="s">
        <v>4414</v>
      </c>
      <c r="AW707" s="81"/>
      <c r="BD707"/>
      <c r="BE707"/>
      <c r="BF707"/>
      <c r="BG707"/>
    </row>
    <row r="708" spans="41:59" x14ac:dyDescent="0.2">
      <c r="AO708" s="81" t="s">
        <v>1698</v>
      </c>
      <c r="AP708" s="81" t="s">
        <v>915</v>
      </c>
      <c r="AQ708" s="81">
        <v>1</v>
      </c>
      <c r="AR708" s="81" t="s">
        <v>938</v>
      </c>
      <c r="AS708" s="81">
        <v>1</v>
      </c>
      <c r="AT708" s="81" t="s">
        <v>4414</v>
      </c>
      <c r="AU708" s="81"/>
      <c r="AV708" s="81" t="s">
        <v>4414</v>
      </c>
      <c r="AW708" s="81"/>
      <c r="BD708"/>
      <c r="BE708"/>
      <c r="BF708"/>
      <c r="BG708"/>
    </row>
    <row r="709" spans="41:59" x14ac:dyDescent="0.2">
      <c r="AO709" s="81" t="s">
        <v>341</v>
      </c>
      <c r="AP709" s="81" t="s">
        <v>922</v>
      </c>
      <c r="AQ709" s="81">
        <v>1</v>
      </c>
      <c r="AR709" s="81" t="s">
        <v>938</v>
      </c>
      <c r="AS709" s="81">
        <v>1</v>
      </c>
      <c r="AT709" s="81" t="s">
        <v>4414</v>
      </c>
      <c r="AU709" s="81"/>
      <c r="AV709" s="81" t="s">
        <v>4414</v>
      </c>
      <c r="AW709" s="81"/>
      <c r="BD709"/>
      <c r="BE709"/>
      <c r="BF709"/>
      <c r="BG709"/>
    </row>
    <row r="710" spans="41:59" x14ac:dyDescent="0.2">
      <c r="AO710" s="81" t="s">
        <v>242</v>
      </c>
      <c r="AP710" s="81" t="s">
        <v>922</v>
      </c>
      <c r="AQ710" s="81">
        <v>1</v>
      </c>
      <c r="AR710" s="81" t="s">
        <v>938</v>
      </c>
      <c r="AS710" s="81">
        <v>1</v>
      </c>
      <c r="AT710" s="81" t="s">
        <v>4414</v>
      </c>
      <c r="AU710" s="81"/>
      <c r="AV710" s="81" t="s">
        <v>4414</v>
      </c>
      <c r="AW710" s="81"/>
      <c r="BD710"/>
      <c r="BE710"/>
      <c r="BF710"/>
      <c r="BG710"/>
    </row>
    <row r="711" spans="41:59" x14ac:dyDescent="0.2">
      <c r="AO711" s="81" t="s">
        <v>292</v>
      </c>
      <c r="AP711" s="81" t="s">
        <v>922</v>
      </c>
      <c r="AQ711" s="81">
        <v>1</v>
      </c>
      <c r="AR711" s="81" t="s">
        <v>938</v>
      </c>
      <c r="AS711" s="81">
        <v>1</v>
      </c>
      <c r="AT711" s="81" t="s">
        <v>4414</v>
      </c>
      <c r="AU711" s="81"/>
      <c r="AV711" s="81" t="s">
        <v>4414</v>
      </c>
      <c r="AW711" s="81"/>
      <c r="BD711"/>
      <c r="BE711"/>
      <c r="BF711"/>
      <c r="BG711"/>
    </row>
    <row r="712" spans="41:59" x14ac:dyDescent="0.2">
      <c r="AO712" s="81" t="s">
        <v>1708</v>
      </c>
      <c r="AP712" s="81" t="s">
        <v>922</v>
      </c>
      <c r="AQ712" s="81">
        <v>1</v>
      </c>
      <c r="AR712" s="81" t="s">
        <v>938</v>
      </c>
      <c r="AS712" s="81">
        <v>1</v>
      </c>
      <c r="AT712" s="81" t="s">
        <v>4414</v>
      </c>
      <c r="AU712" s="81"/>
      <c r="AV712" s="81" t="s">
        <v>4414</v>
      </c>
      <c r="AW712" s="81"/>
      <c r="BD712"/>
      <c r="BE712"/>
      <c r="BF712"/>
      <c r="BG712"/>
    </row>
    <row r="713" spans="41:59" x14ac:dyDescent="0.2">
      <c r="AO713" s="81" t="s">
        <v>351</v>
      </c>
      <c r="AP713" s="81" t="s">
        <v>931</v>
      </c>
      <c r="AQ713" s="81">
        <v>1</v>
      </c>
      <c r="AR713" s="81" t="s">
        <v>938</v>
      </c>
      <c r="AS713" s="81">
        <v>1</v>
      </c>
      <c r="AT713" s="81" t="s">
        <v>4414</v>
      </c>
      <c r="AU713" s="81"/>
      <c r="AV713" s="81" t="s">
        <v>4414</v>
      </c>
      <c r="AW713" s="81"/>
      <c r="BD713"/>
      <c r="BE713"/>
      <c r="BF713"/>
      <c r="BG713"/>
    </row>
    <row r="714" spans="41:59" x14ac:dyDescent="0.2">
      <c r="AO714" s="81" t="s">
        <v>252</v>
      </c>
      <c r="AP714" s="81" t="s">
        <v>931</v>
      </c>
      <c r="AQ714" s="81">
        <v>1</v>
      </c>
      <c r="AR714" s="81" t="s">
        <v>938</v>
      </c>
      <c r="AS714" s="81">
        <v>1</v>
      </c>
      <c r="AT714" s="81" t="s">
        <v>4414</v>
      </c>
      <c r="AU714" s="81"/>
      <c r="AV714" s="81" t="s">
        <v>4414</v>
      </c>
      <c r="AW714" s="81"/>
      <c r="BD714"/>
      <c r="BE714"/>
      <c r="BF714"/>
      <c r="BG714"/>
    </row>
    <row r="715" spans="41:59" x14ac:dyDescent="0.2">
      <c r="AO715" s="81" t="s">
        <v>302</v>
      </c>
      <c r="AP715" s="81" t="s">
        <v>931</v>
      </c>
      <c r="AQ715" s="81">
        <v>1</v>
      </c>
      <c r="AR715" s="81" t="s">
        <v>938</v>
      </c>
      <c r="AS715" s="81">
        <v>1</v>
      </c>
      <c r="AT715" s="81" t="s">
        <v>4414</v>
      </c>
      <c r="AU715" s="81"/>
      <c r="AV715" s="81" t="s">
        <v>4414</v>
      </c>
      <c r="AW715" s="81"/>
      <c r="BD715"/>
      <c r="BE715"/>
      <c r="BF715"/>
      <c r="BG715"/>
    </row>
    <row r="716" spans="41:59" x14ac:dyDescent="0.2">
      <c r="AO716" s="81" t="s">
        <v>1718</v>
      </c>
      <c r="AP716" s="81" t="s">
        <v>931</v>
      </c>
      <c r="AQ716" s="81">
        <v>1</v>
      </c>
      <c r="AR716" s="81" t="s">
        <v>938</v>
      </c>
      <c r="AS716" s="81">
        <v>1</v>
      </c>
      <c r="AT716" s="81" t="s">
        <v>4414</v>
      </c>
      <c r="AU716" s="81"/>
      <c r="AV716" s="81" t="s">
        <v>4414</v>
      </c>
      <c r="AW716" s="81"/>
      <c r="BD716"/>
      <c r="BE716"/>
      <c r="BF716"/>
      <c r="BG716"/>
    </row>
    <row r="717" spans="41:59" x14ac:dyDescent="0.2">
      <c r="AO717" s="81" t="s">
        <v>1783</v>
      </c>
      <c r="AP717" s="81" t="s">
        <v>922</v>
      </c>
      <c r="AQ717" s="81">
        <v>1</v>
      </c>
      <c r="AR717" s="81" t="s">
        <v>938</v>
      </c>
      <c r="AS717" s="81">
        <v>1</v>
      </c>
      <c r="AT717" s="81" t="s">
        <v>831</v>
      </c>
      <c r="AU717" s="81">
        <v>1</v>
      </c>
      <c r="AV717" s="81" t="s">
        <v>4414</v>
      </c>
      <c r="AW717" s="81"/>
      <c r="BD717"/>
      <c r="BE717"/>
      <c r="BF717"/>
      <c r="BG717"/>
    </row>
    <row r="718" spans="41:59" x14ac:dyDescent="0.2">
      <c r="AO718" s="81" t="s">
        <v>314</v>
      </c>
      <c r="AP718" s="81" t="s">
        <v>893</v>
      </c>
      <c r="AQ718" s="81">
        <v>2</v>
      </c>
      <c r="AR718" s="81" t="s">
        <v>933</v>
      </c>
      <c r="AS718" s="81">
        <v>2</v>
      </c>
      <c r="AT718" s="81" t="s">
        <v>4414</v>
      </c>
      <c r="AU718" s="81"/>
      <c r="AV718" s="81" t="s">
        <v>4414</v>
      </c>
      <c r="AW718" s="81"/>
      <c r="BD718"/>
      <c r="BE718"/>
      <c r="BF718"/>
      <c r="BG718"/>
    </row>
    <row r="719" spans="41:59" x14ac:dyDescent="0.2">
      <c r="AO719" s="81" t="s">
        <v>214</v>
      </c>
      <c r="AP719" s="81" t="s">
        <v>893</v>
      </c>
      <c r="AQ719" s="81">
        <v>2</v>
      </c>
      <c r="AR719" s="81" t="s">
        <v>933</v>
      </c>
      <c r="AS719" s="81">
        <v>2</v>
      </c>
      <c r="AT719" s="81" t="s">
        <v>4414</v>
      </c>
      <c r="AU719" s="81"/>
      <c r="AV719" s="81" t="s">
        <v>4414</v>
      </c>
      <c r="AW719" s="81"/>
      <c r="BD719"/>
      <c r="BE719"/>
      <c r="BF719"/>
      <c r="BG719"/>
    </row>
    <row r="720" spans="41:59" x14ac:dyDescent="0.2">
      <c r="AO720" s="81" t="s">
        <v>213</v>
      </c>
      <c r="AP720" s="81" t="s">
        <v>900</v>
      </c>
      <c r="AQ720" s="81">
        <v>1</v>
      </c>
      <c r="AR720" s="81" t="s">
        <v>939</v>
      </c>
      <c r="AS720" s="81">
        <v>1</v>
      </c>
      <c r="AT720" s="81" t="s">
        <v>4414</v>
      </c>
      <c r="AU720" s="81"/>
      <c r="AV720" s="81" t="s">
        <v>4414</v>
      </c>
      <c r="AW720" s="81"/>
      <c r="BD720"/>
      <c r="BE720"/>
      <c r="BF720"/>
      <c r="BG720"/>
    </row>
    <row r="721" spans="41:59" x14ac:dyDescent="0.2">
      <c r="AO721" s="81" t="s">
        <v>264</v>
      </c>
      <c r="AP721" s="81" t="s">
        <v>893</v>
      </c>
      <c r="AQ721" s="81">
        <v>2</v>
      </c>
      <c r="AR721" s="81" t="s">
        <v>933</v>
      </c>
      <c r="AS721" s="81">
        <v>2</v>
      </c>
      <c r="AT721" s="81" t="s">
        <v>4414</v>
      </c>
      <c r="AU721" s="81"/>
      <c r="AV721" s="81" t="s">
        <v>4414</v>
      </c>
      <c r="AW721" s="81"/>
      <c r="BD721"/>
      <c r="BE721"/>
      <c r="BF721"/>
      <c r="BG721"/>
    </row>
    <row r="722" spans="41:59" x14ac:dyDescent="0.2">
      <c r="AO722" s="81" t="s">
        <v>263</v>
      </c>
      <c r="AP722" s="81" t="s">
        <v>900</v>
      </c>
      <c r="AQ722" s="81">
        <v>1</v>
      </c>
      <c r="AR722" s="81" t="s">
        <v>939</v>
      </c>
      <c r="AS722" s="81">
        <v>1</v>
      </c>
      <c r="AT722" s="81" t="s">
        <v>4414</v>
      </c>
      <c r="AU722" s="81"/>
      <c r="AV722" s="81" t="s">
        <v>4414</v>
      </c>
      <c r="AW722" s="81"/>
      <c r="BD722"/>
      <c r="BE722"/>
      <c r="BF722"/>
      <c r="BG722"/>
    </row>
    <row r="723" spans="41:59" x14ac:dyDescent="0.2">
      <c r="AO723" s="81" t="s">
        <v>1680</v>
      </c>
      <c r="AP723" s="81" t="s">
        <v>893</v>
      </c>
      <c r="AQ723" s="81">
        <v>2</v>
      </c>
      <c r="AR723" s="81" t="s">
        <v>933</v>
      </c>
      <c r="AS723" s="81">
        <v>2</v>
      </c>
      <c r="AT723" s="81" t="s">
        <v>4414</v>
      </c>
      <c r="AU723" s="81"/>
      <c r="AV723" s="81" t="s">
        <v>4414</v>
      </c>
      <c r="AW723" s="81"/>
      <c r="BD723"/>
      <c r="BE723"/>
      <c r="BF723"/>
      <c r="BG723"/>
    </row>
    <row r="724" spans="41:59" x14ac:dyDescent="0.2">
      <c r="AO724" s="81" t="s">
        <v>1679</v>
      </c>
      <c r="AP724" s="81" t="s">
        <v>900</v>
      </c>
      <c r="AQ724" s="81">
        <v>1</v>
      </c>
      <c r="AR724" s="81" t="s">
        <v>939</v>
      </c>
      <c r="AS724" s="81">
        <v>1</v>
      </c>
      <c r="AT724" s="81" t="s">
        <v>4414</v>
      </c>
      <c r="AU724" s="81"/>
      <c r="AV724" s="81" t="s">
        <v>4414</v>
      </c>
      <c r="AW724" s="81"/>
      <c r="BD724"/>
      <c r="BE724"/>
      <c r="BF724"/>
      <c r="BG724"/>
    </row>
    <row r="725" spans="41:59" x14ac:dyDescent="0.2">
      <c r="AO725" s="81" t="s">
        <v>313</v>
      </c>
      <c r="AP725" s="81" t="s">
        <v>900</v>
      </c>
      <c r="AQ725" s="81">
        <v>1</v>
      </c>
      <c r="AR725" s="81" t="s">
        <v>939</v>
      </c>
      <c r="AS725" s="81">
        <v>1</v>
      </c>
      <c r="AT725" s="81" t="s">
        <v>4414</v>
      </c>
      <c r="AU725" s="81"/>
      <c r="AV725" s="81" t="s">
        <v>4414</v>
      </c>
      <c r="AW725" s="81"/>
      <c r="BD725"/>
      <c r="BE725"/>
      <c r="BF725"/>
      <c r="BG725"/>
    </row>
    <row r="726" spans="41:59" x14ac:dyDescent="0.2">
      <c r="AO726" s="81" t="s">
        <v>324</v>
      </c>
      <c r="AP726" s="81" t="s">
        <v>901</v>
      </c>
      <c r="AQ726" s="81">
        <v>2</v>
      </c>
      <c r="AR726" s="81" t="s">
        <v>933</v>
      </c>
      <c r="AS726" s="81">
        <v>2</v>
      </c>
      <c r="AT726" s="81" t="s">
        <v>4414</v>
      </c>
      <c r="AU726" s="81"/>
      <c r="AV726" s="81" t="s">
        <v>4414</v>
      </c>
      <c r="AW726" s="81"/>
      <c r="BD726"/>
      <c r="BE726"/>
      <c r="BF726"/>
      <c r="BG726"/>
    </row>
    <row r="727" spans="41:59" x14ac:dyDescent="0.2">
      <c r="AO727" s="81" t="s">
        <v>224</v>
      </c>
      <c r="AP727" s="81" t="s">
        <v>901</v>
      </c>
      <c r="AQ727" s="81">
        <v>2</v>
      </c>
      <c r="AR727" s="81" t="s">
        <v>933</v>
      </c>
      <c r="AS727" s="81">
        <v>2</v>
      </c>
      <c r="AT727" s="81" t="s">
        <v>4414</v>
      </c>
      <c r="AU727" s="81"/>
      <c r="AV727" s="81" t="s">
        <v>4414</v>
      </c>
      <c r="AW727" s="81"/>
      <c r="BD727"/>
      <c r="BE727"/>
      <c r="BF727"/>
      <c r="BG727"/>
    </row>
    <row r="728" spans="41:59" x14ac:dyDescent="0.2">
      <c r="AO728" s="81" t="s">
        <v>223</v>
      </c>
      <c r="AP728" s="81" t="s">
        <v>907</v>
      </c>
      <c r="AQ728" s="81">
        <v>1</v>
      </c>
      <c r="AR728" s="81" t="s">
        <v>939</v>
      </c>
      <c r="AS728" s="81">
        <v>1</v>
      </c>
      <c r="AT728" s="81" t="s">
        <v>4414</v>
      </c>
      <c r="AU728" s="81"/>
      <c r="AV728" s="81" t="s">
        <v>4414</v>
      </c>
      <c r="AW728" s="81"/>
      <c r="BD728"/>
      <c r="BE728"/>
      <c r="BF728"/>
      <c r="BG728"/>
    </row>
    <row r="729" spans="41:59" x14ac:dyDescent="0.2">
      <c r="AO729" s="81" t="s">
        <v>274</v>
      </c>
      <c r="AP729" s="81" t="s">
        <v>901</v>
      </c>
      <c r="AQ729" s="81">
        <v>2</v>
      </c>
      <c r="AR729" s="81" t="s">
        <v>933</v>
      </c>
      <c r="AS729" s="81">
        <v>2</v>
      </c>
      <c r="AT729" s="81" t="s">
        <v>4414</v>
      </c>
      <c r="AU729" s="81"/>
      <c r="AV729" s="81" t="s">
        <v>4414</v>
      </c>
      <c r="AW729" s="81"/>
      <c r="BD729"/>
      <c r="BE729"/>
      <c r="BF729"/>
      <c r="BG729"/>
    </row>
    <row r="730" spans="41:59" x14ac:dyDescent="0.2">
      <c r="AO730" s="81" t="s">
        <v>273</v>
      </c>
      <c r="AP730" s="81" t="s">
        <v>907</v>
      </c>
      <c r="AQ730" s="81">
        <v>1</v>
      </c>
      <c r="AR730" s="81" t="s">
        <v>939</v>
      </c>
      <c r="AS730" s="81">
        <v>1</v>
      </c>
      <c r="AT730" s="81" t="s">
        <v>4414</v>
      </c>
      <c r="AU730" s="81"/>
      <c r="AV730" s="81" t="s">
        <v>4414</v>
      </c>
      <c r="AW730" s="81"/>
      <c r="BD730"/>
      <c r="BE730"/>
      <c r="BF730"/>
      <c r="BG730"/>
    </row>
    <row r="731" spans="41:59" x14ac:dyDescent="0.2">
      <c r="AO731" s="81" t="s">
        <v>1690</v>
      </c>
      <c r="AP731" s="81" t="s">
        <v>901</v>
      </c>
      <c r="AQ731" s="81">
        <v>2</v>
      </c>
      <c r="AR731" s="81" t="s">
        <v>933</v>
      </c>
      <c r="AS731" s="81">
        <v>2</v>
      </c>
      <c r="AT731" s="81" t="s">
        <v>4414</v>
      </c>
      <c r="AU731" s="81"/>
      <c r="AV731" s="81" t="s">
        <v>4414</v>
      </c>
      <c r="AW731" s="81"/>
      <c r="BD731"/>
      <c r="BE731"/>
      <c r="BF731"/>
      <c r="BG731"/>
    </row>
    <row r="732" spans="41:59" x14ac:dyDescent="0.2">
      <c r="AO732" s="81" t="s">
        <v>1689</v>
      </c>
      <c r="AP732" s="81" t="s">
        <v>907</v>
      </c>
      <c r="AQ732" s="81">
        <v>1</v>
      </c>
      <c r="AR732" s="81" t="s">
        <v>939</v>
      </c>
      <c r="AS732" s="81">
        <v>1</v>
      </c>
      <c r="AT732" s="81" t="s">
        <v>4414</v>
      </c>
      <c r="AU732" s="81"/>
      <c r="AV732" s="81" t="s">
        <v>4414</v>
      </c>
      <c r="AW732" s="81"/>
      <c r="BD732"/>
      <c r="BE732"/>
      <c r="BF732"/>
      <c r="BG732"/>
    </row>
    <row r="733" spans="41:59" x14ac:dyDescent="0.2">
      <c r="AO733" s="81" t="s">
        <v>323</v>
      </c>
      <c r="AP733" s="81" t="s">
        <v>907</v>
      </c>
      <c r="AQ733" s="81">
        <v>1</v>
      </c>
      <c r="AR733" s="81" t="s">
        <v>939</v>
      </c>
      <c r="AS733" s="81">
        <v>1</v>
      </c>
      <c r="AT733" s="81" t="s">
        <v>4414</v>
      </c>
      <c r="AU733" s="81"/>
      <c r="AV733" s="81" t="s">
        <v>4414</v>
      </c>
      <c r="AW733" s="81"/>
      <c r="BD733"/>
      <c r="BE733"/>
      <c r="BF733"/>
      <c r="BG733"/>
    </row>
    <row r="734" spans="41:59" x14ac:dyDescent="0.2">
      <c r="AO734" s="81" t="s">
        <v>334</v>
      </c>
      <c r="AP734" s="81" t="s">
        <v>909</v>
      </c>
      <c r="AQ734" s="81">
        <v>2</v>
      </c>
      <c r="AR734" s="81" t="s">
        <v>933</v>
      </c>
      <c r="AS734" s="81">
        <v>2</v>
      </c>
      <c r="AT734" s="81" t="s">
        <v>4414</v>
      </c>
      <c r="AU734" s="81"/>
      <c r="AV734" s="81" t="s">
        <v>4414</v>
      </c>
      <c r="AW734" s="81"/>
      <c r="BD734"/>
      <c r="BE734"/>
      <c r="BF734"/>
      <c r="BG734"/>
    </row>
    <row r="735" spans="41:59" x14ac:dyDescent="0.2">
      <c r="AO735" s="81" t="s">
        <v>234</v>
      </c>
      <c r="AP735" s="81" t="s">
        <v>909</v>
      </c>
      <c r="AQ735" s="81">
        <v>2</v>
      </c>
      <c r="AR735" s="81" t="s">
        <v>933</v>
      </c>
      <c r="AS735" s="81">
        <v>2</v>
      </c>
      <c r="AT735" s="81" t="s">
        <v>4414</v>
      </c>
      <c r="AU735" s="81"/>
      <c r="AV735" s="81" t="s">
        <v>4414</v>
      </c>
      <c r="AW735" s="81"/>
      <c r="BD735"/>
      <c r="BE735"/>
      <c r="BF735"/>
      <c r="BG735"/>
    </row>
    <row r="736" spans="41:59" x14ac:dyDescent="0.2">
      <c r="AO736" s="81" t="s">
        <v>233</v>
      </c>
      <c r="AP736" s="81" t="s">
        <v>916</v>
      </c>
      <c r="AQ736" s="81">
        <v>1</v>
      </c>
      <c r="AR736" s="81" t="s">
        <v>939</v>
      </c>
      <c r="AS736" s="81">
        <v>1</v>
      </c>
      <c r="AT736" s="81" t="s">
        <v>4414</v>
      </c>
      <c r="AU736" s="81"/>
      <c r="AV736" s="81" t="s">
        <v>4414</v>
      </c>
      <c r="AW736" s="81"/>
      <c r="BD736"/>
      <c r="BE736"/>
      <c r="BF736"/>
      <c r="BG736"/>
    </row>
    <row r="737" spans="41:59" x14ac:dyDescent="0.2">
      <c r="AO737" s="81" t="s">
        <v>284</v>
      </c>
      <c r="AP737" s="81" t="s">
        <v>909</v>
      </c>
      <c r="AQ737" s="81">
        <v>2</v>
      </c>
      <c r="AR737" s="81" t="s">
        <v>933</v>
      </c>
      <c r="AS737" s="81">
        <v>2</v>
      </c>
      <c r="AT737" s="81" t="s">
        <v>4414</v>
      </c>
      <c r="AU737" s="81"/>
      <c r="AV737" s="81" t="s">
        <v>4414</v>
      </c>
      <c r="AW737" s="81"/>
      <c r="BD737"/>
      <c r="BE737"/>
      <c r="BF737"/>
      <c r="BG737"/>
    </row>
    <row r="738" spans="41:59" x14ac:dyDescent="0.2">
      <c r="AO738" s="81" t="s">
        <v>283</v>
      </c>
      <c r="AP738" s="81" t="s">
        <v>916</v>
      </c>
      <c r="AQ738" s="81">
        <v>1</v>
      </c>
      <c r="AR738" s="81" t="s">
        <v>939</v>
      </c>
      <c r="AS738" s="81">
        <v>1</v>
      </c>
      <c r="AT738" s="81" t="s">
        <v>4414</v>
      </c>
      <c r="AU738" s="81"/>
      <c r="AV738" s="81" t="s">
        <v>4414</v>
      </c>
      <c r="AW738" s="81"/>
      <c r="BD738"/>
      <c r="BE738"/>
      <c r="BF738"/>
      <c r="BG738"/>
    </row>
    <row r="739" spans="41:59" x14ac:dyDescent="0.2">
      <c r="AO739" s="81" t="s">
        <v>1699</v>
      </c>
      <c r="AP739" s="81" t="s">
        <v>909</v>
      </c>
      <c r="AQ739" s="81">
        <v>2</v>
      </c>
      <c r="AR739" s="81" t="s">
        <v>933</v>
      </c>
      <c r="AS739" s="81">
        <v>2</v>
      </c>
      <c r="AT739" s="81" t="s">
        <v>4414</v>
      </c>
      <c r="AU739" s="81"/>
      <c r="AV739" s="81" t="s">
        <v>4414</v>
      </c>
      <c r="AW739" s="81"/>
      <c r="BD739"/>
      <c r="BE739"/>
      <c r="BF739"/>
      <c r="BG739"/>
    </row>
    <row r="740" spans="41:59" x14ac:dyDescent="0.2">
      <c r="AO740" s="81" t="s">
        <v>1700</v>
      </c>
      <c r="AP740" s="81" t="s">
        <v>916</v>
      </c>
      <c r="AQ740" s="81">
        <v>1</v>
      </c>
      <c r="AR740" s="81" t="s">
        <v>939</v>
      </c>
      <c r="AS740" s="81">
        <v>1</v>
      </c>
      <c r="AT740" s="81" t="s">
        <v>4414</v>
      </c>
      <c r="AU740" s="81"/>
      <c r="AV740" s="81" t="s">
        <v>4414</v>
      </c>
      <c r="AW740" s="81"/>
      <c r="BD740"/>
      <c r="BE740"/>
      <c r="BF740"/>
      <c r="BG740"/>
    </row>
    <row r="741" spans="41:59" x14ac:dyDescent="0.2">
      <c r="AO741" s="81" t="s">
        <v>333</v>
      </c>
      <c r="AP741" s="81" t="s">
        <v>916</v>
      </c>
      <c r="AQ741" s="81">
        <v>1</v>
      </c>
      <c r="AR741" s="81" t="s">
        <v>939</v>
      </c>
      <c r="AS741" s="81">
        <v>1</v>
      </c>
      <c r="AT741" s="81" t="s">
        <v>4414</v>
      </c>
      <c r="AU741" s="81"/>
      <c r="AV741" s="81" t="s">
        <v>4414</v>
      </c>
      <c r="AW741" s="81"/>
      <c r="BD741"/>
      <c r="BE741"/>
      <c r="BF741"/>
      <c r="BG741"/>
    </row>
    <row r="742" spans="41:59" x14ac:dyDescent="0.2">
      <c r="AO742" s="81" t="s">
        <v>343</v>
      </c>
      <c r="AP742" s="81" t="s">
        <v>917</v>
      </c>
      <c r="AQ742" s="81">
        <v>2</v>
      </c>
      <c r="AR742" s="81" t="s">
        <v>933</v>
      </c>
      <c r="AS742" s="81">
        <v>2</v>
      </c>
      <c r="AT742" s="81" t="s">
        <v>4414</v>
      </c>
      <c r="AU742" s="81"/>
      <c r="AV742" s="81" t="s">
        <v>4414</v>
      </c>
      <c r="AW742" s="81"/>
      <c r="BD742"/>
      <c r="BE742"/>
      <c r="BF742"/>
      <c r="BG742"/>
    </row>
    <row r="743" spans="41:59" x14ac:dyDescent="0.2">
      <c r="AO743" s="81" t="s">
        <v>244</v>
      </c>
      <c r="AP743" s="81" t="s">
        <v>917</v>
      </c>
      <c r="AQ743" s="81">
        <v>2</v>
      </c>
      <c r="AR743" s="81" t="s">
        <v>933</v>
      </c>
      <c r="AS743" s="81">
        <v>2</v>
      </c>
      <c r="AT743" s="81" t="s">
        <v>4414</v>
      </c>
      <c r="AU743" s="81"/>
      <c r="AV743" s="81" t="s">
        <v>4414</v>
      </c>
      <c r="AW743" s="81"/>
      <c r="BD743"/>
      <c r="BE743"/>
      <c r="BF743"/>
      <c r="BG743"/>
    </row>
    <row r="744" spans="41:59" x14ac:dyDescent="0.2">
      <c r="AO744" s="81" t="s">
        <v>243</v>
      </c>
      <c r="AP744" s="81" t="s">
        <v>923</v>
      </c>
      <c r="AQ744" s="81">
        <v>1</v>
      </c>
      <c r="AR744" s="81" t="s">
        <v>939</v>
      </c>
      <c r="AS744" s="81">
        <v>1</v>
      </c>
      <c r="AT744" s="81" t="s">
        <v>4414</v>
      </c>
      <c r="AU744" s="81"/>
      <c r="AV744" s="81" t="s">
        <v>4414</v>
      </c>
      <c r="AW744" s="81"/>
      <c r="BD744"/>
      <c r="BE744"/>
      <c r="BF744"/>
      <c r="BG744"/>
    </row>
    <row r="745" spans="41:59" x14ac:dyDescent="0.2">
      <c r="AO745" s="81" t="s">
        <v>294</v>
      </c>
      <c r="AP745" s="81" t="s">
        <v>917</v>
      </c>
      <c r="AQ745" s="81">
        <v>2</v>
      </c>
      <c r="AR745" s="81" t="s">
        <v>933</v>
      </c>
      <c r="AS745" s="81">
        <v>2</v>
      </c>
      <c r="AT745" s="81" t="s">
        <v>4414</v>
      </c>
      <c r="AU745" s="81"/>
      <c r="AV745" s="81" t="s">
        <v>4414</v>
      </c>
      <c r="AW745" s="81"/>
      <c r="BD745"/>
      <c r="BE745"/>
      <c r="BF745"/>
      <c r="BG745"/>
    </row>
    <row r="746" spans="41:59" x14ac:dyDescent="0.2">
      <c r="AO746" s="81" t="s">
        <v>293</v>
      </c>
      <c r="AP746" s="81" t="s">
        <v>923</v>
      </c>
      <c r="AQ746" s="81">
        <v>1</v>
      </c>
      <c r="AR746" s="81" t="s">
        <v>939</v>
      </c>
      <c r="AS746" s="81">
        <v>1</v>
      </c>
      <c r="AT746" s="81" t="s">
        <v>4414</v>
      </c>
      <c r="AU746" s="81"/>
      <c r="AV746" s="81" t="s">
        <v>4414</v>
      </c>
      <c r="AW746" s="81"/>
      <c r="BD746"/>
      <c r="BE746"/>
      <c r="BF746"/>
      <c r="BG746"/>
    </row>
    <row r="747" spans="41:59" x14ac:dyDescent="0.2">
      <c r="AO747" s="81" t="s">
        <v>1710</v>
      </c>
      <c r="AP747" s="81" t="s">
        <v>917</v>
      </c>
      <c r="AQ747" s="81">
        <v>2</v>
      </c>
      <c r="AR747" s="81" t="s">
        <v>933</v>
      </c>
      <c r="AS747" s="81">
        <v>2</v>
      </c>
      <c r="AT747" s="81" t="s">
        <v>4414</v>
      </c>
      <c r="AU747" s="81"/>
      <c r="AV747" s="81" t="s">
        <v>4414</v>
      </c>
      <c r="AW747" s="81"/>
      <c r="BD747"/>
      <c r="BE747"/>
      <c r="BF747"/>
      <c r="BG747"/>
    </row>
    <row r="748" spans="41:59" x14ac:dyDescent="0.2">
      <c r="AO748" s="81" t="s">
        <v>1709</v>
      </c>
      <c r="AP748" s="81" t="s">
        <v>923</v>
      </c>
      <c r="AQ748" s="81">
        <v>1</v>
      </c>
      <c r="AR748" s="81" t="s">
        <v>939</v>
      </c>
      <c r="AS748" s="81">
        <v>1</v>
      </c>
      <c r="AT748" s="81" t="s">
        <v>4414</v>
      </c>
      <c r="AU748" s="81"/>
      <c r="AV748" s="81" t="s">
        <v>4414</v>
      </c>
      <c r="AW748" s="81"/>
      <c r="BD748"/>
      <c r="BE748"/>
      <c r="BF748"/>
      <c r="BG748"/>
    </row>
    <row r="749" spans="41:59" x14ac:dyDescent="0.2">
      <c r="AO749" s="81" t="s">
        <v>342</v>
      </c>
      <c r="AP749" s="81" t="s">
        <v>923</v>
      </c>
      <c r="AQ749" s="81">
        <v>1</v>
      </c>
      <c r="AR749" s="81" t="s">
        <v>939</v>
      </c>
      <c r="AS749" s="81">
        <v>1</v>
      </c>
      <c r="AT749" s="81" t="s">
        <v>4414</v>
      </c>
      <c r="AU749" s="81"/>
      <c r="AV749" s="81" t="s">
        <v>4414</v>
      </c>
      <c r="AW749" s="81"/>
      <c r="BD749"/>
      <c r="BE749"/>
      <c r="BF749"/>
      <c r="BG749"/>
    </row>
    <row r="750" spans="41:59" x14ac:dyDescent="0.2">
      <c r="AO750" s="81" t="s">
        <v>353</v>
      </c>
      <c r="AP750" s="81" t="s">
        <v>925</v>
      </c>
      <c r="AQ750" s="81">
        <v>2</v>
      </c>
      <c r="AR750" s="81" t="s">
        <v>933</v>
      </c>
      <c r="AS750" s="81">
        <v>2</v>
      </c>
      <c r="AT750" s="81" t="s">
        <v>4414</v>
      </c>
      <c r="AU750" s="81"/>
      <c r="AV750" s="81" t="s">
        <v>4414</v>
      </c>
      <c r="AW750" s="81"/>
      <c r="BD750"/>
      <c r="BE750"/>
      <c r="BF750"/>
      <c r="BG750"/>
    </row>
    <row r="751" spans="41:59" x14ac:dyDescent="0.2">
      <c r="AO751" s="81" t="s">
        <v>254</v>
      </c>
      <c r="AP751" s="81" t="s">
        <v>925</v>
      </c>
      <c r="AQ751" s="81">
        <v>2</v>
      </c>
      <c r="AR751" s="81" t="s">
        <v>933</v>
      </c>
      <c r="AS751" s="81">
        <v>2</v>
      </c>
      <c r="AT751" s="81" t="s">
        <v>4414</v>
      </c>
      <c r="AU751" s="81"/>
      <c r="AV751" s="81" t="s">
        <v>4414</v>
      </c>
      <c r="AW751" s="81"/>
      <c r="BD751"/>
      <c r="BE751"/>
      <c r="BF751"/>
      <c r="BG751"/>
    </row>
    <row r="752" spans="41:59" x14ac:dyDescent="0.2">
      <c r="AO752" s="81" t="s">
        <v>253</v>
      </c>
      <c r="AP752" s="81" t="s">
        <v>932</v>
      </c>
      <c r="AQ752" s="81">
        <v>1</v>
      </c>
      <c r="AR752" s="81" t="s">
        <v>939</v>
      </c>
      <c r="AS752" s="81">
        <v>1</v>
      </c>
      <c r="AT752" s="81" t="s">
        <v>4414</v>
      </c>
      <c r="AU752" s="81"/>
      <c r="AV752" s="81" t="s">
        <v>4414</v>
      </c>
      <c r="AW752" s="81"/>
      <c r="BD752"/>
      <c r="BE752"/>
      <c r="BF752"/>
      <c r="BG752"/>
    </row>
    <row r="753" spans="41:59" x14ac:dyDescent="0.2">
      <c r="AO753" s="81" t="s">
        <v>304</v>
      </c>
      <c r="AP753" s="81" t="s">
        <v>925</v>
      </c>
      <c r="AQ753" s="81">
        <v>2</v>
      </c>
      <c r="AR753" s="81" t="s">
        <v>933</v>
      </c>
      <c r="AS753" s="81">
        <v>2</v>
      </c>
      <c r="AT753" s="81" t="s">
        <v>4414</v>
      </c>
      <c r="AU753" s="81"/>
      <c r="AV753" s="81" t="s">
        <v>4414</v>
      </c>
      <c r="AW753" s="81"/>
      <c r="BD753"/>
      <c r="BE753"/>
      <c r="BF753"/>
      <c r="BG753"/>
    </row>
    <row r="754" spans="41:59" x14ac:dyDescent="0.2">
      <c r="AO754" s="81" t="s">
        <v>303</v>
      </c>
      <c r="AP754" s="81" t="s">
        <v>932</v>
      </c>
      <c r="AQ754" s="81">
        <v>1</v>
      </c>
      <c r="AR754" s="81" t="s">
        <v>939</v>
      </c>
      <c r="AS754" s="81">
        <v>1</v>
      </c>
      <c r="AT754" s="81" t="s">
        <v>4414</v>
      </c>
      <c r="AU754" s="81"/>
      <c r="AV754" s="81" t="s">
        <v>4414</v>
      </c>
      <c r="AW754" s="81"/>
      <c r="BD754"/>
      <c r="BE754"/>
      <c r="BF754"/>
      <c r="BG754"/>
    </row>
    <row r="755" spans="41:59" x14ac:dyDescent="0.2">
      <c r="AO755" s="81" t="s">
        <v>1720</v>
      </c>
      <c r="AP755" s="81" t="s">
        <v>925</v>
      </c>
      <c r="AQ755" s="81">
        <v>2</v>
      </c>
      <c r="AR755" s="81" t="s">
        <v>933</v>
      </c>
      <c r="AS755" s="81">
        <v>2</v>
      </c>
      <c r="AT755" s="81" t="s">
        <v>4414</v>
      </c>
      <c r="AU755" s="81"/>
      <c r="AV755" s="81" t="s">
        <v>4414</v>
      </c>
      <c r="AW755" s="81"/>
      <c r="BD755"/>
      <c r="BE755"/>
      <c r="BF755"/>
      <c r="BG755"/>
    </row>
    <row r="756" spans="41:59" x14ac:dyDescent="0.2">
      <c r="AO756" s="81" t="s">
        <v>1719</v>
      </c>
      <c r="AP756" s="81" t="s">
        <v>932</v>
      </c>
      <c r="AQ756" s="81">
        <v>1</v>
      </c>
      <c r="AR756" s="81" t="s">
        <v>939</v>
      </c>
      <c r="AS756" s="81">
        <v>1</v>
      </c>
      <c r="AT756" s="81" t="s">
        <v>4414</v>
      </c>
      <c r="AU756" s="81"/>
      <c r="AV756" s="81" t="s">
        <v>4414</v>
      </c>
      <c r="AW756" s="81"/>
      <c r="BD756"/>
      <c r="BE756"/>
      <c r="BF756"/>
      <c r="BG756"/>
    </row>
    <row r="757" spans="41:59" x14ac:dyDescent="0.2">
      <c r="AO757" s="81" t="s">
        <v>352</v>
      </c>
      <c r="AP757" s="81" t="s">
        <v>932</v>
      </c>
      <c r="AQ757" s="81">
        <v>1</v>
      </c>
      <c r="AR757" s="81" t="s">
        <v>939</v>
      </c>
      <c r="AS757" s="81">
        <v>1</v>
      </c>
      <c r="AT757" s="81" t="s">
        <v>4414</v>
      </c>
      <c r="AU757" s="81"/>
      <c r="AV757" s="81" t="s">
        <v>4414</v>
      </c>
      <c r="AW757" s="81"/>
      <c r="BD757"/>
      <c r="BE757"/>
      <c r="BF757"/>
      <c r="BG757"/>
    </row>
    <row r="758" spans="41:59" x14ac:dyDescent="0.2">
      <c r="AO758" s="81" t="s">
        <v>1785</v>
      </c>
      <c r="AP758" s="81" t="s">
        <v>917</v>
      </c>
      <c r="AQ758" s="81">
        <v>2</v>
      </c>
      <c r="AR758" s="81" t="s">
        <v>933</v>
      </c>
      <c r="AS758" s="81">
        <v>2</v>
      </c>
      <c r="AT758" s="81" t="s">
        <v>832</v>
      </c>
      <c r="AU758" s="81">
        <v>1</v>
      </c>
      <c r="AV758" s="81" t="s">
        <v>4414</v>
      </c>
      <c r="AW758" s="81"/>
      <c r="BD758"/>
      <c r="BE758"/>
      <c r="BF758"/>
      <c r="BG758"/>
    </row>
    <row r="759" spans="41:59" x14ac:dyDescent="0.2">
      <c r="AO759" s="81" t="s">
        <v>1784</v>
      </c>
      <c r="AP759" s="81" t="s">
        <v>923</v>
      </c>
      <c r="AQ759" s="81">
        <v>1</v>
      </c>
      <c r="AR759" s="81" t="s">
        <v>939</v>
      </c>
      <c r="AS759" s="81">
        <v>1</v>
      </c>
      <c r="AT759" s="81" t="s">
        <v>832</v>
      </c>
      <c r="AU759" s="81">
        <v>1</v>
      </c>
      <c r="AV759" s="81" t="s">
        <v>4414</v>
      </c>
      <c r="AW759" s="81"/>
      <c r="BD759"/>
      <c r="BE759"/>
      <c r="BF759"/>
      <c r="BG759"/>
    </row>
    <row r="760" spans="41:59" x14ac:dyDescent="0.2">
      <c r="AO760" s="81" t="s">
        <v>315</v>
      </c>
      <c r="AP760" s="81" t="s">
        <v>894</v>
      </c>
      <c r="AQ760" s="81">
        <v>2</v>
      </c>
      <c r="AR760" s="81" t="s">
        <v>934</v>
      </c>
      <c r="AS760" s="81">
        <v>2</v>
      </c>
      <c r="AT760" s="81" t="s">
        <v>4414</v>
      </c>
      <c r="AU760" s="81"/>
      <c r="AV760" s="81" t="s">
        <v>4414</v>
      </c>
      <c r="AW760" s="81"/>
      <c r="BD760"/>
      <c r="BE760"/>
      <c r="BF760"/>
      <c r="BG760"/>
    </row>
    <row r="761" spans="41:59" x14ac:dyDescent="0.2">
      <c r="AO761" s="81" t="s">
        <v>215</v>
      </c>
      <c r="AP761" s="81" t="s">
        <v>894</v>
      </c>
      <c r="AQ761" s="81">
        <v>2</v>
      </c>
      <c r="AR761" s="81" t="s">
        <v>934</v>
      </c>
      <c r="AS761" s="81">
        <v>2</v>
      </c>
      <c r="AT761" s="81" t="s">
        <v>4414</v>
      </c>
      <c r="AU761" s="81"/>
      <c r="AV761" s="81" t="s">
        <v>4414</v>
      </c>
      <c r="AW761" s="81"/>
      <c r="BD761"/>
      <c r="BE761"/>
      <c r="BF761"/>
      <c r="BG761"/>
    </row>
    <row r="762" spans="41:59" x14ac:dyDescent="0.2">
      <c r="AO762" s="81" t="s">
        <v>265</v>
      </c>
      <c r="AP762" s="81" t="s">
        <v>894</v>
      </c>
      <c r="AQ762" s="81">
        <v>2</v>
      </c>
      <c r="AR762" s="81" t="s">
        <v>934</v>
      </c>
      <c r="AS762" s="81">
        <v>2</v>
      </c>
      <c r="AT762" s="81" t="s">
        <v>4414</v>
      </c>
      <c r="AU762" s="81"/>
      <c r="AV762" s="81" t="s">
        <v>4414</v>
      </c>
      <c r="AW762" s="81"/>
      <c r="BD762"/>
      <c r="BE762"/>
      <c r="BF762"/>
      <c r="BG762"/>
    </row>
    <row r="763" spans="41:59" x14ac:dyDescent="0.2">
      <c r="AO763" s="81" t="s">
        <v>1681</v>
      </c>
      <c r="AP763" s="81" t="s">
        <v>894</v>
      </c>
      <c r="AQ763" s="81">
        <v>2</v>
      </c>
      <c r="AR763" s="81" t="s">
        <v>934</v>
      </c>
      <c r="AS763" s="81">
        <v>2</v>
      </c>
      <c r="AT763" s="81" t="s">
        <v>4414</v>
      </c>
      <c r="AU763" s="81"/>
      <c r="AV763" s="81" t="s">
        <v>4414</v>
      </c>
      <c r="AW763" s="81"/>
      <c r="BD763"/>
      <c r="BE763"/>
      <c r="BF763"/>
      <c r="BG763"/>
    </row>
    <row r="764" spans="41:59" x14ac:dyDescent="0.2">
      <c r="AO764" s="81" t="s">
        <v>325</v>
      </c>
      <c r="AP764" s="81" t="s">
        <v>902</v>
      </c>
      <c r="AQ764" s="81">
        <v>2</v>
      </c>
      <c r="AR764" s="81" t="s">
        <v>934</v>
      </c>
      <c r="AS764" s="81">
        <v>2</v>
      </c>
      <c r="AT764" s="81" t="s">
        <v>4414</v>
      </c>
      <c r="AU764" s="81"/>
      <c r="AV764" s="81" t="s">
        <v>4414</v>
      </c>
      <c r="AW764" s="81"/>
      <c r="BD764"/>
      <c r="BE764"/>
      <c r="BF764"/>
      <c r="BG764"/>
    </row>
    <row r="765" spans="41:59" x14ac:dyDescent="0.2">
      <c r="AO765" s="81" t="s">
        <v>225</v>
      </c>
      <c r="AP765" s="81" t="s">
        <v>902</v>
      </c>
      <c r="AQ765" s="81">
        <v>2</v>
      </c>
      <c r="AR765" s="81" t="s">
        <v>934</v>
      </c>
      <c r="AS765" s="81">
        <v>2</v>
      </c>
      <c r="AT765" s="81" t="s">
        <v>4414</v>
      </c>
      <c r="AU765" s="81"/>
      <c r="AV765" s="81" t="s">
        <v>4414</v>
      </c>
      <c r="AW765" s="81"/>
      <c r="BD765"/>
      <c r="BE765"/>
      <c r="BF765"/>
      <c r="BG765"/>
    </row>
    <row r="766" spans="41:59" x14ac:dyDescent="0.2">
      <c r="AO766" s="81" t="s">
        <v>275</v>
      </c>
      <c r="AP766" s="81" t="s">
        <v>902</v>
      </c>
      <c r="AQ766" s="81">
        <v>2</v>
      </c>
      <c r="AR766" s="81" t="s">
        <v>934</v>
      </c>
      <c r="AS766" s="81">
        <v>2</v>
      </c>
      <c r="AT766" s="81" t="s">
        <v>4414</v>
      </c>
      <c r="AU766" s="81"/>
      <c r="AV766" s="81" t="s">
        <v>4414</v>
      </c>
      <c r="AW766" s="81"/>
      <c r="BD766"/>
      <c r="BE766"/>
      <c r="BF766"/>
      <c r="BG766"/>
    </row>
    <row r="767" spans="41:59" x14ac:dyDescent="0.2">
      <c r="AO767" s="81" t="s">
        <v>1691</v>
      </c>
      <c r="AP767" s="81" t="s">
        <v>902</v>
      </c>
      <c r="AQ767" s="81">
        <v>2</v>
      </c>
      <c r="AR767" s="81" t="s">
        <v>934</v>
      </c>
      <c r="AS767" s="81">
        <v>2</v>
      </c>
      <c r="AT767" s="81" t="s">
        <v>4414</v>
      </c>
      <c r="AU767" s="81"/>
      <c r="AV767" s="81" t="s">
        <v>4414</v>
      </c>
      <c r="AW767" s="81"/>
      <c r="BD767"/>
      <c r="BE767"/>
      <c r="BF767"/>
      <c r="BG767"/>
    </row>
    <row r="768" spans="41:59" x14ac:dyDescent="0.2">
      <c r="AO768" s="81" t="s">
        <v>335</v>
      </c>
      <c r="AP768" s="81" t="s">
        <v>910</v>
      </c>
      <c r="AQ768" s="81">
        <v>2</v>
      </c>
      <c r="AR768" s="81" t="s">
        <v>934</v>
      </c>
      <c r="AS768" s="81">
        <v>2</v>
      </c>
      <c r="AT768" s="81" t="s">
        <v>4414</v>
      </c>
      <c r="AU768" s="81"/>
      <c r="AV768" s="81" t="s">
        <v>4414</v>
      </c>
      <c r="AW768" s="81"/>
      <c r="BD768"/>
      <c r="BE768"/>
      <c r="BF768"/>
      <c r="BG768"/>
    </row>
    <row r="769" spans="41:59" x14ac:dyDescent="0.2">
      <c r="AO769" s="81" t="s">
        <v>235</v>
      </c>
      <c r="AP769" s="81" t="s">
        <v>910</v>
      </c>
      <c r="AQ769" s="81">
        <v>2</v>
      </c>
      <c r="AR769" s="81" t="s">
        <v>934</v>
      </c>
      <c r="AS769" s="81">
        <v>2</v>
      </c>
      <c r="AT769" s="81" t="s">
        <v>4414</v>
      </c>
      <c r="AU769" s="81"/>
      <c r="AV769" s="81" t="s">
        <v>4414</v>
      </c>
      <c r="AW769" s="81"/>
      <c r="BD769"/>
      <c r="BE769"/>
      <c r="BF769"/>
      <c r="BG769"/>
    </row>
    <row r="770" spans="41:59" x14ac:dyDescent="0.2">
      <c r="AO770" s="81" t="s">
        <v>285</v>
      </c>
      <c r="AP770" s="81" t="s">
        <v>910</v>
      </c>
      <c r="AQ770" s="81">
        <v>2</v>
      </c>
      <c r="AR770" s="81" t="s">
        <v>934</v>
      </c>
      <c r="AS770" s="81">
        <v>2</v>
      </c>
      <c r="AT770" s="81" t="s">
        <v>4414</v>
      </c>
      <c r="AU770" s="81"/>
      <c r="AV770" s="81" t="s">
        <v>4414</v>
      </c>
      <c r="AW770" s="81"/>
      <c r="BD770"/>
      <c r="BE770"/>
      <c r="BF770"/>
      <c r="BG770"/>
    </row>
    <row r="771" spans="41:59" x14ac:dyDescent="0.2">
      <c r="AO771" s="81" t="s">
        <v>1701</v>
      </c>
      <c r="AP771" s="81" t="s">
        <v>910</v>
      </c>
      <c r="AQ771" s="81">
        <v>2</v>
      </c>
      <c r="AR771" s="81" t="s">
        <v>934</v>
      </c>
      <c r="AS771" s="81">
        <v>2</v>
      </c>
      <c r="AT771" s="81" t="s">
        <v>4414</v>
      </c>
      <c r="AU771" s="81"/>
      <c r="AV771" s="81" t="s">
        <v>4414</v>
      </c>
      <c r="AW771" s="81"/>
      <c r="BD771"/>
      <c r="BE771"/>
      <c r="BF771"/>
      <c r="BG771"/>
    </row>
    <row r="772" spans="41:59" x14ac:dyDescent="0.2">
      <c r="AO772" s="81" t="s">
        <v>344</v>
      </c>
      <c r="AP772" s="81" t="s">
        <v>918</v>
      </c>
      <c r="AQ772" s="81">
        <v>2</v>
      </c>
      <c r="AR772" s="81" t="s">
        <v>934</v>
      </c>
      <c r="AS772" s="81">
        <v>2</v>
      </c>
      <c r="AT772" s="81" t="s">
        <v>4414</v>
      </c>
      <c r="AU772" s="81"/>
      <c r="AV772" s="81" t="s">
        <v>4414</v>
      </c>
      <c r="AW772" s="81"/>
      <c r="BD772"/>
      <c r="BE772"/>
      <c r="BF772"/>
      <c r="BG772"/>
    </row>
    <row r="773" spans="41:59" x14ac:dyDescent="0.2">
      <c r="AO773" s="81" t="s">
        <v>245</v>
      </c>
      <c r="AP773" s="81" t="s">
        <v>918</v>
      </c>
      <c r="AQ773" s="81">
        <v>2</v>
      </c>
      <c r="AR773" s="81" t="s">
        <v>934</v>
      </c>
      <c r="AS773" s="81">
        <v>2</v>
      </c>
      <c r="AT773" s="81" t="s">
        <v>4414</v>
      </c>
      <c r="AU773" s="81"/>
      <c r="AV773" s="81" t="s">
        <v>4414</v>
      </c>
      <c r="AW773" s="81"/>
      <c r="BD773"/>
      <c r="BE773"/>
      <c r="BF773"/>
      <c r="BG773"/>
    </row>
    <row r="774" spans="41:59" x14ac:dyDescent="0.2">
      <c r="AO774" s="81" t="s">
        <v>295</v>
      </c>
      <c r="AP774" s="81" t="s">
        <v>918</v>
      </c>
      <c r="AQ774" s="81">
        <v>2</v>
      </c>
      <c r="AR774" s="81" t="s">
        <v>934</v>
      </c>
      <c r="AS774" s="81">
        <v>2</v>
      </c>
      <c r="AT774" s="81" t="s">
        <v>4414</v>
      </c>
      <c r="AU774" s="81"/>
      <c r="AV774" s="81" t="s">
        <v>4414</v>
      </c>
      <c r="AW774" s="81"/>
      <c r="BD774"/>
      <c r="BE774"/>
      <c r="BF774"/>
      <c r="BG774"/>
    </row>
    <row r="775" spans="41:59" x14ac:dyDescent="0.2">
      <c r="AO775" s="81" t="s">
        <v>1711</v>
      </c>
      <c r="AP775" s="81" t="s">
        <v>918</v>
      </c>
      <c r="AQ775" s="81">
        <v>2</v>
      </c>
      <c r="AR775" s="81" t="s">
        <v>934</v>
      </c>
      <c r="AS775" s="81">
        <v>2</v>
      </c>
      <c r="AT775" s="81" t="s">
        <v>4414</v>
      </c>
      <c r="AU775" s="81"/>
      <c r="AV775" s="81" t="s">
        <v>4414</v>
      </c>
      <c r="AW775" s="81"/>
      <c r="BD775"/>
      <c r="BE775"/>
      <c r="BF775"/>
      <c r="BG775"/>
    </row>
    <row r="776" spans="41:59" x14ac:dyDescent="0.2">
      <c r="AO776" s="81" t="s">
        <v>354</v>
      </c>
      <c r="AP776" s="81" t="s">
        <v>926</v>
      </c>
      <c r="AQ776" s="81">
        <v>2</v>
      </c>
      <c r="AR776" s="81" t="s">
        <v>934</v>
      </c>
      <c r="AS776" s="81">
        <v>2</v>
      </c>
      <c r="AT776" s="81" t="s">
        <v>4414</v>
      </c>
      <c r="AU776" s="81"/>
      <c r="AV776" s="81" t="s">
        <v>4414</v>
      </c>
      <c r="AW776" s="81"/>
      <c r="BD776"/>
      <c r="BE776"/>
      <c r="BF776"/>
      <c r="BG776"/>
    </row>
    <row r="777" spans="41:59" x14ac:dyDescent="0.2">
      <c r="AO777" s="81" t="s">
        <v>255</v>
      </c>
      <c r="AP777" s="81" t="s">
        <v>926</v>
      </c>
      <c r="AQ777" s="81">
        <v>2</v>
      </c>
      <c r="AR777" s="81" t="s">
        <v>934</v>
      </c>
      <c r="AS777" s="81">
        <v>2</v>
      </c>
      <c r="AT777" s="81" t="s">
        <v>4414</v>
      </c>
      <c r="AU777" s="81"/>
      <c r="AV777" s="81" t="s">
        <v>4414</v>
      </c>
      <c r="AW777" s="81"/>
      <c r="BD777"/>
      <c r="BE777"/>
      <c r="BF777"/>
      <c r="BG777"/>
    </row>
    <row r="778" spans="41:59" x14ac:dyDescent="0.2">
      <c r="AO778" s="81" t="s">
        <v>305</v>
      </c>
      <c r="AP778" s="81" t="s">
        <v>926</v>
      </c>
      <c r="AQ778" s="81">
        <v>2</v>
      </c>
      <c r="AR778" s="81" t="s">
        <v>934</v>
      </c>
      <c r="AS778" s="81">
        <v>2</v>
      </c>
      <c r="AT778" s="81" t="s">
        <v>4414</v>
      </c>
      <c r="AU778" s="81"/>
      <c r="AV778" s="81" t="s">
        <v>4414</v>
      </c>
      <c r="AW778" s="81"/>
      <c r="BD778"/>
      <c r="BE778"/>
      <c r="BF778"/>
      <c r="BG778"/>
    </row>
    <row r="779" spans="41:59" x14ac:dyDescent="0.2">
      <c r="AO779" s="81" t="s">
        <v>1721</v>
      </c>
      <c r="AP779" s="81" t="s">
        <v>926</v>
      </c>
      <c r="AQ779" s="81">
        <v>2</v>
      </c>
      <c r="AR779" s="81" t="s">
        <v>934</v>
      </c>
      <c r="AS779" s="81">
        <v>2</v>
      </c>
      <c r="AT779" s="81" t="s">
        <v>4414</v>
      </c>
      <c r="AU779" s="81"/>
      <c r="AV779" s="81" t="s">
        <v>4414</v>
      </c>
      <c r="AW779" s="81"/>
      <c r="BD779"/>
      <c r="BE779"/>
      <c r="BF779"/>
      <c r="BG779"/>
    </row>
    <row r="780" spans="41:59" x14ac:dyDescent="0.2">
      <c r="AO780" s="81" t="s">
        <v>1786</v>
      </c>
      <c r="AP780" s="81" t="s">
        <v>918</v>
      </c>
      <c r="AQ780" s="81">
        <v>2</v>
      </c>
      <c r="AR780" s="81" t="s">
        <v>934</v>
      </c>
      <c r="AS780" s="81">
        <v>2</v>
      </c>
      <c r="AT780" s="81" t="s">
        <v>833</v>
      </c>
      <c r="AU780" s="81">
        <v>1</v>
      </c>
      <c r="AV780" s="81" t="s">
        <v>4414</v>
      </c>
      <c r="AW780" s="81"/>
      <c r="BD780"/>
      <c r="BE780"/>
      <c r="BF780"/>
      <c r="BG780"/>
    </row>
    <row r="781" spans="41:59" x14ac:dyDescent="0.2">
      <c r="AO781" s="81" t="s">
        <v>316</v>
      </c>
      <c r="AP781" s="81" t="s">
        <v>895</v>
      </c>
      <c r="AQ781" s="81">
        <v>2</v>
      </c>
      <c r="AR781" s="81" t="s">
        <v>935</v>
      </c>
      <c r="AS781" s="81">
        <v>2</v>
      </c>
      <c r="AT781" s="81" t="s">
        <v>4414</v>
      </c>
      <c r="AU781" s="81"/>
      <c r="AV781" s="81" t="s">
        <v>4414</v>
      </c>
      <c r="AW781" s="81"/>
      <c r="BD781"/>
      <c r="BE781"/>
      <c r="BF781"/>
      <c r="BG781"/>
    </row>
    <row r="782" spans="41:59" x14ac:dyDescent="0.2">
      <c r="AO782" s="81" t="s">
        <v>216</v>
      </c>
      <c r="AP782" s="81" t="s">
        <v>895</v>
      </c>
      <c r="AQ782" s="81">
        <v>2</v>
      </c>
      <c r="AR782" s="81" t="s">
        <v>935</v>
      </c>
      <c r="AS782" s="81">
        <v>2</v>
      </c>
      <c r="AT782" s="81" t="s">
        <v>4414</v>
      </c>
      <c r="AU782" s="81"/>
      <c r="AV782" s="81" t="s">
        <v>4414</v>
      </c>
      <c r="AW782" s="81"/>
      <c r="BD782"/>
      <c r="BE782"/>
      <c r="BF782"/>
      <c r="BG782"/>
    </row>
    <row r="783" spans="41:59" x14ac:dyDescent="0.2">
      <c r="AO783" s="81" t="s">
        <v>266</v>
      </c>
      <c r="AP783" s="81" t="s">
        <v>895</v>
      </c>
      <c r="AQ783" s="81">
        <v>2</v>
      </c>
      <c r="AR783" s="81" t="s">
        <v>935</v>
      </c>
      <c r="AS783" s="81">
        <v>2</v>
      </c>
      <c r="AT783" s="81" t="s">
        <v>4414</v>
      </c>
      <c r="AU783" s="81"/>
      <c r="AV783" s="81" t="s">
        <v>4414</v>
      </c>
      <c r="AW783" s="81"/>
      <c r="BD783"/>
      <c r="BE783"/>
      <c r="BF783"/>
      <c r="BG783"/>
    </row>
    <row r="784" spans="41:59" x14ac:dyDescent="0.2">
      <c r="AO784" s="81" t="s">
        <v>1682</v>
      </c>
      <c r="AP784" s="81" t="s">
        <v>895</v>
      </c>
      <c r="AQ784" s="81">
        <v>2</v>
      </c>
      <c r="AR784" s="81" t="s">
        <v>935</v>
      </c>
      <c r="AS784" s="81">
        <v>2</v>
      </c>
      <c r="AT784" s="81" t="s">
        <v>4414</v>
      </c>
      <c r="AU784" s="81"/>
      <c r="AV784" s="81" t="s">
        <v>4414</v>
      </c>
      <c r="AW784" s="81"/>
      <c r="BD784"/>
      <c r="BE784"/>
      <c r="BF784"/>
      <c r="BG784"/>
    </row>
    <row r="785" spans="41:59" x14ac:dyDescent="0.2">
      <c r="AO785" s="81" t="s">
        <v>326</v>
      </c>
      <c r="AP785" s="81" t="s">
        <v>903</v>
      </c>
      <c r="AQ785" s="81">
        <v>2</v>
      </c>
      <c r="AR785" s="81" t="s">
        <v>935</v>
      </c>
      <c r="AS785" s="81">
        <v>2</v>
      </c>
      <c r="AT785" s="81" t="s">
        <v>4414</v>
      </c>
      <c r="AU785" s="81"/>
      <c r="AV785" s="81" t="s">
        <v>4414</v>
      </c>
      <c r="AW785" s="81"/>
      <c r="BD785"/>
      <c r="BE785"/>
      <c r="BF785"/>
      <c r="BG785"/>
    </row>
    <row r="786" spans="41:59" x14ac:dyDescent="0.2">
      <c r="AO786" s="81" t="s">
        <v>226</v>
      </c>
      <c r="AP786" s="81" t="s">
        <v>903</v>
      </c>
      <c r="AQ786" s="81">
        <v>2</v>
      </c>
      <c r="AR786" s="81" t="s">
        <v>935</v>
      </c>
      <c r="AS786" s="81">
        <v>2</v>
      </c>
      <c r="AT786" s="81" t="s">
        <v>4414</v>
      </c>
      <c r="AU786" s="81"/>
      <c r="AV786" s="81" t="s">
        <v>4414</v>
      </c>
      <c r="AW786" s="81"/>
      <c r="BD786"/>
      <c r="BE786"/>
      <c r="BF786"/>
      <c r="BG786"/>
    </row>
    <row r="787" spans="41:59" x14ac:dyDescent="0.2">
      <c r="AO787" s="81" t="s">
        <v>276</v>
      </c>
      <c r="AP787" s="81" t="s">
        <v>903</v>
      </c>
      <c r="AQ787" s="81">
        <v>2</v>
      </c>
      <c r="AR787" s="81" t="s">
        <v>935</v>
      </c>
      <c r="AS787" s="81">
        <v>2</v>
      </c>
      <c r="AT787" s="81" t="s">
        <v>4414</v>
      </c>
      <c r="AU787" s="81"/>
      <c r="AV787" s="81" t="s">
        <v>4414</v>
      </c>
      <c r="AW787" s="81"/>
      <c r="BD787"/>
      <c r="BE787"/>
      <c r="BF787"/>
      <c r="BG787"/>
    </row>
    <row r="788" spans="41:59" x14ac:dyDescent="0.2">
      <c r="AO788" s="81" t="s">
        <v>1692</v>
      </c>
      <c r="AP788" s="81" t="s">
        <v>903</v>
      </c>
      <c r="AQ788" s="81">
        <v>2</v>
      </c>
      <c r="AR788" s="81" t="s">
        <v>935</v>
      </c>
      <c r="AS788" s="81">
        <v>2</v>
      </c>
      <c r="AT788" s="81" t="s">
        <v>4414</v>
      </c>
      <c r="AU788" s="81"/>
      <c r="AV788" s="81" t="s">
        <v>4414</v>
      </c>
      <c r="AW788" s="81"/>
      <c r="BD788"/>
      <c r="BE788"/>
      <c r="BF788"/>
      <c r="BG788"/>
    </row>
    <row r="789" spans="41:59" x14ac:dyDescent="0.2">
      <c r="AO789" s="81" t="s">
        <v>336</v>
      </c>
      <c r="AP789" s="81" t="s">
        <v>911</v>
      </c>
      <c r="AQ789" s="81">
        <v>2</v>
      </c>
      <c r="AR789" s="81" t="s">
        <v>935</v>
      </c>
      <c r="AS789" s="81">
        <v>2</v>
      </c>
      <c r="AT789" s="81" t="s">
        <v>4414</v>
      </c>
      <c r="AU789" s="81"/>
      <c r="AV789" s="81" t="s">
        <v>4414</v>
      </c>
      <c r="AW789" s="81"/>
      <c r="BD789"/>
      <c r="BE789"/>
      <c r="BF789"/>
      <c r="BG789"/>
    </row>
    <row r="790" spans="41:59" x14ac:dyDescent="0.2">
      <c r="AO790" s="81" t="s">
        <v>236</v>
      </c>
      <c r="AP790" s="81" t="s">
        <v>911</v>
      </c>
      <c r="AQ790" s="81">
        <v>2</v>
      </c>
      <c r="AR790" s="81" t="s">
        <v>935</v>
      </c>
      <c r="AS790" s="81">
        <v>2</v>
      </c>
      <c r="AT790" s="81" t="s">
        <v>4414</v>
      </c>
      <c r="AU790" s="81"/>
      <c r="AV790" s="81" t="s">
        <v>4414</v>
      </c>
      <c r="AW790" s="81"/>
      <c r="BD790"/>
      <c r="BE790"/>
      <c r="BF790"/>
      <c r="BG790"/>
    </row>
    <row r="791" spans="41:59" x14ac:dyDescent="0.2">
      <c r="AO791" s="81" t="s">
        <v>286</v>
      </c>
      <c r="AP791" s="81" t="s">
        <v>911</v>
      </c>
      <c r="AQ791" s="81">
        <v>2</v>
      </c>
      <c r="AR791" s="81" t="s">
        <v>935</v>
      </c>
      <c r="AS791" s="81">
        <v>2</v>
      </c>
      <c r="AT791" s="81" t="s">
        <v>4414</v>
      </c>
      <c r="AU791" s="81"/>
      <c r="AV791" s="81" t="s">
        <v>4414</v>
      </c>
      <c r="AW791" s="81"/>
      <c r="BD791"/>
      <c r="BE791"/>
      <c r="BF791"/>
      <c r="BG791"/>
    </row>
    <row r="792" spans="41:59" x14ac:dyDescent="0.2">
      <c r="AO792" s="81" t="s">
        <v>1702</v>
      </c>
      <c r="AP792" s="81" t="s">
        <v>911</v>
      </c>
      <c r="AQ792" s="81">
        <v>2</v>
      </c>
      <c r="AR792" s="81" t="s">
        <v>935</v>
      </c>
      <c r="AS792" s="81">
        <v>2</v>
      </c>
      <c r="AT792" s="81" t="s">
        <v>4414</v>
      </c>
      <c r="AU792" s="81"/>
      <c r="AV792" s="81" t="s">
        <v>4414</v>
      </c>
      <c r="AW792" s="81"/>
      <c r="BD792"/>
      <c r="BE792"/>
      <c r="BF792"/>
      <c r="BG792"/>
    </row>
    <row r="793" spans="41:59" x14ac:dyDescent="0.2">
      <c r="AO793" s="81" t="s">
        <v>345</v>
      </c>
      <c r="AP793" s="81" t="s">
        <v>919</v>
      </c>
      <c r="AQ793" s="81">
        <v>2</v>
      </c>
      <c r="AR793" s="81" t="s">
        <v>935</v>
      </c>
      <c r="AS793" s="81">
        <v>2</v>
      </c>
      <c r="AT793" s="81" t="s">
        <v>4414</v>
      </c>
      <c r="AU793" s="81"/>
      <c r="AV793" s="81" t="s">
        <v>4414</v>
      </c>
      <c r="AW793" s="81"/>
      <c r="BD793"/>
      <c r="BE793"/>
      <c r="BF793"/>
      <c r="BG793"/>
    </row>
    <row r="794" spans="41:59" x14ac:dyDescent="0.2">
      <c r="AO794" s="81" t="s">
        <v>246</v>
      </c>
      <c r="AP794" s="81" t="s">
        <v>919</v>
      </c>
      <c r="AQ794" s="81">
        <v>2</v>
      </c>
      <c r="AR794" s="81" t="s">
        <v>935</v>
      </c>
      <c r="AS794" s="81">
        <v>2</v>
      </c>
      <c r="AT794" s="81" t="s">
        <v>4414</v>
      </c>
      <c r="AU794" s="81"/>
      <c r="AV794" s="81" t="s">
        <v>4414</v>
      </c>
      <c r="AW794" s="81"/>
      <c r="BD794"/>
      <c r="BE794"/>
      <c r="BF794"/>
      <c r="BG794"/>
    </row>
    <row r="795" spans="41:59" x14ac:dyDescent="0.2">
      <c r="AO795" s="81" t="s">
        <v>296</v>
      </c>
      <c r="AP795" s="81" t="s">
        <v>919</v>
      </c>
      <c r="AQ795" s="81">
        <v>2</v>
      </c>
      <c r="AR795" s="81" t="s">
        <v>935</v>
      </c>
      <c r="AS795" s="81">
        <v>2</v>
      </c>
      <c r="AT795" s="81" t="s">
        <v>4414</v>
      </c>
      <c r="AU795" s="81"/>
      <c r="AV795" s="81" t="s">
        <v>4414</v>
      </c>
      <c r="AW795" s="81"/>
      <c r="BD795"/>
      <c r="BE795"/>
      <c r="BF795"/>
      <c r="BG795"/>
    </row>
    <row r="796" spans="41:59" x14ac:dyDescent="0.2">
      <c r="AO796" s="81" t="s">
        <v>1712</v>
      </c>
      <c r="AP796" s="81" t="s">
        <v>919</v>
      </c>
      <c r="AQ796" s="81">
        <v>2</v>
      </c>
      <c r="AR796" s="81" t="s">
        <v>935</v>
      </c>
      <c r="AS796" s="81">
        <v>2</v>
      </c>
      <c r="AT796" s="81" t="s">
        <v>4414</v>
      </c>
      <c r="AU796" s="81"/>
      <c r="AV796" s="81" t="s">
        <v>4414</v>
      </c>
      <c r="AW796" s="81"/>
      <c r="BD796"/>
      <c r="BE796"/>
      <c r="BF796"/>
      <c r="BG796"/>
    </row>
    <row r="797" spans="41:59" x14ac:dyDescent="0.2">
      <c r="AO797" s="81" t="s">
        <v>355</v>
      </c>
      <c r="AP797" s="81" t="s">
        <v>927</v>
      </c>
      <c r="AQ797" s="81">
        <v>2</v>
      </c>
      <c r="AR797" s="81" t="s">
        <v>935</v>
      </c>
      <c r="AS797" s="81">
        <v>2</v>
      </c>
      <c r="AT797" s="81" t="s">
        <v>4414</v>
      </c>
      <c r="AU797" s="81"/>
      <c r="AV797" s="81" t="s">
        <v>4414</v>
      </c>
      <c r="AW797" s="81"/>
      <c r="BD797"/>
      <c r="BE797"/>
      <c r="BF797"/>
      <c r="BG797"/>
    </row>
    <row r="798" spans="41:59" x14ac:dyDescent="0.2">
      <c r="AO798" s="81" t="s">
        <v>256</v>
      </c>
      <c r="AP798" s="81" t="s">
        <v>927</v>
      </c>
      <c r="AQ798" s="81">
        <v>2</v>
      </c>
      <c r="AR798" s="81" t="s">
        <v>935</v>
      </c>
      <c r="AS798" s="81">
        <v>2</v>
      </c>
      <c r="AT798" s="81" t="s">
        <v>4414</v>
      </c>
      <c r="AU798" s="81"/>
      <c r="AV798" s="81" t="s">
        <v>4414</v>
      </c>
      <c r="AW798" s="81"/>
      <c r="BD798"/>
      <c r="BE798"/>
      <c r="BF798"/>
      <c r="BG798"/>
    </row>
    <row r="799" spans="41:59" x14ac:dyDescent="0.2">
      <c r="AO799" s="81" t="s">
        <v>306</v>
      </c>
      <c r="AP799" s="81" t="s">
        <v>927</v>
      </c>
      <c r="AQ799" s="81">
        <v>2</v>
      </c>
      <c r="AR799" s="81" t="s">
        <v>935</v>
      </c>
      <c r="AS799" s="81">
        <v>2</v>
      </c>
      <c r="AT799" s="81" t="s">
        <v>4414</v>
      </c>
      <c r="AU799" s="81"/>
      <c r="AV799" s="81" t="s">
        <v>4414</v>
      </c>
      <c r="AW799" s="81"/>
      <c r="BD799"/>
      <c r="BE799"/>
      <c r="BF799"/>
      <c r="BG799"/>
    </row>
    <row r="800" spans="41:59" x14ac:dyDescent="0.2">
      <c r="AO800" s="81" t="s">
        <v>1722</v>
      </c>
      <c r="AP800" s="81" t="s">
        <v>927</v>
      </c>
      <c r="AQ800" s="81">
        <v>2</v>
      </c>
      <c r="AR800" s="81" t="s">
        <v>935</v>
      </c>
      <c r="AS800" s="81">
        <v>2</v>
      </c>
      <c r="AT800" s="81" t="s">
        <v>4414</v>
      </c>
      <c r="AU800" s="81"/>
      <c r="AV800" s="81" t="s">
        <v>4414</v>
      </c>
      <c r="AW800" s="81"/>
      <c r="BD800"/>
      <c r="BE800"/>
      <c r="BF800"/>
      <c r="BG800"/>
    </row>
    <row r="801" spans="41:59" x14ac:dyDescent="0.2">
      <c r="AO801" s="81" t="s">
        <v>1787</v>
      </c>
      <c r="AP801" s="81" t="s">
        <v>919</v>
      </c>
      <c r="AQ801" s="81">
        <v>2</v>
      </c>
      <c r="AR801" s="81" t="s">
        <v>935</v>
      </c>
      <c r="AS801" s="81">
        <v>2</v>
      </c>
      <c r="AT801" s="81" t="s">
        <v>834</v>
      </c>
      <c r="AU801" s="81">
        <v>1</v>
      </c>
      <c r="AV801" s="81" t="s">
        <v>4414</v>
      </c>
      <c r="AW801" s="81"/>
      <c r="BD801"/>
      <c r="BE801"/>
      <c r="BF801"/>
      <c r="BG801"/>
    </row>
    <row r="802" spans="41:59" x14ac:dyDescent="0.2">
      <c r="AO802" s="81" t="s">
        <v>317</v>
      </c>
      <c r="AP802" s="81" t="s">
        <v>896</v>
      </c>
      <c r="AQ802" s="81">
        <v>2</v>
      </c>
      <c r="AR802" s="81" t="s">
        <v>936</v>
      </c>
      <c r="AS802" s="81">
        <v>2</v>
      </c>
      <c r="AT802" s="81" t="s">
        <v>4414</v>
      </c>
      <c r="AU802" s="81"/>
      <c r="AV802" s="81" t="s">
        <v>4414</v>
      </c>
      <c r="AW802" s="81"/>
      <c r="BD802"/>
      <c r="BE802"/>
      <c r="BF802"/>
      <c r="BG802"/>
    </row>
    <row r="803" spans="41:59" x14ac:dyDescent="0.2">
      <c r="AO803" s="81" t="s">
        <v>217</v>
      </c>
      <c r="AP803" s="81" t="s">
        <v>896</v>
      </c>
      <c r="AQ803" s="81">
        <v>2</v>
      </c>
      <c r="AR803" s="81" t="s">
        <v>936</v>
      </c>
      <c r="AS803" s="81">
        <v>2</v>
      </c>
      <c r="AT803" s="81" t="s">
        <v>4414</v>
      </c>
      <c r="AU803" s="81"/>
      <c r="AV803" s="81" t="s">
        <v>4414</v>
      </c>
      <c r="AW803" s="81"/>
      <c r="BD803"/>
      <c r="BE803"/>
      <c r="BF803"/>
      <c r="BG803"/>
    </row>
    <row r="804" spans="41:59" x14ac:dyDescent="0.2">
      <c r="AO804" s="81" t="s">
        <v>267</v>
      </c>
      <c r="AP804" s="81" t="s">
        <v>896</v>
      </c>
      <c r="AQ804" s="81">
        <v>2</v>
      </c>
      <c r="AR804" s="81" t="s">
        <v>936</v>
      </c>
      <c r="AS804" s="81">
        <v>2</v>
      </c>
      <c r="AT804" s="81" t="s">
        <v>4414</v>
      </c>
      <c r="AU804" s="81"/>
      <c r="AV804" s="81" t="s">
        <v>4414</v>
      </c>
      <c r="AW804" s="81"/>
      <c r="BD804"/>
      <c r="BE804"/>
      <c r="BF804"/>
      <c r="BG804"/>
    </row>
    <row r="805" spans="41:59" x14ac:dyDescent="0.2">
      <c r="AO805" s="81" t="s">
        <v>1683</v>
      </c>
      <c r="AP805" s="81" t="s">
        <v>896</v>
      </c>
      <c r="AQ805" s="81">
        <v>2</v>
      </c>
      <c r="AR805" s="81" t="s">
        <v>936</v>
      </c>
      <c r="AS805" s="81">
        <v>2</v>
      </c>
      <c r="AT805" s="81" t="s">
        <v>4414</v>
      </c>
      <c r="AU805" s="81"/>
      <c r="AV805" s="81" t="s">
        <v>4414</v>
      </c>
      <c r="AW805" s="81"/>
      <c r="BD805"/>
      <c r="BE805"/>
      <c r="BF805"/>
      <c r="BG805"/>
    </row>
    <row r="806" spans="41:59" x14ac:dyDescent="0.2">
      <c r="AO806" s="81" t="s">
        <v>327</v>
      </c>
      <c r="AP806" s="81" t="s">
        <v>904</v>
      </c>
      <c r="AQ806" s="81">
        <v>2</v>
      </c>
      <c r="AR806" s="81" t="s">
        <v>936</v>
      </c>
      <c r="AS806" s="81">
        <v>2</v>
      </c>
      <c r="AT806" s="81" t="s">
        <v>4414</v>
      </c>
      <c r="AU806" s="81"/>
      <c r="AV806" s="81" t="s">
        <v>4414</v>
      </c>
      <c r="AW806" s="81"/>
      <c r="BD806"/>
      <c r="BE806"/>
      <c r="BF806"/>
      <c r="BG806"/>
    </row>
    <row r="807" spans="41:59" x14ac:dyDescent="0.2">
      <c r="AO807" s="81" t="s">
        <v>227</v>
      </c>
      <c r="AP807" s="81" t="s">
        <v>904</v>
      </c>
      <c r="AQ807" s="81">
        <v>2</v>
      </c>
      <c r="AR807" s="81" t="s">
        <v>936</v>
      </c>
      <c r="AS807" s="81">
        <v>2</v>
      </c>
      <c r="AT807" s="81" t="s">
        <v>4414</v>
      </c>
      <c r="AU807" s="81"/>
      <c r="AV807" s="81" t="s">
        <v>4414</v>
      </c>
      <c r="AW807" s="81"/>
      <c r="BD807"/>
      <c r="BE807"/>
      <c r="BF807"/>
      <c r="BG807"/>
    </row>
    <row r="808" spans="41:59" x14ac:dyDescent="0.2">
      <c r="AO808" s="81" t="s">
        <v>277</v>
      </c>
      <c r="AP808" s="81" t="s">
        <v>904</v>
      </c>
      <c r="AQ808" s="81">
        <v>2</v>
      </c>
      <c r="AR808" s="81" t="s">
        <v>936</v>
      </c>
      <c r="AS808" s="81">
        <v>2</v>
      </c>
      <c r="AT808" s="81" t="s">
        <v>4414</v>
      </c>
      <c r="AU808" s="81"/>
      <c r="AV808" s="81" t="s">
        <v>4414</v>
      </c>
      <c r="AW808" s="81"/>
      <c r="BD808"/>
      <c r="BE808"/>
      <c r="BF808"/>
      <c r="BG808"/>
    </row>
    <row r="809" spans="41:59" x14ac:dyDescent="0.2">
      <c r="AO809" s="81" t="s">
        <v>1693</v>
      </c>
      <c r="AP809" s="81" t="s">
        <v>904</v>
      </c>
      <c r="AQ809" s="81">
        <v>2</v>
      </c>
      <c r="AR809" s="81" t="s">
        <v>936</v>
      </c>
      <c r="AS809" s="81">
        <v>2</v>
      </c>
      <c r="AT809" s="81" t="s">
        <v>4414</v>
      </c>
      <c r="AU809" s="81"/>
      <c r="AV809" s="81" t="s">
        <v>4414</v>
      </c>
      <c r="AW809" s="81"/>
      <c r="BD809"/>
      <c r="BE809"/>
      <c r="BF809"/>
      <c r="BG809"/>
    </row>
    <row r="810" spans="41:59" x14ac:dyDescent="0.2">
      <c r="AO810" s="81" t="s">
        <v>337</v>
      </c>
      <c r="AP810" s="81" t="s">
        <v>912</v>
      </c>
      <c r="AQ810" s="81">
        <v>2</v>
      </c>
      <c r="AR810" s="81" t="s">
        <v>936</v>
      </c>
      <c r="AS810" s="81">
        <v>2</v>
      </c>
      <c r="AT810" s="81" t="s">
        <v>4414</v>
      </c>
      <c r="AU810" s="81"/>
      <c r="AV810" s="81" t="s">
        <v>4414</v>
      </c>
      <c r="AW810" s="81"/>
      <c r="BD810"/>
      <c r="BE810"/>
      <c r="BF810"/>
      <c r="BG810"/>
    </row>
    <row r="811" spans="41:59" x14ac:dyDescent="0.2">
      <c r="AO811" s="81" t="s">
        <v>237</v>
      </c>
      <c r="AP811" s="81" t="s">
        <v>912</v>
      </c>
      <c r="AQ811" s="81">
        <v>2</v>
      </c>
      <c r="AR811" s="81" t="s">
        <v>936</v>
      </c>
      <c r="AS811" s="81">
        <v>2</v>
      </c>
      <c r="AT811" s="81" t="s">
        <v>4414</v>
      </c>
      <c r="AU811" s="81"/>
      <c r="AV811" s="81" t="s">
        <v>4414</v>
      </c>
      <c r="AW811" s="81"/>
      <c r="BD811"/>
      <c r="BE811"/>
      <c r="BF811"/>
      <c r="BG811"/>
    </row>
    <row r="812" spans="41:59" x14ac:dyDescent="0.2">
      <c r="AO812" s="81" t="s">
        <v>287</v>
      </c>
      <c r="AP812" s="81" t="s">
        <v>912</v>
      </c>
      <c r="AQ812" s="81">
        <v>2</v>
      </c>
      <c r="AR812" s="81" t="s">
        <v>936</v>
      </c>
      <c r="AS812" s="81">
        <v>2</v>
      </c>
      <c r="AT812" s="81" t="s">
        <v>4414</v>
      </c>
      <c r="AU812" s="81"/>
      <c r="AV812" s="81" t="s">
        <v>4414</v>
      </c>
      <c r="AW812" s="81"/>
      <c r="BD812"/>
      <c r="BE812"/>
      <c r="BF812"/>
      <c r="BG812"/>
    </row>
    <row r="813" spans="41:59" x14ac:dyDescent="0.2">
      <c r="AO813" s="81" t="s">
        <v>1703</v>
      </c>
      <c r="AP813" s="81" t="s">
        <v>912</v>
      </c>
      <c r="AQ813" s="81">
        <v>2</v>
      </c>
      <c r="AR813" s="81" t="s">
        <v>936</v>
      </c>
      <c r="AS813" s="81">
        <v>2</v>
      </c>
      <c r="AT813" s="81" t="s">
        <v>4414</v>
      </c>
      <c r="AU813" s="81"/>
      <c r="AV813" s="81" t="s">
        <v>4414</v>
      </c>
      <c r="AW813" s="81"/>
      <c r="BD813"/>
      <c r="BE813"/>
      <c r="BF813"/>
      <c r="BG813"/>
    </row>
    <row r="814" spans="41:59" x14ac:dyDescent="0.2">
      <c r="AO814" s="81" t="s">
        <v>346</v>
      </c>
      <c r="AP814" s="81" t="s">
        <v>920</v>
      </c>
      <c r="AQ814" s="81">
        <v>2</v>
      </c>
      <c r="AR814" s="81" t="s">
        <v>936</v>
      </c>
      <c r="AS814" s="81">
        <v>2</v>
      </c>
      <c r="AT814" s="81" t="s">
        <v>4414</v>
      </c>
      <c r="AU814" s="81"/>
      <c r="AV814" s="81" t="s">
        <v>4414</v>
      </c>
      <c r="AW814" s="81"/>
      <c r="BD814"/>
      <c r="BE814"/>
      <c r="BF814"/>
      <c r="BG814"/>
    </row>
    <row r="815" spans="41:59" x14ac:dyDescent="0.2">
      <c r="AO815" s="81" t="s">
        <v>247</v>
      </c>
      <c r="AP815" s="81" t="s">
        <v>920</v>
      </c>
      <c r="AQ815" s="81">
        <v>2</v>
      </c>
      <c r="AR815" s="81" t="s">
        <v>936</v>
      </c>
      <c r="AS815" s="81">
        <v>2</v>
      </c>
      <c r="AT815" s="81" t="s">
        <v>4414</v>
      </c>
      <c r="AU815" s="81"/>
      <c r="AV815" s="81" t="s">
        <v>4414</v>
      </c>
      <c r="AW815" s="81"/>
      <c r="BD815"/>
      <c r="BE815"/>
      <c r="BF815"/>
      <c r="BG815"/>
    </row>
    <row r="816" spans="41:59" x14ac:dyDescent="0.2">
      <c r="AO816" s="81" t="s">
        <v>297</v>
      </c>
      <c r="AP816" s="81" t="s">
        <v>920</v>
      </c>
      <c r="AQ816" s="81">
        <v>2</v>
      </c>
      <c r="AR816" s="81" t="s">
        <v>936</v>
      </c>
      <c r="AS816" s="81">
        <v>2</v>
      </c>
      <c r="AT816" s="81" t="s">
        <v>4414</v>
      </c>
      <c r="AU816" s="81"/>
      <c r="AV816" s="81" t="s">
        <v>4414</v>
      </c>
      <c r="AW816" s="81"/>
      <c r="BD816"/>
      <c r="BE816"/>
      <c r="BF816"/>
      <c r="BG816"/>
    </row>
    <row r="817" spans="41:59" x14ac:dyDescent="0.2">
      <c r="AO817" s="81" t="s">
        <v>1713</v>
      </c>
      <c r="AP817" s="81" t="s">
        <v>920</v>
      </c>
      <c r="AQ817" s="81">
        <v>2</v>
      </c>
      <c r="AR817" s="81" t="s">
        <v>936</v>
      </c>
      <c r="AS817" s="81">
        <v>2</v>
      </c>
      <c r="AT817" s="81" t="s">
        <v>4414</v>
      </c>
      <c r="AU817" s="81"/>
      <c r="AV817" s="81" t="s">
        <v>4414</v>
      </c>
      <c r="AW817" s="81"/>
      <c r="BD817"/>
      <c r="BE817"/>
      <c r="BF817"/>
      <c r="BG817"/>
    </row>
    <row r="818" spans="41:59" x14ac:dyDescent="0.2">
      <c r="AO818" s="81" t="s">
        <v>356</v>
      </c>
      <c r="AP818" s="81" t="s">
        <v>928</v>
      </c>
      <c r="AQ818" s="81">
        <v>2</v>
      </c>
      <c r="AR818" s="81" t="s">
        <v>936</v>
      </c>
      <c r="AS818" s="81">
        <v>2</v>
      </c>
      <c r="AT818" s="81" t="s">
        <v>4414</v>
      </c>
      <c r="AU818" s="81"/>
      <c r="AV818" s="81" t="s">
        <v>4414</v>
      </c>
      <c r="AW818" s="81"/>
      <c r="BD818"/>
      <c r="BE818"/>
      <c r="BF818"/>
      <c r="BG818"/>
    </row>
    <row r="819" spans="41:59" x14ac:dyDescent="0.2">
      <c r="AO819" s="81" t="s">
        <v>257</v>
      </c>
      <c r="AP819" s="81" t="s">
        <v>928</v>
      </c>
      <c r="AQ819" s="81">
        <v>2</v>
      </c>
      <c r="AR819" s="81" t="s">
        <v>936</v>
      </c>
      <c r="AS819" s="81">
        <v>2</v>
      </c>
      <c r="AT819" s="81" t="s">
        <v>4414</v>
      </c>
      <c r="AU819" s="81"/>
      <c r="AV819" s="81" t="s">
        <v>4414</v>
      </c>
      <c r="AW819" s="81"/>
      <c r="BD819"/>
      <c r="BE819"/>
      <c r="BF819"/>
      <c r="BG819"/>
    </row>
    <row r="820" spans="41:59" x14ac:dyDescent="0.2">
      <c r="AO820" s="81" t="s">
        <v>307</v>
      </c>
      <c r="AP820" s="81" t="s">
        <v>928</v>
      </c>
      <c r="AQ820" s="81">
        <v>2</v>
      </c>
      <c r="AR820" s="81" t="s">
        <v>936</v>
      </c>
      <c r="AS820" s="81">
        <v>2</v>
      </c>
      <c r="AT820" s="81" t="s">
        <v>4414</v>
      </c>
      <c r="AU820" s="81"/>
      <c r="AV820" s="81" t="s">
        <v>4414</v>
      </c>
      <c r="AW820" s="81"/>
      <c r="BD820"/>
      <c r="BE820"/>
      <c r="BF820"/>
      <c r="BG820"/>
    </row>
    <row r="821" spans="41:59" x14ac:dyDescent="0.2">
      <c r="AO821" s="81" t="s">
        <v>1723</v>
      </c>
      <c r="AP821" s="81" t="s">
        <v>928</v>
      </c>
      <c r="AQ821" s="81">
        <v>2</v>
      </c>
      <c r="AR821" s="81" t="s">
        <v>936</v>
      </c>
      <c r="AS821" s="81">
        <v>2</v>
      </c>
      <c r="AT821" s="81" t="s">
        <v>4414</v>
      </c>
      <c r="AU821" s="81"/>
      <c r="AV821" s="81" t="s">
        <v>4414</v>
      </c>
      <c r="AW821" s="81"/>
      <c r="BD821"/>
      <c r="BE821"/>
      <c r="BF821"/>
      <c r="BG821"/>
    </row>
    <row r="822" spans="41:59" x14ac:dyDescent="0.2">
      <c r="AO822" s="81" t="s">
        <v>1788</v>
      </c>
      <c r="AP822" s="81" t="s">
        <v>920</v>
      </c>
      <c r="AQ822" s="81">
        <v>2</v>
      </c>
      <c r="AR822" s="81" t="s">
        <v>936</v>
      </c>
      <c r="AS822" s="81">
        <v>2</v>
      </c>
      <c r="AT822" s="81" t="s">
        <v>835</v>
      </c>
      <c r="AU822" s="81">
        <v>1</v>
      </c>
      <c r="AV822" s="81" t="s">
        <v>4414</v>
      </c>
      <c r="AW822" s="81"/>
      <c r="BD822"/>
      <c r="BE822"/>
      <c r="BF822"/>
      <c r="BG822"/>
    </row>
    <row r="823" spans="41:59" x14ac:dyDescent="0.2">
      <c r="AO823" s="81" t="s">
        <v>318</v>
      </c>
      <c r="AP823" s="81" t="s">
        <v>897</v>
      </c>
      <c r="AQ823" s="81">
        <v>2</v>
      </c>
      <c r="AR823" s="81" t="s">
        <v>937</v>
      </c>
      <c r="AS823" s="81">
        <v>2</v>
      </c>
      <c r="AT823" s="81" t="s">
        <v>4414</v>
      </c>
      <c r="AU823" s="81"/>
      <c r="AV823" s="81" t="s">
        <v>4414</v>
      </c>
      <c r="AW823" s="81"/>
      <c r="BD823"/>
      <c r="BE823"/>
      <c r="BF823"/>
      <c r="BG823"/>
    </row>
    <row r="824" spans="41:59" x14ac:dyDescent="0.2">
      <c r="AO824" s="81" t="s">
        <v>218</v>
      </c>
      <c r="AP824" s="81" t="s">
        <v>897</v>
      </c>
      <c r="AQ824" s="81">
        <v>2</v>
      </c>
      <c r="AR824" s="81" t="s">
        <v>937</v>
      </c>
      <c r="AS824" s="81">
        <v>2</v>
      </c>
      <c r="AT824" s="81" t="s">
        <v>4414</v>
      </c>
      <c r="AU824" s="81"/>
      <c r="AV824" s="81" t="s">
        <v>4414</v>
      </c>
      <c r="AW824" s="81"/>
      <c r="BD824"/>
      <c r="BE824"/>
      <c r="BF824"/>
      <c r="BG824"/>
    </row>
    <row r="825" spans="41:59" x14ac:dyDescent="0.2">
      <c r="AO825" s="81" t="s">
        <v>268</v>
      </c>
      <c r="AP825" s="81" t="s">
        <v>897</v>
      </c>
      <c r="AQ825" s="81">
        <v>2</v>
      </c>
      <c r="AR825" s="81" t="s">
        <v>937</v>
      </c>
      <c r="AS825" s="81">
        <v>2</v>
      </c>
      <c r="AT825" s="81" t="s">
        <v>4414</v>
      </c>
      <c r="AU825" s="81"/>
      <c r="AV825" s="81" t="s">
        <v>4414</v>
      </c>
      <c r="AW825" s="81"/>
      <c r="BD825"/>
      <c r="BE825"/>
      <c r="BF825"/>
      <c r="BG825"/>
    </row>
    <row r="826" spans="41:59" x14ac:dyDescent="0.2">
      <c r="AO826" s="81" t="s">
        <v>1684</v>
      </c>
      <c r="AP826" s="81" t="s">
        <v>897</v>
      </c>
      <c r="AQ826" s="81">
        <v>2</v>
      </c>
      <c r="AR826" s="81" t="s">
        <v>937</v>
      </c>
      <c r="AS826" s="81">
        <v>2</v>
      </c>
      <c r="AT826" s="81" t="s">
        <v>4414</v>
      </c>
      <c r="AU826" s="81"/>
      <c r="AV826" s="81" t="s">
        <v>4414</v>
      </c>
      <c r="AW826" s="81"/>
      <c r="BD826"/>
      <c r="BE826"/>
      <c r="BF826"/>
      <c r="BG826"/>
    </row>
    <row r="827" spans="41:59" x14ac:dyDescent="0.2">
      <c r="AO827" s="81" t="s">
        <v>328</v>
      </c>
      <c r="AP827" s="81" t="s">
        <v>905</v>
      </c>
      <c r="AQ827" s="81">
        <v>2</v>
      </c>
      <c r="AR827" s="81" t="s">
        <v>937</v>
      </c>
      <c r="AS827" s="81">
        <v>2</v>
      </c>
      <c r="AT827" s="81" t="s">
        <v>4414</v>
      </c>
      <c r="AU827" s="81"/>
      <c r="AV827" s="81" t="s">
        <v>4414</v>
      </c>
      <c r="AW827" s="81"/>
      <c r="BD827"/>
      <c r="BE827"/>
      <c r="BF827"/>
      <c r="BG827"/>
    </row>
    <row r="828" spans="41:59" x14ac:dyDescent="0.2">
      <c r="AO828" s="81" t="s">
        <v>228</v>
      </c>
      <c r="AP828" s="81" t="s">
        <v>905</v>
      </c>
      <c r="AQ828" s="81">
        <v>2</v>
      </c>
      <c r="AR828" s="81" t="s">
        <v>937</v>
      </c>
      <c r="AS828" s="81">
        <v>2</v>
      </c>
      <c r="AT828" s="81" t="s">
        <v>4414</v>
      </c>
      <c r="AU828" s="81"/>
      <c r="AV828" s="81" t="s">
        <v>4414</v>
      </c>
      <c r="AW828" s="81"/>
      <c r="BD828"/>
      <c r="BE828"/>
      <c r="BF828"/>
      <c r="BG828"/>
    </row>
    <row r="829" spans="41:59" x14ac:dyDescent="0.2">
      <c r="AO829" s="81" t="s">
        <v>278</v>
      </c>
      <c r="AP829" s="81" t="s">
        <v>905</v>
      </c>
      <c r="AQ829" s="81">
        <v>2</v>
      </c>
      <c r="AR829" s="81" t="s">
        <v>937</v>
      </c>
      <c r="AS829" s="81">
        <v>2</v>
      </c>
      <c r="AT829" s="81" t="s">
        <v>4414</v>
      </c>
      <c r="AU829" s="81"/>
      <c r="AV829" s="81" t="s">
        <v>4414</v>
      </c>
      <c r="AW829" s="81"/>
      <c r="BD829"/>
      <c r="BE829"/>
      <c r="BF829"/>
      <c r="BG829"/>
    </row>
    <row r="830" spans="41:59" x14ac:dyDescent="0.2">
      <c r="AO830" s="81" t="s">
        <v>1694</v>
      </c>
      <c r="AP830" s="81" t="s">
        <v>905</v>
      </c>
      <c r="AQ830" s="81">
        <v>2</v>
      </c>
      <c r="AR830" s="81" t="s">
        <v>937</v>
      </c>
      <c r="AS830" s="81">
        <v>2</v>
      </c>
      <c r="AT830" s="81" t="s">
        <v>4414</v>
      </c>
      <c r="AU830" s="81"/>
      <c r="AV830" s="81" t="s">
        <v>4414</v>
      </c>
      <c r="AW830" s="81"/>
      <c r="BD830"/>
      <c r="BE830"/>
      <c r="BF830"/>
      <c r="BG830"/>
    </row>
    <row r="831" spans="41:59" x14ac:dyDescent="0.2">
      <c r="AO831" s="81" t="s">
        <v>1219</v>
      </c>
      <c r="AP831" s="81" t="s">
        <v>913</v>
      </c>
      <c r="AQ831" s="81">
        <v>2</v>
      </c>
      <c r="AR831" s="81" t="s">
        <v>937</v>
      </c>
      <c r="AS831" s="81">
        <v>2</v>
      </c>
      <c r="AT831" s="81" t="s">
        <v>4414</v>
      </c>
      <c r="AU831" s="81"/>
      <c r="AV831" s="81" t="s">
        <v>4414</v>
      </c>
      <c r="AW831" s="81"/>
      <c r="BD831"/>
      <c r="BE831"/>
      <c r="BF831"/>
      <c r="BG831"/>
    </row>
    <row r="832" spans="41:59" x14ac:dyDescent="0.2">
      <c r="AO832" s="81" t="s">
        <v>238</v>
      </c>
      <c r="AP832" s="81" t="s">
        <v>913</v>
      </c>
      <c r="AQ832" s="81">
        <v>2</v>
      </c>
      <c r="AR832" s="81" t="s">
        <v>937</v>
      </c>
      <c r="AS832" s="81">
        <v>2</v>
      </c>
      <c r="AT832" s="81" t="s">
        <v>4414</v>
      </c>
      <c r="AU832" s="81"/>
      <c r="AV832" s="81" t="s">
        <v>4414</v>
      </c>
      <c r="AW832" s="81"/>
      <c r="BD832"/>
      <c r="BE832"/>
      <c r="BF832"/>
      <c r="BG832"/>
    </row>
    <row r="833" spans="41:59" x14ac:dyDescent="0.2">
      <c r="AO833" s="81" t="s">
        <v>288</v>
      </c>
      <c r="AP833" s="81" t="s">
        <v>913</v>
      </c>
      <c r="AQ833" s="81">
        <v>2</v>
      </c>
      <c r="AR833" s="81" t="s">
        <v>937</v>
      </c>
      <c r="AS833" s="81">
        <v>2</v>
      </c>
      <c r="AT833" s="81" t="s">
        <v>4414</v>
      </c>
      <c r="AU833" s="81"/>
      <c r="AV833" s="81" t="s">
        <v>4414</v>
      </c>
      <c r="AW833" s="81"/>
      <c r="BD833"/>
      <c r="BE833"/>
      <c r="BF833"/>
      <c r="BG833"/>
    </row>
    <row r="834" spans="41:59" x14ac:dyDescent="0.2">
      <c r="AO834" s="81" t="s">
        <v>1704</v>
      </c>
      <c r="AP834" s="81" t="s">
        <v>913</v>
      </c>
      <c r="AQ834" s="81">
        <v>2</v>
      </c>
      <c r="AR834" s="81" t="s">
        <v>937</v>
      </c>
      <c r="AS834" s="81">
        <v>2</v>
      </c>
      <c r="AT834" s="81" t="s">
        <v>4414</v>
      </c>
      <c r="AU834" s="81"/>
      <c r="AV834" s="81" t="s">
        <v>4414</v>
      </c>
      <c r="AW834" s="81"/>
      <c r="BD834"/>
      <c r="BE834"/>
      <c r="BF834"/>
      <c r="BG834"/>
    </row>
    <row r="835" spans="41:59" x14ac:dyDescent="0.2">
      <c r="AO835" s="81" t="s">
        <v>347</v>
      </c>
      <c r="AP835" s="81" t="s">
        <v>921</v>
      </c>
      <c r="AQ835" s="81">
        <v>2</v>
      </c>
      <c r="AR835" s="81" t="s">
        <v>937</v>
      </c>
      <c r="AS835" s="81">
        <v>2</v>
      </c>
      <c r="AT835" s="81" t="s">
        <v>4414</v>
      </c>
      <c r="AU835" s="81"/>
      <c r="AV835" s="81" t="s">
        <v>4414</v>
      </c>
      <c r="AW835" s="81"/>
      <c r="BD835"/>
      <c r="BE835"/>
      <c r="BF835"/>
      <c r="BG835"/>
    </row>
    <row r="836" spans="41:59" x14ac:dyDescent="0.2">
      <c r="AO836" s="81" t="s">
        <v>248</v>
      </c>
      <c r="AP836" s="81" t="s">
        <v>921</v>
      </c>
      <c r="AQ836" s="81">
        <v>2</v>
      </c>
      <c r="AR836" s="81" t="s">
        <v>937</v>
      </c>
      <c r="AS836" s="81">
        <v>2</v>
      </c>
      <c r="AT836" s="81" t="s">
        <v>4414</v>
      </c>
      <c r="AU836" s="81"/>
      <c r="AV836" s="81" t="s">
        <v>4414</v>
      </c>
      <c r="AW836" s="81"/>
      <c r="BD836"/>
      <c r="BE836"/>
      <c r="BF836"/>
      <c r="BG836"/>
    </row>
    <row r="837" spans="41:59" x14ac:dyDescent="0.2">
      <c r="AO837" s="81" t="s">
        <v>298</v>
      </c>
      <c r="AP837" s="81" t="s">
        <v>921</v>
      </c>
      <c r="AQ837" s="81">
        <v>2</v>
      </c>
      <c r="AR837" s="81" t="s">
        <v>937</v>
      </c>
      <c r="AS837" s="81">
        <v>2</v>
      </c>
      <c r="AT837" s="81" t="s">
        <v>4414</v>
      </c>
      <c r="AU837" s="81"/>
      <c r="AV837" s="81" t="s">
        <v>4414</v>
      </c>
      <c r="AW837" s="81"/>
      <c r="BD837"/>
      <c r="BE837"/>
      <c r="BF837"/>
      <c r="BG837"/>
    </row>
    <row r="838" spans="41:59" x14ac:dyDescent="0.2">
      <c r="AO838" s="81" t="s">
        <v>1714</v>
      </c>
      <c r="AP838" s="81" t="s">
        <v>921</v>
      </c>
      <c r="AQ838" s="81">
        <v>2</v>
      </c>
      <c r="AR838" s="81" t="s">
        <v>937</v>
      </c>
      <c r="AS838" s="81">
        <v>2</v>
      </c>
      <c r="AT838" s="81" t="s">
        <v>4414</v>
      </c>
      <c r="AU838" s="81"/>
      <c r="AV838" s="81" t="s">
        <v>4414</v>
      </c>
      <c r="AW838" s="81"/>
      <c r="BD838"/>
      <c r="BE838"/>
      <c r="BF838"/>
      <c r="BG838"/>
    </row>
    <row r="839" spans="41:59" x14ac:dyDescent="0.2">
      <c r="AO839" s="81" t="s">
        <v>357</v>
      </c>
      <c r="AP839" s="81" t="s">
        <v>929</v>
      </c>
      <c r="AQ839" s="81">
        <v>2</v>
      </c>
      <c r="AR839" s="81" t="s">
        <v>937</v>
      </c>
      <c r="AS839" s="81">
        <v>2</v>
      </c>
      <c r="AT839" s="81" t="s">
        <v>4414</v>
      </c>
      <c r="AU839" s="81"/>
      <c r="AV839" s="81" t="s">
        <v>4414</v>
      </c>
      <c r="AW839" s="81"/>
      <c r="BD839"/>
      <c r="BE839"/>
      <c r="BF839"/>
      <c r="BG839"/>
    </row>
    <row r="840" spans="41:59" x14ac:dyDescent="0.2">
      <c r="AO840" s="81" t="s">
        <v>258</v>
      </c>
      <c r="AP840" s="81" t="s">
        <v>929</v>
      </c>
      <c r="AQ840" s="81">
        <v>2</v>
      </c>
      <c r="AR840" s="81" t="s">
        <v>937</v>
      </c>
      <c r="AS840" s="81">
        <v>2</v>
      </c>
      <c r="AT840" s="81" t="s">
        <v>4414</v>
      </c>
      <c r="AU840" s="81"/>
      <c r="AV840" s="81" t="s">
        <v>4414</v>
      </c>
      <c r="AW840" s="81"/>
      <c r="BD840"/>
      <c r="BE840"/>
      <c r="BF840"/>
      <c r="BG840"/>
    </row>
    <row r="841" spans="41:59" x14ac:dyDescent="0.2">
      <c r="AO841" s="81" t="s">
        <v>308</v>
      </c>
      <c r="AP841" s="81" t="s">
        <v>929</v>
      </c>
      <c r="AQ841" s="81">
        <v>2</v>
      </c>
      <c r="AR841" s="81" t="s">
        <v>937</v>
      </c>
      <c r="AS841" s="81">
        <v>2</v>
      </c>
      <c r="AT841" s="81" t="s">
        <v>4414</v>
      </c>
      <c r="AU841" s="81"/>
      <c r="AV841" s="81" t="s">
        <v>4414</v>
      </c>
      <c r="AW841" s="81"/>
      <c r="BD841"/>
      <c r="BE841"/>
      <c r="BF841"/>
      <c r="BG841"/>
    </row>
    <row r="842" spans="41:59" x14ac:dyDescent="0.2">
      <c r="AO842" s="81" t="s">
        <v>1724</v>
      </c>
      <c r="AP842" s="81" t="s">
        <v>929</v>
      </c>
      <c r="AQ842" s="81">
        <v>2</v>
      </c>
      <c r="AR842" s="81" t="s">
        <v>937</v>
      </c>
      <c r="AS842" s="81">
        <v>2</v>
      </c>
      <c r="AT842" s="81" t="s">
        <v>4414</v>
      </c>
      <c r="AU842" s="81"/>
      <c r="AV842" s="81" t="s">
        <v>4414</v>
      </c>
      <c r="AW842" s="81"/>
      <c r="BD842"/>
      <c r="BE842"/>
      <c r="BF842"/>
      <c r="BG842"/>
    </row>
    <row r="843" spans="41:59" x14ac:dyDescent="0.2">
      <c r="AO843" s="81" t="s">
        <v>1789</v>
      </c>
      <c r="AP843" s="81" t="s">
        <v>921</v>
      </c>
      <c r="AQ843" s="81">
        <v>2</v>
      </c>
      <c r="AR843" s="81" t="s">
        <v>937</v>
      </c>
      <c r="AS843" s="81">
        <v>2</v>
      </c>
      <c r="AT843" s="81" t="s">
        <v>836</v>
      </c>
      <c r="AU843" s="81">
        <v>1</v>
      </c>
      <c r="AV843" s="81" t="s">
        <v>4414</v>
      </c>
      <c r="AW843" s="81"/>
      <c r="BD843"/>
      <c r="BE843"/>
      <c r="BF843"/>
      <c r="BG843"/>
    </row>
    <row r="844" spans="41:59" x14ac:dyDescent="0.2">
      <c r="AO844" s="81" t="s">
        <v>159</v>
      </c>
      <c r="AP844" s="81" t="s">
        <v>893</v>
      </c>
      <c r="AQ844" s="81">
        <v>1</v>
      </c>
      <c r="AR844" s="81" t="s">
        <v>933</v>
      </c>
      <c r="AS844" s="81">
        <v>1</v>
      </c>
      <c r="AT844" s="81" t="s">
        <v>4414</v>
      </c>
      <c r="AU844" s="81"/>
      <c r="AV844" s="81" t="s">
        <v>4414</v>
      </c>
      <c r="AW844" s="81"/>
      <c r="BD844"/>
      <c r="BE844"/>
      <c r="BF844"/>
      <c r="BG844"/>
    </row>
    <row r="845" spans="41:59" x14ac:dyDescent="0.2">
      <c r="AO845" s="81" t="s">
        <v>169</v>
      </c>
      <c r="AP845" s="81" t="s">
        <v>901</v>
      </c>
      <c r="AQ845" s="81">
        <v>1</v>
      </c>
      <c r="AR845" s="81" t="s">
        <v>933</v>
      </c>
      <c r="AS845" s="81">
        <v>1</v>
      </c>
      <c r="AT845" s="81" t="s">
        <v>4414</v>
      </c>
      <c r="AU845" s="81"/>
      <c r="AV845" s="81" t="s">
        <v>4414</v>
      </c>
      <c r="AW845" s="81"/>
      <c r="BD845"/>
      <c r="BE845"/>
      <c r="BF845"/>
      <c r="BG845"/>
    </row>
    <row r="846" spans="41:59" x14ac:dyDescent="0.2">
      <c r="AO846" s="81" t="s">
        <v>179</v>
      </c>
      <c r="AP846" s="81" t="s">
        <v>909</v>
      </c>
      <c r="AQ846" s="81">
        <v>1</v>
      </c>
      <c r="AR846" s="81" t="s">
        <v>933</v>
      </c>
      <c r="AS846" s="81">
        <v>1</v>
      </c>
      <c r="AT846" s="81" t="s">
        <v>4414</v>
      </c>
      <c r="AU846" s="81"/>
      <c r="AV846" s="81" t="s">
        <v>4414</v>
      </c>
      <c r="AW846" s="81"/>
      <c r="BD846"/>
      <c r="BE846"/>
      <c r="BF846"/>
      <c r="BG846"/>
    </row>
    <row r="847" spans="41:59" x14ac:dyDescent="0.2">
      <c r="AO847" s="81" t="s">
        <v>189</v>
      </c>
      <c r="AP847" s="81" t="s">
        <v>917</v>
      </c>
      <c r="AQ847" s="81">
        <v>1</v>
      </c>
      <c r="AR847" s="81" t="s">
        <v>933</v>
      </c>
      <c r="AS847" s="81">
        <v>1</v>
      </c>
      <c r="AT847" s="81" t="s">
        <v>4414</v>
      </c>
      <c r="AU847" s="81"/>
      <c r="AV847" s="81" t="s">
        <v>4414</v>
      </c>
      <c r="AW847" s="81"/>
      <c r="BD847"/>
      <c r="BE847"/>
      <c r="BF847"/>
      <c r="BG847"/>
    </row>
    <row r="848" spans="41:59" x14ac:dyDescent="0.2">
      <c r="AO848" s="81" t="s">
        <v>199</v>
      </c>
      <c r="AP848" s="81" t="s">
        <v>925</v>
      </c>
      <c r="AQ848" s="81">
        <v>1</v>
      </c>
      <c r="AR848" s="81" t="s">
        <v>933</v>
      </c>
      <c r="AS848" s="81">
        <v>1</v>
      </c>
      <c r="AT848" s="81" t="s">
        <v>4414</v>
      </c>
      <c r="AU848" s="81"/>
      <c r="AV848" s="81" t="s">
        <v>4414</v>
      </c>
      <c r="AW848" s="81"/>
      <c r="BD848"/>
      <c r="BE848"/>
      <c r="BF848"/>
      <c r="BG848"/>
    </row>
    <row r="849" spans="41:59" x14ac:dyDescent="0.2">
      <c r="AO849" s="81" t="s">
        <v>1770</v>
      </c>
      <c r="AP849" s="81" t="s">
        <v>917</v>
      </c>
      <c r="AQ849" s="81">
        <v>1</v>
      </c>
      <c r="AR849" s="81" t="s">
        <v>933</v>
      </c>
      <c r="AS849" s="81">
        <v>1</v>
      </c>
      <c r="AT849" s="81" t="s">
        <v>826</v>
      </c>
      <c r="AU849" s="81">
        <v>1</v>
      </c>
      <c r="AV849" s="81" t="s">
        <v>4414</v>
      </c>
      <c r="AW849" s="81"/>
      <c r="BD849"/>
      <c r="BE849"/>
      <c r="BF849"/>
      <c r="BG849"/>
    </row>
    <row r="850" spans="41:59" x14ac:dyDescent="0.2">
      <c r="AO850" s="81" t="s">
        <v>160</v>
      </c>
      <c r="AP850" s="81" t="s">
        <v>895</v>
      </c>
      <c r="AQ850" s="81">
        <v>1</v>
      </c>
      <c r="AR850" s="81" t="s">
        <v>935</v>
      </c>
      <c r="AS850" s="81">
        <v>1</v>
      </c>
      <c r="AT850" s="81" t="s">
        <v>4414</v>
      </c>
      <c r="AU850" s="81"/>
      <c r="AV850" s="81" t="s">
        <v>4414</v>
      </c>
      <c r="AW850" s="81"/>
      <c r="BD850"/>
      <c r="BE850"/>
      <c r="BF850"/>
      <c r="BG850"/>
    </row>
    <row r="851" spans="41:59" x14ac:dyDescent="0.2">
      <c r="AO851" s="81" t="s">
        <v>170</v>
      </c>
      <c r="AP851" s="81" t="s">
        <v>903</v>
      </c>
      <c r="AQ851" s="81">
        <v>1</v>
      </c>
      <c r="AR851" s="81" t="s">
        <v>935</v>
      </c>
      <c r="AS851" s="81">
        <v>1</v>
      </c>
      <c r="AT851" s="81" t="s">
        <v>4414</v>
      </c>
      <c r="AU851" s="81"/>
      <c r="AV851" s="81" t="s">
        <v>4414</v>
      </c>
      <c r="AW851" s="81"/>
      <c r="BD851"/>
      <c r="BE851"/>
      <c r="BF851"/>
      <c r="BG851"/>
    </row>
    <row r="852" spans="41:59" x14ac:dyDescent="0.2">
      <c r="AO852" s="81" t="s">
        <v>180</v>
      </c>
      <c r="AP852" s="81" t="s">
        <v>911</v>
      </c>
      <c r="AQ852" s="81">
        <v>1</v>
      </c>
      <c r="AR852" s="81" t="s">
        <v>935</v>
      </c>
      <c r="AS852" s="81">
        <v>1</v>
      </c>
      <c r="AT852" s="81" t="s">
        <v>4414</v>
      </c>
      <c r="AU852" s="81"/>
      <c r="AV852" s="81" t="s">
        <v>4414</v>
      </c>
      <c r="AW852" s="81"/>
      <c r="BD852"/>
      <c r="BE852"/>
      <c r="BF852"/>
      <c r="BG852"/>
    </row>
    <row r="853" spans="41:59" x14ac:dyDescent="0.2">
      <c r="AO853" s="81" t="s">
        <v>190</v>
      </c>
      <c r="AP853" s="81" t="s">
        <v>919</v>
      </c>
      <c r="AQ853" s="81">
        <v>1</v>
      </c>
      <c r="AR853" s="81" t="s">
        <v>935</v>
      </c>
      <c r="AS853" s="81">
        <v>1</v>
      </c>
      <c r="AT853" s="81" t="s">
        <v>4414</v>
      </c>
      <c r="AU853" s="81"/>
      <c r="AV853" s="81" t="s">
        <v>4414</v>
      </c>
      <c r="AW853" s="81"/>
      <c r="BD853"/>
      <c r="BE853"/>
      <c r="BF853"/>
      <c r="BG853"/>
    </row>
    <row r="854" spans="41:59" x14ac:dyDescent="0.2">
      <c r="AO854" s="81" t="s">
        <v>200</v>
      </c>
      <c r="AP854" s="81" t="s">
        <v>927</v>
      </c>
      <c r="AQ854" s="81">
        <v>1</v>
      </c>
      <c r="AR854" s="81" t="s">
        <v>935</v>
      </c>
      <c r="AS854" s="81">
        <v>1</v>
      </c>
      <c r="AT854" s="81" t="s">
        <v>4414</v>
      </c>
      <c r="AU854" s="81"/>
      <c r="AV854" s="81" t="s">
        <v>4414</v>
      </c>
      <c r="AW854" s="81"/>
      <c r="BD854"/>
      <c r="BE854"/>
      <c r="BF854"/>
      <c r="BG854"/>
    </row>
    <row r="855" spans="41:59" x14ac:dyDescent="0.2">
      <c r="AO855" s="81" t="s">
        <v>1771</v>
      </c>
      <c r="AP855" s="81" t="s">
        <v>919</v>
      </c>
      <c r="AQ855" s="81">
        <v>1</v>
      </c>
      <c r="AR855" s="81" t="s">
        <v>935</v>
      </c>
      <c r="AS855" s="81">
        <v>1</v>
      </c>
      <c r="AT855" s="81" t="s">
        <v>827</v>
      </c>
      <c r="AU855" s="81">
        <v>1</v>
      </c>
      <c r="AV855" s="81" t="s">
        <v>4414</v>
      </c>
      <c r="AW855" s="81"/>
      <c r="BD855"/>
      <c r="BE855"/>
      <c r="BF855"/>
      <c r="BG855"/>
    </row>
    <row r="856" spans="41:59" x14ac:dyDescent="0.2">
      <c r="AO856" s="81" t="s">
        <v>161</v>
      </c>
      <c r="AP856" s="81" t="s">
        <v>897</v>
      </c>
      <c r="AQ856" s="81">
        <v>1</v>
      </c>
      <c r="AR856" s="81" t="s">
        <v>937</v>
      </c>
      <c r="AS856" s="81">
        <v>1</v>
      </c>
      <c r="AT856" s="81" t="s">
        <v>4414</v>
      </c>
      <c r="AU856" s="81"/>
      <c r="AV856" s="81" t="s">
        <v>4414</v>
      </c>
      <c r="AW856" s="81"/>
      <c r="BD856"/>
      <c r="BE856"/>
      <c r="BF856"/>
      <c r="BG856"/>
    </row>
    <row r="857" spans="41:59" x14ac:dyDescent="0.2">
      <c r="AO857" s="81" t="s">
        <v>171</v>
      </c>
      <c r="AP857" s="81" t="s">
        <v>905</v>
      </c>
      <c r="AQ857" s="81">
        <v>1</v>
      </c>
      <c r="AR857" s="81" t="s">
        <v>937</v>
      </c>
      <c r="AS857" s="81">
        <v>1</v>
      </c>
      <c r="AT857" s="81" t="s">
        <v>4414</v>
      </c>
      <c r="AU857" s="81"/>
      <c r="AV857" s="81" t="s">
        <v>4414</v>
      </c>
      <c r="AW857" s="81"/>
      <c r="BD857"/>
      <c r="BE857"/>
      <c r="BF857"/>
      <c r="BG857"/>
    </row>
    <row r="858" spans="41:59" x14ac:dyDescent="0.2">
      <c r="AO858" s="81" t="s">
        <v>181</v>
      </c>
      <c r="AP858" s="81" t="s">
        <v>913</v>
      </c>
      <c r="AQ858" s="81">
        <v>1</v>
      </c>
      <c r="AR858" s="81" t="s">
        <v>937</v>
      </c>
      <c r="AS858" s="81">
        <v>1</v>
      </c>
      <c r="AT858" s="81" t="s">
        <v>4414</v>
      </c>
      <c r="AU858" s="81"/>
      <c r="AV858" s="81" t="s">
        <v>4414</v>
      </c>
      <c r="AW858" s="81"/>
      <c r="BD858"/>
      <c r="BE858"/>
      <c r="BF858"/>
      <c r="BG858"/>
    </row>
    <row r="859" spans="41:59" x14ac:dyDescent="0.2">
      <c r="AO859" s="81" t="s">
        <v>191</v>
      </c>
      <c r="AP859" s="81" t="s">
        <v>921</v>
      </c>
      <c r="AQ859" s="81">
        <v>1</v>
      </c>
      <c r="AR859" s="81" t="s">
        <v>937</v>
      </c>
      <c r="AS859" s="81">
        <v>1</v>
      </c>
      <c r="AT859" s="81" t="s">
        <v>4414</v>
      </c>
      <c r="AU859" s="81"/>
      <c r="AV859" s="81" t="s">
        <v>4414</v>
      </c>
      <c r="AW859" s="81"/>
      <c r="BD859"/>
      <c r="BE859"/>
      <c r="BF859"/>
      <c r="BG859"/>
    </row>
    <row r="860" spans="41:59" x14ac:dyDescent="0.2">
      <c r="AO860" s="81" t="s">
        <v>201</v>
      </c>
      <c r="AP860" s="81" t="s">
        <v>929</v>
      </c>
      <c r="AQ860" s="81">
        <v>1</v>
      </c>
      <c r="AR860" s="81" t="s">
        <v>937</v>
      </c>
      <c r="AS860" s="81">
        <v>1</v>
      </c>
      <c r="AT860" s="81" t="s">
        <v>4414</v>
      </c>
      <c r="AU860" s="81"/>
      <c r="AV860" s="81" t="s">
        <v>4414</v>
      </c>
      <c r="AW860" s="81"/>
      <c r="BD860"/>
      <c r="BE860"/>
      <c r="BF860"/>
      <c r="BG860"/>
    </row>
    <row r="861" spans="41:59" x14ac:dyDescent="0.2">
      <c r="AO861" s="81" t="s">
        <v>1772</v>
      </c>
      <c r="AP861" s="81" t="s">
        <v>921</v>
      </c>
      <c r="AQ861" s="81">
        <v>1</v>
      </c>
      <c r="AR861" s="81" t="s">
        <v>937</v>
      </c>
      <c r="AS861" s="81">
        <v>1</v>
      </c>
      <c r="AT861" s="81" t="s">
        <v>829</v>
      </c>
      <c r="AU861" s="81">
        <v>1</v>
      </c>
      <c r="AV861" s="81" t="s">
        <v>4414</v>
      </c>
      <c r="AW861" s="81"/>
      <c r="BD861"/>
      <c r="BE861"/>
      <c r="BF861"/>
      <c r="BG861"/>
    </row>
    <row r="862" spans="41:59" x14ac:dyDescent="0.2">
      <c r="AO862" s="81" t="s">
        <v>162</v>
      </c>
      <c r="AP862" s="81" t="s">
        <v>899</v>
      </c>
      <c r="AQ862" s="81">
        <v>1</v>
      </c>
      <c r="AR862" s="81" t="s">
        <v>938</v>
      </c>
      <c r="AS862" s="81">
        <v>1</v>
      </c>
      <c r="AT862" s="81" t="s">
        <v>4414</v>
      </c>
      <c r="AU862" s="81"/>
      <c r="AV862" s="81" t="s">
        <v>4414</v>
      </c>
      <c r="AW862" s="81"/>
      <c r="BD862"/>
      <c r="BE862"/>
      <c r="BF862"/>
      <c r="BG862"/>
    </row>
    <row r="863" spans="41:59" x14ac:dyDescent="0.2">
      <c r="AO863" s="81" t="s">
        <v>172</v>
      </c>
      <c r="AP863" s="81" t="s">
        <v>906</v>
      </c>
      <c r="AQ863" s="81">
        <v>1</v>
      </c>
      <c r="AR863" s="81" t="s">
        <v>938</v>
      </c>
      <c r="AS863" s="81">
        <v>1</v>
      </c>
      <c r="AT863" s="81" t="s">
        <v>4414</v>
      </c>
      <c r="AU863" s="81"/>
      <c r="AV863" s="81" t="s">
        <v>4414</v>
      </c>
      <c r="AW863" s="81"/>
      <c r="BD863"/>
      <c r="BE863"/>
      <c r="BF863"/>
      <c r="BG863"/>
    </row>
    <row r="864" spans="41:59" x14ac:dyDescent="0.2">
      <c r="AO864" s="81" t="s">
        <v>182</v>
      </c>
      <c r="AP864" s="81" t="s">
        <v>915</v>
      </c>
      <c r="AQ864" s="81">
        <v>1</v>
      </c>
      <c r="AR864" s="81" t="s">
        <v>938</v>
      </c>
      <c r="AS864" s="81">
        <v>1</v>
      </c>
      <c r="AT864" s="81" t="s">
        <v>4414</v>
      </c>
      <c r="AU864" s="81"/>
      <c r="AV864" s="81" t="s">
        <v>4414</v>
      </c>
      <c r="AW864" s="81"/>
      <c r="BD864"/>
      <c r="BE864"/>
      <c r="BF864"/>
      <c r="BG864"/>
    </row>
    <row r="865" spans="41:59" x14ac:dyDescent="0.2">
      <c r="AO865" s="81" t="s">
        <v>192</v>
      </c>
      <c r="AP865" s="81" t="s">
        <v>922</v>
      </c>
      <c r="AQ865" s="81">
        <v>1</v>
      </c>
      <c r="AR865" s="81" t="s">
        <v>938</v>
      </c>
      <c r="AS865" s="81">
        <v>1</v>
      </c>
      <c r="AT865" s="81" t="s">
        <v>4414</v>
      </c>
      <c r="AU865" s="81"/>
      <c r="AV865" s="81" t="s">
        <v>4414</v>
      </c>
      <c r="AW865" s="81"/>
      <c r="BD865"/>
      <c r="BE865"/>
      <c r="BF865"/>
      <c r="BG865"/>
    </row>
    <row r="866" spans="41:59" x14ac:dyDescent="0.2">
      <c r="AO866" s="81" t="s">
        <v>202</v>
      </c>
      <c r="AP866" s="81" t="s">
        <v>931</v>
      </c>
      <c r="AQ866" s="81">
        <v>1</v>
      </c>
      <c r="AR866" s="81" t="s">
        <v>938</v>
      </c>
      <c r="AS866" s="81">
        <v>1</v>
      </c>
      <c r="AT866" s="81" t="s">
        <v>4414</v>
      </c>
      <c r="AU866" s="81"/>
      <c r="AV866" s="81" t="s">
        <v>4414</v>
      </c>
      <c r="AW866" s="81"/>
      <c r="BD866"/>
      <c r="BE866"/>
      <c r="BF866"/>
      <c r="BG866"/>
    </row>
    <row r="867" spans="41:59" x14ac:dyDescent="0.2">
      <c r="AO867" s="81" t="s">
        <v>1773</v>
      </c>
      <c r="AP867" s="81" t="s">
        <v>922</v>
      </c>
      <c r="AQ867" s="81">
        <v>1</v>
      </c>
      <c r="AR867" s="81" t="s">
        <v>938</v>
      </c>
      <c r="AS867" s="81">
        <v>1</v>
      </c>
      <c r="AT867" s="81" t="s">
        <v>831</v>
      </c>
      <c r="AU867" s="81">
        <v>1</v>
      </c>
      <c r="AV867" s="81" t="s">
        <v>4414</v>
      </c>
      <c r="AW867" s="81"/>
      <c r="BD867"/>
      <c r="BE867"/>
      <c r="BF867"/>
      <c r="BG867"/>
    </row>
    <row r="868" spans="41:59" x14ac:dyDescent="0.2">
      <c r="AO868" s="81" t="s">
        <v>164</v>
      </c>
      <c r="AP868" s="81" t="s">
        <v>893</v>
      </c>
      <c r="AQ868" s="81">
        <v>2</v>
      </c>
      <c r="AR868" s="81" t="s">
        <v>933</v>
      </c>
      <c r="AS868" s="81">
        <v>2</v>
      </c>
      <c r="AT868" s="81" t="s">
        <v>4414</v>
      </c>
      <c r="AU868" s="81"/>
      <c r="AV868" s="81" t="s">
        <v>4414</v>
      </c>
      <c r="AW868" s="81"/>
      <c r="BD868"/>
      <c r="BE868"/>
      <c r="BF868"/>
      <c r="BG868"/>
    </row>
    <row r="869" spans="41:59" x14ac:dyDescent="0.2">
      <c r="AO869" s="81" t="s">
        <v>163</v>
      </c>
      <c r="AP869" s="81" t="s">
        <v>900</v>
      </c>
      <c r="AQ869" s="81">
        <v>1</v>
      </c>
      <c r="AR869" s="81" t="s">
        <v>939</v>
      </c>
      <c r="AS869" s="81">
        <v>1</v>
      </c>
      <c r="AT869" s="81" t="s">
        <v>4414</v>
      </c>
      <c r="AU869" s="81"/>
      <c r="AV869" s="81" t="s">
        <v>4414</v>
      </c>
      <c r="AW869" s="81"/>
      <c r="BD869"/>
      <c r="BE869"/>
      <c r="BF869"/>
      <c r="BG869"/>
    </row>
    <row r="870" spans="41:59" x14ac:dyDescent="0.2">
      <c r="AO870" s="81" t="s">
        <v>174</v>
      </c>
      <c r="AP870" s="81" t="s">
        <v>901</v>
      </c>
      <c r="AQ870" s="81">
        <v>2</v>
      </c>
      <c r="AR870" s="81" t="s">
        <v>933</v>
      </c>
      <c r="AS870" s="81">
        <v>2</v>
      </c>
      <c r="AT870" s="81" t="s">
        <v>4414</v>
      </c>
      <c r="AU870" s="81"/>
      <c r="AV870" s="81" t="s">
        <v>4414</v>
      </c>
      <c r="AW870" s="81"/>
      <c r="BD870"/>
      <c r="BE870"/>
      <c r="BF870"/>
      <c r="BG870"/>
    </row>
    <row r="871" spans="41:59" x14ac:dyDescent="0.2">
      <c r="AO871" s="81" t="s">
        <v>173</v>
      </c>
      <c r="AP871" s="81" t="s">
        <v>907</v>
      </c>
      <c r="AQ871" s="81">
        <v>1</v>
      </c>
      <c r="AR871" s="81" t="s">
        <v>939</v>
      </c>
      <c r="AS871" s="81">
        <v>1</v>
      </c>
      <c r="AT871" s="81" t="s">
        <v>4414</v>
      </c>
      <c r="AU871" s="81"/>
      <c r="AV871" s="81" t="s">
        <v>4414</v>
      </c>
      <c r="AW871" s="81"/>
      <c r="BD871"/>
      <c r="BE871"/>
      <c r="BF871"/>
      <c r="BG871"/>
    </row>
    <row r="872" spans="41:59" x14ac:dyDescent="0.2">
      <c r="AO872" s="81" t="s">
        <v>184</v>
      </c>
      <c r="AP872" s="81" t="s">
        <v>909</v>
      </c>
      <c r="AQ872" s="81">
        <v>2</v>
      </c>
      <c r="AR872" s="81" t="s">
        <v>933</v>
      </c>
      <c r="AS872" s="81">
        <v>2</v>
      </c>
      <c r="AT872" s="81" t="s">
        <v>4414</v>
      </c>
      <c r="AU872" s="81"/>
      <c r="AV872" s="81" t="s">
        <v>4414</v>
      </c>
      <c r="AW872" s="81"/>
      <c r="BD872"/>
      <c r="BE872"/>
      <c r="BF872"/>
      <c r="BG872"/>
    </row>
    <row r="873" spans="41:59" x14ac:dyDescent="0.2">
      <c r="AO873" s="81" t="s">
        <v>183</v>
      </c>
      <c r="AP873" s="81" t="s">
        <v>916</v>
      </c>
      <c r="AQ873" s="81">
        <v>1</v>
      </c>
      <c r="AR873" s="81" t="s">
        <v>939</v>
      </c>
      <c r="AS873" s="81">
        <v>1</v>
      </c>
      <c r="AT873" s="81" t="s">
        <v>4414</v>
      </c>
      <c r="AU873" s="81"/>
      <c r="AV873" s="81" t="s">
        <v>4414</v>
      </c>
      <c r="AW873" s="81"/>
      <c r="BD873"/>
      <c r="BE873"/>
      <c r="BF873"/>
      <c r="BG873"/>
    </row>
    <row r="874" spans="41:59" x14ac:dyDescent="0.2">
      <c r="AO874" s="81" t="s">
        <v>194</v>
      </c>
      <c r="AP874" s="81" t="s">
        <v>917</v>
      </c>
      <c r="AQ874" s="81">
        <v>2</v>
      </c>
      <c r="AR874" s="81" t="s">
        <v>933</v>
      </c>
      <c r="AS874" s="81">
        <v>2</v>
      </c>
      <c r="AT874" s="81" t="s">
        <v>4414</v>
      </c>
      <c r="AU874" s="81"/>
      <c r="AV874" s="81" t="s">
        <v>4414</v>
      </c>
      <c r="AW874" s="81"/>
      <c r="BD874"/>
      <c r="BE874"/>
      <c r="BF874"/>
      <c r="BG874"/>
    </row>
    <row r="875" spans="41:59" x14ac:dyDescent="0.2">
      <c r="AO875" s="81" t="s">
        <v>193</v>
      </c>
      <c r="AP875" s="81" t="s">
        <v>923</v>
      </c>
      <c r="AQ875" s="81">
        <v>1</v>
      </c>
      <c r="AR875" s="81" t="s">
        <v>939</v>
      </c>
      <c r="AS875" s="81">
        <v>1</v>
      </c>
      <c r="AT875" s="81" t="s">
        <v>4414</v>
      </c>
      <c r="AU875" s="81"/>
      <c r="AV875" s="81" t="s">
        <v>4414</v>
      </c>
      <c r="AW875" s="81"/>
      <c r="BD875"/>
      <c r="BE875"/>
      <c r="BF875"/>
      <c r="BG875"/>
    </row>
    <row r="876" spans="41:59" x14ac:dyDescent="0.2">
      <c r="AO876" s="81" t="s">
        <v>204</v>
      </c>
      <c r="AP876" s="81" t="s">
        <v>925</v>
      </c>
      <c r="AQ876" s="81">
        <v>2</v>
      </c>
      <c r="AR876" s="81" t="s">
        <v>933</v>
      </c>
      <c r="AS876" s="81">
        <v>2</v>
      </c>
      <c r="AT876" s="81" t="s">
        <v>4414</v>
      </c>
      <c r="AU876" s="81"/>
      <c r="AV876" s="81" t="s">
        <v>4414</v>
      </c>
      <c r="AW876" s="81"/>
      <c r="BD876"/>
      <c r="BE876"/>
      <c r="BF876"/>
      <c r="BG876"/>
    </row>
    <row r="877" spans="41:59" x14ac:dyDescent="0.2">
      <c r="AO877" s="81" t="s">
        <v>203</v>
      </c>
      <c r="AP877" s="81" t="s">
        <v>932</v>
      </c>
      <c r="AQ877" s="81">
        <v>1</v>
      </c>
      <c r="AR877" s="81" t="s">
        <v>939</v>
      </c>
      <c r="AS877" s="81">
        <v>1</v>
      </c>
      <c r="AT877" s="81" t="s">
        <v>4414</v>
      </c>
      <c r="AU877" s="81"/>
      <c r="AV877" s="81" t="s">
        <v>4414</v>
      </c>
      <c r="AW877" s="81"/>
      <c r="BD877"/>
      <c r="BE877"/>
      <c r="BF877"/>
      <c r="BG877"/>
    </row>
    <row r="878" spans="41:59" x14ac:dyDescent="0.2">
      <c r="AO878" s="81" t="s">
        <v>1775</v>
      </c>
      <c r="AP878" s="81" t="s">
        <v>917</v>
      </c>
      <c r="AQ878" s="81">
        <v>2</v>
      </c>
      <c r="AR878" s="81" t="s">
        <v>933</v>
      </c>
      <c r="AS878" s="81">
        <v>2</v>
      </c>
      <c r="AT878" s="81" t="s">
        <v>832</v>
      </c>
      <c r="AU878" s="81">
        <v>1</v>
      </c>
      <c r="AV878" s="81" t="s">
        <v>4414</v>
      </c>
      <c r="AW878" s="81"/>
      <c r="BD878"/>
      <c r="BE878"/>
      <c r="BF878"/>
      <c r="BG878"/>
    </row>
    <row r="879" spans="41:59" x14ac:dyDescent="0.2">
      <c r="AO879" s="81" t="s">
        <v>1774</v>
      </c>
      <c r="AP879" s="81" t="s">
        <v>923</v>
      </c>
      <c r="AQ879" s="81">
        <v>1</v>
      </c>
      <c r="AR879" s="81" t="s">
        <v>939</v>
      </c>
      <c r="AS879" s="81">
        <v>1</v>
      </c>
      <c r="AT879" s="81" t="s">
        <v>832</v>
      </c>
      <c r="AU879" s="81">
        <v>1</v>
      </c>
      <c r="AV879" s="81" t="s">
        <v>4414</v>
      </c>
      <c r="AW879" s="81"/>
      <c r="BD879"/>
      <c r="BE879"/>
      <c r="BF879"/>
      <c r="BG879"/>
    </row>
    <row r="880" spans="41:59" x14ac:dyDescent="0.2">
      <c r="AO880" s="81" t="s">
        <v>165</v>
      </c>
      <c r="AP880" s="81" t="s">
        <v>894</v>
      </c>
      <c r="AQ880" s="81">
        <v>2</v>
      </c>
      <c r="AR880" s="81" t="s">
        <v>934</v>
      </c>
      <c r="AS880" s="81">
        <v>2</v>
      </c>
      <c r="AT880" s="81" t="s">
        <v>4414</v>
      </c>
      <c r="AU880" s="81"/>
      <c r="AV880" s="81" t="s">
        <v>4414</v>
      </c>
      <c r="AW880" s="81"/>
      <c r="BD880"/>
      <c r="BE880"/>
      <c r="BF880"/>
      <c r="BG880"/>
    </row>
    <row r="881" spans="41:59" x14ac:dyDescent="0.2">
      <c r="AO881" s="81" t="s">
        <v>175</v>
      </c>
      <c r="AP881" s="81" t="s">
        <v>902</v>
      </c>
      <c r="AQ881" s="81">
        <v>2</v>
      </c>
      <c r="AR881" s="81" t="s">
        <v>934</v>
      </c>
      <c r="AS881" s="81">
        <v>2</v>
      </c>
      <c r="AT881" s="81" t="s">
        <v>4414</v>
      </c>
      <c r="AU881" s="81"/>
      <c r="AV881" s="81" t="s">
        <v>4414</v>
      </c>
      <c r="AW881" s="81"/>
      <c r="BD881"/>
      <c r="BE881"/>
      <c r="BF881"/>
      <c r="BG881"/>
    </row>
    <row r="882" spans="41:59" x14ac:dyDescent="0.2">
      <c r="AO882" s="81" t="s">
        <v>185</v>
      </c>
      <c r="AP882" s="81" t="s">
        <v>910</v>
      </c>
      <c r="AQ882" s="81">
        <v>2</v>
      </c>
      <c r="AR882" s="81" t="s">
        <v>934</v>
      </c>
      <c r="AS882" s="81">
        <v>2</v>
      </c>
      <c r="AT882" s="81" t="s">
        <v>4414</v>
      </c>
      <c r="AU882" s="81"/>
      <c r="AV882" s="81" t="s">
        <v>4414</v>
      </c>
      <c r="AW882" s="81"/>
      <c r="BD882"/>
      <c r="BE882"/>
      <c r="BF882"/>
      <c r="BG882"/>
    </row>
    <row r="883" spans="41:59" x14ac:dyDescent="0.2">
      <c r="AO883" s="81" t="s">
        <v>195</v>
      </c>
      <c r="AP883" s="81" t="s">
        <v>918</v>
      </c>
      <c r="AQ883" s="81">
        <v>2</v>
      </c>
      <c r="AR883" s="81" t="s">
        <v>934</v>
      </c>
      <c r="AS883" s="81">
        <v>2</v>
      </c>
      <c r="AT883" s="81" t="s">
        <v>4414</v>
      </c>
      <c r="AU883" s="81"/>
      <c r="AV883" s="81" t="s">
        <v>4414</v>
      </c>
      <c r="AW883" s="81"/>
      <c r="BD883"/>
      <c r="BE883"/>
      <c r="BF883"/>
      <c r="BG883"/>
    </row>
    <row r="884" spans="41:59" x14ac:dyDescent="0.2">
      <c r="AO884" s="81" t="s">
        <v>205</v>
      </c>
      <c r="AP884" s="81" t="s">
        <v>926</v>
      </c>
      <c r="AQ884" s="81">
        <v>2</v>
      </c>
      <c r="AR884" s="81" t="s">
        <v>934</v>
      </c>
      <c r="AS884" s="81">
        <v>2</v>
      </c>
      <c r="AT884" s="81" t="s">
        <v>4414</v>
      </c>
      <c r="AU884" s="81"/>
      <c r="AV884" s="81" t="s">
        <v>4414</v>
      </c>
      <c r="AW884" s="81"/>
      <c r="BD884"/>
      <c r="BE884"/>
      <c r="BF884"/>
      <c r="BG884"/>
    </row>
    <row r="885" spans="41:59" x14ac:dyDescent="0.2">
      <c r="AO885" s="81" t="s">
        <v>1776</v>
      </c>
      <c r="AP885" s="81" t="s">
        <v>926</v>
      </c>
      <c r="AQ885" s="81">
        <v>2</v>
      </c>
      <c r="AR885" s="81" t="s">
        <v>934</v>
      </c>
      <c r="AS885" s="81">
        <v>2</v>
      </c>
      <c r="AT885" s="81" t="s">
        <v>833</v>
      </c>
      <c r="AU885" s="81">
        <v>1</v>
      </c>
      <c r="AV885" s="81" t="s">
        <v>4414</v>
      </c>
      <c r="AW885" s="81"/>
      <c r="BD885"/>
      <c r="BE885"/>
      <c r="BF885"/>
      <c r="BG885"/>
    </row>
    <row r="886" spans="41:59" x14ac:dyDescent="0.2">
      <c r="AO886" s="81" t="s">
        <v>166</v>
      </c>
      <c r="AP886" s="81" t="s">
        <v>895</v>
      </c>
      <c r="AQ886" s="81">
        <v>2</v>
      </c>
      <c r="AR886" s="81" t="s">
        <v>935</v>
      </c>
      <c r="AS886" s="81">
        <v>2</v>
      </c>
      <c r="AT886" s="81" t="s">
        <v>4414</v>
      </c>
      <c r="AU886" s="81"/>
      <c r="AV886" s="81" t="s">
        <v>4414</v>
      </c>
      <c r="AW886" s="81"/>
      <c r="BD886"/>
      <c r="BE886"/>
      <c r="BF886"/>
      <c r="BG886"/>
    </row>
    <row r="887" spans="41:59" x14ac:dyDescent="0.2">
      <c r="AO887" s="81" t="s">
        <v>176</v>
      </c>
      <c r="AP887" s="81" t="s">
        <v>903</v>
      </c>
      <c r="AQ887" s="81">
        <v>2</v>
      </c>
      <c r="AR887" s="81" t="s">
        <v>935</v>
      </c>
      <c r="AS887" s="81">
        <v>2</v>
      </c>
      <c r="AT887" s="81" t="s">
        <v>4414</v>
      </c>
      <c r="AU887" s="81"/>
      <c r="AV887" s="81" t="s">
        <v>4414</v>
      </c>
      <c r="AW887" s="81"/>
      <c r="BD887"/>
      <c r="BE887"/>
      <c r="BF887"/>
      <c r="BG887"/>
    </row>
    <row r="888" spans="41:59" x14ac:dyDescent="0.2">
      <c r="AO888" s="81" t="s">
        <v>186</v>
      </c>
      <c r="AP888" s="81" t="s">
        <v>911</v>
      </c>
      <c r="AQ888" s="81">
        <v>2</v>
      </c>
      <c r="AR888" s="81" t="s">
        <v>935</v>
      </c>
      <c r="AS888" s="81">
        <v>2</v>
      </c>
      <c r="AT888" s="81" t="s">
        <v>4414</v>
      </c>
      <c r="AU888" s="81"/>
      <c r="AV888" s="81" t="s">
        <v>4414</v>
      </c>
      <c r="AW888" s="81"/>
      <c r="BD888"/>
      <c r="BE888"/>
      <c r="BF888"/>
      <c r="BG888"/>
    </row>
    <row r="889" spans="41:59" x14ac:dyDescent="0.2">
      <c r="AO889" s="81" t="s">
        <v>196</v>
      </c>
      <c r="AP889" s="81" t="s">
        <v>919</v>
      </c>
      <c r="AQ889" s="81">
        <v>2</v>
      </c>
      <c r="AR889" s="81" t="s">
        <v>935</v>
      </c>
      <c r="AS889" s="81">
        <v>2</v>
      </c>
      <c r="AT889" s="81" t="s">
        <v>4414</v>
      </c>
      <c r="AU889" s="81"/>
      <c r="AV889" s="81" t="s">
        <v>4414</v>
      </c>
      <c r="AW889" s="81"/>
      <c r="BD889"/>
      <c r="BE889"/>
      <c r="BF889"/>
      <c r="BG889"/>
    </row>
    <row r="890" spans="41:59" x14ac:dyDescent="0.2">
      <c r="AO890" s="81" t="s">
        <v>206</v>
      </c>
      <c r="AP890" s="81" t="s">
        <v>927</v>
      </c>
      <c r="AQ890" s="81">
        <v>2</v>
      </c>
      <c r="AR890" s="81" t="s">
        <v>935</v>
      </c>
      <c r="AS890" s="81">
        <v>2</v>
      </c>
      <c r="AT890" s="81" t="s">
        <v>4414</v>
      </c>
      <c r="AU890" s="81"/>
      <c r="AV890" s="81" t="s">
        <v>4414</v>
      </c>
      <c r="AW890" s="81"/>
      <c r="BD890"/>
      <c r="BE890"/>
      <c r="BF890"/>
      <c r="BG890"/>
    </row>
    <row r="891" spans="41:59" x14ac:dyDescent="0.2">
      <c r="AO891" s="81" t="s">
        <v>1777</v>
      </c>
      <c r="AP891" s="81" t="s">
        <v>919</v>
      </c>
      <c r="AQ891" s="81">
        <v>2</v>
      </c>
      <c r="AR891" s="81" t="s">
        <v>935</v>
      </c>
      <c r="AS891" s="81">
        <v>2</v>
      </c>
      <c r="AT891" s="81" t="s">
        <v>834</v>
      </c>
      <c r="AU891" s="81">
        <v>1</v>
      </c>
      <c r="AV891" s="81" t="s">
        <v>4414</v>
      </c>
      <c r="AW891" s="81"/>
      <c r="BD891"/>
      <c r="BE891"/>
      <c r="BF891"/>
      <c r="BG891"/>
    </row>
    <row r="892" spans="41:59" x14ac:dyDescent="0.2">
      <c r="AO892" s="81" t="s">
        <v>167</v>
      </c>
      <c r="AP892" s="81" t="s">
        <v>896</v>
      </c>
      <c r="AQ892" s="81">
        <v>2</v>
      </c>
      <c r="AR892" s="81" t="s">
        <v>936</v>
      </c>
      <c r="AS892" s="81">
        <v>2</v>
      </c>
      <c r="AT892" s="81" t="s">
        <v>4414</v>
      </c>
      <c r="AU892" s="81"/>
      <c r="AV892" s="81" t="s">
        <v>4414</v>
      </c>
      <c r="AW892" s="81"/>
      <c r="BD892"/>
      <c r="BE892"/>
      <c r="BF892"/>
      <c r="BG892"/>
    </row>
    <row r="893" spans="41:59" x14ac:dyDescent="0.2">
      <c r="AO893" s="81" t="s">
        <v>177</v>
      </c>
      <c r="AP893" s="81" t="s">
        <v>904</v>
      </c>
      <c r="AQ893" s="81">
        <v>2</v>
      </c>
      <c r="AR893" s="81" t="s">
        <v>936</v>
      </c>
      <c r="AS893" s="81">
        <v>2</v>
      </c>
      <c r="AT893" s="81" t="s">
        <v>4414</v>
      </c>
      <c r="AU893" s="81"/>
      <c r="AV893" s="81" t="s">
        <v>4414</v>
      </c>
      <c r="AW893" s="81"/>
      <c r="BD893"/>
      <c r="BE893"/>
      <c r="BF893"/>
      <c r="BG893"/>
    </row>
    <row r="894" spans="41:59" x14ac:dyDescent="0.2">
      <c r="AO894" s="81" t="s">
        <v>187</v>
      </c>
      <c r="AP894" s="81" t="s">
        <v>912</v>
      </c>
      <c r="AQ894" s="81">
        <v>2</v>
      </c>
      <c r="AR894" s="81" t="s">
        <v>936</v>
      </c>
      <c r="AS894" s="81">
        <v>2</v>
      </c>
      <c r="AT894" s="81" t="s">
        <v>4414</v>
      </c>
      <c r="AU894" s="81"/>
      <c r="AV894" s="81" t="s">
        <v>4414</v>
      </c>
      <c r="AW894" s="81"/>
      <c r="BD894"/>
      <c r="BE894"/>
      <c r="BF894"/>
      <c r="BG894"/>
    </row>
    <row r="895" spans="41:59" x14ac:dyDescent="0.2">
      <c r="AO895" s="81" t="s">
        <v>197</v>
      </c>
      <c r="AP895" s="81" t="s">
        <v>920</v>
      </c>
      <c r="AQ895" s="81">
        <v>2</v>
      </c>
      <c r="AR895" s="81" t="s">
        <v>936</v>
      </c>
      <c r="AS895" s="81">
        <v>2</v>
      </c>
      <c r="AT895" s="81" t="s">
        <v>4414</v>
      </c>
      <c r="AU895" s="81"/>
      <c r="AV895" s="81" t="s">
        <v>4414</v>
      </c>
      <c r="AW895" s="81"/>
      <c r="BD895"/>
      <c r="BE895"/>
      <c r="BF895"/>
      <c r="BG895"/>
    </row>
    <row r="896" spans="41:59" x14ac:dyDescent="0.2">
      <c r="AO896" s="81" t="s">
        <v>207</v>
      </c>
      <c r="AP896" s="81" t="s">
        <v>928</v>
      </c>
      <c r="AQ896" s="81">
        <v>2</v>
      </c>
      <c r="AR896" s="81" t="s">
        <v>936</v>
      </c>
      <c r="AS896" s="81">
        <v>2</v>
      </c>
      <c r="AT896" s="81" t="s">
        <v>4414</v>
      </c>
      <c r="AU896" s="81"/>
      <c r="AV896" s="81" t="s">
        <v>4414</v>
      </c>
      <c r="AW896" s="81"/>
      <c r="BD896"/>
      <c r="BE896"/>
      <c r="BF896"/>
      <c r="BG896"/>
    </row>
    <row r="897" spans="41:59" x14ac:dyDescent="0.2">
      <c r="AO897" s="81" t="s">
        <v>1778</v>
      </c>
      <c r="AP897" s="81" t="s">
        <v>920</v>
      </c>
      <c r="AQ897" s="81">
        <v>2</v>
      </c>
      <c r="AR897" s="81" t="s">
        <v>936</v>
      </c>
      <c r="AS897" s="81">
        <v>2</v>
      </c>
      <c r="AT897" s="81" t="s">
        <v>835</v>
      </c>
      <c r="AU897" s="81">
        <v>1</v>
      </c>
      <c r="AV897" s="81" t="s">
        <v>4414</v>
      </c>
      <c r="AW897" s="81"/>
      <c r="BD897"/>
      <c r="BE897"/>
      <c r="BF897"/>
      <c r="BG897"/>
    </row>
    <row r="898" spans="41:59" x14ac:dyDescent="0.2">
      <c r="AO898" s="81" t="s">
        <v>168</v>
      </c>
      <c r="AP898" s="81" t="s">
        <v>897</v>
      </c>
      <c r="AQ898" s="81">
        <v>2</v>
      </c>
      <c r="AR898" s="81" t="s">
        <v>937</v>
      </c>
      <c r="AS898" s="81">
        <v>2</v>
      </c>
      <c r="AT898" s="81" t="s">
        <v>4414</v>
      </c>
      <c r="AU898" s="81"/>
      <c r="AV898" s="81" t="s">
        <v>4414</v>
      </c>
      <c r="AW898" s="81"/>
      <c r="BD898"/>
      <c r="BE898"/>
      <c r="BF898"/>
      <c r="BG898"/>
    </row>
    <row r="899" spans="41:59" x14ac:dyDescent="0.2">
      <c r="AO899" s="81" t="s">
        <v>178</v>
      </c>
      <c r="AP899" s="81" t="s">
        <v>905</v>
      </c>
      <c r="AQ899" s="81">
        <v>2</v>
      </c>
      <c r="AR899" s="81" t="s">
        <v>937</v>
      </c>
      <c r="AS899" s="81">
        <v>2</v>
      </c>
      <c r="AT899" s="81" t="s">
        <v>4414</v>
      </c>
      <c r="AU899" s="81"/>
      <c r="AV899" s="81" t="s">
        <v>4414</v>
      </c>
      <c r="AW899" s="81"/>
      <c r="BD899"/>
      <c r="BE899"/>
      <c r="BF899"/>
      <c r="BG899"/>
    </row>
    <row r="900" spans="41:59" x14ac:dyDescent="0.2">
      <c r="AO900" s="81" t="s">
        <v>188</v>
      </c>
      <c r="AP900" s="81" t="s">
        <v>913</v>
      </c>
      <c r="AQ900" s="81">
        <v>2</v>
      </c>
      <c r="AR900" s="81" t="s">
        <v>937</v>
      </c>
      <c r="AS900" s="81">
        <v>2</v>
      </c>
      <c r="AT900" s="81" t="s">
        <v>4414</v>
      </c>
      <c r="AU900" s="81"/>
      <c r="AV900" s="81" t="s">
        <v>4414</v>
      </c>
      <c r="AW900" s="81"/>
      <c r="BD900"/>
      <c r="BE900"/>
      <c r="BF900"/>
      <c r="BG900"/>
    </row>
    <row r="901" spans="41:59" x14ac:dyDescent="0.2">
      <c r="AO901" s="81" t="s">
        <v>198</v>
      </c>
      <c r="AP901" s="81" t="s">
        <v>921</v>
      </c>
      <c r="AQ901" s="81">
        <v>2</v>
      </c>
      <c r="AR901" s="81" t="s">
        <v>937</v>
      </c>
      <c r="AS901" s="81">
        <v>2</v>
      </c>
      <c r="AT901" s="81" t="s">
        <v>4414</v>
      </c>
      <c r="AU901" s="81"/>
      <c r="AV901" s="81" t="s">
        <v>4414</v>
      </c>
      <c r="AW901" s="81"/>
      <c r="BD901"/>
      <c r="BE901"/>
      <c r="BF901"/>
      <c r="BG901"/>
    </row>
    <row r="902" spans="41:59" x14ac:dyDescent="0.2">
      <c r="AO902" s="81" t="s">
        <v>208</v>
      </c>
      <c r="AP902" s="81" t="s">
        <v>929</v>
      </c>
      <c r="AQ902" s="81">
        <v>2</v>
      </c>
      <c r="AR902" s="81" t="s">
        <v>937</v>
      </c>
      <c r="AS902" s="81">
        <v>2</v>
      </c>
      <c r="AT902" s="81" t="s">
        <v>4414</v>
      </c>
      <c r="AU902" s="81"/>
      <c r="AV902" s="81" t="s">
        <v>4414</v>
      </c>
      <c r="AW902" s="81"/>
      <c r="BD902"/>
      <c r="BE902"/>
      <c r="BF902"/>
      <c r="BG902"/>
    </row>
    <row r="903" spans="41:59" x14ac:dyDescent="0.2">
      <c r="AO903" s="81" t="s">
        <v>1779</v>
      </c>
      <c r="AP903" s="81" t="s">
        <v>921</v>
      </c>
      <c r="AQ903" s="81">
        <v>2</v>
      </c>
      <c r="AR903" s="81" t="s">
        <v>937</v>
      </c>
      <c r="AS903" s="81">
        <v>2</v>
      </c>
      <c r="AT903" s="81" t="s">
        <v>836</v>
      </c>
      <c r="AU903" s="81">
        <v>1</v>
      </c>
      <c r="AV903" s="81" t="s">
        <v>4414</v>
      </c>
      <c r="AW903" s="81"/>
      <c r="BD903"/>
      <c r="BE903"/>
      <c r="BF903"/>
      <c r="BG903"/>
    </row>
    <row r="904" spans="41:59" x14ac:dyDescent="0.2">
      <c r="AO904" s="81" t="s">
        <v>4441</v>
      </c>
      <c r="AP904" s="81" t="s">
        <v>4442</v>
      </c>
      <c r="AQ904" s="81">
        <v>1</v>
      </c>
      <c r="AR904" s="81" t="s">
        <v>4414</v>
      </c>
      <c r="AS904" s="81"/>
      <c r="AT904" s="81" t="s">
        <v>4414</v>
      </c>
      <c r="AU904" s="81"/>
      <c r="AV904" s="81" t="s">
        <v>4414</v>
      </c>
      <c r="AW904" s="81"/>
      <c r="BD904"/>
      <c r="BE904"/>
      <c r="BF904"/>
      <c r="BG904"/>
    </row>
    <row r="905" spans="41:59" x14ac:dyDescent="0.2">
      <c r="AO905" s="81" t="s">
        <v>4443</v>
      </c>
      <c r="AP905" s="81" t="s">
        <v>4444</v>
      </c>
      <c r="AQ905" s="81">
        <v>1</v>
      </c>
      <c r="AR905" s="81" t="s">
        <v>4414</v>
      </c>
      <c r="AS905" s="81"/>
      <c r="AT905" s="81" t="s">
        <v>4414</v>
      </c>
      <c r="AU905" s="81"/>
      <c r="AV905" s="81" t="s">
        <v>4414</v>
      </c>
      <c r="AW905" s="81"/>
      <c r="BD905"/>
      <c r="BE905"/>
      <c r="BF905"/>
      <c r="BG905"/>
    </row>
    <row r="906" spans="41:59" x14ac:dyDescent="0.2">
      <c r="AO906" s="81" t="s">
        <v>4445</v>
      </c>
      <c r="AP906" s="81" t="s">
        <v>4446</v>
      </c>
      <c r="AQ906" s="81">
        <v>1</v>
      </c>
      <c r="AR906" s="81" t="s">
        <v>4414</v>
      </c>
      <c r="AS906" s="81"/>
      <c r="AT906" s="81" t="s">
        <v>4414</v>
      </c>
      <c r="AU906" s="81"/>
      <c r="AV906" s="81" t="s">
        <v>4414</v>
      </c>
      <c r="AW906" s="81"/>
      <c r="BD906"/>
      <c r="BE906"/>
      <c r="BF906"/>
      <c r="BG906"/>
    </row>
    <row r="907" spans="41:59" x14ac:dyDescent="0.2">
      <c r="AO907" s="81" t="s">
        <v>4447</v>
      </c>
      <c r="AP907" s="81" t="s">
        <v>4448</v>
      </c>
      <c r="AQ907" s="81">
        <v>1</v>
      </c>
      <c r="AR907" s="81" t="s">
        <v>4414</v>
      </c>
      <c r="AS907" s="81"/>
      <c r="AT907" s="81" t="s">
        <v>4414</v>
      </c>
      <c r="AU907" s="81"/>
      <c r="AV907" s="81" t="s">
        <v>4414</v>
      </c>
      <c r="AW907" s="81"/>
      <c r="BD907"/>
      <c r="BE907"/>
      <c r="BF907"/>
      <c r="BG907"/>
    </row>
    <row r="908" spans="41:59" x14ac:dyDescent="0.2">
      <c r="AO908" s="81" t="s">
        <v>4449</v>
      </c>
      <c r="AP908" s="81" t="s">
        <v>4446</v>
      </c>
      <c r="AQ908" s="81">
        <v>1</v>
      </c>
      <c r="AR908" s="81" t="s">
        <v>4414</v>
      </c>
      <c r="AS908" s="81"/>
      <c r="AT908" s="81" t="s">
        <v>4414</v>
      </c>
      <c r="AU908" s="81"/>
      <c r="AV908" s="81" t="s">
        <v>4414</v>
      </c>
      <c r="AW908" s="81"/>
      <c r="BD908"/>
      <c r="BE908"/>
      <c r="BF908"/>
      <c r="BG908"/>
    </row>
    <row r="909" spans="41:59" x14ac:dyDescent="0.2">
      <c r="AO909" s="81" t="s">
        <v>153</v>
      </c>
      <c r="AP909" s="81" t="s">
        <v>27</v>
      </c>
      <c r="AQ909" s="81">
        <v>1</v>
      </c>
      <c r="AR909" s="81" t="s">
        <v>4414</v>
      </c>
      <c r="AS909" s="81"/>
      <c r="AT909" s="81" t="s">
        <v>4414</v>
      </c>
      <c r="AU909" s="81"/>
      <c r="AV909" s="81" t="s">
        <v>4414</v>
      </c>
      <c r="AW909" s="81"/>
      <c r="BD909"/>
      <c r="BE909"/>
      <c r="BF909"/>
      <c r="BG909"/>
    </row>
    <row r="910" spans="41:59" x14ac:dyDescent="0.2">
      <c r="AO910" s="81" t="s">
        <v>154</v>
      </c>
      <c r="AP910" s="81" t="s">
        <v>27</v>
      </c>
      <c r="AQ910" s="81">
        <v>1</v>
      </c>
      <c r="AR910" s="81" t="s">
        <v>4414</v>
      </c>
      <c r="AS910" s="81"/>
      <c r="AT910" s="81" t="s">
        <v>4414</v>
      </c>
      <c r="AU910" s="81"/>
      <c r="AV910" s="81" t="s">
        <v>4414</v>
      </c>
      <c r="AW910" s="81"/>
      <c r="BD910"/>
      <c r="BE910"/>
      <c r="BF910"/>
      <c r="BG910"/>
    </row>
    <row r="911" spans="41:59" x14ac:dyDescent="0.2">
      <c r="AO911" s="81" t="s">
        <v>155</v>
      </c>
      <c r="AP911" s="81" t="s">
        <v>27</v>
      </c>
      <c r="AQ911" s="81">
        <v>1</v>
      </c>
      <c r="AR911" s="81" t="s">
        <v>4414</v>
      </c>
      <c r="AS911" s="81"/>
      <c r="AT911" s="81" t="s">
        <v>4414</v>
      </c>
      <c r="AU911" s="81"/>
      <c r="AV911" s="81" t="s">
        <v>4414</v>
      </c>
      <c r="AW911" s="81"/>
      <c r="BD911"/>
      <c r="BE911"/>
      <c r="BF911"/>
      <c r="BG911"/>
    </row>
    <row r="912" spans="41:59" x14ac:dyDescent="0.2">
      <c r="AO912" s="81" t="s">
        <v>156</v>
      </c>
      <c r="AP912" s="81" t="s">
        <v>27</v>
      </c>
      <c r="AQ912" s="81">
        <v>1</v>
      </c>
      <c r="AR912" s="81" t="s">
        <v>4414</v>
      </c>
      <c r="AS912" s="81"/>
      <c r="AT912" s="81" t="s">
        <v>4414</v>
      </c>
      <c r="AU912" s="81"/>
      <c r="AV912" s="81" t="s">
        <v>4414</v>
      </c>
      <c r="AW912" s="81"/>
      <c r="BD912"/>
      <c r="BE912"/>
      <c r="BF912"/>
      <c r="BG912"/>
    </row>
    <row r="913" spans="41:59" x14ac:dyDescent="0.2">
      <c r="AO913" s="81" t="s">
        <v>158</v>
      </c>
      <c r="AP913" s="81" t="s">
        <v>27</v>
      </c>
      <c r="AQ913" s="81">
        <v>1</v>
      </c>
      <c r="AR913" s="81" t="s">
        <v>4414</v>
      </c>
      <c r="AS913" s="81"/>
      <c r="AT913" s="81" t="s">
        <v>4414</v>
      </c>
      <c r="AU913" s="81"/>
      <c r="AV913" s="81" t="s">
        <v>4414</v>
      </c>
      <c r="AW913" s="81"/>
      <c r="BD913"/>
      <c r="BE913"/>
      <c r="BF913"/>
      <c r="BG913"/>
    </row>
    <row r="914" spans="41:59" x14ac:dyDescent="0.2">
      <c r="AO914" s="81" t="s">
        <v>157</v>
      </c>
      <c r="AP914" s="81" t="s">
        <v>27</v>
      </c>
      <c r="AQ914" s="81">
        <v>1</v>
      </c>
      <c r="AR914" s="81" t="s">
        <v>4414</v>
      </c>
      <c r="AS914" s="81"/>
      <c r="AT914" s="81" t="s">
        <v>4414</v>
      </c>
      <c r="AU914" s="81"/>
      <c r="AV914" s="81" t="s">
        <v>4414</v>
      </c>
      <c r="AW914" s="81"/>
      <c r="BD914"/>
      <c r="BE914"/>
      <c r="BF914"/>
      <c r="BG914"/>
    </row>
    <row r="915" spans="41:59" x14ac:dyDescent="0.2">
      <c r="AO915" s="81" t="s">
        <v>488</v>
      </c>
      <c r="AP915" s="81" t="s">
        <v>3958</v>
      </c>
      <c r="AQ915" s="81">
        <v>1</v>
      </c>
      <c r="AR915" s="81" t="s">
        <v>4414</v>
      </c>
      <c r="AS915" s="81"/>
      <c r="AT915" s="81" t="s">
        <v>4414</v>
      </c>
      <c r="AU915" s="81"/>
      <c r="AV915" s="81" t="s">
        <v>4414</v>
      </c>
      <c r="AW915" s="81"/>
      <c r="BD915"/>
      <c r="BE915"/>
      <c r="BF915"/>
      <c r="BG915"/>
    </row>
    <row r="916" spans="41:59" x14ac:dyDescent="0.2">
      <c r="AO916" s="81" t="s">
        <v>489</v>
      </c>
      <c r="AP916" s="81" t="s">
        <v>3959</v>
      </c>
      <c r="AQ916" s="81">
        <v>1</v>
      </c>
      <c r="AR916" s="81" t="s">
        <v>4414</v>
      </c>
      <c r="AS916" s="81"/>
      <c r="AT916" s="81" t="s">
        <v>4414</v>
      </c>
      <c r="AU916" s="81"/>
      <c r="AV916" s="81" t="s">
        <v>4414</v>
      </c>
      <c r="AW916" s="81"/>
      <c r="BD916"/>
      <c r="BE916"/>
      <c r="BF916"/>
      <c r="BG916"/>
    </row>
    <row r="917" spans="41:59" x14ac:dyDescent="0.2">
      <c r="AO917" s="81" t="s">
        <v>490</v>
      </c>
      <c r="AP917" s="81" t="s">
        <v>3960</v>
      </c>
      <c r="AQ917" s="81">
        <v>1</v>
      </c>
      <c r="AR917" s="81" t="s">
        <v>4414</v>
      </c>
      <c r="AS917" s="81"/>
      <c r="AT917" s="81" t="s">
        <v>4414</v>
      </c>
      <c r="AU917" s="81"/>
      <c r="AV917" s="81" t="s">
        <v>4414</v>
      </c>
      <c r="AW917" s="81"/>
      <c r="BD917"/>
      <c r="BE917"/>
      <c r="BF917"/>
      <c r="BG917"/>
    </row>
    <row r="918" spans="41:59" x14ac:dyDescent="0.2">
      <c r="AO918" s="81" t="s">
        <v>491</v>
      </c>
      <c r="AP918" s="81" t="s">
        <v>3961</v>
      </c>
      <c r="AQ918" s="81">
        <v>1</v>
      </c>
      <c r="AR918" s="81" t="s">
        <v>4414</v>
      </c>
      <c r="AS918" s="81"/>
      <c r="AT918" s="81" t="s">
        <v>4414</v>
      </c>
      <c r="AU918" s="81"/>
      <c r="AV918" s="81" t="s">
        <v>4414</v>
      </c>
      <c r="AW918" s="81"/>
      <c r="BD918"/>
      <c r="BE918"/>
      <c r="BF918"/>
      <c r="BG918"/>
    </row>
    <row r="919" spans="41:59" x14ac:dyDescent="0.2">
      <c r="AO919" s="81" t="s">
        <v>370</v>
      </c>
      <c r="AP919" s="81" t="s">
        <v>826</v>
      </c>
      <c r="AQ919" s="81">
        <v>1</v>
      </c>
      <c r="AR919" s="81" t="s">
        <v>840</v>
      </c>
      <c r="AS919" s="81">
        <v>2</v>
      </c>
      <c r="AT919" s="81" t="s">
        <v>4414</v>
      </c>
      <c r="AU919" s="81"/>
      <c r="AV919" s="81" t="s">
        <v>4414</v>
      </c>
      <c r="AW919" s="81"/>
      <c r="BD919"/>
      <c r="BE919"/>
      <c r="BF919"/>
      <c r="BG919"/>
    </row>
    <row r="920" spans="41:59" x14ac:dyDescent="0.2">
      <c r="AO920" s="81" t="s">
        <v>371</v>
      </c>
      <c r="AP920" s="81" t="s">
        <v>827</v>
      </c>
      <c r="AQ920" s="81">
        <v>1</v>
      </c>
      <c r="AR920" s="81" t="s">
        <v>841</v>
      </c>
      <c r="AS920" s="81">
        <v>2</v>
      </c>
      <c r="AT920" s="81" t="s">
        <v>4414</v>
      </c>
      <c r="AU920" s="81"/>
      <c r="AV920" s="81" t="s">
        <v>4414</v>
      </c>
      <c r="AW920" s="81"/>
      <c r="BD920"/>
      <c r="BE920"/>
      <c r="BF920"/>
      <c r="BG920"/>
    </row>
    <row r="921" spans="41:59" x14ac:dyDescent="0.2">
      <c r="AO921" s="81" t="s">
        <v>372</v>
      </c>
      <c r="AP921" s="81" t="s">
        <v>829</v>
      </c>
      <c r="AQ921" s="81">
        <v>1</v>
      </c>
      <c r="AR921" s="81" t="s">
        <v>842</v>
      </c>
      <c r="AS921" s="81">
        <v>2</v>
      </c>
      <c r="AT921" s="81" t="s">
        <v>4414</v>
      </c>
      <c r="AU921" s="81"/>
      <c r="AV921" s="81" t="s">
        <v>4414</v>
      </c>
      <c r="AW921" s="81"/>
      <c r="BD921"/>
      <c r="BE921"/>
      <c r="BF921"/>
      <c r="BG921"/>
    </row>
    <row r="922" spans="41:59" x14ac:dyDescent="0.2">
      <c r="AO922" s="81" t="s">
        <v>373</v>
      </c>
      <c r="AP922" s="81" t="s">
        <v>831</v>
      </c>
      <c r="AQ922" s="81">
        <v>1</v>
      </c>
      <c r="AR922" s="81" t="s">
        <v>843</v>
      </c>
      <c r="AS922" s="81">
        <v>2</v>
      </c>
      <c r="AT922" s="81" t="s">
        <v>4414</v>
      </c>
      <c r="AU922" s="81"/>
      <c r="AV922" s="81" t="s">
        <v>4414</v>
      </c>
      <c r="AW922" s="81"/>
      <c r="BD922"/>
      <c r="BE922"/>
      <c r="BF922"/>
      <c r="BG922"/>
    </row>
    <row r="923" spans="41:59" x14ac:dyDescent="0.2">
      <c r="AO923" s="81" t="s">
        <v>374</v>
      </c>
      <c r="AP923" s="81" t="s">
        <v>832</v>
      </c>
      <c r="AQ923" s="81">
        <v>1</v>
      </c>
      <c r="AR923" s="81" t="s">
        <v>844</v>
      </c>
      <c r="AS923" s="81">
        <v>2</v>
      </c>
      <c r="AT923" s="81" t="s">
        <v>4414</v>
      </c>
      <c r="AU923" s="81"/>
      <c r="AV923" s="81" t="s">
        <v>4414</v>
      </c>
      <c r="AW923" s="81"/>
      <c r="BD923"/>
      <c r="BE923"/>
      <c r="BF923"/>
      <c r="BG923"/>
    </row>
    <row r="924" spans="41:59" x14ac:dyDescent="0.2">
      <c r="AO924" s="81" t="s">
        <v>358</v>
      </c>
      <c r="AP924" s="81" t="s">
        <v>868</v>
      </c>
      <c r="AQ924" s="81">
        <v>1</v>
      </c>
      <c r="AR924" s="81" t="s">
        <v>826</v>
      </c>
      <c r="AS924" s="81">
        <v>1</v>
      </c>
      <c r="AT924" s="81" t="s">
        <v>4414</v>
      </c>
      <c r="AU924" s="81"/>
      <c r="AV924" s="81" t="s">
        <v>4414</v>
      </c>
      <c r="AW924" s="81"/>
      <c r="BD924"/>
      <c r="BE924"/>
      <c r="BF924"/>
      <c r="BG924"/>
    </row>
    <row r="925" spans="41:59" x14ac:dyDescent="0.2">
      <c r="AO925" s="81" t="s">
        <v>359</v>
      </c>
      <c r="AP925" s="81" t="s">
        <v>870</v>
      </c>
      <c r="AQ925" s="81">
        <v>1</v>
      </c>
      <c r="AR925" s="81" t="s">
        <v>827</v>
      </c>
      <c r="AS925" s="81">
        <v>1</v>
      </c>
      <c r="AT925" s="81" t="s">
        <v>4414</v>
      </c>
      <c r="AU925" s="81"/>
      <c r="AV925" s="81" t="s">
        <v>4414</v>
      </c>
      <c r="AW925" s="81"/>
      <c r="BD925"/>
      <c r="BE925"/>
      <c r="BF925"/>
      <c r="BG925"/>
    </row>
    <row r="926" spans="41:59" x14ac:dyDescent="0.2">
      <c r="AO926" s="81" t="s">
        <v>360</v>
      </c>
      <c r="AP926" s="81" t="s">
        <v>872</v>
      </c>
      <c r="AQ926" s="81">
        <v>1</v>
      </c>
      <c r="AR926" s="81" t="s">
        <v>829</v>
      </c>
      <c r="AS926" s="81">
        <v>1</v>
      </c>
      <c r="AT926" s="81" t="s">
        <v>4414</v>
      </c>
      <c r="AU926" s="81"/>
      <c r="AV926" s="81" t="s">
        <v>4414</v>
      </c>
      <c r="AW926" s="81"/>
      <c r="BD926"/>
      <c r="BE926"/>
      <c r="BF926"/>
      <c r="BG926"/>
    </row>
    <row r="927" spans="41:59" x14ac:dyDescent="0.2">
      <c r="AO927" s="81" t="s">
        <v>361</v>
      </c>
      <c r="AP927" s="81" t="s">
        <v>874</v>
      </c>
      <c r="AQ927" s="81">
        <v>1</v>
      </c>
      <c r="AR927" s="81" t="s">
        <v>831</v>
      </c>
      <c r="AS927" s="81">
        <v>1</v>
      </c>
      <c r="AT927" s="81" t="s">
        <v>4414</v>
      </c>
      <c r="AU927" s="81"/>
      <c r="AV927" s="81" t="s">
        <v>4414</v>
      </c>
      <c r="AW927" s="81"/>
      <c r="BD927"/>
      <c r="BE927"/>
      <c r="BF927"/>
      <c r="BG927"/>
    </row>
    <row r="928" spans="41:59" x14ac:dyDescent="0.2">
      <c r="AO928" s="81" t="s">
        <v>363</v>
      </c>
      <c r="AP928" s="81" t="s">
        <v>868</v>
      </c>
      <c r="AQ928" s="81">
        <v>2</v>
      </c>
      <c r="AR928" s="81" t="s">
        <v>832</v>
      </c>
      <c r="AS928" s="81">
        <v>1</v>
      </c>
      <c r="AT928" s="81" t="s">
        <v>4414</v>
      </c>
      <c r="AU928" s="81"/>
      <c r="AV928" s="81" t="s">
        <v>4414</v>
      </c>
      <c r="AW928" s="81"/>
      <c r="BD928"/>
      <c r="BE928"/>
      <c r="BF928"/>
      <c r="BG928"/>
    </row>
    <row r="929" spans="41:59" x14ac:dyDescent="0.2">
      <c r="AO929" s="81" t="s">
        <v>362</v>
      </c>
      <c r="AP929" s="81" t="s">
        <v>832</v>
      </c>
      <c r="AQ929" s="81">
        <v>1</v>
      </c>
      <c r="AR929" s="81" t="s">
        <v>1243</v>
      </c>
      <c r="AS929" s="81">
        <v>1</v>
      </c>
      <c r="AT929" s="81" t="s">
        <v>4414</v>
      </c>
      <c r="AU929" s="81"/>
      <c r="AV929" s="81" t="s">
        <v>4414</v>
      </c>
      <c r="AW929" s="81"/>
      <c r="BD929"/>
      <c r="BE929"/>
      <c r="BF929"/>
      <c r="BG929"/>
    </row>
    <row r="930" spans="41:59" x14ac:dyDescent="0.2">
      <c r="AO930" s="81" t="s">
        <v>364</v>
      </c>
      <c r="AP930" s="81" t="s">
        <v>869</v>
      </c>
      <c r="AQ930" s="81">
        <v>2</v>
      </c>
      <c r="AR930" s="81" t="s">
        <v>833</v>
      </c>
      <c r="AS930" s="81">
        <v>1</v>
      </c>
      <c r="AT930" s="81" t="s">
        <v>4414</v>
      </c>
      <c r="AU930" s="81"/>
      <c r="AV930" s="81" t="s">
        <v>4414</v>
      </c>
      <c r="AW930" s="81"/>
      <c r="BD930"/>
      <c r="BE930"/>
      <c r="BF930"/>
      <c r="BG930"/>
    </row>
    <row r="931" spans="41:59" x14ac:dyDescent="0.2">
      <c r="AO931" s="81" t="s">
        <v>365</v>
      </c>
      <c r="AP931" s="81" t="s">
        <v>870</v>
      </c>
      <c r="AQ931" s="81">
        <v>2</v>
      </c>
      <c r="AR931" s="81" t="s">
        <v>834</v>
      </c>
      <c r="AS931" s="81">
        <v>1</v>
      </c>
      <c r="AT931" s="81" t="s">
        <v>4414</v>
      </c>
      <c r="AU931" s="81"/>
      <c r="AV931" s="81" t="s">
        <v>4414</v>
      </c>
      <c r="AW931" s="81"/>
      <c r="BD931"/>
      <c r="BE931"/>
      <c r="BF931"/>
      <c r="BG931"/>
    </row>
    <row r="932" spans="41:59" x14ac:dyDescent="0.2">
      <c r="AO932" s="81" t="s">
        <v>366</v>
      </c>
      <c r="AP932" s="81" t="s">
        <v>871</v>
      </c>
      <c r="AQ932" s="81">
        <v>2</v>
      </c>
      <c r="AR932" s="81" t="s">
        <v>835</v>
      </c>
      <c r="AS932" s="81">
        <v>1</v>
      </c>
      <c r="AT932" s="81" t="s">
        <v>4414</v>
      </c>
      <c r="AU932" s="81"/>
      <c r="AV932" s="81" t="s">
        <v>4414</v>
      </c>
      <c r="AW932" s="81"/>
      <c r="BD932"/>
      <c r="BE932"/>
      <c r="BF932"/>
      <c r="BG932"/>
    </row>
    <row r="933" spans="41:59" x14ac:dyDescent="0.2">
      <c r="AO933" s="81" t="s">
        <v>367</v>
      </c>
      <c r="AP933" s="81" t="s">
        <v>872</v>
      </c>
      <c r="AQ933" s="81">
        <v>2</v>
      </c>
      <c r="AR933" s="81" t="s">
        <v>836</v>
      </c>
      <c r="AS933" s="81">
        <v>1</v>
      </c>
      <c r="AT933" s="81" t="s">
        <v>4414</v>
      </c>
      <c r="AU933" s="81"/>
      <c r="AV933" s="81" t="s">
        <v>4414</v>
      </c>
      <c r="AW933" s="81"/>
      <c r="BD933"/>
      <c r="BE933"/>
      <c r="BF933"/>
      <c r="BG933"/>
    </row>
    <row r="934" spans="41:59" x14ac:dyDescent="0.2">
      <c r="AO934" s="81" t="s">
        <v>368</v>
      </c>
      <c r="AP934" s="81" t="s">
        <v>873</v>
      </c>
      <c r="AQ934" s="81">
        <v>2</v>
      </c>
      <c r="AR934" s="81" t="s">
        <v>837</v>
      </c>
      <c r="AS934" s="81">
        <v>1</v>
      </c>
      <c r="AT934" s="81" t="s">
        <v>4414</v>
      </c>
      <c r="AU934" s="81"/>
      <c r="AV934" s="81" t="s">
        <v>4414</v>
      </c>
      <c r="AW934" s="81"/>
      <c r="BD934"/>
      <c r="BE934"/>
      <c r="BF934"/>
      <c r="BG934"/>
    </row>
    <row r="935" spans="41:59" x14ac:dyDescent="0.2">
      <c r="AO935" s="81" t="s">
        <v>369</v>
      </c>
      <c r="AP935" s="81" t="s">
        <v>874</v>
      </c>
      <c r="AQ935" s="81">
        <v>2</v>
      </c>
      <c r="AR935" s="81" t="s">
        <v>838</v>
      </c>
      <c r="AS935" s="81">
        <v>1</v>
      </c>
      <c r="AT935" s="81" t="s">
        <v>4414</v>
      </c>
      <c r="AU935" s="81"/>
      <c r="AV935" s="81" t="s">
        <v>4414</v>
      </c>
      <c r="AW935" s="81"/>
      <c r="BD935"/>
      <c r="BE935"/>
      <c r="BF935"/>
      <c r="BG935"/>
    </row>
    <row r="936" spans="41:59" x14ac:dyDescent="0.2">
      <c r="AO936" s="81" t="s">
        <v>1790</v>
      </c>
      <c r="AP936" s="81" t="s">
        <v>1862</v>
      </c>
      <c r="AQ936" s="81">
        <v>1</v>
      </c>
      <c r="AR936" s="81" t="s">
        <v>825</v>
      </c>
      <c r="AS936" s="81">
        <v>1</v>
      </c>
      <c r="AT936" s="81" t="s">
        <v>4414</v>
      </c>
      <c r="AU936" s="81"/>
      <c r="AV936" s="81" t="s">
        <v>4414</v>
      </c>
      <c r="AW936" s="81"/>
      <c r="BD936"/>
      <c r="BE936"/>
      <c r="BF936"/>
      <c r="BG936"/>
    </row>
    <row r="937" spans="41:59" x14ac:dyDescent="0.2">
      <c r="AO937" s="81" t="s">
        <v>397</v>
      </c>
      <c r="AP937" s="81" t="s">
        <v>870</v>
      </c>
      <c r="AQ937" s="81">
        <v>1</v>
      </c>
      <c r="AR937" s="81" t="s">
        <v>840</v>
      </c>
      <c r="AS937" s="81">
        <v>2</v>
      </c>
      <c r="AT937" s="81" t="s">
        <v>833</v>
      </c>
      <c r="AU937" s="81">
        <v>1</v>
      </c>
      <c r="AV937" s="81" t="s">
        <v>4414</v>
      </c>
      <c r="AW937" s="81"/>
      <c r="BD937"/>
      <c r="BE937"/>
      <c r="BF937"/>
      <c r="BG937"/>
    </row>
    <row r="938" spans="41:59" x14ac:dyDescent="0.2">
      <c r="AO938" s="81" t="s">
        <v>398</v>
      </c>
      <c r="AP938" s="81" t="s">
        <v>872</v>
      </c>
      <c r="AQ938" s="81">
        <v>1</v>
      </c>
      <c r="AR938" s="81" t="s">
        <v>840</v>
      </c>
      <c r="AS938" s="81">
        <v>2</v>
      </c>
      <c r="AT938" s="81" t="s">
        <v>834</v>
      </c>
      <c r="AU938" s="81">
        <v>1</v>
      </c>
      <c r="AV938" s="81" t="s">
        <v>4414</v>
      </c>
      <c r="AW938" s="81"/>
      <c r="BD938"/>
      <c r="BE938"/>
      <c r="BF938"/>
      <c r="BG938"/>
    </row>
    <row r="939" spans="41:59" x14ac:dyDescent="0.2">
      <c r="AO939" s="81" t="s">
        <v>399</v>
      </c>
      <c r="AP939" s="81" t="s">
        <v>874</v>
      </c>
      <c r="AQ939" s="81">
        <v>1</v>
      </c>
      <c r="AR939" s="81" t="s">
        <v>840</v>
      </c>
      <c r="AS939" s="81">
        <v>2</v>
      </c>
      <c r="AT939" s="81" t="s">
        <v>835</v>
      </c>
      <c r="AU939" s="81">
        <v>1</v>
      </c>
      <c r="AV939" s="81" t="s">
        <v>4414</v>
      </c>
      <c r="AW939" s="81"/>
      <c r="BD939"/>
      <c r="BE939"/>
      <c r="BF939"/>
      <c r="BG939"/>
    </row>
    <row r="940" spans="41:59" x14ac:dyDescent="0.2">
      <c r="AO940" s="81" t="s">
        <v>400</v>
      </c>
      <c r="AP940" s="81" t="s">
        <v>868</v>
      </c>
      <c r="AQ940" s="81">
        <v>2</v>
      </c>
      <c r="AR940" s="81" t="s">
        <v>840</v>
      </c>
      <c r="AS940" s="81">
        <v>2</v>
      </c>
      <c r="AT940" s="81" t="s">
        <v>836</v>
      </c>
      <c r="AU940" s="81">
        <v>1</v>
      </c>
      <c r="AV940" s="81" t="s">
        <v>4414</v>
      </c>
      <c r="AW940" s="81"/>
      <c r="BD940"/>
      <c r="BE940"/>
      <c r="BF940"/>
      <c r="BG940"/>
    </row>
    <row r="941" spans="41:59" x14ac:dyDescent="0.2">
      <c r="AO941" s="81" t="s">
        <v>401</v>
      </c>
      <c r="AP941" s="81" t="s">
        <v>869</v>
      </c>
      <c r="AQ941" s="81">
        <v>2</v>
      </c>
      <c r="AR941" s="81" t="s">
        <v>840</v>
      </c>
      <c r="AS941" s="81">
        <v>2</v>
      </c>
      <c r="AT941" s="81" t="s">
        <v>837</v>
      </c>
      <c r="AU941" s="81">
        <v>1</v>
      </c>
      <c r="AV941" s="81" t="s">
        <v>4414</v>
      </c>
      <c r="AW941" s="81"/>
      <c r="BD941"/>
      <c r="BE941"/>
      <c r="BF941"/>
      <c r="BG941"/>
    </row>
    <row r="942" spans="41:59" x14ac:dyDescent="0.2">
      <c r="AO942" s="81" t="s">
        <v>402</v>
      </c>
      <c r="AP942" s="81" t="s">
        <v>870</v>
      </c>
      <c r="AQ942" s="81">
        <v>2</v>
      </c>
      <c r="AR942" s="81" t="s">
        <v>840</v>
      </c>
      <c r="AS942" s="81">
        <v>2</v>
      </c>
      <c r="AT942" s="81" t="s">
        <v>838</v>
      </c>
      <c r="AU942" s="81">
        <v>1</v>
      </c>
      <c r="AV942" s="81" t="s">
        <v>4414</v>
      </c>
      <c r="AW942" s="81"/>
      <c r="BD942"/>
      <c r="BE942"/>
      <c r="BF942"/>
      <c r="BG942"/>
    </row>
    <row r="943" spans="41:59" x14ac:dyDescent="0.2">
      <c r="AO943" s="81" t="s">
        <v>407</v>
      </c>
      <c r="AP943" s="81" t="s">
        <v>868</v>
      </c>
      <c r="AQ943" s="81">
        <v>2</v>
      </c>
      <c r="AR943" s="81" t="s">
        <v>840</v>
      </c>
      <c r="AS943" s="81">
        <v>4</v>
      </c>
      <c r="AT943" s="81" t="s">
        <v>832</v>
      </c>
      <c r="AU943" s="81">
        <v>1</v>
      </c>
      <c r="AV943" s="81" t="s">
        <v>826</v>
      </c>
      <c r="AW943" s="81">
        <v>2</v>
      </c>
      <c r="BD943"/>
      <c r="BE943"/>
      <c r="BF943"/>
      <c r="BG943"/>
    </row>
    <row r="944" spans="41:59" x14ac:dyDescent="0.2">
      <c r="AO944" s="81" t="s">
        <v>408</v>
      </c>
      <c r="AP944" s="81" t="s">
        <v>870</v>
      </c>
      <c r="AQ944" s="81">
        <v>2</v>
      </c>
      <c r="AR944" s="81" t="s">
        <v>840</v>
      </c>
      <c r="AS944" s="81">
        <v>4</v>
      </c>
      <c r="AT944" s="81" t="s">
        <v>834</v>
      </c>
      <c r="AU944" s="81">
        <v>1</v>
      </c>
      <c r="AV944" s="81" t="s">
        <v>826</v>
      </c>
      <c r="AW944" s="81">
        <v>2</v>
      </c>
      <c r="BD944"/>
      <c r="BE944"/>
      <c r="BF944"/>
      <c r="BG944"/>
    </row>
    <row r="945" spans="41:59" x14ac:dyDescent="0.2">
      <c r="AO945" s="81" t="s">
        <v>409</v>
      </c>
      <c r="AP945" s="81" t="s">
        <v>872</v>
      </c>
      <c r="AQ945" s="81">
        <v>2</v>
      </c>
      <c r="AR945" s="81" t="s">
        <v>840</v>
      </c>
      <c r="AS945" s="81">
        <v>4</v>
      </c>
      <c r="AT945" s="81" t="s">
        <v>836</v>
      </c>
      <c r="AU945" s="81">
        <v>1</v>
      </c>
      <c r="AV945" s="81" t="s">
        <v>826</v>
      </c>
      <c r="AW945" s="81">
        <v>2</v>
      </c>
      <c r="BD945"/>
      <c r="BE945"/>
      <c r="BF945"/>
      <c r="BG945"/>
    </row>
    <row r="946" spans="41:59" x14ac:dyDescent="0.2">
      <c r="AO946" s="81" t="s">
        <v>403</v>
      </c>
      <c r="AP946" s="81" t="s">
        <v>874</v>
      </c>
      <c r="AQ946" s="81">
        <v>1</v>
      </c>
      <c r="AR946" s="81" t="s">
        <v>840</v>
      </c>
      <c r="AS946" s="81">
        <v>2</v>
      </c>
      <c r="AT946" s="81" t="s">
        <v>835</v>
      </c>
      <c r="AU946" s="81">
        <v>1</v>
      </c>
      <c r="AV946" s="81" t="s">
        <v>4414</v>
      </c>
      <c r="AW946" s="81"/>
      <c r="BD946"/>
      <c r="BE946"/>
      <c r="BF946"/>
      <c r="BG946"/>
    </row>
    <row r="947" spans="41:59" x14ac:dyDescent="0.2">
      <c r="AO947" s="81" t="s">
        <v>404</v>
      </c>
      <c r="AP947" s="81" t="s">
        <v>868</v>
      </c>
      <c r="AQ947" s="81">
        <v>2</v>
      </c>
      <c r="AR947" s="81" t="s">
        <v>840</v>
      </c>
      <c r="AS947" s="81">
        <v>2</v>
      </c>
      <c r="AT947" s="81" t="s">
        <v>836</v>
      </c>
      <c r="AU947" s="81">
        <v>1</v>
      </c>
      <c r="AV947" s="81" t="s">
        <v>4414</v>
      </c>
      <c r="AW947" s="81"/>
      <c r="BD947"/>
      <c r="BE947"/>
      <c r="BF947"/>
      <c r="BG947"/>
    </row>
    <row r="948" spans="41:59" x14ac:dyDescent="0.2">
      <c r="AO948" s="81" t="s">
        <v>405</v>
      </c>
      <c r="AP948" s="81" t="s">
        <v>869</v>
      </c>
      <c r="AQ948" s="81">
        <v>2</v>
      </c>
      <c r="AR948" s="81" t="s">
        <v>840</v>
      </c>
      <c r="AS948" s="81">
        <v>2</v>
      </c>
      <c r="AT948" s="81" t="s">
        <v>837</v>
      </c>
      <c r="AU948" s="81">
        <v>1</v>
      </c>
      <c r="AV948" s="81" t="s">
        <v>4414</v>
      </c>
      <c r="AW948" s="81"/>
      <c r="BD948"/>
      <c r="BE948"/>
      <c r="BF948"/>
      <c r="BG948"/>
    </row>
    <row r="949" spans="41:59" x14ac:dyDescent="0.2">
      <c r="AO949" s="81" t="s">
        <v>406</v>
      </c>
      <c r="AP949" s="81" t="s">
        <v>870</v>
      </c>
      <c r="AQ949" s="81">
        <v>2</v>
      </c>
      <c r="AR949" s="81" t="s">
        <v>840</v>
      </c>
      <c r="AS949" s="81">
        <v>2</v>
      </c>
      <c r="AT949" s="81" t="s">
        <v>838</v>
      </c>
      <c r="AU949" s="81">
        <v>1</v>
      </c>
      <c r="AV949" s="81" t="s">
        <v>4414</v>
      </c>
      <c r="AW949" s="81"/>
      <c r="BD949"/>
      <c r="BE949"/>
      <c r="BF949"/>
      <c r="BG949"/>
    </row>
    <row r="950" spans="41:59" x14ac:dyDescent="0.2">
      <c r="AO950" s="81" t="s">
        <v>410</v>
      </c>
      <c r="AP950" s="81" t="s">
        <v>870</v>
      </c>
      <c r="AQ950" s="81">
        <v>2</v>
      </c>
      <c r="AR950" s="81" t="s">
        <v>824</v>
      </c>
      <c r="AS950" s="81">
        <v>2</v>
      </c>
      <c r="AT950" s="81" t="s">
        <v>829</v>
      </c>
      <c r="AU950" s="81">
        <v>1</v>
      </c>
      <c r="AV950" s="81" t="s">
        <v>4414</v>
      </c>
      <c r="AW950" s="81"/>
      <c r="BD950"/>
      <c r="BE950"/>
      <c r="BF950"/>
      <c r="BG950"/>
    </row>
    <row r="951" spans="41:59" x14ac:dyDescent="0.2">
      <c r="AO951" s="81" t="s">
        <v>411</v>
      </c>
      <c r="AP951" s="81" t="s">
        <v>871</v>
      </c>
      <c r="AQ951" s="81">
        <v>2</v>
      </c>
      <c r="AR951" s="81" t="s">
        <v>824</v>
      </c>
      <c r="AS951" s="81">
        <v>2</v>
      </c>
      <c r="AT951" s="81" t="s">
        <v>831</v>
      </c>
      <c r="AU951" s="81">
        <v>1</v>
      </c>
      <c r="AV951" s="81" t="s">
        <v>4414</v>
      </c>
      <c r="AW951" s="81"/>
      <c r="BD951"/>
      <c r="BE951"/>
      <c r="BF951"/>
      <c r="BG951"/>
    </row>
    <row r="952" spans="41:59" x14ac:dyDescent="0.2">
      <c r="AO952" s="81" t="s">
        <v>412</v>
      </c>
      <c r="AP952" s="81" t="s">
        <v>872</v>
      </c>
      <c r="AQ952" s="81">
        <v>2</v>
      </c>
      <c r="AR952" s="81" t="s">
        <v>825</v>
      </c>
      <c r="AS952" s="81">
        <v>2</v>
      </c>
      <c r="AT952" s="81" t="s">
        <v>829</v>
      </c>
      <c r="AU952" s="81">
        <v>1</v>
      </c>
      <c r="AV952" s="81" t="s">
        <v>4414</v>
      </c>
      <c r="AW952" s="81"/>
      <c r="BD952"/>
      <c r="BE952"/>
      <c r="BF952"/>
      <c r="BG952"/>
    </row>
    <row r="953" spans="41:59" x14ac:dyDescent="0.2">
      <c r="AO953" s="81" t="s">
        <v>413</v>
      </c>
      <c r="AP953" s="81" t="s">
        <v>873</v>
      </c>
      <c r="AQ953" s="81">
        <v>2</v>
      </c>
      <c r="AR953" s="81" t="s">
        <v>825</v>
      </c>
      <c r="AS953" s="81">
        <v>2</v>
      </c>
      <c r="AT953" s="81" t="s">
        <v>831</v>
      </c>
      <c r="AU953" s="81">
        <v>1</v>
      </c>
      <c r="AV953" s="81" t="s">
        <v>4414</v>
      </c>
      <c r="AW953" s="81"/>
      <c r="BD953"/>
      <c r="BE953"/>
      <c r="BF953"/>
      <c r="BG953"/>
    </row>
    <row r="954" spans="41:59" x14ac:dyDescent="0.2">
      <c r="AO954" s="81" t="s">
        <v>414</v>
      </c>
      <c r="AP954" s="81" t="s">
        <v>874</v>
      </c>
      <c r="AQ954" s="81">
        <v>2</v>
      </c>
      <c r="AR954" s="81" t="s">
        <v>826</v>
      </c>
      <c r="AS954" s="81">
        <v>2</v>
      </c>
      <c r="AT954" s="81" t="s">
        <v>829</v>
      </c>
      <c r="AU954" s="81">
        <v>1</v>
      </c>
      <c r="AV954" s="81" t="s">
        <v>4414</v>
      </c>
      <c r="AW954" s="81"/>
      <c r="BD954"/>
      <c r="BE954"/>
      <c r="BF954"/>
      <c r="BG954"/>
    </row>
    <row r="955" spans="41:59" x14ac:dyDescent="0.2">
      <c r="AO955" s="81" t="s">
        <v>415</v>
      </c>
      <c r="AP955" s="81" t="s">
        <v>1243</v>
      </c>
      <c r="AQ955" s="81">
        <v>2</v>
      </c>
      <c r="AR955" s="81" t="s">
        <v>826</v>
      </c>
      <c r="AS955" s="81">
        <v>2</v>
      </c>
      <c r="AT955" s="81" t="s">
        <v>832</v>
      </c>
      <c r="AU955" s="81">
        <v>1</v>
      </c>
      <c r="AV955" s="81" t="s">
        <v>4414</v>
      </c>
      <c r="AW955" s="81"/>
      <c r="BD955"/>
      <c r="BE955"/>
      <c r="BF955"/>
      <c r="BG955"/>
    </row>
    <row r="956" spans="41:59" x14ac:dyDescent="0.2">
      <c r="AO956" s="81" t="s">
        <v>416</v>
      </c>
      <c r="AP956" s="81" t="s">
        <v>868</v>
      </c>
      <c r="AQ956" s="81">
        <v>2</v>
      </c>
      <c r="AR956" s="81" t="s">
        <v>870</v>
      </c>
      <c r="AS956" s="81">
        <v>2</v>
      </c>
      <c r="AT956" s="81" t="s">
        <v>826</v>
      </c>
      <c r="AU956" s="81">
        <v>2</v>
      </c>
      <c r="AV956" s="81" t="s">
        <v>834</v>
      </c>
      <c r="AW956" s="81">
        <v>1</v>
      </c>
      <c r="BD956"/>
      <c r="BE956"/>
      <c r="BF956"/>
      <c r="BG956"/>
    </row>
    <row r="957" spans="41:59" x14ac:dyDescent="0.2">
      <c r="AO957" s="81" t="s">
        <v>417</v>
      </c>
      <c r="AP957" s="81" t="s">
        <v>868</v>
      </c>
      <c r="AQ957" s="81">
        <v>2</v>
      </c>
      <c r="AR957" s="81" t="s">
        <v>872</v>
      </c>
      <c r="AS957" s="81">
        <v>2</v>
      </c>
      <c r="AT957" s="81" t="s">
        <v>826</v>
      </c>
      <c r="AU957" s="81">
        <v>2</v>
      </c>
      <c r="AV957" s="81" t="s">
        <v>836</v>
      </c>
      <c r="AW957" s="81">
        <v>1</v>
      </c>
      <c r="BD957"/>
      <c r="BE957"/>
      <c r="BF957"/>
      <c r="BG957"/>
    </row>
    <row r="958" spans="41:59" x14ac:dyDescent="0.2">
      <c r="AO958" s="81" t="s">
        <v>1220</v>
      </c>
      <c r="AP958" s="81" t="s">
        <v>884</v>
      </c>
      <c r="AQ958" s="81">
        <v>1</v>
      </c>
      <c r="AR958" s="81" t="s">
        <v>4414</v>
      </c>
      <c r="AS958" s="81"/>
      <c r="AT958" s="81" t="s">
        <v>4414</v>
      </c>
      <c r="AU958" s="81"/>
      <c r="AV958" s="81" t="s">
        <v>4414</v>
      </c>
      <c r="AW958" s="81"/>
      <c r="BD958"/>
      <c r="BE958"/>
      <c r="BF958"/>
      <c r="BG958"/>
    </row>
    <row r="959" spans="41:59" x14ac:dyDescent="0.2">
      <c r="AO959" s="81" t="s">
        <v>1221</v>
      </c>
      <c r="AP959" s="81" t="s">
        <v>886</v>
      </c>
      <c r="AQ959" s="81">
        <v>1</v>
      </c>
      <c r="AR959" s="81" t="s">
        <v>4414</v>
      </c>
      <c r="AS959" s="81"/>
      <c r="AT959" s="81" t="s">
        <v>4414</v>
      </c>
      <c r="AU959" s="81"/>
      <c r="AV959" s="81" t="s">
        <v>4414</v>
      </c>
      <c r="AW959" s="81"/>
      <c r="BD959"/>
      <c r="BE959"/>
      <c r="BF959"/>
      <c r="BG959"/>
    </row>
    <row r="960" spans="41:59" x14ac:dyDescent="0.2">
      <c r="AO960" s="81" t="s">
        <v>1222</v>
      </c>
      <c r="AP960" s="81" t="s">
        <v>888</v>
      </c>
      <c r="AQ960" s="81">
        <v>1</v>
      </c>
      <c r="AR960" s="81" t="s">
        <v>4414</v>
      </c>
      <c r="AS960" s="81"/>
      <c r="AT960" s="81" t="s">
        <v>4414</v>
      </c>
      <c r="AU960" s="81"/>
      <c r="AV960" s="81" t="s">
        <v>4414</v>
      </c>
      <c r="AW960" s="81"/>
      <c r="BD960"/>
      <c r="BE960"/>
      <c r="BF960"/>
      <c r="BG960"/>
    </row>
    <row r="961" spans="41:59" x14ac:dyDescent="0.2">
      <c r="AO961" s="81" t="s">
        <v>1223</v>
      </c>
      <c r="AP961" s="81" t="s">
        <v>890</v>
      </c>
      <c r="AQ961" s="81">
        <v>1</v>
      </c>
      <c r="AR961" s="81" t="s">
        <v>4414</v>
      </c>
      <c r="AS961" s="81"/>
      <c r="AT961" s="81" t="s">
        <v>4414</v>
      </c>
      <c r="AU961" s="81"/>
      <c r="AV961" s="81" t="s">
        <v>4414</v>
      </c>
      <c r="AW961" s="81"/>
      <c r="BD961"/>
      <c r="BE961"/>
      <c r="BF961"/>
      <c r="BG961"/>
    </row>
    <row r="962" spans="41:59" x14ac:dyDescent="0.2">
      <c r="AO962" s="81" t="s">
        <v>1225</v>
      </c>
      <c r="AP962" s="81" t="s">
        <v>884</v>
      </c>
      <c r="AQ962" s="81">
        <v>2</v>
      </c>
      <c r="AR962" s="81" t="s">
        <v>4414</v>
      </c>
      <c r="AS962" s="81"/>
      <c r="AT962" s="81" t="s">
        <v>4414</v>
      </c>
      <c r="AU962" s="81"/>
      <c r="AV962" s="81" t="s">
        <v>4414</v>
      </c>
      <c r="AW962" s="81"/>
      <c r="BD962"/>
      <c r="BE962"/>
      <c r="BF962"/>
      <c r="BG962"/>
    </row>
    <row r="963" spans="41:59" x14ac:dyDescent="0.2">
      <c r="AO963" s="81" t="s">
        <v>1224</v>
      </c>
      <c r="AP963" s="81" t="s">
        <v>891</v>
      </c>
      <c r="AQ963" s="81">
        <v>1</v>
      </c>
      <c r="AR963" s="81" t="s">
        <v>4414</v>
      </c>
      <c r="AS963" s="81"/>
      <c r="AT963" s="81" t="s">
        <v>4414</v>
      </c>
      <c r="AU963" s="81"/>
      <c r="AV963" s="81" t="s">
        <v>4414</v>
      </c>
      <c r="AW963" s="81"/>
      <c r="BD963"/>
      <c r="BE963"/>
      <c r="BF963"/>
      <c r="BG963"/>
    </row>
    <row r="964" spans="41:59" x14ac:dyDescent="0.2">
      <c r="AO964" s="81" t="s">
        <v>1226</v>
      </c>
      <c r="AP964" s="81" t="s">
        <v>885</v>
      </c>
      <c r="AQ964" s="81">
        <v>2</v>
      </c>
      <c r="AR964" s="81" t="s">
        <v>4414</v>
      </c>
      <c r="AS964" s="81"/>
      <c r="AT964" s="81" t="s">
        <v>4414</v>
      </c>
      <c r="AU964" s="81"/>
      <c r="AV964" s="81" t="s">
        <v>4414</v>
      </c>
      <c r="AW964" s="81"/>
      <c r="BD964"/>
      <c r="BE964"/>
      <c r="BF964"/>
      <c r="BG964"/>
    </row>
    <row r="965" spans="41:59" x14ac:dyDescent="0.2">
      <c r="AO965" s="81" t="s">
        <v>1227</v>
      </c>
      <c r="AP965" s="81" t="s">
        <v>886</v>
      </c>
      <c r="AQ965" s="81">
        <v>2</v>
      </c>
      <c r="AR965" s="81" t="s">
        <v>4414</v>
      </c>
      <c r="AS965" s="81"/>
      <c r="AT965" s="81" t="s">
        <v>4414</v>
      </c>
      <c r="AU965" s="81"/>
      <c r="AV965" s="81" t="s">
        <v>4414</v>
      </c>
      <c r="AW965" s="81"/>
      <c r="BD965"/>
      <c r="BE965"/>
      <c r="BF965"/>
      <c r="BG965"/>
    </row>
    <row r="966" spans="41:59" x14ac:dyDescent="0.2">
      <c r="AO966" s="81" t="s">
        <v>1228</v>
      </c>
      <c r="AP966" s="81" t="s">
        <v>887</v>
      </c>
      <c r="AQ966" s="81">
        <v>2</v>
      </c>
      <c r="AR966" s="81" t="s">
        <v>4414</v>
      </c>
      <c r="AS966" s="81"/>
      <c r="AT966" s="81" t="s">
        <v>4414</v>
      </c>
      <c r="AU966" s="81"/>
      <c r="AV966" s="81" t="s">
        <v>4414</v>
      </c>
      <c r="AW966" s="81"/>
      <c r="BD966"/>
      <c r="BE966"/>
      <c r="BF966"/>
      <c r="BG966"/>
    </row>
    <row r="967" spans="41:59" x14ac:dyDescent="0.2">
      <c r="AO967" s="81" t="s">
        <v>1229</v>
      </c>
      <c r="AP967" s="81" t="s">
        <v>888</v>
      </c>
      <c r="AQ967" s="81">
        <v>2</v>
      </c>
      <c r="AR967" s="81" t="s">
        <v>4414</v>
      </c>
      <c r="AS967" s="81"/>
      <c r="AT967" s="81" t="s">
        <v>4414</v>
      </c>
      <c r="AU967" s="81"/>
      <c r="AV967" s="81" t="s">
        <v>4414</v>
      </c>
      <c r="AW967" s="81"/>
      <c r="BD967"/>
      <c r="BE967"/>
      <c r="BF967"/>
      <c r="BG967"/>
    </row>
    <row r="968" spans="41:59" x14ac:dyDescent="0.2">
      <c r="AO968" s="81" t="s">
        <v>1230</v>
      </c>
      <c r="AP968" s="81" t="s">
        <v>889</v>
      </c>
      <c r="AQ968" s="81">
        <v>2</v>
      </c>
      <c r="AR968" s="81" t="s">
        <v>4414</v>
      </c>
      <c r="AS968" s="81"/>
      <c r="AT968" s="81" t="s">
        <v>4414</v>
      </c>
      <c r="AU968" s="81"/>
      <c r="AV968" s="81" t="s">
        <v>4414</v>
      </c>
      <c r="AW968" s="81"/>
      <c r="BD968"/>
      <c r="BE968"/>
      <c r="BF968"/>
      <c r="BG968"/>
    </row>
    <row r="969" spans="41:59" x14ac:dyDescent="0.2">
      <c r="AO969" s="81" t="s">
        <v>1231</v>
      </c>
      <c r="AP969" s="81" t="s">
        <v>890</v>
      </c>
      <c r="AQ969" s="81">
        <v>2</v>
      </c>
      <c r="AR969" s="81" t="s">
        <v>4414</v>
      </c>
      <c r="AS969" s="81"/>
      <c r="AT969" s="81" t="s">
        <v>4414</v>
      </c>
      <c r="AU969" s="81"/>
      <c r="AV969" s="81" t="s">
        <v>4414</v>
      </c>
      <c r="AW969" s="81"/>
      <c r="BD969"/>
      <c r="BE969"/>
      <c r="BF969"/>
      <c r="BG969"/>
    </row>
    <row r="970" spans="41:59" x14ac:dyDescent="0.2">
      <c r="AO970" s="81" t="s">
        <v>393</v>
      </c>
      <c r="AP970" s="81" t="s">
        <v>871</v>
      </c>
      <c r="AQ970" s="81">
        <v>2</v>
      </c>
      <c r="AR970" s="81" t="s">
        <v>835</v>
      </c>
      <c r="AS970" s="81">
        <v>1</v>
      </c>
      <c r="AT970" s="81" t="s">
        <v>4414</v>
      </c>
      <c r="AU970" s="81"/>
      <c r="AV970" s="81" t="s">
        <v>4414</v>
      </c>
      <c r="AW970" s="81"/>
      <c r="BD970"/>
      <c r="BE970"/>
      <c r="BF970"/>
      <c r="BG970"/>
    </row>
    <row r="971" spans="41:59" x14ac:dyDescent="0.2">
      <c r="AO971" s="81" t="s">
        <v>394</v>
      </c>
      <c r="AP971" s="81" t="s">
        <v>872</v>
      </c>
      <c r="AQ971" s="81">
        <v>2</v>
      </c>
      <c r="AR971" s="81" t="s">
        <v>836</v>
      </c>
      <c r="AS971" s="81">
        <v>1</v>
      </c>
      <c r="AT971" s="81" t="s">
        <v>4414</v>
      </c>
      <c r="AU971" s="81"/>
      <c r="AV971" s="81" t="s">
        <v>4414</v>
      </c>
      <c r="AW971" s="81"/>
      <c r="BD971"/>
      <c r="BE971"/>
      <c r="BF971"/>
      <c r="BG971"/>
    </row>
    <row r="972" spans="41:59" x14ac:dyDescent="0.2">
      <c r="AO972" s="81" t="s">
        <v>395</v>
      </c>
      <c r="AP972" s="81" t="s">
        <v>873</v>
      </c>
      <c r="AQ972" s="81">
        <v>2</v>
      </c>
      <c r="AR972" s="81" t="s">
        <v>837</v>
      </c>
      <c r="AS972" s="81">
        <v>1</v>
      </c>
      <c r="AT972" s="81" t="s">
        <v>4414</v>
      </c>
      <c r="AU972" s="81"/>
      <c r="AV972" s="81" t="s">
        <v>4414</v>
      </c>
      <c r="AW972" s="81"/>
      <c r="BD972"/>
      <c r="BE972"/>
      <c r="BF972"/>
      <c r="BG972"/>
    </row>
    <row r="973" spans="41:59" x14ac:dyDescent="0.2">
      <c r="AO973" s="81" t="s">
        <v>396</v>
      </c>
      <c r="AP973" s="81" t="s">
        <v>874</v>
      </c>
      <c r="AQ973" s="81">
        <v>2</v>
      </c>
      <c r="AR973" s="81" t="s">
        <v>838</v>
      </c>
      <c r="AS973" s="81">
        <v>1</v>
      </c>
      <c r="AT973" s="81" t="s">
        <v>4414</v>
      </c>
      <c r="AU973" s="81"/>
      <c r="AV973" s="81" t="s">
        <v>4414</v>
      </c>
      <c r="AW973" s="81"/>
      <c r="BD973"/>
      <c r="BE973"/>
      <c r="BF973"/>
      <c r="BG973"/>
    </row>
    <row r="974" spans="41:59" x14ac:dyDescent="0.2">
      <c r="AO974" s="81" t="s">
        <v>384</v>
      </c>
      <c r="AP974" s="81" t="s">
        <v>874</v>
      </c>
      <c r="AQ974" s="81">
        <v>1</v>
      </c>
      <c r="AR974" s="81" t="s">
        <v>831</v>
      </c>
      <c r="AS974" s="81">
        <v>1</v>
      </c>
      <c r="AT974" s="81" t="s">
        <v>4414</v>
      </c>
      <c r="AU974" s="81"/>
      <c r="AV974" s="81" t="s">
        <v>4414</v>
      </c>
      <c r="AW974" s="81"/>
      <c r="BD974"/>
      <c r="BE974"/>
      <c r="BF974"/>
      <c r="BG974"/>
    </row>
    <row r="975" spans="41:59" x14ac:dyDescent="0.2">
      <c r="AO975" s="81" t="s">
        <v>386</v>
      </c>
      <c r="AP975" s="81" t="s">
        <v>868</v>
      </c>
      <c r="AQ975" s="81">
        <v>2</v>
      </c>
      <c r="AR975" s="81" t="s">
        <v>832</v>
      </c>
      <c r="AS975" s="81">
        <v>1</v>
      </c>
      <c r="AT975" s="81" t="s">
        <v>4414</v>
      </c>
      <c r="AU975" s="81"/>
      <c r="AV975" s="81" t="s">
        <v>4414</v>
      </c>
      <c r="AW975" s="81"/>
      <c r="BD975"/>
      <c r="BE975"/>
      <c r="BF975"/>
      <c r="BG975"/>
    </row>
    <row r="976" spans="41:59" x14ac:dyDescent="0.2">
      <c r="AO976" s="81" t="s">
        <v>385</v>
      </c>
      <c r="AP976" s="81" t="s">
        <v>832</v>
      </c>
      <c r="AQ976" s="81">
        <v>1</v>
      </c>
      <c r="AR976" s="81" t="s">
        <v>1243</v>
      </c>
      <c r="AS976" s="81">
        <v>1</v>
      </c>
      <c r="AT976" s="81" t="s">
        <v>4414</v>
      </c>
      <c r="AU976" s="81"/>
      <c r="AV976" s="81" t="s">
        <v>4414</v>
      </c>
      <c r="AW976" s="81"/>
      <c r="BD976"/>
      <c r="BE976"/>
      <c r="BF976"/>
      <c r="BG976"/>
    </row>
    <row r="977" spans="41:59" x14ac:dyDescent="0.2">
      <c r="AO977" s="81" t="s">
        <v>387</v>
      </c>
      <c r="AP977" s="81" t="s">
        <v>869</v>
      </c>
      <c r="AQ977" s="81">
        <v>2</v>
      </c>
      <c r="AR977" s="81" t="s">
        <v>833</v>
      </c>
      <c r="AS977" s="81">
        <v>1</v>
      </c>
      <c r="AT977" s="81" t="s">
        <v>4414</v>
      </c>
      <c r="AU977" s="81"/>
      <c r="AV977" s="81" t="s">
        <v>4414</v>
      </c>
      <c r="AW977" s="81"/>
      <c r="BD977"/>
      <c r="BE977"/>
      <c r="BF977"/>
      <c r="BG977"/>
    </row>
    <row r="978" spans="41:59" x14ac:dyDescent="0.2">
      <c r="AO978" s="81" t="s">
        <v>388</v>
      </c>
      <c r="AP978" s="81" t="s">
        <v>870</v>
      </c>
      <c r="AQ978" s="81">
        <v>2</v>
      </c>
      <c r="AR978" s="81" t="s">
        <v>834</v>
      </c>
      <c r="AS978" s="81">
        <v>1</v>
      </c>
      <c r="AT978" s="81" t="s">
        <v>4414</v>
      </c>
      <c r="AU978" s="81"/>
      <c r="AV978" s="81" t="s">
        <v>4414</v>
      </c>
      <c r="AW978" s="81"/>
      <c r="BD978"/>
      <c r="BE978"/>
      <c r="BF978"/>
      <c r="BG978"/>
    </row>
    <row r="979" spans="41:59" x14ac:dyDescent="0.2">
      <c r="AO979" s="81" t="s">
        <v>389</v>
      </c>
      <c r="AP979" s="81" t="s">
        <v>871</v>
      </c>
      <c r="AQ979" s="81">
        <v>2</v>
      </c>
      <c r="AR979" s="81" t="s">
        <v>835</v>
      </c>
      <c r="AS979" s="81">
        <v>1</v>
      </c>
      <c r="AT979" s="81" t="s">
        <v>4414</v>
      </c>
      <c r="AU979" s="81"/>
      <c r="AV979" s="81" t="s">
        <v>4414</v>
      </c>
      <c r="AW979" s="81"/>
      <c r="BD979"/>
      <c r="BE979"/>
      <c r="BF979"/>
      <c r="BG979"/>
    </row>
    <row r="980" spans="41:59" x14ac:dyDescent="0.2">
      <c r="AO980" s="81" t="s">
        <v>390</v>
      </c>
      <c r="AP980" s="81" t="s">
        <v>872</v>
      </c>
      <c r="AQ980" s="81">
        <v>2</v>
      </c>
      <c r="AR980" s="81" t="s">
        <v>836</v>
      </c>
      <c r="AS980" s="81">
        <v>1</v>
      </c>
      <c r="AT980" s="81" t="s">
        <v>4414</v>
      </c>
      <c r="AU980" s="81"/>
      <c r="AV980" s="81" t="s">
        <v>4414</v>
      </c>
      <c r="AW980" s="81"/>
      <c r="BD980"/>
      <c r="BE980"/>
      <c r="BF980"/>
      <c r="BG980"/>
    </row>
    <row r="981" spans="41:59" x14ac:dyDescent="0.2">
      <c r="AO981" s="81" t="s">
        <v>391</v>
      </c>
      <c r="AP981" s="81" t="s">
        <v>873</v>
      </c>
      <c r="AQ981" s="81">
        <v>2</v>
      </c>
      <c r="AR981" s="81" t="s">
        <v>837</v>
      </c>
      <c r="AS981" s="81">
        <v>1</v>
      </c>
      <c r="AT981" s="81" t="s">
        <v>4414</v>
      </c>
      <c r="AU981" s="81"/>
      <c r="AV981" s="81" t="s">
        <v>4414</v>
      </c>
      <c r="AW981" s="81"/>
      <c r="BD981"/>
      <c r="BE981"/>
      <c r="BF981"/>
      <c r="BG981"/>
    </row>
    <row r="982" spans="41:59" x14ac:dyDescent="0.2">
      <c r="AO982" s="81" t="s">
        <v>392</v>
      </c>
      <c r="AP982" s="81" t="s">
        <v>874</v>
      </c>
      <c r="AQ982" s="81">
        <v>2</v>
      </c>
      <c r="AR982" s="81" t="s">
        <v>838</v>
      </c>
      <c r="AS982" s="81">
        <v>1</v>
      </c>
      <c r="AT982" s="81" t="s">
        <v>4414</v>
      </c>
      <c r="AU982" s="81"/>
      <c r="AV982" s="81" t="s">
        <v>4414</v>
      </c>
      <c r="AW982" s="81"/>
      <c r="BD982"/>
      <c r="BE982"/>
      <c r="BF982"/>
      <c r="BG982"/>
    </row>
    <row r="983" spans="41:59" x14ac:dyDescent="0.2">
      <c r="AO983" s="81" t="s">
        <v>1232</v>
      </c>
      <c r="AP983" s="81" t="s">
        <v>839</v>
      </c>
      <c r="AQ983" s="81">
        <v>1</v>
      </c>
      <c r="AR983" s="81" t="s">
        <v>1243</v>
      </c>
      <c r="AS983" s="81">
        <v>2</v>
      </c>
      <c r="AT983" s="81" t="s">
        <v>4414</v>
      </c>
      <c r="AU983" s="81"/>
      <c r="AV983" s="81" t="s">
        <v>4414</v>
      </c>
      <c r="AW983" s="81"/>
      <c r="BD983"/>
      <c r="BE983"/>
      <c r="BF983"/>
      <c r="BG983"/>
    </row>
    <row r="984" spans="41:59" x14ac:dyDescent="0.2">
      <c r="AO984" s="81" t="s">
        <v>375</v>
      </c>
      <c r="AP984" s="81" t="s">
        <v>890</v>
      </c>
      <c r="AQ984" s="81">
        <v>1</v>
      </c>
      <c r="AR984" s="81" t="s">
        <v>4414</v>
      </c>
      <c r="AS984" s="81"/>
      <c r="AT984" s="81" t="s">
        <v>4414</v>
      </c>
      <c r="AU984" s="81"/>
      <c r="AV984" s="81" t="s">
        <v>4414</v>
      </c>
      <c r="AW984" s="81"/>
      <c r="BD984"/>
      <c r="BE984"/>
      <c r="BF984"/>
      <c r="BG984"/>
    </row>
    <row r="985" spans="41:59" x14ac:dyDescent="0.2">
      <c r="AO985" s="81" t="s">
        <v>377</v>
      </c>
      <c r="AP985" s="81" t="s">
        <v>884</v>
      </c>
      <c r="AQ985" s="81">
        <v>2</v>
      </c>
      <c r="AR985" s="81" t="s">
        <v>4414</v>
      </c>
      <c r="AS985" s="81"/>
      <c r="AT985" s="81" t="s">
        <v>4414</v>
      </c>
      <c r="AU985" s="81"/>
      <c r="AV985" s="81" t="s">
        <v>4414</v>
      </c>
      <c r="AW985" s="81"/>
      <c r="BD985"/>
      <c r="BE985"/>
      <c r="BF985"/>
      <c r="BG985"/>
    </row>
    <row r="986" spans="41:59" x14ac:dyDescent="0.2">
      <c r="AO986" s="81" t="s">
        <v>376</v>
      </c>
      <c r="AP986" s="81" t="s">
        <v>891</v>
      </c>
      <c r="AQ986" s="81">
        <v>1</v>
      </c>
      <c r="AR986" s="81" t="s">
        <v>4414</v>
      </c>
      <c r="AS986" s="81"/>
      <c r="AT986" s="81" t="s">
        <v>4414</v>
      </c>
      <c r="AU986" s="81"/>
      <c r="AV986" s="81" t="s">
        <v>4414</v>
      </c>
      <c r="AW986" s="81"/>
      <c r="BD986"/>
      <c r="BE986"/>
      <c r="BF986"/>
      <c r="BG986"/>
    </row>
    <row r="987" spans="41:59" x14ac:dyDescent="0.2">
      <c r="AO987" s="81" t="s">
        <v>378</v>
      </c>
      <c r="AP987" s="81" t="s">
        <v>885</v>
      </c>
      <c r="AQ987" s="81">
        <v>2</v>
      </c>
      <c r="AR987" s="81" t="s">
        <v>4414</v>
      </c>
      <c r="AS987" s="81"/>
      <c r="AT987" s="81" t="s">
        <v>4414</v>
      </c>
      <c r="AU987" s="81"/>
      <c r="AV987" s="81" t="s">
        <v>4414</v>
      </c>
      <c r="AW987" s="81"/>
      <c r="BD987"/>
      <c r="BE987"/>
      <c r="BF987"/>
      <c r="BG987"/>
    </row>
    <row r="988" spans="41:59" x14ac:dyDescent="0.2">
      <c r="AO988" s="81" t="s">
        <v>379</v>
      </c>
      <c r="AP988" s="81" t="s">
        <v>886</v>
      </c>
      <c r="AQ988" s="81">
        <v>2</v>
      </c>
      <c r="AR988" s="81" t="s">
        <v>4414</v>
      </c>
      <c r="AS988" s="81"/>
      <c r="AT988" s="81" t="s">
        <v>4414</v>
      </c>
      <c r="AU988" s="81"/>
      <c r="AV988" s="81" t="s">
        <v>4414</v>
      </c>
      <c r="AW988" s="81"/>
      <c r="BD988"/>
      <c r="BE988"/>
      <c r="BF988"/>
      <c r="BG988"/>
    </row>
    <row r="989" spans="41:59" x14ac:dyDescent="0.2">
      <c r="AO989" s="81" t="s">
        <v>3326</v>
      </c>
      <c r="AP989" s="81" t="s">
        <v>887</v>
      </c>
      <c r="AQ989" s="81">
        <v>2</v>
      </c>
      <c r="AR989" s="81" t="s">
        <v>4414</v>
      </c>
      <c r="AS989" s="81"/>
      <c r="AT989" s="81" t="s">
        <v>4414</v>
      </c>
      <c r="AU989" s="81"/>
      <c r="AV989" s="81" t="s">
        <v>4414</v>
      </c>
      <c r="AW989" s="81"/>
      <c r="BD989"/>
      <c r="BE989"/>
      <c r="BF989"/>
      <c r="BG989"/>
    </row>
    <row r="990" spans="41:59" x14ac:dyDescent="0.2">
      <c r="AO990" s="81" t="s">
        <v>3328</v>
      </c>
      <c r="AP990" s="81" t="s">
        <v>888</v>
      </c>
      <c r="AQ990" s="81">
        <v>2</v>
      </c>
      <c r="AR990" s="81" t="s">
        <v>4414</v>
      </c>
      <c r="AS990" s="81"/>
      <c r="AT990" s="81" t="s">
        <v>4414</v>
      </c>
      <c r="AU990" s="81"/>
      <c r="AV990" s="81" t="s">
        <v>4414</v>
      </c>
      <c r="AW990" s="81"/>
      <c r="BD990"/>
      <c r="BE990"/>
      <c r="BF990"/>
      <c r="BG990"/>
    </row>
    <row r="991" spans="41:59" x14ac:dyDescent="0.2">
      <c r="AO991" s="81" t="s">
        <v>3330</v>
      </c>
      <c r="AP991" s="81" t="s">
        <v>889</v>
      </c>
      <c r="AQ991" s="81">
        <v>2</v>
      </c>
      <c r="AR991" s="81" t="s">
        <v>4414</v>
      </c>
      <c r="AS991" s="81"/>
      <c r="AT991" s="81" t="s">
        <v>4414</v>
      </c>
      <c r="AU991" s="81"/>
      <c r="AV991" s="81" t="s">
        <v>4414</v>
      </c>
      <c r="AW991" s="81"/>
      <c r="BD991"/>
      <c r="BE991"/>
      <c r="BF991"/>
      <c r="BG991"/>
    </row>
    <row r="992" spans="41:59" x14ac:dyDescent="0.2">
      <c r="AO992" s="81" t="s">
        <v>3332</v>
      </c>
      <c r="AP992" s="81" t="s">
        <v>890</v>
      </c>
      <c r="AQ992" s="81">
        <v>2</v>
      </c>
      <c r="AR992" s="81" t="s">
        <v>4414</v>
      </c>
      <c r="AS992" s="81"/>
      <c r="AT992" s="81" t="s">
        <v>4414</v>
      </c>
      <c r="AU992" s="81"/>
      <c r="AV992" s="81" t="s">
        <v>4414</v>
      </c>
      <c r="AW992" s="81"/>
      <c r="BD992"/>
      <c r="BE992"/>
      <c r="BF992"/>
      <c r="BG992"/>
    </row>
    <row r="993" spans="41:59" x14ac:dyDescent="0.2">
      <c r="AO993" s="81" t="s">
        <v>380</v>
      </c>
      <c r="AP993" s="81" t="s">
        <v>887</v>
      </c>
      <c r="AQ993" s="81">
        <v>2</v>
      </c>
      <c r="AR993" s="81" t="s">
        <v>4414</v>
      </c>
      <c r="AS993" s="81"/>
      <c r="AT993" s="81" t="s">
        <v>4414</v>
      </c>
      <c r="AU993" s="81"/>
      <c r="AV993" s="81" t="s">
        <v>4414</v>
      </c>
      <c r="AW993" s="81"/>
      <c r="BD993"/>
      <c r="BE993"/>
      <c r="BF993"/>
      <c r="BG993"/>
    </row>
    <row r="994" spans="41:59" x14ac:dyDescent="0.2">
      <c r="AO994" s="81" t="s">
        <v>381</v>
      </c>
      <c r="AP994" s="81" t="s">
        <v>888</v>
      </c>
      <c r="AQ994" s="81">
        <v>2</v>
      </c>
      <c r="AR994" s="81" t="s">
        <v>4414</v>
      </c>
      <c r="AS994" s="81"/>
      <c r="AT994" s="81" t="s">
        <v>4414</v>
      </c>
      <c r="AU994" s="81"/>
      <c r="AV994" s="81" t="s">
        <v>4414</v>
      </c>
      <c r="AW994" s="81"/>
      <c r="BD994"/>
      <c r="BE994"/>
      <c r="BF994"/>
      <c r="BG994"/>
    </row>
    <row r="995" spans="41:59" x14ac:dyDescent="0.2">
      <c r="AO995" s="81" t="s">
        <v>382</v>
      </c>
      <c r="AP995" s="81" t="s">
        <v>889</v>
      </c>
      <c r="AQ995" s="81">
        <v>2</v>
      </c>
      <c r="AR995" s="81" t="s">
        <v>4414</v>
      </c>
      <c r="AS995" s="81"/>
      <c r="AT995" s="81" t="s">
        <v>4414</v>
      </c>
      <c r="AU995" s="81"/>
      <c r="AV995" s="81" t="s">
        <v>4414</v>
      </c>
      <c r="AW995" s="81"/>
      <c r="BD995"/>
      <c r="BE995"/>
      <c r="BF995"/>
      <c r="BG995"/>
    </row>
    <row r="996" spans="41:59" x14ac:dyDescent="0.2">
      <c r="AO996" s="81" t="s">
        <v>383</v>
      </c>
      <c r="AP996" s="81" t="s">
        <v>890</v>
      </c>
      <c r="AQ996" s="81">
        <v>2</v>
      </c>
      <c r="AR996" s="81" t="s">
        <v>4414</v>
      </c>
      <c r="AS996" s="81"/>
      <c r="AT996" s="81" t="s">
        <v>4414</v>
      </c>
      <c r="AU996" s="81"/>
      <c r="AV996" s="81" t="s">
        <v>4414</v>
      </c>
      <c r="AW996" s="81"/>
      <c r="BD996"/>
      <c r="BE996"/>
      <c r="BF996"/>
      <c r="BG996"/>
    </row>
    <row r="997" spans="41:59" x14ac:dyDescent="0.2">
      <c r="AO997" s="81" t="s">
        <v>443</v>
      </c>
      <c r="AP997" s="81" t="s">
        <v>826</v>
      </c>
      <c r="AQ997" s="81">
        <v>1</v>
      </c>
      <c r="AR997" s="81" t="s">
        <v>845</v>
      </c>
      <c r="AS997" s="81">
        <v>2</v>
      </c>
      <c r="AT997" s="81" t="s">
        <v>4414</v>
      </c>
      <c r="AU997" s="81"/>
      <c r="AV997" s="81" t="s">
        <v>4414</v>
      </c>
      <c r="AW997" s="81"/>
      <c r="BD997"/>
      <c r="BE997"/>
      <c r="BF997"/>
      <c r="BG997"/>
    </row>
    <row r="998" spans="41:59" x14ac:dyDescent="0.2">
      <c r="AO998" s="81" t="s">
        <v>444</v>
      </c>
      <c r="AP998" s="81" t="s">
        <v>827</v>
      </c>
      <c r="AQ998" s="81">
        <v>1</v>
      </c>
      <c r="AR998" s="81" t="s">
        <v>846</v>
      </c>
      <c r="AS998" s="81">
        <v>2</v>
      </c>
      <c r="AT998" s="81" t="s">
        <v>4414</v>
      </c>
      <c r="AU998" s="81"/>
      <c r="AV998" s="81" t="s">
        <v>4414</v>
      </c>
      <c r="AW998" s="81"/>
      <c r="BD998"/>
      <c r="BE998"/>
      <c r="BF998"/>
      <c r="BG998"/>
    </row>
    <row r="999" spans="41:59" x14ac:dyDescent="0.2">
      <c r="AO999" s="81" t="s">
        <v>445</v>
      </c>
      <c r="AP999" s="81" t="s">
        <v>829</v>
      </c>
      <c r="AQ999" s="81">
        <v>1</v>
      </c>
      <c r="AR999" s="81" t="s">
        <v>847</v>
      </c>
      <c r="AS999" s="81">
        <v>2</v>
      </c>
      <c r="AT999" s="81" t="s">
        <v>4414</v>
      </c>
      <c r="AU999" s="81"/>
      <c r="AV999" s="81" t="s">
        <v>4414</v>
      </c>
      <c r="AW999" s="81"/>
      <c r="BD999"/>
      <c r="BE999"/>
      <c r="BF999"/>
      <c r="BG999"/>
    </row>
    <row r="1000" spans="41:59" x14ac:dyDescent="0.2">
      <c r="AO1000" s="81" t="s">
        <v>446</v>
      </c>
      <c r="AP1000" s="81" t="s">
        <v>831</v>
      </c>
      <c r="AQ1000" s="81">
        <v>1</v>
      </c>
      <c r="AR1000" s="81" t="s">
        <v>848</v>
      </c>
      <c r="AS1000" s="81">
        <v>2</v>
      </c>
      <c r="AT1000" s="81" t="s">
        <v>4414</v>
      </c>
      <c r="AU1000" s="81"/>
      <c r="AV1000" s="81" t="s">
        <v>4414</v>
      </c>
      <c r="AW1000" s="81"/>
      <c r="BD1000"/>
      <c r="BE1000"/>
      <c r="BF1000"/>
      <c r="BG1000"/>
    </row>
    <row r="1001" spans="41:59" x14ac:dyDescent="0.2">
      <c r="AO1001" s="81" t="s">
        <v>447</v>
      </c>
      <c r="AP1001" s="81" t="s">
        <v>832</v>
      </c>
      <c r="AQ1001" s="81">
        <v>1</v>
      </c>
      <c r="AR1001" s="81" t="s">
        <v>849</v>
      </c>
      <c r="AS1001" s="81">
        <v>2</v>
      </c>
      <c r="AT1001" s="81" t="s">
        <v>4414</v>
      </c>
      <c r="AU1001" s="81"/>
      <c r="AV1001" s="81" t="s">
        <v>4414</v>
      </c>
      <c r="AW1001" s="81"/>
      <c r="BD1001"/>
      <c r="BE1001"/>
      <c r="BF1001"/>
      <c r="BG1001"/>
    </row>
    <row r="1002" spans="41:59" x14ac:dyDescent="0.2">
      <c r="AO1002" s="81" t="s">
        <v>448</v>
      </c>
      <c r="AP1002" s="81" t="s">
        <v>826</v>
      </c>
      <c r="AQ1002" s="81">
        <v>3</v>
      </c>
      <c r="AR1002" s="81" t="s">
        <v>845</v>
      </c>
      <c r="AS1002" s="81">
        <v>1</v>
      </c>
      <c r="AT1002" s="81" t="s">
        <v>4414</v>
      </c>
      <c r="AU1002" s="81"/>
      <c r="AV1002" s="81" t="s">
        <v>4414</v>
      </c>
      <c r="AW1002" s="81"/>
      <c r="BD1002"/>
      <c r="BE1002"/>
      <c r="BF1002"/>
      <c r="BG1002"/>
    </row>
    <row r="1003" spans="41:59" x14ac:dyDescent="0.2">
      <c r="AO1003" s="81" t="s">
        <v>449</v>
      </c>
      <c r="AP1003" s="81" t="s">
        <v>827</v>
      </c>
      <c r="AQ1003" s="81">
        <v>3</v>
      </c>
      <c r="AR1003" s="81" t="s">
        <v>846</v>
      </c>
      <c r="AS1003" s="81">
        <v>1</v>
      </c>
      <c r="AT1003" s="81" t="s">
        <v>4414</v>
      </c>
      <c r="AU1003" s="81"/>
      <c r="AV1003" s="81" t="s">
        <v>4414</v>
      </c>
      <c r="AW1003" s="81"/>
      <c r="BD1003"/>
      <c r="BE1003"/>
      <c r="BF1003"/>
      <c r="BG1003"/>
    </row>
    <row r="1004" spans="41:59" x14ac:dyDescent="0.2">
      <c r="AO1004" s="81" t="s">
        <v>450</v>
      </c>
      <c r="AP1004" s="81" t="s">
        <v>829</v>
      </c>
      <c r="AQ1004" s="81">
        <v>3</v>
      </c>
      <c r="AR1004" s="81" t="s">
        <v>847</v>
      </c>
      <c r="AS1004" s="81">
        <v>1</v>
      </c>
      <c r="AT1004" s="81" t="s">
        <v>4414</v>
      </c>
      <c r="AU1004" s="81"/>
      <c r="AV1004" s="81" t="s">
        <v>4414</v>
      </c>
      <c r="AW1004" s="81"/>
      <c r="BD1004"/>
      <c r="BE1004"/>
      <c r="BF1004"/>
      <c r="BG1004"/>
    </row>
    <row r="1005" spans="41:59" x14ac:dyDescent="0.2">
      <c r="AO1005" s="81" t="s">
        <v>451</v>
      </c>
      <c r="AP1005" s="81" t="s">
        <v>831</v>
      </c>
      <c r="AQ1005" s="81">
        <v>3</v>
      </c>
      <c r="AR1005" s="81" t="s">
        <v>848</v>
      </c>
      <c r="AS1005" s="81">
        <v>1</v>
      </c>
      <c r="AT1005" s="81" t="s">
        <v>4414</v>
      </c>
      <c r="AU1005" s="81"/>
      <c r="AV1005" s="81" t="s">
        <v>4414</v>
      </c>
      <c r="AW1005" s="81"/>
      <c r="BD1005"/>
      <c r="BE1005"/>
      <c r="BF1005"/>
      <c r="BG1005"/>
    </row>
    <row r="1006" spans="41:59" x14ac:dyDescent="0.2">
      <c r="AO1006" s="81" t="s">
        <v>452</v>
      </c>
      <c r="AP1006" s="81" t="s">
        <v>832</v>
      </c>
      <c r="AQ1006" s="81">
        <v>3</v>
      </c>
      <c r="AR1006" s="81" t="s">
        <v>849</v>
      </c>
      <c r="AS1006" s="81">
        <v>1</v>
      </c>
      <c r="AT1006" s="81" t="s">
        <v>4414</v>
      </c>
      <c r="AU1006" s="81"/>
      <c r="AV1006" s="81" t="s">
        <v>4414</v>
      </c>
      <c r="AW1006" s="81"/>
      <c r="BD1006"/>
      <c r="BE1006"/>
      <c r="BF1006"/>
      <c r="BG1006"/>
    </row>
    <row r="1007" spans="41:59" x14ac:dyDescent="0.2">
      <c r="AO1007" s="81" t="s">
        <v>431</v>
      </c>
      <c r="AP1007" s="81" t="s">
        <v>876</v>
      </c>
      <c r="AQ1007" s="81">
        <v>1</v>
      </c>
      <c r="AR1007" s="81" t="s">
        <v>826</v>
      </c>
      <c r="AS1007" s="81">
        <v>1</v>
      </c>
      <c r="AT1007" s="81" t="s">
        <v>4414</v>
      </c>
      <c r="AU1007" s="81"/>
      <c r="AV1007" s="81" t="s">
        <v>4414</v>
      </c>
      <c r="AW1007" s="81"/>
      <c r="BD1007"/>
      <c r="BE1007"/>
      <c r="BF1007"/>
      <c r="BG1007"/>
    </row>
    <row r="1008" spans="41:59" x14ac:dyDescent="0.2">
      <c r="AO1008" s="81" t="s">
        <v>432</v>
      </c>
      <c r="AP1008" s="81" t="s">
        <v>878</v>
      </c>
      <c r="AQ1008" s="81">
        <v>1</v>
      </c>
      <c r="AR1008" s="81" t="s">
        <v>827</v>
      </c>
      <c r="AS1008" s="81">
        <v>1</v>
      </c>
      <c r="AT1008" s="81" t="s">
        <v>4414</v>
      </c>
      <c r="AU1008" s="81"/>
      <c r="AV1008" s="81" t="s">
        <v>4414</v>
      </c>
      <c r="AW1008" s="81"/>
      <c r="BD1008"/>
      <c r="BE1008"/>
      <c r="BF1008"/>
      <c r="BG1008"/>
    </row>
    <row r="1009" spans="41:59" x14ac:dyDescent="0.2">
      <c r="AO1009" s="81" t="s">
        <v>433</v>
      </c>
      <c r="AP1009" s="81" t="s">
        <v>880</v>
      </c>
      <c r="AQ1009" s="81">
        <v>1</v>
      </c>
      <c r="AR1009" s="81" t="s">
        <v>829</v>
      </c>
      <c r="AS1009" s="81">
        <v>1</v>
      </c>
      <c r="AT1009" s="81" t="s">
        <v>4414</v>
      </c>
      <c r="AU1009" s="81"/>
      <c r="AV1009" s="81" t="s">
        <v>4414</v>
      </c>
      <c r="AW1009" s="81"/>
      <c r="BD1009"/>
      <c r="BE1009"/>
      <c r="BF1009"/>
      <c r="BG1009"/>
    </row>
    <row r="1010" spans="41:59" x14ac:dyDescent="0.2">
      <c r="AO1010" s="81" t="s">
        <v>434</v>
      </c>
      <c r="AP1010" s="81" t="s">
        <v>882</v>
      </c>
      <c r="AQ1010" s="81">
        <v>1</v>
      </c>
      <c r="AR1010" s="81" t="s">
        <v>831</v>
      </c>
      <c r="AS1010" s="81">
        <v>1</v>
      </c>
      <c r="AT1010" s="81" t="s">
        <v>4414</v>
      </c>
      <c r="AU1010" s="81"/>
      <c r="AV1010" s="81" t="s">
        <v>4414</v>
      </c>
      <c r="AW1010" s="81"/>
      <c r="BD1010"/>
      <c r="BE1010"/>
      <c r="BF1010"/>
      <c r="BG1010"/>
    </row>
    <row r="1011" spans="41:59" x14ac:dyDescent="0.2">
      <c r="AO1011" s="81" t="s">
        <v>436</v>
      </c>
      <c r="AP1011" s="81" t="s">
        <v>876</v>
      </c>
      <c r="AQ1011" s="81">
        <v>2</v>
      </c>
      <c r="AR1011" s="81" t="s">
        <v>832</v>
      </c>
      <c r="AS1011" s="81">
        <v>1</v>
      </c>
      <c r="AT1011" s="81" t="s">
        <v>4414</v>
      </c>
      <c r="AU1011" s="81"/>
      <c r="AV1011" s="81" t="s">
        <v>4414</v>
      </c>
      <c r="AW1011" s="81"/>
      <c r="BD1011"/>
      <c r="BE1011"/>
      <c r="BF1011"/>
      <c r="BG1011"/>
    </row>
    <row r="1012" spans="41:59" x14ac:dyDescent="0.2">
      <c r="AO1012" s="81" t="s">
        <v>435</v>
      </c>
      <c r="AP1012" s="81" t="s">
        <v>883</v>
      </c>
      <c r="AQ1012" s="81">
        <v>1</v>
      </c>
      <c r="AR1012" s="81" t="s">
        <v>832</v>
      </c>
      <c r="AS1012" s="81">
        <v>1</v>
      </c>
      <c r="AT1012" s="81" t="s">
        <v>4414</v>
      </c>
      <c r="AU1012" s="81"/>
      <c r="AV1012" s="81" t="s">
        <v>4414</v>
      </c>
      <c r="AW1012" s="81"/>
      <c r="BD1012"/>
      <c r="BE1012"/>
      <c r="BF1012"/>
      <c r="BG1012"/>
    </row>
    <row r="1013" spans="41:59" x14ac:dyDescent="0.2">
      <c r="AO1013" s="81" t="s">
        <v>437</v>
      </c>
      <c r="AP1013" s="81" t="s">
        <v>877</v>
      </c>
      <c r="AQ1013" s="81">
        <v>2</v>
      </c>
      <c r="AR1013" s="81" t="s">
        <v>833</v>
      </c>
      <c r="AS1013" s="81">
        <v>1</v>
      </c>
      <c r="AT1013" s="81" t="s">
        <v>4414</v>
      </c>
      <c r="AU1013" s="81"/>
      <c r="AV1013" s="81" t="s">
        <v>4414</v>
      </c>
      <c r="AW1013" s="81"/>
      <c r="BD1013"/>
      <c r="BE1013"/>
      <c r="BF1013"/>
      <c r="BG1013"/>
    </row>
    <row r="1014" spans="41:59" x14ac:dyDescent="0.2">
      <c r="AO1014" s="81" t="s">
        <v>438</v>
      </c>
      <c r="AP1014" s="81" t="s">
        <v>878</v>
      </c>
      <c r="AQ1014" s="81">
        <v>2</v>
      </c>
      <c r="AR1014" s="81" t="s">
        <v>834</v>
      </c>
      <c r="AS1014" s="81">
        <v>1</v>
      </c>
      <c r="AT1014" s="81" t="s">
        <v>4414</v>
      </c>
      <c r="AU1014" s="81"/>
      <c r="AV1014" s="81" t="s">
        <v>4414</v>
      </c>
      <c r="AW1014" s="81"/>
      <c r="BD1014"/>
      <c r="BE1014"/>
      <c r="BF1014"/>
      <c r="BG1014"/>
    </row>
    <row r="1015" spans="41:59" x14ac:dyDescent="0.2">
      <c r="AO1015" s="81" t="s">
        <v>439</v>
      </c>
      <c r="AP1015" s="81" t="s">
        <v>879</v>
      </c>
      <c r="AQ1015" s="81">
        <v>2</v>
      </c>
      <c r="AR1015" s="81" t="s">
        <v>835</v>
      </c>
      <c r="AS1015" s="81">
        <v>1</v>
      </c>
      <c r="AT1015" s="81" t="s">
        <v>4414</v>
      </c>
      <c r="AU1015" s="81"/>
      <c r="AV1015" s="81" t="s">
        <v>4414</v>
      </c>
      <c r="AW1015" s="81"/>
      <c r="BD1015"/>
      <c r="BE1015"/>
      <c r="BF1015"/>
      <c r="BG1015"/>
    </row>
    <row r="1016" spans="41:59" x14ac:dyDescent="0.2">
      <c r="AO1016" s="81" t="s">
        <v>440</v>
      </c>
      <c r="AP1016" s="81" t="s">
        <v>880</v>
      </c>
      <c r="AQ1016" s="81">
        <v>2</v>
      </c>
      <c r="AR1016" s="81" t="s">
        <v>836</v>
      </c>
      <c r="AS1016" s="81">
        <v>1</v>
      </c>
      <c r="AT1016" s="81" t="s">
        <v>4414</v>
      </c>
      <c r="AU1016" s="81"/>
      <c r="AV1016" s="81" t="s">
        <v>4414</v>
      </c>
      <c r="AW1016" s="81"/>
      <c r="BD1016"/>
      <c r="BE1016"/>
      <c r="BF1016"/>
      <c r="BG1016"/>
    </row>
    <row r="1017" spans="41:59" x14ac:dyDescent="0.2">
      <c r="AO1017" s="81" t="s">
        <v>441</v>
      </c>
      <c r="AP1017" s="81" t="s">
        <v>881</v>
      </c>
      <c r="AQ1017" s="81">
        <v>2</v>
      </c>
      <c r="AR1017" s="81" t="s">
        <v>837</v>
      </c>
      <c r="AS1017" s="81">
        <v>1</v>
      </c>
      <c r="AT1017" s="81" t="s">
        <v>4414</v>
      </c>
      <c r="AU1017" s="81"/>
      <c r="AV1017" s="81" t="s">
        <v>4414</v>
      </c>
      <c r="AW1017" s="81"/>
      <c r="BD1017"/>
      <c r="BE1017"/>
      <c r="BF1017"/>
      <c r="BG1017"/>
    </row>
    <row r="1018" spans="41:59" x14ac:dyDescent="0.2">
      <c r="AO1018" s="81" t="s">
        <v>442</v>
      </c>
      <c r="AP1018" s="81" t="s">
        <v>882</v>
      </c>
      <c r="AQ1018" s="81">
        <v>2</v>
      </c>
      <c r="AR1018" s="81" t="s">
        <v>838</v>
      </c>
      <c r="AS1018" s="81">
        <v>1</v>
      </c>
      <c r="AT1018" s="81" t="s">
        <v>4414</v>
      </c>
      <c r="AU1018" s="81"/>
      <c r="AV1018" s="81" t="s">
        <v>4414</v>
      </c>
      <c r="AW1018" s="81"/>
      <c r="BD1018"/>
      <c r="BE1018"/>
      <c r="BF1018"/>
      <c r="BG1018"/>
    </row>
    <row r="1019" spans="41:59" x14ac:dyDescent="0.2">
      <c r="AO1019" s="81" t="s">
        <v>430</v>
      </c>
      <c r="AP1019" s="81" t="s">
        <v>875</v>
      </c>
      <c r="AQ1019" s="81">
        <v>1</v>
      </c>
      <c r="AR1019" s="81" t="s">
        <v>825</v>
      </c>
      <c r="AS1019" s="81">
        <v>1</v>
      </c>
      <c r="AT1019" s="81" t="s">
        <v>4414</v>
      </c>
      <c r="AU1019" s="81"/>
      <c r="AV1019" s="81" t="s">
        <v>4414</v>
      </c>
      <c r="AW1019" s="81"/>
      <c r="BD1019"/>
      <c r="BE1019"/>
      <c r="BF1019"/>
      <c r="BG1019"/>
    </row>
    <row r="1020" spans="41:59" x14ac:dyDescent="0.2">
      <c r="AO1020" s="81" t="s">
        <v>471</v>
      </c>
      <c r="AP1020" s="81" t="s">
        <v>878</v>
      </c>
      <c r="AQ1020" s="81">
        <v>1</v>
      </c>
      <c r="AR1020" s="81" t="s">
        <v>845</v>
      </c>
      <c r="AS1020" s="81">
        <v>2</v>
      </c>
      <c r="AT1020" s="81" t="s">
        <v>833</v>
      </c>
      <c r="AU1020" s="81">
        <v>1</v>
      </c>
      <c r="AV1020" s="81" t="s">
        <v>4414</v>
      </c>
      <c r="AW1020" s="81"/>
      <c r="BD1020"/>
      <c r="BE1020"/>
      <c r="BF1020"/>
      <c r="BG1020"/>
    </row>
    <row r="1021" spans="41:59" x14ac:dyDescent="0.2">
      <c r="AO1021" s="81" t="s">
        <v>472</v>
      </c>
      <c r="AP1021" s="81" t="s">
        <v>880</v>
      </c>
      <c r="AQ1021" s="81">
        <v>1</v>
      </c>
      <c r="AR1021" s="81" t="s">
        <v>845</v>
      </c>
      <c r="AS1021" s="81">
        <v>2</v>
      </c>
      <c r="AT1021" s="81" t="s">
        <v>834</v>
      </c>
      <c r="AU1021" s="81">
        <v>1</v>
      </c>
      <c r="AV1021" s="81" t="s">
        <v>4414</v>
      </c>
      <c r="AW1021" s="81"/>
      <c r="BD1021"/>
      <c r="BE1021"/>
      <c r="BF1021"/>
      <c r="BG1021"/>
    </row>
    <row r="1022" spans="41:59" x14ac:dyDescent="0.2">
      <c r="AO1022" s="81" t="s">
        <v>473</v>
      </c>
      <c r="AP1022" s="81" t="s">
        <v>882</v>
      </c>
      <c r="AQ1022" s="81">
        <v>1</v>
      </c>
      <c r="AR1022" s="81" t="s">
        <v>845</v>
      </c>
      <c r="AS1022" s="81">
        <v>2</v>
      </c>
      <c r="AT1022" s="81" t="s">
        <v>835</v>
      </c>
      <c r="AU1022" s="81">
        <v>1</v>
      </c>
      <c r="AV1022" s="81" t="s">
        <v>4414</v>
      </c>
      <c r="AW1022" s="81"/>
      <c r="BD1022"/>
      <c r="BE1022"/>
      <c r="BF1022"/>
      <c r="BG1022"/>
    </row>
    <row r="1023" spans="41:59" x14ac:dyDescent="0.2">
      <c r="AO1023" s="81" t="s">
        <v>474</v>
      </c>
      <c r="AP1023" s="81" t="s">
        <v>876</v>
      </c>
      <c r="AQ1023" s="81">
        <v>2</v>
      </c>
      <c r="AR1023" s="81" t="s">
        <v>845</v>
      </c>
      <c r="AS1023" s="81">
        <v>2</v>
      </c>
      <c r="AT1023" s="81" t="s">
        <v>836</v>
      </c>
      <c r="AU1023" s="81">
        <v>1</v>
      </c>
      <c r="AV1023" s="81" t="s">
        <v>4414</v>
      </c>
      <c r="AW1023" s="81"/>
      <c r="BD1023"/>
      <c r="BE1023"/>
      <c r="BF1023"/>
      <c r="BG1023"/>
    </row>
    <row r="1024" spans="41:59" x14ac:dyDescent="0.2">
      <c r="AO1024" s="81" t="s">
        <v>475</v>
      </c>
      <c r="AP1024" s="81" t="s">
        <v>877</v>
      </c>
      <c r="AQ1024" s="81">
        <v>2</v>
      </c>
      <c r="AR1024" s="81" t="s">
        <v>845</v>
      </c>
      <c r="AS1024" s="81">
        <v>2</v>
      </c>
      <c r="AT1024" s="81" t="s">
        <v>837</v>
      </c>
      <c r="AU1024" s="81">
        <v>1</v>
      </c>
      <c r="AV1024" s="81" t="s">
        <v>4414</v>
      </c>
      <c r="AW1024" s="81"/>
      <c r="BD1024"/>
      <c r="BE1024"/>
      <c r="BF1024"/>
      <c r="BG1024"/>
    </row>
    <row r="1025" spans="41:59" x14ac:dyDescent="0.2">
      <c r="AO1025" s="81" t="s">
        <v>476</v>
      </c>
      <c r="AP1025" s="81" t="s">
        <v>878</v>
      </c>
      <c r="AQ1025" s="81">
        <v>2</v>
      </c>
      <c r="AR1025" s="81" t="s">
        <v>845</v>
      </c>
      <c r="AS1025" s="81">
        <v>2</v>
      </c>
      <c r="AT1025" s="81" t="s">
        <v>838</v>
      </c>
      <c r="AU1025" s="81">
        <v>1</v>
      </c>
      <c r="AV1025" s="81" t="s">
        <v>4414</v>
      </c>
      <c r="AW1025" s="81"/>
      <c r="BD1025"/>
      <c r="BE1025"/>
      <c r="BF1025"/>
      <c r="BG1025"/>
    </row>
    <row r="1026" spans="41:59" x14ac:dyDescent="0.2">
      <c r="AO1026" s="81" t="s">
        <v>477</v>
      </c>
      <c r="AP1026" s="81" t="s">
        <v>876</v>
      </c>
      <c r="AQ1026" s="81">
        <v>2</v>
      </c>
      <c r="AR1026" s="81" t="s">
        <v>845</v>
      </c>
      <c r="AS1026" s="81">
        <v>4</v>
      </c>
      <c r="AT1026" s="81" t="s">
        <v>832</v>
      </c>
      <c r="AU1026" s="81">
        <v>1</v>
      </c>
      <c r="AV1026" s="81" t="s">
        <v>826</v>
      </c>
      <c r="AW1026" s="81">
        <v>2</v>
      </c>
      <c r="BD1026"/>
      <c r="BE1026"/>
      <c r="BF1026"/>
      <c r="BG1026"/>
    </row>
    <row r="1027" spans="41:59" x14ac:dyDescent="0.2">
      <c r="AO1027" s="81" t="s">
        <v>478</v>
      </c>
      <c r="AP1027" s="81" t="s">
        <v>878</v>
      </c>
      <c r="AQ1027" s="81">
        <v>2</v>
      </c>
      <c r="AR1027" s="81" t="s">
        <v>845</v>
      </c>
      <c r="AS1027" s="81">
        <v>4</v>
      </c>
      <c r="AT1027" s="81" t="s">
        <v>834</v>
      </c>
      <c r="AU1027" s="81">
        <v>1</v>
      </c>
      <c r="AV1027" s="81" t="s">
        <v>826</v>
      </c>
      <c r="AW1027" s="81">
        <v>2</v>
      </c>
      <c r="BD1027"/>
      <c r="BE1027"/>
      <c r="BF1027"/>
      <c r="BG1027"/>
    </row>
    <row r="1028" spans="41:59" x14ac:dyDescent="0.2">
      <c r="AO1028" s="81" t="s">
        <v>479</v>
      </c>
      <c r="AP1028" s="81" t="s">
        <v>880</v>
      </c>
      <c r="AQ1028" s="81">
        <v>2</v>
      </c>
      <c r="AR1028" s="81" t="s">
        <v>845</v>
      </c>
      <c r="AS1028" s="81">
        <v>4</v>
      </c>
      <c r="AT1028" s="81" t="s">
        <v>836</v>
      </c>
      <c r="AU1028" s="81">
        <v>1</v>
      </c>
      <c r="AV1028" s="81" t="s">
        <v>826</v>
      </c>
      <c r="AW1028" s="81">
        <v>2</v>
      </c>
      <c r="BD1028"/>
      <c r="BE1028"/>
      <c r="BF1028"/>
      <c r="BG1028"/>
    </row>
    <row r="1029" spans="41:59" x14ac:dyDescent="0.2">
      <c r="AO1029" s="81" t="s">
        <v>4450</v>
      </c>
      <c r="AP1029" s="81" t="s">
        <v>4451</v>
      </c>
      <c r="AQ1029" s="81">
        <v>1</v>
      </c>
      <c r="AR1029" s="81" t="s">
        <v>4414</v>
      </c>
      <c r="AS1029" s="81"/>
      <c r="AT1029" s="81" t="s">
        <v>4414</v>
      </c>
      <c r="AU1029" s="81"/>
      <c r="AV1029" s="81" t="s">
        <v>4414</v>
      </c>
      <c r="AW1029" s="81"/>
      <c r="BD1029"/>
      <c r="BE1029"/>
      <c r="BF1029"/>
      <c r="BG1029"/>
    </row>
    <row r="1030" spans="41:59" x14ac:dyDescent="0.2">
      <c r="AO1030" s="81" t="s">
        <v>480</v>
      </c>
      <c r="AP1030" s="81" t="s">
        <v>878</v>
      </c>
      <c r="AQ1030" s="81">
        <v>2</v>
      </c>
      <c r="AR1030" s="81" t="s">
        <v>824</v>
      </c>
      <c r="AS1030" s="81">
        <v>2</v>
      </c>
      <c r="AT1030" s="81" t="s">
        <v>829</v>
      </c>
      <c r="AU1030" s="81">
        <v>1</v>
      </c>
      <c r="AV1030" s="81" t="s">
        <v>4414</v>
      </c>
      <c r="AW1030" s="81"/>
      <c r="BD1030"/>
      <c r="BE1030"/>
      <c r="BF1030"/>
      <c r="BG1030"/>
    </row>
    <row r="1031" spans="41:59" x14ac:dyDescent="0.2">
      <c r="AO1031" s="81" t="s">
        <v>481</v>
      </c>
      <c r="AP1031" s="81" t="s">
        <v>879</v>
      </c>
      <c r="AQ1031" s="81">
        <v>2</v>
      </c>
      <c r="AR1031" s="81" t="s">
        <v>824</v>
      </c>
      <c r="AS1031" s="81">
        <v>2</v>
      </c>
      <c r="AT1031" s="81" t="s">
        <v>831</v>
      </c>
      <c r="AU1031" s="81">
        <v>1</v>
      </c>
      <c r="AV1031" s="81" t="s">
        <v>4414</v>
      </c>
      <c r="AW1031" s="81"/>
      <c r="BD1031"/>
      <c r="BE1031"/>
      <c r="BF1031"/>
      <c r="BG1031"/>
    </row>
    <row r="1032" spans="41:59" x14ac:dyDescent="0.2">
      <c r="AO1032" s="81" t="s">
        <v>482</v>
      </c>
      <c r="AP1032" s="81" t="s">
        <v>880</v>
      </c>
      <c r="AQ1032" s="81">
        <v>2</v>
      </c>
      <c r="AR1032" s="81" t="s">
        <v>825</v>
      </c>
      <c r="AS1032" s="81">
        <v>2</v>
      </c>
      <c r="AT1032" s="81" t="s">
        <v>829</v>
      </c>
      <c r="AU1032" s="81">
        <v>1</v>
      </c>
      <c r="AV1032" s="81" t="s">
        <v>4414</v>
      </c>
      <c r="AW1032" s="81"/>
      <c r="BD1032"/>
      <c r="BE1032"/>
      <c r="BF1032"/>
      <c r="BG1032"/>
    </row>
    <row r="1033" spans="41:59" x14ac:dyDescent="0.2">
      <c r="AO1033" s="81" t="s">
        <v>483</v>
      </c>
      <c r="AP1033" s="81" t="s">
        <v>831</v>
      </c>
      <c r="AQ1033" s="81">
        <v>1</v>
      </c>
      <c r="AR1033" s="81" t="s">
        <v>825</v>
      </c>
      <c r="AS1033" s="81">
        <v>2</v>
      </c>
      <c r="AT1033" s="81" t="s">
        <v>881</v>
      </c>
      <c r="AU1033" s="81">
        <v>2</v>
      </c>
      <c r="AV1033" s="81" t="s">
        <v>4414</v>
      </c>
      <c r="AW1033" s="81"/>
      <c r="BD1033"/>
      <c r="BE1033"/>
      <c r="BF1033"/>
      <c r="BG1033"/>
    </row>
    <row r="1034" spans="41:59" x14ac:dyDescent="0.2">
      <c r="AO1034" s="81" t="s">
        <v>484</v>
      </c>
      <c r="AP1034" s="81" t="s">
        <v>882</v>
      </c>
      <c r="AQ1034" s="81">
        <v>2</v>
      </c>
      <c r="AR1034" s="81" t="s">
        <v>826</v>
      </c>
      <c r="AS1034" s="81">
        <v>2</v>
      </c>
      <c r="AT1034" s="81" t="s">
        <v>829</v>
      </c>
      <c r="AU1034" s="81">
        <v>1</v>
      </c>
      <c r="AV1034" s="81" t="s">
        <v>4414</v>
      </c>
      <c r="AW1034" s="81"/>
      <c r="BD1034"/>
      <c r="BE1034"/>
      <c r="BF1034"/>
      <c r="BG1034"/>
    </row>
    <row r="1035" spans="41:59" x14ac:dyDescent="0.2">
      <c r="AO1035" s="81" t="s">
        <v>485</v>
      </c>
      <c r="AP1035" s="81" t="s">
        <v>883</v>
      </c>
      <c r="AQ1035" s="81">
        <v>2</v>
      </c>
      <c r="AR1035" s="81" t="s">
        <v>826</v>
      </c>
      <c r="AS1035" s="81">
        <v>2</v>
      </c>
      <c r="AT1035" s="81" t="s">
        <v>832</v>
      </c>
      <c r="AU1035" s="81">
        <v>1</v>
      </c>
      <c r="AV1035" s="81" t="s">
        <v>4414</v>
      </c>
      <c r="AW1035" s="81"/>
      <c r="BD1035"/>
      <c r="BE1035"/>
      <c r="BF1035"/>
      <c r="BG1035"/>
    </row>
    <row r="1036" spans="41:59" x14ac:dyDescent="0.2">
      <c r="AO1036" s="81" t="s">
        <v>486</v>
      </c>
      <c r="AP1036" s="81" t="s">
        <v>876</v>
      </c>
      <c r="AQ1036" s="81">
        <v>2</v>
      </c>
      <c r="AR1036" s="81" t="s">
        <v>878</v>
      </c>
      <c r="AS1036" s="81">
        <v>2</v>
      </c>
      <c r="AT1036" s="81" t="s">
        <v>826</v>
      </c>
      <c r="AU1036" s="81">
        <v>2</v>
      </c>
      <c r="AV1036" s="81" t="s">
        <v>834</v>
      </c>
      <c r="AW1036" s="81">
        <v>1</v>
      </c>
      <c r="BD1036"/>
      <c r="BE1036"/>
      <c r="BF1036"/>
      <c r="BG1036"/>
    </row>
    <row r="1037" spans="41:59" x14ac:dyDescent="0.2">
      <c r="AO1037" s="81" t="s">
        <v>487</v>
      </c>
      <c r="AP1037" s="81" t="s">
        <v>876</v>
      </c>
      <c r="AQ1037" s="81">
        <v>2</v>
      </c>
      <c r="AR1037" s="81" t="s">
        <v>880</v>
      </c>
      <c r="AS1037" s="81">
        <v>2</v>
      </c>
      <c r="AT1037" s="81" t="s">
        <v>826</v>
      </c>
      <c r="AU1037" s="81">
        <v>2</v>
      </c>
      <c r="AV1037" s="81" t="s">
        <v>836</v>
      </c>
      <c r="AW1037" s="81">
        <v>1</v>
      </c>
      <c r="BD1037"/>
      <c r="BE1037"/>
      <c r="BF1037"/>
      <c r="BG1037"/>
    </row>
    <row r="1038" spans="41:59" x14ac:dyDescent="0.2">
      <c r="AO1038" s="81" t="s">
        <v>418</v>
      </c>
      <c r="AP1038" s="81" t="s">
        <v>893</v>
      </c>
      <c r="AQ1038" s="81">
        <v>1</v>
      </c>
      <c r="AR1038" s="81" t="s">
        <v>4414</v>
      </c>
      <c r="AS1038" s="81"/>
      <c r="AT1038" s="81" t="s">
        <v>4414</v>
      </c>
      <c r="AU1038" s="81"/>
      <c r="AV1038" s="81" t="s">
        <v>4414</v>
      </c>
      <c r="AW1038" s="81"/>
      <c r="BD1038"/>
      <c r="BE1038"/>
      <c r="BF1038"/>
      <c r="BG1038"/>
    </row>
    <row r="1039" spans="41:59" x14ac:dyDescent="0.2">
      <c r="AO1039" s="81" t="s">
        <v>419</v>
      </c>
      <c r="AP1039" s="81" t="s">
        <v>895</v>
      </c>
      <c r="AQ1039" s="81">
        <v>1</v>
      </c>
      <c r="AR1039" s="81" t="s">
        <v>4414</v>
      </c>
      <c r="AS1039" s="81"/>
      <c r="AT1039" s="81" t="s">
        <v>4414</v>
      </c>
      <c r="AU1039" s="81"/>
      <c r="AV1039" s="81" t="s">
        <v>4414</v>
      </c>
      <c r="AW1039" s="81"/>
      <c r="BD1039"/>
      <c r="BE1039"/>
      <c r="BF1039"/>
      <c r="BG1039"/>
    </row>
    <row r="1040" spans="41:59" x14ac:dyDescent="0.2">
      <c r="AO1040" s="81" t="s">
        <v>420</v>
      </c>
      <c r="AP1040" s="81" t="s">
        <v>897</v>
      </c>
      <c r="AQ1040" s="81">
        <v>1</v>
      </c>
      <c r="AR1040" s="81" t="s">
        <v>4414</v>
      </c>
      <c r="AS1040" s="81"/>
      <c r="AT1040" s="81" t="s">
        <v>4414</v>
      </c>
      <c r="AU1040" s="81"/>
      <c r="AV1040" s="81" t="s">
        <v>4414</v>
      </c>
      <c r="AW1040" s="81"/>
      <c r="BD1040"/>
      <c r="BE1040"/>
      <c r="BF1040"/>
      <c r="BG1040"/>
    </row>
    <row r="1041" spans="41:59" x14ac:dyDescent="0.2">
      <c r="AO1041" s="81" t="s">
        <v>421</v>
      </c>
      <c r="AP1041" s="81" t="s">
        <v>899</v>
      </c>
      <c r="AQ1041" s="81">
        <v>1</v>
      </c>
      <c r="AR1041" s="81" t="s">
        <v>4414</v>
      </c>
      <c r="AS1041" s="81"/>
      <c r="AT1041" s="81" t="s">
        <v>4414</v>
      </c>
      <c r="AU1041" s="81"/>
      <c r="AV1041" s="81" t="s">
        <v>4414</v>
      </c>
      <c r="AW1041" s="81"/>
      <c r="BD1041"/>
      <c r="BE1041"/>
      <c r="BF1041"/>
      <c r="BG1041"/>
    </row>
    <row r="1042" spans="41:59" x14ac:dyDescent="0.2">
      <c r="AO1042" s="81" t="s">
        <v>423</v>
      </c>
      <c r="AP1042" s="81" t="s">
        <v>893</v>
      </c>
      <c r="AQ1042" s="81">
        <v>2</v>
      </c>
      <c r="AR1042" s="81" t="s">
        <v>4414</v>
      </c>
      <c r="AS1042" s="81"/>
      <c r="AT1042" s="81" t="s">
        <v>4414</v>
      </c>
      <c r="AU1042" s="81"/>
      <c r="AV1042" s="81" t="s">
        <v>4414</v>
      </c>
      <c r="AW1042" s="81"/>
      <c r="BD1042"/>
      <c r="BE1042"/>
      <c r="BF1042"/>
      <c r="BG1042"/>
    </row>
    <row r="1043" spans="41:59" x14ac:dyDescent="0.2">
      <c r="AO1043" s="81" t="s">
        <v>422</v>
      </c>
      <c r="AP1043" s="81" t="s">
        <v>900</v>
      </c>
      <c r="AQ1043" s="81">
        <v>1</v>
      </c>
      <c r="AR1043" s="81" t="s">
        <v>4414</v>
      </c>
      <c r="AS1043" s="81"/>
      <c r="AT1043" s="81" t="s">
        <v>4414</v>
      </c>
      <c r="AU1043" s="81"/>
      <c r="AV1043" s="81" t="s">
        <v>4414</v>
      </c>
      <c r="AW1043" s="81"/>
      <c r="BD1043"/>
      <c r="BE1043"/>
      <c r="BF1043"/>
      <c r="BG1043"/>
    </row>
    <row r="1044" spans="41:59" x14ac:dyDescent="0.2">
      <c r="AO1044" s="81" t="s">
        <v>424</v>
      </c>
      <c r="AP1044" s="81" t="s">
        <v>894</v>
      </c>
      <c r="AQ1044" s="81">
        <v>2</v>
      </c>
      <c r="AR1044" s="81" t="s">
        <v>4414</v>
      </c>
      <c r="AS1044" s="81"/>
      <c r="AT1044" s="81" t="s">
        <v>4414</v>
      </c>
      <c r="AU1044" s="81"/>
      <c r="AV1044" s="81" t="s">
        <v>4414</v>
      </c>
      <c r="AW1044" s="81"/>
      <c r="BD1044"/>
      <c r="BE1044"/>
      <c r="BF1044"/>
      <c r="BG1044"/>
    </row>
    <row r="1045" spans="41:59" x14ac:dyDescent="0.2">
      <c r="AO1045" s="81" t="s">
        <v>425</v>
      </c>
      <c r="AP1045" s="81" t="s">
        <v>895</v>
      </c>
      <c r="AQ1045" s="81">
        <v>2</v>
      </c>
      <c r="AR1045" s="81" t="s">
        <v>4414</v>
      </c>
      <c r="AS1045" s="81"/>
      <c r="AT1045" s="81" t="s">
        <v>4414</v>
      </c>
      <c r="AU1045" s="81"/>
      <c r="AV1045" s="81" t="s">
        <v>4414</v>
      </c>
      <c r="AW1045" s="81"/>
      <c r="BD1045"/>
      <c r="BE1045"/>
      <c r="BF1045"/>
      <c r="BG1045"/>
    </row>
    <row r="1046" spans="41:59" x14ac:dyDescent="0.2">
      <c r="AO1046" s="81" t="s">
        <v>426</v>
      </c>
      <c r="AP1046" s="81" t="s">
        <v>896</v>
      </c>
      <c r="AQ1046" s="81">
        <v>2</v>
      </c>
      <c r="AR1046" s="81" t="s">
        <v>4414</v>
      </c>
      <c r="AS1046" s="81"/>
      <c r="AT1046" s="81" t="s">
        <v>4414</v>
      </c>
      <c r="AU1046" s="81"/>
      <c r="AV1046" s="81" t="s">
        <v>4414</v>
      </c>
      <c r="AW1046" s="81"/>
      <c r="BD1046"/>
      <c r="BE1046"/>
      <c r="BF1046"/>
      <c r="BG1046"/>
    </row>
    <row r="1047" spans="41:59" x14ac:dyDescent="0.2">
      <c r="AO1047" s="81" t="s">
        <v>427</v>
      </c>
      <c r="AP1047" s="81" t="s">
        <v>897</v>
      </c>
      <c r="AQ1047" s="81">
        <v>2</v>
      </c>
      <c r="AR1047" s="81" t="s">
        <v>4414</v>
      </c>
      <c r="AS1047" s="81"/>
      <c r="AT1047" s="81" t="s">
        <v>4414</v>
      </c>
      <c r="AU1047" s="81"/>
      <c r="AV1047" s="81" t="s">
        <v>4414</v>
      </c>
      <c r="AW1047" s="81"/>
      <c r="BD1047"/>
      <c r="BE1047"/>
      <c r="BF1047"/>
      <c r="BG1047"/>
    </row>
    <row r="1048" spans="41:59" x14ac:dyDescent="0.2">
      <c r="AO1048" s="81" t="s">
        <v>428</v>
      </c>
      <c r="AP1048" s="81" t="s">
        <v>898</v>
      </c>
      <c r="AQ1048" s="81">
        <v>2</v>
      </c>
      <c r="AR1048" s="81" t="s">
        <v>4414</v>
      </c>
      <c r="AS1048" s="81"/>
      <c r="AT1048" s="81" t="s">
        <v>4414</v>
      </c>
      <c r="AU1048" s="81"/>
      <c r="AV1048" s="81" t="s">
        <v>4414</v>
      </c>
      <c r="AW1048" s="81"/>
      <c r="BD1048"/>
      <c r="BE1048"/>
      <c r="BF1048"/>
      <c r="BG1048"/>
    </row>
    <row r="1049" spans="41:59" x14ac:dyDescent="0.2">
      <c r="AO1049" s="81" t="s">
        <v>429</v>
      </c>
      <c r="AP1049" s="81" t="s">
        <v>899</v>
      </c>
      <c r="AQ1049" s="81">
        <v>2</v>
      </c>
      <c r="AR1049" s="81" t="s">
        <v>4414</v>
      </c>
      <c r="AS1049" s="81"/>
      <c r="AT1049" s="81" t="s">
        <v>4414</v>
      </c>
      <c r="AU1049" s="81"/>
      <c r="AV1049" s="81" t="s">
        <v>4414</v>
      </c>
      <c r="AW1049" s="81"/>
      <c r="BD1049"/>
      <c r="BE1049"/>
      <c r="BF1049"/>
      <c r="BG1049"/>
    </row>
    <row r="1050" spans="41:59" x14ac:dyDescent="0.2">
      <c r="AO1050" s="81" t="s">
        <v>1610</v>
      </c>
      <c r="AP1050" s="81" t="s">
        <v>882</v>
      </c>
      <c r="AQ1050" s="81">
        <v>1</v>
      </c>
      <c r="AR1050" s="81" t="s">
        <v>831</v>
      </c>
      <c r="AS1050" s="81">
        <v>1</v>
      </c>
      <c r="AT1050" s="81" t="s">
        <v>4414</v>
      </c>
      <c r="AU1050" s="81"/>
      <c r="AV1050" s="81" t="s">
        <v>4414</v>
      </c>
      <c r="AW1050" s="81"/>
      <c r="BD1050"/>
      <c r="BE1050"/>
      <c r="BF1050"/>
      <c r="BG1050"/>
    </row>
    <row r="1051" spans="41:59" x14ac:dyDescent="0.2">
      <c r="AO1051" s="81" t="s">
        <v>1613</v>
      </c>
      <c r="AP1051" s="81" t="s">
        <v>876</v>
      </c>
      <c r="AQ1051" s="81">
        <v>2</v>
      </c>
      <c r="AR1051" s="81" t="s">
        <v>832</v>
      </c>
      <c r="AS1051" s="81">
        <v>1</v>
      </c>
      <c r="AT1051" s="81" t="s">
        <v>4414</v>
      </c>
      <c r="AU1051" s="81"/>
      <c r="AV1051" s="81" t="s">
        <v>4414</v>
      </c>
      <c r="AW1051" s="81"/>
      <c r="BD1051"/>
      <c r="BE1051"/>
      <c r="BF1051"/>
      <c r="BG1051"/>
    </row>
    <row r="1052" spans="41:59" x14ac:dyDescent="0.2">
      <c r="AO1052" s="81" t="s">
        <v>1612</v>
      </c>
      <c r="AP1052" s="81" t="s">
        <v>883</v>
      </c>
      <c r="AQ1052" s="81">
        <v>1</v>
      </c>
      <c r="AR1052" s="81" t="s">
        <v>832</v>
      </c>
      <c r="AS1052" s="81">
        <v>1</v>
      </c>
      <c r="AT1052" s="81" t="s">
        <v>4414</v>
      </c>
      <c r="AU1052" s="81"/>
      <c r="AV1052" s="81" t="s">
        <v>4414</v>
      </c>
      <c r="AW1052" s="81"/>
      <c r="BD1052"/>
      <c r="BE1052"/>
      <c r="BF1052"/>
      <c r="BG1052"/>
    </row>
    <row r="1053" spans="41:59" x14ac:dyDescent="0.2">
      <c r="AO1053" s="81" t="s">
        <v>1614</v>
      </c>
      <c r="AP1053" s="81" t="s">
        <v>877</v>
      </c>
      <c r="AQ1053" s="81">
        <v>2</v>
      </c>
      <c r="AR1053" s="81" t="s">
        <v>833</v>
      </c>
      <c r="AS1053" s="81">
        <v>1</v>
      </c>
      <c r="AT1053" s="81" t="s">
        <v>4414</v>
      </c>
      <c r="AU1053" s="81"/>
      <c r="AV1053" s="81" t="s">
        <v>4414</v>
      </c>
      <c r="AW1053" s="81"/>
      <c r="BD1053"/>
      <c r="BE1053"/>
      <c r="BF1053"/>
      <c r="BG1053"/>
    </row>
    <row r="1054" spans="41:59" x14ac:dyDescent="0.2">
      <c r="AO1054" s="81" t="s">
        <v>1615</v>
      </c>
      <c r="AP1054" s="81" t="s">
        <v>878</v>
      </c>
      <c r="AQ1054" s="81">
        <v>2</v>
      </c>
      <c r="AR1054" s="81" t="s">
        <v>834</v>
      </c>
      <c r="AS1054" s="81">
        <v>1</v>
      </c>
      <c r="AT1054" s="81" t="s">
        <v>4414</v>
      </c>
      <c r="AU1054" s="81"/>
      <c r="AV1054" s="81" t="s">
        <v>4414</v>
      </c>
      <c r="AW1054" s="81"/>
      <c r="BD1054"/>
      <c r="BE1054"/>
      <c r="BF1054"/>
      <c r="BG1054"/>
    </row>
    <row r="1055" spans="41:59" x14ac:dyDescent="0.2">
      <c r="AO1055" s="81" t="s">
        <v>1616</v>
      </c>
      <c r="AP1055" s="81" t="s">
        <v>879</v>
      </c>
      <c r="AQ1055" s="81">
        <v>2</v>
      </c>
      <c r="AR1055" s="81" t="s">
        <v>835</v>
      </c>
      <c r="AS1055" s="81">
        <v>1</v>
      </c>
      <c r="AT1055" s="81" t="s">
        <v>4414</v>
      </c>
      <c r="AU1055" s="81"/>
      <c r="AV1055" s="81" t="s">
        <v>4414</v>
      </c>
      <c r="AW1055" s="81"/>
      <c r="BD1055"/>
      <c r="BE1055"/>
      <c r="BF1055"/>
      <c r="BG1055"/>
    </row>
    <row r="1056" spans="41:59" x14ac:dyDescent="0.2">
      <c r="AO1056" s="81" t="s">
        <v>1617</v>
      </c>
      <c r="AP1056" s="81" t="s">
        <v>880</v>
      </c>
      <c r="AQ1056" s="81">
        <v>2</v>
      </c>
      <c r="AR1056" s="81" t="s">
        <v>836</v>
      </c>
      <c r="AS1056" s="81">
        <v>1</v>
      </c>
      <c r="AT1056" s="81" t="s">
        <v>4414</v>
      </c>
      <c r="AU1056" s="81"/>
      <c r="AV1056" s="81" t="s">
        <v>4414</v>
      </c>
      <c r="AW1056" s="81"/>
      <c r="BD1056"/>
      <c r="BE1056"/>
      <c r="BF1056"/>
      <c r="BG1056"/>
    </row>
    <row r="1057" spans="41:59" x14ac:dyDescent="0.2">
      <c r="AO1057" s="81" t="s">
        <v>1618</v>
      </c>
      <c r="AP1057" s="81" t="s">
        <v>881</v>
      </c>
      <c r="AQ1057" s="81">
        <v>2</v>
      </c>
      <c r="AR1057" s="81" t="s">
        <v>837</v>
      </c>
      <c r="AS1057" s="81">
        <v>1</v>
      </c>
      <c r="AT1057" s="81" t="s">
        <v>4414</v>
      </c>
      <c r="AU1057" s="81"/>
      <c r="AV1057" s="81" t="s">
        <v>4414</v>
      </c>
      <c r="AW1057" s="81"/>
      <c r="BD1057"/>
      <c r="BE1057"/>
      <c r="BF1057"/>
      <c r="BG1057"/>
    </row>
    <row r="1058" spans="41:59" x14ac:dyDescent="0.2">
      <c r="AO1058" s="81" t="s">
        <v>1619</v>
      </c>
      <c r="AP1058" s="81" t="s">
        <v>882</v>
      </c>
      <c r="AQ1058" s="81">
        <v>2</v>
      </c>
      <c r="AR1058" s="81" t="s">
        <v>838</v>
      </c>
      <c r="AS1058" s="81">
        <v>1</v>
      </c>
      <c r="AT1058" s="81" t="s">
        <v>4414</v>
      </c>
      <c r="AU1058" s="81"/>
      <c r="AV1058" s="81" t="s">
        <v>4414</v>
      </c>
      <c r="AW1058" s="81"/>
      <c r="BD1058"/>
      <c r="BE1058"/>
      <c r="BF1058"/>
      <c r="BG1058"/>
    </row>
    <row r="1059" spans="41:59" x14ac:dyDescent="0.2">
      <c r="AO1059" s="81" t="s">
        <v>462</v>
      </c>
      <c r="AP1059" s="81" t="s">
        <v>882</v>
      </c>
      <c r="AQ1059" s="81">
        <v>1</v>
      </c>
      <c r="AR1059" s="81" t="s">
        <v>831</v>
      </c>
      <c r="AS1059" s="81">
        <v>1</v>
      </c>
      <c r="AT1059" s="81" t="s">
        <v>4414</v>
      </c>
      <c r="AU1059" s="81"/>
      <c r="AV1059" s="81" t="s">
        <v>4414</v>
      </c>
      <c r="AW1059" s="81"/>
      <c r="BD1059"/>
      <c r="BE1059"/>
      <c r="BF1059"/>
      <c r="BG1059"/>
    </row>
    <row r="1060" spans="41:59" x14ac:dyDescent="0.2">
      <c r="AO1060" s="81" t="s">
        <v>464</v>
      </c>
      <c r="AP1060" s="81" t="s">
        <v>876</v>
      </c>
      <c r="AQ1060" s="81">
        <v>2</v>
      </c>
      <c r="AR1060" s="81" t="s">
        <v>832</v>
      </c>
      <c r="AS1060" s="81">
        <v>1</v>
      </c>
      <c r="AT1060" s="81" t="s">
        <v>4414</v>
      </c>
      <c r="AU1060" s="81"/>
      <c r="AV1060" s="81" t="s">
        <v>4414</v>
      </c>
      <c r="AW1060" s="81"/>
      <c r="BD1060"/>
      <c r="BE1060"/>
      <c r="BF1060"/>
      <c r="BG1060"/>
    </row>
    <row r="1061" spans="41:59" x14ac:dyDescent="0.2">
      <c r="AO1061" s="81" t="s">
        <v>463</v>
      </c>
      <c r="AP1061" s="81" t="s">
        <v>883</v>
      </c>
      <c r="AQ1061" s="81">
        <v>1</v>
      </c>
      <c r="AR1061" s="81" t="s">
        <v>832</v>
      </c>
      <c r="AS1061" s="81">
        <v>1</v>
      </c>
      <c r="AT1061" s="81" t="s">
        <v>4414</v>
      </c>
      <c r="AU1061" s="81"/>
      <c r="AV1061" s="81" t="s">
        <v>4414</v>
      </c>
      <c r="AW1061" s="81"/>
      <c r="BD1061"/>
      <c r="BE1061"/>
      <c r="BF1061"/>
      <c r="BG1061"/>
    </row>
    <row r="1062" spans="41:59" x14ac:dyDescent="0.2">
      <c r="AO1062" s="81" t="s">
        <v>465</v>
      </c>
      <c r="AP1062" s="81" t="s">
        <v>877</v>
      </c>
      <c r="AQ1062" s="81">
        <v>2</v>
      </c>
      <c r="AR1062" s="81" t="s">
        <v>833</v>
      </c>
      <c r="AS1062" s="81">
        <v>1</v>
      </c>
      <c r="AT1062" s="81" t="s">
        <v>4414</v>
      </c>
      <c r="AU1062" s="81"/>
      <c r="AV1062" s="81" t="s">
        <v>4414</v>
      </c>
      <c r="AW1062" s="81"/>
      <c r="BD1062"/>
      <c r="BE1062"/>
      <c r="BF1062"/>
      <c r="BG1062"/>
    </row>
    <row r="1063" spans="41:59" x14ac:dyDescent="0.2">
      <c r="AO1063" s="81" t="s">
        <v>466</v>
      </c>
      <c r="AP1063" s="81" t="s">
        <v>878</v>
      </c>
      <c r="AQ1063" s="81">
        <v>2</v>
      </c>
      <c r="AR1063" s="81" t="s">
        <v>834</v>
      </c>
      <c r="AS1063" s="81">
        <v>1</v>
      </c>
      <c r="AT1063" s="81" t="s">
        <v>4414</v>
      </c>
      <c r="AU1063" s="81"/>
      <c r="AV1063" s="81" t="s">
        <v>4414</v>
      </c>
      <c r="AW1063" s="81"/>
      <c r="BD1063"/>
      <c r="BE1063"/>
      <c r="BF1063"/>
      <c r="BG1063"/>
    </row>
    <row r="1064" spans="41:59" x14ac:dyDescent="0.2">
      <c r="AO1064" s="81" t="s">
        <v>467</v>
      </c>
      <c r="AP1064" s="81" t="s">
        <v>879</v>
      </c>
      <c r="AQ1064" s="81">
        <v>2</v>
      </c>
      <c r="AR1064" s="81" t="s">
        <v>835</v>
      </c>
      <c r="AS1064" s="81">
        <v>1</v>
      </c>
      <c r="AT1064" s="81" t="s">
        <v>4414</v>
      </c>
      <c r="AU1064" s="81"/>
      <c r="AV1064" s="81" t="s">
        <v>4414</v>
      </c>
      <c r="AW1064" s="81"/>
      <c r="BD1064"/>
      <c r="BE1064"/>
      <c r="BF1064"/>
      <c r="BG1064"/>
    </row>
    <row r="1065" spans="41:59" x14ac:dyDescent="0.2">
      <c r="AO1065" s="81" t="s">
        <v>468</v>
      </c>
      <c r="AP1065" s="81" t="s">
        <v>880</v>
      </c>
      <c r="AQ1065" s="81">
        <v>2</v>
      </c>
      <c r="AR1065" s="81" t="s">
        <v>836</v>
      </c>
      <c r="AS1065" s="81">
        <v>1</v>
      </c>
      <c r="AT1065" s="81" t="s">
        <v>4414</v>
      </c>
      <c r="AU1065" s="81"/>
      <c r="AV1065" s="81" t="s">
        <v>4414</v>
      </c>
      <c r="AW1065" s="81"/>
      <c r="BD1065"/>
      <c r="BE1065"/>
      <c r="BF1065"/>
      <c r="BG1065"/>
    </row>
    <row r="1066" spans="41:59" x14ac:dyDescent="0.2">
      <c r="AO1066" s="81" t="s">
        <v>469</v>
      </c>
      <c r="AP1066" s="81" t="s">
        <v>881</v>
      </c>
      <c r="AQ1066" s="81">
        <v>2</v>
      </c>
      <c r="AR1066" s="81" t="s">
        <v>837</v>
      </c>
      <c r="AS1066" s="81">
        <v>1</v>
      </c>
      <c r="AT1066" s="81" t="s">
        <v>4414</v>
      </c>
      <c r="AU1066" s="81"/>
      <c r="AV1066" s="81" t="s">
        <v>4414</v>
      </c>
      <c r="AW1066" s="81"/>
      <c r="BD1066"/>
      <c r="BE1066"/>
      <c r="BF1066"/>
      <c r="BG1066"/>
    </row>
    <row r="1067" spans="41:59" x14ac:dyDescent="0.2">
      <c r="AO1067" s="81" t="s">
        <v>470</v>
      </c>
      <c r="AP1067" s="81" t="s">
        <v>882</v>
      </c>
      <c r="AQ1067" s="81">
        <v>2</v>
      </c>
      <c r="AR1067" s="81" t="s">
        <v>838</v>
      </c>
      <c r="AS1067" s="81">
        <v>1</v>
      </c>
      <c r="AT1067" s="81" t="s">
        <v>4414</v>
      </c>
      <c r="AU1067" s="81"/>
      <c r="AV1067" s="81" t="s">
        <v>4414</v>
      </c>
      <c r="AW1067" s="81"/>
      <c r="BD1067"/>
      <c r="BE1067"/>
      <c r="BF1067"/>
      <c r="BG1067"/>
    </row>
    <row r="1068" spans="41:59" x14ac:dyDescent="0.2">
      <c r="AO1068" s="81" t="s">
        <v>1233</v>
      </c>
      <c r="AP1068" s="81" t="s">
        <v>883</v>
      </c>
      <c r="AQ1068" s="81">
        <v>2</v>
      </c>
      <c r="AR1068" s="81" t="s">
        <v>839</v>
      </c>
      <c r="AS1068" s="81">
        <v>1</v>
      </c>
      <c r="AT1068" s="81" t="s">
        <v>4414</v>
      </c>
      <c r="AU1068" s="81"/>
      <c r="AV1068" s="81" t="s">
        <v>4414</v>
      </c>
      <c r="AW1068" s="81"/>
      <c r="BD1068"/>
      <c r="BE1068"/>
      <c r="BF1068"/>
      <c r="BG1068"/>
    </row>
    <row r="1069" spans="41:59" x14ac:dyDescent="0.2">
      <c r="AO1069" s="81" t="s">
        <v>453</v>
      </c>
      <c r="AP1069" s="81" t="s">
        <v>899</v>
      </c>
      <c r="AQ1069" s="81">
        <v>1</v>
      </c>
      <c r="AR1069" s="81" t="s">
        <v>4414</v>
      </c>
      <c r="AS1069" s="81"/>
      <c r="AT1069" s="81" t="s">
        <v>4414</v>
      </c>
      <c r="AU1069" s="81"/>
      <c r="AV1069" s="81" t="s">
        <v>4414</v>
      </c>
      <c r="AW1069" s="81"/>
      <c r="BD1069"/>
      <c r="BE1069"/>
      <c r="BF1069"/>
      <c r="BG1069"/>
    </row>
    <row r="1070" spans="41:59" x14ac:dyDescent="0.2">
      <c r="AO1070" s="81" t="s">
        <v>455</v>
      </c>
      <c r="AP1070" s="81" t="s">
        <v>893</v>
      </c>
      <c r="AQ1070" s="81">
        <v>2</v>
      </c>
      <c r="AR1070" s="81" t="s">
        <v>4414</v>
      </c>
      <c r="AS1070" s="81"/>
      <c r="AT1070" s="81" t="s">
        <v>4414</v>
      </c>
      <c r="AU1070" s="81"/>
      <c r="AV1070" s="81" t="s">
        <v>4414</v>
      </c>
      <c r="AW1070" s="81"/>
      <c r="BD1070"/>
      <c r="BE1070"/>
      <c r="BF1070"/>
      <c r="BG1070"/>
    </row>
    <row r="1071" spans="41:59" x14ac:dyDescent="0.2">
      <c r="AO1071" s="81" t="s">
        <v>454</v>
      </c>
      <c r="AP1071" s="81" t="s">
        <v>900</v>
      </c>
      <c r="AQ1071" s="81">
        <v>1</v>
      </c>
      <c r="AR1071" s="81" t="s">
        <v>4414</v>
      </c>
      <c r="AS1071" s="81"/>
      <c r="AT1071" s="81" t="s">
        <v>4414</v>
      </c>
      <c r="AU1071" s="81"/>
      <c r="AV1071" s="81" t="s">
        <v>4414</v>
      </c>
      <c r="AW1071" s="81"/>
      <c r="BD1071"/>
      <c r="BE1071"/>
      <c r="BF1071"/>
      <c r="BG1071"/>
    </row>
    <row r="1072" spans="41:59" x14ac:dyDescent="0.2">
      <c r="AO1072" s="81" t="s">
        <v>456</v>
      </c>
      <c r="AP1072" s="81" t="s">
        <v>894</v>
      </c>
      <c r="AQ1072" s="81">
        <v>2</v>
      </c>
      <c r="AR1072" s="81" t="s">
        <v>4414</v>
      </c>
      <c r="AS1072" s="81"/>
      <c r="AT1072" s="81" t="s">
        <v>4414</v>
      </c>
      <c r="AU1072" s="81"/>
      <c r="AV1072" s="81" t="s">
        <v>4414</v>
      </c>
      <c r="AW1072" s="81"/>
      <c r="BD1072"/>
      <c r="BE1072"/>
      <c r="BF1072"/>
      <c r="BG1072"/>
    </row>
    <row r="1073" spans="41:59" x14ac:dyDescent="0.2">
      <c r="AO1073" s="81" t="s">
        <v>457</v>
      </c>
      <c r="AP1073" s="81" t="s">
        <v>895</v>
      </c>
      <c r="AQ1073" s="81">
        <v>2</v>
      </c>
      <c r="AR1073" s="81" t="s">
        <v>4414</v>
      </c>
      <c r="AS1073" s="81"/>
      <c r="AT1073" s="81" t="s">
        <v>4414</v>
      </c>
      <c r="AU1073" s="81"/>
      <c r="AV1073" s="81" t="s">
        <v>4414</v>
      </c>
      <c r="AW1073" s="81"/>
      <c r="BD1073"/>
      <c r="BE1073"/>
      <c r="BF1073"/>
      <c r="BG1073"/>
    </row>
    <row r="1074" spans="41:59" x14ac:dyDescent="0.2">
      <c r="AO1074" s="81" t="s">
        <v>458</v>
      </c>
      <c r="AP1074" s="81" t="s">
        <v>896</v>
      </c>
      <c r="AQ1074" s="81">
        <v>2</v>
      </c>
      <c r="AR1074" s="81" t="s">
        <v>4414</v>
      </c>
      <c r="AS1074" s="81"/>
      <c r="AT1074" s="81" t="s">
        <v>4414</v>
      </c>
      <c r="AU1074" s="81"/>
      <c r="AV1074" s="81" t="s">
        <v>4414</v>
      </c>
      <c r="AW1074" s="81"/>
      <c r="BD1074"/>
      <c r="BE1074"/>
      <c r="BF1074"/>
      <c r="BG1074"/>
    </row>
    <row r="1075" spans="41:59" x14ac:dyDescent="0.2">
      <c r="AO1075" s="81" t="s">
        <v>459</v>
      </c>
      <c r="AP1075" s="81" t="s">
        <v>897</v>
      </c>
      <c r="AQ1075" s="81">
        <v>2</v>
      </c>
      <c r="AR1075" s="81" t="s">
        <v>4414</v>
      </c>
      <c r="AS1075" s="81"/>
      <c r="AT1075" s="81" t="s">
        <v>4414</v>
      </c>
      <c r="AU1075" s="81"/>
      <c r="AV1075" s="81" t="s">
        <v>4414</v>
      </c>
      <c r="AW1075" s="81"/>
      <c r="BD1075"/>
      <c r="BE1075"/>
      <c r="BF1075"/>
      <c r="BG1075"/>
    </row>
    <row r="1076" spans="41:59" x14ac:dyDescent="0.2">
      <c r="AO1076" s="81" t="s">
        <v>460</v>
      </c>
      <c r="AP1076" s="81" t="s">
        <v>898</v>
      </c>
      <c r="AQ1076" s="81">
        <v>2</v>
      </c>
      <c r="AR1076" s="81" t="s">
        <v>4414</v>
      </c>
      <c r="AS1076" s="81"/>
      <c r="AT1076" s="81" t="s">
        <v>4414</v>
      </c>
      <c r="AU1076" s="81"/>
      <c r="AV1076" s="81" t="s">
        <v>4414</v>
      </c>
      <c r="AW1076" s="81"/>
      <c r="BD1076"/>
      <c r="BE1076"/>
      <c r="BF1076"/>
      <c r="BG1076"/>
    </row>
    <row r="1077" spans="41:59" x14ac:dyDescent="0.2">
      <c r="AO1077" s="81" t="s">
        <v>461</v>
      </c>
      <c r="AP1077" s="81" t="s">
        <v>899</v>
      </c>
      <c r="AQ1077" s="81">
        <v>2</v>
      </c>
      <c r="AR1077" s="81" t="s">
        <v>4414</v>
      </c>
      <c r="AS1077" s="81"/>
      <c r="AT1077" s="81" t="s">
        <v>4414</v>
      </c>
      <c r="AU1077" s="81"/>
      <c r="AV1077" s="81" t="s">
        <v>4414</v>
      </c>
      <c r="AW1077" s="81"/>
      <c r="BD1077"/>
      <c r="BE1077"/>
      <c r="BF1077"/>
      <c r="BG1077"/>
    </row>
    <row r="1078" spans="41:59" x14ac:dyDescent="0.2">
      <c r="AO1078" s="81" t="s">
        <v>1646</v>
      </c>
      <c r="AP1078" s="81" t="s">
        <v>874</v>
      </c>
      <c r="AQ1078" s="81">
        <v>1</v>
      </c>
      <c r="AR1078" s="81" t="s">
        <v>4414</v>
      </c>
      <c r="AS1078" s="81"/>
      <c r="AT1078" s="81" t="s">
        <v>4414</v>
      </c>
      <c r="AU1078" s="81"/>
      <c r="AV1078" s="81" t="s">
        <v>4414</v>
      </c>
      <c r="AW1078" s="81"/>
      <c r="BD1078"/>
      <c r="BE1078"/>
      <c r="BF1078"/>
      <c r="BG1078"/>
    </row>
    <row r="1079" spans="41:59" x14ac:dyDescent="0.2">
      <c r="AO1079" s="81" t="s">
        <v>1621</v>
      </c>
      <c r="AP1079" s="81" t="s">
        <v>868</v>
      </c>
      <c r="AQ1079" s="81">
        <v>2</v>
      </c>
      <c r="AR1079" s="81" t="s">
        <v>4414</v>
      </c>
      <c r="AS1079" s="81"/>
      <c r="AT1079" s="81" t="s">
        <v>4414</v>
      </c>
      <c r="AU1079" s="81"/>
      <c r="AV1079" s="81" t="s">
        <v>4414</v>
      </c>
      <c r="AW1079" s="81"/>
      <c r="BD1079"/>
      <c r="BE1079"/>
      <c r="BF1079"/>
      <c r="BG1079"/>
    </row>
    <row r="1080" spans="41:59" x14ac:dyDescent="0.2">
      <c r="AO1080" s="81" t="s">
        <v>1620</v>
      </c>
      <c r="AP1080" s="81" t="s">
        <v>1243</v>
      </c>
      <c r="AQ1080" s="81">
        <v>1</v>
      </c>
      <c r="AR1080" s="81" t="s">
        <v>4414</v>
      </c>
      <c r="AS1080" s="81"/>
      <c r="AT1080" s="81" t="s">
        <v>4414</v>
      </c>
      <c r="AU1080" s="81"/>
      <c r="AV1080" s="81" t="s">
        <v>4414</v>
      </c>
      <c r="AW1080" s="81"/>
      <c r="BD1080"/>
      <c r="BE1080"/>
      <c r="BF1080"/>
      <c r="BG1080"/>
    </row>
    <row r="1081" spans="41:59" x14ac:dyDescent="0.2">
      <c r="AO1081" s="81" t="s">
        <v>1622</v>
      </c>
      <c r="AP1081" s="81" t="s">
        <v>869</v>
      </c>
      <c r="AQ1081" s="81">
        <v>2</v>
      </c>
      <c r="AR1081" s="81" t="s">
        <v>4414</v>
      </c>
      <c r="AS1081" s="81"/>
      <c r="AT1081" s="81" t="s">
        <v>4414</v>
      </c>
      <c r="AU1081" s="81"/>
      <c r="AV1081" s="81" t="s">
        <v>4414</v>
      </c>
      <c r="AW1081" s="81"/>
      <c r="BD1081"/>
      <c r="BE1081"/>
      <c r="BF1081"/>
      <c r="BG1081"/>
    </row>
    <row r="1082" spans="41:59" x14ac:dyDescent="0.2">
      <c r="AO1082" s="81" t="s">
        <v>1628</v>
      </c>
      <c r="AP1082" s="81" t="s">
        <v>840</v>
      </c>
      <c r="AQ1082" s="81">
        <v>2</v>
      </c>
      <c r="AR1082" s="81" t="s">
        <v>4414</v>
      </c>
      <c r="AS1082" s="81"/>
      <c r="AT1082" s="81" t="s">
        <v>4414</v>
      </c>
      <c r="AU1082" s="81"/>
      <c r="AV1082" s="81" t="s">
        <v>4414</v>
      </c>
      <c r="AW1082" s="81"/>
      <c r="BD1082"/>
      <c r="BE1082"/>
      <c r="BF1082"/>
      <c r="BG1082"/>
    </row>
    <row r="1083" spans="41:59" x14ac:dyDescent="0.2">
      <c r="AO1083" s="81" t="s">
        <v>1629</v>
      </c>
      <c r="AP1083" s="81" t="s">
        <v>841</v>
      </c>
      <c r="AQ1083" s="81">
        <v>2</v>
      </c>
      <c r="AR1083" s="81" t="s">
        <v>4414</v>
      </c>
      <c r="AS1083" s="81"/>
      <c r="AT1083" s="81" t="s">
        <v>4414</v>
      </c>
      <c r="AU1083" s="81"/>
      <c r="AV1083" s="81" t="s">
        <v>4414</v>
      </c>
      <c r="AW1083" s="81"/>
      <c r="BD1083"/>
      <c r="BE1083"/>
      <c r="BF1083"/>
      <c r="BG1083"/>
    </row>
    <row r="1084" spans="41:59" x14ac:dyDescent="0.2">
      <c r="AO1084" s="81" t="s">
        <v>1630</v>
      </c>
      <c r="AP1084" s="81" t="s">
        <v>842</v>
      </c>
      <c r="AQ1084" s="81">
        <v>2</v>
      </c>
      <c r="AR1084" s="81" t="s">
        <v>4414</v>
      </c>
      <c r="AS1084" s="81"/>
      <c r="AT1084" s="81" t="s">
        <v>4414</v>
      </c>
      <c r="AU1084" s="81"/>
      <c r="AV1084" s="81" t="s">
        <v>4414</v>
      </c>
      <c r="AW1084" s="81"/>
      <c r="BD1084"/>
      <c r="BE1084"/>
      <c r="BF1084"/>
      <c r="BG1084"/>
    </row>
    <row r="1085" spans="41:59" x14ac:dyDescent="0.2">
      <c r="AO1085" s="81" t="s">
        <v>1631</v>
      </c>
      <c r="AP1085" s="81" t="s">
        <v>843</v>
      </c>
      <c r="AQ1085" s="81">
        <v>2</v>
      </c>
      <c r="AR1085" s="81" t="s">
        <v>4414</v>
      </c>
      <c r="AS1085" s="81"/>
      <c r="AT1085" s="81" t="s">
        <v>4414</v>
      </c>
      <c r="AU1085" s="81"/>
      <c r="AV1085" s="81" t="s">
        <v>4414</v>
      </c>
      <c r="AW1085" s="81"/>
      <c r="BD1085"/>
      <c r="BE1085"/>
      <c r="BF1085"/>
      <c r="BG1085"/>
    </row>
    <row r="1086" spans="41:59" x14ac:dyDescent="0.2">
      <c r="AO1086" s="81" t="s">
        <v>1632</v>
      </c>
      <c r="AP1086" s="81" t="s">
        <v>844</v>
      </c>
      <c r="AQ1086" s="81">
        <v>2</v>
      </c>
      <c r="AR1086" s="81" t="s">
        <v>4414</v>
      </c>
      <c r="AS1086" s="81"/>
      <c r="AT1086" s="81" t="s">
        <v>4414</v>
      </c>
      <c r="AU1086" s="81"/>
      <c r="AV1086" s="81" t="s">
        <v>4414</v>
      </c>
      <c r="AW1086" s="81"/>
      <c r="BD1086"/>
      <c r="BE1086"/>
      <c r="BF1086"/>
      <c r="BG1086"/>
    </row>
    <row r="1087" spans="41:59" x14ac:dyDescent="0.2">
      <c r="AO1087" s="81" t="s">
        <v>1623</v>
      </c>
      <c r="AP1087" s="81" t="s">
        <v>870</v>
      </c>
      <c r="AQ1087" s="81">
        <v>2</v>
      </c>
      <c r="AR1087" s="81" t="s">
        <v>4414</v>
      </c>
      <c r="AS1087" s="81"/>
      <c r="AT1087" s="81" t="s">
        <v>4414</v>
      </c>
      <c r="AU1087" s="81"/>
      <c r="AV1087" s="81" t="s">
        <v>4414</v>
      </c>
      <c r="AW1087" s="81"/>
      <c r="BD1087"/>
      <c r="BE1087"/>
      <c r="BF1087"/>
      <c r="BG1087"/>
    </row>
    <row r="1088" spans="41:59" x14ac:dyDescent="0.2">
      <c r="AO1088" s="81" t="s">
        <v>1624</v>
      </c>
      <c r="AP1088" s="81" t="s">
        <v>871</v>
      </c>
      <c r="AQ1088" s="81">
        <v>2</v>
      </c>
      <c r="AR1088" s="81" t="s">
        <v>4414</v>
      </c>
      <c r="AS1088" s="81"/>
      <c r="AT1088" s="81" t="s">
        <v>4414</v>
      </c>
      <c r="AU1088" s="81"/>
      <c r="AV1088" s="81" t="s">
        <v>4414</v>
      </c>
      <c r="AW1088" s="81"/>
      <c r="BD1088"/>
      <c r="BE1088"/>
      <c r="BF1088"/>
      <c r="BG1088"/>
    </row>
    <row r="1089" spans="41:59" x14ac:dyDescent="0.2">
      <c r="AO1089" s="81" t="s">
        <v>1625</v>
      </c>
      <c r="AP1089" s="81" t="s">
        <v>872</v>
      </c>
      <c r="AQ1089" s="81">
        <v>2</v>
      </c>
      <c r="AR1089" s="81" t="s">
        <v>4414</v>
      </c>
      <c r="AS1089" s="81"/>
      <c r="AT1089" s="81" t="s">
        <v>4414</v>
      </c>
      <c r="AU1089" s="81"/>
      <c r="AV1089" s="81" t="s">
        <v>4414</v>
      </c>
      <c r="AW1089" s="81"/>
      <c r="BD1089"/>
      <c r="BE1089"/>
      <c r="BF1089"/>
      <c r="BG1089"/>
    </row>
    <row r="1090" spans="41:59" x14ac:dyDescent="0.2">
      <c r="AO1090" s="81" t="s">
        <v>1626</v>
      </c>
      <c r="AP1090" s="81" t="s">
        <v>873</v>
      </c>
      <c r="AQ1090" s="81">
        <v>2</v>
      </c>
      <c r="AR1090" s="81" t="s">
        <v>4414</v>
      </c>
      <c r="AS1090" s="81"/>
      <c r="AT1090" s="81" t="s">
        <v>4414</v>
      </c>
      <c r="AU1090" s="81"/>
      <c r="AV1090" s="81" t="s">
        <v>4414</v>
      </c>
      <c r="AW1090" s="81"/>
      <c r="BD1090"/>
      <c r="BE1090"/>
      <c r="BF1090"/>
      <c r="BG1090"/>
    </row>
    <row r="1091" spans="41:59" x14ac:dyDescent="0.2">
      <c r="AO1091" s="81" t="s">
        <v>1627</v>
      </c>
      <c r="AP1091" s="81" t="s">
        <v>874</v>
      </c>
      <c r="AQ1091" s="81">
        <v>2</v>
      </c>
      <c r="AR1091" s="81" t="s">
        <v>4414</v>
      </c>
      <c r="AS1091" s="81"/>
      <c r="AT1091" s="81" t="s">
        <v>4414</v>
      </c>
      <c r="AU1091" s="81"/>
      <c r="AV1091" s="81" t="s">
        <v>4414</v>
      </c>
      <c r="AW1091" s="81"/>
      <c r="BD1091"/>
      <c r="BE1091"/>
      <c r="BF1091"/>
      <c r="BG1091"/>
    </row>
    <row r="1092" spans="41:59" x14ac:dyDescent="0.2">
      <c r="AO1092" s="81" t="s">
        <v>493</v>
      </c>
      <c r="AP1092" s="81" t="s">
        <v>893</v>
      </c>
      <c r="AQ1092" s="81">
        <v>1</v>
      </c>
      <c r="AR1092" s="81" t="s">
        <v>4414</v>
      </c>
      <c r="AS1092" s="81"/>
      <c r="AT1092" s="81" t="s">
        <v>4414</v>
      </c>
      <c r="AU1092" s="81"/>
      <c r="AV1092" s="81" t="s">
        <v>4414</v>
      </c>
      <c r="AW1092" s="81"/>
      <c r="BD1092"/>
      <c r="BE1092"/>
      <c r="BF1092"/>
      <c r="BG1092"/>
    </row>
    <row r="1093" spans="41:59" x14ac:dyDescent="0.2">
      <c r="AO1093" s="81" t="s">
        <v>532</v>
      </c>
      <c r="AP1093" s="81" t="s">
        <v>893</v>
      </c>
      <c r="AQ1093" s="81">
        <v>1</v>
      </c>
      <c r="AR1093" s="81" t="s">
        <v>4414</v>
      </c>
      <c r="AS1093" s="81"/>
      <c r="AT1093" s="81" t="s">
        <v>4414</v>
      </c>
      <c r="AU1093" s="81"/>
      <c r="AV1093" s="81" t="s">
        <v>4414</v>
      </c>
      <c r="AW1093" s="81"/>
      <c r="BD1093"/>
      <c r="BE1093"/>
      <c r="BF1093"/>
      <c r="BG1093"/>
    </row>
    <row r="1094" spans="41:59" x14ac:dyDescent="0.2">
      <c r="AO1094" s="81" t="s">
        <v>506</v>
      </c>
      <c r="AP1094" s="81" t="s">
        <v>909</v>
      </c>
      <c r="AQ1094" s="81">
        <v>1</v>
      </c>
      <c r="AR1094" s="81" t="s">
        <v>4414</v>
      </c>
      <c r="AS1094" s="81"/>
      <c r="AT1094" s="81" t="s">
        <v>4414</v>
      </c>
      <c r="AU1094" s="81"/>
      <c r="AV1094" s="81" t="s">
        <v>4414</v>
      </c>
      <c r="AW1094" s="81"/>
      <c r="BD1094"/>
      <c r="BE1094"/>
      <c r="BF1094"/>
      <c r="BG1094"/>
    </row>
    <row r="1095" spans="41:59" x14ac:dyDescent="0.2">
      <c r="AO1095" s="81" t="s">
        <v>545</v>
      </c>
      <c r="AP1095" s="81" t="s">
        <v>909</v>
      </c>
      <c r="AQ1095" s="81">
        <v>1</v>
      </c>
      <c r="AR1095" s="81" t="s">
        <v>4414</v>
      </c>
      <c r="AS1095" s="81"/>
      <c r="AT1095" s="81" t="s">
        <v>4414</v>
      </c>
      <c r="AU1095" s="81"/>
      <c r="AV1095" s="81" t="s">
        <v>4414</v>
      </c>
      <c r="AW1095" s="81"/>
      <c r="BD1095"/>
      <c r="BE1095"/>
      <c r="BF1095"/>
      <c r="BG1095"/>
    </row>
    <row r="1096" spans="41:59" x14ac:dyDescent="0.2">
      <c r="AO1096" s="81" t="s">
        <v>519</v>
      </c>
      <c r="AP1096" s="81" t="s">
        <v>925</v>
      </c>
      <c r="AQ1096" s="81">
        <v>1</v>
      </c>
      <c r="AR1096" s="81" t="s">
        <v>4414</v>
      </c>
      <c r="AS1096" s="81"/>
      <c r="AT1096" s="81" t="s">
        <v>4414</v>
      </c>
      <c r="AU1096" s="81"/>
      <c r="AV1096" s="81" t="s">
        <v>4414</v>
      </c>
      <c r="AW1096" s="81"/>
      <c r="BD1096"/>
      <c r="BE1096"/>
      <c r="BF1096"/>
      <c r="BG1096"/>
    </row>
    <row r="1097" spans="41:59" x14ac:dyDescent="0.2">
      <c r="AO1097" s="81" t="s">
        <v>558</v>
      </c>
      <c r="AP1097" s="81" t="s">
        <v>925</v>
      </c>
      <c r="AQ1097" s="81">
        <v>1</v>
      </c>
      <c r="AR1097" s="81" t="s">
        <v>4414</v>
      </c>
      <c r="AS1097" s="81"/>
      <c r="AT1097" s="81" t="s">
        <v>4414</v>
      </c>
      <c r="AU1097" s="81"/>
      <c r="AV1097" s="81" t="s">
        <v>4414</v>
      </c>
      <c r="AW1097" s="81"/>
      <c r="BD1097"/>
      <c r="BE1097"/>
      <c r="BF1097"/>
      <c r="BG1097"/>
    </row>
    <row r="1098" spans="41:59" x14ac:dyDescent="0.2">
      <c r="AO1098" s="81" t="s">
        <v>494</v>
      </c>
      <c r="AP1098" s="81" t="s">
        <v>895</v>
      </c>
      <c r="AQ1098" s="81">
        <v>1</v>
      </c>
      <c r="AR1098" s="81" t="s">
        <v>4414</v>
      </c>
      <c r="AS1098" s="81"/>
      <c r="AT1098" s="81" t="s">
        <v>4414</v>
      </c>
      <c r="AU1098" s="81"/>
      <c r="AV1098" s="81" t="s">
        <v>4414</v>
      </c>
      <c r="AW1098" s="81"/>
      <c r="BD1098"/>
      <c r="BE1098"/>
      <c r="BF1098"/>
      <c r="BG1098"/>
    </row>
    <row r="1099" spans="41:59" x14ac:dyDescent="0.2">
      <c r="AO1099" s="81" t="s">
        <v>533</v>
      </c>
      <c r="AP1099" s="81" t="s">
        <v>895</v>
      </c>
      <c r="AQ1099" s="81">
        <v>1</v>
      </c>
      <c r="AR1099" s="81" t="s">
        <v>4414</v>
      </c>
      <c r="AS1099" s="81"/>
      <c r="AT1099" s="81" t="s">
        <v>4414</v>
      </c>
      <c r="AU1099" s="81"/>
      <c r="AV1099" s="81" t="s">
        <v>4414</v>
      </c>
      <c r="AW1099" s="81"/>
      <c r="BD1099"/>
      <c r="BE1099"/>
      <c r="BF1099"/>
      <c r="BG1099"/>
    </row>
    <row r="1100" spans="41:59" x14ac:dyDescent="0.2">
      <c r="AO1100" s="81" t="s">
        <v>507</v>
      </c>
      <c r="AP1100" s="81" t="s">
        <v>911</v>
      </c>
      <c r="AQ1100" s="81">
        <v>1</v>
      </c>
      <c r="AR1100" s="81" t="s">
        <v>4414</v>
      </c>
      <c r="AS1100" s="81"/>
      <c r="AT1100" s="81" t="s">
        <v>4414</v>
      </c>
      <c r="AU1100" s="81"/>
      <c r="AV1100" s="81" t="s">
        <v>4414</v>
      </c>
      <c r="AW1100" s="81"/>
      <c r="BD1100"/>
      <c r="BE1100"/>
      <c r="BF1100"/>
      <c r="BG1100"/>
    </row>
    <row r="1101" spans="41:59" x14ac:dyDescent="0.2">
      <c r="AO1101" s="81" t="s">
        <v>546</v>
      </c>
      <c r="AP1101" s="81" t="s">
        <v>911</v>
      </c>
      <c r="AQ1101" s="81">
        <v>1</v>
      </c>
      <c r="AR1101" s="81" t="s">
        <v>4414</v>
      </c>
      <c r="AS1101" s="81"/>
      <c r="AT1101" s="81" t="s">
        <v>4414</v>
      </c>
      <c r="AU1101" s="81"/>
      <c r="AV1101" s="81" t="s">
        <v>4414</v>
      </c>
      <c r="AW1101" s="81"/>
      <c r="BD1101"/>
      <c r="BE1101"/>
      <c r="BF1101"/>
      <c r="BG1101"/>
    </row>
    <row r="1102" spans="41:59" x14ac:dyDescent="0.2">
      <c r="AO1102" s="81" t="s">
        <v>520</v>
      </c>
      <c r="AP1102" s="81" t="s">
        <v>927</v>
      </c>
      <c r="AQ1102" s="81">
        <v>1</v>
      </c>
      <c r="AR1102" s="81" t="s">
        <v>4414</v>
      </c>
      <c r="AS1102" s="81"/>
      <c r="AT1102" s="81" t="s">
        <v>4414</v>
      </c>
      <c r="AU1102" s="81"/>
      <c r="AV1102" s="81" t="s">
        <v>4414</v>
      </c>
      <c r="AW1102" s="81"/>
      <c r="BD1102"/>
      <c r="BE1102"/>
      <c r="BF1102"/>
      <c r="BG1102"/>
    </row>
    <row r="1103" spans="41:59" x14ac:dyDescent="0.2">
      <c r="AO1103" s="81" t="s">
        <v>559</v>
      </c>
      <c r="AP1103" s="81" t="s">
        <v>927</v>
      </c>
      <c r="AQ1103" s="81">
        <v>1</v>
      </c>
      <c r="AR1103" s="81" t="s">
        <v>4414</v>
      </c>
      <c r="AS1103" s="81"/>
      <c r="AT1103" s="81" t="s">
        <v>4414</v>
      </c>
      <c r="AU1103" s="81"/>
      <c r="AV1103" s="81" t="s">
        <v>4414</v>
      </c>
      <c r="AW1103" s="81"/>
      <c r="BD1103"/>
      <c r="BE1103"/>
      <c r="BF1103"/>
      <c r="BG1103"/>
    </row>
    <row r="1104" spans="41:59" x14ac:dyDescent="0.2">
      <c r="AO1104" s="81" t="s">
        <v>495</v>
      </c>
      <c r="AP1104" s="81" t="s">
        <v>897</v>
      </c>
      <c r="AQ1104" s="81">
        <v>1</v>
      </c>
      <c r="AR1104" s="81" t="s">
        <v>4414</v>
      </c>
      <c r="AS1104" s="81"/>
      <c r="AT1104" s="81" t="s">
        <v>4414</v>
      </c>
      <c r="AU1104" s="81"/>
      <c r="AV1104" s="81" t="s">
        <v>4414</v>
      </c>
      <c r="AW1104" s="81"/>
      <c r="BD1104"/>
      <c r="BE1104"/>
      <c r="BF1104"/>
      <c r="BG1104"/>
    </row>
    <row r="1105" spans="41:59" x14ac:dyDescent="0.2">
      <c r="AO1105" s="81" t="s">
        <v>534</v>
      </c>
      <c r="AP1105" s="81" t="s">
        <v>897</v>
      </c>
      <c r="AQ1105" s="81">
        <v>1</v>
      </c>
      <c r="AR1105" s="81" t="s">
        <v>4414</v>
      </c>
      <c r="AS1105" s="81"/>
      <c r="AT1105" s="81" t="s">
        <v>4414</v>
      </c>
      <c r="AU1105" s="81"/>
      <c r="AV1105" s="81" t="s">
        <v>4414</v>
      </c>
      <c r="AW1105" s="81"/>
      <c r="BD1105"/>
      <c r="BE1105"/>
      <c r="BF1105"/>
      <c r="BG1105"/>
    </row>
    <row r="1106" spans="41:59" x14ac:dyDescent="0.2">
      <c r="AO1106" s="81" t="s">
        <v>508</v>
      </c>
      <c r="AP1106" s="81" t="s">
        <v>913</v>
      </c>
      <c r="AQ1106" s="81">
        <v>1</v>
      </c>
      <c r="AR1106" s="81" t="s">
        <v>4414</v>
      </c>
      <c r="AS1106" s="81"/>
      <c r="AT1106" s="81" t="s">
        <v>4414</v>
      </c>
      <c r="AU1106" s="81"/>
      <c r="AV1106" s="81" t="s">
        <v>4414</v>
      </c>
      <c r="AW1106" s="81"/>
      <c r="BD1106"/>
      <c r="BE1106"/>
      <c r="BF1106"/>
      <c r="BG1106"/>
    </row>
    <row r="1107" spans="41:59" x14ac:dyDescent="0.2">
      <c r="AO1107" s="81" t="s">
        <v>547</v>
      </c>
      <c r="AP1107" s="81" t="s">
        <v>913</v>
      </c>
      <c r="AQ1107" s="81">
        <v>1</v>
      </c>
      <c r="AR1107" s="81" t="s">
        <v>4414</v>
      </c>
      <c r="AS1107" s="81"/>
      <c r="AT1107" s="81" t="s">
        <v>4414</v>
      </c>
      <c r="AU1107" s="81"/>
      <c r="AV1107" s="81" t="s">
        <v>4414</v>
      </c>
      <c r="AW1107" s="81"/>
      <c r="BD1107"/>
      <c r="BE1107"/>
      <c r="BF1107"/>
      <c r="BG1107"/>
    </row>
    <row r="1108" spans="41:59" x14ac:dyDescent="0.2">
      <c r="AO1108" s="81" t="s">
        <v>521</v>
      </c>
      <c r="AP1108" s="81" t="s">
        <v>929</v>
      </c>
      <c r="AQ1108" s="81">
        <v>1</v>
      </c>
      <c r="AR1108" s="81" t="s">
        <v>4414</v>
      </c>
      <c r="AS1108" s="81"/>
      <c r="AT1108" s="81" t="s">
        <v>4414</v>
      </c>
      <c r="AU1108" s="81"/>
      <c r="AV1108" s="81" t="s">
        <v>4414</v>
      </c>
      <c r="AW1108" s="81"/>
      <c r="BD1108"/>
      <c r="BE1108"/>
      <c r="BF1108"/>
      <c r="BG1108"/>
    </row>
    <row r="1109" spans="41:59" x14ac:dyDescent="0.2">
      <c r="AO1109" s="81" t="s">
        <v>560</v>
      </c>
      <c r="AP1109" s="81" t="s">
        <v>929</v>
      </c>
      <c r="AQ1109" s="81">
        <v>1</v>
      </c>
      <c r="AR1109" s="81" t="s">
        <v>4414</v>
      </c>
      <c r="AS1109" s="81"/>
      <c r="AT1109" s="81" t="s">
        <v>4414</v>
      </c>
      <c r="AU1109" s="81"/>
      <c r="AV1109" s="81" t="s">
        <v>4414</v>
      </c>
      <c r="AW1109" s="81"/>
      <c r="BD1109"/>
      <c r="BE1109"/>
      <c r="BF1109"/>
      <c r="BG1109"/>
    </row>
    <row r="1110" spans="41:59" x14ac:dyDescent="0.2">
      <c r="AO1110" s="81" t="s">
        <v>496</v>
      </c>
      <c r="AP1110" s="81" t="s">
        <v>899</v>
      </c>
      <c r="AQ1110" s="81">
        <v>1</v>
      </c>
      <c r="AR1110" s="81" t="s">
        <v>4414</v>
      </c>
      <c r="AS1110" s="81"/>
      <c r="AT1110" s="81" t="s">
        <v>4414</v>
      </c>
      <c r="AU1110" s="81"/>
      <c r="AV1110" s="81" t="s">
        <v>4414</v>
      </c>
      <c r="AW1110" s="81"/>
      <c r="BD1110"/>
      <c r="BE1110"/>
      <c r="BF1110"/>
      <c r="BG1110"/>
    </row>
    <row r="1111" spans="41:59" x14ac:dyDescent="0.2">
      <c r="AO1111" s="81" t="s">
        <v>535</v>
      </c>
      <c r="AP1111" s="81" t="s">
        <v>899</v>
      </c>
      <c r="AQ1111" s="81">
        <v>1</v>
      </c>
      <c r="AR1111" s="81" t="s">
        <v>4414</v>
      </c>
      <c r="AS1111" s="81"/>
      <c r="AT1111" s="81" t="s">
        <v>4414</v>
      </c>
      <c r="AU1111" s="81"/>
      <c r="AV1111" s="81" t="s">
        <v>4414</v>
      </c>
      <c r="AW1111" s="81"/>
      <c r="BD1111"/>
      <c r="BE1111"/>
      <c r="BF1111"/>
      <c r="BG1111"/>
    </row>
    <row r="1112" spans="41:59" x14ac:dyDescent="0.2">
      <c r="AO1112" s="81" t="s">
        <v>509</v>
      </c>
      <c r="AP1112" s="81" t="s">
        <v>915</v>
      </c>
      <c r="AQ1112" s="81">
        <v>1</v>
      </c>
      <c r="AR1112" s="81" t="s">
        <v>4414</v>
      </c>
      <c r="AS1112" s="81"/>
      <c r="AT1112" s="81" t="s">
        <v>4414</v>
      </c>
      <c r="AU1112" s="81"/>
      <c r="AV1112" s="81" t="s">
        <v>4414</v>
      </c>
      <c r="AW1112" s="81"/>
      <c r="BD1112"/>
      <c r="BE1112"/>
      <c r="BF1112"/>
      <c r="BG1112"/>
    </row>
    <row r="1113" spans="41:59" x14ac:dyDescent="0.2">
      <c r="AO1113" s="81" t="s">
        <v>548</v>
      </c>
      <c r="AP1113" s="81" t="s">
        <v>915</v>
      </c>
      <c r="AQ1113" s="81">
        <v>1</v>
      </c>
      <c r="AR1113" s="81" t="s">
        <v>4414</v>
      </c>
      <c r="AS1113" s="81"/>
      <c r="AT1113" s="81" t="s">
        <v>4414</v>
      </c>
      <c r="AU1113" s="81"/>
      <c r="AV1113" s="81" t="s">
        <v>4414</v>
      </c>
      <c r="AW1113" s="81"/>
      <c r="BD1113"/>
      <c r="BE1113"/>
      <c r="BF1113"/>
      <c r="BG1113"/>
    </row>
    <row r="1114" spans="41:59" x14ac:dyDescent="0.2">
      <c r="AO1114" s="81" t="s">
        <v>522</v>
      </c>
      <c r="AP1114" s="81" t="s">
        <v>931</v>
      </c>
      <c r="AQ1114" s="81">
        <v>1</v>
      </c>
      <c r="AR1114" s="81" t="s">
        <v>4414</v>
      </c>
      <c r="AS1114" s="81"/>
      <c r="AT1114" s="81" t="s">
        <v>4414</v>
      </c>
      <c r="AU1114" s="81"/>
      <c r="AV1114" s="81" t="s">
        <v>4414</v>
      </c>
      <c r="AW1114" s="81"/>
      <c r="BD1114"/>
      <c r="BE1114"/>
      <c r="BF1114"/>
      <c r="BG1114"/>
    </row>
    <row r="1115" spans="41:59" x14ac:dyDescent="0.2">
      <c r="AO1115" s="81" t="s">
        <v>561</v>
      </c>
      <c r="AP1115" s="81" t="s">
        <v>931</v>
      </c>
      <c r="AQ1115" s="81">
        <v>1</v>
      </c>
      <c r="AR1115" s="81" t="s">
        <v>4414</v>
      </c>
      <c r="AS1115" s="81"/>
      <c r="AT1115" s="81" t="s">
        <v>4414</v>
      </c>
      <c r="AU1115" s="81"/>
      <c r="AV1115" s="81" t="s">
        <v>4414</v>
      </c>
      <c r="AW1115" s="81"/>
      <c r="BD1115"/>
      <c r="BE1115"/>
      <c r="BF1115"/>
      <c r="BG1115"/>
    </row>
    <row r="1116" spans="41:59" x14ac:dyDescent="0.2">
      <c r="AO1116" s="81" t="s">
        <v>588</v>
      </c>
      <c r="AP1116" s="81" t="s">
        <v>862</v>
      </c>
      <c r="AQ1116" s="81">
        <v>2</v>
      </c>
      <c r="AR1116" s="81" t="s">
        <v>4414</v>
      </c>
      <c r="AS1116" s="81"/>
      <c r="AT1116" s="81" t="s">
        <v>4414</v>
      </c>
      <c r="AU1116" s="81"/>
      <c r="AV1116" s="81" t="s">
        <v>4414</v>
      </c>
      <c r="AW1116" s="81"/>
      <c r="BD1116"/>
      <c r="BE1116"/>
      <c r="BF1116"/>
      <c r="BG1116"/>
    </row>
    <row r="1117" spans="41:59" x14ac:dyDescent="0.2">
      <c r="AO1117" s="81" t="s">
        <v>610</v>
      </c>
      <c r="AP1117" s="81" t="s">
        <v>876</v>
      </c>
      <c r="AQ1117" s="81">
        <v>2</v>
      </c>
      <c r="AR1117" s="81" t="s">
        <v>4414</v>
      </c>
      <c r="AS1117" s="81"/>
      <c r="AT1117" s="81" t="s">
        <v>4414</v>
      </c>
      <c r="AU1117" s="81"/>
      <c r="AV1117" s="81" t="s">
        <v>4414</v>
      </c>
      <c r="AW1117" s="81"/>
      <c r="BD1117"/>
      <c r="BE1117"/>
      <c r="BF1117"/>
      <c r="BG1117"/>
    </row>
    <row r="1118" spans="41:59" x14ac:dyDescent="0.2">
      <c r="AO1118" s="81" t="s">
        <v>498</v>
      </c>
      <c r="AP1118" s="81" t="s">
        <v>893</v>
      </c>
      <c r="AQ1118" s="81">
        <v>2</v>
      </c>
      <c r="AR1118" s="81" t="s">
        <v>4414</v>
      </c>
      <c r="AS1118" s="81"/>
      <c r="AT1118" s="81" t="s">
        <v>4414</v>
      </c>
      <c r="AU1118" s="81"/>
      <c r="AV1118" s="81" t="s">
        <v>4414</v>
      </c>
      <c r="AW1118" s="81"/>
      <c r="BD1118"/>
      <c r="BE1118"/>
      <c r="BF1118"/>
      <c r="BG1118"/>
    </row>
    <row r="1119" spans="41:59" x14ac:dyDescent="0.2">
      <c r="AO1119" s="81" t="s">
        <v>537</v>
      </c>
      <c r="AP1119" s="81" t="s">
        <v>893</v>
      </c>
      <c r="AQ1119" s="81">
        <v>2</v>
      </c>
      <c r="AR1119" s="81" t="s">
        <v>4414</v>
      </c>
      <c r="AS1119" s="81"/>
      <c r="AT1119" s="81" t="s">
        <v>4414</v>
      </c>
      <c r="AU1119" s="81"/>
      <c r="AV1119" s="81" t="s">
        <v>4414</v>
      </c>
      <c r="AW1119" s="81"/>
      <c r="BD1119"/>
      <c r="BE1119"/>
      <c r="BF1119"/>
      <c r="BG1119"/>
    </row>
    <row r="1120" spans="41:59" x14ac:dyDescent="0.2">
      <c r="AO1120" s="81" t="s">
        <v>536</v>
      </c>
      <c r="AP1120" s="81" t="s">
        <v>900</v>
      </c>
      <c r="AQ1120" s="81">
        <v>1</v>
      </c>
      <c r="AR1120" s="81" t="s">
        <v>4414</v>
      </c>
      <c r="AS1120" s="81"/>
      <c r="AT1120" s="81" t="s">
        <v>4414</v>
      </c>
      <c r="AU1120" s="81"/>
      <c r="AV1120" s="81" t="s">
        <v>4414</v>
      </c>
      <c r="AW1120" s="81"/>
      <c r="BD1120"/>
      <c r="BE1120"/>
      <c r="BF1120"/>
      <c r="BG1120"/>
    </row>
    <row r="1121" spans="41:59" x14ac:dyDescent="0.2">
      <c r="AO1121" s="81" t="s">
        <v>497</v>
      </c>
      <c r="AP1121" s="81" t="s">
        <v>900</v>
      </c>
      <c r="AQ1121" s="81">
        <v>1</v>
      </c>
      <c r="AR1121" s="81" t="s">
        <v>4414</v>
      </c>
      <c r="AS1121" s="81"/>
      <c r="AT1121" s="81" t="s">
        <v>4414</v>
      </c>
      <c r="AU1121" s="81"/>
      <c r="AV1121" s="81" t="s">
        <v>4414</v>
      </c>
      <c r="AW1121" s="81"/>
      <c r="BD1121"/>
      <c r="BE1121"/>
      <c r="BF1121"/>
      <c r="BG1121"/>
    </row>
    <row r="1122" spans="41:59" x14ac:dyDescent="0.2">
      <c r="AO1122" s="81" t="s">
        <v>511</v>
      </c>
      <c r="AP1122" s="81" t="s">
        <v>909</v>
      </c>
      <c r="AQ1122" s="81">
        <v>2</v>
      </c>
      <c r="AR1122" s="81" t="s">
        <v>4414</v>
      </c>
      <c r="AS1122" s="81"/>
      <c r="AT1122" s="81" t="s">
        <v>4414</v>
      </c>
      <c r="AU1122" s="81"/>
      <c r="AV1122" s="81" t="s">
        <v>4414</v>
      </c>
      <c r="AW1122" s="81"/>
      <c r="BD1122"/>
      <c r="BE1122"/>
      <c r="BF1122"/>
      <c r="BG1122"/>
    </row>
    <row r="1123" spans="41:59" x14ac:dyDescent="0.2">
      <c r="AO1123" s="81" t="s">
        <v>550</v>
      </c>
      <c r="AP1123" s="81" t="s">
        <v>909</v>
      </c>
      <c r="AQ1123" s="81">
        <v>2</v>
      </c>
      <c r="AR1123" s="81" t="s">
        <v>4414</v>
      </c>
      <c r="AS1123" s="81"/>
      <c r="AT1123" s="81" t="s">
        <v>4414</v>
      </c>
      <c r="AU1123" s="81"/>
      <c r="AV1123" s="81" t="s">
        <v>4414</v>
      </c>
      <c r="AW1123" s="81"/>
      <c r="BD1123"/>
      <c r="BE1123"/>
      <c r="BF1123"/>
      <c r="BG1123"/>
    </row>
    <row r="1124" spans="41:59" x14ac:dyDescent="0.2">
      <c r="AO1124" s="81" t="s">
        <v>549</v>
      </c>
      <c r="AP1124" s="81" t="s">
        <v>916</v>
      </c>
      <c r="AQ1124" s="81">
        <v>1</v>
      </c>
      <c r="AR1124" s="81" t="s">
        <v>4414</v>
      </c>
      <c r="AS1124" s="81"/>
      <c r="AT1124" s="81" t="s">
        <v>4414</v>
      </c>
      <c r="AU1124" s="81"/>
      <c r="AV1124" s="81" t="s">
        <v>4414</v>
      </c>
      <c r="AW1124" s="81"/>
      <c r="BD1124"/>
      <c r="BE1124"/>
      <c r="BF1124"/>
      <c r="BG1124"/>
    </row>
    <row r="1125" spans="41:59" x14ac:dyDescent="0.2">
      <c r="AO1125" s="81" t="s">
        <v>510</v>
      </c>
      <c r="AP1125" s="81" t="s">
        <v>916</v>
      </c>
      <c r="AQ1125" s="81">
        <v>1</v>
      </c>
      <c r="AR1125" s="81" t="s">
        <v>4414</v>
      </c>
      <c r="AS1125" s="81"/>
      <c r="AT1125" s="81" t="s">
        <v>4414</v>
      </c>
      <c r="AU1125" s="81"/>
      <c r="AV1125" s="81" t="s">
        <v>4414</v>
      </c>
      <c r="AW1125" s="81"/>
      <c r="BD1125"/>
      <c r="BE1125"/>
      <c r="BF1125"/>
      <c r="BG1125"/>
    </row>
    <row r="1126" spans="41:59" x14ac:dyDescent="0.2">
      <c r="AO1126" s="81" t="s">
        <v>524</v>
      </c>
      <c r="AP1126" s="81" t="s">
        <v>925</v>
      </c>
      <c r="AQ1126" s="81">
        <v>2</v>
      </c>
      <c r="AR1126" s="81" t="s">
        <v>4414</v>
      </c>
      <c r="AS1126" s="81"/>
      <c r="AT1126" s="81" t="s">
        <v>4414</v>
      </c>
      <c r="AU1126" s="81"/>
      <c r="AV1126" s="81" t="s">
        <v>4414</v>
      </c>
      <c r="AW1126" s="81"/>
      <c r="BD1126"/>
      <c r="BE1126"/>
      <c r="BF1126"/>
      <c r="BG1126"/>
    </row>
    <row r="1127" spans="41:59" x14ac:dyDescent="0.2">
      <c r="AO1127" s="81" t="s">
        <v>563</v>
      </c>
      <c r="AP1127" s="81" t="s">
        <v>925</v>
      </c>
      <c r="AQ1127" s="81">
        <v>2</v>
      </c>
      <c r="AR1127" s="81" t="s">
        <v>4414</v>
      </c>
      <c r="AS1127" s="81"/>
      <c r="AT1127" s="81" t="s">
        <v>4414</v>
      </c>
      <c r="AU1127" s="81"/>
      <c r="AV1127" s="81" t="s">
        <v>4414</v>
      </c>
      <c r="AW1127" s="81"/>
      <c r="BD1127"/>
      <c r="BE1127"/>
      <c r="BF1127"/>
      <c r="BG1127"/>
    </row>
    <row r="1128" spans="41:59" x14ac:dyDescent="0.2">
      <c r="AO1128" s="81" t="s">
        <v>562</v>
      </c>
      <c r="AP1128" s="81" t="s">
        <v>932</v>
      </c>
      <c r="AQ1128" s="81">
        <v>1</v>
      </c>
      <c r="AR1128" s="81" t="s">
        <v>4414</v>
      </c>
      <c r="AS1128" s="81"/>
      <c r="AT1128" s="81" t="s">
        <v>4414</v>
      </c>
      <c r="AU1128" s="81"/>
      <c r="AV1128" s="81" t="s">
        <v>4414</v>
      </c>
      <c r="AW1128" s="81"/>
      <c r="BD1128"/>
      <c r="BE1128"/>
      <c r="BF1128"/>
      <c r="BG1128"/>
    </row>
    <row r="1129" spans="41:59" x14ac:dyDescent="0.2">
      <c r="AO1129" s="81" t="s">
        <v>523</v>
      </c>
      <c r="AP1129" s="81" t="s">
        <v>932</v>
      </c>
      <c r="AQ1129" s="81">
        <v>1</v>
      </c>
      <c r="AR1129" s="81" t="s">
        <v>4414</v>
      </c>
      <c r="AS1129" s="81"/>
      <c r="AT1129" s="81" t="s">
        <v>4414</v>
      </c>
      <c r="AU1129" s="81"/>
      <c r="AV1129" s="81" t="s">
        <v>4414</v>
      </c>
      <c r="AW1129" s="81"/>
      <c r="BD1129"/>
      <c r="BE1129"/>
      <c r="BF1129"/>
      <c r="BG1129"/>
    </row>
    <row r="1130" spans="41:59" x14ac:dyDescent="0.2">
      <c r="AO1130" s="81" t="s">
        <v>611</v>
      </c>
      <c r="AP1130" s="81" t="s">
        <v>877</v>
      </c>
      <c r="AQ1130" s="81">
        <v>2</v>
      </c>
      <c r="AR1130" s="81" t="s">
        <v>4414</v>
      </c>
      <c r="AS1130" s="81"/>
      <c r="AT1130" s="81" t="s">
        <v>4414</v>
      </c>
      <c r="AU1130" s="81"/>
      <c r="AV1130" s="81" t="s">
        <v>4414</v>
      </c>
      <c r="AW1130" s="81"/>
      <c r="BD1130"/>
      <c r="BE1130"/>
      <c r="BF1130"/>
      <c r="BG1130"/>
    </row>
    <row r="1131" spans="41:59" x14ac:dyDescent="0.2">
      <c r="AO1131" s="81" t="s">
        <v>499</v>
      </c>
      <c r="AP1131" s="81" t="s">
        <v>894</v>
      </c>
      <c r="AQ1131" s="81">
        <v>2</v>
      </c>
      <c r="AR1131" s="81" t="s">
        <v>4414</v>
      </c>
      <c r="AS1131" s="81"/>
      <c r="AT1131" s="81" t="s">
        <v>4414</v>
      </c>
      <c r="AU1131" s="81"/>
      <c r="AV1131" s="81" t="s">
        <v>4414</v>
      </c>
      <c r="AW1131" s="81"/>
      <c r="BD1131"/>
      <c r="BE1131"/>
      <c r="BF1131"/>
      <c r="BG1131"/>
    </row>
    <row r="1132" spans="41:59" x14ac:dyDescent="0.2">
      <c r="AO1132" s="81" t="s">
        <v>538</v>
      </c>
      <c r="AP1132" s="81" t="s">
        <v>894</v>
      </c>
      <c r="AQ1132" s="81">
        <v>2</v>
      </c>
      <c r="AR1132" s="81" t="s">
        <v>4414</v>
      </c>
      <c r="AS1132" s="81"/>
      <c r="AT1132" s="81" t="s">
        <v>4414</v>
      </c>
      <c r="AU1132" s="81"/>
      <c r="AV1132" s="81" t="s">
        <v>4414</v>
      </c>
      <c r="AW1132" s="81"/>
      <c r="BD1132"/>
      <c r="BE1132"/>
      <c r="BF1132"/>
      <c r="BG1132"/>
    </row>
    <row r="1133" spans="41:59" x14ac:dyDescent="0.2">
      <c r="AO1133" s="81" t="s">
        <v>512</v>
      </c>
      <c r="AP1133" s="81" t="s">
        <v>910</v>
      </c>
      <c r="AQ1133" s="81">
        <v>2</v>
      </c>
      <c r="AR1133" s="81" t="s">
        <v>4414</v>
      </c>
      <c r="AS1133" s="81"/>
      <c r="AT1133" s="81" t="s">
        <v>4414</v>
      </c>
      <c r="AU1133" s="81"/>
      <c r="AV1133" s="81" t="s">
        <v>4414</v>
      </c>
      <c r="AW1133" s="81"/>
      <c r="BD1133"/>
      <c r="BE1133"/>
      <c r="BF1133"/>
      <c r="BG1133"/>
    </row>
    <row r="1134" spans="41:59" x14ac:dyDescent="0.2">
      <c r="AO1134" s="81" t="s">
        <v>551</v>
      </c>
      <c r="AP1134" s="81" t="s">
        <v>910</v>
      </c>
      <c r="AQ1134" s="81">
        <v>2</v>
      </c>
      <c r="AR1134" s="81" t="s">
        <v>4414</v>
      </c>
      <c r="AS1134" s="81"/>
      <c r="AT1134" s="81" t="s">
        <v>4414</v>
      </c>
      <c r="AU1134" s="81"/>
      <c r="AV1134" s="81" t="s">
        <v>4414</v>
      </c>
      <c r="AW1134" s="81"/>
      <c r="BD1134"/>
      <c r="BE1134"/>
      <c r="BF1134"/>
      <c r="BG1134"/>
    </row>
    <row r="1135" spans="41:59" x14ac:dyDescent="0.2">
      <c r="AO1135" s="81" t="s">
        <v>525</v>
      </c>
      <c r="AP1135" s="81" t="s">
        <v>926</v>
      </c>
      <c r="AQ1135" s="81">
        <v>2</v>
      </c>
      <c r="AR1135" s="81" t="s">
        <v>4414</v>
      </c>
      <c r="AS1135" s="81"/>
      <c r="AT1135" s="81" t="s">
        <v>4414</v>
      </c>
      <c r="AU1135" s="81"/>
      <c r="AV1135" s="81" t="s">
        <v>4414</v>
      </c>
      <c r="AW1135" s="81"/>
      <c r="BD1135"/>
      <c r="BE1135"/>
      <c r="BF1135"/>
      <c r="BG1135"/>
    </row>
    <row r="1136" spans="41:59" x14ac:dyDescent="0.2">
      <c r="AO1136" s="81" t="s">
        <v>564</v>
      </c>
      <c r="AP1136" s="81" t="s">
        <v>926</v>
      </c>
      <c r="AQ1136" s="81">
        <v>2</v>
      </c>
      <c r="AR1136" s="81" t="s">
        <v>4414</v>
      </c>
      <c r="AS1136" s="81"/>
      <c r="AT1136" s="81" t="s">
        <v>4414</v>
      </c>
      <c r="AU1136" s="81"/>
      <c r="AV1136" s="81" t="s">
        <v>4414</v>
      </c>
      <c r="AW1136" s="81"/>
      <c r="BD1136"/>
      <c r="BE1136"/>
      <c r="BF1136"/>
      <c r="BG1136"/>
    </row>
    <row r="1137" spans="41:59" x14ac:dyDescent="0.2">
      <c r="AO1137" s="81" t="s">
        <v>577</v>
      </c>
      <c r="AP1137" s="81" t="s">
        <v>858</v>
      </c>
      <c r="AQ1137" s="81">
        <v>2</v>
      </c>
      <c r="AR1137" s="81" t="s">
        <v>4414</v>
      </c>
      <c r="AS1137" s="81"/>
      <c r="AT1137" s="81" t="s">
        <v>4414</v>
      </c>
      <c r="AU1137" s="81"/>
      <c r="AV1137" s="81" t="s">
        <v>4414</v>
      </c>
      <c r="AW1137" s="81"/>
      <c r="BD1137"/>
      <c r="BE1137"/>
      <c r="BF1137"/>
      <c r="BG1137"/>
    </row>
    <row r="1138" spans="41:59" x14ac:dyDescent="0.2">
      <c r="AO1138" s="81" t="s">
        <v>1560</v>
      </c>
      <c r="AP1138" s="81" t="s">
        <v>858</v>
      </c>
      <c r="AQ1138" s="81">
        <v>2</v>
      </c>
      <c r="AR1138" s="81" t="s">
        <v>4414</v>
      </c>
      <c r="AS1138" s="81"/>
      <c r="AT1138" s="81" t="s">
        <v>4414</v>
      </c>
      <c r="AU1138" s="81"/>
      <c r="AV1138" s="81" t="s">
        <v>4414</v>
      </c>
      <c r="AW1138" s="81"/>
      <c r="BD1138"/>
      <c r="BE1138"/>
      <c r="BF1138"/>
      <c r="BG1138"/>
    </row>
    <row r="1139" spans="41:59" x14ac:dyDescent="0.2">
      <c r="AO1139" s="81" t="s">
        <v>1562</v>
      </c>
      <c r="AP1139" s="81" t="s">
        <v>858</v>
      </c>
      <c r="AQ1139" s="81">
        <v>2</v>
      </c>
      <c r="AR1139" s="81" t="s">
        <v>4414</v>
      </c>
      <c r="AS1139" s="81"/>
      <c r="AT1139" s="81" t="s">
        <v>4414</v>
      </c>
      <c r="AU1139" s="81"/>
      <c r="AV1139" s="81" t="s">
        <v>4414</v>
      </c>
      <c r="AW1139" s="81"/>
      <c r="BD1139"/>
      <c r="BE1139"/>
      <c r="BF1139"/>
      <c r="BG1139"/>
    </row>
    <row r="1140" spans="41:59" x14ac:dyDescent="0.2">
      <c r="AO1140" s="81" t="s">
        <v>589</v>
      </c>
      <c r="AP1140" s="81" t="s">
        <v>863</v>
      </c>
      <c r="AQ1140" s="81">
        <v>2</v>
      </c>
      <c r="AR1140" s="81" t="s">
        <v>4414</v>
      </c>
      <c r="AS1140" s="81"/>
      <c r="AT1140" s="81" t="s">
        <v>4414</v>
      </c>
      <c r="AU1140" s="81"/>
      <c r="AV1140" s="81" t="s">
        <v>4414</v>
      </c>
      <c r="AW1140" s="81"/>
      <c r="BD1140"/>
      <c r="BE1140"/>
      <c r="BF1140"/>
      <c r="BG1140"/>
    </row>
    <row r="1141" spans="41:59" x14ac:dyDescent="0.2">
      <c r="AO1141" s="81" t="s">
        <v>1563</v>
      </c>
      <c r="AP1141" s="81" t="s">
        <v>863</v>
      </c>
      <c r="AQ1141" s="81">
        <v>2</v>
      </c>
      <c r="AR1141" s="81" t="s">
        <v>4414</v>
      </c>
      <c r="AS1141" s="81"/>
      <c r="AT1141" s="81" t="s">
        <v>4414</v>
      </c>
      <c r="AU1141" s="81"/>
      <c r="AV1141" s="81" t="s">
        <v>4414</v>
      </c>
      <c r="AW1141" s="81"/>
      <c r="BD1141"/>
      <c r="BE1141"/>
      <c r="BF1141"/>
      <c r="BG1141"/>
    </row>
    <row r="1142" spans="41:59" x14ac:dyDescent="0.2">
      <c r="AO1142" s="81" t="s">
        <v>1804</v>
      </c>
      <c r="AP1142" s="81" t="s">
        <v>863</v>
      </c>
      <c r="AQ1142" s="81">
        <v>2</v>
      </c>
      <c r="AR1142" s="81" t="s">
        <v>4414</v>
      </c>
      <c r="AS1142" s="81"/>
      <c r="AT1142" s="81" t="s">
        <v>4414</v>
      </c>
      <c r="AU1142" s="81"/>
      <c r="AV1142" s="81" t="s">
        <v>4414</v>
      </c>
      <c r="AW1142" s="81"/>
      <c r="BD1142"/>
      <c r="BE1142"/>
      <c r="BF1142"/>
      <c r="BG1142"/>
    </row>
    <row r="1143" spans="41:59" x14ac:dyDescent="0.2">
      <c r="AO1143" s="81" t="s">
        <v>601</v>
      </c>
      <c r="AP1143" s="81" t="s">
        <v>870</v>
      </c>
      <c r="AQ1143" s="81">
        <v>2</v>
      </c>
      <c r="AR1143" s="81" t="s">
        <v>4414</v>
      </c>
      <c r="AS1143" s="81"/>
      <c r="AT1143" s="81" t="s">
        <v>4414</v>
      </c>
      <c r="AU1143" s="81"/>
      <c r="AV1143" s="81" t="s">
        <v>4414</v>
      </c>
      <c r="AW1143" s="81"/>
      <c r="BD1143"/>
      <c r="BE1143"/>
      <c r="BF1143"/>
      <c r="BG1143"/>
    </row>
    <row r="1144" spans="41:59" x14ac:dyDescent="0.2">
      <c r="AO1144" s="81" t="s">
        <v>1566</v>
      </c>
      <c r="AP1144" s="81" t="s">
        <v>870</v>
      </c>
      <c r="AQ1144" s="81">
        <v>2</v>
      </c>
      <c r="AR1144" s="81" t="s">
        <v>4414</v>
      </c>
      <c r="AS1144" s="81"/>
      <c r="AT1144" s="81" t="s">
        <v>4414</v>
      </c>
      <c r="AU1144" s="81"/>
      <c r="AV1144" s="81" t="s">
        <v>4414</v>
      </c>
      <c r="AW1144" s="81"/>
      <c r="BD1144"/>
      <c r="BE1144"/>
      <c r="BF1144"/>
      <c r="BG1144"/>
    </row>
    <row r="1145" spans="41:59" x14ac:dyDescent="0.2">
      <c r="AO1145" s="81" t="s">
        <v>1805</v>
      </c>
      <c r="AP1145" s="81" t="s">
        <v>870</v>
      </c>
      <c r="AQ1145" s="81">
        <v>2</v>
      </c>
      <c r="AR1145" s="81" t="s">
        <v>4414</v>
      </c>
      <c r="AS1145" s="81"/>
      <c r="AT1145" s="81" t="s">
        <v>4414</v>
      </c>
      <c r="AU1145" s="81"/>
      <c r="AV1145" s="81" t="s">
        <v>4414</v>
      </c>
      <c r="AW1145" s="81"/>
      <c r="BD1145"/>
      <c r="BE1145"/>
      <c r="BF1145"/>
      <c r="BG1145"/>
    </row>
    <row r="1146" spans="41:59" x14ac:dyDescent="0.2">
      <c r="AO1146" s="81" t="s">
        <v>612</v>
      </c>
      <c r="AP1146" s="81" t="s">
        <v>878</v>
      </c>
      <c r="AQ1146" s="81">
        <v>2</v>
      </c>
      <c r="AR1146" s="81" t="s">
        <v>4414</v>
      </c>
      <c r="AS1146" s="81"/>
      <c r="AT1146" s="81" t="s">
        <v>4414</v>
      </c>
      <c r="AU1146" s="81"/>
      <c r="AV1146" s="81" t="s">
        <v>4414</v>
      </c>
      <c r="AW1146" s="81"/>
      <c r="BD1146"/>
      <c r="BE1146"/>
      <c r="BF1146"/>
      <c r="BG1146"/>
    </row>
    <row r="1147" spans="41:59" x14ac:dyDescent="0.2">
      <c r="AO1147" s="81" t="s">
        <v>1568</v>
      </c>
      <c r="AP1147" s="81" t="s">
        <v>878</v>
      </c>
      <c r="AQ1147" s="81">
        <v>2</v>
      </c>
      <c r="AR1147" s="81" t="s">
        <v>4414</v>
      </c>
      <c r="AS1147" s="81"/>
      <c r="AT1147" s="81" t="s">
        <v>4414</v>
      </c>
      <c r="AU1147" s="81"/>
      <c r="AV1147" s="81" t="s">
        <v>4414</v>
      </c>
      <c r="AW1147" s="81"/>
      <c r="BD1147"/>
      <c r="BE1147"/>
      <c r="BF1147"/>
      <c r="BG1147"/>
    </row>
    <row r="1148" spans="41:59" x14ac:dyDescent="0.2">
      <c r="AO1148" s="81" t="s">
        <v>1808</v>
      </c>
      <c r="AP1148" s="81" t="s">
        <v>878</v>
      </c>
      <c r="AQ1148" s="81">
        <v>2</v>
      </c>
      <c r="AR1148" s="81" t="s">
        <v>4414</v>
      </c>
      <c r="AS1148" s="81"/>
      <c r="AT1148" s="81" t="s">
        <v>4414</v>
      </c>
      <c r="AU1148" s="81"/>
      <c r="AV1148" s="81" t="s">
        <v>4414</v>
      </c>
      <c r="AW1148" s="81"/>
      <c r="BD1148"/>
      <c r="BE1148"/>
      <c r="BF1148"/>
      <c r="BG1148"/>
    </row>
    <row r="1149" spans="41:59" x14ac:dyDescent="0.2">
      <c r="AO1149" s="81" t="s">
        <v>500</v>
      </c>
      <c r="AP1149" s="81" t="s">
        <v>895</v>
      </c>
      <c r="AQ1149" s="81">
        <v>2</v>
      </c>
      <c r="AR1149" s="81" t="s">
        <v>4414</v>
      </c>
      <c r="AS1149" s="81"/>
      <c r="AT1149" s="81" t="s">
        <v>4414</v>
      </c>
      <c r="AU1149" s="81"/>
      <c r="AV1149" s="81" t="s">
        <v>4414</v>
      </c>
      <c r="AW1149" s="81"/>
      <c r="BD1149"/>
      <c r="BE1149"/>
      <c r="BF1149"/>
      <c r="BG1149"/>
    </row>
    <row r="1150" spans="41:59" x14ac:dyDescent="0.2">
      <c r="AO1150" s="81" t="s">
        <v>539</v>
      </c>
      <c r="AP1150" s="81" t="s">
        <v>895</v>
      </c>
      <c r="AQ1150" s="81">
        <v>2</v>
      </c>
      <c r="AR1150" s="81" t="s">
        <v>4414</v>
      </c>
      <c r="AS1150" s="81"/>
      <c r="AT1150" s="81" t="s">
        <v>4414</v>
      </c>
      <c r="AU1150" s="81"/>
      <c r="AV1150" s="81" t="s">
        <v>4414</v>
      </c>
      <c r="AW1150" s="81"/>
      <c r="BD1150"/>
      <c r="BE1150"/>
      <c r="BF1150"/>
      <c r="BG1150"/>
    </row>
    <row r="1151" spans="41:59" x14ac:dyDescent="0.2">
      <c r="AO1151" s="81" t="s">
        <v>513</v>
      </c>
      <c r="AP1151" s="81" t="s">
        <v>911</v>
      </c>
      <c r="AQ1151" s="81">
        <v>2</v>
      </c>
      <c r="AR1151" s="81" t="s">
        <v>4414</v>
      </c>
      <c r="AS1151" s="81"/>
      <c r="AT1151" s="81" t="s">
        <v>4414</v>
      </c>
      <c r="AU1151" s="81"/>
      <c r="AV1151" s="81" t="s">
        <v>4414</v>
      </c>
      <c r="AW1151" s="81"/>
      <c r="BD1151"/>
      <c r="BE1151"/>
      <c r="BF1151"/>
      <c r="BG1151"/>
    </row>
    <row r="1152" spans="41:59" x14ac:dyDescent="0.2">
      <c r="AO1152" s="81" t="s">
        <v>552</v>
      </c>
      <c r="AP1152" s="81" t="s">
        <v>911</v>
      </c>
      <c r="AQ1152" s="81">
        <v>2</v>
      </c>
      <c r="AR1152" s="81" t="s">
        <v>4414</v>
      </c>
      <c r="AS1152" s="81"/>
      <c r="AT1152" s="81" t="s">
        <v>4414</v>
      </c>
      <c r="AU1152" s="81"/>
      <c r="AV1152" s="81" t="s">
        <v>4414</v>
      </c>
      <c r="AW1152" s="81"/>
      <c r="BD1152"/>
      <c r="BE1152"/>
      <c r="BF1152"/>
      <c r="BG1152"/>
    </row>
    <row r="1153" spans="41:59" x14ac:dyDescent="0.2">
      <c r="AO1153" s="81" t="s">
        <v>526</v>
      </c>
      <c r="AP1153" s="81" t="s">
        <v>927</v>
      </c>
      <c r="AQ1153" s="81">
        <v>2</v>
      </c>
      <c r="AR1153" s="81" t="s">
        <v>4414</v>
      </c>
      <c r="AS1153" s="81"/>
      <c r="AT1153" s="81" t="s">
        <v>4414</v>
      </c>
      <c r="AU1153" s="81"/>
      <c r="AV1153" s="81" t="s">
        <v>4414</v>
      </c>
      <c r="AW1153" s="81"/>
      <c r="BD1153"/>
      <c r="BE1153"/>
      <c r="BF1153"/>
      <c r="BG1153"/>
    </row>
    <row r="1154" spans="41:59" x14ac:dyDescent="0.2">
      <c r="AO1154" s="81" t="s">
        <v>565</v>
      </c>
      <c r="AP1154" s="81" t="s">
        <v>927</v>
      </c>
      <c r="AQ1154" s="81">
        <v>2</v>
      </c>
      <c r="AR1154" s="81" t="s">
        <v>4414</v>
      </c>
      <c r="AS1154" s="81"/>
      <c r="AT1154" s="81" t="s">
        <v>4414</v>
      </c>
      <c r="AU1154" s="81"/>
      <c r="AV1154" s="81" t="s">
        <v>4414</v>
      </c>
      <c r="AW1154" s="81"/>
      <c r="BD1154"/>
      <c r="BE1154"/>
      <c r="BF1154"/>
      <c r="BG1154"/>
    </row>
    <row r="1155" spans="41:59" x14ac:dyDescent="0.2">
      <c r="AO1155" s="81" t="s">
        <v>578</v>
      </c>
      <c r="AP1155" s="81" t="s">
        <v>859</v>
      </c>
      <c r="AQ1155" s="81">
        <v>2</v>
      </c>
      <c r="AR1155" s="81" t="s">
        <v>4414</v>
      </c>
      <c r="AS1155" s="81"/>
      <c r="AT1155" s="81" t="s">
        <v>4414</v>
      </c>
      <c r="AU1155" s="81"/>
      <c r="AV1155" s="81" t="s">
        <v>4414</v>
      </c>
      <c r="AW1155" s="81"/>
      <c r="BD1155"/>
      <c r="BE1155"/>
      <c r="BF1155"/>
      <c r="BG1155"/>
    </row>
    <row r="1156" spans="41:59" x14ac:dyDescent="0.2">
      <c r="AO1156" s="81" t="s">
        <v>1792</v>
      </c>
      <c r="AP1156" s="81" t="s">
        <v>859</v>
      </c>
      <c r="AQ1156" s="81">
        <v>2</v>
      </c>
      <c r="AR1156" s="81" t="s">
        <v>4414</v>
      </c>
      <c r="AS1156" s="81"/>
      <c r="AT1156" s="81" t="s">
        <v>4414</v>
      </c>
      <c r="AU1156" s="81"/>
      <c r="AV1156" s="81" t="s">
        <v>4414</v>
      </c>
      <c r="AW1156" s="81"/>
      <c r="BD1156"/>
      <c r="BE1156"/>
      <c r="BF1156"/>
      <c r="BG1156"/>
    </row>
    <row r="1157" spans="41:59" x14ac:dyDescent="0.2">
      <c r="AO1157" s="81" t="s">
        <v>581</v>
      </c>
      <c r="AP1157" s="81" t="s">
        <v>859</v>
      </c>
      <c r="AQ1157" s="81">
        <v>2</v>
      </c>
      <c r="AR1157" s="81" t="s">
        <v>4414</v>
      </c>
      <c r="AS1157" s="81"/>
      <c r="AT1157" s="81" t="s">
        <v>4414</v>
      </c>
      <c r="AU1157" s="81"/>
      <c r="AV1157" s="81" t="s">
        <v>4414</v>
      </c>
      <c r="AW1157" s="81"/>
      <c r="BD1157"/>
      <c r="BE1157"/>
      <c r="BF1157"/>
      <c r="BG1157"/>
    </row>
    <row r="1158" spans="41:59" x14ac:dyDescent="0.2">
      <c r="AO1158" s="81" t="s">
        <v>590</v>
      </c>
      <c r="AP1158" s="81" t="s">
        <v>864</v>
      </c>
      <c r="AQ1158" s="81">
        <v>2</v>
      </c>
      <c r="AR1158" s="81" t="s">
        <v>4414</v>
      </c>
      <c r="AS1158" s="81"/>
      <c r="AT1158" s="81" t="s">
        <v>4414</v>
      </c>
      <c r="AU1158" s="81"/>
      <c r="AV1158" s="81" t="s">
        <v>4414</v>
      </c>
      <c r="AW1158" s="81"/>
      <c r="BD1158"/>
      <c r="BE1158"/>
      <c r="BF1158"/>
      <c r="BG1158"/>
    </row>
    <row r="1159" spans="41:59" x14ac:dyDescent="0.2">
      <c r="AO1159" s="81" t="s">
        <v>1794</v>
      </c>
      <c r="AP1159" s="81" t="s">
        <v>864</v>
      </c>
      <c r="AQ1159" s="81">
        <v>2</v>
      </c>
      <c r="AR1159" s="81" t="s">
        <v>4414</v>
      </c>
      <c r="AS1159" s="81"/>
      <c r="AT1159" s="81" t="s">
        <v>4414</v>
      </c>
      <c r="AU1159" s="81"/>
      <c r="AV1159" s="81" t="s">
        <v>4414</v>
      </c>
      <c r="AW1159" s="81"/>
      <c r="BD1159"/>
      <c r="BE1159"/>
      <c r="BF1159"/>
      <c r="BG1159"/>
    </row>
    <row r="1160" spans="41:59" x14ac:dyDescent="0.2">
      <c r="AO1160" s="81" t="s">
        <v>1565</v>
      </c>
      <c r="AP1160" s="81" t="s">
        <v>864</v>
      </c>
      <c r="AQ1160" s="81">
        <v>2</v>
      </c>
      <c r="AR1160" s="81" t="s">
        <v>4414</v>
      </c>
      <c r="AS1160" s="81"/>
      <c r="AT1160" s="81" t="s">
        <v>4414</v>
      </c>
      <c r="AU1160" s="81"/>
      <c r="AV1160" s="81" t="s">
        <v>4414</v>
      </c>
      <c r="AW1160" s="81"/>
      <c r="BD1160"/>
      <c r="BE1160"/>
      <c r="BF1160"/>
      <c r="BG1160"/>
    </row>
    <row r="1161" spans="41:59" x14ac:dyDescent="0.2">
      <c r="AO1161" s="81" t="s">
        <v>602</v>
      </c>
      <c r="AP1161" s="81" t="s">
        <v>871</v>
      </c>
      <c r="AQ1161" s="81">
        <v>2</v>
      </c>
      <c r="AR1161" s="81" t="s">
        <v>4414</v>
      </c>
      <c r="AS1161" s="81"/>
      <c r="AT1161" s="81" t="s">
        <v>4414</v>
      </c>
      <c r="AU1161" s="81"/>
      <c r="AV1161" s="81" t="s">
        <v>4414</v>
      </c>
      <c r="AW1161" s="81"/>
      <c r="BD1161"/>
      <c r="BE1161"/>
      <c r="BF1161"/>
      <c r="BG1161"/>
    </row>
    <row r="1162" spans="41:59" x14ac:dyDescent="0.2">
      <c r="AO1162" s="81" t="s">
        <v>1797</v>
      </c>
      <c r="AP1162" s="81" t="s">
        <v>871</v>
      </c>
      <c r="AQ1162" s="81">
        <v>2</v>
      </c>
      <c r="AR1162" s="81" t="s">
        <v>4414</v>
      </c>
      <c r="AS1162" s="81"/>
      <c r="AT1162" s="81" t="s">
        <v>4414</v>
      </c>
      <c r="AU1162" s="81"/>
      <c r="AV1162" s="81" t="s">
        <v>4414</v>
      </c>
      <c r="AW1162" s="81"/>
      <c r="BD1162"/>
      <c r="BE1162"/>
      <c r="BF1162"/>
      <c r="BG1162"/>
    </row>
    <row r="1163" spans="41:59" x14ac:dyDescent="0.2">
      <c r="AO1163" s="81" t="s">
        <v>606</v>
      </c>
      <c r="AP1163" s="81" t="s">
        <v>871</v>
      </c>
      <c r="AQ1163" s="81">
        <v>2</v>
      </c>
      <c r="AR1163" s="81" t="s">
        <v>4414</v>
      </c>
      <c r="AS1163" s="81"/>
      <c r="AT1163" s="81" t="s">
        <v>4414</v>
      </c>
      <c r="AU1163" s="81"/>
      <c r="AV1163" s="81" t="s">
        <v>4414</v>
      </c>
      <c r="AW1163" s="81"/>
      <c r="BD1163"/>
      <c r="BE1163"/>
      <c r="BF1163"/>
      <c r="BG1163"/>
    </row>
    <row r="1164" spans="41:59" x14ac:dyDescent="0.2">
      <c r="AO1164" s="81" t="s">
        <v>613</v>
      </c>
      <c r="AP1164" s="81" t="s">
        <v>879</v>
      </c>
      <c r="AQ1164" s="81">
        <v>2</v>
      </c>
      <c r="AR1164" s="81" t="s">
        <v>4414</v>
      </c>
      <c r="AS1164" s="81"/>
      <c r="AT1164" s="81" t="s">
        <v>4414</v>
      </c>
      <c r="AU1164" s="81"/>
      <c r="AV1164" s="81" t="s">
        <v>4414</v>
      </c>
      <c r="AW1164" s="81"/>
      <c r="BD1164"/>
      <c r="BE1164"/>
      <c r="BF1164"/>
      <c r="BG1164"/>
    </row>
    <row r="1165" spans="41:59" x14ac:dyDescent="0.2">
      <c r="AO1165" s="81" t="s">
        <v>1800</v>
      </c>
      <c r="AP1165" s="81" t="s">
        <v>879</v>
      </c>
      <c r="AQ1165" s="81">
        <v>2</v>
      </c>
      <c r="AR1165" s="81" t="s">
        <v>4414</v>
      </c>
      <c r="AS1165" s="81"/>
      <c r="AT1165" s="81" t="s">
        <v>4414</v>
      </c>
      <c r="AU1165" s="81"/>
      <c r="AV1165" s="81" t="s">
        <v>4414</v>
      </c>
      <c r="AW1165" s="81"/>
      <c r="BD1165"/>
      <c r="BE1165"/>
      <c r="BF1165"/>
      <c r="BG1165"/>
    </row>
    <row r="1166" spans="41:59" x14ac:dyDescent="0.2">
      <c r="AO1166" s="81" t="s">
        <v>616</v>
      </c>
      <c r="AP1166" s="81" t="s">
        <v>879</v>
      </c>
      <c r="AQ1166" s="81">
        <v>2</v>
      </c>
      <c r="AR1166" s="81" t="s">
        <v>4414</v>
      </c>
      <c r="AS1166" s="81"/>
      <c r="AT1166" s="81" t="s">
        <v>4414</v>
      </c>
      <c r="AU1166" s="81"/>
      <c r="AV1166" s="81" t="s">
        <v>4414</v>
      </c>
      <c r="AW1166" s="81"/>
      <c r="BD1166"/>
      <c r="BE1166"/>
      <c r="BF1166"/>
      <c r="BG1166"/>
    </row>
    <row r="1167" spans="41:59" x14ac:dyDescent="0.2">
      <c r="AO1167" s="81" t="s">
        <v>501</v>
      </c>
      <c r="AP1167" s="81" t="s">
        <v>896</v>
      </c>
      <c r="AQ1167" s="81">
        <v>2</v>
      </c>
      <c r="AR1167" s="81" t="s">
        <v>4414</v>
      </c>
      <c r="AS1167" s="81"/>
      <c r="AT1167" s="81" t="s">
        <v>4414</v>
      </c>
      <c r="AU1167" s="81"/>
      <c r="AV1167" s="81" t="s">
        <v>4414</v>
      </c>
      <c r="AW1167" s="81"/>
      <c r="BD1167"/>
      <c r="BE1167"/>
      <c r="BF1167"/>
      <c r="BG1167"/>
    </row>
    <row r="1168" spans="41:59" x14ac:dyDescent="0.2">
      <c r="AO1168" s="81" t="s">
        <v>540</v>
      </c>
      <c r="AP1168" s="81" t="s">
        <v>896</v>
      </c>
      <c r="AQ1168" s="81">
        <v>2</v>
      </c>
      <c r="AR1168" s="81" t="s">
        <v>4414</v>
      </c>
      <c r="AS1168" s="81"/>
      <c r="AT1168" s="81" t="s">
        <v>4414</v>
      </c>
      <c r="AU1168" s="81"/>
      <c r="AV1168" s="81" t="s">
        <v>4414</v>
      </c>
      <c r="AW1168" s="81"/>
      <c r="BD1168"/>
      <c r="BE1168"/>
      <c r="BF1168"/>
      <c r="BG1168"/>
    </row>
    <row r="1169" spans="41:59" x14ac:dyDescent="0.2">
      <c r="AO1169" s="81" t="s">
        <v>514</v>
      </c>
      <c r="AP1169" s="81" t="s">
        <v>912</v>
      </c>
      <c r="AQ1169" s="81">
        <v>2</v>
      </c>
      <c r="AR1169" s="81" t="s">
        <v>4414</v>
      </c>
      <c r="AS1169" s="81"/>
      <c r="AT1169" s="81" t="s">
        <v>4414</v>
      </c>
      <c r="AU1169" s="81"/>
      <c r="AV1169" s="81" t="s">
        <v>4414</v>
      </c>
      <c r="AW1169" s="81"/>
      <c r="BD1169"/>
      <c r="BE1169"/>
      <c r="BF1169"/>
      <c r="BG1169"/>
    </row>
    <row r="1170" spans="41:59" x14ac:dyDescent="0.2">
      <c r="AO1170" s="81" t="s">
        <v>553</v>
      </c>
      <c r="AP1170" s="81" t="s">
        <v>912</v>
      </c>
      <c r="AQ1170" s="81">
        <v>2</v>
      </c>
      <c r="AR1170" s="81" t="s">
        <v>4414</v>
      </c>
      <c r="AS1170" s="81"/>
      <c r="AT1170" s="81" t="s">
        <v>4414</v>
      </c>
      <c r="AU1170" s="81"/>
      <c r="AV1170" s="81" t="s">
        <v>4414</v>
      </c>
      <c r="AW1170" s="81"/>
      <c r="BD1170"/>
      <c r="BE1170"/>
      <c r="BF1170"/>
      <c r="BG1170"/>
    </row>
    <row r="1171" spans="41:59" x14ac:dyDescent="0.2">
      <c r="AO1171" s="81" t="s">
        <v>527</v>
      </c>
      <c r="AP1171" s="81" t="s">
        <v>928</v>
      </c>
      <c r="AQ1171" s="81">
        <v>2</v>
      </c>
      <c r="AR1171" s="81" t="s">
        <v>4414</v>
      </c>
      <c r="AS1171" s="81"/>
      <c r="AT1171" s="81" t="s">
        <v>4414</v>
      </c>
      <c r="AU1171" s="81"/>
      <c r="AV1171" s="81" t="s">
        <v>4414</v>
      </c>
      <c r="AW1171" s="81"/>
      <c r="BD1171"/>
      <c r="BE1171"/>
      <c r="BF1171"/>
      <c r="BG1171"/>
    </row>
    <row r="1172" spans="41:59" x14ac:dyDescent="0.2">
      <c r="AO1172" s="81" t="s">
        <v>566</v>
      </c>
      <c r="AP1172" s="81" t="s">
        <v>928</v>
      </c>
      <c r="AQ1172" s="81">
        <v>2</v>
      </c>
      <c r="AR1172" s="81" t="s">
        <v>4414</v>
      </c>
      <c r="AS1172" s="81"/>
      <c r="AT1172" s="81" t="s">
        <v>4414</v>
      </c>
      <c r="AU1172" s="81"/>
      <c r="AV1172" s="81" t="s">
        <v>4414</v>
      </c>
      <c r="AW1172" s="81"/>
      <c r="BD1172"/>
      <c r="BE1172"/>
      <c r="BF1172"/>
      <c r="BG1172"/>
    </row>
    <row r="1173" spans="41:59" x14ac:dyDescent="0.2">
      <c r="AO1173" s="81" t="s">
        <v>579</v>
      </c>
      <c r="AP1173" s="81" t="s">
        <v>860</v>
      </c>
      <c r="AQ1173" s="81">
        <v>2</v>
      </c>
      <c r="AR1173" s="81" t="s">
        <v>4414</v>
      </c>
      <c r="AS1173" s="81"/>
      <c r="AT1173" s="81" t="s">
        <v>4414</v>
      </c>
      <c r="AU1173" s="81"/>
      <c r="AV1173" s="81" t="s">
        <v>4414</v>
      </c>
      <c r="AW1173" s="81"/>
      <c r="BD1173"/>
      <c r="BE1173"/>
      <c r="BF1173"/>
      <c r="BG1173"/>
    </row>
    <row r="1174" spans="41:59" x14ac:dyDescent="0.2">
      <c r="AO1174" s="81" t="s">
        <v>1561</v>
      </c>
      <c r="AP1174" s="81" t="s">
        <v>860</v>
      </c>
      <c r="AQ1174" s="81">
        <v>2</v>
      </c>
      <c r="AR1174" s="81" t="s">
        <v>4414</v>
      </c>
      <c r="AS1174" s="81"/>
      <c r="AT1174" s="81" t="s">
        <v>4414</v>
      </c>
      <c r="AU1174" s="81"/>
      <c r="AV1174" s="81" t="s">
        <v>4414</v>
      </c>
      <c r="AW1174" s="81"/>
      <c r="BD1174"/>
      <c r="BE1174"/>
      <c r="BF1174"/>
      <c r="BG1174"/>
    </row>
    <row r="1175" spans="41:59" x14ac:dyDescent="0.2">
      <c r="AO1175" s="81" t="s">
        <v>582</v>
      </c>
      <c r="AP1175" s="81" t="s">
        <v>860</v>
      </c>
      <c r="AQ1175" s="81">
        <v>2</v>
      </c>
      <c r="AR1175" s="81" t="s">
        <v>4414</v>
      </c>
      <c r="AS1175" s="81"/>
      <c r="AT1175" s="81" t="s">
        <v>4414</v>
      </c>
      <c r="AU1175" s="81"/>
      <c r="AV1175" s="81" t="s">
        <v>4414</v>
      </c>
      <c r="AW1175" s="81"/>
      <c r="BD1175"/>
      <c r="BE1175"/>
      <c r="BF1175"/>
      <c r="BG1175"/>
    </row>
    <row r="1176" spans="41:59" x14ac:dyDescent="0.2">
      <c r="AO1176" s="81" t="s">
        <v>591</v>
      </c>
      <c r="AP1176" s="81" t="s">
        <v>865</v>
      </c>
      <c r="AQ1176" s="81">
        <v>2</v>
      </c>
      <c r="AR1176" s="81" t="s">
        <v>4414</v>
      </c>
      <c r="AS1176" s="81"/>
      <c r="AT1176" s="81" t="s">
        <v>4414</v>
      </c>
      <c r="AU1176" s="81"/>
      <c r="AV1176" s="81" t="s">
        <v>4414</v>
      </c>
      <c r="AW1176" s="81"/>
      <c r="BD1176"/>
      <c r="BE1176"/>
      <c r="BF1176"/>
      <c r="BG1176"/>
    </row>
    <row r="1177" spans="41:59" x14ac:dyDescent="0.2">
      <c r="AO1177" s="81" t="s">
        <v>1564</v>
      </c>
      <c r="AP1177" s="81" t="s">
        <v>865</v>
      </c>
      <c r="AQ1177" s="81">
        <v>2</v>
      </c>
      <c r="AR1177" s="81" t="s">
        <v>4414</v>
      </c>
      <c r="AS1177" s="81"/>
      <c r="AT1177" s="81" t="s">
        <v>4414</v>
      </c>
      <c r="AU1177" s="81"/>
      <c r="AV1177" s="81" t="s">
        <v>4414</v>
      </c>
      <c r="AW1177" s="81"/>
      <c r="BD1177"/>
      <c r="BE1177"/>
      <c r="BF1177"/>
      <c r="BG1177"/>
    </row>
    <row r="1178" spans="41:59" x14ac:dyDescent="0.2">
      <c r="AO1178" s="81" t="s">
        <v>594</v>
      </c>
      <c r="AP1178" s="81" t="s">
        <v>865</v>
      </c>
      <c r="AQ1178" s="81">
        <v>2</v>
      </c>
      <c r="AR1178" s="81" t="s">
        <v>4414</v>
      </c>
      <c r="AS1178" s="81"/>
      <c r="AT1178" s="81" t="s">
        <v>4414</v>
      </c>
      <c r="AU1178" s="81"/>
      <c r="AV1178" s="81" t="s">
        <v>4414</v>
      </c>
      <c r="AW1178" s="81"/>
      <c r="BD1178"/>
      <c r="BE1178"/>
      <c r="BF1178"/>
      <c r="BG1178"/>
    </row>
    <row r="1179" spans="41:59" x14ac:dyDescent="0.2">
      <c r="AO1179" s="81" t="s">
        <v>603</v>
      </c>
      <c r="AP1179" s="81" t="s">
        <v>872</v>
      </c>
      <c r="AQ1179" s="81">
        <v>2</v>
      </c>
      <c r="AR1179" s="81" t="s">
        <v>4414</v>
      </c>
      <c r="AS1179" s="81"/>
      <c r="AT1179" s="81" t="s">
        <v>4414</v>
      </c>
      <c r="AU1179" s="81"/>
      <c r="AV1179" s="81" t="s">
        <v>4414</v>
      </c>
      <c r="AW1179" s="81"/>
      <c r="BD1179"/>
      <c r="BE1179"/>
      <c r="BF1179"/>
      <c r="BG1179"/>
    </row>
    <row r="1180" spans="41:59" x14ac:dyDescent="0.2">
      <c r="AO1180" s="81" t="s">
        <v>1567</v>
      </c>
      <c r="AP1180" s="81" t="s">
        <v>872</v>
      </c>
      <c r="AQ1180" s="81">
        <v>2</v>
      </c>
      <c r="AR1180" s="81" t="s">
        <v>4414</v>
      </c>
      <c r="AS1180" s="81"/>
      <c r="AT1180" s="81" t="s">
        <v>4414</v>
      </c>
      <c r="AU1180" s="81"/>
      <c r="AV1180" s="81" t="s">
        <v>4414</v>
      </c>
      <c r="AW1180" s="81"/>
      <c r="BD1180"/>
      <c r="BE1180"/>
      <c r="BF1180"/>
      <c r="BG1180"/>
    </row>
    <row r="1181" spans="41:59" x14ac:dyDescent="0.2">
      <c r="AO1181" s="81" t="s">
        <v>607</v>
      </c>
      <c r="AP1181" s="81" t="s">
        <v>872</v>
      </c>
      <c r="AQ1181" s="81">
        <v>2</v>
      </c>
      <c r="AR1181" s="81" t="s">
        <v>4414</v>
      </c>
      <c r="AS1181" s="81"/>
      <c r="AT1181" s="81" t="s">
        <v>4414</v>
      </c>
      <c r="AU1181" s="81"/>
      <c r="AV1181" s="81" t="s">
        <v>4414</v>
      </c>
      <c r="AW1181" s="81"/>
      <c r="BD1181"/>
      <c r="BE1181"/>
      <c r="BF1181"/>
      <c r="BG1181"/>
    </row>
    <row r="1182" spans="41:59" x14ac:dyDescent="0.2">
      <c r="AO1182" s="81" t="s">
        <v>614</v>
      </c>
      <c r="AP1182" s="81" t="s">
        <v>880</v>
      </c>
      <c r="AQ1182" s="81">
        <v>2</v>
      </c>
      <c r="AR1182" s="81" t="s">
        <v>4414</v>
      </c>
      <c r="AS1182" s="81"/>
      <c r="AT1182" s="81" t="s">
        <v>4414</v>
      </c>
      <c r="AU1182" s="81"/>
      <c r="AV1182" s="81" t="s">
        <v>4414</v>
      </c>
      <c r="AW1182" s="81"/>
      <c r="BD1182"/>
      <c r="BE1182"/>
      <c r="BF1182"/>
      <c r="BG1182"/>
    </row>
    <row r="1183" spans="41:59" x14ac:dyDescent="0.2">
      <c r="AO1183" s="81" t="s">
        <v>1569</v>
      </c>
      <c r="AP1183" s="81" t="s">
        <v>880</v>
      </c>
      <c r="AQ1183" s="81">
        <v>2</v>
      </c>
      <c r="AR1183" s="81" t="s">
        <v>4414</v>
      </c>
      <c r="AS1183" s="81"/>
      <c r="AT1183" s="81" t="s">
        <v>4414</v>
      </c>
      <c r="AU1183" s="81"/>
      <c r="AV1183" s="81" t="s">
        <v>4414</v>
      </c>
      <c r="AW1183" s="81"/>
      <c r="BD1183"/>
      <c r="BE1183"/>
      <c r="BF1183"/>
      <c r="BG1183"/>
    </row>
    <row r="1184" spans="41:59" x14ac:dyDescent="0.2">
      <c r="AO1184" s="81" t="s">
        <v>617</v>
      </c>
      <c r="AP1184" s="81" t="s">
        <v>880</v>
      </c>
      <c r="AQ1184" s="81">
        <v>2</v>
      </c>
      <c r="AR1184" s="81" t="s">
        <v>4414</v>
      </c>
      <c r="AS1184" s="81"/>
      <c r="AT1184" s="81" t="s">
        <v>4414</v>
      </c>
      <c r="AU1184" s="81"/>
      <c r="AV1184" s="81" t="s">
        <v>4414</v>
      </c>
      <c r="AW1184" s="81"/>
      <c r="BD1184"/>
      <c r="BE1184"/>
      <c r="BF1184"/>
      <c r="BG1184"/>
    </row>
    <row r="1185" spans="41:59" x14ac:dyDescent="0.2">
      <c r="AO1185" s="81" t="s">
        <v>502</v>
      </c>
      <c r="AP1185" s="81" t="s">
        <v>897</v>
      </c>
      <c r="AQ1185" s="81">
        <v>2</v>
      </c>
      <c r="AR1185" s="81" t="s">
        <v>4414</v>
      </c>
      <c r="AS1185" s="81"/>
      <c r="AT1185" s="81" t="s">
        <v>4414</v>
      </c>
      <c r="AU1185" s="81"/>
      <c r="AV1185" s="81" t="s">
        <v>4414</v>
      </c>
      <c r="AW1185" s="81"/>
      <c r="BD1185"/>
      <c r="BE1185"/>
      <c r="BF1185"/>
      <c r="BG1185"/>
    </row>
    <row r="1186" spans="41:59" x14ac:dyDescent="0.2">
      <c r="AO1186" s="81" t="s">
        <v>541</v>
      </c>
      <c r="AP1186" s="81" t="s">
        <v>897</v>
      </c>
      <c r="AQ1186" s="81">
        <v>2</v>
      </c>
      <c r="AR1186" s="81" t="s">
        <v>4414</v>
      </c>
      <c r="AS1186" s="81"/>
      <c r="AT1186" s="81" t="s">
        <v>4414</v>
      </c>
      <c r="AU1186" s="81"/>
      <c r="AV1186" s="81" t="s">
        <v>4414</v>
      </c>
      <c r="AW1186" s="81"/>
      <c r="BD1186"/>
      <c r="BE1186"/>
      <c r="BF1186"/>
      <c r="BG1186"/>
    </row>
    <row r="1187" spans="41:59" x14ac:dyDescent="0.2">
      <c r="AO1187" s="81" t="s">
        <v>515</v>
      </c>
      <c r="AP1187" s="81" t="s">
        <v>913</v>
      </c>
      <c r="AQ1187" s="81">
        <v>2</v>
      </c>
      <c r="AR1187" s="81" t="s">
        <v>4414</v>
      </c>
      <c r="AS1187" s="81"/>
      <c r="AT1187" s="81" t="s">
        <v>4414</v>
      </c>
      <c r="AU1187" s="81"/>
      <c r="AV1187" s="81" t="s">
        <v>4414</v>
      </c>
      <c r="AW1187" s="81"/>
      <c r="BD1187"/>
      <c r="BE1187"/>
      <c r="BF1187"/>
      <c r="BG1187"/>
    </row>
    <row r="1188" spans="41:59" x14ac:dyDescent="0.2">
      <c r="AO1188" s="81" t="s">
        <v>554</v>
      </c>
      <c r="AP1188" s="81" t="s">
        <v>913</v>
      </c>
      <c r="AQ1188" s="81">
        <v>2</v>
      </c>
      <c r="AR1188" s="81" t="s">
        <v>4414</v>
      </c>
      <c r="AS1188" s="81"/>
      <c r="AT1188" s="81" t="s">
        <v>4414</v>
      </c>
      <c r="AU1188" s="81"/>
      <c r="AV1188" s="81" t="s">
        <v>4414</v>
      </c>
      <c r="AW1188" s="81"/>
      <c r="BD1188"/>
      <c r="BE1188"/>
      <c r="BF1188"/>
      <c r="BG1188"/>
    </row>
    <row r="1189" spans="41:59" x14ac:dyDescent="0.2">
      <c r="AO1189" s="81" t="s">
        <v>528</v>
      </c>
      <c r="AP1189" s="81" t="s">
        <v>929</v>
      </c>
      <c r="AQ1189" s="81">
        <v>2</v>
      </c>
      <c r="AR1189" s="81" t="s">
        <v>4414</v>
      </c>
      <c r="AS1189" s="81"/>
      <c r="AT1189" s="81" t="s">
        <v>4414</v>
      </c>
      <c r="AU1189" s="81"/>
      <c r="AV1189" s="81" t="s">
        <v>4414</v>
      </c>
      <c r="AW1189" s="81"/>
      <c r="BD1189"/>
      <c r="BE1189"/>
      <c r="BF1189"/>
      <c r="BG1189"/>
    </row>
    <row r="1190" spans="41:59" x14ac:dyDescent="0.2">
      <c r="AO1190" s="81" t="s">
        <v>567</v>
      </c>
      <c r="AP1190" s="81" t="s">
        <v>929</v>
      </c>
      <c r="AQ1190" s="81">
        <v>2</v>
      </c>
      <c r="AR1190" s="81" t="s">
        <v>4414</v>
      </c>
      <c r="AS1190" s="81"/>
      <c r="AT1190" s="81" t="s">
        <v>4414</v>
      </c>
      <c r="AU1190" s="81"/>
      <c r="AV1190" s="81" t="s">
        <v>4414</v>
      </c>
      <c r="AW1190" s="81"/>
      <c r="BD1190"/>
      <c r="BE1190"/>
      <c r="BF1190"/>
      <c r="BG1190"/>
    </row>
    <row r="1191" spans="41:59" x14ac:dyDescent="0.2">
      <c r="AO1191" s="81" t="s">
        <v>580</v>
      </c>
      <c r="AP1191" s="81" t="s">
        <v>861</v>
      </c>
      <c r="AQ1191" s="81">
        <v>2</v>
      </c>
      <c r="AR1191" s="81" t="s">
        <v>4414</v>
      </c>
      <c r="AS1191" s="81"/>
      <c r="AT1191" s="81" t="s">
        <v>4414</v>
      </c>
      <c r="AU1191" s="81"/>
      <c r="AV1191" s="81" t="s">
        <v>4414</v>
      </c>
      <c r="AW1191" s="81"/>
      <c r="BD1191"/>
      <c r="BE1191"/>
      <c r="BF1191"/>
      <c r="BG1191"/>
    </row>
    <row r="1192" spans="41:59" x14ac:dyDescent="0.2">
      <c r="AO1192" s="81" t="s">
        <v>1793</v>
      </c>
      <c r="AP1192" s="81" t="s">
        <v>861</v>
      </c>
      <c r="AQ1192" s="81">
        <v>2</v>
      </c>
      <c r="AR1192" s="81" t="s">
        <v>4414</v>
      </c>
      <c r="AS1192" s="81"/>
      <c r="AT1192" s="81" t="s">
        <v>4414</v>
      </c>
      <c r="AU1192" s="81"/>
      <c r="AV1192" s="81" t="s">
        <v>4414</v>
      </c>
      <c r="AW1192" s="81"/>
      <c r="BD1192"/>
      <c r="BE1192"/>
      <c r="BF1192"/>
      <c r="BG1192"/>
    </row>
    <row r="1193" spans="41:59" x14ac:dyDescent="0.2">
      <c r="AO1193" s="81" t="s">
        <v>583</v>
      </c>
      <c r="AP1193" s="81" t="s">
        <v>861</v>
      </c>
      <c r="AQ1193" s="81">
        <v>2</v>
      </c>
      <c r="AR1193" s="81" t="s">
        <v>4414</v>
      </c>
      <c r="AS1193" s="81"/>
      <c r="AT1193" s="81" t="s">
        <v>4414</v>
      </c>
      <c r="AU1193" s="81"/>
      <c r="AV1193" s="81" t="s">
        <v>4414</v>
      </c>
      <c r="AW1193" s="81"/>
      <c r="BD1193"/>
      <c r="BE1193"/>
      <c r="BF1193"/>
      <c r="BG1193"/>
    </row>
    <row r="1194" spans="41:59" x14ac:dyDescent="0.2">
      <c r="AO1194" s="81" t="s">
        <v>592</v>
      </c>
      <c r="AP1194" s="81" t="s">
        <v>866</v>
      </c>
      <c r="AQ1194" s="81">
        <v>2</v>
      </c>
      <c r="AR1194" s="81" t="s">
        <v>4414</v>
      </c>
      <c r="AS1194" s="81"/>
      <c r="AT1194" s="81" t="s">
        <v>4414</v>
      </c>
      <c r="AU1194" s="81"/>
      <c r="AV1194" s="81" t="s">
        <v>4414</v>
      </c>
      <c r="AW1194" s="81"/>
      <c r="BD1194"/>
      <c r="BE1194"/>
      <c r="BF1194"/>
      <c r="BG1194"/>
    </row>
    <row r="1195" spans="41:59" x14ac:dyDescent="0.2">
      <c r="AO1195" s="81" t="s">
        <v>1795</v>
      </c>
      <c r="AP1195" s="81" t="s">
        <v>866</v>
      </c>
      <c r="AQ1195" s="81">
        <v>2</v>
      </c>
      <c r="AR1195" s="81" t="s">
        <v>4414</v>
      </c>
      <c r="AS1195" s="81"/>
      <c r="AT1195" s="81" t="s">
        <v>4414</v>
      </c>
      <c r="AU1195" s="81"/>
      <c r="AV1195" s="81" t="s">
        <v>4414</v>
      </c>
      <c r="AW1195" s="81"/>
      <c r="BD1195"/>
      <c r="BE1195"/>
      <c r="BF1195"/>
      <c r="BG1195"/>
    </row>
    <row r="1196" spans="41:59" x14ac:dyDescent="0.2">
      <c r="AO1196" s="81" t="s">
        <v>595</v>
      </c>
      <c r="AP1196" s="81" t="s">
        <v>866</v>
      </c>
      <c r="AQ1196" s="81">
        <v>2</v>
      </c>
      <c r="AR1196" s="81" t="s">
        <v>4414</v>
      </c>
      <c r="AS1196" s="81"/>
      <c r="AT1196" s="81" t="s">
        <v>4414</v>
      </c>
      <c r="AU1196" s="81"/>
      <c r="AV1196" s="81" t="s">
        <v>4414</v>
      </c>
      <c r="AW1196" s="81"/>
      <c r="BD1196"/>
      <c r="BE1196"/>
      <c r="BF1196"/>
      <c r="BG1196"/>
    </row>
    <row r="1197" spans="41:59" x14ac:dyDescent="0.2">
      <c r="AO1197" s="81" t="s">
        <v>604</v>
      </c>
      <c r="AP1197" s="81" t="s">
        <v>873</v>
      </c>
      <c r="AQ1197" s="81">
        <v>2</v>
      </c>
      <c r="AR1197" s="81" t="s">
        <v>4414</v>
      </c>
      <c r="AS1197" s="81"/>
      <c r="AT1197" s="81" t="s">
        <v>4414</v>
      </c>
      <c r="AU1197" s="81"/>
      <c r="AV1197" s="81" t="s">
        <v>4414</v>
      </c>
      <c r="AW1197" s="81"/>
      <c r="BD1197"/>
      <c r="BE1197"/>
      <c r="BF1197"/>
      <c r="BG1197"/>
    </row>
    <row r="1198" spans="41:59" x14ac:dyDescent="0.2">
      <c r="AO1198" s="81" t="s">
        <v>1798</v>
      </c>
      <c r="AP1198" s="81" t="s">
        <v>873</v>
      </c>
      <c r="AQ1198" s="81">
        <v>2</v>
      </c>
      <c r="AR1198" s="81" t="s">
        <v>4414</v>
      </c>
      <c r="AS1198" s="81"/>
      <c r="AT1198" s="81" t="s">
        <v>4414</v>
      </c>
      <c r="AU1198" s="81"/>
      <c r="AV1198" s="81" t="s">
        <v>4414</v>
      </c>
      <c r="AW1198" s="81"/>
      <c r="BD1198"/>
      <c r="BE1198"/>
      <c r="BF1198"/>
      <c r="BG1198"/>
    </row>
    <row r="1199" spans="41:59" x14ac:dyDescent="0.2">
      <c r="AO1199" s="81" t="s">
        <v>608</v>
      </c>
      <c r="AP1199" s="81" t="s">
        <v>873</v>
      </c>
      <c r="AQ1199" s="81">
        <v>2</v>
      </c>
      <c r="AR1199" s="81" t="s">
        <v>4414</v>
      </c>
      <c r="AS1199" s="81"/>
      <c r="AT1199" s="81" t="s">
        <v>4414</v>
      </c>
      <c r="AU1199" s="81"/>
      <c r="AV1199" s="81" t="s">
        <v>4414</v>
      </c>
      <c r="AW1199" s="81"/>
      <c r="BD1199"/>
      <c r="BE1199"/>
      <c r="BF1199"/>
      <c r="BG1199"/>
    </row>
    <row r="1200" spans="41:59" x14ac:dyDescent="0.2">
      <c r="AO1200" s="81" t="s">
        <v>615</v>
      </c>
      <c r="AP1200" s="81" t="s">
        <v>881</v>
      </c>
      <c r="AQ1200" s="81">
        <v>2</v>
      </c>
      <c r="AR1200" s="81" t="s">
        <v>4414</v>
      </c>
      <c r="AS1200" s="81"/>
      <c r="AT1200" s="81" t="s">
        <v>4414</v>
      </c>
      <c r="AU1200" s="81"/>
      <c r="AV1200" s="81" t="s">
        <v>4414</v>
      </c>
      <c r="AW1200" s="81"/>
      <c r="BD1200"/>
      <c r="BE1200"/>
      <c r="BF1200"/>
      <c r="BG1200"/>
    </row>
    <row r="1201" spans="41:59" x14ac:dyDescent="0.2">
      <c r="AO1201" s="81" t="s">
        <v>1801</v>
      </c>
      <c r="AP1201" s="81" t="s">
        <v>881</v>
      </c>
      <c r="AQ1201" s="81">
        <v>2</v>
      </c>
      <c r="AR1201" s="81" t="s">
        <v>4414</v>
      </c>
      <c r="AS1201" s="81"/>
      <c r="AT1201" s="81" t="s">
        <v>4414</v>
      </c>
      <c r="AU1201" s="81"/>
      <c r="AV1201" s="81" t="s">
        <v>4414</v>
      </c>
      <c r="AW1201" s="81"/>
      <c r="BD1201"/>
      <c r="BE1201"/>
      <c r="BF1201"/>
      <c r="BG1201"/>
    </row>
    <row r="1202" spans="41:59" x14ac:dyDescent="0.2">
      <c r="AO1202" s="81" t="s">
        <v>618</v>
      </c>
      <c r="AP1202" s="81" t="s">
        <v>881</v>
      </c>
      <c r="AQ1202" s="81">
        <v>2</v>
      </c>
      <c r="AR1202" s="81" t="s">
        <v>4414</v>
      </c>
      <c r="AS1202" s="81"/>
      <c r="AT1202" s="81" t="s">
        <v>4414</v>
      </c>
      <c r="AU1202" s="81"/>
      <c r="AV1202" s="81" t="s">
        <v>4414</v>
      </c>
      <c r="AW1202" s="81"/>
      <c r="BD1202"/>
      <c r="BE1202"/>
      <c r="BF1202"/>
      <c r="BG1202"/>
    </row>
    <row r="1203" spans="41:59" x14ac:dyDescent="0.2">
      <c r="AO1203" s="81" t="s">
        <v>503</v>
      </c>
      <c r="AP1203" s="81" t="s">
        <v>898</v>
      </c>
      <c r="AQ1203" s="81">
        <v>2</v>
      </c>
      <c r="AR1203" s="81" t="s">
        <v>4414</v>
      </c>
      <c r="AS1203" s="81"/>
      <c r="AT1203" s="81" t="s">
        <v>4414</v>
      </c>
      <c r="AU1203" s="81"/>
      <c r="AV1203" s="81" t="s">
        <v>4414</v>
      </c>
      <c r="AW1203" s="81"/>
      <c r="BD1203"/>
      <c r="BE1203"/>
      <c r="BF1203"/>
      <c r="BG1203"/>
    </row>
    <row r="1204" spans="41:59" x14ac:dyDescent="0.2">
      <c r="AO1204" s="81" t="s">
        <v>542</v>
      </c>
      <c r="AP1204" s="81" t="s">
        <v>898</v>
      </c>
      <c r="AQ1204" s="81">
        <v>2</v>
      </c>
      <c r="AR1204" s="81" t="s">
        <v>4414</v>
      </c>
      <c r="AS1204" s="81"/>
      <c r="AT1204" s="81" t="s">
        <v>4414</v>
      </c>
      <c r="AU1204" s="81"/>
      <c r="AV1204" s="81" t="s">
        <v>4414</v>
      </c>
      <c r="AW1204" s="81"/>
      <c r="BD1204"/>
      <c r="BE1204"/>
      <c r="BF1204"/>
      <c r="BG1204"/>
    </row>
    <row r="1205" spans="41:59" x14ac:dyDescent="0.2">
      <c r="AO1205" s="81" t="s">
        <v>516</v>
      </c>
      <c r="AP1205" s="81" t="s">
        <v>914</v>
      </c>
      <c r="AQ1205" s="81">
        <v>2</v>
      </c>
      <c r="AR1205" s="81" t="s">
        <v>4414</v>
      </c>
      <c r="AS1205" s="81"/>
      <c r="AT1205" s="81" t="s">
        <v>4414</v>
      </c>
      <c r="AU1205" s="81"/>
      <c r="AV1205" s="81" t="s">
        <v>4414</v>
      </c>
      <c r="AW1205" s="81"/>
      <c r="BD1205"/>
      <c r="BE1205"/>
      <c r="BF1205"/>
      <c r="BG1205"/>
    </row>
    <row r="1206" spans="41:59" x14ac:dyDescent="0.2">
      <c r="AO1206" s="81" t="s">
        <v>555</v>
      </c>
      <c r="AP1206" s="81" t="s">
        <v>914</v>
      </c>
      <c r="AQ1206" s="81">
        <v>2</v>
      </c>
      <c r="AR1206" s="81" t="s">
        <v>4414</v>
      </c>
      <c r="AS1206" s="81"/>
      <c r="AT1206" s="81" t="s">
        <v>4414</v>
      </c>
      <c r="AU1206" s="81"/>
      <c r="AV1206" s="81" t="s">
        <v>4414</v>
      </c>
      <c r="AW1206" s="81"/>
      <c r="BD1206"/>
      <c r="BE1206"/>
      <c r="BF1206"/>
      <c r="BG1206"/>
    </row>
    <row r="1207" spans="41:59" x14ac:dyDescent="0.2">
      <c r="AO1207" s="81" t="s">
        <v>529</v>
      </c>
      <c r="AP1207" s="81" t="s">
        <v>930</v>
      </c>
      <c r="AQ1207" s="81">
        <v>2</v>
      </c>
      <c r="AR1207" s="81" t="s">
        <v>4414</v>
      </c>
      <c r="AS1207" s="81"/>
      <c r="AT1207" s="81" t="s">
        <v>4414</v>
      </c>
      <c r="AU1207" s="81"/>
      <c r="AV1207" s="81" t="s">
        <v>4414</v>
      </c>
      <c r="AW1207" s="81"/>
      <c r="BD1207"/>
      <c r="BE1207"/>
      <c r="BF1207"/>
      <c r="BG1207"/>
    </row>
    <row r="1208" spans="41:59" x14ac:dyDescent="0.2">
      <c r="AO1208" s="81" t="s">
        <v>568</v>
      </c>
      <c r="AP1208" s="81" t="s">
        <v>930</v>
      </c>
      <c r="AQ1208" s="81">
        <v>2</v>
      </c>
      <c r="AR1208" s="81" t="s">
        <v>4414</v>
      </c>
      <c r="AS1208" s="81"/>
      <c r="AT1208" s="81" t="s">
        <v>4414</v>
      </c>
      <c r="AU1208" s="81"/>
      <c r="AV1208" s="81" t="s">
        <v>4414</v>
      </c>
      <c r="AW1208" s="81"/>
      <c r="BD1208"/>
      <c r="BE1208"/>
      <c r="BF1208"/>
      <c r="BG1208"/>
    </row>
    <row r="1209" spans="41:59" x14ac:dyDescent="0.2">
      <c r="AO1209" s="81" t="s">
        <v>1803</v>
      </c>
      <c r="AP1209" s="81" t="s">
        <v>1635</v>
      </c>
      <c r="AQ1209" s="81">
        <v>2</v>
      </c>
      <c r="AR1209" s="81" t="s">
        <v>4414</v>
      </c>
      <c r="AS1209" s="81"/>
      <c r="AT1209" s="81" t="s">
        <v>4414</v>
      </c>
      <c r="AU1209" s="81"/>
      <c r="AV1209" s="81" t="s">
        <v>4414</v>
      </c>
      <c r="AW1209" s="81"/>
      <c r="BD1209"/>
      <c r="BE1209"/>
      <c r="BF1209"/>
      <c r="BG1209"/>
    </row>
    <row r="1210" spans="41:59" x14ac:dyDescent="0.2">
      <c r="AO1210" s="81" t="s">
        <v>1802</v>
      </c>
      <c r="AP1210" s="81" t="s">
        <v>1635</v>
      </c>
      <c r="AQ1210" s="81">
        <v>2</v>
      </c>
      <c r="AR1210" s="81" t="s">
        <v>4414</v>
      </c>
      <c r="AS1210" s="81"/>
      <c r="AT1210" s="81" t="s">
        <v>4414</v>
      </c>
      <c r="AU1210" s="81"/>
      <c r="AV1210" s="81" t="s">
        <v>4414</v>
      </c>
      <c r="AW1210" s="81"/>
      <c r="BD1210"/>
      <c r="BE1210"/>
      <c r="BF1210"/>
      <c r="BG1210"/>
    </row>
    <row r="1211" spans="41:59" x14ac:dyDescent="0.2">
      <c r="AO1211" s="81" t="s">
        <v>593</v>
      </c>
      <c r="AP1211" s="81" t="s">
        <v>867</v>
      </c>
      <c r="AQ1211" s="81">
        <v>2</v>
      </c>
      <c r="AR1211" s="81" t="s">
        <v>4414</v>
      </c>
      <c r="AS1211" s="81"/>
      <c r="AT1211" s="81" t="s">
        <v>4414</v>
      </c>
      <c r="AU1211" s="81"/>
      <c r="AV1211" s="81" t="s">
        <v>4414</v>
      </c>
      <c r="AW1211" s="81"/>
      <c r="BD1211"/>
      <c r="BE1211"/>
      <c r="BF1211"/>
      <c r="BG1211"/>
    </row>
    <row r="1212" spans="41:59" x14ac:dyDescent="0.2">
      <c r="AO1212" s="81" t="s">
        <v>1796</v>
      </c>
      <c r="AP1212" s="81" t="s">
        <v>867</v>
      </c>
      <c r="AQ1212" s="81">
        <v>2</v>
      </c>
      <c r="AR1212" s="81" t="s">
        <v>4414</v>
      </c>
      <c r="AS1212" s="81"/>
      <c r="AT1212" s="81" t="s">
        <v>4414</v>
      </c>
      <c r="AU1212" s="81"/>
      <c r="AV1212" s="81" t="s">
        <v>4414</v>
      </c>
      <c r="AW1212" s="81"/>
      <c r="BD1212"/>
      <c r="BE1212"/>
      <c r="BF1212"/>
      <c r="BG1212"/>
    </row>
    <row r="1213" spans="41:59" x14ac:dyDescent="0.2">
      <c r="AO1213" s="81" t="s">
        <v>596</v>
      </c>
      <c r="AP1213" s="81" t="s">
        <v>867</v>
      </c>
      <c r="AQ1213" s="81">
        <v>2</v>
      </c>
      <c r="AR1213" s="81" t="s">
        <v>4414</v>
      </c>
      <c r="AS1213" s="81"/>
      <c r="AT1213" s="81" t="s">
        <v>4414</v>
      </c>
      <c r="AU1213" s="81"/>
      <c r="AV1213" s="81" t="s">
        <v>4414</v>
      </c>
      <c r="AW1213" s="81"/>
      <c r="BD1213"/>
      <c r="BE1213"/>
      <c r="BF1213"/>
      <c r="BG1213"/>
    </row>
    <row r="1214" spans="41:59" x14ac:dyDescent="0.2">
      <c r="AO1214" s="81" t="s">
        <v>605</v>
      </c>
      <c r="AP1214" s="81" t="s">
        <v>874</v>
      </c>
      <c r="AQ1214" s="81">
        <v>2</v>
      </c>
      <c r="AR1214" s="81" t="s">
        <v>4414</v>
      </c>
      <c r="AS1214" s="81"/>
      <c r="AT1214" s="81" t="s">
        <v>4414</v>
      </c>
      <c r="AU1214" s="81"/>
      <c r="AV1214" s="81" t="s">
        <v>4414</v>
      </c>
      <c r="AW1214" s="81"/>
      <c r="BD1214"/>
      <c r="BE1214"/>
      <c r="BF1214"/>
      <c r="BG1214"/>
    </row>
    <row r="1215" spans="41:59" x14ac:dyDescent="0.2">
      <c r="AO1215" s="81" t="s">
        <v>1799</v>
      </c>
      <c r="AP1215" s="81" t="s">
        <v>874</v>
      </c>
      <c r="AQ1215" s="81">
        <v>2</v>
      </c>
      <c r="AR1215" s="81" t="s">
        <v>4414</v>
      </c>
      <c r="AS1215" s="81"/>
      <c r="AT1215" s="81" t="s">
        <v>4414</v>
      </c>
      <c r="AU1215" s="81"/>
      <c r="AV1215" s="81" t="s">
        <v>4414</v>
      </c>
      <c r="AW1215" s="81"/>
      <c r="BD1215"/>
      <c r="BE1215"/>
      <c r="BF1215"/>
      <c r="BG1215"/>
    </row>
    <row r="1216" spans="41:59" x14ac:dyDescent="0.2">
      <c r="AO1216" s="81" t="s">
        <v>609</v>
      </c>
      <c r="AP1216" s="81" t="s">
        <v>874</v>
      </c>
      <c r="AQ1216" s="81">
        <v>2</v>
      </c>
      <c r="AR1216" s="81" t="s">
        <v>4414</v>
      </c>
      <c r="AS1216" s="81"/>
      <c r="AT1216" s="81" t="s">
        <v>4414</v>
      </c>
      <c r="AU1216" s="81"/>
      <c r="AV1216" s="81" t="s">
        <v>4414</v>
      </c>
      <c r="AW1216" s="81"/>
      <c r="BD1216"/>
      <c r="BE1216"/>
      <c r="BF1216"/>
      <c r="BG1216"/>
    </row>
    <row r="1217" spans="41:59" x14ac:dyDescent="0.2">
      <c r="AO1217" s="81" t="s">
        <v>1806</v>
      </c>
      <c r="AP1217" s="81" t="s">
        <v>882</v>
      </c>
      <c r="AQ1217" s="81">
        <v>2</v>
      </c>
      <c r="AR1217" s="81" t="s">
        <v>4414</v>
      </c>
      <c r="AS1217" s="81"/>
      <c r="AT1217" s="81" t="s">
        <v>4414</v>
      </c>
      <c r="AU1217" s="81"/>
      <c r="AV1217" s="81" t="s">
        <v>4414</v>
      </c>
      <c r="AW1217" s="81"/>
      <c r="BD1217"/>
      <c r="BE1217"/>
      <c r="BF1217"/>
      <c r="BG1217"/>
    </row>
    <row r="1218" spans="41:59" x14ac:dyDescent="0.2">
      <c r="AO1218" s="81" t="s">
        <v>1807</v>
      </c>
      <c r="AP1218" s="81" t="s">
        <v>882</v>
      </c>
      <c r="AQ1218" s="81">
        <v>2</v>
      </c>
      <c r="AR1218" s="81" t="s">
        <v>4414</v>
      </c>
      <c r="AS1218" s="81"/>
      <c r="AT1218" s="81" t="s">
        <v>4414</v>
      </c>
      <c r="AU1218" s="81"/>
      <c r="AV1218" s="81" t="s">
        <v>4414</v>
      </c>
      <c r="AW1218" s="81"/>
      <c r="BD1218"/>
      <c r="BE1218"/>
      <c r="BF1218"/>
      <c r="BG1218"/>
    </row>
    <row r="1219" spans="41:59" x14ac:dyDescent="0.2">
      <c r="AO1219" s="81" t="s">
        <v>1809</v>
      </c>
      <c r="AP1219" s="81" t="s">
        <v>882</v>
      </c>
      <c r="AQ1219" s="81">
        <v>2</v>
      </c>
      <c r="AR1219" s="81" t="s">
        <v>4414</v>
      </c>
      <c r="AS1219" s="81"/>
      <c r="AT1219" s="81" t="s">
        <v>4414</v>
      </c>
      <c r="AU1219" s="81"/>
      <c r="AV1219" s="81" t="s">
        <v>4414</v>
      </c>
      <c r="AW1219" s="81"/>
      <c r="BD1219"/>
      <c r="BE1219"/>
      <c r="BF1219"/>
      <c r="BG1219"/>
    </row>
    <row r="1220" spans="41:59" x14ac:dyDescent="0.2">
      <c r="AO1220" s="81" t="s">
        <v>504</v>
      </c>
      <c r="AP1220" s="81" t="s">
        <v>899</v>
      </c>
      <c r="AQ1220" s="81">
        <v>2</v>
      </c>
      <c r="AR1220" s="81" t="s">
        <v>4414</v>
      </c>
      <c r="AS1220" s="81"/>
      <c r="AT1220" s="81" t="s">
        <v>4414</v>
      </c>
      <c r="AU1220" s="81"/>
      <c r="AV1220" s="81" t="s">
        <v>4414</v>
      </c>
      <c r="AW1220" s="81"/>
      <c r="BD1220"/>
      <c r="BE1220"/>
      <c r="BF1220"/>
      <c r="BG1220"/>
    </row>
    <row r="1221" spans="41:59" x14ac:dyDescent="0.2">
      <c r="AO1221" s="81" t="s">
        <v>543</v>
      </c>
      <c r="AP1221" s="81" t="s">
        <v>899</v>
      </c>
      <c r="AQ1221" s="81">
        <v>2</v>
      </c>
      <c r="AR1221" s="81" t="s">
        <v>4414</v>
      </c>
      <c r="AS1221" s="81"/>
      <c r="AT1221" s="81" t="s">
        <v>4414</v>
      </c>
      <c r="AU1221" s="81"/>
      <c r="AV1221" s="81" t="s">
        <v>4414</v>
      </c>
      <c r="AW1221" s="81"/>
      <c r="BD1221"/>
      <c r="BE1221"/>
      <c r="BF1221"/>
      <c r="BG1221"/>
    </row>
    <row r="1222" spans="41:59" x14ac:dyDescent="0.2">
      <c r="AO1222" s="81" t="s">
        <v>517</v>
      </c>
      <c r="AP1222" s="81" t="s">
        <v>915</v>
      </c>
      <c r="AQ1222" s="81">
        <v>2</v>
      </c>
      <c r="AR1222" s="81" t="s">
        <v>4414</v>
      </c>
      <c r="AS1222" s="81"/>
      <c r="AT1222" s="81" t="s">
        <v>4414</v>
      </c>
      <c r="AU1222" s="81"/>
      <c r="AV1222" s="81" t="s">
        <v>4414</v>
      </c>
      <c r="AW1222" s="81"/>
      <c r="BD1222"/>
      <c r="BE1222"/>
      <c r="BF1222"/>
      <c r="BG1222"/>
    </row>
    <row r="1223" spans="41:59" x14ac:dyDescent="0.2">
      <c r="AO1223" s="81" t="s">
        <v>556</v>
      </c>
      <c r="AP1223" s="81" t="s">
        <v>915</v>
      </c>
      <c r="AQ1223" s="81">
        <v>2</v>
      </c>
      <c r="AR1223" s="81" t="s">
        <v>4414</v>
      </c>
      <c r="AS1223" s="81"/>
      <c r="AT1223" s="81" t="s">
        <v>4414</v>
      </c>
      <c r="AU1223" s="81"/>
      <c r="AV1223" s="81" t="s">
        <v>4414</v>
      </c>
      <c r="AW1223" s="81"/>
      <c r="BD1223"/>
      <c r="BE1223"/>
      <c r="BF1223"/>
      <c r="BG1223"/>
    </row>
    <row r="1224" spans="41:59" x14ac:dyDescent="0.2">
      <c r="AO1224" s="81" t="s">
        <v>530</v>
      </c>
      <c r="AP1224" s="81" t="s">
        <v>931</v>
      </c>
      <c r="AQ1224" s="81">
        <v>2</v>
      </c>
      <c r="AR1224" s="81" t="s">
        <v>4414</v>
      </c>
      <c r="AS1224" s="81"/>
      <c r="AT1224" s="81" t="s">
        <v>4414</v>
      </c>
      <c r="AU1224" s="81"/>
      <c r="AV1224" s="81" t="s">
        <v>4414</v>
      </c>
      <c r="AW1224" s="81"/>
      <c r="BD1224"/>
      <c r="BE1224"/>
      <c r="BF1224"/>
      <c r="BG1224"/>
    </row>
    <row r="1225" spans="41:59" x14ac:dyDescent="0.2">
      <c r="AO1225" s="81" t="s">
        <v>569</v>
      </c>
      <c r="AP1225" s="81" t="s">
        <v>931</v>
      </c>
      <c r="AQ1225" s="81">
        <v>2</v>
      </c>
      <c r="AR1225" s="81" t="s">
        <v>4414</v>
      </c>
      <c r="AS1225" s="81"/>
      <c r="AT1225" s="81" t="s">
        <v>4414</v>
      </c>
      <c r="AU1225" s="81"/>
      <c r="AV1225" s="81" t="s">
        <v>4414</v>
      </c>
      <c r="AW1225" s="81"/>
      <c r="BD1225"/>
      <c r="BE1225"/>
      <c r="BF1225"/>
      <c r="BG1225"/>
    </row>
    <row r="1226" spans="41:59" x14ac:dyDescent="0.2">
      <c r="AO1226" s="81" t="s">
        <v>1234</v>
      </c>
      <c r="AP1226" s="81" t="s">
        <v>900</v>
      </c>
      <c r="AQ1226" s="81">
        <v>2</v>
      </c>
      <c r="AR1226" s="81" t="s">
        <v>4414</v>
      </c>
      <c r="AS1226" s="81"/>
      <c r="AT1226" s="81" t="s">
        <v>4414</v>
      </c>
      <c r="AU1226" s="81"/>
      <c r="AV1226" s="81" t="s">
        <v>4414</v>
      </c>
      <c r="AW1226" s="81"/>
      <c r="BD1226"/>
      <c r="BE1226"/>
      <c r="BF1226"/>
      <c r="BG1226"/>
    </row>
    <row r="1227" spans="41:59" x14ac:dyDescent="0.2">
      <c r="AO1227" s="81" t="s">
        <v>4452</v>
      </c>
      <c r="AP1227" s="81" t="s">
        <v>900</v>
      </c>
      <c r="AQ1227" s="81">
        <v>2</v>
      </c>
      <c r="AR1227" s="81" t="s">
        <v>4414</v>
      </c>
      <c r="AS1227" s="81"/>
      <c r="AT1227" s="81" t="s">
        <v>4414</v>
      </c>
      <c r="AU1227" s="81"/>
      <c r="AV1227" s="81" t="s">
        <v>4414</v>
      </c>
      <c r="AW1227" s="81"/>
      <c r="BD1227"/>
      <c r="BE1227"/>
      <c r="BF1227"/>
      <c r="BG1227"/>
    </row>
    <row r="1228" spans="41:59" x14ac:dyDescent="0.2">
      <c r="AO1228" s="81" t="s">
        <v>1235</v>
      </c>
      <c r="AP1228" s="81" t="s">
        <v>916</v>
      </c>
      <c r="AQ1228" s="81">
        <v>2</v>
      </c>
      <c r="AR1228" s="81" t="s">
        <v>4414</v>
      </c>
      <c r="AS1228" s="81"/>
      <c r="AT1228" s="81" t="s">
        <v>4414</v>
      </c>
      <c r="AU1228" s="81"/>
      <c r="AV1228" s="81" t="s">
        <v>4414</v>
      </c>
      <c r="AW1228" s="81"/>
      <c r="BD1228"/>
      <c r="BE1228"/>
      <c r="BF1228"/>
      <c r="BG1228"/>
    </row>
    <row r="1229" spans="41:59" x14ac:dyDescent="0.2">
      <c r="AO1229" s="81" t="s">
        <v>4453</v>
      </c>
      <c r="AP1229" s="81" t="s">
        <v>916</v>
      </c>
      <c r="AQ1229" s="81">
        <v>2</v>
      </c>
      <c r="AR1229" s="81" t="s">
        <v>4414</v>
      </c>
      <c r="AS1229" s="81"/>
      <c r="AT1229" s="81" t="s">
        <v>4414</v>
      </c>
      <c r="AU1229" s="81"/>
      <c r="AV1229" s="81" t="s">
        <v>4414</v>
      </c>
      <c r="AW1229" s="81"/>
      <c r="BD1229"/>
      <c r="BE1229"/>
      <c r="BF1229"/>
      <c r="BG1229"/>
    </row>
    <row r="1230" spans="41:59" x14ac:dyDescent="0.2">
      <c r="AO1230" s="81" t="s">
        <v>1236</v>
      </c>
      <c r="AP1230" s="81" t="s">
        <v>932</v>
      </c>
      <c r="AQ1230" s="81">
        <v>2</v>
      </c>
      <c r="AR1230" s="81" t="s">
        <v>4414</v>
      </c>
      <c r="AS1230" s="81"/>
      <c r="AT1230" s="81" t="s">
        <v>4414</v>
      </c>
      <c r="AU1230" s="81"/>
      <c r="AV1230" s="81" t="s">
        <v>4414</v>
      </c>
      <c r="AW1230" s="81"/>
      <c r="BD1230"/>
      <c r="BE1230"/>
      <c r="BF1230"/>
      <c r="BG1230"/>
    </row>
    <row r="1231" spans="41:59" x14ac:dyDescent="0.2">
      <c r="AO1231" s="81" t="s">
        <v>4454</v>
      </c>
      <c r="AP1231" s="81" t="s">
        <v>932</v>
      </c>
      <c r="AQ1231" s="81">
        <v>2</v>
      </c>
      <c r="AR1231" s="81" t="s">
        <v>4414</v>
      </c>
      <c r="AS1231" s="81"/>
      <c r="AT1231" s="81" t="s">
        <v>4414</v>
      </c>
      <c r="AU1231" s="81"/>
      <c r="AV1231" s="81" t="s">
        <v>4414</v>
      </c>
      <c r="AW1231" s="81"/>
      <c r="BD1231"/>
      <c r="BE1231"/>
      <c r="BF1231"/>
      <c r="BG1231"/>
    </row>
    <row r="1232" spans="41:59" x14ac:dyDescent="0.2">
      <c r="AO1232" s="81" t="s">
        <v>492</v>
      </c>
      <c r="AP1232" s="81" t="s">
        <v>892</v>
      </c>
      <c r="AQ1232" s="81">
        <v>1</v>
      </c>
      <c r="AR1232" s="81" t="s">
        <v>4414</v>
      </c>
      <c r="AS1232" s="81"/>
      <c r="AT1232" s="81" t="s">
        <v>4414</v>
      </c>
      <c r="AU1232" s="81"/>
      <c r="AV1232" s="81" t="s">
        <v>4414</v>
      </c>
      <c r="AW1232" s="81"/>
      <c r="BD1232"/>
      <c r="BE1232"/>
      <c r="BF1232"/>
      <c r="BG1232"/>
    </row>
    <row r="1233" spans="41:59" x14ac:dyDescent="0.2">
      <c r="AO1233" s="81" t="s">
        <v>531</v>
      </c>
      <c r="AP1233" s="81" t="s">
        <v>892</v>
      </c>
      <c r="AQ1233" s="81">
        <v>1</v>
      </c>
      <c r="AR1233" s="81" t="s">
        <v>4414</v>
      </c>
      <c r="AS1233" s="81"/>
      <c r="AT1233" s="81" t="s">
        <v>4414</v>
      </c>
      <c r="AU1233" s="81"/>
      <c r="AV1233" s="81" t="s">
        <v>4414</v>
      </c>
      <c r="AW1233" s="81"/>
      <c r="BD1233"/>
      <c r="BE1233"/>
      <c r="BF1233"/>
      <c r="BG1233"/>
    </row>
    <row r="1234" spans="41:59" x14ac:dyDescent="0.2">
      <c r="AO1234" s="81" t="s">
        <v>505</v>
      </c>
      <c r="AP1234" s="81" t="s">
        <v>908</v>
      </c>
      <c r="AQ1234" s="81">
        <v>1</v>
      </c>
      <c r="AR1234" s="81" t="s">
        <v>4414</v>
      </c>
      <c r="AS1234" s="81"/>
      <c r="AT1234" s="81" t="s">
        <v>4414</v>
      </c>
      <c r="AU1234" s="81"/>
      <c r="AV1234" s="81" t="s">
        <v>4414</v>
      </c>
      <c r="AW1234" s="81"/>
      <c r="BD1234"/>
      <c r="BE1234"/>
      <c r="BF1234"/>
      <c r="BG1234"/>
    </row>
    <row r="1235" spans="41:59" x14ac:dyDescent="0.2">
      <c r="AO1235" s="81" t="s">
        <v>544</v>
      </c>
      <c r="AP1235" s="81" t="s">
        <v>908</v>
      </c>
      <c r="AQ1235" s="81">
        <v>1</v>
      </c>
      <c r="AR1235" s="81" t="s">
        <v>4414</v>
      </c>
      <c r="AS1235" s="81"/>
      <c r="AT1235" s="81" t="s">
        <v>4414</v>
      </c>
      <c r="AU1235" s="81"/>
      <c r="AV1235" s="81" t="s">
        <v>4414</v>
      </c>
      <c r="AW1235" s="81"/>
      <c r="BD1235"/>
      <c r="BE1235"/>
      <c r="BF1235"/>
      <c r="BG1235"/>
    </row>
    <row r="1236" spans="41:59" x14ac:dyDescent="0.2">
      <c r="AO1236" s="81" t="s">
        <v>518</v>
      </c>
      <c r="AP1236" s="81" t="s">
        <v>924</v>
      </c>
      <c r="AQ1236" s="81">
        <v>1</v>
      </c>
      <c r="AR1236" s="81" t="s">
        <v>4414</v>
      </c>
      <c r="AS1236" s="81"/>
      <c r="AT1236" s="81" t="s">
        <v>4414</v>
      </c>
      <c r="AU1236" s="81"/>
      <c r="AV1236" s="81" t="s">
        <v>4414</v>
      </c>
      <c r="AW1236" s="81"/>
      <c r="BD1236"/>
      <c r="BE1236"/>
      <c r="BF1236"/>
      <c r="BG1236"/>
    </row>
    <row r="1237" spans="41:59" x14ac:dyDescent="0.2">
      <c r="AO1237" s="81" t="s">
        <v>557</v>
      </c>
      <c r="AP1237" s="81" t="s">
        <v>924</v>
      </c>
      <c r="AQ1237" s="81">
        <v>1</v>
      </c>
      <c r="AR1237" s="81" t="s">
        <v>4414</v>
      </c>
      <c r="AS1237" s="81"/>
      <c r="AT1237" s="81" t="s">
        <v>4414</v>
      </c>
      <c r="AU1237" s="81"/>
      <c r="AV1237" s="81" t="s">
        <v>4414</v>
      </c>
      <c r="AW1237" s="81"/>
      <c r="BD1237"/>
      <c r="BE1237"/>
      <c r="BF1237"/>
      <c r="BG1237"/>
    </row>
    <row r="1238" spans="41:59" x14ac:dyDescent="0.2">
      <c r="AO1238" s="81" t="s">
        <v>624</v>
      </c>
      <c r="AP1238" s="81" t="s">
        <v>892</v>
      </c>
      <c r="AQ1238" s="81">
        <v>1</v>
      </c>
      <c r="AR1238" s="81" t="s">
        <v>4414</v>
      </c>
      <c r="AS1238" s="81"/>
      <c r="AT1238" s="81" t="s">
        <v>4414</v>
      </c>
      <c r="AU1238" s="81"/>
      <c r="AV1238" s="81" t="s">
        <v>4414</v>
      </c>
      <c r="AW1238" s="81"/>
      <c r="BD1238"/>
      <c r="BE1238"/>
      <c r="BF1238"/>
      <c r="BG1238"/>
    </row>
    <row r="1239" spans="41:59" x14ac:dyDescent="0.2">
      <c r="AO1239" s="81" t="s">
        <v>632</v>
      </c>
      <c r="AP1239" s="81" t="s">
        <v>908</v>
      </c>
      <c r="AQ1239" s="81">
        <v>1</v>
      </c>
      <c r="AR1239" s="81" t="s">
        <v>4414</v>
      </c>
      <c r="AS1239" s="81"/>
      <c r="AT1239" s="81" t="s">
        <v>4414</v>
      </c>
      <c r="AU1239" s="81"/>
      <c r="AV1239" s="81" t="s">
        <v>4414</v>
      </c>
      <c r="AW1239" s="81"/>
      <c r="BD1239"/>
      <c r="BE1239"/>
      <c r="BF1239"/>
      <c r="BG1239"/>
    </row>
    <row r="1240" spans="41:59" x14ac:dyDescent="0.2">
      <c r="AO1240" s="81" t="s">
        <v>640</v>
      </c>
      <c r="AP1240" s="81" t="s">
        <v>924</v>
      </c>
      <c r="AQ1240" s="81">
        <v>1</v>
      </c>
      <c r="AR1240" s="81" t="s">
        <v>4414</v>
      </c>
      <c r="AS1240" s="81"/>
      <c r="AT1240" s="81" t="s">
        <v>4414</v>
      </c>
      <c r="AU1240" s="81"/>
      <c r="AV1240" s="81" t="s">
        <v>4414</v>
      </c>
      <c r="AW1240" s="81"/>
      <c r="BD1240"/>
      <c r="BE1240"/>
      <c r="BF1240"/>
      <c r="BG1240"/>
    </row>
    <row r="1241" spans="41:59" x14ac:dyDescent="0.2">
      <c r="AO1241" s="81" t="s">
        <v>625</v>
      </c>
      <c r="AP1241" s="81" t="s">
        <v>893</v>
      </c>
      <c r="AQ1241" s="81">
        <v>1</v>
      </c>
      <c r="AR1241" s="81" t="s">
        <v>4414</v>
      </c>
      <c r="AS1241" s="81"/>
      <c r="AT1241" s="81" t="s">
        <v>4414</v>
      </c>
      <c r="AU1241" s="81"/>
      <c r="AV1241" s="81" t="s">
        <v>4414</v>
      </c>
      <c r="AW1241" s="81"/>
      <c r="BD1241"/>
      <c r="BE1241"/>
      <c r="BF1241"/>
      <c r="BG1241"/>
    </row>
    <row r="1242" spans="41:59" x14ac:dyDescent="0.2">
      <c r="AO1242" s="81" t="s">
        <v>633</v>
      </c>
      <c r="AP1242" s="81" t="s">
        <v>909</v>
      </c>
      <c r="AQ1242" s="81">
        <v>1</v>
      </c>
      <c r="AR1242" s="81" t="s">
        <v>4414</v>
      </c>
      <c r="AS1242" s="81"/>
      <c r="AT1242" s="81" t="s">
        <v>4414</v>
      </c>
      <c r="AU1242" s="81"/>
      <c r="AV1242" s="81" t="s">
        <v>4414</v>
      </c>
      <c r="AW1242" s="81"/>
      <c r="BD1242"/>
      <c r="BE1242"/>
      <c r="BF1242"/>
      <c r="BG1242"/>
    </row>
    <row r="1243" spans="41:59" x14ac:dyDescent="0.2">
      <c r="AO1243" s="81" t="s">
        <v>641</v>
      </c>
      <c r="AP1243" s="81" t="s">
        <v>925</v>
      </c>
      <c r="AQ1243" s="81">
        <v>1</v>
      </c>
      <c r="AR1243" s="81" t="s">
        <v>4414</v>
      </c>
      <c r="AS1243" s="81"/>
      <c r="AT1243" s="81" t="s">
        <v>4414</v>
      </c>
      <c r="AU1243" s="81"/>
      <c r="AV1243" s="81" t="s">
        <v>4414</v>
      </c>
      <c r="AW1243" s="81"/>
      <c r="BD1243"/>
      <c r="BE1243"/>
      <c r="BF1243"/>
      <c r="BG1243"/>
    </row>
    <row r="1244" spans="41:59" x14ac:dyDescent="0.2">
      <c r="AO1244" s="81" t="s">
        <v>626</v>
      </c>
      <c r="AP1244" s="81" t="s">
        <v>895</v>
      </c>
      <c r="AQ1244" s="81">
        <v>1</v>
      </c>
      <c r="AR1244" s="81" t="s">
        <v>4414</v>
      </c>
      <c r="AS1244" s="81"/>
      <c r="AT1244" s="81" t="s">
        <v>4414</v>
      </c>
      <c r="AU1244" s="81"/>
      <c r="AV1244" s="81" t="s">
        <v>4414</v>
      </c>
      <c r="AW1244" s="81"/>
      <c r="BD1244"/>
      <c r="BE1244"/>
      <c r="BF1244"/>
      <c r="BG1244"/>
    </row>
    <row r="1245" spans="41:59" x14ac:dyDescent="0.2">
      <c r="AO1245" s="81" t="s">
        <v>634</v>
      </c>
      <c r="AP1245" s="81" t="s">
        <v>911</v>
      </c>
      <c r="AQ1245" s="81">
        <v>1</v>
      </c>
      <c r="AR1245" s="81" t="s">
        <v>4414</v>
      </c>
      <c r="AS1245" s="81"/>
      <c r="AT1245" s="81" t="s">
        <v>4414</v>
      </c>
      <c r="AU1245" s="81"/>
      <c r="AV1245" s="81" t="s">
        <v>4414</v>
      </c>
      <c r="AW1245" s="81"/>
      <c r="BD1245"/>
      <c r="BE1245"/>
      <c r="BF1245"/>
      <c r="BG1245"/>
    </row>
    <row r="1246" spans="41:59" x14ac:dyDescent="0.2">
      <c r="AO1246" s="81" t="s">
        <v>642</v>
      </c>
      <c r="AP1246" s="81" t="s">
        <v>927</v>
      </c>
      <c r="AQ1246" s="81">
        <v>1</v>
      </c>
      <c r="AR1246" s="81" t="s">
        <v>4414</v>
      </c>
      <c r="AS1246" s="81"/>
      <c r="AT1246" s="81" t="s">
        <v>4414</v>
      </c>
      <c r="AU1246" s="81"/>
      <c r="AV1246" s="81" t="s">
        <v>4414</v>
      </c>
      <c r="AW1246" s="81"/>
      <c r="BD1246"/>
      <c r="BE1246"/>
      <c r="BF1246"/>
      <c r="BG1246"/>
    </row>
    <row r="1247" spans="41:59" x14ac:dyDescent="0.2">
      <c r="AO1247" s="81" t="s">
        <v>627</v>
      </c>
      <c r="AP1247" s="81" t="s">
        <v>897</v>
      </c>
      <c r="AQ1247" s="81">
        <v>1</v>
      </c>
      <c r="AR1247" s="81" t="s">
        <v>4414</v>
      </c>
      <c r="AS1247" s="81"/>
      <c r="AT1247" s="81" t="s">
        <v>4414</v>
      </c>
      <c r="AU1247" s="81"/>
      <c r="AV1247" s="81" t="s">
        <v>4414</v>
      </c>
      <c r="AW1247" s="81"/>
      <c r="BD1247"/>
      <c r="BE1247"/>
      <c r="BF1247"/>
      <c r="BG1247"/>
    </row>
    <row r="1248" spans="41:59" x14ac:dyDescent="0.2">
      <c r="AO1248" s="81" t="s">
        <v>635</v>
      </c>
      <c r="AP1248" s="81" t="s">
        <v>913</v>
      </c>
      <c r="AQ1248" s="81">
        <v>1</v>
      </c>
      <c r="AR1248" s="81" t="s">
        <v>4414</v>
      </c>
      <c r="AS1248" s="81"/>
      <c r="AT1248" s="81" t="s">
        <v>4414</v>
      </c>
      <c r="AU1248" s="81"/>
      <c r="AV1248" s="81" t="s">
        <v>4414</v>
      </c>
      <c r="AW1248" s="81"/>
      <c r="BD1248"/>
      <c r="BE1248"/>
      <c r="BF1248"/>
      <c r="BG1248"/>
    </row>
    <row r="1249" spans="41:59" x14ac:dyDescent="0.2">
      <c r="AO1249" s="81" t="s">
        <v>643</v>
      </c>
      <c r="AP1249" s="81" t="s">
        <v>929</v>
      </c>
      <c r="AQ1249" s="81">
        <v>1</v>
      </c>
      <c r="AR1249" s="81" t="s">
        <v>4414</v>
      </c>
      <c r="AS1249" s="81"/>
      <c r="AT1249" s="81" t="s">
        <v>4414</v>
      </c>
      <c r="AU1249" s="81"/>
      <c r="AV1249" s="81" t="s">
        <v>4414</v>
      </c>
      <c r="AW1249" s="81"/>
      <c r="BD1249"/>
      <c r="BE1249"/>
      <c r="BF1249"/>
      <c r="BG1249"/>
    </row>
    <row r="1250" spans="41:59" x14ac:dyDescent="0.2">
      <c r="AO1250" s="81" t="s">
        <v>628</v>
      </c>
      <c r="AP1250" s="81" t="s">
        <v>899</v>
      </c>
      <c r="AQ1250" s="81">
        <v>1</v>
      </c>
      <c r="AR1250" s="81" t="s">
        <v>4414</v>
      </c>
      <c r="AS1250" s="81"/>
      <c r="AT1250" s="81" t="s">
        <v>4414</v>
      </c>
      <c r="AU1250" s="81"/>
      <c r="AV1250" s="81" t="s">
        <v>4414</v>
      </c>
      <c r="AW1250" s="81"/>
      <c r="BD1250"/>
      <c r="BE1250"/>
      <c r="BF1250"/>
      <c r="BG1250"/>
    </row>
    <row r="1251" spans="41:59" x14ac:dyDescent="0.2">
      <c r="AO1251" s="81" t="s">
        <v>636</v>
      </c>
      <c r="AP1251" s="81" t="s">
        <v>915</v>
      </c>
      <c r="AQ1251" s="81">
        <v>1</v>
      </c>
      <c r="AR1251" s="81" t="s">
        <v>4414</v>
      </c>
      <c r="AS1251" s="81"/>
      <c r="AT1251" s="81" t="s">
        <v>4414</v>
      </c>
      <c r="AU1251" s="81"/>
      <c r="AV1251" s="81" t="s">
        <v>4414</v>
      </c>
      <c r="AW1251" s="81"/>
      <c r="BD1251"/>
      <c r="BE1251"/>
      <c r="BF1251"/>
      <c r="BG1251"/>
    </row>
    <row r="1252" spans="41:59" x14ac:dyDescent="0.2">
      <c r="AO1252" s="81" t="s">
        <v>644</v>
      </c>
      <c r="AP1252" s="81" t="s">
        <v>931</v>
      </c>
      <c r="AQ1252" s="81">
        <v>1</v>
      </c>
      <c r="AR1252" s="81" t="s">
        <v>4414</v>
      </c>
      <c r="AS1252" s="81"/>
      <c r="AT1252" s="81" t="s">
        <v>4414</v>
      </c>
      <c r="AU1252" s="81"/>
      <c r="AV1252" s="81" t="s">
        <v>4414</v>
      </c>
      <c r="AW1252" s="81"/>
      <c r="BD1252"/>
      <c r="BE1252"/>
      <c r="BF1252"/>
      <c r="BG1252"/>
    </row>
    <row r="1253" spans="41:59" x14ac:dyDescent="0.2">
      <c r="AO1253" s="81" t="s">
        <v>629</v>
      </c>
      <c r="AP1253" s="81" t="s">
        <v>893</v>
      </c>
      <c r="AQ1253" s="81">
        <v>2</v>
      </c>
      <c r="AR1253" s="81" t="s">
        <v>4414</v>
      </c>
      <c r="AS1253" s="81"/>
      <c r="AT1253" s="81" t="s">
        <v>4414</v>
      </c>
      <c r="AU1253" s="81"/>
      <c r="AV1253" s="81" t="s">
        <v>4414</v>
      </c>
      <c r="AW1253" s="81"/>
      <c r="BD1253"/>
      <c r="BE1253"/>
      <c r="BF1253"/>
      <c r="BG1253"/>
    </row>
    <row r="1254" spans="41:59" x14ac:dyDescent="0.2">
      <c r="AO1254" s="81" t="s">
        <v>637</v>
      </c>
      <c r="AP1254" s="81" t="s">
        <v>909</v>
      </c>
      <c r="AQ1254" s="81">
        <v>2</v>
      </c>
      <c r="AR1254" s="81" t="s">
        <v>4414</v>
      </c>
      <c r="AS1254" s="81"/>
      <c r="AT1254" s="81" t="s">
        <v>4414</v>
      </c>
      <c r="AU1254" s="81"/>
      <c r="AV1254" s="81" t="s">
        <v>4414</v>
      </c>
      <c r="AW1254" s="81"/>
      <c r="BD1254"/>
      <c r="BE1254"/>
      <c r="BF1254"/>
      <c r="BG1254"/>
    </row>
    <row r="1255" spans="41:59" x14ac:dyDescent="0.2">
      <c r="AO1255" s="81" t="s">
        <v>645</v>
      </c>
      <c r="AP1255" s="81" t="s">
        <v>925</v>
      </c>
      <c r="AQ1255" s="81">
        <v>2</v>
      </c>
      <c r="AR1255" s="81" t="s">
        <v>4414</v>
      </c>
      <c r="AS1255" s="81"/>
      <c r="AT1255" s="81" t="s">
        <v>4414</v>
      </c>
      <c r="AU1255" s="81"/>
      <c r="AV1255" s="81" t="s">
        <v>4414</v>
      </c>
      <c r="AW1255" s="81"/>
      <c r="BD1255"/>
      <c r="BE1255"/>
      <c r="BF1255"/>
      <c r="BG1255"/>
    </row>
    <row r="1256" spans="41:59" x14ac:dyDescent="0.2">
      <c r="AO1256" s="81" t="s">
        <v>630</v>
      </c>
      <c r="AP1256" s="81" t="s">
        <v>894</v>
      </c>
      <c r="AQ1256" s="81">
        <v>2</v>
      </c>
      <c r="AR1256" s="81" t="s">
        <v>4414</v>
      </c>
      <c r="AS1256" s="81"/>
      <c r="AT1256" s="81" t="s">
        <v>4414</v>
      </c>
      <c r="AU1256" s="81"/>
      <c r="AV1256" s="81" t="s">
        <v>4414</v>
      </c>
      <c r="AW1256" s="81"/>
      <c r="BD1256"/>
      <c r="BE1256"/>
      <c r="BF1256"/>
      <c r="BG1256"/>
    </row>
    <row r="1257" spans="41:59" x14ac:dyDescent="0.2">
      <c r="AO1257" s="81" t="s">
        <v>638</v>
      </c>
      <c r="AP1257" s="81" t="s">
        <v>910</v>
      </c>
      <c r="AQ1257" s="81">
        <v>2</v>
      </c>
      <c r="AR1257" s="81" t="s">
        <v>4414</v>
      </c>
      <c r="AS1257" s="81"/>
      <c r="AT1257" s="81" t="s">
        <v>4414</v>
      </c>
      <c r="AU1257" s="81"/>
      <c r="AV1257" s="81" t="s">
        <v>4414</v>
      </c>
      <c r="AW1257" s="81"/>
      <c r="BD1257"/>
      <c r="BE1257"/>
      <c r="BF1257"/>
      <c r="BG1257"/>
    </row>
    <row r="1258" spans="41:59" x14ac:dyDescent="0.2">
      <c r="AO1258" s="81" t="s">
        <v>646</v>
      </c>
      <c r="AP1258" s="81" t="s">
        <v>926</v>
      </c>
      <c r="AQ1258" s="81">
        <v>2</v>
      </c>
      <c r="AR1258" s="81" t="s">
        <v>4414</v>
      </c>
      <c r="AS1258" s="81"/>
      <c r="AT1258" s="81" t="s">
        <v>4414</v>
      </c>
      <c r="AU1258" s="81"/>
      <c r="AV1258" s="81" t="s">
        <v>4414</v>
      </c>
      <c r="AW1258" s="81"/>
      <c r="BD1258"/>
      <c r="BE1258"/>
      <c r="BF1258"/>
      <c r="BG1258"/>
    </row>
    <row r="1259" spans="41:59" x14ac:dyDescent="0.2">
      <c r="AO1259" s="81" t="s">
        <v>631</v>
      </c>
      <c r="AP1259" s="81" t="s">
        <v>895</v>
      </c>
      <c r="AQ1259" s="81">
        <v>2</v>
      </c>
      <c r="AR1259" s="81" t="s">
        <v>4414</v>
      </c>
      <c r="AS1259" s="81"/>
      <c r="AT1259" s="81" t="s">
        <v>4414</v>
      </c>
      <c r="AU1259" s="81"/>
      <c r="AV1259" s="81" t="s">
        <v>4414</v>
      </c>
      <c r="AW1259" s="81"/>
      <c r="BD1259"/>
      <c r="BE1259"/>
      <c r="BF1259"/>
      <c r="BG1259"/>
    </row>
    <row r="1260" spans="41:59" x14ac:dyDescent="0.2">
      <c r="AO1260" s="81" t="s">
        <v>639</v>
      </c>
      <c r="AP1260" s="81" t="s">
        <v>911</v>
      </c>
      <c r="AQ1260" s="81">
        <v>2</v>
      </c>
      <c r="AR1260" s="81" t="s">
        <v>4414</v>
      </c>
      <c r="AS1260" s="81"/>
      <c r="AT1260" s="81" t="s">
        <v>4414</v>
      </c>
      <c r="AU1260" s="81"/>
      <c r="AV1260" s="81" t="s">
        <v>4414</v>
      </c>
      <c r="AW1260" s="81"/>
      <c r="BD1260"/>
      <c r="BE1260"/>
      <c r="BF1260"/>
      <c r="BG1260"/>
    </row>
    <row r="1261" spans="41:59" x14ac:dyDescent="0.2">
      <c r="AO1261" s="81" t="s">
        <v>647</v>
      </c>
      <c r="AP1261" s="81" t="s">
        <v>927</v>
      </c>
      <c r="AQ1261" s="81">
        <v>2</v>
      </c>
      <c r="AR1261" s="81" t="s">
        <v>4414</v>
      </c>
      <c r="AS1261" s="81"/>
      <c r="AT1261" s="81" t="s">
        <v>4414</v>
      </c>
      <c r="AU1261" s="81"/>
      <c r="AV1261" s="81" t="s">
        <v>4414</v>
      </c>
      <c r="AW1261" s="81"/>
      <c r="BD1261"/>
      <c r="BE1261"/>
      <c r="BF1261"/>
      <c r="BG1261"/>
    </row>
    <row r="1262" spans="41:59" x14ac:dyDescent="0.2">
      <c r="AO1262" s="81" t="s">
        <v>648</v>
      </c>
      <c r="AP1262" s="81" t="s">
        <v>896</v>
      </c>
      <c r="AQ1262" s="81">
        <v>1</v>
      </c>
      <c r="AR1262" s="81" t="s">
        <v>4414</v>
      </c>
      <c r="AS1262" s="81"/>
      <c r="AT1262" s="81" t="s">
        <v>4414</v>
      </c>
      <c r="AU1262" s="81"/>
      <c r="AV1262" s="81" t="s">
        <v>4414</v>
      </c>
      <c r="AW1262" s="81"/>
      <c r="BD1262"/>
      <c r="BE1262"/>
      <c r="BF1262"/>
      <c r="BG1262"/>
    </row>
    <row r="1263" spans="41:59" x14ac:dyDescent="0.2">
      <c r="AO1263" s="81" t="s">
        <v>649</v>
      </c>
      <c r="AP1263" s="81" t="s">
        <v>912</v>
      </c>
      <c r="AQ1263" s="81">
        <v>1</v>
      </c>
      <c r="AR1263" s="81" t="s">
        <v>4414</v>
      </c>
      <c r="AS1263" s="81"/>
      <c r="AT1263" s="81" t="s">
        <v>4414</v>
      </c>
      <c r="AU1263" s="81"/>
      <c r="AV1263" s="81" t="s">
        <v>4414</v>
      </c>
      <c r="AW1263" s="81"/>
      <c r="BD1263"/>
      <c r="BE1263"/>
      <c r="BF1263"/>
      <c r="BG1263"/>
    </row>
    <row r="1264" spans="41:59" x14ac:dyDescent="0.2">
      <c r="AO1264" s="81" t="s">
        <v>650</v>
      </c>
      <c r="AP1264" s="81" t="s">
        <v>928</v>
      </c>
      <c r="AQ1264" s="81">
        <v>1</v>
      </c>
      <c r="AR1264" s="81" t="s">
        <v>4414</v>
      </c>
      <c r="AS1264" s="81"/>
      <c r="AT1264" s="81" t="s">
        <v>4414</v>
      </c>
      <c r="AU1264" s="81"/>
      <c r="AV1264" s="81" t="s">
        <v>4414</v>
      </c>
      <c r="AW1264" s="81"/>
      <c r="BD1264"/>
      <c r="BE1264"/>
      <c r="BF1264"/>
      <c r="BG1264"/>
    </row>
    <row r="1265" spans="41:59" x14ac:dyDescent="0.2">
      <c r="AO1265" s="81" t="s">
        <v>651</v>
      </c>
      <c r="AP1265" s="81" t="s">
        <v>896</v>
      </c>
      <c r="AQ1265" s="81">
        <v>1</v>
      </c>
      <c r="AR1265" s="81" t="s">
        <v>4414</v>
      </c>
      <c r="AS1265" s="81"/>
      <c r="AT1265" s="81" t="s">
        <v>4414</v>
      </c>
      <c r="AU1265" s="81"/>
      <c r="AV1265" s="81" t="s">
        <v>4414</v>
      </c>
      <c r="AW1265" s="81"/>
      <c r="BD1265"/>
      <c r="BE1265"/>
      <c r="BF1265"/>
      <c r="BG1265"/>
    </row>
    <row r="1266" spans="41:59" x14ac:dyDescent="0.2">
      <c r="AO1266" s="81" t="s">
        <v>652</v>
      </c>
      <c r="AP1266" s="81" t="s">
        <v>912</v>
      </c>
      <c r="AQ1266" s="81">
        <v>1</v>
      </c>
      <c r="AR1266" s="81" t="s">
        <v>4414</v>
      </c>
      <c r="AS1266" s="81"/>
      <c r="AT1266" s="81" t="s">
        <v>4414</v>
      </c>
      <c r="AU1266" s="81"/>
      <c r="AV1266" s="81" t="s">
        <v>4414</v>
      </c>
      <c r="AW1266" s="81"/>
      <c r="BD1266"/>
      <c r="BE1266"/>
      <c r="BF1266"/>
      <c r="BG1266"/>
    </row>
    <row r="1267" spans="41:59" x14ac:dyDescent="0.2">
      <c r="AO1267" s="81" t="s">
        <v>653</v>
      </c>
      <c r="AP1267" s="81" t="s">
        <v>928</v>
      </c>
      <c r="AQ1267" s="81">
        <v>1</v>
      </c>
      <c r="AR1267" s="81" t="s">
        <v>4414</v>
      </c>
      <c r="AS1267" s="81"/>
      <c r="AT1267" s="81" t="s">
        <v>4414</v>
      </c>
      <c r="AU1267" s="81"/>
      <c r="AV1267" s="81" t="s">
        <v>4414</v>
      </c>
      <c r="AW1267" s="81"/>
      <c r="BD1267"/>
      <c r="BE1267"/>
      <c r="BF1267"/>
      <c r="BG1267"/>
    </row>
    <row r="1268" spans="41:59" x14ac:dyDescent="0.2">
      <c r="AO1268" s="81" t="s">
        <v>702</v>
      </c>
      <c r="AP1268" s="81" t="s">
        <v>858</v>
      </c>
      <c r="AQ1268" s="81">
        <v>2</v>
      </c>
      <c r="AR1268" s="81" t="s">
        <v>4416</v>
      </c>
      <c r="AS1268" s="81">
        <v>2</v>
      </c>
      <c r="AT1268" s="81" t="s">
        <v>1139</v>
      </c>
      <c r="AU1268" s="81">
        <v>1</v>
      </c>
      <c r="AV1268" s="81" t="s">
        <v>4414</v>
      </c>
      <c r="AW1268" s="81"/>
      <c r="BD1268"/>
      <c r="BE1268"/>
      <c r="BF1268"/>
      <c r="BG1268"/>
    </row>
    <row r="1269" spans="41:59" x14ac:dyDescent="0.2">
      <c r="AO1269" s="81" t="s">
        <v>704</v>
      </c>
      <c r="AP1269" s="81" t="s">
        <v>870</v>
      </c>
      <c r="AQ1269" s="81">
        <v>2</v>
      </c>
      <c r="AR1269" s="81" t="s">
        <v>4416</v>
      </c>
      <c r="AS1269" s="81">
        <v>2</v>
      </c>
      <c r="AT1269" s="81" t="s">
        <v>1139</v>
      </c>
      <c r="AU1269" s="81">
        <v>1</v>
      </c>
      <c r="AV1269" s="81" t="s">
        <v>4414</v>
      </c>
      <c r="AW1269" s="81"/>
      <c r="BD1269"/>
      <c r="BE1269"/>
      <c r="BF1269"/>
      <c r="BG1269"/>
    </row>
    <row r="1270" spans="41:59" x14ac:dyDescent="0.2">
      <c r="AO1270" s="81" t="s">
        <v>706</v>
      </c>
      <c r="AP1270" s="81" t="s">
        <v>886</v>
      </c>
      <c r="AQ1270" s="81">
        <v>2</v>
      </c>
      <c r="AR1270" s="81" t="s">
        <v>4416</v>
      </c>
      <c r="AS1270" s="81">
        <v>2</v>
      </c>
      <c r="AT1270" s="81" t="s">
        <v>1139</v>
      </c>
      <c r="AU1270" s="81">
        <v>1</v>
      </c>
      <c r="AV1270" s="81" t="s">
        <v>4414</v>
      </c>
      <c r="AW1270" s="81"/>
      <c r="BD1270"/>
      <c r="BE1270"/>
      <c r="BF1270"/>
      <c r="BG1270"/>
    </row>
    <row r="1271" spans="41:59" x14ac:dyDescent="0.2">
      <c r="AO1271" s="81" t="s">
        <v>703</v>
      </c>
      <c r="AP1271" s="81" t="s">
        <v>860</v>
      </c>
      <c r="AQ1271" s="81">
        <v>2</v>
      </c>
      <c r="AR1271" s="81" t="s">
        <v>4417</v>
      </c>
      <c r="AS1271" s="81">
        <v>2</v>
      </c>
      <c r="AT1271" s="81" t="s">
        <v>1140</v>
      </c>
      <c r="AU1271" s="81">
        <v>1</v>
      </c>
      <c r="AV1271" s="81" t="s">
        <v>4414</v>
      </c>
      <c r="AW1271" s="81"/>
      <c r="BD1271"/>
      <c r="BE1271"/>
      <c r="BF1271"/>
      <c r="BG1271"/>
    </row>
    <row r="1272" spans="41:59" x14ac:dyDescent="0.2">
      <c r="AO1272" s="81" t="s">
        <v>705</v>
      </c>
      <c r="AP1272" s="81" t="s">
        <v>872</v>
      </c>
      <c r="AQ1272" s="81">
        <v>2</v>
      </c>
      <c r="AR1272" s="81" t="s">
        <v>4417</v>
      </c>
      <c r="AS1272" s="81">
        <v>2</v>
      </c>
      <c r="AT1272" s="81" t="s">
        <v>1140</v>
      </c>
      <c r="AU1272" s="81">
        <v>1</v>
      </c>
      <c r="AV1272" s="81" t="s">
        <v>4414</v>
      </c>
      <c r="AW1272" s="81"/>
      <c r="BD1272"/>
      <c r="BE1272"/>
      <c r="BF1272"/>
      <c r="BG1272"/>
    </row>
    <row r="1273" spans="41:59" x14ac:dyDescent="0.2">
      <c r="AO1273" s="81" t="s">
        <v>707</v>
      </c>
      <c r="AP1273" s="81" t="s">
        <v>888</v>
      </c>
      <c r="AQ1273" s="81">
        <v>2</v>
      </c>
      <c r="AR1273" s="81" t="s">
        <v>4417</v>
      </c>
      <c r="AS1273" s="81">
        <v>2</v>
      </c>
      <c r="AT1273" s="81" t="s">
        <v>1140</v>
      </c>
      <c r="AU1273" s="81">
        <v>1</v>
      </c>
      <c r="AV1273" s="81" t="s">
        <v>4414</v>
      </c>
      <c r="AW1273" s="81"/>
      <c r="BD1273"/>
      <c r="BE1273"/>
      <c r="BF1273"/>
      <c r="BG1273"/>
    </row>
    <row r="1274" spans="41:59" x14ac:dyDescent="0.2">
      <c r="AO1274" s="81" t="s">
        <v>3194</v>
      </c>
      <c r="AP1274" s="81" t="s">
        <v>3349</v>
      </c>
      <c r="AQ1274" s="81">
        <v>1</v>
      </c>
      <c r="AR1274" s="81" t="s">
        <v>4414</v>
      </c>
      <c r="AS1274" s="81"/>
      <c r="AT1274" s="81" t="s">
        <v>4414</v>
      </c>
      <c r="AU1274" s="81"/>
      <c r="AV1274" s="81" t="s">
        <v>4414</v>
      </c>
      <c r="AW1274" s="81"/>
      <c r="BD1274"/>
      <c r="BE1274"/>
      <c r="BF1274"/>
      <c r="BG1274"/>
    </row>
    <row r="1275" spans="41:59" x14ac:dyDescent="0.2">
      <c r="AO1275" s="81" t="s">
        <v>3196</v>
      </c>
      <c r="AP1275" s="81" t="s">
        <v>3354</v>
      </c>
      <c r="AQ1275" s="81">
        <v>1</v>
      </c>
      <c r="AR1275" s="81" t="s">
        <v>4414</v>
      </c>
      <c r="AS1275" s="81"/>
      <c r="AT1275" s="81" t="s">
        <v>4414</v>
      </c>
      <c r="AU1275" s="81"/>
      <c r="AV1275" s="81" t="s">
        <v>4414</v>
      </c>
      <c r="AW1275" s="81"/>
      <c r="BD1275"/>
      <c r="BE1275"/>
      <c r="BF1275"/>
      <c r="BG1275"/>
    </row>
    <row r="1276" spans="41:59" x14ac:dyDescent="0.2">
      <c r="AO1276" s="81" t="s">
        <v>3197</v>
      </c>
      <c r="AP1276" s="81" t="s">
        <v>3360</v>
      </c>
      <c r="AQ1276" s="81">
        <v>1</v>
      </c>
      <c r="AR1276" s="81" t="s">
        <v>4414</v>
      </c>
      <c r="AS1276" s="81"/>
      <c r="AT1276" s="81" t="s">
        <v>4414</v>
      </c>
      <c r="AU1276" s="81"/>
      <c r="AV1276" s="81" t="s">
        <v>4414</v>
      </c>
      <c r="AW1276" s="81"/>
      <c r="BD1276"/>
      <c r="BE1276"/>
      <c r="BF1276"/>
      <c r="BG1276"/>
    </row>
    <row r="1277" spans="41:59" x14ac:dyDescent="0.2">
      <c r="AO1277" s="81" t="s">
        <v>3198</v>
      </c>
      <c r="AP1277" s="81" t="s">
        <v>3349</v>
      </c>
      <c r="AQ1277" s="81">
        <v>1</v>
      </c>
      <c r="AR1277" s="81" t="s">
        <v>4414</v>
      </c>
      <c r="AS1277" s="81"/>
      <c r="AT1277" s="81" t="s">
        <v>4414</v>
      </c>
      <c r="AU1277" s="81"/>
      <c r="AV1277" s="81" t="s">
        <v>4414</v>
      </c>
      <c r="AW1277" s="81"/>
      <c r="BD1277"/>
      <c r="BE1277"/>
      <c r="BF1277"/>
      <c r="BG1277"/>
    </row>
    <row r="1278" spans="41:59" x14ac:dyDescent="0.2">
      <c r="AO1278" s="81" t="s">
        <v>3199</v>
      </c>
      <c r="AP1278" s="81" t="s">
        <v>3354</v>
      </c>
      <c r="AQ1278" s="81">
        <v>1</v>
      </c>
      <c r="AR1278" s="81" t="s">
        <v>4414</v>
      </c>
      <c r="AS1278" s="81"/>
      <c r="AT1278" s="81" t="s">
        <v>4414</v>
      </c>
      <c r="AU1278" s="81"/>
      <c r="AV1278" s="81" t="s">
        <v>4414</v>
      </c>
      <c r="AW1278" s="81"/>
      <c r="BD1278"/>
      <c r="BE1278"/>
      <c r="BF1278"/>
      <c r="BG1278"/>
    </row>
    <row r="1279" spans="41:59" x14ac:dyDescent="0.2">
      <c r="AO1279" s="81" t="s">
        <v>3200</v>
      </c>
      <c r="AP1279" s="81" t="s">
        <v>3360</v>
      </c>
      <c r="AQ1279" s="81">
        <v>1</v>
      </c>
      <c r="AR1279" s="81" t="s">
        <v>4414</v>
      </c>
      <c r="AS1279" s="81"/>
      <c r="AT1279" s="81" t="s">
        <v>4414</v>
      </c>
      <c r="AU1279" s="81"/>
      <c r="AV1279" s="81" t="s">
        <v>4414</v>
      </c>
      <c r="AW1279" s="81"/>
      <c r="BD1279"/>
      <c r="BE1279"/>
      <c r="BF1279"/>
      <c r="BG1279"/>
    </row>
    <row r="1280" spans="41:59" x14ac:dyDescent="0.2">
      <c r="AO1280" s="81" t="s">
        <v>1810</v>
      </c>
      <c r="AP1280" s="81" t="s">
        <v>3939</v>
      </c>
      <c r="AQ1280" s="81">
        <v>1</v>
      </c>
      <c r="AR1280" s="81" t="s">
        <v>3941</v>
      </c>
      <c r="AS1280" s="81">
        <v>1</v>
      </c>
      <c r="AT1280" s="81" t="s">
        <v>4414</v>
      </c>
      <c r="AU1280" s="81"/>
      <c r="AV1280" s="81" t="s">
        <v>4414</v>
      </c>
      <c r="AW1280" s="81"/>
      <c r="BD1280"/>
      <c r="BE1280"/>
      <c r="BF1280"/>
      <c r="BG1280"/>
    </row>
    <row r="1281" spans="41:59" x14ac:dyDescent="0.2">
      <c r="AO1281" s="81" t="s">
        <v>1811</v>
      </c>
      <c r="AP1281" s="81" t="s">
        <v>3942</v>
      </c>
      <c r="AQ1281" s="81">
        <v>1</v>
      </c>
      <c r="AR1281" s="81" t="s">
        <v>3944</v>
      </c>
      <c r="AS1281" s="81">
        <v>1</v>
      </c>
      <c r="AT1281" s="81" t="s">
        <v>4414</v>
      </c>
      <c r="AU1281" s="81"/>
      <c r="AV1281" s="81" t="s">
        <v>4414</v>
      </c>
      <c r="AW1281" s="81"/>
      <c r="BD1281"/>
      <c r="BE1281"/>
      <c r="BF1281"/>
      <c r="BG1281"/>
    </row>
    <row r="1282" spans="41:59" x14ac:dyDescent="0.2">
      <c r="AO1282" s="81" t="s">
        <v>1812</v>
      </c>
      <c r="AP1282" s="81" t="s">
        <v>3945</v>
      </c>
      <c r="AQ1282" s="81">
        <v>1</v>
      </c>
      <c r="AR1282" s="81" t="s">
        <v>3947</v>
      </c>
      <c r="AS1282" s="81">
        <v>1</v>
      </c>
      <c r="AT1282" s="81" t="s">
        <v>4414</v>
      </c>
      <c r="AU1282" s="81"/>
      <c r="AV1282" s="81" t="s">
        <v>4414</v>
      </c>
      <c r="AW1282" s="81"/>
      <c r="BD1282"/>
      <c r="BE1282"/>
      <c r="BF1282"/>
      <c r="BG1282"/>
    </row>
    <row r="1283" spans="41:59" x14ac:dyDescent="0.2">
      <c r="AO1283" s="81" t="s">
        <v>1813</v>
      </c>
      <c r="AP1283" s="81" t="s">
        <v>3948</v>
      </c>
      <c r="AQ1283" s="81">
        <v>1</v>
      </c>
      <c r="AR1283" s="81" t="s">
        <v>3950</v>
      </c>
      <c r="AS1283" s="81">
        <v>1</v>
      </c>
      <c r="AT1283" s="81" t="s">
        <v>4414</v>
      </c>
      <c r="AU1283" s="81"/>
      <c r="AV1283" s="81" t="s">
        <v>4414</v>
      </c>
      <c r="AW1283" s="81"/>
      <c r="BD1283"/>
      <c r="BE1283"/>
      <c r="BF1283"/>
      <c r="BG1283"/>
    </row>
    <row r="1284" spans="41:59" x14ac:dyDescent="0.2">
      <c r="AO1284" s="81" t="s">
        <v>1814</v>
      </c>
      <c r="AP1284" s="81" t="s">
        <v>3951</v>
      </c>
      <c r="AQ1284" s="81">
        <v>1</v>
      </c>
      <c r="AR1284" s="81" t="s">
        <v>3953</v>
      </c>
      <c r="AS1284" s="81">
        <v>1</v>
      </c>
      <c r="AT1284" s="81" t="s">
        <v>4414</v>
      </c>
      <c r="AU1284" s="81"/>
      <c r="AV1284" s="81" t="s">
        <v>4414</v>
      </c>
      <c r="AW1284" s="81"/>
      <c r="BD1284"/>
      <c r="BE1284"/>
      <c r="BF1284"/>
      <c r="BG1284"/>
    </row>
    <row r="1285" spans="41:59" x14ac:dyDescent="0.2">
      <c r="AO1285" s="81" t="s">
        <v>1815</v>
      </c>
      <c r="AP1285" s="81" t="s">
        <v>3954</v>
      </c>
      <c r="AQ1285" s="81">
        <v>1</v>
      </c>
      <c r="AR1285" s="81" t="s">
        <v>3956</v>
      </c>
      <c r="AS1285" s="81">
        <v>1</v>
      </c>
      <c r="AT1285" s="81" t="s">
        <v>4414</v>
      </c>
      <c r="AU1285" s="81"/>
      <c r="AV1285" s="81" t="s">
        <v>4414</v>
      </c>
      <c r="AW1285" s="81"/>
      <c r="BD1285"/>
      <c r="BE1285"/>
      <c r="BF1285"/>
      <c r="BG1285"/>
    </row>
    <row r="1286" spans="41:59" x14ac:dyDescent="0.2">
      <c r="AO1286" s="81" t="s">
        <v>3340</v>
      </c>
      <c r="AP1286" s="81" t="s">
        <v>844</v>
      </c>
      <c r="AQ1286" s="81">
        <v>1</v>
      </c>
      <c r="AR1286" s="81" t="s">
        <v>4414</v>
      </c>
      <c r="AS1286" s="81"/>
      <c r="AT1286" s="81" t="s">
        <v>4414</v>
      </c>
      <c r="AU1286" s="81"/>
      <c r="AV1286" s="81" t="s">
        <v>4414</v>
      </c>
      <c r="AW1286" s="81"/>
      <c r="BD1286"/>
      <c r="BE1286"/>
      <c r="BF1286"/>
      <c r="BG1286"/>
    </row>
    <row r="1287" spans="41:59" x14ac:dyDescent="0.2">
      <c r="AO1287" s="81" t="s">
        <v>1754</v>
      </c>
      <c r="AP1287" s="81" t="s">
        <v>849</v>
      </c>
      <c r="AQ1287" s="81">
        <v>1</v>
      </c>
      <c r="AR1287" s="81" t="s">
        <v>4414</v>
      </c>
      <c r="AS1287" s="81"/>
      <c r="AT1287" s="81" t="s">
        <v>4414</v>
      </c>
      <c r="AU1287" s="81"/>
      <c r="AV1287" s="81" t="s">
        <v>4414</v>
      </c>
      <c r="AW1287" s="81"/>
      <c r="BD1287"/>
      <c r="BE1287"/>
      <c r="BF1287"/>
      <c r="BG1287"/>
    </row>
    <row r="1288" spans="41:59" x14ac:dyDescent="0.2">
      <c r="AO1288" s="81" t="s">
        <v>1791</v>
      </c>
      <c r="AP1288" s="81" t="s">
        <v>849</v>
      </c>
      <c r="AQ1288" s="81">
        <v>1</v>
      </c>
      <c r="AR1288" s="81" t="s">
        <v>4414</v>
      </c>
      <c r="AS1288" s="81"/>
      <c r="AT1288" s="81" t="s">
        <v>4414</v>
      </c>
      <c r="AU1288" s="81"/>
      <c r="AV1288" s="81" t="s">
        <v>4414</v>
      </c>
      <c r="AW1288" s="81"/>
      <c r="BD1288"/>
      <c r="BE1288"/>
      <c r="BF1288"/>
      <c r="BG1288"/>
    </row>
    <row r="1289" spans="41:59" x14ac:dyDescent="0.2">
      <c r="AO1289" s="81" t="s">
        <v>570</v>
      </c>
      <c r="AP1289" s="81" t="s">
        <v>853</v>
      </c>
      <c r="AQ1289" s="81">
        <v>1</v>
      </c>
      <c r="AR1289" s="81" t="s">
        <v>4414</v>
      </c>
      <c r="AS1289" s="81"/>
      <c r="AT1289" s="81" t="s">
        <v>4414</v>
      </c>
      <c r="AU1289" s="81"/>
      <c r="AV1289" s="81" t="s">
        <v>4414</v>
      </c>
      <c r="AW1289" s="81"/>
      <c r="BD1289"/>
      <c r="BE1289"/>
      <c r="BF1289"/>
      <c r="BG1289"/>
    </row>
    <row r="1290" spans="41:59" x14ac:dyDescent="0.2">
      <c r="AO1290" s="81" t="s">
        <v>584</v>
      </c>
      <c r="AP1290" s="81" t="s">
        <v>1239</v>
      </c>
      <c r="AQ1290" s="81">
        <v>1</v>
      </c>
      <c r="AR1290" s="81" t="s">
        <v>4414</v>
      </c>
      <c r="AS1290" s="81"/>
      <c r="AT1290" s="81" t="s">
        <v>4414</v>
      </c>
      <c r="AU1290" s="81"/>
      <c r="AV1290" s="81" t="s">
        <v>4414</v>
      </c>
      <c r="AW1290" s="81"/>
      <c r="BD1290"/>
      <c r="BE1290"/>
      <c r="BF1290"/>
      <c r="BG1290"/>
    </row>
    <row r="1291" spans="41:59" x14ac:dyDescent="0.2">
      <c r="AO1291" s="81" t="s">
        <v>597</v>
      </c>
      <c r="AP1291" s="81" t="s">
        <v>1241</v>
      </c>
      <c r="AQ1291" s="81">
        <v>1</v>
      </c>
      <c r="AR1291" s="81" t="s">
        <v>4414</v>
      </c>
      <c r="AS1291" s="81"/>
      <c r="AT1291" s="81" t="s">
        <v>4414</v>
      </c>
      <c r="AU1291" s="81"/>
      <c r="AV1291" s="81" t="s">
        <v>4414</v>
      </c>
      <c r="AW1291" s="81"/>
      <c r="BD1291"/>
      <c r="BE1291"/>
      <c r="BF1291"/>
      <c r="BG1291"/>
    </row>
    <row r="1292" spans="41:59" x14ac:dyDescent="0.2">
      <c r="AO1292" s="81" t="s">
        <v>571</v>
      </c>
      <c r="AP1292" s="81" t="s">
        <v>854</v>
      </c>
      <c r="AQ1292" s="81">
        <v>1</v>
      </c>
      <c r="AR1292" s="81" t="s">
        <v>4414</v>
      </c>
      <c r="AS1292" s="81"/>
      <c r="AT1292" s="81" t="s">
        <v>4414</v>
      </c>
      <c r="AU1292" s="81"/>
      <c r="AV1292" s="81" t="s">
        <v>4414</v>
      </c>
      <c r="AW1292" s="81"/>
      <c r="BD1292"/>
      <c r="BE1292"/>
      <c r="BF1292"/>
      <c r="BG1292"/>
    </row>
    <row r="1293" spans="41:59" x14ac:dyDescent="0.2">
      <c r="AO1293" s="81" t="s">
        <v>3342</v>
      </c>
      <c r="AP1293" s="81" t="s">
        <v>854</v>
      </c>
      <c r="AQ1293" s="81">
        <v>1</v>
      </c>
      <c r="AR1293" s="81" t="s">
        <v>4414</v>
      </c>
      <c r="AS1293" s="81"/>
      <c r="AT1293" s="81" t="s">
        <v>4414</v>
      </c>
      <c r="AU1293" s="81"/>
      <c r="AV1293" s="81" t="s">
        <v>4414</v>
      </c>
      <c r="AW1293" s="81"/>
      <c r="BD1293"/>
      <c r="BE1293"/>
      <c r="BF1293"/>
      <c r="BG1293"/>
    </row>
    <row r="1294" spans="41:59" x14ac:dyDescent="0.2">
      <c r="AO1294" s="81" t="s">
        <v>4455</v>
      </c>
      <c r="AP1294" s="81" t="s">
        <v>842</v>
      </c>
      <c r="AQ1294" s="81">
        <v>2</v>
      </c>
      <c r="AR1294" s="81" t="s">
        <v>4414</v>
      </c>
      <c r="AS1294" s="81"/>
      <c r="AT1294" s="81" t="s">
        <v>4414</v>
      </c>
      <c r="AU1294" s="81"/>
      <c r="AV1294" s="81" t="s">
        <v>4414</v>
      </c>
      <c r="AW1294" s="81"/>
      <c r="BD1294"/>
      <c r="BE1294"/>
      <c r="BF1294"/>
      <c r="BG1294"/>
    </row>
    <row r="1295" spans="41:59" x14ac:dyDescent="0.2">
      <c r="AO1295" s="81" t="s">
        <v>1237</v>
      </c>
      <c r="AP1295" s="81" t="s">
        <v>842</v>
      </c>
      <c r="AQ1295" s="81">
        <v>2</v>
      </c>
      <c r="AR1295" s="81" t="s">
        <v>4414</v>
      </c>
      <c r="AS1295" s="81"/>
      <c r="AT1295" s="81" t="s">
        <v>4414</v>
      </c>
      <c r="AU1295" s="81"/>
      <c r="AV1295" s="81" t="s">
        <v>4414</v>
      </c>
      <c r="AW1295" s="81"/>
      <c r="BD1295"/>
      <c r="BE1295"/>
      <c r="BF1295"/>
      <c r="BG1295"/>
    </row>
    <row r="1296" spans="41:59" x14ac:dyDescent="0.2">
      <c r="AO1296" s="81" t="s">
        <v>572</v>
      </c>
      <c r="AP1296" s="81" t="s">
        <v>855</v>
      </c>
      <c r="AQ1296" s="81">
        <v>1</v>
      </c>
      <c r="AR1296" s="81" t="s">
        <v>4414</v>
      </c>
      <c r="AS1296" s="81"/>
      <c r="AT1296" s="81" t="s">
        <v>4414</v>
      </c>
      <c r="AU1296" s="81"/>
      <c r="AV1296" s="81" t="s">
        <v>4414</v>
      </c>
      <c r="AW1296" s="81"/>
      <c r="BD1296"/>
      <c r="BE1296"/>
      <c r="BF1296"/>
      <c r="BG1296"/>
    </row>
    <row r="1297" spans="41:59" x14ac:dyDescent="0.2">
      <c r="AO1297" s="81" t="s">
        <v>574</v>
      </c>
      <c r="AP1297" s="81" t="s">
        <v>855</v>
      </c>
      <c r="AQ1297" s="81">
        <v>1</v>
      </c>
      <c r="AR1297" s="81" t="s">
        <v>4414</v>
      </c>
      <c r="AS1297" s="81"/>
      <c r="AT1297" s="81" t="s">
        <v>4414</v>
      </c>
      <c r="AU1297" s="81"/>
      <c r="AV1297" s="81" t="s">
        <v>4414</v>
      </c>
      <c r="AW1297" s="81"/>
      <c r="BD1297"/>
      <c r="BE1297"/>
      <c r="BF1297"/>
      <c r="BG1297"/>
    </row>
    <row r="1298" spans="41:59" x14ac:dyDescent="0.2">
      <c r="AO1298" s="81" t="s">
        <v>585</v>
      </c>
      <c r="AP1298" s="81" t="s">
        <v>1240</v>
      </c>
      <c r="AQ1298" s="81">
        <v>1</v>
      </c>
      <c r="AR1298" s="81" t="s">
        <v>4414</v>
      </c>
      <c r="AS1298" s="81"/>
      <c r="AT1298" s="81" t="s">
        <v>4414</v>
      </c>
      <c r="AU1298" s="81"/>
      <c r="AV1298" s="81" t="s">
        <v>4414</v>
      </c>
      <c r="AW1298" s="81"/>
      <c r="BD1298"/>
      <c r="BE1298"/>
      <c r="BF1298"/>
      <c r="BG1298"/>
    </row>
    <row r="1299" spans="41:59" x14ac:dyDescent="0.2">
      <c r="AO1299" s="81" t="s">
        <v>598</v>
      </c>
      <c r="AP1299" s="81" t="s">
        <v>1242</v>
      </c>
      <c r="AQ1299" s="81">
        <v>1</v>
      </c>
      <c r="AR1299" s="81" t="s">
        <v>4414</v>
      </c>
      <c r="AS1299" s="81"/>
      <c r="AT1299" s="81" t="s">
        <v>4414</v>
      </c>
      <c r="AU1299" s="81"/>
      <c r="AV1299" s="81" t="s">
        <v>4414</v>
      </c>
      <c r="AW1299" s="81"/>
      <c r="BD1299"/>
      <c r="BE1299"/>
      <c r="BF1299"/>
      <c r="BG1299"/>
    </row>
    <row r="1300" spans="41:59" x14ac:dyDescent="0.2">
      <c r="AO1300" s="81" t="s">
        <v>573</v>
      </c>
      <c r="AP1300" s="81" t="s">
        <v>856</v>
      </c>
      <c r="AQ1300" s="81">
        <v>1</v>
      </c>
      <c r="AR1300" s="81" t="s">
        <v>4414</v>
      </c>
      <c r="AS1300" s="81"/>
      <c r="AT1300" s="81" t="s">
        <v>4414</v>
      </c>
      <c r="AU1300" s="81"/>
      <c r="AV1300" s="81" t="s">
        <v>4414</v>
      </c>
      <c r="AW1300" s="81"/>
      <c r="BD1300"/>
      <c r="BE1300"/>
      <c r="BF1300"/>
      <c r="BG1300"/>
    </row>
    <row r="1301" spans="41:59" x14ac:dyDescent="0.2">
      <c r="AO1301" s="81" t="s">
        <v>575</v>
      </c>
      <c r="AP1301" s="81" t="s">
        <v>856</v>
      </c>
      <c r="AQ1301" s="81">
        <v>1</v>
      </c>
      <c r="AR1301" s="81" t="s">
        <v>4414</v>
      </c>
      <c r="AS1301" s="81"/>
      <c r="AT1301" s="81" t="s">
        <v>4414</v>
      </c>
      <c r="AU1301" s="81"/>
      <c r="AV1301" s="81" t="s">
        <v>4414</v>
      </c>
      <c r="AW1301" s="81"/>
      <c r="BD1301"/>
      <c r="BE1301"/>
      <c r="BF1301"/>
      <c r="BG1301"/>
    </row>
    <row r="1302" spans="41:59" x14ac:dyDescent="0.2">
      <c r="AO1302" s="81" t="s">
        <v>1238</v>
      </c>
      <c r="AP1302" s="81" t="s">
        <v>843</v>
      </c>
      <c r="AQ1302" s="81">
        <v>2</v>
      </c>
      <c r="AR1302" s="81" t="s">
        <v>4414</v>
      </c>
      <c r="AS1302" s="81"/>
      <c r="AT1302" s="81" t="s">
        <v>4414</v>
      </c>
      <c r="AU1302" s="81"/>
      <c r="AV1302" s="81" t="s">
        <v>4414</v>
      </c>
      <c r="AW1302" s="81"/>
      <c r="BD1302"/>
      <c r="BE1302"/>
      <c r="BF1302"/>
      <c r="BG1302"/>
    </row>
    <row r="1303" spans="41:59" x14ac:dyDescent="0.2">
      <c r="AO1303" s="81" t="s">
        <v>1755</v>
      </c>
      <c r="AP1303" s="81" t="s">
        <v>857</v>
      </c>
      <c r="AQ1303" s="81">
        <v>1</v>
      </c>
      <c r="AR1303" s="81" t="s">
        <v>4414</v>
      </c>
      <c r="AS1303" s="81"/>
      <c r="AT1303" s="81" t="s">
        <v>4414</v>
      </c>
      <c r="AU1303" s="81"/>
      <c r="AV1303" s="81" t="s">
        <v>4414</v>
      </c>
      <c r="AW1303" s="81"/>
      <c r="BD1303"/>
      <c r="BE1303"/>
      <c r="BF1303"/>
      <c r="BG1303"/>
    </row>
    <row r="1304" spans="41:59" x14ac:dyDescent="0.2">
      <c r="AO1304" s="81" t="s">
        <v>576</v>
      </c>
      <c r="AP1304" s="81" t="s">
        <v>857</v>
      </c>
      <c r="AQ1304" s="81">
        <v>1</v>
      </c>
      <c r="AR1304" s="81" t="s">
        <v>4414</v>
      </c>
      <c r="AS1304" s="81"/>
      <c r="AT1304" s="81" t="s">
        <v>4414</v>
      </c>
      <c r="AU1304" s="81"/>
      <c r="AV1304" s="81" t="s">
        <v>4414</v>
      </c>
      <c r="AW1304" s="81"/>
      <c r="BD1304"/>
      <c r="BE1304"/>
      <c r="BF1304"/>
      <c r="BG1304"/>
    </row>
    <row r="1305" spans="41:59" x14ac:dyDescent="0.2">
      <c r="AO1305" s="81" t="s">
        <v>654</v>
      </c>
      <c r="AP1305" s="81" t="s">
        <v>1132</v>
      </c>
      <c r="AQ1305" s="81">
        <v>1</v>
      </c>
      <c r="AR1305" s="81" t="s">
        <v>4414</v>
      </c>
      <c r="AS1305" s="81"/>
      <c r="AT1305" s="81" t="s">
        <v>4414</v>
      </c>
      <c r="AU1305" s="81"/>
      <c r="AV1305" s="81" t="s">
        <v>4414</v>
      </c>
      <c r="AW1305" s="81"/>
      <c r="BD1305"/>
      <c r="BE1305"/>
      <c r="BF1305"/>
      <c r="BG1305"/>
    </row>
    <row r="1306" spans="41:59" x14ac:dyDescent="0.2">
      <c r="AO1306" s="81" t="s">
        <v>666</v>
      </c>
      <c r="AP1306" s="81" t="s">
        <v>1132</v>
      </c>
      <c r="AQ1306" s="81">
        <v>1</v>
      </c>
      <c r="AR1306" s="81" t="s">
        <v>4414</v>
      </c>
      <c r="AS1306" s="81"/>
      <c r="AT1306" s="81" t="s">
        <v>4414</v>
      </c>
      <c r="AU1306" s="81"/>
      <c r="AV1306" s="81" t="s">
        <v>4414</v>
      </c>
      <c r="AW1306" s="81"/>
      <c r="BD1306"/>
      <c r="BE1306"/>
      <c r="BF1306"/>
      <c r="BG1306"/>
    </row>
    <row r="1307" spans="41:59" x14ac:dyDescent="0.2">
      <c r="AO1307" s="81" t="s">
        <v>658</v>
      </c>
      <c r="AP1307" s="81" t="s">
        <v>1135</v>
      </c>
      <c r="AQ1307" s="81">
        <v>1</v>
      </c>
      <c r="AR1307" s="81" t="s">
        <v>4414</v>
      </c>
      <c r="AS1307" s="81"/>
      <c r="AT1307" s="81" t="s">
        <v>4414</v>
      </c>
      <c r="AU1307" s="81"/>
      <c r="AV1307" s="81" t="s">
        <v>4414</v>
      </c>
      <c r="AW1307" s="81"/>
      <c r="BD1307"/>
      <c r="BE1307"/>
      <c r="BF1307"/>
      <c r="BG1307"/>
    </row>
    <row r="1308" spans="41:59" x14ac:dyDescent="0.2">
      <c r="AO1308" s="81" t="s">
        <v>670</v>
      </c>
      <c r="AP1308" s="81" t="s">
        <v>1135</v>
      </c>
      <c r="AQ1308" s="81">
        <v>1</v>
      </c>
      <c r="AR1308" s="81" t="s">
        <v>4414</v>
      </c>
      <c r="AS1308" s="81"/>
      <c r="AT1308" s="81" t="s">
        <v>4414</v>
      </c>
      <c r="AU1308" s="81"/>
      <c r="AV1308" s="81" t="s">
        <v>4414</v>
      </c>
      <c r="AW1308" s="81"/>
      <c r="BD1308"/>
      <c r="BE1308"/>
      <c r="BF1308"/>
      <c r="BG1308"/>
    </row>
    <row r="1309" spans="41:59" x14ac:dyDescent="0.2">
      <c r="AO1309" s="81" t="s">
        <v>662</v>
      </c>
      <c r="AP1309" s="81" t="s">
        <v>1137</v>
      </c>
      <c r="AQ1309" s="81">
        <v>1</v>
      </c>
      <c r="AR1309" s="81" t="s">
        <v>4414</v>
      </c>
      <c r="AS1309" s="81"/>
      <c r="AT1309" s="81" t="s">
        <v>4414</v>
      </c>
      <c r="AU1309" s="81"/>
      <c r="AV1309" s="81" t="s">
        <v>4414</v>
      </c>
      <c r="AW1309" s="81"/>
      <c r="BD1309"/>
      <c r="BE1309"/>
      <c r="BF1309"/>
      <c r="BG1309"/>
    </row>
    <row r="1310" spans="41:59" x14ac:dyDescent="0.2">
      <c r="AO1310" s="81" t="s">
        <v>674</v>
      </c>
      <c r="AP1310" s="81" t="s">
        <v>1137</v>
      </c>
      <c r="AQ1310" s="81">
        <v>1</v>
      </c>
      <c r="AR1310" s="81" t="s">
        <v>4414</v>
      </c>
      <c r="AS1310" s="81"/>
      <c r="AT1310" s="81" t="s">
        <v>4414</v>
      </c>
      <c r="AU1310" s="81"/>
      <c r="AV1310" s="81" t="s">
        <v>4414</v>
      </c>
      <c r="AW1310" s="81"/>
      <c r="BD1310"/>
      <c r="BE1310"/>
      <c r="BF1310"/>
      <c r="BG1310"/>
    </row>
    <row r="1311" spans="41:59" x14ac:dyDescent="0.2">
      <c r="AO1311" s="81" t="s">
        <v>655</v>
      </c>
      <c r="AP1311" s="81" t="s">
        <v>1134</v>
      </c>
      <c r="AQ1311" s="81">
        <v>1</v>
      </c>
      <c r="AR1311" s="81" t="s">
        <v>4414</v>
      </c>
      <c r="AS1311" s="81"/>
      <c r="AT1311" s="81" t="s">
        <v>4414</v>
      </c>
      <c r="AU1311" s="81"/>
      <c r="AV1311" s="81" t="s">
        <v>4414</v>
      </c>
      <c r="AW1311" s="81"/>
      <c r="BD1311"/>
      <c r="BE1311"/>
      <c r="BF1311"/>
      <c r="BG1311"/>
    </row>
    <row r="1312" spans="41:59" x14ac:dyDescent="0.2">
      <c r="AO1312" s="81" t="s">
        <v>667</v>
      </c>
      <c r="AP1312" s="81" t="s">
        <v>1134</v>
      </c>
      <c r="AQ1312" s="81">
        <v>1</v>
      </c>
      <c r="AR1312" s="81" t="s">
        <v>4414</v>
      </c>
      <c r="AS1312" s="81"/>
      <c r="AT1312" s="81" t="s">
        <v>4414</v>
      </c>
      <c r="AU1312" s="81"/>
      <c r="AV1312" s="81" t="s">
        <v>4414</v>
      </c>
      <c r="AW1312" s="81"/>
      <c r="BD1312"/>
      <c r="BE1312"/>
      <c r="BF1312"/>
      <c r="BG1312"/>
    </row>
    <row r="1313" spans="41:59" x14ac:dyDescent="0.2">
      <c r="AO1313" s="81" t="s">
        <v>659</v>
      </c>
      <c r="AP1313" s="81" t="s">
        <v>1136</v>
      </c>
      <c r="AQ1313" s="81">
        <v>1</v>
      </c>
      <c r="AR1313" s="81" t="s">
        <v>4414</v>
      </c>
      <c r="AS1313" s="81"/>
      <c r="AT1313" s="81" t="s">
        <v>4414</v>
      </c>
      <c r="AU1313" s="81"/>
      <c r="AV1313" s="81" t="s">
        <v>4414</v>
      </c>
      <c r="AW1313" s="81"/>
      <c r="BD1313"/>
      <c r="BE1313"/>
      <c r="BF1313"/>
      <c r="BG1313"/>
    </row>
    <row r="1314" spans="41:59" x14ac:dyDescent="0.2">
      <c r="AO1314" s="81" t="s">
        <v>671</v>
      </c>
      <c r="AP1314" s="81" t="s">
        <v>1136</v>
      </c>
      <c r="AQ1314" s="81">
        <v>1</v>
      </c>
      <c r="AR1314" s="81" t="s">
        <v>4414</v>
      </c>
      <c r="AS1314" s="81"/>
      <c r="AT1314" s="81" t="s">
        <v>4414</v>
      </c>
      <c r="AU1314" s="81"/>
      <c r="AV1314" s="81" t="s">
        <v>4414</v>
      </c>
      <c r="AW1314" s="81"/>
      <c r="BD1314"/>
      <c r="BE1314"/>
      <c r="BF1314"/>
      <c r="BG1314"/>
    </row>
    <row r="1315" spans="41:59" x14ac:dyDescent="0.2">
      <c r="AO1315" s="81" t="s">
        <v>663</v>
      </c>
      <c r="AP1315" s="81" t="s">
        <v>1138</v>
      </c>
      <c r="AQ1315" s="81">
        <v>1</v>
      </c>
      <c r="AR1315" s="81" t="s">
        <v>4414</v>
      </c>
      <c r="AS1315" s="81"/>
      <c r="AT1315" s="81" t="s">
        <v>4414</v>
      </c>
      <c r="AU1315" s="81"/>
      <c r="AV1315" s="81" t="s">
        <v>4414</v>
      </c>
      <c r="AW1315" s="81"/>
      <c r="BD1315"/>
      <c r="BE1315"/>
      <c r="BF1315"/>
      <c r="BG1315"/>
    </row>
    <row r="1316" spans="41:59" x14ac:dyDescent="0.2">
      <c r="AO1316" s="81" t="s">
        <v>675</v>
      </c>
      <c r="AP1316" s="81" t="s">
        <v>1138</v>
      </c>
      <c r="AQ1316" s="81">
        <v>1</v>
      </c>
      <c r="AR1316" s="81" t="s">
        <v>4414</v>
      </c>
      <c r="AS1316" s="81"/>
      <c r="AT1316" s="81" t="s">
        <v>4414</v>
      </c>
      <c r="AU1316" s="81"/>
      <c r="AV1316" s="81" t="s">
        <v>4414</v>
      </c>
      <c r="AW1316" s="81"/>
      <c r="BD1316"/>
      <c r="BE1316"/>
      <c r="BF1316"/>
      <c r="BG1316"/>
    </row>
    <row r="1317" spans="41:59" x14ac:dyDescent="0.2">
      <c r="AO1317" s="81" t="s">
        <v>1725</v>
      </c>
      <c r="AP1317" s="81" t="s">
        <v>3070</v>
      </c>
      <c r="AQ1317" s="81">
        <v>1</v>
      </c>
      <c r="AR1317" s="81" t="s">
        <v>4414</v>
      </c>
      <c r="AS1317" s="81"/>
      <c r="AT1317" s="81" t="s">
        <v>4414</v>
      </c>
      <c r="AU1317" s="81"/>
      <c r="AV1317" s="81" t="s">
        <v>4414</v>
      </c>
      <c r="AW1317" s="81"/>
      <c r="BD1317"/>
      <c r="BE1317"/>
      <c r="BF1317"/>
      <c r="BG1317"/>
    </row>
    <row r="1318" spans="41:59" x14ac:dyDescent="0.2">
      <c r="AO1318" s="81" t="s">
        <v>2753</v>
      </c>
      <c r="AP1318" s="81" t="s">
        <v>3070</v>
      </c>
      <c r="AQ1318" s="81">
        <v>1</v>
      </c>
      <c r="AR1318" s="81" t="s">
        <v>4414</v>
      </c>
      <c r="AS1318" s="81"/>
      <c r="AT1318" s="81" t="s">
        <v>4414</v>
      </c>
      <c r="AU1318" s="81"/>
      <c r="AV1318" s="81" t="s">
        <v>4414</v>
      </c>
      <c r="AW1318" s="81"/>
      <c r="BD1318"/>
      <c r="BE1318"/>
      <c r="BF1318"/>
      <c r="BG1318"/>
    </row>
    <row r="1319" spans="41:59" x14ac:dyDescent="0.2">
      <c r="AO1319" s="81" t="s">
        <v>2741</v>
      </c>
      <c r="AP1319" s="81" t="s">
        <v>3074</v>
      </c>
      <c r="AQ1319" s="81">
        <v>1</v>
      </c>
      <c r="AR1319" s="81" t="s">
        <v>4414</v>
      </c>
      <c r="AS1319" s="81"/>
      <c r="AT1319" s="81" t="s">
        <v>4414</v>
      </c>
      <c r="AU1319" s="81"/>
      <c r="AV1319" s="81" t="s">
        <v>4414</v>
      </c>
      <c r="AW1319" s="81"/>
      <c r="BD1319"/>
      <c r="BE1319"/>
      <c r="BF1319"/>
      <c r="BG1319"/>
    </row>
    <row r="1320" spans="41:59" x14ac:dyDescent="0.2">
      <c r="AO1320" s="81" t="s">
        <v>2759</v>
      </c>
      <c r="AP1320" s="81" t="s">
        <v>3074</v>
      </c>
      <c r="AQ1320" s="81">
        <v>1</v>
      </c>
      <c r="AR1320" s="81" t="s">
        <v>4414</v>
      </c>
      <c r="AS1320" s="81"/>
      <c r="AT1320" s="81" t="s">
        <v>4414</v>
      </c>
      <c r="AU1320" s="81"/>
      <c r="AV1320" s="81" t="s">
        <v>4414</v>
      </c>
      <c r="AW1320" s="81"/>
      <c r="BD1320"/>
      <c r="BE1320"/>
      <c r="BF1320"/>
      <c r="BG1320"/>
    </row>
    <row r="1321" spans="41:59" x14ac:dyDescent="0.2">
      <c r="AO1321" s="81" t="s">
        <v>2747</v>
      </c>
      <c r="AP1321" s="81" t="s">
        <v>3078</v>
      </c>
      <c r="AQ1321" s="81">
        <v>1</v>
      </c>
      <c r="AR1321" s="81" t="s">
        <v>4414</v>
      </c>
      <c r="AS1321" s="81"/>
      <c r="AT1321" s="81" t="s">
        <v>4414</v>
      </c>
      <c r="AU1321" s="81"/>
      <c r="AV1321" s="81" t="s">
        <v>4414</v>
      </c>
      <c r="AW1321" s="81"/>
      <c r="BD1321"/>
      <c r="BE1321"/>
      <c r="BF1321"/>
      <c r="BG1321"/>
    </row>
    <row r="1322" spans="41:59" x14ac:dyDescent="0.2">
      <c r="AO1322" s="81" t="s">
        <v>2765</v>
      </c>
      <c r="AP1322" s="81" t="s">
        <v>3078</v>
      </c>
      <c r="AQ1322" s="81">
        <v>1</v>
      </c>
      <c r="AR1322" s="81" t="s">
        <v>4414</v>
      </c>
      <c r="AS1322" s="81"/>
      <c r="AT1322" s="81" t="s">
        <v>4414</v>
      </c>
      <c r="AU1322" s="81"/>
      <c r="AV1322" s="81" t="s">
        <v>4414</v>
      </c>
      <c r="AW1322" s="81"/>
      <c r="BD1322"/>
      <c r="BE1322"/>
      <c r="BF1322"/>
      <c r="BG1322"/>
    </row>
    <row r="1323" spans="41:59" x14ac:dyDescent="0.2">
      <c r="AO1323" s="81" t="s">
        <v>3240</v>
      </c>
      <c r="AP1323" s="81" t="s">
        <v>3235</v>
      </c>
      <c r="AQ1323" s="81">
        <v>1</v>
      </c>
      <c r="AR1323" s="81" t="s">
        <v>4414</v>
      </c>
      <c r="AS1323" s="81"/>
      <c r="AT1323" s="81" t="s">
        <v>4414</v>
      </c>
      <c r="AU1323" s="81"/>
      <c r="AV1323" s="81" t="s">
        <v>4414</v>
      </c>
      <c r="AW1323" s="81"/>
      <c r="BD1323"/>
      <c r="BE1323"/>
      <c r="BF1323"/>
      <c r="BG1323"/>
    </row>
    <row r="1324" spans="41:59" x14ac:dyDescent="0.2">
      <c r="AO1324" s="81" t="s">
        <v>3201</v>
      </c>
      <c r="AP1324" s="81" t="s">
        <v>3235</v>
      </c>
      <c r="AQ1324" s="81">
        <v>1</v>
      </c>
      <c r="AR1324" s="81" t="s">
        <v>4414</v>
      </c>
      <c r="AS1324" s="81"/>
      <c r="AT1324" s="81" t="s">
        <v>4414</v>
      </c>
      <c r="AU1324" s="81"/>
      <c r="AV1324" s="81" t="s">
        <v>4414</v>
      </c>
      <c r="AW1324" s="81"/>
      <c r="BD1324"/>
      <c r="BE1324"/>
      <c r="BF1324"/>
      <c r="BG1324"/>
    </row>
    <row r="1325" spans="41:59" x14ac:dyDescent="0.2">
      <c r="AO1325" s="81" t="s">
        <v>3246</v>
      </c>
      <c r="AP1325" s="81" t="s">
        <v>3356</v>
      </c>
      <c r="AQ1325" s="81">
        <v>1</v>
      </c>
      <c r="AR1325" s="81" t="s">
        <v>4414</v>
      </c>
      <c r="AS1325" s="81"/>
      <c r="AT1325" s="81" t="s">
        <v>4414</v>
      </c>
      <c r="AU1325" s="81"/>
      <c r="AV1325" s="81" t="s">
        <v>4414</v>
      </c>
      <c r="AW1325" s="81"/>
      <c r="BD1325"/>
      <c r="BE1325"/>
      <c r="BF1325"/>
      <c r="BG1325"/>
    </row>
    <row r="1326" spans="41:59" x14ac:dyDescent="0.2">
      <c r="AO1326" s="81" t="s">
        <v>3207</v>
      </c>
      <c r="AP1326" s="81" t="s">
        <v>3356</v>
      </c>
      <c r="AQ1326" s="81">
        <v>1</v>
      </c>
      <c r="AR1326" s="81" t="s">
        <v>4414</v>
      </c>
      <c r="AS1326" s="81"/>
      <c r="AT1326" s="81" t="s">
        <v>4414</v>
      </c>
      <c r="AU1326" s="81"/>
      <c r="AV1326" s="81" t="s">
        <v>4414</v>
      </c>
      <c r="AW1326" s="81"/>
      <c r="BD1326"/>
      <c r="BE1326"/>
      <c r="BF1326"/>
      <c r="BG1326"/>
    </row>
    <row r="1327" spans="41:59" x14ac:dyDescent="0.2">
      <c r="AO1327" s="81" t="s">
        <v>3252</v>
      </c>
      <c r="AP1327" s="81" t="s">
        <v>3362</v>
      </c>
      <c r="AQ1327" s="81">
        <v>1</v>
      </c>
      <c r="AR1327" s="81" t="s">
        <v>4414</v>
      </c>
      <c r="AS1327" s="81"/>
      <c r="AT1327" s="81" t="s">
        <v>4414</v>
      </c>
      <c r="AU1327" s="81"/>
      <c r="AV1327" s="81" t="s">
        <v>4414</v>
      </c>
      <c r="AW1327" s="81"/>
      <c r="BD1327"/>
      <c r="BE1327"/>
      <c r="BF1327"/>
      <c r="BG1327"/>
    </row>
    <row r="1328" spans="41:59" x14ac:dyDescent="0.2">
      <c r="AO1328" s="81" t="s">
        <v>3213</v>
      </c>
      <c r="AP1328" s="81" t="s">
        <v>3362</v>
      </c>
      <c r="AQ1328" s="81">
        <v>1</v>
      </c>
      <c r="AR1328" s="81" t="s">
        <v>4414</v>
      </c>
      <c r="AS1328" s="81"/>
      <c r="AT1328" s="81" t="s">
        <v>4414</v>
      </c>
      <c r="AU1328" s="81"/>
      <c r="AV1328" s="81" t="s">
        <v>4414</v>
      </c>
      <c r="AW1328" s="81"/>
      <c r="BD1328"/>
      <c r="BE1328"/>
      <c r="BF1328"/>
      <c r="BG1328"/>
    </row>
    <row r="1329" spans="41:59" x14ac:dyDescent="0.2">
      <c r="AO1329" s="81" t="s">
        <v>3203</v>
      </c>
      <c r="AP1329" s="81" t="s">
        <v>3347</v>
      </c>
      <c r="AQ1329" s="81">
        <v>2</v>
      </c>
      <c r="AR1329" s="81" t="s">
        <v>4414</v>
      </c>
      <c r="AS1329" s="81"/>
      <c r="AT1329" s="81" t="s">
        <v>4414</v>
      </c>
      <c r="AU1329" s="81"/>
      <c r="AV1329" s="81" t="s">
        <v>4414</v>
      </c>
      <c r="AW1329" s="81"/>
      <c r="BD1329"/>
      <c r="BE1329"/>
      <c r="BF1329"/>
      <c r="BG1329"/>
    </row>
    <row r="1330" spans="41:59" x14ac:dyDescent="0.2">
      <c r="AO1330" s="81" t="s">
        <v>3242</v>
      </c>
      <c r="AP1330" s="81" t="s">
        <v>3347</v>
      </c>
      <c r="AQ1330" s="81">
        <v>2</v>
      </c>
      <c r="AR1330" s="81" t="s">
        <v>4414</v>
      </c>
      <c r="AS1330" s="81"/>
      <c r="AT1330" s="81" t="s">
        <v>4414</v>
      </c>
      <c r="AU1330" s="81"/>
      <c r="AV1330" s="81" t="s">
        <v>4414</v>
      </c>
      <c r="AW1330" s="81"/>
      <c r="BD1330"/>
      <c r="BE1330"/>
      <c r="BF1330"/>
      <c r="BG1330"/>
    </row>
    <row r="1331" spans="41:59" x14ac:dyDescent="0.2">
      <c r="AO1331" s="81" t="s">
        <v>3209</v>
      </c>
      <c r="AP1331" s="81" t="s">
        <v>3352</v>
      </c>
      <c r="AQ1331" s="81">
        <v>2</v>
      </c>
      <c r="AR1331" s="81" t="s">
        <v>4414</v>
      </c>
      <c r="AS1331" s="81"/>
      <c r="AT1331" s="81" t="s">
        <v>4414</v>
      </c>
      <c r="AU1331" s="81"/>
      <c r="AV1331" s="81" t="s">
        <v>4414</v>
      </c>
      <c r="AW1331" s="81"/>
      <c r="BD1331"/>
      <c r="BE1331"/>
      <c r="BF1331"/>
      <c r="BG1331"/>
    </row>
    <row r="1332" spans="41:59" x14ac:dyDescent="0.2">
      <c r="AO1332" s="81" t="s">
        <v>3248</v>
      </c>
      <c r="AP1332" s="81" t="s">
        <v>3352</v>
      </c>
      <c r="AQ1332" s="81">
        <v>2</v>
      </c>
      <c r="AR1332" s="81" t="s">
        <v>4414</v>
      </c>
      <c r="AS1332" s="81"/>
      <c r="AT1332" s="81" t="s">
        <v>4414</v>
      </c>
      <c r="AU1332" s="81"/>
      <c r="AV1332" s="81" t="s">
        <v>4414</v>
      </c>
      <c r="AW1332" s="81"/>
      <c r="BD1332"/>
      <c r="BE1332"/>
      <c r="BF1332"/>
      <c r="BG1332"/>
    </row>
    <row r="1333" spans="41:59" x14ac:dyDescent="0.2">
      <c r="AO1333" s="81" t="s">
        <v>3215</v>
      </c>
      <c r="AP1333" s="81" t="s">
        <v>3358</v>
      </c>
      <c r="AQ1333" s="81">
        <v>2</v>
      </c>
      <c r="AR1333" s="81" t="s">
        <v>4414</v>
      </c>
      <c r="AS1333" s="81"/>
      <c r="AT1333" s="81" t="s">
        <v>4414</v>
      </c>
      <c r="AU1333" s="81"/>
      <c r="AV1333" s="81" t="s">
        <v>4414</v>
      </c>
      <c r="AW1333" s="81"/>
      <c r="BD1333"/>
      <c r="BE1333"/>
      <c r="BF1333"/>
      <c r="BG1333"/>
    </row>
    <row r="1334" spans="41:59" x14ac:dyDescent="0.2">
      <c r="AO1334" s="81" t="s">
        <v>3254</v>
      </c>
      <c r="AP1334" s="81" t="s">
        <v>3358</v>
      </c>
      <c r="AQ1334" s="81">
        <v>2</v>
      </c>
      <c r="AR1334" s="81" t="s">
        <v>4414</v>
      </c>
      <c r="AS1334" s="81"/>
      <c r="AT1334" s="81" t="s">
        <v>4414</v>
      </c>
      <c r="AU1334" s="81"/>
      <c r="AV1334" s="81" t="s">
        <v>4414</v>
      </c>
      <c r="AW1334" s="81"/>
      <c r="BD1334"/>
      <c r="BE1334"/>
      <c r="BF1334"/>
      <c r="BG1334"/>
    </row>
    <row r="1335" spans="41:59" x14ac:dyDescent="0.2">
      <c r="AO1335" s="81" t="s">
        <v>656</v>
      </c>
      <c r="AP1335" s="81" t="s">
        <v>1132</v>
      </c>
      <c r="AQ1335" s="81">
        <v>2</v>
      </c>
      <c r="AR1335" s="81" t="s">
        <v>4414</v>
      </c>
      <c r="AS1335" s="81"/>
      <c r="AT1335" s="81" t="s">
        <v>4414</v>
      </c>
      <c r="AU1335" s="81"/>
      <c r="AV1335" s="81" t="s">
        <v>4414</v>
      </c>
      <c r="AW1335" s="81"/>
      <c r="BD1335"/>
      <c r="BE1335"/>
      <c r="BF1335"/>
      <c r="BG1335"/>
    </row>
    <row r="1336" spans="41:59" x14ac:dyDescent="0.2">
      <c r="AO1336" s="81" t="s">
        <v>668</v>
      </c>
      <c r="AP1336" s="81" t="s">
        <v>1132</v>
      </c>
      <c r="AQ1336" s="81">
        <v>2</v>
      </c>
      <c r="AR1336" s="81" t="s">
        <v>4414</v>
      </c>
      <c r="AS1336" s="81"/>
      <c r="AT1336" s="81" t="s">
        <v>4414</v>
      </c>
      <c r="AU1336" s="81"/>
      <c r="AV1336" s="81" t="s">
        <v>4414</v>
      </c>
      <c r="AW1336" s="81"/>
      <c r="BD1336"/>
      <c r="BE1336"/>
      <c r="BF1336"/>
      <c r="BG1336"/>
    </row>
    <row r="1337" spans="41:59" x14ac:dyDescent="0.2">
      <c r="AO1337" s="81" t="s">
        <v>660</v>
      </c>
      <c r="AP1337" s="81" t="s">
        <v>1135</v>
      </c>
      <c r="AQ1337" s="81">
        <v>2</v>
      </c>
      <c r="AR1337" s="81" t="s">
        <v>4414</v>
      </c>
      <c r="AS1337" s="81"/>
      <c r="AT1337" s="81" t="s">
        <v>4414</v>
      </c>
      <c r="AU1337" s="81"/>
      <c r="AV1337" s="81" t="s">
        <v>4414</v>
      </c>
      <c r="AW1337" s="81"/>
      <c r="BD1337"/>
      <c r="BE1337"/>
      <c r="BF1337"/>
      <c r="BG1337"/>
    </row>
    <row r="1338" spans="41:59" x14ac:dyDescent="0.2">
      <c r="AO1338" s="81" t="s">
        <v>672</v>
      </c>
      <c r="AP1338" s="81" t="s">
        <v>1135</v>
      </c>
      <c r="AQ1338" s="81">
        <v>2</v>
      </c>
      <c r="AR1338" s="81" t="s">
        <v>4414</v>
      </c>
      <c r="AS1338" s="81"/>
      <c r="AT1338" s="81" t="s">
        <v>4414</v>
      </c>
      <c r="AU1338" s="81"/>
      <c r="AV1338" s="81" t="s">
        <v>4414</v>
      </c>
      <c r="AW1338" s="81"/>
      <c r="BD1338"/>
      <c r="BE1338"/>
      <c r="BF1338"/>
      <c r="BG1338"/>
    </row>
    <row r="1339" spans="41:59" x14ac:dyDescent="0.2">
      <c r="AO1339" s="81" t="s">
        <v>664</v>
      </c>
      <c r="AP1339" s="81" t="s">
        <v>1137</v>
      </c>
      <c r="AQ1339" s="81">
        <v>2</v>
      </c>
      <c r="AR1339" s="81" t="s">
        <v>4414</v>
      </c>
      <c r="AS1339" s="81"/>
      <c r="AT1339" s="81" t="s">
        <v>4414</v>
      </c>
      <c r="AU1339" s="81"/>
      <c r="AV1339" s="81" t="s">
        <v>4414</v>
      </c>
      <c r="AW1339" s="81"/>
      <c r="BD1339"/>
      <c r="BE1339"/>
      <c r="BF1339"/>
      <c r="BG1339"/>
    </row>
    <row r="1340" spans="41:59" x14ac:dyDescent="0.2">
      <c r="AO1340" s="81" t="s">
        <v>676</v>
      </c>
      <c r="AP1340" s="81" t="s">
        <v>1137</v>
      </c>
      <c r="AQ1340" s="81">
        <v>2</v>
      </c>
      <c r="AR1340" s="81" t="s">
        <v>4414</v>
      </c>
      <c r="AS1340" s="81"/>
      <c r="AT1340" s="81" t="s">
        <v>4414</v>
      </c>
      <c r="AU1340" s="81"/>
      <c r="AV1340" s="81" t="s">
        <v>4414</v>
      </c>
      <c r="AW1340" s="81"/>
      <c r="BD1340"/>
      <c r="BE1340"/>
      <c r="BF1340"/>
      <c r="BG1340"/>
    </row>
    <row r="1341" spans="41:59" x14ac:dyDescent="0.2">
      <c r="AO1341" s="81" t="s">
        <v>3205</v>
      </c>
      <c r="AP1341" s="81" t="s">
        <v>3349</v>
      </c>
      <c r="AQ1341" s="81">
        <v>2</v>
      </c>
      <c r="AR1341" s="81" t="s">
        <v>4414</v>
      </c>
      <c r="AS1341" s="81"/>
      <c r="AT1341" s="81" t="s">
        <v>4414</v>
      </c>
      <c r="AU1341" s="81"/>
      <c r="AV1341" s="81" t="s">
        <v>4414</v>
      </c>
      <c r="AW1341" s="81"/>
      <c r="BD1341"/>
      <c r="BE1341"/>
      <c r="BF1341"/>
      <c r="BG1341"/>
    </row>
    <row r="1342" spans="41:59" x14ac:dyDescent="0.2">
      <c r="AO1342" s="81" t="s">
        <v>3244</v>
      </c>
      <c r="AP1342" s="81" t="s">
        <v>3349</v>
      </c>
      <c r="AQ1342" s="81">
        <v>2</v>
      </c>
      <c r="AR1342" s="81" t="s">
        <v>4414</v>
      </c>
      <c r="AS1342" s="81"/>
      <c r="AT1342" s="81" t="s">
        <v>4414</v>
      </c>
      <c r="AU1342" s="81"/>
      <c r="AV1342" s="81" t="s">
        <v>4414</v>
      </c>
      <c r="AW1342" s="81"/>
      <c r="BD1342"/>
      <c r="BE1342"/>
      <c r="BF1342"/>
      <c r="BG1342"/>
    </row>
    <row r="1343" spans="41:59" x14ac:dyDescent="0.2">
      <c r="AO1343" s="81" t="s">
        <v>3211</v>
      </c>
      <c r="AP1343" s="81" t="s">
        <v>3354</v>
      </c>
      <c r="AQ1343" s="81">
        <v>2</v>
      </c>
      <c r="AR1343" s="81" t="s">
        <v>4414</v>
      </c>
      <c r="AS1343" s="81"/>
      <c r="AT1343" s="81" t="s">
        <v>4414</v>
      </c>
      <c r="AU1343" s="81"/>
      <c r="AV1343" s="81" t="s">
        <v>4414</v>
      </c>
      <c r="AW1343" s="81"/>
      <c r="BD1343"/>
      <c r="BE1343"/>
      <c r="BF1343"/>
      <c r="BG1343"/>
    </row>
    <row r="1344" spans="41:59" x14ac:dyDescent="0.2">
      <c r="AO1344" s="81" t="s">
        <v>3250</v>
      </c>
      <c r="AP1344" s="81" t="s">
        <v>3354</v>
      </c>
      <c r="AQ1344" s="81">
        <v>2</v>
      </c>
      <c r="AR1344" s="81" t="s">
        <v>4414</v>
      </c>
      <c r="AS1344" s="81"/>
      <c r="AT1344" s="81" t="s">
        <v>4414</v>
      </c>
      <c r="AU1344" s="81"/>
      <c r="AV1344" s="81" t="s">
        <v>4414</v>
      </c>
      <c r="AW1344" s="81"/>
      <c r="BD1344"/>
      <c r="BE1344"/>
      <c r="BF1344"/>
      <c r="BG1344"/>
    </row>
    <row r="1345" spans="41:59" x14ac:dyDescent="0.2">
      <c r="AO1345" s="81" t="s">
        <v>3217</v>
      </c>
      <c r="AP1345" s="81" t="s">
        <v>3360</v>
      </c>
      <c r="AQ1345" s="81">
        <v>2</v>
      </c>
      <c r="AR1345" s="81" t="s">
        <v>4414</v>
      </c>
      <c r="AS1345" s="81"/>
      <c r="AT1345" s="81" t="s">
        <v>4414</v>
      </c>
      <c r="AU1345" s="81"/>
      <c r="AV1345" s="81" t="s">
        <v>4414</v>
      </c>
      <c r="AW1345" s="81"/>
      <c r="BD1345"/>
      <c r="BE1345"/>
      <c r="BF1345"/>
      <c r="BG1345"/>
    </row>
    <row r="1346" spans="41:59" x14ac:dyDescent="0.2">
      <c r="AO1346" s="81" t="s">
        <v>3256</v>
      </c>
      <c r="AP1346" s="81" t="s">
        <v>3360</v>
      </c>
      <c r="AQ1346" s="81">
        <v>2</v>
      </c>
      <c r="AR1346" s="81" t="s">
        <v>4414</v>
      </c>
      <c r="AS1346" s="81"/>
      <c r="AT1346" s="81" t="s">
        <v>4414</v>
      </c>
      <c r="AU1346" s="81"/>
      <c r="AV1346" s="81" t="s">
        <v>4414</v>
      </c>
      <c r="AW1346" s="81"/>
      <c r="BD1346"/>
      <c r="BE1346"/>
      <c r="BF1346"/>
      <c r="BG1346"/>
    </row>
    <row r="1347" spans="41:59" x14ac:dyDescent="0.2">
      <c r="AO1347" s="81" t="s">
        <v>657</v>
      </c>
      <c r="AP1347" s="81" t="s">
        <v>1134</v>
      </c>
      <c r="AQ1347" s="81">
        <v>2</v>
      </c>
      <c r="AR1347" s="81" t="s">
        <v>4414</v>
      </c>
      <c r="AS1347" s="81"/>
      <c r="AT1347" s="81" t="s">
        <v>4414</v>
      </c>
      <c r="AU1347" s="81"/>
      <c r="AV1347" s="81" t="s">
        <v>4414</v>
      </c>
      <c r="AW1347" s="81"/>
      <c r="BD1347"/>
      <c r="BE1347"/>
      <c r="BF1347"/>
      <c r="BG1347"/>
    </row>
    <row r="1348" spans="41:59" x14ac:dyDescent="0.2">
      <c r="AO1348" s="81" t="s">
        <v>669</v>
      </c>
      <c r="AP1348" s="81" t="s">
        <v>1134</v>
      </c>
      <c r="AQ1348" s="81">
        <v>2</v>
      </c>
      <c r="AR1348" s="81" t="s">
        <v>4414</v>
      </c>
      <c r="AS1348" s="81"/>
      <c r="AT1348" s="81" t="s">
        <v>4414</v>
      </c>
      <c r="AU1348" s="81"/>
      <c r="AV1348" s="81" t="s">
        <v>4414</v>
      </c>
      <c r="AW1348" s="81"/>
      <c r="BD1348"/>
      <c r="BE1348"/>
      <c r="BF1348"/>
      <c r="BG1348"/>
    </row>
    <row r="1349" spans="41:59" x14ac:dyDescent="0.2">
      <c r="AO1349" s="81" t="s">
        <v>661</v>
      </c>
      <c r="AP1349" s="81" t="s">
        <v>1136</v>
      </c>
      <c r="AQ1349" s="81">
        <v>2</v>
      </c>
      <c r="AR1349" s="81" t="s">
        <v>4414</v>
      </c>
      <c r="AS1349" s="81"/>
      <c r="AT1349" s="81" t="s">
        <v>4414</v>
      </c>
      <c r="AU1349" s="81"/>
      <c r="AV1349" s="81" t="s">
        <v>4414</v>
      </c>
      <c r="AW1349" s="81"/>
      <c r="BD1349"/>
      <c r="BE1349"/>
      <c r="BF1349"/>
      <c r="BG1349"/>
    </row>
    <row r="1350" spans="41:59" x14ac:dyDescent="0.2">
      <c r="AO1350" s="81" t="s">
        <v>673</v>
      </c>
      <c r="AP1350" s="81" t="s">
        <v>1136</v>
      </c>
      <c r="AQ1350" s="81">
        <v>2</v>
      </c>
      <c r="AR1350" s="81" t="s">
        <v>4414</v>
      </c>
      <c r="AS1350" s="81"/>
      <c r="AT1350" s="81" t="s">
        <v>4414</v>
      </c>
      <c r="AU1350" s="81"/>
      <c r="AV1350" s="81" t="s">
        <v>4414</v>
      </c>
      <c r="AW1350" s="81"/>
      <c r="BD1350"/>
      <c r="BE1350"/>
      <c r="BF1350"/>
      <c r="BG1350"/>
    </row>
    <row r="1351" spans="41:59" x14ac:dyDescent="0.2">
      <c r="AO1351" s="81" t="s">
        <v>665</v>
      </c>
      <c r="AP1351" s="81" t="s">
        <v>1138</v>
      </c>
      <c r="AQ1351" s="81">
        <v>2</v>
      </c>
      <c r="AR1351" s="81" t="s">
        <v>4414</v>
      </c>
      <c r="AS1351" s="81"/>
      <c r="AT1351" s="81" t="s">
        <v>4414</v>
      </c>
      <c r="AU1351" s="81"/>
      <c r="AV1351" s="81" t="s">
        <v>4414</v>
      </c>
      <c r="AW1351" s="81"/>
      <c r="BD1351"/>
      <c r="BE1351"/>
      <c r="BF1351"/>
      <c r="BG1351"/>
    </row>
    <row r="1352" spans="41:59" x14ac:dyDescent="0.2">
      <c r="AO1352" s="81" t="s">
        <v>677</v>
      </c>
      <c r="AP1352" s="81" t="s">
        <v>1138</v>
      </c>
      <c r="AQ1352" s="81">
        <v>2</v>
      </c>
      <c r="AR1352" s="81" t="s">
        <v>4414</v>
      </c>
      <c r="AS1352" s="81"/>
      <c r="AT1352" s="81" t="s">
        <v>4414</v>
      </c>
      <c r="AU1352" s="81"/>
      <c r="AV1352" s="81" t="s">
        <v>4414</v>
      </c>
      <c r="AW1352" s="81"/>
      <c r="BD1352"/>
      <c r="BE1352"/>
      <c r="BF1352"/>
      <c r="BG1352"/>
    </row>
    <row r="1353" spans="41:59" x14ac:dyDescent="0.2">
      <c r="AO1353" s="81" t="s">
        <v>4456</v>
      </c>
      <c r="AP1353" s="81" t="s">
        <v>3070</v>
      </c>
      <c r="AQ1353" s="81">
        <v>2</v>
      </c>
      <c r="AR1353" s="81" t="s">
        <v>4414</v>
      </c>
      <c r="AS1353" s="81"/>
      <c r="AT1353" s="81" t="s">
        <v>4414</v>
      </c>
      <c r="AU1353" s="81"/>
      <c r="AV1353" s="81" t="s">
        <v>4414</v>
      </c>
      <c r="AW1353" s="81"/>
      <c r="BD1353"/>
      <c r="BE1353"/>
      <c r="BF1353"/>
      <c r="BG1353"/>
    </row>
    <row r="1354" spans="41:59" x14ac:dyDescent="0.2">
      <c r="AO1354" s="81" t="s">
        <v>4457</v>
      </c>
      <c r="AP1354" s="81" t="s">
        <v>3070</v>
      </c>
      <c r="AQ1354" s="81">
        <v>2</v>
      </c>
      <c r="AR1354" s="81" t="s">
        <v>4414</v>
      </c>
      <c r="AS1354" s="81"/>
      <c r="AT1354" s="81" t="s">
        <v>4414</v>
      </c>
      <c r="AU1354" s="81"/>
      <c r="AV1354" s="81" t="s">
        <v>4414</v>
      </c>
      <c r="AW1354" s="81"/>
      <c r="BD1354"/>
      <c r="BE1354"/>
      <c r="BF1354"/>
      <c r="BG1354"/>
    </row>
    <row r="1355" spans="41:59" x14ac:dyDescent="0.2">
      <c r="AO1355" s="81" t="s">
        <v>4458</v>
      </c>
      <c r="AP1355" s="81" t="s">
        <v>3074</v>
      </c>
      <c r="AQ1355" s="81">
        <v>2</v>
      </c>
      <c r="AR1355" s="81" t="s">
        <v>4414</v>
      </c>
      <c r="AS1355" s="81"/>
      <c r="AT1355" s="81" t="s">
        <v>4414</v>
      </c>
      <c r="AU1355" s="81"/>
      <c r="AV1355" s="81" t="s">
        <v>4414</v>
      </c>
      <c r="AW1355" s="81"/>
      <c r="BD1355"/>
      <c r="BE1355"/>
      <c r="BF1355"/>
      <c r="BG1355"/>
    </row>
    <row r="1356" spans="41:59" x14ac:dyDescent="0.2">
      <c r="AO1356" s="81" t="s">
        <v>4459</v>
      </c>
      <c r="AP1356" s="81" t="s">
        <v>3074</v>
      </c>
      <c r="AQ1356" s="81">
        <v>2</v>
      </c>
      <c r="AR1356" s="81" t="s">
        <v>4414</v>
      </c>
      <c r="AS1356" s="81"/>
      <c r="AT1356" s="81" t="s">
        <v>4414</v>
      </c>
      <c r="AU1356" s="81"/>
      <c r="AV1356" s="81" t="s">
        <v>4414</v>
      </c>
      <c r="AW1356" s="81"/>
      <c r="BD1356"/>
      <c r="BE1356"/>
      <c r="BF1356"/>
      <c r="BG1356"/>
    </row>
    <row r="1357" spans="41:59" x14ac:dyDescent="0.2">
      <c r="AO1357" s="81" t="s">
        <v>4460</v>
      </c>
      <c r="AP1357" s="81" t="s">
        <v>3078</v>
      </c>
      <c r="AQ1357" s="81">
        <v>2</v>
      </c>
      <c r="AR1357" s="81" t="s">
        <v>4414</v>
      </c>
      <c r="AS1357" s="81"/>
      <c r="AT1357" s="81" t="s">
        <v>4414</v>
      </c>
      <c r="AU1357" s="81"/>
      <c r="AV1357" s="81" t="s">
        <v>4414</v>
      </c>
      <c r="AW1357" s="81"/>
      <c r="BD1357"/>
      <c r="BE1357"/>
      <c r="BF1357"/>
      <c r="BG1357"/>
    </row>
    <row r="1358" spans="41:59" x14ac:dyDescent="0.2">
      <c r="AO1358" s="81" t="s">
        <v>4461</v>
      </c>
      <c r="AP1358" s="81" t="s">
        <v>3078</v>
      </c>
      <c r="AQ1358" s="81">
        <v>2</v>
      </c>
      <c r="AR1358" s="81" t="s">
        <v>4414</v>
      </c>
      <c r="AS1358" s="81"/>
      <c r="AT1358" s="81" t="s">
        <v>4414</v>
      </c>
      <c r="AU1358" s="81"/>
      <c r="AV1358" s="81" t="s">
        <v>4414</v>
      </c>
      <c r="AW1358" s="81"/>
      <c r="BD1358"/>
      <c r="BE1358"/>
      <c r="BF1358"/>
      <c r="BG1358"/>
    </row>
    <row r="1359" spans="41:59" x14ac:dyDescent="0.2">
      <c r="AO1359" s="81" t="s">
        <v>1816</v>
      </c>
      <c r="AP1359" s="81" t="s">
        <v>834</v>
      </c>
      <c r="AQ1359" s="81">
        <v>1</v>
      </c>
      <c r="AR1359" s="81" t="s">
        <v>870</v>
      </c>
      <c r="AS1359" s="81">
        <v>2</v>
      </c>
      <c r="AT1359" s="81" t="s">
        <v>4414</v>
      </c>
      <c r="AU1359" s="81"/>
      <c r="AV1359" s="81" t="s">
        <v>4414</v>
      </c>
      <c r="AW1359" s="81"/>
      <c r="BD1359"/>
      <c r="BE1359"/>
      <c r="BF1359"/>
      <c r="BG1359"/>
    </row>
    <row r="1360" spans="41:59" x14ac:dyDescent="0.2">
      <c r="AO1360" s="81" t="s">
        <v>1820</v>
      </c>
      <c r="AP1360" s="81" t="s">
        <v>834</v>
      </c>
      <c r="AQ1360" s="81">
        <v>1</v>
      </c>
      <c r="AR1360" s="81" t="s">
        <v>878</v>
      </c>
      <c r="AS1360" s="81">
        <v>2</v>
      </c>
      <c r="AT1360" s="81" t="s">
        <v>4414</v>
      </c>
      <c r="AU1360" s="81"/>
      <c r="AV1360" s="81" t="s">
        <v>4414</v>
      </c>
      <c r="AW1360" s="81"/>
      <c r="BD1360"/>
      <c r="BE1360"/>
      <c r="BF1360"/>
      <c r="BG1360"/>
    </row>
    <row r="1361" spans="41:59" x14ac:dyDescent="0.2">
      <c r="AO1361" s="81" t="s">
        <v>1824</v>
      </c>
      <c r="AP1361" s="81" t="s">
        <v>834</v>
      </c>
      <c r="AQ1361" s="81">
        <v>1</v>
      </c>
      <c r="AR1361" s="81" t="s">
        <v>886</v>
      </c>
      <c r="AS1361" s="81">
        <v>2</v>
      </c>
      <c r="AT1361" s="81" t="s">
        <v>4414</v>
      </c>
      <c r="AU1361" s="81"/>
      <c r="AV1361" s="81" t="s">
        <v>4414</v>
      </c>
      <c r="AW1361" s="81"/>
      <c r="BD1361"/>
      <c r="BE1361"/>
      <c r="BF1361"/>
      <c r="BG1361"/>
    </row>
    <row r="1362" spans="41:59" x14ac:dyDescent="0.2">
      <c r="AO1362" s="81" t="s">
        <v>1817</v>
      </c>
      <c r="AP1362" s="81" t="s">
        <v>836</v>
      </c>
      <c r="AQ1362" s="81">
        <v>1</v>
      </c>
      <c r="AR1362" s="81" t="s">
        <v>872</v>
      </c>
      <c r="AS1362" s="81">
        <v>2</v>
      </c>
      <c r="AT1362" s="81" t="s">
        <v>4414</v>
      </c>
      <c r="AU1362" s="81"/>
      <c r="AV1362" s="81" t="s">
        <v>4414</v>
      </c>
      <c r="AW1362" s="81"/>
      <c r="BD1362"/>
      <c r="BE1362"/>
      <c r="BF1362"/>
      <c r="BG1362"/>
    </row>
    <row r="1363" spans="41:59" x14ac:dyDescent="0.2">
      <c r="AO1363" s="81" t="s">
        <v>1821</v>
      </c>
      <c r="AP1363" s="81" t="s">
        <v>836</v>
      </c>
      <c r="AQ1363" s="81">
        <v>1</v>
      </c>
      <c r="AR1363" s="81" t="s">
        <v>880</v>
      </c>
      <c r="AS1363" s="81">
        <v>2</v>
      </c>
      <c r="AT1363" s="81" t="s">
        <v>4414</v>
      </c>
      <c r="AU1363" s="81"/>
      <c r="AV1363" s="81" t="s">
        <v>4414</v>
      </c>
      <c r="AW1363" s="81"/>
      <c r="BD1363"/>
      <c r="BE1363"/>
      <c r="BF1363"/>
      <c r="BG1363"/>
    </row>
    <row r="1364" spans="41:59" x14ac:dyDescent="0.2">
      <c r="AO1364" s="81" t="s">
        <v>1825</v>
      </c>
      <c r="AP1364" s="81" t="s">
        <v>836</v>
      </c>
      <c r="AQ1364" s="81">
        <v>1</v>
      </c>
      <c r="AR1364" s="81" t="s">
        <v>888</v>
      </c>
      <c r="AS1364" s="81">
        <v>2</v>
      </c>
      <c r="AT1364" s="81" t="s">
        <v>4414</v>
      </c>
      <c r="AU1364" s="81"/>
      <c r="AV1364" s="81" t="s">
        <v>4414</v>
      </c>
      <c r="AW1364" s="81"/>
      <c r="BD1364"/>
      <c r="BE1364"/>
      <c r="BF1364"/>
      <c r="BG1364"/>
    </row>
    <row r="1365" spans="41:59" x14ac:dyDescent="0.2">
      <c r="AO1365" s="81" t="s">
        <v>1818</v>
      </c>
      <c r="AP1365" s="81" t="s">
        <v>838</v>
      </c>
      <c r="AQ1365" s="81">
        <v>1</v>
      </c>
      <c r="AR1365" s="81" t="s">
        <v>874</v>
      </c>
      <c r="AS1365" s="81">
        <v>2</v>
      </c>
      <c r="AT1365" s="81" t="s">
        <v>4414</v>
      </c>
      <c r="AU1365" s="81"/>
      <c r="AV1365" s="81" t="s">
        <v>4414</v>
      </c>
      <c r="AW1365" s="81"/>
      <c r="BD1365"/>
      <c r="BE1365"/>
      <c r="BF1365"/>
      <c r="BG1365"/>
    </row>
    <row r="1366" spans="41:59" x14ac:dyDescent="0.2">
      <c r="AO1366" s="81" t="s">
        <v>1822</v>
      </c>
      <c r="AP1366" s="81" t="s">
        <v>882</v>
      </c>
      <c r="AQ1366" s="81">
        <v>2</v>
      </c>
      <c r="AR1366" s="81" t="s">
        <v>838</v>
      </c>
      <c r="AS1366" s="81">
        <v>2</v>
      </c>
      <c r="AT1366" s="81" t="s">
        <v>4414</v>
      </c>
      <c r="AU1366" s="81"/>
      <c r="AV1366" s="81" t="s">
        <v>4414</v>
      </c>
      <c r="AW1366" s="81"/>
      <c r="BD1366"/>
      <c r="BE1366"/>
      <c r="BF1366"/>
      <c r="BG1366"/>
    </row>
    <row r="1367" spans="41:59" x14ac:dyDescent="0.2">
      <c r="AO1367" s="81" t="s">
        <v>1826</v>
      </c>
      <c r="AP1367" s="81" t="s">
        <v>838</v>
      </c>
      <c r="AQ1367" s="81">
        <v>1</v>
      </c>
      <c r="AR1367" s="81" t="s">
        <v>890</v>
      </c>
      <c r="AS1367" s="81">
        <v>2</v>
      </c>
      <c r="AT1367" s="81" t="s">
        <v>4414</v>
      </c>
      <c r="AU1367" s="81"/>
      <c r="AV1367" s="81" t="s">
        <v>4414</v>
      </c>
      <c r="AW1367" s="81"/>
      <c r="BD1367"/>
      <c r="BE1367"/>
      <c r="BF1367"/>
      <c r="BG1367"/>
    </row>
    <row r="1368" spans="41:59" x14ac:dyDescent="0.2">
      <c r="AO1368" s="81" t="s">
        <v>1819</v>
      </c>
      <c r="AP1368" s="81" t="s">
        <v>839</v>
      </c>
      <c r="AQ1368" s="81">
        <v>1</v>
      </c>
      <c r="AR1368" s="81" t="s">
        <v>1243</v>
      </c>
      <c r="AS1368" s="81">
        <v>2</v>
      </c>
      <c r="AT1368" s="81" t="s">
        <v>4414</v>
      </c>
      <c r="AU1368" s="81"/>
      <c r="AV1368" s="81" t="s">
        <v>4414</v>
      </c>
      <c r="AW1368" s="81"/>
      <c r="BD1368"/>
      <c r="BE1368"/>
      <c r="BF1368"/>
      <c r="BG1368"/>
    </row>
    <row r="1369" spans="41:59" x14ac:dyDescent="0.2">
      <c r="AO1369" s="81" t="s">
        <v>1823</v>
      </c>
      <c r="AP1369" s="81" t="s">
        <v>839</v>
      </c>
      <c r="AQ1369" s="81">
        <v>1</v>
      </c>
      <c r="AR1369" s="81" t="s">
        <v>883</v>
      </c>
      <c r="AS1369" s="81">
        <v>2</v>
      </c>
      <c r="AT1369" s="81" t="s">
        <v>4414</v>
      </c>
      <c r="AU1369" s="81"/>
      <c r="AV1369" s="81" t="s">
        <v>4414</v>
      </c>
      <c r="AW1369" s="81"/>
      <c r="BD1369"/>
      <c r="BE1369"/>
      <c r="BF1369"/>
      <c r="BG1369"/>
    </row>
    <row r="1370" spans="41:59" x14ac:dyDescent="0.2">
      <c r="AO1370" s="81" t="s">
        <v>1827</v>
      </c>
      <c r="AP1370" s="81" t="s">
        <v>839</v>
      </c>
      <c r="AQ1370" s="81">
        <v>1</v>
      </c>
      <c r="AR1370" s="81" t="s">
        <v>890</v>
      </c>
      <c r="AS1370" s="81">
        <v>2</v>
      </c>
      <c r="AT1370" s="81" t="s">
        <v>4414</v>
      </c>
      <c r="AU1370" s="81"/>
      <c r="AV1370" s="81" t="s">
        <v>4414</v>
      </c>
      <c r="AW1370" s="81"/>
      <c r="BD1370"/>
      <c r="BE1370"/>
      <c r="BF1370"/>
      <c r="BG1370"/>
    </row>
    <row r="1371" spans="41:59" x14ac:dyDescent="0.2">
      <c r="AO1371" s="81" t="s">
        <v>1828</v>
      </c>
      <c r="AP1371" s="81" t="s">
        <v>863</v>
      </c>
      <c r="AQ1371" s="81">
        <v>2</v>
      </c>
      <c r="AR1371" s="81" t="s">
        <v>834</v>
      </c>
      <c r="AS1371" s="81">
        <v>1</v>
      </c>
      <c r="AT1371" s="81" t="s">
        <v>4414</v>
      </c>
      <c r="AU1371" s="81"/>
      <c r="AV1371" s="81" t="s">
        <v>4414</v>
      </c>
      <c r="AW1371" s="81"/>
      <c r="BD1371"/>
      <c r="BE1371"/>
      <c r="BF1371"/>
      <c r="BG1371"/>
    </row>
    <row r="1372" spans="41:59" x14ac:dyDescent="0.2">
      <c r="AO1372" s="81" t="s">
        <v>1831</v>
      </c>
      <c r="AP1372" s="81" t="s">
        <v>870</v>
      </c>
      <c r="AQ1372" s="81">
        <v>2</v>
      </c>
      <c r="AR1372" s="81" t="s">
        <v>834</v>
      </c>
      <c r="AS1372" s="81">
        <v>1</v>
      </c>
      <c r="AT1372" s="81" t="s">
        <v>4414</v>
      </c>
      <c r="AU1372" s="81"/>
      <c r="AV1372" s="81" t="s">
        <v>4414</v>
      </c>
      <c r="AW1372" s="81"/>
      <c r="BD1372"/>
      <c r="BE1372"/>
      <c r="BF1372"/>
      <c r="BG1372"/>
    </row>
    <row r="1373" spans="41:59" x14ac:dyDescent="0.2">
      <c r="AO1373" s="81" t="s">
        <v>1835</v>
      </c>
      <c r="AP1373" s="81" t="s">
        <v>878</v>
      </c>
      <c r="AQ1373" s="81">
        <v>2</v>
      </c>
      <c r="AR1373" s="81" t="s">
        <v>834</v>
      </c>
      <c r="AS1373" s="81">
        <v>1</v>
      </c>
      <c r="AT1373" s="81" t="s">
        <v>4414</v>
      </c>
      <c r="AU1373" s="81"/>
      <c r="AV1373" s="81" t="s">
        <v>4414</v>
      </c>
      <c r="AW1373" s="81"/>
      <c r="BD1373"/>
      <c r="BE1373"/>
      <c r="BF1373"/>
      <c r="BG1373"/>
    </row>
    <row r="1374" spans="41:59" x14ac:dyDescent="0.2">
      <c r="AO1374" s="81" t="s">
        <v>1839</v>
      </c>
      <c r="AP1374" s="81" t="s">
        <v>886</v>
      </c>
      <c r="AQ1374" s="81">
        <v>2</v>
      </c>
      <c r="AR1374" s="81" t="s">
        <v>834</v>
      </c>
      <c r="AS1374" s="81">
        <v>1</v>
      </c>
      <c r="AT1374" s="81" t="s">
        <v>4414</v>
      </c>
      <c r="AU1374" s="81"/>
      <c r="AV1374" s="81" t="s">
        <v>4414</v>
      </c>
      <c r="AW1374" s="81"/>
      <c r="BD1374"/>
      <c r="BE1374"/>
      <c r="BF1374"/>
      <c r="BG1374"/>
    </row>
    <row r="1375" spans="41:59" x14ac:dyDescent="0.2">
      <c r="AO1375" s="81" t="s">
        <v>1843</v>
      </c>
      <c r="AP1375" s="81" t="s">
        <v>895</v>
      </c>
      <c r="AQ1375" s="81">
        <v>2</v>
      </c>
      <c r="AR1375" s="81" t="s">
        <v>834</v>
      </c>
      <c r="AS1375" s="81">
        <v>1</v>
      </c>
      <c r="AT1375" s="81" t="s">
        <v>4414</v>
      </c>
      <c r="AU1375" s="81"/>
      <c r="AV1375" s="81" t="s">
        <v>4414</v>
      </c>
      <c r="AW1375" s="81"/>
      <c r="BD1375"/>
      <c r="BE1375"/>
      <c r="BF1375"/>
      <c r="BG1375"/>
    </row>
    <row r="1376" spans="41:59" x14ac:dyDescent="0.2">
      <c r="AO1376" s="81" t="s">
        <v>4462</v>
      </c>
      <c r="AP1376" s="81" t="s">
        <v>903</v>
      </c>
      <c r="AQ1376" s="81">
        <v>2</v>
      </c>
      <c r="AR1376" s="81" t="s">
        <v>834</v>
      </c>
      <c r="AS1376" s="81">
        <v>1</v>
      </c>
      <c r="AT1376" s="81" t="s">
        <v>4414</v>
      </c>
      <c r="AU1376" s="81"/>
      <c r="AV1376" s="81" t="s">
        <v>4414</v>
      </c>
      <c r="AW1376" s="81"/>
      <c r="BD1376"/>
      <c r="BE1376"/>
      <c r="BF1376"/>
      <c r="BG1376"/>
    </row>
    <row r="1377" spans="41:59" x14ac:dyDescent="0.2">
      <c r="AO1377" s="81" t="s">
        <v>1829</v>
      </c>
      <c r="AP1377" s="81" t="s">
        <v>865</v>
      </c>
      <c r="AQ1377" s="81">
        <v>2</v>
      </c>
      <c r="AR1377" s="81" t="s">
        <v>836</v>
      </c>
      <c r="AS1377" s="81">
        <v>1</v>
      </c>
      <c r="AT1377" s="81" t="s">
        <v>4414</v>
      </c>
      <c r="AU1377" s="81"/>
      <c r="AV1377" s="81" t="s">
        <v>4414</v>
      </c>
      <c r="AW1377" s="81"/>
      <c r="BD1377"/>
      <c r="BE1377"/>
      <c r="BF1377"/>
      <c r="BG1377"/>
    </row>
    <row r="1378" spans="41:59" x14ac:dyDescent="0.2">
      <c r="AO1378" s="81" t="s">
        <v>1832</v>
      </c>
      <c r="AP1378" s="81" t="s">
        <v>872</v>
      </c>
      <c r="AQ1378" s="81">
        <v>2</v>
      </c>
      <c r="AR1378" s="81" t="s">
        <v>836</v>
      </c>
      <c r="AS1378" s="81">
        <v>1</v>
      </c>
      <c r="AT1378" s="81" t="s">
        <v>4414</v>
      </c>
      <c r="AU1378" s="81"/>
      <c r="AV1378" s="81" t="s">
        <v>4414</v>
      </c>
      <c r="AW1378" s="81"/>
      <c r="BD1378"/>
      <c r="BE1378"/>
      <c r="BF1378"/>
      <c r="BG1378"/>
    </row>
    <row r="1379" spans="41:59" x14ac:dyDescent="0.2">
      <c r="AO1379" s="81" t="s">
        <v>1836</v>
      </c>
      <c r="AP1379" s="81" t="s">
        <v>880</v>
      </c>
      <c r="AQ1379" s="81">
        <v>2</v>
      </c>
      <c r="AR1379" s="81" t="s">
        <v>836</v>
      </c>
      <c r="AS1379" s="81">
        <v>1</v>
      </c>
      <c r="AT1379" s="81" t="s">
        <v>4414</v>
      </c>
      <c r="AU1379" s="81"/>
      <c r="AV1379" s="81" t="s">
        <v>4414</v>
      </c>
      <c r="AW1379" s="81"/>
      <c r="BD1379"/>
      <c r="BE1379"/>
      <c r="BF1379"/>
      <c r="BG1379"/>
    </row>
    <row r="1380" spans="41:59" x14ac:dyDescent="0.2">
      <c r="AO1380" s="81" t="s">
        <v>1840</v>
      </c>
      <c r="AP1380" s="81" t="s">
        <v>888</v>
      </c>
      <c r="AQ1380" s="81">
        <v>2</v>
      </c>
      <c r="AR1380" s="81" t="s">
        <v>836</v>
      </c>
      <c r="AS1380" s="81">
        <v>1</v>
      </c>
      <c r="AT1380" s="81" t="s">
        <v>4414</v>
      </c>
      <c r="AU1380" s="81"/>
      <c r="AV1380" s="81" t="s">
        <v>4414</v>
      </c>
      <c r="AW1380" s="81"/>
      <c r="BD1380"/>
      <c r="BE1380"/>
      <c r="BF1380"/>
      <c r="BG1380"/>
    </row>
    <row r="1381" spans="41:59" x14ac:dyDescent="0.2">
      <c r="AO1381" s="81" t="s">
        <v>1844</v>
      </c>
      <c r="AP1381" s="81" t="s">
        <v>897</v>
      </c>
      <c r="AQ1381" s="81">
        <v>2</v>
      </c>
      <c r="AR1381" s="81" t="s">
        <v>836</v>
      </c>
      <c r="AS1381" s="81">
        <v>1</v>
      </c>
      <c r="AT1381" s="81" t="s">
        <v>4414</v>
      </c>
      <c r="AU1381" s="81"/>
      <c r="AV1381" s="81" t="s">
        <v>4414</v>
      </c>
      <c r="AW1381" s="81"/>
      <c r="BD1381"/>
      <c r="BE1381"/>
      <c r="BF1381"/>
      <c r="BG1381"/>
    </row>
    <row r="1382" spans="41:59" x14ac:dyDescent="0.2">
      <c r="AO1382" s="81" t="s">
        <v>4463</v>
      </c>
      <c r="AP1382" s="81" t="s">
        <v>904</v>
      </c>
      <c r="AQ1382" s="81">
        <v>2</v>
      </c>
      <c r="AR1382" s="81" t="s">
        <v>836</v>
      </c>
      <c r="AS1382" s="81">
        <v>1</v>
      </c>
      <c r="AT1382" s="81" t="s">
        <v>4414</v>
      </c>
      <c r="AU1382" s="81"/>
      <c r="AV1382" s="81" t="s">
        <v>4414</v>
      </c>
      <c r="AW1382" s="81"/>
    </row>
    <row r="1383" spans="41:59" x14ac:dyDescent="0.2">
      <c r="AO1383" s="81" t="s">
        <v>1830</v>
      </c>
      <c r="AP1383" s="81" t="s">
        <v>867</v>
      </c>
      <c r="AQ1383" s="81">
        <v>2</v>
      </c>
      <c r="AR1383" s="81" t="s">
        <v>838</v>
      </c>
      <c r="AS1383" s="81">
        <v>1</v>
      </c>
      <c r="AT1383" s="81" t="s">
        <v>4414</v>
      </c>
      <c r="AU1383" s="81"/>
      <c r="AV1383" s="81" t="s">
        <v>4414</v>
      </c>
      <c r="AW1383" s="81"/>
    </row>
    <row r="1384" spans="41:59" x14ac:dyDescent="0.2">
      <c r="AO1384" s="81" t="s">
        <v>1833</v>
      </c>
      <c r="AP1384" s="81" t="s">
        <v>874</v>
      </c>
      <c r="AQ1384" s="81">
        <v>2</v>
      </c>
      <c r="AR1384" s="81" t="s">
        <v>838</v>
      </c>
      <c r="AS1384" s="81">
        <v>1</v>
      </c>
      <c r="AT1384" s="81" t="s">
        <v>4414</v>
      </c>
      <c r="AU1384" s="81"/>
      <c r="AV1384" s="81" t="s">
        <v>4414</v>
      </c>
      <c r="AW1384" s="81"/>
    </row>
    <row r="1385" spans="41:59" x14ac:dyDescent="0.2">
      <c r="AO1385" s="81" t="s">
        <v>1837</v>
      </c>
      <c r="AP1385" s="81" t="s">
        <v>882</v>
      </c>
      <c r="AQ1385" s="81">
        <v>2</v>
      </c>
      <c r="AR1385" s="81" t="s">
        <v>838</v>
      </c>
      <c r="AS1385" s="81">
        <v>1</v>
      </c>
      <c r="AT1385" s="81" t="s">
        <v>4414</v>
      </c>
      <c r="AU1385" s="81"/>
      <c r="AV1385" s="81" t="s">
        <v>4414</v>
      </c>
      <c r="AW1385" s="81"/>
    </row>
    <row r="1386" spans="41:59" x14ac:dyDescent="0.2">
      <c r="AO1386" s="81" t="s">
        <v>1841</v>
      </c>
      <c r="AP1386" s="81" t="s">
        <v>890</v>
      </c>
      <c r="AQ1386" s="81">
        <v>2</v>
      </c>
      <c r="AR1386" s="81" t="s">
        <v>838</v>
      </c>
      <c r="AS1386" s="81">
        <v>1</v>
      </c>
      <c r="AT1386" s="81" t="s">
        <v>4414</v>
      </c>
      <c r="AU1386" s="81"/>
      <c r="AV1386" s="81" t="s">
        <v>4414</v>
      </c>
      <c r="AW1386" s="81"/>
    </row>
    <row r="1387" spans="41:59" x14ac:dyDescent="0.2">
      <c r="AO1387" s="81" t="s">
        <v>1845</v>
      </c>
      <c r="AP1387" s="81" t="s">
        <v>899</v>
      </c>
      <c r="AQ1387" s="81">
        <v>2</v>
      </c>
      <c r="AR1387" s="81" t="s">
        <v>838</v>
      </c>
      <c r="AS1387" s="81">
        <v>1</v>
      </c>
      <c r="AT1387" s="81" t="s">
        <v>4414</v>
      </c>
      <c r="AU1387" s="81"/>
      <c r="AV1387" s="81" t="s">
        <v>4414</v>
      </c>
      <c r="AW1387" s="81"/>
    </row>
    <row r="1388" spans="41:59" x14ac:dyDescent="0.2">
      <c r="AO1388" s="81" t="s">
        <v>4464</v>
      </c>
      <c r="AP1388" s="81" t="s">
        <v>906</v>
      </c>
      <c r="AQ1388" s="81">
        <v>2</v>
      </c>
      <c r="AR1388" s="81" t="s">
        <v>838</v>
      </c>
      <c r="AS1388" s="81">
        <v>1</v>
      </c>
      <c r="AT1388" s="81" t="s">
        <v>4414</v>
      </c>
      <c r="AU1388" s="81"/>
      <c r="AV1388" s="81" t="s">
        <v>4414</v>
      </c>
      <c r="AW1388" s="81"/>
    </row>
    <row r="1389" spans="41:59" x14ac:dyDescent="0.2">
      <c r="AO1389" s="81" t="s">
        <v>4465</v>
      </c>
      <c r="AP1389" s="81" t="s">
        <v>4466</v>
      </c>
      <c r="AQ1389" s="81">
        <v>2</v>
      </c>
      <c r="AR1389" s="81" t="s">
        <v>839</v>
      </c>
      <c r="AS1389" s="81">
        <v>1</v>
      </c>
      <c r="AT1389" s="81" t="s">
        <v>4414</v>
      </c>
      <c r="AU1389" s="81"/>
      <c r="AV1389" s="81" t="s">
        <v>4414</v>
      </c>
      <c r="AW1389" s="81"/>
    </row>
    <row r="1390" spans="41:59" x14ac:dyDescent="0.2">
      <c r="AO1390" s="81" t="s">
        <v>1834</v>
      </c>
      <c r="AP1390" s="81" t="s">
        <v>1243</v>
      </c>
      <c r="AQ1390" s="81">
        <v>2</v>
      </c>
      <c r="AR1390" s="81" t="s">
        <v>839</v>
      </c>
      <c r="AS1390" s="81">
        <v>1</v>
      </c>
      <c r="AT1390" s="81" t="s">
        <v>4414</v>
      </c>
      <c r="AU1390" s="81"/>
      <c r="AV1390" s="81" t="s">
        <v>4414</v>
      </c>
      <c r="AW1390" s="81"/>
    </row>
    <row r="1391" spans="41:59" x14ac:dyDescent="0.2">
      <c r="AO1391" s="81" t="s">
        <v>1838</v>
      </c>
      <c r="AP1391" s="81" t="s">
        <v>883</v>
      </c>
      <c r="AQ1391" s="81">
        <v>2</v>
      </c>
      <c r="AR1391" s="81" t="s">
        <v>839</v>
      </c>
      <c r="AS1391" s="81">
        <v>1</v>
      </c>
      <c r="AT1391" s="81" t="s">
        <v>4414</v>
      </c>
      <c r="AU1391" s="81"/>
      <c r="AV1391" s="81" t="s">
        <v>4414</v>
      </c>
      <c r="AW1391" s="81"/>
    </row>
    <row r="1392" spans="41:59" x14ac:dyDescent="0.2">
      <c r="AO1392" s="81" t="s">
        <v>1842</v>
      </c>
      <c r="AP1392" s="81" t="s">
        <v>891</v>
      </c>
      <c r="AQ1392" s="81">
        <v>2</v>
      </c>
      <c r="AR1392" s="81" t="s">
        <v>839</v>
      </c>
      <c r="AS1392" s="81">
        <v>1</v>
      </c>
      <c r="AT1392" s="81" t="s">
        <v>4414</v>
      </c>
      <c r="AU1392" s="81"/>
      <c r="AV1392" s="81" t="s">
        <v>4414</v>
      </c>
      <c r="AW1392" s="81"/>
    </row>
    <row r="1393" spans="41:49" x14ac:dyDescent="0.2">
      <c r="AO1393" s="81" t="s">
        <v>1846</v>
      </c>
      <c r="AP1393" s="81" t="s">
        <v>900</v>
      </c>
      <c r="AQ1393" s="81">
        <v>2</v>
      </c>
      <c r="AR1393" s="81" t="s">
        <v>839</v>
      </c>
      <c r="AS1393" s="81">
        <v>1</v>
      </c>
      <c r="AT1393" s="81" t="s">
        <v>4414</v>
      </c>
      <c r="AU1393" s="81"/>
      <c r="AV1393" s="81" t="s">
        <v>4414</v>
      </c>
      <c r="AW1393" s="81"/>
    </row>
    <row r="1394" spans="41:49" x14ac:dyDescent="0.2">
      <c r="AO1394" s="81" t="s">
        <v>4467</v>
      </c>
      <c r="AP1394" s="81" t="s">
        <v>907</v>
      </c>
      <c r="AQ1394" s="81">
        <v>2</v>
      </c>
      <c r="AR1394" s="81" t="s">
        <v>839</v>
      </c>
      <c r="AS1394" s="81">
        <v>1</v>
      </c>
      <c r="AT1394" s="81" t="s">
        <v>4414</v>
      </c>
      <c r="AU1394" s="81"/>
      <c r="AV1394" s="81" t="s">
        <v>4414</v>
      </c>
      <c r="AW1394" s="81"/>
    </row>
    <row r="1395" spans="41:49" x14ac:dyDescent="0.2">
      <c r="AO1395" s="81" t="s">
        <v>3974</v>
      </c>
      <c r="AP1395" s="81" t="s">
        <v>4468</v>
      </c>
      <c r="AQ1395" s="81">
        <v>1</v>
      </c>
      <c r="AR1395" s="81" t="s">
        <v>4414</v>
      </c>
      <c r="AS1395" s="81"/>
      <c r="AT1395" s="81" t="s">
        <v>4414</v>
      </c>
      <c r="AU1395" s="81"/>
      <c r="AV1395" s="81" t="s">
        <v>4414</v>
      </c>
      <c r="AW1395" s="81"/>
    </row>
    <row r="1396" spans="41:49" x14ac:dyDescent="0.2">
      <c r="AO1396" s="81" t="s">
        <v>3976</v>
      </c>
      <c r="AP1396" s="81" t="s">
        <v>4469</v>
      </c>
      <c r="AQ1396" s="81">
        <v>1</v>
      </c>
      <c r="AR1396" s="81" t="s">
        <v>4414</v>
      </c>
      <c r="AS1396" s="81"/>
      <c r="AT1396" s="81" t="s">
        <v>4414</v>
      </c>
      <c r="AU1396" s="81"/>
      <c r="AV1396" s="81" t="s">
        <v>4414</v>
      </c>
      <c r="AW1396" s="81"/>
    </row>
    <row r="1397" spans="41:49" x14ac:dyDescent="0.2">
      <c r="AO1397" s="81" t="s">
        <v>3978</v>
      </c>
      <c r="AP1397" s="81" t="s">
        <v>4470</v>
      </c>
      <c r="AQ1397" s="81">
        <v>1</v>
      </c>
      <c r="AR1397" s="81" t="s">
        <v>4414</v>
      </c>
      <c r="AS1397" s="81"/>
      <c r="AT1397" s="81" t="s">
        <v>4414</v>
      </c>
      <c r="AU1397" s="81"/>
      <c r="AV1397" s="81" t="s">
        <v>4414</v>
      </c>
      <c r="AW1397" s="81"/>
    </row>
    <row r="1398" spans="41:49" x14ac:dyDescent="0.2">
      <c r="AO1398" s="81" t="s">
        <v>3980</v>
      </c>
      <c r="AP1398" s="81" t="s">
        <v>4471</v>
      </c>
      <c r="AQ1398" s="81">
        <v>1</v>
      </c>
      <c r="AR1398" s="81" t="s">
        <v>4414</v>
      </c>
      <c r="AS1398" s="81"/>
      <c r="AT1398" s="81" t="s">
        <v>4414</v>
      </c>
      <c r="AU1398" s="81"/>
      <c r="AV1398" s="81" t="s">
        <v>4414</v>
      </c>
      <c r="AW1398" s="81"/>
    </row>
    <row r="1399" spans="41:49" x14ac:dyDescent="0.2">
      <c r="AO1399" s="81" t="s">
        <v>3982</v>
      </c>
      <c r="AP1399" s="81" t="s">
        <v>4472</v>
      </c>
      <c r="AQ1399" s="81">
        <v>1</v>
      </c>
      <c r="AR1399" s="81" t="s">
        <v>4414</v>
      </c>
      <c r="AS1399" s="81"/>
      <c r="AT1399" s="81" t="s">
        <v>4414</v>
      </c>
      <c r="AU1399" s="81"/>
      <c r="AV1399" s="81" t="s">
        <v>4414</v>
      </c>
      <c r="AW1399" s="81"/>
    </row>
    <row r="1400" spans="41:49" x14ac:dyDescent="0.2">
      <c r="AO1400" s="81" t="s">
        <v>3984</v>
      </c>
      <c r="AP1400" s="81" t="s">
        <v>4473</v>
      </c>
      <c r="AQ1400" s="81">
        <v>1</v>
      </c>
      <c r="AR1400" s="81" t="s">
        <v>4414</v>
      </c>
      <c r="AS1400" s="81"/>
      <c r="AT1400" s="81" t="s">
        <v>4414</v>
      </c>
      <c r="AU1400" s="81"/>
      <c r="AV1400" s="81" t="s">
        <v>4414</v>
      </c>
      <c r="AW1400" s="81"/>
    </row>
    <row r="1401" spans="41:49" x14ac:dyDescent="0.2">
      <c r="AO1401" s="81" t="s">
        <v>586</v>
      </c>
      <c r="AP1401" s="81" t="s">
        <v>1239</v>
      </c>
      <c r="AQ1401" s="81">
        <v>1</v>
      </c>
      <c r="AR1401" s="81" t="s">
        <v>4414</v>
      </c>
      <c r="AS1401" s="81"/>
      <c r="AT1401" s="81" t="s">
        <v>4414</v>
      </c>
      <c r="AU1401" s="81"/>
      <c r="AV1401" s="81" t="s">
        <v>4414</v>
      </c>
      <c r="AW1401" s="81"/>
    </row>
    <row r="1402" spans="41:49" x14ac:dyDescent="0.2">
      <c r="AO1402" s="81" t="s">
        <v>599</v>
      </c>
      <c r="AP1402" s="81" t="s">
        <v>1241</v>
      </c>
      <c r="AQ1402" s="81">
        <v>1</v>
      </c>
      <c r="AR1402" s="81" t="s">
        <v>4414</v>
      </c>
      <c r="AS1402" s="81"/>
      <c r="AT1402" s="81" t="s">
        <v>4414</v>
      </c>
      <c r="AU1402" s="81"/>
      <c r="AV1402" s="81" t="s">
        <v>4414</v>
      </c>
      <c r="AW1402" s="81"/>
    </row>
    <row r="1403" spans="41:49" x14ac:dyDescent="0.2">
      <c r="AO1403" s="81" t="s">
        <v>587</v>
      </c>
      <c r="AP1403" s="81" t="s">
        <v>1240</v>
      </c>
      <c r="AQ1403" s="81">
        <v>1</v>
      </c>
      <c r="AR1403" s="81" t="s">
        <v>4414</v>
      </c>
      <c r="AS1403" s="81"/>
      <c r="AT1403" s="81" t="s">
        <v>4414</v>
      </c>
      <c r="AU1403" s="81"/>
      <c r="AV1403" s="81" t="s">
        <v>4414</v>
      </c>
      <c r="AW1403" s="81"/>
    </row>
    <row r="1404" spans="41:49" x14ac:dyDescent="0.2">
      <c r="AO1404" s="81" t="s">
        <v>600</v>
      </c>
      <c r="AP1404" s="81" t="s">
        <v>1242</v>
      </c>
      <c r="AQ1404" s="81">
        <v>1</v>
      </c>
      <c r="AR1404" s="81" t="s">
        <v>4414</v>
      </c>
      <c r="AS1404" s="81"/>
      <c r="AT1404" s="81" t="s">
        <v>4414</v>
      </c>
      <c r="AU1404" s="81"/>
      <c r="AV1404" s="81" t="s">
        <v>4414</v>
      </c>
      <c r="AW1404" s="81"/>
    </row>
    <row r="1405" spans="41:49" x14ac:dyDescent="0.2">
      <c r="AO1405" s="81" t="s">
        <v>619</v>
      </c>
      <c r="AP1405" s="81" t="s">
        <v>853</v>
      </c>
      <c r="AQ1405" s="81">
        <v>1</v>
      </c>
      <c r="AR1405" s="81" t="s">
        <v>1156</v>
      </c>
      <c r="AS1405" s="81">
        <v>1</v>
      </c>
      <c r="AT1405" s="81" t="s">
        <v>4414</v>
      </c>
      <c r="AU1405" s="81"/>
      <c r="AV1405" s="81" t="s">
        <v>4414</v>
      </c>
      <c r="AW1405" s="81"/>
    </row>
    <row r="1406" spans="41:49" x14ac:dyDescent="0.2">
      <c r="AO1406" s="81" t="s">
        <v>620</v>
      </c>
      <c r="AP1406" s="81" t="s">
        <v>863</v>
      </c>
      <c r="AQ1406" s="81">
        <v>2</v>
      </c>
      <c r="AR1406" s="81" t="s">
        <v>1156</v>
      </c>
      <c r="AS1406" s="81">
        <v>2</v>
      </c>
      <c r="AT1406" s="81" t="s">
        <v>4414</v>
      </c>
      <c r="AU1406" s="81"/>
      <c r="AV1406" s="81" t="s">
        <v>4414</v>
      </c>
      <c r="AW1406" s="81"/>
    </row>
    <row r="1407" spans="41:49" x14ac:dyDescent="0.2">
      <c r="AO1407" s="81" t="s">
        <v>621</v>
      </c>
      <c r="AP1407" s="81" t="s">
        <v>878</v>
      </c>
      <c r="AQ1407" s="81">
        <v>2</v>
      </c>
      <c r="AR1407" s="81" t="s">
        <v>1156</v>
      </c>
      <c r="AS1407" s="81">
        <v>2</v>
      </c>
      <c r="AT1407" s="81" t="s">
        <v>4414</v>
      </c>
      <c r="AU1407" s="81"/>
      <c r="AV1407" s="81" t="s">
        <v>4414</v>
      </c>
      <c r="AW1407" s="81"/>
    </row>
    <row r="1408" spans="41:49" x14ac:dyDescent="0.2">
      <c r="AO1408" s="81" t="s">
        <v>714</v>
      </c>
      <c r="AP1408" s="81" t="s">
        <v>1142</v>
      </c>
      <c r="AQ1408" s="81">
        <v>1</v>
      </c>
      <c r="AR1408" s="81" t="s">
        <v>4414</v>
      </c>
      <c r="AS1408" s="81"/>
      <c r="AT1408" s="81" t="s">
        <v>4414</v>
      </c>
      <c r="AU1408" s="81"/>
      <c r="AV1408" s="81" t="s">
        <v>4414</v>
      </c>
      <c r="AW1408" s="81"/>
    </row>
    <row r="1409" spans="41:49" x14ac:dyDescent="0.2">
      <c r="AO1409" s="81" t="s">
        <v>715</v>
      </c>
      <c r="AP1409" s="81" t="s">
        <v>1147</v>
      </c>
      <c r="AQ1409" s="81">
        <v>1</v>
      </c>
      <c r="AR1409" s="81" t="s">
        <v>4414</v>
      </c>
      <c r="AS1409" s="81"/>
      <c r="AT1409" s="81" t="s">
        <v>4414</v>
      </c>
      <c r="AU1409" s="81"/>
      <c r="AV1409" s="81" t="s">
        <v>4414</v>
      </c>
      <c r="AW1409" s="81"/>
    </row>
    <row r="1410" spans="41:49" x14ac:dyDescent="0.2">
      <c r="AO1410" s="81" t="s">
        <v>716</v>
      </c>
      <c r="AP1410" s="81" t="s">
        <v>1152</v>
      </c>
      <c r="AQ1410" s="81">
        <v>1</v>
      </c>
      <c r="AR1410" s="81" t="s">
        <v>4414</v>
      </c>
      <c r="AS1410" s="81"/>
      <c r="AT1410" s="81" t="s">
        <v>4414</v>
      </c>
      <c r="AU1410" s="81"/>
      <c r="AV1410" s="81" t="s">
        <v>4414</v>
      </c>
      <c r="AW1410" s="81"/>
    </row>
    <row r="1411" spans="41:49" x14ac:dyDescent="0.2">
      <c r="AO1411" s="81" t="s">
        <v>678</v>
      </c>
      <c r="AP1411" s="81" t="s">
        <v>1141</v>
      </c>
      <c r="AQ1411" s="81">
        <v>1</v>
      </c>
      <c r="AR1411" s="81" t="s">
        <v>4414</v>
      </c>
      <c r="AS1411" s="81"/>
      <c r="AT1411" s="81" t="s">
        <v>4414</v>
      </c>
      <c r="AU1411" s="81"/>
      <c r="AV1411" s="81" t="s">
        <v>4414</v>
      </c>
      <c r="AW1411" s="81"/>
    </row>
    <row r="1412" spans="41:49" x14ac:dyDescent="0.2">
      <c r="AO1412" s="81" t="s">
        <v>690</v>
      </c>
      <c r="AP1412" s="81" t="s">
        <v>1141</v>
      </c>
      <c r="AQ1412" s="81">
        <v>1</v>
      </c>
      <c r="AR1412" s="81" t="s">
        <v>4414</v>
      </c>
      <c r="AS1412" s="81"/>
      <c r="AT1412" s="81" t="s">
        <v>4414</v>
      </c>
      <c r="AU1412" s="81"/>
      <c r="AV1412" s="81" t="s">
        <v>4414</v>
      </c>
      <c r="AW1412" s="81"/>
    </row>
    <row r="1413" spans="41:49" x14ac:dyDescent="0.2">
      <c r="AO1413" s="81" t="s">
        <v>682</v>
      </c>
      <c r="AP1413" s="81" t="s">
        <v>1146</v>
      </c>
      <c r="AQ1413" s="81">
        <v>1</v>
      </c>
      <c r="AR1413" s="81" t="s">
        <v>4414</v>
      </c>
      <c r="AS1413" s="81"/>
      <c r="AT1413" s="81" t="s">
        <v>4414</v>
      </c>
      <c r="AU1413" s="81"/>
      <c r="AV1413" s="81" t="s">
        <v>4414</v>
      </c>
      <c r="AW1413" s="81"/>
    </row>
    <row r="1414" spans="41:49" x14ac:dyDescent="0.2">
      <c r="AO1414" s="81" t="s">
        <v>694</v>
      </c>
      <c r="AP1414" s="81" t="s">
        <v>1146</v>
      </c>
      <c r="AQ1414" s="81">
        <v>1</v>
      </c>
      <c r="AR1414" s="81" t="s">
        <v>4414</v>
      </c>
      <c r="AS1414" s="81"/>
      <c r="AT1414" s="81" t="s">
        <v>4414</v>
      </c>
      <c r="AU1414" s="81"/>
      <c r="AV1414" s="81" t="s">
        <v>4414</v>
      </c>
      <c r="AW1414" s="81"/>
    </row>
    <row r="1415" spans="41:49" x14ac:dyDescent="0.2">
      <c r="AO1415" s="81" t="s">
        <v>686</v>
      </c>
      <c r="AP1415" s="81" t="s">
        <v>1151</v>
      </c>
      <c r="AQ1415" s="81">
        <v>1</v>
      </c>
      <c r="AR1415" s="81" t="s">
        <v>4414</v>
      </c>
      <c r="AS1415" s="81"/>
      <c r="AT1415" s="81" t="s">
        <v>4414</v>
      </c>
      <c r="AU1415" s="81"/>
      <c r="AV1415" s="81" t="s">
        <v>4414</v>
      </c>
      <c r="AW1415" s="81"/>
    </row>
    <row r="1416" spans="41:49" x14ac:dyDescent="0.2">
      <c r="AO1416" s="81" t="s">
        <v>698</v>
      </c>
      <c r="AP1416" s="81" t="s">
        <v>1151</v>
      </c>
      <c r="AQ1416" s="81">
        <v>1</v>
      </c>
      <c r="AR1416" s="81" t="s">
        <v>4414</v>
      </c>
      <c r="AS1416" s="81"/>
      <c r="AT1416" s="81" t="s">
        <v>4414</v>
      </c>
      <c r="AU1416" s="81"/>
      <c r="AV1416" s="81" t="s">
        <v>4414</v>
      </c>
      <c r="AW1416" s="81"/>
    </row>
    <row r="1417" spans="41:49" x14ac:dyDescent="0.2">
      <c r="AO1417" s="81" t="s">
        <v>679</v>
      </c>
      <c r="AP1417" s="81" t="s">
        <v>1143</v>
      </c>
      <c r="AQ1417" s="81">
        <v>1</v>
      </c>
      <c r="AR1417" s="81" t="s">
        <v>4414</v>
      </c>
      <c r="AS1417" s="81"/>
      <c r="AT1417" s="81" t="s">
        <v>4414</v>
      </c>
      <c r="AU1417" s="81"/>
      <c r="AV1417" s="81" t="s">
        <v>4414</v>
      </c>
      <c r="AW1417" s="81"/>
    </row>
    <row r="1418" spans="41:49" x14ac:dyDescent="0.2">
      <c r="AO1418" s="81" t="s">
        <v>691</v>
      </c>
      <c r="AP1418" s="81" t="s">
        <v>1143</v>
      </c>
      <c r="AQ1418" s="81">
        <v>1</v>
      </c>
      <c r="AR1418" s="81" t="s">
        <v>4414</v>
      </c>
      <c r="AS1418" s="81"/>
      <c r="AT1418" s="81" t="s">
        <v>4414</v>
      </c>
      <c r="AU1418" s="81"/>
      <c r="AV1418" s="81" t="s">
        <v>4414</v>
      </c>
      <c r="AW1418" s="81"/>
    </row>
    <row r="1419" spans="41:49" x14ac:dyDescent="0.2">
      <c r="AO1419" s="81" t="s">
        <v>683</v>
      </c>
      <c r="AP1419" s="81" t="s">
        <v>1148</v>
      </c>
      <c r="AQ1419" s="81">
        <v>1</v>
      </c>
      <c r="AR1419" s="81" t="s">
        <v>4414</v>
      </c>
      <c r="AS1419" s="81"/>
      <c r="AT1419" s="81" t="s">
        <v>4414</v>
      </c>
      <c r="AU1419" s="81"/>
      <c r="AV1419" s="81" t="s">
        <v>4414</v>
      </c>
      <c r="AW1419" s="81"/>
    </row>
    <row r="1420" spans="41:49" x14ac:dyDescent="0.2">
      <c r="AO1420" s="81" t="s">
        <v>695</v>
      </c>
      <c r="AP1420" s="81" t="s">
        <v>1148</v>
      </c>
      <c r="AQ1420" s="81">
        <v>1</v>
      </c>
      <c r="AR1420" s="81" t="s">
        <v>4414</v>
      </c>
      <c r="AS1420" s="81"/>
      <c r="AT1420" s="81" t="s">
        <v>4414</v>
      </c>
      <c r="AU1420" s="81"/>
      <c r="AV1420" s="81" t="s">
        <v>4414</v>
      </c>
      <c r="AW1420" s="81"/>
    </row>
    <row r="1421" spans="41:49" x14ac:dyDescent="0.2">
      <c r="AO1421" s="81" t="s">
        <v>687</v>
      </c>
      <c r="AP1421" s="81" t="s">
        <v>1153</v>
      </c>
      <c r="AQ1421" s="81">
        <v>1</v>
      </c>
      <c r="AR1421" s="81" t="s">
        <v>4414</v>
      </c>
      <c r="AS1421" s="81"/>
      <c r="AT1421" s="81" t="s">
        <v>4414</v>
      </c>
      <c r="AU1421" s="81"/>
      <c r="AV1421" s="81" t="s">
        <v>4414</v>
      </c>
      <c r="AW1421" s="81"/>
    </row>
    <row r="1422" spans="41:49" x14ac:dyDescent="0.2">
      <c r="AO1422" s="81" t="s">
        <v>699</v>
      </c>
      <c r="AP1422" s="81" t="s">
        <v>1153</v>
      </c>
      <c r="AQ1422" s="81">
        <v>1</v>
      </c>
      <c r="AR1422" s="81" t="s">
        <v>4414</v>
      </c>
      <c r="AS1422" s="81"/>
      <c r="AT1422" s="81" t="s">
        <v>4414</v>
      </c>
      <c r="AU1422" s="81"/>
      <c r="AV1422" s="81" t="s">
        <v>4414</v>
      </c>
      <c r="AW1422" s="81"/>
    </row>
    <row r="1423" spans="41:49" x14ac:dyDescent="0.2">
      <c r="AO1423" s="81" t="s">
        <v>3283</v>
      </c>
      <c r="AP1423" s="81" t="s">
        <v>3085</v>
      </c>
      <c r="AQ1423" s="81">
        <v>1</v>
      </c>
      <c r="AR1423" s="81" t="s">
        <v>4414</v>
      </c>
      <c r="AS1423" s="81"/>
      <c r="AT1423" s="81" t="s">
        <v>4414</v>
      </c>
      <c r="AU1423" s="81"/>
      <c r="AV1423" s="81" t="s">
        <v>4414</v>
      </c>
      <c r="AW1423" s="81"/>
    </row>
    <row r="1424" spans="41:49" x14ac:dyDescent="0.2">
      <c r="AO1424" s="81" t="s">
        <v>3285</v>
      </c>
      <c r="AP1424" s="81" t="s">
        <v>3092</v>
      </c>
      <c r="AQ1424" s="81">
        <v>1</v>
      </c>
      <c r="AR1424" s="81" t="s">
        <v>4414</v>
      </c>
      <c r="AS1424" s="81"/>
      <c r="AT1424" s="81" t="s">
        <v>4414</v>
      </c>
      <c r="AU1424" s="81"/>
      <c r="AV1424" s="81" t="s">
        <v>4414</v>
      </c>
      <c r="AW1424" s="81"/>
    </row>
    <row r="1425" spans="41:49" x14ac:dyDescent="0.2">
      <c r="AO1425" s="81" t="s">
        <v>3286</v>
      </c>
      <c r="AP1425" s="81" t="s">
        <v>3098</v>
      </c>
      <c r="AQ1425" s="81">
        <v>1</v>
      </c>
      <c r="AR1425" s="81" t="s">
        <v>4414</v>
      </c>
      <c r="AS1425" s="81"/>
      <c r="AT1425" s="81" t="s">
        <v>4414</v>
      </c>
      <c r="AU1425" s="81"/>
      <c r="AV1425" s="81" t="s">
        <v>4414</v>
      </c>
      <c r="AW1425" s="81"/>
    </row>
    <row r="1426" spans="41:49" x14ac:dyDescent="0.2">
      <c r="AO1426" s="81" t="s">
        <v>680</v>
      </c>
      <c r="AP1426" s="81" t="s">
        <v>1144</v>
      </c>
      <c r="AQ1426" s="81">
        <v>1</v>
      </c>
      <c r="AR1426" s="81" t="s">
        <v>4414</v>
      </c>
      <c r="AS1426" s="81"/>
      <c r="AT1426" s="81" t="s">
        <v>4414</v>
      </c>
      <c r="AU1426" s="81"/>
      <c r="AV1426" s="81" t="s">
        <v>4414</v>
      </c>
      <c r="AW1426" s="81"/>
    </row>
    <row r="1427" spans="41:49" x14ac:dyDescent="0.2">
      <c r="AO1427" s="81" t="s">
        <v>692</v>
      </c>
      <c r="AP1427" s="81" t="s">
        <v>1144</v>
      </c>
      <c r="AQ1427" s="81">
        <v>1</v>
      </c>
      <c r="AR1427" s="81" t="s">
        <v>4414</v>
      </c>
      <c r="AS1427" s="81"/>
      <c r="AT1427" s="81" t="s">
        <v>4414</v>
      </c>
      <c r="AU1427" s="81"/>
      <c r="AV1427" s="81" t="s">
        <v>4414</v>
      </c>
      <c r="AW1427" s="81"/>
    </row>
    <row r="1428" spans="41:49" x14ac:dyDescent="0.2">
      <c r="AO1428" s="81" t="s">
        <v>684</v>
      </c>
      <c r="AP1428" s="81" t="s">
        <v>1149</v>
      </c>
      <c r="AQ1428" s="81">
        <v>1</v>
      </c>
      <c r="AR1428" s="81" t="s">
        <v>4414</v>
      </c>
      <c r="AS1428" s="81"/>
      <c r="AT1428" s="81" t="s">
        <v>4414</v>
      </c>
      <c r="AU1428" s="81"/>
      <c r="AV1428" s="81" t="s">
        <v>4414</v>
      </c>
      <c r="AW1428" s="81"/>
    </row>
    <row r="1429" spans="41:49" x14ac:dyDescent="0.2">
      <c r="AO1429" s="81" t="s">
        <v>696</v>
      </c>
      <c r="AP1429" s="81" t="s">
        <v>1149</v>
      </c>
      <c r="AQ1429" s="81">
        <v>1</v>
      </c>
      <c r="AR1429" s="81" t="s">
        <v>4414</v>
      </c>
      <c r="AS1429" s="81"/>
      <c r="AT1429" s="81" t="s">
        <v>4414</v>
      </c>
      <c r="AU1429" s="81"/>
      <c r="AV1429" s="81" t="s">
        <v>4414</v>
      </c>
      <c r="AW1429" s="81"/>
    </row>
    <row r="1430" spans="41:49" x14ac:dyDescent="0.2">
      <c r="AO1430" s="81" t="s">
        <v>688</v>
      </c>
      <c r="AP1430" s="81" t="s">
        <v>1154</v>
      </c>
      <c r="AQ1430" s="81">
        <v>1</v>
      </c>
      <c r="AR1430" s="81" t="s">
        <v>4414</v>
      </c>
      <c r="AS1430" s="81"/>
      <c r="AT1430" s="81" t="s">
        <v>4414</v>
      </c>
      <c r="AU1430" s="81"/>
      <c r="AV1430" s="81" t="s">
        <v>4414</v>
      </c>
      <c r="AW1430" s="81"/>
    </row>
    <row r="1431" spans="41:49" x14ac:dyDescent="0.2">
      <c r="AO1431" s="81" t="s">
        <v>700</v>
      </c>
      <c r="AP1431" s="81" t="s">
        <v>1154</v>
      </c>
      <c r="AQ1431" s="81">
        <v>1</v>
      </c>
      <c r="AR1431" s="81" t="s">
        <v>4414</v>
      </c>
      <c r="AS1431" s="81"/>
      <c r="AT1431" s="81" t="s">
        <v>4414</v>
      </c>
      <c r="AU1431" s="81"/>
      <c r="AV1431" s="81" t="s">
        <v>4414</v>
      </c>
      <c r="AW1431" s="81"/>
    </row>
    <row r="1432" spans="41:49" x14ac:dyDescent="0.2">
      <c r="AO1432" s="81" t="s">
        <v>681</v>
      </c>
      <c r="AP1432" s="81" t="s">
        <v>1145</v>
      </c>
      <c r="AQ1432" s="81">
        <v>1</v>
      </c>
      <c r="AR1432" s="81" t="s">
        <v>4414</v>
      </c>
      <c r="AS1432" s="81"/>
      <c r="AT1432" s="81" t="s">
        <v>4414</v>
      </c>
      <c r="AU1432" s="81"/>
      <c r="AV1432" s="81" t="s">
        <v>4414</v>
      </c>
      <c r="AW1432" s="81"/>
    </row>
    <row r="1433" spans="41:49" x14ac:dyDescent="0.2">
      <c r="AO1433" s="81" t="s">
        <v>693</v>
      </c>
      <c r="AP1433" s="81" t="s">
        <v>1145</v>
      </c>
      <c r="AQ1433" s="81">
        <v>1</v>
      </c>
      <c r="AR1433" s="81" t="s">
        <v>4414</v>
      </c>
      <c r="AS1433" s="81"/>
      <c r="AT1433" s="81" t="s">
        <v>4414</v>
      </c>
      <c r="AU1433" s="81"/>
      <c r="AV1433" s="81" t="s">
        <v>4414</v>
      </c>
      <c r="AW1433" s="81"/>
    </row>
    <row r="1434" spans="41:49" x14ac:dyDescent="0.2">
      <c r="AO1434" s="81" t="s">
        <v>685</v>
      </c>
      <c r="AP1434" s="81" t="s">
        <v>1150</v>
      </c>
      <c r="AQ1434" s="81">
        <v>1</v>
      </c>
      <c r="AR1434" s="81" t="s">
        <v>4414</v>
      </c>
      <c r="AS1434" s="81"/>
      <c r="AT1434" s="81" t="s">
        <v>4414</v>
      </c>
      <c r="AU1434" s="81"/>
      <c r="AV1434" s="81" t="s">
        <v>4414</v>
      </c>
      <c r="AW1434" s="81"/>
    </row>
    <row r="1435" spans="41:49" x14ac:dyDescent="0.2">
      <c r="AO1435" s="81" t="s">
        <v>697</v>
      </c>
      <c r="AP1435" s="81" t="s">
        <v>1150</v>
      </c>
      <c r="AQ1435" s="81">
        <v>1</v>
      </c>
      <c r="AR1435" s="81" t="s">
        <v>4414</v>
      </c>
      <c r="AS1435" s="81"/>
      <c r="AT1435" s="81" t="s">
        <v>4414</v>
      </c>
      <c r="AU1435" s="81"/>
      <c r="AV1435" s="81" t="s">
        <v>4414</v>
      </c>
      <c r="AW1435" s="81"/>
    </row>
    <row r="1436" spans="41:49" x14ac:dyDescent="0.2">
      <c r="AO1436" s="81" t="s">
        <v>689</v>
      </c>
      <c r="AP1436" s="81" t="s">
        <v>1155</v>
      </c>
      <c r="AQ1436" s="81">
        <v>1</v>
      </c>
      <c r="AR1436" s="81" t="s">
        <v>4414</v>
      </c>
      <c r="AS1436" s="81"/>
      <c r="AT1436" s="81" t="s">
        <v>4414</v>
      </c>
      <c r="AU1436" s="81"/>
      <c r="AV1436" s="81" t="s">
        <v>4414</v>
      </c>
      <c r="AW1436" s="81"/>
    </row>
    <row r="1437" spans="41:49" x14ac:dyDescent="0.2">
      <c r="AO1437" s="81" t="s">
        <v>701</v>
      </c>
      <c r="AP1437" s="81" t="s">
        <v>1155</v>
      </c>
      <c r="AQ1437" s="81">
        <v>1</v>
      </c>
      <c r="AR1437" s="81" t="s">
        <v>4414</v>
      </c>
      <c r="AS1437" s="81"/>
      <c r="AT1437" s="81" t="s">
        <v>4414</v>
      </c>
      <c r="AU1437" s="81"/>
      <c r="AV1437" s="81" t="s">
        <v>4414</v>
      </c>
      <c r="AW1437" s="81"/>
    </row>
    <row r="1438" spans="41:49" x14ac:dyDescent="0.2">
      <c r="AO1438" s="81" t="s">
        <v>708</v>
      </c>
      <c r="AP1438" s="81" t="s">
        <v>1141</v>
      </c>
      <c r="AQ1438" s="81">
        <v>1</v>
      </c>
      <c r="AR1438" s="81" t="s">
        <v>4468</v>
      </c>
      <c r="AS1438" s="81">
        <v>2</v>
      </c>
      <c r="AT1438" s="81" t="s">
        <v>4414</v>
      </c>
      <c r="AU1438" s="81"/>
      <c r="AV1438" s="81" t="s">
        <v>4414</v>
      </c>
      <c r="AW1438" s="81"/>
    </row>
    <row r="1439" spans="41:49" x14ac:dyDescent="0.2">
      <c r="AO1439" s="81" t="s">
        <v>710</v>
      </c>
      <c r="AP1439" s="81" t="s">
        <v>1146</v>
      </c>
      <c r="AQ1439" s="81">
        <v>1</v>
      </c>
      <c r="AR1439" s="81" t="s">
        <v>4469</v>
      </c>
      <c r="AS1439" s="81">
        <v>2</v>
      </c>
      <c r="AT1439" s="81" t="s">
        <v>4414</v>
      </c>
      <c r="AU1439" s="81"/>
      <c r="AV1439" s="81" t="s">
        <v>4414</v>
      </c>
      <c r="AW1439" s="81"/>
    </row>
    <row r="1440" spans="41:49" x14ac:dyDescent="0.2">
      <c r="AO1440" s="81" t="s">
        <v>712</v>
      </c>
      <c r="AP1440" s="81" t="s">
        <v>1151</v>
      </c>
      <c r="AQ1440" s="81">
        <v>1</v>
      </c>
      <c r="AR1440" s="81" t="s">
        <v>4470</v>
      </c>
      <c r="AS1440" s="81">
        <v>2</v>
      </c>
      <c r="AT1440" s="81" t="s">
        <v>4414</v>
      </c>
      <c r="AU1440" s="81"/>
      <c r="AV1440" s="81" t="s">
        <v>4414</v>
      </c>
      <c r="AW1440" s="81"/>
    </row>
    <row r="1441" spans="41:49" x14ac:dyDescent="0.2">
      <c r="AO1441" s="81" t="s">
        <v>709</v>
      </c>
      <c r="AP1441" s="81" t="s">
        <v>1143</v>
      </c>
      <c r="AQ1441" s="81">
        <v>1</v>
      </c>
      <c r="AR1441" s="81" t="s">
        <v>4471</v>
      </c>
      <c r="AS1441" s="81">
        <v>2</v>
      </c>
      <c r="AT1441" s="81" t="s">
        <v>4414</v>
      </c>
      <c r="AU1441" s="81"/>
      <c r="AV1441" s="81" t="s">
        <v>4414</v>
      </c>
      <c r="AW1441" s="81"/>
    </row>
    <row r="1442" spans="41:49" x14ac:dyDescent="0.2">
      <c r="AO1442" s="81" t="s">
        <v>711</v>
      </c>
      <c r="AP1442" s="81" t="s">
        <v>1148</v>
      </c>
      <c r="AQ1442" s="81">
        <v>1</v>
      </c>
      <c r="AR1442" s="81" t="s">
        <v>4472</v>
      </c>
      <c r="AS1442" s="81">
        <v>2</v>
      </c>
      <c r="AT1442" s="81" t="s">
        <v>4414</v>
      </c>
      <c r="AU1442" s="81"/>
      <c r="AV1442" s="81" t="s">
        <v>4414</v>
      </c>
      <c r="AW1442" s="81"/>
    </row>
    <row r="1443" spans="41:49" x14ac:dyDescent="0.2">
      <c r="AO1443" s="81" t="s">
        <v>713</v>
      </c>
      <c r="AP1443" s="81" t="s">
        <v>1153</v>
      </c>
      <c r="AQ1443" s="81">
        <v>1</v>
      </c>
      <c r="AR1443" s="81" t="s">
        <v>4473</v>
      </c>
      <c r="AS1443" s="81">
        <v>2</v>
      </c>
      <c r="AT1443" s="81" t="s">
        <v>4414</v>
      </c>
      <c r="AU1443" s="81"/>
      <c r="AV1443" s="81" t="s">
        <v>4414</v>
      </c>
      <c r="AW1443" s="81"/>
    </row>
  </sheetData>
  <autoFilter ref="A1:BH31" xr:uid="{00000000-0009-0000-0000-000006000000}"/>
  <sortState xmlns:xlrd2="http://schemas.microsoft.com/office/spreadsheetml/2017/richdata2" ref="K2:M86">
    <sortCondition ref="K2:K86"/>
  </sortState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L116"/>
  <sheetViews>
    <sheetView showGridLines="0" zoomScaleNormal="100" zoomScaleSheetLayoutView="100" workbookViewId="0">
      <pane ySplit="13" topLeftCell="A14" activePane="bottomLeft" state="frozen"/>
      <selection activeCell="J812" sqref="J812"/>
      <selection pane="bottomLeft" activeCell="F3" sqref="F3:G3"/>
    </sheetView>
  </sheetViews>
  <sheetFormatPr defaultColWidth="7.28515625" defaultRowHeight="12.75" x14ac:dyDescent="0.2"/>
  <cols>
    <col min="1" max="1" width="12.42578125" style="5" customWidth="1"/>
    <col min="2" max="2" width="20.7109375" style="4" customWidth="1"/>
    <col min="3" max="3" width="19.28515625" style="5" customWidth="1"/>
    <col min="4" max="4" width="22.7109375" style="5" customWidth="1"/>
    <col min="5" max="5" width="25.28515625" style="4" customWidth="1"/>
    <col min="6" max="7" width="16.85546875" style="4" customWidth="1"/>
    <col min="8" max="8" width="11.7109375" style="4" hidden="1" customWidth="1"/>
    <col min="9" max="9" width="10.5703125" style="4" hidden="1" customWidth="1"/>
    <col min="10" max="10" width="9.28515625" style="4" hidden="1" customWidth="1"/>
    <col min="11" max="11" width="10.42578125" style="4" hidden="1" customWidth="1"/>
    <col min="12" max="12" width="10.85546875" style="4" hidden="1" customWidth="1"/>
    <col min="13" max="36" width="11.7109375" style="4" customWidth="1"/>
    <col min="37" max="16384" width="7.28515625" style="4"/>
  </cols>
  <sheetData>
    <row r="1" spans="1:12" x14ac:dyDescent="0.2">
      <c r="A1" s="529" t="s">
        <v>4669</v>
      </c>
      <c r="B1" s="530"/>
      <c r="C1" s="530"/>
      <c r="D1" s="530"/>
      <c r="E1" s="530"/>
      <c r="F1" s="530"/>
      <c r="G1" s="530"/>
    </row>
    <row r="2" spans="1:12" s="12" customFormat="1" ht="26.45" customHeight="1" thickBot="1" x14ac:dyDescent="0.25">
      <c r="A2" s="531"/>
      <c r="B2" s="531"/>
      <c r="C2" s="531"/>
      <c r="D2" s="531"/>
      <c r="E2" s="531"/>
      <c r="F2" s="531"/>
      <c r="G2" s="531"/>
    </row>
    <row r="3" spans="1:12" s="13" customFormat="1" ht="19.899999999999999" customHeight="1" thickTop="1" x14ac:dyDescent="0.3">
      <c r="A3" s="536" t="s">
        <v>4662</v>
      </c>
      <c r="B3" s="537"/>
      <c r="C3" s="542"/>
      <c r="D3" s="542"/>
      <c r="E3" s="175" t="s">
        <v>1583</v>
      </c>
      <c r="F3" s="522"/>
      <c r="G3" s="523"/>
      <c r="I3" s="252" t="s">
        <v>1540</v>
      </c>
      <c r="J3" s="252" t="s">
        <v>4909</v>
      </c>
      <c r="K3" s="252" t="s">
        <v>4908</v>
      </c>
      <c r="L3" s="253" t="s">
        <v>1652</v>
      </c>
    </row>
    <row r="4" spans="1:12" s="13" customFormat="1" ht="16.5" x14ac:dyDescent="0.3">
      <c r="A4" s="538" t="s">
        <v>4664</v>
      </c>
      <c r="B4" s="539"/>
      <c r="C4" s="541"/>
      <c r="D4" s="541"/>
      <c r="E4" s="176" t="s">
        <v>1176</v>
      </c>
      <c r="F4" s="528"/>
      <c r="G4" s="527"/>
      <c r="H4" s="259" t="s">
        <v>1555</v>
      </c>
      <c r="I4" s="254">
        <v>3.15</v>
      </c>
      <c r="J4" s="255">
        <v>2.5</v>
      </c>
      <c r="K4" s="254">
        <f>SUMIF(H14:H112,H4,A14:A112)</f>
        <v>0</v>
      </c>
      <c r="L4" s="256">
        <f>J4*K4</f>
        <v>0</v>
      </c>
    </row>
    <row r="5" spans="1:12" s="13" customFormat="1" ht="16.5" x14ac:dyDescent="0.3">
      <c r="A5" s="538" t="s">
        <v>4663</v>
      </c>
      <c r="B5" s="539"/>
      <c r="C5" s="541"/>
      <c r="D5" s="541"/>
      <c r="E5" s="176" t="s">
        <v>1177</v>
      </c>
      <c r="F5" s="528"/>
      <c r="G5" s="527"/>
      <c r="H5" s="259" t="s">
        <v>4907</v>
      </c>
      <c r="I5" s="254">
        <v>0.8</v>
      </c>
      <c r="J5" s="255">
        <v>1.5</v>
      </c>
      <c r="K5" s="254">
        <f>SUMIF(H14:H112,H5,A14:A112)</f>
        <v>0</v>
      </c>
      <c r="L5" s="256">
        <f>J5*K5</f>
        <v>0</v>
      </c>
    </row>
    <row r="6" spans="1:12" s="13" customFormat="1" ht="16.5" x14ac:dyDescent="0.3">
      <c r="A6" s="538" t="s">
        <v>1173</v>
      </c>
      <c r="B6" s="539"/>
      <c r="C6" s="541"/>
      <c r="D6" s="541"/>
      <c r="E6" s="176" t="s">
        <v>1178</v>
      </c>
      <c r="F6" s="528"/>
      <c r="G6" s="527"/>
      <c r="H6" s="259" t="s">
        <v>4631</v>
      </c>
      <c r="I6" s="257"/>
      <c r="J6" s="257"/>
      <c r="K6" s="257"/>
      <c r="L6" s="258">
        <f>L4+L5</f>
        <v>0</v>
      </c>
    </row>
    <row r="7" spans="1:12" ht="16.5" x14ac:dyDescent="0.3">
      <c r="A7" s="538" t="s">
        <v>4620</v>
      </c>
      <c r="B7" s="539"/>
      <c r="C7" s="548"/>
      <c r="D7" s="548"/>
      <c r="E7" s="176" t="s">
        <v>1582</v>
      </c>
      <c r="F7" s="528"/>
      <c r="G7" s="527"/>
    </row>
    <row r="8" spans="1:12" ht="16.5" x14ac:dyDescent="0.3">
      <c r="A8" s="538" t="s">
        <v>1546</v>
      </c>
      <c r="B8" s="546"/>
      <c r="C8" s="547">
        <v>1</v>
      </c>
      <c r="D8" s="547"/>
      <c r="E8" s="176" t="s">
        <v>1663</v>
      </c>
      <c r="F8" s="526">
        <f>SUM(F14:F112)</f>
        <v>0</v>
      </c>
      <c r="G8" s="527"/>
    </row>
    <row r="9" spans="1:12" ht="16.5" x14ac:dyDescent="0.3">
      <c r="A9" s="538" t="s">
        <v>4665</v>
      </c>
      <c r="B9" s="539"/>
      <c r="C9" s="540"/>
      <c r="D9" s="541"/>
      <c r="E9" s="176" t="s">
        <v>1662</v>
      </c>
      <c r="F9" s="526">
        <f>F8*C8</f>
        <v>0</v>
      </c>
      <c r="G9" s="527"/>
    </row>
    <row r="10" spans="1:12" ht="16.5" x14ac:dyDescent="0.3">
      <c r="A10" s="532" t="s">
        <v>4667</v>
      </c>
      <c r="B10" s="533"/>
      <c r="C10" s="534">
        <f>SUM(J14:J112)</f>
        <v>0</v>
      </c>
      <c r="D10" s="535"/>
      <c r="E10" s="176" t="s">
        <v>4666</v>
      </c>
      <c r="F10" s="526">
        <f>IF(C9="FedEx",C11,L6)</f>
        <v>0</v>
      </c>
      <c r="G10" s="527"/>
    </row>
    <row r="11" spans="1:12" ht="17.25" thickBot="1" x14ac:dyDescent="0.35">
      <c r="A11" s="543" t="str">
        <f>IF(C9="FedEx","Enter FedEx Total","")</f>
        <v/>
      </c>
      <c r="B11" s="544"/>
      <c r="C11" s="545"/>
      <c r="D11" s="545"/>
      <c r="E11" s="177" t="s">
        <v>4668</v>
      </c>
      <c r="F11" s="524">
        <f>F9+F10</f>
        <v>0</v>
      </c>
      <c r="G11" s="525"/>
    </row>
    <row r="12" spans="1:12" ht="14.25" thickTop="1" thickBot="1" x14ac:dyDescent="0.25">
      <c r="A12" s="174" t="str">
        <f>"Door Count = "&amp;SUM(A14:A112)</f>
        <v>Door Count = 0</v>
      </c>
      <c r="B12" s="167"/>
      <c r="C12" s="166"/>
      <c r="D12" s="166"/>
      <c r="E12" s="166"/>
      <c r="F12" s="170"/>
      <c r="G12" s="169"/>
    </row>
    <row r="13" spans="1:12" s="46" customFormat="1" ht="42.75" customHeight="1" thickBot="1" x14ac:dyDescent="0.25">
      <c r="A13" s="171" t="s">
        <v>1125</v>
      </c>
      <c r="B13" s="172" t="s">
        <v>1555</v>
      </c>
      <c r="C13" s="279" t="s">
        <v>1543</v>
      </c>
      <c r="D13" s="279" t="s">
        <v>1544</v>
      </c>
      <c r="E13" s="279" t="s">
        <v>4661</v>
      </c>
      <c r="F13" s="279" t="s">
        <v>4487</v>
      </c>
      <c r="G13" s="280" t="s">
        <v>1661</v>
      </c>
      <c r="H13" s="46" t="s">
        <v>4904</v>
      </c>
      <c r="I13" s="46" t="s">
        <v>4905</v>
      </c>
      <c r="J13" s="46" t="s">
        <v>4906</v>
      </c>
    </row>
    <row r="14" spans="1:12" s="46" customFormat="1" ht="15.6" customHeight="1" x14ac:dyDescent="0.2">
      <c r="A14" s="165"/>
      <c r="B14" s="164"/>
      <c r="C14" s="281" t="str">
        <f>IF(B14="","",IF(A14="","",VLOOKUP($B14,tbl_SampleDoors,2,FALSE)))</f>
        <v/>
      </c>
      <c r="D14" s="281" t="str">
        <f t="shared" ref="D14:D45" si="0">IF(A14="","",IF(B14="","",VLOOKUP($B14,tbl_SampleDoors,3,FALSE())))</f>
        <v/>
      </c>
      <c r="E14" s="282" t="str">
        <f>IF(C14="","",VLOOKUP($B14,tbl_SampleDoors,4,FALSE()))</f>
        <v/>
      </c>
      <c r="F14" s="282" t="str">
        <f>IF(C14="","",E14*A14)</f>
        <v/>
      </c>
      <c r="G14" s="282" t="str">
        <f>IF(C14="","",(+F14*$C$8))</f>
        <v/>
      </c>
      <c r="H14" s="46" t="str">
        <f t="shared" ref="H14:H45" si="1">IF(B14="","",IF(LEFT(B14,3)="CLR","Chip","Door"))</f>
        <v/>
      </c>
      <c r="I14" s="46" t="str">
        <f>IF(H14="","",VLOOKUP(H14,$H$4:$I$5,2,FALSE))</f>
        <v/>
      </c>
      <c r="J14" s="46" t="str">
        <f t="shared" ref="J14:J45" si="2">IF(C14="","",I14*A14)</f>
        <v/>
      </c>
    </row>
    <row r="15" spans="1:12" x14ac:dyDescent="0.2">
      <c r="A15" s="165"/>
      <c r="B15" s="164"/>
      <c r="C15" s="281" t="str">
        <f>IF(B15="","",IF(A15="","",VLOOKUP($B15,tbl_SampleDoors,2,FALSE)))</f>
        <v/>
      </c>
      <c r="D15" s="281" t="str">
        <f t="shared" si="0"/>
        <v/>
      </c>
      <c r="E15" s="282" t="str">
        <f t="shared" ref="E15:E78" si="3">IF(C15="","",VLOOKUP($B15,tbl_SampleDoors,4,FALSE()))</f>
        <v/>
      </c>
      <c r="F15" s="282" t="str">
        <f t="shared" ref="F15:F78" si="4">IF(C15="","",E15*A15)</f>
        <v/>
      </c>
      <c r="G15" s="282" t="str">
        <f t="shared" ref="G15:G78" si="5">IF(C15="","",(+F15*$C$8))</f>
        <v/>
      </c>
      <c r="H15" s="46" t="str">
        <f t="shared" si="1"/>
        <v/>
      </c>
      <c r="I15" s="46" t="str">
        <f t="shared" ref="I15:I78" si="6">IF(H15="","",VLOOKUP(H15,$H$4:$I$5,2,FALSE))</f>
        <v/>
      </c>
      <c r="J15" s="46" t="str">
        <f t="shared" si="2"/>
        <v/>
      </c>
    </row>
    <row r="16" spans="1:12" x14ac:dyDescent="0.2">
      <c r="A16" s="165"/>
      <c r="B16" s="164"/>
      <c r="C16" s="281" t="str">
        <f t="shared" ref="C16:C79" si="7">IF(B16="","",IF(A16="","",VLOOKUP($B16,tbl_SampleDoors,2,FALSE)))</f>
        <v/>
      </c>
      <c r="D16" s="281" t="str">
        <f t="shared" si="0"/>
        <v/>
      </c>
      <c r="E16" s="282" t="str">
        <f t="shared" si="3"/>
        <v/>
      </c>
      <c r="F16" s="282" t="str">
        <f t="shared" si="4"/>
        <v/>
      </c>
      <c r="G16" s="282" t="str">
        <f t="shared" si="5"/>
        <v/>
      </c>
      <c r="H16" s="46" t="str">
        <f t="shared" si="1"/>
        <v/>
      </c>
      <c r="I16" s="46" t="str">
        <f t="shared" si="6"/>
        <v/>
      </c>
      <c r="J16" s="46" t="str">
        <f t="shared" si="2"/>
        <v/>
      </c>
    </row>
    <row r="17" spans="1:10" x14ac:dyDescent="0.2">
      <c r="A17" s="165"/>
      <c r="B17" s="164"/>
      <c r="C17" s="281" t="str">
        <f t="shared" si="7"/>
        <v/>
      </c>
      <c r="D17" s="281" t="str">
        <f t="shared" si="0"/>
        <v/>
      </c>
      <c r="E17" s="282" t="str">
        <f t="shared" si="3"/>
        <v/>
      </c>
      <c r="F17" s="282" t="str">
        <f t="shared" si="4"/>
        <v/>
      </c>
      <c r="G17" s="282" t="str">
        <f t="shared" si="5"/>
        <v/>
      </c>
      <c r="H17" s="46" t="str">
        <f t="shared" si="1"/>
        <v/>
      </c>
      <c r="I17" s="46" t="str">
        <f t="shared" si="6"/>
        <v/>
      </c>
      <c r="J17" s="46" t="str">
        <f t="shared" si="2"/>
        <v/>
      </c>
    </row>
    <row r="18" spans="1:10" x14ac:dyDescent="0.2">
      <c r="A18" s="165"/>
      <c r="B18" s="164"/>
      <c r="C18" s="281" t="str">
        <f t="shared" si="7"/>
        <v/>
      </c>
      <c r="D18" s="281" t="str">
        <f t="shared" si="0"/>
        <v/>
      </c>
      <c r="E18" s="282" t="str">
        <f t="shared" si="3"/>
        <v/>
      </c>
      <c r="F18" s="282" t="str">
        <f t="shared" si="4"/>
        <v/>
      </c>
      <c r="G18" s="282" t="str">
        <f t="shared" si="5"/>
        <v/>
      </c>
      <c r="H18" s="46" t="str">
        <f t="shared" si="1"/>
        <v/>
      </c>
      <c r="I18" s="46" t="str">
        <f t="shared" si="6"/>
        <v/>
      </c>
      <c r="J18" s="46" t="str">
        <f t="shared" si="2"/>
        <v/>
      </c>
    </row>
    <row r="19" spans="1:10" x14ac:dyDescent="0.2">
      <c r="A19" s="165"/>
      <c r="B19" s="164"/>
      <c r="C19" s="281" t="str">
        <f t="shared" si="7"/>
        <v/>
      </c>
      <c r="D19" s="281" t="str">
        <f t="shared" si="0"/>
        <v/>
      </c>
      <c r="E19" s="282" t="str">
        <f t="shared" si="3"/>
        <v/>
      </c>
      <c r="F19" s="282" t="str">
        <f t="shared" si="4"/>
        <v/>
      </c>
      <c r="G19" s="282" t="str">
        <f t="shared" si="5"/>
        <v/>
      </c>
      <c r="H19" s="46" t="str">
        <f t="shared" si="1"/>
        <v/>
      </c>
      <c r="I19" s="46" t="str">
        <f t="shared" si="6"/>
        <v/>
      </c>
      <c r="J19" s="46" t="str">
        <f t="shared" si="2"/>
        <v/>
      </c>
    </row>
    <row r="20" spans="1:10" x14ac:dyDescent="0.2">
      <c r="A20" s="165"/>
      <c r="B20" s="164"/>
      <c r="C20" s="281" t="str">
        <f t="shared" si="7"/>
        <v/>
      </c>
      <c r="D20" s="281" t="str">
        <f t="shared" si="0"/>
        <v/>
      </c>
      <c r="E20" s="282" t="str">
        <f t="shared" si="3"/>
        <v/>
      </c>
      <c r="F20" s="282" t="str">
        <f t="shared" si="4"/>
        <v/>
      </c>
      <c r="G20" s="282" t="str">
        <f t="shared" si="5"/>
        <v/>
      </c>
      <c r="H20" s="46" t="str">
        <f t="shared" si="1"/>
        <v/>
      </c>
      <c r="I20" s="46" t="str">
        <f t="shared" si="6"/>
        <v/>
      </c>
      <c r="J20" s="46" t="str">
        <f t="shared" si="2"/>
        <v/>
      </c>
    </row>
    <row r="21" spans="1:10" x14ac:dyDescent="0.2">
      <c r="A21" s="165"/>
      <c r="B21" s="164"/>
      <c r="C21" s="281" t="str">
        <f t="shared" si="7"/>
        <v/>
      </c>
      <c r="D21" s="281" t="str">
        <f t="shared" si="0"/>
        <v/>
      </c>
      <c r="E21" s="282" t="str">
        <f t="shared" si="3"/>
        <v/>
      </c>
      <c r="F21" s="282" t="str">
        <f t="shared" si="4"/>
        <v/>
      </c>
      <c r="G21" s="282" t="str">
        <f t="shared" si="5"/>
        <v/>
      </c>
      <c r="H21" s="46" t="str">
        <f t="shared" si="1"/>
        <v/>
      </c>
      <c r="I21" s="46" t="str">
        <f t="shared" si="6"/>
        <v/>
      </c>
      <c r="J21" s="46" t="str">
        <f t="shared" si="2"/>
        <v/>
      </c>
    </row>
    <row r="22" spans="1:10" x14ac:dyDescent="0.2">
      <c r="A22" s="165"/>
      <c r="B22" s="164"/>
      <c r="C22" s="281" t="str">
        <f t="shared" si="7"/>
        <v/>
      </c>
      <c r="D22" s="281" t="str">
        <f t="shared" si="0"/>
        <v/>
      </c>
      <c r="E22" s="282" t="str">
        <f t="shared" si="3"/>
        <v/>
      </c>
      <c r="F22" s="282" t="str">
        <f t="shared" si="4"/>
        <v/>
      </c>
      <c r="G22" s="282" t="str">
        <f t="shared" si="5"/>
        <v/>
      </c>
      <c r="H22" s="46" t="str">
        <f t="shared" si="1"/>
        <v/>
      </c>
      <c r="I22" s="46" t="str">
        <f t="shared" si="6"/>
        <v/>
      </c>
      <c r="J22" s="46" t="str">
        <f t="shared" si="2"/>
        <v/>
      </c>
    </row>
    <row r="23" spans="1:10" x14ac:dyDescent="0.2">
      <c r="A23" s="165"/>
      <c r="B23" s="164"/>
      <c r="C23" s="281" t="str">
        <f t="shared" si="7"/>
        <v/>
      </c>
      <c r="D23" s="281" t="str">
        <f t="shared" si="0"/>
        <v/>
      </c>
      <c r="E23" s="282" t="str">
        <f t="shared" si="3"/>
        <v/>
      </c>
      <c r="F23" s="282" t="str">
        <f t="shared" si="4"/>
        <v/>
      </c>
      <c r="G23" s="282" t="str">
        <f t="shared" si="5"/>
        <v/>
      </c>
      <c r="H23" s="46" t="str">
        <f t="shared" si="1"/>
        <v/>
      </c>
      <c r="I23" s="46" t="str">
        <f t="shared" si="6"/>
        <v/>
      </c>
      <c r="J23" s="46" t="str">
        <f t="shared" si="2"/>
        <v/>
      </c>
    </row>
    <row r="24" spans="1:10" x14ac:dyDescent="0.2">
      <c r="A24" s="165"/>
      <c r="B24" s="164"/>
      <c r="C24" s="281" t="str">
        <f t="shared" si="7"/>
        <v/>
      </c>
      <c r="D24" s="281" t="str">
        <f t="shared" si="0"/>
        <v/>
      </c>
      <c r="E24" s="282" t="str">
        <f t="shared" si="3"/>
        <v/>
      </c>
      <c r="F24" s="282" t="str">
        <f t="shared" si="4"/>
        <v/>
      </c>
      <c r="G24" s="282" t="str">
        <f t="shared" si="5"/>
        <v/>
      </c>
      <c r="H24" s="46" t="str">
        <f t="shared" si="1"/>
        <v/>
      </c>
      <c r="I24" s="46" t="str">
        <f t="shared" si="6"/>
        <v/>
      </c>
      <c r="J24" s="46" t="str">
        <f t="shared" si="2"/>
        <v/>
      </c>
    </row>
    <row r="25" spans="1:10" x14ac:dyDescent="0.2">
      <c r="A25" s="165"/>
      <c r="B25" s="164"/>
      <c r="C25" s="281" t="str">
        <f t="shared" si="7"/>
        <v/>
      </c>
      <c r="D25" s="281" t="str">
        <f t="shared" si="0"/>
        <v/>
      </c>
      <c r="E25" s="282" t="str">
        <f t="shared" si="3"/>
        <v/>
      </c>
      <c r="F25" s="282" t="str">
        <f t="shared" si="4"/>
        <v/>
      </c>
      <c r="G25" s="282" t="str">
        <f t="shared" si="5"/>
        <v/>
      </c>
      <c r="H25" s="46" t="str">
        <f t="shared" si="1"/>
        <v/>
      </c>
      <c r="I25" s="46" t="str">
        <f t="shared" si="6"/>
        <v/>
      </c>
      <c r="J25" s="46" t="str">
        <f t="shared" si="2"/>
        <v/>
      </c>
    </row>
    <row r="26" spans="1:10" x14ac:dyDescent="0.2">
      <c r="A26" s="165"/>
      <c r="B26" s="164"/>
      <c r="C26" s="281" t="str">
        <f t="shared" si="7"/>
        <v/>
      </c>
      <c r="D26" s="281" t="str">
        <f t="shared" si="0"/>
        <v/>
      </c>
      <c r="E26" s="282" t="str">
        <f t="shared" si="3"/>
        <v/>
      </c>
      <c r="F26" s="282" t="str">
        <f t="shared" si="4"/>
        <v/>
      </c>
      <c r="G26" s="282" t="str">
        <f t="shared" si="5"/>
        <v/>
      </c>
      <c r="H26" s="46" t="str">
        <f t="shared" si="1"/>
        <v/>
      </c>
      <c r="I26" s="46" t="str">
        <f t="shared" si="6"/>
        <v/>
      </c>
      <c r="J26" s="46" t="str">
        <f t="shared" si="2"/>
        <v/>
      </c>
    </row>
    <row r="27" spans="1:10" x14ac:dyDescent="0.2">
      <c r="A27" s="165"/>
      <c r="B27" s="164"/>
      <c r="C27" s="281" t="str">
        <f t="shared" si="7"/>
        <v/>
      </c>
      <c r="D27" s="281" t="str">
        <f t="shared" si="0"/>
        <v/>
      </c>
      <c r="E27" s="282" t="str">
        <f t="shared" si="3"/>
        <v/>
      </c>
      <c r="F27" s="282" t="str">
        <f t="shared" si="4"/>
        <v/>
      </c>
      <c r="G27" s="282" t="str">
        <f t="shared" si="5"/>
        <v/>
      </c>
      <c r="H27" s="46" t="str">
        <f t="shared" si="1"/>
        <v/>
      </c>
      <c r="I27" s="46" t="str">
        <f t="shared" si="6"/>
        <v/>
      </c>
      <c r="J27" s="46" t="str">
        <f t="shared" si="2"/>
        <v/>
      </c>
    </row>
    <row r="28" spans="1:10" x14ac:dyDescent="0.2">
      <c r="A28" s="165"/>
      <c r="B28" s="164"/>
      <c r="C28" s="281" t="str">
        <f t="shared" si="7"/>
        <v/>
      </c>
      <c r="D28" s="281" t="str">
        <f t="shared" si="0"/>
        <v/>
      </c>
      <c r="E28" s="282" t="str">
        <f t="shared" si="3"/>
        <v/>
      </c>
      <c r="F28" s="282" t="str">
        <f t="shared" si="4"/>
        <v/>
      </c>
      <c r="G28" s="282" t="str">
        <f t="shared" si="5"/>
        <v/>
      </c>
      <c r="H28" s="46" t="str">
        <f t="shared" si="1"/>
        <v/>
      </c>
      <c r="I28" s="46" t="str">
        <f t="shared" si="6"/>
        <v/>
      </c>
      <c r="J28" s="46" t="str">
        <f t="shared" si="2"/>
        <v/>
      </c>
    </row>
    <row r="29" spans="1:10" x14ac:dyDescent="0.2">
      <c r="A29" s="165"/>
      <c r="B29" s="164"/>
      <c r="C29" s="281" t="str">
        <f t="shared" si="7"/>
        <v/>
      </c>
      <c r="D29" s="281" t="str">
        <f t="shared" si="0"/>
        <v/>
      </c>
      <c r="E29" s="282" t="str">
        <f t="shared" si="3"/>
        <v/>
      </c>
      <c r="F29" s="282" t="str">
        <f t="shared" si="4"/>
        <v/>
      </c>
      <c r="G29" s="282" t="str">
        <f t="shared" si="5"/>
        <v/>
      </c>
      <c r="H29" s="46" t="str">
        <f t="shared" si="1"/>
        <v/>
      </c>
      <c r="I29" s="46" t="str">
        <f t="shared" si="6"/>
        <v/>
      </c>
      <c r="J29" s="46" t="str">
        <f t="shared" si="2"/>
        <v/>
      </c>
    </row>
    <row r="30" spans="1:10" x14ac:dyDescent="0.2">
      <c r="A30" s="165"/>
      <c r="B30" s="164"/>
      <c r="C30" s="281" t="str">
        <f t="shared" si="7"/>
        <v/>
      </c>
      <c r="D30" s="281" t="str">
        <f t="shared" si="0"/>
        <v/>
      </c>
      <c r="E30" s="282" t="str">
        <f t="shared" si="3"/>
        <v/>
      </c>
      <c r="F30" s="282" t="str">
        <f t="shared" si="4"/>
        <v/>
      </c>
      <c r="G30" s="282" t="str">
        <f t="shared" si="5"/>
        <v/>
      </c>
      <c r="H30" s="46" t="str">
        <f t="shared" si="1"/>
        <v/>
      </c>
      <c r="I30" s="46" t="str">
        <f t="shared" si="6"/>
        <v/>
      </c>
      <c r="J30" s="46" t="str">
        <f t="shared" si="2"/>
        <v/>
      </c>
    </row>
    <row r="31" spans="1:10" x14ac:dyDescent="0.2">
      <c r="A31" s="165"/>
      <c r="B31" s="164"/>
      <c r="C31" s="281" t="str">
        <f t="shared" si="7"/>
        <v/>
      </c>
      <c r="D31" s="281" t="str">
        <f t="shared" si="0"/>
        <v/>
      </c>
      <c r="E31" s="282" t="str">
        <f t="shared" si="3"/>
        <v/>
      </c>
      <c r="F31" s="282" t="str">
        <f t="shared" si="4"/>
        <v/>
      </c>
      <c r="G31" s="282" t="str">
        <f t="shared" si="5"/>
        <v/>
      </c>
      <c r="H31" s="46" t="str">
        <f t="shared" si="1"/>
        <v/>
      </c>
      <c r="I31" s="46" t="str">
        <f t="shared" si="6"/>
        <v/>
      </c>
      <c r="J31" s="46" t="str">
        <f t="shared" si="2"/>
        <v/>
      </c>
    </row>
    <row r="32" spans="1:10" x14ac:dyDescent="0.2">
      <c r="A32" s="165"/>
      <c r="B32" s="164"/>
      <c r="C32" s="281" t="str">
        <f t="shared" si="7"/>
        <v/>
      </c>
      <c r="D32" s="281" t="str">
        <f t="shared" si="0"/>
        <v/>
      </c>
      <c r="E32" s="282" t="str">
        <f t="shared" si="3"/>
        <v/>
      </c>
      <c r="F32" s="282" t="str">
        <f t="shared" si="4"/>
        <v/>
      </c>
      <c r="G32" s="282" t="str">
        <f t="shared" si="5"/>
        <v/>
      </c>
      <c r="H32" s="46" t="str">
        <f t="shared" si="1"/>
        <v/>
      </c>
      <c r="I32" s="46" t="str">
        <f t="shared" si="6"/>
        <v/>
      </c>
      <c r="J32" s="46" t="str">
        <f t="shared" si="2"/>
        <v/>
      </c>
    </row>
    <row r="33" spans="1:10" x14ac:dyDescent="0.2">
      <c r="A33" s="165"/>
      <c r="B33" s="164"/>
      <c r="C33" s="281" t="str">
        <f t="shared" si="7"/>
        <v/>
      </c>
      <c r="D33" s="281" t="str">
        <f t="shared" si="0"/>
        <v/>
      </c>
      <c r="E33" s="282" t="str">
        <f t="shared" si="3"/>
        <v/>
      </c>
      <c r="F33" s="282" t="str">
        <f t="shared" si="4"/>
        <v/>
      </c>
      <c r="G33" s="282" t="str">
        <f t="shared" si="5"/>
        <v/>
      </c>
      <c r="H33" s="46" t="str">
        <f t="shared" si="1"/>
        <v/>
      </c>
      <c r="I33" s="46" t="str">
        <f t="shared" si="6"/>
        <v/>
      </c>
      <c r="J33" s="46" t="str">
        <f t="shared" si="2"/>
        <v/>
      </c>
    </row>
    <row r="34" spans="1:10" x14ac:dyDescent="0.2">
      <c r="A34" s="165"/>
      <c r="B34" s="164"/>
      <c r="C34" s="281" t="str">
        <f t="shared" si="7"/>
        <v/>
      </c>
      <c r="D34" s="281" t="str">
        <f t="shared" si="0"/>
        <v/>
      </c>
      <c r="E34" s="282" t="str">
        <f t="shared" si="3"/>
        <v/>
      </c>
      <c r="F34" s="282" t="str">
        <f t="shared" si="4"/>
        <v/>
      </c>
      <c r="G34" s="282" t="str">
        <f t="shared" si="5"/>
        <v/>
      </c>
      <c r="H34" s="46" t="str">
        <f t="shared" si="1"/>
        <v/>
      </c>
      <c r="I34" s="46" t="str">
        <f t="shared" si="6"/>
        <v/>
      </c>
      <c r="J34" s="46" t="str">
        <f t="shared" si="2"/>
        <v/>
      </c>
    </row>
    <row r="35" spans="1:10" x14ac:dyDescent="0.2">
      <c r="A35" s="165"/>
      <c r="B35" s="164"/>
      <c r="C35" s="281" t="str">
        <f t="shared" si="7"/>
        <v/>
      </c>
      <c r="D35" s="281" t="str">
        <f t="shared" si="0"/>
        <v/>
      </c>
      <c r="E35" s="282" t="str">
        <f t="shared" si="3"/>
        <v/>
      </c>
      <c r="F35" s="282" t="str">
        <f t="shared" si="4"/>
        <v/>
      </c>
      <c r="G35" s="282" t="str">
        <f t="shared" si="5"/>
        <v/>
      </c>
      <c r="H35" s="46" t="str">
        <f t="shared" si="1"/>
        <v/>
      </c>
      <c r="I35" s="46" t="str">
        <f t="shared" si="6"/>
        <v/>
      </c>
      <c r="J35" s="46" t="str">
        <f t="shared" si="2"/>
        <v/>
      </c>
    </row>
    <row r="36" spans="1:10" x14ac:dyDescent="0.2">
      <c r="A36" s="165"/>
      <c r="B36" s="164"/>
      <c r="C36" s="281" t="str">
        <f t="shared" si="7"/>
        <v/>
      </c>
      <c r="D36" s="281" t="str">
        <f t="shared" si="0"/>
        <v/>
      </c>
      <c r="E36" s="282" t="str">
        <f t="shared" si="3"/>
        <v/>
      </c>
      <c r="F36" s="282" t="str">
        <f t="shared" si="4"/>
        <v/>
      </c>
      <c r="G36" s="282" t="str">
        <f t="shared" si="5"/>
        <v/>
      </c>
      <c r="H36" s="46" t="str">
        <f t="shared" si="1"/>
        <v/>
      </c>
      <c r="I36" s="46" t="str">
        <f t="shared" si="6"/>
        <v/>
      </c>
      <c r="J36" s="46" t="str">
        <f t="shared" si="2"/>
        <v/>
      </c>
    </row>
    <row r="37" spans="1:10" x14ac:dyDescent="0.2">
      <c r="A37" s="165"/>
      <c r="B37" s="164"/>
      <c r="C37" s="281" t="str">
        <f t="shared" si="7"/>
        <v/>
      </c>
      <c r="D37" s="281" t="str">
        <f t="shared" si="0"/>
        <v/>
      </c>
      <c r="E37" s="282" t="str">
        <f t="shared" si="3"/>
        <v/>
      </c>
      <c r="F37" s="282" t="str">
        <f t="shared" si="4"/>
        <v/>
      </c>
      <c r="G37" s="282" t="str">
        <f t="shared" si="5"/>
        <v/>
      </c>
      <c r="H37" s="46" t="str">
        <f t="shared" si="1"/>
        <v/>
      </c>
      <c r="I37" s="46" t="str">
        <f t="shared" si="6"/>
        <v/>
      </c>
      <c r="J37" s="46" t="str">
        <f t="shared" si="2"/>
        <v/>
      </c>
    </row>
    <row r="38" spans="1:10" x14ac:dyDescent="0.2">
      <c r="A38" s="165"/>
      <c r="B38" s="164"/>
      <c r="C38" s="281" t="str">
        <f t="shared" si="7"/>
        <v/>
      </c>
      <c r="D38" s="281" t="str">
        <f t="shared" si="0"/>
        <v/>
      </c>
      <c r="E38" s="282" t="str">
        <f t="shared" si="3"/>
        <v/>
      </c>
      <c r="F38" s="282" t="str">
        <f t="shared" si="4"/>
        <v/>
      </c>
      <c r="G38" s="282" t="str">
        <f t="shared" si="5"/>
        <v/>
      </c>
      <c r="H38" s="46" t="str">
        <f t="shared" si="1"/>
        <v/>
      </c>
      <c r="I38" s="46" t="str">
        <f t="shared" si="6"/>
        <v/>
      </c>
      <c r="J38" s="46" t="str">
        <f t="shared" si="2"/>
        <v/>
      </c>
    </row>
    <row r="39" spans="1:10" x14ac:dyDescent="0.2">
      <c r="A39" s="165"/>
      <c r="B39" s="164"/>
      <c r="C39" s="281" t="str">
        <f t="shared" si="7"/>
        <v/>
      </c>
      <c r="D39" s="281" t="str">
        <f t="shared" si="0"/>
        <v/>
      </c>
      <c r="E39" s="282" t="str">
        <f t="shared" si="3"/>
        <v/>
      </c>
      <c r="F39" s="282" t="str">
        <f t="shared" si="4"/>
        <v/>
      </c>
      <c r="G39" s="282" t="str">
        <f t="shared" si="5"/>
        <v/>
      </c>
      <c r="H39" s="46" t="str">
        <f t="shared" si="1"/>
        <v/>
      </c>
      <c r="I39" s="46" t="str">
        <f t="shared" si="6"/>
        <v/>
      </c>
      <c r="J39" s="46" t="str">
        <f t="shared" si="2"/>
        <v/>
      </c>
    </row>
    <row r="40" spans="1:10" x14ac:dyDescent="0.2">
      <c r="A40" s="165"/>
      <c r="B40" s="164"/>
      <c r="C40" s="281" t="str">
        <f t="shared" si="7"/>
        <v/>
      </c>
      <c r="D40" s="281" t="str">
        <f t="shared" si="0"/>
        <v/>
      </c>
      <c r="E40" s="282" t="str">
        <f t="shared" si="3"/>
        <v/>
      </c>
      <c r="F40" s="282" t="str">
        <f t="shared" si="4"/>
        <v/>
      </c>
      <c r="G40" s="282" t="str">
        <f t="shared" si="5"/>
        <v/>
      </c>
      <c r="H40" s="46" t="str">
        <f t="shared" si="1"/>
        <v/>
      </c>
      <c r="I40" s="46" t="str">
        <f t="shared" si="6"/>
        <v/>
      </c>
      <c r="J40" s="46" t="str">
        <f t="shared" si="2"/>
        <v/>
      </c>
    </row>
    <row r="41" spans="1:10" x14ac:dyDescent="0.2">
      <c r="A41" s="165"/>
      <c r="B41" s="164"/>
      <c r="C41" s="281" t="str">
        <f t="shared" si="7"/>
        <v/>
      </c>
      <c r="D41" s="281" t="str">
        <f t="shared" si="0"/>
        <v/>
      </c>
      <c r="E41" s="282" t="str">
        <f t="shared" si="3"/>
        <v/>
      </c>
      <c r="F41" s="282" t="str">
        <f t="shared" si="4"/>
        <v/>
      </c>
      <c r="G41" s="282" t="str">
        <f t="shared" si="5"/>
        <v/>
      </c>
      <c r="H41" s="46" t="str">
        <f t="shared" si="1"/>
        <v/>
      </c>
      <c r="I41" s="46" t="str">
        <f t="shared" si="6"/>
        <v/>
      </c>
      <c r="J41" s="46" t="str">
        <f t="shared" si="2"/>
        <v/>
      </c>
    </row>
    <row r="42" spans="1:10" x14ac:dyDescent="0.2">
      <c r="A42" s="165"/>
      <c r="B42" s="164"/>
      <c r="C42" s="281" t="str">
        <f t="shared" si="7"/>
        <v/>
      </c>
      <c r="D42" s="281" t="str">
        <f t="shared" si="0"/>
        <v/>
      </c>
      <c r="E42" s="282" t="str">
        <f t="shared" si="3"/>
        <v/>
      </c>
      <c r="F42" s="282" t="str">
        <f t="shared" si="4"/>
        <v/>
      </c>
      <c r="G42" s="282" t="str">
        <f t="shared" si="5"/>
        <v/>
      </c>
      <c r="H42" s="46" t="str">
        <f t="shared" si="1"/>
        <v/>
      </c>
      <c r="I42" s="46" t="str">
        <f t="shared" si="6"/>
        <v/>
      </c>
      <c r="J42" s="46" t="str">
        <f t="shared" si="2"/>
        <v/>
      </c>
    </row>
    <row r="43" spans="1:10" x14ac:dyDescent="0.2">
      <c r="A43" s="165"/>
      <c r="B43" s="164"/>
      <c r="C43" s="281" t="str">
        <f t="shared" si="7"/>
        <v/>
      </c>
      <c r="D43" s="281" t="str">
        <f t="shared" si="0"/>
        <v/>
      </c>
      <c r="E43" s="282" t="str">
        <f t="shared" si="3"/>
        <v/>
      </c>
      <c r="F43" s="282" t="str">
        <f t="shared" si="4"/>
        <v/>
      </c>
      <c r="G43" s="282" t="str">
        <f t="shared" si="5"/>
        <v/>
      </c>
      <c r="H43" s="46" t="str">
        <f t="shared" si="1"/>
        <v/>
      </c>
      <c r="I43" s="46" t="str">
        <f t="shared" si="6"/>
        <v/>
      </c>
      <c r="J43" s="46" t="str">
        <f t="shared" si="2"/>
        <v/>
      </c>
    </row>
    <row r="44" spans="1:10" x14ac:dyDescent="0.2">
      <c r="A44" s="165"/>
      <c r="B44" s="164"/>
      <c r="C44" s="281" t="str">
        <f t="shared" si="7"/>
        <v/>
      </c>
      <c r="D44" s="281" t="str">
        <f t="shared" si="0"/>
        <v/>
      </c>
      <c r="E44" s="282" t="str">
        <f t="shared" si="3"/>
        <v/>
      </c>
      <c r="F44" s="282" t="str">
        <f t="shared" si="4"/>
        <v/>
      </c>
      <c r="G44" s="282" t="str">
        <f t="shared" si="5"/>
        <v/>
      </c>
      <c r="H44" s="46" t="str">
        <f t="shared" si="1"/>
        <v/>
      </c>
      <c r="I44" s="46" t="str">
        <f t="shared" si="6"/>
        <v/>
      </c>
      <c r="J44" s="46" t="str">
        <f t="shared" si="2"/>
        <v/>
      </c>
    </row>
    <row r="45" spans="1:10" x14ac:dyDescent="0.2">
      <c r="A45" s="165"/>
      <c r="B45" s="164"/>
      <c r="C45" s="281" t="str">
        <f t="shared" si="7"/>
        <v/>
      </c>
      <c r="D45" s="281" t="str">
        <f t="shared" si="0"/>
        <v/>
      </c>
      <c r="E45" s="282" t="str">
        <f t="shared" si="3"/>
        <v/>
      </c>
      <c r="F45" s="282" t="str">
        <f t="shared" si="4"/>
        <v/>
      </c>
      <c r="G45" s="282" t="str">
        <f t="shared" si="5"/>
        <v/>
      </c>
      <c r="H45" s="46" t="str">
        <f t="shared" si="1"/>
        <v/>
      </c>
      <c r="I45" s="46" t="str">
        <f t="shared" si="6"/>
        <v/>
      </c>
      <c r="J45" s="46" t="str">
        <f t="shared" si="2"/>
        <v/>
      </c>
    </row>
    <row r="46" spans="1:10" x14ac:dyDescent="0.2">
      <c r="A46" s="165"/>
      <c r="B46" s="164"/>
      <c r="C46" s="281" t="str">
        <f t="shared" si="7"/>
        <v/>
      </c>
      <c r="D46" s="281" t="str">
        <f t="shared" ref="D46:D77" si="8">IF(A46="","",IF(B46="","",VLOOKUP($B46,tbl_SampleDoors,3,FALSE())))</f>
        <v/>
      </c>
      <c r="E46" s="282" t="str">
        <f t="shared" si="3"/>
        <v/>
      </c>
      <c r="F46" s="282" t="str">
        <f t="shared" si="4"/>
        <v/>
      </c>
      <c r="G46" s="282" t="str">
        <f t="shared" si="5"/>
        <v/>
      </c>
      <c r="H46" s="46" t="str">
        <f t="shared" ref="H46:H77" si="9">IF(B46="","",IF(LEFT(B46,3)="CLR","Chip","Door"))</f>
        <v/>
      </c>
      <c r="I46" s="46" t="str">
        <f t="shared" si="6"/>
        <v/>
      </c>
      <c r="J46" s="46" t="str">
        <f t="shared" ref="J46:J77" si="10">IF(C46="","",I46*A46)</f>
        <v/>
      </c>
    </row>
    <row r="47" spans="1:10" x14ac:dyDescent="0.2">
      <c r="A47" s="165"/>
      <c r="B47" s="164"/>
      <c r="C47" s="281" t="str">
        <f t="shared" si="7"/>
        <v/>
      </c>
      <c r="D47" s="281" t="str">
        <f t="shared" si="8"/>
        <v/>
      </c>
      <c r="E47" s="282" t="str">
        <f t="shared" si="3"/>
        <v/>
      </c>
      <c r="F47" s="282" t="str">
        <f t="shared" si="4"/>
        <v/>
      </c>
      <c r="G47" s="282" t="str">
        <f t="shared" si="5"/>
        <v/>
      </c>
      <c r="H47" s="46" t="str">
        <f t="shared" si="9"/>
        <v/>
      </c>
      <c r="I47" s="46" t="str">
        <f t="shared" si="6"/>
        <v/>
      </c>
      <c r="J47" s="46" t="str">
        <f t="shared" si="10"/>
        <v/>
      </c>
    </row>
    <row r="48" spans="1:10" x14ac:dyDescent="0.2">
      <c r="A48" s="165"/>
      <c r="B48" s="164"/>
      <c r="C48" s="281" t="str">
        <f t="shared" si="7"/>
        <v/>
      </c>
      <c r="D48" s="281" t="str">
        <f t="shared" si="8"/>
        <v/>
      </c>
      <c r="E48" s="282" t="str">
        <f t="shared" si="3"/>
        <v/>
      </c>
      <c r="F48" s="282" t="str">
        <f t="shared" si="4"/>
        <v/>
      </c>
      <c r="G48" s="282" t="str">
        <f t="shared" si="5"/>
        <v/>
      </c>
      <c r="H48" s="46" t="str">
        <f t="shared" si="9"/>
        <v/>
      </c>
      <c r="I48" s="46" t="str">
        <f t="shared" si="6"/>
        <v/>
      </c>
      <c r="J48" s="46" t="str">
        <f t="shared" si="10"/>
        <v/>
      </c>
    </row>
    <row r="49" spans="1:10" x14ac:dyDescent="0.2">
      <c r="A49" s="165"/>
      <c r="B49" s="164"/>
      <c r="C49" s="281" t="str">
        <f t="shared" si="7"/>
        <v/>
      </c>
      <c r="D49" s="281" t="str">
        <f t="shared" si="8"/>
        <v/>
      </c>
      <c r="E49" s="282" t="str">
        <f t="shared" si="3"/>
        <v/>
      </c>
      <c r="F49" s="282" t="str">
        <f t="shared" si="4"/>
        <v/>
      </c>
      <c r="G49" s="282" t="str">
        <f t="shared" si="5"/>
        <v/>
      </c>
      <c r="H49" s="46" t="str">
        <f t="shared" si="9"/>
        <v/>
      </c>
      <c r="I49" s="46" t="str">
        <f t="shared" si="6"/>
        <v/>
      </c>
      <c r="J49" s="46" t="str">
        <f t="shared" si="10"/>
        <v/>
      </c>
    </row>
    <row r="50" spans="1:10" x14ac:dyDescent="0.2">
      <c r="A50" s="165"/>
      <c r="B50" s="164"/>
      <c r="C50" s="281" t="str">
        <f t="shared" si="7"/>
        <v/>
      </c>
      <c r="D50" s="281" t="str">
        <f t="shared" si="8"/>
        <v/>
      </c>
      <c r="E50" s="282" t="str">
        <f t="shared" si="3"/>
        <v/>
      </c>
      <c r="F50" s="282" t="str">
        <f t="shared" si="4"/>
        <v/>
      </c>
      <c r="G50" s="282" t="str">
        <f t="shared" si="5"/>
        <v/>
      </c>
      <c r="H50" s="46" t="str">
        <f t="shared" si="9"/>
        <v/>
      </c>
      <c r="I50" s="46" t="str">
        <f t="shared" si="6"/>
        <v/>
      </c>
      <c r="J50" s="46" t="str">
        <f t="shared" si="10"/>
        <v/>
      </c>
    </row>
    <row r="51" spans="1:10" x14ac:dyDescent="0.2">
      <c r="A51" s="165"/>
      <c r="B51" s="164"/>
      <c r="C51" s="281" t="str">
        <f t="shared" si="7"/>
        <v/>
      </c>
      <c r="D51" s="281" t="str">
        <f t="shared" si="8"/>
        <v/>
      </c>
      <c r="E51" s="282" t="str">
        <f t="shared" si="3"/>
        <v/>
      </c>
      <c r="F51" s="282" t="str">
        <f t="shared" si="4"/>
        <v/>
      </c>
      <c r="G51" s="282" t="str">
        <f t="shared" si="5"/>
        <v/>
      </c>
      <c r="H51" s="46" t="str">
        <f t="shared" si="9"/>
        <v/>
      </c>
      <c r="I51" s="46" t="str">
        <f t="shared" si="6"/>
        <v/>
      </c>
      <c r="J51" s="46" t="str">
        <f t="shared" si="10"/>
        <v/>
      </c>
    </row>
    <row r="52" spans="1:10" x14ac:dyDescent="0.2">
      <c r="A52" s="165"/>
      <c r="B52" s="164"/>
      <c r="C52" s="281" t="str">
        <f t="shared" si="7"/>
        <v/>
      </c>
      <c r="D52" s="281" t="str">
        <f t="shared" si="8"/>
        <v/>
      </c>
      <c r="E52" s="282" t="str">
        <f t="shared" si="3"/>
        <v/>
      </c>
      <c r="F52" s="282" t="str">
        <f t="shared" si="4"/>
        <v/>
      </c>
      <c r="G52" s="282" t="str">
        <f t="shared" si="5"/>
        <v/>
      </c>
      <c r="H52" s="46" t="str">
        <f t="shared" si="9"/>
        <v/>
      </c>
      <c r="I52" s="46" t="str">
        <f t="shared" si="6"/>
        <v/>
      </c>
      <c r="J52" s="46" t="str">
        <f t="shared" si="10"/>
        <v/>
      </c>
    </row>
    <row r="53" spans="1:10" x14ac:dyDescent="0.2">
      <c r="A53" s="165"/>
      <c r="B53" s="164"/>
      <c r="C53" s="281" t="str">
        <f t="shared" si="7"/>
        <v/>
      </c>
      <c r="D53" s="281" t="str">
        <f t="shared" si="8"/>
        <v/>
      </c>
      <c r="E53" s="282" t="str">
        <f t="shared" si="3"/>
        <v/>
      </c>
      <c r="F53" s="282" t="str">
        <f t="shared" si="4"/>
        <v/>
      </c>
      <c r="G53" s="282" t="str">
        <f t="shared" si="5"/>
        <v/>
      </c>
      <c r="H53" s="46" t="str">
        <f t="shared" si="9"/>
        <v/>
      </c>
      <c r="I53" s="46" t="str">
        <f t="shared" si="6"/>
        <v/>
      </c>
      <c r="J53" s="46" t="str">
        <f t="shared" si="10"/>
        <v/>
      </c>
    </row>
    <row r="54" spans="1:10" x14ac:dyDescent="0.2">
      <c r="A54" s="165"/>
      <c r="B54" s="164"/>
      <c r="C54" s="281" t="str">
        <f t="shared" si="7"/>
        <v/>
      </c>
      <c r="D54" s="281" t="str">
        <f t="shared" si="8"/>
        <v/>
      </c>
      <c r="E54" s="282" t="str">
        <f t="shared" si="3"/>
        <v/>
      </c>
      <c r="F54" s="282" t="str">
        <f t="shared" si="4"/>
        <v/>
      </c>
      <c r="G54" s="282" t="str">
        <f t="shared" si="5"/>
        <v/>
      </c>
      <c r="H54" s="46" t="str">
        <f t="shared" si="9"/>
        <v/>
      </c>
      <c r="I54" s="46" t="str">
        <f t="shared" si="6"/>
        <v/>
      </c>
      <c r="J54" s="46" t="str">
        <f t="shared" si="10"/>
        <v/>
      </c>
    </row>
    <row r="55" spans="1:10" x14ac:dyDescent="0.2">
      <c r="A55" s="165"/>
      <c r="B55" s="164"/>
      <c r="C55" s="281" t="str">
        <f t="shared" si="7"/>
        <v/>
      </c>
      <c r="D55" s="281" t="str">
        <f t="shared" si="8"/>
        <v/>
      </c>
      <c r="E55" s="282" t="str">
        <f t="shared" si="3"/>
        <v/>
      </c>
      <c r="F55" s="282" t="str">
        <f t="shared" si="4"/>
        <v/>
      </c>
      <c r="G55" s="282" t="str">
        <f t="shared" si="5"/>
        <v/>
      </c>
      <c r="H55" s="46" t="str">
        <f t="shared" si="9"/>
        <v/>
      </c>
      <c r="I55" s="46" t="str">
        <f t="shared" si="6"/>
        <v/>
      </c>
      <c r="J55" s="46" t="str">
        <f t="shared" si="10"/>
        <v/>
      </c>
    </row>
    <row r="56" spans="1:10" x14ac:dyDescent="0.2">
      <c r="A56" s="165"/>
      <c r="B56" s="164"/>
      <c r="C56" s="281" t="str">
        <f t="shared" si="7"/>
        <v/>
      </c>
      <c r="D56" s="281" t="str">
        <f t="shared" si="8"/>
        <v/>
      </c>
      <c r="E56" s="282" t="str">
        <f t="shared" si="3"/>
        <v/>
      </c>
      <c r="F56" s="282" t="str">
        <f t="shared" si="4"/>
        <v/>
      </c>
      <c r="G56" s="282" t="str">
        <f t="shared" si="5"/>
        <v/>
      </c>
      <c r="H56" s="46" t="str">
        <f t="shared" si="9"/>
        <v/>
      </c>
      <c r="I56" s="46" t="str">
        <f t="shared" si="6"/>
        <v/>
      </c>
      <c r="J56" s="46" t="str">
        <f t="shared" si="10"/>
        <v/>
      </c>
    </row>
    <row r="57" spans="1:10" x14ac:dyDescent="0.2">
      <c r="A57" s="165"/>
      <c r="B57" s="164"/>
      <c r="C57" s="281" t="str">
        <f t="shared" si="7"/>
        <v/>
      </c>
      <c r="D57" s="281" t="str">
        <f t="shared" si="8"/>
        <v/>
      </c>
      <c r="E57" s="282" t="str">
        <f t="shared" si="3"/>
        <v/>
      </c>
      <c r="F57" s="282" t="str">
        <f t="shared" si="4"/>
        <v/>
      </c>
      <c r="G57" s="282" t="str">
        <f t="shared" si="5"/>
        <v/>
      </c>
      <c r="H57" s="46" t="str">
        <f t="shared" si="9"/>
        <v/>
      </c>
      <c r="I57" s="46" t="str">
        <f t="shared" si="6"/>
        <v/>
      </c>
      <c r="J57" s="46" t="str">
        <f t="shared" si="10"/>
        <v/>
      </c>
    </row>
    <row r="58" spans="1:10" x14ac:dyDescent="0.2">
      <c r="A58" s="165"/>
      <c r="B58" s="164"/>
      <c r="C58" s="281" t="str">
        <f t="shared" si="7"/>
        <v/>
      </c>
      <c r="D58" s="281" t="str">
        <f t="shared" si="8"/>
        <v/>
      </c>
      <c r="E58" s="282" t="str">
        <f t="shared" si="3"/>
        <v/>
      </c>
      <c r="F58" s="282" t="str">
        <f t="shared" si="4"/>
        <v/>
      </c>
      <c r="G58" s="282" t="str">
        <f t="shared" si="5"/>
        <v/>
      </c>
      <c r="H58" s="46" t="str">
        <f t="shared" si="9"/>
        <v/>
      </c>
      <c r="I58" s="46" t="str">
        <f t="shared" si="6"/>
        <v/>
      </c>
      <c r="J58" s="46" t="str">
        <f t="shared" si="10"/>
        <v/>
      </c>
    </row>
    <row r="59" spans="1:10" x14ac:dyDescent="0.2">
      <c r="A59" s="165"/>
      <c r="B59" s="164"/>
      <c r="C59" s="281" t="str">
        <f t="shared" si="7"/>
        <v/>
      </c>
      <c r="D59" s="281" t="str">
        <f t="shared" si="8"/>
        <v/>
      </c>
      <c r="E59" s="282" t="str">
        <f t="shared" si="3"/>
        <v/>
      </c>
      <c r="F59" s="282" t="str">
        <f t="shared" si="4"/>
        <v/>
      </c>
      <c r="G59" s="282" t="str">
        <f t="shared" si="5"/>
        <v/>
      </c>
      <c r="H59" s="46" t="str">
        <f t="shared" si="9"/>
        <v/>
      </c>
      <c r="I59" s="46" t="str">
        <f t="shared" si="6"/>
        <v/>
      </c>
      <c r="J59" s="46" t="str">
        <f t="shared" si="10"/>
        <v/>
      </c>
    </row>
    <row r="60" spans="1:10" x14ac:dyDescent="0.2">
      <c r="A60" s="165"/>
      <c r="B60" s="164"/>
      <c r="C60" s="281" t="str">
        <f t="shared" si="7"/>
        <v/>
      </c>
      <c r="D60" s="281" t="str">
        <f t="shared" si="8"/>
        <v/>
      </c>
      <c r="E60" s="282" t="str">
        <f t="shared" si="3"/>
        <v/>
      </c>
      <c r="F60" s="282" t="str">
        <f t="shared" si="4"/>
        <v/>
      </c>
      <c r="G60" s="282" t="str">
        <f t="shared" si="5"/>
        <v/>
      </c>
      <c r="H60" s="46" t="str">
        <f t="shared" si="9"/>
        <v/>
      </c>
      <c r="I60" s="46" t="str">
        <f t="shared" si="6"/>
        <v/>
      </c>
      <c r="J60" s="46" t="str">
        <f t="shared" si="10"/>
        <v/>
      </c>
    </row>
    <row r="61" spans="1:10" x14ac:dyDescent="0.2">
      <c r="A61" s="165"/>
      <c r="B61" s="164"/>
      <c r="C61" s="281" t="str">
        <f t="shared" si="7"/>
        <v/>
      </c>
      <c r="D61" s="281" t="str">
        <f t="shared" si="8"/>
        <v/>
      </c>
      <c r="E61" s="282" t="str">
        <f t="shared" si="3"/>
        <v/>
      </c>
      <c r="F61" s="282" t="str">
        <f t="shared" si="4"/>
        <v/>
      </c>
      <c r="G61" s="282" t="str">
        <f t="shared" si="5"/>
        <v/>
      </c>
      <c r="H61" s="46" t="str">
        <f t="shared" si="9"/>
        <v/>
      </c>
      <c r="I61" s="46" t="str">
        <f t="shared" si="6"/>
        <v/>
      </c>
      <c r="J61" s="46" t="str">
        <f t="shared" si="10"/>
        <v/>
      </c>
    </row>
    <row r="62" spans="1:10" x14ac:dyDescent="0.2">
      <c r="A62" s="165"/>
      <c r="B62" s="164"/>
      <c r="C62" s="281" t="str">
        <f t="shared" si="7"/>
        <v/>
      </c>
      <c r="D62" s="281" t="str">
        <f t="shared" si="8"/>
        <v/>
      </c>
      <c r="E62" s="282" t="str">
        <f t="shared" si="3"/>
        <v/>
      </c>
      <c r="F62" s="282" t="str">
        <f t="shared" si="4"/>
        <v/>
      </c>
      <c r="G62" s="282" t="str">
        <f t="shared" si="5"/>
        <v/>
      </c>
      <c r="H62" s="46" t="str">
        <f t="shared" si="9"/>
        <v/>
      </c>
      <c r="I62" s="46" t="str">
        <f t="shared" si="6"/>
        <v/>
      </c>
      <c r="J62" s="46" t="str">
        <f t="shared" si="10"/>
        <v/>
      </c>
    </row>
    <row r="63" spans="1:10" x14ac:dyDescent="0.2">
      <c r="A63" s="165"/>
      <c r="B63" s="164"/>
      <c r="C63" s="281" t="str">
        <f t="shared" si="7"/>
        <v/>
      </c>
      <c r="D63" s="281" t="str">
        <f t="shared" si="8"/>
        <v/>
      </c>
      <c r="E63" s="282" t="str">
        <f t="shared" si="3"/>
        <v/>
      </c>
      <c r="F63" s="282" t="str">
        <f t="shared" si="4"/>
        <v/>
      </c>
      <c r="G63" s="282" t="str">
        <f t="shared" si="5"/>
        <v/>
      </c>
      <c r="H63" s="46" t="str">
        <f t="shared" si="9"/>
        <v/>
      </c>
      <c r="I63" s="46" t="str">
        <f t="shared" si="6"/>
        <v/>
      </c>
      <c r="J63" s="46" t="str">
        <f t="shared" si="10"/>
        <v/>
      </c>
    </row>
    <row r="64" spans="1:10" x14ac:dyDescent="0.2">
      <c r="A64" s="165"/>
      <c r="B64" s="164"/>
      <c r="C64" s="281" t="str">
        <f t="shared" si="7"/>
        <v/>
      </c>
      <c r="D64" s="281" t="str">
        <f t="shared" si="8"/>
        <v/>
      </c>
      <c r="E64" s="282" t="str">
        <f t="shared" si="3"/>
        <v/>
      </c>
      <c r="F64" s="282" t="str">
        <f t="shared" si="4"/>
        <v/>
      </c>
      <c r="G64" s="282" t="str">
        <f t="shared" si="5"/>
        <v/>
      </c>
      <c r="H64" s="46" t="str">
        <f t="shared" si="9"/>
        <v/>
      </c>
      <c r="I64" s="46" t="str">
        <f t="shared" si="6"/>
        <v/>
      </c>
      <c r="J64" s="46" t="str">
        <f t="shared" si="10"/>
        <v/>
      </c>
    </row>
    <row r="65" spans="1:10" x14ac:dyDescent="0.2">
      <c r="A65" s="165"/>
      <c r="B65" s="164"/>
      <c r="C65" s="281" t="str">
        <f t="shared" si="7"/>
        <v/>
      </c>
      <c r="D65" s="281" t="str">
        <f t="shared" si="8"/>
        <v/>
      </c>
      <c r="E65" s="282" t="str">
        <f t="shared" si="3"/>
        <v/>
      </c>
      <c r="F65" s="282" t="str">
        <f t="shared" si="4"/>
        <v/>
      </c>
      <c r="G65" s="282" t="str">
        <f t="shared" si="5"/>
        <v/>
      </c>
      <c r="H65" s="46" t="str">
        <f t="shared" si="9"/>
        <v/>
      </c>
      <c r="I65" s="46" t="str">
        <f t="shared" si="6"/>
        <v/>
      </c>
      <c r="J65" s="46" t="str">
        <f t="shared" si="10"/>
        <v/>
      </c>
    </row>
    <row r="66" spans="1:10" x14ac:dyDescent="0.2">
      <c r="A66" s="165"/>
      <c r="B66" s="164"/>
      <c r="C66" s="281" t="str">
        <f t="shared" si="7"/>
        <v/>
      </c>
      <c r="D66" s="281" t="str">
        <f t="shared" si="8"/>
        <v/>
      </c>
      <c r="E66" s="282" t="str">
        <f t="shared" si="3"/>
        <v/>
      </c>
      <c r="F66" s="282" t="str">
        <f t="shared" si="4"/>
        <v/>
      </c>
      <c r="G66" s="282" t="str">
        <f t="shared" si="5"/>
        <v/>
      </c>
      <c r="H66" s="46" t="str">
        <f t="shared" si="9"/>
        <v/>
      </c>
      <c r="I66" s="46" t="str">
        <f t="shared" si="6"/>
        <v/>
      </c>
      <c r="J66" s="46" t="str">
        <f t="shared" si="10"/>
        <v/>
      </c>
    </row>
    <row r="67" spans="1:10" x14ac:dyDescent="0.2">
      <c r="A67" s="165"/>
      <c r="B67" s="164"/>
      <c r="C67" s="281" t="str">
        <f t="shared" si="7"/>
        <v/>
      </c>
      <c r="D67" s="281" t="str">
        <f t="shared" si="8"/>
        <v/>
      </c>
      <c r="E67" s="282" t="str">
        <f t="shared" si="3"/>
        <v/>
      </c>
      <c r="F67" s="282" t="str">
        <f t="shared" si="4"/>
        <v/>
      </c>
      <c r="G67" s="282" t="str">
        <f t="shared" si="5"/>
        <v/>
      </c>
      <c r="H67" s="46" t="str">
        <f t="shared" si="9"/>
        <v/>
      </c>
      <c r="I67" s="46" t="str">
        <f t="shared" si="6"/>
        <v/>
      </c>
      <c r="J67" s="46" t="str">
        <f t="shared" si="10"/>
        <v/>
      </c>
    </row>
    <row r="68" spans="1:10" x14ac:dyDescent="0.2">
      <c r="A68" s="165"/>
      <c r="B68" s="164"/>
      <c r="C68" s="281" t="str">
        <f t="shared" si="7"/>
        <v/>
      </c>
      <c r="D68" s="281" t="str">
        <f t="shared" si="8"/>
        <v/>
      </c>
      <c r="E68" s="282" t="str">
        <f t="shared" si="3"/>
        <v/>
      </c>
      <c r="F68" s="282" t="str">
        <f t="shared" si="4"/>
        <v/>
      </c>
      <c r="G68" s="282" t="str">
        <f t="shared" si="5"/>
        <v/>
      </c>
      <c r="H68" s="46" t="str">
        <f t="shared" si="9"/>
        <v/>
      </c>
      <c r="I68" s="46" t="str">
        <f t="shared" si="6"/>
        <v/>
      </c>
      <c r="J68" s="46" t="str">
        <f t="shared" si="10"/>
        <v/>
      </c>
    </row>
    <row r="69" spans="1:10" x14ac:dyDescent="0.2">
      <c r="A69" s="165"/>
      <c r="B69" s="164"/>
      <c r="C69" s="281" t="str">
        <f t="shared" si="7"/>
        <v/>
      </c>
      <c r="D69" s="281" t="str">
        <f t="shared" si="8"/>
        <v/>
      </c>
      <c r="E69" s="282" t="str">
        <f t="shared" si="3"/>
        <v/>
      </c>
      <c r="F69" s="282" t="str">
        <f t="shared" si="4"/>
        <v/>
      </c>
      <c r="G69" s="282" t="str">
        <f t="shared" si="5"/>
        <v/>
      </c>
      <c r="H69" s="46" t="str">
        <f t="shared" si="9"/>
        <v/>
      </c>
      <c r="I69" s="46" t="str">
        <f t="shared" si="6"/>
        <v/>
      </c>
      <c r="J69" s="46" t="str">
        <f t="shared" si="10"/>
        <v/>
      </c>
    </row>
    <row r="70" spans="1:10" x14ac:dyDescent="0.2">
      <c r="A70" s="165"/>
      <c r="B70" s="164"/>
      <c r="C70" s="281" t="str">
        <f t="shared" si="7"/>
        <v/>
      </c>
      <c r="D70" s="281" t="str">
        <f t="shared" si="8"/>
        <v/>
      </c>
      <c r="E70" s="282" t="str">
        <f t="shared" si="3"/>
        <v/>
      </c>
      <c r="F70" s="282" t="str">
        <f t="shared" si="4"/>
        <v/>
      </c>
      <c r="G70" s="282" t="str">
        <f t="shared" si="5"/>
        <v/>
      </c>
      <c r="H70" s="46" t="str">
        <f t="shared" si="9"/>
        <v/>
      </c>
      <c r="I70" s="46" t="str">
        <f t="shared" si="6"/>
        <v/>
      </c>
      <c r="J70" s="46" t="str">
        <f t="shared" si="10"/>
        <v/>
      </c>
    </row>
    <row r="71" spans="1:10" x14ac:dyDescent="0.2">
      <c r="A71" s="165"/>
      <c r="B71" s="164"/>
      <c r="C71" s="281" t="str">
        <f t="shared" si="7"/>
        <v/>
      </c>
      <c r="D71" s="281" t="str">
        <f t="shared" si="8"/>
        <v/>
      </c>
      <c r="E71" s="282" t="str">
        <f t="shared" si="3"/>
        <v/>
      </c>
      <c r="F71" s="282" t="str">
        <f t="shared" si="4"/>
        <v/>
      </c>
      <c r="G71" s="282" t="str">
        <f t="shared" si="5"/>
        <v/>
      </c>
      <c r="H71" s="46" t="str">
        <f t="shared" si="9"/>
        <v/>
      </c>
      <c r="I71" s="46" t="str">
        <f t="shared" si="6"/>
        <v/>
      </c>
      <c r="J71" s="46" t="str">
        <f t="shared" si="10"/>
        <v/>
      </c>
    </row>
    <row r="72" spans="1:10" x14ac:dyDescent="0.2">
      <c r="A72" s="165"/>
      <c r="B72" s="164"/>
      <c r="C72" s="281" t="str">
        <f t="shared" si="7"/>
        <v/>
      </c>
      <c r="D72" s="281" t="str">
        <f t="shared" si="8"/>
        <v/>
      </c>
      <c r="E72" s="282" t="str">
        <f t="shared" si="3"/>
        <v/>
      </c>
      <c r="F72" s="282" t="str">
        <f t="shared" si="4"/>
        <v/>
      </c>
      <c r="G72" s="282" t="str">
        <f t="shared" si="5"/>
        <v/>
      </c>
      <c r="H72" s="46" t="str">
        <f t="shared" si="9"/>
        <v/>
      </c>
      <c r="I72" s="46" t="str">
        <f t="shared" si="6"/>
        <v/>
      </c>
      <c r="J72" s="46" t="str">
        <f t="shared" si="10"/>
        <v/>
      </c>
    </row>
    <row r="73" spans="1:10" x14ac:dyDescent="0.2">
      <c r="A73" s="165"/>
      <c r="B73" s="164"/>
      <c r="C73" s="281" t="str">
        <f t="shared" si="7"/>
        <v/>
      </c>
      <c r="D73" s="281" t="str">
        <f t="shared" si="8"/>
        <v/>
      </c>
      <c r="E73" s="282" t="str">
        <f t="shared" si="3"/>
        <v/>
      </c>
      <c r="F73" s="282" t="str">
        <f t="shared" si="4"/>
        <v/>
      </c>
      <c r="G73" s="282" t="str">
        <f t="shared" si="5"/>
        <v/>
      </c>
      <c r="H73" s="46" t="str">
        <f t="shared" si="9"/>
        <v/>
      </c>
      <c r="I73" s="46" t="str">
        <f t="shared" si="6"/>
        <v/>
      </c>
      <c r="J73" s="46" t="str">
        <f t="shared" si="10"/>
        <v/>
      </c>
    </row>
    <row r="74" spans="1:10" x14ac:dyDescent="0.2">
      <c r="A74" s="165"/>
      <c r="B74" s="164"/>
      <c r="C74" s="281" t="str">
        <f t="shared" si="7"/>
        <v/>
      </c>
      <c r="D74" s="281" t="str">
        <f t="shared" si="8"/>
        <v/>
      </c>
      <c r="E74" s="282" t="str">
        <f t="shared" si="3"/>
        <v/>
      </c>
      <c r="F74" s="282" t="str">
        <f t="shared" si="4"/>
        <v/>
      </c>
      <c r="G74" s="282" t="str">
        <f t="shared" si="5"/>
        <v/>
      </c>
      <c r="H74" s="46" t="str">
        <f t="shared" si="9"/>
        <v/>
      </c>
      <c r="I74" s="46" t="str">
        <f t="shared" si="6"/>
        <v/>
      </c>
      <c r="J74" s="46" t="str">
        <f t="shared" si="10"/>
        <v/>
      </c>
    </row>
    <row r="75" spans="1:10" x14ac:dyDescent="0.2">
      <c r="A75" s="165"/>
      <c r="B75" s="164"/>
      <c r="C75" s="281" t="str">
        <f t="shared" si="7"/>
        <v/>
      </c>
      <c r="D75" s="281" t="str">
        <f t="shared" si="8"/>
        <v/>
      </c>
      <c r="E75" s="282" t="str">
        <f t="shared" si="3"/>
        <v/>
      </c>
      <c r="F75" s="282" t="str">
        <f t="shared" si="4"/>
        <v/>
      </c>
      <c r="G75" s="282" t="str">
        <f t="shared" si="5"/>
        <v/>
      </c>
      <c r="H75" s="46" t="str">
        <f t="shared" si="9"/>
        <v/>
      </c>
      <c r="I75" s="46" t="str">
        <f t="shared" si="6"/>
        <v/>
      </c>
      <c r="J75" s="46" t="str">
        <f t="shared" si="10"/>
        <v/>
      </c>
    </row>
    <row r="76" spans="1:10" x14ac:dyDescent="0.2">
      <c r="A76" s="165"/>
      <c r="B76" s="164"/>
      <c r="C76" s="281" t="str">
        <f t="shared" si="7"/>
        <v/>
      </c>
      <c r="D76" s="281" t="str">
        <f t="shared" si="8"/>
        <v/>
      </c>
      <c r="E76" s="282" t="str">
        <f t="shared" si="3"/>
        <v/>
      </c>
      <c r="F76" s="282" t="str">
        <f t="shared" si="4"/>
        <v/>
      </c>
      <c r="G76" s="282" t="str">
        <f t="shared" si="5"/>
        <v/>
      </c>
      <c r="H76" s="46" t="str">
        <f t="shared" si="9"/>
        <v/>
      </c>
      <c r="I76" s="46" t="str">
        <f t="shared" si="6"/>
        <v/>
      </c>
      <c r="J76" s="46" t="str">
        <f t="shared" si="10"/>
        <v/>
      </c>
    </row>
    <row r="77" spans="1:10" x14ac:dyDescent="0.2">
      <c r="A77" s="165"/>
      <c r="B77" s="164"/>
      <c r="C77" s="281" t="str">
        <f t="shared" si="7"/>
        <v/>
      </c>
      <c r="D77" s="281" t="str">
        <f t="shared" si="8"/>
        <v/>
      </c>
      <c r="E77" s="282" t="str">
        <f t="shared" si="3"/>
        <v/>
      </c>
      <c r="F77" s="282" t="str">
        <f t="shared" si="4"/>
        <v/>
      </c>
      <c r="G77" s="282" t="str">
        <f t="shared" si="5"/>
        <v/>
      </c>
      <c r="H77" s="46" t="str">
        <f t="shared" si="9"/>
        <v/>
      </c>
      <c r="I77" s="46" t="str">
        <f t="shared" si="6"/>
        <v/>
      </c>
      <c r="J77" s="46" t="str">
        <f t="shared" si="10"/>
        <v/>
      </c>
    </row>
    <row r="78" spans="1:10" x14ac:dyDescent="0.2">
      <c r="A78" s="165"/>
      <c r="B78" s="164"/>
      <c r="C78" s="281" t="str">
        <f t="shared" si="7"/>
        <v/>
      </c>
      <c r="D78" s="281" t="str">
        <f t="shared" ref="D78:D112" si="11">IF(A78="","",IF(B78="","",VLOOKUP($B78,tbl_SampleDoors,3,FALSE())))</f>
        <v/>
      </c>
      <c r="E78" s="282" t="str">
        <f t="shared" si="3"/>
        <v/>
      </c>
      <c r="F78" s="282" t="str">
        <f t="shared" si="4"/>
        <v/>
      </c>
      <c r="G78" s="282" t="str">
        <f t="shared" si="5"/>
        <v/>
      </c>
      <c r="H78" s="46" t="str">
        <f t="shared" ref="H78:H112" si="12">IF(B78="","",IF(LEFT(B78,3)="CLR","Chip","Door"))</f>
        <v/>
      </c>
      <c r="I78" s="46" t="str">
        <f t="shared" si="6"/>
        <v/>
      </c>
      <c r="J78" s="46" t="str">
        <f t="shared" ref="J78:J109" si="13">IF(C78="","",I78*A78)</f>
        <v/>
      </c>
    </row>
    <row r="79" spans="1:10" x14ac:dyDescent="0.2">
      <c r="A79" s="165"/>
      <c r="B79" s="164"/>
      <c r="C79" s="281" t="str">
        <f t="shared" si="7"/>
        <v/>
      </c>
      <c r="D79" s="281" t="str">
        <f t="shared" si="11"/>
        <v/>
      </c>
      <c r="E79" s="282" t="str">
        <f t="shared" ref="E79:E112" si="14">IF(C79="","",VLOOKUP($B79,tbl_SampleDoors,4,FALSE()))</f>
        <v/>
      </c>
      <c r="F79" s="282" t="str">
        <f t="shared" ref="F79:F112" si="15">IF(C79="","",E79*A79)</f>
        <v/>
      </c>
      <c r="G79" s="282" t="str">
        <f t="shared" ref="G79:G112" si="16">IF(C79="","",(+F79*$C$8))</f>
        <v/>
      </c>
      <c r="H79" s="46" t="str">
        <f t="shared" si="12"/>
        <v/>
      </c>
      <c r="I79" s="46" t="str">
        <f t="shared" ref="I79:I112" si="17">IF(H79="","",VLOOKUP(H79,$H$4:$I$5,2,FALSE))</f>
        <v/>
      </c>
      <c r="J79" s="46" t="str">
        <f t="shared" si="13"/>
        <v/>
      </c>
    </row>
    <row r="80" spans="1:10" x14ac:dyDescent="0.2">
      <c r="A80" s="165"/>
      <c r="B80" s="164"/>
      <c r="C80" s="281" t="str">
        <f t="shared" ref="C80:C112" si="18">IF(B80="","",IF(A80="","",VLOOKUP($B80,tbl_SampleDoors,2,FALSE)))</f>
        <v/>
      </c>
      <c r="D80" s="281" t="str">
        <f t="shared" si="11"/>
        <v/>
      </c>
      <c r="E80" s="282" t="str">
        <f t="shared" si="14"/>
        <v/>
      </c>
      <c r="F80" s="282" t="str">
        <f t="shared" si="15"/>
        <v/>
      </c>
      <c r="G80" s="282" t="str">
        <f t="shared" si="16"/>
        <v/>
      </c>
      <c r="H80" s="46" t="str">
        <f t="shared" si="12"/>
        <v/>
      </c>
      <c r="I80" s="46" t="str">
        <f t="shared" si="17"/>
        <v/>
      </c>
      <c r="J80" s="46" t="str">
        <f t="shared" si="13"/>
        <v/>
      </c>
    </row>
    <row r="81" spans="1:10" x14ac:dyDescent="0.2">
      <c r="A81" s="165"/>
      <c r="B81" s="164"/>
      <c r="C81" s="281" t="str">
        <f t="shared" si="18"/>
        <v/>
      </c>
      <c r="D81" s="281" t="str">
        <f t="shared" si="11"/>
        <v/>
      </c>
      <c r="E81" s="282" t="str">
        <f t="shared" si="14"/>
        <v/>
      </c>
      <c r="F81" s="282" t="str">
        <f t="shared" si="15"/>
        <v/>
      </c>
      <c r="G81" s="282" t="str">
        <f t="shared" si="16"/>
        <v/>
      </c>
      <c r="H81" s="46" t="str">
        <f t="shared" si="12"/>
        <v/>
      </c>
      <c r="I81" s="46" t="str">
        <f t="shared" si="17"/>
        <v/>
      </c>
      <c r="J81" s="46" t="str">
        <f t="shared" si="13"/>
        <v/>
      </c>
    </row>
    <row r="82" spans="1:10" x14ac:dyDescent="0.2">
      <c r="A82" s="165"/>
      <c r="B82" s="164"/>
      <c r="C82" s="281" t="str">
        <f t="shared" si="18"/>
        <v/>
      </c>
      <c r="D82" s="281" t="str">
        <f t="shared" si="11"/>
        <v/>
      </c>
      <c r="E82" s="282" t="str">
        <f t="shared" si="14"/>
        <v/>
      </c>
      <c r="F82" s="282" t="str">
        <f t="shared" si="15"/>
        <v/>
      </c>
      <c r="G82" s="282" t="str">
        <f t="shared" si="16"/>
        <v/>
      </c>
      <c r="H82" s="46" t="str">
        <f t="shared" si="12"/>
        <v/>
      </c>
      <c r="I82" s="46" t="str">
        <f t="shared" si="17"/>
        <v/>
      </c>
      <c r="J82" s="46" t="str">
        <f t="shared" si="13"/>
        <v/>
      </c>
    </row>
    <row r="83" spans="1:10" x14ac:dyDescent="0.2">
      <c r="A83" s="165"/>
      <c r="B83" s="164"/>
      <c r="C83" s="281" t="str">
        <f t="shared" si="18"/>
        <v/>
      </c>
      <c r="D83" s="281" t="str">
        <f t="shared" si="11"/>
        <v/>
      </c>
      <c r="E83" s="282" t="str">
        <f t="shared" si="14"/>
        <v/>
      </c>
      <c r="F83" s="282" t="str">
        <f t="shared" si="15"/>
        <v/>
      </c>
      <c r="G83" s="282" t="str">
        <f t="shared" si="16"/>
        <v/>
      </c>
      <c r="H83" s="46" t="str">
        <f t="shared" si="12"/>
        <v/>
      </c>
      <c r="I83" s="46" t="str">
        <f t="shared" si="17"/>
        <v/>
      </c>
      <c r="J83" s="46" t="str">
        <f t="shared" si="13"/>
        <v/>
      </c>
    </row>
    <row r="84" spans="1:10" x14ac:dyDescent="0.2">
      <c r="A84" s="165"/>
      <c r="B84" s="164"/>
      <c r="C84" s="281" t="str">
        <f t="shared" si="18"/>
        <v/>
      </c>
      <c r="D84" s="281" t="str">
        <f t="shared" si="11"/>
        <v/>
      </c>
      <c r="E84" s="282" t="str">
        <f t="shared" si="14"/>
        <v/>
      </c>
      <c r="F84" s="282" t="str">
        <f t="shared" si="15"/>
        <v/>
      </c>
      <c r="G84" s="282" t="str">
        <f t="shared" si="16"/>
        <v/>
      </c>
      <c r="H84" s="46" t="str">
        <f t="shared" si="12"/>
        <v/>
      </c>
      <c r="I84" s="46" t="str">
        <f t="shared" si="17"/>
        <v/>
      </c>
      <c r="J84" s="46" t="str">
        <f t="shared" si="13"/>
        <v/>
      </c>
    </row>
    <row r="85" spans="1:10" x14ac:dyDescent="0.2">
      <c r="A85" s="165"/>
      <c r="B85" s="164"/>
      <c r="C85" s="281" t="str">
        <f t="shared" si="18"/>
        <v/>
      </c>
      <c r="D85" s="281" t="str">
        <f t="shared" si="11"/>
        <v/>
      </c>
      <c r="E85" s="282" t="str">
        <f t="shared" si="14"/>
        <v/>
      </c>
      <c r="F85" s="282" t="str">
        <f t="shared" si="15"/>
        <v/>
      </c>
      <c r="G85" s="282" t="str">
        <f t="shared" si="16"/>
        <v/>
      </c>
      <c r="H85" s="46" t="str">
        <f t="shared" si="12"/>
        <v/>
      </c>
      <c r="I85" s="46" t="str">
        <f t="shared" si="17"/>
        <v/>
      </c>
      <c r="J85" s="46" t="str">
        <f t="shared" si="13"/>
        <v/>
      </c>
    </row>
    <row r="86" spans="1:10" x14ac:dyDescent="0.2">
      <c r="A86" s="165"/>
      <c r="B86" s="164"/>
      <c r="C86" s="281" t="str">
        <f t="shared" si="18"/>
        <v/>
      </c>
      <c r="D86" s="281" t="str">
        <f t="shared" si="11"/>
        <v/>
      </c>
      <c r="E86" s="282" t="str">
        <f t="shared" si="14"/>
        <v/>
      </c>
      <c r="F86" s="282" t="str">
        <f t="shared" si="15"/>
        <v/>
      </c>
      <c r="G86" s="282" t="str">
        <f t="shared" si="16"/>
        <v/>
      </c>
      <c r="H86" s="46" t="str">
        <f t="shared" si="12"/>
        <v/>
      </c>
      <c r="I86" s="46" t="str">
        <f t="shared" si="17"/>
        <v/>
      </c>
      <c r="J86" s="46" t="str">
        <f t="shared" si="13"/>
        <v/>
      </c>
    </row>
    <row r="87" spans="1:10" x14ac:dyDescent="0.2">
      <c r="A87" s="165"/>
      <c r="B87" s="164"/>
      <c r="C87" s="281" t="str">
        <f t="shared" si="18"/>
        <v/>
      </c>
      <c r="D87" s="281" t="str">
        <f t="shared" si="11"/>
        <v/>
      </c>
      <c r="E87" s="282" t="str">
        <f t="shared" si="14"/>
        <v/>
      </c>
      <c r="F87" s="282" t="str">
        <f t="shared" si="15"/>
        <v/>
      </c>
      <c r="G87" s="282" t="str">
        <f t="shared" si="16"/>
        <v/>
      </c>
      <c r="H87" s="46" t="str">
        <f t="shared" si="12"/>
        <v/>
      </c>
      <c r="I87" s="46" t="str">
        <f t="shared" si="17"/>
        <v/>
      </c>
      <c r="J87" s="46" t="str">
        <f t="shared" si="13"/>
        <v/>
      </c>
    </row>
    <row r="88" spans="1:10" x14ac:dyDescent="0.2">
      <c r="A88" s="165"/>
      <c r="B88" s="164"/>
      <c r="C88" s="281" t="str">
        <f t="shared" si="18"/>
        <v/>
      </c>
      <c r="D88" s="281" t="str">
        <f t="shared" si="11"/>
        <v/>
      </c>
      <c r="E88" s="282" t="str">
        <f t="shared" si="14"/>
        <v/>
      </c>
      <c r="F88" s="282" t="str">
        <f t="shared" si="15"/>
        <v/>
      </c>
      <c r="G88" s="282" t="str">
        <f t="shared" si="16"/>
        <v/>
      </c>
      <c r="H88" s="46" t="str">
        <f t="shared" si="12"/>
        <v/>
      </c>
      <c r="I88" s="46" t="str">
        <f t="shared" si="17"/>
        <v/>
      </c>
      <c r="J88" s="46" t="str">
        <f t="shared" si="13"/>
        <v/>
      </c>
    </row>
    <row r="89" spans="1:10" x14ac:dyDescent="0.2">
      <c r="A89" s="165"/>
      <c r="B89" s="164"/>
      <c r="C89" s="281" t="str">
        <f t="shared" si="18"/>
        <v/>
      </c>
      <c r="D89" s="281" t="str">
        <f t="shared" si="11"/>
        <v/>
      </c>
      <c r="E89" s="282" t="str">
        <f t="shared" si="14"/>
        <v/>
      </c>
      <c r="F89" s="282" t="str">
        <f t="shared" si="15"/>
        <v/>
      </c>
      <c r="G89" s="282" t="str">
        <f t="shared" si="16"/>
        <v/>
      </c>
      <c r="H89" s="46" t="str">
        <f t="shared" si="12"/>
        <v/>
      </c>
      <c r="I89" s="46" t="str">
        <f t="shared" si="17"/>
        <v/>
      </c>
      <c r="J89" s="46" t="str">
        <f t="shared" si="13"/>
        <v/>
      </c>
    </row>
    <row r="90" spans="1:10" x14ac:dyDescent="0.2">
      <c r="A90" s="165"/>
      <c r="B90" s="164"/>
      <c r="C90" s="281" t="str">
        <f t="shared" si="18"/>
        <v/>
      </c>
      <c r="D90" s="281" t="str">
        <f t="shared" si="11"/>
        <v/>
      </c>
      <c r="E90" s="282" t="str">
        <f t="shared" si="14"/>
        <v/>
      </c>
      <c r="F90" s="282" t="str">
        <f t="shared" si="15"/>
        <v/>
      </c>
      <c r="G90" s="282" t="str">
        <f t="shared" si="16"/>
        <v/>
      </c>
      <c r="H90" s="46" t="str">
        <f t="shared" si="12"/>
        <v/>
      </c>
      <c r="I90" s="46" t="str">
        <f t="shared" si="17"/>
        <v/>
      </c>
      <c r="J90" s="46" t="str">
        <f t="shared" si="13"/>
        <v/>
      </c>
    </row>
    <row r="91" spans="1:10" x14ac:dyDescent="0.2">
      <c r="A91" s="165"/>
      <c r="B91" s="164"/>
      <c r="C91" s="281" t="str">
        <f t="shared" si="18"/>
        <v/>
      </c>
      <c r="D91" s="281" t="str">
        <f t="shared" si="11"/>
        <v/>
      </c>
      <c r="E91" s="282" t="str">
        <f t="shared" si="14"/>
        <v/>
      </c>
      <c r="F91" s="282" t="str">
        <f t="shared" si="15"/>
        <v/>
      </c>
      <c r="G91" s="282" t="str">
        <f t="shared" si="16"/>
        <v/>
      </c>
      <c r="H91" s="46" t="str">
        <f t="shared" si="12"/>
        <v/>
      </c>
      <c r="I91" s="46" t="str">
        <f t="shared" si="17"/>
        <v/>
      </c>
      <c r="J91" s="46" t="str">
        <f t="shared" si="13"/>
        <v/>
      </c>
    </row>
    <row r="92" spans="1:10" x14ac:dyDescent="0.2">
      <c r="A92" s="165"/>
      <c r="B92" s="164"/>
      <c r="C92" s="281" t="str">
        <f t="shared" si="18"/>
        <v/>
      </c>
      <c r="D92" s="281" t="str">
        <f t="shared" si="11"/>
        <v/>
      </c>
      <c r="E92" s="282" t="str">
        <f t="shared" si="14"/>
        <v/>
      </c>
      <c r="F92" s="282" t="str">
        <f t="shared" si="15"/>
        <v/>
      </c>
      <c r="G92" s="282" t="str">
        <f t="shared" si="16"/>
        <v/>
      </c>
      <c r="H92" s="46" t="str">
        <f t="shared" si="12"/>
        <v/>
      </c>
      <c r="I92" s="46" t="str">
        <f t="shared" si="17"/>
        <v/>
      </c>
      <c r="J92" s="46" t="str">
        <f t="shared" si="13"/>
        <v/>
      </c>
    </row>
    <row r="93" spans="1:10" x14ac:dyDescent="0.2">
      <c r="A93" s="165"/>
      <c r="B93" s="164"/>
      <c r="C93" s="281" t="str">
        <f t="shared" si="18"/>
        <v/>
      </c>
      <c r="D93" s="281" t="str">
        <f t="shared" si="11"/>
        <v/>
      </c>
      <c r="E93" s="282" t="str">
        <f t="shared" si="14"/>
        <v/>
      </c>
      <c r="F93" s="282" t="str">
        <f t="shared" si="15"/>
        <v/>
      </c>
      <c r="G93" s="282" t="str">
        <f t="shared" si="16"/>
        <v/>
      </c>
      <c r="H93" s="46" t="str">
        <f t="shared" si="12"/>
        <v/>
      </c>
      <c r="I93" s="46" t="str">
        <f t="shared" si="17"/>
        <v/>
      </c>
      <c r="J93" s="46" t="str">
        <f t="shared" si="13"/>
        <v/>
      </c>
    </row>
    <row r="94" spans="1:10" x14ac:dyDescent="0.2">
      <c r="A94" s="165"/>
      <c r="B94" s="164"/>
      <c r="C94" s="281" t="str">
        <f t="shared" si="18"/>
        <v/>
      </c>
      <c r="D94" s="281" t="str">
        <f t="shared" si="11"/>
        <v/>
      </c>
      <c r="E94" s="282" t="str">
        <f t="shared" si="14"/>
        <v/>
      </c>
      <c r="F94" s="282" t="str">
        <f t="shared" si="15"/>
        <v/>
      </c>
      <c r="G94" s="282" t="str">
        <f t="shared" si="16"/>
        <v/>
      </c>
      <c r="H94" s="46" t="str">
        <f t="shared" si="12"/>
        <v/>
      </c>
      <c r="I94" s="46" t="str">
        <f t="shared" si="17"/>
        <v/>
      </c>
      <c r="J94" s="46" t="str">
        <f t="shared" si="13"/>
        <v/>
      </c>
    </row>
    <row r="95" spans="1:10" x14ac:dyDescent="0.2">
      <c r="A95" s="165"/>
      <c r="B95" s="164"/>
      <c r="C95" s="281" t="str">
        <f t="shared" si="18"/>
        <v/>
      </c>
      <c r="D95" s="281" t="str">
        <f t="shared" si="11"/>
        <v/>
      </c>
      <c r="E95" s="282" t="str">
        <f t="shared" si="14"/>
        <v/>
      </c>
      <c r="F95" s="282" t="str">
        <f t="shared" si="15"/>
        <v/>
      </c>
      <c r="G95" s="282" t="str">
        <f t="shared" si="16"/>
        <v/>
      </c>
      <c r="H95" s="46" t="str">
        <f t="shared" si="12"/>
        <v/>
      </c>
      <c r="I95" s="46" t="str">
        <f t="shared" si="17"/>
        <v/>
      </c>
      <c r="J95" s="46" t="str">
        <f t="shared" si="13"/>
        <v/>
      </c>
    </row>
    <row r="96" spans="1:10" x14ac:dyDescent="0.2">
      <c r="A96" s="165"/>
      <c r="B96" s="164"/>
      <c r="C96" s="281" t="str">
        <f t="shared" si="18"/>
        <v/>
      </c>
      <c r="D96" s="281" t="str">
        <f t="shared" si="11"/>
        <v/>
      </c>
      <c r="E96" s="282" t="str">
        <f t="shared" si="14"/>
        <v/>
      </c>
      <c r="F96" s="282" t="str">
        <f t="shared" si="15"/>
        <v/>
      </c>
      <c r="G96" s="282" t="str">
        <f t="shared" si="16"/>
        <v/>
      </c>
      <c r="H96" s="46" t="str">
        <f t="shared" si="12"/>
        <v/>
      </c>
      <c r="I96" s="46" t="str">
        <f t="shared" si="17"/>
        <v/>
      </c>
      <c r="J96" s="46" t="str">
        <f t="shared" si="13"/>
        <v/>
      </c>
    </row>
    <row r="97" spans="1:10" x14ac:dyDescent="0.2">
      <c r="A97" s="165"/>
      <c r="B97" s="164"/>
      <c r="C97" s="281" t="str">
        <f t="shared" si="18"/>
        <v/>
      </c>
      <c r="D97" s="281" t="str">
        <f t="shared" si="11"/>
        <v/>
      </c>
      <c r="E97" s="282" t="str">
        <f t="shared" si="14"/>
        <v/>
      </c>
      <c r="F97" s="282" t="str">
        <f t="shared" si="15"/>
        <v/>
      </c>
      <c r="G97" s="282" t="str">
        <f t="shared" si="16"/>
        <v/>
      </c>
      <c r="H97" s="46" t="str">
        <f t="shared" si="12"/>
        <v/>
      </c>
      <c r="I97" s="46" t="str">
        <f t="shared" si="17"/>
        <v/>
      </c>
      <c r="J97" s="46" t="str">
        <f t="shared" si="13"/>
        <v/>
      </c>
    </row>
    <row r="98" spans="1:10" x14ac:dyDescent="0.2">
      <c r="A98" s="165"/>
      <c r="B98" s="164"/>
      <c r="C98" s="281" t="str">
        <f t="shared" si="18"/>
        <v/>
      </c>
      <c r="D98" s="281" t="str">
        <f t="shared" si="11"/>
        <v/>
      </c>
      <c r="E98" s="282" t="str">
        <f t="shared" si="14"/>
        <v/>
      </c>
      <c r="F98" s="282" t="str">
        <f t="shared" si="15"/>
        <v/>
      </c>
      <c r="G98" s="282" t="str">
        <f t="shared" si="16"/>
        <v/>
      </c>
      <c r="H98" s="46" t="str">
        <f t="shared" si="12"/>
        <v/>
      </c>
      <c r="I98" s="46" t="str">
        <f t="shared" si="17"/>
        <v/>
      </c>
      <c r="J98" s="46" t="str">
        <f t="shared" si="13"/>
        <v/>
      </c>
    </row>
    <row r="99" spans="1:10" x14ac:dyDescent="0.2">
      <c r="A99" s="165"/>
      <c r="B99" s="164"/>
      <c r="C99" s="281" t="str">
        <f t="shared" si="18"/>
        <v/>
      </c>
      <c r="D99" s="281" t="str">
        <f t="shared" si="11"/>
        <v/>
      </c>
      <c r="E99" s="282" t="str">
        <f t="shared" si="14"/>
        <v/>
      </c>
      <c r="F99" s="282" t="str">
        <f t="shared" si="15"/>
        <v/>
      </c>
      <c r="G99" s="282" t="str">
        <f t="shared" si="16"/>
        <v/>
      </c>
      <c r="H99" s="46" t="str">
        <f t="shared" si="12"/>
        <v/>
      </c>
      <c r="I99" s="46" t="str">
        <f t="shared" si="17"/>
        <v/>
      </c>
      <c r="J99" s="46" t="str">
        <f t="shared" si="13"/>
        <v/>
      </c>
    </row>
    <row r="100" spans="1:10" x14ac:dyDescent="0.2">
      <c r="A100" s="165"/>
      <c r="B100" s="164"/>
      <c r="C100" s="281" t="str">
        <f t="shared" si="18"/>
        <v/>
      </c>
      <c r="D100" s="281" t="str">
        <f t="shared" si="11"/>
        <v/>
      </c>
      <c r="E100" s="282" t="str">
        <f t="shared" si="14"/>
        <v/>
      </c>
      <c r="F100" s="282" t="str">
        <f t="shared" si="15"/>
        <v/>
      </c>
      <c r="G100" s="282" t="str">
        <f t="shared" si="16"/>
        <v/>
      </c>
      <c r="H100" s="46" t="str">
        <f t="shared" si="12"/>
        <v/>
      </c>
      <c r="I100" s="46" t="str">
        <f t="shared" si="17"/>
        <v/>
      </c>
      <c r="J100" s="46" t="str">
        <f t="shared" si="13"/>
        <v/>
      </c>
    </row>
    <row r="101" spans="1:10" x14ac:dyDescent="0.2">
      <c r="A101" s="165"/>
      <c r="B101" s="164"/>
      <c r="C101" s="281" t="str">
        <f t="shared" si="18"/>
        <v/>
      </c>
      <c r="D101" s="281" t="str">
        <f t="shared" si="11"/>
        <v/>
      </c>
      <c r="E101" s="282" t="str">
        <f t="shared" si="14"/>
        <v/>
      </c>
      <c r="F101" s="282" t="str">
        <f t="shared" si="15"/>
        <v/>
      </c>
      <c r="G101" s="282" t="str">
        <f t="shared" si="16"/>
        <v/>
      </c>
      <c r="H101" s="46" t="str">
        <f t="shared" si="12"/>
        <v/>
      </c>
      <c r="I101" s="46" t="str">
        <f t="shared" si="17"/>
        <v/>
      </c>
      <c r="J101" s="46" t="str">
        <f t="shared" si="13"/>
        <v/>
      </c>
    </row>
    <row r="102" spans="1:10" x14ac:dyDescent="0.2">
      <c r="A102" s="165"/>
      <c r="B102" s="164"/>
      <c r="C102" s="281" t="str">
        <f t="shared" si="18"/>
        <v/>
      </c>
      <c r="D102" s="281" t="str">
        <f t="shared" si="11"/>
        <v/>
      </c>
      <c r="E102" s="282" t="str">
        <f t="shared" si="14"/>
        <v/>
      </c>
      <c r="F102" s="282" t="str">
        <f t="shared" si="15"/>
        <v/>
      </c>
      <c r="G102" s="282" t="str">
        <f t="shared" si="16"/>
        <v/>
      </c>
      <c r="H102" s="46" t="str">
        <f t="shared" si="12"/>
        <v/>
      </c>
      <c r="I102" s="46" t="str">
        <f t="shared" si="17"/>
        <v/>
      </c>
      <c r="J102" s="46" t="str">
        <f t="shared" si="13"/>
        <v/>
      </c>
    </row>
    <row r="103" spans="1:10" x14ac:dyDescent="0.2">
      <c r="A103" s="165"/>
      <c r="B103" s="164"/>
      <c r="C103" s="281" t="str">
        <f t="shared" si="18"/>
        <v/>
      </c>
      <c r="D103" s="281" t="str">
        <f t="shared" si="11"/>
        <v/>
      </c>
      <c r="E103" s="282" t="str">
        <f t="shared" si="14"/>
        <v/>
      </c>
      <c r="F103" s="282" t="str">
        <f t="shared" si="15"/>
        <v/>
      </c>
      <c r="G103" s="282" t="str">
        <f t="shared" si="16"/>
        <v/>
      </c>
      <c r="H103" s="46" t="str">
        <f t="shared" si="12"/>
        <v/>
      </c>
      <c r="I103" s="46" t="str">
        <f t="shared" si="17"/>
        <v/>
      </c>
      <c r="J103" s="46" t="str">
        <f t="shared" si="13"/>
        <v/>
      </c>
    </row>
    <row r="104" spans="1:10" x14ac:dyDescent="0.2">
      <c r="A104" s="165"/>
      <c r="B104" s="164"/>
      <c r="C104" s="281" t="str">
        <f t="shared" si="18"/>
        <v/>
      </c>
      <c r="D104" s="281" t="str">
        <f t="shared" si="11"/>
        <v/>
      </c>
      <c r="E104" s="282" t="str">
        <f t="shared" si="14"/>
        <v/>
      </c>
      <c r="F104" s="282" t="str">
        <f t="shared" si="15"/>
        <v/>
      </c>
      <c r="G104" s="282" t="str">
        <f t="shared" si="16"/>
        <v/>
      </c>
      <c r="H104" s="46" t="str">
        <f t="shared" si="12"/>
        <v/>
      </c>
      <c r="I104" s="46" t="str">
        <f t="shared" si="17"/>
        <v/>
      </c>
      <c r="J104" s="46" t="str">
        <f t="shared" si="13"/>
        <v/>
      </c>
    </row>
    <row r="105" spans="1:10" x14ac:dyDescent="0.2">
      <c r="A105" s="165"/>
      <c r="B105" s="164"/>
      <c r="C105" s="281" t="str">
        <f t="shared" si="18"/>
        <v/>
      </c>
      <c r="D105" s="281" t="str">
        <f t="shared" si="11"/>
        <v/>
      </c>
      <c r="E105" s="282" t="str">
        <f t="shared" si="14"/>
        <v/>
      </c>
      <c r="F105" s="282" t="str">
        <f t="shared" si="15"/>
        <v/>
      </c>
      <c r="G105" s="282" t="str">
        <f t="shared" si="16"/>
        <v/>
      </c>
      <c r="H105" s="46" t="str">
        <f t="shared" si="12"/>
        <v/>
      </c>
      <c r="I105" s="46" t="str">
        <f t="shared" si="17"/>
        <v/>
      </c>
      <c r="J105" s="46" t="str">
        <f t="shared" si="13"/>
        <v/>
      </c>
    </row>
    <row r="106" spans="1:10" x14ac:dyDescent="0.2">
      <c r="A106" s="165"/>
      <c r="B106" s="164"/>
      <c r="C106" s="281" t="str">
        <f t="shared" si="18"/>
        <v/>
      </c>
      <c r="D106" s="281" t="str">
        <f t="shared" si="11"/>
        <v/>
      </c>
      <c r="E106" s="282" t="str">
        <f t="shared" si="14"/>
        <v/>
      </c>
      <c r="F106" s="282" t="str">
        <f t="shared" si="15"/>
        <v/>
      </c>
      <c r="G106" s="282" t="str">
        <f t="shared" si="16"/>
        <v/>
      </c>
      <c r="H106" s="46" t="str">
        <f t="shared" si="12"/>
        <v/>
      </c>
      <c r="I106" s="46" t="str">
        <f t="shared" si="17"/>
        <v/>
      </c>
      <c r="J106" s="46" t="str">
        <f t="shared" si="13"/>
        <v/>
      </c>
    </row>
    <row r="107" spans="1:10" x14ac:dyDescent="0.2">
      <c r="A107" s="165"/>
      <c r="B107" s="164"/>
      <c r="C107" s="281" t="str">
        <f t="shared" si="18"/>
        <v/>
      </c>
      <c r="D107" s="281" t="str">
        <f t="shared" si="11"/>
        <v/>
      </c>
      <c r="E107" s="282" t="str">
        <f t="shared" si="14"/>
        <v/>
      </c>
      <c r="F107" s="282" t="str">
        <f t="shared" si="15"/>
        <v/>
      </c>
      <c r="G107" s="282" t="str">
        <f t="shared" si="16"/>
        <v/>
      </c>
      <c r="H107" s="46" t="str">
        <f t="shared" si="12"/>
        <v/>
      </c>
      <c r="I107" s="46" t="str">
        <f t="shared" si="17"/>
        <v/>
      </c>
      <c r="J107" s="46" t="str">
        <f t="shared" si="13"/>
        <v/>
      </c>
    </row>
    <row r="108" spans="1:10" x14ac:dyDescent="0.2">
      <c r="A108" s="165"/>
      <c r="B108" s="164"/>
      <c r="C108" s="281" t="str">
        <f t="shared" si="18"/>
        <v/>
      </c>
      <c r="D108" s="281" t="str">
        <f t="shared" si="11"/>
        <v/>
      </c>
      <c r="E108" s="282" t="str">
        <f t="shared" si="14"/>
        <v/>
      </c>
      <c r="F108" s="282" t="str">
        <f t="shared" si="15"/>
        <v/>
      </c>
      <c r="G108" s="282" t="str">
        <f t="shared" si="16"/>
        <v/>
      </c>
      <c r="H108" s="46" t="str">
        <f t="shared" si="12"/>
        <v/>
      </c>
      <c r="I108" s="46" t="str">
        <f t="shared" si="17"/>
        <v/>
      </c>
      <c r="J108" s="46" t="str">
        <f t="shared" si="13"/>
        <v/>
      </c>
    </row>
    <row r="109" spans="1:10" x14ac:dyDescent="0.2">
      <c r="A109" s="165"/>
      <c r="B109" s="164"/>
      <c r="C109" s="281" t="str">
        <f t="shared" si="18"/>
        <v/>
      </c>
      <c r="D109" s="281" t="str">
        <f t="shared" si="11"/>
        <v/>
      </c>
      <c r="E109" s="282" t="str">
        <f t="shared" si="14"/>
        <v/>
      </c>
      <c r="F109" s="282" t="str">
        <f t="shared" si="15"/>
        <v/>
      </c>
      <c r="G109" s="282" t="str">
        <f t="shared" si="16"/>
        <v/>
      </c>
      <c r="H109" s="46" t="str">
        <f t="shared" si="12"/>
        <v/>
      </c>
      <c r="I109" s="46" t="str">
        <f t="shared" si="17"/>
        <v/>
      </c>
      <c r="J109" s="46" t="str">
        <f t="shared" si="13"/>
        <v/>
      </c>
    </row>
    <row r="110" spans="1:10" x14ac:dyDescent="0.2">
      <c r="A110" s="165"/>
      <c r="B110" s="164"/>
      <c r="C110" s="281" t="str">
        <f t="shared" si="18"/>
        <v/>
      </c>
      <c r="D110" s="281" t="str">
        <f t="shared" si="11"/>
        <v/>
      </c>
      <c r="E110" s="282" t="str">
        <f t="shared" si="14"/>
        <v/>
      </c>
      <c r="F110" s="282" t="str">
        <f t="shared" si="15"/>
        <v/>
      </c>
      <c r="G110" s="282" t="str">
        <f t="shared" si="16"/>
        <v/>
      </c>
      <c r="H110" s="46" t="str">
        <f t="shared" si="12"/>
        <v/>
      </c>
      <c r="I110" s="46" t="str">
        <f t="shared" si="17"/>
        <v/>
      </c>
      <c r="J110" s="46" t="str">
        <f>IF(C110="","",I110*A110)</f>
        <v/>
      </c>
    </row>
    <row r="111" spans="1:10" x14ac:dyDescent="0.2">
      <c r="A111" s="165"/>
      <c r="B111" s="164"/>
      <c r="C111" s="281" t="str">
        <f t="shared" si="18"/>
        <v/>
      </c>
      <c r="D111" s="281" t="str">
        <f t="shared" si="11"/>
        <v/>
      </c>
      <c r="E111" s="282" t="str">
        <f t="shared" si="14"/>
        <v/>
      </c>
      <c r="F111" s="282" t="str">
        <f t="shared" si="15"/>
        <v/>
      </c>
      <c r="G111" s="282" t="str">
        <f t="shared" si="16"/>
        <v/>
      </c>
      <c r="H111" s="46" t="str">
        <f t="shared" si="12"/>
        <v/>
      </c>
      <c r="I111" s="46" t="str">
        <f t="shared" si="17"/>
        <v/>
      </c>
      <c r="J111" s="46" t="str">
        <f>IF(C111="","",I111*A111)</f>
        <v/>
      </c>
    </row>
    <row r="112" spans="1:10" x14ac:dyDescent="0.2">
      <c r="A112" s="165"/>
      <c r="B112" s="164"/>
      <c r="C112" s="281" t="str">
        <f t="shared" si="18"/>
        <v/>
      </c>
      <c r="D112" s="281" t="str">
        <f t="shared" si="11"/>
        <v/>
      </c>
      <c r="E112" s="282" t="str">
        <f t="shared" si="14"/>
        <v/>
      </c>
      <c r="F112" s="282" t="str">
        <f t="shared" si="15"/>
        <v/>
      </c>
      <c r="G112" s="282" t="str">
        <f t="shared" si="16"/>
        <v/>
      </c>
      <c r="H112" s="46" t="str">
        <f t="shared" si="12"/>
        <v/>
      </c>
      <c r="I112" s="46" t="str">
        <f t="shared" si="17"/>
        <v/>
      </c>
      <c r="J112" s="46" t="str">
        <f>IF(C112="","",I112*A112)</f>
        <v/>
      </c>
    </row>
    <row r="113" spans="1:7" x14ac:dyDescent="0.2">
      <c r="A113" s="29"/>
      <c r="B113" s="5"/>
      <c r="C113" s="29"/>
      <c r="D113" s="29"/>
      <c r="F113" s="52"/>
      <c r="G113" s="53"/>
    </row>
    <row r="114" spans="1:7" x14ac:dyDescent="0.2">
      <c r="A114" s="29"/>
      <c r="B114" s="5"/>
      <c r="C114" s="29"/>
      <c r="D114" s="29"/>
      <c r="F114" s="52"/>
      <c r="G114" s="53"/>
    </row>
    <row r="115" spans="1:7" x14ac:dyDescent="0.2">
      <c r="A115" s="29"/>
      <c r="B115" s="5"/>
      <c r="C115" s="29"/>
      <c r="D115" s="29"/>
      <c r="F115" s="52"/>
      <c r="G115" s="53"/>
    </row>
    <row r="116" spans="1:7" x14ac:dyDescent="0.2">
      <c r="A116" s="29"/>
      <c r="B116" s="5"/>
      <c r="C116" s="29"/>
      <c r="D116" s="29"/>
      <c r="F116" s="52"/>
      <c r="G116" s="53"/>
    </row>
  </sheetData>
  <mergeCells count="28">
    <mergeCell ref="A11:B11"/>
    <mergeCell ref="C11:D11"/>
    <mergeCell ref="C5:D5"/>
    <mergeCell ref="A8:B8"/>
    <mergeCell ref="C8:D8"/>
    <mergeCell ref="C7:D7"/>
    <mergeCell ref="A1:G2"/>
    <mergeCell ref="A10:B10"/>
    <mergeCell ref="C10:D10"/>
    <mergeCell ref="A3:B3"/>
    <mergeCell ref="A4:B4"/>
    <mergeCell ref="A5:B5"/>
    <mergeCell ref="A6:B6"/>
    <mergeCell ref="A7:B7"/>
    <mergeCell ref="A9:B9"/>
    <mergeCell ref="C9:D9"/>
    <mergeCell ref="C6:D6"/>
    <mergeCell ref="F6:G6"/>
    <mergeCell ref="C3:D3"/>
    <mergeCell ref="C4:D4"/>
    <mergeCell ref="F5:G5"/>
    <mergeCell ref="F4:G4"/>
    <mergeCell ref="F3:G3"/>
    <mergeCell ref="F11:G11"/>
    <mergeCell ref="F10:G10"/>
    <mergeCell ref="F9:G9"/>
    <mergeCell ref="F8:G8"/>
    <mergeCell ref="F7:G7"/>
  </mergeCells>
  <conditionalFormatting sqref="A11:D11">
    <cfRule type="expression" dxfId="5" priority="9">
      <formula>$A$11=""</formula>
    </cfRule>
  </conditionalFormatting>
  <conditionalFormatting sqref="B14:B112">
    <cfRule type="expression" priority="1">
      <formula>IF($B$14="D1015",#REF!="Available")</formula>
    </cfRule>
    <cfRule type="expression" dxfId="4" priority="2">
      <formula>IF($B$14="D1015",#REF!&lt;&gt;"Available")</formula>
    </cfRule>
  </conditionalFormatting>
  <conditionalFormatting sqref="C11:D11">
    <cfRule type="expression" dxfId="3" priority="8">
      <formula>AND($C$9="FedEx",$C$11&lt;&gt;"")</formula>
    </cfRule>
    <cfRule type="expression" dxfId="2" priority="10">
      <formula>$C$9="FedEx"</formula>
    </cfRule>
  </conditionalFormatting>
  <dataValidations count="3">
    <dataValidation type="list" allowBlank="1" showInputMessage="1" showErrorMessage="1" sqref="C113:D116" xr:uid="{00000000-0002-0000-0700-000000000000}">
      <formula1>#REF!</formula1>
    </dataValidation>
    <dataValidation type="list" allowBlank="1" showInputMessage="1" showErrorMessage="1" sqref="C9:D9" xr:uid="{00000000-0002-0000-0700-000002000000}">
      <formula1>list_ShipMethod</formula1>
    </dataValidation>
    <dataValidation type="list" allowBlank="1" showInputMessage="1" showErrorMessage="1" sqref="B14:B112" xr:uid="{00000000-0002-0000-0700-000003000000}">
      <formula1>list_SampleDoors</formula1>
    </dataValidation>
  </dataValidations>
  <printOptions horizontalCentered="1"/>
  <pageMargins left="0.25" right="0.25" top="0.25" bottom="0.5" header="0.25" footer="0.25"/>
  <pageSetup scale="58" fitToWidth="2" fitToHeight="4" pageOrder="overThenDown" orientation="landscape" r:id="rId1"/>
  <headerFooter alignWithMargins="0">
    <oddFooter>&amp;L&amp;8 2015 List Price Book Effective 12/2015 &amp;R&amp;8Cabinet section, Page &amp;P of &amp;N</oddFooter>
  </headerFooter>
  <rowBreaks count="1" manualBreakCount="1">
    <brk id="49" max="11" man="1"/>
  </rowBreaks>
  <ignoredErrors>
    <ignoredError sqref="C15 C16:C112 C14 D14:D112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pageSetUpPr fitToPage="1"/>
  </sheetPr>
  <dimension ref="A1:AZ20"/>
  <sheetViews>
    <sheetView showGridLines="0" view="pageBreakPreview" zoomScale="110" zoomScaleNormal="100" zoomScaleSheetLayoutView="110" workbookViewId="0">
      <selection activeCell="C24" sqref="C24"/>
    </sheetView>
  </sheetViews>
  <sheetFormatPr defaultColWidth="7.28515625" defaultRowHeight="12.75" x14ac:dyDescent="0.2"/>
  <cols>
    <col min="1" max="1" width="12.42578125" style="29" customWidth="1"/>
    <col min="2" max="2" width="13.7109375" style="20" customWidth="1"/>
    <col min="3" max="3" width="44.28515625" style="29" customWidth="1"/>
    <col min="4" max="4" width="16.28515625" style="29" customWidth="1"/>
    <col min="5" max="5" width="17" style="20" customWidth="1"/>
    <col min="6" max="6" width="17.85546875" style="20" bestFit="1" customWidth="1"/>
    <col min="7" max="7" width="13.7109375" style="20" bestFit="1" customWidth="1"/>
    <col min="8" max="8" width="15.28515625" style="20" customWidth="1"/>
    <col min="9" max="9" width="7.28515625" style="30"/>
    <col min="10" max="10" width="7.28515625" style="30" customWidth="1"/>
    <col min="11" max="18" width="7.28515625" style="30" hidden="1" customWidth="1"/>
    <col min="19" max="19" width="25" style="30" customWidth="1"/>
    <col min="20" max="20" width="42.42578125" style="30" customWidth="1"/>
    <col min="21" max="52" width="7.28515625" style="30"/>
    <col min="53" max="16384" width="7.28515625" style="20"/>
  </cols>
  <sheetData>
    <row r="1" spans="1:52" s="16" customFormat="1" ht="9.75" customHeight="1" x14ac:dyDescent="0.2">
      <c r="A1" s="15"/>
      <c r="C1" s="15"/>
      <c r="D1" s="15"/>
      <c r="E1" s="16" t="e">
        <f>+MATCH(B12,'List Pricing'!$A4:$Z4,0)</f>
        <v>#N/A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</row>
    <row r="2" spans="1:52" s="19" customFormat="1" ht="16.5" x14ac:dyDescent="0.3">
      <c r="A2" s="17" t="s">
        <v>1124</v>
      </c>
      <c r="B2" s="18"/>
      <c r="C2" s="557"/>
      <c r="D2" s="550"/>
      <c r="E2" s="17" t="s">
        <v>1583</v>
      </c>
      <c r="F2" s="557"/>
      <c r="G2" s="550"/>
      <c r="H2" s="558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</row>
    <row r="3" spans="1:52" s="19" customFormat="1" ht="16.5" x14ac:dyDescent="0.3">
      <c r="A3" s="17" t="s">
        <v>1529</v>
      </c>
      <c r="B3" s="18"/>
      <c r="C3" s="557"/>
      <c r="D3" s="550"/>
      <c r="E3" s="17" t="s">
        <v>1176</v>
      </c>
      <c r="F3" s="557"/>
      <c r="G3" s="550"/>
      <c r="H3" s="558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</row>
    <row r="4" spans="1:52" s="19" customFormat="1" ht="16.5" x14ac:dyDescent="0.3">
      <c r="A4" s="17" t="s">
        <v>1557</v>
      </c>
      <c r="B4" s="18"/>
      <c r="C4" s="557"/>
      <c r="D4" s="558"/>
      <c r="E4" s="17" t="s">
        <v>1177</v>
      </c>
      <c r="F4" s="557"/>
      <c r="G4" s="550"/>
      <c r="H4" s="558"/>
      <c r="I4" s="35"/>
      <c r="J4" s="35"/>
      <c r="K4" s="35"/>
      <c r="L4" s="36" t="s">
        <v>1655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</row>
    <row r="5" spans="1:52" s="19" customFormat="1" ht="16.5" x14ac:dyDescent="0.3">
      <c r="A5" s="17" t="s">
        <v>1556</v>
      </c>
      <c r="B5" s="18"/>
      <c r="C5" s="557"/>
      <c r="D5" s="558"/>
      <c r="E5" s="17" t="s">
        <v>1178</v>
      </c>
      <c r="F5" s="557"/>
      <c r="G5" s="550"/>
      <c r="H5" s="558"/>
      <c r="I5" s="35"/>
      <c r="J5" s="35"/>
      <c r="K5" s="35"/>
      <c r="L5" s="36" t="s">
        <v>1654</v>
      </c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</row>
    <row r="6" spans="1:52" ht="16.5" x14ac:dyDescent="0.3">
      <c r="A6" s="17" t="s">
        <v>1528</v>
      </c>
      <c r="B6" s="18"/>
      <c r="C6" s="549"/>
      <c r="D6" s="550"/>
      <c r="E6" s="17" t="s">
        <v>1582</v>
      </c>
      <c r="F6" s="549"/>
      <c r="G6" s="559"/>
      <c r="H6" s="560"/>
      <c r="L6" s="36" t="s">
        <v>1653</v>
      </c>
    </row>
    <row r="7" spans="1:52" ht="16.5" x14ac:dyDescent="0.3">
      <c r="A7" s="561"/>
      <c r="B7" s="562"/>
      <c r="C7" s="563"/>
      <c r="D7" s="564"/>
      <c r="E7" s="17" t="s">
        <v>3294</v>
      </c>
      <c r="F7" s="549"/>
      <c r="G7" s="559"/>
      <c r="H7" s="560"/>
    </row>
    <row r="8" spans="1:52" ht="16.5" x14ac:dyDescent="0.3">
      <c r="A8" s="21" t="s">
        <v>1665</v>
      </c>
      <c r="B8" s="22"/>
      <c r="C8" s="549" t="s">
        <v>1655</v>
      </c>
      <c r="D8" s="550"/>
      <c r="E8" s="17" t="s">
        <v>1551</v>
      </c>
      <c r="F8" s="551">
        <f>+E20</f>
        <v>0</v>
      </c>
      <c r="G8" s="552"/>
      <c r="H8" s="553"/>
      <c r="L8" s="30">
        <f>(SUM(A13:A18))</f>
        <v>0</v>
      </c>
      <c r="M8" s="30" t="s">
        <v>1657</v>
      </c>
      <c r="P8" s="30" t="s">
        <v>1731</v>
      </c>
    </row>
    <row r="9" spans="1:52" s="24" customFormat="1" ht="16.5" x14ac:dyDescent="0.3">
      <c r="A9" s="23"/>
      <c r="C9" s="23"/>
      <c r="D9" s="23"/>
      <c r="E9" s="17" t="s">
        <v>1652</v>
      </c>
      <c r="F9" s="554" t="str">
        <f>IF(C8=L4,"Please select Shipping Method",(IF(L8=0," N/A ",(IF(C8=L6,P9+P11,0)))))</f>
        <v>Please select Shipping Method</v>
      </c>
      <c r="G9" s="555"/>
      <c r="H9" s="556"/>
      <c r="I9" s="37"/>
      <c r="J9" s="37"/>
      <c r="K9" s="37"/>
      <c r="L9" s="37">
        <v>9</v>
      </c>
      <c r="M9" s="30" t="s">
        <v>1658</v>
      </c>
      <c r="N9" s="37"/>
      <c r="O9" s="37"/>
      <c r="P9" s="37" t="e">
        <f>+L11*L9</f>
        <v>#REF!</v>
      </c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</row>
    <row r="10" spans="1:52" s="24" customFormat="1" ht="18.75" customHeight="1" x14ac:dyDescent="0.2">
      <c r="A10" s="25"/>
      <c r="I10" s="37"/>
      <c r="J10" s="37"/>
      <c r="K10" s="37"/>
      <c r="L10" s="37">
        <f>+A15</f>
        <v>0</v>
      </c>
      <c r="M10" s="37" t="s">
        <v>1729</v>
      </c>
      <c r="N10" s="37"/>
      <c r="O10" s="37"/>
      <c r="P10" s="37" t="s">
        <v>1732</v>
      </c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ht="13.5" thickBot="1" x14ac:dyDescent="0.25">
      <c r="A11" s="25"/>
      <c r="C11" s="26"/>
      <c r="D11" s="27"/>
      <c r="E11" s="27"/>
      <c r="L11" s="30" t="e">
        <f>+A13+A14+A16+A17+A18+#REF!+#REF!+#REF!+#REF!+#REF!+#REF!+#REF!+#REF!+#REF!+#REF!+#REF!</f>
        <v>#REF!</v>
      </c>
      <c r="M11" s="30" t="s">
        <v>1730</v>
      </c>
      <c r="P11" s="30">
        <f>+L10*L12</f>
        <v>0</v>
      </c>
    </row>
    <row r="12" spans="1:52" s="28" customFormat="1" ht="42.75" customHeight="1" thickBot="1" x14ac:dyDescent="0.25">
      <c r="A12" s="221" t="s">
        <v>1125</v>
      </c>
      <c r="B12" s="238" t="s">
        <v>1656</v>
      </c>
      <c r="C12" s="238" t="s">
        <v>1651</v>
      </c>
      <c r="D12" s="238" t="s">
        <v>1728</v>
      </c>
      <c r="E12" s="239" t="s">
        <v>1558</v>
      </c>
      <c r="I12" s="38"/>
      <c r="J12" s="38"/>
      <c r="K12" s="38"/>
      <c r="L12" s="38">
        <v>20</v>
      </c>
      <c r="M12" s="38" t="s">
        <v>1733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</row>
    <row r="13" spans="1:52" s="162" customFormat="1" x14ac:dyDescent="0.2">
      <c r="A13" s="222"/>
      <c r="B13" s="240" t="s">
        <v>4656</v>
      </c>
      <c r="C13" s="241" t="s">
        <v>4657</v>
      </c>
      <c r="D13" s="242" t="s">
        <v>3189</v>
      </c>
      <c r="E13" s="243" t="str">
        <f>IF(A13="","",((A13*25)*1))</f>
        <v/>
      </c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</row>
    <row r="14" spans="1:52" s="162" customFormat="1" x14ac:dyDescent="0.2">
      <c r="A14" s="222"/>
      <c r="B14" s="240" t="s">
        <v>4658</v>
      </c>
      <c r="C14" s="241" t="s">
        <v>4723</v>
      </c>
      <c r="D14" s="242" t="s">
        <v>3189</v>
      </c>
      <c r="E14" s="243" t="str">
        <f>IF(A14="","",((A14*25)*1))</f>
        <v/>
      </c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</row>
    <row r="15" spans="1:52" s="162" customFormat="1" ht="25.5" x14ac:dyDescent="0.2">
      <c r="A15" s="222"/>
      <c r="B15" s="240" t="s">
        <v>1727</v>
      </c>
      <c r="C15" s="246" t="s">
        <v>4729</v>
      </c>
      <c r="D15" s="242" t="s">
        <v>1734</v>
      </c>
      <c r="E15" s="243" t="str">
        <f>IF(A15="","",((125)*A15))</f>
        <v/>
      </c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</row>
    <row r="16" spans="1:52" s="162" customFormat="1" x14ac:dyDescent="0.2">
      <c r="A16" s="222"/>
      <c r="B16" s="244" t="s">
        <v>3289</v>
      </c>
      <c r="C16" s="244" t="s">
        <v>4659</v>
      </c>
      <c r="D16" s="242" t="s">
        <v>3290</v>
      </c>
      <c r="E16" s="243" t="str">
        <f>IF(A16="","",((135)*A16))</f>
        <v/>
      </c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</row>
    <row r="17" spans="1:52" s="162" customFormat="1" x14ac:dyDescent="0.2">
      <c r="A17" s="222"/>
      <c r="B17" s="244" t="s">
        <v>1343</v>
      </c>
      <c r="C17" s="244" t="s">
        <v>4660</v>
      </c>
      <c r="D17" s="242" t="s">
        <v>3291</v>
      </c>
      <c r="E17" s="243" t="str">
        <f>IF(A17="","",((72)*A17))</f>
        <v/>
      </c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</row>
    <row r="18" spans="1:52" s="162" customFormat="1" ht="27.75" customHeight="1" thickBot="1" x14ac:dyDescent="0.25">
      <c r="A18" s="223"/>
      <c r="B18" s="244" t="s">
        <v>3292</v>
      </c>
      <c r="C18" s="245" t="s">
        <v>4724</v>
      </c>
      <c r="D18" s="242" t="s">
        <v>3293</v>
      </c>
      <c r="E18" s="243" t="str">
        <f>IF(A18="","",((50)*A18))</f>
        <v/>
      </c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</row>
    <row r="19" spans="1:52" ht="13.5" thickBot="1" x14ac:dyDescent="0.25">
      <c r="B19" s="30"/>
      <c r="C19" s="31"/>
      <c r="D19" s="31"/>
      <c r="E19" s="30"/>
    </row>
    <row r="20" spans="1:52" ht="15.75" thickBot="1" x14ac:dyDescent="0.35">
      <c r="B20" s="30"/>
      <c r="C20" s="32" t="s">
        <v>1</v>
      </c>
      <c r="D20" s="33"/>
      <c r="E20" s="33">
        <f>SUM(E13:E18)</f>
        <v>0</v>
      </c>
    </row>
  </sheetData>
  <sheetProtection password="CC71" sheet="1" objects="1" scenarios="1" selectLockedCells="1"/>
  <mergeCells count="16">
    <mergeCell ref="A7:B7"/>
    <mergeCell ref="C7:D7"/>
    <mergeCell ref="F7:H7"/>
    <mergeCell ref="C2:D2"/>
    <mergeCell ref="F2:H2"/>
    <mergeCell ref="C3:D3"/>
    <mergeCell ref="F3:H3"/>
    <mergeCell ref="C4:D4"/>
    <mergeCell ref="F4:H4"/>
    <mergeCell ref="C8:D8"/>
    <mergeCell ref="F8:H8"/>
    <mergeCell ref="F9:H9"/>
    <mergeCell ref="C5:D5"/>
    <mergeCell ref="F5:H5"/>
    <mergeCell ref="C6:D6"/>
    <mergeCell ref="F6:H6"/>
  </mergeCells>
  <dataValidations count="1">
    <dataValidation type="list" allowBlank="1" showInputMessage="1" showErrorMessage="1" sqref="C8:D8" xr:uid="{00000000-0002-0000-0800-000000000000}">
      <formula1>list_ShipMethod</formula1>
    </dataValidation>
  </dataValidations>
  <printOptions horizontalCentered="1"/>
  <pageMargins left="0.25" right="0.25" top="0.25" bottom="0.5" header="0.25" footer="0.25"/>
  <pageSetup scale="90" pageOrder="overThenDown" orientation="landscape" r:id="rId1"/>
  <headerFooter alignWithMargins="0">
    <oddFooter>&amp;L&amp;8 2016 List Price Book Effective 12/2015 &amp;R&amp;8Desinger Sales Aid, Page &amp;P of &amp;N</oddFooter>
  </headerFooter>
  <rowBreaks count="1" manualBreakCount="1">
    <brk id="4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BK1936"/>
  <sheetViews>
    <sheetView showGridLines="0" zoomScale="175" zoomScaleNormal="175" zoomScaleSheetLayoutView="100" workbookViewId="0">
      <pane xSplit="2" ySplit="3" topLeftCell="C96" activePane="bottomRight" state="frozen"/>
      <selection activeCell="J812" sqref="J812"/>
      <selection pane="topRight" activeCell="J812" sqref="J812"/>
      <selection pane="bottomLeft" activeCell="J812" sqref="J812"/>
      <selection pane="bottomRight" activeCell="A68" sqref="A68:A109"/>
    </sheetView>
  </sheetViews>
  <sheetFormatPr defaultColWidth="9.140625" defaultRowHeight="12.75" x14ac:dyDescent="0.2"/>
  <cols>
    <col min="1" max="1" width="19.140625" style="201" customWidth="1"/>
    <col min="2" max="2" width="40" style="4" customWidth="1"/>
    <col min="3" max="3" width="7.140625" style="303" customWidth="1"/>
    <col min="4" max="9" width="7.42578125" style="303" bestFit="1" customWidth="1"/>
    <col min="10" max="10" width="5.85546875" style="370" customWidth="1"/>
    <col min="11" max="11" width="5.85546875" style="303" customWidth="1"/>
    <col min="12" max="12" width="6.85546875" style="303" customWidth="1"/>
    <col min="13" max="13" width="7.42578125" style="304" customWidth="1"/>
    <col min="14" max="17" width="6.7109375" style="304" customWidth="1"/>
    <col min="18" max="18" width="7" style="304" customWidth="1"/>
    <col min="19" max="20" width="6.7109375" style="304" customWidth="1"/>
    <col min="21" max="21" width="6.7109375" style="200" customWidth="1"/>
    <col min="22" max="23" width="5.85546875" style="200" customWidth="1"/>
    <col min="24" max="24" width="7.28515625" style="200" customWidth="1"/>
    <col min="25" max="27" width="6.28515625" style="202" customWidth="1"/>
    <col min="28" max="29" width="6.28515625" style="4" customWidth="1"/>
    <col min="30" max="30" width="5.5703125" style="4" customWidth="1"/>
    <col min="31" max="31" width="8.140625" style="4" customWidth="1"/>
    <col min="32" max="32" width="9.28515625" style="200" customWidth="1"/>
    <col min="33" max="33" width="11" style="333" customWidth="1"/>
    <col min="34" max="37" width="6.28515625" style="4" customWidth="1"/>
    <col min="38" max="38" width="6.28515625" style="5" customWidth="1"/>
    <col min="39" max="39" width="6.5703125" style="5" customWidth="1"/>
    <col min="40" max="40" width="6.28515625" style="438" customWidth="1"/>
    <col min="41" max="42" width="6.28515625" style="4" customWidth="1"/>
    <col min="43" max="43" width="6.7109375" style="4" customWidth="1"/>
    <col min="44" max="44" width="6.28515625" style="4" customWidth="1"/>
    <col min="45" max="45" width="7.7109375" style="4" customWidth="1"/>
    <col min="46" max="47" width="8.28515625" style="4" customWidth="1"/>
    <col min="48" max="49" width="7.28515625" style="5" customWidth="1"/>
    <col min="50" max="51" width="9.140625" style="4" customWidth="1"/>
    <col min="52" max="61" width="9.140625" style="5" customWidth="1"/>
    <col min="62" max="62" width="9.140625" style="289"/>
    <col min="63" max="63" width="9.140625" style="5"/>
    <col min="64" max="16384" width="9.140625" style="4"/>
  </cols>
  <sheetData>
    <row r="1" spans="1:63" s="397" customFormat="1" x14ac:dyDescent="0.2">
      <c r="A1" s="198">
        <v>1</v>
      </c>
      <c r="B1" s="198">
        <v>2</v>
      </c>
      <c r="C1" s="311">
        <v>3</v>
      </c>
      <c r="D1" s="311">
        <v>4</v>
      </c>
      <c r="E1" s="311">
        <v>5</v>
      </c>
      <c r="F1" s="311">
        <v>6</v>
      </c>
      <c r="G1" s="311">
        <v>7</v>
      </c>
      <c r="H1" s="311">
        <v>8</v>
      </c>
      <c r="I1" s="311">
        <v>9</v>
      </c>
      <c r="J1" s="368">
        <v>10</v>
      </c>
      <c r="K1" s="311">
        <v>11</v>
      </c>
      <c r="L1" s="311">
        <v>12</v>
      </c>
      <c r="M1" s="311">
        <v>13</v>
      </c>
      <c r="N1" s="311">
        <v>14</v>
      </c>
      <c r="O1" s="311">
        <v>15</v>
      </c>
      <c r="P1" s="311">
        <v>16</v>
      </c>
      <c r="Q1" s="311">
        <v>17</v>
      </c>
      <c r="R1" s="311">
        <v>18</v>
      </c>
      <c r="S1" s="311">
        <v>19</v>
      </c>
      <c r="T1" s="311">
        <v>20</v>
      </c>
      <c r="U1" s="199">
        <v>21</v>
      </c>
      <c r="V1" s="199">
        <v>22</v>
      </c>
      <c r="W1" s="199">
        <v>23</v>
      </c>
      <c r="X1" s="312">
        <v>24</v>
      </c>
      <c r="Y1" s="313">
        <v>25</v>
      </c>
      <c r="Z1" s="313">
        <v>26</v>
      </c>
      <c r="AA1" s="313">
        <v>27</v>
      </c>
      <c r="AB1" s="198">
        <v>28</v>
      </c>
      <c r="AC1" s="198">
        <v>29</v>
      </c>
      <c r="AD1" s="198">
        <v>30</v>
      </c>
      <c r="AE1" s="198">
        <v>31</v>
      </c>
      <c r="AF1" s="199">
        <v>32</v>
      </c>
      <c r="AG1" s="198">
        <v>33</v>
      </c>
      <c r="AH1" s="198">
        <v>34</v>
      </c>
      <c r="AI1" s="198">
        <v>35</v>
      </c>
      <c r="AJ1" s="198">
        <v>36</v>
      </c>
      <c r="AK1" s="397">
        <v>37</v>
      </c>
      <c r="AL1" s="198">
        <v>38</v>
      </c>
      <c r="AM1" s="198">
        <v>39</v>
      </c>
      <c r="AN1" s="433">
        <v>40</v>
      </c>
      <c r="AO1" s="198">
        <v>41</v>
      </c>
      <c r="AP1" s="198">
        <v>42</v>
      </c>
      <c r="AQ1" s="198">
        <v>43</v>
      </c>
      <c r="AR1" s="198">
        <v>44</v>
      </c>
      <c r="AS1" s="198">
        <v>45</v>
      </c>
      <c r="AT1" s="198">
        <v>46</v>
      </c>
      <c r="AU1" s="198">
        <v>47</v>
      </c>
      <c r="AV1" s="198">
        <v>48</v>
      </c>
      <c r="AW1" s="198">
        <v>49</v>
      </c>
      <c r="AX1" s="198">
        <v>50</v>
      </c>
      <c r="AY1" s="198">
        <v>51</v>
      </c>
      <c r="AZ1" s="198">
        <v>52</v>
      </c>
      <c r="BA1" s="198">
        <v>53</v>
      </c>
      <c r="BB1" s="198">
        <v>54</v>
      </c>
      <c r="BC1" s="198">
        <v>55</v>
      </c>
      <c r="BD1" s="198">
        <v>56</v>
      </c>
      <c r="BE1" s="198">
        <v>57</v>
      </c>
      <c r="BF1" s="198">
        <v>58</v>
      </c>
      <c r="BG1" s="198">
        <v>59</v>
      </c>
      <c r="BH1" s="198">
        <v>60</v>
      </c>
      <c r="BI1" s="198">
        <v>61</v>
      </c>
      <c r="BJ1" s="313">
        <v>62</v>
      </c>
      <c r="BK1" s="198">
        <v>63</v>
      </c>
    </row>
    <row r="2" spans="1:63" s="398" customFormat="1" ht="16.899999999999999" customHeight="1" x14ac:dyDescent="0.2">
      <c r="A2" s="203"/>
      <c r="B2" s="203"/>
      <c r="C2" s="314" t="s">
        <v>1119</v>
      </c>
      <c r="D2" s="319"/>
      <c r="E2" s="319"/>
      <c r="F2" s="319"/>
      <c r="G2" s="319"/>
      <c r="H2" s="319"/>
      <c r="I2" s="319"/>
      <c r="J2" s="369" t="s">
        <v>4003</v>
      </c>
      <c r="K2" s="318"/>
      <c r="L2" s="318"/>
      <c r="M2" s="320"/>
      <c r="N2" s="319" t="s">
        <v>1120</v>
      </c>
      <c r="O2" s="319"/>
      <c r="P2" s="319"/>
      <c r="Q2" s="317" t="s">
        <v>1121</v>
      </c>
      <c r="R2" s="318"/>
      <c r="S2" s="318"/>
      <c r="T2" s="318"/>
      <c r="U2" s="318"/>
      <c r="V2" s="318"/>
      <c r="W2" s="314" t="s">
        <v>4004</v>
      </c>
      <c r="X2" s="314"/>
      <c r="Y2" s="315"/>
      <c r="Z2" s="315"/>
      <c r="AA2" s="316"/>
      <c r="AB2" s="205" t="s">
        <v>1122</v>
      </c>
      <c r="AC2" s="206"/>
      <c r="AD2" s="206"/>
      <c r="AE2" s="207"/>
      <c r="AF2" s="208" t="s">
        <v>1123</v>
      </c>
      <c r="AG2" s="332"/>
      <c r="AH2" s="204"/>
      <c r="AI2" s="204"/>
      <c r="AJ2" s="204"/>
      <c r="AK2" s="462"/>
      <c r="AL2" s="209"/>
      <c r="AM2" s="209"/>
      <c r="AN2" s="435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9"/>
      <c r="BA2" s="209"/>
      <c r="BB2" s="209"/>
      <c r="BC2" s="209"/>
      <c r="BD2" s="204"/>
      <c r="BE2" s="204"/>
      <c r="BF2" s="204"/>
      <c r="BG2" s="204"/>
      <c r="BH2" s="209"/>
      <c r="BI2" s="209"/>
      <c r="BJ2" s="371"/>
      <c r="BK2" s="209"/>
    </row>
    <row r="3" spans="1:63" s="397" customFormat="1" ht="63.75" x14ac:dyDescent="0.2">
      <c r="A3" s="210" t="s">
        <v>969</v>
      </c>
      <c r="B3" s="211" t="s">
        <v>970</v>
      </c>
      <c r="C3" s="212" t="s">
        <v>1578</v>
      </c>
      <c r="D3" s="212" t="s">
        <v>1209</v>
      </c>
      <c r="E3" s="212" t="s">
        <v>4005</v>
      </c>
      <c r="F3" s="212" t="s">
        <v>4006</v>
      </c>
      <c r="G3" s="212" t="s">
        <v>4007</v>
      </c>
      <c r="H3" s="212" t="s">
        <v>4928</v>
      </c>
      <c r="I3" s="212" t="s">
        <v>4008</v>
      </c>
      <c r="J3" s="212" t="s">
        <v>4009</v>
      </c>
      <c r="K3" s="212" t="s">
        <v>4010</v>
      </c>
      <c r="L3" s="212" t="s">
        <v>4011</v>
      </c>
      <c r="M3" s="212" t="s">
        <v>4012</v>
      </c>
      <c r="N3" s="212" t="s">
        <v>4013</v>
      </c>
      <c r="O3" s="212" t="s">
        <v>4014</v>
      </c>
      <c r="P3" s="212" t="s">
        <v>4015</v>
      </c>
      <c r="Q3" s="212" t="s">
        <v>4016</v>
      </c>
      <c r="R3" s="212" t="s">
        <v>4017</v>
      </c>
      <c r="S3" s="212" t="s">
        <v>4018</v>
      </c>
      <c r="T3" s="212" t="s">
        <v>4929</v>
      </c>
      <c r="U3" s="212" t="s">
        <v>4019</v>
      </c>
      <c r="V3" s="212" t="s">
        <v>4930</v>
      </c>
      <c r="W3" s="212" t="s">
        <v>4020</v>
      </c>
      <c r="X3" s="212" t="s">
        <v>4747</v>
      </c>
      <c r="Y3" s="211" t="s">
        <v>4022</v>
      </c>
      <c r="Z3" s="211" t="s">
        <v>4023</v>
      </c>
      <c r="AA3" s="211" t="s">
        <v>4024</v>
      </c>
      <c r="AB3" s="211" t="s">
        <v>4025</v>
      </c>
      <c r="AC3" s="211" t="s">
        <v>4026</v>
      </c>
      <c r="AD3" s="211" t="s">
        <v>4027</v>
      </c>
      <c r="AE3" s="211" t="s">
        <v>4028</v>
      </c>
      <c r="AF3" s="212" t="s">
        <v>4395</v>
      </c>
      <c r="AG3" s="396" t="s">
        <v>1519</v>
      </c>
      <c r="AH3" s="396" t="s">
        <v>1159</v>
      </c>
      <c r="AI3" s="213" t="s">
        <v>1160</v>
      </c>
      <c r="AJ3" s="211" t="s">
        <v>1161</v>
      </c>
      <c r="AK3" s="463" t="s">
        <v>1162</v>
      </c>
      <c r="AL3" s="213" t="s">
        <v>1163</v>
      </c>
      <c r="AM3" s="396" t="s">
        <v>821</v>
      </c>
      <c r="AN3" s="434" t="s">
        <v>4029</v>
      </c>
      <c r="AO3" s="211" t="s">
        <v>1164</v>
      </c>
      <c r="AP3" s="213" t="s">
        <v>1165</v>
      </c>
      <c r="AQ3" s="211" t="s">
        <v>1166</v>
      </c>
      <c r="AR3" s="211" t="s">
        <v>1167</v>
      </c>
      <c r="AS3" s="211" t="s">
        <v>1168</v>
      </c>
      <c r="AT3" s="211" t="s">
        <v>1169</v>
      </c>
      <c r="AU3" s="211" t="s">
        <v>4030</v>
      </c>
      <c r="AV3" s="211" t="s">
        <v>1170</v>
      </c>
      <c r="AW3" s="214" t="s">
        <v>3296</v>
      </c>
      <c r="AX3" s="215" t="s">
        <v>1171</v>
      </c>
      <c r="AY3" s="211" t="s">
        <v>4031</v>
      </c>
      <c r="AZ3" s="216" t="s">
        <v>4032</v>
      </c>
      <c r="BA3" s="216" t="s">
        <v>3605</v>
      </c>
      <c r="BB3" s="216" t="s">
        <v>3606</v>
      </c>
      <c r="BC3" s="216" t="s">
        <v>3607</v>
      </c>
      <c r="BD3" s="216" t="s">
        <v>3608</v>
      </c>
      <c r="BE3" s="216" t="s">
        <v>3609</v>
      </c>
      <c r="BF3" s="216" t="s">
        <v>3610</v>
      </c>
      <c r="BG3" s="216" t="s">
        <v>3611</v>
      </c>
      <c r="BH3" s="216" t="s">
        <v>4765</v>
      </c>
      <c r="BI3" s="216" t="s">
        <v>4785</v>
      </c>
      <c r="BJ3" s="212" t="s">
        <v>5590</v>
      </c>
      <c r="BK3" s="309" t="s">
        <v>5589</v>
      </c>
    </row>
    <row r="4" spans="1:63" s="399" customFormat="1" x14ac:dyDescent="0.2">
      <c r="A4" s="283" t="s">
        <v>62</v>
      </c>
      <c r="B4" s="284" t="s">
        <v>1302</v>
      </c>
      <c r="C4" s="340">
        <v>28</v>
      </c>
      <c r="D4" s="341">
        <v>28</v>
      </c>
      <c r="E4" s="341">
        <v>28</v>
      </c>
      <c r="F4" s="341">
        <v>28</v>
      </c>
      <c r="G4" s="341">
        <v>28</v>
      </c>
      <c r="H4" s="341">
        <v>28</v>
      </c>
      <c r="I4" s="342">
        <v>28</v>
      </c>
      <c r="J4" s="340">
        <v>0</v>
      </c>
      <c r="K4" s="341">
        <v>0</v>
      </c>
      <c r="L4" s="341">
        <v>0</v>
      </c>
      <c r="M4" s="341">
        <v>0</v>
      </c>
      <c r="N4" s="340">
        <v>28</v>
      </c>
      <c r="O4" s="341">
        <v>28</v>
      </c>
      <c r="P4" s="341">
        <v>28</v>
      </c>
      <c r="Q4" s="341">
        <v>28</v>
      </c>
      <c r="R4" s="341">
        <v>28</v>
      </c>
      <c r="S4" s="341">
        <v>28</v>
      </c>
      <c r="T4" s="341">
        <v>28</v>
      </c>
      <c r="U4" s="341">
        <v>28</v>
      </c>
      <c r="V4" s="341">
        <v>28</v>
      </c>
      <c r="W4" s="344">
        <v>0</v>
      </c>
      <c r="X4" s="344">
        <v>0</v>
      </c>
      <c r="Y4" s="345">
        <v>0.12</v>
      </c>
      <c r="Z4" s="345">
        <v>0.25</v>
      </c>
      <c r="AA4" s="345">
        <v>0</v>
      </c>
      <c r="AB4" s="346">
        <v>0</v>
      </c>
      <c r="AC4" s="346">
        <v>0</v>
      </c>
      <c r="AD4" s="346">
        <v>0</v>
      </c>
      <c r="AE4" s="346">
        <v>0</v>
      </c>
      <c r="AF4" s="392">
        <v>0</v>
      </c>
      <c r="AG4" s="349" t="s">
        <v>1516</v>
      </c>
      <c r="AH4" s="377" t="s">
        <v>3105</v>
      </c>
      <c r="AI4" s="378" t="s">
        <v>3106</v>
      </c>
      <c r="AJ4" s="377">
        <v>2</v>
      </c>
      <c r="AK4" s="379">
        <v>10</v>
      </c>
      <c r="AL4" s="349">
        <v>9</v>
      </c>
      <c r="AM4" s="349">
        <v>0.1</v>
      </c>
      <c r="AN4" s="436">
        <v>1.3</v>
      </c>
      <c r="AO4" s="348">
        <v>0.6</v>
      </c>
      <c r="AP4" s="379"/>
      <c r="AQ4" s="378"/>
      <c r="AR4" s="378"/>
      <c r="AS4" s="378"/>
      <c r="AT4" s="378"/>
      <c r="AU4" s="378"/>
      <c r="AV4" s="378"/>
      <c r="AW4" s="350">
        <v>0.15</v>
      </c>
      <c r="AX4" s="351">
        <v>1</v>
      </c>
      <c r="AY4" s="352">
        <v>5</v>
      </c>
      <c r="AZ4" s="393">
        <v>1</v>
      </c>
      <c r="BA4" s="393" t="s">
        <v>1537</v>
      </c>
      <c r="BB4" s="393" t="s">
        <v>1537</v>
      </c>
      <c r="BC4" s="393" t="s">
        <v>3612</v>
      </c>
      <c r="BD4" s="353" t="s">
        <v>3612</v>
      </c>
      <c r="BE4" s="393"/>
      <c r="BF4" s="393"/>
      <c r="BG4" s="393">
        <v>0</v>
      </c>
      <c r="BH4" s="354" t="s">
        <v>3612</v>
      </c>
      <c r="BI4" s="297"/>
      <c r="BJ4" s="297">
        <v>0</v>
      </c>
      <c r="BK4" s="297">
        <v>0</v>
      </c>
    </row>
    <row r="5" spans="1:63" s="399" customFormat="1" x14ac:dyDescent="0.2">
      <c r="A5" s="283" t="s">
        <v>63</v>
      </c>
      <c r="B5" s="284" t="s">
        <v>1303</v>
      </c>
      <c r="C5" s="340">
        <v>35</v>
      </c>
      <c r="D5" s="341">
        <v>35</v>
      </c>
      <c r="E5" s="341">
        <v>35</v>
      </c>
      <c r="F5" s="341">
        <v>35</v>
      </c>
      <c r="G5" s="341">
        <v>35</v>
      </c>
      <c r="H5" s="341">
        <v>35</v>
      </c>
      <c r="I5" s="342">
        <v>35</v>
      </c>
      <c r="J5" s="340">
        <v>0</v>
      </c>
      <c r="K5" s="341">
        <v>0</v>
      </c>
      <c r="L5" s="341">
        <v>0</v>
      </c>
      <c r="M5" s="341">
        <v>0</v>
      </c>
      <c r="N5" s="340">
        <v>35</v>
      </c>
      <c r="O5" s="341">
        <v>35</v>
      </c>
      <c r="P5" s="341">
        <v>35</v>
      </c>
      <c r="Q5" s="341">
        <v>35</v>
      </c>
      <c r="R5" s="341">
        <v>35</v>
      </c>
      <c r="S5" s="341">
        <v>35</v>
      </c>
      <c r="T5" s="341">
        <v>35</v>
      </c>
      <c r="U5" s="341">
        <v>35</v>
      </c>
      <c r="V5" s="341">
        <v>35</v>
      </c>
      <c r="W5" s="344">
        <v>0</v>
      </c>
      <c r="X5" s="344">
        <v>0</v>
      </c>
      <c r="Y5" s="345">
        <v>0.12</v>
      </c>
      <c r="Z5" s="345">
        <v>0.25</v>
      </c>
      <c r="AA5" s="345">
        <v>0</v>
      </c>
      <c r="AB5" s="346">
        <v>0</v>
      </c>
      <c r="AC5" s="346">
        <v>0</v>
      </c>
      <c r="AD5" s="346">
        <v>0</v>
      </c>
      <c r="AE5" s="346">
        <v>0</v>
      </c>
      <c r="AF5" s="392">
        <v>0</v>
      </c>
      <c r="AG5" s="349" t="s">
        <v>1516</v>
      </c>
      <c r="AH5" s="377" t="s">
        <v>3105</v>
      </c>
      <c r="AI5" s="378" t="s">
        <v>3106</v>
      </c>
      <c r="AJ5" s="377">
        <v>2</v>
      </c>
      <c r="AK5" s="379">
        <v>13</v>
      </c>
      <c r="AL5" s="349">
        <v>12</v>
      </c>
      <c r="AM5" s="349">
        <v>0.1</v>
      </c>
      <c r="AN5" s="436">
        <v>2.2000000000000002</v>
      </c>
      <c r="AO5" s="348">
        <v>1.1000000000000001</v>
      </c>
      <c r="AP5" s="379"/>
      <c r="AQ5" s="378"/>
      <c r="AR5" s="378"/>
      <c r="AS5" s="378"/>
      <c r="AT5" s="378"/>
      <c r="AU5" s="378"/>
      <c r="AV5" s="378"/>
      <c r="AW5" s="350">
        <v>0.15</v>
      </c>
      <c r="AX5" s="351">
        <v>1</v>
      </c>
      <c r="AY5" s="352">
        <v>5</v>
      </c>
      <c r="AZ5" s="393">
        <v>1</v>
      </c>
      <c r="BA5" s="393" t="s">
        <v>1537</v>
      </c>
      <c r="BB5" s="393" t="s">
        <v>1537</v>
      </c>
      <c r="BC5" s="393" t="s">
        <v>3612</v>
      </c>
      <c r="BD5" s="353" t="s">
        <v>3612</v>
      </c>
      <c r="BE5" s="393"/>
      <c r="BF5" s="393"/>
      <c r="BG5" s="393">
        <v>0</v>
      </c>
      <c r="BH5" s="354" t="s">
        <v>3612</v>
      </c>
      <c r="BI5" s="297"/>
      <c r="BJ5" s="297">
        <v>0</v>
      </c>
      <c r="BK5" s="297">
        <v>0</v>
      </c>
    </row>
    <row r="6" spans="1:63" s="399" customFormat="1" x14ac:dyDescent="0.2">
      <c r="A6" s="283" t="s">
        <v>61</v>
      </c>
      <c r="B6" s="284" t="s">
        <v>1301</v>
      </c>
      <c r="C6" s="340">
        <v>18</v>
      </c>
      <c r="D6" s="341">
        <v>18</v>
      </c>
      <c r="E6" s="341">
        <v>18</v>
      </c>
      <c r="F6" s="341">
        <v>18</v>
      </c>
      <c r="G6" s="341">
        <v>18</v>
      </c>
      <c r="H6" s="341">
        <v>18</v>
      </c>
      <c r="I6" s="342">
        <v>18</v>
      </c>
      <c r="J6" s="340">
        <v>0</v>
      </c>
      <c r="K6" s="341">
        <v>0</v>
      </c>
      <c r="L6" s="341">
        <v>0</v>
      </c>
      <c r="M6" s="341">
        <v>0</v>
      </c>
      <c r="N6" s="340">
        <v>18</v>
      </c>
      <c r="O6" s="341">
        <v>18</v>
      </c>
      <c r="P6" s="341">
        <v>18</v>
      </c>
      <c r="Q6" s="341">
        <v>18</v>
      </c>
      <c r="R6" s="341">
        <v>18</v>
      </c>
      <c r="S6" s="341">
        <v>18</v>
      </c>
      <c r="T6" s="341">
        <v>18</v>
      </c>
      <c r="U6" s="341">
        <v>18</v>
      </c>
      <c r="V6" s="341">
        <v>18</v>
      </c>
      <c r="W6" s="344">
        <v>0</v>
      </c>
      <c r="X6" s="344">
        <v>0</v>
      </c>
      <c r="Y6" s="345">
        <v>0.12</v>
      </c>
      <c r="Z6" s="345">
        <v>0.25</v>
      </c>
      <c r="AA6" s="345">
        <v>0</v>
      </c>
      <c r="AB6" s="346">
        <v>0</v>
      </c>
      <c r="AC6" s="346">
        <v>0</v>
      </c>
      <c r="AD6" s="346">
        <v>0</v>
      </c>
      <c r="AE6" s="346">
        <v>0</v>
      </c>
      <c r="AF6" s="392">
        <v>0</v>
      </c>
      <c r="AG6" s="349" t="s">
        <v>1516</v>
      </c>
      <c r="AH6" s="377" t="s">
        <v>3105</v>
      </c>
      <c r="AI6" s="378" t="s">
        <v>3106</v>
      </c>
      <c r="AJ6" s="377">
        <v>2</v>
      </c>
      <c r="AK6" s="379">
        <v>7</v>
      </c>
      <c r="AL6" s="349">
        <v>6</v>
      </c>
      <c r="AM6" s="349">
        <v>0</v>
      </c>
      <c r="AN6" s="436">
        <v>0.6</v>
      </c>
      <c r="AO6" s="348">
        <v>0.3</v>
      </c>
      <c r="AP6" s="379"/>
      <c r="AQ6" s="378"/>
      <c r="AR6" s="378"/>
      <c r="AS6" s="378"/>
      <c r="AT6" s="378"/>
      <c r="AU6" s="378"/>
      <c r="AV6" s="378"/>
      <c r="AW6" s="350">
        <v>0.15</v>
      </c>
      <c r="AX6" s="351">
        <v>1</v>
      </c>
      <c r="AY6" s="352">
        <v>5</v>
      </c>
      <c r="AZ6" s="393">
        <v>1</v>
      </c>
      <c r="BA6" s="393" t="s">
        <v>1537</v>
      </c>
      <c r="BB6" s="393" t="s">
        <v>1537</v>
      </c>
      <c r="BC6" s="393" t="s">
        <v>3612</v>
      </c>
      <c r="BD6" s="353" t="s">
        <v>3612</v>
      </c>
      <c r="BE6" s="393"/>
      <c r="BF6" s="393"/>
      <c r="BG6" s="393">
        <v>0</v>
      </c>
      <c r="BH6" s="354" t="s">
        <v>3612</v>
      </c>
      <c r="BI6" s="297"/>
      <c r="BJ6" s="297">
        <v>0</v>
      </c>
      <c r="BK6" s="297">
        <v>0</v>
      </c>
    </row>
    <row r="7" spans="1:63" s="399" customFormat="1" x14ac:dyDescent="0.2">
      <c r="A7" s="283" t="s">
        <v>1304</v>
      </c>
      <c r="B7" s="284" t="s">
        <v>1305</v>
      </c>
      <c r="C7" s="340">
        <v>40</v>
      </c>
      <c r="D7" s="341">
        <v>40</v>
      </c>
      <c r="E7" s="341">
        <v>40</v>
      </c>
      <c r="F7" s="341">
        <v>40</v>
      </c>
      <c r="G7" s="341">
        <v>40</v>
      </c>
      <c r="H7" s="341">
        <v>40</v>
      </c>
      <c r="I7" s="342">
        <v>40</v>
      </c>
      <c r="J7" s="340">
        <v>0</v>
      </c>
      <c r="K7" s="341">
        <v>0</v>
      </c>
      <c r="L7" s="341">
        <v>0</v>
      </c>
      <c r="M7" s="341">
        <v>0</v>
      </c>
      <c r="N7" s="340">
        <v>40</v>
      </c>
      <c r="O7" s="341">
        <v>40</v>
      </c>
      <c r="P7" s="341">
        <v>40</v>
      </c>
      <c r="Q7" s="341">
        <v>40</v>
      </c>
      <c r="R7" s="341">
        <v>40</v>
      </c>
      <c r="S7" s="341">
        <v>40</v>
      </c>
      <c r="T7" s="341">
        <v>40</v>
      </c>
      <c r="U7" s="341">
        <v>40</v>
      </c>
      <c r="V7" s="341">
        <v>40</v>
      </c>
      <c r="W7" s="344">
        <v>0</v>
      </c>
      <c r="X7" s="344">
        <v>0</v>
      </c>
      <c r="Y7" s="345">
        <v>0</v>
      </c>
      <c r="Z7" s="345">
        <v>0</v>
      </c>
      <c r="AA7" s="345">
        <v>0</v>
      </c>
      <c r="AB7" s="346">
        <v>0</v>
      </c>
      <c r="AC7" s="346">
        <v>0</v>
      </c>
      <c r="AD7" s="346">
        <v>0</v>
      </c>
      <c r="AE7" s="346">
        <v>0</v>
      </c>
      <c r="AF7" s="392">
        <v>0</v>
      </c>
      <c r="AG7" s="349" t="s">
        <v>1516</v>
      </c>
      <c r="AH7" s="377" t="s">
        <v>3105</v>
      </c>
      <c r="AI7" s="378" t="s">
        <v>3106</v>
      </c>
      <c r="AJ7" s="377">
        <v>1</v>
      </c>
      <c r="AK7" s="379">
        <v>8</v>
      </c>
      <c r="AL7" s="349">
        <v>8</v>
      </c>
      <c r="AM7" s="349">
        <v>0</v>
      </c>
      <c r="AN7" s="436">
        <v>0.9</v>
      </c>
      <c r="AO7" s="348">
        <v>0.4</v>
      </c>
      <c r="AP7" s="379"/>
      <c r="AQ7" s="378"/>
      <c r="AR7" s="378"/>
      <c r="AS7" s="378"/>
      <c r="AT7" s="378"/>
      <c r="AU7" s="378"/>
      <c r="AV7" s="378"/>
      <c r="AW7" s="350">
        <v>0.15</v>
      </c>
      <c r="AX7" s="351">
        <v>1</v>
      </c>
      <c r="AY7" s="352">
        <v>5</v>
      </c>
      <c r="AZ7" s="393">
        <v>0</v>
      </c>
      <c r="BA7" s="393" t="s">
        <v>3612</v>
      </c>
      <c r="BB7" s="393" t="s">
        <v>3612</v>
      </c>
      <c r="BC7" s="393" t="s">
        <v>3612</v>
      </c>
      <c r="BD7" s="353" t="s">
        <v>3612</v>
      </c>
      <c r="BE7" s="393"/>
      <c r="BF7" s="393"/>
      <c r="BG7" s="393">
        <v>0</v>
      </c>
      <c r="BH7" s="354" t="s">
        <v>3612</v>
      </c>
      <c r="BI7" s="297"/>
      <c r="BJ7" s="297">
        <v>0</v>
      </c>
      <c r="BK7" s="297">
        <v>0</v>
      </c>
    </row>
    <row r="8" spans="1:63" s="399" customFormat="1" x14ac:dyDescent="0.2">
      <c r="A8" s="283" t="s">
        <v>3637</v>
      </c>
      <c r="B8" s="284" t="s">
        <v>3638</v>
      </c>
      <c r="C8" s="414">
        <v>28</v>
      </c>
      <c r="D8" s="415">
        <v>28</v>
      </c>
      <c r="E8" s="415">
        <v>28</v>
      </c>
      <c r="F8" s="415">
        <v>28</v>
      </c>
      <c r="G8" s="415">
        <v>28</v>
      </c>
      <c r="H8" s="415">
        <v>28</v>
      </c>
      <c r="I8" s="416">
        <v>28</v>
      </c>
      <c r="J8" s="414">
        <v>0</v>
      </c>
      <c r="K8" s="415">
        <v>0</v>
      </c>
      <c r="L8" s="415">
        <v>0</v>
      </c>
      <c r="M8" s="415">
        <v>0</v>
      </c>
      <c r="N8" s="414">
        <v>28</v>
      </c>
      <c r="O8" s="415">
        <v>28</v>
      </c>
      <c r="P8" s="415">
        <v>28</v>
      </c>
      <c r="Q8" s="432">
        <v>28</v>
      </c>
      <c r="R8" s="417">
        <v>28</v>
      </c>
      <c r="S8" s="417">
        <v>28</v>
      </c>
      <c r="T8" s="417">
        <v>28</v>
      </c>
      <c r="U8" s="417">
        <v>28</v>
      </c>
      <c r="V8" s="417">
        <v>28</v>
      </c>
      <c r="W8" s="417">
        <v>0</v>
      </c>
      <c r="X8" s="417">
        <v>0</v>
      </c>
      <c r="Y8" s="418">
        <v>0</v>
      </c>
      <c r="Z8" s="418">
        <v>0</v>
      </c>
      <c r="AA8" s="418">
        <v>0</v>
      </c>
      <c r="AB8" s="419">
        <v>0</v>
      </c>
      <c r="AC8" s="419">
        <v>0</v>
      </c>
      <c r="AD8" s="346">
        <v>0</v>
      </c>
      <c r="AE8" s="346">
        <v>0</v>
      </c>
      <c r="AF8" s="446">
        <v>0</v>
      </c>
      <c r="AG8" s="423" t="s">
        <v>1521</v>
      </c>
      <c r="AH8" s="447" t="s">
        <v>3158</v>
      </c>
      <c r="AI8" s="448" t="s">
        <v>3159</v>
      </c>
      <c r="AJ8" s="447">
        <v>0</v>
      </c>
      <c r="AK8" s="449">
        <v>11.34</v>
      </c>
      <c r="AL8" s="423">
        <v>26.34</v>
      </c>
      <c r="AM8" s="447">
        <v>0</v>
      </c>
      <c r="AN8" s="421">
        <v>2.4</v>
      </c>
      <c r="AO8" s="422">
        <v>0</v>
      </c>
      <c r="AP8" s="449"/>
      <c r="AQ8" s="448"/>
      <c r="AR8" s="448"/>
      <c r="AS8" s="448"/>
      <c r="AT8" s="448"/>
      <c r="AU8" s="448"/>
      <c r="AV8" s="448"/>
      <c r="AW8" s="424">
        <v>0</v>
      </c>
      <c r="AX8" s="425">
        <v>1</v>
      </c>
      <c r="AY8" s="426">
        <v>10</v>
      </c>
      <c r="AZ8" s="420">
        <v>0</v>
      </c>
      <c r="BA8" s="420" t="s">
        <v>3612</v>
      </c>
      <c r="BB8" s="420" t="s">
        <v>3612</v>
      </c>
      <c r="BC8" s="420" t="s">
        <v>3612</v>
      </c>
      <c r="BD8" s="285" t="s">
        <v>3612</v>
      </c>
      <c r="BE8" s="420"/>
      <c r="BF8" s="420"/>
      <c r="BG8" s="420">
        <v>0</v>
      </c>
      <c r="BH8" s="297" t="s">
        <v>3612</v>
      </c>
      <c r="BI8" s="297"/>
      <c r="BJ8" s="297">
        <v>0</v>
      </c>
      <c r="BK8" s="297">
        <v>0</v>
      </c>
    </row>
    <row r="9" spans="1:63" s="399" customFormat="1" x14ac:dyDescent="0.2">
      <c r="A9" s="283" t="s">
        <v>3645</v>
      </c>
      <c r="B9" s="284" t="s">
        <v>3646</v>
      </c>
      <c r="C9" s="414">
        <v>33</v>
      </c>
      <c r="D9" s="415">
        <v>33</v>
      </c>
      <c r="E9" s="415">
        <v>33</v>
      </c>
      <c r="F9" s="415">
        <v>33</v>
      </c>
      <c r="G9" s="415">
        <v>33</v>
      </c>
      <c r="H9" s="415">
        <v>33</v>
      </c>
      <c r="I9" s="416">
        <v>33</v>
      </c>
      <c r="J9" s="414">
        <v>0</v>
      </c>
      <c r="K9" s="415">
        <v>0</v>
      </c>
      <c r="L9" s="415">
        <v>0</v>
      </c>
      <c r="M9" s="415">
        <v>0</v>
      </c>
      <c r="N9" s="414">
        <v>33</v>
      </c>
      <c r="O9" s="415">
        <v>33</v>
      </c>
      <c r="P9" s="415">
        <v>33</v>
      </c>
      <c r="Q9" s="432">
        <v>33</v>
      </c>
      <c r="R9" s="417">
        <v>33</v>
      </c>
      <c r="S9" s="417">
        <v>33</v>
      </c>
      <c r="T9" s="417">
        <v>33</v>
      </c>
      <c r="U9" s="417">
        <v>33</v>
      </c>
      <c r="V9" s="417">
        <v>33</v>
      </c>
      <c r="W9" s="417">
        <v>0</v>
      </c>
      <c r="X9" s="417">
        <v>0</v>
      </c>
      <c r="Y9" s="418">
        <v>0</v>
      </c>
      <c r="Z9" s="418">
        <v>0</v>
      </c>
      <c r="AA9" s="418">
        <v>0</v>
      </c>
      <c r="AB9" s="419">
        <v>0</v>
      </c>
      <c r="AC9" s="419">
        <v>0</v>
      </c>
      <c r="AD9" s="346">
        <v>0</v>
      </c>
      <c r="AE9" s="346">
        <v>0</v>
      </c>
      <c r="AF9" s="446">
        <v>0</v>
      </c>
      <c r="AG9" s="423" t="s">
        <v>1521</v>
      </c>
      <c r="AH9" s="447" t="s">
        <v>3158</v>
      </c>
      <c r="AI9" s="448" t="s">
        <v>3159</v>
      </c>
      <c r="AJ9" s="447">
        <v>0</v>
      </c>
      <c r="AK9" s="449">
        <v>11.34</v>
      </c>
      <c r="AL9" s="423">
        <v>32.340000000000003</v>
      </c>
      <c r="AM9" s="447">
        <v>0</v>
      </c>
      <c r="AN9" s="421">
        <v>2.9</v>
      </c>
      <c r="AO9" s="422">
        <v>0</v>
      </c>
      <c r="AP9" s="449"/>
      <c r="AQ9" s="448"/>
      <c r="AR9" s="448"/>
      <c r="AS9" s="448"/>
      <c r="AT9" s="448"/>
      <c r="AU9" s="448"/>
      <c r="AV9" s="448"/>
      <c r="AW9" s="424">
        <v>0</v>
      </c>
      <c r="AX9" s="425">
        <v>1</v>
      </c>
      <c r="AY9" s="426">
        <v>10</v>
      </c>
      <c r="AZ9" s="420">
        <v>0</v>
      </c>
      <c r="BA9" s="420" t="s">
        <v>3612</v>
      </c>
      <c r="BB9" s="420" t="s">
        <v>3612</v>
      </c>
      <c r="BC9" s="420" t="s">
        <v>3612</v>
      </c>
      <c r="BD9" s="285" t="s">
        <v>3612</v>
      </c>
      <c r="BE9" s="420"/>
      <c r="BF9" s="420"/>
      <c r="BG9" s="420">
        <v>0</v>
      </c>
      <c r="BH9" s="297" t="s">
        <v>3612</v>
      </c>
      <c r="BI9" s="297"/>
      <c r="BJ9" s="297">
        <v>0</v>
      </c>
      <c r="BK9" s="297">
        <v>0</v>
      </c>
    </row>
    <row r="10" spans="1:63" s="399" customFormat="1" x14ac:dyDescent="0.2">
      <c r="A10" s="283" t="s">
        <v>4939</v>
      </c>
      <c r="B10" s="284" t="s">
        <v>4940</v>
      </c>
      <c r="C10" s="414">
        <v>37</v>
      </c>
      <c r="D10" s="415">
        <v>37</v>
      </c>
      <c r="E10" s="415">
        <v>37</v>
      </c>
      <c r="F10" s="415">
        <v>37</v>
      </c>
      <c r="G10" s="415">
        <v>37</v>
      </c>
      <c r="H10" s="415">
        <v>37</v>
      </c>
      <c r="I10" s="416">
        <v>37</v>
      </c>
      <c r="J10" s="414">
        <v>0</v>
      </c>
      <c r="K10" s="415">
        <v>0</v>
      </c>
      <c r="L10" s="415">
        <v>0</v>
      </c>
      <c r="M10" s="415">
        <v>0</v>
      </c>
      <c r="N10" s="414">
        <v>37</v>
      </c>
      <c r="O10" s="415">
        <v>37</v>
      </c>
      <c r="P10" s="415">
        <v>37</v>
      </c>
      <c r="Q10" s="432">
        <v>37</v>
      </c>
      <c r="R10" s="417">
        <v>37</v>
      </c>
      <c r="S10" s="417">
        <v>37</v>
      </c>
      <c r="T10" s="417">
        <v>37</v>
      </c>
      <c r="U10" s="417">
        <v>37</v>
      </c>
      <c r="V10" s="417">
        <v>37</v>
      </c>
      <c r="W10" s="417">
        <v>0</v>
      </c>
      <c r="X10" s="417">
        <v>0</v>
      </c>
      <c r="Y10" s="418">
        <v>0</v>
      </c>
      <c r="Z10" s="418">
        <v>0</v>
      </c>
      <c r="AA10" s="418">
        <v>0</v>
      </c>
      <c r="AB10" s="419">
        <v>0</v>
      </c>
      <c r="AC10" s="419">
        <v>0</v>
      </c>
      <c r="AD10" s="346">
        <v>0</v>
      </c>
      <c r="AE10" s="346">
        <v>0</v>
      </c>
      <c r="AF10" s="446">
        <v>0</v>
      </c>
      <c r="AG10" s="423" t="s">
        <v>1521</v>
      </c>
      <c r="AH10" s="447" t="s">
        <v>3158</v>
      </c>
      <c r="AI10" s="448" t="s">
        <v>3159</v>
      </c>
      <c r="AJ10" s="447">
        <v>0</v>
      </c>
      <c r="AK10" s="449">
        <v>11.34</v>
      </c>
      <c r="AL10" s="423">
        <v>32.340000000000003</v>
      </c>
      <c r="AM10" s="447">
        <v>0</v>
      </c>
      <c r="AN10" s="421">
        <v>3.4</v>
      </c>
      <c r="AO10" s="422">
        <v>0</v>
      </c>
      <c r="AP10" s="449"/>
      <c r="AQ10" s="448"/>
      <c r="AR10" s="448"/>
      <c r="AS10" s="448"/>
      <c r="AT10" s="448"/>
      <c r="AU10" s="448"/>
      <c r="AV10" s="448"/>
      <c r="AW10" s="424">
        <v>0</v>
      </c>
      <c r="AX10" s="425">
        <v>1</v>
      </c>
      <c r="AY10" s="426">
        <v>10</v>
      </c>
      <c r="AZ10" s="420">
        <v>0</v>
      </c>
      <c r="BA10" s="420" t="s">
        <v>3612</v>
      </c>
      <c r="BB10" s="420" t="s">
        <v>3612</v>
      </c>
      <c r="BC10" s="420" t="s">
        <v>3612</v>
      </c>
      <c r="BD10" s="285" t="s">
        <v>3612</v>
      </c>
      <c r="BE10" s="420"/>
      <c r="BF10" s="420"/>
      <c r="BG10" s="420">
        <v>0</v>
      </c>
      <c r="BH10" s="297" t="s">
        <v>3612</v>
      </c>
      <c r="BI10" s="297"/>
      <c r="BJ10" s="297">
        <v>0</v>
      </c>
      <c r="BK10" s="297">
        <v>0</v>
      </c>
    </row>
    <row r="11" spans="1:63" s="399" customFormat="1" x14ac:dyDescent="0.2">
      <c r="A11" s="283" t="s">
        <v>3653</v>
      </c>
      <c r="B11" s="284" t="s">
        <v>3654</v>
      </c>
      <c r="C11" s="414">
        <v>38</v>
      </c>
      <c r="D11" s="415">
        <v>38</v>
      </c>
      <c r="E11" s="415">
        <v>38</v>
      </c>
      <c r="F11" s="415">
        <v>38</v>
      </c>
      <c r="G11" s="415">
        <v>38</v>
      </c>
      <c r="H11" s="415">
        <v>38</v>
      </c>
      <c r="I11" s="416">
        <v>38</v>
      </c>
      <c r="J11" s="414">
        <v>0</v>
      </c>
      <c r="K11" s="415">
        <v>0</v>
      </c>
      <c r="L11" s="415">
        <v>0</v>
      </c>
      <c r="M11" s="415">
        <v>0</v>
      </c>
      <c r="N11" s="414">
        <v>38</v>
      </c>
      <c r="O11" s="415">
        <v>38</v>
      </c>
      <c r="P11" s="415">
        <v>38</v>
      </c>
      <c r="Q11" s="432">
        <v>38</v>
      </c>
      <c r="R11" s="417">
        <v>38</v>
      </c>
      <c r="S11" s="417">
        <v>38</v>
      </c>
      <c r="T11" s="417">
        <v>38</v>
      </c>
      <c r="U11" s="417">
        <v>38</v>
      </c>
      <c r="V11" s="417">
        <v>38</v>
      </c>
      <c r="W11" s="417">
        <v>0</v>
      </c>
      <c r="X11" s="417">
        <v>0</v>
      </c>
      <c r="Y11" s="418">
        <v>0</v>
      </c>
      <c r="Z11" s="418">
        <v>0</v>
      </c>
      <c r="AA11" s="418">
        <v>0</v>
      </c>
      <c r="AB11" s="419">
        <v>0</v>
      </c>
      <c r="AC11" s="419">
        <v>0</v>
      </c>
      <c r="AD11" s="346">
        <v>0</v>
      </c>
      <c r="AE11" s="346">
        <v>0</v>
      </c>
      <c r="AF11" s="446">
        <v>0</v>
      </c>
      <c r="AG11" s="423" t="s">
        <v>1521</v>
      </c>
      <c r="AH11" s="447" t="s">
        <v>3158</v>
      </c>
      <c r="AI11" s="448" t="s">
        <v>3159</v>
      </c>
      <c r="AJ11" s="447">
        <v>0</v>
      </c>
      <c r="AK11" s="449">
        <v>11.34</v>
      </c>
      <c r="AL11" s="423">
        <v>38.340000000000003</v>
      </c>
      <c r="AM11" s="447">
        <v>0</v>
      </c>
      <c r="AN11" s="421">
        <v>3.4</v>
      </c>
      <c r="AO11" s="422">
        <v>0</v>
      </c>
      <c r="AP11" s="449"/>
      <c r="AQ11" s="448"/>
      <c r="AR11" s="448"/>
      <c r="AS11" s="448"/>
      <c r="AT11" s="448"/>
      <c r="AU11" s="448"/>
      <c r="AV11" s="448"/>
      <c r="AW11" s="424">
        <v>0</v>
      </c>
      <c r="AX11" s="425">
        <v>1</v>
      </c>
      <c r="AY11" s="426">
        <v>10</v>
      </c>
      <c r="AZ11" s="420">
        <v>0</v>
      </c>
      <c r="BA11" s="420" t="s">
        <v>3612</v>
      </c>
      <c r="BB11" s="420" t="s">
        <v>3612</v>
      </c>
      <c r="BC11" s="420" t="s">
        <v>3612</v>
      </c>
      <c r="BD11" s="285" t="s">
        <v>3612</v>
      </c>
      <c r="BE11" s="420"/>
      <c r="BF11" s="420"/>
      <c r="BG11" s="420">
        <v>0</v>
      </c>
      <c r="BH11" s="297" t="s">
        <v>3612</v>
      </c>
      <c r="BI11" s="297"/>
      <c r="BJ11" s="297">
        <v>0</v>
      </c>
      <c r="BK11" s="297">
        <v>0</v>
      </c>
    </row>
    <row r="12" spans="1:63" s="399" customFormat="1" x14ac:dyDescent="0.2">
      <c r="A12" s="283" t="s">
        <v>3685</v>
      </c>
      <c r="B12" s="284" t="s">
        <v>3686</v>
      </c>
      <c r="C12" s="414">
        <v>33</v>
      </c>
      <c r="D12" s="415">
        <v>33</v>
      </c>
      <c r="E12" s="415">
        <v>33</v>
      </c>
      <c r="F12" s="415">
        <v>33</v>
      </c>
      <c r="G12" s="415">
        <v>33</v>
      </c>
      <c r="H12" s="415">
        <v>33</v>
      </c>
      <c r="I12" s="416">
        <v>33</v>
      </c>
      <c r="J12" s="414">
        <v>0</v>
      </c>
      <c r="K12" s="415">
        <v>0</v>
      </c>
      <c r="L12" s="415">
        <v>0</v>
      </c>
      <c r="M12" s="415">
        <v>0</v>
      </c>
      <c r="N12" s="414">
        <v>33</v>
      </c>
      <c r="O12" s="415">
        <v>33</v>
      </c>
      <c r="P12" s="415">
        <v>33</v>
      </c>
      <c r="Q12" s="432">
        <v>33</v>
      </c>
      <c r="R12" s="417">
        <v>33</v>
      </c>
      <c r="S12" s="417">
        <v>33</v>
      </c>
      <c r="T12" s="417">
        <v>33</v>
      </c>
      <c r="U12" s="417">
        <v>33</v>
      </c>
      <c r="V12" s="417">
        <v>33</v>
      </c>
      <c r="W12" s="417">
        <v>0</v>
      </c>
      <c r="X12" s="417">
        <v>0</v>
      </c>
      <c r="Y12" s="418">
        <v>0</v>
      </c>
      <c r="Z12" s="418">
        <v>0</v>
      </c>
      <c r="AA12" s="418">
        <v>0</v>
      </c>
      <c r="AB12" s="419">
        <v>0</v>
      </c>
      <c r="AC12" s="419">
        <v>0</v>
      </c>
      <c r="AD12" s="346">
        <v>0</v>
      </c>
      <c r="AE12" s="346">
        <v>0</v>
      </c>
      <c r="AF12" s="446">
        <v>0</v>
      </c>
      <c r="AG12" s="423" t="s">
        <v>1521</v>
      </c>
      <c r="AH12" s="447" t="s">
        <v>3158</v>
      </c>
      <c r="AI12" s="448" t="s">
        <v>3159</v>
      </c>
      <c r="AJ12" s="447">
        <v>0</v>
      </c>
      <c r="AK12" s="449">
        <v>14.34</v>
      </c>
      <c r="AL12" s="423">
        <v>26.34</v>
      </c>
      <c r="AM12" s="447">
        <v>0</v>
      </c>
      <c r="AN12" s="421">
        <v>3.6</v>
      </c>
      <c r="AO12" s="422">
        <v>0</v>
      </c>
      <c r="AP12" s="449"/>
      <c r="AQ12" s="448"/>
      <c r="AR12" s="448"/>
      <c r="AS12" s="448"/>
      <c r="AT12" s="448"/>
      <c r="AU12" s="448"/>
      <c r="AV12" s="448"/>
      <c r="AW12" s="424">
        <v>0</v>
      </c>
      <c r="AX12" s="425">
        <v>1</v>
      </c>
      <c r="AY12" s="426">
        <v>10</v>
      </c>
      <c r="AZ12" s="420">
        <v>0</v>
      </c>
      <c r="BA12" s="420" t="s">
        <v>3612</v>
      </c>
      <c r="BB12" s="420" t="s">
        <v>3612</v>
      </c>
      <c r="BC12" s="420" t="s">
        <v>3612</v>
      </c>
      <c r="BD12" s="285" t="s">
        <v>3612</v>
      </c>
      <c r="BE12" s="420"/>
      <c r="BF12" s="420"/>
      <c r="BG12" s="420">
        <v>0</v>
      </c>
      <c r="BH12" s="297" t="s">
        <v>3612</v>
      </c>
      <c r="BI12" s="297"/>
      <c r="BJ12" s="297">
        <v>0</v>
      </c>
      <c r="BK12" s="297">
        <v>0</v>
      </c>
    </row>
    <row r="13" spans="1:63" s="399" customFormat="1" x14ac:dyDescent="0.2">
      <c r="A13" s="283" t="s">
        <v>3693</v>
      </c>
      <c r="B13" s="284" t="s">
        <v>3694</v>
      </c>
      <c r="C13" s="414">
        <v>39</v>
      </c>
      <c r="D13" s="415">
        <v>39</v>
      </c>
      <c r="E13" s="415">
        <v>39</v>
      </c>
      <c r="F13" s="415">
        <v>39</v>
      </c>
      <c r="G13" s="415">
        <v>39</v>
      </c>
      <c r="H13" s="415">
        <v>39</v>
      </c>
      <c r="I13" s="416">
        <v>39</v>
      </c>
      <c r="J13" s="414">
        <v>0</v>
      </c>
      <c r="K13" s="415">
        <v>0</v>
      </c>
      <c r="L13" s="415">
        <v>0</v>
      </c>
      <c r="M13" s="415">
        <v>0</v>
      </c>
      <c r="N13" s="414">
        <v>39</v>
      </c>
      <c r="O13" s="415">
        <v>39</v>
      </c>
      <c r="P13" s="415">
        <v>39</v>
      </c>
      <c r="Q13" s="432">
        <v>39</v>
      </c>
      <c r="R13" s="417">
        <v>39</v>
      </c>
      <c r="S13" s="417">
        <v>39</v>
      </c>
      <c r="T13" s="417">
        <v>39</v>
      </c>
      <c r="U13" s="417">
        <v>39</v>
      </c>
      <c r="V13" s="417">
        <v>39</v>
      </c>
      <c r="W13" s="417">
        <v>0</v>
      </c>
      <c r="X13" s="417">
        <v>0</v>
      </c>
      <c r="Y13" s="418">
        <v>0</v>
      </c>
      <c r="Z13" s="418">
        <v>0</v>
      </c>
      <c r="AA13" s="418">
        <v>0</v>
      </c>
      <c r="AB13" s="419">
        <v>0</v>
      </c>
      <c r="AC13" s="419">
        <v>0</v>
      </c>
      <c r="AD13" s="346">
        <v>0</v>
      </c>
      <c r="AE13" s="346">
        <v>0</v>
      </c>
      <c r="AF13" s="446">
        <v>0</v>
      </c>
      <c r="AG13" s="423" t="s">
        <v>1521</v>
      </c>
      <c r="AH13" s="447" t="s">
        <v>3158</v>
      </c>
      <c r="AI13" s="448" t="s">
        <v>3159</v>
      </c>
      <c r="AJ13" s="447">
        <v>0</v>
      </c>
      <c r="AK13" s="449">
        <v>14.34</v>
      </c>
      <c r="AL13" s="423">
        <v>32.340000000000003</v>
      </c>
      <c r="AM13" s="447">
        <v>0</v>
      </c>
      <c r="AN13" s="421">
        <v>4.25</v>
      </c>
      <c r="AO13" s="422">
        <v>0</v>
      </c>
      <c r="AP13" s="449"/>
      <c r="AQ13" s="448"/>
      <c r="AR13" s="448"/>
      <c r="AS13" s="448"/>
      <c r="AT13" s="448"/>
      <c r="AU13" s="448"/>
      <c r="AV13" s="448"/>
      <c r="AW13" s="424">
        <v>0</v>
      </c>
      <c r="AX13" s="425">
        <v>1</v>
      </c>
      <c r="AY13" s="426">
        <v>10</v>
      </c>
      <c r="AZ13" s="420">
        <v>0</v>
      </c>
      <c r="BA13" s="420" t="s">
        <v>3612</v>
      </c>
      <c r="BB13" s="420" t="s">
        <v>3612</v>
      </c>
      <c r="BC13" s="420" t="s">
        <v>3612</v>
      </c>
      <c r="BD13" s="285" t="s">
        <v>3612</v>
      </c>
      <c r="BE13" s="420"/>
      <c r="BF13" s="420"/>
      <c r="BG13" s="420">
        <v>0</v>
      </c>
      <c r="BH13" s="297" t="s">
        <v>3612</v>
      </c>
      <c r="BI13" s="289"/>
      <c r="BJ13" s="297">
        <v>0</v>
      </c>
      <c r="BK13" s="297">
        <v>0</v>
      </c>
    </row>
    <row r="14" spans="1:63" s="399" customFormat="1" x14ac:dyDescent="0.2">
      <c r="A14" s="283" t="s">
        <v>4959</v>
      </c>
      <c r="B14" s="284" t="s">
        <v>4960</v>
      </c>
      <c r="C14" s="414">
        <v>44</v>
      </c>
      <c r="D14" s="415">
        <v>44</v>
      </c>
      <c r="E14" s="415">
        <v>44</v>
      </c>
      <c r="F14" s="415">
        <v>44</v>
      </c>
      <c r="G14" s="415">
        <v>44</v>
      </c>
      <c r="H14" s="415">
        <v>44</v>
      </c>
      <c r="I14" s="416">
        <v>44</v>
      </c>
      <c r="J14" s="414">
        <v>0</v>
      </c>
      <c r="K14" s="415">
        <v>0</v>
      </c>
      <c r="L14" s="415">
        <v>0</v>
      </c>
      <c r="M14" s="415">
        <v>0</v>
      </c>
      <c r="N14" s="414">
        <v>44</v>
      </c>
      <c r="O14" s="415">
        <v>44</v>
      </c>
      <c r="P14" s="415">
        <v>44</v>
      </c>
      <c r="Q14" s="432">
        <v>44</v>
      </c>
      <c r="R14" s="417">
        <v>44</v>
      </c>
      <c r="S14" s="417">
        <v>44</v>
      </c>
      <c r="T14" s="417">
        <v>44</v>
      </c>
      <c r="U14" s="417">
        <v>44</v>
      </c>
      <c r="V14" s="417">
        <v>44</v>
      </c>
      <c r="W14" s="417">
        <v>0</v>
      </c>
      <c r="X14" s="417">
        <v>0</v>
      </c>
      <c r="Y14" s="418">
        <v>0</v>
      </c>
      <c r="Z14" s="418">
        <v>0</v>
      </c>
      <c r="AA14" s="418">
        <v>0</v>
      </c>
      <c r="AB14" s="419">
        <v>0</v>
      </c>
      <c r="AC14" s="419">
        <v>0</v>
      </c>
      <c r="AD14" s="346">
        <v>0</v>
      </c>
      <c r="AE14" s="346">
        <v>0</v>
      </c>
      <c r="AF14" s="446">
        <v>0</v>
      </c>
      <c r="AG14" s="423" t="s">
        <v>1521</v>
      </c>
      <c r="AH14" s="447" t="s">
        <v>3158</v>
      </c>
      <c r="AI14" s="448" t="s">
        <v>3159</v>
      </c>
      <c r="AJ14" s="447">
        <v>0</v>
      </c>
      <c r="AK14" s="449">
        <v>14.34</v>
      </c>
      <c r="AL14" s="423">
        <v>32.340000000000003</v>
      </c>
      <c r="AM14" s="447">
        <v>0</v>
      </c>
      <c r="AN14" s="421">
        <v>2.65</v>
      </c>
      <c r="AO14" s="422">
        <v>0</v>
      </c>
      <c r="AP14" s="449"/>
      <c r="AQ14" s="448"/>
      <c r="AR14" s="448"/>
      <c r="AS14" s="448"/>
      <c r="AT14" s="448"/>
      <c r="AU14" s="448"/>
      <c r="AV14" s="448"/>
      <c r="AW14" s="424">
        <v>0</v>
      </c>
      <c r="AX14" s="425">
        <v>1</v>
      </c>
      <c r="AY14" s="426">
        <v>10</v>
      </c>
      <c r="AZ14" s="420">
        <v>0</v>
      </c>
      <c r="BA14" s="420" t="s">
        <v>3612</v>
      </c>
      <c r="BB14" s="420" t="s">
        <v>3612</v>
      </c>
      <c r="BC14" s="420" t="s">
        <v>3612</v>
      </c>
      <c r="BD14" s="285" t="s">
        <v>3612</v>
      </c>
      <c r="BE14" s="420"/>
      <c r="BF14" s="420"/>
      <c r="BG14" s="420">
        <v>0</v>
      </c>
      <c r="BH14" s="297" t="s">
        <v>3612</v>
      </c>
      <c r="BI14" s="289"/>
      <c r="BJ14" s="297">
        <v>0</v>
      </c>
      <c r="BK14" s="297">
        <v>0</v>
      </c>
    </row>
    <row r="15" spans="1:63" s="399" customFormat="1" x14ac:dyDescent="0.2">
      <c r="A15" s="283" t="s">
        <v>3701</v>
      </c>
      <c r="B15" s="284" t="s">
        <v>3702</v>
      </c>
      <c r="C15" s="414">
        <v>46</v>
      </c>
      <c r="D15" s="415">
        <v>46</v>
      </c>
      <c r="E15" s="415">
        <v>46</v>
      </c>
      <c r="F15" s="415">
        <v>46</v>
      </c>
      <c r="G15" s="415">
        <v>46</v>
      </c>
      <c r="H15" s="415">
        <v>46</v>
      </c>
      <c r="I15" s="416">
        <v>46</v>
      </c>
      <c r="J15" s="414">
        <v>0</v>
      </c>
      <c r="K15" s="415">
        <v>0</v>
      </c>
      <c r="L15" s="415">
        <v>0</v>
      </c>
      <c r="M15" s="415">
        <v>0</v>
      </c>
      <c r="N15" s="414">
        <v>46</v>
      </c>
      <c r="O15" s="415">
        <v>46</v>
      </c>
      <c r="P15" s="415">
        <v>46</v>
      </c>
      <c r="Q15" s="432">
        <v>46</v>
      </c>
      <c r="R15" s="417">
        <v>46</v>
      </c>
      <c r="S15" s="417">
        <v>46</v>
      </c>
      <c r="T15" s="417">
        <v>46</v>
      </c>
      <c r="U15" s="417">
        <v>46</v>
      </c>
      <c r="V15" s="417">
        <v>46</v>
      </c>
      <c r="W15" s="417">
        <v>0</v>
      </c>
      <c r="X15" s="417">
        <v>0</v>
      </c>
      <c r="Y15" s="418">
        <v>0</v>
      </c>
      <c r="Z15" s="418">
        <v>0</v>
      </c>
      <c r="AA15" s="418">
        <v>0</v>
      </c>
      <c r="AB15" s="419">
        <v>0</v>
      </c>
      <c r="AC15" s="419">
        <v>0</v>
      </c>
      <c r="AD15" s="346">
        <v>0</v>
      </c>
      <c r="AE15" s="346">
        <v>0</v>
      </c>
      <c r="AF15" s="446">
        <v>0</v>
      </c>
      <c r="AG15" s="423" t="s">
        <v>1521</v>
      </c>
      <c r="AH15" s="447" t="s">
        <v>3158</v>
      </c>
      <c r="AI15" s="448" t="s">
        <v>3159</v>
      </c>
      <c r="AJ15" s="447">
        <v>0</v>
      </c>
      <c r="AK15" s="449">
        <v>14.34</v>
      </c>
      <c r="AL15" s="423">
        <v>38.340000000000003</v>
      </c>
      <c r="AM15" s="447">
        <v>0</v>
      </c>
      <c r="AN15" s="421">
        <v>2.65</v>
      </c>
      <c r="AO15" s="422">
        <v>0</v>
      </c>
      <c r="AP15" s="449"/>
      <c r="AQ15" s="448"/>
      <c r="AR15" s="448"/>
      <c r="AS15" s="448"/>
      <c r="AT15" s="448"/>
      <c r="AU15" s="448"/>
      <c r="AV15" s="448"/>
      <c r="AW15" s="424">
        <v>0</v>
      </c>
      <c r="AX15" s="425">
        <v>1</v>
      </c>
      <c r="AY15" s="426">
        <v>10</v>
      </c>
      <c r="AZ15" s="420">
        <v>0</v>
      </c>
      <c r="BA15" s="420" t="s">
        <v>3612</v>
      </c>
      <c r="BB15" s="420" t="s">
        <v>3612</v>
      </c>
      <c r="BC15" s="420" t="s">
        <v>3612</v>
      </c>
      <c r="BD15" s="285" t="s">
        <v>3612</v>
      </c>
      <c r="BE15" s="420"/>
      <c r="BF15" s="420"/>
      <c r="BG15" s="420">
        <v>0</v>
      </c>
      <c r="BH15" s="297" t="s">
        <v>3612</v>
      </c>
      <c r="BI15" s="289"/>
      <c r="BJ15" s="297">
        <v>0</v>
      </c>
      <c r="BK15" s="297">
        <v>0</v>
      </c>
    </row>
    <row r="16" spans="1:63" s="399" customFormat="1" ht="13.5" customHeight="1" x14ac:dyDescent="0.2">
      <c r="A16" s="338" t="s">
        <v>5827</v>
      </c>
      <c r="B16" s="376" t="s">
        <v>1246</v>
      </c>
      <c r="C16" s="340">
        <v>12</v>
      </c>
      <c r="D16" s="341">
        <v>12</v>
      </c>
      <c r="E16" s="341">
        <v>12</v>
      </c>
      <c r="F16" s="341">
        <v>12</v>
      </c>
      <c r="G16" s="341">
        <v>12</v>
      </c>
      <c r="H16" s="341">
        <v>12</v>
      </c>
      <c r="I16" s="342">
        <v>12</v>
      </c>
      <c r="J16" s="340">
        <v>0</v>
      </c>
      <c r="K16" s="341">
        <v>0</v>
      </c>
      <c r="L16" s="341">
        <v>7</v>
      </c>
      <c r="M16" s="341">
        <v>8</v>
      </c>
      <c r="N16" s="340">
        <v>12</v>
      </c>
      <c r="O16" s="341">
        <v>12</v>
      </c>
      <c r="P16" s="341">
        <v>12</v>
      </c>
      <c r="Q16" s="343">
        <v>12</v>
      </c>
      <c r="R16" s="344">
        <v>12</v>
      </c>
      <c r="S16" s="344">
        <v>12</v>
      </c>
      <c r="T16" s="344">
        <v>12</v>
      </c>
      <c r="U16" s="344">
        <v>12</v>
      </c>
      <c r="V16" s="344">
        <v>12</v>
      </c>
      <c r="W16" s="344">
        <v>0</v>
      </c>
      <c r="X16" s="344">
        <v>0</v>
      </c>
      <c r="Y16" s="345">
        <v>0.12</v>
      </c>
      <c r="Z16" s="345">
        <v>0.25</v>
      </c>
      <c r="AA16" s="345">
        <v>0</v>
      </c>
      <c r="AB16" s="346">
        <v>0</v>
      </c>
      <c r="AC16" s="346">
        <v>0</v>
      </c>
      <c r="AD16" s="346">
        <v>0</v>
      </c>
      <c r="AE16" s="346">
        <v>0</v>
      </c>
      <c r="AF16" s="392">
        <v>0</v>
      </c>
      <c r="AG16" s="349" t="s">
        <v>1516</v>
      </c>
      <c r="AH16" s="377" t="s">
        <v>3107</v>
      </c>
      <c r="AI16" s="378" t="s">
        <v>3128</v>
      </c>
      <c r="AJ16" s="377">
        <v>0.625</v>
      </c>
      <c r="AK16" s="379">
        <v>3.5</v>
      </c>
      <c r="AL16" s="349">
        <v>30</v>
      </c>
      <c r="AM16" s="349">
        <v>0.1</v>
      </c>
      <c r="AN16" s="436">
        <v>1.5</v>
      </c>
      <c r="AO16" s="348">
        <v>0.7</v>
      </c>
      <c r="AP16" s="379"/>
      <c r="AQ16" s="378"/>
      <c r="AR16" s="378"/>
      <c r="AS16" s="378"/>
      <c r="AT16" s="378"/>
      <c r="AU16" s="378"/>
      <c r="AV16" s="378"/>
      <c r="AW16" s="350">
        <v>0</v>
      </c>
      <c r="AX16" s="351">
        <v>0</v>
      </c>
      <c r="AY16" s="352">
        <v>3</v>
      </c>
      <c r="AZ16" s="393">
        <v>1</v>
      </c>
      <c r="BA16" s="393" t="s">
        <v>1537</v>
      </c>
      <c r="BB16" s="393" t="s">
        <v>1537</v>
      </c>
      <c r="BC16" s="393" t="s">
        <v>3612</v>
      </c>
      <c r="BD16" s="353" t="s">
        <v>3612</v>
      </c>
      <c r="BE16" s="393"/>
      <c r="BF16" s="393"/>
      <c r="BG16" s="393">
        <v>0</v>
      </c>
      <c r="BH16" s="354" t="s">
        <v>3612</v>
      </c>
      <c r="BI16" s="5"/>
      <c r="BJ16" s="354">
        <v>0</v>
      </c>
      <c r="BK16" s="354">
        <v>2</v>
      </c>
    </row>
    <row r="17" spans="1:63" s="399" customFormat="1" x14ac:dyDescent="0.2">
      <c r="A17" s="338" t="s">
        <v>5828</v>
      </c>
      <c r="B17" s="376" t="s">
        <v>1247</v>
      </c>
      <c r="C17" s="340">
        <v>15</v>
      </c>
      <c r="D17" s="341">
        <v>15</v>
      </c>
      <c r="E17" s="341">
        <v>15</v>
      </c>
      <c r="F17" s="341">
        <v>15</v>
      </c>
      <c r="G17" s="341">
        <v>15</v>
      </c>
      <c r="H17" s="341">
        <v>15</v>
      </c>
      <c r="I17" s="342">
        <v>15</v>
      </c>
      <c r="J17" s="340">
        <v>0</v>
      </c>
      <c r="K17" s="341">
        <v>0</v>
      </c>
      <c r="L17" s="341">
        <v>7</v>
      </c>
      <c r="M17" s="341">
        <v>10</v>
      </c>
      <c r="N17" s="340">
        <v>14</v>
      </c>
      <c r="O17" s="341">
        <v>14</v>
      </c>
      <c r="P17" s="341">
        <v>14</v>
      </c>
      <c r="Q17" s="343">
        <v>14</v>
      </c>
      <c r="R17" s="344">
        <v>14</v>
      </c>
      <c r="S17" s="344">
        <v>14</v>
      </c>
      <c r="T17" s="344">
        <v>14</v>
      </c>
      <c r="U17" s="344">
        <v>14</v>
      </c>
      <c r="V17" s="344">
        <v>14</v>
      </c>
      <c r="W17" s="344">
        <v>0</v>
      </c>
      <c r="X17" s="344">
        <v>0</v>
      </c>
      <c r="Y17" s="345">
        <v>0.12</v>
      </c>
      <c r="Z17" s="345">
        <v>0.25</v>
      </c>
      <c r="AA17" s="345">
        <v>0</v>
      </c>
      <c r="AB17" s="346">
        <v>0</v>
      </c>
      <c r="AC17" s="346">
        <v>0</v>
      </c>
      <c r="AD17" s="346">
        <v>0</v>
      </c>
      <c r="AE17" s="346">
        <v>0</v>
      </c>
      <c r="AF17" s="392">
        <v>0</v>
      </c>
      <c r="AG17" s="349" t="s">
        <v>1516</v>
      </c>
      <c r="AH17" s="377" t="s">
        <v>3107</v>
      </c>
      <c r="AI17" s="378" t="s">
        <v>3128</v>
      </c>
      <c r="AJ17" s="377">
        <v>0.625</v>
      </c>
      <c r="AK17" s="379">
        <v>3.5</v>
      </c>
      <c r="AL17" s="349">
        <v>36</v>
      </c>
      <c r="AM17" s="349">
        <v>0.1</v>
      </c>
      <c r="AN17" s="436">
        <v>1.8</v>
      </c>
      <c r="AO17" s="348">
        <v>0.9</v>
      </c>
      <c r="AP17" s="379"/>
      <c r="AQ17" s="378"/>
      <c r="AR17" s="378"/>
      <c r="AS17" s="378"/>
      <c r="AT17" s="378"/>
      <c r="AU17" s="378"/>
      <c r="AV17" s="378"/>
      <c r="AW17" s="350">
        <v>0</v>
      </c>
      <c r="AX17" s="351">
        <v>0</v>
      </c>
      <c r="AY17" s="352">
        <v>3</v>
      </c>
      <c r="AZ17" s="393">
        <v>1</v>
      </c>
      <c r="BA17" s="393" t="s">
        <v>1537</v>
      </c>
      <c r="BB17" s="393" t="s">
        <v>1537</v>
      </c>
      <c r="BC17" s="393" t="s">
        <v>3612</v>
      </c>
      <c r="BD17" s="353" t="s">
        <v>3612</v>
      </c>
      <c r="BE17" s="393"/>
      <c r="BF17" s="393"/>
      <c r="BG17" s="393">
        <v>0</v>
      </c>
      <c r="BH17" s="354" t="s">
        <v>3612</v>
      </c>
      <c r="BI17" s="5"/>
      <c r="BJ17" s="354">
        <v>0</v>
      </c>
      <c r="BK17" s="354">
        <v>2</v>
      </c>
    </row>
    <row r="18" spans="1:63" x14ac:dyDescent="0.2">
      <c r="A18" s="338" t="s">
        <v>5829</v>
      </c>
      <c r="B18" s="376" t="s">
        <v>5036</v>
      </c>
      <c r="C18" s="340">
        <v>21</v>
      </c>
      <c r="D18" s="341">
        <v>21</v>
      </c>
      <c r="E18" s="341">
        <v>21</v>
      </c>
      <c r="F18" s="341">
        <v>21</v>
      </c>
      <c r="G18" s="341">
        <v>21</v>
      </c>
      <c r="H18" s="341">
        <v>21</v>
      </c>
      <c r="I18" s="342">
        <v>21</v>
      </c>
      <c r="J18" s="340">
        <v>0</v>
      </c>
      <c r="K18" s="341">
        <v>0</v>
      </c>
      <c r="L18" s="341">
        <v>8</v>
      </c>
      <c r="M18" s="341">
        <v>11</v>
      </c>
      <c r="N18" s="340">
        <v>18</v>
      </c>
      <c r="O18" s="341">
        <v>18</v>
      </c>
      <c r="P18" s="341">
        <v>18</v>
      </c>
      <c r="Q18" s="343">
        <v>18</v>
      </c>
      <c r="R18" s="344">
        <v>18</v>
      </c>
      <c r="S18" s="344">
        <v>18</v>
      </c>
      <c r="T18" s="344">
        <v>18</v>
      </c>
      <c r="U18" s="344">
        <v>18</v>
      </c>
      <c r="V18" s="344">
        <v>18</v>
      </c>
      <c r="W18" s="344">
        <v>0</v>
      </c>
      <c r="X18" s="344">
        <v>0</v>
      </c>
      <c r="Y18" s="345">
        <v>0.12</v>
      </c>
      <c r="Z18" s="345">
        <v>0.25</v>
      </c>
      <c r="AA18" s="345">
        <v>0</v>
      </c>
      <c r="AB18" s="346">
        <v>0</v>
      </c>
      <c r="AC18" s="346">
        <v>0</v>
      </c>
      <c r="AD18" s="346">
        <v>0</v>
      </c>
      <c r="AE18" s="346">
        <v>0</v>
      </c>
      <c r="AF18" s="392">
        <v>0</v>
      </c>
      <c r="AG18" s="349" t="s">
        <v>1516</v>
      </c>
      <c r="AH18" s="377" t="s">
        <v>3107</v>
      </c>
      <c r="AI18" s="378" t="s">
        <v>3128</v>
      </c>
      <c r="AJ18" s="377">
        <v>0.75</v>
      </c>
      <c r="AK18" s="379">
        <v>3.5</v>
      </c>
      <c r="AL18" s="349">
        <v>39</v>
      </c>
      <c r="AM18" s="349">
        <v>0.1</v>
      </c>
      <c r="AN18" s="436">
        <v>1.8</v>
      </c>
      <c r="AO18" s="348">
        <v>0.9</v>
      </c>
      <c r="AP18" s="379"/>
      <c r="AQ18" s="378"/>
      <c r="AR18" s="378"/>
      <c r="AS18" s="378"/>
      <c r="AT18" s="378"/>
      <c r="AU18" s="378"/>
      <c r="AV18" s="378"/>
      <c r="AW18" s="350">
        <v>0</v>
      </c>
      <c r="AX18" s="351">
        <v>0</v>
      </c>
      <c r="AY18" s="352">
        <v>3</v>
      </c>
      <c r="AZ18" s="393">
        <v>1</v>
      </c>
      <c r="BA18" s="393" t="s">
        <v>1537</v>
      </c>
      <c r="BB18" s="393" t="s">
        <v>1537</v>
      </c>
      <c r="BC18" s="393" t="s">
        <v>3612</v>
      </c>
      <c r="BD18" s="353" t="s">
        <v>3612</v>
      </c>
      <c r="BE18" s="393"/>
      <c r="BF18" s="393"/>
      <c r="BG18" s="393">
        <v>0</v>
      </c>
      <c r="BH18" s="354" t="s">
        <v>3612</v>
      </c>
      <c r="BJ18" s="354">
        <v>0</v>
      </c>
      <c r="BK18" s="354">
        <v>3</v>
      </c>
    </row>
    <row r="19" spans="1:63" x14ac:dyDescent="0.2">
      <c r="A19" s="338" t="s">
        <v>5830</v>
      </c>
      <c r="B19" s="376" t="s">
        <v>1248</v>
      </c>
      <c r="C19" s="340">
        <v>22</v>
      </c>
      <c r="D19" s="341">
        <v>22</v>
      </c>
      <c r="E19" s="341">
        <v>22</v>
      </c>
      <c r="F19" s="341">
        <v>22</v>
      </c>
      <c r="G19" s="341">
        <v>22</v>
      </c>
      <c r="H19" s="341">
        <v>22</v>
      </c>
      <c r="I19" s="342">
        <v>22</v>
      </c>
      <c r="J19" s="340">
        <v>0</v>
      </c>
      <c r="K19" s="341">
        <v>0</v>
      </c>
      <c r="L19" s="341">
        <v>8</v>
      </c>
      <c r="M19" s="341">
        <v>11</v>
      </c>
      <c r="N19" s="340">
        <v>19</v>
      </c>
      <c r="O19" s="341">
        <v>19</v>
      </c>
      <c r="P19" s="341">
        <v>19</v>
      </c>
      <c r="Q19" s="343">
        <v>19</v>
      </c>
      <c r="R19" s="344">
        <v>19</v>
      </c>
      <c r="S19" s="344">
        <v>19</v>
      </c>
      <c r="T19" s="344">
        <v>19</v>
      </c>
      <c r="U19" s="344">
        <v>19</v>
      </c>
      <c r="V19" s="344">
        <v>19</v>
      </c>
      <c r="W19" s="344">
        <v>0</v>
      </c>
      <c r="X19" s="344">
        <v>0</v>
      </c>
      <c r="Y19" s="345">
        <v>0.12</v>
      </c>
      <c r="Z19" s="345">
        <v>0.25</v>
      </c>
      <c r="AA19" s="345">
        <v>0</v>
      </c>
      <c r="AB19" s="346">
        <v>0</v>
      </c>
      <c r="AC19" s="346">
        <v>0</v>
      </c>
      <c r="AD19" s="346">
        <v>0</v>
      </c>
      <c r="AE19" s="346">
        <v>0</v>
      </c>
      <c r="AF19" s="392">
        <v>0</v>
      </c>
      <c r="AG19" s="349" t="s">
        <v>1516</v>
      </c>
      <c r="AH19" s="377" t="s">
        <v>3107</v>
      </c>
      <c r="AI19" s="378" t="s">
        <v>3128</v>
      </c>
      <c r="AJ19" s="377">
        <v>0.625</v>
      </c>
      <c r="AK19" s="379">
        <v>3.5</v>
      </c>
      <c r="AL19" s="349">
        <v>42</v>
      </c>
      <c r="AM19" s="349">
        <v>0.1</v>
      </c>
      <c r="AN19" s="436">
        <v>2</v>
      </c>
      <c r="AO19" s="348">
        <v>1</v>
      </c>
      <c r="AP19" s="379"/>
      <c r="AQ19" s="378"/>
      <c r="AR19" s="378"/>
      <c r="AS19" s="378"/>
      <c r="AT19" s="378"/>
      <c r="AU19" s="378"/>
      <c r="AV19" s="378"/>
      <c r="AW19" s="350">
        <v>0</v>
      </c>
      <c r="AX19" s="351">
        <v>0</v>
      </c>
      <c r="AY19" s="352">
        <v>3</v>
      </c>
      <c r="AZ19" s="393">
        <v>1</v>
      </c>
      <c r="BA19" s="393" t="s">
        <v>1537</v>
      </c>
      <c r="BB19" s="393" t="s">
        <v>1537</v>
      </c>
      <c r="BC19" s="393" t="s">
        <v>3612</v>
      </c>
      <c r="BD19" s="353" t="s">
        <v>3612</v>
      </c>
      <c r="BE19" s="393"/>
      <c r="BF19" s="393"/>
      <c r="BG19" s="393">
        <v>0</v>
      </c>
      <c r="BH19" s="354" t="s">
        <v>3612</v>
      </c>
      <c r="BJ19" s="354">
        <v>0</v>
      </c>
      <c r="BK19" s="354">
        <v>3</v>
      </c>
    </row>
    <row r="20" spans="1:63" x14ac:dyDescent="0.2">
      <c r="A20" s="338" t="s">
        <v>5831</v>
      </c>
      <c r="B20" s="376" t="s">
        <v>1249</v>
      </c>
      <c r="C20" s="340">
        <v>31</v>
      </c>
      <c r="D20" s="341">
        <v>31</v>
      </c>
      <c r="E20" s="341">
        <v>31</v>
      </c>
      <c r="F20" s="341">
        <v>31</v>
      </c>
      <c r="G20" s="341">
        <v>31</v>
      </c>
      <c r="H20" s="341">
        <v>31</v>
      </c>
      <c r="I20" s="342">
        <v>31</v>
      </c>
      <c r="J20" s="340">
        <v>0</v>
      </c>
      <c r="K20" s="341">
        <v>0</v>
      </c>
      <c r="L20" s="341">
        <v>16</v>
      </c>
      <c r="M20" s="341">
        <v>25</v>
      </c>
      <c r="N20" s="340">
        <v>43</v>
      </c>
      <c r="O20" s="341">
        <v>43</v>
      </c>
      <c r="P20" s="341">
        <v>43</v>
      </c>
      <c r="Q20" s="341">
        <v>43</v>
      </c>
      <c r="R20" s="341">
        <v>43</v>
      </c>
      <c r="S20" s="341">
        <v>43</v>
      </c>
      <c r="T20" s="341">
        <v>43</v>
      </c>
      <c r="U20" s="341">
        <v>43</v>
      </c>
      <c r="V20" s="341">
        <v>43</v>
      </c>
      <c r="W20" s="344">
        <v>0</v>
      </c>
      <c r="X20" s="344">
        <v>0</v>
      </c>
      <c r="Y20" s="345">
        <v>0.12</v>
      </c>
      <c r="Z20" s="345">
        <v>0.25</v>
      </c>
      <c r="AA20" s="345">
        <v>0</v>
      </c>
      <c r="AB20" s="346">
        <v>0</v>
      </c>
      <c r="AC20" s="346">
        <v>0</v>
      </c>
      <c r="AD20" s="346">
        <v>0</v>
      </c>
      <c r="AE20" s="346">
        <v>0</v>
      </c>
      <c r="AF20" s="392">
        <v>0</v>
      </c>
      <c r="AG20" s="349" t="s">
        <v>1516</v>
      </c>
      <c r="AH20" s="377" t="s">
        <v>3107</v>
      </c>
      <c r="AI20" s="378" t="s">
        <v>3128</v>
      </c>
      <c r="AJ20" s="377">
        <v>0.625</v>
      </c>
      <c r="AK20" s="379">
        <v>3.5</v>
      </c>
      <c r="AL20" s="349">
        <v>96</v>
      </c>
      <c r="AM20" s="349">
        <v>0.2</v>
      </c>
      <c r="AN20" s="436">
        <v>4.7</v>
      </c>
      <c r="AO20" s="348">
        <v>2.2999999999999998</v>
      </c>
      <c r="AP20" s="379"/>
      <c r="AQ20" s="378"/>
      <c r="AR20" s="378"/>
      <c r="AS20" s="378"/>
      <c r="AT20" s="378"/>
      <c r="AU20" s="378"/>
      <c r="AV20" s="378"/>
      <c r="AW20" s="350">
        <v>0</v>
      </c>
      <c r="AX20" s="351">
        <v>0</v>
      </c>
      <c r="AY20" s="352">
        <v>4</v>
      </c>
      <c r="AZ20" s="393">
        <v>1</v>
      </c>
      <c r="BA20" s="393" t="s">
        <v>1537</v>
      </c>
      <c r="BB20" s="393" t="s">
        <v>1537</v>
      </c>
      <c r="BC20" s="393" t="s">
        <v>3612</v>
      </c>
      <c r="BD20" s="353" t="s">
        <v>3612</v>
      </c>
      <c r="BE20" s="393"/>
      <c r="BF20" s="393"/>
      <c r="BG20" s="393">
        <v>0</v>
      </c>
      <c r="BH20" s="354" t="s">
        <v>3612</v>
      </c>
      <c r="BJ20" s="354">
        <v>0</v>
      </c>
      <c r="BK20" s="354">
        <v>4</v>
      </c>
    </row>
    <row r="21" spans="1:63" x14ac:dyDescent="0.2">
      <c r="A21" s="338" t="s">
        <v>5832</v>
      </c>
      <c r="B21" s="376" t="s">
        <v>1250</v>
      </c>
      <c r="C21" s="340">
        <v>22</v>
      </c>
      <c r="D21" s="341">
        <v>22</v>
      </c>
      <c r="E21" s="341">
        <v>22</v>
      </c>
      <c r="F21" s="341">
        <v>22</v>
      </c>
      <c r="G21" s="341">
        <v>22</v>
      </c>
      <c r="H21" s="341">
        <v>22</v>
      </c>
      <c r="I21" s="342">
        <v>22</v>
      </c>
      <c r="J21" s="340">
        <v>0</v>
      </c>
      <c r="K21" s="341">
        <v>0</v>
      </c>
      <c r="L21" s="341">
        <v>9</v>
      </c>
      <c r="M21" s="341">
        <v>14</v>
      </c>
      <c r="N21" s="340">
        <v>22</v>
      </c>
      <c r="O21" s="341">
        <v>22</v>
      </c>
      <c r="P21" s="341">
        <v>22</v>
      </c>
      <c r="Q21" s="341">
        <v>22</v>
      </c>
      <c r="R21" s="341">
        <v>22</v>
      </c>
      <c r="S21" s="341">
        <v>22</v>
      </c>
      <c r="T21" s="341">
        <v>22</v>
      </c>
      <c r="U21" s="341">
        <v>22</v>
      </c>
      <c r="V21" s="341">
        <v>22</v>
      </c>
      <c r="W21" s="344">
        <v>0</v>
      </c>
      <c r="X21" s="344">
        <v>0</v>
      </c>
      <c r="Y21" s="345">
        <v>0.12</v>
      </c>
      <c r="Z21" s="345">
        <v>0.25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92">
        <v>0</v>
      </c>
      <c r="AG21" s="349" t="s">
        <v>1516</v>
      </c>
      <c r="AH21" s="377" t="s">
        <v>3107</v>
      </c>
      <c r="AI21" s="378" t="s">
        <v>3128</v>
      </c>
      <c r="AJ21" s="377">
        <v>0.625</v>
      </c>
      <c r="AK21" s="379">
        <v>6</v>
      </c>
      <c r="AL21" s="349">
        <v>30</v>
      </c>
      <c r="AM21" s="349">
        <v>0.1</v>
      </c>
      <c r="AN21" s="436">
        <v>2.5</v>
      </c>
      <c r="AO21" s="348">
        <v>1.3</v>
      </c>
      <c r="AP21" s="379"/>
      <c r="AQ21" s="378"/>
      <c r="AR21" s="378"/>
      <c r="AS21" s="378"/>
      <c r="AT21" s="378"/>
      <c r="AU21" s="378"/>
      <c r="AV21" s="378"/>
      <c r="AW21" s="350">
        <v>0</v>
      </c>
      <c r="AX21" s="351">
        <v>0</v>
      </c>
      <c r="AY21" s="352">
        <v>3</v>
      </c>
      <c r="AZ21" s="393">
        <v>1</v>
      </c>
      <c r="BA21" s="393" t="s">
        <v>1537</v>
      </c>
      <c r="BB21" s="393" t="s">
        <v>1537</v>
      </c>
      <c r="BC21" s="393" t="s">
        <v>3612</v>
      </c>
      <c r="BD21" s="353" t="s">
        <v>3612</v>
      </c>
      <c r="BE21" s="393"/>
      <c r="BF21" s="393"/>
      <c r="BG21" s="393">
        <v>0</v>
      </c>
      <c r="BH21" s="354" t="s">
        <v>3612</v>
      </c>
      <c r="BJ21" s="354">
        <v>0</v>
      </c>
      <c r="BK21" s="354">
        <v>3</v>
      </c>
    </row>
    <row r="22" spans="1:63" x14ac:dyDescent="0.2">
      <c r="A22" s="338" t="s">
        <v>5833</v>
      </c>
      <c r="B22" s="376" t="s">
        <v>1251</v>
      </c>
      <c r="C22" s="340">
        <v>28</v>
      </c>
      <c r="D22" s="341">
        <v>28</v>
      </c>
      <c r="E22" s="341">
        <v>28</v>
      </c>
      <c r="F22" s="341">
        <v>28</v>
      </c>
      <c r="G22" s="341">
        <v>28</v>
      </c>
      <c r="H22" s="341">
        <v>28</v>
      </c>
      <c r="I22" s="342">
        <v>28</v>
      </c>
      <c r="J22" s="340">
        <v>0</v>
      </c>
      <c r="K22" s="341">
        <v>0</v>
      </c>
      <c r="L22" s="341">
        <v>10</v>
      </c>
      <c r="M22" s="341">
        <v>17</v>
      </c>
      <c r="N22" s="340">
        <v>26</v>
      </c>
      <c r="O22" s="341">
        <v>26</v>
      </c>
      <c r="P22" s="341">
        <v>26</v>
      </c>
      <c r="Q22" s="341">
        <v>26</v>
      </c>
      <c r="R22" s="341">
        <v>26</v>
      </c>
      <c r="S22" s="341">
        <v>26</v>
      </c>
      <c r="T22" s="341">
        <v>26</v>
      </c>
      <c r="U22" s="341">
        <v>26</v>
      </c>
      <c r="V22" s="341">
        <v>26</v>
      </c>
      <c r="W22" s="344">
        <v>0</v>
      </c>
      <c r="X22" s="344">
        <v>0</v>
      </c>
      <c r="Y22" s="345">
        <v>0.12</v>
      </c>
      <c r="Z22" s="345">
        <v>0.25</v>
      </c>
      <c r="AA22" s="345">
        <v>0</v>
      </c>
      <c r="AB22" s="346">
        <v>0</v>
      </c>
      <c r="AC22" s="346">
        <v>0</v>
      </c>
      <c r="AD22" s="346">
        <v>0</v>
      </c>
      <c r="AE22" s="346">
        <v>0</v>
      </c>
      <c r="AF22" s="392">
        <v>0</v>
      </c>
      <c r="AG22" s="349" t="s">
        <v>1516</v>
      </c>
      <c r="AH22" s="377" t="s">
        <v>3107</v>
      </c>
      <c r="AI22" s="378" t="s">
        <v>3128</v>
      </c>
      <c r="AJ22" s="377">
        <v>0.625</v>
      </c>
      <c r="AK22" s="379">
        <v>6</v>
      </c>
      <c r="AL22" s="349">
        <v>36</v>
      </c>
      <c r="AM22" s="349">
        <v>0.1</v>
      </c>
      <c r="AN22" s="436">
        <v>3</v>
      </c>
      <c r="AO22" s="348">
        <v>1.5</v>
      </c>
      <c r="AP22" s="379"/>
      <c r="AQ22" s="378"/>
      <c r="AR22" s="378"/>
      <c r="AS22" s="378"/>
      <c r="AT22" s="378"/>
      <c r="AU22" s="378"/>
      <c r="AV22" s="378"/>
      <c r="AW22" s="350">
        <v>0</v>
      </c>
      <c r="AX22" s="351">
        <v>0</v>
      </c>
      <c r="AY22" s="352">
        <v>3</v>
      </c>
      <c r="AZ22" s="393">
        <v>1</v>
      </c>
      <c r="BA22" s="393" t="s">
        <v>1537</v>
      </c>
      <c r="BB22" s="393" t="s">
        <v>1537</v>
      </c>
      <c r="BC22" s="393" t="s">
        <v>3612</v>
      </c>
      <c r="BD22" s="353" t="s">
        <v>3612</v>
      </c>
      <c r="BE22" s="393"/>
      <c r="BF22" s="393"/>
      <c r="BG22" s="393">
        <v>0</v>
      </c>
      <c r="BH22" s="354" t="s">
        <v>3612</v>
      </c>
      <c r="BJ22" s="354">
        <v>0</v>
      </c>
      <c r="BK22" s="354">
        <v>3</v>
      </c>
    </row>
    <row r="23" spans="1:63" x14ac:dyDescent="0.2">
      <c r="A23" s="338" t="s">
        <v>5834</v>
      </c>
      <c r="B23" s="376" t="s">
        <v>5038</v>
      </c>
      <c r="C23" s="340">
        <v>26</v>
      </c>
      <c r="D23" s="341">
        <v>26</v>
      </c>
      <c r="E23" s="341">
        <v>26</v>
      </c>
      <c r="F23" s="341">
        <v>26</v>
      </c>
      <c r="G23" s="341">
        <v>26</v>
      </c>
      <c r="H23" s="341">
        <v>26</v>
      </c>
      <c r="I23" s="342">
        <v>26</v>
      </c>
      <c r="J23" s="340">
        <v>0</v>
      </c>
      <c r="K23" s="341">
        <v>0</v>
      </c>
      <c r="L23" s="341">
        <v>12</v>
      </c>
      <c r="M23" s="341">
        <v>19</v>
      </c>
      <c r="N23" s="340">
        <v>32</v>
      </c>
      <c r="O23" s="341">
        <v>32</v>
      </c>
      <c r="P23" s="341">
        <v>32</v>
      </c>
      <c r="Q23" s="341">
        <v>32</v>
      </c>
      <c r="R23" s="341">
        <v>32</v>
      </c>
      <c r="S23" s="341">
        <v>32</v>
      </c>
      <c r="T23" s="341">
        <v>32</v>
      </c>
      <c r="U23" s="341">
        <v>32</v>
      </c>
      <c r="V23" s="341">
        <v>32</v>
      </c>
      <c r="W23" s="344">
        <v>0</v>
      </c>
      <c r="X23" s="344">
        <v>0</v>
      </c>
      <c r="Y23" s="345">
        <v>0.12</v>
      </c>
      <c r="Z23" s="345">
        <v>0.25</v>
      </c>
      <c r="AA23" s="345">
        <v>0</v>
      </c>
      <c r="AB23" s="346">
        <v>0</v>
      </c>
      <c r="AC23" s="346">
        <v>0</v>
      </c>
      <c r="AD23" s="346">
        <v>0</v>
      </c>
      <c r="AE23" s="346">
        <v>0</v>
      </c>
      <c r="AF23" s="392">
        <v>0</v>
      </c>
      <c r="AG23" s="349" t="s">
        <v>1516</v>
      </c>
      <c r="AH23" s="377" t="s">
        <v>3107</v>
      </c>
      <c r="AI23" s="378" t="s">
        <v>3128</v>
      </c>
      <c r="AJ23" s="377">
        <v>0.75</v>
      </c>
      <c r="AK23" s="379">
        <v>6</v>
      </c>
      <c r="AL23" s="349">
        <v>39</v>
      </c>
      <c r="AM23" s="349">
        <v>0.1</v>
      </c>
      <c r="AN23" s="436">
        <v>3</v>
      </c>
      <c r="AO23" s="348">
        <v>1.5</v>
      </c>
      <c r="AP23" s="379"/>
      <c r="AQ23" s="378"/>
      <c r="AR23" s="378"/>
      <c r="AS23" s="378"/>
      <c r="AT23" s="378"/>
      <c r="AU23" s="378"/>
      <c r="AV23" s="378"/>
      <c r="AW23" s="350">
        <v>0</v>
      </c>
      <c r="AX23" s="351">
        <v>0</v>
      </c>
      <c r="AY23" s="352">
        <v>3</v>
      </c>
      <c r="AZ23" s="393">
        <v>1</v>
      </c>
      <c r="BA23" s="393" t="s">
        <v>1537</v>
      </c>
      <c r="BB23" s="393" t="s">
        <v>1537</v>
      </c>
      <c r="BC23" s="393" t="s">
        <v>3612</v>
      </c>
      <c r="BD23" s="353" t="s">
        <v>3612</v>
      </c>
      <c r="BE23" s="393"/>
      <c r="BF23" s="393"/>
      <c r="BG23" s="393">
        <v>0</v>
      </c>
      <c r="BH23" s="354" t="s">
        <v>3612</v>
      </c>
      <c r="BJ23" s="354">
        <v>0</v>
      </c>
      <c r="BK23" s="354">
        <v>3</v>
      </c>
    </row>
    <row r="24" spans="1:63" x14ac:dyDescent="0.2">
      <c r="A24" s="338" t="s">
        <v>5835</v>
      </c>
      <c r="B24" s="376" t="s">
        <v>1252</v>
      </c>
      <c r="C24" s="340">
        <v>27</v>
      </c>
      <c r="D24" s="341">
        <v>27</v>
      </c>
      <c r="E24" s="341">
        <v>27</v>
      </c>
      <c r="F24" s="341">
        <v>27</v>
      </c>
      <c r="G24" s="341">
        <v>27</v>
      </c>
      <c r="H24" s="341">
        <v>27</v>
      </c>
      <c r="I24" s="342">
        <v>27</v>
      </c>
      <c r="J24" s="340">
        <v>0</v>
      </c>
      <c r="K24" s="341">
        <v>0</v>
      </c>
      <c r="L24" s="341">
        <v>12</v>
      </c>
      <c r="M24" s="341">
        <v>20</v>
      </c>
      <c r="N24" s="340">
        <v>33</v>
      </c>
      <c r="O24" s="341">
        <v>33</v>
      </c>
      <c r="P24" s="341">
        <v>33</v>
      </c>
      <c r="Q24" s="341">
        <v>33</v>
      </c>
      <c r="R24" s="341">
        <v>33</v>
      </c>
      <c r="S24" s="341">
        <v>33</v>
      </c>
      <c r="T24" s="341">
        <v>33</v>
      </c>
      <c r="U24" s="341">
        <v>33</v>
      </c>
      <c r="V24" s="341">
        <v>33</v>
      </c>
      <c r="W24" s="344">
        <v>0</v>
      </c>
      <c r="X24" s="344">
        <v>0</v>
      </c>
      <c r="Y24" s="345">
        <v>0.12</v>
      </c>
      <c r="Z24" s="345">
        <v>0.25</v>
      </c>
      <c r="AA24" s="345">
        <v>0</v>
      </c>
      <c r="AB24" s="346">
        <v>0</v>
      </c>
      <c r="AC24" s="346">
        <v>0</v>
      </c>
      <c r="AD24" s="346">
        <v>0</v>
      </c>
      <c r="AE24" s="346">
        <v>0</v>
      </c>
      <c r="AF24" s="392">
        <v>0</v>
      </c>
      <c r="AG24" s="349" t="s">
        <v>1516</v>
      </c>
      <c r="AH24" s="377" t="s">
        <v>3107</v>
      </c>
      <c r="AI24" s="378" t="s">
        <v>3128</v>
      </c>
      <c r="AJ24" s="377">
        <v>0.625</v>
      </c>
      <c r="AK24" s="379">
        <v>6</v>
      </c>
      <c r="AL24" s="349">
        <v>42</v>
      </c>
      <c r="AM24" s="349">
        <v>0.1</v>
      </c>
      <c r="AN24" s="436">
        <v>3.5</v>
      </c>
      <c r="AO24" s="348">
        <v>1.8</v>
      </c>
      <c r="AP24" s="379"/>
      <c r="AQ24" s="378"/>
      <c r="AR24" s="378"/>
      <c r="AS24" s="378"/>
      <c r="AT24" s="378"/>
      <c r="AU24" s="378"/>
      <c r="AV24" s="378"/>
      <c r="AW24" s="350">
        <v>0</v>
      </c>
      <c r="AX24" s="351">
        <v>0</v>
      </c>
      <c r="AY24" s="352">
        <v>3</v>
      </c>
      <c r="AZ24" s="393">
        <v>1</v>
      </c>
      <c r="BA24" s="393" t="s">
        <v>1537</v>
      </c>
      <c r="BB24" s="393" t="s">
        <v>1537</v>
      </c>
      <c r="BC24" s="393" t="s">
        <v>3612</v>
      </c>
      <c r="BD24" s="353" t="s">
        <v>3612</v>
      </c>
      <c r="BE24" s="393"/>
      <c r="BF24" s="393"/>
      <c r="BG24" s="393">
        <v>0</v>
      </c>
      <c r="BH24" s="354" t="s">
        <v>3612</v>
      </c>
      <c r="BJ24" s="354">
        <v>0</v>
      </c>
      <c r="BK24" s="354">
        <v>3</v>
      </c>
    </row>
    <row r="25" spans="1:63" x14ac:dyDescent="0.2">
      <c r="A25" s="338" t="s">
        <v>5836</v>
      </c>
      <c r="B25" s="376" t="s">
        <v>1253</v>
      </c>
      <c r="C25" s="340">
        <v>49</v>
      </c>
      <c r="D25" s="341">
        <v>49</v>
      </c>
      <c r="E25" s="341">
        <v>49</v>
      </c>
      <c r="F25" s="341">
        <v>49</v>
      </c>
      <c r="G25" s="341">
        <v>49</v>
      </c>
      <c r="H25" s="341">
        <v>49</v>
      </c>
      <c r="I25" s="342">
        <v>49</v>
      </c>
      <c r="J25" s="340">
        <v>0</v>
      </c>
      <c r="K25" s="341">
        <v>0</v>
      </c>
      <c r="L25" s="341">
        <v>25</v>
      </c>
      <c r="M25" s="341">
        <v>43</v>
      </c>
      <c r="N25" s="340">
        <v>70</v>
      </c>
      <c r="O25" s="341">
        <v>70</v>
      </c>
      <c r="P25" s="341">
        <v>70</v>
      </c>
      <c r="Q25" s="341">
        <v>70</v>
      </c>
      <c r="R25" s="341">
        <v>70</v>
      </c>
      <c r="S25" s="341">
        <v>70</v>
      </c>
      <c r="T25" s="341">
        <v>70</v>
      </c>
      <c r="U25" s="341">
        <v>70</v>
      </c>
      <c r="V25" s="341">
        <v>70</v>
      </c>
      <c r="W25" s="344">
        <v>0</v>
      </c>
      <c r="X25" s="344">
        <v>0</v>
      </c>
      <c r="Y25" s="345">
        <v>0.12</v>
      </c>
      <c r="Z25" s="345">
        <v>0.25</v>
      </c>
      <c r="AA25" s="345">
        <v>0</v>
      </c>
      <c r="AB25" s="346">
        <v>0</v>
      </c>
      <c r="AC25" s="346">
        <v>0</v>
      </c>
      <c r="AD25" s="346">
        <v>0</v>
      </c>
      <c r="AE25" s="346">
        <v>0</v>
      </c>
      <c r="AF25" s="392">
        <v>0</v>
      </c>
      <c r="AG25" s="349" t="s">
        <v>1516</v>
      </c>
      <c r="AH25" s="377" t="s">
        <v>3107</v>
      </c>
      <c r="AI25" s="378" t="s">
        <v>3128</v>
      </c>
      <c r="AJ25" s="377">
        <v>0.625</v>
      </c>
      <c r="AK25" s="379">
        <v>6</v>
      </c>
      <c r="AL25" s="349">
        <v>96</v>
      </c>
      <c r="AM25" s="349">
        <v>0.3</v>
      </c>
      <c r="AN25" s="436">
        <v>8</v>
      </c>
      <c r="AO25" s="348">
        <v>4</v>
      </c>
      <c r="AP25" s="379"/>
      <c r="AQ25" s="378"/>
      <c r="AR25" s="378"/>
      <c r="AS25" s="378"/>
      <c r="AT25" s="378"/>
      <c r="AU25" s="378"/>
      <c r="AV25" s="378"/>
      <c r="AW25" s="350">
        <v>0</v>
      </c>
      <c r="AX25" s="351">
        <v>0</v>
      </c>
      <c r="AY25" s="352">
        <v>4</v>
      </c>
      <c r="AZ25" s="393">
        <v>1</v>
      </c>
      <c r="BA25" s="393" t="s">
        <v>1537</v>
      </c>
      <c r="BB25" s="393" t="s">
        <v>1537</v>
      </c>
      <c r="BC25" s="393" t="s">
        <v>3612</v>
      </c>
      <c r="BD25" s="353" t="s">
        <v>3612</v>
      </c>
      <c r="BE25" s="393"/>
      <c r="BF25" s="393"/>
      <c r="BG25" s="393">
        <v>0</v>
      </c>
      <c r="BH25" s="354" t="s">
        <v>3612</v>
      </c>
      <c r="BJ25" s="354">
        <v>0</v>
      </c>
      <c r="BK25" s="354">
        <v>5</v>
      </c>
    </row>
    <row r="26" spans="1:63" x14ac:dyDescent="0.2">
      <c r="A26" s="283" t="s">
        <v>19</v>
      </c>
      <c r="B26" s="284" t="s">
        <v>1262</v>
      </c>
      <c r="C26" s="340">
        <v>27</v>
      </c>
      <c r="D26" s="341">
        <v>27</v>
      </c>
      <c r="E26" s="341">
        <v>27</v>
      </c>
      <c r="F26" s="341">
        <v>27</v>
      </c>
      <c r="G26" s="341">
        <v>27</v>
      </c>
      <c r="H26" s="341">
        <v>27</v>
      </c>
      <c r="I26" s="342">
        <v>27</v>
      </c>
      <c r="J26" s="340">
        <v>0</v>
      </c>
      <c r="K26" s="341">
        <v>0</v>
      </c>
      <c r="L26" s="341">
        <v>7</v>
      </c>
      <c r="M26" s="341">
        <v>10</v>
      </c>
      <c r="N26" s="340">
        <v>52</v>
      </c>
      <c r="O26" s="341">
        <v>52</v>
      </c>
      <c r="P26" s="341">
        <v>52</v>
      </c>
      <c r="Q26" s="343">
        <v>52</v>
      </c>
      <c r="R26" s="344">
        <v>52</v>
      </c>
      <c r="S26" s="344">
        <v>52</v>
      </c>
      <c r="T26" s="344">
        <v>52</v>
      </c>
      <c r="U26" s="344">
        <v>52</v>
      </c>
      <c r="V26" s="344">
        <v>52</v>
      </c>
      <c r="W26" s="344">
        <v>0</v>
      </c>
      <c r="X26" s="344">
        <v>0</v>
      </c>
      <c r="Y26" s="345">
        <v>0.12</v>
      </c>
      <c r="Z26" s="345">
        <v>0.25</v>
      </c>
      <c r="AA26" s="345">
        <v>0.25</v>
      </c>
      <c r="AB26" s="346">
        <v>0</v>
      </c>
      <c r="AC26" s="346">
        <v>0</v>
      </c>
      <c r="AD26" s="346">
        <v>0</v>
      </c>
      <c r="AE26" s="346">
        <v>0</v>
      </c>
      <c r="AF26" s="392">
        <v>0</v>
      </c>
      <c r="AG26" s="349" t="s">
        <v>1516</v>
      </c>
      <c r="AH26" s="377" t="s">
        <v>3107</v>
      </c>
      <c r="AI26" s="378" t="s">
        <v>3109</v>
      </c>
      <c r="AJ26" s="349">
        <v>0.75</v>
      </c>
      <c r="AK26" s="379">
        <v>3</v>
      </c>
      <c r="AL26" s="349">
        <v>30</v>
      </c>
      <c r="AM26" s="349">
        <v>0.1</v>
      </c>
      <c r="AN26" s="436">
        <v>1.3</v>
      </c>
      <c r="AO26" s="348">
        <v>0.6</v>
      </c>
      <c r="AP26" s="379"/>
      <c r="AQ26" s="378"/>
      <c r="AR26" s="378"/>
      <c r="AS26" s="378"/>
      <c r="AT26" s="378"/>
      <c r="AU26" s="378"/>
      <c r="AV26" s="378"/>
      <c r="AW26" s="350">
        <v>0</v>
      </c>
      <c r="AX26" s="351">
        <v>1</v>
      </c>
      <c r="AY26" s="352">
        <v>5</v>
      </c>
      <c r="AZ26" s="393">
        <v>1</v>
      </c>
      <c r="BA26" s="393" t="s">
        <v>1537</v>
      </c>
      <c r="BB26" s="393" t="s">
        <v>1537</v>
      </c>
      <c r="BC26" s="393" t="s">
        <v>1537</v>
      </c>
      <c r="BD26" s="353" t="s">
        <v>3612</v>
      </c>
      <c r="BE26" s="393"/>
      <c r="BF26" s="393"/>
      <c r="BG26" s="393">
        <v>0</v>
      </c>
      <c r="BH26" s="354" t="s">
        <v>3612</v>
      </c>
      <c r="BI26" s="289"/>
      <c r="BJ26" s="297">
        <v>0</v>
      </c>
      <c r="BK26" s="297">
        <v>3</v>
      </c>
    </row>
    <row r="27" spans="1:63" x14ac:dyDescent="0.2">
      <c r="A27" s="283" t="s">
        <v>20</v>
      </c>
      <c r="B27" s="284" t="s">
        <v>1263</v>
      </c>
      <c r="C27" s="340">
        <v>31</v>
      </c>
      <c r="D27" s="341">
        <v>31</v>
      </c>
      <c r="E27" s="341">
        <v>31</v>
      </c>
      <c r="F27" s="341">
        <v>31</v>
      </c>
      <c r="G27" s="341">
        <v>31</v>
      </c>
      <c r="H27" s="341">
        <v>31</v>
      </c>
      <c r="I27" s="342">
        <v>31</v>
      </c>
      <c r="J27" s="340">
        <v>0</v>
      </c>
      <c r="K27" s="341">
        <v>0</v>
      </c>
      <c r="L27" s="341">
        <v>9</v>
      </c>
      <c r="M27" s="341">
        <v>13</v>
      </c>
      <c r="N27" s="340">
        <v>60</v>
      </c>
      <c r="O27" s="341">
        <v>60</v>
      </c>
      <c r="P27" s="341">
        <v>60</v>
      </c>
      <c r="Q27" s="343">
        <v>60</v>
      </c>
      <c r="R27" s="344">
        <v>60</v>
      </c>
      <c r="S27" s="344">
        <v>60</v>
      </c>
      <c r="T27" s="344">
        <v>60</v>
      </c>
      <c r="U27" s="344">
        <v>60</v>
      </c>
      <c r="V27" s="344">
        <v>60</v>
      </c>
      <c r="W27" s="344">
        <v>0</v>
      </c>
      <c r="X27" s="344">
        <v>0</v>
      </c>
      <c r="Y27" s="345">
        <v>0.12</v>
      </c>
      <c r="Z27" s="345">
        <v>0.25</v>
      </c>
      <c r="AA27" s="345">
        <v>0.25</v>
      </c>
      <c r="AB27" s="346">
        <v>0</v>
      </c>
      <c r="AC27" s="346">
        <v>0</v>
      </c>
      <c r="AD27" s="346">
        <v>0</v>
      </c>
      <c r="AE27" s="346">
        <v>0</v>
      </c>
      <c r="AF27" s="392">
        <v>0</v>
      </c>
      <c r="AG27" s="349" t="s">
        <v>1516</v>
      </c>
      <c r="AH27" s="377" t="s">
        <v>3107</v>
      </c>
      <c r="AI27" s="378" t="s">
        <v>3109</v>
      </c>
      <c r="AJ27" s="377">
        <v>0.75</v>
      </c>
      <c r="AK27" s="379">
        <v>3</v>
      </c>
      <c r="AL27" s="349">
        <v>36</v>
      </c>
      <c r="AM27" s="349">
        <v>0.1</v>
      </c>
      <c r="AN27" s="436">
        <v>1.5</v>
      </c>
      <c r="AO27" s="348">
        <v>0.8</v>
      </c>
      <c r="AP27" s="379"/>
      <c r="AQ27" s="378"/>
      <c r="AR27" s="378"/>
      <c r="AS27" s="378"/>
      <c r="AT27" s="378"/>
      <c r="AU27" s="378"/>
      <c r="AV27" s="378"/>
      <c r="AW27" s="350">
        <v>0</v>
      </c>
      <c r="AX27" s="351">
        <v>1</v>
      </c>
      <c r="AY27" s="352">
        <v>5</v>
      </c>
      <c r="AZ27" s="393">
        <v>1</v>
      </c>
      <c r="BA27" s="393" t="s">
        <v>1537</v>
      </c>
      <c r="BB27" s="393" t="s">
        <v>1537</v>
      </c>
      <c r="BC27" s="393" t="s">
        <v>1537</v>
      </c>
      <c r="BD27" s="353" t="s">
        <v>3612</v>
      </c>
      <c r="BE27" s="393"/>
      <c r="BF27" s="393"/>
      <c r="BG27" s="393">
        <v>0</v>
      </c>
      <c r="BH27" s="354" t="s">
        <v>3612</v>
      </c>
      <c r="BI27" s="289"/>
      <c r="BJ27" s="297">
        <v>0</v>
      </c>
      <c r="BK27" s="297">
        <v>4</v>
      </c>
    </row>
    <row r="28" spans="1:63" x14ac:dyDescent="0.2">
      <c r="A28" s="283" t="s">
        <v>5039</v>
      </c>
      <c r="B28" s="284" t="s">
        <v>5040</v>
      </c>
      <c r="C28" s="340">
        <v>34</v>
      </c>
      <c r="D28" s="341">
        <v>34</v>
      </c>
      <c r="E28" s="341">
        <v>34</v>
      </c>
      <c r="F28" s="341">
        <v>34</v>
      </c>
      <c r="G28" s="341">
        <v>34</v>
      </c>
      <c r="H28" s="341">
        <v>34</v>
      </c>
      <c r="I28" s="342">
        <v>34</v>
      </c>
      <c r="J28" s="340">
        <v>0</v>
      </c>
      <c r="K28" s="341">
        <v>0</v>
      </c>
      <c r="L28" s="341">
        <v>9</v>
      </c>
      <c r="M28" s="341">
        <v>14</v>
      </c>
      <c r="N28" s="340">
        <v>68</v>
      </c>
      <c r="O28" s="341">
        <v>68</v>
      </c>
      <c r="P28" s="341">
        <v>68</v>
      </c>
      <c r="Q28" s="343">
        <v>68</v>
      </c>
      <c r="R28" s="344">
        <v>68</v>
      </c>
      <c r="S28" s="344">
        <v>68</v>
      </c>
      <c r="T28" s="344">
        <v>68</v>
      </c>
      <c r="U28" s="344">
        <v>68</v>
      </c>
      <c r="V28" s="344">
        <v>68</v>
      </c>
      <c r="W28" s="344">
        <v>0</v>
      </c>
      <c r="X28" s="344">
        <v>0</v>
      </c>
      <c r="Y28" s="345">
        <v>0.12</v>
      </c>
      <c r="Z28" s="345">
        <v>0.25</v>
      </c>
      <c r="AA28" s="345">
        <v>0.25</v>
      </c>
      <c r="AB28" s="346">
        <v>0</v>
      </c>
      <c r="AC28" s="346">
        <v>0</v>
      </c>
      <c r="AD28" s="346">
        <v>0</v>
      </c>
      <c r="AE28" s="346">
        <v>0</v>
      </c>
      <c r="AF28" s="392">
        <v>0</v>
      </c>
      <c r="AG28" s="349" t="s">
        <v>1516</v>
      </c>
      <c r="AH28" s="377" t="s">
        <v>3107</v>
      </c>
      <c r="AI28" s="378" t="s">
        <v>3109</v>
      </c>
      <c r="AJ28" s="377">
        <v>0.75</v>
      </c>
      <c r="AK28" s="379">
        <v>3</v>
      </c>
      <c r="AL28" s="349">
        <v>39</v>
      </c>
      <c r="AM28" s="349">
        <v>0.1</v>
      </c>
      <c r="AN28" s="436">
        <v>1.5</v>
      </c>
      <c r="AO28" s="348">
        <v>0.8</v>
      </c>
      <c r="AP28" s="379"/>
      <c r="AQ28" s="378"/>
      <c r="AR28" s="378"/>
      <c r="AS28" s="378"/>
      <c r="AT28" s="378"/>
      <c r="AU28" s="378"/>
      <c r="AV28" s="378"/>
      <c r="AW28" s="350">
        <v>0</v>
      </c>
      <c r="AX28" s="351">
        <v>1</v>
      </c>
      <c r="AY28" s="352">
        <v>5</v>
      </c>
      <c r="AZ28" s="393">
        <v>1</v>
      </c>
      <c r="BA28" s="393" t="s">
        <v>1537</v>
      </c>
      <c r="BB28" s="393" t="s">
        <v>1537</v>
      </c>
      <c r="BC28" s="393" t="s">
        <v>1537</v>
      </c>
      <c r="BD28" s="353" t="s">
        <v>3612</v>
      </c>
      <c r="BE28" s="393"/>
      <c r="BF28" s="393"/>
      <c r="BG28" s="393">
        <v>0</v>
      </c>
      <c r="BH28" s="354" t="s">
        <v>3612</v>
      </c>
      <c r="BI28" s="289"/>
      <c r="BJ28" s="297">
        <v>0</v>
      </c>
      <c r="BK28" s="297">
        <v>4</v>
      </c>
    </row>
    <row r="29" spans="1:63" x14ac:dyDescent="0.2">
      <c r="A29" s="283" t="s">
        <v>21</v>
      </c>
      <c r="B29" s="284" t="s">
        <v>1264</v>
      </c>
      <c r="C29" s="340">
        <v>35</v>
      </c>
      <c r="D29" s="341">
        <v>35</v>
      </c>
      <c r="E29" s="341">
        <v>35</v>
      </c>
      <c r="F29" s="341">
        <v>35</v>
      </c>
      <c r="G29" s="341">
        <v>35</v>
      </c>
      <c r="H29" s="341">
        <v>35</v>
      </c>
      <c r="I29" s="342">
        <v>35</v>
      </c>
      <c r="J29" s="340">
        <v>0</v>
      </c>
      <c r="K29" s="341">
        <v>0</v>
      </c>
      <c r="L29" s="341">
        <v>9</v>
      </c>
      <c r="M29" s="341">
        <v>14</v>
      </c>
      <c r="N29" s="340">
        <v>70</v>
      </c>
      <c r="O29" s="341">
        <v>70</v>
      </c>
      <c r="P29" s="341">
        <v>70</v>
      </c>
      <c r="Q29" s="343">
        <v>70</v>
      </c>
      <c r="R29" s="344">
        <v>70</v>
      </c>
      <c r="S29" s="344">
        <v>70</v>
      </c>
      <c r="T29" s="344">
        <v>70</v>
      </c>
      <c r="U29" s="344">
        <v>70</v>
      </c>
      <c r="V29" s="344">
        <v>70</v>
      </c>
      <c r="W29" s="344">
        <v>0</v>
      </c>
      <c r="X29" s="344">
        <v>0</v>
      </c>
      <c r="Y29" s="345">
        <v>0.12</v>
      </c>
      <c r="Z29" s="345">
        <v>0.25</v>
      </c>
      <c r="AA29" s="345">
        <v>0.25</v>
      </c>
      <c r="AB29" s="346">
        <v>0</v>
      </c>
      <c r="AC29" s="346">
        <v>0</v>
      </c>
      <c r="AD29" s="346">
        <v>0</v>
      </c>
      <c r="AE29" s="346">
        <v>0</v>
      </c>
      <c r="AF29" s="392">
        <v>0</v>
      </c>
      <c r="AG29" s="349" t="s">
        <v>1516</v>
      </c>
      <c r="AH29" s="377" t="s">
        <v>3107</v>
      </c>
      <c r="AI29" s="378" t="s">
        <v>3109</v>
      </c>
      <c r="AJ29" s="377">
        <v>0.75</v>
      </c>
      <c r="AK29" s="379">
        <v>3</v>
      </c>
      <c r="AL29" s="349">
        <v>42</v>
      </c>
      <c r="AM29" s="349">
        <v>0.1</v>
      </c>
      <c r="AN29" s="436">
        <v>1.8</v>
      </c>
      <c r="AO29" s="348">
        <v>0.9</v>
      </c>
      <c r="AP29" s="379"/>
      <c r="AQ29" s="378"/>
      <c r="AR29" s="378"/>
      <c r="AS29" s="378"/>
      <c r="AT29" s="378"/>
      <c r="AU29" s="378"/>
      <c r="AV29" s="378"/>
      <c r="AW29" s="350">
        <v>0</v>
      </c>
      <c r="AX29" s="351">
        <v>1</v>
      </c>
      <c r="AY29" s="352">
        <v>5</v>
      </c>
      <c r="AZ29" s="393">
        <v>1</v>
      </c>
      <c r="BA29" s="393" t="s">
        <v>1537</v>
      </c>
      <c r="BB29" s="393" t="s">
        <v>1537</v>
      </c>
      <c r="BC29" s="393" t="s">
        <v>1537</v>
      </c>
      <c r="BD29" s="353" t="s">
        <v>3612</v>
      </c>
      <c r="BE29" s="393"/>
      <c r="BF29" s="393"/>
      <c r="BG29" s="393">
        <v>0</v>
      </c>
      <c r="BH29" s="354" t="s">
        <v>3612</v>
      </c>
      <c r="BI29" s="289"/>
      <c r="BJ29" s="297">
        <v>0</v>
      </c>
      <c r="BK29" s="297">
        <v>4</v>
      </c>
    </row>
    <row r="30" spans="1:63" x14ac:dyDescent="0.2">
      <c r="A30" s="283" t="s">
        <v>22</v>
      </c>
      <c r="B30" s="284" t="s">
        <v>1265</v>
      </c>
      <c r="C30" s="340">
        <v>63</v>
      </c>
      <c r="D30" s="341">
        <v>63</v>
      </c>
      <c r="E30" s="341">
        <v>63</v>
      </c>
      <c r="F30" s="341">
        <v>63</v>
      </c>
      <c r="G30" s="341">
        <v>63</v>
      </c>
      <c r="H30" s="341">
        <v>63</v>
      </c>
      <c r="I30" s="342">
        <v>63</v>
      </c>
      <c r="J30" s="340">
        <v>0</v>
      </c>
      <c r="K30" s="341">
        <v>0</v>
      </c>
      <c r="L30" s="341">
        <v>18</v>
      </c>
      <c r="M30" s="341">
        <v>31</v>
      </c>
      <c r="N30" s="340">
        <v>112</v>
      </c>
      <c r="O30" s="341">
        <v>112</v>
      </c>
      <c r="P30" s="341">
        <v>112</v>
      </c>
      <c r="Q30" s="343">
        <v>112</v>
      </c>
      <c r="R30" s="344">
        <v>112</v>
      </c>
      <c r="S30" s="344">
        <v>112</v>
      </c>
      <c r="T30" s="344">
        <v>112</v>
      </c>
      <c r="U30" s="344">
        <v>112</v>
      </c>
      <c r="V30" s="344">
        <v>112</v>
      </c>
      <c r="W30" s="344">
        <v>0</v>
      </c>
      <c r="X30" s="344">
        <v>0</v>
      </c>
      <c r="Y30" s="345">
        <v>0.12</v>
      </c>
      <c r="Z30" s="345">
        <v>0.25</v>
      </c>
      <c r="AA30" s="345">
        <v>0.25</v>
      </c>
      <c r="AB30" s="346">
        <v>0</v>
      </c>
      <c r="AC30" s="346">
        <v>0</v>
      </c>
      <c r="AD30" s="346">
        <v>0</v>
      </c>
      <c r="AE30" s="346">
        <v>0</v>
      </c>
      <c r="AF30" s="392">
        <v>0</v>
      </c>
      <c r="AG30" s="349" t="s">
        <v>1516</v>
      </c>
      <c r="AH30" s="377" t="s">
        <v>3107</v>
      </c>
      <c r="AI30" s="378" t="s">
        <v>3109</v>
      </c>
      <c r="AJ30" s="377">
        <v>0.75</v>
      </c>
      <c r="AK30" s="379">
        <v>3</v>
      </c>
      <c r="AL30" s="349">
        <v>96</v>
      </c>
      <c r="AM30" s="349">
        <v>0.2</v>
      </c>
      <c r="AN30" s="436">
        <v>4</v>
      </c>
      <c r="AO30" s="348">
        <v>2</v>
      </c>
      <c r="AP30" s="379"/>
      <c r="AQ30" s="378"/>
      <c r="AR30" s="378"/>
      <c r="AS30" s="378"/>
      <c r="AT30" s="378"/>
      <c r="AU30" s="378"/>
      <c r="AV30" s="378"/>
      <c r="AW30" s="350">
        <v>0</v>
      </c>
      <c r="AX30" s="351">
        <v>1</v>
      </c>
      <c r="AY30" s="352">
        <v>6</v>
      </c>
      <c r="AZ30" s="393">
        <v>1</v>
      </c>
      <c r="BA30" s="393" t="s">
        <v>1537</v>
      </c>
      <c r="BB30" s="393" t="s">
        <v>1537</v>
      </c>
      <c r="BC30" s="393" t="s">
        <v>1537</v>
      </c>
      <c r="BD30" s="353" t="s">
        <v>3612</v>
      </c>
      <c r="BE30" s="393"/>
      <c r="BF30" s="393"/>
      <c r="BG30" s="393">
        <v>0</v>
      </c>
      <c r="BH30" s="354" t="s">
        <v>3612</v>
      </c>
      <c r="BI30" s="289"/>
      <c r="BJ30" s="297">
        <v>0</v>
      </c>
      <c r="BK30" s="297">
        <v>7</v>
      </c>
    </row>
    <row r="31" spans="1:63" x14ac:dyDescent="0.2">
      <c r="A31" s="283" t="s">
        <v>23</v>
      </c>
      <c r="B31" s="284" t="s">
        <v>1266</v>
      </c>
      <c r="C31" s="340">
        <v>42</v>
      </c>
      <c r="D31" s="341">
        <v>42</v>
      </c>
      <c r="E31" s="341">
        <v>42</v>
      </c>
      <c r="F31" s="341">
        <v>42</v>
      </c>
      <c r="G31" s="341">
        <v>42</v>
      </c>
      <c r="H31" s="341">
        <v>42</v>
      </c>
      <c r="I31" s="342">
        <v>42</v>
      </c>
      <c r="J31" s="340">
        <v>0</v>
      </c>
      <c r="K31" s="341">
        <v>0</v>
      </c>
      <c r="L31" s="341">
        <v>13</v>
      </c>
      <c r="M31" s="341">
        <v>20</v>
      </c>
      <c r="N31" s="340">
        <v>84</v>
      </c>
      <c r="O31" s="341">
        <v>84</v>
      </c>
      <c r="P31" s="341">
        <v>84</v>
      </c>
      <c r="Q31" s="343">
        <v>84</v>
      </c>
      <c r="R31" s="344">
        <v>84</v>
      </c>
      <c r="S31" s="344">
        <v>84</v>
      </c>
      <c r="T31" s="344">
        <v>84</v>
      </c>
      <c r="U31" s="344">
        <v>84</v>
      </c>
      <c r="V31" s="344">
        <v>84</v>
      </c>
      <c r="W31" s="344">
        <v>0</v>
      </c>
      <c r="X31" s="344">
        <v>0</v>
      </c>
      <c r="Y31" s="345">
        <v>0.12</v>
      </c>
      <c r="Z31" s="345">
        <v>0.25</v>
      </c>
      <c r="AA31" s="345">
        <v>0.25</v>
      </c>
      <c r="AB31" s="346">
        <v>0</v>
      </c>
      <c r="AC31" s="346">
        <v>0</v>
      </c>
      <c r="AD31" s="346">
        <v>0</v>
      </c>
      <c r="AE31" s="346">
        <v>0</v>
      </c>
      <c r="AF31" s="392">
        <v>0</v>
      </c>
      <c r="AG31" s="349" t="s">
        <v>1516</v>
      </c>
      <c r="AH31" s="377" t="s">
        <v>3107</v>
      </c>
      <c r="AI31" s="378" t="s">
        <v>3109</v>
      </c>
      <c r="AJ31" s="377">
        <v>0.75</v>
      </c>
      <c r="AK31" s="379">
        <v>6</v>
      </c>
      <c r="AL31" s="349">
        <v>30</v>
      </c>
      <c r="AM31" s="349">
        <v>0.1</v>
      </c>
      <c r="AN31" s="436">
        <v>2.5</v>
      </c>
      <c r="AO31" s="348">
        <v>1.3</v>
      </c>
      <c r="AP31" s="379"/>
      <c r="AQ31" s="378"/>
      <c r="AR31" s="378"/>
      <c r="AS31" s="378"/>
      <c r="AT31" s="378"/>
      <c r="AU31" s="378"/>
      <c r="AV31" s="378"/>
      <c r="AW31" s="350">
        <v>0</v>
      </c>
      <c r="AX31" s="351">
        <v>1</v>
      </c>
      <c r="AY31" s="352">
        <v>5</v>
      </c>
      <c r="AZ31" s="393">
        <v>1</v>
      </c>
      <c r="BA31" s="393" t="s">
        <v>1537</v>
      </c>
      <c r="BB31" s="393" t="s">
        <v>1537</v>
      </c>
      <c r="BC31" s="393" t="s">
        <v>1537</v>
      </c>
      <c r="BD31" s="353" t="s">
        <v>3612</v>
      </c>
      <c r="BE31" s="393"/>
      <c r="BF31" s="393"/>
      <c r="BG31" s="393">
        <v>0</v>
      </c>
      <c r="BH31" s="354" t="s">
        <v>3612</v>
      </c>
      <c r="BI31" s="289"/>
      <c r="BJ31" s="297">
        <v>0</v>
      </c>
      <c r="BK31" s="297">
        <v>5</v>
      </c>
    </row>
    <row r="32" spans="1:63" x14ac:dyDescent="0.2">
      <c r="A32" s="283" t="s">
        <v>24</v>
      </c>
      <c r="B32" s="284" t="s">
        <v>1267</v>
      </c>
      <c r="C32" s="340">
        <v>51</v>
      </c>
      <c r="D32" s="341">
        <v>51</v>
      </c>
      <c r="E32" s="341">
        <v>51</v>
      </c>
      <c r="F32" s="341">
        <v>51</v>
      </c>
      <c r="G32" s="341">
        <v>51</v>
      </c>
      <c r="H32" s="341">
        <v>51</v>
      </c>
      <c r="I32" s="342">
        <v>51</v>
      </c>
      <c r="J32" s="340">
        <v>0</v>
      </c>
      <c r="K32" s="341">
        <v>0</v>
      </c>
      <c r="L32" s="341">
        <v>14</v>
      </c>
      <c r="M32" s="341">
        <v>23</v>
      </c>
      <c r="N32" s="340">
        <v>101</v>
      </c>
      <c r="O32" s="341">
        <v>101</v>
      </c>
      <c r="P32" s="341">
        <v>101</v>
      </c>
      <c r="Q32" s="343">
        <v>101</v>
      </c>
      <c r="R32" s="344">
        <v>101</v>
      </c>
      <c r="S32" s="344">
        <v>101</v>
      </c>
      <c r="T32" s="344">
        <v>101</v>
      </c>
      <c r="U32" s="344">
        <v>101</v>
      </c>
      <c r="V32" s="344">
        <v>101</v>
      </c>
      <c r="W32" s="344">
        <v>0</v>
      </c>
      <c r="X32" s="344">
        <v>0</v>
      </c>
      <c r="Y32" s="345">
        <v>0.12</v>
      </c>
      <c r="Z32" s="345">
        <v>0.25</v>
      </c>
      <c r="AA32" s="345">
        <v>0.25</v>
      </c>
      <c r="AB32" s="346">
        <v>0</v>
      </c>
      <c r="AC32" s="346">
        <v>0</v>
      </c>
      <c r="AD32" s="346">
        <v>0</v>
      </c>
      <c r="AE32" s="346">
        <v>0</v>
      </c>
      <c r="AF32" s="392">
        <v>0</v>
      </c>
      <c r="AG32" s="349" t="s">
        <v>1516</v>
      </c>
      <c r="AH32" s="377" t="s">
        <v>3107</v>
      </c>
      <c r="AI32" s="378" t="s">
        <v>3109</v>
      </c>
      <c r="AJ32" s="377">
        <v>0.75</v>
      </c>
      <c r="AK32" s="379">
        <v>6</v>
      </c>
      <c r="AL32" s="349">
        <v>36</v>
      </c>
      <c r="AM32" s="349">
        <v>0.1</v>
      </c>
      <c r="AN32" s="436">
        <v>3</v>
      </c>
      <c r="AO32" s="348">
        <v>1.5</v>
      </c>
      <c r="AP32" s="379"/>
      <c r="AQ32" s="378"/>
      <c r="AR32" s="378"/>
      <c r="AS32" s="378"/>
      <c r="AT32" s="378"/>
      <c r="AU32" s="378"/>
      <c r="AV32" s="378"/>
      <c r="AW32" s="350">
        <v>0</v>
      </c>
      <c r="AX32" s="351">
        <v>1</v>
      </c>
      <c r="AY32" s="352">
        <v>5</v>
      </c>
      <c r="AZ32" s="393">
        <v>1</v>
      </c>
      <c r="BA32" s="393" t="s">
        <v>1537</v>
      </c>
      <c r="BB32" s="393" t="s">
        <v>1537</v>
      </c>
      <c r="BC32" s="393" t="s">
        <v>1537</v>
      </c>
      <c r="BD32" s="353" t="s">
        <v>3612</v>
      </c>
      <c r="BE32" s="393"/>
      <c r="BF32" s="393"/>
      <c r="BG32" s="393">
        <v>0</v>
      </c>
      <c r="BH32" s="354" t="s">
        <v>3612</v>
      </c>
      <c r="BI32" s="289"/>
      <c r="BJ32" s="297">
        <v>0</v>
      </c>
      <c r="BK32" s="297">
        <v>6</v>
      </c>
    </row>
    <row r="33" spans="1:63" x14ac:dyDescent="0.2">
      <c r="A33" s="283" t="s">
        <v>5041</v>
      </c>
      <c r="B33" s="284" t="s">
        <v>5042</v>
      </c>
      <c r="C33" s="340">
        <v>55</v>
      </c>
      <c r="D33" s="341">
        <v>55</v>
      </c>
      <c r="E33" s="341">
        <v>55</v>
      </c>
      <c r="F33" s="341">
        <v>55</v>
      </c>
      <c r="G33" s="341">
        <v>55</v>
      </c>
      <c r="H33" s="341">
        <v>55</v>
      </c>
      <c r="I33" s="342">
        <v>55</v>
      </c>
      <c r="J33" s="340">
        <v>0</v>
      </c>
      <c r="K33" s="341">
        <v>0</v>
      </c>
      <c r="L33" s="341">
        <v>16</v>
      </c>
      <c r="M33" s="341">
        <v>27</v>
      </c>
      <c r="N33" s="340">
        <v>111</v>
      </c>
      <c r="O33" s="341">
        <v>111</v>
      </c>
      <c r="P33" s="341">
        <v>111</v>
      </c>
      <c r="Q33" s="343">
        <v>111</v>
      </c>
      <c r="R33" s="344">
        <v>111</v>
      </c>
      <c r="S33" s="344">
        <v>111</v>
      </c>
      <c r="T33" s="344">
        <v>111</v>
      </c>
      <c r="U33" s="344">
        <v>111</v>
      </c>
      <c r="V33" s="344">
        <v>111</v>
      </c>
      <c r="W33" s="344">
        <v>0</v>
      </c>
      <c r="X33" s="344">
        <v>0</v>
      </c>
      <c r="Y33" s="345">
        <v>0.12</v>
      </c>
      <c r="Z33" s="345">
        <v>0.25</v>
      </c>
      <c r="AA33" s="345">
        <v>0.25</v>
      </c>
      <c r="AB33" s="346">
        <v>0</v>
      </c>
      <c r="AC33" s="346">
        <v>0</v>
      </c>
      <c r="AD33" s="346">
        <v>0</v>
      </c>
      <c r="AE33" s="346">
        <v>0</v>
      </c>
      <c r="AF33" s="392">
        <v>0</v>
      </c>
      <c r="AG33" s="349" t="s">
        <v>1516</v>
      </c>
      <c r="AH33" s="377" t="s">
        <v>3107</v>
      </c>
      <c r="AI33" s="378" t="s">
        <v>3109</v>
      </c>
      <c r="AJ33" s="377">
        <v>0.75</v>
      </c>
      <c r="AK33" s="379">
        <v>3</v>
      </c>
      <c r="AL33" s="349">
        <v>39</v>
      </c>
      <c r="AM33" s="349">
        <v>0.1</v>
      </c>
      <c r="AN33" s="436">
        <v>1.5</v>
      </c>
      <c r="AO33" s="348">
        <v>0.8</v>
      </c>
      <c r="AP33" s="379"/>
      <c r="AQ33" s="378"/>
      <c r="AR33" s="378"/>
      <c r="AS33" s="378"/>
      <c r="AT33" s="378"/>
      <c r="AU33" s="378"/>
      <c r="AV33" s="378"/>
      <c r="AW33" s="350">
        <v>0</v>
      </c>
      <c r="AX33" s="351">
        <v>1</v>
      </c>
      <c r="AY33" s="352">
        <v>5</v>
      </c>
      <c r="AZ33" s="393">
        <v>1</v>
      </c>
      <c r="BA33" s="393" t="s">
        <v>1537</v>
      </c>
      <c r="BB33" s="393" t="s">
        <v>1537</v>
      </c>
      <c r="BC33" s="393" t="s">
        <v>1537</v>
      </c>
      <c r="BD33" s="353" t="s">
        <v>3612</v>
      </c>
      <c r="BE33" s="393"/>
      <c r="BF33" s="393"/>
      <c r="BG33" s="393">
        <v>0</v>
      </c>
      <c r="BH33" s="354" t="s">
        <v>3612</v>
      </c>
      <c r="BI33" s="289"/>
      <c r="BJ33" s="297">
        <v>0</v>
      </c>
      <c r="BK33" s="297">
        <v>6</v>
      </c>
    </row>
    <row r="34" spans="1:63" x14ac:dyDescent="0.2">
      <c r="A34" s="283" t="s">
        <v>25</v>
      </c>
      <c r="B34" s="284" t="s">
        <v>1268</v>
      </c>
      <c r="C34" s="340">
        <v>57</v>
      </c>
      <c r="D34" s="341">
        <v>57</v>
      </c>
      <c r="E34" s="341">
        <v>57</v>
      </c>
      <c r="F34" s="341">
        <v>57</v>
      </c>
      <c r="G34" s="341">
        <v>57</v>
      </c>
      <c r="H34" s="341">
        <v>57</v>
      </c>
      <c r="I34" s="342">
        <v>57</v>
      </c>
      <c r="J34" s="340">
        <v>0</v>
      </c>
      <c r="K34" s="341">
        <v>0</v>
      </c>
      <c r="L34" s="341">
        <v>17</v>
      </c>
      <c r="M34" s="341">
        <v>28</v>
      </c>
      <c r="N34" s="340">
        <v>115</v>
      </c>
      <c r="O34" s="341">
        <v>115</v>
      </c>
      <c r="P34" s="341">
        <v>115</v>
      </c>
      <c r="Q34" s="341">
        <v>115</v>
      </c>
      <c r="R34" s="341">
        <v>115</v>
      </c>
      <c r="S34" s="341">
        <v>115</v>
      </c>
      <c r="T34" s="341">
        <v>115</v>
      </c>
      <c r="U34" s="341">
        <v>115</v>
      </c>
      <c r="V34" s="341">
        <v>115</v>
      </c>
      <c r="W34" s="344">
        <v>0</v>
      </c>
      <c r="X34" s="344">
        <v>0</v>
      </c>
      <c r="Y34" s="345">
        <v>0.12</v>
      </c>
      <c r="Z34" s="345">
        <v>0.25</v>
      </c>
      <c r="AA34" s="345">
        <v>0.25</v>
      </c>
      <c r="AB34" s="346">
        <v>0</v>
      </c>
      <c r="AC34" s="346">
        <v>0</v>
      </c>
      <c r="AD34" s="346">
        <v>0</v>
      </c>
      <c r="AE34" s="346">
        <v>0</v>
      </c>
      <c r="AF34" s="392">
        <v>0</v>
      </c>
      <c r="AG34" s="349" t="s">
        <v>1516</v>
      </c>
      <c r="AH34" s="377" t="s">
        <v>3107</v>
      </c>
      <c r="AI34" s="378" t="s">
        <v>3109</v>
      </c>
      <c r="AJ34" s="377">
        <v>0.75</v>
      </c>
      <c r="AK34" s="379">
        <v>6</v>
      </c>
      <c r="AL34" s="349">
        <v>42</v>
      </c>
      <c r="AM34" s="349">
        <v>0.1</v>
      </c>
      <c r="AN34" s="436">
        <v>3.5</v>
      </c>
      <c r="AO34" s="348">
        <v>1.8</v>
      </c>
      <c r="AP34" s="379"/>
      <c r="AQ34" s="378"/>
      <c r="AR34" s="378"/>
      <c r="AS34" s="378"/>
      <c r="AT34" s="378"/>
      <c r="AU34" s="378"/>
      <c r="AV34" s="378"/>
      <c r="AW34" s="350">
        <v>0</v>
      </c>
      <c r="AX34" s="351">
        <v>1</v>
      </c>
      <c r="AY34" s="352">
        <v>5</v>
      </c>
      <c r="AZ34" s="393">
        <v>1</v>
      </c>
      <c r="BA34" s="393" t="s">
        <v>1537</v>
      </c>
      <c r="BB34" s="393" t="s">
        <v>1537</v>
      </c>
      <c r="BC34" s="393" t="s">
        <v>1537</v>
      </c>
      <c r="BD34" s="353" t="s">
        <v>3612</v>
      </c>
      <c r="BE34" s="393"/>
      <c r="BF34" s="393"/>
      <c r="BG34" s="393">
        <v>0</v>
      </c>
      <c r="BH34" s="354" t="s">
        <v>3612</v>
      </c>
      <c r="BI34" s="289"/>
      <c r="BJ34" s="297">
        <v>0</v>
      </c>
      <c r="BK34" s="297">
        <v>6</v>
      </c>
    </row>
    <row r="35" spans="1:63" x14ac:dyDescent="0.2">
      <c r="A35" s="283" t="s">
        <v>26</v>
      </c>
      <c r="B35" s="284" t="s">
        <v>1269</v>
      </c>
      <c r="C35" s="340">
        <v>124</v>
      </c>
      <c r="D35" s="341">
        <v>124</v>
      </c>
      <c r="E35" s="341">
        <v>124</v>
      </c>
      <c r="F35" s="341">
        <v>124</v>
      </c>
      <c r="G35" s="341">
        <v>124</v>
      </c>
      <c r="H35" s="341">
        <v>124</v>
      </c>
      <c r="I35" s="342">
        <v>124</v>
      </c>
      <c r="J35" s="340">
        <v>0</v>
      </c>
      <c r="K35" s="341">
        <v>0</v>
      </c>
      <c r="L35" s="341">
        <v>36</v>
      </c>
      <c r="M35" s="341">
        <v>61</v>
      </c>
      <c r="N35" s="340">
        <v>205</v>
      </c>
      <c r="O35" s="341">
        <v>205</v>
      </c>
      <c r="P35" s="341">
        <v>205</v>
      </c>
      <c r="Q35" s="341">
        <v>205</v>
      </c>
      <c r="R35" s="341">
        <v>205</v>
      </c>
      <c r="S35" s="341">
        <v>205</v>
      </c>
      <c r="T35" s="341">
        <v>205</v>
      </c>
      <c r="U35" s="341">
        <v>205</v>
      </c>
      <c r="V35" s="341">
        <v>205</v>
      </c>
      <c r="W35" s="344">
        <v>0</v>
      </c>
      <c r="X35" s="344">
        <v>0</v>
      </c>
      <c r="Y35" s="345">
        <v>0.12</v>
      </c>
      <c r="Z35" s="345">
        <v>0.25</v>
      </c>
      <c r="AA35" s="345">
        <v>0.25</v>
      </c>
      <c r="AB35" s="346">
        <v>0</v>
      </c>
      <c r="AC35" s="346">
        <v>0</v>
      </c>
      <c r="AD35" s="346">
        <v>0</v>
      </c>
      <c r="AE35" s="346">
        <v>0</v>
      </c>
      <c r="AF35" s="392">
        <v>0</v>
      </c>
      <c r="AG35" s="349" t="s">
        <v>1516</v>
      </c>
      <c r="AH35" s="377" t="s">
        <v>3107</v>
      </c>
      <c r="AI35" s="378" t="s">
        <v>3109</v>
      </c>
      <c r="AJ35" s="377">
        <v>0.75</v>
      </c>
      <c r="AK35" s="379">
        <v>6</v>
      </c>
      <c r="AL35" s="349">
        <v>96</v>
      </c>
      <c r="AM35" s="349">
        <v>0.3</v>
      </c>
      <c r="AN35" s="436">
        <v>8</v>
      </c>
      <c r="AO35" s="348">
        <v>4</v>
      </c>
      <c r="AP35" s="379"/>
      <c r="AQ35" s="378"/>
      <c r="AR35" s="378"/>
      <c r="AS35" s="378"/>
      <c r="AT35" s="378"/>
      <c r="AU35" s="378"/>
      <c r="AV35" s="378"/>
      <c r="AW35" s="350">
        <v>0</v>
      </c>
      <c r="AX35" s="351">
        <v>1</v>
      </c>
      <c r="AY35" s="352">
        <v>6</v>
      </c>
      <c r="AZ35" s="393">
        <v>1</v>
      </c>
      <c r="BA35" s="393" t="s">
        <v>1537</v>
      </c>
      <c r="BB35" s="393" t="s">
        <v>1537</v>
      </c>
      <c r="BC35" s="393" t="s">
        <v>1537</v>
      </c>
      <c r="BD35" s="353" t="s">
        <v>3612</v>
      </c>
      <c r="BE35" s="393"/>
      <c r="BF35" s="393"/>
      <c r="BG35" s="393">
        <v>0</v>
      </c>
      <c r="BH35" s="354" t="s">
        <v>3612</v>
      </c>
      <c r="BI35" s="289"/>
      <c r="BJ35" s="297">
        <v>0</v>
      </c>
      <c r="BK35" s="297">
        <v>13</v>
      </c>
    </row>
    <row r="36" spans="1:63" x14ac:dyDescent="0.2">
      <c r="A36" s="283" t="s">
        <v>11</v>
      </c>
      <c r="B36" s="284" t="s">
        <v>1254</v>
      </c>
      <c r="C36" s="340">
        <v>18</v>
      </c>
      <c r="D36" s="341">
        <v>18</v>
      </c>
      <c r="E36" s="341">
        <v>18</v>
      </c>
      <c r="F36" s="341">
        <v>18</v>
      </c>
      <c r="G36" s="341">
        <v>18</v>
      </c>
      <c r="H36" s="341">
        <v>18</v>
      </c>
      <c r="I36" s="342">
        <v>18</v>
      </c>
      <c r="J36" s="340">
        <v>0</v>
      </c>
      <c r="K36" s="341">
        <v>0</v>
      </c>
      <c r="L36" s="341">
        <v>7</v>
      </c>
      <c r="M36" s="341">
        <v>10</v>
      </c>
      <c r="N36" s="340">
        <v>25</v>
      </c>
      <c r="O36" s="341">
        <v>25</v>
      </c>
      <c r="P36" s="341">
        <v>25</v>
      </c>
      <c r="Q36" s="341">
        <v>25</v>
      </c>
      <c r="R36" s="341">
        <v>25</v>
      </c>
      <c r="S36" s="341">
        <v>25</v>
      </c>
      <c r="T36" s="341">
        <v>25</v>
      </c>
      <c r="U36" s="341">
        <v>25</v>
      </c>
      <c r="V36" s="341">
        <v>25</v>
      </c>
      <c r="W36" s="344">
        <v>0</v>
      </c>
      <c r="X36" s="344">
        <v>0</v>
      </c>
      <c r="Y36" s="345">
        <v>0.12</v>
      </c>
      <c r="Z36" s="345">
        <v>0.25</v>
      </c>
      <c r="AA36" s="345">
        <v>0</v>
      </c>
      <c r="AB36" s="346">
        <v>0</v>
      </c>
      <c r="AC36" s="346">
        <v>0</v>
      </c>
      <c r="AD36" s="346">
        <v>0</v>
      </c>
      <c r="AE36" s="346">
        <v>0</v>
      </c>
      <c r="AF36" s="392">
        <v>0</v>
      </c>
      <c r="AG36" s="349" t="s">
        <v>1516</v>
      </c>
      <c r="AH36" s="377" t="s">
        <v>3107</v>
      </c>
      <c r="AI36" s="378" t="s">
        <v>3108</v>
      </c>
      <c r="AJ36" s="377">
        <v>0.75</v>
      </c>
      <c r="AK36" s="379">
        <v>3</v>
      </c>
      <c r="AL36" s="349">
        <v>30</v>
      </c>
      <c r="AM36" s="349">
        <v>0.1</v>
      </c>
      <c r="AN36" s="436">
        <v>1.3</v>
      </c>
      <c r="AO36" s="348">
        <v>0.6</v>
      </c>
      <c r="AP36" s="379"/>
      <c r="AQ36" s="378"/>
      <c r="AR36" s="378"/>
      <c r="AS36" s="378"/>
      <c r="AT36" s="378"/>
      <c r="AU36" s="378"/>
      <c r="AV36" s="378"/>
      <c r="AW36" s="350">
        <v>0</v>
      </c>
      <c r="AX36" s="351">
        <v>0</v>
      </c>
      <c r="AY36" s="352">
        <v>4</v>
      </c>
      <c r="AZ36" s="393">
        <v>1</v>
      </c>
      <c r="BA36" s="393" t="s">
        <v>1537</v>
      </c>
      <c r="BB36" s="393" t="s">
        <v>1537</v>
      </c>
      <c r="BC36" s="393" t="s">
        <v>3612</v>
      </c>
      <c r="BD36" s="353" t="s">
        <v>3612</v>
      </c>
      <c r="BE36" s="393"/>
      <c r="BF36" s="393"/>
      <c r="BG36" s="393">
        <v>0</v>
      </c>
      <c r="BH36" s="354" t="s">
        <v>3612</v>
      </c>
      <c r="BI36" s="289"/>
      <c r="BJ36" s="297">
        <v>0</v>
      </c>
      <c r="BK36" s="297">
        <v>2</v>
      </c>
    </row>
    <row r="37" spans="1:63" x14ac:dyDescent="0.2">
      <c r="A37" s="283" t="s">
        <v>12</v>
      </c>
      <c r="B37" s="284" t="s">
        <v>1255</v>
      </c>
      <c r="C37" s="340">
        <v>22</v>
      </c>
      <c r="D37" s="341">
        <v>22</v>
      </c>
      <c r="E37" s="341">
        <v>22</v>
      </c>
      <c r="F37" s="341">
        <v>22</v>
      </c>
      <c r="G37" s="341">
        <v>22</v>
      </c>
      <c r="H37" s="341">
        <v>22</v>
      </c>
      <c r="I37" s="342">
        <v>22</v>
      </c>
      <c r="J37" s="340">
        <v>0</v>
      </c>
      <c r="K37" s="341">
        <v>0</v>
      </c>
      <c r="L37" s="341">
        <v>9</v>
      </c>
      <c r="M37" s="341">
        <v>13</v>
      </c>
      <c r="N37" s="340">
        <v>29</v>
      </c>
      <c r="O37" s="341">
        <v>29</v>
      </c>
      <c r="P37" s="341">
        <v>29</v>
      </c>
      <c r="Q37" s="341">
        <v>29</v>
      </c>
      <c r="R37" s="341">
        <v>29</v>
      </c>
      <c r="S37" s="341">
        <v>29</v>
      </c>
      <c r="T37" s="341">
        <v>29</v>
      </c>
      <c r="U37" s="341">
        <v>29</v>
      </c>
      <c r="V37" s="341">
        <v>29</v>
      </c>
      <c r="W37" s="344">
        <v>0</v>
      </c>
      <c r="X37" s="344">
        <v>0</v>
      </c>
      <c r="Y37" s="345">
        <v>0.12</v>
      </c>
      <c r="Z37" s="345">
        <v>0.25</v>
      </c>
      <c r="AA37" s="345">
        <v>0</v>
      </c>
      <c r="AB37" s="346">
        <v>0</v>
      </c>
      <c r="AC37" s="346">
        <v>0</v>
      </c>
      <c r="AD37" s="346">
        <v>0</v>
      </c>
      <c r="AE37" s="346">
        <v>0</v>
      </c>
      <c r="AF37" s="392">
        <v>0</v>
      </c>
      <c r="AG37" s="349" t="s">
        <v>1516</v>
      </c>
      <c r="AH37" s="377" t="s">
        <v>3107</v>
      </c>
      <c r="AI37" s="378" t="s">
        <v>3108</v>
      </c>
      <c r="AJ37" s="377">
        <v>0.75</v>
      </c>
      <c r="AK37" s="379">
        <v>3</v>
      </c>
      <c r="AL37" s="349">
        <v>36</v>
      </c>
      <c r="AM37" s="349">
        <v>0.1</v>
      </c>
      <c r="AN37" s="436">
        <v>1.5</v>
      </c>
      <c r="AO37" s="348">
        <v>0.8</v>
      </c>
      <c r="AP37" s="379"/>
      <c r="AQ37" s="378"/>
      <c r="AR37" s="378"/>
      <c r="AS37" s="378"/>
      <c r="AT37" s="378"/>
      <c r="AU37" s="378"/>
      <c r="AV37" s="378"/>
      <c r="AW37" s="350">
        <v>0</v>
      </c>
      <c r="AX37" s="351">
        <v>0</v>
      </c>
      <c r="AY37" s="352">
        <v>4</v>
      </c>
      <c r="AZ37" s="393">
        <v>1</v>
      </c>
      <c r="BA37" s="393" t="s">
        <v>1537</v>
      </c>
      <c r="BB37" s="393" t="s">
        <v>1537</v>
      </c>
      <c r="BC37" s="393" t="s">
        <v>3612</v>
      </c>
      <c r="BD37" s="353" t="s">
        <v>3612</v>
      </c>
      <c r="BE37" s="393"/>
      <c r="BF37" s="393"/>
      <c r="BG37" s="393">
        <v>0</v>
      </c>
      <c r="BH37" s="354" t="s">
        <v>3612</v>
      </c>
      <c r="BI37" s="289"/>
      <c r="BJ37" s="297">
        <v>0</v>
      </c>
      <c r="BK37" s="297">
        <v>3</v>
      </c>
    </row>
    <row r="38" spans="1:63" x14ac:dyDescent="0.2">
      <c r="A38" s="283" t="s">
        <v>5043</v>
      </c>
      <c r="B38" s="284" t="s">
        <v>5044</v>
      </c>
      <c r="C38" s="340">
        <v>25</v>
      </c>
      <c r="D38" s="341">
        <v>25</v>
      </c>
      <c r="E38" s="341">
        <v>25</v>
      </c>
      <c r="F38" s="341">
        <v>25</v>
      </c>
      <c r="G38" s="341">
        <v>25</v>
      </c>
      <c r="H38" s="341">
        <v>25</v>
      </c>
      <c r="I38" s="342">
        <v>25</v>
      </c>
      <c r="J38" s="340">
        <v>0</v>
      </c>
      <c r="K38" s="341">
        <v>0</v>
      </c>
      <c r="L38" s="341">
        <v>9</v>
      </c>
      <c r="M38" s="341">
        <v>14</v>
      </c>
      <c r="N38" s="340">
        <v>32</v>
      </c>
      <c r="O38" s="341">
        <v>32</v>
      </c>
      <c r="P38" s="341">
        <v>32</v>
      </c>
      <c r="Q38" s="341">
        <v>32</v>
      </c>
      <c r="R38" s="341">
        <v>32</v>
      </c>
      <c r="S38" s="341">
        <v>32</v>
      </c>
      <c r="T38" s="341">
        <v>32</v>
      </c>
      <c r="U38" s="341">
        <v>32</v>
      </c>
      <c r="V38" s="341">
        <v>32</v>
      </c>
      <c r="W38" s="344">
        <v>0</v>
      </c>
      <c r="X38" s="344">
        <v>0</v>
      </c>
      <c r="Y38" s="345">
        <v>0.12</v>
      </c>
      <c r="Z38" s="345">
        <v>0.25</v>
      </c>
      <c r="AA38" s="345">
        <v>0</v>
      </c>
      <c r="AB38" s="346">
        <v>0</v>
      </c>
      <c r="AC38" s="346">
        <v>0</v>
      </c>
      <c r="AD38" s="346">
        <v>0</v>
      </c>
      <c r="AE38" s="346">
        <v>0</v>
      </c>
      <c r="AF38" s="392">
        <v>0</v>
      </c>
      <c r="AG38" s="349" t="s">
        <v>1516</v>
      </c>
      <c r="AH38" s="377" t="s">
        <v>3107</v>
      </c>
      <c r="AI38" s="378" t="s">
        <v>3109</v>
      </c>
      <c r="AJ38" s="377">
        <v>0.75</v>
      </c>
      <c r="AK38" s="379">
        <v>3</v>
      </c>
      <c r="AL38" s="349">
        <v>39</v>
      </c>
      <c r="AM38" s="349">
        <v>0.1</v>
      </c>
      <c r="AN38" s="436">
        <v>1.5</v>
      </c>
      <c r="AO38" s="348">
        <v>0.8</v>
      </c>
      <c r="AP38" s="379"/>
      <c r="AQ38" s="378"/>
      <c r="AR38" s="378"/>
      <c r="AS38" s="378"/>
      <c r="AT38" s="378"/>
      <c r="AU38" s="378"/>
      <c r="AV38" s="378"/>
      <c r="AW38" s="350">
        <v>0</v>
      </c>
      <c r="AX38" s="351">
        <v>0</v>
      </c>
      <c r="AY38" s="352">
        <v>5</v>
      </c>
      <c r="AZ38" s="393">
        <v>1</v>
      </c>
      <c r="BA38" s="393" t="s">
        <v>1537</v>
      </c>
      <c r="BB38" s="393" t="s">
        <v>1537</v>
      </c>
      <c r="BC38" s="393" t="s">
        <v>3612</v>
      </c>
      <c r="BD38" s="353" t="s">
        <v>3612</v>
      </c>
      <c r="BE38" s="393"/>
      <c r="BF38" s="393"/>
      <c r="BG38" s="393">
        <v>0</v>
      </c>
      <c r="BH38" s="354" t="s">
        <v>3612</v>
      </c>
      <c r="BI38" s="289"/>
      <c r="BJ38" s="297">
        <v>0</v>
      </c>
      <c r="BK38" s="297">
        <v>3</v>
      </c>
    </row>
    <row r="39" spans="1:63" x14ac:dyDescent="0.2">
      <c r="A39" s="283" t="s">
        <v>13</v>
      </c>
      <c r="B39" s="284" t="s">
        <v>1256</v>
      </c>
      <c r="C39" s="340">
        <v>26</v>
      </c>
      <c r="D39" s="341">
        <v>26</v>
      </c>
      <c r="E39" s="341">
        <v>26</v>
      </c>
      <c r="F39" s="341">
        <v>26</v>
      </c>
      <c r="G39" s="341">
        <v>26</v>
      </c>
      <c r="H39" s="341">
        <v>26</v>
      </c>
      <c r="I39" s="342">
        <v>26</v>
      </c>
      <c r="J39" s="340">
        <v>0</v>
      </c>
      <c r="K39" s="341">
        <v>0</v>
      </c>
      <c r="L39" s="341">
        <v>9</v>
      </c>
      <c r="M39" s="341">
        <v>14</v>
      </c>
      <c r="N39" s="340">
        <v>33</v>
      </c>
      <c r="O39" s="341">
        <v>33</v>
      </c>
      <c r="P39" s="341">
        <v>33</v>
      </c>
      <c r="Q39" s="341">
        <v>33</v>
      </c>
      <c r="R39" s="341">
        <v>33</v>
      </c>
      <c r="S39" s="341">
        <v>33</v>
      </c>
      <c r="T39" s="341">
        <v>33</v>
      </c>
      <c r="U39" s="341">
        <v>33</v>
      </c>
      <c r="V39" s="341">
        <v>33</v>
      </c>
      <c r="W39" s="344">
        <v>0</v>
      </c>
      <c r="X39" s="344">
        <v>0</v>
      </c>
      <c r="Y39" s="345">
        <v>0.12</v>
      </c>
      <c r="Z39" s="345">
        <v>0.25</v>
      </c>
      <c r="AA39" s="345">
        <v>0</v>
      </c>
      <c r="AB39" s="346">
        <v>0</v>
      </c>
      <c r="AC39" s="346">
        <v>0</v>
      </c>
      <c r="AD39" s="346">
        <v>0</v>
      </c>
      <c r="AE39" s="346">
        <v>0</v>
      </c>
      <c r="AF39" s="392">
        <v>0</v>
      </c>
      <c r="AG39" s="349" t="s">
        <v>1516</v>
      </c>
      <c r="AH39" s="377" t="s">
        <v>3107</v>
      </c>
      <c r="AI39" s="378" t="s">
        <v>3108</v>
      </c>
      <c r="AJ39" s="377">
        <v>0.75</v>
      </c>
      <c r="AK39" s="379">
        <v>3</v>
      </c>
      <c r="AL39" s="349">
        <v>42</v>
      </c>
      <c r="AM39" s="349">
        <v>0.1</v>
      </c>
      <c r="AN39" s="436">
        <v>1.8</v>
      </c>
      <c r="AO39" s="348">
        <v>0.9</v>
      </c>
      <c r="AP39" s="379"/>
      <c r="AQ39" s="378"/>
      <c r="AR39" s="378"/>
      <c r="AS39" s="378"/>
      <c r="AT39" s="378"/>
      <c r="AU39" s="378"/>
      <c r="AV39" s="378"/>
      <c r="AW39" s="350">
        <v>0</v>
      </c>
      <c r="AX39" s="351">
        <v>0</v>
      </c>
      <c r="AY39" s="352">
        <v>4</v>
      </c>
      <c r="AZ39" s="393">
        <v>1</v>
      </c>
      <c r="BA39" s="393" t="s">
        <v>1537</v>
      </c>
      <c r="BB39" s="393" t="s">
        <v>1537</v>
      </c>
      <c r="BC39" s="393" t="s">
        <v>3612</v>
      </c>
      <c r="BD39" s="353" t="s">
        <v>3612</v>
      </c>
      <c r="BE39" s="393"/>
      <c r="BF39" s="393"/>
      <c r="BG39" s="393">
        <v>0</v>
      </c>
      <c r="BH39" s="354" t="s">
        <v>3612</v>
      </c>
      <c r="BI39" s="289"/>
      <c r="BJ39" s="297">
        <v>0</v>
      </c>
      <c r="BK39" s="297">
        <v>3</v>
      </c>
    </row>
    <row r="40" spans="1:63" x14ac:dyDescent="0.2">
      <c r="A40" s="283" t="s">
        <v>14</v>
      </c>
      <c r="B40" s="284" t="s">
        <v>1257</v>
      </c>
      <c r="C40" s="340">
        <v>54</v>
      </c>
      <c r="D40" s="341">
        <v>54</v>
      </c>
      <c r="E40" s="341">
        <v>54</v>
      </c>
      <c r="F40" s="341">
        <v>54</v>
      </c>
      <c r="G40" s="341">
        <v>54</v>
      </c>
      <c r="H40" s="341">
        <v>54</v>
      </c>
      <c r="I40" s="342">
        <v>54</v>
      </c>
      <c r="J40" s="340">
        <v>0</v>
      </c>
      <c r="K40" s="341">
        <v>0</v>
      </c>
      <c r="L40" s="341">
        <v>18</v>
      </c>
      <c r="M40" s="341">
        <v>31</v>
      </c>
      <c r="N40" s="340">
        <v>71</v>
      </c>
      <c r="O40" s="341">
        <v>71</v>
      </c>
      <c r="P40" s="341">
        <v>71</v>
      </c>
      <c r="Q40" s="343">
        <v>71</v>
      </c>
      <c r="R40" s="344">
        <v>71</v>
      </c>
      <c r="S40" s="344">
        <v>71</v>
      </c>
      <c r="T40" s="344">
        <v>71</v>
      </c>
      <c r="U40" s="344">
        <v>71</v>
      </c>
      <c r="V40" s="344">
        <v>71</v>
      </c>
      <c r="W40" s="344">
        <v>0</v>
      </c>
      <c r="X40" s="344">
        <v>0</v>
      </c>
      <c r="Y40" s="345">
        <v>0.12</v>
      </c>
      <c r="Z40" s="345">
        <v>0.25</v>
      </c>
      <c r="AA40" s="345">
        <v>0</v>
      </c>
      <c r="AB40" s="346">
        <v>0</v>
      </c>
      <c r="AC40" s="346">
        <v>0</v>
      </c>
      <c r="AD40" s="346">
        <v>0</v>
      </c>
      <c r="AE40" s="346">
        <v>0</v>
      </c>
      <c r="AF40" s="392">
        <v>0</v>
      </c>
      <c r="AG40" s="349" t="s">
        <v>1516</v>
      </c>
      <c r="AH40" s="377" t="s">
        <v>3107</v>
      </c>
      <c r="AI40" s="378" t="s">
        <v>3108</v>
      </c>
      <c r="AJ40" s="377">
        <v>0.75</v>
      </c>
      <c r="AK40" s="379">
        <v>3</v>
      </c>
      <c r="AL40" s="349">
        <v>96</v>
      </c>
      <c r="AM40" s="349">
        <v>0.2</v>
      </c>
      <c r="AN40" s="436">
        <v>4</v>
      </c>
      <c r="AO40" s="348">
        <v>2</v>
      </c>
      <c r="AP40" s="379"/>
      <c r="AQ40" s="378"/>
      <c r="AR40" s="378"/>
      <c r="AS40" s="378"/>
      <c r="AT40" s="378"/>
      <c r="AU40" s="378"/>
      <c r="AV40" s="378"/>
      <c r="AW40" s="350">
        <v>0</v>
      </c>
      <c r="AX40" s="351">
        <v>0</v>
      </c>
      <c r="AY40" s="352">
        <v>5</v>
      </c>
      <c r="AZ40" s="393">
        <v>1</v>
      </c>
      <c r="BA40" s="393" t="s">
        <v>1537</v>
      </c>
      <c r="BB40" s="393" t="s">
        <v>1537</v>
      </c>
      <c r="BC40" s="393" t="s">
        <v>3612</v>
      </c>
      <c r="BD40" s="353" t="s">
        <v>3612</v>
      </c>
      <c r="BE40" s="393"/>
      <c r="BF40" s="393"/>
      <c r="BG40" s="393">
        <v>0</v>
      </c>
      <c r="BH40" s="354" t="s">
        <v>3612</v>
      </c>
      <c r="BI40" s="289"/>
      <c r="BJ40" s="297">
        <v>0</v>
      </c>
      <c r="BK40" s="297">
        <v>6</v>
      </c>
    </row>
    <row r="41" spans="1:63" x14ac:dyDescent="0.2">
      <c r="A41" s="283" t="s">
        <v>15</v>
      </c>
      <c r="B41" s="284" t="s">
        <v>1258</v>
      </c>
      <c r="C41" s="340">
        <v>35</v>
      </c>
      <c r="D41" s="341">
        <v>35</v>
      </c>
      <c r="E41" s="341">
        <v>35</v>
      </c>
      <c r="F41" s="341">
        <v>35</v>
      </c>
      <c r="G41" s="341">
        <v>35</v>
      </c>
      <c r="H41" s="341">
        <v>35</v>
      </c>
      <c r="I41" s="342">
        <v>35</v>
      </c>
      <c r="J41" s="340">
        <v>0</v>
      </c>
      <c r="K41" s="341">
        <v>0</v>
      </c>
      <c r="L41" s="341">
        <v>13</v>
      </c>
      <c r="M41" s="341">
        <v>20</v>
      </c>
      <c r="N41" s="340">
        <v>46</v>
      </c>
      <c r="O41" s="341">
        <v>46</v>
      </c>
      <c r="P41" s="341">
        <v>46</v>
      </c>
      <c r="Q41" s="343">
        <v>46</v>
      </c>
      <c r="R41" s="344">
        <v>46</v>
      </c>
      <c r="S41" s="344">
        <v>46</v>
      </c>
      <c r="T41" s="344">
        <v>46</v>
      </c>
      <c r="U41" s="344">
        <v>46</v>
      </c>
      <c r="V41" s="344">
        <v>46</v>
      </c>
      <c r="W41" s="344">
        <v>0</v>
      </c>
      <c r="X41" s="344">
        <v>0</v>
      </c>
      <c r="Y41" s="345">
        <v>0.12</v>
      </c>
      <c r="Z41" s="345">
        <v>0.25</v>
      </c>
      <c r="AA41" s="345">
        <v>0</v>
      </c>
      <c r="AB41" s="346">
        <v>0</v>
      </c>
      <c r="AC41" s="346">
        <v>0</v>
      </c>
      <c r="AD41" s="346">
        <v>0</v>
      </c>
      <c r="AE41" s="346">
        <v>0</v>
      </c>
      <c r="AF41" s="392">
        <v>0</v>
      </c>
      <c r="AG41" s="349" t="s">
        <v>1516</v>
      </c>
      <c r="AH41" s="377" t="s">
        <v>3107</v>
      </c>
      <c r="AI41" s="378" t="s">
        <v>3108</v>
      </c>
      <c r="AJ41" s="377">
        <v>0.75</v>
      </c>
      <c r="AK41" s="379">
        <v>6</v>
      </c>
      <c r="AL41" s="349">
        <v>30</v>
      </c>
      <c r="AM41" s="349">
        <v>0.1</v>
      </c>
      <c r="AN41" s="436">
        <v>2.5</v>
      </c>
      <c r="AO41" s="348">
        <v>1.3</v>
      </c>
      <c r="AP41" s="379"/>
      <c r="AQ41" s="378"/>
      <c r="AR41" s="378"/>
      <c r="AS41" s="378"/>
      <c r="AT41" s="378"/>
      <c r="AU41" s="378"/>
      <c r="AV41" s="378"/>
      <c r="AW41" s="350">
        <v>0</v>
      </c>
      <c r="AX41" s="351">
        <v>0</v>
      </c>
      <c r="AY41" s="352">
        <v>4</v>
      </c>
      <c r="AZ41" s="393">
        <v>1</v>
      </c>
      <c r="BA41" s="393" t="s">
        <v>1537</v>
      </c>
      <c r="BB41" s="393" t="s">
        <v>1537</v>
      </c>
      <c r="BC41" s="393" t="s">
        <v>3612</v>
      </c>
      <c r="BD41" s="353" t="s">
        <v>3612</v>
      </c>
      <c r="BE41" s="393"/>
      <c r="BF41" s="393"/>
      <c r="BG41" s="393">
        <v>0</v>
      </c>
      <c r="BH41" s="354" t="s">
        <v>3612</v>
      </c>
      <c r="BI41" s="289"/>
      <c r="BJ41" s="297">
        <v>0</v>
      </c>
      <c r="BK41" s="297">
        <v>4</v>
      </c>
    </row>
    <row r="42" spans="1:63" x14ac:dyDescent="0.2">
      <c r="A42" s="283" t="s">
        <v>16</v>
      </c>
      <c r="B42" s="284" t="s">
        <v>1259</v>
      </c>
      <c r="C42" s="340">
        <v>41</v>
      </c>
      <c r="D42" s="341">
        <v>41</v>
      </c>
      <c r="E42" s="341">
        <v>41</v>
      </c>
      <c r="F42" s="341">
        <v>41</v>
      </c>
      <c r="G42" s="341">
        <v>41</v>
      </c>
      <c r="H42" s="341">
        <v>41</v>
      </c>
      <c r="I42" s="342">
        <v>41</v>
      </c>
      <c r="J42" s="340">
        <v>0</v>
      </c>
      <c r="K42" s="341">
        <v>0</v>
      </c>
      <c r="L42" s="341">
        <v>14</v>
      </c>
      <c r="M42" s="341">
        <v>23</v>
      </c>
      <c r="N42" s="340">
        <v>52</v>
      </c>
      <c r="O42" s="341">
        <v>52</v>
      </c>
      <c r="P42" s="341">
        <v>52</v>
      </c>
      <c r="Q42" s="343">
        <v>52</v>
      </c>
      <c r="R42" s="344">
        <v>52</v>
      </c>
      <c r="S42" s="344">
        <v>52</v>
      </c>
      <c r="T42" s="344">
        <v>52</v>
      </c>
      <c r="U42" s="344">
        <v>52</v>
      </c>
      <c r="V42" s="344">
        <v>52</v>
      </c>
      <c r="W42" s="344">
        <v>0</v>
      </c>
      <c r="X42" s="344">
        <v>0</v>
      </c>
      <c r="Y42" s="345">
        <v>0.12</v>
      </c>
      <c r="Z42" s="345">
        <v>0.25</v>
      </c>
      <c r="AA42" s="345">
        <v>0</v>
      </c>
      <c r="AB42" s="346">
        <v>0</v>
      </c>
      <c r="AC42" s="346">
        <v>0</v>
      </c>
      <c r="AD42" s="346">
        <v>0</v>
      </c>
      <c r="AE42" s="346">
        <v>0</v>
      </c>
      <c r="AF42" s="392">
        <v>0</v>
      </c>
      <c r="AG42" s="349" t="s">
        <v>1516</v>
      </c>
      <c r="AH42" s="377" t="s">
        <v>3107</v>
      </c>
      <c r="AI42" s="378" t="s">
        <v>3108</v>
      </c>
      <c r="AJ42" s="377">
        <v>0.75</v>
      </c>
      <c r="AK42" s="379">
        <v>6</v>
      </c>
      <c r="AL42" s="349">
        <v>36</v>
      </c>
      <c r="AM42" s="349">
        <v>0.1</v>
      </c>
      <c r="AN42" s="436">
        <v>3</v>
      </c>
      <c r="AO42" s="348">
        <v>1.5</v>
      </c>
      <c r="AP42" s="379"/>
      <c r="AQ42" s="378"/>
      <c r="AR42" s="378"/>
      <c r="AS42" s="378"/>
      <c r="AT42" s="378"/>
      <c r="AU42" s="378"/>
      <c r="AV42" s="378"/>
      <c r="AW42" s="350">
        <v>0</v>
      </c>
      <c r="AX42" s="351">
        <v>0</v>
      </c>
      <c r="AY42" s="352">
        <v>4</v>
      </c>
      <c r="AZ42" s="393">
        <v>1</v>
      </c>
      <c r="BA42" s="393" t="s">
        <v>1537</v>
      </c>
      <c r="BB42" s="393" t="s">
        <v>1537</v>
      </c>
      <c r="BC42" s="393" t="s">
        <v>3612</v>
      </c>
      <c r="BD42" s="353" t="s">
        <v>3612</v>
      </c>
      <c r="BE42" s="393"/>
      <c r="BF42" s="393"/>
      <c r="BG42" s="393">
        <v>0</v>
      </c>
      <c r="BH42" s="354" t="s">
        <v>3612</v>
      </c>
      <c r="BI42" s="289"/>
      <c r="BJ42" s="297">
        <v>0</v>
      </c>
      <c r="BK42" s="297">
        <v>5</v>
      </c>
    </row>
    <row r="43" spans="1:63" x14ac:dyDescent="0.2">
      <c r="A43" s="283" t="s">
        <v>5045</v>
      </c>
      <c r="B43" s="284" t="s">
        <v>5046</v>
      </c>
      <c r="C43" s="340">
        <v>47</v>
      </c>
      <c r="D43" s="341">
        <v>47</v>
      </c>
      <c r="E43" s="341">
        <v>47</v>
      </c>
      <c r="F43" s="341">
        <v>47</v>
      </c>
      <c r="G43" s="341">
        <v>47</v>
      </c>
      <c r="H43" s="341">
        <v>47</v>
      </c>
      <c r="I43" s="342">
        <v>47</v>
      </c>
      <c r="J43" s="340">
        <v>0</v>
      </c>
      <c r="K43" s="341">
        <v>0</v>
      </c>
      <c r="L43" s="341">
        <v>16</v>
      </c>
      <c r="M43" s="341">
        <v>27</v>
      </c>
      <c r="N43" s="340">
        <v>56</v>
      </c>
      <c r="O43" s="341">
        <v>56</v>
      </c>
      <c r="P43" s="341">
        <v>56</v>
      </c>
      <c r="Q43" s="343">
        <v>56</v>
      </c>
      <c r="R43" s="344">
        <v>56</v>
      </c>
      <c r="S43" s="344">
        <v>56</v>
      </c>
      <c r="T43" s="344">
        <v>56</v>
      </c>
      <c r="U43" s="344">
        <v>56</v>
      </c>
      <c r="V43" s="344">
        <v>56</v>
      </c>
      <c r="W43" s="344">
        <v>0</v>
      </c>
      <c r="X43" s="344">
        <v>0</v>
      </c>
      <c r="Y43" s="345">
        <v>0.12</v>
      </c>
      <c r="Z43" s="345">
        <v>0.25</v>
      </c>
      <c r="AA43" s="345">
        <v>0</v>
      </c>
      <c r="AB43" s="346">
        <v>0</v>
      </c>
      <c r="AC43" s="346">
        <v>0</v>
      </c>
      <c r="AD43" s="346">
        <v>0</v>
      </c>
      <c r="AE43" s="346">
        <v>0</v>
      </c>
      <c r="AF43" s="392">
        <v>0</v>
      </c>
      <c r="AG43" s="349" t="s">
        <v>1516</v>
      </c>
      <c r="AH43" s="377" t="s">
        <v>3107</v>
      </c>
      <c r="AI43" s="378" t="s">
        <v>3109</v>
      </c>
      <c r="AJ43" s="377">
        <v>0.75</v>
      </c>
      <c r="AK43" s="379">
        <v>3</v>
      </c>
      <c r="AL43" s="349">
        <v>39</v>
      </c>
      <c r="AM43" s="349">
        <v>0.1</v>
      </c>
      <c r="AN43" s="436">
        <v>1.5</v>
      </c>
      <c r="AO43" s="348">
        <v>0.8</v>
      </c>
      <c r="AP43" s="379"/>
      <c r="AQ43" s="378"/>
      <c r="AR43" s="378"/>
      <c r="AS43" s="378"/>
      <c r="AT43" s="378"/>
      <c r="AU43" s="378"/>
      <c r="AV43" s="378"/>
      <c r="AW43" s="350">
        <v>0</v>
      </c>
      <c r="AX43" s="351">
        <v>0</v>
      </c>
      <c r="AY43" s="352">
        <v>5</v>
      </c>
      <c r="AZ43" s="393">
        <v>1</v>
      </c>
      <c r="BA43" s="393" t="s">
        <v>1537</v>
      </c>
      <c r="BB43" s="393" t="s">
        <v>1537</v>
      </c>
      <c r="BC43" s="393" t="s">
        <v>3612</v>
      </c>
      <c r="BD43" s="353" t="s">
        <v>3612</v>
      </c>
      <c r="BE43" s="393"/>
      <c r="BF43" s="393"/>
      <c r="BG43" s="393">
        <v>0</v>
      </c>
      <c r="BH43" s="354" t="s">
        <v>3612</v>
      </c>
      <c r="BI43" s="289"/>
      <c r="BJ43" s="297">
        <v>0</v>
      </c>
      <c r="BK43" s="297">
        <v>5</v>
      </c>
    </row>
    <row r="44" spans="1:63" x14ac:dyDescent="0.2">
      <c r="A44" s="283" t="s">
        <v>17</v>
      </c>
      <c r="B44" s="284" t="s">
        <v>1260</v>
      </c>
      <c r="C44" s="340">
        <v>49</v>
      </c>
      <c r="D44" s="341">
        <v>49</v>
      </c>
      <c r="E44" s="341">
        <v>49</v>
      </c>
      <c r="F44" s="341">
        <v>49</v>
      </c>
      <c r="G44" s="341">
        <v>49</v>
      </c>
      <c r="H44" s="341">
        <v>49</v>
      </c>
      <c r="I44" s="342">
        <v>49</v>
      </c>
      <c r="J44" s="340">
        <v>0</v>
      </c>
      <c r="K44" s="341">
        <v>0</v>
      </c>
      <c r="L44" s="341">
        <v>17</v>
      </c>
      <c r="M44" s="341">
        <v>28</v>
      </c>
      <c r="N44" s="340">
        <v>58</v>
      </c>
      <c r="O44" s="341">
        <v>58</v>
      </c>
      <c r="P44" s="341">
        <v>58</v>
      </c>
      <c r="Q44" s="343">
        <v>58</v>
      </c>
      <c r="R44" s="344">
        <v>58</v>
      </c>
      <c r="S44" s="344">
        <v>58</v>
      </c>
      <c r="T44" s="344">
        <v>58</v>
      </c>
      <c r="U44" s="344">
        <v>58</v>
      </c>
      <c r="V44" s="344">
        <v>58</v>
      </c>
      <c r="W44" s="344">
        <v>0</v>
      </c>
      <c r="X44" s="344">
        <v>0</v>
      </c>
      <c r="Y44" s="345">
        <v>0.12</v>
      </c>
      <c r="Z44" s="345">
        <v>0.25</v>
      </c>
      <c r="AA44" s="345">
        <v>0</v>
      </c>
      <c r="AB44" s="346">
        <v>0</v>
      </c>
      <c r="AC44" s="346">
        <v>0</v>
      </c>
      <c r="AD44" s="346">
        <v>0</v>
      </c>
      <c r="AE44" s="346">
        <v>0</v>
      </c>
      <c r="AF44" s="392">
        <v>0</v>
      </c>
      <c r="AG44" s="349" t="s">
        <v>1516</v>
      </c>
      <c r="AH44" s="377" t="s">
        <v>3107</v>
      </c>
      <c r="AI44" s="378" t="s">
        <v>3108</v>
      </c>
      <c r="AJ44" s="377">
        <v>0.75</v>
      </c>
      <c r="AK44" s="379">
        <v>6</v>
      </c>
      <c r="AL44" s="349">
        <v>42</v>
      </c>
      <c r="AM44" s="349">
        <v>0.1</v>
      </c>
      <c r="AN44" s="436">
        <v>3.5</v>
      </c>
      <c r="AO44" s="348">
        <v>1.8</v>
      </c>
      <c r="AP44" s="379"/>
      <c r="AQ44" s="378"/>
      <c r="AR44" s="378"/>
      <c r="AS44" s="378"/>
      <c r="AT44" s="378"/>
      <c r="AU44" s="378"/>
      <c r="AV44" s="378"/>
      <c r="AW44" s="350">
        <v>0</v>
      </c>
      <c r="AX44" s="351">
        <v>0</v>
      </c>
      <c r="AY44" s="352">
        <v>4</v>
      </c>
      <c r="AZ44" s="393">
        <v>1</v>
      </c>
      <c r="BA44" s="393" t="s">
        <v>1537</v>
      </c>
      <c r="BB44" s="393" t="s">
        <v>1537</v>
      </c>
      <c r="BC44" s="393" t="s">
        <v>3612</v>
      </c>
      <c r="BD44" s="353" t="s">
        <v>3612</v>
      </c>
      <c r="BE44" s="393"/>
      <c r="BF44" s="393"/>
      <c r="BG44" s="393">
        <v>0</v>
      </c>
      <c r="BH44" s="354" t="s">
        <v>3612</v>
      </c>
      <c r="BI44" s="289"/>
      <c r="BJ44" s="297">
        <v>0</v>
      </c>
      <c r="BK44" s="297">
        <v>5</v>
      </c>
    </row>
    <row r="45" spans="1:63" x14ac:dyDescent="0.2">
      <c r="A45" s="283" t="s">
        <v>18</v>
      </c>
      <c r="B45" s="284" t="s">
        <v>1261</v>
      </c>
      <c r="C45" s="340">
        <v>104</v>
      </c>
      <c r="D45" s="341">
        <v>104</v>
      </c>
      <c r="E45" s="341">
        <v>104</v>
      </c>
      <c r="F45" s="341">
        <v>104</v>
      </c>
      <c r="G45" s="341">
        <v>104</v>
      </c>
      <c r="H45" s="341">
        <v>104</v>
      </c>
      <c r="I45" s="342">
        <v>104</v>
      </c>
      <c r="J45" s="340">
        <v>0</v>
      </c>
      <c r="K45" s="341">
        <v>0</v>
      </c>
      <c r="L45" s="341">
        <v>36</v>
      </c>
      <c r="M45" s="341">
        <v>61</v>
      </c>
      <c r="N45" s="340">
        <v>114</v>
      </c>
      <c r="O45" s="341">
        <v>114</v>
      </c>
      <c r="P45" s="341">
        <v>114</v>
      </c>
      <c r="Q45" s="343">
        <v>114</v>
      </c>
      <c r="R45" s="344">
        <v>114</v>
      </c>
      <c r="S45" s="344">
        <v>114</v>
      </c>
      <c r="T45" s="344">
        <v>114</v>
      </c>
      <c r="U45" s="344">
        <v>114</v>
      </c>
      <c r="V45" s="344">
        <v>114</v>
      </c>
      <c r="W45" s="344">
        <v>0</v>
      </c>
      <c r="X45" s="344">
        <v>0</v>
      </c>
      <c r="Y45" s="345"/>
      <c r="Z45" s="345"/>
      <c r="AA45" s="345">
        <v>0</v>
      </c>
      <c r="AB45" s="346">
        <v>0</v>
      </c>
      <c r="AC45" s="346">
        <v>0</v>
      </c>
      <c r="AD45" s="346">
        <v>0</v>
      </c>
      <c r="AE45" s="346">
        <v>0</v>
      </c>
      <c r="AF45" s="392">
        <v>0</v>
      </c>
      <c r="AG45" s="349" t="s">
        <v>1516</v>
      </c>
      <c r="AH45" s="377" t="s">
        <v>3107</v>
      </c>
      <c r="AI45" s="378" t="s">
        <v>3108</v>
      </c>
      <c r="AJ45" s="377">
        <v>0.75</v>
      </c>
      <c r="AK45" s="379">
        <v>6</v>
      </c>
      <c r="AL45" s="349">
        <v>96</v>
      </c>
      <c r="AM45" s="349">
        <v>0.3</v>
      </c>
      <c r="AN45" s="436">
        <v>8</v>
      </c>
      <c r="AO45" s="348">
        <v>4</v>
      </c>
      <c r="AP45" s="379"/>
      <c r="AQ45" s="378"/>
      <c r="AR45" s="378"/>
      <c r="AS45" s="378"/>
      <c r="AT45" s="378"/>
      <c r="AU45" s="378"/>
      <c r="AV45" s="378"/>
      <c r="AW45" s="350">
        <v>0</v>
      </c>
      <c r="AX45" s="351">
        <v>0</v>
      </c>
      <c r="AY45" s="352">
        <v>5</v>
      </c>
      <c r="AZ45" s="393">
        <v>1</v>
      </c>
      <c r="BA45" s="393" t="s">
        <v>1537</v>
      </c>
      <c r="BB45" s="393" t="s">
        <v>1537</v>
      </c>
      <c r="BC45" s="393" t="s">
        <v>3612</v>
      </c>
      <c r="BD45" s="353" t="s">
        <v>3612</v>
      </c>
      <c r="BE45" s="393"/>
      <c r="BF45" s="393"/>
      <c r="BG45" s="393">
        <v>0</v>
      </c>
      <c r="BH45" s="354" t="s">
        <v>3612</v>
      </c>
      <c r="BI45" s="289"/>
      <c r="BJ45" s="297">
        <v>0</v>
      </c>
      <c r="BK45" s="297">
        <v>11</v>
      </c>
    </row>
    <row r="46" spans="1:63" x14ac:dyDescent="0.2">
      <c r="A46" s="283" t="s">
        <v>6145</v>
      </c>
      <c r="B46" s="284" t="s">
        <v>6154</v>
      </c>
      <c r="C46" s="340">
        <v>415</v>
      </c>
      <c r="D46" s="341">
        <v>415</v>
      </c>
      <c r="E46" s="341">
        <v>415</v>
      </c>
      <c r="F46" s="341">
        <v>415</v>
      </c>
      <c r="G46" s="341">
        <v>415</v>
      </c>
      <c r="H46" s="341">
        <v>415</v>
      </c>
      <c r="I46" s="342">
        <v>415</v>
      </c>
      <c r="J46" s="340"/>
      <c r="K46" s="341"/>
      <c r="L46" s="341"/>
      <c r="M46" s="341"/>
      <c r="N46" s="340">
        <v>415</v>
      </c>
      <c r="O46" s="341">
        <v>415</v>
      </c>
      <c r="P46" s="341">
        <v>415</v>
      </c>
      <c r="Q46" s="343">
        <v>415</v>
      </c>
      <c r="R46" s="344">
        <v>415</v>
      </c>
      <c r="S46" s="344">
        <v>415</v>
      </c>
      <c r="T46" s="344">
        <v>415</v>
      </c>
      <c r="U46" s="344">
        <v>415</v>
      </c>
      <c r="V46" s="344">
        <v>415</v>
      </c>
      <c r="W46" s="344">
        <v>0</v>
      </c>
      <c r="X46" s="344">
        <v>0</v>
      </c>
      <c r="Y46" s="345"/>
      <c r="Z46" s="345"/>
      <c r="AA46" s="345"/>
      <c r="AB46" s="346">
        <v>0</v>
      </c>
      <c r="AC46" s="346">
        <v>0</v>
      </c>
      <c r="AD46" s="346">
        <v>0</v>
      </c>
      <c r="AE46" s="346">
        <v>0</v>
      </c>
      <c r="AF46" s="392">
        <v>0</v>
      </c>
      <c r="AG46" s="349" t="s">
        <v>1516</v>
      </c>
      <c r="AH46" s="377" t="s">
        <v>6163</v>
      </c>
      <c r="AI46" s="378" t="s">
        <v>6164</v>
      </c>
      <c r="AJ46" s="349">
        <v>10</v>
      </c>
      <c r="AK46" s="379">
        <v>24</v>
      </c>
      <c r="AL46" s="5">
        <v>3.25</v>
      </c>
      <c r="AM46" s="349">
        <v>0.27777777777777779</v>
      </c>
      <c r="AN46" s="436">
        <v>8.75</v>
      </c>
      <c r="AO46" s="348"/>
      <c r="AP46" s="379"/>
      <c r="AQ46" s="378"/>
      <c r="AR46" s="378"/>
      <c r="AS46" s="378"/>
      <c r="AT46" s="378"/>
      <c r="AU46" s="378"/>
      <c r="AV46" s="378"/>
      <c r="AW46" s="350">
        <v>0</v>
      </c>
      <c r="AX46" s="351"/>
      <c r="AY46" s="352">
        <v>10</v>
      </c>
      <c r="AZ46" s="393">
        <v>0</v>
      </c>
      <c r="BA46" s="393" t="s">
        <v>3612</v>
      </c>
      <c r="BB46" s="393" t="s">
        <v>3612</v>
      </c>
      <c r="BC46" s="393" t="s">
        <v>3612</v>
      </c>
      <c r="BD46" s="353" t="s">
        <v>3612</v>
      </c>
      <c r="BE46" s="393"/>
      <c r="BF46" s="393"/>
      <c r="BG46" s="393">
        <v>0</v>
      </c>
      <c r="BH46" s="354" t="s">
        <v>3612</v>
      </c>
      <c r="BI46" s="289"/>
      <c r="BJ46" s="297">
        <v>0</v>
      </c>
      <c r="BK46" s="297">
        <v>0</v>
      </c>
    </row>
    <row r="47" spans="1:63" x14ac:dyDescent="0.2">
      <c r="A47" s="283" t="s">
        <v>6146</v>
      </c>
      <c r="B47" s="284" t="s">
        <v>6155</v>
      </c>
      <c r="C47" s="340">
        <v>452.04347826086951</v>
      </c>
      <c r="D47" s="341">
        <v>452.04347826086951</v>
      </c>
      <c r="E47" s="341">
        <v>452.04347826086951</v>
      </c>
      <c r="F47" s="341">
        <v>452.04347826086951</v>
      </c>
      <c r="G47" s="341">
        <v>452.04347826086951</v>
      </c>
      <c r="H47" s="341">
        <v>452.04347826086951</v>
      </c>
      <c r="I47" s="342">
        <v>452.04347826086951</v>
      </c>
      <c r="J47" s="340"/>
      <c r="K47" s="341"/>
      <c r="L47" s="341"/>
      <c r="M47" s="341"/>
      <c r="N47" s="340">
        <v>452.04347826086951</v>
      </c>
      <c r="O47" s="341">
        <v>452.04347826086951</v>
      </c>
      <c r="P47" s="341">
        <v>452.04347826086951</v>
      </c>
      <c r="Q47" s="343">
        <v>452.04347826086951</v>
      </c>
      <c r="R47" s="344">
        <v>452.04347826086951</v>
      </c>
      <c r="S47" s="344">
        <v>452.04347826086951</v>
      </c>
      <c r="T47" s="344">
        <v>452.04347826086951</v>
      </c>
      <c r="U47" s="344">
        <v>452.04347826086951</v>
      </c>
      <c r="V47" s="344">
        <v>452.04347826086951</v>
      </c>
      <c r="W47" s="344">
        <v>0</v>
      </c>
      <c r="X47" s="344">
        <v>0</v>
      </c>
      <c r="Y47" s="345"/>
      <c r="Z47" s="345"/>
      <c r="AA47" s="345"/>
      <c r="AB47" s="346">
        <v>0</v>
      </c>
      <c r="AC47" s="346">
        <v>0</v>
      </c>
      <c r="AD47" s="346">
        <v>0</v>
      </c>
      <c r="AE47" s="346">
        <v>0</v>
      </c>
      <c r="AF47" s="392">
        <v>0</v>
      </c>
      <c r="AG47" s="349" t="s">
        <v>1516</v>
      </c>
      <c r="AH47" s="377" t="s">
        <v>6163</v>
      </c>
      <c r="AI47" s="378" t="s">
        <v>6164</v>
      </c>
      <c r="AJ47" s="349">
        <v>10</v>
      </c>
      <c r="AK47" s="379">
        <v>30</v>
      </c>
      <c r="AL47" s="5">
        <v>3.25</v>
      </c>
      <c r="AM47" s="349">
        <v>0.34722222222222221</v>
      </c>
      <c r="AN47" s="436">
        <v>11.25</v>
      </c>
      <c r="AO47" s="348"/>
      <c r="AP47" s="379"/>
      <c r="AQ47" s="378"/>
      <c r="AR47" s="378"/>
      <c r="AS47" s="378"/>
      <c r="AT47" s="378"/>
      <c r="AU47" s="378"/>
      <c r="AV47" s="378"/>
      <c r="AW47" s="350">
        <v>0</v>
      </c>
      <c r="AX47" s="351"/>
      <c r="AY47" s="352">
        <v>10</v>
      </c>
      <c r="AZ47" s="393">
        <v>0</v>
      </c>
      <c r="BA47" s="393" t="s">
        <v>3612</v>
      </c>
      <c r="BB47" s="393" t="s">
        <v>3612</v>
      </c>
      <c r="BC47" s="393" t="s">
        <v>3612</v>
      </c>
      <c r="BD47" s="353" t="s">
        <v>3612</v>
      </c>
      <c r="BE47" s="393"/>
      <c r="BF47" s="393"/>
      <c r="BG47" s="393">
        <v>0</v>
      </c>
      <c r="BH47" s="354" t="s">
        <v>3612</v>
      </c>
      <c r="BI47" s="289"/>
      <c r="BJ47" s="297">
        <v>0</v>
      </c>
      <c r="BK47" s="297">
        <v>0</v>
      </c>
    </row>
    <row r="48" spans="1:63" x14ac:dyDescent="0.2">
      <c r="A48" s="283" t="s">
        <v>6147</v>
      </c>
      <c r="B48" s="284" t="s">
        <v>6156</v>
      </c>
      <c r="C48" s="340">
        <v>492.26086956521738</v>
      </c>
      <c r="D48" s="341">
        <v>492.26086956521738</v>
      </c>
      <c r="E48" s="341">
        <v>492.26086956521738</v>
      </c>
      <c r="F48" s="341">
        <v>492.26086956521738</v>
      </c>
      <c r="G48" s="341">
        <v>492.26086956521738</v>
      </c>
      <c r="H48" s="341">
        <v>492.26086956521738</v>
      </c>
      <c r="I48" s="342">
        <v>492.26086956521738</v>
      </c>
      <c r="J48" s="340"/>
      <c r="K48" s="341"/>
      <c r="L48" s="341"/>
      <c r="M48" s="341"/>
      <c r="N48" s="340">
        <v>492.26086956521738</v>
      </c>
      <c r="O48" s="341">
        <v>492.26086956521738</v>
      </c>
      <c r="P48" s="341">
        <v>492.26086956521738</v>
      </c>
      <c r="Q48" s="343">
        <v>492.26086956521738</v>
      </c>
      <c r="R48" s="344">
        <v>492.26086956521738</v>
      </c>
      <c r="S48" s="344">
        <v>492.26086956521738</v>
      </c>
      <c r="T48" s="344">
        <v>492.26086956521738</v>
      </c>
      <c r="U48" s="344">
        <v>492.26086956521738</v>
      </c>
      <c r="V48" s="344">
        <v>492.26086956521738</v>
      </c>
      <c r="W48" s="344">
        <v>0</v>
      </c>
      <c r="X48" s="344">
        <v>0</v>
      </c>
      <c r="Y48" s="345"/>
      <c r="Z48" s="345"/>
      <c r="AA48" s="345"/>
      <c r="AB48" s="346">
        <v>0</v>
      </c>
      <c r="AC48" s="346">
        <v>0</v>
      </c>
      <c r="AD48" s="346">
        <v>0</v>
      </c>
      <c r="AE48" s="346">
        <v>0</v>
      </c>
      <c r="AF48" s="392">
        <v>0</v>
      </c>
      <c r="AG48" s="349" t="s">
        <v>1516</v>
      </c>
      <c r="AH48" s="377" t="s">
        <v>6163</v>
      </c>
      <c r="AI48" s="378" t="s">
        <v>6164</v>
      </c>
      <c r="AJ48" s="349">
        <v>10</v>
      </c>
      <c r="AK48" s="379">
        <v>36</v>
      </c>
      <c r="AL48" s="5">
        <v>3.25</v>
      </c>
      <c r="AM48" s="349">
        <v>0.41666666666666669</v>
      </c>
      <c r="AN48" s="436">
        <v>12</v>
      </c>
      <c r="AO48" s="348"/>
      <c r="AP48" s="379"/>
      <c r="AQ48" s="378"/>
      <c r="AR48" s="378"/>
      <c r="AS48" s="378"/>
      <c r="AT48" s="378"/>
      <c r="AU48" s="378"/>
      <c r="AV48" s="378"/>
      <c r="AW48" s="350">
        <v>0</v>
      </c>
      <c r="AX48" s="351"/>
      <c r="AY48" s="352">
        <v>10</v>
      </c>
      <c r="AZ48" s="393">
        <v>0</v>
      </c>
      <c r="BA48" s="393" t="s">
        <v>3612</v>
      </c>
      <c r="BB48" s="393" t="s">
        <v>3612</v>
      </c>
      <c r="BC48" s="393" t="s">
        <v>3612</v>
      </c>
      <c r="BD48" s="353" t="s">
        <v>3612</v>
      </c>
      <c r="BE48" s="393"/>
      <c r="BF48" s="393"/>
      <c r="BG48" s="393">
        <v>0</v>
      </c>
      <c r="BH48" s="354" t="s">
        <v>3612</v>
      </c>
      <c r="BI48" s="289"/>
      <c r="BJ48" s="297">
        <v>0</v>
      </c>
      <c r="BK48" s="297">
        <v>0</v>
      </c>
    </row>
    <row r="49" spans="1:63" x14ac:dyDescent="0.2">
      <c r="A49" s="283" t="s">
        <v>6148</v>
      </c>
      <c r="B49" s="284" t="s">
        <v>6157</v>
      </c>
      <c r="C49" s="340">
        <v>415</v>
      </c>
      <c r="D49" s="341">
        <v>415</v>
      </c>
      <c r="E49" s="341">
        <v>415</v>
      </c>
      <c r="F49" s="341">
        <v>415</v>
      </c>
      <c r="G49" s="341">
        <v>415</v>
      </c>
      <c r="H49" s="341">
        <v>415</v>
      </c>
      <c r="I49" s="342">
        <v>415</v>
      </c>
      <c r="J49" s="340"/>
      <c r="K49" s="341"/>
      <c r="L49" s="341"/>
      <c r="M49" s="341"/>
      <c r="N49" s="340">
        <v>415</v>
      </c>
      <c r="O49" s="341">
        <v>415</v>
      </c>
      <c r="P49" s="341">
        <v>415</v>
      </c>
      <c r="Q49" s="343">
        <v>415</v>
      </c>
      <c r="R49" s="344">
        <v>415</v>
      </c>
      <c r="S49" s="344">
        <v>415</v>
      </c>
      <c r="T49" s="344">
        <v>415</v>
      </c>
      <c r="U49" s="344">
        <v>415</v>
      </c>
      <c r="V49" s="344">
        <v>415</v>
      </c>
      <c r="W49" s="344">
        <v>0</v>
      </c>
      <c r="X49" s="344">
        <v>0</v>
      </c>
      <c r="Y49" s="345"/>
      <c r="Z49" s="345"/>
      <c r="AA49" s="345"/>
      <c r="AB49" s="346">
        <v>0</v>
      </c>
      <c r="AC49" s="346">
        <v>0</v>
      </c>
      <c r="AD49" s="346">
        <v>0</v>
      </c>
      <c r="AE49" s="346">
        <v>0</v>
      </c>
      <c r="AF49" s="392">
        <v>0</v>
      </c>
      <c r="AG49" s="349" t="s">
        <v>1516</v>
      </c>
      <c r="AH49" s="377" t="s">
        <v>6163</v>
      </c>
      <c r="AI49" s="378" t="s">
        <v>6164</v>
      </c>
      <c r="AJ49" s="349">
        <v>10</v>
      </c>
      <c r="AK49" s="379">
        <v>24</v>
      </c>
      <c r="AL49" s="5">
        <v>3.25</v>
      </c>
      <c r="AM49" s="349">
        <v>0.27777777777777779</v>
      </c>
      <c r="AN49" s="436">
        <v>8.75</v>
      </c>
      <c r="AO49" s="348"/>
      <c r="AP49" s="379"/>
      <c r="AQ49" s="378"/>
      <c r="AR49" s="378"/>
      <c r="AS49" s="378"/>
      <c r="AT49" s="378"/>
      <c r="AU49" s="378"/>
      <c r="AV49" s="378"/>
      <c r="AW49" s="350">
        <v>0</v>
      </c>
      <c r="AX49" s="351"/>
      <c r="AY49" s="352">
        <v>10</v>
      </c>
      <c r="AZ49" s="393">
        <v>0</v>
      </c>
      <c r="BA49" s="393" t="s">
        <v>3612</v>
      </c>
      <c r="BB49" s="393" t="s">
        <v>3612</v>
      </c>
      <c r="BC49" s="393" t="s">
        <v>3612</v>
      </c>
      <c r="BD49" s="353" t="s">
        <v>3612</v>
      </c>
      <c r="BE49" s="393"/>
      <c r="BF49" s="393"/>
      <c r="BG49" s="393">
        <v>0</v>
      </c>
      <c r="BH49" s="354" t="s">
        <v>3612</v>
      </c>
      <c r="BI49" s="289"/>
      <c r="BJ49" s="297">
        <v>0</v>
      </c>
      <c r="BK49" s="297">
        <v>0</v>
      </c>
    </row>
    <row r="50" spans="1:63" x14ac:dyDescent="0.2">
      <c r="A50" s="283" t="s">
        <v>6149</v>
      </c>
      <c r="B50" s="284" t="s">
        <v>6158</v>
      </c>
      <c r="C50" s="340">
        <v>452.04347826086951</v>
      </c>
      <c r="D50" s="341">
        <v>452.04347826086951</v>
      </c>
      <c r="E50" s="341">
        <v>452.04347826086951</v>
      </c>
      <c r="F50" s="341">
        <v>452.04347826086951</v>
      </c>
      <c r="G50" s="341">
        <v>452.04347826086951</v>
      </c>
      <c r="H50" s="341">
        <v>452.04347826086951</v>
      </c>
      <c r="I50" s="342">
        <v>452.04347826086951</v>
      </c>
      <c r="J50" s="340"/>
      <c r="K50" s="341"/>
      <c r="L50" s="341"/>
      <c r="M50" s="341"/>
      <c r="N50" s="340">
        <v>452.04347826086951</v>
      </c>
      <c r="O50" s="341">
        <v>452.04347826086951</v>
      </c>
      <c r="P50" s="341">
        <v>452.04347826086951</v>
      </c>
      <c r="Q50" s="343">
        <v>452.04347826086951</v>
      </c>
      <c r="R50" s="344">
        <v>452.04347826086951</v>
      </c>
      <c r="S50" s="344">
        <v>452.04347826086951</v>
      </c>
      <c r="T50" s="344">
        <v>452.04347826086951</v>
      </c>
      <c r="U50" s="344">
        <v>452.04347826086951</v>
      </c>
      <c r="V50" s="344">
        <v>452.04347826086951</v>
      </c>
      <c r="W50" s="344">
        <v>0</v>
      </c>
      <c r="X50" s="344">
        <v>0</v>
      </c>
      <c r="Y50" s="345"/>
      <c r="Z50" s="345"/>
      <c r="AA50" s="345"/>
      <c r="AB50" s="346">
        <v>0</v>
      </c>
      <c r="AC50" s="346">
        <v>0</v>
      </c>
      <c r="AD50" s="346">
        <v>0</v>
      </c>
      <c r="AE50" s="346">
        <v>0</v>
      </c>
      <c r="AF50" s="392">
        <v>0</v>
      </c>
      <c r="AG50" s="349" t="s">
        <v>1516</v>
      </c>
      <c r="AH50" s="377" t="s">
        <v>6163</v>
      </c>
      <c r="AI50" s="378" t="s">
        <v>6164</v>
      </c>
      <c r="AJ50" s="349">
        <v>10</v>
      </c>
      <c r="AK50" s="379">
        <v>30</v>
      </c>
      <c r="AL50" s="5">
        <v>3.25</v>
      </c>
      <c r="AM50" s="349">
        <v>0.34722222222222221</v>
      </c>
      <c r="AN50" s="436">
        <v>11.25</v>
      </c>
      <c r="AO50" s="348"/>
      <c r="AP50" s="379"/>
      <c r="AQ50" s="378"/>
      <c r="AR50" s="378"/>
      <c r="AS50" s="378"/>
      <c r="AT50" s="378"/>
      <c r="AU50" s="378"/>
      <c r="AV50" s="378"/>
      <c r="AW50" s="350">
        <v>0</v>
      </c>
      <c r="AX50" s="351"/>
      <c r="AY50" s="352">
        <v>10</v>
      </c>
      <c r="AZ50" s="393">
        <v>0</v>
      </c>
      <c r="BA50" s="393" t="s">
        <v>3612</v>
      </c>
      <c r="BB50" s="393" t="s">
        <v>3612</v>
      </c>
      <c r="BC50" s="393" t="s">
        <v>3612</v>
      </c>
      <c r="BD50" s="353" t="s">
        <v>3612</v>
      </c>
      <c r="BE50" s="393"/>
      <c r="BF50" s="393"/>
      <c r="BG50" s="393">
        <v>0</v>
      </c>
      <c r="BH50" s="354" t="s">
        <v>3612</v>
      </c>
      <c r="BI50" s="289"/>
      <c r="BJ50" s="297">
        <v>0</v>
      </c>
      <c r="BK50" s="297">
        <v>0</v>
      </c>
    </row>
    <row r="51" spans="1:63" x14ac:dyDescent="0.2">
      <c r="A51" s="283" t="s">
        <v>6150</v>
      </c>
      <c r="B51" s="284" t="s">
        <v>6159</v>
      </c>
      <c r="C51" s="340">
        <v>492.26086956521738</v>
      </c>
      <c r="D51" s="341">
        <v>492.26086956521738</v>
      </c>
      <c r="E51" s="341">
        <v>492.26086956521738</v>
      </c>
      <c r="F51" s="341">
        <v>492.26086956521738</v>
      </c>
      <c r="G51" s="341">
        <v>492.26086956521738</v>
      </c>
      <c r="H51" s="341">
        <v>492.26086956521738</v>
      </c>
      <c r="I51" s="342">
        <v>492.26086956521738</v>
      </c>
      <c r="J51" s="340"/>
      <c r="K51" s="341"/>
      <c r="L51" s="341"/>
      <c r="M51" s="341"/>
      <c r="N51" s="340">
        <v>492.26086956521738</v>
      </c>
      <c r="O51" s="341">
        <v>492.26086956521738</v>
      </c>
      <c r="P51" s="341">
        <v>492.26086956521738</v>
      </c>
      <c r="Q51" s="343">
        <v>492.26086956521738</v>
      </c>
      <c r="R51" s="344">
        <v>492.26086956521738</v>
      </c>
      <c r="S51" s="344">
        <v>492.26086956521738</v>
      </c>
      <c r="T51" s="344">
        <v>492.26086956521738</v>
      </c>
      <c r="U51" s="344">
        <v>492.26086956521738</v>
      </c>
      <c r="V51" s="344">
        <v>492.26086956521738</v>
      </c>
      <c r="W51" s="344">
        <v>0</v>
      </c>
      <c r="X51" s="344">
        <v>0</v>
      </c>
      <c r="Y51" s="345"/>
      <c r="Z51" s="345"/>
      <c r="AA51" s="345"/>
      <c r="AB51" s="346">
        <v>0</v>
      </c>
      <c r="AC51" s="346">
        <v>0</v>
      </c>
      <c r="AD51" s="346">
        <v>0</v>
      </c>
      <c r="AE51" s="346">
        <v>0</v>
      </c>
      <c r="AF51" s="392">
        <v>0</v>
      </c>
      <c r="AG51" s="349" t="s">
        <v>1516</v>
      </c>
      <c r="AH51" s="377" t="s">
        <v>6163</v>
      </c>
      <c r="AI51" s="378" t="s">
        <v>6164</v>
      </c>
      <c r="AJ51" s="349">
        <v>10</v>
      </c>
      <c r="AK51" s="379">
        <v>36</v>
      </c>
      <c r="AL51" s="5">
        <v>3.25</v>
      </c>
      <c r="AM51" s="349">
        <v>0.41666666666666669</v>
      </c>
      <c r="AN51" s="436">
        <v>12</v>
      </c>
      <c r="AO51" s="348"/>
      <c r="AP51" s="379"/>
      <c r="AQ51" s="378"/>
      <c r="AR51" s="378"/>
      <c r="AS51" s="378"/>
      <c r="AT51" s="378"/>
      <c r="AU51" s="378"/>
      <c r="AV51" s="378"/>
      <c r="AW51" s="350">
        <v>0</v>
      </c>
      <c r="AX51" s="351"/>
      <c r="AY51" s="352">
        <v>10</v>
      </c>
      <c r="AZ51" s="393">
        <v>0</v>
      </c>
      <c r="BA51" s="393" t="s">
        <v>3612</v>
      </c>
      <c r="BB51" s="393" t="s">
        <v>3612</v>
      </c>
      <c r="BC51" s="393" t="s">
        <v>3612</v>
      </c>
      <c r="BD51" s="353" t="s">
        <v>3612</v>
      </c>
      <c r="BE51" s="393"/>
      <c r="BF51" s="393"/>
      <c r="BG51" s="393">
        <v>0</v>
      </c>
      <c r="BH51" s="354" t="s">
        <v>3612</v>
      </c>
      <c r="BI51" s="289"/>
      <c r="BJ51" s="297">
        <v>0</v>
      </c>
      <c r="BK51" s="297">
        <v>0</v>
      </c>
    </row>
    <row r="52" spans="1:63" x14ac:dyDescent="0.2">
      <c r="A52" s="283" t="s">
        <v>6151</v>
      </c>
      <c r="B52" s="284" t="s">
        <v>6160</v>
      </c>
      <c r="C52" s="340">
        <v>415</v>
      </c>
      <c r="D52" s="341">
        <v>415</v>
      </c>
      <c r="E52" s="341">
        <v>415</v>
      </c>
      <c r="F52" s="341">
        <v>415</v>
      </c>
      <c r="G52" s="341">
        <v>415</v>
      </c>
      <c r="H52" s="341">
        <v>415</v>
      </c>
      <c r="I52" s="342">
        <v>415</v>
      </c>
      <c r="J52" s="340"/>
      <c r="K52" s="341"/>
      <c r="L52" s="341"/>
      <c r="M52" s="341"/>
      <c r="N52" s="340">
        <v>415</v>
      </c>
      <c r="O52" s="341">
        <v>415</v>
      </c>
      <c r="P52" s="341">
        <v>415</v>
      </c>
      <c r="Q52" s="343">
        <v>415</v>
      </c>
      <c r="R52" s="344">
        <v>415</v>
      </c>
      <c r="S52" s="344">
        <v>415</v>
      </c>
      <c r="T52" s="344">
        <v>415</v>
      </c>
      <c r="U52" s="344">
        <v>415</v>
      </c>
      <c r="V52" s="344">
        <v>415</v>
      </c>
      <c r="W52" s="344">
        <v>0</v>
      </c>
      <c r="X52" s="344">
        <v>0</v>
      </c>
      <c r="Y52" s="345"/>
      <c r="Z52" s="345"/>
      <c r="AA52" s="345"/>
      <c r="AB52" s="346">
        <v>0</v>
      </c>
      <c r="AC52" s="346">
        <v>0</v>
      </c>
      <c r="AD52" s="346">
        <v>0</v>
      </c>
      <c r="AE52" s="346">
        <v>0</v>
      </c>
      <c r="AF52" s="392">
        <v>0</v>
      </c>
      <c r="AG52" s="349" t="s">
        <v>1516</v>
      </c>
      <c r="AH52" s="377" t="s">
        <v>6163</v>
      </c>
      <c r="AI52" s="378" t="s">
        <v>6164</v>
      </c>
      <c r="AJ52" s="349">
        <v>10</v>
      </c>
      <c r="AK52" s="379">
        <v>24</v>
      </c>
      <c r="AL52" s="5">
        <v>3.25</v>
      </c>
      <c r="AM52" s="349">
        <v>0.27777777777777779</v>
      </c>
      <c r="AN52" s="436">
        <v>8.75</v>
      </c>
      <c r="AO52" s="348"/>
      <c r="AP52" s="379"/>
      <c r="AQ52" s="378"/>
      <c r="AR52" s="378"/>
      <c r="AS52" s="378"/>
      <c r="AT52" s="378"/>
      <c r="AU52" s="378"/>
      <c r="AV52" s="378"/>
      <c r="AW52" s="350">
        <v>0</v>
      </c>
      <c r="AX52" s="351"/>
      <c r="AY52" s="352">
        <v>10</v>
      </c>
      <c r="AZ52" s="393">
        <v>0</v>
      </c>
      <c r="BA52" s="393" t="s">
        <v>3612</v>
      </c>
      <c r="BB52" s="393" t="s">
        <v>3612</v>
      </c>
      <c r="BC52" s="393" t="s">
        <v>3612</v>
      </c>
      <c r="BD52" s="353" t="s">
        <v>3612</v>
      </c>
      <c r="BE52" s="393"/>
      <c r="BF52" s="393"/>
      <c r="BG52" s="393">
        <v>0</v>
      </c>
      <c r="BH52" s="354" t="s">
        <v>3612</v>
      </c>
      <c r="BI52" s="289"/>
      <c r="BJ52" s="297">
        <v>0</v>
      </c>
      <c r="BK52" s="297">
        <v>0</v>
      </c>
    </row>
    <row r="53" spans="1:63" x14ac:dyDescent="0.2">
      <c r="A53" s="283" t="s">
        <v>6152</v>
      </c>
      <c r="B53" s="284" t="s">
        <v>6161</v>
      </c>
      <c r="C53" s="340">
        <v>452.04347826086951</v>
      </c>
      <c r="D53" s="341">
        <v>452.04347826086951</v>
      </c>
      <c r="E53" s="341">
        <v>452.04347826086951</v>
      </c>
      <c r="F53" s="341">
        <v>452.04347826086951</v>
      </c>
      <c r="G53" s="341">
        <v>452.04347826086951</v>
      </c>
      <c r="H53" s="341">
        <v>452.04347826086951</v>
      </c>
      <c r="I53" s="342">
        <v>452.04347826086951</v>
      </c>
      <c r="J53" s="340"/>
      <c r="K53" s="341"/>
      <c r="L53" s="341"/>
      <c r="M53" s="341"/>
      <c r="N53" s="340">
        <v>452.04347826086951</v>
      </c>
      <c r="O53" s="341">
        <v>452.04347826086951</v>
      </c>
      <c r="P53" s="341">
        <v>452.04347826086951</v>
      </c>
      <c r="Q53" s="343">
        <v>452.04347826086951</v>
      </c>
      <c r="R53" s="344">
        <v>452.04347826086951</v>
      </c>
      <c r="S53" s="344">
        <v>452.04347826086951</v>
      </c>
      <c r="T53" s="344">
        <v>452.04347826086951</v>
      </c>
      <c r="U53" s="344">
        <v>452.04347826086951</v>
      </c>
      <c r="V53" s="344">
        <v>452.04347826086951</v>
      </c>
      <c r="W53" s="344">
        <v>0</v>
      </c>
      <c r="X53" s="344">
        <v>0</v>
      </c>
      <c r="Y53" s="345"/>
      <c r="Z53" s="345"/>
      <c r="AA53" s="345"/>
      <c r="AB53" s="346">
        <v>0</v>
      </c>
      <c r="AC53" s="346">
        <v>0</v>
      </c>
      <c r="AD53" s="346">
        <v>0</v>
      </c>
      <c r="AE53" s="346">
        <v>0</v>
      </c>
      <c r="AF53" s="392">
        <v>0</v>
      </c>
      <c r="AG53" s="349" t="s">
        <v>1516</v>
      </c>
      <c r="AH53" s="377" t="s">
        <v>6163</v>
      </c>
      <c r="AI53" s="378" t="s">
        <v>6164</v>
      </c>
      <c r="AJ53" s="349">
        <v>10</v>
      </c>
      <c r="AK53" s="379">
        <v>30</v>
      </c>
      <c r="AL53" s="5">
        <v>3.25</v>
      </c>
      <c r="AM53" s="349">
        <v>0.34722222222222221</v>
      </c>
      <c r="AN53" s="436">
        <v>11.25</v>
      </c>
      <c r="AO53" s="348"/>
      <c r="AP53" s="379"/>
      <c r="AQ53" s="378"/>
      <c r="AR53" s="378"/>
      <c r="AS53" s="378"/>
      <c r="AT53" s="378"/>
      <c r="AU53" s="378"/>
      <c r="AV53" s="378"/>
      <c r="AW53" s="350">
        <v>0</v>
      </c>
      <c r="AX53" s="351"/>
      <c r="AY53" s="352">
        <v>10</v>
      </c>
      <c r="AZ53" s="393">
        <v>0</v>
      </c>
      <c r="BA53" s="393" t="s">
        <v>3612</v>
      </c>
      <c r="BB53" s="393" t="s">
        <v>3612</v>
      </c>
      <c r="BC53" s="393" t="s">
        <v>3612</v>
      </c>
      <c r="BD53" s="353" t="s">
        <v>3612</v>
      </c>
      <c r="BE53" s="393"/>
      <c r="BF53" s="393"/>
      <c r="BG53" s="393">
        <v>0</v>
      </c>
      <c r="BH53" s="354" t="s">
        <v>3612</v>
      </c>
      <c r="BI53" s="289"/>
      <c r="BJ53" s="297">
        <v>0</v>
      </c>
      <c r="BK53" s="297">
        <v>0</v>
      </c>
    </row>
    <row r="54" spans="1:63" x14ac:dyDescent="0.2">
      <c r="A54" s="283" t="s">
        <v>6153</v>
      </c>
      <c r="B54" s="284" t="s">
        <v>6162</v>
      </c>
      <c r="C54" s="340">
        <v>492.26086956521738</v>
      </c>
      <c r="D54" s="341">
        <v>492.26086956521738</v>
      </c>
      <c r="E54" s="341">
        <v>492.26086956521738</v>
      </c>
      <c r="F54" s="341">
        <v>492.26086956521738</v>
      </c>
      <c r="G54" s="341">
        <v>492.26086956521738</v>
      </c>
      <c r="H54" s="341">
        <v>492.26086956521738</v>
      </c>
      <c r="I54" s="342">
        <v>492.26086956521738</v>
      </c>
      <c r="J54" s="340"/>
      <c r="K54" s="341"/>
      <c r="L54" s="341"/>
      <c r="M54" s="341"/>
      <c r="N54" s="340">
        <v>492.26086956521738</v>
      </c>
      <c r="O54" s="341">
        <v>492.26086956521738</v>
      </c>
      <c r="P54" s="341">
        <v>492.26086956521738</v>
      </c>
      <c r="Q54" s="343">
        <v>492.26086956521738</v>
      </c>
      <c r="R54" s="344">
        <v>492.26086956521738</v>
      </c>
      <c r="S54" s="344">
        <v>492.26086956521738</v>
      </c>
      <c r="T54" s="344">
        <v>492.26086956521738</v>
      </c>
      <c r="U54" s="344">
        <v>492.26086956521738</v>
      </c>
      <c r="V54" s="344">
        <v>492.26086956521738</v>
      </c>
      <c r="W54" s="344">
        <v>0</v>
      </c>
      <c r="X54" s="344">
        <v>0</v>
      </c>
      <c r="Y54" s="345"/>
      <c r="Z54" s="345"/>
      <c r="AA54" s="345"/>
      <c r="AB54" s="346"/>
      <c r="AC54" s="346"/>
      <c r="AD54" s="346"/>
      <c r="AE54" s="346"/>
      <c r="AF54" s="392">
        <v>0</v>
      </c>
      <c r="AG54" s="349" t="s">
        <v>1516</v>
      </c>
      <c r="AH54" s="377" t="s">
        <v>6163</v>
      </c>
      <c r="AI54" s="378" t="s">
        <v>6164</v>
      </c>
      <c r="AJ54" s="349">
        <v>10</v>
      </c>
      <c r="AK54" s="379">
        <v>36</v>
      </c>
      <c r="AL54" s="5">
        <v>3.25</v>
      </c>
      <c r="AM54" s="349">
        <v>0.41666666666666669</v>
      </c>
      <c r="AN54" s="436">
        <v>12</v>
      </c>
      <c r="AO54" s="348"/>
      <c r="AP54" s="379"/>
      <c r="AQ54" s="378"/>
      <c r="AR54" s="378"/>
      <c r="AS54" s="378"/>
      <c r="AT54" s="378"/>
      <c r="AU54" s="378"/>
      <c r="AV54" s="378"/>
      <c r="AW54" s="350">
        <v>0</v>
      </c>
      <c r="AX54" s="351"/>
      <c r="AY54" s="352">
        <v>10</v>
      </c>
      <c r="AZ54" s="393">
        <v>0</v>
      </c>
      <c r="BA54" s="393" t="s">
        <v>3612</v>
      </c>
      <c r="BB54" s="393" t="s">
        <v>3612</v>
      </c>
      <c r="BC54" s="393" t="s">
        <v>3612</v>
      </c>
      <c r="BD54" s="353" t="s">
        <v>3612</v>
      </c>
      <c r="BE54" s="393"/>
      <c r="BF54" s="393"/>
      <c r="BG54" s="393">
        <v>0</v>
      </c>
      <c r="BH54" s="354" t="s">
        <v>3612</v>
      </c>
      <c r="BI54" s="289"/>
      <c r="BJ54" s="297">
        <v>0</v>
      </c>
      <c r="BK54" s="297">
        <v>0</v>
      </c>
    </row>
    <row r="55" spans="1:63" x14ac:dyDescent="0.2">
      <c r="A55" s="283" t="s">
        <v>6026</v>
      </c>
      <c r="B55" s="284" t="s">
        <v>6027</v>
      </c>
      <c r="C55" s="340">
        <v>12</v>
      </c>
      <c r="D55" s="341">
        <v>12</v>
      </c>
      <c r="E55" s="341">
        <v>12</v>
      </c>
      <c r="F55" s="341">
        <v>12</v>
      </c>
      <c r="G55" s="341">
        <v>12</v>
      </c>
      <c r="H55" s="341">
        <v>12</v>
      </c>
      <c r="I55" s="342">
        <v>12</v>
      </c>
      <c r="J55" s="340">
        <v>0</v>
      </c>
      <c r="K55" s="341">
        <v>0</v>
      </c>
      <c r="L55" s="341">
        <v>0</v>
      </c>
      <c r="M55" s="341">
        <v>0</v>
      </c>
      <c r="N55" s="340">
        <v>12</v>
      </c>
      <c r="O55" s="341">
        <v>12</v>
      </c>
      <c r="P55" s="341">
        <v>12</v>
      </c>
      <c r="Q55" s="343">
        <v>12</v>
      </c>
      <c r="R55" s="344">
        <v>12</v>
      </c>
      <c r="S55" s="344">
        <v>12</v>
      </c>
      <c r="T55" s="344">
        <v>12</v>
      </c>
      <c r="U55" s="344">
        <v>12</v>
      </c>
      <c r="V55" s="344">
        <v>12</v>
      </c>
      <c r="W55" s="344">
        <v>0</v>
      </c>
      <c r="X55" s="344">
        <v>0</v>
      </c>
      <c r="Y55" s="345"/>
      <c r="Z55" s="345"/>
      <c r="AA55" s="345"/>
      <c r="AB55" s="346"/>
      <c r="AC55" s="346"/>
      <c r="AD55" s="346"/>
      <c r="AE55" s="346"/>
      <c r="AF55" s="392">
        <v>0</v>
      </c>
      <c r="AG55" s="349" t="s">
        <v>1516</v>
      </c>
      <c r="AH55" s="377" t="s">
        <v>6028</v>
      </c>
      <c r="AI55" s="378" t="s">
        <v>6029</v>
      </c>
      <c r="AJ55" s="377">
        <v>8</v>
      </c>
      <c r="AK55" s="379">
        <v>3</v>
      </c>
      <c r="AL55" s="349">
        <v>2</v>
      </c>
      <c r="AM55" s="349">
        <v>0.3</v>
      </c>
      <c r="AN55" s="436">
        <v>1</v>
      </c>
      <c r="AO55" s="348">
        <v>0</v>
      </c>
      <c r="AP55" s="379"/>
      <c r="AQ55" s="378"/>
      <c r="AR55" s="378"/>
      <c r="AS55" s="378"/>
      <c r="AT55" s="378"/>
      <c r="AU55" s="378"/>
      <c r="AV55" s="378"/>
      <c r="AW55" s="350">
        <v>0</v>
      </c>
      <c r="AX55" s="351"/>
      <c r="AY55" s="352">
        <v>5</v>
      </c>
      <c r="AZ55" s="393">
        <v>0</v>
      </c>
      <c r="BA55" s="393" t="s">
        <v>3612</v>
      </c>
      <c r="BB55" s="393" t="s">
        <v>3612</v>
      </c>
      <c r="BC55" s="393" t="s">
        <v>3612</v>
      </c>
      <c r="BD55" s="353" t="s">
        <v>3612</v>
      </c>
      <c r="BE55" s="393"/>
      <c r="BF55" s="393"/>
      <c r="BG55" s="393">
        <v>0</v>
      </c>
      <c r="BH55" s="354" t="s">
        <v>3612</v>
      </c>
      <c r="BI55" s="289"/>
      <c r="BJ55" s="297">
        <v>0</v>
      </c>
      <c r="BK55" s="297">
        <v>0</v>
      </c>
    </row>
    <row r="56" spans="1:63" x14ac:dyDescent="0.2">
      <c r="A56" s="283" t="s">
        <v>3118</v>
      </c>
      <c r="B56" s="284" t="s">
        <v>3119</v>
      </c>
      <c r="C56" s="340">
        <v>22</v>
      </c>
      <c r="D56" s="341">
        <v>22</v>
      </c>
      <c r="E56" s="341">
        <v>22</v>
      </c>
      <c r="F56" s="341">
        <v>22</v>
      </c>
      <c r="G56" s="341">
        <v>22</v>
      </c>
      <c r="H56" s="341">
        <v>22</v>
      </c>
      <c r="I56" s="342">
        <v>22</v>
      </c>
      <c r="J56" s="340">
        <v>0</v>
      </c>
      <c r="K56" s="341">
        <v>0</v>
      </c>
      <c r="L56" s="341">
        <v>0</v>
      </c>
      <c r="M56" s="341">
        <v>0</v>
      </c>
      <c r="N56" s="340">
        <v>22</v>
      </c>
      <c r="O56" s="341">
        <v>22</v>
      </c>
      <c r="P56" s="341">
        <v>22</v>
      </c>
      <c r="Q56" s="343">
        <v>22</v>
      </c>
      <c r="R56" s="344">
        <v>22</v>
      </c>
      <c r="S56" s="344">
        <v>22</v>
      </c>
      <c r="T56" s="344">
        <v>22</v>
      </c>
      <c r="U56" s="344">
        <v>22</v>
      </c>
      <c r="V56" s="344">
        <v>22</v>
      </c>
      <c r="W56" s="344">
        <v>0</v>
      </c>
      <c r="X56" s="344">
        <v>0</v>
      </c>
      <c r="Y56" s="345">
        <v>0</v>
      </c>
      <c r="Z56" s="345">
        <v>0</v>
      </c>
      <c r="AA56" s="345">
        <v>0</v>
      </c>
      <c r="AB56" s="346">
        <v>0</v>
      </c>
      <c r="AC56" s="346">
        <v>0</v>
      </c>
      <c r="AD56" s="346">
        <v>0</v>
      </c>
      <c r="AE56" s="346">
        <v>0</v>
      </c>
      <c r="AF56" s="392">
        <v>0</v>
      </c>
      <c r="AG56" s="349" t="s">
        <v>1516</v>
      </c>
      <c r="AH56" s="377" t="s">
        <v>1517</v>
      </c>
      <c r="AI56" s="378" t="s">
        <v>3120</v>
      </c>
      <c r="AJ56" s="377">
        <v>2</v>
      </c>
      <c r="AK56" s="379">
        <v>2</v>
      </c>
      <c r="AL56" s="349">
        <v>3</v>
      </c>
      <c r="AM56" s="349">
        <v>0.01</v>
      </c>
      <c r="AN56" s="436">
        <v>0.1</v>
      </c>
      <c r="AO56" s="348">
        <v>0</v>
      </c>
      <c r="AP56" s="379"/>
      <c r="AQ56" s="378"/>
      <c r="AR56" s="378"/>
      <c r="AS56" s="378"/>
      <c r="AT56" s="378"/>
      <c r="AU56" s="378"/>
      <c r="AV56" s="378"/>
      <c r="AW56" s="350">
        <v>0</v>
      </c>
      <c r="AX56" s="351">
        <v>0</v>
      </c>
      <c r="AY56" s="352">
        <v>5</v>
      </c>
      <c r="AZ56" s="393">
        <v>0</v>
      </c>
      <c r="BA56" s="393" t="s">
        <v>3612</v>
      </c>
      <c r="BB56" s="393" t="s">
        <v>3612</v>
      </c>
      <c r="BC56" s="393" t="s">
        <v>3612</v>
      </c>
      <c r="BD56" s="353" t="s">
        <v>3612</v>
      </c>
      <c r="BE56" s="393"/>
      <c r="BF56" s="393"/>
      <c r="BG56" s="393">
        <v>0</v>
      </c>
      <c r="BH56" s="354" t="s">
        <v>3612</v>
      </c>
      <c r="BI56" s="289"/>
      <c r="BJ56" s="297">
        <v>0</v>
      </c>
      <c r="BK56" s="297">
        <v>0</v>
      </c>
    </row>
    <row r="57" spans="1:63" x14ac:dyDescent="0.2">
      <c r="A57" s="284" t="s">
        <v>5051</v>
      </c>
      <c r="B57" s="284" t="s">
        <v>5052</v>
      </c>
      <c r="C57" s="340">
        <v>5</v>
      </c>
      <c r="D57" s="341">
        <v>5</v>
      </c>
      <c r="E57" s="341">
        <v>5</v>
      </c>
      <c r="F57" s="341">
        <v>5</v>
      </c>
      <c r="G57" s="341">
        <v>5</v>
      </c>
      <c r="H57" s="341">
        <v>5</v>
      </c>
      <c r="I57" s="342">
        <v>5</v>
      </c>
      <c r="J57" s="340">
        <v>0</v>
      </c>
      <c r="K57" s="341">
        <v>0</v>
      </c>
      <c r="L57" s="341">
        <v>0</v>
      </c>
      <c r="M57" s="341">
        <v>0</v>
      </c>
      <c r="N57" s="340">
        <v>5</v>
      </c>
      <c r="O57" s="341">
        <v>5</v>
      </c>
      <c r="P57" s="341">
        <v>5</v>
      </c>
      <c r="Q57" s="343">
        <v>5</v>
      </c>
      <c r="R57" s="344">
        <v>5</v>
      </c>
      <c r="S57" s="344">
        <v>5</v>
      </c>
      <c r="T57" s="344">
        <v>5</v>
      </c>
      <c r="U57" s="344">
        <v>5</v>
      </c>
      <c r="V57" s="344">
        <v>5</v>
      </c>
      <c r="W57" s="344">
        <v>0</v>
      </c>
      <c r="X57" s="344">
        <v>0</v>
      </c>
      <c r="Y57" s="345">
        <v>0</v>
      </c>
      <c r="Z57" s="345">
        <v>0</v>
      </c>
      <c r="AA57" s="345">
        <v>0</v>
      </c>
      <c r="AB57" s="346">
        <v>0</v>
      </c>
      <c r="AC57" s="346">
        <v>0</v>
      </c>
      <c r="AD57" s="346">
        <v>0</v>
      </c>
      <c r="AE57" s="346">
        <v>0</v>
      </c>
      <c r="AF57" s="392">
        <v>0</v>
      </c>
      <c r="AG57" s="349" t="s">
        <v>1516</v>
      </c>
      <c r="AH57" s="377" t="s">
        <v>3148</v>
      </c>
      <c r="AI57" s="378" t="s">
        <v>3149</v>
      </c>
      <c r="AJ57" s="377">
        <v>0</v>
      </c>
      <c r="AK57" s="379">
        <v>0</v>
      </c>
      <c r="AL57" s="349">
        <v>0</v>
      </c>
      <c r="AM57" s="349" t="s">
        <v>3901</v>
      </c>
      <c r="AN57" s="436">
        <v>0.12</v>
      </c>
      <c r="AO57" s="348">
        <v>0</v>
      </c>
      <c r="AP57" s="379"/>
      <c r="AQ57" s="378"/>
      <c r="AR57" s="378"/>
      <c r="AS57" s="378"/>
      <c r="AT57" s="378"/>
      <c r="AU57" s="378"/>
      <c r="AV57" s="378"/>
      <c r="AW57" s="350">
        <v>0</v>
      </c>
      <c r="AX57" s="351">
        <v>0</v>
      </c>
      <c r="AY57" s="352">
        <v>0.5</v>
      </c>
      <c r="AZ57" s="393">
        <v>0</v>
      </c>
      <c r="BA57" s="393" t="s">
        <v>3612</v>
      </c>
      <c r="BB57" s="393" t="s">
        <v>3612</v>
      </c>
      <c r="BC57" s="393" t="s">
        <v>3612</v>
      </c>
      <c r="BD57" s="353" t="s">
        <v>3612</v>
      </c>
      <c r="BE57" s="393"/>
      <c r="BF57" s="393"/>
      <c r="BG57" s="393">
        <v>0</v>
      </c>
      <c r="BH57" s="354" t="s">
        <v>3612</v>
      </c>
      <c r="BI57" s="289"/>
      <c r="BJ57" s="297">
        <v>0</v>
      </c>
      <c r="BK57" s="297">
        <v>0</v>
      </c>
    </row>
    <row r="58" spans="1:63" x14ac:dyDescent="0.2">
      <c r="A58" s="284" t="s">
        <v>6167</v>
      </c>
      <c r="B58" s="284" t="s">
        <v>6222</v>
      </c>
      <c r="C58" s="340">
        <v>6</v>
      </c>
      <c r="D58" s="341">
        <v>6</v>
      </c>
      <c r="E58" s="341">
        <v>6</v>
      </c>
      <c r="F58" s="341">
        <v>6</v>
      </c>
      <c r="G58" s="341">
        <v>6</v>
      </c>
      <c r="H58" s="341">
        <v>6</v>
      </c>
      <c r="I58" s="342">
        <v>6</v>
      </c>
      <c r="J58" s="340">
        <v>0</v>
      </c>
      <c r="K58" s="341">
        <v>0</v>
      </c>
      <c r="L58" s="341">
        <v>0</v>
      </c>
      <c r="M58" s="341">
        <v>0</v>
      </c>
      <c r="N58" s="340">
        <v>6</v>
      </c>
      <c r="O58" s="341">
        <v>6</v>
      </c>
      <c r="P58" s="341">
        <v>6</v>
      </c>
      <c r="Q58" s="343">
        <v>6</v>
      </c>
      <c r="R58" s="344">
        <v>6</v>
      </c>
      <c r="S58" s="344">
        <v>6</v>
      </c>
      <c r="T58" s="344">
        <v>6</v>
      </c>
      <c r="U58" s="344">
        <v>6</v>
      </c>
      <c r="V58" s="344">
        <v>6</v>
      </c>
      <c r="W58" s="344">
        <v>0</v>
      </c>
      <c r="X58" s="344">
        <v>0</v>
      </c>
      <c r="Y58" s="345">
        <v>0</v>
      </c>
      <c r="Z58" s="345">
        <v>0</v>
      </c>
      <c r="AA58" s="345">
        <v>0</v>
      </c>
      <c r="AB58" s="346">
        <v>0</v>
      </c>
      <c r="AC58" s="346">
        <v>0</v>
      </c>
      <c r="AD58" s="346">
        <v>0</v>
      </c>
      <c r="AE58" s="346">
        <v>0</v>
      </c>
      <c r="AF58" s="392">
        <v>0</v>
      </c>
      <c r="AG58" s="349" t="s">
        <v>1516</v>
      </c>
      <c r="AH58" s="377" t="s">
        <v>5813</v>
      </c>
      <c r="AI58" s="378" t="s">
        <v>5814</v>
      </c>
      <c r="AJ58" s="377">
        <v>0</v>
      </c>
      <c r="AK58" s="379">
        <v>0</v>
      </c>
      <c r="AL58" s="349">
        <v>0</v>
      </c>
      <c r="AM58" s="349" t="s">
        <v>3901</v>
      </c>
      <c r="AN58" s="436">
        <v>0.36</v>
      </c>
      <c r="AO58" s="348">
        <v>0</v>
      </c>
      <c r="AP58" s="379"/>
      <c r="AQ58" s="378"/>
      <c r="AR58" s="378"/>
      <c r="AS58" s="378"/>
      <c r="AT58" s="378"/>
      <c r="AU58" s="378"/>
      <c r="AV58" s="378"/>
      <c r="AW58" s="350">
        <v>0</v>
      </c>
      <c r="AX58" s="351">
        <v>0</v>
      </c>
      <c r="AY58" s="352">
        <v>1</v>
      </c>
      <c r="AZ58" s="393">
        <v>0</v>
      </c>
      <c r="BA58" s="393" t="s">
        <v>3612</v>
      </c>
      <c r="BB58" s="393" t="s">
        <v>3612</v>
      </c>
      <c r="BC58" s="393" t="s">
        <v>3612</v>
      </c>
      <c r="BD58" s="353" t="s">
        <v>3612</v>
      </c>
      <c r="BE58" s="393"/>
      <c r="BF58" s="393"/>
      <c r="BG58" s="393">
        <v>0</v>
      </c>
      <c r="BH58" s="354" t="s">
        <v>3612</v>
      </c>
      <c r="BI58" s="289"/>
      <c r="BJ58" s="297">
        <v>0</v>
      </c>
      <c r="BK58" s="297">
        <v>0</v>
      </c>
    </row>
    <row r="59" spans="1:63" x14ac:dyDescent="0.2">
      <c r="A59" s="284" t="s">
        <v>961</v>
      </c>
      <c r="B59" s="284" t="s">
        <v>3297</v>
      </c>
      <c r="C59" s="340">
        <v>3</v>
      </c>
      <c r="D59" s="341">
        <v>3</v>
      </c>
      <c r="E59" s="341">
        <v>3</v>
      </c>
      <c r="F59" s="341">
        <v>3</v>
      </c>
      <c r="G59" s="341">
        <v>3</v>
      </c>
      <c r="H59" s="341">
        <v>3</v>
      </c>
      <c r="I59" s="342">
        <v>3</v>
      </c>
      <c r="J59" s="340">
        <v>0</v>
      </c>
      <c r="K59" s="341">
        <v>0</v>
      </c>
      <c r="L59" s="341">
        <v>0</v>
      </c>
      <c r="M59" s="341">
        <v>0</v>
      </c>
      <c r="N59" s="340">
        <v>3</v>
      </c>
      <c r="O59" s="341">
        <v>3</v>
      </c>
      <c r="P59" s="341">
        <v>3</v>
      </c>
      <c r="Q59" s="343">
        <v>3</v>
      </c>
      <c r="R59" s="344">
        <v>3</v>
      </c>
      <c r="S59" s="344">
        <v>3</v>
      </c>
      <c r="T59" s="344">
        <v>3</v>
      </c>
      <c r="U59" s="344">
        <v>3</v>
      </c>
      <c r="V59" s="344">
        <v>3</v>
      </c>
      <c r="W59" s="344">
        <v>0</v>
      </c>
      <c r="X59" s="344">
        <v>0</v>
      </c>
      <c r="Y59" s="345">
        <v>0</v>
      </c>
      <c r="Z59" s="345">
        <v>0</v>
      </c>
      <c r="AA59" s="345">
        <v>0</v>
      </c>
      <c r="AB59" s="346">
        <v>0</v>
      </c>
      <c r="AC59" s="346">
        <v>0</v>
      </c>
      <c r="AD59" s="346">
        <v>0</v>
      </c>
      <c r="AE59" s="346">
        <v>0</v>
      </c>
      <c r="AF59" s="392">
        <v>0</v>
      </c>
      <c r="AG59" s="349" t="s">
        <v>1516</v>
      </c>
      <c r="AH59" s="377" t="s">
        <v>3148</v>
      </c>
      <c r="AI59" s="378" t="s">
        <v>3149</v>
      </c>
      <c r="AJ59" s="377">
        <v>0</v>
      </c>
      <c r="AK59" s="379">
        <v>0</v>
      </c>
      <c r="AL59" s="349">
        <v>0</v>
      </c>
      <c r="AM59" s="349" t="s">
        <v>3901</v>
      </c>
      <c r="AN59" s="436">
        <v>0.12</v>
      </c>
      <c r="AO59" s="348">
        <v>0</v>
      </c>
      <c r="AP59" s="379"/>
      <c r="AQ59" s="378"/>
      <c r="AR59" s="378"/>
      <c r="AS59" s="378"/>
      <c r="AT59" s="378"/>
      <c r="AU59" s="378"/>
      <c r="AV59" s="378"/>
      <c r="AW59" s="350">
        <v>0</v>
      </c>
      <c r="AX59" s="351">
        <v>0</v>
      </c>
      <c r="AY59" s="352">
        <v>0.5</v>
      </c>
      <c r="AZ59" s="393">
        <v>0</v>
      </c>
      <c r="BA59" s="393" t="s">
        <v>3612</v>
      </c>
      <c r="BB59" s="393" t="s">
        <v>3612</v>
      </c>
      <c r="BC59" s="393" t="s">
        <v>3612</v>
      </c>
      <c r="BD59" s="353" t="s">
        <v>3612</v>
      </c>
      <c r="BE59" s="393"/>
      <c r="BF59" s="393"/>
      <c r="BG59" s="393">
        <v>0</v>
      </c>
      <c r="BH59" s="354" t="s">
        <v>3612</v>
      </c>
      <c r="BI59" s="289"/>
      <c r="BJ59" s="297">
        <v>0</v>
      </c>
      <c r="BK59" s="297">
        <v>0</v>
      </c>
    </row>
    <row r="60" spans="1:63" x14ac:dyDescent="0.2">
      <c r="A60" s="284" t="s">
        <v>3219</v>
      </c>
      <c r="B60" s="284" t="s">
        <v>3220</v>
      </c>
      <c r="C60" s="340">
        <v>5</v>
      </c>
      <c r="D60" s="341">
        <v>5</v>
      </c>
      <c r="E60" s="341">
        <v>5</v>
      </c>
      <c r="F60" s="341">
        <v>5</v>
      </c>
      <c r="G60" s="341">
        <v>5</v>
      </c>
      <c r="H60" s="341">
        <v>5</v>
      </c>
      <c r="I60" s="342">
        <v>5</v>
      </c>
      <c r="J60" s="340">
        <v>0</v>
      </c>
      <c r="K60" s="341">
        <v>0</v>
      </c>
      <c r="L60" s="341">
        <v>0</v>
      </c>
      <c r="M60" s="341">
        <v>0</v>
      </c>
      <c r="N60" s="340">
        <v>5</v>
      </c>
      <c r="O60" s="341">
        <v>5</v>
      </c>
      <c r="P60" s="341">
        <v>5</v>
      </c>
      <c r="Q60" s="341">
        <v>5</v>
      </c>
      <c r="R60" s="341">
        <v>5</v>
      </c>
      <c r="S60" s="341">
        <v>5</v>
      </c>
      <c r="T60" s="341">
        <v>5</v>
      </c>
      <c r="U60" s="341">
        <v>5</v>
      </c>
      <c r="V60" s="341">
        <v>5</v>
      </c>
      <c r="W60" s="344">
        <v>0</v>
      </c>
      <c r="X60" s="344">
        <v>0</v>
      </c>
      <c r="Y60" s="345">
        <v>0</v>
      </c>
      <c r="Z60" s="345">
        <v>0</v>
      </c>
      <c r="AA60" s="345">
        <v>0</v>
      </c>
      <c r="AB60" s="346">
        <v>0</v>
      </c>
      <c r="AC60" s="346">
        <v>0</v>
      </c>
      <c r="AD60" s="346">
        <v>0</v>
      </c>
      <c r="AE60" s="346">
        <v>0</v>
      </c>
      <c r="AF60" s="392">
        <v>0</v>
      </c>
      <c r="AG60" s="349" t="s">
        <v>1516</v>
      </c>
      <c r="AH60" s="377" t="s">
        <v>3148</v>
      </c>
      <c r="AI60" s="378" t="s">
        <v>3149</v>
      </c>
      <c r="AJ60" s="377">
        <v>0</v>
      </c>
      <c r="AK60" s="379">
        <v>0</v>
      </c>
      <c r="AL60" s="349">
        <v>0</v>
      </c>
      <c r="AM60" s="349" t="s">
        <v>3901</v>
      </c>
      <c r="AN60" s="436">
        <v>0.12</v>
      </c>
      <c r="AO60" s="348">
        <v>0</v>
      </c>
      <c r="AP60" s="379"/>
      <c r="AQ60" s="378"/>
      <c r="AR60" s="378"/>
      <c r="AS60" s="378"/>
      <c r="AT60" s="378"/>
      <c r="AU60" s="378"/>
      <c r="AV60" s="378"/>
      <c r="AW60" s="350">
        <v>0</v>
      </c>
      <c r="AX60" s="351">
        <v>0</v>
      </c>
      <c r="AY60" s="352">
        <v>0.5</v>
      </c>
      <c r="AZ60" s="393">
        <v>0</v>
      </c>
      <c r="BA60" s="393" t="s">
        <v>3612</v>
      </c>
      <c r="BB60" s="393" t="s">
        <v>3612</v>
      </c>
      <c r="BC60" s="393" t="s">
        <v>3612</v>
      </c>
      <c r="BD60" s="353" t="s">
        <v>3612</v>
      </c>
      <c r="BE60" s="393"/>
      <c r="BF60" s="393"/>
      <c r="BG60" s="393">
        <v>0</v>
      </c>
      <c r="BH60" s="354" t="s">
        <v>3612</v>
      </c>
      <c r="BI60" s="289"/>
      <c r="BJ60" s="297">
        <v>0</v>
      </c>
      <c r="BK60" s="297">
        <v>0</v>
      </c>
    </row>
    <row r="61" spans="1:63" x14ac:dyDescent="0.2">
      <c r="A61" s="284" t="s">
        <v>6165</v>
      </c>
      <c r="B61" s="284" t="s">
        <v>6166</v>
      </c>
      <c r="C61" s="340">
        <v>3</v>
      </c>
      <c r="D61" s="341">
        <v>3</v>
      </c>
      <c r="E61" s="341">
        <v>3</v>
      </c>
      <c r="F61" s="341">
        <v>3</v>
      </c>
      <c r="G61" s="341">
        <v>3</v>
      </c>
      <c r="H61" s="341">
        <v>3</v>
      </c>
      <c r="I61" s="342">
        <v>3</v>
      </c>
      <c r="J61" s="340">
        <v>0</v>
      </c>
      <c r="K61" s="341">
        <v>0</v>
      </c>
      <c r="L61" s="341">
        <v>0</v>
      </c>
      <c r="M61" s="341">
        <v>0</v>
      </c>
      <c r="N61" s="340">
        <v>3</v>
      </c>
      <c r="O61" s="341">
        <v>3</v>
      </c>
      <c r="P61" s="341">
        <v>3</v>
      </c>
      <c r="Q61" s="341">
        <v>3</v>
      </c>
      <c r="R61" s="341">
        <v>3</v>
      </c>
      <c r="S61" s="341">
        <v>3</v>
      </c>
      <c r="T61" s="341">
        <v>3</v>
      </c>
      <c r="U61" s="341">
        <v>3</v>
      </c>
      <c r="V61" s="341">
        <v>3</v>
      </c>
      <c r="W61" s="344">
        <v>0</v>
      </c>
      <c r="X61" s="344">
        <v>0</v>
      </c>
      <c r="Y61" s="345">
        <v>0</v>
      </c>
      <c r="Z61" s="345">
        <v>0</v>
      </c>
      <c r="AA61" s="345">
        <v>0</v>
      </c>
      <c r="AB61" s="346">
        <v>0</v>
      </c>
      <c r="AC61" s="346">
        <v>0</v>
      </c>
      <c r="AD61" s="346">
        <v>0</v>
      </c>
      <c r="AE61" s="346">
        <v>0</v>
      </c>
      <c r="AF61" s="392">
        <v>0</v>
      </c>
      <c r="AG61" s="349" t="s">
        <v>1516</v>
      </c>
      <c r="AH61" s="377" t="s">
        <v>3148</v>
      </c>
      <c r="AI61" s="378" t="s">
        <v>3149</v>
      </c>
      <c r="AJ61" s="377">
        <v>0</v>
      </c>
      <c r="AK61" s="379">
        <v>0</v>
      </c>
      <c r="AL61" s="349">
        <v>0</v>
      </c>
      <c r="AM61" s="349" t="s">
        <v>3901</v>
      </c>
      <c r="AN61" s="436">
        <v>0.12</v>
      </c>
      <c r="AO61" s="348">
        <v>0</v>
      </c>
      <c r="AP61" s="379"/>
      <c r="AQ61" s="378"/>
      <c r="AR61" s="378"/>
      <c r="AS61" s="378"/>
      <c r="AT61" s="378"/>
      <c r="AU61" s="378"/>
      <c r="AV61" s="378"/>
      <c r="AW61" s="350">
        <v>0</v>
      </c>
      <c r="AX61" s="351">
        <v>0</v>
      </c>
      <c r="AY61" s="352">
        <v>0.5</v>
      </c>
      <c r="AZ61" s="393">
        <v>0</v>
      </c>
      <c r="BA61" s="393" t="s">
        <v>3612</v>
      </c>
      <c r="BB61" s="393" t="s">
        <v>3612</v>
      </c>
      <c r="BC61" s="393" t="s">
        <v>3612</v>
      </c>
      <c r="BD61" s="353" t="s">
        <v>3612</v>
      </c>
      <c r="BE61" s="393"/>
      <c r="BF61" s="393"/>
      <c r="BG61" s="393">
        <v>0</v>
      </c>
      <c r="BH61" s="354" t="s">
        <v>3612</v>
      </c>
      <c r="BI61" s="289"/>
      <c r="BJ61" s="297">
        <v>0</v>
      </c>
      <c r="BK61" s="297">
        <v>0</v>
      </c>
    </row>
    <row r="62" spans="1:63" x14ac:dyDescent="0.2">
      <c r="A62" s="284" t="s">
        <v>5795</v>
      </c>
      <c r="B62" s="376" t="s">
        <v>5796</v>
      </c>
      <c r="C62" s="340">
        <v>8</v>
      </c>
      <c r="D62" s="341">
        <v>8</v>
      </c>
      <c r="E62" s="341">
        <v>8</v>
      </c>
      <c r="F62" s="341">
        <v>8</v>
      </c>
      <c r="G62" s="341">
        <v>8</v>
      </c>
      <c r="H62" s="341">
        <v>8</v>
      </c>
      <c r="I62" s="342">
        <v>8</v>
      </c>
      <c r="J62" s="340">
        <v>0</v>
      </c>
      <c r="K62" s="341">
        <v>0</v>
      </c>
      <c r="L62" s="341">
        <v>0</v>
      </c>
      <c r="M62" s="341">
        <v>0</v>
      </c>
      <c r="N62" s="340">
        <v>8</v>
      </c>
      <c r="O62" s="341">
        <v>8</v>
      </c>
      <c r="P62" s="341">
        <v>8</v>
      </c>
      <c r="Q62" s="343">
        <v>8</v>
      </c>
      <c r="R62" s="344">
        <v>8</v>
      </c>
      <c r="S62" s="344">
        <v>8</v>
      </c>
      <c r="T62" s="344">
        <v>8</v>
      </c>
      <c r="U62" s="344">
        <v>8</v>
      </c>
      <c r="V62" s="344">
        <v>8</v>
      </c>
      <c r="W62" s="344">
        <v>0</v>
      </c>
      <c r="X62" s="344">
        <v>0</v>
      </c>
      <c r="Y62" s="345"/>
      <c r="Z62" s="345"/>
      <c r="AA62" s="345"/>
      <c r="AB62" s="346"/>
      <c r="AC62" s="346"/>
      <c r="AD62" s="346"/>
      <c r="AE62" s="346">
        <v>0</v>
      </c>
      <c r="AF62" s="392">
        <v>0</v>
      </c>
      <c r="AG62" s="349" t="s">
        <v>1516</v>
      </c>
      <c r="AH62" s="377" t="s">
        <v>3148</v>
      </c>
      <c r="AI62" s="378" t="s">
        <v>3149</v>
      </c>
      <c r="AJ62" s="377"/>
      <c r="AK62" s="379"/>
      <c r="AL62" s="349"/>
      <c r="AM62" s="349"/>
      <c r="AN62" s="436">
        <v>0.16500000000000001</v>
      </c>
      <c r="AO62" s="348"/>
      <c r="AP62" s="379"/>
      <c r="AQ62" s="378"/>
      <c r="AR62" s="378"/>
      <c r="AS62" s="378"/>
      <c r="AT62" s="378"/>
      <c r="AU62" s="378"/>
      <c r="AV62" s="378"/>
      <c r="AW62" s="350">
        <v>0</v>
      </c>
      <c r="AX62" s="351">
        <v>0</v>
      </c>
      <c r="AY62" s="352">
        <v>0.5</v>
      </c>
      <c r="AZ62" s="393">
        <v>0</v>
      </c>
      <c r="BA62" s="393" t="s">
        <v>3612</v>
      </c>
      <c r="BB62" s="393" t="s">
        <v>3612</v>
      </c>
      <c r="BC62" s="393" t="s">
        <v>3612</v>
      </c>
      <c r="BD62" s="353" t="s">
        <v>3612</v>
      </c>
      <c r="BE62" s="393"/>
      <c r="BF62" s="393"/>
      <c r="BG62" s="393">
        <v>0</v>
      </c>
      <c r="BH62" s="354" t="s">
        <v>3612</v>
      </c>
      <c r="BJ62" s="354">
        <v>0</v>
      </c>
      <c r="BK62" s="354">
        <v>0</v>
      </c>
    </row>
    <row r="63" spans="1:63" x14ac:dyDescent="0.2">
      <c r="A63" s="284" t="s">
        <v>6168</v>
      </c>
      <c r="B63" s="376" t="s">
        <v>6223</v>
      </c>
      <c r="C63" s="340">
        <v>9</v>
      </c>
      <c r="D63" s="341">
        <v>9</v>
      </c>
      <c r="E63" s="341">
        <v>9</v>
      </c>
      <c r="F63" s="341">
        <v>9</v>
      </c>
      <c r="G63" s="341">
        <v>9</v>
      </c>
      <c r="H63" s="341">
        <v>9</v>
      </c>
      <c r="I63" s="342">
        <v>9</v>
      </c>
      <c r="J63" s="340">
        <v>0</v>
      </c>
      <c r="K63" s="341">
        <v>0</v>
      </c>
      <c r="L63" s="341">
        <v>0</v>
      </c>
      <c r="M63" s="341">
        <v>0</v>
      </c>
      <c r="N63" s="340">
        <v>9</v>
      </c>
      <c r="O63" s="341">
        <v>9</v>
      </c>
      <c r="P63" s="341">
        <v>9</v>
      </c>
      <c r="Q63" s="343">
        <v>9</v>
      </c>
      <c r="R63" s="344">
        <v>9</v>
      </c>
      <c r="S63" s="344">
        <v>9</v>
      </c>
      <c r="T63" s="344">
        <v>9</v>
      </c>
      <c r="U63" s="344">
        <v>9</v>
      </c>
      <c r="V63" s="344">
        <v>9</v>
      </c>
      <c r="W63" s="344">
        <v>0</v>
      </c>
      <c r="X63" s="344">
        <v>0</v>
      </c>
      <c r="Y63" s="345"/>
      <c r="Z63" s="345"/>
      <c r="AA63" s="345"/>
      <c r="AB63" s="346"/>
      <c r="AC63" s="346"/>
      <c r="AD63" s="346"/>
      <c r="AE63" s="346"/>
      <c r="AF63" s="392">
        <v>0</v>
      </c>
      <c r="AG63" s="349" t="s">
        <v>1516</v>
      </c>
      <c r="AH63" s="377" t="s">
        <v>3148</v>
      </c>
      <c r="AI63" s="378" t="s">
        <v>3149</v>
      </c>
      <c r="AJ63" s="377"/>
      <c r="AK63" s="379"/>
      <c r="AL63" s="349"/>
      <c r="AM63" s="349"/>
      <c r="AN63" s="436">
        <v>0.16500000000000001</v>
      </c>
      <c r="AO63" s="348"/>
      <c r="AP63" s="379"/>
      <c r="AQ63" s="378"/>
      <c r="AR63" s="378"/>
      <c r="AS63" s="378"/>
      <c r="AT63" s="378"/>
      <c r="AU63" s="378"/>
      <c r="AV63" s="378"/>
      <c r="AW63" s="350">
        <v>0</v>
      </c>
      <c r="AX63" s="351">
        <v>0</v>
      </c>
      <c r="AY63" s="352">
        <v>0.5</v>
      </c>
      <c r="AZ63" s="393">
        <v>0</v>
      </c>
      <c r="BA63" s="393" t="s">
        <v>3612</v>
      </c>
      <c r="BB63" s="393" t="s">
        <v>3612</v>
      </c>
      <c r="BC63" s="393" t="s">
        <v>3612</v>
      </c>
      <c r="BD63" s="353" t="s">
        <v>3612</v>
      </c>
      <c r="BE63" s="393"/>
      <c r="BF63" s="393"/>
      <c r="BG63" s="393">
        <v>0</v>
      </c>
      <c r="BH63" s="354" t="s">
        <v>3612</v>
      </c>
      <c r="BJ63" s="354">
        <v>0</v>
      </c>
      <c r="BK63" s="354">
        <v>0</v>
      </c>
    </row>
    <row r="64" spans="1:63" x14ac:dyDescent="0.2">
      <c r="A64" s="284" t="s">
        <v>5793</v>
      </c>
      <c r="B64" s="376" t="s">
        <v>5794</v>
      </c>
      <c r="C64" s="340">
        <v>8</v>
      </c>
      <c r="D64" s="341">
        <v>8</v>
      </c>
      <c r="E64" s="341">
        <v>8</v>
      </c>
      <c r="F64" s="341">
        <v>8</v>
      </c>
      <c r="G64" s="341">
        <v>8</v>
      </c>
      <c r="H64" s="341">
        <v>8</v>
      </c>
      <c r="I64" s="342">
        <v>8</v>
      </c>
      <c r="J64" s="340">
        <v>0</v>
      </c>
      <c r="K64" s="341">
        <v>0</v>
      </c>
      <c r="L64" s="341">
        <v>0</v>
      </c>
      <c r="M64" s="341">
        <v>0</v>
      </c>
      <c r="N64" s="340">
        <v>8</v>
      </c>
      <c r="O64" s="341">
        <v>8</v>
      </c>
      <c r="P64" s="341">
        <v>8</v>
      </c>
      <c r="Q64" s="343">
        <v>8</v>
      </c>
      <c r="R64" s="344">
        <v>8</v>
      </c>
      <c r="S64" s="344">
        <v>8</v>
      </c>
      <c r="T64" s="344">
        <v>8</v>
      </c>
      <c r="U64" s="344">
        <v>8</v>
      </c>
      <c r="V64" s="344">
        <v>8</v>
      </c>
      <c r="W64" s="344">
        <v>0</v>
      </c>
      <c r="X64" s="344">
        <v>0</v>
      </c>
      <c r="Y64" s="345"/>
      <c r="Z64" s="345"/>
      <c r="AA64" s="345"/>
      <c r="AB64" s="346"/>
      <c r="AC64" s="346"/>
      <c r="AD64" s="346"/>
      <c r="AE64" s="346">
        <v>0</v>
      </c>
      <c r="AF64" s="392">
        <v>0</v>
      </c>
      <c r="AG64" s="349" t="s">
        <v>1516</v>
      </c>
      <c r="AH64" s="377" t="s">
        <v>3148</v>
      </c>
      <c r="AI64" s="378" t="s">
        <v>3149</v>
      </c>
      <c r="AJ64" s="377"/>
      <c r="AK64" s="379"/>
      <c r="AL64" s="349"/>
      <c r="AM64" s="349"/>
      <c r="AN64" s="436">
        <v>0.16500000000000001</v>
      </c>
      <c r="AO64" s="348"/>
      <c r="AP64" s="379"/>
      <c r="AQ64" s="378"/>
      <c r="AR64" s="378"/>
      <c r="AS64" s="378"/>
      <c r="AT64" s="378"/>
      <c r="AU64" s="378"/>
      <c r="AV64" s="378"/>
      <c r="AW64" s="350">
        <v>0</v>
      </c>
      <c r="AX64" s="351">
        <v>0</v>
      </c>
      <c r="AY64" s="352">
        <v>0.5</v>
      </c>
      <c r="AZ64" s="393">
        <v>0</v>
      </c>
      <c r="BA64" s="393" t="s">
        <v>3612</v>
      </c>
      <c r="BB64" s="393" t="s">
        <v>3612</v>
      </c>
      <c r="BC64" s="393" t="s">
        <v>3612</v>
      </c>
      <c r="BD64" s="353" t="s">
        <v>3612</v>
      </c>
      <c r="BE64" s="393"/>
      <c r="BF64" s="393"/>
      <c r="BG64" s="393">
        <v>0</v>
      </c>
      <c r="BH64" s="354" t="s">
        <v>3612</v>
      </c>
      <c r="BJ64" s="354">
        <v>0</v>
      </c>
      <c r="BK64" s="354">
        <v>0</v>
      </c>
    </row>
    <row r="65" spans="1:63" x14ac:dyDescent="0.2">
      <c r="A65" s="284" t="s">
        <v>6225</v>
      </c>
      <c r="B65" s="376" t="s">
        <v>6226</v>
      </c>
      <c r="C65" s="340">
        <v>7</v>
      </c>
      <c r="D65" s="341">
        <v>7</v>
      </c>
      <c r="E65" s="341">
        <v>7</v>
      </c>
      <c r="F65" s="341">
        <v>7</v>
      </c>
      <c r="G65" s="341">
        <v>7</v>
      </c>
      <c r="H65" s="341">
        <v>7</v>
      </c>
      <c r="I65" s="342">
        <v>7</v>
      </c>
      <c r="J65" s="340">
        <v>0</v>
      </c>
      <c r="K65" s="341">
        <v>0</v>
      </c>
      <c r="L65" s="341">
        <v>0</v>
      </c>
      <c r="M65" s="341">
        <v>0</v>
      </c>
      <c r="N65" s="340">
        <v>7</v>
      </c>
      <c r="O65" s="341">
        <v>7</v>
      </c>
      <c r="P65" s="341">
        <v>7</v>
      </c>
      <c r="Q65" s="343">
        <v>7</v>
      </c>
      <c r="R65" s="344">
        <v>7</v>
      </c>
      <c r="S65" s="344">
        <v>7</v>
      </c>
      <c r="T65" s="344">
        <v>7</v>
      </c>
      <c r="U65" s="344">
        <v>7</v>
      </c>
      <c r="V65" s="344">
        <v>7</v>
      </c>
      <c r="W65" s="344">
        <v>0</v>
      </c>
      <c r="X65" s="344">
        <v>0</v>
      </c>
      <c r="Y65" s="345"/>
      <c r="Z65" s="345"/>
      <c r="AA65" s="345"/>
      <c r="AB65" s="346"/>
      <c r="AC65" s="346"/>
      <c r="AD65" s="346"/>
      <c r="AE65" s="346">
        <v>0</v>
      </c>
      <c r="AF65" s="392">
        <v>0</v>
      </c>
      <c r="AG65" s="349" t="s">
        <v>1516</v>
      </c>
      <c r="AH65" s="377" t="s">
        <v>3148</v>
      </c>
      <c r="AI65" s="378" t="s">
        <v>3149</v>
      </c>
      <c r="AJ65" s="377"/>
      <c r="AK65" s="379"/>
      <c r="AL65" s="349"/>
      <c r="AM65" s="349"/>
      <c r="AN65" s="436">
        <v>0.16500000000000001</v>
      </c>
      <c r="AO65" s="348"/>
      <c r="AP65" s="379"/>
      <c r="AQ65" s="378"/>
      <c r="AR65" s="378"/>
      <c r="AS65" s="378"/>
      <c r="AT65" s="378"/>
      <c r="AU65" s="378"/>
      <c r="AV65" s="378"/>
      <c r="AW65" s="350">
        <v>0</v>
      </c>
      <c r="AX65" s="351">
        <v>0</v>
      </c>
      <c r="AY65" s="352">
        <v>0.5</v>
      </c>
      <c r="AZ65" s="393">
        <v>0</v>
      </c>
      <c r="BA65" s="393" t="s">
        <v>3612</v>
      </c>
      <c r="BB65" s="393" t="s">
        <v>3612</v>
      </c>
      <c r="BC65" s="393" t="s">
        <v>3612</v>
      </c>
      <c r="BD65" s="353" t="s">
        <v>3612</v>
      </c>
      <c r="BE65" s="393"/>
      <c r="BF65" s="393"/>
      <c r="BG65" s="393">
        <v>0</v>
      </c>
      <c r="BH65" s="354" t="s">
        <v>3612</v>
      </c>
      <c r="BJ65" s="354">
        <v>0</v>
      </c>
      <c r="BK65" s="354">
        <v>0</v>
      </c>
    </row>
    <row r="66" spans="1:63" x14ac:dyDescent="0.2">
      <c r="A66" s="464" t="s">
        <v>5638</v>
      </c>
      <c r="B66" s="284" t="s">
        <v>5639</v>
      </c>
      <c r="C66" s="340">
        <v>8</v>
      </c>
      <c r="D66" s="341">
        <v>8</v>
      </c>
      <c r="E66" s="341">
        <v>8</v>
      </c>
      <c r="F66" s="341">
        <v>8</v>
      </c>
      <c r="G66" s="341">
        <v>8</v>
      </c>
      <c r="H66" s="341">
        <v>8</v>
      </c>
      <c r="I66" s="342">
        <v>8</v>
      </c>
      <c r="J66" s="340">
        <v>0</v>
      </c>
      <c r="K66" s="341">
        <v>0</v>
      </c>
      <c r="L66" s="341">
        <v>0</v>
      </c>
      <c r="M66" s="341">
        <v>0</v>
      </c>
      <c r="N66" s="340">
        <v>8</v>
      </c>
      <c r="O66" s="341">
        <v>8</v>
      </c>
      <c r="P66" s="341">
        <v>8</v>
      </c>
      <c r="Q66" s="343">
        <v>8</v>
      </c>
      <c r="R66" s="344">
        <v>8</v>
      </c>
      <c r="S66" s="344">
        <v>8</v>
      </c>
      <c r="T66" s="344">
        <v>8</v>
      </c>
      <c r="U66" s="344">
        <v>8</v>
      </c>
      <c r="V66" s="344">
        <v>8</v>
      </c>
      <c r="W66" s="344">
        <v>0</v>
      </c>
      <c r="X66" s="344">
        <v>0</v>
      </c>
      <c r="Y66" s="345"/>
      <c r="Z66" s="345"/>
      <c r="AA66" s="345"/>
      <c r="AB66" s="346"/>
      <c r="AC66" s="346"/>
      <c r="AD66" s="346"/>
      <c r="AE66" s="346">
        <v>0</v>
      </c>
      <c r="AF66" s="392">
        <v>0</v>
      </c>
      <c r="AG66" s="349" t="s">
        <v>1516</v>
      </c>
      <c r="AH66" s="377" t="s">
        <v>3148</v>
      </c>
      <c r="AI66" s="378" t="s">
        <v>3149</v>
      </c>
      <c r="AJ66" s="377"/>
      <c r="AK66" s="379"/>
      <c r="AL66" s="349"/>
      <c r="AM66" s="349"/>
      <c r="AN66" s="436">
        <v>0.16500000000000001</v>
      </c>
      <c r="AO66" s="348"/>
      <c r="AP66" s="379"/>
      <c r="AQ66" s="378"/>
      <c r="AR66" s="378"/>
      <c r="AS66" s="378"/>
      <c r="AT66" s="378"/>
      <c r="AU66" s="378"/>
      <c r="AV66" s="378"/>
      <c r="AW66" s="350">
        <v>0</v>
      </c>
      <c r="AX66" s="351">
        <v>0</v>
      </c>
      <c r="AY66" s="352">
        <v>0.5</v>
      </c>
      <c r="AZ66" s="393">
        <v>0</v>
      </c>
      <c r="BA66" s="393" t="s">
        <v>3612</v>
      </c>
      <c r="BB66" s="393" t="s">
        <v>3612</v>
      </c>
      <c r="BC66" s="393" t="s">
        <v>3612</v>
      </c>
      <c r="BD66" s="353" t="s">
        <v>3612</v>
      </c>
      <c r="BE66" s="393"/>
      <c r="BF66" s="393"/>
      <c r="BG66" s="393">
        <v>0</v>
      </c>
      <c r="BH66" s="354" t="s">
        <v>3612</v>
      </c>
      <c r="BI66" s="289"/>
      <c r="BJ66" s="297">
        <v>0</v>
      </c>
      <c r="BK66" s="297">
        <v>0</v>
      </c>
    </row>
    <row r="67" spans="1:63" x14ac:dyDescent="0.2">
      <c r="A67" s="284" t="s">
        <v>6217</v>
      </c>
      <c r="B67" s="376" t="s">
        <v>6218</v>
      </c>
      <c r="C67" s="340">
        <v>7</v>
      </c>
      <c r="D67" s="341">
        <v>7</v>
      </c>
      <c r="E67" s="341">
        <v>7</v>
      </c>
      <c r="F67" s="341">
        <v>7</v>
      </c>
      <c r="G67" s="341">
        <v>7</v>
      </c>
      <c r="H67" s="341">
        <v>7</v>
      </c>
      <c r="I67" s="342">
        <v>7</v>
      </c>
      <c r="J67" s="340">
        <v>0</v>
      </c>
      <c r="K67" s="341">
        <v>0</v>
      </c>
      <c r="L67" s="341">
        <v>0</v>
      </c>
      <c r="M67" s="341">
        <v>0</v>
      </c>
      <c r="N67" s="340">
        <v>7</v>
      </c>
      <c r="O67" s="341">
        <v>7</v>
      </c>
      <c r="P67" s="341">
        <v>7</v>
      </c>
      <c r="Q67" s="343">
        <v>7</v>
      </c>
      <c r="R67" s="344">
        <v>7</v>
      </c>
      <c r="S67" s="344">
        <v>7</v>
      </c>
      <c r="T67" s="344">
        <v>7</v>
      </c>
      <c r="U67" s="344">
        <v>7</v>
      </c>
      <c r="V67" s="344">
        <v>7</v>
      </c>
      <c r="W67" s="344">
        <v>0</v>
      </c>
      <c r="X67" s="344">
        <v>0</v>
      </c>
      <c r="Y67" s="345"/>
      <c r="Z67" s="345"/>
      <c r="AA67" s="345"/>
      <c r="AB67" s="346"/>
      <c r="AC67" s="346"/>
      <c r="AD67" s="346"/>
      <c r="AE67" s="346">
        <v>0</v>
      </c>
      <c r="AF67" s="392">
        <v>0</v>
      </c>
      <c r="AG67" s="349" t="s">
        <v>1516</v>
      </c>
      <c r="AH67" s="377" t="s">
        <v>3148</v>
      </c>
      <c r="AI67" s="378" t="s">
        <v>3149</v>
      </c>
      <c r="AJ67" s="377"/>
      <c r="AK67" s="379"/>
      <c r="AL67" s="349"/>
      <c r="AM67" s="349"/>
      <c r="AN67" s="436">
        <v>0.16500000000000001</v>
      </c>
      <c r="AO67" s="348"/>
      <c r="AP67" s="379"/>
      <c r="AQ67" s="378"/>
      <c r="AR67" s="378"/>
      <c r="AS67" s="378"/>
      <c r="AT67" s="378"/>
      <c r="AU67" s="378"/>
      <c r="AV67" s="378"/>
      <c r="AW67" s="350">
        <v>0</v>
      </c>
      <c r="AX67" s="351">
        <v>0</v>
      </c>
      <c r="AY67" s="352">
        <v>0.5</v>
      </c>
      <c r="AZ67" s="393">
        <v>0</v>
      </c>
      <c r="BA67" s="393" t="s">
        <v>3612</v>
      </c>
      <c r="BB67" s="393" t="s">
        <v>3612</v>
      </c>
      <c r="BC67" s="393" t="s">
        <v>3612</v>
      </c>
      <c r="BD67" s="353" t="s">
        <v>3612</v>
      </c>
      <c r="BE67" s="393"/>
      <c r="BF67" s="393"/>
      <c r="BG67" s="393">
        <v>0</v>
      </c>
      <c r="BH67" s="354" t="s">
        <v>3612</v>
      </c>
      <c r="BJ67" s="354">
        <v>0</v>
      </c>
      <c r="BK67" s="354">
        <v>0</v>
      </c>
    </row>
    <row r="68" spans="1:63" x14ac:dyDescent="0.2">
      <c r="A68" s="284" t="s">
        <v>5642</v>
      </c>
      <c r="B68" s="284" t="s">
        <v>5643</v>
      </c>
      <c r="C68" s="340">
        <v>9</v>
      </c>
      <c r="D68" s="341">
        <v>9</v>
      </c>
      <c r="E68" s="341">
        <v>9</v>
      </c>
      <c r="F68" s="341">
        <v>9</v>
      </c>
      <c r="G68" s="341">
        <v>9</v>
      </c>
      <c r="H68" s="341">
        <v>9</v>
      </c>
      <c r="I68" s="342">
        <v>9</v>
      </c>
      <c r="J68" s="340">
        <v>0</v>
      </c>
      <c r="K68" s="341">
        <v>0</v>
      </c>
      <c r="L68" s="341">
        <v>0</v>
      </c>
      <c r="M68" s="341">
        <v>0</v>
      </c>
      <c r="N68" s="340">
        <v>9</v>
      </c>
      <c r="O68" s="341">
        <v>9</v>
      </c>
      <c r="P68" s="341">
        <v>9</v>
      </c>
      <c r="Q68" s="343">
        <v>9</v>
      </c>
      <c r="R68" s="344">
        <v>9</v>
      </c>
      <c r="S68" s="344">
        <v>9</v>
      </c>
      <c r="T68" s="344">
        <v>9</v>
      </c>
      <c r="U68" s="344">
        <v>9</v>
      </c>
      <c r="V68" s="344">
        <v>9</v>
      </c>
      <c r="W68" s="344">
        <v>0</v>
      </c>
      <c r="X68" s="344">
        <v>0</v>
      </c>
      <c r="Y68" s="345">
        <v>0</v>
      </c>
      <c r="Z68" s="345">
        <v>0</v>
      </c>
      <c r="AA68" s="345">
        <v>0</v>
      </c>
      <c r="AB68" s="346">
        <v>0</v>
      </c>
      <c r="AC68" s="346">
        <v>0</v>
      </c>
      <c r="AD68" s="346">
        <v>0</v>
      </c>
      <c r="AE68" s="346">
        <v>0</v>
      </c>
      <c r="AF68" s="392">
        <v>0</v>
      </c>
      <c r="AG68" s="349" t="s">
        <v>1516</v>
      </c>
      <c r="AH68" s="377" t="s">
        <v>5813</v>
      </c>
      <c r="AI68" s="378" t="s">
        <v>5814</v>
      </c>
      <c r="AJ68" s="377">
        <v>0</v>
      </c>
      <c r="AK68" s="379">
        <v>0</v>
      </c>
      <c r="AL68" s="349">
        <v>0</v>
      </c>
      <c r="AM68" s="349" t="s">
        <v>3901</v>
      </c>
      <c r="AN68" s="436">
        <v>0.36</v>
      </c>
      <c r="AO68" s="348">
        <v>0</v>
      </c>
      <c r="AP68" s="379"/>
      <c r="AQ68" s="378"/>
      <c r="AR68" s="378"/>
      <c r="AS68" s="378"/>
      <c r="AT68" s="378"/>
      <c r="AU68" s="378"/>
      <c r="AV68" s="378"/>
      <c r="AW68" s="350">
        <v>0</v>
      </c>
      <c r="AX68" s="351">
        <v>0</v>
      </c>
      <c r="AY68" s="352">
        <v>1</v>
      </c>
      <c r="AZ68" s="393">
        <v>0</v>
      </c>
      <c r="BA68" s="393" t="s">
        <v>3612</v>
      </c>
      <c r="BB68" s="393" t="s">
        <v>3612</v>
      </c>
      <c r="BC68" s="393" t="s">
        <v>3612</v>
      </c>
      <c r="BD68" s="353" t="s">
        <v>3612</v>
      </c>
      <c r="BE68" s="393"/>
      <c r="BF68" s="393"/>
      <c r="BG68" s="393">
        <v>0</v>
      </c>
      <c r="BH68" s="354" t="s">
        <v>3612</v>
      </c>
      <c r="BI68" s="289"/>
      <c r="BJ68" s="297">
        <v>0</v>
      </c>
      <c r="BK68" s="297">
        <v>0</v>
      </c>
    </row>
    <row r="69" spans="1:63" x14ac:dyDescent="0.2">
      <c r="A69" s="284" t="s">
        <v>6192</v>
      </c>
      <c r="B69" s="284" t="s">
        <v>5643</v>
      </c>
      <c r="C69" s="340">
        <v>11</v>
      </c>
      <c r="D69" s="341">
        <v>11</v>
      </c>
      <c r="E69" s="341">
        <v>11</v>
      </c>
      <c r="F69" s="341">
        <v>11</v>
      </c>
      <c r="G69" s="341">
        <v>11</v>
      </c>
      <c r="H69" s="341">
        <v>11</v>
      </c>
      <c r="I69" s="342">
        <v>11</v>
      </c>
      <c r="J69" s="340">
        <v>0</v>
      </c>
      <c r="K69" s="341">
        <v>0</v>
      </c>
      <c r="L69" s="341">
        <v>0</v>
      </c>
      <c r="M69" s="341">
        <v>0</v>
      </c>
      <c r="N69" s="340">
        <v>11</v>
      </c>
      <c r="O69" s="341">
        <v>11</v>
      </c>
      <c r="P69" s="341">
        <v>11</v>
      </c>
      <c r="Q69" s="343">
        <v>11</v>
      </c>
      <c r="R69" s="344">
        <v>11</v>
      </c>
      <c r="S69" s="344">
        <v>11</v>
      </c>
      <c r="T69" s="344">
        <v>11</v>
      </c>
      <c r="U69" s="344">
        <v>11</v>
      </c>
      <c r="V69" s="344">
        <v>11</v>
      </c>
      <c r="W69" s="344">
        <v>0</v>
      </c>
      <c r="X69" s="344">
        <v>0</v>
      </c>
      <c r="Y69" s="345">
        <v>0</v>
      </c>
      <c r="Z69" s="345">
        <v>0</v>
      </c>
      <c r="AA69" s="345">
        <v>0</v>
      </c>
      <c r="AB69" s="346">
        <v>0</v>
      </c>
      <c r="AC69" s="346">
        <v>0</v>
      </c>
      <c r="AD69" s="346">
        <v>0</v>
      </c>
      <c r="AE69" s="346">
        <v>0</v>
      </c>
      <c r="AF69" s="392">
        <v>0</v>
      </c>
      <c r="AG69" s="349" t="s">
        <v>1516</v>
      </c>
      <c r="AH69" s="377" t="s">
        <v>5813</v>
      </c>
      <c r="AI69" s="378" t="s">
        <v>5814</v>
      </c>
      <c r="AJ69" s="377">
        <v>0</v>
      </c>
      <c r="AK69" s="379">
        <v>0</v>
      </c>
      <c r="AL69" s="349">
        <v>0</v>
      </c>
      <c r="AM69" s="349" t="s">
        <v>3901</v>
      </c>
      <c r="AN69" s="436">
        <v>0.36</v>
      </c>
      <c r="AO69" s="348">
        <v>0</v>
      </c>
      <c r="AP69" s="379"/>
      <c r="AQ69" s="378"/>
      <c r="AR69" s="378"/>
      <c r="AS69" s="378"/>
      <c r="AT69" s="378"/>
      <c r="AU69" s="378"/>
      <c r="AV69" s="378"/>
      <c r="AW69" s="350">
        <v>0</v>
      </c>
      <c r="AX69" s="351">
        <v>0</v>
      </c>
      <c r="AY69" s="352">
        <v>1</v>
      </c>
      <c r="AZ69" s="393">
        <v>0</v>
      </c>
      <c r="BA69" s="393" t="s">
        <v>3612</v>
      </c>
      <c r="BB69" s="393" t="s">
        <v>3612</v>
      </c>
      <c r="BC69" s="393" t="s">
        <v>3612</v>
      </c>
      <c r="BD69" s="353" t="s">
        <v>3612</v>
      </c>
      <c r="BE69" s="393"/>
      <c r="BF69" s="393"/>
      <c r="BG69" s="393">
        <v>0</v>
      </c>
      <c r="BH69" s="354" t="s">
        <v>3612</v>
      </c>
      <c r="BI69" s="289"/>
      <c r="BJ69" s="297">
        <v>0</v>
      </c>
      <c r="BK69" s="297">
        <v>0</v>
      </c>
    </row>
    <row r="70" spans="1:63" x14ac:dyDescent="0.2">
      <c r="A70" s="284" t="s">
        <v>1327</v>
      </c>
      <c r="B70" s="284" t="s">
        <v>4699</v>
      </c>
      <c r="C70" s="340">
        <v>7</v>
      </c>
      <c r="D70" s="341">
        <v>7</v>
      </c>
      <c r="E70" s="341">
        <v>7</v>
      </c>
      <c r="F70" s="341">
        <v>7</v>
      </c>
      <c r="G70" s="341">
        <v>7</v>
      </c>
      <c r="H70" s="341">
        <v>7</v>
      </c>
      <c r="I70" s="342">
        <v>7</v>
      </c>
      <c r="J70" s="340">
        <v>0</v>
      </c>
      <c r="K70" s="341">
        <v>0</v>
      </c>
      <c r="L70" s="341">
        <v>0</v>
      </c>
      <c r="M70" s="341">
        <v>0</v>
      </c>
      <c r="N70" s="340">
        <v>7</v>
      </c>
      <c r="O70" s="341">
        <v>7</v>
      </c>
      <c r="P70" s="341">
        <v>7</v>
      </c>
      <c r="Q70" s="343">
        <v>7</v>
      </c>
      <c r="R70" s="344">
        <v>7</v>
      </c>
      <c r="S70" s="344">
        <v>7</v>
      </c>
      <c r="T70" s="344">
        <v>7</v>
      </c>
      <c r="U70" s="344">
        <v>7</v>
      </c>
      <c r="V70" s="344">
        <v>7</v>
      </c>
      <c r="W70" s="344">
        <v>0</v>
      </c>
      <c r="X70" s="344">
        <v>0</v>
      </c>
      <c r="Y70" s="345">
        <v>0</v>
      </c>
      <c r="Z70" s="345">
        <v>0</v>
      </c>
      <c r="AA70" s="345">
        <v>0</v>
      </c>
      <c r="AB70" s="346">
        <v>0</v>
      </c>
      <c r="AC70" s="346">
        <v>0</v>
      </c>
      <c r="AD70" s="346">
        <v>0</v>
      </c>
      <c r="AE70" s="346">
        <v>0</v>
      </c>
      <c r="AF70" s="392">
        <v>0</v>
      </c>
      <c r="AG70" s="349" t="s">
        <v>1516</v>
      </c>
      <c r="AH70" s="377" t="s">
        <v>5813</v>
      </c>
      <c r="AI70" s="378" t="s">
        <v>5814</v>
      </c>
      <c r="AJ70" s="377">
        <v>0</v>
      </c>
      <c r="AK70" s="379">
        <v>0</v>
      </c>
      <c r="AL70" s="349">
        <v>0</v>
      </c>
      <c r="AM70" s="349" t="s">
        <v>3901</v>
      </c>
      <c r="AN70" s="436">
        <v>0.36</v>
      </c>
      <c r="AO70" s="348">
        <v>0</v>
      </c>
      <c r="AP70" s="379"/>
      <c r="AQ70" s="378"/>
      <c r="AR70" s="378"/>
      <c r="AS70" s="378"/>
      <c r="AT70" s="378"/>
      <c r="AU70" s="378"/>
      <c r="AV70" s="378"/>
      <c r="AW70" s="350">
        <v>0</v>
      </c>
      <c r="AX70" s="351">
        <v>0</v>
      </c>
      <c r="AY70" s="352">
        <v>1</v>
      </c>
      <c r="AZ70" s="393">
        <v>0</v>
      </c>
      <c r="BA70" s="393" t="s">
        <v>3612</v>
      </c>
      <c r="BB70" s="393" t="s">
        <v>3612</v>
      </c>
      <c r="BC70" s="393" t="s">
        <v>3612</v>
      </c>
      <c r="BD70" s="353" t="s">
        <v>3612</v>
      </c>
      <c r="BE70" s="393"/>
      <c r="BF70" s="393"/>
      <c r="BG70" s="393">
        <v>0</v>
      </c>
      <c r="BH70" s="354" t="s">
        <v>3612</v>
      </c>
      <c r="BI70" s="289"/>
      <c r="BJ70" s="297">
        <v>0</v>
      </c>
      <c r="BK70" s="297">
        <v>0</v>
      </c>
    </row>
    <row r="71" spans="1:63" x14ac:dyDescent="0.2">
      <c r="A71" s="284" t="s">
        <v>5057</v>
      </c>
      <c r="B71" s="284" t="s">
        <v>5058</v>
      </c>
      <c r="C71" s="340">
        <v>9</v>
      </c>
      <c r="D71" s="341">
        <v>9</v>
      </c>
      <c r="E71" s="341">
        <v>9</v>
      </c>
      <c r="F71" s="341">
        <v>9</v>
      </c>
      <c r="G71" s="341">
        <v>9</v>
      </c>
      <c r="H71" s="341">
        <v>9</v>
      </c>
      <c r="I71" s="342">
        <v>9</v>
      </c>
      <c r="J71" s="340">
        <v>0</v>
      </c>
      <c r="K71" s="341">
        <v>0</v>
      </c>
      <c r="L71" s="341">
        <v>0</v>
      </c>
      <c r="M71" s="341">
        <v>0</v>
      </c>
      <c r="N71" s="340">
        <v>9</v>
      </c>
      <c r="O71" s="341">
        <v>9</v>
      </c>
      <c r="P71" s="341">
        <v>9</v>
      </c>
      <c r="Q71" s="343">
        <v>9</v>
      </c>
      <c r="R71" s="344">
        <v>9</v>
      </c>
      <c r="S71" s="344">
        <v>9</v>
      </c>
      <c r="T71" s="344">
        <v>9</v>
      </c>
      <c r="U71" s="344">
        <v>9</v>
      </c>
      <c r="V71" s="344">
        <v>9</v>
      </c>
      <c r="W71" s="344">
        <v>0</v>
      </c>
      <c r="X71" s="344">
        <v>0</v>
      </c>
      <c r="Y71" s="345">
        <v>0</v>
      </c>
      <c r="Z71" s="345">
        <v>0</v>
      </c>
      <c r="AA71" s="345">
        <v>0</v>
      </c>
      <c r="AB71" s="346">
        <v>0</v>
      </c>
      <c r="AC71" s="346">
        <v>0</v>
      </c>
      <c r="AD71" s="346">
        <v>0</v>
      </c>
      <c r="AE71" s="346">
        <v>0</v>
      </c>
      <c r="AF71" s="392">
        <v>0</v>
      </c>
      <c r="AG71" s="349" t="s">
        <v>1516</v>
      </c>
      <c r="AH71" s="377" t="s">
        <v>5813</v>
      </c>
      <c r="AI71" s="378" t="s">
        <v>5814</v>
      </c>
      <c r="AJ71" s="377">
        <v>0</v>
      </c>
      <c r="AK71" s="379">
        <v>0</v>
      </c>
      <c r="AL71" s="349">
        <v>0</v>
      </c>
      <c r="AM71" s="349" t="s">
        <v>3901</v>
      </c>
      <c r="AN71" s="436">
        <v>0.36</v>
      </c>
      <c r="AO71" s="348">
        <v>0</v>
      </c>
      <c r="AP71" s="379"/>
      <c r="AQ71" s="378"/>
      <c r="AR71" s="378"/>
      <c r="AS71" s="378"/>
      <c r="AT71" s="378"/>
      <c r="AU71" s="378"/>
      <c r="AV71" s="378"/>
      <c r="AW71" s="350">
        <v>0</v>
      </c>
      <c r="AX71" s="351">
        <v>0</v>
      </c>
      <c r="AY71" s="352">
        <v>1</v>
      </c>
      <c r="AZ71" s="393">
        <v>0</v>
      </c>
      <c r="BA71" s="393" t="s">
        <v>3612</v>
      </c>
      <c r="BB71" s="393" t="s">
        <v>3612</v>
      </c>
      <c r="BC71" s="393" t="s">
        <v>3612</v>
      </c>
      <c r="BD71" s="353" t="s">
        <v>3612</v>
      </c>
      <c r="BE71" s="393"/>
      <c r="BF71" s="393"/>
      <c r="BG71" s="393">
        <v>0</v>
      </c>
      <c r="BH71" s="354" t="s">
        <v>3612</v>
      </c>
      <c r="BI71" s="289"/>
      <c r="BJ71" s="297">
        <v>0</v>
      </c>
      <c r="BK71" s="297">
        <v>0</v>
      </c>
    </row>
    <row r="72" spans="1:63" x14ac:dyDescent="0.2">
      <c r="A72" s="284" t="s">
        <v>6189</v>
      </c>
      <c r="B72" s="284" t="s">
        <v>6190</v>
      </c>
      <c r="C72" s="340">
        <v>7</v>
      </c>
      <c r="D72" s="341">
        <v>7</v>
      </c>
      <c r="E72" s="341">
        <v>7</v>
      </c>
      <c r="F72" s="341">
        <v>7</v>
      </c>
      <c r="G72" s="341">
        <v>7</v>
      </c>
      <c r="H72" s="341">
        <v>7</v>
      </c>
      <c r="I72" s="342">
        <v>7</v>
      </c>
      <c r="J72" s="340">
        <v>0</v>
      </c>
      <c r="K72" s="341">
        <v>0</v>
      </c>
      <c r="L72" s="341">
        <v>0</v>
      </c>
      <c r="M72" s="341">
        <v>0</v>
      </c>
      <c r="N72" s="340">
        <v>7</v>
      </c>
      <c r="O72" s="341">
        <v>7</v>
      </c>
      <c r="P72" s="341">
        <v>7</v>
      </c>
      <c r="Q72" s="343">
        <v>7</v>
      </c>
      <c r="R72" s="344">
        <v>7</v>
      </c>
      <c r="S72" s="344">
        <v>7</v>
      </c>
      <c r="T72" s="344">
        <v>7</v>
      </c>
      <c r="U72" s="344">
        <v>7</v>
      </c>
      <c r="V72" s="344">
        <v>7</v>
      </c>
      <c r="W72" s="344">
        <v>0</v>
      </c>
      <c r="X72" s="344">
        <v>0</v>
      </c>
      <c r="Y72" s="345">
        <v>0</v>
      </c>
      <c r="Z72" s="345">
        <v>0</v>
      </c>
      <c r="AA72" s="345">
        <v>0</v>
      </c>
      <c r="AB72" s="346">
        <v>0</v>
      </c>
      <c r="AC72" s="346">
        <v>0</v>
      </c>
      <c r="AD72" s="346">
        <v>0</v>
      </c>
      <c r="AE72" s="346">
        <v>0</v>
      </c>
      <c r="AF72" s="392">
        <v>0</v>
      </c>
      <c r="AG72" s="349" t="s">
        <v>1516</v>
      </c>
      <c r="AH72" s="377" t="s">
        <v>5813</v>
      </c>
      <c r="AI72" s="378" t="s">
        <v>5814</v>
      </c>
      <c r="AJ72" s="377">
        <v>0</v>
      </c>
      <c r="AK72" s="379">
        <v>0</v>
      </c>
      <c r="AL72" s="349">
        <v>0</v>
      </c>
      <c r="AM72" s="349" t="s">
        <v>3901</v>
      </c>
      <c r="AN72" s="436">
        <v>0.36</v>
      </c>
      <c r="AO72" s="348">
        <v>0</v>
      </c>
      <c r="AP72" s="379"/>
      <c r="AQ72" s="378"/>
      <c r="AR72" s="378"/>
      <c r="AS72" s="378"/>
      <c r="AT72" s="378"/>
      <c r="AU72" s="378"/>
      <c r="AV72" s="378"/>
      <c r="AW72" s="350">
        <v>0</v>
      </c>
      <c r="AX72" s="351">
        <v>0</v>
      </c>
      <c r="AY72" s="352">
        <v>1</v>
      </c>
      <c r="AZ72" s="393">
        <v>0</v>
      </c>
      <c r="BA72" s="393" t="s">
        <v>3612</v>
      </c>
      <c r="BB72" s="393" t="s">
        <v>3612</v>
      </c>
      <c r="BC72" s="393" t="s">
        <v>3612</v>
      </c>
      <c r="BD72" s="353" t="s">
        <v>3612</v>
      </c>
      <c r="BE72" s="393"/>
      <c r="BF72" s="393"/>
      <c r="BG72" s="393">
        <v>0</v>
      </c>
      <c r="BH72" s="354" t="s">
        <v>3612</v>
      </c>
      <c r="BI72" s="289"/>
      <c r="BJ72" s="297">
        <v>0</v>
      </c>
      <c r="BK72" s="297">
        <v>0</v>
      </c>
    </row>
    <row r="73" spans="1:63" x14ac:dyDescent="0.2">
      <c r="A73" s="464" t="s">
        <v>6191</v>
      </c>
      <c r="B73" s="284" t="s">
        <v>6198</v>
      </c>
      <c r="C73" s="340">
        <v>9</v>
      </c>
      <c r="D73" s="341">
        <v>9</v>
      </c>
      <c r="E73" s="341">
        <v>9</v>
      </c>
      <c r="F73" s="341">
        <v>9</v>
      </c>
      <c r="G73" s="341">
        <v>9</v>
      </c>
      <c r="H73" s="341">
        <v>9</v>
      </c>
      <c r="I73" s="342">
        <v>9</v>
      </c>
      <c r="J73" s="340">
        <v>0</v>
      </c>
      <c r="K73" s="341">
        <v>0</v>
      </c>
      <c r="L73" s="341">
        <v>0</v>
      </c>
      <c r="M73" s="341">
        <v>0</v>
      </c>
      <c r="N73" s="340">
        <v>9</v>
      </c>
      <c r="O73" s="341">
        <v>9</v>
      </c>
      <c r="P73" s="341">
        <v>9</v>
      </c>
      <c r="Q73" s="343">
        <v>9</v>
      </c>
      <c r="R73" s="344">
        <v>9</v>
      </c>
      <c r="S73" s="344">
        <v>9</v>
      </c>
      <c r="T73" s="344">
        <v>9</v>
      </c>
      <c r="U73" s="344">
        <v>9</v>
      </c>
      <c r="V73" s="344">
        <v>9</v>
      </c>
      <c r="W73" s="344">
        <v>0</v>
      </c>
      <c r="X73" s="344">
        <v>0</v>
      </c>
      <c r="Y73" s="345">
        <v>0</v>
      </c>
      <c r="Z73" s="345">
        <v>0</v>
      </c>
      <c r="AA73" s="345">
        <v>0</v>
      </c>
      <c r="AB73" s="346">
        <v>0</v>
      </c>
      <c r="AC73" s="346">
        <v>0</v>
      </c>
      <c r="AD73" s="346">
        <v>0</v>
      </c>
      <c r="AE73" s="346">
        <v>0</v>
      </c>
      <c r="AF73" s="392">
        <v>0</v>
      </c>
      <c r="AG73" s="349" t="s">
        <v>1516</v>
      </c>
      <c r="AH73" s="377" t="s">
        <v>5813</v>
      </c>
      <c r="AI73" s="378" t="s">
        <v>5814</v>
      </c>
      <c r="AJ73" s="377">
        <v>0</v>
      </c>
      <c r="AK73" s="379">
        <v>0</v>
      </c>
      <c r="AL73" s="349">
        <v>0</v>
      </c>
      <c r="AM73" s="349" t="s">
        <v>3901</v>
      </c>
      <c r="AN73" s="436">
        <v>0.36</v>
      </c>
      <c r="AO73" s="348">
        <v>0</v>
      </c>
      <c r="AP73" s="379"/>
      <c r="AQ73" s="378"/>
      <c r="AR73" s="378"/>
      <c r="AS73" s="378"/>
      <c r="AT73" s="378"/>
      <c r="AU73" s="378"/>
      <c r="AV73" s="378"/>
      <c r="AW73" s="350">
        <v>0</v>
      </c>
      <c r="AX73" s="351">
        <v>0</v>
      </c>
      <c r="AY73" s="352">
        <v>1</v>
      </c>
      <c r="AZ73" s="393">
        <v>0</v>
      </c>
      <c r="BA73" s="393" t="s">
        <v>3612</v>
      </c>
      <c r="BB73" s="393" t="s">
        <v>3612</v>
      </c>
      <c r="BC73" s="393" t="s">
        <v>3612</v>
      </c>
      <c r="BD73" s="353" t="s">
        <v>3612</v>
      </c>
      <c r="BE73" s="393"/>
      <c r="BF73" s="393"/>
      <c r="BG73" s="393">
        <v>0</v>
      </c>
      <c r="BH73" s="354" t="s">
        <v>3612</v>
      </c>
      <c r="BI73" s="289"/>
      <c r="BJ73" s="297">
        <v>0</v>
      </c>
      <c r="BK73" s="297">
        <v>0</v>
      </c>
    </row>
    <row r="74" spans="1:63" x14ac:dyDescent="0.2">
      <c r="A74" s="284" t="s">
        <v>5803</v>
      </c>
      <c r="B74" s="376" t="s">
        <v>5804</v>
      </c>
      <c r="C74" s="340">
        <v>13</v>
      </c>
      <c r="D74" s="341">
        <v>13</v>
      </c>
      <c r="E74" s="341">
        <v>13</v>
      </c>
      <c r="F74" s="341">
        <v>13</v>
      </c>
      <c r="G74" s="341">
        <v>13</v>
      </c>
      <c r="H74" s="341">
        <v>13</v>
      </c>
      <c r="I74" s="342">
        <v>13</v>
      </c>
      <c r="J74" s="340">
        <v>0</v>
      </c>
      <c r="K74" s="341">
        <v>0</v>
      </c>
      <c r="L74" s="341">
        <v>0</v>
      </c>
      <c r="M74" s="341">
        <v>0</v>
      </c>
      <c r="N74" s="340">
        <v>13</v>
      </c>
      <c r="O74" s="341">
        <v>13</v>
      </c>
      <c r="P74" s="341">
        <v>13</v>
      </c>
      <c r="Q74" s="343">
        <v>13</v>
      </c>
      <c r="R74" s="344">
        <v>13</v>
      </c>
      <c r="S74" s="344">
        <v>13</v>
      </c>
      <c r="T74" s="344">
        <v>13</v>
      </c>
      <c r="U74" s="344">
        <v>13</v>
      </c>
      <c r="V74" s="344">
        <v>13</v>
      </c>
      <c r="W74" s="344">
        <v>0</v>
      </c>
      <c r="X74" s="344">
        <v>0</v>
      </c>
      <c r="Y74" s="345">
        <v>0</v>
      </c>
      <c r="Z74" s="345">
        <v>0</v>
      </c>
      <c r="AA74" s="345">
        <v>0</v>
      </c>
      <c r="AB74" s="346">
        <v>0</v>
      </c>
      <c r="AC74" s="346">
        <v>0</v>
      </c>
      <c r="AD74" s="346">
        <v>0</v>
      </c>
      <c r="AE74" s="346">
        <v>0</v>
      </c>
      <c r="AF74" s="392">
        <v>0</v>
      </c>
      <c r="AG74" s="349" t="s">
        <v>1516</v>
      </c>
      <c r="AH74" s="377" t="s">
        <v>5813</v>
      </c>
      <c r="AI74" s="378" t="s">
        <v>5814</v>
      </c>
      <c r="AJ74" s="377">
        <v>0</v>
      </c>
      <c r="AK74" s="379">
        <v>0</v>
      </c>
      <c r="AL74" s="349">
        <v>0</v>
      </c>
      <c r="AM74" s="349" t="s">
        <v>3901</v>
      </c>
      <c r="AN74" s="436">
        <v>0.36</v>
      </c>
      <c r="AO74" s="348">
        <v>0</v>
      </c>
      <c r="AP74" s="379"/>
      <c r="AQ74" s="378"/>
      <c r="AR74" s="378"/>
      <c r="AS74" s="378"/>
      <c r="AT74" s="378"/>
      <c r="AU74" s="378"/>
      <c r="AV74" s="378"/>
      <c r="AW74" s="350">
        <v>0</v>
      </c>
      <c r="AX74" s="351">
        <v>0</v>
      </c>
      <c r="AY74" s="352">
        <v>1</v>
      </c>
      <c r="AZ74" s="393">
        <v>0</v>
      </c>
      <c r="BA74" s="393" t="s">
        <v>3612</v>
      </c>
      <c r="BB74" s="393" t="s">
        <v>3612</v>
      </c>
      <c r="BC74" s="393" t="s">
        <v>3612</v>
      </c>
      <c r="BD74" s="353" t="s">
        <v>3612</v>
      </c>
      <c r="BE74" s="393"/>
      <c r="BF74" s="393"/>
      <c r="BG74" s="393">
        <v>0</v>
      </c>
      <c r="BH74" s="354" t="s">
        <v>3612</v>
      </c>
      <c r="BJ74" s="354">
        <v>0</v>
      </c>
      <c r="BK74" s="354">
        <v>0</v>
      </c>
    </row>
    <row r="75" spans="1:63" x14ac:dyDescent="0.2">
      <c r="A75" s="284" t="s">
        <v>4689</v>
      </c>
      <c r="B75" s="376" t="s">
        <v>6227</v>
      </c>
      <c r="C75" s="340">
        <v>12</v>
      </c>
      <c r="D75" s="341">
        <v>12</v>
      </c>
      <c r="E75" s="341">
        <v>12</v>
      </c>
      <c r="F75" s="341">
        <v>12</v>
      </c>
      <c r="G75" s="341">
        <v>12</v>
      </c>
      <c r="H75" s="341">
        <v>12</v>
      </c>
      <c r="I75" s="341">
        <v>12</v>
      </c>
      <c r="J75" s="340">
        <v>0</v>
      </c>
      <c r="K75" s="341">
        <v>0</v>
      </c>
      <c r="L75" s="341">
        <v>0</v>
      </c>
      <c r="M75" s="341">
        <v>0</v>
      </c>
      <c r="N75" s="340">
        <v>12</v>
      </c>
      <c r="O75" s="341">
        <v>12</v>
      </c>
      <c r="P75" s="341">
        <v>12</v>
      </c>
      <c r="Q75" s="343">
        <v>12</v>
      </c>
      <c r="R75" s="344">
        <v>12</v>
      </c>
      <c r="S75" s="344">
        <v>12</v>
      </c>
      <c r="T75" s="344">
        <v>12</v>
      </c>
      <c r="U75" s="344">
        <v>12</v>
      </c>
      <c r="V75" s="344">
        <v>12</v>
      </c>
      <c r="W75" s="344">
        <v>0</v>
      </c>
      <c r="X75" s="344">
        <v>0</v>
      </c>
      <c r="Y75" s="345">
        <v>0</v>
      </c>
      <c r="Z75" s="345">
        <v>0</v>
      </c>
      <c r="AA75" s="345">
        <v>0</v>
      </c>
      <c r="AB75" s="346">
        <v>0</v>
      </c>
      <c r="AC75" s="346">
        <v>0</v>
      </c>
      <c r="AD75" s="346">
        <v>0</v>
      </c>
      <c r="AE75" s="346">
        <v>0</v>
      </c>
      <c r="AF75" s="392">
        <v>0</v>
      </c>
      <c r="AG75" s="349" t="s">
        <v>1516</v>
      </c>
      <c r="AH75" s="377" t="s">
        <v>5813</v>
      </c>
      <c r="AI75" s="378" t="s">
        <v>5814</v>
      </c>
      <c r="AJ75" s="377">
        <v>0</v>
      </c>
      <c r="AK75" s="379">
        <v>0</v>
      </c>
      <c r="AL75" s="349">
        <v>0</v>
      </c>
      <c r="AM75" s="349" t="s">
        <v>3901</v>
      </c>
      <c r="AN75" s="436">
        <v>0.36</v>
      </c>
      <c r="AO75" s="348">
        <v>0</v>
      </c>
      <c r="AP75" s="379"/>
      <c r="AQ75" s="378"/>
      <c r="AR75" s="378"/>
      <c r="AS75" s="378"/>
      <c r="AT75" s="378"/>
      <c r="AU75" s="378"/>
      <c r="AV75" s="378"/>
      <c r="AW75" s="350">
        <v>0</v>
      </c>
      <c r="AX75" s="351">
        <v>0</v>
      </c>
      <c r="AY75" s="352">
        <v>1</v>
      </c>
      <c r="AZ75" s="393">
        <v>0</v>
      </c>
      <c r="BA75" s="393" t="s">
        <v>3612</v>
      </c>
      <c r="BB75" s="393" t="s">
        <v>3612</v>
      </c>
      <c r="BC75" s="393" t="s">
        <v>3612</v>
      </c>
      <c r="BD75" s="353" t="s">
        <v>3612</v>
      </c>
      <c r="BE75" s="393"/>
      <c r="BF75" s="393"/>
      <c r="BG75" s="393">
        <v>0</v>
      </c>
      <c r="BH75" s="354" t="s">
        <v>3612</v>
      </c>
      <c r="BJ75" s="354">
        <v>0</v>
      </c>
      <c r="BK75" s="354">
        <v>0</v>
      </c>
    </row>
    <row r="76" spans="1:63" x14ac:dyDescent="0.2">
      <c r="A76" s="284" t="s">
        <v>6200</v>
      </c>
      <c r="B76" s="376" t="s">
        <v>6201</v>
      </c>
      <c r="C76" s="340">
        <v>14</v>
      </c>
      <c r="D76" s="341">
        <v>14</v>
      </c>
      <c r="E76" s="341">
        <v>14</v>
      </c>
      <c r="F76" s="341">
        <v>14</v>
      </c>
      <c r="G76" s="341">
        <v>14</v>
      </c>
      <c r="H76" s="341">
        <v>14</v>
      </c>
      <c r="I76" s="342">
        <v>14</v>
      </c>
      <c r="J76" s="340">
        <v>0</v>
      </c>
      <c r="K76" s="341">
        <v>0</v>
      </c>
      <c r="L76" s="341">
        <v>0</v>
      </c>
      <c r="M76" s="341">
        <v>0</v>
      </c>
      <c r="N76" s="340">
        <v>14</v>
      </c>
      <c r="O76" s="341">
        <v>14</v>
      </c>
      <c r="P76" s="341">
        <v>14</v>
      </c>
      <c r="Q76" s="343">
        <v>14</v>
      </c>
      <c r="R76" s="344">
        <v>14</v>
      </c>
      <c r="S76" s="344">
        <v>14</v>
      </c>
      <c r="T76" s="344">
        <v>14</v>
      </c>
      <c r="U76" s="344">
        <v>14</v>
      </c>
      <c r="V76" s="344">
        <v>14</v>
      </c>
      <c r="W76" s="344">
        <v>0</v>
      </c>
      <c r="X76" s="344">
        <v>0</v>
      </c>
      <c r="Y76" s="345">
        <v>0</v>
      </c>
      <c r="Z76" s="345">
        <v>0</v>
      </c>
      <c r="AA76" s="345">
        <v>0</v>
      </c>
      <c r="AB76" s="346">
        <v>0</v>
      </c>
      <c r="AC76" s="346">
        <v>0</v>
      </c>
      <c r="AD76" s="346">
        <v>0</v>
      </c>
      <c r="AE76" s="346">
        <v>0</v>
      </c>
      <c r="AF76" s="392">
        <v>0</v>
      </c>
      <c r="AG76" s="349" t="s">
        <v>1516</v>
      </c>
      <c r="AH76" s="377" t="s">
        <v>5813</v>
      </c>
      <c r="AI76" s="378" t="s">
        <v>5814</v>
      </c>
      <c r="AJ76" s="377">
        <v>0</v>
      </c>
      <c r="AK76" s="379">
        <v>0</v>
      </c>
      <c r="AL76" s="349">
        <v>0</v>
      </c>
      <c r="AM76" s="349" t="s">
        <v>3901</v>
      </c>
      <c r="AN76" s="436">
        <v>0.36</v>
      </c>
      <c r="AO76" s="348">
        <v>0</v>
      </c>
      <c r="AP76" s="379"/>
      <c r="AQ76" s="378"/>
      <c r="AR76" s="378"/>
      <c r="AS76" s="378"/>
      <c r="AT76" s="378"/>
      <c r="AU76" s="378"/>
      <c r="AV76" s="378"/>
      <c r="AW76" s="350">
        <v>0</v>
      </c>
      <c r="AX76" s="351">
        <v>0</v>
      </c>
      <c r="AY76" s="352">
        <v>1</v>
      </c>
      <c r="AZ76" s="393">
        <v>0</v>
      </c>
      <c r="BA76" s="393" t="s">
        <v>3612</v>
      </c>
      <c r="BB76" s="393" t="s">
        <v>3612</v>
      </c>
      <c r="BC76" s="393" t="s">
        <v>3612</v>
      </c>
      <c r="BD76" s="353" t="s">
        <v>3612</v>
      </c>
      <c r="BE76" s="393"/>
      <c r="BF76" s="393"/>
      <c r="BG76" s="393">
        <v>0</v>
      </c>
      <c r="BH76" s="354" t="s">
        <v>3612</v>
      </c>
      <c r="BJ76" s="354">
        <v>0</v>
      </c>
      <c r="BK76" s="354">
        <v>0</v>
      </c>
    </row>
    <row r="77" spans="1:63" x14ac:dyDescent="0.2">
      <c r="A77" s="284" t="s">
        <v>6196</v>
      </c>
      <c r="B77" s="376" t="s">
        <v>6197</v>
      </c>
      <c r="C77" s="340">
        <v>13</v>
      </c>
      <c r="D77" s="341">
        <v>13</v>
      </c>
      <c r="E77" s="341">
        <v>13</v>
      </c>
      <c r="F77" s="341">
        <v>13</v>
      </c>
      <c r="G77" s="341">
        <v>13</v>
      </c>
      <c r="H77" s="341">
        <v>13</v>
      </c>
      <c r="I77" s="342">
        <v>13</v>
      </c>
      <c r="J77" s="340">
        <v>0</v>
      </c>
      <c r="K77" s="341">
        <v>0</v>
      </c>
      <c r="L77" s="341">
        <v>0</v>
      </c>
      <c r="M77" s="341">
        <v>0</v>
      </c>
      <c r="N77" s="340">
        <v>13</v>
      </c>
      <c r="O77" s="341">
        <v>13</v>
      </c>
      <c r="P77" s="341">
        <v>13</v>
      </c>
      <c r="Q77" s="343">
        <v>13</v>
      </c>
      <c r="R77" s="344">
        <v>13</v>
      </c>
      <c r="S77" s="344">
        <v>13</v>
      </c>
      <c r="T77" s="344">
        <v>13</v>
      </c>
      <c r="U77" s="344">
        <v>13</v>
      </c>
      <c r="V77" s="344">
        <v>13</v>
      </c>
      <c r="W77" s="344">
        <v>0</v>
      </c>
      <c r="X77" s="344">
        <v>0</v>
      </c>
      <c r="Y77" s="345">
        <v>0</v>
      </c>
      <c r="Z77" s="345">
        <v>0</v>
      </c>
      <c r="AA77" s="345">
        <v>0</v>
      </c>
      <c r="AB77" s="346">
        <v>0</v>
      </c>
      <c r="AC77" s="346">
        <v>0</v>
      </c>
      <c r="AD77" s="346">
        <v>0</v>
      </c>
      <c r="AE77" s="346">
        <v>0</v>
      </c>
      <c r="AF77" s="392">
        <v>0</v>
      </c>
      <c r="AG77" s="349" t="s">
        <v>1516</v>
      </c>
      <c r="AH77" s="377" t="s">
        <v>5813</v>
      </c>
      <c r="AI77" s="378" t="s">
        <v>5814</v>
      </c>
      <c r="AJ77" s="377">
        <v>0</v>
      </c>
      <c r="AK77" s="379">
        <v>0</v>
      </c>
      <c r="AL77" s="349">
        <v>0</v>
      </c>
      <c r="AM77" s="349" t="s">
        <v>3901</v>
      </c>
      <c r="AN77" s="436">
        <v>0.36</v>
      </c>
      <c r="AO77" s="348">
        <v>0</v>
      </c>
      <c r="AP77" s="379"/>
      <c r="AQ77" s="378"/>
      <c r="AR77" s="378"/>
      <c r="AS77" s="378"/>
      <c r="AT77" s="378"/>
      <c r="AU77" s="378"/>
      <c r="AV77" s="378"/>
      <c r="AW77" s="350">
        <v>0</v>
      </c>
      <c r="AX77" s="351">
        <v>0</v>
      </c>
      <c r="AY77" s="352">
        <v>1</v>
      </c>
      <c r="AZ77" s="393">
        <v>0</v>
      </c>
      <c r="BA77" s="393" t="s">
        <v>3612</v>
      </c>
      <c r="BB77" s="393" t="s">
        <v>3612</v>
      </c>
      <c r="BC77" s="393" t="s">
        <v>3612</v>
      </c>
      <c r="BD77" s="353" t="s">
        <v>3612</v>
      </c>
      <c r="BE77" s="393"/>
      <c r="BF77" s="393"/>
      <c r="BG77" s="393">
        <v>0</v>
      </c>
      <c r="BH77" s="354" t="s">
        <v>3612</v>
      </c>
      <c r="BJ77" s="354">
        <v>0</v>
      </c>
      <c r="BK77" s="354">
        <v>0</v>
      </c>
    </row>
    <row r="78" spans="1:63" x14ac:dyDescent="0.2">
      <c r="A78" s="284" t="s">
        <v>6194</v>
      </c>
      <c r="B78" s="376" t="s">
        <v>6195</v>
      </c>
      <c r="C78" s="340">
        <v>13</v>
      </c>
      <c r="D78" s="341">
        <v>13</v>
      </c>
      <c r="E78" s="341">
        <v>13</v>
      </c>
      <c r="F78" s="341">
        <v>13</v>
      </c>
      <c r="G78" s="341">
        <v>13</v>
      </c>
      <c r="H78" s="341">
        <v>13</v>
      </c>
      <c r="I78" s="342">
        <v>13</v>
      </c>
      <c r="J78" s="340">
        <v>0</v>
      </c>
      <c r="K78" s="341">
        <v>0</v>
      </c>
      <c r="L78" s="341">
        <v>0</v>
      </c>
      <c r="M78" s="341">
        <v>0</v>
      </c>
      <c r="N78" s="340">
        <v>13</v>
      </c>
      <c r="O78" s="341">
        <v>13</v>
      </c>
      <c r="P78" s="341">
        <v>13</v>
      </c>
      <c r="Q78" s="343">
        <v>13</v>
      </c>
      <c r="R78" s="344">
        <v>13</v>
      </c>
      <c r="S78" s="344">
        <v>13</v>
      </c>
      <c r="T78" s="344">
        <v>13</v>
      </c>
      <c r="U78" s="344">
        <v>13</v>
      </c>
      <c r="V78" s="344">
        <v>13</v>
      </c>
      <c r="W78" s="344">
        <v>0</v>
      </c>
      <c r="X78" s="344">
        <v>0</v>
      </c>
      <c r="Y78" s="345">
        <v>0</v>
      </c>
      <c r="Z78" s="345">
        <v>0</v>
      </c>
      <c r="AA78" s="345">
        <v>0</v>
      </c>
      <c r="AB78" s="346">
        <v>0</v>
      </c>
      <c r="AC78" s="346">
        <v>0</v>
      </c>
      <c r="AD78" s="346">
        <v>0</v>
      </c>
      <c r="AE78" s="346">
        <v>0</v>
      </c>
      <c r="AF78" s="392">
        <v>0</v>
      </c>
      <c r="AG78" s="349" t="s">
        <v>1516</v>
      </c>
      <c r="AH78" s="377" t="s">
        <v>5813</v>
      </c>
      <c r="AI78" s="378" t="s">
        <v>5814</v>
      </c>
      <c r="AJ78" s="377">
        <v>0</v>
      </c>
      <c r="AK78" s="379">
        <v>0</v>
      </c>
      <c r="AL78" s="349">
        <v>0</v>
      </c>
      <c r="AM78" s="349" t="s">
        <v>3901</v>
      </c>
      <c r="AN78" s="436">
        <v>0.36</v>
      </c>
      <c r="AO78" s="348">
        <v>0</v>
      </c>
      <c r="AP78" s="379"/>
      <c r="AQ78" s="378"/>
      <c r="AR78" s="378"/>
      <c r="AS78" s="378"/>
      <c r="AT78" s="378"/>
      <c r="AU78" s="378"/>
      <c r="AV78" s="378"/>
      <c r="AW78" s="350">
        <v>0</v>
      </c>
      <c r="AX78" s="351">
        <v>0</v>
      </c>
      <c r="AY78" s="352">
        <v>1</v>
      </c>
      <c r="AZ78" s="393">
        <v>0</v>
      </c>
      <c r="BA78" s="393" t="s">
        <v>3612</v>
      </c>
      <c r="BB78" s="393" t="s">
        <v>3612</v>
      </c>
      <c r="BC78" s="393" t="s">
        <v>3612</v>
      </c>
      <c r="BD78" s="353" t="s">
        <v>3612</v>
      </c>
      <c r="BE78" s="393"/>
      <c r="BF78" s="393"/>
      <c r="BG78" s="393">
        <v>0</v>
      </c>
      <c r="BH78" s="354" t="s">
        <v>3612</v>
      </c>
      <c r="BJ78" s="354">
        <v>0</v>
      </c>
      <c r="BK78" s="354">
        <v>0</v>
      </c>
    </row>
    <row r="79" spans="1:63" x14ac:dyDescent="0.2">
      <c r="A79" s="284" t="s">
        <v>6193</v>
      </c>
      <c r="B79" s="376" t="s">
        <v>6199</v>
      </c>
      <c r="C79" s="340">
        <v>12</v>
      </c>
      <c r="D79" s="341">
        <v>12</v>
      </c>
      <c r="E79" s="341">
        <v>12</v>
      </c>
      <c r="F79" s="341">
        <v>12</v>
      </c>
      <c r="G79" s="341">
        <v>12</v>
      </c>
      <c r="H79" s="341">
        <v>12</v>
      </c>
      <c r="I79" s="341">
        <v>12</v>
      </c>
      <c r="J79" s="340">
        <v>0</v>
      </c>
      <c r="K79" s="341">
        <v>0</v>
      </c>
      <c r="L79" s="341">
        <v>0</v>
      </c>
      <c r="M79" s="341">
        <v>0</v>
      </c>
      <c r="N79" s="340">
        <v>12</v>
      </c>
      <c r="O79" s="341">
        <v>12</v>
      </c>
      <c r="P79" s="341">
        <v>12</v>
      </c>
      <c r="Q79" s="343">
        <v>12</v>
      </c>
      <c r="R79" s="344">
        <v>12</v>
      </c>
      <c r="S79" s="344">
        <v>12</v>
      </c>
      <c r="T79" s="344">
        <v>12</v>
      </c>
      <c r="U79" s="344">
        <v>12</v>
      </c>
      <c r="V79" s="344">
        <v>12</v>
      </c>
      <c r="W79" s="344">
        <v>0</v>
      </c>
      <c r="X79" s="344">
        <v>0</v>
      </c>
      <c r="Y79" s="345">
        <v>0</v>
      </c>
      <c r="Z79" s="345">
        <v>0</v>
      </c>
      <c r="AA79" s="345">
        <v>0</v>
      </c>
      <c r="AB79" s="346">
        <v>0</v>
      </c>
      <c r="AC79" s="346">
        <v>0</v>
      </c>
      <c r="AD79" s="346">
        <v>0</v>
      </c>
      <c r="AE79" s="346">
        <v>0</v>
      </c>
      <c r="AF79" s="392">
        <v>0</v>
      </c>
      <c r="AG79" s="349" t="s">
        <v>1516</v>
      </c>
      <c r="AH79" s="377" t="s">
        <v>5813</v>
      </c>
      <c r="AI79" s="378" t="s">
        <v>5814</v>
      </c>
      <c r="AJ79" s="377">
        <v>0</v>
      </c>
      <c r="AK79" s="379">
        <v>0</v>
      </c>
      <c r="AL79" s="349">
        <v>0</v>
      </c>
      <c r="AM79" s="349" t="s">
        <v>3901</v>
      </c>
      <c r="AN79" s="436">
        <v>0.36</v>
      </c>
      <c r="AO79" s="348">
        <v>0</v>
      </c>
      <c r="AP79" s="379"/>
      <c r="AQ79" s="378"/>
      <c r="AR79" s="378"/>
      <c r="AS79" s="378"/>
      <c r="AT79" s="378"/>
      <c r="AU79" s="378"/>
      <c r="AV79" s="378"/>
      <c r="AW79" s="350">
        <v>0</v>
      </c>
      <c r="AX79" s="351">
        <v>0</v>
      </c>
      <c r="AY79" s="352">
        <v>1</v>
      </c>
      <c r="AZ79" s="393">
        <v>0</v>
      </c>
      <c r="BA79" s="393" t="s">
        <v>3612</v>
      </c>
      <c r="BB79" s="393" t="s">
        <v>3612</v>
      </c>
      <c r="BC79" s="393" t="s">
        <v>3612</v>
      </c>
      <c r="BD79" s="353" t="s">
        <v>3612</v>
      </c>
      <c r="BE79" s="393"/>
      <c r="BF79" s="393"/>
      <c r="BG79" s="393">
        <v>0</v>
      </c>
      <c r="BH79" s="354" t="s">
        <v>3612</v>
      </c>
      <c r="BJ79" s="354">
        <v>0</v>
      </c>
      <c r="BK79" s="354">
        <v>0</v>
      </c>
    </row>
    <row r="80" spans="1:63" x14ac:dyDescent="0.2">
      <c r="A80" s="464" t="s">
        <v>5805</v>
      </c>
      <c r="B80" s="376" t="s">
        <v>5806</v>
      </c>
      <c r="C80" s="340">
        <v>25</v>
      </c>
      <c r="D80" s="341">
        <v>25</v>
      </c>
      <c r="E80" s="341">
        <v>25</v>
      </c>
      <c r="F80" s="341">
        <v>25</v>
      </c>
      <c r="G80" s="341">
        <v>25</v>
      </c>
      <c r="H80" s="341">
        <v>25</v>
      </c>
      <c r="I80" s="342">
        <v>25</v>
      </c>
      <c r="J80" s="340">
        <v>0</v>
      </c>
      <c r="K80" s="341">
        <v>0</v>
      </c>
      <c r="L80" s="341">
        <v>0</v>
      </c>
      <c r="M80" s="341">
        <v>0</v>
      </c>
      <c r="N80" s="340">
        <v>25</v>
      </c>
      <c r="O80" s="341">
        <v>25</v>
      </c>
      <c r="P80" s="341">
        <v>25</v>
      </c>
      <c r="Q80" s="343">
        <v>25</v>
      </c>
      <c r="R80" s="344">
        <v>25</v>
      </c>
      <c r="S80" s="344">
        <v>25</v>
      </c>
      <c r="T80" s="344">
        <v>25</v>
      </c>
      <c r="U80" s="344">
        <v>25</v>
      </c>
      <c r="V80" s="344">
        <v>25</v>
      </c>
      <c r="W80" s="344">
        <v>0</v>
      </c>
      <c r="X80" s="344">
        <v>0</v>
      </c>
      <c r="Y80" s="345">
        <v>0</v>
      </c>
      <c r="Z80" s="345">
        <v>0</v>
      </c>
      <c r="AA80" s="345">
        <v>0</v>
      </c>
      <c r="AB80" s="346">
        <v>0</v>
      </c>
      <c r="AC80" s="346">
        <v>0</v>
      </c>
      <c r="AD80" s="346">
        <v>0</v>
      </c>
      <c r="AE80" s="346">
        <v>0</v>
      </c>
      <c r="AF80" s="392">
        <v>0</v>
      </c>
      <c r="AG80" s="349" t="s">
        <v>1516</v>
      </c>
      <c r="AH80" s="377" t="s">
        <v>5813</v>
      </c>
      <c r="AI80" s="378" t="s">
        <v>5814</v>
      </c>
      <c r="AJ80" s="377">
        <v>0</v>
      </c>
      <c r="AK80" s="379">
        <v>0</v>
      </c>
      <c r="AL80" s="349">
        <v>0</v>
      </c>
      <c r="AM80" s="349" t="s">
        <v>3901</v>
      </c>
      <c r="AN80" s="436">
        <v>0.36</v>
      </c>
      <c r="AO80" s="348">
        <v>0</v>
      </c>
      <c r="AP80" s="379"/>
      <c r="AQ80" s="378"/>
      <c r="AR80" s="378"/>
      <c r="AS80" s="378"/>
      <c r="AT80" s="378"/>
      <c r="AU80" s="378"/>
      <c r="AV80" s="378"/>
      <c r="AW80" s="350">
        <v>0</v>
      </c>
      <c r="AX80" s="351">
        <v>0</v>
      </c>
      <c r="AY80" s="352">
        <v>1</v>
      </c>
      <c r="AZ80" s="393">
        <v>0</v>
      </c>
      <c r="BA80" s="393" t="s">
        <v>3612</v>
      </c>
      <c r="BB80" s="393" t="s">
        <v>3612</v>
      </c>
      <c r="BC80" s="393" t="s">
        <v>3612</v>
      </c>
      <c r="BD80" s="353" t="s">
        <v>3612</v>
      </c>
      <c r="BE80" s="393"/>
      <c r="BF80" s="393"/>
      <c r="BG80" s="393">
        <v>0</v>
      </c>
      <c r="BH80" s="354" t="s">
        <v>3612</v>
      </c>
      <c r="BJ80" s="354">
        <v>0</v>
      </c>
      <c r="BK80" s="354">
        <v>0</v>
      </c>
    </row>
    <row r="81" spans="1:63" x14ac:dyDescent="0.2">
      <c r="A81" s="284" t="s">
        <v>6188</v>
      </c>
      <c r="B81" s="376" t="s">
        <v>6224</v>
      </c>
      <c r="C81" s="340">
        <v>7</v>
      </c>
      <c r="D81" s="341">
        <v>7</v>
      </c>
      <c r="E81" s="341">
        <v>7</v>
      </c>
      <c r="F81" s="341">
        <v>7</v>
      </c>
      <c r="G81" s="341">
        <v>7</v>
      </c>
      <c r="H81" s="341">
        <v>7</v>
      </c>
      <c r="I81" s="341">
        <v>7</v>
      </c>
      <c r="J81" s="340">
        <v>0</v>
      </c>
      <c r="K81" s="341">
        <v>0</v>
      </c>
      <c r="L81" s="341">
        <v>0</v>
      </c>
      <c r="M81" s="341">
        <v>0</v>
      </c>
      <c r="N81" s="340">
        <v>7</v>
      </c>
      <c r="O81" s="341">
        <v>7</v>
      </c>
      <c r="P81" s="341">
        <v>7</v>
      </c>
      <c r="Q81" s="343">
        <v>7</v>
      </c>
      <c r="R81" s="344">
        <v>7</v>
      </c>
      <c r="S81" s="344">
        <v>7</v>
      </c>
      <c r="T81" s="344">
        <v>7</v>
      </c>
      <c r="U81" s="344">
        <v>7</v>
      </c>
      <c r="V81" s="344">
        <v>7</v>
      </c>
      <c r="W81" s="344">
        <v>0</v>
      </c>
      <c r="X81" s="344">
        <v>0</v>
      </c>
      <c r="Y81" s="345">
        <v>0</v>
      </c>
      <c r="Z81" s="345">
        <v>0</v>
      </c>
      <c r="AA81" s="345">
        <v>0</v>
      </c>
      <c r="AB81" s="346">
        <v>0</v>
      </c>
      <c r="AC81" s="346">
        <v>0</v>
      </c>
      <c r="AD81" s="346">
        <v>0</v>
      </c>
      <c r="AE81" s="346">
        <v>0</v>
      </c>
      <c r="AF81" s="392">
        <v>0</v>
      </c>
      <c r="AG81" s="349" t="s">
        <v>1516</v>
      </c>
      <c r="AH81" s="377" t="s">
        <v>5813</v>
      </c>
      <c r="AI81" s="378" t="s">
        <v>5814</v>
      </c>
      <c r="AJ81" s="377">
        <v>0</v>
      </c>
      <c r="AK81" s="379">
        <v>0</v>
      </c>
      <c r="AL81" s="349">
        <v>0</v>
      </c>
      <c r="AM81" s="349" t="s">
        <v>3901</v>
      </c>
      <c r="AN81" s="436">
        <v>0.17499999999999999</v>
      </c>
      <c r="AO81" s="348">
        <v>0</v>
      </c>
      <c r="AP81" s="379"/>
      <c r="AQ81" s="378"/>
      <c r="AR81" s="378"/>
      <c r="AS81" s="378"/>
      <c r="AT81" s="378"/>
      <c r="AU81" s="378"/>
      <c r="AV81" s="378"/>
      <c r="AW81" s="350">
        <v>0</v>
      </c>
      <c r="AX81" s="351">
        <v>0</v>
      </c>
      <c r="AY81" s="352">
        <v>1</v>
      </c>
      <c r="AZ81" s="393">
        <v>0</v>
      </c>
      <c r="BA81" s="393" t="s">
        <v>3612</v>
      </c>
      <c r="BB81" s="393" t="s">
        <v>3612</v>
      </c>
      <c r="BC81" s="393" t="s">
        <v>3612</v>
      </c>
      <c r="BD81" s="353" t="s">
        <v>3612</v>
      </c>
      <c r="BE81" s="393"/>
      <c r="BF81" s="393"/>
      <c r="BG81" s="393">
        <v>0</v>
      </c>
      <c r="BH81" s="354" t="s">
        <v>3612</v>
      </c>
      <c r="BJ81" s="354">
        <v>0</v>
      </c>
      <c r="BK81" s="354">
        <v>0</v>
      </c>
    </row>
    <row r="82" spans="1:63" x14ac:dyDescent="0.2">
      <c r="A82" s="284" t="s">
        <v>5799</v>
      </c>
      <c r="B82" s="376" t="s">
        <v>5800</v>
      </c>
      <c r="C82" s="340">
        <v>6</v>
      </c>
      <c r="D82" s="341">
        <v>6</v>
      </c>
      <c r="E82" s="341">
        <v>6</v>
      </c>
      <c r="F82" s="341">
        <v>6</v>
      </c>
      <c r="G82" s="341">
        <v>6</v>
      </c>
      <c r="H82" s="341">
        <v>6</v>
      </c>
      <c r="I82" s="341">
        <v>6</v>
      </c>
      <c r="J82" s="340">
        <v>0</v>
      </c>
      <c r="K82" s="341">
        <v>0</v>
      </c>
      <c r="L82" s="341">
        <v>0</v>
      </c>
      <c r="M82" s="341">
        <v>0</v>
      </c>
      <c r="N82" s="340">
        <v>6</v>
      </c>
      <c r="O82" s="341">
        <v>6</v>
      </c>
      <c r="P82" s="341">
        <v>6</v>
      </c>
      <c r="Q82" s="343">
        <v>6</v>
      </c>
      <c r="R82" s="344">
        <v>6</v>
      </c>
      <c r="S82" s="344">
        <v>6</v>
      </c>
      <c r="T82" s="344">
        <v>6</v>
      </c>
      <c r="U82" s="344">
        <v>6</v>
      </c>
      <c r="V82" s="344">
        <v>6</v>
      </c>
      <c r="W82" s="344">
        <v>0</v>
      </c>
      <c r="X82" s="344">
        <v>0</v>
      </c>
      <c r="Y82" s="345">
        <v>0</v>
      </c>
      <c r="Z82" s="345">
        <v>0</v>
      </c>
      <c r="AA82" s="345">
        <v>0</v>
      </c>
      <c r="AB82" s="346">
        <v>0</v>
      </c>
      <c r="AC82" s="346">
        <v>0</v>
      </c>
      <c r="AD82" s="346">
        <v>0</v>
      </c>
      <c r="AE82" s="346">
        <v>0</v>
      </c>
      <c r="AF82" s="392">
        <v>0</v>
      </c>
      <c r="AG82" s="349" t="s">
        <v>1516</v>
      </c>
      <c r="AH82" s="377" t="s">
        <v>5813</v>
      </c>
      <c r="AI82" s="378" t="s">
        <v>5814</v>
      </c>
      <c r="AJ82" s="377">
        <v>0</v>
      </c>
      <c r="AK82" s="379">
        <v>0</v>
      </c>
      <c r="AL82" s="349">
        <v>0</v>
      </c>
      <c r="AM82" s="349" t="s">
        <v>3901</v>
      </c>
      <c r="AN82" s="436">
        <v>0.17499999999999999</v>
      </c>
      <c r="AO82" s="348">
        <v>0</v>
      </c>
      <c r="AP82" s="379"/>
      <c r="AQ82" s="378"/>
      <c r="AR82" s="378"/>
      <c r="AS82" s="378"/>
      <c r="AT82" s="378"/>
      <c r="AU82" s="378"/>
      <c r="AV82" s="378"/>
      <c r="AW82" s="350">
        <v>0</v>
      </c>
      <c r="AX82" s="351">
        <v>0</v>
      </c>
      <c r="AY82" s="352">
        <v>1</v>
      </c>
      <c r="AZ82" s="393">
        <v>0</v>
      </c>
      <c r="BA82" s="393" t="s">
        <v>3612</v>
      </c>
      <c r="BB82" s="393" t="s">
        <v>3612</v>
      </c>
      <c r="BC82" s="393" t="s">
        <v>3612</v>
      </c>
      <c r="BD82" s="353" t="s">
        <v>3612</v>
      </c>
      <c r="BE82" s="393"/>
      <c r="BF82" s="393"/>
      <c r="BG82" s="393">
        <v>0</v>
      </c>
      <c r="BH82" s="354" t="s">
        <v>3612</v>
      </c>
      <c r="BJ82" s="354">
        <v>0</v>
      </c>
      <c r="BK82" s="354">
        <v>0</v>
      </c>
    </row>
    <row r="83" spans="1:63" x14ac:dyDescent="0.2">
      <c r="A83" s="284" t="s">
        <v>1325</v>
      </c>
      <c r="B83" s="284" t="s">
        <v>1326</v>
      </c>
      <c r="C83" s="340">
        <v>5</v>
      </c>
      <c r="D83" s="341">
        <v>5</v>
      </c>
      <c r="E83" s="341">
        <v>5</v>
      </c>
      <c r="F83" s="341">
        <v>5</v>
      </c>
      <c r="G83" s="341">
        <v>5</v>
      </c>
      <c r="H83" s="341">
        <v>5</v>
      </c>
      <c r="I83" s="342">
        <v>5</v>
      </c>
      <c r="J83" s="340">
        <v>0</v>
      </c>
      <c r="K83" s="341">
        <v>0</v>
      </c>
      <c r="L83" s="341">
        <v>0</v>
      </c>
      <c r="M83" s="341">
        <v>0</v>
      </c>
      <c r="N83" s="340">
        <v>5</v>
      </c>
      <c r="O83" s="341">
        <v>5</v>
      </c>
      <c r="P83" s="341">
        <v>5</v>
      </c>
      <c r="Q83" s="343">
        <v>5</v>
      </c>
      <c r="R83" s="344">
        <v>5</v>
      </c>
      <c r="S83" s="344">
        <v>5</v>
      </c>
      <c r="T83" s="344">
        <v>5</v>
      </c>
      <c r="U83" s="344">
        <v>5</v>
      </c>
      <c r="V83" s="344">
        <v>5</v>
      </c>
      <c r="W83" s="344">
        <v>0</v>
      </c>
      <c r="X83" s="344">
        <v>0</v>
      </c>
      <c r="Y83" s="345">
        <v>0</v>
      </c>
      <c r="Z83" s="345">
        <v>0</v>
      </c>
      <c r="AA83" s="345">
        <v>0</v>
      </c>
      <c r="AB83" s="346">
        <v>0</v>
      </c>
      <c r="AC83" s="346">
        <v>0</v>
      </c>
      <c r="AD83" s="346">
        <v>0</v>
      </c>
      <c r="AE83" s="346">
        <v>0</v>
      </c>
      <c r="AF83" s="392">
        <v>0</v>
      </c>
      <c r="AG83" s="349" t="s">
        <v>1516</v>
      </c>
      <c r="AH83" s="377" t="s">
        <v>5813</v>
      </c>
      <c r="AI83" s="378" t="s">
        <v>5814</v>
      </c>
      <c r="AJ83" s="377">
        <v>0</v>
      </c>
      <c r="AK83" s="379">
        <v>0</v>
      </c>
      <c r="AL83" s="349">
        <v>0</v>
      </c>
      <c r="AM83" s="349" t="s">
        <v>3901</v>
      </c>
      <c r="AN83" s="436">
        <v>0.17499999999999999</v>
      </c>
      <c r="AO83" s="348">
        <v>0</v>
      </c>
      <c r="AP83" s="379"/>
      <c r="AQ83" s="378"/>
      <c r="AR83" s="378"/>
      <c r="AS83" s="378"/>
      <c r="AT83" s="378"/>
      <c r="AU83" s="378"/>
      <c r="AV83" s="378"/>
      <c r="AW83" s="350">
        <v>0</v>
      </c>
      <c r="AX83" s="351">
        <v>0</v>
      </c>
      <c r="AY83" s="352">
        <v>1</v>
      </c>
      <c r="AZ83" s="393">
        <v>0</v>
      </c>
      <c r="BA83" s="393" t="s">
        <v>3612</v>
      </c>
      <c r="BB83" s="393" t="s">
        <v>3612</v>
      </c>
      <c r="BC83" s="393" t="s">
        <v>3612</v>
      </c>
      <c r="BD83" s="353" t="s">
        <v>3612</v>
      </c>
      <c r="BE83" s="393"/>
      <c r="BF83" s="393"/>
      <c r="BG83" s="393">
        <v>0</v>
      </c>
      <c r="BH83" s="354" t="s">
        <v>3612</v>
      </c>
      <c r="BI83" s="289"/>
      <c r="BJ83" s="297">
        <v>0</v>
      </c>
      <c r="BK83" s="297">
        <v>0</v>
      </c>
    </row>
    <row r="84" spans="1:63" x14ac:dyDescent="0.2">
      <c r="A84" s="284" t="s">
        <v>6186</v>
      </c>
      <c r="B84" s="376" t="s">
        <v>6187</v>
      </c>
      <c r="C84" s="340">
        <v>6</v>
      </c>
      <c r="D84" s="341">
        <v>6</v>
      </c>
      <c r="E84" s="341">
        <v>6</v>
      </c>
      <c r="F84" s="341">
        <v>6</v>
      </c>
      <c r="G84" s="341">
        <v>6</v>
      </c>
      <c r="H84" s="341">
        <v>6</v>
      </c>
      <c r="I84" s="341">
        <v>6</v>
      </c>
      <c r="J84" s="340">
        <v>0</v>
      </c>
      <c r="K84" s="341">
        <v>0</v>
      </c>
      <c r="L84" s="341">
        <v>0</v>
      </c>
      <c r="M84" s="341">
        <v>0</v>
      </c>
      <c r="N84" s="340">
        <v>6</v>
      </c>
      <c r="O84" s="341">
        <v>6</v>
      </c>
      <c r="P84" s="341">
        <v>6</v>
      </c>
      <c r="Q84" s="343">
        <v>6</v>
      </c>
      <c r="R84" s="344">
        <v>6</v>
      </c>
      <c r="S84" s="344">
        <v>6</v>
      </c>
      <c r="T84" s="344">
        <v>6</v>
      </c>
      <c r="U84" s="344">
        <v>6</v>
      </c>
      <c r="V84" s="344">
        <v>6</v>
      </c>
      <c r="W84" s="344">
        <v>0</v>
      </c>
      <c r="X84" s="344">
        <v>0</v>
      </c>
      <c r="Y84" s="345">
        <v>0</v>
      </c>
      <c r="Z84" s="345">
        <v>0</v>
      </c>
      <c r="AA84" s="345">
        <v>0</v>
      </c>
      <c r="AB84" s="346">
        <v>0</v>
      </c>
      <c r="AC84" s="346">
        <v>0</v>
      </c>
      <c r="AD84" s="346">
        <v>0</v>
      </c>
      <c r="AE84" s="346">
        <v>0</v>
      </c>
      <c r="AF84" s="392">
        <v>0</v>
      </c>
      <c r="AG84" s="349" t="s">
        <v>1516</v>
      </c>
      <c r="AH84" s="377" t="s">
        <v>5813</v>
      </c>
      <c r="AI84" s="378" t="s">
        <v>5814</v>
      </c>
      <c r="AJ84" s="377">
        <v>0</v>
      </c>
      <c r="AK84" s="379">
        <v>0</v>
      </c>
      <c r="AL84" s="349">
        <v>0</v>
      </c>
      <c r="AM84" s="349" t="s">
        <v>3901</v>
      </c>
      <c r="AN84" s="436">
        <v>0.17499999999999999</v>
      </c>
      <c r="AO84" s="348">
        <v>0</v>
      </c>
      <c r="AP84" s="379"/>
      <c r="AQ84" s="378"/>
      <c r="AR84" s="378"/>
      <c r="AS84" s="378"/>
      <c r="AT84" s="378"/>
      <c r="AU84" s="378"/>
      <c r="AV84" s="378"/>
      <c r="AW84" s="350">
        <v>0</v>
      </c>
      <c r="AX84" s="351">
        <v>0</v>
      </c>
      <c r="AY84" s="352">
        <v>1</v>
      </c>
      <c r="AZ84" s="393">
        <v>0</v>
      </c>
      <c r="BA84" s="393" t="s">
        <v>3612</v>
      </c>
      <c r="BB84" s="393" t="s">
        <v>3612</v>
      </c>
      <c r="BC84" s="393" t="s">
        <v>3612</v>
      </c>
      <c r="BD84" s="353" t="s">
        <v>3612</v>
      </c>
      <c r="BE84" s="393"/>
      <c r="BF84" s="393"/>
      <c r="BG84" s="393">
        <v>0</v>
      </c>
      <c r="BH84" s="354" t="s">
        <v>3612</v>
      </c>
      <c r="BJ84" s="354">
        <v>0</v>
      </c>
      <c r="BK84" s="354">
        <v>0</v>
      </c>
    </row>
    <row r="85" spans="1:63" x14ac:dyDescent="0.2">
      <c r="A85" s="284" t="s">
        <v>6184</v>
      </c>
      <c r="B85" s="376" t="s">
        <v>6185</v>
      </c>
      <c r="C85" s="340">
        <v>6</v>
      </c>
      <c r="D85" s="341">
        <v>6</v>
      </c>
      <c r="E85" s="341">
        <v>6</v>
      </c>
      <c r="F85" s="341">
        <v>6</v>
      </c>
      <c r="G85" s="341">
        <v>6</v>
      </c>
      <c r="H85" s="341">
        <v>6</v>
      </c>
      <c r="I85" s="341">
        <v>6</v>
      </c>
      <c r="J85" s="340">
        <v>0</v>
      </c>
      <c r="K85" s="341">
        <v>0</v>
      </c>
      <c r="L85" s="341">
        <v>0</v>
      </c>
      <c r="M85" s="341">
        <v>0</v>
      </c>
      <c r="N85" s="340">
        <v>6</v>
      </c>
      <c r="O85" s="341">
        <v>6</v>
      </c>
      <c r="P85" s="341">
        <v>6</v>
      </c>
      <c r="Q85" s="343">
        <v>6</v>
      </c>
      <c r="R85" s="344">
        <v>6</v>
      </c>
      <c r="S85" s="344">
        <v>6</v>
      </c>
      <c r="T85" s="344">
        <v>6</v>
      </c>
      <c r="U85" s="344">
        <v>6</v>
      </c>
      <c r="V85" s="344">
        <v>6</v>
      </c>
      <c r="W85" s="344">
        <v>0</v>
      </c>
      <c r="X85" s="344">
        <v>0</v>
      </c>
      <c r="Y85" s="345">
        <v>0</v>
      </c>
      <c r="Z85" s="345">
        <v>0</v>
      </c>
      <c r="AA85" s="345">
        <v>0</v>
      </c>
      <c r="AB85" s="346">
        <v>0</v>
      </c>
      <c r="AC85" s="346">
        <v>0</v>
      </c>
      <c r="AD85" s="346">
        <v>0</v>
      </c>
      <c r="AE85" s="346">
        <v>0</v>
      </c>
      <c r="AF85" s="392">
        <v>0</v>
      </c>
      <c r="AG85" s="349" t="s">
        <v>1516</v>
      </c>
      <c r="AH85" s="377" t="s">
        <v>5813</v>
      </c>
      <c r="AI85" s="378" t="s">
        <v>5814</v>
      </c>
      <c r="AJ85" s="377">
        <v>0</v>
      </c>
      <c r="AK85" s="379">
        <v>0</v>
      </c>
      <c r="AL85" s="349">
        <v>0</v>
      </c>
      <c r="AM85" s="349" t="s">
        <v>3901</v>
      </c>
      <c r="AN85" s="436">
        <v>0.17499999999999999</v>
      </c>
      <c r="AO85" s="348">
        <v>0</v>
      </c>
      <c r="AP85" s="379"/>
      <c r="AQ85" s="378"/>
      <c r="AR85" s="378"/>
      <c r="AS85" s="378"/>
      <c r="AT85" s="378"/>
      <c r="AU85" s="378"/>
      <c r="AV85" s="378"/>
      <c r="AW85" s="350">
        <v>0</v>
      </c>
      <c r="AX85" s="351">
        <v>0</v>
      </c>
      <c r="AY85" s="352">
        <v>1</v>
      </c>
      <c r="AZ85" s="393">
        <v>0</v>
      </c>
      <c r="BA85" s="393" t="s">
        <v>3612</v>
      </c>
      <c r="BB85" s="393" t="s">
        <v>3612</v>
      </c>
      <c r="BC85" s="393" t="s">
        <v>3612</v>
      </c>
      <c r="BD85" s="353" t="s">
        <v>3612</v>
      </c>
      <c r="BE85" s="393"/>
      <c r="BF85" s="393"/>
      <c r="BG85" s="393">
        <v>0</v>
      </c>
      <c r="BH85" s="354" t="s">
        <v>3612</v>
      </c>
      <c r="BJ85" s="354">
        <v>0</v>
      </c>
      <c r="BK85" s="354">
        <v>0</v>
      </c>
    </row>
    <row r="86" spans="1:63" x14ac:dyDescent="0.2">
      <c r="A86" s="284" t="s">
        <v>6182</v>
      </c>
      <c r="B86" s="284" t="s">
        <v>6183</v>
      </c>
      <c r="C86" s="340">
        <v>5</v>
      </c>
      <c r="D86" s="341">
        <v>5</v>
      </c>
      <c r="E86" s="341">
        <v>5</v>
      </c>
      <c r="F86" s="341">
        <v>5</v>
      </c>
      <c r="G86" s="341">
        <v>5</v>
      </c>
      <c r="H86" s="341">
        <v>5</v>
      </c>
      <c r="I86" s="342">
        <v>5</v>
      </c>
      <c r="J86" s="340">
        <v>0</v>
      </c>
      <c r="K86" s="341">
        <v>0</v>
      </c>
      <c r="L86" s="341">
        <v>0</v>
      </c>
      <c r="M86" s="341">
        <v>0</v>
      </c>
      <c r="N86" s="340">
        <v>5</v>
      </c>
      <c r="O86" s="341">
        <v>5</v>
      </c>
      <c r="P86" s="341">
        <v>5</v>
      </c>
      <c r="Q86" s="343">
        <v>5</v>
      </c>
      <c r="R86" s="344">
        <v>5</v>
      </c>
      <c r="S86" s="344">
        <v>5</v>
      </c>
      <c r="T86" s="344">
        <v>5</v>
      </c>
      <c r="U86" s="344">
        <v>5</v>
      </c>
      <c r="V86" s="344">
        <v>5</v>
      </c>
      <c r="W86" s="344">
        <v>0</v>
      </c>
      <c r="X86" s="344">
        <v>0</v>
      </c>
      <c r="Y86" s="345">
        <v>0</v>
      </c>
      <c r="Z86" s="345">
        <v>0</v>
      </c>
      <c r="AA86" s="345">
        <v>0</v>
      </c>
      <c r="AB86" s="346">
        <v>0</v>
      </c>
      <c r="AC86" s="346">
        <v>0</v>
      </c>
      <c r="AD86" s="346">
        <v>0</v>
      </c>
      <c r="AE86" s="346">
        <v>0</v>
      </c>
      <c r="AF86" s="392">
        <v>0</v>
      </c>
      <c r="AG86" s="349" t="s">
        <v>1516</v>
      </c>
      <c r="AH86" s="377" t="s">
        <v>5813</v>
      </c>
      <c r="AI86" s="378" t="s">
        <v>5814</v>
      </c>
      <c r="AJ86" s="377">
        <v>0</v>
      </c>
      <c r="AK86" s="379">
        <v>0</v>
      </c>
      <c r="AL86" s="349">
        <v>0</v>
      </c>
      <c r="AM86" s="349" t="s">
        <v>3901</v>
      </c>
      <c r="AN86" s="436">
        <v>0.17499999999999999</v>
      </c>
      <c r="AO86" s="348">
        <v>0</v>
      </c>
      <c r="AP86" s="379"/>
      <c r="AQ86" s="378"/>
      <c r="AR86" s="378"/>
      <c r="AS86" s="378"/>
      <c r="AT86" s="378"/>
      <c r="AU86" s="378"/>
      <c r="AV86" s="378"/>
      <c r="AW86" s="350">
        <v>0</v>
      </c>
      <c r="AX86" s="351">
        <v>0</v>
      </c>
      <c r="AY86" s="352">
        <v>1</v>
      </c>
      <c r="AZ86" s="393">
        <v>0</v>
      </c>
      <c r="BA86" s="393" t="s">
        <v>3612</v>
      </c>
      <c r="BB86" s="393" t="s">
        <v>3612</v>
      </c>
      <c r="BC86" s="393" t="s">
        <v>3612</v>
      </c>
      <c r="BD86" s="353" t="s">
        <v>3612</v>
      </c>
      <c r="BE86" s="393"/>
      <c r="BF86" s="393"/>
      <c r="BG86" s="393">
        <v>0</v>
      </c>
      <c r="BH86" s="354" t="s">
        <v>3612</v>
      </c>
      <c r="BI86" s="289"/>
      <c r="BJ86" s="297">
        <v>0</v>
      </c>
      <c r="BK86" s="297">
        <v>0</v>
      </c>
    </row>
    <row r="87" spans="1:63" x14ac:dyDescent="0.2">
      <c r="A87" s="464" t="s">
        <v>5801</v>
      </c>
      <c r="B87" s="376" t="s">
        <v>5802</v>
      </c>
      <c r="C87" s="340">
        <v>12</v>
      </c>
      <c r="D87" s="341">
        <v>12</v>
      </c>
      <c r="E87" s="341">
        <v>12</v>
      </c>
      <c r="F87" s="341">
        <v>12</v>
      </c>
      <c r="G87" s="341">
        <v>12</v>
      </c>
      <c r="H87" s="341">
        <v>12</v>
      </c>
      <c r="I87" s="342">
        <v>12</v>
      </c>
      <c r="J87" s="340">
        <v>0</v>
      </c>
      <c r="K87" s="341">
        <v>0</v>
      </c>
      <c r="L87" s="341">
        <v>0</v>
      </c>
      <c r="M87" s="341">
        <v>0</v>
      </c>
      <c r="N87" s="340">
        <v>12</v>
      </c>
      <c r="O87" s="341">
        <v>12</v>
      </c>
      <c r="P87" s="341">
        <v>12</v>
      </c>
      <c r="Q87" s="343">
        <v>12</v>
      </c>
      <c r="R87" s="344">
        <v>12</v>
      </c>
      <c r="S87" s="344">
        <v>12</v>
      </c>
      <c r="T87" s="344">
        <v>12</v>
      </c>
      <c r="U87" s="344">
        <v>12</v>
      </c>
      <c r="V87" s="344">
        <v>12</v>
      </c>
      <c r="W87" s="344">
        <v>0</v>
      </c>
      <c r="X87" s="344">
        <v>0</v>
      </c>
      <c r="Y87" s="345">
        <v>0</v>
      </c>
      <c r="Z87" s="345">
        <v>0</v>
      </c>
      <c r="AA87" s="345">
        <v>0</v>
      </c>
      <c r="AB87" s="346">
        <v>0</v>
      </c>
      <c r="AC87" s="346">
        <v>0</v>
      </c>
      <c r="AD87" s="346">
        <v>0</v>
      </c>
      <c r="AE87" s="346">
        <v>0</v>
      </c>
      <c r="AF87" s="392">
        <v>0</v>
      </c>
      <c r="AG87" s="349" t="s">
        <v>1516</v>
      </c>
      <c r="AH87" s="377" t="s">
        <v>5813</v>
      </c>
      <c r="AI87" s="378" t="s">
        <v>5814</v>
      </c>
      <c r="AJ87" s="377">
        <v>0</v>
      </c>
      <c r="AK87" s="379">
        <v>0</v>
      </c>
      <c r="AL87" s="349">
        <v>0</v>
      </c>
      <c r="AM87" s="349" t="s">
        <v>3901</v>
      </c>
      <c r="AN87" s="436">
        <v>0.17499999999999999</v>
      </c>
      <c r="AO87" s="348">
        <v>0</v>
      </c>
      <c r="AP87" s="379"/>
      <c r="AQ87" s="378"/>
      <c r="AR87" s="378"/>
      <c r="AS87" s="378"/>
      <c r="AT87" s="378"/>
      <c r="AU87" s="378"/>
      <c r="AV87" s="378"/>
      <c r="AW87" s="350">
        <v>0</v>
      </c>
      <c r="AX87" s="351">
        <v>0</v>
      </c>
      <c r="AY87" s="352">
        <v>1</v>
      </c>
      <c r="AZ87" s="393">
        <v>0</v>
      </c>
      <c r="BA87" s="393" t="s">
        <v>3612</v>
      </c>
      <c r="BB87" s="393" t="s">
        <v>3612</v>
      </c>
      <c r="BC87" s="393" t="s">
        <v>3612</v>
      </c>
      <c r="BD87" s="353" t="s">
        <v>3612</v>
      </c>
      <c r="BE87" s="393"/>
      <c r="BF87" s="393"/>
      <c r="BG87" s="393">
        <v>0</v>
      </c>
      <c r="BH87" s="354" t="s">
        <v>3612</v>
      </c>
      <c r="BJ87" s="354">
        <v>0</v>
      </c>
      <c r="BK87" s="354">
        <v>0</v>
      </c>
    </row>
    <row r="88" spans="1:63" x14ac:dyDescent="0.2">
      <c r="A88" s="284" t="s">
        <v>6181</v>
      </c>
      <c r="B88" s="284" t="s">
        <v>6219</v>
      </c>
      <c r="C88" s="340">
        <v>12</v>
      </c>
      <c r="D88" s="341">
        <v>12</v>
      </c>
      <c r="E88" s="341">
        <v>12</v>
      </c>
      <c r="F88" s="341">
        <v>12</v>
      </c>
      <c r="G88" s="341">
        <v>12</v>
      </c>
      <c r="H88" s="341">
        <v>12</v>
      </c>
      <c r="I88" s="342">
        <v>12</v>
      </c>
      <c r="J88" s="340">
        <v>0</v>
      </c>
      <c r="K88" s="341">
        <v>0</v>
      </c>
      <c r="L88" s="341">
        <v>0</v>
      </c>
      <c r="M88" s="341">
        <v>0</v>
      </c>
      <c r="N88" s="340">
        <v>12</v>
      </c>
      <c r="O88" s="341">
        <v>12</v>
      </c>
      <c r="P88" s="341">
        <v>12</v>
      </c>
      <c r="Q88" s="344">
        <v>12</v>
      </c>
      <c r="R88" s="344">
        <v>12</v>
      </c>
      <c r="S88" s="344">
        <v>12</v>
      </c>
      <c r="T88" s="344">
        <v>12</v>
      </c>
      <c r="U88" s="344">
        <v>12</v>
      </c>
      <c r="V88" s="344">
        <v>12</v>
      </c>
      <c r="W88" s="344">
        <v>0</v>
      </c>
      <c r="X88" s="344">
        <v>0</v>
      </c>
      <c r="Y88" s="345">
        <v>0</v>
      </c>
      <c r="Z88" s="345">
        <v>0</v>
      </c>
      <c r="AA88" s="345">
        <v>0</v>
      </c>
      <c r="AB88" s="346">
        <v>0</v>
      </c>
      <c r="AC88" s="346">
        <v>0</v>
      </c>
      <c r="AD88" s="346">
        <v>0</v>
      </c>
      <c r="AE88" s="346">
        <v>0</v>
      </c>
      <c r="AF88" s="392">
        <v>0</v>
      </c>
      <c r="AG88" s="349" t="s">
        <v>1516</v>
      </c>
      <c r="AH88" s="377" t="s">
        <v>5813</v>
      </c>
      <c r="AI88" s="378" t="s">
        <v>5814</v>
      </c>
      <c r="AJ88" s="377">
        <v>0</v>
      </c>
      <c r="AK88" s="379">
        <v>0</v>
      </c>
      <c r="AL88" s="349">
        <v>0</v>
      </c>
      <c r="AM88" s="349" t="s">
        <v>3901</v>
      </c>
      <c r="AN88" s="436">
        <v>0.16500000000000001</v>
      </c>
      <c r="AO88" s="348">
        <v>0</v>
      </c>
      <c r="AP88" s="379"/>
      <c r="AQ88" s="378"/>
      <c r="AR88" s="378"/>
      <c r="AS88" s="378"/>
      <c r="AT88" s="378"/>
      <c r="AU88" s="378"/>
      <c r="AV88" s="378"/>
      <c r="AW88" s="350">
        <v>0</v>
      </c>
      <c r="AX88" s="351">
        <v>0</v>
      </c>
      <c r="AY88" s="352">
        <v>1</v>
      </c>
      <c r="AZ88" s="393">
        <v>0</v>
      </c>
      <c r="BA88" s="393" t="s">
        <v>3612</v>
      </c>
      <c r="BB88" s="393" t="s">
        <v>3612</v>
      </c>
      <c r="BC88" s="393" t="s">
        <v>3612</v>
      </c>
      <c r="BD88" s="353" t="s">
        <v>3612</v>
      </c>
      <c r="BE88" s="393"/>
      <c r="BF88" s="393"/>
      <c r="BG88" s="393">
        <v>0</v>
      </c>
      <c r="BH88" s="354" t="s">
        <v>3612</v>
      </c>
      <c r="BI88" s="289"/>
      <c r="BJ88" s="297">
        <v>0</v>
      </c>
      <c r="BK88" s="297">
        <v>0</v>
      </c>
    </row>
    <row r="89" spans="1:63" x14ac:dyDescent="0.2">
      <c r="A89" s="284" t="s">
        <v>6177</v>
      </c>
      <c r="B89" s="284" t="s">
        <v>6178</v>
      </c>
      <c r="C89" s="340">
        <v>10</v>
      </c>
      <c r="D89" s="341">
        <v>10</v>
      </c>
      <c r="E89" s="341">
        <v>10</v>
      </c>
      <c r="F89" s="341">
        <v>10</v>
      </c>
      <c r="G89" s="341">
        <v>10</v>
      </c>
      <c r="H89" s="341">
        <v>10</v>
      </c>
      <c r="I89" s="342">
        <v>10</v>
      </c>
      <c r="J89" s="340">
        <v>0</v>
      </c>
      <c r="K89" s="341">
        <v>0</v>
      </c>
      <c r="L89" s="341">
        <v>0</v>
      </c>
      <c r="M89" s="341">
        <v>0</v>
      </c>
      <c r="N89" s="340">
        <v>10</v>
      </c>
      <c r="O89" s="341">
        <v>10</v>
      </c>
      <c r="P89" s="341">
        <v>10</v>
      </c>
      <c r="Q89" s="341">
        <v>10</v>
      </c>
      <c r="R89" s="341">
        <v>10</v>
      </c>
      <c r="S89" s="341">
        <v>10</v>
      </c>
      <c r="T89" s="341">
        <v>10</v>
      </c>
      <c r="U89" s="341">
        <v>10</v>
      </c>
      <c r="V89" s="341">
        <v>10</v>
      </c>
      <c r="W89" s="341">
        <v>0</v>
      </c>
      <c r="X89" s="341">
        <v>0</v>
      </c>
      <c r="Y89" s="345">
        <v>0</v>
      </c>
      <c r="Z89" s="345">
        <v>0</v>
      </c>
      <c r="AA89" s="345">
        <v>0</v>
      </c>
      <c r="AB89" s="346">
        <v>0</v>
      </c>
      <c r="AC89" s="346">
        <v>0</v>
      </c>
      <c r="AD89" s="346">
        <v>0</v>
      </c>
      <c r="AE89" s="346">
        <v>0</v>
      </c>
      <c r="AF89" s="392">
        <v>0</v>
      </c>
      <c r="AG89" s="349" t="s">
        <v>1516</v>
      </c>
      <c r="AH89" s="377" t="s">
        <v>5813</v>
      </c>
      <c r="AI89" s="378" t="s">
        <v>5814</v>
      </c>
      <c r="AJ89" s="377">
        <v>0</v>
      </c>
      <c r="AK89" s="379">
        <v>0</v>
      </c>
      <c r="AL89" s="349">
        <v>0</v>
      </c>
      <c r="AM89" s="349" t="s">
        <v>3901</v>
      </c>
      <c r="AN89" s="436">
        <v>0.16500000000000001</v>
      </c>
      <c r="AO89" s="348">
        <v>0</v>
      </c>
      <c r="AP89" s="379"/>
      <c r="AQ89" s="378"/>
      <c r="AR89" s="378"/>
      <c r="AS89" s="378"/>
      <c r="AT89" s="378"/>
      <c r="AU89" s="378"/>
      <c r="AV89" s="378"/>
      <c r="AW89" s="350">
        <v>0</v>
      </c>
      <c r="AX89" s="351">
        <v>0</v>
      </c>
      <c r="AY89" s="352">
        <v>1</v>
      </c>
      <c r="AZ89" s="393">
        <v>0</v>
      </c>
      <c r="BA89" s="393" t="s">
        <v>3612</v>
      </c>
      <c r="BB89" s="393" t="s">
        <v>3612</v>
      </c>
      <c r="BC89" s="393" t="s">
        <v>3612</v>
      </c>
      <c r="BD89" s="353" t="s">
        <v>3612</v>
      </c>
      <c r="BE89" s="393"/>
      <c r="BF89" s="393"/>
      <c r="BG89" s="393">
        <v>0</v>
      </c>
      <c r="BH89" s="354" t="s">
        <v>3612</v>
      </c>
      <c r="BI89" s="289"/>
      <c r="BJ89" s="297">
        <v>0</v>
      </c>
      <c r="BK89" s="297">
        <v>0</v>
      </c>
    </row>
    <row r="90" spans="1:63" x14ac:dyDescent="0.2">
      <c r="A90" s="284" t="s">
        <v>3369</v>
      </c>
      <c r="B90" s="284" t="s">
        <v>3902</v>
      </c>
      <c r="C90" s="340">
        <v>9</v>
      </c>
      <c r="D90" s="341">
        <v>9</v>
      </c>
      <c r="E90" s="341">
        <v>9</v>
      </c>
      <c r="F90" s="341">
        <v>9</v>
      </c>
      <c r="G90" s="341">
        <v>9</v>
      </c>
      <c r="H90" s="341">
        <v>9</v>
      </c>
      <c r="I90" s="342">
        <v>9</v>
      </c>
      <c r="J90" s="340">
        <v>0</v>
      </c>
      <c r="K90" s="341">
        <v>0</v>
      </c>
      <c r="L90" s="341">
        <v>0</v>
      </c>
      <c r="M90" s="341">
        <v>0</v>
      </c>
      <c r="N90" s="340">
        <v>9</v>
      </c>
      <c r="O90" s="341">
        <v>9</v>
      </c>
      <c r="P90" s="341">
        <v>9</v>
      </c>
      <c r="Q90" s="343">
        <v>9</v>
      </c>
      <c r="R90" s="344">
        <v>9</v>
      </c>
      <c r="S90" s="344">
        <v>9</v>
      </c>
      <c r="T90" s="344">
        <v>9</v>
      </c>
      <c r="U90" s="344">
        <v>9</v>
      </c>
      <c r="V90" s="344">
        <v>9</v>
      </c>
      <c r="W90" s="344">
        <v>0</v>
      </c>
      <c r="X90" s="344">
        <v>0</v>
      </c>
      <c r="Y90" s="345">
        <v>0</v>
      </c>
      <c r="Z90" s="345">
        <v>0</v>
      </c>
      <c r="AA90" s="345">
        <v>0</v>
      </c>
      <c r="AB90" s="346">
        <v>0</v>
      </c>
      <c r="AC90" s="346">
        <v>0</v>
      </c>
      <c r="AD90" s="346">
        <v>0</v>
      </c>
      <c r="AE90" s="346">
        <v>0</v>
      </c>
      <c r="AF90" s="392">
        <v>0</v>
      </c>
      <c r="AG90" s="349" t="s">
        <v>1516</v>
      </c>
      <c r="AH90" s="377" t="s">
        <v>5813</v>
      </c>
      <c r="AI90" s="378" t="s">
        <v>5814</v>
      </c>
      <c r="AJ90" s="377">
        <v>0</v>
      </c>
      <c r="AK90" s="379">
        <v>0</v>
      </c>
      <c r="AL90" s="349">
        <v>0</v>
      </c>
      <c r="AM90" s="349" t="s">
        <v>3901</v>
      </c>
      <c r="AN90" s="436">
        <v>0.16500000000000001</v>
      </c>
      <c r="AO90" s="348">
        <v>0</v>
      </c>
      <c r="AP90" s="379"/>
      <c r="AQ90" s="378"/>
      <c r="AR90" s="378"/>
      <c r="AS90" s="378"/>
      <c r="AT90" s="378"/>
      <c r="AU90" s="378"/>
      <c r="AV90" s="378"/>
      <c r="AW90" s="350">
        <v>0</v>
      </c>
      <c r="AX90" s="351">
        <v>0</v>
      </c>
      <c r="AY90" s="352">
        <v>1</v>
      </c>
      <c r="AZ90" s="393">
        <v>0</v>
      </c>
      <c r="BA90" s="393" t="s">
        <v>3612</v>
      </c>
      <c r="BB90" s="393" t="s">
        <v>3612</v>
      </c>
      <c r="BC90" s="393" t="s">
        <v>3612</v>
      </c>
      <c r="BD90" s="353" t="s">
        <v>3612</v>
      </c>
      <c r="BE90" s="393"/>
      <c r="BF90" s="393"/>
      <c r="BG90" s="393">
        <v>0</v>
      </c>
      <c r="BH90" s="354" t="s">
        <v>3612</v>
      </c>
      <c r="BI90" s="289"/>
      <c r="BJ90" s="297">
        <v>0</v>
      </c>
      <c r="BK90" s="297">
        <v>0</v>
      </c>
    </row>
    <row r="91" spans="1:63" x14ac:dyDescent="0.2">
      <c r="A91" s="284" t="s">
        <v>6175</v>
      </c>
      <c r="B91" s="284" t="s">
        <v>6176</v>
      </c>
      <c r="C91" s="340">
        <v>9</v>
      </c>
      <c r="D91" s="341">
        <v>9</v>
      </c>
      <c r="E91" s="341">
        <v>9</v>
      </c>
      <c r="F91" s="341">
        <v>9</v>
      </c>
      <c r="G91" s="341">
        <v>9</v>
      </c>
      <c r="H91" s="341">
        <v>9</v>
      </c>
      <c r="I91" s="342">
        <v>9</v>
      </c>
      <c r="J91" s="340">
        <v>0</v>
      </c>
      <c r="K91" s="341">
        <v>0</v>
      </c>
      <c r="L91" s="341">
        <v>0</v>
      </c>
      <c r="M91" s="341">
        <v>0</v>
      </c>
      <c r="N91" s="340">
        <v>9</v>
      </c>
      <c r="O91" s="341">
        <v>9</v>
      </c>
      <c r="P91" s="341">
        <v>9</v>
      </c>
      <c r="Q91" s="343">
        <v>9</v>
      </c>
      <c r="R91" s="344">
        <v>9</v>
      </c>
      <c r="S91" s="344">
        <v>9</v>
      </c>
      <c r="T91" s="344">
        <v>9</v>
      </c>
      <c r="U91" s="344">
        <v>9</v>
      </c>
      <c r="V91" s="344">
        <v>9</v>
      </c>
      <c r="W91" s="344">
        <v>0</v>
      </c>
      <c r="X91" s="344">
        <v>0</v>
      </c>
      <c r="Y91" s="345">
        <v>0</v>
      </c>
      <c r="Z91" s="345">
        <v>0</v>
      </c>
      <c r="AA91" s="345">
        <v>0</v>
      </c>
      <c r="AB91" s="346">
        <v>0</v>
      </c>
      <c r="AC91" s="346">
        <v>0</v>
      </c>
      <c r="AD91" s="346">
        <v>0</v>
      </c>
      <c r="AE91" s="346">
        <v>0</v>
      </c>
      <c r="AF91" s="392">
        <v>0</v>
      </c>
      <c r="AG91" s="349" t="s">
        <v>1516</v>
      </c>
      <c r="AH91" s="377" t="s">
        <v>5813</v>
      </c>
      <c r="AI91" s="378" t="s">
        <v>5814</v>
      </c>
      <c r="AJ91" s="377">
        <v>0</v>
      </c>
      <c r="AK91" s="379">
        <v>0</v>
      </c>
      <c r="AL91" s="349">
        <v>0</v>
      </c>
      <c r="AM91" s="349" t="s">
        <v>3901</v>
      </c>
      <c r="AN91" s="436">
        <v>0.16500000000000001</v>
      </c>
      <c r="AO91" s="348">
        <v>0</v>
      </c>
      <c r="AP91" s="379"/>
      <c r="AQ91" s="378"/>
      <c r="AR91" s="378"/>
      <c r="AS91" s="378"/>
      <c r="AT91" s="378"/>
      <c r="AU91" s="378"/>
      <c r="AV91" s="378"/>
      <c r="AW91" s="350">
        <v>0</v>
      </c>
      <c r="AX91" s="351">
        <v>0</v>
      </c>
      <c r="AY91" s="352">
        <v>1</v>
      </c>
      <c r="AZ91" s="393">
        <v>0</v>
      </c>
      <c r="BA91" s="393" t="s">
        <v>3612</v>
      </c>
      <c r="BB91" s="393" t="s">
        <v>3612</v>
      </c>
      <c r="BC91" s="393" t="s">
        <v>3612</v>
      </c>
      <c r="BD91" s="353" t="s">
        <v>3612</v>
      </c>
      <c r="BE91" s="393"/>
      <c r="BF91" s="393"/>
      <c r="BG91" s="393">
        <v>0</v>
      </c>
      <c r="BH91" s="354" t="s">
        <v>3612</v>
      </c>
      <c r="BI91" s="289"/>
      <c r="BJ91" s="297">
        <v>0</v>
      </c>
      <c r="BK91" s="297">
        <v>0</v>
      </c>
    </row>
    <row r="92" spans="1:63" x14ac:dyDescent="0.2">
      <c r="A92" s="284" t="s">
        <v>6179</v>
      </c>
      <c r="B92" s="284" t="s">
        <v>6180</v>
      </c>
      <c r="C92" s="340">
        <v>10</v>
      </c>
      <c r="D92" s="341">
        <v>10</v>
      </c>
      <c r="E92" s="341">
        <v>10</v>
      </c>
      <c r="F92" s="341">
        <v>10</v>
      </c>
      <c r="G92" s="341">
        <v>10</v>
      </c>
      <c r="H92" s="341">
        <v>10</v>
      </c>
      <c r="I92" s="342">
        <v>10</v>
      </c>
      <c r="J92" s="340">
        <v>0</v>
      </c>
      <c r="K92" s="341">
        <v>0</v>
      </c>
      <c r="L92" s="341">
        <v>0</v>
      </c>
      <c r="M92" s="341">
        <v>0</v>
      </c>
      <c r="N92" s="340">
        <v>10</v>
      </c>
      <c r="O92" s="341">
        <v>10</v>
      </c>
      <c r="P92" s="341">
        <v>10</v>
      </c>
      <c r="Q92" s="341">
        <v>10</v>
      </c>
      <c r="R92" s="341">
        <v>10</v>
      </c>
      <c r="S92" s="341">
        <v>10</v>
      </c>
      <c r="T92" s="341">
        <v>10</v>
      </c>
      <c r="U92" s="341">
        <v>10</v>
      </c>
      <c r="V92" s="341">
        <v>10</v>
      </c>
      <c r="W92" s="341">
        <v>0</v>
      </c>
      <c r="X92" s="341">
        <v>0</v>
      </c>
      <c r="Y92" s="345">
        <v>0</v>
      </c>
      <c r="Z92" s="345">
        <v>0</v>
      </c>
      <c r="AA92" s="345">
        <v>0</v>
      </c>
      <c r="AB92" s="346">
        <v>0</v>
      </c>
      <c r="AC92" s="346">
        <v>0</v>
      </c>
      <c r="AD92" s="346">
        <v>0</v>
      </c>
      <c r="AE92" s="346">
        <v>0</v>
      </c>
      <c r="AF92" s="392">
        <v>0</v>
      </c>
      <c r="AG92" s="349" t="s">
        <v>1516</v>
      </c>
      <c r="AH92" s="377" t="s">
        <v>5813</v>
      </c>
      <c r="AI92" s="378" t="s">
        <v>5814</v>
      </c>
      <c r="AJ92" s="377">
        <v>0</v>
      </c>
      <c r="AK92" s="379">
        <v>0</v>
      </c>
      <c r="AL92" s="349">
        <v>0</v>
      </c>
      <c r="AM92" s="349" t="s">
        <v>3901</v>
      </c>
      <c r="AN92" s="436">
        <v>0.16500000000000001</v>
      </c>
      <c r="AO92" s="348">
        <v>0</v>
      </c>
      <c r="AP92" s="379"/>
      <c r="AQ92" s="378"/>
      <c r="AR92" s="378"/>
      <c r="AS92" s="378"/>
      <c r="AT92" s="378"/>
      <c r="AU92" s="378"/>
      <c r="AV92" s="378"/>
      <c r="AW92" s="350">
        <v>0</v>
      </c>
      <c r="AX92" s="351">
        <v>0</v>
      </c>
      <c r="AY92" s="352">
        <v>1</v>
      </c>
      <c r="AZ92" s="393">
        <v>0</v>
      </c>
      <c r="BA92" s="393" t="s">
        <v>3612</v>
      </c>
      <c r="BB92" s="393" t="s">
        <v>3612</v>
      </c>
      <c r="BC92" s="393" t="s">
        <v>3612</v>
      </c>
      <c r="BD92" s="353" t="s">
        <v>3612</v>
      </c>
      <c r="BE92" s="393"/>
      <c r="BF92" s="393"/>
      <c r="BG92" s="393">
        <v>0</v>
      </c>
      <c r="BH92" s="354" t="s">
        <v>3612</v>
      </c>
      <c r="BI92" s="289"/>
      <c r="BJ92" s="297">
        <v>0</v>
      </c>
      <c r="BK92" s="297">
        <v>0</v>
      </c>
    </row>
    <row r="93" spans="1:63" x14ac:dyDescent="0.2">
      <c r="A93" s="284" t="s">
        <v>5797</v>
      </c>
      <c r="B93" s="376" t="s">
        <v>5798</v>
      </c>
      <c r="C93" s="340">
        <v>24</v>
      </c>
      <c r="D93" s="341">
        <v>24</v>
      </c>
      <c r="E93" s="341">
        <v>24</v>
      </c>
      <c r="F93" s="341">
        <v>24</v>
      </c>
      <c r="G93" s="341">
        <v>24</v>
      </c>
      <c r="H93" s="341">
        <v>24</v>
      </c>
      <c r="I93" s="342">
        <v>24</v>
      </c>
      <c r="J93" s="340">
        <v>0</v>
      </c>
      <c r="K93" s="341">
        <v>0</v>
      </c>
      <c r="L93" s="341">
        <v>0</v>
      </c>
      <c r="M93" s="341">
        <v>0</v>
      </c>
      <c r="N93" s="340">
        <v>24</v>
      </c>
      <c r="O93" s="341">
        <v>24</v>
      </c>
      <c r="P93" s="341">
        <v>24</v>
      </c>
      <c r="Q93" s="343">
        <v>24</v>
      </c>
      <c r="R93" s="344">
        <v>24</v>
      </c>
      <c r="S93" s="344">
        <v>24</v>
      </c>
      <c r="T93" s="344">
        <v>24</v>
      </c>
      <c r="U93" s="344">
        <v>24</v>
      </c>
      <c r="V93" s="344">
        <v>24</v>
      </c>
      <c r="W93" s="344">
        <v>0</v>
      </c>
      <c r="X93" s="344">
        <v>0</v>
      </c>
      <c r="Y93" s="345" t="s">
        <v>6174</v>
      </c>
      <c r="Z93" s="345">
        <v>0</v>
      </c>
      <c r="AA93" s="345">
        <v>0</v>
      </c>
      <c r="AB93" s="346">
        <v>0</v>
      </c>
      <c r="AC93" s="346">
        <v>0</v>
      </c>
      <c r="AD93" s="346">
        <v>0</v>
      </c>
      <c r="AE93" s="346">
        <v>0</v>
      </c>
      <c r="AF93" s="392">
        <v>0</v>
      </c>
      <c r="AG93" s="349" t="s">
        <v>1516</v>
      </c>
      <c r="AH93" s="377" t="s">
        <v>5813</v>
      </c>
      <c r="AI93" s="378" t="s">
        <v>5814</v>
      </c>
      <c r="AJ93" s="377">
        <v>0</v>
      </c>
      <c r="AK93" s="379">
        <v>0</v>
      </c>
      <c r="AL93" s="349">
        <v>0</v>
      </c>
      <c r="AM93" s="349" t="s">
        <v>3901</v>
      </c>
      <c r="AN93" s="436">
        <v>0.255</v>
      </c>
      <c r="AO93" s="348">
        <v>0</v>
      </c>
      <c r="AP93" s="379"/>
      <c r="AQ93" s="378"/>
      <c r="AR93" s="378"/>
      <c r="AS93" s="378"/>
      <c r="AT93" s="378"/>
      <c r="AU93" s="378"/>
      <c r="AV93" s="378"/>
      <c r="AW93" s="350">
        <v>0</v>
      </c>
      <c r="AX93" s="351">
        <v>0</v>
      </c>
      <c r="AY93" s="352">
        <v>1</v>
      </c>
      <c r="AZ93" s="393">
        <v>0</v>
      </c>
      <c r="BA93" s="393" t="s">
        <v>3612</v>
      </c>
      <c r="BB93" s="393" t="s">
        <v>3612</v>
      </c>
      <c r="BC93" s="393" t="s">
        <v>3612</v>
      </c>
      <c r="BD93" s="353" t="s">
        <v>3612</v>
      </c>
      <c r="BE93" s="393"/>
      <c r="BF93" s="393"/>
      <c r="BG93" s="393">
        <v>0</v>
      </c>
      <c r="BH93" s="354" t="s">
        <v>3612</v>
      </c>
      <c r="BJ93" s="354">
        <v>0</v>
      </c>
      <c r="BK93" s="354">
        <v>0</v>
      </c>
    </row>
    <row r="94" spans="1:63" x14ac:dyDescent="0.2">
      <c r="A94" s="284" t="s">
        <v>6173</v>
      </c>
      <c r="B94" s="376" t="s">
        <v>6220</v>
      </c>
      <c r="C94" s="340">
        <v>26</v>
      </c>
      <c r="D94" s="341">
        <v>26</v>
      </c>
      <c r="E94" s="341">
        <v>26</v>
      </c>
      <c r="F94" s="341">
        <v>26</v>
      </c>
      <c r="G94" s="341">
        <v>26</v>
      </c>
      <c r="H94" s="341">
        <v>26</v>
      </c>
      <c r="I94" s="342">
        <v>26</v>
      </c>
      <c r="J94" s="340">
        <v>0</v>
      </c>
      <c r="K94" s="341">
        <v>0</v>
      </c>
      <c r="L94" s="341">
        <v>0</v>
      </c>
      <c r="M94" s="341">
        <v>0</v>
      </c>
      <c r="N94" s="340">
        <v>26</v>
      </c>
      <c r="O94" s="341">
        <v>26</v>
      </c>
      <c r="P94" s="341">
        <v>26</v>
      </c>
      <c r="Q94" s="343">
        <v>26</v>
      </c>
      <c r="R94" s="344">
        <v>26</v>
      </c>
      <c r="S94" s="344">
        <v>26</v>
      </c>
      <c r="T94" s="344">
        <v>26</v>
      </c>
      <c r="U94" s="344">
        <v>26</v>
      </c>
      <c r="V94" s="344">
        <v>26</v>
      </c>
      <c r="W94" s="344">
        <v>0</v>
      </c>
      <c r="X94" s="344">
        <v>0</v>
      </c>
      <c r="Y94" s="345" t="s">
        <v>6174</v>
      </c>
      <c r="Z94" s="345">
        <v>0</v>
      </c>
      <c r="AA94" s="345">
        <v>0</v>
      </c>
      <c r="AB94" s="346">
        <v>0</v>
      </c>
      <c r="AC94" s="346">
        <v>0</v>
      </c>
      <c r="AD94" s="346">
        <v>0</v>
      </c>
      <c r="AE94" s="346">
        <v>0</v>
      </c>
      <c r="AF94" s="392">
        <v>0</v>
      </c>
      <c r="AG94" s="349" t="s">
        <v>1516</v>
      </c>
      <c r="AH94" s="377" t="s">
        <v>5813</v>
      </c>
      <c r="AI94" s="378" t="s">
        <v>5814</v>
      </c>
      <c r="AJ94" s="377">
        <v>0</v>
      </c>
      <c r="AK94" s="379">
        <v>0</v>
      </c>
      <c r="AL94" s="349">
        <v>0</v>
      </c>
      <c r="AM94" s="349" t="s">
        <v>3901</v>
      </c>
      <c r="AN94" s="436">
        <v>0.255</v>
      </c>
      <c r="AO94" s="348">
        <v>0</v>
      </c>
      <c r="AP94" s="379"/>
      <c r="AQ94" s="378"/>
      <c r="AR94" s="378"/>
      <c r="AS94" s="378"/>
      <c r="AT94" s="378"/>
      <c r="AU94" s="378"/>
      <c r="AV94" s="378"/>
      <c r="AW94" s="350">
        <v>0</v>
      </c>
      <c r="AX94" s="351">
        <v>0</v>
      </c>
      <c r="AY94" s="352">
        <v>1</v>
      </c>
      <c r="AZ94" s="393">
        <v>0</v>
      </c>
      <c r="BA94" s="393" t="s">
        <v>3612</v>
      </c>
      <c r="BB94" s="393" t="s">
        <v>3612</v>
      </c>
      <c r="BC94" s="393" t="s">
        <v>3612</v>
      </c>
      <c r="BD94" s="353" t="s">
        <v>3612</v>
      </c>
      <c r="BE94" s="393"/>
      <c r="BF94" s="393"/>
      <c r="BG94" s="393">
        <v>0</v>
      </c>
      <c r="BH94" s="354" t="s">
        <v>3612</v>
      </c>
      <c r="BJ94" s="354">
        <v>0</v>
      </c>
      <c r="BK94" s="354">
        <v>0</v>
      </c>
    </row>
    <row r="95" spans="1:63" x14ac:dyDescent="0.2">
      <c r="A95" s="284" t="s">
        <v>6169</v>
      </c>
      <c r="B95" s="376" t="s">
        <v>6172</v>
      </c>
      <c r="C95" s="340">
        <v>22</v>
      </c>
      <c r="D95" s="341">
        <v>22</v>
      </c>
      <c r="E95" s="341">
        <v>22</v>
      </c>
      <c r="F95" s="341">
        <v>22</v>
      </c>
      <c r="G95" s="341">
        <v>22</v>
      </c>
      <c r="H95" s="341">
        <v>22</v>
      </c>
      <c r="I95" s="342">
        <v>22</v>
      </c>
      <c r="J95" s="340">
        <v>0</v>
      </c>
      <c r="K95" s="341">
        <v>0</v>
      </c>
      <c r="L95" s="341">
        <v>0</v>
      </c>
      <c r="M95" s="341">
        <v>0</v>
      </c>
      <c r="N95" s="340">
        <v>22</v>
      </c>
      <c r="O95" s="341">
        <v>22</v>
      </c>
      <c r="P95" s="341">
        <v>22</v>
      </c>
      <c r="Q95" s="343">
        <v>22</v>
      </c>
      <c r="R95" s="344">
        <v>22</v>
      </c>
      <c r="S95" s="344">
        <v>22</v>
      </c>
      <c r="T95" s="344">
        <v>22</v>
      </c>
      <c r="U95" s="344">
        <v>22</v>
      </c>
      <c r="V95" s="344">
        <v>22</v>
      </c>
      <c r="W95" s="344">
        <v>0</v>
      </c>
      <c r="X95" s="344">
        <v>0</v>
      </c>
      <c r="Y95" s="345"/>
      <c r="Z95" s="345">
        <v>0</v>
      </c>
      <c r="AA95" s="345">
        <v>0</v>
      </c>
      <c r="AB95" s="346">
        <v>0</v>
      </c>
      <c r="AC95" s="346">
        <v>0</v>
      </c>
      <c r="AD95" s="346">
        <v>0</v>
      </c>
      <c r="AE95" s="346">
        <v>0</v>
      </c>
      <c r="AF95" s="392">
        <v>0</v>
      </c>
      <c r="AG95" s="349" t="s">
        <v>1516</v>
      </c>
      <c r="AH95" s="377" t="s">
        <v>5813</v>
      </c>
      <c r="AI95" s="378" t="s">
        <v>5814</v>
      </c>
      <c r="AJ95" s="377">
        <v>0</v>
      </c>
      <c r="AK95" s="379">
        <v>0</v>
      </c>
      <c r="AL95" s="349">
        <v>0</v>
      </c>
      <c r="AM95" s="349" t="s">
        <v>3901</v>
      </c>
      <c r="AN95" s="436">
        <v>0.255</v>
      </c>
      <c r="AO95" s="348">
        <v>0</v>
      </c>
      <c r="AP95" s="379"/>
      <c r="AQ95" s="378"/>
      <c r="AR95" s="378"/>
      <c r="AS95" s="378"/>
      <c r="AT95" s="378"/>
      <c r="AU95" s="378"/>
      <c r="AV95" s="378"/>
      <c r="AW95" s="350">
        <v>0</v>
      </c>
      <c r="AX95" s="351">
        <v>0</v>
      </c>
      <c r="AY95" s="352">
        <v>1</v>
      </c>
      <c r="AZ95" s="393">
        <v>0</v>
      </c>
      <c r="BA95" s="393" t="s">
        <v>3612</v>
      </c>
      <c r="BB95" s="393" t="s">
        <v>3612</v>
      </c>
      <c r="BC95" s="393" t="s">
        <v>3612</v>
      </c>
      <c r="BD95" s="353" t="s">
        <v>3612</v>
      </c>
      <c r="BE95" s="393"/>
      <c r="BF95" s="393"/>
      <c r="BG95" s="393">
        <v>0</v>
      </c>
      <c r="BH95" s="354" t="s">
        <v>3612</v>
      </c>
      <c r="BJ95" s="354">
        <v>0</v>
      </c>
      <c r="BK95" s="354">
        <v>0</v>
      </c>
    </row>
    <row r="96" spans="1:63" x14ac:dyDescent="0.2">
      <c r="A96" s="284" t="s">
        <v>5065</v>
      </c>
      <c r="B96" s="284" t="s">
        <v>5066</v>
      </c>
      <c r="C96" s="340">
        <v>24</v>
      </c>
      <c r="D96" s="341">
        <v>24</v>
      </c>
      <c r="E96" s="341">
        <v>24</v>
      </c>
      <c r="F96" s="341">
        <v>24</v>
      </c>
      <c r="G96" s="341">
        <v>24</v>
      </c>
      <c r="H96" s="341">
        <v>24</v>
      </c>
      <c r="I96" s="342">
        <v>24</v>
      </c>
      <c r="J96" s="340">
        <v>0</v>
      </c>
      <c r="K96" s="341">
        <v>0</v>
      </c>
      <c r="L96" s="341">
        <v>0</v>
      </c>
      <c r="M96" s="341">
        <v>0</v>
      </c>
      <c r="N96" s="340">
        <v>24</v>
      </c>
      <c r="O96" s="341">
        <v>24</v>
      </c>
      <c r="P96" s="341">
        <v>24</v>
      </c>
      <c r="Q96" s="343">
        <v>24</v>
      </c>
      <c r="R96" s="344">
        <v>24</v>
      </c>
      <c r="S96" s="344">
        <v>24</v>
      </c>
      <c r="T96" s="344">
        <v>24</v>
      </c>
      <c r="U96" s="344">
        <v>24</v>
      </c>
      <c r="V96" s="344">
        <v>24</v>
      </c>
      <c r="W96" s="344">
        <v>0</v>
      </c>
      <c r="X96" s="344">
        <v>0</v>
      </c>
      <c r="Y96" s="345">
        <v>0</v>
      </c>
      <c r="Z96" s="345">
        <v>0</v>
      </c>
      <c r="AA96" s="345">
        <v>0</v>
      </c>
      <c r="AB96" s="346">
        <v>0</v>
      </c>
      <c r="AC96" s="346">
        <v>0</v>
      </c>
      <c r="AD96" s="346">
        <v>0</v>
      </c>
      <c r="AE96" s="346">
        <v>0</v>
      </c>
      <c r="AF96" s="392">
        <v>0</v>
      </c>
      <c r="AG96" s="349" t="s">
        <v>1516</v>
      </c>
      <c r="AH96" s="377" t="s">
        <v>5813</v>
      </c>
      <c r="AI96" s="378" t="s">
        <v>5814</v>
      </c>
      <c r="AJ96" s="377">
        <v>0</v>
      </c>
      <c r="AK96" s="379">
        <v>0</v>
      </c>
      <c r="AL96" s="349">
        <v>0</v>
      </c>
      <c r="AM96" s="349" t="s">
        <v>3901</v>
      </c>
      <c r="AN96" s="436">
        <v>0.255</v>
      </c>
      <c r="AO96" s="348">
        <v>0</v>
      </c>
      <c r="AP96" s="379"/>
      <c r="AQ96" s="378"/>
      <c r="AR96" s="378"/>
      <c r="AS96" s="378"/>
      <c r="AT96" s="378"/>
      <c r="AU96" s="378"/>
      <c r="AV96" s="378"/>
      <c r="AW96" s="350">
        <v>0</v>
      </c>
      <c r="AX96" s="351">
        <v>0</v>
      </c>
      <c r="AY96" s="352">
        <v>1</v>
      </c>
      <c r="AZ96" s="393">
        <v>0</v>
      </c>
      <c r="BA96" s="393" t="s">
        <v>3612</v>
      </c>
      <c r="BB96" s="393" t="s">
        <v>3612</v>
      </c>
      <c r="BC96" s="393" t="s">
        <v>3612</v>
      </c>
      <c r="BD96" s="353" t="s">
        <v>3612</v>
      </c>
      <c r="BE96" s="393"/>
      <c r="BF96" s="393"/>
      <c r="BG96" s="393">
        <v>0</v>
      </c>
      <c r="BH96" s="354" t="s">
        <v>3612</v>
      </c>
      <c r="BI96" s="289"/>
      <c r="BJ96" s="297">
        <v>0</v>
      </c>
      <c r="BK96" s="297">
        <v>0</v>
      </c>
    </row>
    <row r="97" spans="1:63" x14ac:dyDescent="0.2">
      <c r="A97" s="284" t="s">
        <v>6170</v>
      </c>
      <c r="B97" s="284" t="s">
        <v>6171</v>
      </c>
      <c r="C97" s="340">
        <v>22</v>
      </c>
      <c r="D97" s="341">
        <v>22</v>
      </c>
      <c r="E97" s="341">
        <v>22</v>
      </c>
      <c r="F97" s="341">
        <v>22</v>
      </c>
      <c r="G97" s="341">
        <v>22</v>
      </c>
      <c r="H97" s="341">
        <v>22</v>
      </c>
      <c r="I97" s="342">
        <v>22</v>
      </c>
      <c r="J97" s="340">
        <v>0</v>
      </c>
      <c r="K97" s="341">
        <v>0</v>
      </c>
      <c r="L97" s="341">
        <v>0</v>
      </c>
      <c r="M97" s="341">
        <v>0</v>
      </c>
      <c r="N97" s="340">
        <v>22</v>
      </c>
      <c r="O97" s="341">
        <v>22</v>
      </c>
      <c r="P97" s="341">
        <v>22</v>
      </c>
      <c r="Q97" s="343">
        <v>22</v>
      </c>
      <c r="R97" s="344">
        <v>22</v>
      </c>
      <c r="S97" s="344">
        <v>22</v>
      </c>
      <c r="T97" s="344">
        <v>22</v>
      </c>
      <c r="U97" s="344">
        <v>22</v>
      </c>
      <c r="V97" s="344">
        <v>22</v>
      </c>
      <c r="W97" s="344">
        <v>0</v>
      </c>
      <c r="X97" s="344">
        <v>0</v>
      </c>
      <c r="Y97" s="345"/>
      <c r="Z97" s="345">
        <v>0</v>
      </c>
      <c r="AA97" s="345">
        <v>0</v>
      </c>
      <c r="AB97" s="346">
        <v>0</v>
      </c>
      <c r="AC97" s="346">
        <v>0</v>
      </c>
      <c r="AD97" s="346">
        <v>0</v>
      </c>
      <c r="AE97" s="346">
        <v>0</v>
      </c>
      <c r="AF97" s="392">
        <v>0</v>
      </c>
      <c r="AG97" s="349" t="s">
        <v>1516</v>
      </c>
      <c r="AH97" s="377" t="s">
        <v>5813</v>
      </c>
      <c r="AI97" s="378" t="s">
        <v>5814</v>
      </c>
      <c r="AJ97" s="377">
        <v>0</v>
      </c>
      <c r="AK97" s="379">
        <v>0</v>
      </c>
      <c r="AL97" s="349">
        <v>0</v>
      </c>
      <c r="AM97" s="349" t="s">
        <v>3901</v>
      </c>
      <c r="AN97" s="436">
        <v>0.255</v>
      </c>
      <c r="AO97" s="348">
        <v>0</v>
      </c>
      <c r="AP97" s="379"/>
      <c r="AQ97" s="378"/>
      <c r="AR97" s="378"/>
      <c r="AS97" s="378"/>
      <c r="AT97" s="378"/>
      <c r="AU97" s="378"/>
      <c r="AV97" s="378"/>
      <c r="AW97" s="350">
        <v>0</v>
      </c>
      <c r="AX97" s="351">
        <v>0</v>
      </c>
      <c r="AY97" s="352">
        <v>1</v>
      </c>
      <c r="AZ97" s="393">
        <v>0</v>
      </c>
      <c r="BA97" s="393" t="s">
        <v>3612</v>
      </c>
      <c r="BB97" s="393" t="s">
        <v>3612</v>
      </c>
      <c r="BC97" s="393" t="s">
        <v>3612</v>
      </c>
      <c r="BD97" s="353" t="s">
        <v>3612</v>
      </c>
      <c r="BE97" s="393"/>
      <c r="BF97" s="393"/>
      <c r="BG97" s="393">
        <v>0</v>
      </c>
      <c r="BH97" s="354" t="s">
        <v>3612</v>
      </c>
      <c r="BJ97" s="354">
        <v>0</v>
      </c>
      <c r="BK97" s="354">
        <v>0</v>
      </c>
    </row>
    <row r="98" spans="1:63" x14ac:dyDescent="0.2">
      <c r="A98" s="464" t="s">
        <v>5640</v>
      </c>
      <c r="B98" s="284" t="s">
        <v>5641</v>
      </c>
      <c r="C98" s="340">
        <v>24</v>
      </c>
      <c r="D98" s="341">
        <v>24</v>
      </c>
      <c r="E98" s="341">
        <v>24</v>
      </c>
      <c r="F98" s="341">
        <v>24</v>
      </c>
      <c r="G98" s="341">
        <v>24</v>
      </c>
      <c r="H98" s="341">
        <v>24</v>
      </c>
      <c r="I98" s="342">
        <v>24</v>
      </c>
      <c r="J98" s="340">
        <v>0</v>
      </c>
      <c r="K98" s="341">
        <v>0</v>
      </c>
      <c r="L98" s="341">
        <v>0</v>
      </c>
      <c r="M98" s="341">
        <v>0</v>
      </c>
      <c r="N98" s="340">
        <v>24</v>
      </c>
      <c r="O98" s="341">
        <v>24</v>
      </c>
      <c r="P98" s="341">
        <v>24</v>
      </c>
      <c r="Q98" s="343">
        <v>24</v>
      </c>
      <c r="R98" s="344">
        <v>24</v>
      </c>
      <c r="S98" s="344">
        <v>24</v>
      </c>
      <c r="T98" s="344">
        <v>24</v>
      </c>
      <c r="U98" s="344">
        <v>24</v>
      </c>
      <c r="V98" s="344">
        <v>24</v>
      </c>
      <c r="W98" s="344">
        <v>0</v>
      </c>
      <c r="X98" s="344">
        <v>0</v>
      </c>
      <c r="Y98" s="345">
        <v>0</v>
      </c>
      <c r="Z98" s="345">
        <v>0</v>
      </c>
      <c r="AA98" s="345">
        <v>0</v>
      </c>
      <c r="AB98" s="346">
        <v>0</v>
      </c>
      <c r="AC98" s="346">
        <v>0</v>
      </c>
      <c r="AD98" s="346">
        <v>0</v>
      </c>
      <c r="AE98" s="346">
        <v>0</v>
      </c>
      <c r="AF98" s="392">
        <v>0</v>
      </c>
      <c r="AG98" s="349" t="s">
        <v>1516</v>
      </c>
      <c r="AH98" s="377" t="s">
        <v>5813</v>
      </c>
      <c r="AI98" s="378" t="s">
        <v>5814</v>
      </c>
      <c r="AJ98" s="377">
        <v>0</v>
      </c>
      <c r="AK98" s="379">
        <v>0</v>
      </c>
      <c r="AL98" s="349">
        <v>0</v>
      </c>
      <c r="AM98" s="349" t="s">
        <v>3901</v>
      </c>
      <c r="AN98" s="436">
        <v>0.255</v>
      </c>
      <c r="AO98" s="348">
        <v>0</v>
      </c>
      <c r="AP98" s="379"/>
      <c r="AQ98" s="378"/>
      <c r="AR98" s="378"/>
      <c r="AS98" s="378"/>
      <c r="AT98" s="378"/>
      <c r="AU98" s="378"/>
      <c r="AV98" s="378"/>
      <c r="AW98" s="350">
        <v>0</v>
      </c>
      <c r="AX98" s="351">
        <v>0</v>
      </c>
      <c r="AY98" s="352">
        <v>1</v>
      </c>
      <c r="AZ98" s="393">
        <v>0</v>
      </c>
      <c r="BA98" s="393" t="s">
        <v>3612</v>
      </c>
      <c r="BB98" s="393" t="s">
        <v>3612</v>
      </c>
      <c r="BC98" s="393" t="s">
        <v>3612</v>
      </c>
      <c r="BD98" s="353" t="s">
        <v>3612</v>
      </c>
      <c r="BE98" s="393"/>
      <c r="BF98" s="393"/>
      <c r="BG98" s="393">
        <v>0</v>
      </c>
      <c r="BH98" s="354" t="s">
        <v>3612</v>
      </c>
      <c r="BI98" s="289"/>
      <c r="BJ98" s="297">
        <v>0</v>
      </c>
      <c r="BK98" s="297">
        <v>0</v>
      </c>
    </row>
    <row r="99" spans="1:63" x14ac:dyDescent="0.2">
      <c r="A99" s="284" t="s">
        <v>6211</v>
      </c>
      <c r="B99" s="284" t="s">
        <v>6213</v>
      </c>
      <c r="C99" s="340">
        <v>14</v>
      </c>
      <c r="D99" s="341">
        <v>14</v>
      </c>
      <c r="E99" s="341">
        <v>14</v>
      </c>
      <c r="F99" s="341">
        <v>14</v>
      </c>
      <c r="G99" s="341">
        <v>14</v>
      </c>
      <c r="H99" s="341">
        <v>14</v>
      </c>
      <c r="I99" s="342">
        <v>14</v>
      </c>
      <c r="J99" s="340">
        <v>0</v>
      </c>
      <c r="K99" s="341">
        <v>0</v>
      </c>
      <c r="L99" s="341">
        <v>0</v>
      </c>
      <c r="M99" s="400">
        <v>0</v>
      </c>
      <c r="N99" s="401">
        <v>14</v>
      </c>
      <c r="O99" s="400">
        <v>14</v>
      </c>
      <c r="P99" s="400">
        <v>14</v>
      </c>
      <c r="Q99" s="402">
        <v>14</v>
      </c>
      <c r="R99" s="392">
        <v>14</v>
      </c>
      <c r="S99" s="392">
        <v>14</v>
      </c>
      <c r="T99" s="392">
        <v>14</v>
      </c>
      <c r="U99" s="392">
        <v>14</v>
      </c>
      <c r="V99" s="392">
        <v>14</v>
      </c>
      <c r="W99" s="392">
        <v>0</v>
      </c>
      <c r="X99" s="392">
        <v>0</v>
      </c>
      <c r="Y99" s="403">
        <v>0</v>
      </c>
      <c r="Z99" s="403">
        <v>0</v>
      </c>
      <c r="AA99" s="403">
        <v>0</v>
      </c>
      <c r="AB99" s="353">
        <v>0</v>
      </c>
      <c r="AC99" s="353">
        <v>0</v>
      </c>
      <c r="AD99" s="353">
        <v>0</v>
      </c>
      <c r="AE99" s="346">
        <v>0</v>
      </c>
      <c r="AF99" s="392">
        <v>0</v>
      </c>
      <c r="AG99" s="349" t="s">
        <v>1516</v>
      </c>
      <c r="AH99" s="377" t="s">
        <v>5813</v>
      </c>
      <c r="AI99" s="378" t="s">
        <v>5814</v>
      </c>
      <c r="AJ99" s="353">
        <v>0</v>
      </c>
      <c r="AK99" s="353">
        <v>0</v>
      </c>
      <c r="AL99" s="393">
        <v>0</v>
      </c>
      <c r="AM99" s="393" t="s">
        <v>3901</v>
      </c>
      <c r="AN99" s="437">
        <v>7.0000000000000007E-2</v>
      </c>
      <c r="AO99" s="348">
        <v>0</v>
      </c>
      <c r="AP99" s="353"/>
      <c r="AQ99" s="353"/>
      <c r="AR99" s="353"/>
      <c r="AS99" s="353"/>
      <c r="AT99" s="353"/>
      <c r="AU99" s="353"/>
      <c r="AV99" s="393"/>
      <c r="AW99" s="350">
        <v>0</v>
      </c>
      <c r="AX99" s="351">
        <v>0</v>
      </c>
      <c r="AY99" s="352">
        <v>1</v>
      </c>
      <c r="AZ99" s="393">
        <v>0</v>
      </c>
      <c r="BA99" s="393" t="s">
        <v>3612</v>
      </c>
      <c r="BB99" s="393" t="s">
        <v>3612</v>
      </c>
      <c r="BC99" s="393" t="s">
        <v>3612</v>
      </c>
      <c r="BD99" s="393" t="s">
        <v>3612</v>
      </c>
      <c r="BE99" s="393"/>
      <c r="BF99" s="393"/>
      <c r="BG99" s="393">
        <v>0</v>
      </c>
      <c r="BH99" s="5" t="s">
        <v>3612</v>
      </c>
      <c r="BI99" s="289"/>
      <c r="BJ99" s="297">
        <v>0</v>
      </c>
      <c r="BK99" s="297">
        <v>0</v>
      </c>
    </row>
    <row r="100" spans="1:63" x14ac:dyDescent="0.2">
      <c r="A100" s="284" t="s">
        <v>6215</v>
      </c>
      <c r="B100" s="284" t="s">
        <v>6216</v>
      </c>
      <c r="C100" s="340">
        <v>15</v>
      </c>
      <c r="D100" s="341">
        <v>15</v>
      </c>
      <c r="E100" s="341">
        <v>15</v>
      </c>
      <c r="F100" s="341">
        <v>15</v>
      </c>
      <c r="G100" s="341">
        <v>15</v>
      </c>
      <c r="H100" s="341">
        <v>15</v>
      </c>
      <c r="I100" s="342">
        <v>15</v>
      </c>
      <c r="J100" s="340">
        <v>0</v>
      </c>
      <c r="K100" s="341">
        <v>0</v>
      </c>
      <c r="L100" s="341">
        <v>0</v>
      </c>
      <c r="M100" s="400">
        <v>0</v>
      </c>
      <c r="N100" s="401">
        <v>15</v>
      </c>
      <c r="O100" s="400">
        <v>15</v>
      </c>
      <c r="P100" s="400">
        <v>15</v>
      </c>
      <c r="Q100" s="402">
        <v>15</v>
      </c>
      <c r="R100" s="392">
        <v>15</v>
      </c>
      <c r="S100" s="392">
        <v>15</v>
      </c>
      <c r="T100" s="392">
        <v>15</v>
      </c>
      <c r="U100" s="392">
        <v>15</v>
      </c>
      <c r="V100" s="392">
        <v>15</v>
      </c>
      <c r="W100" s="392">
        <v>0</v>
      </c>
      <c r="X100" s="392">
        <v>0</v>
      </c>
      <c r="Y100" s="403">
        <v>0</v>
      </c>
      <c r="Z100" s="403">
        <v>0</v>
      </c>
      <c r="AA100" s="403">
        <v>0</v>
      </c>
      <c r="AB100" s="353">
        <v>0</v>
      </c>
      <c r="AC100" s="353">
        <v>0</v>
      </c>
      <c r="AD100" s="353">
        <v>0</v>
      </c>
      <c r="AE100" s="346">
        <v>0</v>
      </c>
      <c r="AF100" s="392">
        <v>0</v>
      </c>
      <c r="AG100" s="349" t="s">
        <v>1516</v>
      </c>
      <c r="AH100" s="377" t="s">
        <v>5813</v>
      </c>
      <c r="AI100" s="378" t="s">
        <v>5814</v>
      </c>
      <c r="AJ100" s="353">
        <v>0</v>
      </c>
      <c r="AK100" s="353">
        <v>0</v>
      </c>
      <c r="AL100" s="393">
        <v>0</v>
      </c>
      <c r="AM100" s="393" t="s">
        <v>3901</v>
      </c>
      <c r="AN100" s="437">
        <v>7.0000000000000007E-2</v>
      </c>
      <c r="AO100" s="348">
        <v>0</v>
      </c>
      <c r="AP100" s="353"/>
      <c r="AQ100" s="353"/>
      <c r="AR100" s="353"/>
      <c r="AS100" s="353"/>
      <c r="AT100" s="353"/>
      <c r="AU100" s="353"/>
      <c r="AV100" s="393"/>
      <c r="AW100" s="350">
        <v>0</v>
      </c>
      <c r="AX100" s="351">
        <v>0</v>
      </c>
      <c r="AY100" s="352">
        <v>1</v>
      </c>
      <c r="AZ100" s="393">
        <v>0</v>
      </c>
      <c r="BA100" s="393" t="s">
        <v>3612</v>
      </c>
      <c r="BB100" s="393" t="s">
        <v>3612</v>
      </c>
      <c r="BC100" s="393" t="s">
        <v>3612</v>
      </c>
      <c r="BD100" s="393" t="s">
        <v>3612</v>
      </c>
      <c r="BE100" s="393"/>
      <c r="BF100" s="393"/>
      <c r="BG100" s="393">
        <v>0</v>
      </c>
      <c r="BH100" s="5" t="s">
        <v>3612</v>
      </c>
      <c r="BI100" s="289"/>
      <c r="BJ100" s="297">
        <v>0</v>
      </c>
      <c r="BK100" s="297">
        <v>0</v>
      </c>
    </row>
    <row r="101" spans="1:63" x14ac:dyDescent="0.2">
      <c r="A101" s="284" t="s">
        <v>6207</v>
      </c>
      <c r="B101" s="284" t="s">
        <v>6208</v>
      </c>
      <c r="C101" s="340">
        <v>13</v>
      </c>
      <c r="D101" s="341">
        <v>13</v>
      </c>
      <c r="E101" s="341">
        <v>13</v>
      </c>
      <c r="F101" s="341">
        <v>13</v>
      </c>
      <c r="G101" s="341">
        <v>13</v>
      </c>
      <c r="H101" s="341">
        <v>13</v>
      </c>
      <c r="I101" s="342">
        <v>13</v>
      </c>
      <c r="J101" s="340">
        <v>0</v>
      </c>
      <c r="K101" s="341">
        <v>0</v>
      </c>
      <c r="L101" s="341">
        <v>0</v>
      </c>
      <c r="M101" s="400">
        <v>0</v>
      </c>
      <c r="N101" s="401">
        <v>13</v>
      </c>
      <c r="O101" s="400">
        <v>13</v>
      </c>
      <c r="P101" s="400">
        <v>13</v>
      </c>
      <c r="Q101" s="402">
        <v>13</v>
      </c>
      <c r="R101" s="392">
        <v>13</v>
      </c>
      <c r="S101" s="392">
        <v>13</v>
      </c>
      <c r="T101" s="392">
        <v>13</v>
      </c>
      <c r="U101" s="392">
        <v>13</v>
      </c>
      <c r="V101" s="392">
        <v>13</v>
      </c>
      <c r="W101" s="392">
        <v>0</v>
      </c>
      <c r="X101" s="392">
        <v>0</v>
      </c>
      <c r="Y101" s="403">
        <v>0</v>
      </c>
      <c r="Z101" s="403">
        <v>0</v>
      </c>
      <c r="AA101" s="403">
        <v>0</v>
      </c>
      <c r="AB101" s="353">
        <v>0</v>
      </c>
      <c r="AC101" s="353">
        <v>0</v>
      </c>
      <c r="AD101" s="353">
        <v>0</v>
      </c>
      <c r="AE101" s="346">
        <v>0</v>
      </c>
      <c r="AF101" s="392">
        <v>0</v>
      </c>
      <c r="AG101" s="349" t="s">
        <v>1516</v>
      </c>
      <c r="AH101" s="377" t="s">
        <v>5813</v>
      </c>
      <c r="AI101" s="378" t="s">
        <v>5814</v>
      </c>
      <c r="AJ101" s="353">
        <v>0</v>
      </c>
      <c r="AK101" s="353">
        <v>0</v>
      </c>
      <c r="AL101" s="393">
        <v>0</v>
      </c>
      <c r="AM101" s="393" t="s">
        <v>3901</v>
      </c>
      <c r="AN101" s="437">
        <v>7.0000000000000007E-2</v>
      </c>
      <c r="AO101" s="348">
        <v>0</v>
      </c>
      <c r="AP101" s="353"/>
      <c r="AQ101" s="353"/>
      <c r="AR101" s="353"/>
      <c r="AS101" s="353"/>
      <c r="AT101" s="353"/>
      <c r="AU101" s="353"/>
      <c r="AV101" s="393"/>
      <c r="AW101" s="350">
        <v>0</v>
      </c>
      <c r="AX101" s="351">
        <v>0</v>
      </c>
      <c r="AY101" s="352">
        <v>1</v>
      </c>
      <c r="AZ101" s="393">
        <v>0</v>
      </c>
      <c r="BA101" s="393" t="s">
        <v>3612</v>
      </c>
      <c r="BB101" s="393" t="s">
        <v>3612</v>
      </c>
      <c r="BC101" s="393" t="s">
        <v>3612</v>
      </c>
      <c r="BD101" s="393" t="s">
        <v>3612</v>
      </c>
      <c r="BE101" s="393"/>
      <c r="BF101" s="393"/>
      <c r="BG101" s="393">
        <v>0</v>
      </c>
      <c r="BH101" s="5" t="s">
        <v>3612</v>
      </c>
      <c r="BI101" s="289"/>
      <c r="BJ101" s="297">
        <v>0</v>
      </c>
      <c r="BK101" s="297">
        <v>0</v>
      </c>
    </row>
    <row r="102" spans="1:63" x14ac:dyDescent="0.2">
      <c r="A102" s="284" t="s">
        <v>6212</v>
      </c>
      <c r="B102" s="284" t="s">
        <v>6214</v>
      </c>
      <c r="C102" s="340">
        <v>14</v>
      </c>
      <c r="D102" s="341">
        <v>14</v>
      </c>
      <c r="E102" s="341">
        <v>14</v>
      </c>
      <c r="F102" s="341">
        <v>14</v>
      </c>
      <c r="G102" s="341">
        <v>14</v>
      </c>
      <c r="H102" s="341">
        <v>14</v>
      </c>
      <c r="I102" s="342">
        <v>14</v>
      </c>
      <c r="J102" s="340">
        <v>0</v>
      </c>
      <c r="K102" s="341">
        <v>0</v>
      </c>
      <c r="L102" s="341">
        <v>0</v>
      </c>
      <c r="M102" s="400">
        <v>0</v>
      </c>
      <c r="N102" s="401">
        <v>14</v>
      </c>
      <c r="O102" s="400">
        <v>14</v>
      </c>
      <c r="P102" s="400">
        <v>14</v>
      </c>
      <c r="Q102" s="402">
        <v>14</v>
      </c>
      <c r="R102" s="392">
        <v>14</v>
      </c>
      <c r="S102" s="392">
        <v>14</v>
      </c>
      <c r="T102" s="392">
        <v>14</v>
      </c>
      <c r="U102" s="392">
        <v>14</v>
      </c>
      <c r="V102" s="392">
        <v>14</v>
      </c>
      <c r="W102" s="392">
        <v>0</v>
      </c>
      <c r="X102" s="392">
        <v>0</v>
      </c>
      <c r="Y102" s="403">
        <v>0</v>
      </c>
      <c r="Z102" s="403">
        <v>0</v>
      </c>
      <c r="AA102" s="403">
        <v>0</v>
      </c>
      <c r="AB102" s="353">
        <v>0</v>
      </c>
      <c r="AC102" s="353">
        <v>0</v>
      </c>
      <c r="AD102" s="353">
        <v>0</v>
      </c>
      <c r="AE102" s="346">
        <v>0</v>
      </c>
      <c r="AF102" s="392">
        <v>0</v>
      </c>
      <c r="AG102" s="349" t="s">
        <v>1516</v>
      </c>
      <c r="AH102" s="377" t="s">
        <v>5813</v>
      </c>
      <c r="AI102" s="378" t="s">
        <v>5814</v>
      </c>
      <c r="AJ102" s="353">
        <v>0</v>
      </c>
      <c r="AK102" s="353">
        <v>0</v>
      </c>
      <c r="AL102" s="393">
        <v>0</v>
      </c>
      <c r="AM102" s="393" t="s">
        <v>3901</v>
      </c>
      <c r="AN102" s="437">
        <v>7.0000000000000007E-2</v>
      </c>
      <c r="AO102" s="348">
        <v>0</v>
      </c>
      <c r="AP102" s="353"/>
      <c r="AQ102" s="353"/>
      <c r="AR102" s="353"/>
      <c r="AS102" s="353"/>
      <c r="AT102" s="353"/>
      <c r="AU102" s="353"/>
      <c r="AV102" s="393"/>
      <c r="AW102" s="350">
        <v>0</v>
      </c>
      <c r="AX102" s="351">
        <v>0</v>
      </c>
      <c r="AY102" s="352">
        <v>1</v>
      </c>
      <c r="AZ102" s="393">
        <v>0</v>
      </c>
      <c r="BA102" s="393" t="s">
        <v>3612</v>
      </c>
      <c r="BB102" s="393" t="s">
        <v>3612</v>
      </c>
      <c r="BC102" s="393" t="s">
        <v>3612</v>
      </c>
      <c r="BD102" s="393" t="s">
        <v>3612</v>
      </c>
      <c r="BE102" s="393"/>
      <c r="BF102" s="393"/>
      <c r="BG102" s="393">
        <v>0</v>
      </c>
      <c r="BH102" s="5" t="s">
        <v>3612</v>
      </c>
      <c r="BI102" s="289"/>
      <c r="BJ102" s="297">
        <v>0</v>
      </c>
      <c r="BK102" s="297">
        <v>0</v>
      </c>
    </row>
    <row r="103" spans="1:63" x14ac:dyDescent="0.2">
      <c r="A103" s="284" t="s">
        <v>6209</v>
      </c>
      <c r="B103" s="284" t="s">
        <v>6210</v>
      </c>
      <c r="C103" s="340">
        <v>13</v>
      </c>
      <c r="D103" s="341">
        <v>13</v>
      </c>
      <c r="E103" s="341">
        <v>13</v>
      </c>
      <c r="F103" s="341">
        <v>13</v>
      </c>
      <c r="G103" s="341">
        <v>13</v>
      </c>
      <c r="H103" s="341">
        <v>13</v>
      </c>
      <c r="I103" s="342">
        <v>13</v>
      </c>
      <c r="J103" s="340">
        <v>0</v>
      </c>
      <c r="K103" s="341">
        <v>0</v>
      </c>
      <c r="L103" s="341">
        <v>0</v>
      </c>
      <c r="M103" s="400">
        <v>0</v>
      </c>
      <c r="N103" s="401">
        <v>13</v>
      </c>
      <c r="O103" s="400">
        <v>13</v>
      </c>
      <c r="P103" s="400">
        <v>13</v>
      </c>
      <c r="Q103" s="402">
        <v>13</v>
      </c>
      <c r="R103" s="392">
        <v>13</v>
      </c>
      <c r="S103" s="392">
        <v>13</v>
      </c>
      <c r="T103" s="392">
        <v>13</v>
      </c>
      <c r="U103" s="392">
        <v>13</v>
      </c>
      <c r="V103" s="392">
        <v>13</v>
      </c>
      <c r="W103" s="392">
        <v>0</v>
      </c>
      <c r="X103" s="392">
        <v>0</v>
      </c>
      <c r="Y103" s="403">
        <v>0</v>
      </c>
      <c r="Z103" s="403">
        <v>0</v>
      </c>
      <c r="AA103" s="403">
        <v>0</v>
      </c>
      <c r="AB103" s="353">
        <v>0</v>
      </c>
      <c r="AC103" s="353">
        <v>0</v>
      </c>
      <c r="AD103" s="353">
        <v>0</v>
      </c>
      <c r="AE103" s="346">
        <v>0</v>
      </c>
      <c r="AF103" s="392">
        <v>0</v>
      </c>
      <c r="AG103" s="349" t="s">
        <v>1516</v>
      </c>
      <c r="AH103" s="377" t="s">
        <v>5813</v>
      </c>
      <c r="AI103" s="378" t="s">
        <v>5814</v>
      </c>
      <c r="AJ103" s="353">
        <v>0</v>
      </c>
      <c r="AK103" s="353">
        <v>0</v>
      </c>
      <c r="AL103" s="393">
        <v>0</v>
      </c>
      <c r="AM103" s="393" t="s">
        <v>3901</v>
      </c>
      <c r="AN103" s="437">
        <v>7.0000000000000007E-2</v>
      </c>
      <c r="AO103" s="348">
        <v>0</v>
      </c>
      <c r="AP103" s="353"/>
      <c r="AQ103" s="353"/>
      <c r="AR103" s="353"/>
      <c r="AS103" s="353"/>
      <c r="AT103" s="353"/>
      <c r="AU103" s="353"/>
      <c r="AV103" s="393"/>
      <c r="AW103" s="350">
        <v>0</v>
      </c>
      <c r="AX103" s="351">
        <v>0</v>
      </c>
      <c r="AY103" s="352">
        <v>1</v>
      </c>
      <c r="AZ103" s="393">
        <v>0</v>
      </c>
      <c r="BA103" s="393" t="s">
        <v>3612</v>
      </c>
      <c r="BB103" s="393" t="s">
        <v>3612</v>
      </c>
      <c r="BC103" s="393" t="s">
        <v>3612</v>
      </c>
      <c r="BD103" s="393" t="s">
        <v>3612</v>
      </c>
      <c r="BE103" s="393"/>
      <c r="BF103" s="393"/>
      <c r="BG103" s="393">
        <v>0</v>
      </c>
      <c r="BH103" s="5" t="s">
        <v>3612</v>
      </c>
      <c r="BI103" s="289"/>
      <c r="BJ103" s="297">
        <v>0</v>
      </c>
      <c r="BK103" s="297">
        <v>0</v>
      </c>
    </row>
    <row r="104" spans="1:63" x14ac:dyDescent="0.2">
      <c r="A104" s="284" t="s">
        <v>5807</v>
      </c>
      <c r="B104" s="376" t="s">
        <v>5808</v>
      </c>
      <c r="C104" s="340">
        <v>18</v>
      </c>
      <c r="D104" s="341">
        <v>18</v>
      </c>
      <c r="E104" s="341">
        <v>18</v>
      </c>
      <c r="F104" s="341">
        <v>18</v>
      </c>
      <c r="G104" s="341">
        <v>18</v>
      </c>
      <c r="H104" s="341">
        <v>18</v>
      </c>
      <c r="I104" s="342">
        <v>18</v>
      </c>
      <c r="J104" s="340">
        <v>0</v>
      </c>
      <c r="K104" s="341">
        <v>0</v>
      </c>
      <c r="L104" s="341">
        <v>0</v>
      </c>
      <c r="M104" s="341">
        <v>0</v>
      </c>
      <c r="N104" s="340">
        <v>18</v>
      </c>
      <c r="O104" s="341">
        <v>18</v>
      </c>
      <c r="P104" s="341">
        <v>18</v>
      </c>
      <c r="Q104" s="343">
        <v>18</v>
      </c>
      <c r="R104" s="344">
        <v>18</v>
      </c>
      <c r="S104" s="344">
        <v>18</v>
      </c>
      <c r="T104" s="344">
        <v>18</v>
      </c>
      <c r="U104" s="344">
        <v>18</v>
      </c>
      <c r="V104" s="344">
        <v>18</v>
      </c>
      <c r="W104" s="344">
        <v>0</v>
      </c>
      <c r="X104" s="344">
        <v>0</v>
      </c>
      <c r="Y104" s="345">
        <v>0</v>
      </c>
      <c r="Z104" s="345">
        <v>0</v>
      </c>
      <c r="AA104" s="345">
        <v>0</v>
      </c>
      <c r="AB104" s="346">
        <v>0</v>
      </c>
      <c r="AC104" s="346">
        <v>0</v>
      </c>
      <c r="AD104" s="346">
        <v>0</v>
      </c>
      <c r="AE104" s="346">
        <v>0</v>
      </c>
      <c r="AF104" s="392">
        <v>0</v>
      </c>
      <c r="AG104" s="349" t="s">
        <v>1516</v>
      </c>
      <c r="AH104" s="377" t="s">
        <v>5813</v>
      </c>
      <c r="AI104" s="378" t="s">
        <v>5814</v>
      </c>
      <c r="AJ104" s="377">
        <v>0</v>
      </c>
      <c r="AK104" s="379">
        <v>0</v>
      </c>
      <c r="AL104" s="349">
        <v>0</v>
      </c>
      <c r="AM104" s="349" t="s">
        <v>3901</v>
      </c>
      <c r="AN104" s="436">
        <v>0.22500000000000001</v>
      </c>
      <c r="AO104" s="348">
        <v>0</v>
      </c>
      <c r="AP104" s="379"/>
      <c r="AQ104" s="378"/>
      <c r="AR104" s="378"/>
      <c r="AS104" s="378"/>
      <c r="AT104" s="378"/>
      <c r="AU104" s="378"/>
      <c r="AV104" s="378"/>
      <c r="AW104" s="350">
        <v>0</v>
      </c>
      <c r="AX104" s="351">
        <v>0</v>
      </c>
      <c r="AY104" s="352">
        <v>1</v>
      </c>
      <c r="AZ104" s="393">
        <v>0</v>
      </c>
      <c r="BA104" s="393" t="s">
        <v>3612</v>
      </c>
      <c r="BB104" s="393" t="s">
        <v>3612</v>
      </c>
      <c r="BC104" s="393" t="s">
        <v>3612</v>
      </c>
      <c r="BD104" s="353" t="s">
        <v>3612</v>
      </c>
      <c r="BE104" s="393"/>
      <c r="BF104" s="393"/>
      <c r="BG104" s="393">
        <v>0</v>
      </c>
      <c r="BH104" s="354" t="s">
        <v>3612</v>
      </c>
      <c r="BJ104" s="354">
        <v>0</v>
      </c>
      <c r="BK104" s="354">
        <v>0</v>
      </c>
    </row>
    <row r="105" spans="1:63" x14ac:dyDescent="0.2">
      <c r="A105" s="284" t="s">
        <v>6206</v>
      </c>
      <c r="B105" s="376" t="s">
        <v>6221</v>
      </c>
      <c r="C105" s="340">
        <v>19</v>
      </c>
      <c r="D105" s="341">
        <v>19</v>
      </c>
      <c r="E105" s="341">
        <v>19</v>
      </c>
      <c r="F105" s="341">
        <v>19</v>
      </c>
      <c r="G105" s="341">
        <v>19</v>
      </c>
      <c r="H105" s="341">
        <v>19</v>
      </c>
      <c r="I105" s="342">
        <v>19</v>
      </c>
      <c r="J105" s="340">
        <v>0</v>
      </c>
      <c r="K105" s="341">
        <v>0</v>
      </c>
      <c r="L105" s="341">
        <v>0</v>
      </c>
      <c r="M105" s="341">
        <v>0</v>
      </c>
      <c r="N105" s="340">
        <v>19</v>
      </c>
      <c r="O105" s="341">
        <v>19</v>
      </c>
      <c r="P105" s="341">
        <v>19</v>
      </c>
      <c r="Q105" s="343">
        <v>19</v>
      </c>
      <c r="R105" s="344">
        <v>19</v>
      </c>
      <c r="S105" s="344">
        <v>19</v>
      </c>
      <c r="T105" s="344">
        <v>19</v>
      </c>
      <c r="U105" s="344">
        <v>19</v>
      </c>
      <c r="V105" s="344">
        <v>19</v>
      </c>
      <c r="W105" s="344">
        <v>0</v>
      </c>
      <c r="X105" s="344">
        <v>0</v>
      </c>
      <c r="Y105" s="345">
        <v>0</v>
      </c>
      <c r="Z105" s="345">
        <v>0</v>
      </c>
      <c r="AA105" s="345">
        <v>0</v>
      </c>
      <c r="AB105" s="346">
        <v>0</v>
      </c>
      <c r="AC105" s="346">
        <v>0</v>
      </c>
      <c r="AD105" s="346">
        <v>0</v>
      </c>
      <c r="AE105" s="346">
        <v>0</v>
      </c>
      <c r="AF105" s="392">
        <v>0</v>
      </c>
      <c r="AG105" s="349" t="s">
        <v>1516</v>
      </c>
      <c r="AH105" s="377" t="s">
        <v>5813</v>
      </c>
      <c r="AI105" s="378" t="s">
        <v>5814</v>
      </c>
      <c r="AJ105" s="377">
        <v>0</v>
      </c>
      <c r="AK105" s="379">
        <v>0</v>
      </c>
      <c r="AL105" s="349">
        <v>0</v>
      </c>
      <c r="AM105" s="349" t="s">
        <v>3901</v>
      </c>
      <c r="AN105" s="436">
        <v>0.22500000000000001</v>
      </c>
      <c r="AO105" s="348">
        <v>0</v>
      </c>
      <c r="AP105" s="379"/>
      <c r="AQ105" s="378"/>
      <c r="AR105" s="378"/>
      <c r="AS105" s="378"/>
      <c r="AT105" s="378"/>
      <c r="AU105" s="378"/>
      <c r="AV105" s="378"/>
      <c r="AW105" s="350">
        <v>0</v>
      </c>
      <c r="AX105" s="351">
        <v>0</v>
      </c>
      <c r="AY105" s="352">
        <v>1</v>
      </c>
      <c r="AZ105" s="393">
        <v>0</v>
      </c>
      <c r="BA105" s="393" t="s">
        <v>3612</v>
      </c>
      <c r="BB105" s="393" t="s">
        <v>3612</v>
      </c>
      <c r="BC105" s="393" t="s">
        <v>3612</v>
      </c>
      <c r="BD105" s="353" t="s">
        <v>3612</v>
      </c>
      <c r="BE105" s="393"/>
      <c r="BF105" s="393"/>
      <c r="BG105" s="393">
        <v>0</v>
      </c>
      <c r="BH105" s="354" t="s">
        <v>3612</v>
      </c>
      <c r="BJ105" s="354">
        <v>0</v>
      </c>
      <c r="BK105" s="354">
        <v>0</v>
      </c>
    </row>
    <row r="106" spans="1:63" x14ac:dyDescent="0.2">
      <c r="A106" s="284" t="s">
        <v>6202</v>
      </c>
      <c r="B106" s="376" t="s">
        <v>6203</v>
      </c>
      <c r="C106" s="340">
        <v>17</v>
      </c>
      <c r="D106" s="341">
        <v>17</v>
      </c>
      <c r="E106" s="341">
        <v>17</v>
      </c>
      <c r="F106" s="341">
        <v>17</v>
      </c>
      <c r="G106" s="341">
        <v>17</v>
      </c>
      <c r="H106" s="341">
        <v>17</v>
      </c>
      <c r="I106" s="342">
        <v>17</v>
      </c>
      <c r="J106" s="340">
        <v>0</v>
      </c>
      <c r="K106" s="341">
        <v>0</v>
      </c>
      <c r="L106" s="341">
        <v>0</v>
      </c>
      <c r="M106" s="341">
        <v>0</v>
      </c>
      <c r="N106" s="340">
        <v>17</v>
      </c>
      <c r="O106" s="341">
        <v>17</v>
      </c>
      <c r="P106" s="341">
        <v>17</v>
      </c>
      <c r="Q106" s="343">
        <v>17</v>
      </c>
      <c r="R106" s="344">
        <v>17</v>
      </c>
      <c r="S106" s="344">
        <v>17</v>
      </c>
      <c r="T106" s="344">
        <v>17</v>
      </c>
      <c r="U106" s="344">
        <v>17</v>
      </c>
      <c r="V106" s="344">
        <v>17</v>
      </c>
      <c r="W106" s="344">
        <v>0</v>
      </c>
      <c r="X106" s="344">
        <v>0</v>
      </c>
      <c r="Y106" s="345">
        <v>0</v>
      </c>
      <c r="Z106" s="345">
        <v>0</v>
      </c>
      <c r="AA106" s="345">
        <v>0</v>
      </c>
      <c r="AB106" s="346">
        <v>0</v>
      </c>
      <c r="AC106" s="346">
        <v>0</v>
      </c>
      <c r="AD106" s="346">
        <v>0</v>
      </c>
      <c r="AE106" s="346">
        <v>0</v>
      </c>
      <c r="AF106" s="392">
        <v>0</v>
      </c>
      <c r="AG106" s="349" t="s">
        <v>1516</v>
      </c>
      <c r="AH106" s="377" t="s">
        <v>5813</v>
      </c>
      <c r="AI106" s="378" t="s">
        <v>5814</v>
      </c>
      <c r="AJ106" s="377">
        <v>0</v>
      </c>
      <c r="AK106" s="379">
        <v>0</v>
      </c>
      <c r="AL106" s="349">
        <v>0</v>
      </c>
      <c r="AM106" s="349" t="s">
        <v>3901</v>
      </c>
      <c r="AN106" s="436">
        <v>0.22500000000000001</v>
      </c>
      <c r="AO106" s="348">
        <v>0</v>
      </c>
      <c r="AP106" s="379"/>
      <c r="AQ106" s="378"/>
      <c r="AR106" s="378"/>
      <c r="AS106" s="378"/>
      <c r="AT106" s="378"/>
      <c r="AU106" s="378"/>
      <c r="AV106" s="378"/>
      <c r="AW106" s="350">
        <v>0</v>
      </c>
      <c r="AX106" s="351">
        <v>0</v>
      </c>
      <c r="AY106" s="352">
        <v>1</v>
      </c>
      <c r="AZ106" s="393">
        <v>0</v>
      </c>
      <c r="BA106" s="393" t="s">
        <v>3612</v>
      </c>
      <c r="BB106" s="393" t="s">
        <v>3612</v>
      </c>
      <c r="BC106" s="393" t="s">
        <v>3612</v>
      </c>
      <c r="BD106" s="353" t="s">
        <v>3612</v>
      </c>
      <c r="BE106" s="393"/>
      <c r="BF106" s="393"/>
      <c r="BG106" s="393">
        <v>0</v>
      </c>
      <c r="BH106" s="354" t="s">
        <v>3612</v>
      </c>
      <c r="BJ106" s="354">
        <v>0</v>
      </c>
      <c r="BK106" s="354">
        <v>0</v>
      </c>
    </row>
    <row r="107" spans="1:63" x14ac:dyDescent="0.2">
      <c r="A107" s="284" t="s">
        <v>6204</v>
      </c>
      <c r="B107" s="376" t="s">
        <v>6205</v>
      </c>
      <c r="C107" s="340">
        <v>18</v>
      </c>
      <c r="D107" s="341">
        <v>18</v>
      </c>
      <c r="E107" s="341">
        <v>18</v>
      </c>
      <c r="F107" s="341">
        <v>18</v>
      </c>
      <c r="G107" s="341">
        <v>18</v>
      </c>
      <c r="H107" s="341">
        <v>18</v>
      </c>
      <c r="I107" s="342">
        <v>18</v>
      </c>
      <c r="J107" s="340">
        <v>0</v>
      </c>
      <c r="K107" s="341">
        <v>0</v>
      </c>
      <c r="L107" s="341">
        <v>0</v>
      </c>
      <c r="M107" s="341">
        <v>0</v>
      </c>
      <c r="N107" s="340">
        <v>18</v>
      </c>
      <c r="O107" s="341">
        <v>18</v>
      </c>
      <c r="P107" s="341">
        <v>18</v>
      </c>
      <c r="Q107" s="343">
        <v>18</v>
      </c>
      <c r="R107" s="344">
        <v>18</v>
      </c>
      <c r="S107" s="344">
        <v>18</v>
      </c>
      <c r="T107" s="344">
        <v>18</v>
      </c>
      <c r="U107" s="344">
        <v>18</v>
      </c>
      <c r="V107" s="344">
        <v>18</v>
      </c>
      <c r="W107" s="344">
        <v>0</v>
      </c>
      <c r="X107" s="344">
        <v>0</v>
      </c>
      <c r="Y107" s="345">
        <v>0</v>
      </c>
      <c r="Z107" s="345">
        <v>0</v>
      </c>
      <c r="AA107" s="345">
        <v>0</v>
      </c>
      <c r="AB107" s="346">
        <v>0</v>
      </c>
      <c r="AC107" s="346">
        <v>0</v>
      </c>
      <c r="AD107" s="346">
        <v>0</v>
      </c>
      <c r="AE107" s="346">
        <v>0</v>
      </c>
      <c r="AF107" s="392">
        <v>0</v>
      </c>
      <c r="AG107" s="349" t="s">
        <v>1516</v>
      </c>
      <c r="AH107" s="377" t="s">
        <v>5813</v>
      </c>
      <c r="AI107" s="378" t="s">
        <v>5814</v>
      </c>
      <c r="AJ107" s="377">
        <v>0</v>
      </c>
      <c r="AK107" s="379">
        <v>0</v>
      </c>
      <c r="AL107" s="349">
        <v>0</v>
      </c>
      <c r="AM107" s="349" t="s">
        <v>3901</v>
      </c>
      <c r="AN107" s="436">
        <v>0.22500000000000001</v>
      </c>
      <c r="AO107" s="348">
        <v>0</v>
      </c>
      <c r="AP107" s="379"/>
      <c r="AQ107" s="378"/>
      <c r="AR107" s="378"/>
      <c r="AS107" s="378"/>
      <c r="AT107" s="378"/>
      <c r="AU107" s="378"/>
      <c r="AV107" s="378"/>
      <c r="AW107" s="350">
        <v>0</v>
      </c>
      <c r="AX107" s="351">
        <v>0</v>
      </c>
      <c r="AY107" s="352">
        <v>1</v>
      </c>
      <c r="AZ107" s="393">
        <v>0</v>
      </c>
      <c r="BA107" s="393" t="s">
        <v>3612</v>
      </c>
      <c r="BB107" s="393" t="s">
        <v>3612</v>
      </c>
      <c r="BC107" s="393" t="s">
        <v>3612</v>
      </c>
      <c r="BD107" s="353" t="s">
        <v>3612</v>
      </c>
      <c r="BE107" s="393"/>
      <c r="BF107" s="393"/>
      <c r="BG107" s="393">
        <v>0</v>
      </c>
      <c r="BH107" s="354" t="s">
        <v>3612</v>
      </c>
      <c r="BJ107" s="354">
        <v>0</v>
      </c>
      <c r="BK107" s="354">
        <v>0</v>
      </c>
    </row>
    <row r="108" spans="1:63" x14ac:dyDescent="0.2">
      <c r="A108" s="284" t="s">
        <v>5811</v>
      </c>
      <c r="B108" s="376" t="s">
        <v>5812</v>
      </c>
      <c r="C108" s="340">
        <v>17</v>
      </c>
      <c r="D108" s="341">
        <v>17</v>
      </c>
      <c r="E108" s="341">
        <v>17</v>
      </c>
      <c r="F108" s="341">
        <v>17</v>
      </c>
      <c r="G108" s="341">
        <v>17</v>
      </c>
      <c r="H108" s="341">
        <v>17</v>
      </c>
      <c r="I108" s="342">
        <v>17</v>
      </c>
      <c r="J108" s="340">
        <v>0</v>
      </c>
      <c r="K108" s="341">
        <v>0</v>
      </c>
      <c r="L108" s="341">
        <v>0</v>
      </c>
      <c r="M108" s="341">
        <v>0</v>
      </c>
      <c r="N108" s="340">
        <v>17</v>
      </c>
      <c r="O108" s="341">
        <v>17</v>
      </c>
      <c r="P108" s="341">
        <v>17</v>
      </c>
      <c r="Q108" s="343">
        <v>17</v>
      </c>
      <c r="R108" s="344">
        <v>17</v>
      </c>
      <c r="S108" s="344">
        <v>17</v>
      </c>
      <c r="T108" s="344">
        <v>17</v>
      </c>
      <c r="U108" s="344">
        <v>17</v>
      </c>
      <c r="V108" s="344">
        <v>17</v>
      </c>
      <c r="W108" s="344">
        <v>0</v>
      </c>
      <c r="X108" s="344">
        <v>0</v>
      </c>
      <c r="Y108" s="345">
        <v>0</v>
      </c>
      <c r="Z108" s="345">
        <v>0</v>
      </c>
      <c r="AA108" s="345">
        <v>0</v>
      </c>
      <c r="AB108" s="346">
        <v>0</v>
      </c>
      <c r="AC108" s="346">
        <v>0</v>
      </c>
      <c r="AD108" s="346">
        <v>0</v>
      </c>
      <c r="AE108" s="346">
        <v>0</v>
      </c>
      <c r="AF108" s="392">
        <v>0</v>
      </c>
      <c r="AG108" s="349" t="s">
        <v>1516</v>
      </c>
      <c r="AH108" s="377" t="s">
        <v>5813</v>
      </c>
      <c r="AI108" s="378" t="s">
        <v>5814</v>
      </c>
      <c r="AJ108" s="377">
        <v>0</v>
      </c>
      <c r="AK108" s="379">
        <v>0</v>
      </c>
      <c r="AL108" s="349">
        <v>0</v>
      </c>
      <c r="AM108" s="349" t="s">
        <v>3901</v>
      </c>
      <c r="AN108" s="436">
        <v>0.22500000000000001</v>
      </c>
      <c r="AO108" s="348">
        <v>0</v>
      </c>
      <c r="AP108" s="379"/>
      <c r="AQ108" s="378"/>
      <c r="AR108" s="378"/>
      <c r="AS108" s="378"/>
      <c r="AT108" s="378"/>
      <c r="AU108" s="378"/>
      <c r="AV108" s="378"/>
      <c r="AW108" s="350">
        <v>0</v>
      </c>
      <c r="AX108" s="351">
        <v>0</v>
      </c>
      <c r="AY108" s="352">
        <v>1</v>
      </c>
      <c r="AZ108" s="393">
        <v>0</v>
      </c>
      <c r="BA108" s="393" t="s">
        <v>3612</v>
      </c>
      <c r="BB108" s="393" t="s">
        <v>3612</v>
      </c>
      <c r="BC108" s="393" t="s">
        <v>3612</v>
      </c>
      <c r="BD108" s="353" t="s">
        <v>3612</v>
      </c>
      <c r="BE108" s="393"/>
      <c r="BF108" s="393"/>
      <c r="BG108" s="393">
        <v>0</v>
      </c>
      <c r="BH108" s="354" t="s">
        <v>3612</v>
      </c>
      <c r="BJ108" s="354">
        <v>0</v>
      </c>
      <c r="BK108" s="354">
        <v>0</v>
      </c>
    </row>
    <row r="109" spans="1:63" x14ac:dyDescent="0.2">
      <c r="A109" s="464" t="s">
        <v>5809</v>
      </c>
      <c r="B109" s="376" t="s">
        <v>5810</v>
      </c>
      <c r="C109" s="340">
        <v>18</v>
      </c>
      <c r="D109" s="341">
        <v>18</v>
      </c>
      <c r="E109" s="341">
        <v>18</v>
      </c>
      <c r="F109" s="341">
        <v>18</v>
      </c>
      <c r="G109" s="341">
        <v>18</v>
      </c>
      <c r="H109" s="341">
        <v>18</v>
      </c>
      <c r="I109" s="342">
        <v>18</v>
      </c>
      <c r="J109" s="340">
        <v>0</v>
      </c>
      <c r="K109" s="341">
        <v>0</v>
      </c>
      <c r="L109" s="341">
        <v>0</v>
      </c>
      <c r="M109" s="341">
        <v>0</v>
      </c>
      <c r="N109" s="340">
        <v>18</v>
      </c>
      <c r="O109" s="341">
        <v>18</v>
      </c>
      <c r="P109" s="341">
        <v>18</v>
      </c>
      <c r="Q109" s="343">
        <v>18</v>
      </c>
      <c r="R109" s="344">
        <v>18</v>
      </c>
      <c r="S109" s="344">
        <v>18</v>
      </c>
      <c r="T109" s="344">
        <v>18</v>
      </c>
      <c r="U109" s="344">
        <v>18</v>
      </c>
      <c r="V109" s="344">
        <v>18</v>
      </c>
      <c r="W109" s="344">
        <v>0</v>
      </c>
      <c r="X109" s="344">
        <v>0</v>
      </c>
      <c r="Y109" s="345">
        <v>0</v>
      </c>
      <c r="Z109" s="345">
        <v>0</v>
      </c>
      <c r="AA109" s="345">
        <v>0</v>
      </c>
      <c r="AB109" s="346">
        <v>0</v>
      </c>
      <c r="AC109" s="346">
        <v>0</v>
      </c>
      <c r="AD109" s="346">
        <v>0</v>
      </c>
      <c r="AE109" s="346">
        <v>0</v>
      </c>
      <c r="AF109" s="392">
        <v>0</v>
      </c>
      <c r="AG109" s="349" t="s">
        <v>1516</v>
      </c>
      <c r="AH109" s="377" t="s">
        <v>5813</v>
      </c>
      <c r="AI109" s="378" t="s">
        <v>5814</v>
      </c>
      <c r="AJ109" s="377">
        <v>0</v>
      </c>
      <c r="AK109" s="379">
        <v>0</v>
      </c>
      <c r="AL109" s="349">
        <v>0</v>
      </c>
      <c r="AM109" s="349" t="s">
        <v>3901</v>
      </c>
      <c r="AN109" s="436">
        <v>0.22500000000000001</v>
      </c>
      <c r="AO109" s="348">
        <v>0</v>
      </c>
      <c r="AP109" s="379"/>
      <c r="AQ109" s="378"/>
      <c r="AR109" s="378"/>
      <c r="AS109" s="378"/>
      <c r="AT109" s="378"/>
      <c r="AU109" s="378"/>
      <c r="AV109" s="378"/>
      <c r="AW109" s="350">
        <v>0</v>
      </c>
      <c r="AX109" s="351">
        <v>0</v>
      </c>
      <c r="AY109" s="352">
        <v>1</v>
      </c>
      <c r="AZ109" s="393">
        <v>0</v>
      </c>
      <c r="BA109" s="393" t="s">
        <v>3612</v>
      </c>
      <c r="BB109" s="393" t="s">
        <v>3612</v>
      </c>
      <c r="BC109" s="393" t="s">
        <v>3612</v>
      </c>
      <c r="BD109" s="353" t="s">
        <v>3612</v>
      </c>
      <c r="BE109" s="393"/>
      <c r="BF109" s="393"/>
      <c r="BG109" s="393">
        <v>0</v>
      </c>
      <c r="BH109" s="354" t="s">
        <v>3612</v>
      </c>
      <c r="BJ109" s="354">
        <v>0</v>
      </c>
      <c r="BK109" s="354">
        <v>0</v>
      </c>
    </row>
    <row r="110" spans="1:63" x14ac:dyDescent="0.2">
      <c r="A110" s="283" t="s">
        <v>1341</v>
      </c>
      <c r="B110" s="284" t="s">
        <v>3376</v>
      </c>
      <c r="C110" s="340">
        <v>7</v>
      </c>
      <c r="D110" s="341">
        <v>7</v>
      </c>
      <c r="E110" s="341">
        <v>7</v>
      </c>
      <c r="F110" s="341">
        <v>7</v>
      </c>
      <c r="G110" s="341">
        <v>7</v>
      </c>
      <c r="H110" s="341">
        <v>7</v>
      </c>
      <c r="I110" s="342">
        <v>7</v>
      </c>
      <c r="J110" s="340">
        <v>0</v>
      </c>
      <c r="K110" s="341">
        <v>0</v>
      </c>
      <c r="L110" s="341">
        <v>0</v>
      </c>
      <c r="M110" s="341">
        <v>0</v>
      </c>
      <c r="N110" s="340">
        <v>7</v>
      </c>
      <c r="O110" s="341">
        <v>7</v>
      </c>
      <c r="P110" s="341">
        <v>7</v>
      </c>
      <c r="Q110" s="343">
        <v>7</v>
      </c>
      <c r="R110" s="344">
        <v>7</v>
      </c>
      <c r="S110" s="344">
        <v>7</v>
      </c>
      <c r="T110" s="344">
        <v>7</v>
      </c>
      <c r="U110" s="344">
        <v>7</v>
      </c>
      <c r="V110" s="344">
        <v>7</v>
      </c>
      <c r="W110" s="344">
        <v>0</v>
      </c>
      <c r="X110" s="344">
        <v>0</v>
      </c>
      <c r="Y110" s="345">
        <v>0</v>
      </c>
      <c r="Z110" s="345">
        <v>0</v>
      </c>
      <c r="AA110" s="345">
        <v>0</v>
      </c>
      <c r="AB110" s="346">
        <v>0</v>
      </c>
      <c r="AC110" s="346">
        <v>0</v>
      </c>
      <c r="AD110" s="346">
        <v>0</v>
      </c>
      <c r="AE110" s="346">
        <v>0</v>
      </c>
      <c r="AF110" s="392">
        <v>0</v>
      </c>
      <c r="AG110" s="349" t="s">
        <v>1516</v>
      </c>
      <c r="AH110" s="377" t="s">
        <v>3148</v>
      </c>
      <c r="AI110" s="378" t="s">
        <v>3149</v>
      </c>
      <c r="AJ110" s="377">
        <v>0</v>
      </c>
      <c r="AK110" s="379">
        <v>0</v>
      </c>
      <c r="AL110" s="349">
        <v>0</v>
      </c>
      <c r="AM110" s="349" t="s">
        <v>3901</v>
      </c>
      <c r="AN110" s="436">
        <v>6.2</v>
      </c>
      <c r="AO110" s="348">
        <v>0</v>
      </c>
      <c r="AP110" s="379"/>
      <c r="AQ110" s="378"/>
      <c r="AR110" s="378"/>
      <c r="AS110" s="378"/>
      <c r="AT110" s="378"/>
      <c r="AU110" s="378"/>
      <c r="AV110" s="378"/>
      <c r="AW110" s="350">
        <v>0</v>
      </c>
      <c r="AX110" s="351">
        <v>0</v>
      </c>
      <c r="AY110" s="352">
        <v>0</v>
      </c>
      <c r="AZ110" s="393">
        <v>0</v>
      </c>
      <c r="BA110" s="393" t="s">
        <v>3612</v>
      </c>
      <c r="BB110" s="393" t="s">
        <v>3612</v>
      </c>
      <c r="BC110" s="393" t="s">
        <v>3612</v>
      </c>
      <c r="BD110" s="353" t="s">
        <v>3612</v>
      </c>
      <c r="BE110" s="393"/>
      <c r="BF110" s="393"/>
      <c r="BG110" s="393">
        <v>0</v>
      </c>
      <c r="BH110" s="354" t="s">
        <v>3612</v>
      </c>
      <c r="BI110" s="289"/>
      <c r="BJ110" s="297">
        <v>0</v>
      </c>
      <c r="BK110" s="297">
        <v>0</v>
      </c>
    </row>
    <row r="111" spans="1:63" x14ac:dyDescent="0.2">
      <c r="A111" s="283" t="s">
        <v>1338</v>
      </c>
      <c r="B111" s="284" t="s">
        <v>3371</v>
      </c>
      <c r="C111" s="340">
        <v>7</v>
      </c>
      <c r="D111" s="341">
        <v>7</v>
      </c>
      <c r="E111" s="341">
        <v>7</v>
      </c>
      <c r="F111" s="341">
        <v>7</v>
      </c>
      <c r="G111" s="341">
        <v>7</v>
      </c>
      <c r="H111" s="341">
        <v>7</v>
      </c>
      <c r="I111" s="342">
        <v>7</v>
      </c>
      <c r="J111" s="340">
        <v>0</v>
      </c>
      <c r="K111" s="341">
        <v>0</v>
      </c>
      <c r="L111" s="341">
        <v>0</v>
      </c>
      <c r="M111" s="341">
        <v>0</v>
      </c>
      <c r="N111" s="340">
        <v>7</v>
      </c>
      <c r="O111" s="341">
        <v>7</v>
      </c>
      <c r="P111" s="341">
        <v>7</v>
      </c>
      <c r="Q111" s="343">
        <v>7</v>
      </c>
      <c r="R111" s="344">
        <v>7</v>
      </c>
      <c r="S111" s="344">
        <v>7</v>
      </c>
      <c r="T111" s="344">
        <v>7</v>
      </c>
      <c r="U111" s="344">
        <v>7</v>
      </c>
      <c r="V111" s="344">
        <v>7</v>
      </c>
      <c r="W111" s="344">
        <v>0</v>
      </c>
      <c r="X111" s="344">
        <v>0</v>
      </c>
      <c r="Y111" s="345">
        <v>0</v>
      </c>
      <c r="Z111" s="345">
        <v>0</v>
      </c>
      <c r="AA111" s="345">
        <v>0</v>
      </c>
      <c r="AB111" s="346">
        <v>0</v>
      </c>
      <c r="AC111" s="346">
        <v>0</v>
      </c>
      <c r="AD111" s="346">
        <v>0</v>
      </c>
      <c r="AE111" s="346">
        <v>0</v>
      </c>
      <c r="AF111" s="393">
        <v>0</v>
      </c>
      <c r="AG111" s="349" t="s">
        <v>1516</v>
      </c>
      <c r="AH111" s="377" t="s">
        <v>3148</v>
      </c>
      <c r="AI111" s="378" t="s">
        <v>3149</v>
      </c>
      <c r="AJ111" s="377">
        <v>0</v>
      </c>
      <c r="AK111" s="379">
        <v>0</v>
      </c>
      <c r="AL111" s="349">
        <v>0</v>
      </c>
      <c r="AM111" s="349" t="s">
        <v>3901</v>
      </c>
      <c r="AN111" s="436">
        <v>4.2</v>
      </c>
      <c r="AO111" s="348">
        <v>0</v>
      </c>
      <c r="AP111" s="379"/>
      <c r="AQ111" s="378"/>
      <c r="AR111" s="378"/>
      <c r="AS111" s="378"/>
      <c r="AT111" s="378"/>
      <c r="AU111" s="378"/>
      <c r="AV111" s="378"/>
      <c r="AW111" s="350">
        <v>0</v>
      </c>
      <c r="AX111" s="351">
        <v>0</v>
      </c>
      <c r="AY111" s="352">
        <v>0</v>
      </c>
      <c r="AZ111" s="393">
        <v>0</v>
      </c>
      <c r="BA111" s="393" t="s">
        <v>3612</v>
      </c>
      <c r="BB111" s="393" t="s">
        <v>3612</v>
      </c>
      <c r="BC111" s="393" t="s">
        <v>3612</v>
      </c>
      <c r="BD111" s="353" t="s">
        <v>3612</v>
      </c>
      <c r="BE111" s="393"/>
      <c r="BF111" s="393"/>
      <c r="BG111" s="393">
        <v>0</v>
      </c>
      <c r="BH111" s="354" t="s">
        <v>3612</v>
      </c>
      <c r="BI111" s="289"/>
      <c r="BJ111" s="297">
        <v>0</v>
      </c>
      <c r="BK111" s="297">
        <v>0</v>
      </c>
    </row>
    <row r="112" spans="1:63" x14ac:dyDescent="0.2">
      <c r="A112" s="283" t="s">
        <v>3157</v>
      </c>
      <c r="B112" s="284" t="s">
        <v>3379</v>
      </c>
      <c r="C112" s="340">
        <v>7</v>
      </c>
      <c r="D112" s="341">
        <v>7</v>
      </c>
      <c r="E112" s="341">
        <v>7</v>
      </c>
      <c r="F112" s="341">
        <v>7</v>
      </c>
      <c r="G112" s="341">
        <v>7</v>
      </c>
      <c r="H112" s="341">
        <v>7</v>
      </c>
      <c r="I112" s="342">
        <v>7</v>
      </c>
      <c r="J112" s="340">
        <v>0</v>
      </c>
      <c r="K112" s="341">
        <v>0</v>
      </c>
      <c r="L112" s="341">
        <v>0</v>
      </c>
      <c r="M112" s="341">
        <v>0</v>
      </c>
      <c r="N112" s="340">
        <v>7</v>
      </c>
      <c r="O112" s="341">
        <v>7</v>
      </c>
      <c r="P112" s="341">
        <v>7</v>
      </c>
      <c r="Q112" s="343">
        <v>7</v>
      </c>
      <c r="R112" s="344">
        <v>7</v>
      </c>
      <c r="S112" s="344">
        <v>7</v>
      </c>
      <c r="T112" s="344">
        <v>7</v>
      </c>
      <c r="U112" s="344">
        <v>7</v>
      </c>
      <c r="V112" s="344">
        <v>7</v>
      </c>
      <c r="W112" s="344">
        <v>0</v>
      </c>
      <c r="X112" s="344">
        <v>0</v>
      </c>
      <c r="Y112" s="345">
        <v>0</v>
      </c>
      <c r="Z112" s="345">
        <v>0</v>
      </c>
      <c r="AA112" s="345">
        <v>0</v>
      </c>
      <c r="AB112" s="346">
        <v>0</v>
      </c>
      <c r="AC112" s="346">
        <v>0</v>
      </c>
      <c r="AD112" s="346">
        <v>0</v>
      </c>
      <c r="AE112" s="346">
        <v>0</v>
      </c>
      <c r="AF112" s="393">
        <v>0</v>
      </c>
      <c r="AG112" s="349" t="s">
        <v>1516</v>
      </c>
      <c r="AH112" s="377" t="s">
        <v>3148</v>
      </c>
      <c r="AI112" s="378" t="s">
        <v>3149</v>
      </c>
      <c r="AJ112" s="377">
        <v>0</v>
      </c>
      <c r="AK112" s="379">
        <v>0</v>
      </c>
      <c r="AL112" s="349">
        <v>0</v>
      </c>
      <c r="AM112" s="349" t="s">
        <v>3901</v>
      </c>
      <c r="AN112" s="436">
        <v>8.6999999999999993</v>
      </c>
      <c r="AO112" s="348">
        <v>0</v>
      </c>
      <c r="AP112" s="379"/>
      <c r="AQ112" s="378"/>
      <c r="AR112" s="378"/>
      <c r="AS112" s="378"/>
      <c r="AT112" s="378"/>
      <c r="AU112" s="378"/>
      <c r="AV112" s="378"/>
      <c r="AW112" s="350">
        <v>0</v>
      </c>
      <c r="AX112" s="351">
        <v>0</v>
      </c>
      <c r="AY112" s="352">
        <v>0</v>
      </c>
      <c r="AZ112" s="393">
        <v>0</v>
      </c>
      <c r="BA112" s="393" t="s">
        <v>3612</v>
      </c>
      <c r="BB112" s="393" t="s">
        <v>3612</v>
      </c>
      <c r="BC112" s="393" t="s">
        <v>3612</v>
      </c>
      <c r="BD112" s="353" t="s">
        <v>3612</v>
      </c>
      <c r="BE112" s="393"/>
      <c r="BF112" s="393"/>
      <c r="BG112" s="393">
        <v>0</v>
      </c>
      <c r="BH112" s="354" t="s">
        <v>3612</v>
      </c>
      <c r="BI112" s="289"/>
      <c r="BJ112" s="297">
        <v>0</v>
      </c>
      <c r="BK112" s="297">
        <v>0</v>
      </c>
    </row>
    <row r="113" spans="1:63" x14ac:dyDescent="0.2">
      <c r="A113" s="283" t="s">
        <v>3373</v>
      </c>
      <c r="B113" s="284" t="s">
        <v>3374</v>
      </c>
      <c r="C113" s="340">
        <v>7</v>
      </c>
      <c r="D113" s="341">
        <v>7</v>
      </c>
      <c r="E113" s="341">
        <v>7</v>
      </c>
      <c r="F113" s="341">
        <v>7</v>
      </c>
      <c r="G113" s="341">
        <v>7</v>
      </c>
      <c r="H113" s="341">
        <v>7</v>
      </c>
      <c r="I113" s="342">
        <v>7</v>
      </c>
      <c r="J113" s="340">
        <v>0</v>
      </c>
      <c r="K113" s="341">
        <v>0</v>
      </c>
      <c r="L113" s="341">
        <v>0</v>
      </c>
      <c r="M113" s="341">
        <v>0</v>
      </c>
      <c r="N113" s="340">
        <v>7</v>
      </c>
      <c r="O113" s="341">
        <v>7</v>
      </c>
      <c r="P113" s="341">
        <v>7</v>
      </c>
      <c r="Q113" s="343">
        <v>7</v>
      </c>
      <c r="R113" s="344">
        <v>7</v>
      </c>
      <c r="S113" s="344">
        <v>7</v>
      </c>
      <c r="T113" s="344">
        <v>7</v>
      </c>
      <c r="U113" s="344">
        <v>7</v>
      </c>
      <c r="V113" s="344">
        <v>7</v>
      </c>
      <c r="W113" s="344">
        <v>0</v>
      </c>
      <c r="X113" s="344">
        <v>0</v>
      </c>
      <c r="Y113" s="345">
        <v>0</v>
      </c>
      <c r="Z113" s="345">
        <v>0</v>
      </c>
      <c r="AA113" s="345">
        <v>0</v>
      </c>
      <c r="AB113" s="346">
        <v>0</v>
      </c>
      <c r="AC113" s="346">
        <v>0</v>
      </c>
      <c r="AD113" s="346">
        <v>0</v>
      </c>
      <c r="AE113" s="346">
        <v>0</v>
      </c>
      <c r="AF113" s="393">
        <v>0</v>
      </c>
      <c r="AG113" s="349" t="s">
        <v>1516</v>
      </c>
      <c r="AH113" s="377" t="s">
        <v>3148</v>
      </c>
      <c r="AI113" s="378" t="s">
        <v>3149</v>
      </c>
      <c r="AJ113" s="377">
        <v>0</v>
      </c>
      <c r="AK113" s="379">
        <v>0</v>
      </c>
      <c r="AL113" s="349">
        <v>0</v>
      </c>
      <c r="AM113" s="349" t="s">
        <v>3901</v>
      </c>
      <c r="AN113" s="436">
        <v>5.2</v>
      </c>
      <c r="AO113" s="348">
        <v>0</v>
      </c>
      <c r="AP113" s="379"/>
      <c r="AQ113" s="378"/>
      <c r="AR113" s="378"/>
      <c r="AS113" s="378"/>
      <c r="AT113" s="378"/>
      <c r="AU113" s="378"/>
      <c r="AV113" s="378"/>
      <c r="AW113" s="350">
        <v>0</v>
      </c>
      <c r="AX113" s="351">
        <v>0</v>
      </c>
      <c r="AY113" s="352">
        <v>0</v>
      </c>
      <c r="AZ113" s="393">
        <v>0</v>
      </c>
      <c r="BA113" s="393" t="s">
        <v>3612</v>
      </c>
      <c r="BB113" s="393" t="s">
        <v>3612</v>
      </c>
      <c r="BC113" s="393" t="s">
        <v>3612</v>
      </c>
      <c r="BD113" s="353" t="s">
        <v>3612</v>
      </c>
      <c r="BE113" s="393"/>
      <c r="BF113" s="393"/>
      <c r="BG113" s="393">
        <v>0</v>
      </c>
      <c r="BH113" s="354" t="s">
        <v>3612</v>
      </c>
      <c r="BI113" s="289"/>
      <c r="BJ113" s="297">
        <v>0</v>
      </c>
      <c r="BK113" s="297">
        <v>0</v>
      </c>
    </row>
    <row r="114" spans="1:63" x14ac:dyDescent="0.2">
      <c r="A114" s="283" t="s">
        <v>1339</v>
      </c>
      <c r="B114" s="284" t="s">
        <v>3372</v>
      </c>
      <c r="C114" s="340">
        <v>7</v>
      </c>
      <c r="D114" s="341">
        <v>7</v>
      </c>
      <c r="E114" s="341">
        <v>7</v>
      </c>
      <c r="F114" s="341">
        <v>7</v>
      </c>
      <c r="G114" s="341">
        <v>7</v>
      </c>
      <c r="H114" s="341">
        <v>7</v>
      </c>
      <c r="I114" s="342">
        <v>7</v>
      </c>
      <c r="J114" s="340">
        <v>0</v>
      </c>
      <c r="K114" s="341">
        <v>0</v>
      </c>
      <c r="L114" s="341">
        <v>0</v>
      </c>
      <c r="M114" s="341">
        <v>0</v>
      </c>
      <c r="N114" s="340">
        <v>7</v>
      </c>
      <c r="O114" s="341">
        <v>7</v>
      </c>
      <c r="P114" s="341">
        <v>7</v>
      </c>
      <c r="Q114" s="343">
        <v>7</v>
      </c>
      <c r="R114" s="344">
        <v>7</v>
      </c>
      <c r="S114" s="344">
        <v>7</v>
      </c>
      <c r="T114" s="344">
        <v>7</v>
      </c>
      <c r="U114" s="344">
        <v>7</v>
      </c>
      <c r="V114" s="344">
        <v>7</v>
      </c>
      <c r="W114" s="344">
        <v>0</v>
      </c>
      <c r="X114" s="344">
        <v>0</v>
      </c>
      <c r="Y114" s="345">
        <v>0</v>
      </c>
      <c r="Z114" s="345">
        <v>0</v>
      </c>
      <c r="AA114" s="345">
        <v>0</v>
      </c>
      <c r="AB114" s="346">
        <v>0</v>
      </c>
      <c r="AC114" s="346">
        <v>0</v>
      </c>
      <c r="AD114" s="346">
        <v>0</v>
      </c>
      <c r="AE114" s="346">
        <v>0</v>
      </c>
      <c r="AF114" s="393">
        <v>0</v>
      </c>
      <c r="AG114" s="349" t="s">
        <v>1516</v>
      </c>
      <c r="AH114" s="377" t="s">
        <v>3148</v>
      </c>
      <c r="AI114" s="378" t="s">
        <v>3149</v>
      </c>
      <c r="AJ114" s="377">
        <v>0</v>
      </c>
      <c r="AK114" s="379">
        <v>0</v>
      </c>
      <c r="AL114" s="349">
        <v>0</v>
      </c>
      <c r="AM114" s="349" t="s">
        <v>3901</v>
      </c>
      <c r="AN114" s="436">
        <v>4.7</v>
      </c>
      <c r="AO114" s="348">
        <v>0</v>
      </c>
      <c r="AP114" s="379"/>
      <c r="AQ114" s="378"/>
      <c r="AR114" s="378"/>
      <c r="AS114" s="378"/>
      <c r="AT114" s="378"/>
      <c r="AU114" s="378"/>
      <c r="AV114" s="378"/>
      <c r="AW114" s="350">
        <v>0</v>
      </c>
      <c r="AX114" s="351">
        <v>0</v>
      </c>
      <c r="AY114" s="352">
        <v>0</v>
      </c>
      <c r="AZ114" s="393">
        <v>0</v>
      </c>
      <c r="BA114" s="393" t="s">
        <v>3612</v>
      </c>
      <c r="BB114" s="393" t="s">
        <v>3612</v>
      </c>
      <c r="BC114" s="393" t="s">
        <v>3612</v>
      </c>
      <c r="BD114" s="353" t="s">
        <v>3612</v>
      </c>
      <c r="BE114" s="393"/>
      <c r="BF114" s="393"/>
      <c r="BG114" s="393">
        <v>0</v>
      </c>
      <c r="BH114" s="354" t="s">
        <v>3612</v>
      </c>
      <c r="BI114" s="289"/>
      <c r="BJ114" s="297">
        <v>0</v>
      </c>
      <c r="BK114" s="297">
        <v>0</v>
      </c>
    </row>
    <row r="115" spans="1:63" x14ac:dyDescent="0.2">
      <c r="A115" s="283" t="s">
        <v>4910</v>
      </c>
      <c r="B115" s="284" t="s">
        <v>4911</v>
      </c>
      <c r="C115" s="340">
        <v>59</v>
      </c>
      <c r="D115" s="341">
        <v>59</v>
      </c>
      <c r="E115" s="341">
        <v>59</v>
      </c>
      <c r="F115" s="341">
        <v>59</v>
      </c>
      <c r="G115" s="341">
        <v>59</v>
      </c>
      <c r="H115" s="341">
        <v>59</v>
      </c>
      <c r="I115" s="342">
        <v>59</v>
      </c>
      <c r="J115" s="340">
        <v>0</v>
      </c>
      <c r="K115" s="341">
        <v>0</v>
      </c>
      <c r="L115" s="341">
        <v>0</v>
      </c>
      <c r="M115" s="341">
        <v>0</v>
      </c>
      <c r="N115" s="340">
        <v>59</v>
      </c>
      <c r="O115" s="341">
        <v>59</v>
      </c>
      <c r="P115" s="341">
        <v>59</v>
      </c>
      <c r="Q115" s="343">
        <v>59</v>
      </c>
      <c r="R115" s="344">
        <v>59</v>
      </c>
      <c r="S115" s="344">
        <v>59</v>
      </c>
      <c r="T115" s="344">
        <v>59</v>
      </c>
      <c r="U115" s="344">
        <v>59</v>
      </c>
      <c r="V115" s="344">
        <v>59</v>
      </c>
      <c r="W115" s="344">
        <v>0</v>
      </c>
      <c r="X115" s="344">
        <v>0</v>
      </c>
      <c r="Y115" s="345"/>
      <c r="Z115" s="345"/>
      <c r="AA115" s="345"/>
      <c r="AB115" s="346">
        <v>0</v>
      </c>
      <c r="AC115" s="346"/>
      <c r="AD115" s="346"/>
      <c r="AE115" s="346">
        <v>0</v>
      </c>
      <c r="AF115" s="393">
        <v>0</v>
      </c>
      <c r="AG115" s="349" t="s">
        <v>1516</v>
      </c>
      <c r="AH115" s="377" t="s">
        <v>3966</v>
      </c>
      <c r="AI115" s="378" t="s">
        <v>4910</v>
      </c>
      <c r="AJ115" s="377">
        <v>1.5</v>
      </c>
      <c r="AK115" s="379">
        <v>0.125</v>
      </c>
      <c r="AL115" s="349">
        <v>30</v>
      </c>
      <c r="AM115" s="349">
        <v>0.1</v>
      </c>
      <c r="AN115" s="436">
        <v>1</v>
      </c>
      <c r="AO115" s="348">
        <v>0</v>
      </c>
      <c r="AP115" s="379"/>
      <c r="AQ115" s="378"/>
      <c r="AR115" s="378"/>
      <c r="AS115" s="378"/>
      <c r="AT115" s="378"/>
      <c r="AU115" s="378"/>
      <c r="AV115" s="378"/>
      <c r="AW115" s="350">
        <v>0</v>
      </c>
      <c r="AX115" s="351">
        <v>0</v>
      </c>
      <c r="AY115" s="352">
        <v>0</v>
      </c>
      <c r="AZ115" s="393">
        <v>0</v>
      </c>
      <c r="BA115" s="393" t="s">
        <v>3612</v>
      </c>
      <c r="BB115" s="393" t="s">
        <v>3612</v>
      </c>
      <c r="BC115" s="393" t="s">
        <v>3612</v>
      </c>
      <c r="BD115" s="353" t="s">
        <v>3612</v>
      </c>
      <c r="BE115" s="393"/>
      <c r="BF115" s="393"/>
      <c r="BG115" s="393">
        <v>0</v>
      </c>
      <c r="BH115" s="354" t="s">
        <v>3612</v>
      </c>
      <c r="BI115" s="289"/>
      <c r="BJ115" s="297">
        <v>0</v>
      </c>
      <c r="BK115" s="297">
        <v>0</v>
      </c>
    </row>
    <row r="116" spans="1:63" x14ac:dyDescent="0.2">
      <c r="A116" s="283" t="s">
        <v>941</v>
      </c>
      <c r="B116" s="284" t="s">
        <v>3112</v>
      </c>
      <c r="C116" s="340">
        <v>425</v>
      </c>
      <c r="D116" s="341">
        <v>425</v>
      </c>
      <c r="E116" s="341">
        <v>425</v>
      </c>
      <c r="F116" s="341">
        <v>425</v>
      </c>
      <c r="G116" s="341">
        <v>425</v>
      </c>
      <c r="H116" s="341">
        <v>425</v>
      </c>
      <c r="I116" s="342">
        <v>425</v>
      </c>
      <c r="J116" s="340">
        <v>0</v>
      </c>
      <c r="K116" s="341">
        <v>0</v>
      </c>
      <c r="L116" s="341">
        <v>0</v>
      </c>
      <c r="M116" s="341">
        <v>0</v>
      </c>
      <c r="N116" s="340">
        <v>425</v>
      </c>
      <c r="O116" s="341">
        <v>425</v>
      </c>
      <c r="P116" s="341">
        <v>425</v>
      </c>
      <c r="Q116" s="343">
        <v>425</v>
      </c>
      <c r="R116" s="344">
        <v>425</v>
      </c>
      <c r="S116" s="344">
        <v>425</v>
      </c>
      <c r="T116" s="344">
        <v>425</v>
      </c>
      <c r="U116" s="344">
        <v>425</v>
      </c>
      <c r="V116" s="344">
        <v>425</v>
      </c>
      <c r="W116" s="344">
        <v>0</v>
      </c>
      <c r="X116" s="344">
        <v>0</v>
      </c>
      <c r="Y116" s="345">
        <v>0.12</v>
      </c>
      <c r="Z116" s="345">
        <v>0.25</v>
      </c>
      <c r="AA116" s="345">
        <v>0.25</v>
      </c>
      <c r="AB116" s="346">
        <v>0</v>
      </c>
      <c r="AC116" s="346">
        <v>0</v>
      </c>
      <c r="AD116" s="346">
        <v>0</v>
      </c>
      <c r="AE116" s="346">
        <v>0</v>
      </c>
      <c r="AF116" s="393">
        <v>0</v>
      </c>
      <c r="AG116" s="349" t="s">
        <v>1516</v>
      </c>
      <c r="AH116" s="377" t="s">
        <v>3110</v>
      </c>
      <c r="AI116" s="378" t="s">
        <v>3111</v>
      </c>
      <c r="AJ116" s="377">
        <v>3.5</v>
      </c>
      <c r="AK116" s="379">
        <v>3.5</v>
      </c>
      <c r="AL116" s="349">
        <v>36</v>
      </c>
      <c r="AM116" s="349">
        <v>0.1</v>
      </c>
      <c r="AN116" s="436">
        <v>1.8</v>
      </c>
      <c r="AO116" s="348">
        <v>0.9</v>
      </c>
      <c r="AP116" s="379"/>
      <c r="AQ116" s="378"/>
      <c r="AR116" s="378"/>
      <c r="AS116" s="378"/>
      <c r="AT116" s="378"/>
      <c r="AU116" s="378"/>
      <c r="AV116" s="378"/>
      <c r="AW116" s="350">
        <v>0.2</v>
      </c>
      <c r="AX116" s="351">
        <v>1</v>
      </c>
      <c r="AY116" s="352">
        <v>10</v>
      </c>
      <c r="AZ116" s="393">
        <v>1</v>
      </c>
      <c r="BA116" s="393" t="s">
        <v>1537</v>
      </c>
      <c r="BB116" s="393" t="s">
        <v>1537</v>
      </c>
      <c r="BC116" s="393" t="s">
        <v>1537</v>
      </c>
      <c r="BD116" s="353" t="s">
        <v>3612</v>
      </c>
      <c r="BE116" s="393"/>
      <c r="BF116" s="393"/>
      <c r="BG116" s="393">
        <v>0</v>
      </c>
      <c r="BH116" s="354" t="s">
        <v>3612</v>
      </c>
      <c r="BI116" s="289"/>
      <c r="BJ116" s="297">
        <v>0</v>
      </c>
      <c r="BK116" s="297">
        <v>0</v>
      </c>
    </row>
    <row r="117" spans="1:63" x14ac:dyDescent="0.2">
      <c r="A117" s="283" t="s">
        <v>940</v>
      </c>
      <c r="B117" s="284" t="s">
        <v>1307</v>
      </c>
      <c r="C117" s="340">
        <v>280</v>
      </c>
      <c r="D117" s="341">
        <v>280</v>
      </c>
      <c r="E117" s="341">
        <v>280</v>
      </c>
      <c r="F117" s="341">
        <v>280</v>
      </c>
      <c r="G117" s="341">
        <v>280</v>
      </c>
      <c r="H117" s="341">
        <v>280</v>
      </c>
      <c r="I117" s="342">
        <v>280</v>
      </c>
      <c r="J117" s="340">
        <v>0</v>
      </c>
      <c r="K117" s="341">
        <v>0</v>
      </c>
      <c r="L117" s="341">
        <v>0</v>
      </c>
      <c r="M117" s="341">
        <v>0</v>
      </c>
      <c r="N117" s="340">
        <v>280</v>
      </c>
      <c r="O117" s="341">
        <v>280</v>
      </c>
      <c r="P117" s="341">
        <v>280</v>
      </c>
      <c r="Q117" s="343">
        <v>280</v>
      </c>
      <c r="R117" s="344">
        <v>280</v>
      </c>
      <c r="S117" s="344">
        <v>280</v>
      </c>
      <c r="T117" s="344">
        <v>280</v>
      </c>
      <c r="U117" s="344">
        <v>280</v>
      </c>
      <c r="V117" s="344">
        <v>280</v>
      </c>
      <c r="W117" s="344">
        <v>0</v>
      </c>
      <c r="X117" s="344">
        <v>0</v>
      </c>
      <c r="Y117" s="345">
        <v>0.12</v>
      </c>
      <c r="Z117" s="345">
        <v>0.25</v>
      </c>
      <c r="AA117" s="345">
        <v>0.25</v>
      </c>
      <c r="AB117" s="346">
        <v>0</v>
      </c>
      <c r="AC117" s="346">
        <v>0</v>
      </c>
      <c r="AD117" s="346">
        <v>0</v>
      </c>
      <c r="AE117" s="346">
        <v>0</v>
      </c>
      <c r="AF117" s="393">
        <v>0</v>
      </c>
      <c r="AG117" s="349" t="s">
        <v>1516</v>
      </c>
      <c r="AH117" s="377" t="s">
        <v>3110</v>
      </c>
      <c r="AI117" s="378" t="s">
        <v>3111</v>
      </c>
      <c r="AJ117" s="377">
        <v>3.5</v>
      </c>
      <c r="AK117" s="379">
        <v>3.5</v>
      </c>
      <c r="AL117" s="349">
        <v>36</v>
      </c>
      <c r="AM117" s="349">
        <v>0.1</v>
      </c>
      <c r="AN117" s="436">
        <v>1.8</v>
      </c>
      <c r="AO117" s="348">
        <v>0.9</v>
      </c>
      <c r="AP117" s="379"/>
      <c r="AQ117" s="378"/>
      <c r="AR117" s="378"/>
      <c r="AS117" s="378"/>
      <c r="AT117" s="378"/>
      <c r="AU117" s="378"/>
      <c r="AV117" s="378"/>
      <c r="AW117" s="350">
        <v>0.2</v>
      </c>
      <c r="AX117" s="351">
        <v>1</v>
      </c>
      <c r="AY117" s="352">
        <v>10</v>
      </c>
      <c r="AZ117" s="393">
        <v>1</v>
      </c>
      <c r="BA117" s="393" t="s">
        <v>1537</v>
      </c>
      <c r="BB117" s="393" t="s">
        <v>1537</v>
      </c>
      <c r="BC117" s="393" t="s">
        <v>1537</v>
      </c>
      <c r="BD117" s="353" t="s">
        <v>3612</v>
      </c>
      <c r="BE117" s="393"/>
      <c r="BF117" s="393"/>
      <c r="BG117" s="393">
        <v>0</v>
      </c>
      <c r="BH117" s="354" t="s">
        <v>3612</v>
      </c>
      <c r="BI117" s="289"/>
      <c r="BJ117" s="297">
        <v>0</v>
      </c>
      <c r="BK117" s="297">
        <v>0</v>
      </c>
    </row>
    <row r="118" spans="1:63" x14ac:dyDescent="0.2">
      <c r="A118" s="283" t="s">
        <v>54</v>
      </c>
      <c r="B118" s="284" t="s">
        <v>1295</v>
      </c>
      <c r="C118" s="340">
        <v>18</v>
      </c>
      <c r="D118" s="341">
        <v>18</v>
      </c>
      <c r="E118" s="341">
        <v>18</v>
      </c>
      <c r="F118" s="341">
        <v>18</v>
      </c>
      <c r="G118" s="341">
        <v>18</v>
      </c>
      <c r="H118" s="341">
        <v>18</v>
      </c>
      <c r="I118" s="342">
        <v>18</v>
      </c>
      <c r="J118" s="340">
        <v>0</v>
      </c>
      <c r="K118" s="341">
        <v>0</v>
      </c>
      <c r="L118" s="341">
        <v>10</v>
      </c>
      <c r="M118" s="341">
        <v>13</v>
      </c>
      <c r="N118" s="340">
        <v>25</v>
      </c>
      <c r="O118" s="341">
        <v>25</v>
      </c>
      <c r="P118" s="341">
        <v>25</v>
      </c>
      <c r="Q118" s="343">
        <v>25</v>
      </c>
      <c r="R118" s="344">
        <v>25</v>
      </c>
      <c r="S118" s="344">
        <v>25</v>
      </c>
      <c r="T118" s="344">
        <v>25</v>
      </c>
      <c r="U118" s="344">
        <v>25</v>
      </c>
      <c r="V118" s="344">
        <v>25</v>
      </c>
      <c r="W118" s="344">
        <v>0</v>
      </c>
      <c r="X118" s="344">
        <v>0</v>
      </c>
      <c r="Y118" s="345">
        <v>0.12</v>
      </c>
      <c r="Z118" s="345">
        <v>0.25</v>
      </c>
      <c r="AA118" s="345">
        <v>0</v>
      </c>
      <c r="AB118" s="346">
        <v>0</v>
      </c>
      <c r="AC118" s="346">
        <v>0</v>
      </c>
      <c r="AD118" s="346">
        <v>0</v>
      </c>
      <c r="AE118" s="346">
        <v>0</v>
      </c>
      <c r="AF118" s="393">
        <v>0</v>
      </c>
      <c r="AG118" s="349" t="s">
        <v>1516</v>
      </c>
      <c r="AH118" s="377" t="s">
        <v>3121</v>
      </c>
      <c r="AI118" s="378" t="s">
        <v>54</v>
      </c>
      <c r="AJ118" s="377">
        <v>0.25</v>
      </c>
      <c r="AK118" s="379">
        <v>0.75</v>
      </c>
      <c r="AL118" s="349">
        <v>96</v>
      </c>
      <c r="AM118" s="349">
        <v>0</v>
      </c>
      <c r="AN118" s="436">
        <v>1</v>
      </c>
      <c r="AO118" s="348">
        <v>0.5</v>
      </c>
      <c r="AP118" s="379"/>
      <c r="AQ118" s="378"/>
      <c r="AR118" s="378"/>
      <c r="AS118" s="378"/>
      <c r="AT118" s="378"/>
      <c r="AU118" s="378"/>
      <c r="AV118" s="378"/>
      <c r="AW118" s="350">
        <v>0.05</v>
      </c>
      <c r="AX118" s="351">
        <v>0</v>
      </c>
      <c r="AY118" s="352">
        <v>3</v>
      </c>
      <c r="AZ118" s="393">
        <v>1</v>
      </c>
      <c r="BA118" s="393" t="s">
        <v>1537</v>
      </c>
      <c r="BB118" s="393" t="s">
        <v>1537</v>
      </c>
      <c r="BC118" s="393" t="s">
        <v>3612</v>
      </c>
      <c r="BD118" s="353" t="s">
        <v>3612</v>
      </c>
      <c r="BE118" s="393"/>
      <c r="BF118" s="393"/>
      <c r="BG118" s="393">
        <v>0</v>
      </c>
      <c r="BH118" s="354" t="s">
        <v>3612</v>
      </c>
      <c r="BI118" s="289"/>
      <c r="BJ118" s="297">
        <v>0</v>
      </c>
      <c r="BK118" s="297">
        <v>2</v>
      </c>
    </row>
    <row r="119" spans="1:63" x14ac:dyDescent="0.2">
      <c r="A119" s="338" t="s">
        <v>5816</v>
      </c>
      <c r="B119" s="376" t="s">
        <v>1299</v>
      </c>
      <c r="C119" s="340">
        <v>108</v>
      </c>
      <c r="D119" s="341">
        <v>108</v>
      </c>
      <c r="E119" s="341">
        <v>108</v>
      </c>
      <c r="F119" s="341">
        <v>108</v>
      </c>
      <c r="G119" s="341">
        <v>108</v>
      </c>
      <c r="H119" s="341">
        <v>108</v>
      </c>
      <c r="I119" s="342">
        <v>108</v>
      </c>
      <c r="J119" s="340">
        <v>0</v>
      </c>
      <c r="K119" s="341">
        <v>0</v>
      </c>
      <c r="L119" s="341">
        <v>0</v>
      </c>
      <c r="M119" s="341">
        <v>0</v>
      </c>
      <c r="N119" s="340">
        <v>170</v>
      </c>
      <c r="O119" s="341">
        <v>170</v>
      </c>
      <c r="P119" s="341">
        <v>170</v>
      </c>
      <c r="Q119" s="343">
        <v>170</v>
      </c>
      <c r="R119" s="344">
        <v>170</v>
      </c>
      <c r="S119" s="344">
        <v>170</v>
      </c>
      <c r="T119" s="344">
        <v>170</v>
      </c>
      <c r="U119" s="344">
        <v>170</v>
      </c>
      <c r="V119" s="344">
        <v>170</v>
      </c>
      <c r="W119" s="344">
        <v>0</v>
      </c>
      <c r="X119" s="344">
        <v>0</v>
      </c>
      <c r="Y119" s="345">
        <v>0.12</v>
      </c>
      <c r="Z119" s="345">
        <v>0.25</v>
      </c>
      <c r="AA119" s="345">
        <v>0.25</v>
      </c>
      <c r="AB119" s="346">
        <v>0</v>
      </c>
      <c r="AC119" s="346">
        <v>0</v>
      </c>
      <c r="AD119" s="346">
        <v>0</v>
      </c>
      <c r="AE119" s="346">
        <v>0</v>
      </c>
      <c r="AF119" s="393">
        <v>0</v>
      </c>
      <c r="AG119" s="349" t="s">
        <v>1516</v>
      </c>
      <c r="AH119" s="377" t="s">
        <v>3121</v>
      </c>
      <c r="AI119" s="378" t="s">
        <v>58</v>
      </c>
      <c r="AJ119" s="377">
        <v>0.75</v>
      </c>
      <c r="AK119" s="379">
        <v>4.5</v>
      </c>
      <c r="AL119" s="349">
        <v>96</v>
      </c>
      <c r="AM119" s="349">
        <v>0.3</v>
      </c>
      <c r="AN119" s="436">
        <v>6</v>
      </c>
      <c r="AO119" s="348">
        <v>3</v>
      </c>
      <c r="AP119" s="379"/>
      <c r="AQ119" s="378"/>
      <c r="AR119" s="378"/>
      <c r="AS119" s="378"/>
      <c r="AT119" s="378"/>
      <c r="AU119" s="378"/>
      <c r="AV119" s="378"/>
      <c r="AW119" s="350">
        <v>0.1</v>
      </c>
      <c r="AX119" s="351">
        <v>1</v>
      </c>
      <c r="AY119" s="352">
        <v>5</v>
      </c>
      <c r="AZ119" s="393">
        <v>1</v>
      </c>
      <c r="BA119" s="393" t="s">
        <v>1537</v>
      </c>
      <c r="BB119" s="393" t="s">
        <v>1537</v>
      </c>
      <c r="BC119" s="393" t="s">
        <v>1537</v>
      </c>
      <c r="BD119" s="353" t="s">
        <v>3612</v>
      </c>
      <c r="BE119" s="393"/>
      <c r="BF119" s="393"/>
      <c r="BG119" s="393">
        <v>0</v>
      </c>
      <c r="BH119" s="354" t="s">
        <v>3612</v>
      </c>
      <c r="BJ119" s="354">
        <v>0</v>
      </c>
      <c r="BK119" s="354">
        <v>0</v>
      </c>
    </row>
    <row r="120" spans="1:63" x14ac:dyDescent="0.2">
      <c r="A120" s="283" t="s">
        <v>3908</v>
      </c>
      <c r="B120" s="284" t="s">
        <v>3909</v>
      </c>
      <c r="C120" s="340">
        <v>121</v>
      </c>
      <c r="D120" s="341">
        <v>121</v>
      </c>
      <c r="E120" s="341">
        <v>121</v>
      </c>
      <c r="F120" s="341">
        <v>121</v>
      </c>
      <c r="G120" s="341">
        <v>121</v>
      </c>
      <c r="H120" s="341">
        <v>121</v>
      </c>
      <c r="I120" s="342">
        <v>121</v>
      </c>
      <c r="J120" s="340">
        <v>0</v>
      </c>
      <c r="K120" s="341">
        <v>0</v>
      </c>
      <c r="L120" s="341">
        <v>26</v>
      </c>
      <c r="M120" s="341">
        <v>37</v>
      </c>
      <c r="N120" s="340">
        <v>100</v>
      </c>
      <c r="O120" s="341">
        <v>100</v>
      </c>
      <c r="P120" s="341">
        <v>100</v>
      </c>
      <c r="Q120" s="343">
        <v>100</v>
      </c>
      <c r="R120" s="344">
        <v>100</v>
      </c>
      <c r="S120" s="344">
        <v>100</v>
      </c>
      <c r="T120" s="344">
        <v>100</v>
      </c>
      <c r="U120" s="344">
        <v>100</v>
      </c>
      <c r="V120" s="344">
        <v>100</v>
      </c>
      <c r="W120" s="344">
        <v>0</v>
      </c>
      <c r="X120" s="344">
        <v>0</v>
      </c>
      <c r="Y120" s="345">
        <v>0.12</v>
      </c>
      <c r="Z120" s="345">
        <v>0.25</v>
      </c>
      <c r="AA120" s="345">
        <v>0</v>
      </c>
      <c r="AB120" s="346">
        <v>0</v>
      </c>
      <c r="AC120" s="346">
        <v>0</v>
      </c>
      <c r="AD120" s="346">
        <v>0</v>
      </c>
      <c r="AE120" s="346">
        <v>0</v>
      </c>
      <c r="AF120" s="392">
        <v>0</v>
      </c>
      <c r="AG120" s="349" t="s">
        <v>1516</v>
      </c>
      <c r="AH120" s="377" t="s">
        <v>3121</v>
      </c>
      <c r="AI120" s="378" t="s">
        <v>3122</v>
      </c>
      <c r="AJ120" s="377">
        <v>1</v>
      </c>
      <c r="AK120" s="379">
        <v>6</v>
      </c>
      <c r="AL120" s="349">
        <v>96</v>
      </c>
      <c r="AM120" s="349">
        <v>0.3</v>
      </c>
      <c r="AN120" s="436">
        <v>8</v>
      </c>
      <c r="AO120" s="348">
        <v>4</v>
      </c>
      <c r="AP120" s="379"/>
      <c r="AQ120" s="378"/>
      <c r="AR120" s="378"/>
      <c r="AS120" s="378"/>
      <c r="AT120" s="378"/>
      <c r="AU120" s="378"/>
      <c r="AV120" s="378"/>
      <c r="AW120" s="350">
        <v>0.1</v>
      </c>
      <c r="AX120" s="351">
        <v>2</v>
      </c>
      <c r="AY120" s="352">
        <v>12</v>
      </c>
      <c r="AZ120" s="393">
        <v>1</v>
      </c>
      <c r="BA120" s="393" t="s">
        <v>1537</v>
      </c>
      <c r="BB120" s="393" t="s">
        <v>1537</v>
      </c>
      <c r="BC120" s="393" t="s">
        <v>3612</v>
      </c>
      <c r="BD120" s="353" t="s">
        <v>3612</v>
      </c>
      <c r="BE120" s="393"/>
      <c r="BF120" s="393"/>
      <c r="BG120" s="393">
        <v>0</v>
      </c>
      <c r="BH120" s="354" t="s">
        <v>3612</v>
      </c>
      <c r="BI120" s="289"/>
      <c r="BJ120" s="297">
        <v>0</v>
      </c>
      <c r="BK120" s="297">
        <v>13</v>
      </c>
    </row>
    <row r="121" spans="1:63" x14ac:dyDescent="0.2">
      <c r="A121" s="283" t="s">
        <v>50</v>
      </c>
      <c r="B121" s="284" t="s">
        <v>1292</v>
      </c>
      <c r="C121" s="340">
        <v>60</v>
      </c>
      <c r="D121" s="341">
        <v>60</v>
      </c>
      <c r="E121" s="341">
        <v>60</v>
      </c>
      <c r="F121" s="341">
        <v>60</v>
      </c>
      <c r="G121" s="341">
        <v>60</v>
      </c>
      <c r="H121" s="341">
        <v>60</v>
      </c>
      <c r="I121" s="342">
        <v>60</v>
      </c>
      <c r="J121" s="340">
        <v>0</v>
      </c>
      <c r="K121" s="341">
        <v>0</v>
      </c>
      <c r="L121" s="341">
        <v>26</v>
      </c>
      <c r="M121" s="341">
        <v>37</v>
      </c>
      <c r="N121" s="340">
        <v>77</v>
      </c>
      <c r="O121" s="341">
        <v>77</v>
      </c>
      <c r="P121" s="341">
        <v>77</v>
      </c>
      <c r="Q121" s="343">
        <v>77</v>
      </c>
      <c r="R121" s="344">
        <v>77</v>
      </c>
      <c r="S121" s="344">
        <v>77</v>
      </c>
      <c r="T121" s="344">
        <v>77</v>
      </c>
      <c r="U121" s="344">
        <v>77</v>
      </c>
      <c r="V121" s="344">
        <v>77</v>
      </c>
      <c r="W121" s="344">
        <v>0</v>
      </c>
      <c r="X121" s="344">
        <v>0</v>
      </c>
      <c r="Y121" s="345">
        <v>0.12</v>
      </c>
      <c r="Z121" s="345">
        <v>0.25</v>
      </c>
      <c r="AA121" s="345">
        <v>0</v>
      </c>
      <c r="AB121" s="346">
        <v>0</v>
      </c>
      <c r="AC121" s="346">
        <v>0</v>
      </c>
      <c r="AD121" s="346">
        <v>0</v>
      </c>
      <c r="AE121" s="346">
        <v>0</v>
      </c>
      <c r="AF121" s="392">
        <v>0</v>
      </c>
      <c r="AG121" s="349" t="s">
        <v>1516</v>
      </c>
      <c r="AH121" s="377" t="s">
        <v>3121</v>
      </c>
      <c r="AI121" s="378" t="s">
        <v>3122</v>
      </c>
      <c r="AJ121" s="377">
        <v>0.75</v>
      </c>
      <c r="AK121" s="379">
        <v>3</v>
      </c>
      <c r="AL121" s="349">
        <v>96</v>
      </c>
      <c r="AM121" s="349">
        <v>0.2</v>
      </c>
      <c r="AN121" s="436">
        <v>4</v>
      </c>
      <c r="AO121" s="348">
        <v>2</v>
      </c>
      <c r="AP121" s="379"/>
      <c r="AQ121" s="378"/>
      <c r="AR121" s="378"/>
      <c r="AS121" s="378"/>
      <c r="AT121" s="378"/>
      <c r="AU121" s="378"/>
      <c r="AV121" s="378"/>
      <c r="AW121" s="350">
        <v>0.1</v>
      </c>
      <c r="AX121" s="351">
        <v>1</v>
      </c>
      <c r="AY121" s="352">
        <v>7</v>
      </c>
      <c r="AZ121" s="393">
        <v>1</v>
      </c>
      <c r="BA121" s="393" t="s">
        <v>1537</v>
      </c>
      <c r="BB121" s="393" t="s">
        <v>1537</v>
      </c>
      <c r="BC121" s="393" t="s">
        <v>3612</v>
      </c>
      <c r="BD121" s="353" t="s">
        <v>3612</v>
      </c>
      <c r="BE121" s="393"/>
      <c r="BF121" s="393"/>
      <c r="BG121" s="393">
        <v>0</v>
      </c>
      <c r="BH121" s="354" t="s">
        <v>3612</v>
      </c>
      <c r="BI121" s="289"/>
      <c r="BJ121" s="297">
        <v>0</v>
      </c>
      <c r="BK121" s="297">
        <v>6</v>
      </c>
    </row>
    <row r="122" spans="1:63" x14ac:dyDescent="0.2">
      <c r="A122" s="283" t="s">
        <v>51</v>
      </c>
      <c r="B122" s="284" t="s">
        <v>1293</v>
      </c>
      <c r="C122" s="340">
        <v>60</v>
      </c>
      <c r="D122" s="341">
        <v>60</v>
      </c>
      <c r="E122" s="341">
        <v>60</v>
      </c>
      <c r="F122" s="341">
        <v>60</v>
      </c>
      <c r="G122" s="341">
        <v>60</v>
      </c>
      <c r="H122" s="341">
        <v>60</v>
      </c>
      <c r="I122" s="342">
        <v>60</v>
      </c>
      <c r="J122" s="340">
        <v>0</v>
      </c>
      <c r="K122" s="341">
        <v>0</v>
      </c>
      <c r="L122" s="341">
        <v>26</v>
      </c>
      <c r="M122" s="341">
        <v>37</v>
      </c>
      <c r="N122" s="340">
        <v>77</v>
      </c>
      <c r="O122" s="341">
        <v>77</v>
      </c>
      <c r="P122" s="341">
        <v>77</v>
      </c>
      <c r="Q122" s="343">
        <v>77</v>
      </c>
      <c r="R122" s="344">
        <v>77</v>
      </c>
      <c r="S122" s="344">
        <v>77</v>
      </c>
      <c r="T122" s="344">
        <v>77</v>
      </c>
      <c r="U122" s="344">
        <v>77</v>
      </c>
      <c r="V122" s="344">
        <v>77</v>
      </c>
      <c r="W122" s="344">
        <v>0</v>
      </c>
      <c r="X122" s="344">
        <v>0</v>
      </c>
      <c r="Y122" s="345">
        <v>0.12</v>
      </c>
      <c r="Z122" s="345">
        <v>0.25</v>
      </c>
      <c r="AA122" s="345">
        <v>0.25</v>
      </c>
      <c r="AB122" s="346">
        <v>0</v>
      </c>
      <c r="AC122" s="346">
        <v>0</v>
      </c>
      <c r="AD122" s="346">
        <v>0</v>
      </c>
      <c r="AE122" s="346">
        <v>0</v>
      </c>
      <c r="AF122" s="392">
        <v>0</v>
      </c>
      <c r="AG122" s="349" t="s">
        <v>1516</v>
      </c>
      <c r="AH122" s="377" t="s">
        <v>3121</v>
      </c>
      <c r="AI122" s="378" t="s">
        <v>3122</v>
      </c>
      <c r="AJ122" s="377">
        <v>0.75</v>
      </c>
      <c r="AK122" s="379">
        <v>3</v>
      </c>
      <c r="AL122" s="349">
        <v>96</v>
      </c>
      <c r="AM122" s="349">
        <v>0.2</v>
      </c>
      <c r="AN122" s="436">
        <v>4</v>
      </c>
      <c r="AO122" s="348">
        <v>2</v>
      </c>
      <c r="AP122" s="379"/>
      <c r="AQ122" s="378"/>
      <c r="AR122" s="378"/>
      <c r="AS122" s="378"/>
      <c r="AT122" s="378"/>
      <c r="AU122" s="378"/>
      <c r="AV122" s="378"/>
      <c r="AW122" s="350">
        <v>0.1</v>
      </c>
      <c r="AX122" s="351">
        <v>1</v>
      </c>
      <c r="AY122" s="352">
        <v>7</v>
      </c>
      <c r="AZ122" s="393">
        <v>1</v>
      </c>
      <c r="BA122" s="393" t="s">
        <v>1537</v>
      </c>
      <c r="BB122" s="393" t="s">
        <v>1537</v>
      </c>
      <c r="BC122" s="393" t="s">
        <v>1537</v>
      </c>
      <c r="BD122" s="353" t="s">
        <v>3612</v>
      </c>
      <c r="BE122" s="393"/>
      <c r="BF122" s="393"/>
      <c r="BG122" s="393">
        <v>0</v>
      </c>
      <c r="BH122" s="354" t="s">
        <v>3612</v>
      </c>
      <c r="BI122" s="289"/>
      <c r="BJ122" s="297">
        <v>0</v>
      </c>
      <c r="BK122" s="297">
        <v>6</v>
      </c>
    </row>
    <row r="123" spans="1:63" x14ac:dyDescent="0.2">
      <c r="A123" s="283" t="s">
        <v>52</v>
      </c>
      <c r="B123" s="284" t="s">
        <v>3123</v>
      </c>
      <c r="C123" s="340">
        <v>27</v>
      </c>
      <c r="D123" s="341">
        <v>27</v>
      </c>
      <c r="E123" s="341">
        <v>27</v>
      </c>
      <c r="F123" s="341">
        <v>27</v>
      </c>
      <c r="G123" s="341">
        <v>27</v>
      </c>
      <c r="H123" s="341">
        <v>27</v>
      </c>
      <c r="I123" s="342">
        <v>27</v>
      </c>
      <c r="J123" s="340">
        <v>0</v>
      </c>
      <c r="K123" s="341">
        <v>0</v>
      </c>
      <c r="L123" s="341">
        <v>26</v>
      </c>
      <c r="M123" s="341">
        <v>37</v>
      </c>
      <c r="N123" s="340">
        <v>37</v>
      </c>
      <c r="O123" s="341">
        <v>37</v>
      </c>
      <c r="P123" s="341">
        <v>37</v>
      </c>
      <c r="Q123" s="343">
        <v>37</v>
      </c>
      <c r="R123" s="344">
        <v>37</v>
      </c>
      <c r="S123" s="344">
        <v>37</v>
      </c>
      <c r="T123" s="344">
        <v>37</v>
      </c>
      <c r="U123" s="344">
        <v>37</v>
      </c>
      <c r="V123" s="344">
        <v>37</v>
      </c>
      <c r="W123" s="344">
        <v>0</v>
      </c>
      <c r="X123" s="344">
        <v>0</v>
      </c>
      <c r="Y123" s="345">
        <v>0.12</v>
      </c>
      <c r="Z123" s="345">
        <v>0.25</v>
      </c>
      <c r="AA123" s="345">
        <v>0</v>
      </c>
      <c r="AB123" s="346">
        <v>0</v>
      </c>
      <c r="AC123" s="346">
        <v>0</v>
      </c>
      <c r="AD123" s="346">
        <v>0</v>
      </c>
      <c r="AE123" s="346">
        <v>0</v>
      </c>
      <c r="AF123" s="392">
        <v>0</v>
      </c>
      <c r="AG123" s="349" t="s">
        <v>1516</v>
      </c>
      <c r="AH123" s="377" t="s">
        <v>3121</v>
      </c>
      <c r="AI123" s="378" t="s">
        <v>3124</v>
      </c>
      <c r="AJ123" s="377">
        <v>0.75</v>
      </c>
      <c r="AK123" s="379">
        <v>1.25</v>
      </c>
      <c r="AL123" s="349">
        <v>96</v>
      </c>
      <c r="AM123" s="349">
        <v>0.1</v>
      </c>
      <c r="AN123" s="436">
        <v>1.7</v>
      </c>
      <c r="AO123" s="348">
        <v>0.8</v>
      </c>
      <c r="AP123" s="379"/>
      <c r="AQ123" s="378"/>
      <c r="AR123" s="378"/>
      <c r="AS123" s="378"/>
      <c r="AT123" s="378"/>
      <c r="AU123" s="378"/>
      <c r="AV123" s="378"/>
      <c r="AW123" s="350">
        <v>0.1</v>
      </c>
      <c r="AX123" s="351">
        <v>1</v>
      </c>
      <c r="AY123" s="352">
        <v>5</v>
      </c>
      <c r="AZ123" s="393">
        <v>1</v>
      </c>
      <c r="BA123" s="393" t="s">
        <v>1537</v>
      </c>
      <c r="BB123" s="393" t="s">
        <v>1537</v>
      </c>
      <c r="BC123" s="393" t="s">
        <v>3612</v>
      </c>
      <c r="BD123" s="353" t="s">
        <v>3612</v>
      </c>
      <c r="BE123" s="393"/>
      <c r="BF123" s="393"/>
      <c r="BG123" s="393">
        <v>0</v>
      </c>
      <c r="BH123" s="354" t="s">
        <v>3612</v>
      </c>
      <c r="BI123" s="289"/>
      <c r="BJ123" s="297">
        <v>0</v>
      </c>
      <c r="BK123" s="297">
        <v>3</v>
      </c>
    </row>
    <row r="124" spans="1:63" x14ac:dyDescent="0.2">
      <c r="A124" s="283" t="s">
        <v>4392</v>
      </c>
      <c r="B124" s="284" t="s">
        <v>4854</v>
      </c>
      <c r="C124" s="340">
        <v>27</v>
      </c>
      <c r="D124" s="341">
        <v>27</v>
      </c>
      <c r="E124" s="341">
        <v>27</v>
      </c>
      <c r="F124" s="341">
        <v>27</v>
      </c>
      <c r="G124" s="341">
        <v>27</v>
      </c>
      <c r="H124" s="341">
        <v>27</v>
      </c>
      <c r="I124" s="342">
        <v>27</v>
      </c>
      <c r="J124" s="340">
        <v>0</v>
      </c>
      <c r="K124" s="341">
        <v>0</v>
      </c>
      <c r="L124" s="341">
        <v>26</v>
      </c>
      <c r="M124" s="341">
        <v>37</v>
      </c>
      <c r="N124" s="340">
        <v>50</v>
      </c>
      <c r="O124" s="341">
        <v>50</v>
      </c>
      <c r="P124" s="341">
        <v>50</v>
      </c>
      <c r="Q124" s="343">
        <v>50</v>
      </c>
      <c r="R124" s="344">
        <v>50</v>
      </c>
      <c r="S124" s="344">
        <v>50</v>
      </c>
      <c r="T124" s="344">
        <v>50</v>
      </c>
      <c r="U124" s="344">
        <v>50</v>
      </c>
      <c r="V124" s="344">
        <v>50</v>
      </c>
      <c r="W124" s="344">
        <v>0</v>
      </c>
      <c r="X124" s="344">
        <v>0</v>
      </c>
      <c r="Y124" s="345">
        <v>0.12</v>
      </c>
      <c r="Z124" s="345">
        <v>0.25</v>
      </c>
      <c r="AA124" s="345">
        <v>0</v>
      </c>
      <c r="AB124" s="346">
        <v>0</v>
      </c>
      <c r="AC124" s="346">
        <v>0</v>
      </c>
      <c r="AD124" s="346">
        <v>0</v>
      </c>
      <c r="AE124" s="346">
        <v>0</v>
      </c>
      <c r="AF124" s="392">
        <v>0</v>
      </c>
      <c r="AG124" s="349" t="s">
        <v>1516</v>
      </c>
      <c r="AH124" s="377" t="s">
        <v>3121</v>
      </c>
      <c r="AI124" s="378" t="s">
        <v>3124</v>
      </c>
      <c r="AJ124" s="377">
        <v>0.75</v>
      </c>
      <c r="AK124" s="379">
        <v>1.25</v>
      </c>
      <c r="AL124" s="349">
        <v>96</v>
      </c>
      <c r="AM124" s="349">
        <v>0.1</v>
      </c>
      <c r="AN124" s="436">
        <v>1.7</v>
      </c>
      <c r="AO124" s="348">
        <v>0.8</v>
      </c>
      <c r="AP124" s="379"/>
      <c r="AQ124" s="378"/>
      <c r="AR124" s="378"/>
      <c r="AS124" s="378"/>
      <c r="AT124" s="378"/>
      <c r="AU124" s="378"/>
      <c r="AV124" s="378"/>
      <c r="AW124" s="350">
        <v>0.1</v>
      </c>
      <c r="AX124" s="351">
        <v>1</v>
      </c>
      <c r="AY124" s="352">
        <v>5</v>
      </c>
      <c r="AZ124" s="393">
        <v>1</v>
      </c>
      <c r="BA124" s="393" t="s">
        <v>1537</v>
      </c>
      <c r="BB124" s="393" t="s">
        <v>1537</v>
      </c>
      <c r="BC124" s="393" t="s">
        <v>3612</v>
      </c>
      <c r="BD124" s="353" t="s">
        <v>3612</v>
      </c>
      <c r="BE124" s="393"/>
      <c r="BF124" s="393"/>
      <c r="BG124" s="393">
        <v>0</v>
      </c>
      <c r="BH124" s="354" t="s">
        <v>3612</v>
      </c>
      <c r="BI124" s="289"/>
      <c r="BJ124" s="297">
        <v>0</v>
      </c>
      <c r="BK124" s="297">
        <v>3</v>
      </c>
    </row>
    <row r="125" spans="1:63" x14ac:dyDescent="0.2">
      <c r="A125" s="283" t="s">
        <v>1863</v>
      </c>
      <c r="B125" s="284" t="s">
        <v>3125</v>
      </c>
      <c r="C125" s="340">
        <v>68</v>
      </c>
      <c r="D125" s="341">
        <v>68</v>
      </c>
      <c r="E125" s="341">
        <v>68</v>
      </c>
      <c r="F125" s="341">
        <v>68</v>
      </c>
      <c r="G125" s="341">
        <v>68</v>
      </c>
      <c r="H125" s="341">
        <v>68</v>
      </c>
      <c r="I125" s="342">
        <v>68</v>
      </c>
      <c r="J125" s="340">
        <v>0</v>
      </c>
      <c r="K125" s="341">
        <v>0</v>
      </c>
      <c r="L125" s="341">
        <v>0</v>
      </c>
      <c r="M125" s="341">
        <v>0</v>
      </c>
      <c r="N125" s="340">
        <v>72</v>
      </c>
      <c r="O125" s="341">
        <v>72</v>
      </c>
      <c r="P125" s="341">
        <v>72</v>
      </c>
      <c r="Q125" s="343">
        <v>72</v>
      </c>
      <c r="R125" s="344">
        <v>72</v>
      </c>
      <c r="S125" s="344">
        <v>72</v>
      </c>
      <c r="T125" s="344">
        <v>72</v>
      </c>
      <c r="U125" s="344">
        <v>72</v>
      </c>
      <c r="V125" s="344">
        <v>72</v>
      </c>
      <c r="W125" s="344">
        <v>0</v>
      </c>
      <c r="X125" s="344">
        <v>0</v>
      </c>
      <c r="Y125" s="345">
        <v>0.12</v>
      </c>
      <c r="Z125" s="345">
        <v>0.25</v>
      </c>
      <c r="AA125" s="345">
        <v>0</v>
      </c>
      <c r="AB125" s="346">
        <v>0</v>
      </c>
      <c r="AC125" s="346">
        <v>0</v>
      </c>
      <c r="AD125" s="346">
        <v>0</v>
      </c>
      <c r="AE125" s="346">
        <v>0</v>
      </c>
      <c r="AF125" s="392">
        <v>0</v>
      </c>
      <c r="AG125" s="349" t="s">
        <v>1516</v>
      </c>
      <c r="AH125" s="377" t="s">
        <v>3121</v>
      </c>
      <c r="AI125" s="378" t="s">
        <v>3124</v>
      </c>
      <c r="AJ125" s="377">
        <v>1.5</v>
      </c>
      <c r="AK125" s="379">
        <v>1.75</v>
      </c>
      <c r="AL125" s="349">
        <v>96</v>
      </c>
      <c r="AM125" s="349">
        <v>0.1</v>
      </c>
      <c r="AN125" s="436">
        <v>2.2999999999999998</v>
      </c>
      <c r="AO125" s="348">
        <v>1.2</v>
      </c>
      <c r="AP125" s="379"/>
      <c r="AQ125" s="378"/>
      <c r="AR125" s="378"/>
      <c r="AS125" s="378"/>
      <c r="AT125" s="378"/>
      <c r="AU125" s="378"/>
      <c r="AV125" s="378"/>
      <c r="AW125" s="350">
        <v>0.1</v>
      </c>
      <c r="AX125" s="351">
        <v>1</v>
      </c>
      <c r="AY125" s="352">
        <v>5</v>
      </c>
      <c r="AZ125" s="393">
        <v>1</v>
      </c>
      <c r="BA125" s="393" t="s">
        <v>1537</v>
      </c>
      <c r="BB125" s="393" t="s">
        <v>1537</v>
      </c>
      <c r="BC125" s="393" t="s">
        <v>3612</v>
      </c>
      <c r="BD125" s="353" t="s">
        <v>3612</v>
      </c>
      <c r="BE125" s="393"/>
      <c r="BF125" s="393"/>
      <c r="BG125" s="393">
        <v>0</v>
      </c>
      <c r="BH125" s="354" t="s">
        <v>3612</v>
      </c>
      <c r="BI125" s="289"/>
      <c r="BJ125" s="297">
        <v>0</v>
      </c>
      <c r="BK125" s="297">
        <v>0</v>
      </c>
    </row>
    <row r="126" spans="1:63" x14ac:dyDescent="0.2">
      <c r="A126" s="283" t="s">
        <v>57</v>
      </c>
      <c r="B126" s="284" t="s">
        <v>1298</v>
      </c>
      <c r="C126" s="340">
        <v>33</v>
      </c>
      <c r="D126" s="341">
        <v>33</v>
      </c>
      <c r="E126" s="341">
        <v>33</v>
      </c>
      <c r="F126" s="341">
        <v>33</v>
      </c>
      <c r="G126" s="341">
        <v>33</v>
      </c>
      <c r="H126" s="341">
        <v>33</v>
      </c>
      <c r="I126" s="342">
        <v>33</v>
      </c>
      <c r="J126" s="340">
        <v>0</v>
      </c>
      <c r="K126" s="341">
        <v>0</v>
      </c>
      <c r="L126" s="341">
        <v>18</v>
      </c>
      <c r="M126" s="341">
        <v>25</v>
      </c>
      <c r="N126" s="340">
        <v>55</v>
      </c>
      <c r="O126" s="341">
        <v>55</v>
      </c>
      <c r="P126" s="341">
        <v>55</v>
      </c>
      <c r="Q126" s="343">
        <v>55</v>
      </c>
      <c r="R126" s="344">
        <v>55</v>
      </c>
      <c r="S126" s="344">
        <v>55</v>
      </c>
      <c r="T126" s="344">
        <v>55</v>
      </c>
      <c r="U126" s="344">
        <v>55</v>
      </c>
      <c r="V126" s="344">
        <v>55</v>
      </c>
      <c r="W126" s="344">
        <v>0</v>
      </c>
      <c r="X126" s="344">
        <v>0</v>
      </c>
      <c r="Y126" s="345">
        <v>0.12</v>
      </c>
      <c r="Z126" s="345">
        <v>0.25</v>
      </c>
      <c r="AA126" s="345">
        <v>0</v>
      </c>
      <c r="AB126" s="346">
        <v>0</v>
      </c>
      <c r="AC126" s="346">
        <v>0</v>
      </c>
      <c r="AD126" s="346">
        <v>0</v>
      </c>
      <c r="AE126" s="346">
        <v>0</v>
      </c>
      <c r="AF126" s="392">
        <v>0</v>
      </c>
      <c r="AG126" s="349" t="s">
        <v>1516</v>
      </c>
      <c r="AH126" s="377" t="s">
        <v>3121</v>
      </c>
      <c r="AI126" s="378" t="s">
        <v>57</v>
      </c>
      <c r="AJ126" s="377">
        <v>1</v>
      </c>
      <c r="AK126" s="379">
        <v>1</v>
      </c>
      <c r="AL126" s="349">
        <v>96</v>
      </c>
      <c r="AM126" s="349">
        <v>0.1</v>
      </c>
      <c r="AN126" s="436">
        <v>1.3</v>
      </c>
      <c r="AO126" s="348">
        <v>0.7</v>
      </c>
      <c r="AP126" s="379"/>
      <c r="AQ126" s="378"/>
      <c r="AR126" s="378"/>
      <c r="AS126" s="378"/>
      <c r="AT126" s="378"/>
      <c r="AU126" s="378"/>
      <c r="AV126" s="378"/>
      <c r="AW126" s="350">
        <v>0.05</v>
      </c>
      <c r="AX126" s="351">
        <v>1</v>
      </c>
      <c r="AY126" s="352">
        <v>5</v>
      </c>
      <c r="AZ126" s="393">
        <v>1</v>
      </c>
      <c r="BA126" s="393" t="s">
        <v>1537</v>
      </c>
      <c r="BB126" s="393" t="s">
        <v>1537</v>
      </c>
      <c r="BC126" s="393" t="s">
        <v>3612</v>
      </c>
      <c r="BD126" s="353" t="s">
        <v>3612</v>
      </c>
      <c r="BE126" s="393"/>
      <c r="BF126" s="393"/>
      <c r="BG126" s="393">
        <v>0</v>
      </c>
      <c r="BH126" s="354" t="s">
        <v>3612</v>
      </c>
      <c r="BI126" s="289"/>
      <c r="BJ126" s="297">
        <v>0</v>
      </c>
      <c r="BK126" s="297">
        <v>4</v>
      </c>
    </row>
    <row r="127" spans="1:63" x14ac:dyDescent="0.2">
      <c r="A127" s="283" t="s">
        <v>55</v>
      </c>
      <c r="B127" s="284" t="s">
        <v>1296</v>
      </c>
      <c r="C127" s="340">
        <v>15</v>
      </c>
      <c r="D127" s="341">
        <v>15</v>
      </c>
      <c r="E127" s="341">
        <v>15</v>
      </c>
      <c r="F127" s="341">
        <v>15</v>
      </c>
      <c r="G127" s="341">
        <v>15</v>
      </c>
      <c r="H127" s="341">
        <v>15</v>
      </c>
      <c r="I127" s="342">
        <v>15</v>
      </c>
      <c r="J127" s="340">
        <v>0</v>
      </c>
      <c r="K127" s="341">
        <v>0</v>
      </c>
      <c r="L127" s="341">
        <v>10</v>
      </c>
      <c r="M127" s="341">
        <v>13</v>
      </c>
      <c r="N127" s="340">
        <v>21</v>
      </c>
      <c r="O127" s="341">
        <v>21</v>
      </c>
      <c r="P127" s="341">
        <v>21</v>
      </c>
      <c r="Q127" s="343">
        <v>21</v>
      </c>
      <c r="R127" s="344">
        <v>21</v>
      </c>
      <c r="S127" s="344">
        <v>21</v>
      </c>
      <c r="T127" s="344">
        <v>21</v>
      </c>
      <c r="U127" s="344">
        <v>21</v>
      </c>
      <c r="V127" s="344">
        <v>21</v>
      </c>
      <c r="W127" s="344">
        <v>0</v>
      </c>
      <c r="X127" s="344">
        <v>0</v>
      </c>
      <c r="Y127" s="345">
        <v>0.12</v>
      </c>
      <c r="Z127" s="345">
        <v>0.25</v>
      </c>
      <c r="AA127" s="345">
        <v>0</v>
      </c>
      <c r="AB127" s="346">
        <v>0</v>
      </c>
      <c r="AC127" s="346">
        <v>0</v>
      </c>
      <c r="AD127" s="346">
        <v>0</v>
      </c>
      <c r="AE127" s="346">
        <v>0</v>
      </c>
      <c r="AF127" s="392">
        <v>0</v>
      </c>
      <c r="AG127" s="349" t="s">
        <v>1516</v>
      </c>
      <c r="AH127" s="377" t="s">
        <v>3121</v>
      </c>
      <c r="AI127" s="378" t="s">
        <v>55</v>
      </c>
      <c r="AJ127" s="377">
        <v>0.25</v>
      </c>
      <c r="AK127" s="379">
        <v>0.75</v>
      </c>
      <c r="AL127" s="349">
        <v>96</v>
      </c>
      <c r="AM127" s="349">
        <v>0</v>
      </c>
      <c r="AN127" s="436">
        <v>1</v>
      </c>
      <c r="AO127" s="348">
        <v>0.5</v>
      </c>
      <c r="AP127" s="379"/>
      <c r="AQ127" s="378"/>
      <c r="AR127" s="378"/>
      <c r="AS127" s="378"/>
      <c r="AT127" s="378"/>
      <c r="AU127" s="378"/>
      <c r="AV127" s="378"/>
      <c r="AW127" s="350">
        <v>0.05</v>
      </c>
      <c r="AX127" s="351">
        <v>0</v>
      </c>
      <c r="AY127" s="352">
        <v>3</v>
      </c>
      <c r="AZ127" s="393">
        <v>1</v>
      </c>
      <c r="BA127" s="393" t="s">
        <v>1537</v>
      </c>
      <c r="BB127" s="393" t="s">
        <v>1537</v>
      </c>
      <c r="BC127" s="393" t="s">
        <v>3612</v>
      </c>
      <c r="BD127" s="353" t="s">
        <v>3612</v>
      </c>
      <c r="BE127" s="393"/>
      <c r="BF127" s="393"/>
      <c r="BG127" s="393">
        <v>0</v>
      </c>
      <c r="BH127" s="354" t="s">
        <v>3612</v>
      </c>
      <c r="BI127" s="289"/>
      <c r="BJ127" s="297">
        <v>0</v>
      </c>
      <c r="BK127" s="297">
        <v>2</v>
      </c>
    </row>
    <row r="128" spans="1:63" x14ac:dyDescent="0.2">
      <c r="A128" s="286" t="s">
        <v>56</v>
      </c>
      <c r="B128" s="287" t="s">
        <v>1297</v>
      </c>
      <c r="C128" s="340">
        <v>22</v>
      </c>
      <c r="D128" s="341">
        <v>22</v>
      </c>
      <c r="E128" s="341">
        <v>22</v>
      </c>
      <c r="F128" s="341">
        <v>22</v>
      </c>
      <c r="G128" s="341">
        <v>22</v>
      </c>
      <c r="H128" s="341">
        <v>22</v>
      </c>
      <c r="I128" s="342">
        <v>22</v>
      </c>
      <c r="J128" s="340">
        <v>0</v>
      </c>
      <c r="K128" s="341">
        <v>0</v>
      </c>
      <c r="L128" s="341">
        <v>10</v>
      </c>
      <c r="M128" s="341">
        <v>13</v>
      </c>
      <c r="N128" s="340">
        <v>29</v>
      </c>
      <c r="O128" s="341">
        <v>29</v>
      </c>
      <c r="P128" s="341">
        <v>29</v>
      </c>
      <c r="Q128" s="343">
        <v>29</v>
      </c>
      <c r="R128" s="344">
        <v>29</v>
      </c>
      <c r="S128" s="344">
        <v>29</v>
      </c>
      <c r="T128" s="344">
        <v>29</v>
      </c>
      <c r="U128" s="344">
        <v>29</v>
      </c>
      <c r="V128" s="344">
        <v>29</v>
      </c>
      <c r="W128" s="344">
        <v>0</v>
      </c>
      <c r="X128" s="344">
        <v>0</v>
      </c>
      <c r="Y128" s="345">
        <v>0.12</v>
      </c>
      <c r="Z128" s="345">
        <v>0.25</v>
      </c>
      <c r="AA128" s="345">
        <v>0</v>
      </c>
      <c r="AB128" s="346">
        <v>0</v>
      </c>
      <c r="AC128" s="346">
        <v>0</v>
      </c>
      <c r="AD128" s="346">
        <v>0</v>
      </c>
      <c r="AE128" s="346">
        <v>0</v>
      </c>
      <c r="AF128" s="381">
        <v>0</v>
      </c>
      <c r="AG128" s="349" t="s">
        <v>1516</v>
      </c>
      <c r="AH128" s="347" t="s">
        <v>3121</v>
      </c>
      <c r="AI128" s="347" t="s">
        <v>56</v>
      </c>
      <c r="AJ128" s="348">
        <v>0.5</v>
      </c>
      <c r="AK128" s="379">
        <v>0.75</v>
      </c>
      <c r="AL128" s="349">
        <v>96</v>
      </c>
      <c r="AM128" s="349">
        <v>0</v>
      </c>
      <c r="AN128" s="436">
        <v>1</v>
      </c>
      <c r="AO128" s="348">
        <v>0.5</v>
      </c>
      <c r="AP128" s="347"/>
      <c r="AQ128" s="348"/>
      <c r="AR128" s="348"/>
      <c r="AS128" s="348"/>
      <c r="AT128" s="348"/>
      <c r="AU128" s="348"/>
      <c r="AV128" s="348"/>
      <c r="AW128" s="350">
        <v>0.05</v>
      </c>
      <c r="AX128" s="351">
        <v>0</v>
      </c>
      <c r="AY128" s="352">
        <v>3</v>
      </c>
      <c r="AZ128" s="393">
        <v>1</v>
      </c>
      <c r="BA128" s="393" t="s">
        <v>1537</v>
      </c>
      <c r="BB128" s="393" t="s">
        <v>1537</v>
      </c>
      <c r="BC128" s="393" t="s">
        <v>3612</v>
      </c>
      <c r="BD128" s="353" t="s">
        <v>3612</v>
      </c>
      <c r="BE128" s="393"/>
      <c r="BF128" s="393"/>
      <c r="BG128" s="393">
        <v>0</v>
      </c>
      <c r="BH128" s="5" t="s">
        <v>3612</v>
      </c>
      <c r="BI128" s="289"/>
      <c r="BJ128" s="297">
        <v>0</v>
      </c>
      <c r="BK128" s="297">
        <v>3</v>
      </c>
    </row>
    <row r="129" spans="1:63" x14ac:dyDescent="0.2">
      <c r="A129" s="301" t="s">
        <v>5559</v>
      </c>
      <c r="B129" s="284" t="s">
        <v>5560</v>
      </c>
      <c r="C129" s="340">
        <v>74</v>
      </c>
      <c r="D129" s="341">
        <v>74</v>
      </c>
      <c r="E129" s="341">
        <v>74</v>
      </c>
      <c r="F129" s="341">
        <v>74</v>
      </c>
      <c r="G129" s="341">
        <v>74</v>
      </c>
      <c r="H129" s="341">
        <v>74</v>
      </c>
      <c r="I129" s="342">
        <v>74</v>
      </c>
      <c r="J129" s="340">
        <v>0</v>
      </c>
      <c r="K129" s="341">
        <v>0</v>
      </c>
      <c r="L129" s="341">
        <v>0</v>
      </c>
      <c r="M129" s="341">
        <v>0</v>
      </c>
      <c r="N129" s="401">
        <v>74</v>
      </c>
      <c r="O129" s="400">
        <v>74</v>
      </c>
      <c r="P129" s="400">
        <v>74</v>
      </c>
      <c r="Q129" s="402">
        <v>74</v>
      </c>
      <c r="R129" s="392">
        <v>74</v>
      </c>
      <c r="S129" s="392">
        <v>74</v>
      </c>
      <c r="T129" s="392">
        <v>74</v>
      </c>
      <c r="U129" s="392">
        <v>74</v>
      </c>
      <c r="V129" s="392">
        <v>74</v>
      </c>
      <c r="W129" s="392">
        <v>0</v>
      </c>
      <c r="X129" s="392">
        <v>0</v>
      </c>
      <c r="Y129" s="403">
        <v>0</v>
      </c>
      <c r="Z129" s="403">
        <v>0</v>
      </c>
      <c r="AA129" s="403"/>
      <c r="AB129" s="353">
        <v>0</v>
      </c>
      <c r="AC129" s="353" t="s">
        <v>4002</v>
      </c>
      <c r="AD129" s="353"/>
      <c r="AE129" s="346">
        <v>0</v>
      </c>
      <c r="AF129" s="392">
        <v>0</v>
      </c>
      <c r="AG129" s="349" t="s">
        <v>1516</v>
      </c>
      <c r="AH129" s="353" t="s">
        <v>5574</v>
      </c>
      <c r="AI129" s="353" t="s">
        <v>5575</v>
      </c>
      <c r="AJ129" s="353">
        <v>33</v>
      </c>
      <c r="AK129" s="353">
        <v>33</v>
      </c>
      <c r="AL129" s="393">
        <v>30</v>
      </c>
      <c r="AM129" s="393">
        <v>10</v>
      </c>
      <c r="AN129" s="437">
        <v>8</v>
      </c>
      <c r="AO129" s="353"/>
      <c r="AP129" s="353"/>
      <c r="AQ129" s="353"/>
      <c r="AR129" s="353"/>
      <c r="AS129" s="353"/>
      <c r="AT129" s="353"/>
      <c r="AU129" s="353"/>
      <c r="AV129" s="393"/>
      <c r="AW129" s="393">
        <v>0.05</v>
      </c>
      <c r="AX129" s="353"/>
      <c r="AY129" s="404">
        <v>3</v>
      </c>
      <c r="AZ129" s="393">
        <v>0</v>
      </c>
      <c r="BA129" s="393" t="s">
        <v>3612</v>
      </c>
      <c r="BB129" s="393" t="s">
        <v>3612</v>
      </c>
      <c r="BC129" s="393" t="s">
        <v>3612</v>
      </c>
      <c r="BD129" s="393" t="s">
        <v>3612</v>
      </c>
      <c r="BE129" s="393">
        <v>0</v>
      </c>
      <c r="BF129" s="393">
        <v>0</v>
      </c>
      <c r="BG129" s="393">
        <v>0</v>
      </c>
      <c r="BH129" s="5" t="s">
        <v>3612</v>
      </c>
      <c r="BI129" s="289"/>
      <c r="BJ129" s="297">
        <v>0</v>
      </c>
      <c r="BK129" s="297">
        <v>0</v>
      </c>
    </row>
    <row r="130" spans="1:63" x14ac:dyDescent="0.2">
      <c r="A130" s="301" t="s">
        <v>5561</v>
      </c>
      <c r="B130" s="284" t="s">
        <v>5562</v>
      </c>
      <c r="C130" s="340">
        <v>144</v>
      </c>
      <c r="D130" s="341">
        <v>144</v>
      </c>
      <c r="E130" s="341">
        <v>144</v>
      </c>
      <c r="F130" s="341">
        <v>144</v>
      </c>
      <c r="G130" s="341">
        <v>144</v>
      </c>
      <c r="H130" s="341">
        <v>144</v>
      </c>
      <c r="I130" s="342">
        <v>144</v>
      </c>
      <c r="J130" s="340">
        <v>0</v>
      </c>
      <c r="K130" s="341">
        <v>0</v>
      </c>
      <c r="L130" s="341">
        <v>0</v>
      </c>
      <c r="M130" s="341">
        <v>0</v>
      </c>
      <c r="N130" s="401">
        <v>144</v>
      </c>
      <c r="O130" s="400">
        <v>144</v>
      </c>
      <c r="P130" s="400">
        <v>144</v>
      </c>
      <c r="Q130" s="402">
        <v>144</v>
      </c>
      <c r="R130" s="392">
        <v>144</v>
      </c>
      <c r="S130" s="392">
        <v>144</v>
      </c>
      <c r="T130" s="392">
        <v>144</v>
      </c>
      <c r="U130" s="392">
        <v>144</v>
      </c>
      <c r="V130" s="392">
        <v>144</v>
      </c>
      <c r="W130" s="392">
        <v>0</v>
      </c>
      <c r="X130" s="392">
        <v>0</v>
      </c>
      <c r="Y130" s="403">
        <v>0</v>
      </c>
      <c r="Z130" s="403">
        <v>0</v>
      </c>
      <c r="AA130" s="403"/>
      <c r="AB130" s="353">
        <v>0</v>
      </c>
      <c r="AC130" s="353" t="s">
        <v>4002</v>
      </c>
      <c r="AD130" s="353"/>
      <c r="AE130" s="346">
        <v>0</v>
      </c>
      <c r="AF130" s="392">
        <v>0</v>
      </c>
      <c r="AG130" s="349" t="s">
        <v>1516</v>
      </c>
      <c r="AH130" s="353" t="s">
        <v>5574</v>
      </c>
      <c r="AI130" s="353" t="s">
        <v>5575</v>
      </c>
      <c r="AJ130" s="353">
        <v>36</v>
      </c>
      <c r="AK130" s="353">
        <v>36</v>
      </c>
      <c r="AL130" s="393">
        <v>30</v>
      </c>
      <c r="AM130" s="393">
        <v>10</v>
      </c>
      <c r="AN130" s="437">
        <v>10</v>
      </c>
      <c r="AO130" s="353"/>
      <c r="AP130" s="353"/>
      <c r="AQ130" s="353"/>
      <c r="AR130" s="353"/>
      <c r="AS130" s="353"/>
      <c r="AT130" s="353"/>
      <c r="AU130" s="353"/>
      <c r="AV130" s="393"/>
      <c r="AW130" s="393">
        <v>0.05</v>
      </c>
      <c r="AX130" s="353"/>
      <c r="AY130" s="404">
        <v>3</v>
      </c>
      <c r="AZ130" s="393">
        <v>0</v>
      </c>
      <c r="BA130" s="393" t="s">
        <v>3612</v>
      </c>
      <c r="BB130" s="393" t="s">
        <v>3612</v>
      </c>
      <c r="BC130" s="393" t="s">
        <v>3612</v>
      </c>
      <c r="BD130" s="393" t="s">
        <v>3612</v>
      </c>
      <c r="BE130" s="393">
        <v>0</v>
      </c>
      <c r="BF130" s="393">
        <v>0</v>
      </c>
      <c r="BG130" s="393">
        <v>0</v>
      </c>
      <c r="BH130" s="5" t="s">
        <v>3612</v>
      </c>
      <c r="BI130" s="289"/>
      <c r="BJ130" s="297">
        <v>0</v>
      </c>
      <c r="BK130" s="297">
        <v>0</v>
      </c>
    </row>
    <row r="131" spans="1:63" x14ac:dyDescent="0.2">
      <c r="A131" s="286" t="s">
        <v>28</v>
      </c>
      <c r="B131" s="287" t="s">
        <v>3912</v>
      </c>
      <c r="C131" s="340">
        <v>8</v>
      </c>
      <c r="D131" s="341">
        <v>8</v>
      </c>
      <c r="E131" s="341">
        <v>8</v>
      </c>
      <c r="F131" s="341">
        <v>8</v>
      </c>
      <c r="G131" s="341">
        <v>8</v>
      </c>
      <c r="H131" s="341">
        <v>8</v>
      </c>
      <c r="I131" s="342">
        <v>8</v>
      </c>
      <c r="J131" s="340">
        <v>0</v>
      </c>
      <c r="K131" s="341">
        <v>0</v>
      </c>
      <c r="L131" s="341">
        <v>0</v>
      </c>
      <c r="M131" s="341">
        <v>0</v>
      </c>
      <c r="N131" s="340">
        <v>8</v>
      </c>
      <c r="O131" s="341">
        <v>8</v>
      </c>
      <c r="P131" s="341">
        <v>8</v>
      </c>
      <c r="Q131" s="343">
        <v>8</v>
      </c>
      <c r="R131" s="344">
        <v>8</v>
      </c>
      <c r="S131" s="344">
        <v>8</v>
      </c>
      <c r="T131" s="344">
        <v>8</v>
      </c>
      <c r="U131" s="344">
        <v>8</v>
      </c>
      <c r="V131" s="344">
        <v>8</v>
      </c>
      <c r="W131" s="344">
        <v>0</v>
      </c>
      <c r="X131" s="344">
        <v>0</v>
      </c>
      <c r="Y131" s="345">
        <v>0</v>
      </c>
      <c r="Z131" s="345">
        <v>0</v>
      </c>
      <c r="AA131" s="345">
        <v>0</v>
      </c>
      <c r="AB131" s="346">
        <v>0</v>
      </c>
      <c r="AC131" s="346">
        <v>0</v>
      </c>
      <c r="AD131" s="346">
        <v>0</v>
      </c>
      <c r="AE131" s="346">
        <v>0</v>
      </c>
      <c r="AF131" s="381">
        <v>0</v>
      </c>
      <c r="AG131" s="349" t="s">
        <v>1516</v>
      </c>
      <c r="AH131" s="347" t="s">
        <v>3126</v>
      </c>
      <c r="AI131" s="347" t="s">
        <v>3129</v>
      </c>
      <c r="AJ131" s="348">
        <v>0.625</v>
      </c>
      <c r="AK131" s="379">
        <v>15</v>
      </c>
      <c r="AL131" s="349">
        <v>96</v>
      </c>
      <c r="AM131" s="349">
        <v>0.8</v>
      </c>
      <c r="AN131" s="436">
        <v>20</v>
      </c>
      <c r="AO131" s="348">
        <v>10</v>
      </c>
      <c r="AP131" s="347"/>
      <c r="AQ131" s="348"/>
      <c r="AR131" s="348"/>
      <c r="AS131" s="348"/>
      <c r="AT131" s="348"/>
      <c r="AU131" s="348"/>
      <c r="AV131" s="348"/>
      <c r="AW131" s="350">
        <v>0.2</v>
      </c>
      <c r="AX131" s="351">
        <v>1</v>
      </c>
      <c r="AY131" s="352">
        <v>5</v>
      </c>
      <c r="AZ131" s="393">
        <v>0</v>
      </c>
      <c r="BA131" s="393" t="s">
        <v>3612</v>
      </c>
      <c r="BB131" s="393" t="s">
        <v>3612</v>
      </c>
      <c r="BC131" s="393" t="s">
        <v>3612</v>
      </c>
      <c r="BD131" s="353" t="s">
        <v>3612</v>
      </c>
      <c r="BE131" s="393"/>
      <c r="BF131" s="393"/>
      <c r="BG131" s="393">
        <v>0</v>
      </c>
      <c r="BH131" s="5" t="s">
        <v>3612</v>
      </c>
      <c r="BI131" s="289"/>
      <c r="BJ131" s="297">
        <v>0</v>
      </c>
      <c r="BK131" s="297">
        <v>0</v>
      </c>
    </row>
    <row r="132" spans="1:63" x14ac:dyDescent="0.2">
      <c r="A132" s="380" t="s">
        <v>5823</v>
      </c>
      <c r="B132" s="339" t="s">
        <v>5075</v>
      </c>
      <c r="C132" s="340">
        <v>67</v>
      </c>
      <c r="D132" s="341">
        <v>67</v>
      </c>
      <c r="E132" s="341">
        <v>67</v>
      </c>
      <c r="F132" s="341">
        <v>67</v>
      </c>
      <c r="G132" s="341">
        <v>67</v>
      </c>
      <c r="H132" s="341">
        <v>67</v>
      </c>
      <c r="I132" s="342">
        <v>67</v>
      </c>
      <c r="J132" s="340">
        <v>0</v>
      </c>
      <c r="K132" s="341">
        <v>0</v>
      </c>
      <c r="L132" s="341">
        <v>73</v>
      </c>
      <c r="M132" s="341">
        <v>124</v>
      </c>
      <c r="N132" s="340">
        <v>67</v>
      </c>
      <c r="O132" s="341">
        <v>67</v>
      </c>
      <c r="P132" s="341">
        <v>67</v>
      </c>
      <c r="Q132" s="343">
        <v>67</v>
      </c>
      <c r="R132" s="344">
        <v>67</v>
      </c>
      <c r="S132" s="344">
        <v>67</v>
      </c>
      <c r="T132" s="344">
        <v>67</v>
      </c>
      <c r="U132" s="344">
        <v>67</v>
      </c>
      <c r="V132" s="344">
        <v>67</v>
      </c>
      <c r="W132" s="344">
        <v>0</v>
      </c>
      <c r="X132" s="344">
        <v>0</v>
      </c>
      <c r="Y132" s="345">
        <v>0.12</v>
      </c>
      <c r="Z132" s="345">
        <v>0.25</v>
      </c>
      <c r="AA132" s="345">
        <v>0</v>
      </c>
      <c r="AB132" s="346">
        <v>0</v>
      </c>
      <c r="AC132" s="346">
        <v>0</v>
      </c>
      <c r="AD132" s="346">
        <v>0</v>
      </c>
      <c r="AE132" s="346">
        <v>0</v>
      </c>
      <c r="AF132" s="381">
        <v>0</v>
      </c>
      <c r="AG132" s="349" t="s">
        <v>1516</v>
      </c>
      <c r="AH132" s="347" t="s">
        <v>3126</v>
      </c>
      <c r="AI132" s="347" t="s">
        <v>3129</v>
      </c>
      <c r="AJ132" s="348">
        <v>0.625</v>
      </c>
      <c r="AK132" s="379">
        <v>24</v>
      </c>
      <c r="AL132" s="349">
        <v>35</v>
      </c>
      <c r="AM132" s="349">
        <v>0.5</v>
      </c>
      <c r="AN132" s="436">
        <v>11.7</v>
      </c>
      <c r="AO132" s="348">
        <v>5.8</v>
      </c>
      <c r="AP132" s="347"/>
      <c r="AQ132" s="348"/>
      <c r="AR132" s="348"/>
      <c r="AS132" s="348"/>
      <c r="AT132" s="348"/>
      <c r="AU132" s="348"/>
      <c r="AV132" s="348"/>
      <c r="AW132" s="350">
        <v>0.25</v>
      </c>
      <c r="AX132" s="351">
        <v>1</v>
      </c>
      <c r="AY132" s="352">
        <v>5</v>
      </c>
      <c r="AZ132" s="393">
        <v>1</v>
      </c>
      <c r="BA132" s="393" t="s">
        <v>1537</v>
      </c>
      <c r="BB132" s="393" t="s">
        <v>1537</v>
      </c>
      <c r="BC132" s="393" t="s">
        <v>3612</v>
      </c>
      <c r="BD132" s="353" t="s">
        <v>3612</v>
      </c>
      <c r="BE132" s="393"/>
      <c r="BF132" s="393"/>
      <c r="BG132" s="393">
        <v>1</v>
      </c>
      <c r="BH132" s="5" t="s">
        <v>3612</v>
      </c>
      <c r="BJ132" s="354">
        <v>0</v>
      </c>
      <c r="BK132" s="354">
        <v>7</v>
      </c>
    </row>
    <row r="133" spans="1:63" x14ac:dyDescent="0.2">
      <c r="A133" s="380" t="s">
        <v>5824</v>
      </c>
      <c r="B133" s="339" t="s">
        <v>1272</v>
      </c>
      <c r="C133" s="340">
        <v>182</v>
      </c>
      <c r="D133" s="341">
        <v>182</v>
      </c>
      <c r="E133" s="341">
        <v>182</v>
      </c>
      <c r="F133" s="341">
        <v>182</v>
      </c>
      <c r="G133" s="341">
        <v>182</v>
      </c>
      <c r="H133" s="341">
        <v>182</v>
      </c>
      <c r="I133" s="342">
        <v>182</v>
      </c>
      <c r="J133" s="340">
        <v>0</v>
      </c>
      <c r="K133" s="341">
        <v>0</v>
      </c>
      <c r="L133" s="341">
        <v>231</v>
      </c>
      <c r="M133" s="341">
        <v>178</v>
      </c>
      <c r="N133" s="340">
        <v>182</v>
      </c>
      <c r="O133" s="341">
        <v>182</v>
      </c>
      <c r="P133" s="341">
        <v>182</v>
      </c>
      <c r="Q133" s="343">
        <v>182</v>
      </c>
      <c r="R133" s="344">
        <v>182</v>
      </c>
      <c r="S133" s="344">
        <v>182</v>
      </c>
      <c r="T133" s="344">
        <v>182</v>
      </c>
      <c r="U133" s="344">
        <v>182</v>
      </c>
      <c r="V133" s="344">
        <v>182</v>
      </c>
      <c r="W133" s="344">
        <v>0</v>
      </c>
      <c r="X133" s="344">
        <v>0</v>
      </c>
      <c r="Y133" s="345">
        <v>0.12</v>
      </c>
      <c r="Z133" s="345">
        <v>0.25</v>
      </c>
      <c r="AA133" s="345">
        <v>0</v>
      </c>
      <c r="AB133" s="346">
        <v>0</v>
      </c>
      <c r="AC133" s="346">
        <v>0</v>
      </c>
      <c r="AD133" s="346">
        <v>0</v>
      </c>
      <c r="AE133" s="346">
        <v>0</v>
      </c>
      <c r="AF133" s="381">
        <v>0</v>
      </c>
      <c r="AG133" s="349" t="s">
        <v>1516</v>
      </c>
      <c r="AH133" s="347" t="s">
        <v>3126</v>
      </c>
      <c r="AI133" s="347" t="s">
        <v>3129</v>
      </c>
      <c r="AJ133" s="348">
        <v>0.625</v>
      </c>
      <c r="AK133" s="379">
        <v>24</v>
      </c>
      <c r="AL133" s="349">
        <v>96</v>
      </c>
      <c r="AM133" s="349">
        <v>1.3</v>
      </c>
      <c r="AN133" s="436">
        <v>32</v>
      </c>
      <c r="AO133" s="348">
        <v>16</v>
      </c>
      <c r="AP133" s="347"/>
      <c r="AQ133" s="348"/>
      <c r="AR133" s="348"/>
      <c r="AS133" s="348"/>
      <c r="AT133" s="348"/>
      <c r="AU133" s="348"/>
      <c r="AV133" s="348"/>
      <c r="AW133" s="350">
        <v>0.5</v>
      </c>
      <c r="AX133" s="351">
        <v>1</v>
      </c>
      <c r="AY133" s="352">
        <v>10</v>
      </c>
      <c r="AZ133" s="393">
        <v>1</v>
      </c>
      <c r="BA133" s="393" t="s">
        <v>1537</v>
      </c>
      <c r="BB133" s="393" t="s">
        <v>1537</v>
      </c>
      <c r="BC133" s="393" t="s">
        <v>3612</v>
      </c>
      <c r="BD133" s="353" t="s">
        <v>3612</v>
      </c>
      <c r="BE133" s="393"/>
      <c r="BF133" s="393"/>
      <c r="BG133" s="393">
        <v>1</v>
      </c>
      <c r="BH133" s="5" t="s">
        <v>3612</v>
      </c>
      <c r="BJ133" s="354">
        <v>0</v>
      </c>
      <c r="BK133" s="354">
        <v>19</v>
      </c>
    </row>
    <row r="134" spans="1:63" x14ac:dyDescent="0.2">
      <c r="A134" s="380" t="s">
        <v>5825</v>
      </c>
      <c r="B134" s="339" t="s">
        <v>5076</v>
      </c>
      <c r="C134" s="340">
        <v>132</v>
      </c>
      <c r="D134" s="341">
        <v>132</v>
      </c>
      <c r="E134" s="341">
        <v>132</v>
      </c>
      <c r="F134" s="341">
        <v>132</v>
      </c>
      <c r="G134" s="341">
        <v>132</v>
      </c>
      <c r="H134" s="341">
        <v>132</v>
      </c>
      <c r="I134" s="342">
        <v>132</v>
      </c>
      <c r="J134" s="340">
        <v>0</v>
      </c>
      <c r="K134" s="341">
        <v>0</v>
      </c>
      <c r="L134" s="341">
        <v>143</v>
      </c>
      <c r="M134" s="341">
        <v>250</v>
      </c>
      <c r="N134" s="340">
        <v>132</v>
      </c>
      <c r="O134" s="341">
        <v>132</v>
      </c>
      <c r="P134" s="341">
        <v>132</v>
      </c>
      <c r="Q134" s="343">
        <v>132</v>
      </c>
      <c r="R134" s="344">
        <v>132</v>
      </c>
      <c r="S134" s="344">
        <v>132</v>
      </c>
      <c r="T134" s="344">
        <v>132</v>
      </c>
      <c r="U134" s="344">
        <v>132</v>
      </c>
      <c r="V134" s="344">
        <v>132</v>
      </c>
      <c r="W134" s="344">
        <v>0</v>
      </c>
      <c r="X134" s="344">
        <v>0</v>
      </c>
      <c r="Y134" s="345">
        <v>0.12</v>
      </c>
      <c r="Z134" s="345">
        <v>0.25</v>
      </c>
      <c r="AA134" s="345">
        <v>0</v>
      </c>
      <c r="AB134" s="346">
        <v>0</v>
      </c>
      <c r="AC134" s="346">
        <v>0</v>
      </c>
      <c r="AD134" s="346">
        <v>0</v>
      </c>
      <c r="AE134" s="346">
        <v>0</v>
      </c>
      <c r="AF134" s="381">
        <v>0</v>
      </c>
      <c r="AG134" s="349" t="s">
        <v>1516</v>
      </c>
      <c r="AH134" s="347" t="s">
        <v>3126</v>
      </c>
      <c r="AI134" s="347" t="s">
        <v>3129</v>
      </c>
      <c r="AJ134" s="348">
        <v>0.625</v>
      </c>
      <c r="AK134" s="379">
        <v>24</v>
      </c>
      <c r="AL134" s="349">
        <v>96</v>
      </c>
      <c r="AM134" s="349">
        <v>1.3</v>
      </c>
      <c r="AN134" s="436">
        <v>32</v>
      </c>
      <c r="AO134" s="348">
        <v>16</v>
      </c>
      <c r="AP134" s="347"/>
      <c r="AQ134" s="348"/>
      <c r="AR134" s="348"/>
      <c r="AS134" s="348"/>
      <c r="AT134" s="348"/>
      <c r="AU134" s="348"/>
      <c r="AV134" s="348"/>
      <c r="AW134" s="350">
        <v>0.25</v>
      </c>
      <c r="AX134" s="351">
        <v>1</v>
      </c>
      <c r="AY134" s="352">
        <v>10</v>
      </c>
      <c r="AZ134" s="393">
        <v>1</v>
      </c>
      <c r="BA134" s="393" t="s">
        <v>1537</v>
      </c>
      <c r="BB134" s="393" t="s">
        <v>1537</v>
      </c>
      <c r="BC134" s="393" t="s">
        <v>3612</v>
      </c>
      <c r="BD134" s="353" t="s">
        <v>3612</v>
      </c>
      <c r="BE134" s="393"/>
      <c r="BF134" s="393"/>
      <c r="BG134" s="393">
        <v>1</v>
      </c>
      <c r="BH134" s="5" t="s">
        <v>3612</v>
      </c>
      <c r="BJ134" s="354">
        <v>0</v>
      </c>
      <c r="BK134" s="354">
        <v>14</v>
      </c>
    </row>
    <row r="135" spans="1:63" x14ac:dyDescent="0.2">
      <c r="A135" s="380" t="s">
        <v>5826</v>
      </c>
      <c r="B135" s="339" t="s">
        <v>5077</v>
      </c>
      <c r="C135" s="340">
        <v>160</v>
      </c>
      <c r="D135" s="341">
        <v>160</v>
      </c>
      <c r="E135" s="341">
        <v>160</v>
      </c>
      <c r="F135" s="341">
        <v>160</v>
      </c>
      <c r="G135" s="341">
        <v>160</v>
      </c>
      <c r="H135" s="341">
        <v>160</v>
      </c>
      <c r="I135" s="342">
        <v>160</v>
      </c>
      <c r="J135" s="340">
        <v>0</v>
      </c>
      <c r="K135" s="341">
        <v>0</v>
      </c>
      <c r="L135" s="341">
        <v>172</v>
      </c>
      <c r="M135" s="341">
        <v>300</v>
      </c>
      <c r="N135" s="340">
        <v>160</v>
      </c>
      <c r="O135" s="341">
        <v>160</v>
      </c>
      <c r="P135" s="341">
        <v>160</v>
      </c>
      <c r="Q135" s="343">
        <v>160</v>
      </c>
      <c r="R135" s="344">
        <v>160</v>
      </c>
      <c r="S135" s="344">
        <v>160</v>
      </c>
      <c r="T135" s="344">
        <v>160</v>
      </c>
      <c r="U135" s="344">
        <v>160</v>
      </c>
      <c r="V135" s="344">
        <v>160</v>
      </c>
      <c r="W135" s="344">
        <v>0</v>
      </c>
      <c r="X135" s="344">
        <v>0</v>
      </c>
      <c r="Y135" s="345">
        <v>0.12</v>
      </c>
      <c r="Z135" s="345">
        <v>0.25</v>
      </c>
      <c r="AA135" s="345">
        <v>0</v>
      </c>
      <c r="AB135" s="346">
        <v>0</v>
      </c>
      <c r="AC135" s="346">
        <v>0</v>
      </c>
      <c r="AD135" s="346">
        <v>0</v>
      </c>
      <c r="AE135" s="346">
        <v>0</v>
      </c>
      <c r="AF135" s="381">
        <v>0</v>
      </c>
      <c r="AG135" s="349" t="s">
        <v>1516</v>
      </c>
      <c r="AH135" s="347" t="s">
        <v>3126</v>
      </c>
      <c r="AI135" s="347" t="s">
        <v>3129</v>
      </c>
      <c r="AJ135" s="348">
        <v>0.625</v>
      </c>
      <c r="AK135" s="379">
        <v>48</v>
      </c>
      <c r="AL135" s="349">
        <v>42</v>
      </c>
      <c r="AM135" s="349">
        <v>1.2</v>
      </c>
      <c r="AN135" s="436">
        <v>28</v>
      </c>
      <c r="AO135" s="348">
        <v>14</v>
      </c>
      <c r="AP135" s="347"/>
      <c r="AQ135" s="348"/>
      <c r="AR135" s="348"/>
      <c r="AS135" s="348"/>
      <c r="AT135" s="348"/>
      <c r="AU135" s="348"/>
      <c r="AV135" s="348"/>
      <c r="AW135" s="350">
        <v>0.25</v>
      </c>
      <c r="AX135" s="351">
        <v>1</v>
      </c>
      <c r="AY135" s="352">
        <v>10</v>
      </c>
      <c r="AZ135" s="393">
        <v>1</v>
      </c>
      <c r="BA135" s="393" t="s">
        <v>1537</v>
      </c>
      <c r="BB135" s="393" t="s">
        <v>1537</v>
      </c>
      <c r="BC135" s="393" t="s">
        <v>3612</v>
      </c>
      <c r="BD135" s="353" t="s">
        <v>3612</v>
      </c>
      <c r="BE135" s="393"/>
      <c r="BF135" s="393"/>
      <c r="BG135" s="393">
        <v>1</v>
      </c>
      <c r="BH135" s="5" t="s">
        <v>3612</v>
      </c>
      <c r="BJ135" s="354">
        <v>0</v>
      </c>
      <c r="BK135" s="354">
        <v>16</v>
      </c>
    </row>
    <row r="136" spans="1:63" s="293" customFormat="1" x14ac:dyDescent="0.2">
      <c r="A136" s="286" t="s">
        <v>6030</v>
      </c>
      <c r="B136" s="287" t="s">
        <v>6031</v>
      </c>
      <c r="C136" s="414">
        <v>364</v>
      </c>
      <c r="D136" s="415">
        <v>364</v>
      </c>
      <c r="E136" s="415">
        <v>364</v>
      </c>
      <c r="F136" s="415">
        <v>364</v>
      </c>
      <c r="G136" s="415">
        <v>364</v>
      </c>
      <c r="H136" s="415">
        <v>364</v>
      </c>
      <c r="I136" s="416">
        <v>364</v>
      </c>
      <c r="J136" s="414">
        <v>0</v>
      </c>
      <c r="K136" s="415">
        <v>0</v>
      </c>
      <c r="L136" s="415">
        <v>390</v>
      </c>
      <c r="M136" s="415">
        <v>684</v>
      </c>
      <c r="N136" s="414">
        <v>546</v>
      </c>
      <c r="O136" s="415">
        <v>546</v>
      </c>
      <c r="P136" s="415">
        <v>546</v>
      </c>
      <c r="Q136" s="432">
        <v>546</v>
      </c>
      <c r="R136" s="417">
        <v>546</v>
      </c>
      <c r="S136" s="417">
        <v>546</v>
      </c>
      <c r="T136" s="417">
        <v>546</v>
      </c>
      <c r="U136" s="417">
        <v>546</v>
      </c>
      <c r="V136" s="417">
        <v>546</v>
      </c>
      <c r="W136" s="417">
        <v>0</v>
      </c>
      <c r="X136" s="417">
        <v>0</v>
      </c>
      <c r="Y136" s="418">
        <v>0.12</v>
      </c>
      <c r="Z136" s="418">
        <v>0.25</v>
      </c>
      <c r="AA136" s="418">
        <v>0</v>
      </c>
      <c r="AB136" s="419">
        <v>0</v>
      </c>
      <c r="AC136" s="419">
        <v>0</v>
      </c>
      <c r="AD136" s="419">
        <v>0</v>
      </c>
      <c r="AE136" s="419">
        <v>0</v>
      </c>
      <c r="AF136" s="441">
        <v>0</v>
      </c>
      <c r="AG136" s="423" t="s">
        <v>1516</v>
      </c>
      <c r="AH136" s="421" t="s">
        <v>3126</v>
      </c>
      <c r="AI136" s="421" t="s">
        <v>3129</v>
      </c>
      <c r="AJ136" s="422">
        <v>0.625</v>
      </c>
      <c r="AK136" s="449">
        <v>35</v>
      </c>
      <c r="AL136" s="423">
        <v>96</v>
      </c>
      <c r="AM136" s="423">
        <v>2.1</v>
      </c>
      <c r="AN136" s="439">
        <v>50</v>
      </c>
      <c r="AO136" s="422">
        <v>32</v>
      </c>
      <c r="AP136" s="421"/>
      <c r="AQ136" s="422"/>
      <c r="AR136" s="422"/>
      <c r="AS136" s="422"/>
      <c r="AT136" s="422"/>
      <c r="AU136" s="422"/>
      <c r="AV136" s="422"/>
      <c r="AW136" s="424">
        <v>0.5</v>
      </c>
      <c r="AX136" s="425">
        <v>2</v>
      </c>
      <c r="AY136" s="426">
        <v>20</v>
      </c>
      <c r="AZ136" s="420">
        <v>1</v>
      </c>
      <c r="BA136" s="420" t="s">
        <v>1537</v>
      </c>
      <c r="BB136" s="420" t="s">
        <v>1537</v>
      </c>
      <c r="BC136" s="420" t="s">
        <v>3612</v>
      </c>
      <c r="BD136" s="285" t="s">
        <v>3612</v>
      </c>
      <c r="BE136" s="420"/>
      <c r="BF136" s="420"/>
      <c r="BG136" s="420">
        <v>1</v>
      </c>
      <c r="BH136" s="289" t="s">
        <v>3612</v>
      </c>
      <c r="BI136" s="289"/>
      <c r="BJ136" s="297">
        <v>0</v>
      </c>
      <c r="BK136" s="297">
        <v>37</v>
      </c>
    </row>
    <row r="137" spans="1:63" x14ac:dyDescent="0.2">
      <c r="A137" s="286" t="s">
        <v>43</v>
      </c>
      <c r="B137" s="287" t="s">
        <v>1285</v>
      </c>
      <c r="C137" s="340">
        <v>9</v>
      </c>
      <c r="D137" s="341">
        <v>9</v>
      </c>
      <c r="E137" s="341">
        <v>9</v>
      </c>
      <c r="F137" s="341">
        <v>9</v>
      </c>
      <c r="G137" s="341">
        <v>9</v>
      </c>
      <c r="H137" s="341">
        <v>9</v>
      </c>
      <c r="I137" s="342">
        <v>9</v>
      </c>
      <c r="J137" s="340">
        <v>0</v>
      </c>
      <c r="K137" s="341">
        <v>0</v>
      </c>
      <c r="L137" s="341">
        <v>0</v>
      </c>
      <c r="M137" s="341">
        <v>0</v>
      </c>
      <c r="N137" s="340">
        <v>9</v>
      </c>
      <c r="O137" s="341">
        <v>9</v>
      </c>
      <c r="P137" s="341">
        <v>9</v>
      </c>
      <c r="Q137" s="343">
        <v>9</v>
      </c>
      <c r="R137" s="344">
        <v>9</v>
      </c>
      <c r="S137" s="344">
        <v>9</v>
      </c>
      <c r="T137" s="344">
        <v>9</v>
      </c>
      <c r="U137" s="344">
        <v>9</v>
      </c>
      <c r="V137" s="344">
        <v>9</v>
      </c>
      <c r="W137" s="344">
        <v>0</v>
      </c>
      <c r="X137" s="344">
        <v>0</v>
      </c>
      <c r="Y137" s="345">
        <v>0</v>
      </c>
      <c r="Z137" s="345">
        <v>0</v>
      </c>
      <c r="AA137" s="345">
        <v>0</v>
      </c>
      <c r="AB137" s="346">
        <v>0</v>
      </c>
      <c r="AC137" s="346">
        <v>0</v>
      </c>
      <c r="AD137" s="346">
        <v>0</v>
      </c>
      <c r="AE137" s="346">
        <v>0</v>
      </c>
      <c r="AF137" s="381">
        <v>0</v>
      </c>
      <c r="AG137" s="349" t="s">
        <v>1516</v>
      </c>
      <c r="AH137" s="347" t="s">
        <v>3126</v>
      </c>
      <c r="AI137" s="347" t="s">
        <v>3127</v>
      </c>
      <c r="AJ137" s="348">
        <v>4</v>
      </c>
      <c r="AK137" s="379">
        <v>30</v>
      </c>
      <c r="AL137" s="349">
        <v>21</v>
      </c>
      <c r="AM137" s="349">
        <v>0.4</v>
      </c>
      <c r="AN137" s="436">
        <v>8.8000000000000007</v>
      </c>
      <c r="AO137" s="348">
        <v>4.4000000000000004</v>
      </c>
      <c r="AP137" s="347"/>
      <c r="AQ137" s="348"/>
      <c r="AR137" s="348"/>
      <c r="AS137" s="348"/>
      <c r="AT137" s="348"/>
      <c r="AU137" s="348"/>
      <c r="AV137" s="348"/>
      <c r="AW137" s="350">
        <v>0.1</v>
      </c>
      <c r="AX137" s="351">
        <v>0</v>
      </c>
      <c r="AY137" s="352">
        <v>3</v>
      </c>
      <c r="AZ137" s="393">
        <v>1</v>
      </c>
      <c r="BA137" s="393" t="s">
        <v>3612</v>
      </c>
      <c r="BB137" s="393" t="s">
        <v>3612</v>
      </c>
      <c r="BC137" s="393" t="s">
        <v>3612</v>
      </c>
      <c r="BD137" s="353" t="s">
        <v>3612</v>
      </c>
      <c r="BE137" s="393"/>
      <c r="BF137" s="393"/>
      <c r="BG137" s="393">
        <v>0</v>
      </c>
      <c r="BH137" s="5" t="s">
        <v>3612</v>
      </c>
      <c r="BI137" s="289"/>
      <c r="BJ137" s="297">
        <v>0</v>
      </c>
      <c r="BK137" s="297">
        <v>0</v>
      </c>
    </row>
    <row r="138" spans="1:63" x14ac:dyDescent="0.2">
      <c r="A138" s="380" t="s">
        <v>5817</v>
      </c>
      <c r="B138" s="339" t="s">
        <v>3134</v>
      </c>
      <c r="C138" s="340">
        <v>15</v>
      </c>
      <c r="D138" s="341">
        <v>15</v>
      </c>
      <c r="E138" s="341">
        <v>15</v>
      </c>
      <c r="F138" s="341">
        <v>15</v>
      </c>
      <c r="G138" s="341">
        <v>15</v>
      </c>
      <c r="H138" s="341">
        <v>15</v>
      </c>
      <c r="I138" s="342">
        <v>15</v>
      </c>
      <c r="J138" s="340">
        <v>0</v>
      </c>
      <c r="K138" s="341">
        <v>0</v>
      </c>
      <c r="L138" s="341">
        <v>35</v>
      </c>
      <c r="M138" s="341">
        <v>45</v>
      </c>
      <c r="N138" s="340">
        <v>25</v>
      </c>
      <c r="O138" s="341">
        <v>25</v>
      </c>
      <c r="P138" s="341">
        <v>25</v>
      </c>
      <c r="Q138" s="343">
        <v>25</v>
      </c>
      <c r="R138" s="344">
        <v>25</v>
      </c>
      <c r="S138" s="344">
        <v>25</v>
      </c>
      <c r="T138" s="344">
        <v>25</v>
      </c>
      <c r="U138" s="344">
        <v>25</v>
      </c>
      <c r="V138" s="344">
        <v>25</v>
      </c>
      <c r="W138" s="344">
        <v>0</v>
      </c>
      <c r="X138" s="344">
        <v>0</v>
      </c>
      <c r="Y138" s="345">
        <v>0.12</v>
      </c>
      <c r="Z138" s="345">
        <v>0.25</v>
      </c>
      <c r="AA138" s="345">
        <v>0</v>
      </c>
      <c r="AB138" s="346">
        <v>0</v>
      </c>
      <c r="AC138" s="346">
        <v>0</v>
      </c>
      <c r="AD138" s="346">
        <v>0</v>
      </c>
      <c r="AE138" s="346">
        <v>0</v>
      </c>
      <c r="AF138" s="381">
        <v>0</v>
      </c>
      <c r="AG138" s="349" t="s">
        <v>1516</v>
      </c>
      <c r="AH138" s="347" t="s">
        <v>3131</v>
      </c>
      <c r="AI138" s="347" t="s">
        <v>3135</v>
      </c>
      <c r="AJ138" s="348">
        <v>0.25</v>
      </c>
      <c r="AK138" s="379">
        <v>4.5</v>
      </c>
      <c r="AL138" s="349">
        <v>96</v>
      </c>
      <c r="AM138" s="349">
        <v>0.3</v>
      </c>
      <c r="AN138" s="436">
        <v>2.5</v>
      </c>
      <c r="AO138" s="348">
        <v>3</v>
      </c>
      <c r="AP138" s="347"/>
      <c r="AQ138" s="348"/>
      <c r="AR138" s="348"/>
      <c r="AS138" s="348"/>
      <c r="AT138" s="348"/>
      <c r="AU138" s="348"/>
      <c r="AV138" s="348"/>
      <c r="AW138" s="350">
        <v>0.05</v>
      </c>
      <c r="AX138" s="351">
        <v>0</v>
      </c>
      <c r="AY138" s="352">
        <v>3</v>
      </c>
      <c r="AZ138" s="393">
        <v>1</v>
      </c>
      <c r="BA138" s="393" t="s">
        <v>1537</v>
      </c>
      <c r="BB138" s="393" t="s">
        <v>1537</v>
      </c>
      <c r="BC138" s="393" t="s">
        <v>3612</v>
      </c>
      <c r="BD138" s="353" t="s">
        <v>3612</v>
      </c>
      <c r="BE138" s="393"/>
      <c r="BF138" s="393"/>
      <c r="BG138" s="393">
        <v>0</v>
      </c>
      <c r="BH138" s="5" t="s">
        <v>3612</v>
      </c>
      <c r="BJ138" s="354">
        <v>0</v>
      </c>
      <c r="BK138" s="354">
        <v>2</v>
      </c>
    </row>
    <row r="139" spans="1:63" x14ac:dyDescent="0.2">
      <c r="A139" s="286" t="s">
        <v>44</v>
      </c>
      <c r="B139" s="287" t="s">
        <v>1286</v>
      </c>
      <c r="C139" s="340">
        <v>36</v>
      </c>
      <c r="D139" s="341">
        <v>36</v>
      </c>
      <c r="E139" s="341">
        <v>36</v>
      </c>
      <c r="F139" s="341">
        <v>36</v>
      </c>
      <c r="G139" s="341">
        <v>36</v>
      </c>
      <c r="H139" s="341">
        <v>36</v>
      </c>
      <c r="I139" s="342">
        <v>36</v>
      </c>
      <c r="J139" s="340">
        <v>0</v>
      </c>
      <c r="K139" s="341">
        <v>0</v>
      </c>
      <c r="L139" s="341">
        <v>0</v>
      </c>
      <c r="M139" s="341">
        <v>0</v>
      </c>
      <c r="N139" s="340">
        <v>36</v>
      </c>
      <c r="O139" s="341">
        <v>36</v>
      </c>
      <c r="P139" s="341">
        <v>36</v>
      </c>
      <c r="Q139" s="343">
        <v>36</v>
      </c>
      <c r="R139" s="344">
        <v>36</v>
      </c>
      <c r="S139" s="344">
        <v>36</v>
      </c>
      <c r="T139" s="344">
        <v>36</v>
      </c>
      <c r="U139" s="344">
        <v>36</v>
      </c>
      <c r="V139" s="344">
        <v>36</v>
      </c>
      <c r="W139" s="344">
        <v>0</v>
      </c>
      <c r="X139" s="344">
        <v>0</v>
      </c>
      <c r="Y139" s="345">
        <v>0</v>
      </c>
      <c r="Z139" s="345">
        <v>0</v>
      </c>
      <c r="AA139" s="345">
        <v>0</v>
      </c>
      <c r="AB139" s="346">
        <v>0</v>
      </c>
      <c r="AC139" s="346">
        <v>0</v>
      </c>
      <c r="AD139" s="346">
        <v>0</v>
      </c>
      <c r="AE139" s="346">
        <v>0</v>
      </c>
      <c r="AF139" s="381">
        <v>0</v>
      </c>
      <c r="AG139" s="349" t="s">
        <v>1516</v>
      </c>
      <c r="AH139" s="347" t="s">
        <v>3136</v>
      </c>
      <c r="AI139" s="347" t="s">
        <v>3137</v>
      </c>
      <c r="AJ139" s="348">
        <v>0.75</v>
      </c>
      <c r="AK139" s="379">
        <v>12</v>
      </c>
      <c r="AL139" s="349">
        <v>96</v>
      </c>
      <c r="AM139" s="349">
        <v>0.5</v>
      </c>
      <c r="AN139" s="436">
        <v>18</v>
      </c>
      <c r="AO139" s="348">
        <v>8</v>
      </c>
      <c r="AP139" s="347"/>
      <c r="AQ139" s="348"/>
      <c r="AR139" s="348"/>
      <c r="AS139" s="348"/>
      <c r="AT139" s="348"/>
      <c r="AU139" s="348"/>
      <c r="AV139" s="348"/>
      <c r="AW139" s="350">
        <v>0.25</v>
      </c>
      <c r="AX139" s="351">
        <v>1</v>
      </c>
      <c r="AY139" s="352">
        <v>5</v>
      </c>
      <c r="AZ139" s="393">
        <v>0</v>
      </c>
      <c r="BA139" s="393" t="s">
        <v>3612</v>
      </c>
      <c r="BB139" s="393" t="s">
        <v>3612</v>
      </c>
      <c r="BC139" s="393" t="s">
        <v>3612</v>
      </c>
      <c r="BD139" s="353" t="s">
        <v>3612</v>
      </c>
      <c r="BE139" s="393"/>
      <c r="BF139" s="393"/>
      <c r="BG139" s="393">
        <v>0</v>
      </c>
      <c r="BH139" s="5" t="s">
        <v>3612</v>
      </c>
      <c r="BI139" s="289"/>
      <c r="BJ139" s="297">
        <v>0</v>
      </c>
      <c r="BK139" s="297">
        <v>0</v>
      </c>
    </row>
    <row r="140" spans="1:63" x14ac:dyDescent="0.2">
      <c r="A140" s="286" t="s">
        <v>45</v>
      </c>
      <c r="B140" s="287" t="s">
        <v>1287</v>
      </c>
      <c r="C140" s="340">
        <v>70</v>
      </c>
      <c r="D140" s="341">
        <v>70</v>
      </c>
      <c r="E140" s="341">
        <v>70</v>
      </c>
      <c r="F140" s="341">
        <v>70</v>
      </c>
      <c r="G140" s="341">
        <v>70</v>
      </c>
      <c r="H140" s="341">
        <v>70</v>
      </c>
      <c r="I140" s="342">
        <v>70</v>
      </c>
      <c r="J140" s="340">
        <v>0</v>
      </c>
      <c r="K140" s="341">
        <v>0</v>
      </c>
      <c r="L140" s="341">
        <v>0</v>
      </c>
      <c r="M140" s="341">
        <v>0</v>
      </c>
      <c r="N140" s="340">
        <v>70</v>
      </c>
      <c r="O140" s="341">
        <v>70</v>
      </c>
      <c r="P140" s="341">
        <v>70</v>
      </c>
      <c r="Q140" s="343">
        <v>70</v>
      </c>
      <c r="R140" s="344">
        <v>70</v>
      </c>
      <c r="S140" s="344">
        <v>70</v>
      </c>
      <c r="T140" s="344">
        <v>70</v>
      </c>
      <c r="U140" s="344">
        <v>70</v>
      </c>
      <c r="V140" s="344">
        <v>70</v>
      </c>
      <c r="W140" s="344">
        <v>0</v>
      </c>
      <c r="X140" s="344">
        <v>0</v>
      </c>
      <c r="Y140" s="345">
        <v>0</v>
      </c>
      <c r="Z140" s="345">
        <v>0</v>
      </c>
      <c r="AA140" s="345">
        <v>0</v>
      </c>
      <c r="AB140" s="346">
        <v>0</v>
      </c>
      <c r="AC140" s="346">
        <v>0</v>
      </c>
      <c r="AD140" s="346">
        <v>0</v>
      </c>
      <c r="AE140" s="346">
        <v>0</v>
      </c>
      <c r="AF140" s="381">
        <v>0</v>
      </c>
      <c r="AG140" s="349" t="s">
        <v>1516</v>
      </c>
      <c r="AH140" s="347" t="s">
        <v>3136</v>
      </c>
      <c r="AI140" s="347" t="s">
        <v>3137</v>
      </c>
      <c r="AJ140" s="348">
        <v>0.75</v>
      </c>
      <c r="AK140" s="379">
        <v>24</v>
      </c>
      <c r="AL140" s="349">
        <v>96</v>
      </c>
      <c r="AM140" s="349">
        <v>1</v>
      </c>
      <c r="AN140" s="436">
        <v>36</v>
      </c>
      <c r="AO140" s="348">
        <v>16</v>
      </c>
      <c r="AP140" s="347"/>
      <c r="AQ140" s="348"/>
      <c r="AR140" s="348"/>
      <c r="AS140" s="348"/>
      <c r="AT140" s="348"/>
      <c r="AU140" s="348"/>
      <c r="AV140" s="348"/>
      <c r="AW140" s="350">
        <v>0.25</v>
      </c>
      <c r="AX140" s="351">
        <v>1</v>
      </c>
      <c r="AY140" s="352">
        <v>5</v>
      </c>
      <c r="AZ140" s="393">
        <v>0</v>
      </c>
      <c r="BA140" s="393" t="s">
        <v>3612</v>
      </c>
      <c r="BB140" s="393" t="s">
        <v>3612</v>
      </c>
      <c r="BC140" s="393" t="s">
        <v>3612</v>
      </c>
      <c r="BD140" s="353" t="s">
        <v>3612</v>
      </c>
      <c r="BE140" s="393"/>
      <c r="BF140" s="393"/>
      <c r="BG140" s="393">
        <v>0</v>
      </c>
      <c r="BH140" s="5" t="s">
        <v>3612</v>
      </c>
      <c r="BI140" s="289"/>
      <c r="BJ140" s="297">
        <v>0</v>
      </c>
      <c r="BK140" s="297">
        <v>0</v>
      </c>
    </row>
    <row r="141" spans="1:63" x14ac:dyDescent="0.2">
      <c r="A141" s="286" t="s">
        <v>46</v>
      </c>
      <c r="B141" s="287" t="s">
        <v>1288</v>
      </c>
      <c r="C141" s="340">
        <v>137</v>
      </c>
      <c r="D141" s="341">
        <v>137</v>
      </c>
      <c r="E141" s="341">
        <v>137</v>
      </c>
      <c r="F141" s="341">
        <v>137</v>
      </c>
      <c r="G141" s="341">
        <v>137</v>
      </c>
      <c r="H141" s="341">
        <v>137</v>
      </c>
      <c r="I141" s="342">
        <v>137</v>
      </c>
      <c r="J141" s="340">
        <v>0</v>
      </c>
      <c r="K141" s="341">
        <v>0</v>
      </c>
      <c r="L141" s="341">
        <v>0</v>
      </c>
      <c r="M141" s="341">
        <v>0</v>
      </c>
      <c r="N141" s="340">
        <v>137</v>
      </c>
      <c r="O141" s="341">
        <v>137</v>
      </c>
      <c r="P141" s="341">
        <v>137</v>
      </c>
      <c r="Q141" s="343">
        <v>137</v>
      </c>
      <c r="R141" s="344">
        <v>137</v>
      </c>
      <c r="S141" s="344">
        <v>137</v>
      </c>
      <c r="T141" s="344">
        <v>137</v>
      </c>
      <c r="U141" s="344">
        <v>137</v>
      </c>
      <c r="V141" s="344">
        <v>137</v>
      </c>
      <c r="W141" s="344">
        <v>0</v>
      </c>
      <c r="X141" s="344">
        <v>0</v>
      </c>
      <c r="Y141" s="345">
        <v>0</v>
      </c>
      <c r="Z141" s="345">
        <v>0</v>
      </c>
      <c r="AA141" s="345">
        <v>0</v>
      </c>
      <c r="AB141" s="346">
        <v>0</v>
      </c>
      <c r="AC141" s="346">
        <v>0</v>
      </c>
      <c r="AD141" s="346">
        <v>0</v>
      </c>
      <c r="AE141" s="346">
        <v>0</v>
      </c>
      <c r="AF141" s="381">
        <v>0</v>
      </c>
      <c r="AG141" s="349" t="s">
        <v>1516</v>
      </c>
      <c r="AH141" s="347" t="s">
        <v>3136</v>
      </c>
      <c r="AI141" s="347" t="s">
        <v>3137</v>
      </c>
      <c r="AJ141" s="348">
        <v>0.75</v>
      </c>
      <c r="AK141" s="379">
        <v>48</v>
      </c>
      <c r="AL141" s="349">
        <v>96</v>
      </c>
      <c r="AM141" s="349">
        <v>2</v>
      </c>
      <c r="AN141" s="436">
        <v>72</v>
      </c>
      <c r="AO141" s="348">
        <v>32</v>
      </c>
      <c r="AP141" s="347"/>
      <c r="AQ141" s="348"/>
      <c r="AR141" s="348"/>
      <c r="AS141" s="348"/>
      <c r="AT141" s="348"/>
      <c r="AU141" s="348"/>
      <c r="AV141" s="348"/>
      <c r="AW141" s="350">
        <v>0.25</v>
      </c>
      <c r="AX141" s="351">
        <v>2</v>
      </c>
      <c r="AY141" s="352">
        <v>12</v>
      </c>
      <c r="AZ141" s="393">
        <v>0</v>
      </c>
      <c r="BA141" s="393" t="s">
        <v>3612</v>
      </c>
      <c r="BB141" s="393" t="s">
        <v>3612</v>
      </c>
      <c r="BC141" s="393" t="s">
        <v>3612</v>
      </c>
      <c r="BD141" s="353" t="s">
        <v>3612</v>
      </c>
      <c r="BE141" s="393"/>
      <c r="BF141" s="393"/>
      <c r="BG141" s="393">
        <v>0</v>
      </c>
      <c r="BH141" s="5" t="s">
        <v>3612</v>
      </c>
      <c r="BI141" s="289"/>
      <c r="BJ141" s="297">
        <v>0</v>
      </c>
      <c r="BK141" s="297">
        <v>0</v>
      </c>
    </row>
    <row r="142" spans="1:63" x14ac:dyDescent="0.2">
      <c r="A142" s="286" t="s">
        <v>47</v>
      </c>
      <c r="B142" s="287" t="s">
        <v>1289</v>
      </c>
      <c r="C142" s="340">
        <v>31</v>
      </c>
      <c r="D142" s="341">
        <v>31</v>
      </c>
      <c r="E142" s="341">
        <v>31</v>
      </c>
      <c r="F142" s="341">
        <v>31</v>
      </c>
      <c r="G142" s="341">
        <v>31</v>
      </c>
      <c r="H142" s="341">
        <v>31</v>
      </c>
      <c r="I142" s="342">
        <v>31</v>
      </c>
      <c r="J142" s="340">
        <v>0</v>
      </c>
      <c r="K142" s="341">
        <v>0</v>
      </c>
      <c r="L142" s="341">
        <v>0</v>
      </c>
      <c r="M142" s="341">
        <v>0</v>
      </c>
      <c r="N142" s="340">
        <v>31</v>
      </c>
      <c r="O142" s="341">
        <v>31</v>
      </c>
      <c r="P142" s="341">
        <v>31</v>
      </c>
      <c r="Q142" s="343">
        <v>31</v>
      </c>
      <c r="R142" s="344">
        <v>31</v>
      </c>
      <c r="S142" s="344">
        <v>31</v>
      </c>
      <c r="T142" s="344">
        <v>31</v>
      </c>
      <c r="U142" s="344">
        <v>31</v>
      </c>
      <c r="V142" s="344">
        <v>31</v>
      </c>
      <c r="W142" s="344">
        <v>0</v>
      </c>
      <c r="X142" s="344">
        <v>0</v>
      </c>
      <c r="Y142" s="345">
        <v>0</v>
      </c>
      <c r="Z142" s="345">
        <v>0</v>
      </c>
      <c r="AA142" s="345">
        <v>0</v>
      </c>
      <c r="AB142" s="346">
        <v>0</v>
      </c>
      <c r="AC142" s="346">
        <v>0</v>
      </c>
      <c r="AD142" s="346">
        <v>0</v>
      </c>
      <c r="AE142" s="346">
        <v>0</v>
      </c>
      <c r="AF142" s="381">
        <v>0</v>
      </c>
      <c r="AG142" s="349" t="s">
        <v>1516</v>
      </c>
      <c r="AH142" s="347" t="s">
        <v>3136</v>
      </c>
      <c r="AI142" s="347" t="s">
        <v>3137</v>
      </c>
      <c r="AJ142" s="348">
        <v>0.625</v>
      </c>
      <c r="AK142" s="379">
        <v>12</v>
      </c>
      <c r="AL142" s="349">
        <v>96</v>
      </c>
      <c r="AM142" s="349">
        <v>0.41666666666666669</v>
      </c>
      <c r="AN142" s="436">
        <v>15</v>
      </c>
      <c r="AO142" s="348">
        <v>8</v>
      </c>
      <c r="AP142" s="347"/>
      <c r="AQ142" s="348"/>
      <c r="AR142" s="348"/>
      <c r="AS142" s="348"/>
      <c r="AT142" s="348"/>
      <c r="AU142" s="348"/>
      <c r="AV142" s="348"/>
      <c r="AW142" s="350">
        <v>0.25</v>
      </c>
      <c r="AX142" s="351">
        <v>1</v>
      </c>
      <c r="AY142" s="352">
        <v>5</v>
      </c>
      <c r="AZ142" s="393">
        <v>0</v>
      </c>
      <c r="BA142" s="393" t="s">
        <v>3612</v>
      </c>
      <c r="BB142" s="393" t="s">
        <v>3612</v>
      </c>
      <c r="BC142" s="393" t="s">
        <v>3612</v>
      </c>
      <c r="BD142" s="353" t="s">
        <v>3612</v>
      </c>
      <c r="BE142" s="393"/>
      <c r="BF142" s="393"/>
      <c r="BG142" s="393">
        <v>0</v>
      </c>
      <c r="BH142" s="5" t="s">
        <v>3612</v>
      </c>
      <c r="BI142" s="289"/>
      <c r="BJ142" s="297">
        <v>0</v>
      </c>
      <c r="BK142" s="297">
        <v>0</v>
      </c>
    </row>
    <row r="143" spans="1:63" x14ac:dyDescent="0.2">
      <c r="A143" s="286" t="s">
        <v>48</v>
      </c>
      <c r="B143" s="287" t="s">
        <v>1290</v>
      </c>
      <c r="C143" s="340">
        <v>59</v>
      </c>
      <c r="D143" s="341">
        <v>59</v>
      </c>
      <c r="E143" s="341">
        <v>59</v>
      </c>
      <c r="F143" s="341">
        <v>59</v>
      </c>
      <c r="G143" s="341">
        <v>59</v>
      </c>
      <c r="H143" s="341">
        <v>59</v>
      </c>
      <c r="I143" s="342">
        <v>59</v>
      </c>
      <c r="J143" s="340">
        <v>0</v>
      </c>
      <c r="K143" s="341">
        <v>0</v>
      </c>
      <c r="L143" s="341">
        <v>0</v>
      </c>
      <c r="M143" s="341">
        <v>0</v>
      </c>
      <c r="N143" s="340">
        <v>59</v>
      </c>
      <c r="O143" s="341">
        <v>59</v>
      </c>
      <c r="P143" s="341">
        <v>59</v>
      </c>
      <c r="Q143" s="343">
        <v>59</v>
      </c>
      <c r="R143" s="344">
        <v>59</v>
      </c>
      <c r="S143" s="344">
        <v>59</v>
      </c>
      <c r="T143" s="344">
        <v>59</v>
      </c>
      <c r="U143" s="344">
        <v>59</v>
      </c>
      <c r="V143" s="344">
        <v>59</v>
      </c>
      <c r="W143" s="344">
        <v>0</v>
      </c>
      <c r="X143" s="344">
        <v>0</v>
      </c>
      <c r="Y143" s="345">
        <v>0</v>
      </c>
      <c r="Z143" s="345">
        <v>0</v>
      </c>
      <c r="AA143" s="345">
        <v>0</v>
      </c>
      <c r="AB143" s="346">
        <v>0</v>
      </c>
      <c r="AC143" s="346">
        <v>0</v>
      </c>
      <c r="AD143" s="346">
        <v>0</v>
      </c>
      <c r="AE143" s="346">
        <v>0</v>
      </c>
      <c r="AF143" s="381">
        <v>0</v>
      </c>
      <c r="AG143" s="349" t="s">
        <v>1516</v>
      </c>
      <c r="AH143" s="347" t="s">
        <v>3136</v>
      </c>
      <c r="AI143" s="347" t="s">
        <v>3137</v>
      </c>
      <c r="AJ143" s="348">
        <v>0.625</v>
      </c>
      <c r="AK143" s="379">
        <v>24</v>
      </c>
      <c r="AL143" s="349">
        <v>96</v>
      </c>
      <c r="AM143" s="349">
        <v>0.83333333333333337</v>
      </c>
      <c r="AN143" s="436">
        <v>30</v>
      </c>
      <c r="AO143" s="348">
        <v>16</v>
      </c>
      <c r="AP143" s="347"/>
      <c r="AQ143" s="348"/>
      <c r="AR143" s="348"/>
      <c r="AS143" s="348"/>
      <c r="AT143" s="348"/>
      <c r="AU143" s="348"/>
      <c r="AV143" s="348"/>
      <c r="AW143" s="350">
        <v>0.25</v>
      </c>
      <c r="AX143" s="351">
        <v>1</v>
      </c>
      <c r="AY143" s="352">
        <v>5</v>
      </c>
      <c r="AZ143" s="393">
        <v>0</v>
      </c>
      <c r="BA143" s="393" t="s">
        <v>3612</v>
      </c>
      <c r="BB143" s="393" t="s">
        <v>3612</v>
      </c>
      <c r="BC143" s="393" t="s">
        <v>3612</v>
      </c>
      <c r="BD143" s="353" t="s">
        <v>3612</v>
      </c>
      <c r="BE143" s="393"/>
      <c r="BF143" s="393"/>
      <c r="BG143" s="393">
        <v>0</v>
      </c>
      <c r="BH143" s="5" t="s">
        <v>3612</v>
      </c>
      <c r="BI143" s="289"/>
      <c r="BJ143" s="297">
        <v>0</v>
      </c>
      <c r="BK143" s="297">
        <v>0</v>
      </c>
    </row>
    <row r="144" spans="1:63" x14ac:dyDescent="0.2">
      <c r="A144" s="286" t="s">
        <v>49</v>
      </c>
      <c r="B144" s="287" t="s">
        <v>1291</v>
      </c>
      <c r="C144" s="340">
        <v>117</v>
      </c>
      <c r="D144" s="341">
        <v>117</v>
      </c>
      <c r="E144" s="341">
        <v>117</v>
      </c>
      <c r="F144" s="341">
        <v>117</v>
      </c>
      <c r="G144" s="341">
        <v>117</v>
      </c>
      <c r="H144" s="341">
        <v>117</v>
      </c>
      <c r="I144" s="342">
        <v>117</v>
      </c>
      <c r="J144" s="340">
        <v>0</v>
      </c>
      <c r="K144" s="341">
        <v>0</v>
      </c>
      <c r="L144" s="341">
        <v>0</v>
      </c>
      <c r="M144" s="341">
        <v>0</v>
      </c>
      <c r="N144" s="340">
        <v>117</v>
      </c>
      <c r="O144" s="341">
        <v>117</v>
      </c>
      <c r="P144" s="341">
        <v>117</v>
      </c>
      <c r="Q144" s="343">
        <v>117</v>
      </c>
      <c r="R144" s="344">
        <v>117</v>
      </c>
      <c r="S144" s="344">
        <v>117</v>
      </c>
      <c r="T144" s="344">
        <v>117</v>
      </c>
      <c r="U144" s="344">
        <v>117</v>
      </c>
      <c r="V144" s="344">
        <v>117</v>
      </c>
      <c r="W144" s="344">
        <v>0</v>
      </c>
      <c r="X144" s="344">
        <v>0</v>
      </c>
      <c r="Y144" s="345">
        <v>0</v>
      </c>
      <c r="Z144" s="345">
        <v>0</v>
      </c>
      <c r="AA144" s="345">
        <v>0</v>
      </c>
      <c r="AB144" s="346">
        <v>0</v>
      </c>
      <c r="AC144" s="346">
        <v>0</v>
      </c>
      <c r="AD144" s="346">
        <v>0</v>
      </c>
      <c r="AE144" s="346">
        <v>0</v>
      </c>
      <c r="AF144" s="381">
        <v>0</v>
      </c>
      <c r="AG144" s="349" t="s">
        <v>1516</v>
      </c>
      <c r="AH144" s="347" t="s">
        <v>3136</v>
      </c>
      <c r="AI144" s="347" t="s">
        <v>3137</v>
      </c>
      <c r="AJ144" s="348">
        <v>0.625</v>
      </c>
      <c r="AK144" s="379">
        <v>48</v>
      </c>
      <c r="AL144" s="349">
        <v>96</v>
      </c>
      <c r="AM144" s="349">
        <v>1.6666666666666667</v>
      </c>
      <c r="AN144" s="436">
        <v>60</v>
      </c>
      <c r="AO144" s="348">
        <v>32</v>
      </c>
      <c r="AP144" s="347"/>
      <c r="AQ144" s="348"/>
      <c r="AR144" s="348"/>
      <c r="AS144" s="348"/>
      <c r="AT144" s="348"/>
      <c r="AU144" s="348"/>
      <c r="AV144" s="348"/>
      <c r="AW144" s="350">
        <v>0.25</v>
      </c>
      <c r="AX144" s="351">
        <v>2</v>
      </c>
      <c r="AY144" s="352">
        <v>12</v>
      </c>
      <c r="AZ144" s="393">
        <v>0</v>
      </c>
      <c r="BA144" s="393" t="s">
        <v>3612</v>
      </c>
      <c r="BB144" s="393" t="s">
        <v>3612</v>
      </c>
      <c r="BC144" s="393" t="s">
        <v>3612</v>
      </c>
      <c r="BD144" s="353" t="s">
        <v>3612</v>
      </c>
      <c r="BE144" s="393"/>
      <c r="BF144" s="393"/>
      <c r="BG144" s="393">
        <v>0</v>
      </c>
      <c r="BH144" s="5" t="s">
        <v>3612</v>
      </c>
      <c r="BI144" s="289"/>
      <c r="BJ144" s="297">
        <v>0</v>
      </c>
      <c r="BK144" s="297">
        <v>0</v>
      </c>
    </row>
    <row r="145" spans="1:63" x14ac:dyDescent="0.2">
      <c r="A145" s="380" t="s">
        <v>5818</v>
      </c>
      <c r="B145" s="339" t="s">
        <v>1277</v>
      </c>
      <c r="C145" s="340">
        <v>39</v>
      </c>
      <c r="D145" s="341">
        <v>39</v>
      </c>
      <c r="E145" s="341">
        <v>39</v>
      </c>
      <c r="F145" s="341">
        <v>39</v>
      </c>
      <c r="G145" s="341">
        <v>39</v>
      </c>
      <c r="H145" s="341">
        <v>39</v>
      </c>
      <c r="I145" s="342">
        <v>39</v>
      </c>
      <c r="J145" s="340">
        <v>0</v>
      </c>
      <c r="K145" s="341">
        <v>0</v>
      </c>
      <c r="L145" s="341">
        <v>0</v>
      </c>
      <c r="M145" s="341">
        <v>0</v>
      </c>
      <c r="N145" s="340">
        <v>43</v>
      </c>
      <c r="O145" s="341">
        <v>43</v>
      </c>
      <c r="P145" s="341">
        <v>43</v>
      </c>
      <c r="Q145" s="343">
        <v>43</v>
      </c>
      <c r="R145" s="344">
        <v>43</v>
      </c>
      <c r="S145" s="344">
        <v>43</v>
      </c>
      <c r="T145" s="344">
        <v>43</v>
      </c>
      <c r="U145" s="344">
        <v>43</v>
      </c>
      <c r="V145" s="344">
        <v>43</v>
      </c>
      <c r="W145" s="344">
        <v>0</v>
      </c>
      <c r="X145" s="344">
        <v>0</v>
      </c>
      <c r="Y145" s="345">
        <v>0.12</v>
      </c>
      <c r="Z145" s="345">
        <v>0.25</v>
      </c>
      <c r="AA145" s="345">
        <v>0</v>
      </c>
      <c r="AB145" s="346">
        <v>0</v>
      </c>
      <c r="AC145" s="346">
        <v>0</v>
      </c>
      <c r="AD145" s="346">
        <v>0</v>
      </c>
      <c r="AE145" s="346">
        <v>0</v>
      </c>
      <c r="AF145" s="381">
        <v>0</v>
      </c>
      <c r="AG145" s="349" t="s">
        <v>1516</v>
      </c>
      <c r="AH145" s="347" t="s">
        <v>3131</v>
      </c>
      <c r="AI145" s="347" t="s">
        <v>3132</v>
      </c>
      <c r="AJ145" s="348">
        <v>0.25</v>
      </c>
      <c r="AK145" s="379">
        <v>12</v>
      </c>
      <c r="AL145" s="349">
        <v>96</v>
      </c>
      <c r="AM145" s="349">
        <v>0.7</v>
      </c>
      <c r="AN145" s="436">
        <v>16</v>
      </c>
      <c r="AO145" s="348">
        <v>8</v>
      </c>
      <c r="AP145" s="347"/>
      <c r="AQ145" s="348"/>
      <c r="AR145" s="348"/>
      <c r="AS145" s="348"/>
      <c r="AT145" s="348"/>
      <c r="AU145" s="348"/>
      <c r="AV145" s="348"/>
      <c r="AW145" s="350">
        <v>0.25</v>
      </c>
      <c r="AX145" s="351">
        <v>1</v>
      </c>
      <c r="AY145" s="352">
        <v>5</v>
      </c>
      <c r="AZ145" s="393">
        <v>1</v>
      </c>
      <c r="BA145" s="393" t="s">
        <v>1537</v>
      </c>
      <c r="BB145" s="393" t="s">
        <v>1537</v>
      </c>
      <c r="BC145" s="393" t="s">
        <v>3612</v>
      </c>
      <c r="BD145" s="353" t="s">
        <v>3612</v>
      </c>
      <c r="BE145" s="393"/>
      <c r="BF145" s="393"/>
      <c r="BG145" s="393">
        <v>0</v>
      </c>
      <c r="BH145" s="5" t="s">
        <v>3612</v>
      </c>
      <c r="BJ145" s="354">
        <v>0</v>
      </c>
      <c r="BK145" s="354">
        <v>0</v>
      </c>
    </row>
    <row r="146" spans="1:63" x14ac:dyDescent="0.2">
      <c r="A146" s="380" t="s">
        <v>5819</v>
      </c>
      <c r="B146" s="339" t="s">
        <v>1278</v>
      </c>
      <c r="C146" s="340">
        <v>39</v>
      </c>
      <c r="D146" s="341">
        <v>39</v>
      </c>
      <c r="E146" s="341">
        <v>39</v>
      </c>
      <c r="F146" s="341">
        <v>39</v>
      </c>
      <c r="G146" s="341">
        <v>39</v>
      </c>
      <c r="H146" s="341">
        <v>39</v>
      </c>
      <c r="I146" s="342">
        <v>39</v>
      </c>
      <c r="J146" s="340">
        <v>0</v>
      </c>
      <c r="K146" s="341">
        <v>0</v>
      </c>
      <c r="L146" s="341">
        <v>0</v>
      </c>
      <c r="M146" s="341">
        <v>0</v>
      </c>
      <c r="N146" s="340">
        <v>43</v>
      </c>
      <c r="O146" s="341">
        <v>43</v>
      </c>
      <c r="P146" s="341">
        <v>43</v>
      </c>
      <c r="Q146" s="343">
        <v>43</v>
      </c>
      <c r="R146" s="344">
        <v>43</v>
      </c>
      <c r="S146" s="344">
        <v>43</v>
      </c>
      <c r="T146" s="344">
        <v>43</v>
      </c>
      <c r="U146" s="344">
        <v>43</v>
      </c>
      <c r="V146" s="344">
        <v>43</v>
      </c>
      <c r="W146" s="344">
        <v>0</v>
      </c>
      <c r="X146" s="344">
        <v>0</v>
      </c>
      <c r="Y146" s="345">
        <v>0.12</v>
      </c>
      <c r="Z146" s="345">
        <v>0.25</v>
      </c>
      <c r="AA146" s="345">
        <v>0</v>
      </c>
      <c r="AB146" s="346">
        <v>0</v>
      </c>
      <c r="AC146" s="346">
        <v>0</v>
      </c>
      <c r="AD146" s="346">
        <v>0</v>
      </c>
      <c r="AE146" s="346">
        <v>0</v>
      </c>
      <c r="AF146" s="381">
        <v>0</v>
      </c>
      <c r="AG146" s="349" t="s">
        <v>1516</v>
      </c>
      <c r="AH146" s="347" t="s">
        <v>3131</v>
      </c>
      <c r="AI146" s="347" t="s">
        <v>3132</v>
      </c>
      <c r="AJ146" s="348">
        <v>0.25</v>
      </c>
      <c r="AK146" s="379">
        <v>24</v>
      </c>
      <c r="AL146" s="349">
        <v>48</v>
      </c>
      <c r="AM146" s="349">
        <v>0.7</v>
      </c>
      <c r="AN146" s="436">
        <v>16</v>
      </c>
      <c r="AO146" s="348">
        <v>8</v>
      </c>
      <c r="AP146" s="347"/>
      <c r="AQ146" s="348"/>
      <c r="AR146" s="348"/>
      <c r="AS146" s="348"/>
      <c r="AT146" s="348"/>
      <c r="AU146" s="348"/>
      <c r="AV146" s="348"/>
      <c r="AW146" s="350">
        <v>0.25</v>
      </c>
      <c r="AX146" s="351">
        <v>1</v>
      </c>
      <c r="AY146" s="352">
        <v>5</v>
      </c>
      <c r="AZ146" s="393">
        <v>1</v>
      </c>
      <c r="BA146" s="393" t="s">
        <v>1537</v>
      </c>
      <c r="BB146" s="393" t="s">
        <v>1537</v>
      </c>
      <c r="BC146" s="393" t="s">
        <v>3612</v>
      </c>
      <c r="BD146" s="353" t="s">
        <v>3612</v>
      </c>
      <c r="BE146" s="393"/>
      <c r="BF146" s="393"/>
      <c r="BG146" s="393">
        <v>0</v>
      </c>
      <c r="BH146" s="5" t="s">
        <v>3612</v>
      </c>
      <c r="BJ146" s="354">
        <v>0</v>
      </c>
      <c r="BK146" s="354">
        <v>0</v>
      </c>
    </row>
    <row r="147" spans="1:63" x14ac:dyDescent="0.2">
      <c r="A147" s="380" t="s">
        <v>5820</v>
      </c>
      <c r="B147" s="339" t="s">
        <v>1279</v>
      </c>
      <c r="C147" s="340">
        <v>74</v>
      </c>
      <c r="D147" s="341">
        <v>74</v>
      </c>
      <c r="E147" s="341">
        <v>74</v>
      </c>
      <c r="F147" s="341">
        <v>74</v>
      </c>
      <c r="G147" s="341">
        <v>74</v>
      </c>
      <c r="H147" s="341">
        <v>74</v>
      </c>
      <c r="I147" s="342">
        <v>74</v>
      </c>
      <c r="J147" s="340">
        <v>0</v>
      </c>
      <c r="K147" s="341">
        <v>0</v>
      </c>
      <c r="L147" s="341">
        <v>0</v>
      </c>
      <c r="M147" s="341">
        <v>0</v>
      </c>
      <c r="N147" s="340">
        <v>81</v>
      </c>
      <c r="O147" s="341">
        <v>81</v>
      </c>
      <c r="P147" s="341">
        <v>81</v>
      </c>
      <c r="Q147" s="343">
        <v>81</v>
      </c>
      <c r="R147" s="344">
        <v>81</v>
      </c>
      <c r="S147" s="344">
        <v>81</v>
      </c>
      <c r="T147" s="344">
        <v>81</v>
      </c>
      <c r="U147" s="344">
        <v>81</v>
      </c>
      <c r="V147" s="344">
        <v>81</v>
      </c>
      <c r="W147" s="344">
        <v>0</v>
      </c>
      <c r="X147" s="344">
        <v>0</v>
      </c>
      <c r="Y147" s="345">
        <v>0.12</v>
      </c>
      <c r="Z147" s="345">
        <v>0.25</v>
      </c>
      <c r="AA147" s="345">
        <v>0</v>
      </c>
      <c r="AB147" s="346">
        <v>0</v>
      </c>
      <c r="AC147" s="346">
        <v>0</v>
      </c>
      <c r="AD147" s="346">
        <v>0</v>
      </c>
      <c r="AE147" s="346">
        <v>0</v>
      </c>
      <c r="AF147" s="381">
        <v>0</v>
      </c>
      <c r="AG147" s="349" t="s">
        <v>1516</v>
      </c>
      <c r="AH147" s="347" t="s">
        <v>3131</v>
      </c>
      <c r="AI147" s="347" t="s">
        <v>3132</v>
      </c>
      <c r="AJ147" s="348">
        <v>0.25</v>
      </c>
      <c r="AK147" s="379">
        <v>24</v>
      </c>
      <c r="AL147" s="349">
        <v>96</v>
      </c>
      <c r="AM147" s="349">
        <v>1.3</v>
      </c>
      <c r="AN147" s="436">
        <v>32</v>
      </c>
      <c r="AO147" s="348">
        <v>16</v>
      </c>
      <c r="AP147" s="347"/>
      <c r="AQ147" s="348"/>
      <c r="AR147" s="348"/>
      <c r="AS147" s="348"/>
      <c r="AT147" s="348"/>
      <c r="AU147" s="348"/>
      <c r="AV147" s="348"/>
      <c r="AW147" s="350">
        <v>0.5</v>
      </c>
      <c r="AX147" s="351">
        <v>1</v>
      </c>
      <c r="AY147" s="352">
        <v>10</v>
      </c>
      <c r="AZ147" s="393">
        <v>1</v>
      </c>
      <c r="BA147" s="393" t="s">
        <v>1537</v>
      </c>
      <c r="BB147" s="393" t="s">
        <v>1537</v>
      </c>
      <c r="BC147" s="393" t="s">
        <v>3612</v>
      </c>
      <c r="BD147" s="353" t="s">
        <v>3612</v>
      </c>
      <c r="BE147" s="393"/>
      <c r="BF147" s="393"/>
      <c r="BG147" s="393">
        <v>0</v>
      </c>
      <c r="BH147" s="5" t="s">
        <v>3612</v>
      </c>
      <c r="BJ147" s="354">
        <v>0</v>
      </c>
      <c r="BK147" s="354">
        <v>0</v>
      </c>
    </row>
    <row r="148" spans="1:63" x14ac:dyDescent="0.2">
      <c r="A148" s="380" t="s">
        <v>5821</v>
      </c>
      <c r="B148" s="339" t="s">
        <v>3133</v>
      </c>
      <c r="C148" s="340">
        <v>74</v>
      </c>
      <c r="D148" s="341">
        <v>74</v>
      </c>
      <c r="E148" s="341">
        <v>74</v>
      </c>
      <c r="F148" s="341">
        <v>74</v>
      </c>
      <c r="G148" s="341">
        <v>74</v>
      </c>
      <c r="H148" s="341">
        <v>74</v>
      </c>
      <c r="I148" s="342">
        <v>74</v>
      </c>
      <c r="J148" s="340">
        <v>0</v>
      </c>
      <c r="K148" s="341">
        <v>0</v>
      </c>
      <c r="L148" s="341">
        <v>0</v>
      </c>
      <c r="M148" s="341">
        <v>0</v>
      </c>
      <c r="N148" s="340">
        <v>81</v>
      </c>
      <c r="O148" s="341">
        <v>81</v>
      </c>
      <c r="P148" s="341">
        <v>81</v>
      </c>
      <c r="Q148" s="343">
        <v>81</v>
      </c>
      <c r="R148" s="344">
        <v>81</v>
      </c>
      <c r="S148" s="344">
        <v>81</v>
      </c>
      <c r="T148" s="344">
        <v>81</v>
      </c>
      <c r="U148" s="344">
        <v>81</v>
      </c>
      <c r="V148" s="344">
        <v>81</v>
      </c>
      <c r="W148" s="344">
        <v>0</v>
      </c>
      <c r="X148" s="344">
        <v>0</v>
      </c>
      <c r="Y148" s="345">
        <v>0.12</v>
      </c>
      <c r="Z148" s="345">
        <v>0.25</v>
      </c>
      <c r="AA148" s="345">
        <v>0</v>
      </c>
      <c r="AB148" s="346">
        <v>0</v>
      </c>
      <c r="AC148" s="346">
        <v>0</v>
      </c>
      <c r="AD148" s="346">
        <v>0</v>
      </c>
      <c r="AE148" s="346">
        <v>0</v>
      </c>
      <c r="AF148" s="381">
        <v>0</v>
      </c>
      <c r="AG148" s="349" t="s">
        <v>1516</v>
      </c>
      <c r="AH148" s="347" t="s">
        <v>3131</v>
      </c>
      <c r="AI148" s="347" t="s">
        <v>3132</v>
      </c>
      <c r="AJ148" s="348">
        <v>0.25</v>
      </c>
      <c r="AK148" s="379">
        <v>48</v>
      </c>
      <c r="AL148" s="349">
        <v>48</v>
      </c>
      <c r="AM148" s="349">
        <v>1.3</v>
      </c>
      <c r="AN148" s="436">
        <v>32</v>
      </c>
      <c r="AO148" s="348">
        <v>16</v>
      </c>
      <c r="AP148" s="347"/>
      <c r="AQ148" s="348"/>
      <c r="AR148" s="348"/>
      <c r="AS148" s="348"/>
      <c r="AT148" s="348"/>
      <c r="AU148" s="348"/>
      <c r="AV148" s="348"/>
      <c r="AW148" s="350">
        <v>0.25</v>
      </c>
      <c r="AX148" s="351">
        <v>1</v>
      </c>
      <c r="AY148" s="352">
        <v>10</v>
      </c>
      <c r="AZ148" s="393">
        <v>1</v>
      </c>
      <c r="BA148" s="393" t="s">
        <v>1537</v>
      </c>
      <c r="BB148" s="393" t="s">
        <v>1537</v>
      </c>
      <c r="BC148" s="393" t="s">
        <v>3612</v>
      </c>
      <c r="BD148" s="353" t="s">
        <v>3612</v>
      </c>
      <c r="BE148" s="393"/>
      <c r="BF148" s="393"/>
      <c r="BG148" s="393">
        <v>0</v>
      </c>
      <c r="BH148" s="5" t="s">
        <v>3612</v>
      </c>
      <c r="BJ148" s="354">
        <v>0</v>
      </c>
      <c r="BK148" s="354">
        <v>0</v>
      </c>
    </row>
    <row r="149" spans="1:63" x14ac:dyDescent="0.2">
      <c r="A149" s="380" t="s">
        <v>5822</v>
      </c>
      <c r="B149" s="339" t="s">
        <v>1281</v>
      </c>
      <c r="C149" s="340">
        <v>139</v>
      </c>
      <c r="D149" s="341">
        <v>139</v>
      </c>
      <c r="E149" s="341">
        <v>139</v>
      </c>
      <c r="F149" s="341">
        <v>139</v>
      </c>
      <c r="G149" s="341">
        <v>139</v>
      </c>
      <c r="H149" s="341">
        <v>139</v>
      </c>
      <c r="I149" s="342">
        <v>139</v>
      </c>
      <c r="J149" s="340">
        <v>0</v>
      </c>
      <c r="K149" s="341">
        <v>0</v>
      </c>
      <c r="L149" s="341">
        <v>0</v>
      </c>
      <c r="M149" s="341">
        <v>0</v>
      </c>
      <c r="N149" s="340">
        <v>153</v>
      </c>
      <c r="O149" s="341">
        <v>153</v>
      </c>
      <c r="P149" s="341">
        <v>153</v>
      </c>
      <c r="Q149" s="343">
        <v>153</v>
      </c>
      <c r="R149" s="344">
        <v>153</v>
      </c>
      <c r="S149" s="344">
        <v>153</v>
      </c>
      <c r="T149" s="344">
        <v>153</v>
      </c>
      <c r="U149" s="344">
        <v>153</v>
      </c>
      <c r="V149" s="344">
        <v>153</v>
      </c>
      <c r="W149" s="344">
        <v>0</v>
      </c>
      <c r="X149" s="344">
        <v>0</v>
      </c>
      <c r="Y149" s="345">
        <v>0.12</v>
      </c>
      <c r="Z149" s="345">
        <v>0.25</v>
      </c>
      <c r="AA149" s="345">
        <v>0</v>
      </c>
      <c r="AB149" s="346">
        <v>0</v>
      </c>
      <c r="AC149" s="346">
        <v>0</v>
      </c>
      <c r="AD149" s="346">
        <v>0</v>
      </c>
      <c r="AE149" s="346">
        <v>0</v>
      </c>
      <c r="AF149" s="381">
        <v>0</v>
      </c>
      <c r="AG149" s="349" t="s">
        <v>1516</v>
      </c>
      <c r="AH149" s="347" t="s">
        <v>3131</v>
      </c>
      <c r="AI149" s="347" t="s">
        <v>3132</v>
      </c>
      <c r="AJ149" s="348">
        <v>0.25</v>
      </c>
      <c r="AK149" s="379">
        <v>48</v>
      </c>
      <c r="AL149" s="349">
        <v>96</v>
      </c>
      <c r="AM149" s="349">
        <v>2.7</v>
      </c>
      <c r="AN149" s="436">
        <v>64</v>
      </c>
      <c r="AO149" s="348">
        <v>32</v>
      </c>
      <c r="AP149" s="347"/>
      <c r="AQ149" s="348"/>
      <c r="AR149" s="348"/>
      <c r="AS149" s="348"/>
      <c r="AT149" s="348"/>
      <c r="AU149" s="348"/>
      <c r="AV149" s="348"/>
      <c r="AW149" s="350">
        <v>0.5</v>
      </c>
      <c r="AX149" s="351">
        <v>1</v>
      </c>
      <c r="AY149" s="352">
        <v>10</v>
      </c>
      <c r="AZ149" s="393">
        <v>1</v>
      </c>
      <c r="BA149" s="393" t="s">
        <v>1537</v>
      </c>
      <c r="BB149" s="393" t="s">
        <v>1537</v>
      </c>
      <c r="BC149" s="393" t="s">
        <v>3612</v>
      </c>
      <c r="BD149" s="353" t="s">
        <v>3612</v>
      </c>
      <c r="BE149" s="393"/>
      <c r="BF149" s="393"/>
      <c r="BG149" s="393">
        <v>0</v>
      </c>
      <c r="BH149" s="5" t="s">
        <v>3612</v>
      </c>
      <c r="BJ149" s="354">
        <v>0</v>
      </c>
      <c r="BK149" s="354">
        <v>0</v>
      </c>
    </row>
    <row r="150" spans="1:63" x14ac:dyDescent="0.2">
      <c r="A150" s="286" t="s">
        <v>949</v>
      </c>
      <c r="B150" s="287" t="s">
        <v>1311</v>
      </c>
      <c r="C150" s="340">
        <v>56</v>
      </c>
      <c r="D150" s="341">
        <v>56</v>
      </c>
      <c r="E150" s="341">
        <v>56</v>
      </c>
      <c r="F150" s="341">
        <v>56</v>
      </c>
      <c r="G150" s="341">
        <v>56</v>
      </c>
      <c r="H150" s="341">
        <v>56</v>
      </c>
      <c r="I150" s="342">
        <v>56</v>
      </c>
      <c r="J150" s="340">
        <v>0</v>
      </c>
      <c r="K150" s="341">
        <v>0</v>
      </c>
      <c r="L150" s="341">
        <v>0</v>
      </c>
      <c r="M150" s="341">
        <v>0</v>
      </c>
      <c r="N150" s="340">
        <v>56</v>
      </c>
      <c r="O150" s="341">
        <v>56</v>
      </c>
      <c r="P150" s="341">
        <v>56</v>
      </c>
      <c r="Q150" s="343">
        <v>56</v>
      </c>
      <c r="R150" s="344">
        <v>56</v>
      </c>
      <c r="S150" s="344">
        <v>56</v>
      </c>
      <c r="T150" s="344">
        <v>56</v>
      </c>
      <c r="U150" s="344">
        <v>56</v>
      </c>
      <c r="V150" s="344">
        <v>56</v>
      </c>
      <c r="W150" s="344">
        <v>0</v>
      </c>
      <c r="X150" s="344">
        <v>0</v>
      </c>
      <c r="Y150" s="345">
        <v>0</v>
      </c>
      <c r="Z150" s="345">
        <v>0</v>
      </c>
      <c r="AA150" s="345">
        <v>0</v>
      </c>
      <c r="AB150" s="346">
        <v>94</v>
      </c>
      <c r="AC150" s="346">
        <v>138</v>
      </c>
      <c r="AD150" s="346">
        <v>0</v>
      </c>
      <c r="AE150" s="346">
        <v>0</v>
      </c>
      <c r="AF150" s="381">
        <v>0</v>
      </c>
      <c r="AG150" s="349" t="s">
        <v>1516</v>
      </c>
      <c r="AH150" s="347" t="s">
        <v>3138</v>
      </c>
      <c r="AI150" s="347" t="s">
        <v>3139</v>
      </c>
      <c r="AJ150" s="348">
        <v>5</v>
      </c>
      <c r="AK150" s="379">
        <v>10</v>
      </c>
      <c r="AL150" s="349">
        <v>24</v>
      </c>
      <c r="AM150" s="349" t="s">
        <v>4257</v>
      </c>
      <c r="AN150" s="436">
        <v>3.3</v>
      </c>
      <c r="AO150" s="348">
        <v>1.7</v>
      </c>
      <c r="AP150" s="347"/>
      <c r="AQ150" s="348"/>
      <c r="AR150" s="348"/>
      <c r="AS150" s="348"/>
      <c r="AT150" s="348">
        <v>1</v>
      </c>
      <c r="AU150" s="348"/>
      <c r="AV150" s="348"/>
      <c r="AW150" s="350">
        <v>0.2</v>
      </c>
      <c r="AX150" s="351">
        <v>1</v>
      </c>
      <c r="AY150" s="352">
        <v>10</v>
      </c>
      <c r="AZ150" s="393">
        <v>0</v>
      </c>
      <c r="BA150" s="393" t="s">
        <v>3612</v>
      </c>
      <c r="BB150" s="393" t="s">
        <v>3612</v>
      </c>
      <c r="BC150" s="393" t="s">
        <v>3612</v>
      </c>
      <c r="BD150" s="353" t="s">
        <v>3612</v>
      </c>
      <c r="BE150" s="393"/>
      <c r="BF150" s="393"/>
      <c r="BG150" s="393">
        <v>0</v>
      </c>
      <c r="BH150" s="5" t="s">
        <v>3612</v>
      </c>
      <c r="BI150" s="289"/>
      <c r="BJ150" s="297">
        <v>0</v>
      </c>
      <c r="BK150" s="297">
        <v>0</v>
      </c>
    </row>
    <row r="151" spans="1:63" x14ac:dyDescent="0.2">
      <c r="A151" s="286" t="s">
        <v>950</v>
      </c>
      <c r="B151" s="287" t="s">
        <v>1312</v>
      </c>
      <c r="C151" s="340">
        <v>60</v>
      </c>
      <c r="D151" s="341">
        <v>60</v>
      </c>
      <c r="E151" s="341">
        <v>60</v>
      </c>
      <c r="F151" s="341">
        <v>60</v>
      </c>
      <c r="G151" s="341">
        <v>60</v>
      </c>
      <c r="H151" s="341">
        <v>60</v>
      </c>
      <c r="I151" s="342">
        <v>60</v>
      </c>
      <c r="J151" s="340">
        <v>0</v>
      </c>
      <c r="K151" s="341">
        <v>0</v>
      </c>
      <c r="L151" s="341">
        <v>0</v>
      </c>
      <c r="M151" s="341">
        <v>0</v>
      </c>
      <c r="N151" s="340">
        <v>60</v>
      </c>
      <c r="O151" s="341">
        <v>60</v>
      </c>
      <c r="P151" s="341">
        <v>60</v>
      </c>
      <c r="Q151" s="343">
        <v>60</v>
      </c>
      <c r="R151" s="344">
        <v>60</v>
      </c>
      <c r="S151" s="344">
        <v>60</v>
      </c>
      <c r="T151" s="344">
        <v>60</v>
      </c>
      <c r="U151" s="344">
        <v>60</v>
      </c>
      <c r="V151" s="344">
        <v>60</v>
      </c>
      <c r="W151" s="344">
        <v>0</v>
      </c>
      <c r="X151" s="344">
        <v>0</v>
      </c>
      <c r="Y151" s="345">
        <v>0</v>
      </c>
      <c r="Z151" s="345">
        <v>0</v>
      </c>
      <c r="AA151" s="345">
        <v>0</v>
      </c>
      <c r="AB151" s="346">
        <v>94</v>
      </c>
      <c r="AC151" s="346">
        <v>138</v>
      </c>
      <c r="AD151" s="346">
        <v>0</v>
      </c>
      <c r="AE151" s="346">
        <v>0</v>
      </c>
      <c r="AF151" s="381">
        <v>0</v>
      </c>
      <c r="AG151" s="349" t="s">
        <v>1516</v>
      </c>
      <c r="AH151" s="347" t="s">
        <v>3138</v>
      </c>
      <c r="AI151" s="347" t="s">
        <v>3139</v>
      </c>
      <c r="AJ151" s="348">
        <v>5</v>
      </c>
      <c r="AK151" s="379">
        <v>13</v>
      </c>
      <c r="AL151" s="349">
        <v>24</v>
      </c>
      <c r="AM151" s="349" t="s">
        <v>5740</v>
      </c>
      <c r="AN151" s="436">
        <v>4.3</v>
      </c>
      <c r="AO151" s="348">
        <v>2.2000000000000002</v>
      </c>
      <c r="AP151" s="347"/>
      <c r="AQ151" s="348"/>
      <c r="AR151" s="348"/>
      <c r="AS151" s="348"/>
      <c r="AT151" s="348">
        <v>1</v>
      </c>
      <c r="AU151" s="348"/>
      <c r="AV151" s="348"/>
      <c r="AW151" s="350">
        <v>0.2</v>
      </c>
      <c r="AX151" s="351">
        <v>1</v>
      </c>
      <c r="AY151" s="352">
        <v>10</v>
      </c>
      <c r="AZ151" s="393">
        <v>0</v>
      </c>
      <c r="BA151" s="393" t="s">
        <v>3612</v>
      </c>
      <c r="BB151" s="393" t="s">
        <v>3612</v>
      </c>
      <c r="BC151" s="393" t="s">
        <v>3612</v>
      </c>
      <c r="BD151" s="353" t="s">
        <v>3612</v>
      </c>
      <c r="BE151" s="393"/>
      <c r="BF151" s="393"/>
      <c r="BG151" s="393">
        <v>0</v>
      </c>
      <c r="BH151" s="5" t="s">
        <v>3612</v>
      </c>
      <c r="BI151" s="289"/>
      <c r="BJ151" s="297">
        <v>0</v>
      </c>
      <c r="BK151" s="297">
        <v>0</v>
      </c>
    </row>
    <row r="152" spans="1:63" x14ac:dyDescent="0.2">
      <c r="A152" s="286" t="s">
        <v>951</v>
      </c>
      <c r="B152" s="287" t="s">
        <v>1313</v>
      </c>
      <c r="C152" s="340">
        <v>64</v>
      </c>
      <c r="D152" s="341">
        <v>64</v>
      </c>
      <c r="E152" s="341">
        <v>64</v>
      </c>
      <c r="F152" s="341">
        <v>64</v>
      </c>
      <c r="G152" s="341">
        <v>64</v>
      </c>
      <c r="H152" s="341">
        <v>64</v>
      </c>
      <c r="I152" s="342">
        <v>64</v>
      </c>
      <c r="J152" s="340">
        <v>0</v>
      </c>
      <c r="K152" s="341">
        <v>0</v>
      </c>
      <c r="L152" s="341">
        <v>0</v>
      </c>
      <c r="M152" s="341">
        <v>0</v>
      </c>
      <c r="N152" s="340">
        <v>64</v>
      </c>
      <c r="O152" s="341">
        <v>64</v>
      </c>
      <c r="P152" s="341">
        <v>64</v>
      </c>
      <c r="Q152" s="343">
        <v>64</v>
      </c>
      <c r="R152" s="344">
        <v>64</v>
      </c>
      <c r="S152" s="344">
        <v>64</v>
      </c>
      <c r="T152" s="344">
        <v>64</v>
      </c>
      <c r="U152" s="344">
        <v>64</v>
      </c>
      <c r="V152" s="344">
        <v>64</v>
      </c>
      <c r="W152" s="344">
        <v>0</v>
      </c>
      <c r="X152" s="344">
        <v>0</v>
      </c>
      <c r="Y152" s="345">
        <v>0</v>
      </c>
      <c r="Z152" s="345">
        <v>0</v>
      </c>
      <c r="AA152" s="345">
        <v>0</v>
      </c>
      <c r="AB152" s="346">
        <v>94</v>
      </c>
      <c r="AC152" s="346">
        <v>138</v>
      </c>
      <c r="AD152" s="346">
        <v>0</v>
      </c>
      <c r="AE152" s="346">
        <v>0</v>
      </c>
      <c r="AF152" s="381">
        <v>0</v>
      </c>
      <c r="AG152" s="349" t="s">
        <v>1516</v>
      </c>
      <c r="AH152" s="347" t="s">
        <v>3138</v>
      </c>
      <c r="AI152" s="347" t="s">
        <v>3139</v>
      </c>
      <c r="AJ152" s="348">
        <v>5</v>
      </c>
      <c r="AK152" s="379">
        <v>16</v>
      </c>
      <c r="AL152" s="349">
        <v>24</v>
      </c>
      <c r="AM152" s="349" t="s">
        <v>5741</v>
      </c>
      <c r="AN152" s="436">
        <v>5.3</v>
      </c>
      <c r="AO152" s="348">
        <v>2.7</v>
      </c>
      <c r="AP152" s="347"/>
      <c r="AQ152" s="348"/>
      <c r="AR152" s="348"/>
      <c r="AS152" s="348"/>
      <c r="AT152" s="348">
        <v>1</v>
      </c>
      <c r="AU152" s="348"/>
      <c r="AV152" s="348"/>
      <c r="AW152" s="350">
        <v>0.2</v>
      </c>
      <c r="AX152" s="351">
        <v>1</v>
      </c>
      <c r="AY152" s="352">
        <v>10</v>
      </c>
      <c r="AZ152" s="393">
        <v>0</v>
      </c>
      <c r="BA152" s="393" t="s">
        <v>3612</v>
      </c>
      <c r="BB152" s="393" t="s">
        <v>3612</v>
      </c>
      <c r="BC152" s="393" t="s">
        <v>3612</v>
      </c>
      <c r="BD152" s="353" t="s">
        <v>3612</v>
      </c>
      <c r="BE152" s="393"/>
      <c r="BF152" s="393"/>
      <c r="BG152" s="393">
        <v>0</v>
      </c>
      <c r="BH152" s="5" t="s">
        <v>3612</v>
      </c>
      <c r="BI152" s="289"/>
      <c r="BJ152" s="297">
        <v>0</v>
      </c>
      <c r="BK152" s="297">
        <v>0</v>
      </c>
    </row>
    <row r="153" spans="1:63" x14ac:dyDescent="0.2">
      <c r="A153" s="286" t="s">
        <v>952</v>
      </c>
      <c r="B153" s="287" t="s">
        <v>1314</v>
      </c>
      <c r="C153" s="340">
        <v>70</v>
      </c>
      <c r="D153" s="341">
        <v>70</v>
      </c>
      <c r="E153" s="341">
        <v>70</v>
      </c>
      <c r="F153" s="341">
        <v>70</v>
      </c>
      <c r="G153" s="341">
        <v>70</v>
      </c>
      <c r="H153" s="341">
        <v>70</v>
      </c>
      <c r="I153" s="342">
        <v>70</v>
      </c>
      <c r="J153" s="340">
        <v>0</v>
      </c>
      <c r="K153" s="341">
        <v>0</v>
      </c>
      <c r="L153" s="341">
        <v>0</v>
      </c>
      <c r="M153" s="341">
        <v>0</v>
      </c>
      <c r="N153" s="340">
        <v>70</v>
      </c>
      <c r="O153" s="341">
        <v>70</v>
      </c>
      <c r="P153" s="341">
        <v>70</v>
      </c>
      <c r="Q153" s="343">
        <v>70</v>
      </c>
      <c r="R153" s="344">
        <v>70</v>
      </c>
      <c r="S153" s="344">
        <v>70</v>
      </c>
      <c r="T153" s="344">
        <v>70</v>
      </c>
      <c r="U153" s="344">
        <v>70</v>
      </c>
      <c r="V153" s="344">
        <v>70</v>
      </c>
      <c r="W153" s="344">
        <v>0</v>
      </c>
      <c r="X153" s="344">
        <v>0</v>
      </c>
      <c r="Y153" s="345">
        <v>0</v>
      </c>
      <c r="Z153" s="345">
        <v>0</v>
      </c>
      <c r="AA153" s="345">
        <v>0</v>
      </c>
      <c r="AB153" s="346">
        <v>94</v>
      </c>
      <c r="AC153" s="346">
        <v>138</v>
      </c>
      <c r="AD153" s="346">
        <v>0</v>
      </c>
      <c r="AE153" s="346">
        <v>0</v>
      </c>
      <c r="AF153" s="381">
        <v>0</v>
      </c>
      <c r="AG153" s="349" t="s">
        <v>1516</v>
      </c>
      <c r="AH153" s="347" t="s">
        <v>3138</v>
      </c>
      <c r="AI153" s="347" t="s">
        <v>3139</v>
      </c>
      <c r="AJ153" s="348">
        <v>5</v>
      </c>
      <c r="AK153" s="379">
        <v>19</v>
      </c>
      <c r="AL153" s="349">
        <v>24</v>
      </c>
      <c r="AM153" s="349" t="s">
        <v>5742</v>
      </c>
      <c r="AN153" s="436">
        <v>6.3</v>
      </c>
      <c r="AO153" s="348">
        <v>3.2</v>
      </c>
      <c r="AP153" s="347"/>
      <c r="AQ153" s="348"/>
      <c r="AR153" s="348"/>
      <c r="AS153" s="348"/>
      <c r="AT153" s="348">
        <v>1</v>
      </c>
      <c r="AU153" s="348"/>
      <c r="AV153" s="348"/>
      <c r="AW153" s="350">
        <v>0.2</v>
      </c>
      <c r="AX153" s="351">
        <v>1</v>
      </c>
      <c r="AY153" s="352">
        <v>10</v>
      </c>
      <c r="AZ153" s="393">
        <v>0</v>
      </c>
      <c r="BA153" s="393" t="s">
        <v>3612</v>
      </c>
      <c r="BB153" s="393" t="s">
        <v>3612</v>
      </c>
      <c r="BC153" s="393" t="s">
        <v>3612</v>
      </c>
      <c r="BD153" s="353" t="s">
        <v>3612</v>
      </c>
      <c r="BE153" s="393"/>
      <c r="BF153" s="393"/>
      <c r="BG153" s="393">
        <v>0</v>
      </c>
      <c r="BH153" s="5" t="s">
        <v>3612</v>
      </c>
      <c r="BI153" s="289"/>
      <c r="BJ153" s="297">
        <v>0</v>
      </c>
      <c r="BK153" s="297">
        <v>0</v>
      </c>
    </row>
    <row r="154" spans="1:63" x14ac:dyDescent="0.2">
      <c r="A154" s="286" t="s">
        <v>953</v>
      </c>
      <c r="B154" s="287" t="s">
        <v>1315</v>
      </c>
      <c r="C154" s="340">
        <v>77</v>
      </c>
      <c r="D154" s="341">
        <v>77</v>
      </c>
      <c r="E154" s="341">
        <v>77</v>
      </c>
      <c r="F154" s="341">
        <v>77</v>
      </c>
      <c r="G154" s="341">
        <v>77</v>
      </c>
      <c r="H154" s="341">
        <v>77</v>
      </c>
      <c r="I154" s="342">
        <v>77</v>
      </c>
      <c r="J154" s="340">
        <v>0</v>
      </c>
      <c r="K154" s="341">
        <v>0</v>
      </c>
      <c r="L154" s="341">
        <v>0</v>
      </c>
      <c r="M154" s="341">
        <v>0</v>
      </c>
      <c r="N154" s="340">
        <v>77</v>
      </c>
      <c r="O154" s="341">
        <v>77</v>
      </c>
      <c r="P154" s="341">
        <v>77</v>
      </c>
      <c r="Q154" s="343">
        <v>77</v>
      </c>
      <c r="R154" s="344">
        <v>77</v>
      </c>
      <c r="S154" s="344">
        <v>77</v>
      </c>
      <c r="T154" s="344">
        <v>77</v>
      </c>
      <c r="U154" s="344">
        <v>77</v>
      </c>
      <c r="V154" s="344">
        <v>77</v>
      </c>
      <c r="W154" s="344">
        <v>0</v>
      </c>
      <c r="X154" s="344">
        <v>0</v>
      </c>
      <c r="Y154" s="345">
        <v>0</v>
      </c>
      <c r="Z154" s="345">
        <v>0</v>
      </c>
      <c r="AA154" s="345">
        <v>0</v>
      </c>
      <c r="AB154" s="346">
        <v>94</v>
      </c>
      <c r="AC154" s="346">
        <v>138</v>
      </c>
      <c r="AD154" s="346">
        <v>0</v>
      </c>
      <c r="AE154" s="346">
        <v>0</v>
      </c>
      <c r="AF154" s="381">
        <v>0</v>
      </c>
      <c r="AG154" s="349" t="s">
        <v>1516</v>
      </c>
      <c r="AH154" s="347" t="s">
        <v>3138</v>
      </c>
      <c r="AI154" s="347" t="s">
        <v>3139</v>
      </c>
      <c r="AJ154" s="348">
        <v>5</v>
      </c>
      <c r="AK154" s="379">
        <v>22</v>
      </c>
      <c r="AL154" s="349">
        <v>24</v>
      </c>
      <c r="AM154" s="349" t="s">
        <v>5743</v>
      </c>
      <c r="AN154" s="436">
        <v>7.3</v>
      </c>
      <c r="AO154" s="348">
        <v>3.7</v>
      </c>
      <c r="AP154" s="347"/>
      <c r="AQ154" s="348"/>
      <c r="AR154" s="348"/>
      <c r="AS154" s="348"/>
      <c r="AT154" s="348">
        <v>1</v>
      </c>
      <c r="AU154" s="348"/>
      <c r="AV154" s="348"/>
      <c r="AW154" s="350">
        <v>0.2</v>
      </c>
      <c r="AX154" s="351">
        <v>1</v>
      </c>
      <c r="AY154" s="352">
        <v>10</v>
      </c>
      <c r="AZ154" s="393">
        <v>0</v>
      </c>
      <c r="BA154" s="393" t="s">
        <v>3612</v>
      </c>
      <c r="BB154" s="393" t="s">
        <v>3612</v>
      </c>
      <c r="BC154" s="393" t="s">
        <v>3612</v>
      </c>
      <c r="BD154" s="353" t="s">
        <v>3612</v>
      </c>
      <c r="BE154" s="393"/>
      <c r="BF154" s="393"/>
      <c r="BG154" s="393">
        <v>0</v>
      </c>
      <c r="BH154" s="5" t="s">
        <v>3612</v>
      </c>
      <c r="BI154" s="289"/>
      <c r="BJ154" s="297">
        <v>0</v>
      </c>
      <c r="BK154" s="297">
        <v>0</v>
      </c>
    </row>
    <row r="155" spans="1:63" x14ac:dyDescent="0.2">
      <c r="A155" s="286" t="s">
        <v>954</v>
      </c>
      <c r="B155" s="287" t="s">
        <v>1316</v>
      </c>
      <c r="C155" s="340">
        <v>114</v>
      </c>
      <c r="D155" s="341">
        <v>114</v>
      </c>
      <c r="E155" s="341">
        <v>114</v>
      </c>
      <c r="F155" s="341">
        <v>114</v>
      </c>
      <c r="G155" s="341">
        <v>114</v>
      </c>
      <c r="H155" s="341">
        <v>114</v>
      </c>
      <c r="I155" s="342">
        <v>114</v>
      </c>
      <c r="J155" s="340">
        <v>0</v>
      </c>
      <c r="K155" s="341">
        <v>0</v>
      </c>
      <c r="L155" s="341">
        <v>0</v>
      </c>
      <c r="M155" s="341">
        <v>0</v>
      </c>
      <c r="N155" s="340">
        <v>114</v>
      </c>
      <c r="O155" s="341">
        <v>114</v>
      </c>
      <c r="P155" s="341">
        <v>114</v>
      </c>
      <c r="Q155" s="343">
        <v>114</v>
      </c>
      <c r="R155" s="344">
        <v>114</v>
      </c>
      <c r="S155" s="344">
        <v>114</v>
      </c>
      <c r="T155" s="344">
        <v>114</v>
      </c>
      <c r="U155" s="344">
        <v>114</v>
      </c>
      <c r="V155" s="344">
        <v>114</v>
      </c>
      <c r="W155" s="344">
        <v>0</v>
      </c>
      <c r="X155" s="344">
        <v>0</v>
      </c>
      <c r="Y155" s="345">
        <v>0</v>
      </c>
      <c r="Z155" s="345">
        <v>0</v>
      </c>
      <c r="AA155" s="345">
        <v>0</v>
      </c>
      <c r="AB155" s="346">
        <v>94</v>
      </c>
      <c r="AC155" s="346">
        <v>138</v>
      </c>
      <c r="AD155" s="346">
        <v>0</v>
      </c>
      <c r="AE155" s="346">
        <v>0</v>
      </c>
      <c r="AF155" s="381">
        <v>0</v>
      </c>
      <c r="AG155" s="349" t="s">
        <v>1516</v>
      </c>
      <c r="AH155" s="347" t="s">
        <v>3138</v>
      </c>
      <c r="AI155" s="347" t="s">
        <v>3139</v>
      </c>
      <c r="AJ155" s="348">
        <v>5</v>
      </c>
      <c r="AK155" s="379">
        <v>25</v>
      </c>
      <c r="AL155" s="349">
        <v>24</v>
      </c>
      <c r="AM155" s="349" t="s">
        <v>5743</v>
      </c>
      <c r="AN155" s="436">
        <v>8.3000000000000007</v>
      </c>
      <c r="AO155" s="348">
        <v>4.2</v>
      </c>
      <c r="AP155" s="347"/>
      <c r="AQ155" s="348"/>
      <c r="AR155" s="348"/>
      <c r="AS155" s="348"/>
      <c r="AT155" s="348">
        <v>1</v>
      </c>
      <c r="AU155" s="348"/>
      <c r="AV155" s="348"/>
      <c r="AW155" s="350">
        <v>0.2</v>
      </c>
      <c r="AX155" s="351">
        <v>1</v>
      </c>
      <c r="AY155" s="352">
        <v>10</v>
      </c>
      <c r="AZ155" s="393">
        <v>0</v>
      </c>
      <c r="BA155" s="393" t="s">
        <v>3612</v>
      </c>
      <c r="BB155" s="393" t="s">
        <v>3612</v>
      </c>
      <c r="BC155" s="393" t="s">
        <v>3612</v>
      </c>
      <c r="BD155" s="353" t="s">
        <v>3612</v>
      </c>
      <c r="BE155" s="393"/>
      <c r="BF155" s="393"/>
      <c r="BG155" s="393">
        <v>0</v>
      </c>
      <c r="BH155" s="5" t="s">
        <v>3612</v>
      </c>
      <c r="BI155" s="289"/>
      <c r="BJ155" s="297">
        <v>0</v>
      </c>
      <c r="BK155" s="297">
        <v>0</v>
      </c>
    </row>
    <row r="156" spans="1:63" x14ac:dyDescent="0.2">
      <c r="A156" s="286" t="s">
        <v>955</v>
      </c>
      <c r="B156" s="287" t="s">
        <v>1317</v>
      </c>
      <c r="C156" s="340">
        <v>79</v>
      </c>
      <c r="D156" s="341">
        <v>79</v>
      </c>
      <c r="E156" s="341">
        <v>79</v>
      </c>
      <c r="F156" s="341">
        <v>79</v>
      </c>
      <c r="G156" s="341">
        <v>79</v>
      </c>
      <c r="H156" s="341">
        <v>79</v>
      </c>
      <c r="I156" s="342">
        <v>79</v>
      </c>
      <c r="J156" s="340">
        <v>0</v>
      </c>
      <c r="K156" s="341">
        <v>0</v>
      </c>
      <c r="L156" s="341">
        <v>0</v>
      </c>
      <c r="M156" s="341">
        <v>0</v>
      </c>
      <c r="N156" s="340">
        <v>79</v>
      </c>
      <c r="O156" s="341">
        <v>79</v>
      </c>
      <c r="P156" s="341">
        <v>79</v>
      </c>
      <c r="Q156" s="343">
        <v>79</v>
      </c>
      <c r="R156" s="344">
        <v>79</v>
      </c>
      <c r="S156" s="344">
        <v>79</v>
      </c>
      <c r="T156" s="344">
        <v>79</v>
      </c>
      <c r="U156" s="344">
        <v>79</v>
      </c>
      <c r="V156" s="344">
        <v>79</v>
      </c>
      <c r="W156" s="344">
        <v>0</v>
      </c>
      <c r="X156" s="344">
        <v>0</v>
      </c>
      <c r="Y156" s="345">
        <v>0</v>
      </c>
      <c r="Z156" s="345">
        <v>0</v>
      </c>
      <c r="AA156" s="345">
        <v>0</v>
      </c>
      <c r="AB156" s="346">
        <v>94</v>
      </c>
      <c r="AC156" s="346">
        <v>138</v>
      </c>
      <c r="AD156" s="346">
        <v>0</v>
      </c>
      <c r="AE156" s="346">
        <v>0</v>
      </c>
      <c r="AF156" s="381">
        <v>0</v>
      </c>
      <c r="AG156" s="349" t="s">
        <v>1516</v>
      </c>
      <c r="AH156" s="347" t="s">
        <v>3138</v>
      </c>
      <c r="AI156" s="347" t="s">
        <v>3139</v>
      </c>
      <c r="AJ156" s="348">
        <v>5</v>
      </c>
      <c r="AK156" s="379">
        <v>28</v>
      </c>
      <c r="AL156" s="349">
        <v>24</v>
      </c>
      <c r="AM156" s="349" t="s">
        <v>5744</v>
      </c>
      <c r="AN156" s="436">
        <v>9.3000000000000007</v>
      </c>
      <c r="AO156" s="348">
        <v>4.7</v>
      </c>
      <c r="AP156" s="347"/>
      <c r="AQ156" s="348"/>
      <c r="AR156" s="348"/>
      <c r="AS156" s="348"/>
      <c r="AT156" s="348">
        <v>1</v>
      </c>
      <c r="AU156" s="348"/>
      <c r="AV156" s="348"/>
      <c r="AW156" s="350">
        <v>0.2</v>
      </c>
      <c r="AX156" s="351">
        <v>1</v>
      </c>
      <c r="AY156" s="352">
        <v>10</v>
      </c>
      <c r="AZ156" s="393">
        <v>0</v>
      </c>
      <c r="BA156" s="393" t="s">
        <v>3612</v>
      </c>
      <c r="BB156" s="393" t="s">
        <v>3612</v>
      </c>
      <c r="BC156" s="393" t="s">
        <v>3612</v>
      </c>
      <c r="BD156" s="353" t="s">
        <v>3612</v>
      </c>
      <c r="BE156" s="393"/>
      <c r="BF156" s="393"/>
      <c r="BG156" s="393">
        <v>0</v>
      </c>
      <c r="BH156" s="5" t="s">
        <v>3612</v>
      </c>
      <c r="BI156" s="289"/>
      <c r="BJ156" s="297">
        <v>0</v>
      </c>
      <c r="BK156" s="297">
        <v>0</v>
      </c>
    </row>
    <row r="157" spans="1:63" x14ac:dyDescent="0.2">
      <c r="A157" s="286" t="s">
        <v>956</v>
      </c>
      <c r="B157" s="287" t="s">
        <v>1318</v>
      </c>
      <c r="C157" s="340">
        <v>86</v>
      </c>
      <c r="D157" s="341">
        <v>86</v>
      </c>
      <c r="E157" s="341">
        <v>86</v>
      </c>
      <c r="F157" s="341">
        <v>86</v>
      </c>
      <c r="G157" s="341">
        <v>86</v>
      </c>
      <c r="H157" s="341">
        <v>86</v>
      </c>
      <c r="I157" s="342">
        <v>86</v>
      </c>
      <c r="J157" s="340">
        <v>0</v>
      </c>
      <c r="K157" s="341">
        <v>0</v>
      </c>
      <c r="L157" s="341">
        <v>0</v>
      </c>
      <c r="M157" s="341">
        <v>0</v>
      </c>
      <c r="N157" s="340">
        <v>86</v>
      </c>
      <c r="O157" s="341">
        <v>86</v>
      </c>
      <c r="P157" s="341">
        <v>86</v>
      </c>
      <c r="Q157" s="343">
        <v>86</v>
      </c>
      <c r="R157" s="344">
        <v>86</v>
      </c>
      <c r="S157" s="344">
        <v>86</v>
      </c>
      <c r="T157" s="344">
        <v>86</v>
      </c>
      <c r="U157" s="344">
        <v>86</v>
      </c>
      <c r="V157" s="344">
        <v>86</v>
      </c>
      <c r="W157" s="344">
        <v>0</v>
      </c>
      <c r="X157" s="344">
        <v>0</v>
      </c>
      <c r="Y157" s="345">
        <v>0</v>
      </c>
      <c r="Z157" s="345">
        <v>0</v>
      </c>
      <c r="AA157" s="345">
        <v>0</v>
      </c>
      <c r="AB157" s="346">
        <v>94</v>
      </c>
      <c r="AC157" s="346">
        <v>138</v>
      </c>
      <c r="AD157" s="346">
        <v>0</v>
      </c>
      <c r="AE157" s="346">
        <v>0</v>
      </c>
      <c r="AF157" s="381">
        <v>0</v>
      </c>
      <c r="AG157" s="349" t="s">
        <v>1516</v>
      </c>
      <c r="AH157" s="347" t="s">
        <v>3138</v>
      </c>
      <c r="AI157" s="347" t="s">
        <v>3139</v>
      </c>
      <c r="AJ157" s="348">
        <v>5</v>
      </c>
      <c r="AK157" s="379">
        <v>31</v>
      </c>
      <c r="AL157" s="349">
        <v>24</v>
      </c>
      <c r="AM157" s="349" t="s">
        <v>5745</v>
      </c>
      <c r="AN157" s="436">
        <v>10.3</v>
      </c>
      <c r="AO157" s="348">
        <v>5.2</v>
      </c>
      <c r="AP157" s="347"/>
      <c r="AQ157" s="348"/>
      <c r="AR157" s="348"/>
      <c r="AS157" s="348"/>
      <c r="AT157" s="348">
        <v>1</v>
      </c>
      <c r="AU157" s="348"/>
      <c r="AV157" s="348"/>
      <c r="AW157" s="350">
        <v>0.2</v>
      </c>
      <c r="AX157" s="351">
        <v>1</v>
      </c>
      <c r="AY157" s="352">
        <v>10</v>
      </c>
      <c r="AZ157" s="393">
        <v>0</v>
      </c>
      <c r="BA157" s="393" t="s">
        <v>3612</v>
      </c>
      <c r="BB157" s="393" t="s">
        <v>3612</v>
      </c>
      <c r="BC157" s="393" t="s">
        <v>3612</v>
      </c>
      <c r="BD157" s="353" t="s">
        <v>3612</v>
      </c>
      <c r="BE157" s="393"/>
      <c r="BF157" s="393"/>
      <c r="BG157" s="393">
        <v>0</v>
      </c>
      <c r="BH157" s="5" t="s">
        <v>3612</v>
      </c>
      <c r="BI157" s="289"/>
      <c r="BJ157" s="297">
        <v>0</v>
      </c>
      <c r="BK157" s="297">
        <v>0</v>
      </c>
    </row>
    <row r="158" spans="1:63" x14ac:dyDescent="0.2">
      <c r="A158" s="286" t="s">
        <v>957</v>
      </c>
      <c r="B158" s="287" t="s">
        <v>1319</v>
      </c>
      <c r="C158" s="340">
        <v>89</v>
      </c>
      <c r="D158" s="341">
        <v>89</v>
      </c>
      <c r="E158" s="341">
        <v>89</v>
      </c>
      <c r="F158" s="341">
        <v>89</v>
      </c>
      <c r="G158" s="341">
        <v>89</v>
      </c>
      <c r="H158" s="341">
        <v>89</v>
      </c>
      <c r="I158" s="342">
        <v>89</v>
      </c>
      <c r="J158" s="340">
        <v>0</v>
      </c>
      <c r="K158" s="341">
        <v>0</v>
      </c>
      <c r="L158" s="341">
        <v>0</v>
      </c>
      <c r="M158" s="341">
        <v>0</v>
      </c>
      <c r="N158" s="340">
        <v>89</v>
      </c>
      <c r="O158" s="341">
        <v>89</v>
      </c>
      <c r="P158" s="341">
        <v>89</v>
      </c>
      <c r="Q158" s="343">
        <v>89</v>
      </c>
      <c r="R158" s="344">
        <v>89</v>
      </c>
      <c r="S158" s="344">
        <v>89</v>
      </c>
      <c r="T158" s="344">
        <v>89</v>
      </c>
      <c r="U158" s="344">
        <v>89</v>
      </c>
      <c r="V158" s="344">
        <v>89</v>
      </c>
      <c r="W158" s="344">
        <v>0</v>
      </c>
      <c r="X158" s="344">
        <v>0</v>
      </c>
      <c r="Y158" s="345">
        <v>0</v>
      </c>
      <c r="Z158" s="345">
        <v>0</v>
      </c>
      <c r="AA158" s="345">
        <v>0</v>
      </c>
      <c r="AB158" s="346">
        <v>94</v>
      </c>
      <c r="AC158" s="346">
        <v>138</v>
      </c>
      <c r="AD158" s="346">
        <v>0</v>
      </c>
      <c r="AE158" s="346">
        <v>0</v>
      </c>
      <c r="AF158" s="381">
        <v>0</v>
      </c>
      <c r="AG158" s="349" t="s">
        <v>1516</v>
      </c>
      <c r="AH158" s="347" t="s">
        <v>3138</v>
      </c>
      <c r="AI158" s="347" t="s">
        <v>3139</v>
      </c>
      <c r="AJ158" s="348">
        <v>5</v>
      </c>
      <c r="AK158" s="379">
        <v>34</v>
      </c>
      <c r="AL158" s="349">
        <v>24</v>
      </c>
      <c r="AM158" s="349" t="s">
        <v>4128</v>
      </c>
      <c r="AN158" s="436">
        <v>11.3</v>
      </c>
      <c r="AO158" s="348">
        <v>5.7</v>
      </c>
      <c r="AP158" s="347"/>
      <c r="AQ158" s="348"/>
      <c r="AR158" s="348"/>
      <c r="AS158" s="348"/>
      <c r="AT158" s="348">
        <v>1</v>
      </c>
      <c r="AU158" s="348"/>
      <c r="AV158" s="348"/>
      <c r="AW158" s="350">
        <v>0.2</v>
      </c>
      <c r="AX158" s="351">
        <v>1</v>
      </c>
      <c r="AY158" s="352">
        <v>10</v>
      </c>
      <c r="AZ158" s="393">
        <v>0</v>
      </c>
      <c r="BA158" s="393" t="s">
        <v>3612</v>
      </c>
      <c r="BB158" s="393" t="s">
        <v>3612</v>
      </c>
      <c r="BC158" s="393" t="s">
        <v>3612</v>
      </c>
      <c r="BD158" s="353" t="s">
        <v>3612</v>
      </c>
      <c r="BE158" s="393"/>
      <c r="BF158" s="393"/>
      <c r="BG158" s="393">
        <v>0</v>
      </c>
      <c r="BH158" s="5" t="s">
        <v>3612</v>
      </c>
      <c r="BI158" s="289"/>
      <c r="BJ158" s="297">
        <v>0</v>
      </c>
      <c r="BK158" s="297">
        <v>0</v>
      </c>
    </row>
    <row r="159" spans="1:63" x14ac:dyDescent="0.2">
      <c r="A159" s="286" t="s">
        <v>958</v>
      </c>
      <c r="B159" s="287" t="s">
        <v>1320</v>
      </c>
      <c r="C159" s="340">
        <v>90</v>
      </c>
      <c r="D159" s="341">
        <v>90</v>
      </c>
      <c r="E159" s="341">
        <v>90</v>
      </c>
      <c r="F159" s="341">
        <v>90</v>
      </c>
      <c r="G159" s="341">
        <v>90</v>
      </c>
      <c r="H159" s="341">
        <v>90</v>
      </c>
      <c r="I159" s="342">
        <v>90</v>
      </c>
      <c r="J159" s="340">
        <v>0</v>
      </c>
      <c r="K159" s="341">
        <v>0</v>
      </c>
      <c r="L159" s="341">
        <v>0</v>
      </c>
      <c r="M159" s="341">
        <v>0</v>
      </c>
      <c r="N159" s="340">
        <v>90</v>
      </c>
      <c r="O159" s="341">
        <v>90</v>
      </c>
      <c r="P159" s="341">
        <v>90</v>
      </c>
      <c r="Q159" s="343">
        <v>90</v>
      </c>
      <c r="R159" s="344">
        <v>90</v>
      </c>
      <c r="S159" s="344">
        <v>90</v>
      </c>
      <c r="T159" s="344">
        <v>90</v>
      </c>
      <c r="U159" s="344">
        <v>90</v>
      </c>
      <c r="V159" s="344">
        <v>90</v>
      </c>
      <c r="W159" s="344">
        <v>0</v>
      </c>
      <c r="X159" s="344">
        <v>0</v>
      </c>
      <c r="Y159" s="345">
        <v>0</v>
      </c>
      <c r="Z159" s="345">
        <v>0</v>
      </c>
      <c r="AA159" s="345">
        <v>0</v>
      </c>
      <c r="AB159" s="346">
        <v>94</v>
      </c>
      <c r="AC159" s="346">
        <v>138</v>
      </c>
      <c r="AD159" s="346">
        <v>0</v>
      </c>
      <c r="AE159" s="346">
        <v>0</v>
      </c>
      <c r="AF159" s="381">
        <v>0</v>
      </c>
      <c r="AG159" s="349" t="s">
        <v>1516</v>
      </c>
      <c r="AH159" s="347" t="s">
        <v>3138</v>
      </c>
      <c r="AI159" s="347" t="s">
        <v>3139</v>
      </c>
      <c r="AJ159" s="348">
        <v>5</v>
      </c>
      <c r="AK159" s="379">
        <v>37</v>
      </c>
      <c r="AL159" s="349">
        <v>24</v>
      </c>
      <c r="AM159" s="349" t="s">
        <v>5746</v>
      </c>
      <c r="AN159" s="436">
        <v>12.3</v>
      </c>
      <c r="AO159" s="348">
        <v>6.2</v>
      </c>
      <c r="AP159" s="347"/>
      <c r="AQ159" s="348"/>
      <c r="AR159" s="348"/>
      <c r="AS159" s="348"/>
      <c r="AT159" s="348">
        <v>1</v>
      </c>
      <c r="AU159" s="348"/>
      <c r="AV159" s="348"/>
      <c r="AW159" s="350">
        <v>0.2</v>
      </c>
      <c r="AX159" s="351">
        <v>1</v>
      </c>
      <c r="AY159" s="352">
        <v>10</v>
      </c>
      <c r="AZ159" s="393">
        <v>0</v>
      </c>
      <c r="BA159" s="393" t="s">
        <v>3612</v>
      </c>
      <c r="BB159" s="393" t="s">
        <v>3612</v>
      </c>
      <c r="BC159" s="393" t="s">
        <v>3612</v>
      </c>
      <c r="BD159" s="353" t="s">
        <v>3612</v>
      </c>
      <c r="BE159" s="393"/>
      <c r="BF159" s="393"/>
      <c r="BG159" s="393">
        <v>0</v>
      </c>
      <c r="BH159" s="5" t="s">
        <v>3612</v>
      </c>
      <c r="BI159" s="289"/>
      <c r="BJ159" s="297">
        <v>0</v>
      </c>
      <c r="BK159" s="297">
        <v>0</v>
      </c>
    </row>
    <row r="160" spans="1:63" x14ac:dyDescent="0.2">
      <c r="A160" s="286" t="s">
        <v>959</v>
      </c>
      <c r="B160" s="287" t="s">
        <v>1321</v>
      </c>
      <c r="C160" s="340">
        <v>103</v>
      </c>
      <c r="D160" s="341">
        <v>103</v>
      </c>
      <c r="E160" s="341">
        <v>103</v>
      </c>
      <c r="F160" s="341">
        <v>103</v>
      </c>
      <c r="G160" s="341">
        <v>103</v>
      </c>
      <c r="H160" s="341">
        <v>103</v>
      </c>
      <c r="I160" s="342">
        <v>103</v>
      </c>
      <c r="J160" s="340">
        <v>0</v>
      </c>
      <c r="K160" s="341">
        <v>0</v>
      </c>
      <c r="L160" s="341">
        <v>0</v>
      </c>
      <c r="M160" s="341">
        <v>0</v>
      </c>
      <c r="N160" s="340">
        <v>103</v>
      </c>
      <c r="O160" s="341">
        <v>103</v>
      </c>
      <c r="P160" s="341">
        <v>103</v>
      </c>
      <c r="Q160" s="343">
        <v>103</v>
      </c>
      <c r="R160" s="344">
        <v>103</v>
      </c>
      <c r="S160" s="344">
        <v>103</v>
      </c>
      <c r="T160" s="344">
        <v>103</v>
      </c>
      <c r="U160" s="344">
        <v>103</v>
      </c>
      <c r="V160" s="344">
        <v>103</v>
      </c>
      <c r="W160" s="344">
        <v>0</v>
      </c>
      <c r="X160" s="344">
        <v>0</v>
      </c>
      <c r="Y160" s="345">
        <v>0</v>
      </c>
      <c r="Z160" s="345">
        <v>0</v>
      </c>
      <c r="AA160" s="345">
        <v>0</v>
      </c>
      <c r="AB160" s="346">
        <v>94</v>
      </c>
      <c r="AC160" s="346">
        <v>138</v>
      </c>
      <c r="AD160" s="346">
        <v>0</v>
      </c>
      <c r="AE160" s="346">
        <v>0</v>
      </c>
      <c r="AF160" s="381">
        <v>0</v>
      </c>
      <c r="AG160" s="349" t="s">
        <v>1516</v>
      </c>
      <c r="AH160" s="347" t="s">
        <v>3138</v>
      </c>
      <c r="AI160" s="347" t="s">
        <v>3139</v>
      </c>
      <c r="AJ160" s="348">
        <v>5</v>
      </c>
      <c r="AK160" s="379">
        <v>40</v>
      </c>
      <c r="AL160" s="349">
        <v>24</v>
      </c>
      <c r="AM160" s="349" t="s">
        <v>5747</v>
      </c>
      <c r="AN160" s="436">
        <v>13.3</v>
      </c>
      <c r="AO160" s="348">
        <v>6.7</v>
      </c>
      <c r="AP160" s="347"/>
      <c r="AQ160" s="348"/>
      <c r="AR160" s="348"/>
      <c r="AS160" s="348"/>
      <c r="AT160" s="348">
        <v>1</v>
      </c>
      <c r="AU160" s="348"/>
      <c r="AV160" s="348"/>
      <c r="AW160" s="350">
        <v>0.2</v>
      </c>
      <c r="AX160" s="351">
        <v>1</v>
      </c>
      <c r="AY160" s="352">
        <v>10</v>
      </c>
      <c r="AZ160" s="393">
        <v>0</v>
      </c>
      <c r="BA160" s="393" t="s">
        <v>3612</v>
      </c>
      <c r="BB160" s="393" t="s">
        <v>3612</v>
      </c>
      <c r="BC160" s="393" t="s">
        <v>3612</v>
      </c>
      <c r="BD160" s="353" t="s">
        <v>3612</v>
      </c>
      <c r="BE160" s="393"/>
      <c r="BF160" s="393"/>
      <c r="BG160" s="393">
        <v>0</v>
      </c>
      <c r="BH160" s="5" t="s">
        <v>3612</v>
      </c>
      <c r="BI160" s="289"/>
      <c r="BJ160" s="297">
        <v>0</v>
      </c>
      <c r="BK160" s="297">
        <v>0</v>
      </c>
    </row>
    <row r="161" spans="1:63" x14ac:dyDescent="0.2">
      <c r="A161" s="286" t="s">
        <v>960</v>
      </c>
      <c r="B161" s="287" t="s">
        <v>1322</v>
      </c>
      <c r="C161" s="340">
        <v>105</v>
      </c>
      <c r="D161" s="341">
        <v>105</v>
      </c>
      <c r="E161" s="341">
        <v>105</v>
      </c>
      <c r="F161" s="341">
        <v>105</v>
      </c>
      <c r="G161" s="341">
        <v>105</v>
      </c>
      <c r="H161" s="341">
        <v>105</v>
      </c>
      <c r="I161" s="342">
        <v>105</v>
      </c>
      <c r="J161" s="340">
        <v>0</v>
      </c>
      <c r="K161" s="341">
        <v>0</v>
      </c>
      <c r="L161" s="341">
        <v>0</v>
      </c>
      <c r="M161" s="341">
        <v>0</v>
      </c>
      <c r="N161" s="340">
        <v>105</v>
      </c>
      <c r="O161" s="341">
        <v>105</v>
      </c>
      <c r="P161" s="341">
        <v>105</v>
      </c>
      <c r="Q161" s="343">
        <v>105</v>
      </c>
      <c r="R161" s="344">
        <v>105</v>
      </c>
      <c r="S161" s="344">
        <v>105</v>
      </c>
      <c r="T161" s="344">
        <v>105</v>
      </c>
      <c r="U161" s="344">
        <v>105</v>
      </c>
      <c r="V161" s="344">
        <v>105</v>
      </c>
      <c r="W161" s="344">
        <v>0</v>
      </c>
      <c r="X161" s="344">
        <v>0</v>
      </c>
      <c r="Y161" s="345">
        <v>0</v>
      </c>
      <c r="Z161" s="345">
        <v>0</v>
      </c>
      <c r="AA161" s="345">
        <v>0</v>
      </c>
      <c r="AB161" s="346">
        <v>94</v>
      </c>
      <c r="AC161" s="346">
        <v>138</v>
      </c>
      <c r="AD161" s="346">
        <v>0</v>
      </c>
      <c r="AE161" s="346">
        <v>0</v>
      </c>
      <c r="AF161" s="381">
        <v>0</v>
      </c>
      <c r="AG161" s="349" t="s">
        <v>1516</v>
      </c>
      <c r="AH161" s="347" t="s">
        <v>3138</v>
      </c>
      <c r="AI161" s="347" t="s">
        <v>3139</v>
      </c>
      <c r="AJ161" s="348">
        <v>5</v>
      </c>
      <c r="AK161" s="379">
        <v>43</v>
      </c>
      <c r="AL161" s="349">
        <v>24</v>
      </c>
      <c r="AM161" s="349" t="s">
        <v>5748</v>
      </c>
      <c r="AN161" s="436">
        <v>14.3</v>
      </c>
      <c r="AO161" s="348">
        <v>7.2</v>
      </c>
      <c r="AP161" s="347"/>
      <c r="AQ161" s="348"/>
      <c r="AR161" s="348"/>
      <c r="AS161" s="348"/>
      <c r="AT161" s="348">
        <v>1</v>
      </c>
      <c r="AU161" s="348"/>
      <c r="AV161" s="348"/>
      <c r="AW161" s="350">
        <v>0.2</v>
      </c>
      <c r="AX161" s="351">
        <v>1</v>
      </c>
      <c r="AY161" s="352">
        <v>10</v>
      </c>
      <c r="AZ161" s="393">
        <v>0</v>
      </c>
      <c r="BA161" s="393" t="s">
        <v>3612</v>
      </c>
      <c r="BB161" s="393" t="s">
        <v>3612</v>
      </c>
      <c r="BC161" s="393" t="s">
        <v>3612</v>
      </c>
      <c r="BD161" s="353" t="s">
        <v>3612</v>
      </c>
      <c r="BE161" s="393"/>
      <c r="BF161" s="393"/>
      <c r="BG161" s="393">
        <v>0</v>
      </c>
      <c r="BH161" s="5" t="s">
        <v>3612</v>
      </c>
      <c r="BI161" s="289"/>
      <c r="BJ161" s="297">
        <v>0</v>
      </c>
      <c r="BK161" s="297">
        <v>0</v>
      </c>
    </row>
    <row r="162" spans="1:63" x14ac:dyDescent="0.2">
      <c r="A162" s="286" t="s">
        <v>4846</v>
      </c>
      <c r="B162" s="287" t="s">
        <v>4847</v>
      </c>
      <c r="C162" s="340">
        <v>49</v>
      </c>
      <c r="D162" s="341">
        <v>49</v>
      </c>
      <c r="E162" s="341">
        <v>49</v>
      </c>
      <c r="F162" s="341">
        <v>49</v>
      </c>
      <c r="G162" s="341">
        <v>49</v>
      </c>
      <c r="H162" s="341">
        <v>49</v>
      </c>
      <c r="I162" s="342">
        <v>49</v>
      </c>
      <c r="J162" s="340">
        <v>0</v>
      </c>
      <c r="K162" s="341">
        <v>0</v>
      </c>
      <c r="L162" s="341">
        <v>0</v>
      </c>
      <c r="M162" s="341">
        <v>0</v>
      </c>
      <c r="N162" s="340">
        <v>49</v>
      </c>
      <c r="O162" s="341">
        <v>49</v>
      </c>
      <c r="P162" s="341">
        <v>49</v>
      </c>
      <c r="Q162" s="343">
        <v>49</v>
      </c>
      <c r="R162" s="344">
        <v>49</v>
      </c>
      <c r="S162" s="344">
        <v>49</v>
      </c>
      <c r="T162" s="344">
        <v>49</v>
      </c>
      <c r="U162" s="344">
        <v>49</v>
      </c>
      <c r="V162" s="344">
        <v>49</v>
      </c>
      <c r="W162" s="344">
        <v>0</v>
      </c>
      <c r="X162" s="344">
        <v>0</v>
      </c>
      <c r="Y162" s="345"/>
      <c r="Z162" s="345"/>
      <c r="AA162" s="345"/>
      <c r="AB162" s="346">
        <v>0</v>
      </c>
      <c r="AC162" s="346"/>
      <c r="AD162" s="346"/>
      <c r="AE162" s="346">
        <v>0</v>
      </c>
      <c r="AF162" s="381">
        <v>0</v>
      </c>
      <c r="AG162" s="349" t="s">
        <v>1516</v>
      </c>
      <c r="AH162" s="347" t="s">
        <v>3138</v>
      </c>
      <c r="AI162" s="347" t="s">
        <v>3139</v>
      </c>
      <c r="AJ162" s="348">
        <v>5</v>
      </c>
      <c r="AK162" s="379">
        <v>43</v>
      </c>
      <c r="AL162" s="349">
        <v>24</v>
      </c>
      <c r="AM162" s="349">
        <v>0.6</v>
      </c>
      <c r="AN162" s="436">
        <v>14.3</v>
      </c>
      <c r="AO162" s="348">
        <v>7.2</v>
      </c>
      <c r="AP162" s="347"/>
      <c r="AQ162" s="348"/>
      <c r="AR162" s="348"/>
      <c r="AS162" s="348"/>
      <c r="AT162" s="348"/>
      <c r="AU162" s="348"/>
      <c r="AV162" s="348"/>
      <c r="AW162" s="350">
        <v>0.2</v>
      </c>
      <c r="AX162" s="351">
        <v>1</v>
      </c>
      <c r="AY162" s="352">
        <v>10</v>
      </c>
      <c r="AZ162" s="393">
        <v>0</v>
      </c>
      <c r="BA162" s="393" t="s">
        <v>3612</v>
      </c>
      <c r="BB162" s="393" t="s">
        <v>3612</v>
      </c>
      <c r="BC162" s="393" t="s">
        <v>3612</v>
      </c>
      <c r="BD162" s="353" t="s">
        <v>3612</v>
      </c>
      <c r="BE162" s="393"/>
      <c r="BF162" s="393"/>
      <c r="BG162" s="393">
        <v>0</v>
      </c>
      <c r="BH162" s="5" t="s">
        <v>3612</v>
      </c>
      <c r="BI162" s="289"/>
      <c r="BJ162" s="297">
        <v>0</v>
      </c>
      <c r="BK162" s="297">
        <v>0</v>
      </c>
    </row>
    <row r="163" spans="1:63" x14ac:dyDescent="0.2">
      <c r="A163" s="286" t="s">
        <v>945</v>
      </c>
      <c r="B163" s="287" t="s">
        <v>3140</v>
      </c>
      <c r="C163" s="340">
        <v>43</v>
      </c>
      <c r="D163" s="341">
        <v>43</v>
      </c>
      <c r="E163" s="341">
        <v>43</v>
      </c>
      <c r="F163" s="341">
        <v>43</v>
      </c>
      <c r="G163" s="341">
        <v>43</v>
      </c>
      <c r="H163" s="341">
        <v>43</v>
      </c>
      <c r="I163" s="342">
        <v>43</v>
      </c>
      <c r="J163" s="340">
        <v>0</v>
      </c>
      <c r="K163" s="341">
        <v>0</v>
      </c>
      <c r="L163" s="341">
        <v>0</v>
      </c>
      <c r="M163" s="341">
        <v>0</v>
      </c>
      <c r="N163" s="340">
        <v>43</v>
      </c>
      <c r="O163" s="341">
        <v>43</v>
      </c>
      <c r="P163" s="341">
        <v>43</v>
      </c>
      <c r="Q163" s="343">
        <v>43</v>
      </c>
      <c r="R163" s="344">
        <v>43</v>
      </c>
      <c r="S163" s="344">
        <v>43</v>
      </c>
      <c r="T163" s="344">
        <v>43</v>
      </c>
      <c r="U163" s="344">
        <v>43</v>
      </c>
      <c r="V163" s="344">
        <v>43</v>
      </c>
      <c r="W163" s="344">
        <v>0</v>
      </c>
      <c r="X163" s="344">
        <v>0</v>
      </c>
      <c r="Y163" s="345">
        <v>0</v>
      </c>
      <c r="Z163" s="345">
        <v>0</v>
      </c>
      <c r="AA163" s="345">
        <v>0</v>
      </c>
      <c r="AB163" s="346">
        <v>0</v>
      </c>
      <c r="AC163" s="346">
        <v>0</v>
      </c>
      <c r="AD163" s="346">
        <v>0</v>
      </c>
      <c r="AE163" s="346">
        <v>0</v>
      </c>
      <c r="AF163" s="381">
        <v>0</v>
      </c>
      <c r="AG163" s="349" t="s">
        <v>1516</v>
      </c>
      <c r="AH163" s="347" t="s">
        <v>3141</v>
      </c>
      <c r="AI163" s="347" t="s">
        <v>3142</v>
      </c>
      <c r="AJ163" s="348">
        <v>1</v>
      </c>
      <c r="AK163" s="379">
        <v>30</v>
      </c>
      <c r="AL163" s="349">
        <v>24</v>
      </c>
      <c r="AM163" s="349">
        <v>0.4</v>
      </c>
      <c r="AN163" s="436">
        <v>10</v>
      </c>
      <c r="AO163" s="348">
        <v>5</v>
      </c>
      <c r="AP163" s="347"/>
      <c r="AQ163" s="348"/>
      <c r="AR163" s="348"/>
      <c r="AS163" s="348"/>
      <c r="AT163" s="348"/>
      <c r="AU163" s="348"/>
      <c r="AV163" s="348"/>
      <c r="AW163" s="350">
        <v>0</v>
      </c>
      <c r="AX163" s="351">
        <v>0</v>
      </c>
      <c r="AY163" s="352">
        <v>1</v>
      </c>
      <c r="AZ163" s="393">
        <v>0</v>
      </c>
      <c r="BA163" s="393" t="s">
        <v>3612</v>
      </c>
      <c r="BB163" s="393" t="s">
        <v>3612</v>
      </c>
      <c r="BC163" s="393" t="s">
        <v>3612</v>
      </c>
      <c r="BD163" s="353" t="s">
        <v>3612</v>
      </c>
      <c r="BE163" s="393"/>
      <c r="BF163" s="393"/>
      <c r="BG163" s="393">
        <v>0</v>
      </c>
      <c r="BH163" s="5" t="s">
        <v>3612</v>
      </c>
      <c r="BI163" s="289"/>
      <c r="BJ163" s="297">
        <v>0</v>
      </c>
      <c r="BK163" s="297">
        <v>0</v>
      </c>
    </row>
    <row r="164" spans="1:63" x14ac:dyDescent="0.2">
      <c r="A164" s="286" t="s">
        <v>946</v>
      </c>
      <c r="B164" s="287" t="s">
        <v>3143</v>
      </c>
      <c r="C164" s="340">
        <v>45</v>
      </c>
      <c r="D164" s="341">
        <v>45</v>
      </c>
      <c r="E164" s="341">
        <v>45</v>
      </c>
      <c r="F164" s="341">
        <v>45</v>
      </c>
      <c r="G164" s="341">
        <v>45</v>
      </c>
      <c r="H164" s="341">
        <v>45</v>
      </c>
      <c r="I164" s="342">
        <v>45</v>
      </c>
      <c r="J164" s="340">
        <v>0</v>
      </c>
      <c r="K164" s="341">
        <v>0</v>
      </c>
      <c r="L164" s="341">
        <v>0</v>
      </c>
      <c r="M164" s="341">
        <v>0</v>
      </c>
      <c r="N164" s="340">
        <v>45</v>
      </c>
      <c r="O164" s="341">
        <v>45</v>
      </c>
      <c r="P164" s="341">
        <v>45</v>
      </c>
      <c r="Q164" s="343">
        <v>45</v>
      </c>
      <c r="R164" s="344">
        <v>45</v>
      </c>
      <c r="S164" s="344">
        <v>45</v>
      </c>
      <c r="T164" s="344">
        <v>45</v>
      </c>
      <c r="U164" s="344">
        <v>45</v>
      </c>
      <c r="V164" s="344">
        <v>45</v>
      </c>
      <c r="W164" s="344">
        <v>0</v>
      </c>
      <c r="X164" s="344">
        <v>0</v>
      </c>
      <c r="Y164" s="345">
        <v>0</v>
      </c>
      <c r="Z164" s="345">
        <v>0</v>
      </c>
      <c r="AA164" s="345">
        <v>0</v>
      </c>
      <c r="AB164" s="346">
        <v>0</v>
      </c>
      <c r="AC164" s="346">
        <v>0</v>
      </c>
      <c r="AD164" s="346">
        <v>0</v>
      </c>
      <c r="AE164" s="346">
        <v>0</v>
      </c>
      <c r="AF164" s="381">
        <v>0</v>
      </c>
      <c r="AG164" s="349" t="s">
        <v>1516</v>
      </c>
      <c r="AH164" s="347" t="s">
        <v>3141</v>
      </c>
      <c r="AI164" s="347" t="s">
        <v>3142</v>
      </c>
      <c r="AJ164" s="348">
        <v>1</v>
      </c>
      <c r="AK164" s="379">
        <v>33</v>
      </c>
      <c r="AL164" s="349">
        <v>24</v>
      </c>
      <c r="AM164" s="349">
        <v>0.5</v>
      </c>
      <c r="AN164" s="436">
        <v>11</v>
      </c>
      <c r="AO164" s="348">
        <v>5.5</v>
      </c>
      <c r="AP164" s="347"/>
      <c r="AQ164" s="348"/>
      <c r="AR164" s="348"/>
      <c r="AS164" s="348"/>
      <c r="AT164" s="348"/>
      <c r="AU164" s="348"/>
      <c r="AV164" s="348"/>
      <c r="AW164" s="350">
        <v>0</v>
      </c>
      <c r="AX164" s="351">
        <v>0</v>
      </c>
      <c r="AY164" s="352">
        <v>1</v>
      </c>
      <c r="AZ164" s="393">
        <v>0</v>
      </c>
      <c r="BA164" s="393" t="s">
        <v>3612</v>
      </c>
      <c r="BB164" s="393" t="s">
        <v>3612</v>
      </c>
      <c r="BC164" s="393" t="s">
        <v>3612</v>
      </c>
      <c r="BD164" s="353" t="s">
        <v>3612</v>
      </c>
      <c r="BE164" s="393"/>
      <c r="BF164" s="393"/>
      <c r="BG164" s="393">
        <v>0</v>
      </c>
      <c r="BH164" s="5" t="s">
        <v>3612</v>
      </c>
      <c r="BI164" s="289"/>
      <c r="BJ164" s="297">
        <v>0</v>
      </c>
      <c r="BK164" s="297">
        <v>0</v>
      </c>
    </row>
    <row r="165" spans="1:63" x14ac:dyDescent="0.2">
      <c r="A165" s="286" t="s">
        <v>947</v>
      </c>
      <c r="B165" s="287" t="s">
        <v>3144</v>
      </c>
      <c r="C165" s="340">
        <v>46</v>
      </c>
      <c r="D165" s="341">
        <v>46</v>
      </c>
      <c r="E165" s="341">
        <v>46</v>
      </c>
      <c r="F165" s="341">
        <v>46</v>
      </c>
      <c r="G165" s="341">
        <v>46</v>
      </c>
      <c r="H165" s="341">
        <v>46</v>
      </c>
      <c r="I165" s="342">
        <v>46</v>
      </c>
      <c r="J165" s="340">
        <v>0</v>
      </c>
      <c r="K165" s="341">
        <v>0</v>
      </c>
      <c r="L165" s="341">
        <v>0</v>
      </c>
      <c r="M165" s="341">
        <v>0</v>
      </c>
      <c r="N165" s="340">
        <v>46</v>
      </c>
      <c r="O165" s="341">
        <v>46</v>
      </c>
      <c r="P165" s="341">
        <v>46</v>
      </c>
      <c r="Q165" s="343">
        <v>46</v>
      </c>
      <c r="R165" s="344">
        <v>46</v>
      </c>
      <c r="S165" s="344">
        <v>46</v>
      </c>
      <c r="T165" s="344">
        <v>46</v>
      </c>
      <c r="U165" s="344">
        <v>46</v>
      </c>
      <c r="V165" s="344">
        <v>46</v>
      </c>
      <c r="W165" s="344">
        <v>0</v>
      </c>
      <c r="X165" s="344">
        <v>0</v>
      </c>
      <c r="Y165" s="345">
        <v>0</v>
      </c>
      <c r="Z165" s="345">
        <v>0</v>
      </c>
      <c r="AA165" s="345">
        <v>0</v>
      </c>
      <c r="AB165" s="346">
        <v>0</v>
      </c>
      <c r="AC165" s="346">
        <v>0</v>
      </c>
      <c r="AD165" s="346">
        <v>0</v>
      </c>
      <c r="AE165" s="346">
        <v>0</v>
      </c>
      <c r="AF165" s="381">
        <v>0</v>
      </c>
      <c r="AG165" s="349" t="s">
        <v>1516</v>
      </c>
      <c r="AH165" s="347" t="s">
        <v>3141</v>
      </c>
      <c r="AI165" s="347" t="s">
        <v>3142</v>
      </c>
      <c r="AJ165" s="348">
        <v>1</v>
      </c>
      <c r="AK165" s="379">
        <v>36</v>
      </c>
      <c r="AL165" s="349">
        <v>24</v>
      </c>
      <c r="AM165" s="349">
        <v>0.5</v>
      </c>
      <c r="AN165" s="436">
        <v>12</v>
      </c>
      <c r="AO165" s="348">
        <v>6</v>
      </c>
      <c r="AP165" s="347"/>
      <c r="AQ165" s="348"/>
      <c r="AR165" s="348"/>
      <c r="AS165" s="348"/>
      <c r="AT165" s="348"/>
      <c r="AU165" s="348"/>
      <c r="AV165" s="348"/>
      <c r="AW165" s="350">
        <v>0</v>
      </c>
      <c r="AX165" s="351">
        <v>0</v>
      </c>
      <c r="AY165" s="352">
        <v>1</v>
      </c>
      <c r="AZ165" s="393">
        <v>0</v>
      </c>
      <c r="BA165" s="393" t="s">
        <v>3612</v>
      </c>
      <c r="BB165" s="393" t="s">
        <v>3612</v>
      </c>
      <c r="BC165" s="393" t="s">
        <v>3612</v>
      </c>
      <c r="BD165" s="353" t="s">
        <v>3612</v>
      </c>
      <c r="BE165" s="393"/>
      <c r="BF165" s="393"/>
      <c r="BG165" s="393">
        <v>0</v>
      </c>
      <c r="BH165" s="5" t="s">
        <v>3612</v>
      </c>
      <c r="BI165" s="289"/>
      <c r="BJ165" s="297">
        <v>0</v>
      </c>
      <c r="BK165" s="297">
        <v>0</v>
      </c>
    </row>
    <row r="166" spans="1:63" x14ac:dyDescent="0.2">
      <c r="A166" s="286" t="s">
        <v>948</v>
      </c>
      <c r="B166" s="287" t="s">
        <v>3145</v>
      </c>
      <c r="C166" s="340">
        <v>48</v>
      </c>
      <c r="D166" s="341">
        <v>48</v>
      </c>
      <c r="E166" s="341">
        <v>48</v>
      </c>
      <c r="F166" s="341">
        <v>48</v>
      </c>
      <c r="G166" s="341">
        <v>48</v>
      </c>
      <c r="H166" s="341">
        <v>48</v>
      </c>
      <c r="I166" s="342">
        <v>48</v>
      </c>
      <c r="J166" s="340">
        <v>0</v>
      </c>
      <c r="K166" s="341">
        <v>0</v>
      </c>
      <c r="L166" s="341">
        <v>0</v>
      </c>
      <c r="M166" s="341">
        <v>0</v>
      </c>
      <c r="N166" s="340">
        <v>48</v>
      </c>
      <c r="O166" s="341">
        <v>48</v>
      </c>
      <c r="P166" s="341">
        <v>48</v>
      </c>
      <c r="Q166" s="343">
        <v>48</v>
      </c>
      <c r="R166" s="344">
        <v>48</v>
      </c>
      <c r="S166" s="344">
        <v>48</v>
      </c>
      <c r="T166" s="344">
        <v>48</v>
      </c>
      <c r="U166" s="344">
        <v>48</v>
      </c>
      <c r="V166" s="344">
        <v>48</v>
      </c>
      <c r="W166" s="344">
        <v>0</v>
      </c>
      <c r="X166" s="344">
        <v>0</v>
      </c>
      <c r="Y166" s="345">
        <v>0</v>
      </c>
      <c r="Z166" s="345">
        <v>0</v>
      </c>
      <c r="AA166" s="345">
        <v>0</v>
      </c>
      <c r="AB166" s="346">
        <v>0</v>
      </c>
      <c r="AC166" s="346">
        <v>0</v>
      </c>
      <c r="AD166" s="346">
        <v>0</v>
      </c>
      <c r="AE166" s="346">
        <v>0</v>
      </c>
      <c r="AF166" s="381">
        <v>0</v>
      </c>
      <c r="AG166" s="349" t="s">
        <v>1516</v>
      </c>
      <c r="AH166" s="347" t="s">
        <v>3141</v>
      </c>
      <c r="AI166" s="347" t="s">
        <v>3142</v>
      </c>
      <c r="AJ166" s="348">
        <v>1</v>
      </c>
      <c r="AK166" s="379">
        <v>42</v>
      </c>
      <c r="AL166" s="349">
        <v>24</v>
      </c>
      <c r="AM166" s="349">
        <v>0.6</v>
      </c>
      <c r="AN166" s="436">
        <v>14</v>
      </c>
      <c r="AO166" s="348">
        <v>7</v>
      </c>
      <c r="AP166" s="347"/>
      <c r="AQ166" s="348"/>
      <c r="AR166" s="348"/>
      <c r="AS166" s="348"/>
      <c r="AT166" s="348"/>
      <c r="AU166" s="348"/>
      <c r="AV166" s="348"/>
      <c r="AW166" s="350">
        <v>0</v>
      </c>
      <c r="AX166" s="351">
        <v>0</v>
      </c>
      <c r="AY166" s="352">
        <v>1</v>
      </c>
      <c r="AZ166" s="393">
        <v>0</v>
      </c>
      <c r="BA166" s="393" t="s">
        <v>3612</v>
      </c>
      <c r="BB166" s="393" t="s">
        <v>3612</v>
      </c>
      <c r="BC166" s="393" t="s">
        <v>3612</v>
      </c>
      <c r="BD166" s="353" t="s">
        <v>3612</v>
      </c>
      <c r="BE166" s="393"/>
      <c r="BF166" s="393"/>
      <c r="BG166" s="393">
        <v>0</v>
      </c>
      <c r="BH166" s="5" t="s">
        <v>3612</v>
      </c>
      <c r="BI166" s="289"/>
      <c r="BJ166" s="297">
        <v>0</v>
      </c>
      <c r="BK166" s="297">
        <v>0</v>
      </c>
    </row>
    <row r="167" spans="1:63" x14ac:dyDescent="0.2">
      <c r="A167" s="286" t="s">
        <v>942</v>
      </c>
      <c r="B167" s="287" t="s">
        <v>1308</v>
      </c>
      <c r="C167" s="340">
        <v>37</v>
      </c>
      <c r="D167" s="341">
        <v>37</v>
      </c>
      <c r="E167" s="341">
        <v>37</v>
      </c>
      <c r="F167" s="341">
        <v>37</v>
      </c>
      <c r="G167" s="341">
        <v>37</v>
      </c>
      <c r="H167" s="341">
        <v>37</v>
      </c>
      <c r="I167" s="342">
        <v>37</v>
      </c>
      <c r="J167" s="340">
        <v>0</v>
      </c>
      <c r="K167" s="341">
        <v>0</v>
      </c>
      <c r="L167" s="341">
        <v>0</v>
      </c>
      <c r="M167" s="341">
        <v>0</v>
      </c>
      <c r="N167" s="340">
        <v>37</v>
      </c>
      <c r="O167" s="341">
        <v>37</v>
      </c>
      <c r="P167" s="341">
        <v>37</v>
      </c>
      <c r="Q167" s="343">
        <v>37</v>
      </c>
      <c r="R167" s="344">
        <v>37</v>
      </c>
      <c r="S167" s="344">
        <v>37</v>
      </c>
      <c r="T167" s="344">
        <v>37</v>
      </c>
      <c r="U167" s="344">
        <v>37</v>
      </c>
      <c r="V167" s="344">
        <v>37</v>
      </c>
      <c r="W167" s="344">
        <v>0</v>
      </c>
      <c r="X167" s="344">
        <v>0</v>
      </c>
      <c r="Y167" s="345">
        <v>0</v>
      </c>
      <c r="Z167" s="345">
        <v>0</v>
      </c>
      <c r="AA167" s="345">
        <v>0</v>
      </c>
      <c r="AB167" s="346">
        <v>0</v>
      </c>
      <c r="AC167" s="346">
        <v>0</v>
      </c>
      <c r="AD167" s="346">
        <v>0</v>
      </c>
      <c r="AE167" s="346">
        <v>0</v>
      </c>
      <c r="AF167" s="381">
        <v>0</v>
      </c>
      <c r="AG167" s="349" t="s">
        <v>1516</v>
      </c>
      <c r="AH167" s="347" t="s">
        <v>3146</v>
      </c>
      <c r="AI167" s="347" t="s">
        <v>3147</v>
      </c>
      <c r="AJ167" s="348">
        <v>1</v>
      </c>
      <c r="AK167" s="379">
        <v>14</v>
      </c>
      <c r="AL167" s="349">
        <v>24</v>
      </c>
      <c r="AM167" s="349">
        <v>0.2</v>
      </c>
      <c r="AN167" s="436">
        <v>4.7</v>
      </c>
      <c r="AO167" s="348">
        <v>2.2999999999999998</v>
      </c>
      <c r="AP167" s="347"/>
      <c r="AQ167" s="348"/>
      <c r="AR167" s="348"/>
      <c r="AS167" s="348"/>
      <c r="AT167" s="348"/>
      <c r="AU167" s="348"/>
      <c r="AV167" s="348"/>
      <c r="AW167" s="350">
        <v>0</v>
      </c>
      <c r="AX167" s="351">
        <v>0</v>
      </c>
      <c r="AY167" s="352">
        <v>1</v>
      </c>
      <c r="AZ167" s="393">
        <v>0</v>
      </c>
      <c r="BA167" s="393" t="s">
        <v>3612</v>
      </c>
      <c r="BB167" s="393" t="s">
        <v>3612</v>
      </c>
      <c r="BC167" s="393" t="s">
        <v>3612</v>
      </c>
      <c r="BD167" s="353" t="s">
        <v>3612</v>
      </c>
      <c r="BE167" s="393"/>
      <c r="BF167" s="393"/>
      <c r="BG167" s="393">
        <v>0</v>
      </c>
      <c r="BH167" s="5" t="s">
        <v>3612</v>
      </c>
      <c r="BI167" s="289"/>
      <c r="BJ167" s="297">
        <v>0</v>
      </c>
      <c r="BK167" s="297">
        <v>0</v>
      </c>
    </row>
    <row r="168" spans="1:63" x14ac:dyDescent="0.2">
      <c r="A168" s="286" t="s">
        <v>943</v>
      </c>
      <c r="B168" s="287" t="s">
        <v>1309</v>
      </c>
      <c r="C168" s="340">
        <v>43</v>
      </c>
      <c r="D168" s="341">
        <v>43</v>
      </c>
      <c r="E168" s="341">
        <v>43</v>
      </c>
      <c r="F168" s="341">
        <v>43</v>
      </c>
      <c r="G168" s="341">
        <v>43</v>
      </c>
      <c r="H168" s="341">
        <v>43</v>
      </c>
      <c r="I168" s="342">
        <v>43</v>
      </c>
      <c r="J168" s="340">
        <v>0</v>
      </c>
      <c r="K168" s="341">
        <v>0</v>
      </c>
      <c r="L168" s="341">
        <v>0</v>
      </c>
      <c r="M168" s="341">
        <v>0</v>
      </c>
      <c r="N168" s="340">
        <v>43</v>
      </c>
      <c r="O168" s="341">
        <v>43</v>
      </c>
      <c r="P168" s="341">
        <v>43</v>
      </c>
      <c r="Q168" s="343">
        <v>43</v>
      </c>
      <c r="R168" s="344">
        <v>43</v>
      </c>
      <c r="S168" s="344">
        <v>43</v>
      </c>
      <c r="T168" s="344">
        <v>43</v>
      </c>
      <c r="U168" s="344">
        <v>43</v>
      </c>
      <c r="V168" s="344">
        <v>43</v>
      </c>
      <c r="W168" s="344">
        <v>0</v>
      </c>
      <c r="X168" s="344">
        <v>0</v>
      </c>
      <c r="Y168" s="345">
        <v>0</v>
      </c>
      <c r="Z168" s="345">
        <v>0</v>
      </c>
      <c r="AA168" s="345">
        <v>0</v>
      </c>
      <c r="AB168" s="346">
        <v>0</v>
      </c>
      <c r="AC168" s="346">
        <v>0</v>
      </c>
      <c r="AD168" s="346">
        <v>0</v>
      </c>
      <c r="AE168" s="346">
        <v>0</v>
      </c>
      <c r="AF168" s="381">
        <v>0</v>
      </c>
      <c r="AG168" s="349" t="s">
        <v>1516</v>
      </c>
      <c r="AH168" s="347" t="s">
        <v>3146</v>
      </c>
      <c r="AI168" s="347" t="s">
        <v>3147</v>
      </c>
      <c r="AJ168" s="348">
        <v>1</v>
      </c>
      <c r="AK168" s="379">
        <v>17</v>
      </c>
      <c r="AL168" s="349">
        <v>24</v>
      </c>
      <c r="AM168" s="349">
        <v>0.2</v>
      </c>
      <c r="AN168" s="436">
        <v>5.7</v>
      </c>
      <c r="AO168" s="348">
        <v>2.8</v>
      </c>
      <c r="AP168" s="347"/>
      <c r="AQ168" s="348"/>
      <c r="AR168" s="348"/>
      <c r="AS168" s="348"/>
      <c r="AT168" s="348"/>
      <c r="AU168" s="348"/>
      <c r="AV168" s="348"/>
      <c r="AW168" s="350">
        <v>0</v>
      </c>
      <c r="AX168" s="351">
        <v>0</v>
      </c>
      <c r="AY168" s="352">
        <v>1</v>
      </c>
      <c r="AZ168" s="393">
        <v>0</v>
      </c>
      <c r="BA168" s="393" t="s">
        <v>3612</v>
      </c>
      <c r="BB168" s="393" t="s">
        <v>3612</v>
      </c>
      <c r="BC168" s="393" t="s">
        <v>3612</v>
      </c>
      <c r="BD168" s="353" t="s">
        <v>3612</v>
      </c>
      <c r="BE168" s="393"/>
      <c r="BF168" s="393"/>
      <c r="BG168" s="393">
        <v>0</v>
      </c>
      <c r="BH168" s="5" t="s">
        <v>3612</v>
      </c>
      <c r="BI168" s="289"/>
      <c r="BJ168" s="297">
        <v>0</v>
      </c>
      <c r="BK168" s="297">
        <v>0</v>
      </c>
    </row>
    <row r="169" spans="1:63" x14ac:dyDescent="0.2">
      <c r="A169" s="286" t="s">
        <v>944</v>
      </c>
      <c r="B169" s="287" t="s">
        <v>1310</v>
      </c>
      <c r="C169" s="340">
        <v>50</v>
      </c>
      <c r="D169" s="341">
        <v>50</v>
      </c>
      <c r="E169" s="341">
        <v>50</v>
      </c>
      <c r="F169" s="341">
        <v>50</v>
      </c>
      <c r="G169" s="341">
        <v>50</v>
      </c>
      <c r="H169" s="341">
        <v>50</v>
      </c>
      <c r="I169" s="342">
        <v>50</v>
      </c>
      <c r="J169" s="340">
        <v>0</v>
      </c>
      <c r="K169" s="341">
        <v>0</v>
      </c>
      <c r="L169" s="341">
        <v>0</v>
      </c>
      <c r="M169" s="341">
        <v>0</v>
      </c>
      <c r="N169" s="340">
        <v>50</v>
      </c>
      <c r="O169" s="341">
        <v>50</v>
      </c>
      <c r="P169" s="341">
        <v>50</v>
      </c>
      <c r="Q169" s="343">
        <v>50</v>
      </c>
      <c r="R169" s="344">
        <v>50</v>
      </c>
      <c r="S169" s="344">
        <v>50</v>
      </c>
      <c r="T169" s="344">
        <v>50</v>
      </c>
      <c r="U169" s="344">
        <v>50</v>
      </c>
      <c r="V169" s="344">
        <v>50</v>
      </c>
      <c r="W169" s="344">
        <v>0</v>
      </c>
      <c r="X169" s="344">
        <v>0</v>
      </c>
      <c r="Y169" s="345">
        <v>0</v>
      </c>
      <c r="Z169" s="345">
        <v>0</v>
      </c>
      <c r="AA169" s="345">
        <v>0</v>
      </c>
      <c r="AB169" s="346">
        <v>0</v>
      </c>
      <c r="AC169" s="346">
        <v>0</v>
      </c>
      <c r="AD169" s="346">
        <v>0</v>
      </c>
      <c r="AE169" s="346">
        <v>0</v>
      </c>
      <c r="AF169" s="381">
        <v>0</v>
      </c>
      <c r="AG169" s="349" t="s">
        <v>1516</v>
      </c>
      <c r="AH169" s="347" t="s">
        <v>3146</v>
      </c>
      <c r="AI169" s="347" t="s">
        <v>3147</v>
      </c>
      <c r="AJ169" s="348">
        <v>1</v>
      </c>
      <c r="AK169" s="379">
        <v>20</v>
      </c>
      <c r="AL169" s="349">
        <v>24</v>
      </c>
      <c r="AM169" s="349">
        <v>0.3</v>
      </c>
      <c r="AN169" s="436">
        <v>6.7</v>
      </c>
      <c r="AO169" s="348">
        <v>3.3</v>
      </c>
      <c r="AP169" s="347"/>
      <c r="AQ169" s="348"/>
      <c r="AR169" s="348"/>
      <c r="AS169" s="348"/>
      <c r="AT169" s="348"/>
      <c r="AU169" s="348"/>
      <c r="AV169" s="348"/>
      <c r="AW169" s="350">
        <v>0</v>
      </c>
      <c r="AX169" s="351">
        <v>0</v>
      </c>
      <c r="AY169" s="352">
        <v>1</v>
      </c>
      <c r="AZ169" s="393">
        <v>0</v>
      </c>
      <c r="BA169" s="393" t="s">
        <v>3612</v>
      </c>
      <c r="BB169" s="393" t="s">
        <v>3612</v>
      </c>
      <c r="BC169" s="393" t="s">
        <v>3612</v>
      </c>
      <c r="BD169" s="353" t="s">
        <v>3612</v>
      </c>
      <c r="BE169" s="393"/>
      <c r="BF169" s="393"/>
      <c r="BG169" s="393">
        <v>0</v>
      </c>
      <c r="BH169" s="5" t="s">
        <v>3612</v>
      </c>
      <c r="BI169" s="289"/>
      <c r="BJ169" s="297">
        <v>0</v>
      </c>
      <c r="BK169" s="297">
        <v>0</v>
      </c>
    </row>
    <row r="170" spans="1:63" x14ac:dyDescent="0.2">
      <c r="A170" s="286" t="s">
        <v>4731</v>
      </c>
      <c r="B170" s="287" t="s">
        <v>4732</v>
      </c>
      <c r="C170" s="340">
        <v>60</v>
      </c>
      <c r="D170" s="341">
        <v>60</v>
      </c>
      <c r="E170" s="341">
        <v>60</v>
      </c>
      <c r="F170" s="341">
        <v>60</v>
      </c>
      <c r="G170" s="341">
        <v>60</v>
      </c>
      <c r="H170" s="341">
        <v>60</v>
      </c>
      <c r="I170" s="342">
        <v>60</v>
      </c>
      <c r="J170" s="340">
        <v>0</v>
      </c>
      <c r="K170" s="341">
        <v>0</v>
      </c>
      <c r="L170" s="341">
        <v>0</v>
      </c>
      <c r="M170" s="341">
        <v>0</v>
      </c>
      <c r="N170" s="340">
        <v>60</v>
      </c>
      <c r="O170" s="341">
        <v>60</v>
      </c>
      <c r="P170" s="341">
        <v>60</v>
      </c>
      <c r="Q170" s="343">
        <v>60</v>
      </c>
      <c r="R170" s="344">
        <v>60</v>
      </c>
      <c r="S170" s="344">
        <v>60</v>
      </c>
      <c r="T170" s="344">
        <v>60</v>
      </c>
      <c r="U170" s="344">
        <v>60</v>
      </c>
      <c r="V170" s="344">
        <v>60</v>
      </c>
      <c r="W170" s="344">
        <v>0</v>
      </c>
      <c r="X170" s="344">
        <v>0</v>
      </c>
      <c r="Y170" s="345"/>
      <c r="Z170" s="345">
        <v>0</v>
      </c>
      <c r="AA170" s="345">
        <v>0</v>
      </c>
      <c r="AB170" s="346">
        <v>0</v>
      </c>
      <c r="AC170" s="346"/>
      <c r="AD170" s="346"/>
      <c r="AE170" s="346">
        <v>0</v>
      </c>
      <c r="AF170" s="381">
        <v>0</v>
      </c>
      <c r="AG170" s="349" t="s">
        <v>1516</v>
      </c>
      <c r="AH170" s="347" t="s">
        <v>3146</v>
      </c>
      <c r="AI170" s="347" t="s">
        <v>3147</v>
      </c>
      <c r="AJ170" s="348">
        <v>21</v>
      </c>
      <c r="AK170" s="379">
        <v>1</v>
      </c>
      <c r="AL170" s="349">
        <v>1</v>
      </c>
      <c r="AM170" s="349">
        <v>0.3</v>
      </c>
      <c r="AN170" s="436">
        <v>6.7</v>
      </c>
      <c r="AO170" s="348">
        <v>0</v>
      </c>
      <c r="AP170" s="347"/>
      <c r="AQ170" s="348"/>
      <c r="AR170" s="348"/>
      <c r="AS170" s="348"/>
      <c r="AT170" s="348"/>
      <c r="AU170" s="348"/>
      <c r="AV170" s="348"/>
      <c r="AW170" s="350">
        <v>0</v>
      </c>
      <c r="AX170" s="351">
        <v>0</v>
      </c>
      <c r="AY170" s="352">
        <v>1</v>
      </c>
      <c r="AZ170" s="393">
        <v>0</v>
      </c>
      <c r="BA170" s="393" t="s">
        <v>3612</v>
      </c>
      <c r="BB170" s="393" t="s">
        <v>3612</v>
      </c>
      <c r="BC170" s="393" t="s">
        <v>3612</v>
      </c>
      <c r="BD170" s="353" t="s">
        <v>3612</v>
      </c>
      <c r="BE170" s="393"/>
      <c r="BF170" s="393"/>
      <c r="BG170" s="393">
        <v>0</v>
      </c>
      <c r="BH170" s="5" t="s">
        <v>3612</v>
      </c>
      <c r="BI170" s="289"/>
      <c r="BJ170" s="297">
        <v>0</v>
      </c>
      <c r="BK170" s="297">
        <v>0</v>
      </c>
    </row>
    <row r="171" spans="1:63" x14ac:dyDescent="0.2">
      <c r="A171" s="286" t="s">
        <v>3917</v>
      </c>
      <c r="B171" s="287" t="s">
        <v>3918</v>
      </c>
      <c r="C171" s="340">
        <v>285</v>
      </c>
      <c r="D171" s="341">
        <v>285</v>
      </c>
      <c r="E171" s="341">
        <v>285</v>
      </c>
      <c r="F171" s="341">
        <v>285</v>
      </c>
      <c r="G171" s="341">
        <v>285</v>
      </c>
      <c r="H171" s="341">
        <v>285</v>
      </c>
      <c r="I171" s="342">
        <v>285</v>
      </c>
      <c r="J171" s="340">
        <v>0</v>
      </c>
      <c r="K171" s="341">
        <v>0</v>
      </c>
      <c r="L171" s="341">
        <v>0</v>
      </c>
      <c r="M171" s="341">
        <v>0</v>
      </c>
      <c r="N171" s="340">
        <v>404</v>
      </c>
      <c r="O171" s="341">
        <v>404</v>
      </c>
      <c r="P171" s="341">
        <v>404</v>
      </c>
      <c r="Q171" s="343">
        <v>404</v>
      </c>
      <c r="R171" s="344">
        <v>404</v>
      </c>
      <c r="S171" s="344">
        <v>404</v>
      </c>
      <c r="T171" s="344">
        <v>404</v>
      </c>
      <c r="U171" s="344">
        <v>404</v>
      </c>
      <c r="V171" s="344">
        <v>404</v>
      </c>
      <c r="W171" s="344">
        <v>0</v>
      </c>
      <c r="X171" s="344">
        <v>0</v>
      </c>
      <c r="Y171" s="345">
        <v>0.12</v>
      </c>
      <c r="Z171" s="345">
        <v>0.25</v>
      </c>
      <c r="AA171" s="345">
        <v>0</v>
      </c>
      <c r="AB171" s="346">
        <v>0</v>
      </c>
      <c r="AC171" s="346">
        <v>0</v>
      </c>
      <c r="AD171" s="346">
        <v>0</v>
      </c>
      <c r="AE171" s="346">
        <v>0</v>
      </c>
      <c r="AF171" s="381">
        <v>0</v>
      </c>
      <c r="AG171" s="349" t="s">
        <v>1516</v>
      </c>
      <c r="AH171" s="347" t="s">
        <v>1517</v>
      </c>
      <c r="AI171" s="347" t="s">
        <v>3115</v>
      </c>
      <c r="AJ171" s="348">
        <v>1.25</v>
      </c>
      <c r="AK171" s="379">
        <v>12</v>
      </c>
      <c r="AL171" s="349">
        <v>96</v>
      </c>
      <c r="AM171" s="349" t="s">
        <v>5745</v>
      </c>
      <c r="AN171" s="436">
        <v>16</v>
      </c>
      <c r="AO171" s="348">
        <v>8</v>
      </c>
      <c r="AP171" s="347"/>
      <c r="AQ171" s="348"/>
      <c r="AR171" s="348"/>
      <c r="AS171" s="348"/>
      <c r="AT171" s="348"/>
      <c r="AU171" s="348"/>
      <c r="AV171" s="348"/>
      <c r="AW171" s="350">
        <v>0.5</v>
      </c>
      <c r="AX171" s="351">
        <v>1</v>
      </c>
      <c r="AY171" s="352">
        <v>10</v>
      </c>
      <c r="AZ171" s="393">
        <v>1</v>
      </c>
      <c r="BA171" s="393" t="s">
        <v>1537</v>
      </c>
      <c r="BB171" s="393" t="s">
        <v>1537</v>
      </c>
      <c r="BC171" s="393" t="s">
        <v>3612</v>
      </c>
      <c r="BD171" s="353" t="s">
        <v>3612</v>
      </c>
      <c r="BE171" s="393"/>
      <c r="BF171" s="393"/>
      <c r="BG171" s="393">
        <v>0</v>
      </c>
      <c r="BH171" s="5" t="s">
        <v>3612</v>
      </c>
      <c r="BI171" s="289"/>
      <c r="BJ171" s="297">
        <v>0</v>
      </c>
      <c r="BK171" s="297">
        <v>0</v>
      </c>
    </row>
    <row r="172" spans="1:63" x14ac:dyDescent="0.2">
      <c r="A172" s="286" t="s">
        <v>3919</v>
      </c>
      <c r="B172" s="287" t="s">
        <v>3920</v>
      </c>
      <c r="C172" s="340">
        <v>340</v>
      </c>
      <c r="D172" s="341">
        <v>340</v>
      </c>
      <c r="E172" s="341">
        <v>340</v>
      </c>
      <c r="F172" s="341">
        <v>340</v>
      </c>
      <c r="G172" s="341">
        <v>340</v>
      </c>
      <c r="H172" s="341">
        <v>340</v>
      </c>
      <c r="I172" s="342">
        <v>340</v>
      </c>
      <c r="J172" s="340">
        <v>0</v>
      </c>
      <c r="K172" s="341">
        <v>0</v>
      </c>
      <c r="L172" s="341">
        <v>0</v>
      </c>
      <c r="M172" s="341">
        <v>0</v>
      </c>
      <c r="N172" s="340">
        <v>461</v>
      </c>
      <c r="O172" s="341">
        <v>461</v>
      </c>
      <c r="P172" s="341">
        <v>461</v>
      </c>
      <c r="Q172" s="343">
        <v>461</v>
      </c>
      <c r="R172" s="344">
        <v>461</v>
      </c>
      <c r="S172" s="344">
        <v>461</v>
      </c>
      <c r="T172" s="344">
        <v>461</v>
      </c>
      <c r="U172" s="344">
        <v>461</v>
      </c>
      <c r="V172" s="344">
        <v>461</v>
      </c>
      <c r="W172" s="344">
        <v>0</v>
      </c>
      <c r="X172" s="344">
        <v>0</v>
      </c>
      <c r="Y172" s="345">
        <v>0.12</v>
      </c>
      <c r="Z172" s="345">
        <v>0.25</v>
      </c>
      <c r="AA172" s="345">
        <v>0</v>
      </c>
      <c r="AB172" s="346">
        <v>0</v>
      </c>
      <c r="AC172" s="346">
        <v>0</v>
      </c>
      <c r="AD172" s="346">
        <v>0</v>
      </c>
      <c r="AE172" s="346">
        <v>0</v>
      </c>
      <c r="AF172" s="381">
        <v>0</v>
      </c>
      <c r="AG172" s="349" t="s">
        <v>1516</v>
      </c>
      <c r="AH172" s="347" t="s">
        <v>1517</v>
      </c>
      <c r="AI172" s="347" t="s">
        <v>3115</v>
      </c>
      <c r="AJ172" s="348">
        <v>1.25</v>
      </c>
      <c r="AK172" s="379">
        <v>12</v>
      </c>
      <c r="AL172" s="349">
        <v>96</v>
      </c>
      <c r="AM172" s="349" t="s">
        <v>5745</v>
      </c>
      <c r="AN172" s="436">
        <v>16</v>
      </c>
      <c r="AO172" s="348">
        <v>8</v>
      </c>
      <c r="AP172" s="347"/>
      <c r="AQ172" s="348"/>
      <c r="AR172" s="348"/>
      <c r="AS172" s="348"/>
      <c r="AT172" s="348"/>
      <c r="AU172" s="348"/>
      <c r="AV172" s="348"/>
      <c r="AW172" s="350">
        <v>0.5</v>
      </c>
      <c r="AX172" s="351">
        <v>1</v>
      </c>
      <c r="AY172" s="352">
        <v>10</v>
      </c>
      <c r="AZ172" s="393">
        <v>1</v>
      </c>
      <c r="BA172" s="393" t="s">
        <v>1537</v>
      </c>
      <c r="BB172" s="393" t="s">
        <v>1537</v>
      </c>
      <c r="BC172" s="393" t="s">
        <v>3612</v>
      </c>
      <c r="BD172" s="353" t="s">
        <v>3612</v>
      </c>
      <c r="BE172" s="393"/>
      <c r="BF172" s="393"/>
      <c r="BG172" s="393">
        <v>0</v>
      </c>
      <c r="BH172" s="5" t="s">
        <v>3612</v>
      </c>
      <c r="BI172" s="289"/>
      <c r="BJ172" s="297">
        <v>0</v>
      </c>
      <c r="BK172" s="297">
        <v>0</v>
      </c>
    </row>
    <row r="173" spans="1:63" x14ac:dyDescent="0.2">
      <c r="A173" s="286" t="s">
        <v>3113</v>
      </c>
      <c r="B173" s="287" t="s">
        <v>3114</v>
      </c>
      <c r="C173" s="340">
        <v>198</v>
      </c>
      <c r="D173" s="341">
        <v>198</v>
      </c>
      <c r="E173" s="341">
        <v>198</v>
      </c>
      <c r="F173" s="341">
        <v>198</v>
      </c>
      <c r="G173" s="341">
        <v>198</v>
      </c>
      <c r="H173" s="341">
        <v>198</v>
      </c>
      <c r="I173" s="342">
        <v>198</v>
      </c>
      <c r="J173" s="340">
        <v>0</v>
      </c>
      <c r="K173" s="341">
        <v>0</v>
      </c>
      <c r="L173" s="341">
        <v>73</v>
      </c>
      <c r="M173" s="341">
        <v>127</v>
      </c>
      <c r="N173" s="340">
        <v>198</v>
      </c>
      <c r="O173" s="341">
        <v>198</v>
      </c>
      <c r="P173" s="341">
        <v>198</v>
      </c>
      <c r="Q173" s="343">
        <v>198</v>
      </c>
      <c r="R173" s="344">
        <v>198</v>
      </c>
      <c r="S173" s="344">
        <v>198</v>
      </c>
      <c r="T173" s="344">
        <v>198</v>
      </c>
      <c r="U173" s="344">
        <v>198</v>
      </c>
      <c r="V173" s="344">
        <v>198</v>
      </c>
      <c r="W173" s="344">
        <v>0</v>
      </c>
      <c r="X173" s="344">
        <v>0</v>
      </c>
      <c r="Y173" s="345">
        <v>0.12</v>
      </c>
      <c r="Z173" s="345">
        <v>0.25</v>
      </c>
      <c r="AA173" s="345">
        <v>0</v>
      </c>
      <c r="AB173" s="346">
        <v>0</v>
      </c>
      <c r="AC173" s="346">
        <v>0</v>
      </c>
      <c r="AD173" s="346">
        <v>0</v>
      </c>
      <c r="AE173" s="346">
        <v>0</v>
      </c>
      <c r="AF173" s="381">
        <v>0</v>
      </c>
      <c r="AG173" s="349" t="s">
        <v>1516</v>
      </c>
      <c r="AH173" s="347" t="s">
        <v>1517</v>
      </c>
      <c r="AI173" s="347" t="s">
        <v>3115</v>
      </c>
      <c r="AJ173" s="348">
        <v>1.25</v>
      </c>
      <c r="AK173" s="379">
        <v>25</v>
      </c>
      <c r="AL173" s="349">
        <v>48</v>
      </c>
      <c r="AM173" s="349">
        <v>0.7</v>
      </c>
      <c r="AN173" s="436">
        <v>16.7</v>
      </c>
      <c r="AO173" s="348">
        <v>8.3000000000000007</v>
      </c>
      <c r="AP173" s="347"/>
      <c r="AQ173" s="348"/>
      <c r="AR173" s="348"/>
      <c r="AS173" s="348"/>
      <c r="AT173" s="348"/>
      <c r="AU173" s="348"/>
      <c r="AV173" s="348"/>
      <c r="AW173" s="350">
        <v>0.25</v>
      </c>
      <c r="AX173" s="351">
        <v>1</v>
      </c>
      <c r="AY173" s="352">
        <v>10</v>
      </c>
      <c r="AZ173" s="393">
        <v>1</v>
      </c>
      <c r="BA173" s="393" t="s">
        <v>1537</v>
      </c>
      <c r="BB173" s="393" t="s">
        <v>1537</v>
      </c>
      <c r="BC173" s="393" t="s">
        <v>3612</v>
      </c>
      <c r="BD173" s="353" t="s">
        <v>3612</v>
      </c>
      <c r="BE173" s="393"/>
      <c r="BF173" s="393"/>
      <c r="BG173" s="393">
        <v>0</v>
      </c>
      <c r="BH173" s="5" t="s">
        <v>3612</v>
      </c>
      <c r="BI173" s="289"/>
      <c r="BJ173" s="297">
        <v>0</v>
      </c>
      <c r="BK173" s="297">
        <v>20</v>
      </c>
    </row>
    <row r="174" spans="1:63" x14ac:dyDescent="0.2">
      <c r="A174" s="286" t="s">
        <v>3116</v>
      </c>
      <c r="B174" s="287" t="s">
        <v>3117</v>
      </c>
      <c r="C174" s="340">
        <v>383</v>
      </c>
      <c r="D174" s="341">
        <v>383</v>
      </c>
      <c r="E174" s="341">
        <v>383</v>
      </c>
      <c r="F174" s="341">
        <v>383</v>
      </c>
      <c r="G174" s="341">
        <v>383</v>
      </c>
      <c r="H174" s="341">
        <v>383</v>
      </c>
      <c r="I174" s="342">
        <v>383</v>
      </c>
      <c r="J174" s="340">
        <v>0</v>
      </c>
      <c r="K174" s="341">
        <v>0</v>
      </c>
      <c r="L174" s="341">
        <v>146</v>
      </c>
      <c r="M174" s="341">
        <v>255</v>
      </c>
      <c r="N174" s="340">
        <v>383</v>
      </c>
      <c r="O174" s="341">
        <v>383</v>
      </c>
      <c r="P174" s="341">
        <v>383</v>
      </c>
      <c r="Q174" s="343">
        <v>383</v>
      </c>
      <c r="R174" s="344">
        <v>383</v>
      </c>
      <c r="S174" s="344">
        <v>383</v>
      </c>
      <c r="T174" s="344">
        <v>383</v>
      </c>
      <c r="U174" s="344">
        <v>383</v>
      </c>
      <c r="V174" s="344">
        <v>383</v>
      </c>
      <c r="W174" s="344">
        <v>0</v>
      </c>
      <c r="X174" s="344">
        <v>0</v>
      </c>
      <c r="Y174" s="345">
        <v>0.12</v>
      </c>
      <c r="Z174" s="345">
        <v>0.25</v>
      </c>
      <c r="AA174" s="345">
        <v>0</v>
      </c>
      <c r="AB174" s="346">
        <v>0</v>
      </c>
      <c r="AC174" s="346">
        <v>0</v>
      </c>
      <c r="AD174" s="346">
        <v>0</v>
      </c>
      <c r="AE174" s="346">
        <v>0</v>
      </c>
      <c r="AF174" s="381">
        <v>0</v>
      </c>
      <c r="AG174" s="349" t="s">
        <v>1516</v>
      </c>
      <c r="AH174" s="347" t="s">
        <v>1517</v>
      </c>
      <c r="AI174" s="347" t="s">
        <v>3115</v>
      </c>
      <c r="AJ174" s="348">
        <v>1.25</v>
      </c>
      <c r="AK174" s="379">
        <v>25</v>
      </c>
      <c r="AL174" s="349">
        <v>96</v>
      </c>
      <c r="AM174" s="349">
        <v>1.4</v>
      </c>
      <c r="AN174" s="436">
        <v>33.299999999999997</v>
      </c>
      <c r="AO174" s="348">
        <v>16.7</v>
      </c>
      <c r="AP174" s="347"/>
      <c r="AQ174" s="348"/>
      <c r="AR174" s="348"/>
      <c r="AS174" s="348"/>
      <c r="AT174" s="348"/>
      <c r="AU174" s="348"/>
      <c r="AV174" s="348"/>
      <c r="AW174" s="350">
        <v>0.5</v>
      </c>
      <c r="AX174" s="351">
        <v>1</v>
      </c>
      <c r="AY174" s="352">
        <v>10</v>
      </c>
      <c r="AZ174" s="393">
        <v>1</v>
      </c>
      <c r="BA174" s="393" t="s">
        <v>1537</v>
      </c>
      <c r="BB174" s="393" t="s">
        <v>1537</v>
      </c>
      <c r="BC174" s="393" t="s">
        <v>3612</v>
      </c>
      <c r="BD174" s="353" t="s">
        <v>3612</v>
      </c>
      <c r="BE174" s="393"/>
      <c r="BF174" s="393"/>
      <c r="BG174" s="393">
        <v>0</v>
      </c>
      <c r="BH174" s="5" t="s">
        <v>3612</v>
      </c>
      <c r="BI174" s="289"/>
      <c r="BJ174" s="297">
        <v>0</v>
      </c>
      <c r="BK174" s="297">
        <v>39</v>
      </c>
    </row>
    <row r="175" spans="1:63" x14ac:dyDescent="0.2">
      <c r="A175" s="286" t="s">
        <v>972</v>
      </c>
      <c r="B175" s="287" t="s">
        <v>1866</v>
      </c>
      <c r="C175" s="340">
        <v>175</v>
      </c>
      <c r="D175" s="341">
        <v>188</v>
      </c>
      <c r="E175" s="341">
        <v>201</v>
      </c>
      <c r="F175" s="341">
        <v>203</v>
      </c>
      <c r="G175" s="341">
        <v>208</v>
      </c>
      <c r="H175" s="341">
        <v>228</v>
      </c>
      <c r="I175" s="342">
        <v>248</v>
      </c>
      <c r="J175" s="340">
        <v>24</v>
      </c>
      <c r="K175" s="341">
        <v>47</v>
      </c>
      <c r="L175" s="341">
        <v>20</v>
      </c>
      <c r="M175" s="341">
        <v>39</v>
      </c>
      <c r="N175" s="340">
        <v>175</v>
      </c>
      <c r="O175" s="341">
        <v>223</v>
      </c>
      <c r="P175" s="341">
        <v>241</v>
      </c>
      <c r="Q175" s="343">
        <v>223</v>
      </c>
      <c r="R175" s="344">
        <v>241</v>
      </c>
      <c r="S175" s="344">
        <v>270</v>
      </c>
      <c r="T175" s="344">
        <v>248</v>
      </c>
      <c r="U175" s="344">
        <v>297</v>
      </c>
      <c r="V175" s="344">
        <v>297</v>
      </c>
      <c r="W175" s="344">
        <v>47</v>
      </c>
      <c r="X175" s="344">
        <v>53</v>
      </c>
      <c r="Y175" s="345">
        <v>0.12</v>
      </c>
      <c r="Z175" s="345">
        <v>0.25</v>
      </c>
      <c r="AA175" s="345">
        <v>0.25</v>
      </c>
      <c r="AB175" s="346">
        <v>94</v>
      </c>
      <c r="AC175" s="346">
        <v>138</v>
      </c>
      <c r="AD175" s="346">
        <v>22</v>
      </c>
      <c r="AE175" s="346">
        <v>0</v>
      </c>
      <c r="AF175" s="381">
        <v>1</v>
      </c>
      <c r="AG175" s="349" t="s">
        <v>1865</v>
      </c>
      <c r="AH175" s="347" t="s">
        <v>1172</v>
      </c>
      <c r="AI175" s="347" t="s">
        <v>1865</v>
      </c>
      <c r="AJ175" s="348">
        <v>24</v>
      </c>
      <c r="AK175" s="379">
        <v>12</v>
      </c>
      <c r="AL175" s="349">
        <v>34.5</v>
      </c>
      <c r="AM175" s="349" t="s">
        <v>5749</v>
      </c>
      <c r="AN175" s="436">
        <v>48.89027777777779</v>
      </c>
      <c r="AO175" s="348">
        <v>25.246527777777775</v>
      </c>
      <c r="AP175" s="347">
        <v>2.5</v>
      </c>
      <c r="AQ175" s="348">
        <v>2</v>
      </c>
      <c r="AR175" s="348">
        <v>1</v>
      </c>
      <c r="AS175" s="348">
        <v>1</v>
      </c>
      <c r="AT175" s="348">
        <v>0</v>
      </c>
      <c r="AU175" s="348">
        <v>1</v>
      </c>
      <c r="AV175" s="348">
        <v>2</v>
      </c>
      <c r="AW175" s="350">
        <v>1</v>
      </c>
      <c r="AX175" s="351">
        <v>1</v>
      </c>
      <c r="AY175" s="352">
        <v>12</v>
      </c>
      <c r="AZ175" s="393">
        <v>0</v>
      </c>
      <c r="BA175" s="393" t="s">
        <v>1537</v>
      </c>
      <c r="BB175" s="393" t="s">
        <v>1537</v>
      </c>
      <c r="BC175" s="393" t="s">
        <v>1537</v>
      </c>
      <c r="BD175" s="353" t="s">
        <v>3612</v>
      </c>
      <c r="BE175" s="393">
        <v>0</v>
      </c>
      <c r="BF175" s="393">
        <v>0</v>
      </c>
      <c r="BG175" s="393">
        <v>1</v>
      </c>
      <c r="BH175" s="5" t="s">
        <v>1537</v>
      </c>
      <c r="BI175" s="289"/>
      <c r="BJ175" s="297">
        <v>24</v>
      </c>
      <c r="BK175" s="297">
        <v>21</v>
      </c>
    </row>
    <row r="176" spans="1:63" x14ac:dyDescent="0.2">
      <c r="A176" s="286" t="s">
        <v>973</v>
      </c>
      <c r="B176" s="287" t="s">
        <v>1867</v>
      </c>
      <c r="C176" s="340">
        <v>185</v>
      </c>
      <c r="D176" s="341">
        <v>201</v>
      </c>
      <c r="E176" s="341">
        <v>216</v>
      </c>
      <c r="F176" s="341">
        <v>219</v>
      </c>
      <c r="G176" s="341">
        <v>226</v>
      </c>
      <c r="H176" s="341">
        <v>247</v>
      </c>
      <c r="I176" s="342">
        <v>272</v>
      </c>
      <c r="J176" s="340">
        <v>24</v>
      </c>
      <c r="K176" s="341">
        <v>47</v>
      </c>
      <c r="L176" s="341">
        <v>25</v>
      </c>
      <c r="M176" s="342">
        <v>50</v>
      </c>
      <c r="N176" s="340">
        <v>185</v>
      </c>
      <c r="O176" s="341">
        <v>240</v>
      </c>
      <c r="P176" s="341">
        <v>256</v>
      </c>
      <c r="Q176" s="343">
        <v>240</v>
      </c>
      <c r="R176" s="344">
        <v>256</v>
      </c>
      <c r="S176" s="344">
        <v>287</v>
      </c>
      <c r="T176" s="344">
        <v>270</v>
      </c>
      <c r="U176" s="344">
        <v>314</v>
      </c>
      <c r="V176" s="344">
        <v>314</v>
      </c>
      <c r="W176" s="344">
        <v>47</v>
      </c>
      <c r="X176" s="344">
        <v>53</v>
      </c>
      <c r="Y176" s="345">
        <v>0.12</v>
      </c>
      <c r="Z176" s="345">
        <v>0.25</v>
      </c>
      <c r="AA176" s="345">
        <v>0.25</v>
      </c>
      <c r="AB176" s="346">
        <v>94</v>
      </c>
      <c r="AC176" s="346">
        <v>138</v>
      </c>
      <c r="AD176" s="346">
        <v>22</v>
      </c>
      <c r="AE176" s="346">
        <v>0</v>
      </c>
      <c r="AF176" s="381">
        <v>1</v>
      </c>
      <c r="AG176" s="349" t="s">
        <v>1865</v>
      </c>
      <c r="AH176" s="347" t="s">
        <v>1172</v>
      </c>
      <c r="AI176" s="347" t="s">
        <v>1865</v>
      </c>
      <c r="AJ176" s="348">
        <v>24</v>
      </c>
      <c r="AK176" s="379">
        <v>15</v>
      </c>
      <c r="AL176" s="349">
        <v>34.5</v>
      </c>
      <c r="AM176" s="349" t="s">
        <v>5750</v>
      </c>
      <c r="AN176" s="436">
        <v>54.651111111111121</v>
      </c>
      <c r="AO176" s="348">
        <v>27.684027777777779</v>
      </c>
      <c r="AP176" s="347">
        <v>3.125</v>
      </c>
      <c r="AQ176" s="348">
        <v>2</v>
      </c>
      <c r="AR176" s="348">
        <v>1</v>
      </c>
      <c r="AS176" s="348">
        <v>1</v>
      </c>
      <c r="AT176" s="348">
        <v>0</v>
      </c>
      <c r="AU176" s="348">
        <v>1</v>
      </c>
      <c r="AV176" s="348">
        <v>2</v>
      </c>
      <c r="AW176" s="350">
        <v>1</v>
      </c>
      <c r="AX176" s="351">
        <v>1</v>
      </c>
      <c r="AY176" s="352">
        <v>12</v>
      </c>
      <c r="AZ176" s="393">
        <v>0</v>
      </c>
      <c r="BA176" s="393" t="s">
        <v>1537</v>
      </c>
      <c r="BB176" s="393" t="s">
        <v>1537</v>
      </c>
      <c r="BC176" s="393" t="s">
        <v>1537</v>
      </c>
      <c r="BD176" s="353" t="s">
        <v>3612</v>
      </c>
      <c r="BE176" s="393">
        <v>0</v>
      </c>
      <c r="BF176" s="393">
        <v>0</v>
      </c>
      <c r="BG176" s="393">
        <v>1</v>
      </c>
      <c r="BH176" s="5" t="s">
        <v>1537</v>
      </c>
      <c r="BI176" s="289"/>
      <c r="BJ176" s="297">
        <v>24</v>
      </c>
      <c r="BK176" s="297">
        <v>23</v>
      </c>
    </row>
    <row r="177" spans="1:63" ht="12" customHeight="1" x14ac:dyDescent="0.2">
      <c r="A177" s="286" t="s">
        <v>974</v>
      </c>
      <c r="B177" s="287" t="s">
        <v>1868</v>
      </c>
      <c r="C177" s="340">
        <v>193</v>
      </c>
      <c r="D177" s="341">
        <v>213</v>
      </c>
      <c r="E177" s="341">
        <v>233</v>
      </c>
      <c r="F177" s="341">
        <v>237</v>
      </c>
      <c r="G177" s="341">
        <v>243</v>
      </c>
      <c r="H177" s="341">
        <v>267</v>
      </c>
      <c r="I177" s="342">
        <v>296</v>
      </c>
      <c r="J177" s="340">
        <v>24</v>
      </c>
      <c r="K177" s="341">
        <v>47</v>
      </c>
      <c r="L177" s="341">
        <v>30</v>
      </c>
      <c r="M177" s="342">
        <v>59</v>
      </c>
      <c r="N177" s="340">
        <v>193</v>
      </c>
      <c r="O177" s="341">
        <v>257</v>
      </c>
      <c r="P177" s="341">
        <v>276</v>
      </c>
      <c r="Q177" s="343">
        <v>257</v>
      </c>
      <c r="R177" s="344">
        <v>276</v>
      </c>
      <c r="S177" s="344">
        <v>306</v>
      </c>
      <c r="T177" s="344">
        <v>303</v>
      </c>
      <c r="U177" s="344">
        <v>334</v>
      </c>
      <c r="V177" s="344">
        <v>334</v>
      </c>
      <c r="W177" s="344">
        <v>47</v>
      </c>
      <c r="X177" s="344">
        <v>53</v>
      </c>
      <c r="Y177" s="345">
        <v>0.12</v>
      </c>
      <c r="Z177" s="345">
        <v>0.25</v>
      </c>
      <c r="AA177" s="345">
        <v>0.25</v>
      </c>
      <c r="AB177" s="346">
        <v>94</v>
      </c>
      <c r="AC177" s="346">
        <v>138</v>
      </c>
      <c r="AD177" s="346">
        <v>22</v>
      </c>
      <c r="AE177" s="346">
        <v>0</v>
      </c>
      <c r="AF177" s="381">
        <v>1</v>
      </c>
      <c r="AG177" s="349" t="s">
        <v>1865</v>
      </c>
      <c r="AH177" s="347" t="s">
        <v>1172</v>
      </c>
      <c r="AI177" s="347" t="s">
        <v>1865</v>
      </c>
      <c r="AJ177" s="348">
        <v>24</v>
      </c>
      <c r="AK177" s="379">
        <v>18</v>
      </c>
      <c r="AL177" s="349">
        <v>34.5</v>
      </c>
      <c r="AM177" s="349" t="s">
        <v>5751</v>
      </c>
      <c r="AN177" s="436">
        <v>60.411944444444451</v>
      </c>
      <c r="AO177" s="348">
        <v>30.121527777777779</v>
      </c>
      <c r="AP177" s="347">
        <v>3.75</v>
      </c>
      <c r="AQ177" s="348">
        <v>2</v>
      </c>
      <c r="AR177" s="348">
        <v>1</v>
      </c>
      <c r="AS177" s="348">
        <v>1</v>
      </c>
      <c r="AT177" s="348">
        <v>0</v>
      </c>
      <c r="AU177" s="348">
        <v>1</v>
      </c>
      <c r="AV177" s="348">
        <v>2</v>
      </c>
      <c r="AW177" s="350">
        <v>1</v>
      </c>
      <c r="AX177" s="351">
        <v>1</v>
      </c>
      <c r="AY177" s="352">
        <v>12</v>
      </c>
      <c r="AZ177" s="393">
        <v>0</v>
      </c>
      <c r="BA177" s="393" t="s">
        <v>1537</v>
      </c>
      <c r="BB177" s="393" t="s">
        <v>1537</v>
      </c>
      <c r="BC177" s="393" t="s">
        <v>1537</v>
      </c>
      <c r="BD177" s="353" t="s">
        <v>3612</v>
      </c>
      <c r="BE177" s="393">
        <v>0</v>
      </c>
      <c r="BF177" s="393">
        <v>0</v>
      </c>
      <c r="BG177" s="393">
        <v>1</v>
      </c>
      <c r="BH177" s="5" t="s">
        <v>1537</v>
      </c>
      <c r="BI177" s="289"/>
      <c r="BJ177" s="297">
        <v>24</v>
      </c>
      <c r="BK177" s="297">
        <v>25</v>
      </c>
    </row>
    <row r="178" spans="1:63" x14ac:dyDescent="0.2">
      <c r="A178" s="286" t="s">
        <v>988</v>
      </c>
      <c r="B178" s="287" t="s">
        <v>1877</v>
      </c>
      <c r="C178" s="340">
        <v>210</v>
      </c>
      <c r="D178" s="341">
        <v>222</v>
      </c>
      <c r="E178" s="341">
        <v>235</v>
      </c>
      <c r="F178" s="341">
        <v>239</v>
      </c>
      <c r="G178" s="341">
        <v>244</v>
      </c>
      <c r="H178" s="341">
        <v>268</v>
      </c>
      <c r="I178" s="342">
        <v>288</v>
      </c>
      <c r="J178" s="340">
        <v>24</v>
      </c>
      <c r="K178" s="341">
        <v>47</v>
      </c>
      <c r="L178" s="341">
        <v>21</v>
      </c>
      <c r="M178" s="341">
        <v>41</v>
      </c>
      <c r="N178" s="340">
        <v>210</v>
      </c>
      <c r="O178" s="341">
        <v>260</v>
      </c>
      <c r="P178" s="341">
        <v>279</v>
      </c>
      <c r="Q178" s="343">
        <v>260</v>
      </c>
      <c r="R178" s="344">
        <v>279</v>
      </c>
      <c r="S178" s="344">
        <v>313</v>
      </c>
      <c r="T178" s="344">
        <v>289</v>
      </c>
      <c r="U178" s="344">
        <v>341</v>
      </c>
      <c r="V178" s="344">
        <v>341</v>
      </c>
      <c r="W178" s="344">
        <v>47</v>
      </c>
      <c r="X178" s="344">
        <v>53</v>
      </c>
      <c r="Y178" s="345">
        <v>0.12</v>
      </c>
      <c r="Z178" s="345">
        <v>0.25</v>
      </c>
      <c r="AA178" s="345">
        <v>0.25</v>
      </c>
      <c r="AB178" s="346">
        <v>188</v>
      </c>
      <c r="AC178" s="346">
        <v>276</v>
      </c>
      <c r="AD178" s="346">
        <v>22</v>
      </c>
      <c r="AE178" s="346">
        <v>0</v>
      </c>
      <c r="AF178" s="381">
        <v>1</v>
      </c>
      <c r="AG178" s="349" t="s">
        <v>1865</v>
      </c>
      <c r="AH178" s="347" t="s">
        <v>1172</v>
      </c>
      <c r="AI178" s="347" t="s">
        <v>1878</v>
      </c>
      <c r="AJ178" s="348">
        <v>24</v>
      </c>
      <c r="AK178" s="379">
        <v>12</v>
      </c>
      <c r="AL178" s="349">
        <v>34.5</v>
      </c>
      <c r="AM178" s="349" t="s">
        <v>5749</v>
      </c>
      <c r="AN178" s="436">
        <v>49.346111111111114</v>
      </c>
      <c r="AO178" s="348">
        <v>24.652777777777779</v>
      </c>
      <c r="AP178" s="347">
        <v>2.5</v>
      </c>
      <c r="AQ178" s="348">
        <v>2</v>
      </c>
      <c r="AR178" s="348">
        <v>1</v>
      </c>
      <c r="AS178" s="348">
        <v>1</v>
      </c>
      <c r="AT178" s="348">
        <v>1</v>
      </c>
      <c r="AU178" s="348">
        <v>0</v>
      </c>
      <c r="AV178" s="348">
        <v>2</v>
      </c>
      <c r="AW178" s="350">
        <v>1</v>
      </c>
      <c r="AX178" s="351">
        <v>1</v>
      </c>
      <c r="AY178" s="352">
        <v>12</v>
      </c>
      <c r="AZ178" s="393">
        <v>0</v>
      </c>
      <c r="BA178" s="393" t="s">
        <v>1537</v>
      </c>
      <c r="BB178" s="393" t="s">
        <v>1537</v>
      </c>
      <c r="BC178" s="393" t="s">
        <v>1537</v>
      </c>
      <c r="BD178" s="353" t="s">
        <v>3612</v>
      </c>
      <c r="BE178" s="393">
        <v>0</v>
      </c>
      <c r="BF178" s="393">
        <v>0</v>
      </c>
      <c r="BG178" s="393">
        <v>1</v>
      </c>
      <c r="BH178" s="5" t="s">
        <v>1537</v>
      </c>
      <c r="BI178" s="289"/>
      <c r="BJ178" s="297">
        <v>24</v>
      </c>
      <c r="BK178" s="297">
        <v>25</v>
      </c>
    </row>
    <row r="179" spans="1:63" x14ac:dyDescent="0.2">
      <c r="A179" s="286" t="s">
        <v>989</v>
      </c>
      <c r="B179" s="287" t="s">
        <v>1879</v>
      </c>
      <c r="C179" s="340">
        <v>221</v>
      </c>
      <c r="D179" s="341">
        <v>237</v>
      </c>
      <c r="E179" s="341">
        <v>253</v>
      </c>
      <c r="F179" s="341">
        <v>257</v>
      </c>
      <c r="G179" s="341">
        <v>263</v>
      </c>
      <c r="H179" s="341">
        <v>289</v>
      </c>
      <c r="I179" s="342">
        <v>315</v>
      </c>
      <c r="J179" s="340">
        <v>24</v>
      </c>
      <c r="K179" s="341">
        <v>47</v>
      </c>
      <c r="L179" s="341">
        <v>25</v>
      </c>
      <c r="M179" s="341">
        <v>51</v>
      </c>
      <c r="N179" s="340">
        <v>221</v>
      </c>
      <c r="O179" s="341">
        <v>278</v>
      </c>
      <c r="P179" s="341">
        <v>297</v>
      </c>
      <c r="Q179" s="343">
        <v>278</v>
      </c>
      <c r="R179" s="344">
        <v>297</v>
      </c>
      <c r="S179" s="344">
        <v>332</v>
      </c>
      <c r="T179" s="344">
        <v>313</v>
      </c>
      <c r="U179" s="344">
        <v>361</v>
      </c>
      <c r="V179" s="344">
        <v>361</v>
      </c>
      <c r="W179" s="344">
        <v>47</v>
      </c>
      <c r="X179" s="344">
        <v>53</v>
      </c>
      <c r="Y179" s="345">
        <v>0.12</v>
      </c>
      <c r="Z179" s="345">
        <v>0.25</v>
      </c>
      <c r="AA179" s="345">
        <v>0.25</v>
      </c>
      <c r="AB179" s="346">
        <v>188</v>
      </c>
      <c r="AC179" s="346">
        <v>276</v>
      </c>
      <c r="AD179" s="346">
        <v>22</v>
      </c>
      <c r="AE179" s="346">
        <v>0</v>
      </c>
      <c r="AF179" s="381">
        <v>1</v>
      </c>
      <c r="AG179" s="349" t="s">
        <v>1865</v>
      </c>
      <c r="AH179" s="347" t="s">
        <v>1172</v>
      </c>
      <c r="AI179" s="347" t="s">
        <v>1878</v>
      </c>
      <c r="AJ179" s="348">
        <v>24</v>
      </c>
      <c r="AK179" s="379">
        <v>15</v>
      </c>
      <c r="AL179" s="349">
        <v>34.5</v>
      </c>
      <c r="AM179" s="349" t="s">
        <v>5750</v>
      </c>
      <c r="AN179" s="436">
        <v>54.941944444444445</v>
      </c>
      <c r="AO179" s="348">
        <v>27.111111111111114</v>
      </c>
      <c r="AP179" s="347">
        <v>3.125</v>
      </c>
      <c r="AQ179" s="348">
        <v>2</v>
      </c>
      <c r="AR179" s="348">
        <v>1</v>
      </c>
      <c r="AS179" s="348">
        <v>1</v>
      </c>
      <c r="AT179" s="348">
        <v>1</v>
      </c>
      <c r="AU179" s="348">
        <v>0</v>
      </c>
      <c r="AV179" s="348">
        <v>2</v>
      </c>
      <c r="AW179" s="350">
        <v>1</v>
      </c>
      <c r="AX179" s="351">
        <v>1</v>
      </c>
      <c r="AY179" s="352">
        <v>12</v>
      </c>
      <c r="AZ179" s="393">
        <v>0</v>
      </c>
      <c r="BA179" s="393" t="s">
        <v>1537</v>
      </c>
      <c r="BB179" s="393" t="s">
        <v>1537</v>
      </c>
      <c r="BC179" s="393" t="s">
        <v>1537</v>
      </c>
      <c r="BD179" s="353" t="s">
        <v>3612</v>
      </c>
      <c r="BE179" s="393">
        <v>0</v>
      </c>
      <c r="BF179" s="393">
        <v>0</v>
      </c>
      <c r="BG179" s="393">
        <v>1</v>
      </c>
      <c r="BH179" s="5" t="s">
        <v>1537</v>
      </c>
      <c r="BI179" s="289"/>
      <c r="BJ179" s="297">
        <v>24</v>
      </c>
      <c r="BK179" s="297">
        <v>27</v>
      </c>
    </row>
    <row r="180" spans="1:63" x14ac:dyDescent="0.2">
      <c r="A180" s="286" t="s">
        <v>990</v>
      </c>
      <c r="B180" s="287" t="s">
        <v>1880</v>
      </c>
      <c r="C180" s="340">
        <v>230</v>
      </c>
      <c r="D180" s="341">
        <v>250</v>
      </c>
      <c r="E180" s="341">
        <v>270</v>
      </c>
      <c r="F180" s="341">
        <v>274</v>
      </c>
      <c r="G180" s="341">
        <v>281</v>
      </c>
      <c r="H180" s="341">
        <v>309</v>
      </c>
      <c r="I180" s="342">
        <v>339</v>
      </c>
      <c r="J180" s="340">
        <v>24</v>
      </c>
      <c r="K180" s="341">
        <v>47</v>
      </c>
      <c r="L180" s="341">
        <v>31</v>
      </c>
      <c r="M180" s="341">
        <v>61</v>
      </c>
      <c r="N180" s="340">
        <v>230</v>
      </c>
      <c r="O180" s="341">
        <v>295</v>
      </c>
      <c r="P180" s="341">
        <v>317</v>
      </c>
      <c r="Q180" s="343">
        <v>295</v>
      </c>
      <c r="R180" s="344">
        <v>317</v>
      </c>
      <c r="S180" s="344">
        <v>352</v>
      </c>
      <c r="T180" s="344">
        <v>346</v>
      </c>
      <c r="U180" s="344">
        <v>381</v>
      </c>
      <c r="V180" s="344">
        <v>381</v>
      </c>
      <c r="W180" s="344">
        <v>47</v>
      </c>
      <c r="X180" s="344">
        <v>53</v>
      </c>
      <c r="Y180" s="345">
        <v>0.12</v>
      </c>
      <c r="Z180" s="345">
        <v>0.25</v>
      </c>
      <c r="AA180" s="345">
        <v>0.25</v>
      </c>
      <c r="AB180" s="346">
        <v>188</v>
      </c>
      <c r="AC180" s="346">
        <v>276</v>
      </c>
      <c r="AD180" s="346">
        <v>22</v>
      </c>
      <c r="AE180" s="346">
        <v>0</v>
      </c>
      <c r="AF180" s="381">
        <v>1</v>
      </c>
      <c r="AG180" s="349" t="s">
        <v>1865</v>
      </c>
      <c r="AH180" s="347" t="s">
        <v>1172</v>
      </c>
      <c r="AI180" s="347" t="s">
        <v>1878</v>
      </c>
      <c r="AJ180" s="348">
        <v>24</v>
      </c>
      <c r="AK180" s="379">
        <v>18</v>
      </c>
      <c r="AL180" s="349">
        <v>34.5</v>
      </c>
      <c r="AM180" s="349" t="s">
        <v>5751</v>
      </c>
      <c r="AN180" s="436">
        <v>60.537777777777784</v>
      </c>
      <c r="AO180" s="348">
        <v>29.569444444444446</v>
      </c>
      <c r="AP180" s="347">
        <v>3.75</v>
      </c>
      <c r="AQ180" s="348">
        <v>2</v>
      </c>
      <c r="AR180" s="348">
        <v>1</v>
      </c>
      <c r="AS180" s="348">
        <v>1</v>
      </c>
      <c r="AT180" s="348">
        <v>1</v>
      </c>
      <c r="AU180" s="348">
        <v>0</v>
      </c>
      <c r="AV180" s="348">
        <v>2</v>
      </c>
      <c r="AW180" s="350">
        <v>1</v>
      </c>
      <c r="AX180" s="351">
        <v>1</v>
      </c>
      <c r="AY180" s="352">
        <v>12</v>
      </c>
      <c r="AZ180" s="393">
        <v>0</v>
      </c>
      <c r="BA180" s="393" t="s">
        <v>1537</v>
      </c>
      <c r="BB180" s="393" t="s">
        <v>1537</v>
      </c>
      <c r="BC180" s="393" t="s">
        <v>1537</v>
      </c>
      <c r="BD180" s="353" t="s">
        <v>3612</v>
      </c>
      <c r="BE180" s="393">
        <v>0</v>
      </c>
      <c r="BF180" s="393">
        <v>0</v>
      </c>
      <c r="BG180" s="393">
        <v>1</v>
      </c>
      <c r="BH180" s="5" t="s">
        <v>1537</v>
      </c>
      <c r="BI180" s="289"/>
      <c r="BJ180" s="297">
        <v>24</v>
      </c>
      <c r="BK180" s="297">
        <v>29</v>
      </c>
    </row>
    <row r="181" spans="1:63" x14ac:dyDescent="0.2">
      <c r="A181" s="286" t="s">
        <v>991</v>
      </c>
      <c r="B181" s="287" t="s">
        <v>1881</v>
      </c>
      <c r="C181" s="340">
        <v>239</v>
      </c>
      <c r="D181" s="341">
        <v>263</v>
      </c>
      <c r="E181" s="341">
        <v>286</v>
      </c>
      <c r="F181" s="341">
        <v>291</v>
      </c>
      <c r="G181" s="341">
        <v>298</v>
      </c>
      <c r="H181" s="341">
        <v>328</v>
      </c>
      <c r="I181" s="342">
        <v>364</v>
      </c>
      <c r="J181" s="340">
        <v>24</v>
      </c>
      <c r="K181" s="341">
        <v>47</v>
      </c>
      <c r="L181" s="341">
        <v>36</v>
      </c>
      <c r="M181" s="341">
        <v>72</v>
      </c>
      <c r="N181" s="340">
        <v>239</v>
      </c>
      <c r="O181" s="341">
        <v>316</v>
      </c>
      <c r="P181" s="341">
        <v>338</v>
      </c>
      <c r="Q181" s="343">
        <v>316</v>
      </c>
      <c r="R181" s="344">
        <v>338</v>
      </c>
      <c r="S181" s="344">
        <v>370</v>
      </c>
      <c r="T181" s="344">
        <v>359</v>
      </c>
      <c r="U181" s="344">
        <v>401</v>
      </c>
      <c r="V181" s="344">
        <v>401</v>
      </c>
      <c r="W181" s="344">
        <v>47</v>
      </c>
      <c r="X181" s="344">
        <v>53</v>
      </c>
      <c r="Y181" s="345">
        <v>0.12</v>
      </c>
      <c r="Z181" s="345">
        <v>0.25</v>
      </c>
      <c r="AA181" s="345">
        <v>0.25</v>
      </c>
      <c r="AB181" s="346">
        <v>188</v>
      </c>
      <c r="AC181" s="346">
        <v>276</v>
      </c>
      <c r="AD181" s="346">
        <v>22</v>
      </c>
      <c r="AE181" s="346">
        <v>0</v>
      </c>
      <c r="AF181" s="381">
        <v>1</v>
      </c>
      <c r="AG181" s="349" t="s">
        <v>1865</v>
      </c>
      <c r="AH181" s="347" t="s">
        <v>1172</v>
      </c>
      <c r="AI181" s="347" t="s">
        <v>1878</v>
      </c>
      <c r="AJ181" s="348">
        <v>24</v>
      </c>
      <c r="AK181" s="379">
        <v>21</v>
      </c>
      <c r="AL181" s="349">
        <v>34.5</v>
      </c>
      <c r="AM181" s="349" t="s">
        <v>5752</v>
      </c>
      <c r="AN181" s="436">
        <v>66.133611111111122</v>
      </c>
      <c r="AO181" s="348">
        <v>32.027777777777786</v>
      </c>
      <c r="AP181" s="347">
        <v>4.375</v>
      </c>
      <c r="AQ181" s="348">
        <v>2</v>
      </c>
      <c r="AR181" s="348">
        <v>1</v>
      </c>
      <c r="AS181" s="348">
        <v>1</v>
      </c>
      <c r="AT181" s="348">
        <v>1</v>
      </c>
      <c r="AU181" s="348">
        <v>0</v>
      </c>
      <c r="AV181" s="348">
        <v>2</v>
      </c>
      <c r="AW181" s="350">
        <v>1</v>
      </c>
      <c r="AX181" s="351">
        <v>1</v>
      </c>
      <c r="AY181" s="352">
        <v>12</v>
      </c>
      <c r="AZ181" s="393">
        <v>0</v>
      </c>
      <c r="BA181" s="393" t="s">
        <v>1537</v>
      </c>
      <c r="BB181" s="393" t="s">
        <v>1537</v>
      </c>
      <c r="BC181" s="393" t="s">
        <v>1537</v>
      </c>
      <c r="BD181" s="353" t="s">
        <v>3612</v>
      </c>
      <c r="BE181" s="393">
        <v>0</v>
      </c>
      <c r="BF181" s="393">
        <v>0</v>
      </c>
      <c r="BG181" s="393">
        <v>1</v>
      </c>
      <c r="BH181" s="5" t="s">
        <v>1537</v>
      </c>
      <c r="BI181" s="289"/>
      <c r="BJ181" s="297">
        <v>24</v>
      </c>
      <c r="BK181" s="297">
        <v>30</v>
      </c>
    </row>
    <row r="182" spans="1:63" x14ac:dyDescent="0.2">
      <c r="A182" s="286" t="s">
        <v>992</v>
      </c>
      <c r="B182" s="287" t="s">
        <v>1882</v>
      </c>
      <c r="C182" s="340">
        <v>253</v>
      </c>
      <c r="D182" s="341">
        <v>282</v>
      </c>
      <c r="E182" s="341">
        <v>308</v>
      </c>
      <c r="F182" s="341">
        <v>313</v>
      </c>
      <c r="G182" s="341">
        <v>321</v>
      </c>
      <c r="H182" s="341">
        <v>353</v>
      </c>
      <c r="I182" s="342">
        <v>394</v>
      </c>
      <c r="J182" s="340">
        <v>24</v>
      </c>
      <c r="K182" s="341">
        <v>47</v>
      </c>
      <c r="L182" s="341">
        <v>40</v>
      </c>
      <c r="M182" s="341">
        <v>81</v>
      </c>
      <c r="N182" s="340">
        <v>253</v>
      </c>
      <c r="O182" s="341">
        <v>346</v>
      </c>
      <c r="P182" s="341">
        <v>372</v>
      </c>
      <c r="Q182" s="343">
        <v>346</v>
      </c>
      <c r="R182" s="344">
        <v>372</v>
      </c>
      <c r="S182" s="344">
        <v>418</v>
      </c>
      <c r="T182" s="344">
        <v>388</v>
      </c>
      <c r="U182" s="344">
        <v>462</v>
      </c>
      <c r="V182" s="344">
        <v>462</v>
      </c>
      <c r="W182" s="344">
        <v>47</v>
      </c>
      <c r="X182" s="344">
        <v>53</v>
      </c>
      <c r="Y182" s="345">
        <v>0.12</v>
      </c>
      <c r="Z182" s="345">
        <v>0.25</v>
      </c>
      <c r="AA182" s="345">
        <v>0.25</v>
      </c>
      <c r="AB182" s="346">
        <v>188</v>
      </c>
      <c r="AC182" s="346">
        <v>276</v>
      </c>
      <c r="AD182" s="346">
        <v>44</v>
      </c>
      <c r="AE182" s="346">
        <v>0</v>
      </c>
      <c r="AF182" s="381">
        <v>0</v>
      </c>
      <c r="AG182" s="349" t="s">
        <v>1865</v>
      </c>
      <c r="AH182" s="347" t="s">
        <v>1172</v>
      </c>
      <c r="AI182" s="347" t="s">
        <v>1878</v>
      </c>
      <c r="AJ182" s="348">
        <v>24</v>
      </c>
      <c r="AK182" s="379">
        <v>24</v>
      </c>
      <c r="AL182" s="349">
        <v>34.5</v>
      </c>
      <c r="AM182" s="349" t="s">
        <v>4118</v>
      </c>
      <c r="AN182" s="436">
        <v>72.089444444444453</v>
      </c>
      <c r="AO182" s="348">
        <v>34.486111111111114</v>
      </c>
      <c r="AP182" s="347">
        <v>5</v>
      </c>
      <c r="AQ182" s="348">
        <v>3</v>
      </c>
      <c r="AR182" s="348">
        <v>2</v>
      </c>
      <c r="AS182" s="348">
        <v>1</v>
      </c>
      <c r="AT182" s="348">
        <v>1</v>
      </c>
      <c r="AU182" s="348">
        <v>0</v>
      </c>
      <c r="AV182" s="348">
        <v>4</v>
      </c>
      <c r="AW182" s="350">
        <v>1</v>
      </c>
      <c r="AX182" s="351">
        <v>1</v>
      </c>
      <c r="AY182" s="352">
        <v>13</v>
      </c>
      <c r="AZ182" s="393">
        <v>0</v>
      </c>
      <c r="BA182" s="393" t="s">
        <v>1537</v>
      </c>
      <c r="BB182" s="393" t="s">
        <v>1537</v>
      </c>
      <c r="BC182" s="393" t="s">
        <v>1537</v>
      </c>
      <c r="BD182" s="353" t="s">
        <v>3612</v>
      </c>
      <c r="BE182" s="393">
        <v>0</v>
      </c>
      <c r="BF182" s="393">
        <v>0</v>
      </c>
      <c r="BG182" s="393">
        <v>1</v>
      </c>
      <c r="BH182" s="5" t="s">
        <v>1537</v>
      </c>
      <c r="BI182" s="289"/>
      <c r="BJ182" s="297">
        <v>24</v>
      </c>
      <c r="BK182" s="297">
        <v>33</v>
      </c>
    </row>
    <row r="183" spans="1:63" x14ac:dyDescent="0.2">
      <c r="A183" s="286" t="s">
        <v>3921</v>
      </c>
      <c r="B183" s="287" t="s">
        <v>1882</v>
      </c>
      <c r="C183" s="340">
        <v>247</v>
      </c>
      <c r="D183" s="341">
        <v>276</v>
      </c>
      <c r="E183" s="341">
        <v>302</v>
      </c>
      <c r="F183" s="341">
        <v>308</v>
      </c>
      <c r="G183" s="341">
        <v>316</v>
      </c>
      <c r="H183" s="341">
        <v>347</v>
      </c>
      <c r="I183" s="342">
        <v>387</v>
      </c>
      <c r="J183" s="340">
        <v>24</v>
      </c>
      <c r="K183" s="341">
        <v>47</v>
      </c>
      <c r="L183" s="341">
        <v>42</v>
      </c>
      <c r="M183" s="341">
        <v>82</v>
      </c>
      <c r="N183" s="340">
        <v>247</v>
      </c>
      <c r="O183" s="341">
        <v>326</v>
      </c>
      <c r="P183" s="341">
        <v>352</v>
      </c>
      <c r="Q183" s="343">
        <v>326</v>
      </c>
      <c r="R183" s="344">
        <v>352</v>
      </c>
      <c r="S183" s="344">
        <v>387</v>
      </c>
      <c r="T183" s="344">
        <v>370</v>
      </c>
      <c r="U183" s="344">
        <v>418</v>
      </c>
      <c r="V183" s="344">
        <v>418</v>
      </c>
      <c r="W183" s="344">
        <v>47</v>
      </c>
      <c r="X183" s="344">
        <v>53</v>
      </c>
      <c r="Y183" s="345">
        <v>0.12</v>
      </c>
      <c r="Z183" s="345">
        <v>0.25</v>
      </c>
      <c r="AA183" s="345">
        <v>0.25</v>
      </c>
      <c r="AB183" s="346">
        <v>188</v>
      </c>
      <c r="AC183" s="346">
        <v>276</v>
      </c>
      <c r="AD183" s="346">
        <v>22</v>
      </c>
      <c r="AE183" s="346">
        <v>0</v>
      </c>
      <c r="AF183" s="381">
        <v>1</v>
      </c>
      <c r="AG183" s="349" t="s">
        <v>1865</v>
      </c>
      <c r="AH183" s="347" t="s">
        <v>1172</v>
      </c>
      <c r="AI183" s="347" t="s">
        <v>1878</v>
      </c>
      <c r="AJ183" s="348">
        <v>24</v>
      </c>
      <c r="AK183" s="379">
        <v>24</v>
      </c>
      <c r="AL183" s="349">
        <v>34.5</v>
      </c>
      <c r="AM183" s="349" t="s">
        <v>4118</v>
      </c>
      <c r="AN183" s="436">
        <v>71.729444444444454</v>
      </c>
      <c r="AO183" s="348">
        <v>34.486111111111114</v>
      </c>
      <c r="AP183" s="347">
        <v>5</v>
      </c>
      <c r="AQ183" s="348">
        <v>2</v>
      </c>
      <c r="AR183" s="348">
        <v>1</v>
      </c>
      <c r="AS183" s="348">
        <v>1</v>
      </c>
      <c r="AT183" s="348">
        <v>1</v>
      </c>
      <c r="AU183" s="348">
        <v>0</v>
      </c>
      <c r="AV183" s="348">
        <v>2</v>
      </c>
      <c r="AW183" s="350">
        <v>1</v>
      </c>
      <c r="AX183" s="351">
        <v>1</v>
      </c>
      <c r="AY183" s="352">
        <v>12</v>
      </c>
      <c r="AZ183" s="393">
        <v>0</v>
      </c>
      <c r="BA183" s="393" t="s">
        <v>1537</v>
      </c>
      <c r="BB183" s="393" t="s">
        <v>1537</v>
      </c>
      <c r="BC183" s="393" t="s">
        <v>1537</v>
      </c>
      <c r="BD183" s="353" t="s">
        <v>3612</v>
      </c>
      <c r="BE183" s="393">
        <v>0</v>
      </c>
      <c r="BF183" s="393">
        <v>0</v>
      </c>
      <c r="BG183" s="393">
        <v>1</v>
      </c>
      <c r="BH183" s="5" t="s">
        <v>1537</v>
      </c>
      <c r="BI183" s="289"/>
      <c r="BJ183" s="297">
        <v>24</v>
      </c>
      <c r="BK183" s="297">
        <v>32</v>
      </c>
    </row>
    <row r="184" spans="1:63" x14ac:dyDescent="0.2">
      <c r="A184" s="286" t="s">
        <v>993</v>
      </c>
      <c r="B184" s="287" t="s">
        <v>1883</v>
      </c>
      <c r="C184" s="340">
        <v>263</v>
      </c>
      <c r="D184" s="341">
        <v>296</v>
      </c>
      <c r="E184" s="341">
        <v>326</v>
      </c>
      <c r="F184" s="341">
        <v>331</v>
      </c>
      <c r="G184" s="341">
        <v>340</v>
      </c>
      <c r="H184" s="341">
        <v>374</v>
      </c>
      <c r="I184" s="342">
        <v>420</v>
      </c>
      <c r="J184" s="340">
        <v>24</v>
      </c>
      <c r="K184" s="341">
        <v>47</v>
      </c>
      <c r="L184" s="341">
        <v>46</v>
      </c>
      <c r="M184" s="341">
        <v>92</v>
      </c>
      <c r="N184" s="340">
        <v>263</v>
      </c>
      <c r="O184" s="341">
        <v>366</v>
      </c>
      <c r="P184" s="341">
        <v>393</v>
      </c>
      <c r="Q184" s="343">
        <v>366</v>
      </c>
      <c r="R184" s="344">
        <v>393</v>
      </c>
      <c r="S184" s="344">
        <v>439</v>
      </c>
      <c r="T184" s="344">
        <v>431</v>
      </c>
      <c r="U184" s="344">
        <v>485</v>
      </c>
      <c r="V184" s="344">
        <v>485</v>
      </c>
      <c r="W184" s="344">
        <v>47</v>
      </c>
      <c r="X184" s="344">
        <v>53</v>
      </c>
      <c r="Y184" s="345">
        <v>0.12</v>
      </c>
      <c r="Z184" s="345">
        <v>0.25</v>
      </c>
      <c r="AA184" s="345">
        <v>0.25</v>
      </c>
      <c r="AB184" s="346">
        <v>188</v>
      </c>
      <c r="AC184" s="346">
        <v>276</v>
      </c>
      <c r="AD184" s="346">
        <v>44</v>
      </c>
      <c r="AE184" s="346">
        <v>0</v>
      </c>
      <c r="AF184" s="381">
        <v>0</v>
      </c>
      <c r="AG184" s="349" t="s">
        <v>1865</v>
      </c>
      <c r="AH184" s="347" t="s">
        <v>1172</v>
      </c>
      <c r="AI184" s="347" t="s">
        <v>1878</v>
      </c>
      <c r="AJ184" s="348">
        <v>24</v>
      </c>
      <c r="AK184" s="379">
        <v>27</v>
      </c>
      <c r="AL184" s="349">
        <v>34.5</v>
      </c>
      <c r="AM184" s="349" t="s">
        <v>5753</v>
      </c>
      <c r="AN184" s="436">
        <v>77.685277777777785</v>
      </c>
      <c r="AO184" s="348">
        <v>36.944444444444443</v>
      </c>
      <c r="AP184" s="347">
        <v>5.625</v>
      </c>
      <c r="AQ184" s="348">
        <v>3</v>
      </c>
      <c r="AR184" s="348">
        <v>2</v>
      </c>
      <c r="AS184" s="348">
        <v>1</v>
      </c>
      <c r="AT184" s="348">
        <v>1</v>
      </c>
      <c r="AU184" s="348">
        <v>0</v>
      </c>
      <c r="AV184" s="348">
        <v>4</v>
      </c>
      <c r="AW184" s="350">
        <v>1</v>
      </c>
      <c r="AX184" s="351">
        <v>1</v>
      </c>
      <c r="AY184" s="352">
        <v>13</v>
      </c>
      <c r="AZ184" s="393">
        <v>0</v>
      </c>
      <c r="BA184" s="393" t="s">
        <v>1537</v>
      </c>
      <c r="BB184" s="393" t="s">
        <v>1537</v>
      </c>
      <c r="BC184" s="393" t="s">
        <v>1537</v>
      </c>
      <c r="BD184" s="353" t="s">
        <v>3612</v>
      </c>
      <c r="BE184" s="393">
        <v>0</v>
      </c>
      <c r="BF184" s="393">
        <v>0</v>
      </c>
      <c r="BG184" s="393">
        <v>1</v>
      </c>
      <c r="BH184" s="5" t="s">
        <v>1537</v>
      </c>
      <c r="BI184" s="289"/>
      <c r="BJ184" s="297">
        <v>24</v>
      </c>
      <c r="BK184" s="297">
        <v>34</v>
      </c>
    </row>
    <row r="185" spans="1:63" x14ac:dyDescent="0.2">
      <c r="A185" s="286" t="s">
        <v>994</v>
      </c>
      <c r="B185" s="287" t="s">
        <v>1884</v>
      </c>
      <c r="C185" s="340">
        <v>270</v>
      </c>
      <c r="D185" s="341">
        <v>306</v>
      </c>
      <c r="E185" s="341">
        <v>339</v>
      </c>
      <c r="F185" s="341">
        <v>345</v>
      </c>
      <c r="G185" s="341">
        <v>355</v>
      </c>
      <c r="H185" s="341">
        <v>392</v>
      </c>
      <c r="I185" s="342">
        <v>442</v>
      </c>
      <c r="J185" s="340">
        <v>24</v>
      </c>
      <c r="K185" s="341">
        <v>47</v>
      </c>
      <c r="L185" s="341">
        <v>49</v>
      </c>
      <c r="M185" s="341">
        <v>102</v>
      </c>
      <c r="N185" s="340">
        <v>270</v>
      </c>
      <c r="O185" s="341">
        <v>379</v>
      </c>
      <c r="P185" s="341">
        <v>406</v>
      </c>
      <c r="Q185" s="343">
        <v>379</v>
      </c>
      <c r="R185" s="344">
        <v>406</v>
      </c>
      <c r="S185" s="344">
        <v>455</v>
      </c>
      <c r="T185" s="344">
        <v>440</v>
      </c>
      <c r="U185" s="344">
        <v>500</v>
      </c>
      <c r="V185" s="344">
        <v>500</v>
      </c>
      <c r="W185" s="344">
        <v>47</v>
      </c>
      <c r="X185" s="344">
        <v>53</v>
      </c>
      <c r="Y185" s="345">
        <v>0.12</v>
      </c>
      <c r="Z185" s="345">
        <v>0.25</v>
      </c>
      <c r="AA185" s="345">
        <v>0.25</v>
      </c>
      <c r="AB185" s="346">
        <v>188</v>
      </c>
      <c r="AC185" s="346">
        <v>276</v>
      </c>
      <c r="AD185" s="346">
        <v>44</v>
      </c>
      <c r="AE185" s="346">
        <v>0</v>
      </c>
      <c r="AF185" s="381">
        <v>0</v>
      </c>
      <c r="AG185" s="349" t="s">
        <v>1865</v>
      </c>
      <c r="AH185" s="347" t="s">
        <v>1172</v>
      </c>
      <c r="AI185" s="347" t="s">
        <v>1878</v>
      </c>
      <c r="AJ185" s="348">
        <v>24</v>
      </c>
      <c r="AK185" s="379">
        <v>30</v>
      </c>
      <c r="AL185" s="349">
        <v>34.5</v>
      </c>
      <c r="AM185" s="349" t="s">
        <v>5754</v>
      </c>
      <c r="AN185" s="436">
        <v>83.281111111111102</v>
      </c>
      <c r="AO185" s="348">
        <v>39.402777777777771</v>
      </c>
      <c r="AP185" s="347">
        <v>6.25</v>
      </c>
      <c r="AQ185" s="348">
        <v>3</v>
      </c>
      <c r="AR185" s="348">
        <v>2</v>
      </c>
      <c r="AS185" s="348">
        <v>1</v>
      </c>
      <c r="AT185" s="348">
        <v>1</v>
      </c>
      <c r="AU185" s="348">
        <v>0</v>
      </c>
      <c r="AV185" s="348">
        <v>4</v>
      </c>
      <c r="AW185" s="350">
        <v>1</v>
      </c>
      <c r="AX185" s="351">
        <v>1</v>
      </c>
      <c r="AY185" s="352">
        <v>13</v>
      </c>
      <c r="AZ185" s="393">
        <v>0</v>
      </c>
      <c r="BA185" s="393" t="s">
        <v>1537</v>
      </c>
      <c r="BB185" s="393" t="s">
        <v>1537</v>
      </c>
      <c r="BC185" s="393" t="s">
        <v>1537</v>
      </c>
      <c r="BD185" s="353" t="s">
        <v>3612</v>
      </c>
      <c r="BE185" s="393">
        <v>0</v>
      </c>
      <c r="BF185" s="393">
        <v>0</v>
      </c>
      <c r="BG185" s="393">
        <v>1</v>
      </c>
      <c r="BH185" s="5" t="s">
        <v>1537</v>
      </c>
      <c r="BI185" s="289"/>
      <c r="BJ185" s="297">
        <v>24</v>
      </c>
      <c r="BK185" s="297">
        <v>36</v>
      </c>
    </row>
    <row r="186" spans="1:63" x14ac:dyDescent="0.2">
      <c r="A186" s="286" t="s">
        <v>995</v>
      </c>
      <c r="B186" s="287" t="s">
        <v>1885</v>
      </c>
      <c r="C186" s="340">
        <v>285</v>
      </c>
      <c r="D186" s="341">
        <v>326</v>
      </c>
      <c r="E186" s="341">
        <v>362</v>
      </c>
      <c r="F186" s="341">
        <v>368</v>
      </c>
      <c r="G186" s="341">
        <v>378</v>
      </c>
      <c r="H186" s="341">
        <v>417</v>
      </c>
      <c r="I186" s="342">
        <v>474</v>
      </c>
      <c r="J186" s="340">
        <v>24</v>
      </c>
      <c r="K186" s="341">
        <v>47</v>
      </c>
      <c r="L186" s="341">
        <v>55</v>
      </c>
      <c r="M186" s="341">
        <v>113</v>
      </c>
      <c r="N186" s="340">
        <v>285</v>
      </c>
      <c r="O186" s="341">
        <v>406</v>
      </c>
      <c r="P186" s="341">
        <v>436</v>
      </c>
      <c r="Q186" s="343">
        <v>406</v>
      </c>
      <c r="R186" s="344">
        <v>436</v>
      </c>
      <c r="S186" s="344">
        <v>482</v>
      </c>
      <c r="T186" s="344">
        <v>492</v>
      </c>
      <c r="U186" s="344">
        <v>529</v>
      </c>
      <c r="V186" s="344">
        <v>529</v>
      </c>
      <c r="W186" s="344">
        <v>47</v>
      </c>
      <c r="X186" s="344">
        <v>53</v>
      </c>
      <c r="Y186" s="345">
        <v>0.12</v>
      </c>
      <c r="Z186" s="345">
        <v>0.25</v>
      </c>
      <c r="AA186" s="345">
        <v>0.25</v>
      </c>
      <c r="AB186" s="346">
        <v>188</v>
      </c>
      <c r="AC186" s="346">
        <v>276</v>
      </c>
      <c r="AD186" s="346">
        <v>44</v>
      </c>
      <c r="AE186" s="346">
        <v>0</v>
      </c>
      <c r="AF186" s="381">
        <v>0</v>
      </c>
      <c r="AG186" s="349" t="s">
        <v>1865</v>
      </c>
      <c r="AH186" s="347" t="s">
        <v>1172</v>
      </c>
      <c r="AI186" s="347" t="s">
        <v>1878</v>
      </c>
      <c r="AJ186" s="348">
        <v>24</v>
      </c>
      <c r="AK186" s="379">
        <v>33</v>
      </c>
      <c r="AL186" s="349">
        <v>34.5</v>
      </c>
      <c r="AM186" s="349" t="s">
        <v>5755</v>
      </c>
      <c r="AN186" s="436">
        <v>88.876944444444447</v>
      </c>
      <c r="AO186" s="348">
        <v>41.861111111111107</v>
      </c>
      <c r="AP186" s="347">
        <v>6.875</v>
      </c>
      <c r="AQ186" s="348">
        <v>4</v>
      </c>
      <c r="AR186" s="348">
        <v>2</v>
      </c>
      <c r="AS186" s="348">
        <v>1</v>
      </c>
      <c r="AT186" s="348">
        <v>1</v>
      </c>
      <c r="AU186" s="348">
        <v>0</v>
      </c>
      <c r="AV186" s="348">
        <v>4</v>
      </c>
      <c r="AW186" s="350">
        <v>1</v>
      </c>
      <c r="AX186" s="351">
        <v>1</v>
      </c>
      <c r="AY186" s="352">
        <v>14</v>
      </c>
      <c r="AZ186" s="393">
        <v>0</v>
      </c>
      <c r="BA186" s="393" t="s">
        <v>1537</v>
      </c>
      <c r="BB186" s="393" t="s">
        <v>1537</v>
      </c>
      <c r="BC186" s="393" t="s">
        <v>1537</v>
      </c>
      <c r="BD186" s="353" t="s">
        <v>3612</v>
      </c>
      <c r="BE186" s="393">
        <v>0</v>
      </c>
      <c r="BF186" s="393">
        <v>0</v>
      </c>
      <c r="BG186" s="393">
        <v>1</v>
      </c>
      <c r="BH186" s="5" t="s">
        <v>1537</v>
      </c>
      <c r="BI186" s="289"/>
      <c r="BJ186" s="297">
        <v>24</v>
      </c>
      <c r="BK186" s="297">
        <v>38</v>
      </c>
    </row>
    <row r="187" spans="1:63" x14ac:dyDescent="0.2">
      <c r="A187" s="286" t="s">
        <v>996</v>
      </c>
      <c r="B187" s="287" t="s">
        <v>1886</v>
      </c>
      <c r="C187" s="340">
        <v>296</v>
      </c>
      <c r="D187" s="341">
        <v>341</v>
      </c>
      <c r="E187" s="341">
        <v>380</v>
      </c>
      <c r="F187" s="341">
        <v>387</v>
      </c>
      <c r="G187" s="341">
        <v>399</v>
      </c>
      <c r="H187" s="341">
        <v>440</v>
      </c>
      <c r="I187" s="342">
        <v>501</v>
      </c>
      <c r="J187" s="340">
        <v>24</v>
      </c>
      <c r="K187" s="341">
        <v>47</v>
      </c>
      <c r="L187" s="341">
        <v>61</v>
      </c>
      <c r="M187" s="341">
        <v>122</v>
      </c>
      <c r="N187" s="340">
        <v>296</v>
      </c>
      <c r="O187" s="341">
        <v>422</v>
      </c>
      <c r="P187" s="341">
        <v>455</v>
      </c>
      <c r="Q187" s="343">
        <v>422</v>
      </c>
      <c r="R187" s="344">
        <v>455</v>
      </c>
      <c r="S187" s="344">
        <v>504</v>
      </c>
      <c r="T187" s="344">
        <v>507</v>
      </c>
      <c r="U187" s="344">
        <v>548</v>
      </c>
      <c r="V187" s="344">
        <v>548</v>
      </c>
      <c r="W187" s="344">
        <v>47</v>
      </c>
      <c r="X187" s="344">
        <v>53</v>
      </c>
      <c r="Y187" s="345">
        <v>0.12</v>
      </c>
      <c r="Z187" s="345">
        <v>0.25</v>
      </c>
      <c r="AA187" s="345">
        <v>0.25</v>
      </c>
      <c r="AB187" s="346">
        <v>188</v>
      </c>
      <c r="AC187" s="346">
        <v>276</v>
      </c>
      <c r="AD187" s="346">
        <v>44</v>
      </c>
      <c r="AE187" s="346">
        <v>0</v>
      </c>
      <c r="AF187" s="381">
        <v>0</v>
      </c>
      <c r="AG187" s="349" t="s">
        <v>1865</v>
      </c>
      <c r="AH187" s="347" t="s">
        <v>1172</v>
      </c>
      <c r="AI187" s="347" t="s">
        <v>1878</v>
      </c>
      <c r="AJ187" s="348">
        <v>24</v>
      </c>
      <c r="AK187" s="379">
        <v>36</v>
      </c>
      <c r="AL187" s="349">
        <v>34.5</v>
      </c>
      <c r="AM187" s="349" t="s">
        <v>5756</v>
      </c>
      <c r="AN187" s="436">
        <v>94.472777777777779</v>
      </c>
      <c r="AO187" s="348">
        <v>44.319444444444443</v>
      </c>
      <c r="AP187" s="347">
        <v>7.5</v>
      </c>
      <c r="AQ187" s="348">
        <v>4</v>
      </c>
      <c r="AR187" s="348">
        <v>2</v>
      </c>
      <c r="AS187" s="348">
        <v>1</v>
      </c>
      <c r="AT187" s="348">
        <v>1</v>
      </c>
      <c r="AU187" s="348">
        <v>0</v>
      </c>
      <c r="AV187" s="348">
        <v>4</v>
      </c>
      <c r="AW187" s="350">
        <v>1</v>
      </c>
      <c r="AX187" s="351">
        <v>1</v>
      </c>
      <c r="AY187" s="352">
        <v>14</v>
      </c>
      <c r="AZ187" s="393">
        <v>0</v>
      </c>
      <c r="BA187" s="393" t="s">
        <v>1537</v>
      </c>
      <c r="BB187" s="393" t="s">
        <v>1537</v>
      </c>
      <c r="BC187" s="393" t="s">
        <v>1537</v>
      </c>
      <c r="BD187" s="353" t="s">
        <v>3612</v>
      </c>
      <c r="BE187" s="393">
        <v>0</v>
      </c>
      <c r="BF187" s="393">
        <v>0</v>
      </c>
      <c r="BG187" s="393">
        <v>1</v>
      </c>
      <c r="BH187" s="5" t="s">
        <v>1537</v>
      </c>
      <c r="BI187" s="289"/>
      <c r="BJ187" s="297">
        <v>24</v>
      </c>
      <c r="BK187" s="297">
        <v>40</v>
      </c>
    </row>
    <row r="188" spans="1:63" x14ac:dyDescent="0.2">
      <c r="A188" s="286" t="s">
        <v>997</v>
      </c>
      <c r="B188" s="287" t="s">
        <v>1887</v>
      </c>
      <c r="C188" s="340">
        <v>313</v>
      </c>
      <c r="D188" s="341">
        <v>362</v>
      </c>
      <c r="E188" s="341">
        <v>405</v>
      </c>
      <c r="F188" s="341">
        <v>411</v>
      </c>
      <c r="G188" s="341">
        <v>424</v>
      </c>
      <c r="H188" s="341">
        <v>467</v>
      </c>
      <c r="I188" s="342">
        <v>533</v>
      </c>
      <c r="J188" s="340">
        <v>24</v>
      </c>
      <c r="K188" s="341">
        <v>47</v>
      </c>
      <c r="L188" s="341">
        <v>65</v>
      </c>
      <c r="M188" s="341">
        <v>133</v>
      </c>
      <c r="N188" s="340">
        <v>313</v>
      </c>
      <c r="O188" s="341">
        <v>457</v>
      </c>
      <c r="P188" s="341">
        <v>489</v>
      </c>
      <c r="Q188" s="343">
        <v>457</v>
      </c>
      <c r="R188" s="344">
        <v>489</v>
      </c>
      <c r="S188" s="344">
        <v>534</v>
      </c>
      <c r="T188" s="344">
        <v>528</v>
      </c>
      <c r="U188" s="344">
        <v>579</v>
      </c>
      <c r="V188" s="344">
        <v>579</v>
      </c>
      <c r="W188" s="344">
        <v>47</v>
      </c>
      <c r="X188" s="344">
        <v>53</v>
      </c>
      <c r="Y188" s="345">
        <v>0.12</v>
      </c>
      <c r="Z188" s="345">
        <v>0.25</v>
      </c>
      <c r="AA188" s="345">
        <v>0.25</v>
      </c>
      <c r="AB188" s="346">
        <v>188</v>
      </c>
      <c r="AC188" s="346">
        <v>276</v>
      </c>
      <c r="AD188" s="346">
        <v>44</v>
      </c>
      <c r="AE188" s="346">
        <v>0</v>
      </c>
      <c r="AF188" s="381">
        <v>0</v>
      </c>
      <c r="AG188" s="349" t="s">
        <v>1865</v>
      </c>
      <c r="AH188" s="347" t="s">
        <v>1172</v>
      </c>
      <c r="AI188" s="347" t="s">
        <v>1878</v>
      </c>
      <c r="AJ188" s="348">
        <v>24</v>
      </c>
      <c r="AK188" s="379">
        <v>39</v>
      </c>
      <c r="AL188" s="349">
        <v>34.5</v>
      </c>
      <c r="AM188" s="349" t="s">
        <v>5757</v>
      </c>
      <c r="AN188" s="436">
        <v>100.0686111111111</v>
      </c>
      <c r="AO188" s="348">
        <v>46.777777777777771</v>
      </c>
      <c r="AP188" s="347">
        <v>8.125</v>
      </c>
      <c r="AQ188" s="348">
        <v>4</v>
      </c>
      <c r="AR188" s="348">
        <v>2</v>
      </c>
      <c r="AS188" s="348">
        <v>1</v>
      </c>
      <c r="AT188" s="348">
        <v>1</v>
      </c>
      <c r="AU188" s="348">
        <v>0</v>
      </c>
      <c r="AV188" s="348">
        <v>4</v>
      </c>
      <c r="AW188" s="350">
        <v>2</v>
      </c>
      <c r="AX188" s="351">
        <v>1</v>
      </c>
      <c r="AY188" s="352">
        <v>14</v>
      </c>
      <c r="AZ188" s="393">
        <v>0</v>
      </c>
      <c r="BA188" s="393" t="s">
        <v>1537</v>
      </c>
      <c r="BB188" s="393" t="s">
        <v>1537</v>
      </c>
      <c r="BC188" s="393" t="s">
        <v>1537</v>
      </c>
      <c r="BD188" s="353" t="s">
        <v>3612</v>
      </c>
      <c r="BE188" s="393">
        <v>0</v>
      </c>
      <c r="BF188" s="393">
        <v>0</v>
      </c>
      <c r="BG188" s="393">
        <v>1</v>
      </c>
      <c r="BH188" s="5" t="s">
        <v>1537</v>
      </c>
      <c r="BI188" s="289"/>
      <c r="BJ188" s="297">
        <v>24</v>
      </c>
      <c r="BK188" s="297">
        <v>43</v>
      </c>
    </row>
    <row r="189" spans="1:63" x14ac:dyDescent="0.2">
      <c r="A189" s="286" t="s">
        <v>998</v>
      </c>
      <c r="B189" s="287" t="s">
        <v>1888</v>
      </c>
      <c r="C189" s="340">
        <v>318</v>
      </c>
      <c r="D189" s="341">
        <v>372</v>
      </c>
      <c r="E189" s="341">
        <v>419</v>
      </c>
      <c r="F189" s="341">
        <v>425</v>
      </c>
      <c r="G189" s="341">
        <v>440</v>
      </c>
      <c r="H189" s="341">
        <v>484</v>
      </c>
      <c r="I189" s="342">
        <v>556</v>
      </c>
      <c r="J189" s="340">
        <v>24</v>
      </c>
      <c r="K189" s="341">
        <v>47</v>
      </c>
      <c r="L189" s="341">
        <v>70</v>
      </c>
      <c r="M189" s="341">
        <v>143</v>
      </c>
      <c r="N189" s="340">
        <v>318</v>
      </c>
      <c r="O189" s="341">
        <v>464</v>
      </c>
      <c r="P189" s="341">
        <v>501</v>
      </c>
      <c r="Q189" s="343">
        <v>464</v>
      </c>
      <c r="R189" s="344">
        <v>501</v>
      </c>
      <c r="S189" s="344">
        <v>547</v>
      </c>
      <c r="T189" s="344">
        <v>537</v>
      </c>
      <c r="U189" s="344">
        <v>592</v>
      </c>
      <c r="V189" s="344">
        <v>592</v>
      </c>
      <c r="W189" s="344">
        <v>47</v>
      </c>
      <c r="X189" s="344">
        <v>53</v>
      </c>
      <c r="Y189" s="345">
        <v>0.12</v>
      </c>
      <c r="Z189" s="345">
        <v>0.25</v>
      </c>
      <c r="AA189" s="345">
        <v>0.25</v>
      </c>
      <c r="AB189" s="346">
        <v>188</v>
      </c>
      <c r="AC189" s="346">
        <v>276</v>
      </c>
      <c r="AD189" s="346">
        <v>44</v>
      </c>
      <c r="AE189" s="346">
        <v>0</v>
      </c>
      <c r="AF189" s="381">
        <v>0</v>
      </c>
      <c r="AG189" s="349" t="s">
        <v>1865</v>
      </c>
      <c r="AH189" s="347" t="s">
        <v>1172</v>
      </c>
      <c r="AI189" s="347" t="s">
        <v>1878</v>
      </c>
      <c r="AJ189" s="348">
        <v>24</v>
      </c>
      <c r="AK189" s="379">
        <v>42</v>
      </c>
      <c r="AL189" s="349">
        <v>34.5</v>
      </c>
      <c r="AM189" s="349" t="s">
        <v>5758</v>
      </c>
      <c r="AN189" s="436">
        <v>105.66444444444444</v>
      </c>
      <c r="AO189" s="348">
        <v>49.236111111111107</v>
      </c>
      <c r="AP189" s="347">
        <v>8.75</v>
      </c>
      <c r="AQ189" s="348">
        <v>4</v>
      </c>
      <c r="AR189" s="348">
        <v>2</v>
      </c>
      <c r="AS189" s="348">
        <v>1</v>
      </c>
      <c r="AT189" s="348">
        <v>1</v>
      </c>
      <c r="AU189" s="348">
        <v>0</v>
      </c>
      <c r="AV189" s="348">
        <v>4</v>
      </c>
      <c r="AW189" s="350">
        <v>2</v>
      </c>
      <c r="AX189" s="351">
        <v>1</v>
      </c>
      <c r="AY189" s="352">
        <v>14</v>
      </c>
      <c r="AZ189" s="393">
        <v>0</v>
      </c>
      <c r="BA189" s="393" t="s">
        <v>1537</v>
      </c>
      <c r="BB189" s="393" t="s">
        <v>1537</v>
      </c>
      <c r="BC189" s="393" t="s">
        <v>1537</v>
      </c>
      <c r="BD189" s="353" t="s">
        <v>3612</v>
      </c>
      <c r="BE189" s="393">
        <v>0</v>
      </c>
      <c r="BF189" s="393">
        <v>0</v>
      </c>
      <c r="BG189" s="393">
        <v>1</v>
      </c>
      <c r="BH189" s="5" t="s">
        <v>1537</v>
      </c>
      <c r="BI189" s="289"/>
      <c r="BJ189" s="297">
        <v>24</v>
      </c>
      <c r="BK189" s="297">
        <v>44</v>
      </c>
    </row>
    <row r="190" spans="1:63" x14ac:dyDescent="0.2">
      <c r="A190" s="286" t="s">
        <v>975</v>
      </c>
      <c r="B190" s="287" t="s">
        <v>1869</v>
      </c>
      <c r="C190" s="340">
        <v>202</v>
      </c>
      <c r="D190" s="341">
        <v>227</v>
      </c>
      <c r="E190" s="341">
        <v>248</v>
      </c>
      <c r="F190" s="341">
        <v>253</v>
      </c>
      <c r="G190" s="341">
        <v>259</v>
      </c>
      <c r="H190" s="341">
        <v>286</v>
      </c>
      <c r="I190" s="342">
        <v>320</v>
      </c>
      <c r="J190" s="340">
        <v>24</v>
      </c>
      <c r="K190" s="341">
        <v>47</v>
      </c>
      <c r="L190" s="341">
        <v>35</v>
      </c>
      <c r="M190" s="341">
        <v>70</v>
      </c>
      <c r="N190" s="340">
        <v>202</v>
      </c>
      <c r="O190" s="341">
        <v>277</v>
      </c>
      <c r="P190" s="341">
        <v>296</v>
      </c>
      <c r="Q190" s="343">
        <v>277</v>
      </c>
      <c r="R190" s="344">
        <v>296</v>
      </c>
      <c r="S190" s="344">
        <v>325</v>
      </c>
      <c r="T190" s="344">
        <v>314</v>
      </c>
      <c r="U190" s="344">
        <v>353</v>
      </c>
      <c r="V190" s="344">
        <v>353</v>
      </c>
      <c r="W190" s="344">
        <v>47</v>
      </c>
      <c r="X190" s="344">
        <v>53</v>
      </c>
      <c r="Y190" s="345">
        <v>0.12</v>
      </c>
      <c r="Z190" s="345">
        <v>0.25</v>
      </c>
      <c r="AA190" s="345">
        <v>0.25</v>
      </c>
      <c r="AB190" s="346">
        <v>94</v>
      </c>
      <c r="AC190" s="346">
        <v>138</v>
      </c>
      <c r="AD190" s="346">
        <v>22</v>
      </c>
      <c r="AE190" s="346">
        <v>0</v>
      </c>
      <c r="AF190" s="381">
        <v>1</v>
      </c>
      <c r="AG190" s="349" t="s">
        <v>1865</v>
      </c>
      <c r="AH190" s="347" t="s">
        <v>1172</v>
      </c>
      <c r="AI190" s="347" t="s">
        <v>1865</v>
      </c>
      <c r="AJ190" s="348">
        <v>24</v>
      </c>
      <c r="AK190" s="379">
        <v>21</v>
      </c>
      <c r="AL190" s="349">
        <v>34.5</v>
      </c>
      <c r="AM190" s="349" t="s">
        <v>5752</v>
      </c>
      <c r="AN190" s="436">
        <v>66.172777777777782</v>
      </c>
      <c r="AO190" s="348">
        <v>32.559027777777771</v>
      </c>
      <c r="AP190" s="347">
        <v>4.375</v>
      </c>
      <c r="AQ190" s="348">
        <v>2</v>
      </c>
      <c r="AR190" s="348">
        <v>1</v>
      </c>
      <c r="AS190" s="348">
        <v>1</v>
      </c>
      <c r="AT190" s="348">
        <v>0</v>
      </c>
      <c r="AU190" s="348">
        <v>1</v>
      </c>
      <c r="AV190" s="348">
        <v>2</v>
      </c>
      <c r="AW190" s="350">
        <v>1</v>
      </c>
      <c r="AX190" s="351">
        <v>1</v>
      </c>
      <c r="AY190" s="352">
        <v>12</v>
      </c>
      <c r="AZ190" s="393">
        <v>0</v>
      </c>
      <c r="BA190" s="393" t="s">
        <v>1537</v>
      </c>
      <c r="BB190" s="393" t="s">
        <v>1537</v>
      </c>
      <c r="BC190" s="393" t="s">
        <v>1537</v>
      </c>
      <c r="BD190" s="353" t="s">
        <v>3612</v>
      </c>
      <c r="BE190" s="393">
        <v>0</v>
      </c>
      <c r="BF190" s="393">
        <v>0</v>
      </c>
      <c r="BG190" s="393">
        <v>1</v>
      </c>
      <c r="BH190" s="5" t="s">
        <v>1537</v>
      </c>
      <c r="BI190" s="289"/>
      <c r="BJ190" s="297">
        <v>24</v>
      </c>
      <c r="BK190" s="297">
        <v>26</v>
      </c>
    </row>
    <row r="191" spans="1:63" x14ac:dyDescent="0.2">
      <c r="A191" s="286" t="s">
        <v>976</v>
      </c>
      <c r="B191" s="287" t="s">
        <v>1870</v>
      </c>
      <c r="C191" s="340">
        <v>213</v>
      </c>
      <c r="D191" s="341">
        <v>242</v>
      </c>
      <c r="E191" s="341">
        <v>268</v>
      </c>
      <c r="F191" s="341">
        <v>273</v>
      </c>
      <c r="G191" s="341">
        <v>280</v>
      </c>
      <c r="H191" s="341">
        <v>309</v>
      </c>
      <c r="I191" s="342">
        <v>347</v>
      </c>
      <c r="J191" s="340">
        <v>24</v>
      </c>
      <c r="K191" s="341">
        <v>47</v>
      </c>
      <c r="L191" s="341">
        <v>40</v>
      </c>
      <c r="M191" s="341">
        <v>79</v>
      </c>
      <c r="N191" s="340">
        <v>213</v>
      </c>
      <c r="O191" s="341">
        <v>304</v>
      </c>
      <c r="P191" s="341">
        <v>327</v>
      </c>
      <c r="Q191" s="343">
        <v>304</v>
      </c>
      <c r="R191" s="344">
        <v>327</v>
      </c>
      <c r="S191" s="344">
        <v>370</v>
      </c>
      <c r="T191" s="344">
        <v>341</v>
      </c>
      <c r="U191" s="344">
        <v>411</v>
      </c>
      <c r="V191" s="344">
        <v>411</v>
      </c>
      <c r="W191" s="344">
        <v>47</v>
      </c>
      <c r="X191" s="344">
        <v>53</v>
      </c>
      <c r="Y191" s="345">
        <v>0.12</v>
      </c>
      <c r="Z191" s="345">
        <v>0.25</v>
      </c>
      <c r="AA191" s="345">
        <v>0.25</v>
      </c>
      <c r="AB191" s="346">
        <v>94</v>
      </c>
      <c r="AC191" s="346">
        <v>138</v>
      </c>
      <c r="AD191" s="346">
        <v>44</v>
      </c>
      <c r="AE191" s="346">
        <v>0</v>
      </c>
      <c r="AF191" s="381">
        <v>0</v>
      </c>
      <c r="AG191" s="349" t="s">
        <v>1865</v>
      </c>
      <c r="AH191" s="347" t="s">
        <v>1172</v>
      </c>
      <c r="AI191" s="347" t="s">
        <v>1865</v>
      </c>
      <c r="AJ191" s="348">
        <v>24</v>
      </c>
      <c r="AK191" s="379">
        <v>24</v>
      </c>
      <c r="AL191" s="349">
        <v>34.5</v>
      </c>
      <c r="AM191" s="349" t="s">
        <v>4118</v>
      </c>
      <c r="AN191" s="436">
        <v>72.293611111111119</v>
      </c>
      <c r="AO191" s="348">
        <v>34.996527777777779</v>
      </c>
      <c r="AP191" s="347">
        <v>5</v>
      </c>
      <c r="AQ191" s="348">
        <v>3</v>
      </c>
      <c r="AR191" s="348">
        <v>2</v>
      </c>
      <c r="AS191" s="348">
        <v>1</v>
      </c>
      <c r="AT191" s="348">
        <v>0</v>
      </c>
      <c r="AU191" s="348">
        <v>1</v>
      </c>
      <c r="AV191" s="348">
        <v>4</v>
      </c>
      <c r="AW191" s="350">
        <v>1</v>
      </c>
      <c r="AX191" s="351">
        <v>1</v>
      </c>
      <c r="AY191" s="352">
        <v>13</v>
      </c>
      <c r="AZ191" s="393">
        <v>0</v>
      </c>
      <c r="BA191" s="393" t="s">
        <v>1537</v>
      </c>
      <c r="BB191" s="393" t="s">
        <v>1537</v>
      </c>
      <c r="BC191" s="393" t="s">
        <v>1537</v>
      </c>
      <c r="BD191" s="353" t="s">
        <v>3612</v>
      </c>
      <c r="BE191" s="393">
        <v>0</v>
      </c>
      <c r="BF191" s="393">
        <v>0</v>
      </c>
      <c r="BG191" s="393">
        <v>1</v>
      </c>
      <c r="BH191" s="354" t="s">
        <v>1537</v>
      </c>
      <c r="BI191" s="289"/>
      <c r="BJ191" s="297">
        <v>24</v>
      </c>
      <c r="BK191" s="297">
        <v>28</v>
      </c>
    </row>
    <row r="192" spans="1:63" x14ac:dyDescent="0.2">
      <c r="A192" s="286" t="s">
        <v>3922</v>
      </c>
      <c r="B192" s="287" t="s">
        <v>1870</v>
      </c>
      <c r="C192" s="340">
        <v>210</v>
      </c>
      <c r="D192" s="341">
        <v>240</v>
      </c>
      <c r="E192" s="341">
        <v>264</v>
      </c>
      <c r="F192" s="341">
        <v>270</v>
      </c>
      <c r="G192" s="341">
        <v>277</v>
      </c>
      <c r="H192" s="341">
        <v>305</v>
      </c>
      <c r="I192" s="342">
        <v>344</v>
      </c>
      <c r="J192" s="340">
        <v>24</v>
      </c>
      <c r="K192" s="341">
        <v>47</v>
      </c>
      <c r="L192" s="341">
        <v>40</v>
      </c>
      <c r="M192" s="341">
        <v>79</v>
      </c>
      <c r="N192" s="340">
        <v>210</v>
      </c>
      <c r="O192" s="341">
        <v>288</v>
      </c>
      <c r="P192" s="341">
        <v>311</v>
      </c>
      <c r="Q192" s="343">
        <v>288</v>
      </c>
      <c r="R192" s="344">
        <v>311</v>
      </c>
      <c r="S192" s="344">
        <v>342</v>
      </c>
      <c r="T192" s="344">
        <v>327</v>
      </c>
      <c r="U192" s="344">
        <v>372</v>
      </c>
      <c r="V192" s="344">
        <v>372</v>
      </c>
      <c r="W192" s="344">
        <v>47</v>
      </c>
      <c r="X192" s="344">
        <v>53</v>
      </c>
      <c r="Y192" s="345">
        <v>0.12</v>
      </c>
      <c r="Z192" s="345">
        <v>0.25</v>
      </c>
      <c r="AA192" s="345">
        <v>0.25</v>
      </c>
      <c r="AB192" s="346">
        <v>94</v>
      </c>
      <c r="AC192" s="346">
        <v>138</v>
      </c>
      <c r="AD192" s="346">
        <v>22</v>
      </c>
      <c r="AE192" s="346">
        <v>0</v>
      </c>
      <c r="AF192" s="381">
        <v>1</v>
      </c>
      <c r="AG192" s="349" t="s">
        <v>1865</v>
      </c>
      <c r="AH192" s="347" t="s">
        <v>1172</v>
      </c>
      <c r="AI192" s="347" t="s">
        <v>1865</v>
      </c>
      <c r="AJ192" s="348">
        <v>24</v>
      </c>
      <c r="AK192" s="379">
        <v>24</v>
      </c>
      <c r="AL192" s="349">
        <v>34.5</v>
      </c>
      <c r="AM192" s="349" t="s">
        <v>4118</v>
      </c>
      <c r="AN192" s="436">
        <v>71.933611111111119</v>
      </c>
      <c r="AO192" s="348">
        <v>34.996527777777779</v>
      </c>
      <c r="AP192" s="347">
        <v>5</v>
      </c>
      <c r="AQ192" s="348">
        <v>2</v>
      </c>
      <c r="AR192" s="348">
        <v>1</v>
      </c>
      <c r="AS192" s="348">
        <v>1</v>
      </c>
      <c r="AT192" s="348">
        <v>0</v>
      </c>
      <c r="AU192" s="348">
        <v>1</v>
      </c>
      <c r="AV192" s="348">
        <v>2</v>
      </c>
      <c r="AW192" s="350">
        <v>1</v>
      </c>
      <c r="AX192" s="351">
        <v>1</v>
      </c>
      <c r="AY192" s="352">
        <v>12</v>
      </c>
      <c r="AZ192" s="393">
        <v>0</v>
      </c>
      <c r="BA192" s="393" t="s">
        <v>1537</v>
      </c>
      <c r="BB192" s="393" t="s">
        <v>1537</v>
      </c>
      <c r="BC192" s="393" t="s">
        <v>1537</v>
      </c>
      <c r="BD192" s="353" t="s">
        <v>3612</v>
      </c>
      <c r="BE192" s="393">
        <v>0</v>
      </c>
      <c r="BF192" s="393">
        <v>0</v>
      </c>
      <c r="BG192" s="393">
        <v>1</v>
      </c>
      <c r="BH192" s="354" t="s">
        <v>1537</v>
      </c>
      <c r="BI192" s="289"/>
      <c r="BJ192" s="297">
        <v>24</v>
      </c>
      <c r="BK192" s="297">
        <v>28</v>
      </c>
    </row>
    <row r="193" spans="1:63" x14ac:dyDescent="0.2">
      <c r="A193" s="286" t="s">
        <v>977</v>
      </c>
      <c r="B193" s="287" t="s">
        <v>1871</v>
      </c>
      <c r="C193" s="340">
        <v>222</v>
      </c>
      <c r="D193" s="341">
        <v>255</v>
      </c>
      <c r="E193" s="341">
        <v>284</v>
      </c>
      <c r="F193" s="341">
        <v>289</v>
      </c>
      <c r="G193" s="341">
        <v>297</v>
      </c>
      <c r="H193" s="341">
        <v>328</v>
      </c>
      <c r="I193" s="342">
        <v>373</v>
      </c>
      <c r="J193" s="340">
        <v>24</v>
      </c>
      <c r="K193" s="341">
        <v>47</v>
      </c>
      <c r="L193" s="341">
        <v>44</v>
      </c>
      <c r="M193" s="341">
        <v>90</v>
      </c>
      <c r="N193" s="340">
        <v>222</v>
      </c>
      <c r="O193" s="341">
        <v>322</v>
      </c>
      <c r="P193" s="341">
        <v>346</v>
      </c>
      <c r="Q193" s="343">
        <v>322</v>
      </c>
      <c r="R193" s="344">
        <v>346</v>
      </c>
      <c r="S193" s="344">
        <v>387</v>
      </c>
      <c r="T193" s="344">
        <v>382</v>
      </c>
      <c r="U193" s="344">
        <v>432</v>
      </c>
      <c r="V193" s="344">
        <v>432</v>
      </c>
      <c r="W193" s="344">
        <v>47</v>
      </c>
      <c r="X193" s="344">
        <v>53</v>
      </c>
      <c r="Y193" s="345">
        <v>0.12</v>
      </c>
      <c r="Z193" s="345">
        <v>0.25</v>
      </c>
      <c r="AA193" s="345">
        <v>0.25</v>
      </c>
      <c r="AB193" s="346">
        <v>94</v>
      </c>
      <c r="AC193" s="346">
        <v>138</v>
      </c>
      <c r="AD193" s="346">
        <v>44</v>
      </c>
      <c r="AE193" s="346">
        <v>0</v>
      </c>
      <c r="AF193" s="381">
        <v>0</v>
      </c>
      <c r="AG193" s="349" t="s">
        <v>1865</v>
      </c>
      <c r="AH193" s="347" t="s">
        <v>1172</v>
      </c>
      <c r="AI193" s="347" t="s">
        <v>1865</v>
      </c>
      <c r="AJ193" s="348">
        <v>24</v>
      </c>
      <c r="AK193" s="379">
        <v>27</v>
      </c>
      <c r="AL193" s="349">
        <v>34.5</v>
      </c>
      <c r="AM193" s="349" t="s">
        <v>5753</v>
      </c>
      <c r="AN193" s="436">
        <v>78.054444444444457</v>
      </c>
      <c r="AO193" s="348">
        <v>37.434027777777779</v>
      </c>
      <c r="AP193" s="347">
        <v>5.625</v>
      </c>
      <c r="AQ193" s="348">
        <v>3</v>
      </c>
      <c r="AR193" s="348">
        <v>2</v>
      </c>
      <c r="AS193" s="348">
        <v>1</v>
      </c>
      <c r="AT193" s="348">
        <v>0</v>
      </c>
      <c r="AU193" s="348">
        <v>1</v>
      </c>
      <c r="AV193" s="348">
        <v>4</v>
      </c>
      <c r="AW193" s="350">
        <v>1</v>
      </c>
      <c r="AX193" s="351">
        <v>1</v>
      </c>
      <c r="AY193" s="352">
        <v>13</v>
      </c>
      <c r="AZ193" s="393">
        <v>0</v>
      </c>
      <c r="BA193" s="393" t="s">
        <v>1537</v>
      </c>
      <c r="BB193" s="393" t="s">
        <v>1537</v>
      </c>
      <c r="BC193" s="393" t="s">
        <v>1537</v>
      </c>
      <c r="BD193" s="353" t="s">
        <v>3612</v>
      </c>
      <c r="BE193" s="393">
        <v>0</v>
      </c>
      <c r="BF193" s="393">
        <v>0</v>
      </c>
      <c r="BG193" s="393">
        <v>1</v>
      </c>
      <c r="BH193" s="5" t="s">
        <v>1537</v>
      </c>
      <c r="BI193" s="289"/>
      <c r="BJ193" s="297">
        <v>24</v>
      </c>
      <c r="BK193" s="297">
        <v>30</v>
      </c>
    </row>
    <row r="194" spans="1:63" x14ac:dyDescent="0.2">
      <c r="A194" s="286" t="s">
        <v>1035</v>
      </c>
      <c r="B194" s="287" t="s">
        <v>2031</v>
      </c>
      <c r="C194" s="340">
        <v>411</v>
      </c>
      <c r="D194" s="341">
        <v>446</v>
      </c>
      <c r="E194" s="341">
        <v>482</v>
      </c>
      <c r="F194" s="341">
        <v>488</v>
      </c>
      <c r="G194" s="341">
        <v>502</v>
      </c>
      <c r="H194" s="341">
        <v>550</v>
      </c>
      <c r="I194" s="342">
        <v>540</v>
      </c>
      <c r="J194" s="340">
        <v>24</v>
      </c>
      <c r="K194" s="341">
        <v>47</v>
      </c>
      <c r="L194" s="341">
        <v>53</v>
      </c>
      <c r="M194" s="341">
        <v>110</v>
      </c>
      <c r="N194" s="340">
        <v>411</v>
      </c>
      <c r="O194" s="341">
        <v>545</v>
      </c>
      <c r="P194" s="341">
        <v>580</v>
      </c>
      <c r="Q194" s="343">
        <v>545</v>
      </c>
      <c r="R194" s="344">
        <v>580</v>
      </c>
      <c r="S194" s="344">
        <v>640</v>
      </c>
      <c r="T194" s="344">
        <v>643</v>
      </c>
      <c r="U194" s="344">
        <v>698</v>
      </c>
      <c r="V194" s="344">
        <v>698</v>
      </c>
      <c r="W194" s="344">
        <v>47</v>
      </c>
      <c r="X194" s="344">
        <v>53</v>
      </c>
      <c r="Y194" s="345">
        <v>0.12</v>
      </c>
      <c r="Z194" s="345">
        <v>0.25</v>
      </c>
      <c r="AA194" s="345">
        <v>0.25</v>
      </c>
      <c r="AB194" s="346">
        <v>188</v>
      </c>
      <c r="AC194" s="346">
        <v>276</v>
      </c>
      <c r="AD194" s="346">
        <v>0</v>
      </c>
      <c r="AE194" s="346">
        <v>0</v>
      </c>
      <c r="AF194" s="381">
        <v>0</v>
      </c>
      <c r="AG194" s="349" t="s">
        <v>3923</v>
      </c>
      <c r="AH194" s="347" t="s">
        <v>1172</v>
      </c>
      <c r="AI194" s="347" t="s">
        <v>2032</v>
      </c>
      <c r="AJ194" s="348">
        <v>24</v>
      </c>
      <c r="AK194" s="379">
        <v>30</v>
      </c>
      <c r="AL194" s="349">
        <v>34.5</v>
      </c>
      <c r="AM194" s="349" t="s">
        <v>5754</v>
      </c>
      <c r="AN194" s="436">
        <v>115.25555555555556</v>
      </c>
      <c r="AO194" s="348">
        <v>54.263888888888886</v>
      </c>
      <c r="AP194" s="347">
        <v>6.25</v>
      </c>
      <c r="AQ194" s="348">
        <v>4</v>
      </c>
      <c r="AR194" s="348">
        <v>0</v>
      </c>
      <c r="AS194" s="348">
        <v>2</v>
      </c>
      <c r="AT194" s="348">
        <v>0</v>
      </c>
      <c r="AU194" s="348">
        <v>0</v>
      </c>
      <c r="AV194" s="348">
        <v>0</v>
      </c>
      <c r="AW194" s="350">
        <v>1</v>
      </c>
      <c r="AX194" s="351">
        <v>1</v>
      </c>
      <c r="AY194" s="352">
        <v>18</v>
      </c>
      <c r="AZ194" s="393">
        <v>0</v>
      </c>
      <c r="BA194" s="393" t="s">
        <v>1537</v>
      </c>
      <c r="BB194" s="393" t="s">
        <v>1537</v>
      </c>
      <c r="BC194" s="393" t="s">
        <v>1537</v>
      </c>
      <c r="BD194" s="353" t="s">
        <v>3612</v>
      </c>
      <c r="BE194" s="393">
        <v>0</v>
      </c>
      <c r="BF194" s="393">
        <v>0</v>
      </c>
      <c r="BG194" s="393">
        <v>1</v>
      </c>
      <c r="BH194" s="5" t="s">
        <v>1537</v>
      </c>
      <c r="BI194" s="289"/>
      <c r="BJ194" s="297">
        <v>24</v>
      </c>
      <c r="BK194" s="297">
        <v>51</v>
      </c>
    </row>
    <row r="195" spans="1:63" x14ac:dyDescent="0.2">
      <c r="A195" s="286" t="s">
        <v>1036</v>
      </c>
      <c r="B195" s="287" t="s">
        <v>2033</v>
      </c>
      <c r="C195" s="340">
        <v>420</v>
      </c>
      <c r="D195" s="341">
        <v>461</v>
      </c>
      <c r="E195" s="341">
        <v>500</v>
      </c>
      <c r="F195" s="341">
        <v>506</v>
      </c>
      <c r="G195" s="341">
        <v>522</v>
      </c>
      <c r="H195" s="341">
        <v>572</v>
      </c>
      <c r="I195" s="342">
        <v>562</v>
      </c>
      <c r="J195" s="340">
        <v>24</v>
      </c>
      <c r="K195" s="341">
        <v>47</v>
      </c>
      <c r="L195" s="341">
        <v>60</v>
      </c>
      <c r="M195" s="341">
        <v>121</v>
      </c>
      <c r="N195" s="340">
        <v>420</v>
      </c>
      <c r="O195" s="341">
        <v>560</v>
      </c>
      <c r="P195" s="341">
        <v>599</v>
      </c>
      <c r="Q195" s="343">
        <v>560</v>
      </c>
      <c r="R195" s="344">
        <v>599</v>
      </c>
      <c r="S195" s="344">
        <v>661</v>
      </c>
      <c r="T195" s="344">
        <v>659</v>
      </c>
      <c r="U195" s="344">
        <v>721</v>
      </c>
      <c r="V195" s="344">
        <v>721</v>
      </c>
      <c r="W195" s="344">
        <v>47</v>
      </c>
      <c r="X195" s="344">
        <v>53</v>
      </c>
      <c r="Y195" s="345">
        <v>0.12</v>
      </c>
      <c r="Z195" s="345">
        <v>0.25</v>
      </c>
      <c r="AA195" s="345">
        <v>0.25</v>
      </c>
      <c r="AB195" s="346">
        <v>188</v>
      </c>
      <c r="AC195" s="346">
        <v>276</v>
      </c>
      <c r="AD195" s="346">
        <v>0</v>
      </c>
      <c r="AE195" s="346">
        <v>0</v>
      </c>
      <c r="AF195" s="381">
        <v>0</v>
      </c>
      <c r="AG195" s="349" t="s">
        <v>3923</v>
      </c>
      <c r="AH195" s="347" t="s">
        <v>1172</v>
      </c>
      <c r="AI195" s="347" t="s">
        <v>2032</v>
      </c>
      <c r="AJ195" s="348">
        <v>24</v>
      </c>
      <c r="AK195" s="379">
        <v>33</v>
      </c>
      <c r="AL195" s="349">
        <v>34.5</v>
      </c>
      <c r="AM195" s="349" t="s">
        <v>5755</v>
      </c>
      <c r="AN195" s="436">
        <v>122.68472222222223</v>
      </c>
      <c r="AO195" s="348">
        <v>57.555555555555557</v>
      </c>
      <c r="AP195" s="347">
        <v>6.875</v>
      </c>
      <c r="AQ195" s="348">
        <v>4</v>
      </c>
      <c r="AR195" s="348">
        <v>0</v>
      </c>
      <c r="AS195" s="348">
        <v>2</v>
      </c>
      <c r="AT195" s="348">
        <v>0</v>
      </c>
      <c r="AU195" s="348">
        <v>0</v>
      </c>
      <c r="AV195" s="348">
        <v>0</v>
      </c>
      <c r="AW195" s="350">
        <v>1</v>
      </c>
      <c r="AX195" s="351">
        <v>1</v>
      </c>
      <c r="AY195" s="352">
        <v>18</v>
      </c>
      <c r="AZ195" s="393">
        <v>0</v>
      </c>
      <c r="BA195" s="393" t="s">
        <v>1537</v>
      </c>
      <c r="BB195" s="393" t="s">
        <v>1537</v>
      </c>
      <c r="BC195" s="393" t="s">
        <v>1537</v>
      </c>
      <c r="BD195" s="353" t="s">
        <v>3612</v>
      </c>
      <c r="BE195" s="393">
        <v>0</v>
      </c>
      <c r="BF195" s="393">
        <v>0</v>
      </c>
      <c r="BG195" s="393">
        <v>1</v>
      </c>
      <c r="BH195" s="5" t="s">
        <v>1537</v>
      </c>
      <c r="BI195" s="289"/>
      <c r="BJ195" s="297">
        <v>24</v>
      </c>
      <c r="BK195" s="297">
        <v>53</v>
      </c>
    </row>
    <row r="196" spans="1:63" x14ac:dyDescent="0.2">
      <c r="A196" s="286" t="s">
        <v>1037</v>
      </c>
      <c r="B196" s="287" t="s">
        <v>2034</v>
      </c>
      <c r="C196" s="340">
        <v>444</v>
      </c>
      <c r="D196" s="341">
        <v>489</v>
      </c>
      <c r="E196" s="341">
        <v>532</v>
      </c>
      <c r="F196" s="341">
        <v>538</v>
      </c>
      <c r="G196" s="341">
        <v>556</v>
      </c>
      <c r="H196" s="341">
        <v>609</v>
      </c>
      <c r="I196" s="342">
        <v>597</v>
      </c>
      <c r="J196" s="340">
        <v>24</v>
      </c>
      <c r="K196" s="341">
        <v>47</v>
      </c>
      <c r="L196" s="341">
        <v>65</v>
      </c>
      <c r="M196" s="341">
        <v>132</v>
      </c>
      <c r="N196" s="340">
        <v>444</v>
      </c>
      <c r="O196" s="341">
        <v>591</v>
      </c>
      <c r="P196" s="341">
        <v>632</v>
      </c>
      <c r="Q196" s="343">
        <v>591</v>
      </c>
      <c r="R196" s="344">
        <v>632</v>
      </c>
      <c r="S196" s="344">
        <v>712</v>
      </c>
      <c r="T196" s="344">
        <v>689</v>
      </c>
      <c r="U196" s="344">
        <v>764</v>
      </c>
      <c r="V196" s="344">
        <v>764</v>
      </c>
      <c r="W196" s="344">
        <v>47</v>
      </c>
      <c r="X196" s="344">
        <v>53</v>
      </c>
      <c r="Y196" s="345">
        <v>0.12</v>
      </c>
      <c r="Z196" s="345">
        <v>0.25</v>
      </c>
      <c r="AA196" s="345">
        <v>0.25</v>
      </c>
      <c r="AB196" s="346">
        <v>188</v>
      </c>
      <c r="AC196" s="346">
        <v>276</v>
      </c>
      <c r="AD196" s="346">
        <v>0</v>
      </c>
      <c r="AE196" s="346">
        <v>0</v>
      </c>
      <c r="AF196" s="381">
        <v>0</v>
      </c>
      <c r="AG196" s="349" t="s">
        <v>3923</v>
      </c>
      <c r="AH196" s="347" t="s">
        <v>1172</v>
      </c>
      <c r="AI196" s="347" t="s">
        <v>2032</v>
      </c>
      <c r="AJ196" s="348">
        <v>24</v>
      </c>
      <c r="AK196" s="379">
        <v>36</v>
      </c>
      <c r="AL196" s="349">
        <v>34.5</v>
      </c>
      <c r="AM196" s="349" t="s">
        <v>5756</v>
      </c>
      <c r="AN196" s="436">
        <v>130.11388888888888</v>
      </c>
      <c r="AO196" s="348">
        <v>60.847222222222221</v>
      </c>
      <c r="AP196" s="347">
        <v>7.5</v>
      </c>
      <c r="AQ196" s="348">
        <v>4</v>
      </c>
      <c r="AR196" s="348">
        <v>0</v>
      </c>
      <c r="AS196" s="348">
        <v>2</v>
      </c>
      <c r="AT196" s="348">
        <v>0</v>
      </c>
      <c r="AU196" s="348">
        <v>0</v>
      </c>
      <c r="AV196" s="348">
        <v>0</v>
      </c>
      <c r="AW196" s="350">
        <v>1</v>
      </c>
      <c r="AX196" s="351">
        <v>1</v>
      </c>
      <c r="AY196" s="352">
        <v>18</v>
      </c>
      <c r="AZ196" s="393">
        <v>0</v>
      </c>
      <c r="BA196" s="393" t="s">
        <v>1537</v>
      </c>
      <c r="BB196" s="393" t="s">
        <v>1537</v>
      </c>
      <c r="BC196" s="393" t="s">
        <v>1537</v>
      </c>
      <c r="BD196" s="353" t="s">
        <v>3612</v>
      </c>
      <c r="BE196" s="393">
        <v>0</v>
      </c>
      <c r="BF196" s="393">
        <v>0</v>
      </c>
      <c r="BG196" s="393">
        <v>1</v>
      </c>
      <c r="BH196" s="5" t="s">
        <v>1537</v>
      </c>
      <c r="BI196" s="289"/>
      <c r="BJ196" s="297">
        <v>24</v>
      </c>
      <c r="BK196" s="297">
        <v>56</v>
      </c>
    </row>
    <row r="197" spans="1:63" x14ac:dyDescent="0.2">
      <c r="A197" s="286" t="s">
        <v>1584</v>
      </c>
      <c r="B197" s="287" t="s">
        <v>2035</v>
      </c>
      <c r="C197" s="340">
        <v>357</v>
      </c>
      <c r="D197" s="341">
        <v>370</v>
      </c>
      <c r="E197" s="341">
        <v>388</v>
      </c>
      <c r="F197" s="341">
        <v>394</v>
      </c>
      <c r="G197" s="341">
        <v>403</v>
      </c>
      <c r="H197" s="341">
        <v>439</v>
      </c>
      <c r="I197" s="342">
        <v>476</v>
      </c>
      <c r="J197" s="340">
        <v>24</v>
      </c>
      <c r="K197" s="341">
        <v>47</v>
      </c>
      <c r="L197" s="341">
        <v>27</v>
      </c>
      <c r="M197" s="341">
        <v>55</v>
      </c>
      <c r="N197" s="340">
        <v>357</v>
      </c>
      <c r="O197" s="341">
        <v>411</v>
      </c>
      <c r="P197" s="341">
        <v>443</v>
      </c>
      <c r="Q197" s="343">
        <v>411</v>
      </c>
      <c r="R197" s="344">
        <v>443</v>
      </c>
      <c r="S197" s="344">
        <v>486</v>
      </c>
      <c r="T197" s="344">
        <v>471</v>
      </c>
      <c r="U197" s="344">
        <v>527</v>
      </c>
      <c r="V197" s="344">
        <v>527</v>
      </c>
      <c r="W197" s="344">
        <v>47</v>
      </c>
      <c r="X197" s="344">
        <v>53</v>
      </c>
      <c r="Y197" s="345">
        <v>0.12</v>
      </c>
      <c r="Z197" s="345">
        <v>0.25</v>
      </c>
      <c r="AA197" s="345">
        <v>0.25</v>
      </c>
      <c r="AB197" s="346">
        <v>188</v>
      </c>
      <c r="AC197" s="346">
        <v>276</v>
      </c>
      <c r="AD197" s="346">
        <v>0</v>
      </c>
      <c r="AE197" s="346">
        <v>0</v>
      </c>
      <c r="AF197" s="381">
        <v>0</v>
      </c>
      <c r="AG197" s="349" t="s">
        <v>3923</v>
      </c>
      <c r="AH197" s="347" t="s">
        <v>1172</v>
      </c>
      <c r="AI197" s="347" t="s">
        <v>2036</v>
      </c>
      <c r="AJ197" s="348">
        <v>24</v>
      </c>
      <c r="AK197" s="379">
        <v>15</v>
      </c>
      <c r="AL197" s="349">
        <v>34.5</v>
      </c>
      <c r="AM197" s="349" t="s">
        <v>5750</v>
      </c>
      <c r="AN197" s="436">
        <v>78.109722222222231</v>
      </c>
      <c r="AO197" s="348">
        <v>37.80555555555555</v>
      </c>
      <c r="AP197" s="347">
        <v>3.125</v>
      </c>
      <c r="AQ197" s="348">
        <v>2</v>
      </c>
      <c r="AR197" s="348">
        <v>0</v>
      </c>
      <c r="AS197" s="348">
        <v>2</v>
      </c>
      <c r="AT197" s="348">
        <v>0</v>
      </c>
      <c r="AU197" s="348">
        <v>0</v>
      </c>
      <c r="AV197" s="348">
        <v>0</v>
      </c>
      <c r="AW197" s="350">
        <v>1</v>
      </c>
      <c r="AX197" s="351">
        <v>1</v>
      </c>
      <c r="AY197" s="352">
        <v>14</v>
      </c>
      <c r="AZ197" s="393">
        <v>0</v>
      </c>
      <c r="BA197" s="393" t="s">
        <v>1537</v>
      </c>
      <c r="BB197" s="393" t="s">
        <v>1537</v>
      </c>
      <c r="BC197" s="393" t="s">
        <v>1537</v>
      </c>
      <c r="BD197" s="353" t="s">
        <v>3612</v>
      </c>
      <c r="BE197" s="393">
        <v>0</v>
      </c>
      <c r="BF197" s="393">
        <v>0</v>
      </c>
      <c r="BG197" s="393">
        <v>1</v>
      </c>
      <c r="BH197" s="5" t="s">
        <v>1537</v>
      </c>
      <c r="BI197" s="289"/>
      <c r="BJ197" s="297">
        <v>24</v>
      </c>
      <c r="BK197" s="297">
        <v>41</v>
      </c>
    </row>
    <row r="198" spans="1:63" x14ac:dyDescent="0.2">
      <c r="A198" s="286" t="s">
        <v>1585</v>
      </c>
      <c r="B198" s="287" t="s">
        <v>2037</v>
      </c>
      <c r="C198" s="340">
        <v>365</v>
      </c>
      <c r="D198" s="341">
        <v>383</v>
      </c>
      <c r="E198" s="341">
        <v>405</v>
      </c>
      <c r="F198" s="341">
        <v>411</v>
      </c>
      <c r="G198" s="341">
        <v>421</v>
      </c>
      <c r="H198" s="341">
        <v>459</v>
      </c>
      <c r="I198" s="342">
        <v>502</v>
      </c>
      <c r="J198" s="340">
        <v>24</v>
      </c>
      <c r="K198" s="341">
        <v>47</v>
      </c>
      <c r="L198" s="341">
        <v>34</v>
      </c>
      <c r="M198" s="341">
        <v>67</v>
      </c>
      <c r="N198" s="340">
        <v>365</v>
      </c>
      <c r="O198" s="341">
        <v>427</v>
      </c>
      <c r="P198" s="341">
        <v>459</v>
      </c>
      <c r="Q198" s="343">
        <v>427</v>
      </c>
      <c r="R198" s="344">
        <v>459</v>
      </c>
      <c r="S198" s="344">
        <v>506</v>
      </c>
      <c r="T198" s="344">
        <v>493</v>
      </c>
      <c r="U198" s="344">
        <v>546</v>
      </c>
      <c r="V198" s="344">
        <v>546</v>
      </c>
      <c r="W198" s="344">
        <v>47</v>
      </c>
      <c r="X198" s="344">
        <v>53</v>
      </c>
      <c r="Y198" s="345">
        <v>0.12</v>
      </c>
      <c r="Z198" s="345">
        <v>0.25</v>
      </c>
      <c r="AA198" s="345">
        <v>0.25</v>
      </c>
      <c r="AB198" s="346">
        <v>188</v>
      </c>
      <c r="AC198" s="346">
        <v>276</v>
      </c>
      <c r="AD198" s="346">
        <v>0</v>
      </c>
      <c r="AE198" s="346">
        <v>0</v>
      </c>
      <c r="AF198" s="381">
        <v>0</v>
      </c>
      <c r="AG198" s="349" t="s">
        <v>3923</v>
      </c>
      <c r="AH198" s="347" t="s">
        <v>1172</v>
      </c>
      <c r="AI198" s="347" t="s">
        <v>2036</v>
      </c>
      <c r="AJ198" s="348">
        <v>24</v>
      </c>
      <c r="AK198" s="379">
        <v>18</v>
      </c>
      <c r="AL198" s="349">
        <v>34.5</v>
      </c>
      <c r="AM198" s="349" t="s">
        <v>5751</v>
      </c>
      <c r="AN198" s="436">
        <v>85.538888888888891</v>
      </c>
      <c r="AO198" s="348">
        <v>41.097222222222221</v>
      </c>
      <c r="AP198" s="347">
        <v>3.75</v>
      </c>
      <c r="AQ198" s="348">
        <v>2</v>
      </c>
      <c r="AR198" s="348">
        <v>0</v>
      </c>
      <c r="AS198" s="348">
        <v>2</v>
      </c>
      <c r="AT198" s="348">
        <v>0</v>
      </c>
      <c r="AU198" s="348">
        <v>0</v>
      </c>
      <c r="AV198" s="348">
        <v>0</v>
      </c>
      <c r="AW198" s="350">
        <v>1</v>
      </c>
      <c r="AX198" s="351">
        <v>1</v>
      </c>
      <c r="AY198" s="352">
        <v>14</v>
      </c>
      <c r="AZ198" s="393">
        <v>0</v>
      </c>
      <c r="BA198" s="393" t="s">
        <v>1537</v>
      </c>
      <c r="BB198" s="393" t="s">
        <v>1537</v>
      </c>
      <c r="BC198" s="393" t="s">
        <v>1537</v>
      </c>
      <c r="BD198" s="353" t="s">
        <v>3612</v>
      </c>
      <c r="BE198" s="393">
        <v>0</v>
      </c>
      <c r="BF198" s="393">
        <v>0</v>
      </c>
      <c r="BG198" s="393">
        <v>1</v>
      </c>
      <c r="BH198" s="5" t="s">
        <v>1537</v>
      </c>
      <c r="BI198" s="289"/>
      <c r="BJ198" s="297">
        <v>24</v>
      </c>
      <c r="BK198" s="297">
        <v>43</v>
      </c>
    </row>
    <row r="199" spans="1:63" x14ac:dyDescent="0.2">
      <c r="A199" s="286" t="s">
        <v>1586</v>
      </c>
      <c r="B199" s="287" t="s">
        <v>2038</v>
      </c>
      <c r="C199" s="340">
        <v>377</v>
      </c>
      <c r="D199" s="341">
        <v>400</v>
      </c>
      <c r="E199" s="341">
        <v>425</v>
      </c>
      <c r="F199" s="341">
        <v>432</v>
      </c>
      <c r="G199" s="341">
        <v>442</v>
      </c>
      <c r="H199" s="341">
        <v>483</v>
      </c>
      <c r="I199" s="342">
        <v>533</v>
      </c>
      <c r="J199" s="340">
        <v>24</v>
      </c>
      <c r="K199" s="341">
        <v>47</v>
      </c>
      <c r="L199" s="341">
        <v>39</v>
      </c>
      <c r="M199" s="341">
        <v>77</v>
      </c>
      <c r="N199" s="340">
        <v>377</v>
      </c>
      <c r="O199" s="341">
        <v>450</v>
      </c>
      <c r="P199" s="341">
        <v>482</v>
      </c>
      <c r="Q199" s="343">
        <v>450</v>
      </c>
      <c r="R199" s="344">
        <v>482</v>
      </c>
      <c r="S199" s="344">
        <v>538</v>
      </c>
      <c r="T199" s="344">
        <v>522</v>
      </c>
      <c r="U199" s="344">
        <v>579</v>
      </c>
      <c r="V199" s="344">
        <v>579</v>
      </c>
      <c r="W199" s="344">
        <v>47</v>
      </c>
      <c r="X199" s="344">
        <v>53</v>
      </c>
      <c r="Y199" s="345">
        <v>0.12</v>
      </c>
      <c r="Z199" s="345">
        <v>0.25</v>
      </c>
      <c r="AA199" s="345">
        <v>0.25</v>
      </c>
      <c r="AB199" s="346">
        <v>188</v>
      </c>
      <c r="AC199" s="346">
        <v>276</v>
      </c>
      <c r="AD199" s="346">
        <v>0</v>
      </c>
      <c r="AE199" s="346">
        <v>0</v>
      </c>
      <c r="AF199" s="381">
        <v>0</v>
      </c>
      <c r="AG199" s="349" t="s">
        <v>3923</v>
      </c>
      <c r="AH199" s="347" t="s">
        <v>1172</v>
      </c>
      <c r="AI199" s="347" t="s">
        <v>2036</v>
      </c>
      <c r="AJ199" s="348">
        <v>24</v>
      </c>
      <c r="AK199" s="379">
        <v>21</v>
      </c>
      <c r="AL199" s="349">
        <v>34.5</v>
      </c>
      <c r="AM199" s="349" t="s">
        <v>5752</v>
      </c>
      <c r="AN199" s="436">
        <v>92.968055555555551</v>
      </c>
      <c r="AO199" s="348">
        <v>44.388888888888886</v>
      </c>
      <c r="AP199" s="347">
        <v>4.375</v>
      </c>
      <c r="AQ199" s="348">
        <v>2</v>
      </c>
      <c r="AR199" s="348">
        <v>0</v>
      </c>
      <c r="AS199" s="348">
        <v>2</v>
      </c>
      <c r="AT199" s="348">
        <v>0</v>
      </c>
      <c r="AU199" s="348">
        <v>0</v>
      </c>
      <c r="AV199" s="348">
        <v>0</v>
      </c>
      <c r="AW199" s="350">
        <v>1</v>
      </c>
      <c r="AX199" s="351">
        <v>1</v>
      </c>
      <c r="AY199" s="352">
        <v>14</v>
      </c>
      <c r="AZ199" s="393">
        <v>0</v>
      </c>
      <c r="BA199" s="393" t="s">
        <v>1537</v>
      </c>
      <c r="BB199" s="393" t="s">
        <v>1537</v>
      </c>
      <c r="BC199" s="393" t="s">
        <v>1537</v>
      </c>
      <c r="BD199" s="353" t="s">
        <v>3612</v>
      </c>
      <c r="BE199" s="393">
        <v>0</v>
      </c>
      <c r="BF199" s="393">
        <v>0</v>
      </c>
      <c r="BG199" s="393">
        <v>1</v>
      </c>
      <c r="BH199" s="5" t="s">
        <v>1537</v>
      </c>
      <c r="BI199" s="289"/>
      <c r="BJ199" s="297">
        <v>24</v>
      </c>
      <c r="BK199" s="297">
        <v>45</v>
      </c>
    </row>
    <row r="200" spans="1:63" x14ac:dyDescent="0.2">
      <c r="A200" s="286" t="s">
        <v>1587</v>
      </c>
      <c r="B200" s="287" t="s">
        <v>2039</v>
      </c>
      <c r="C200" s="340">
        <v>392</v>
      </c>
      <c r="D200" s="341">
        <v>418</v>
      </c>
      <c r="E200" s="341">
        <v>447</v>
      </c>
      <c r="F200" s="341">
        <v>453</v>
      </c>
      <c r="G200" s="341">
        <v>464</v>
      </c>
      <c r="H200" s="341">
        <v>508</v>
      </c>
      <c r="I200" s="342">
        <v>566</v>
      </c>
      <c r="J200" s="340">
        <v>24</v>
      </c>
      <c r="K200" s="341">
        <v>47</v>
      </c>
      <c r="L200" s="341">
        <v>43</v>
      </c>
      <c r="M200" s="341">
        <v>89</v>
      </c>
      <c r="N200" s="340">
        <v>392</v>
      </c>
      <c r="O200" s="341">
        <v>470</v>
      </c>
      <c r="P200" s="341">
        <v>505</v>
      </c>
      <c r="Q200" s="343">
        <v>470</v>
      </c>
      <c r="R200" s="344">
        <v>505</v>
      </c>
      <c r="S200" s="344">
        <v>557</v>
      </c>
      <c r="T200" s="344">
        <v>540</v>
      </c>
      <c r="U200" s="344">
        <v>599</v>
      </c>
      <c r="V200" s="344">
        <v>599</v>
      </c>
      <c r="W200" s="344">
        <v>47</v>
      </c>
      <c r="X200" s="344">
        <v>53</v>
      </c>
      <c r="Y200" s="345">
        <v>0.12</v>
      </c>
      <c r="Z200" s="345">
        <v>0.25</v>
      </c>
      <c r="AA200" s="345">
        <v>0.25</v>
      </c>
      <c r="AB200" s="346">
        <v>188</v>
      </c>
      <c r="AC200" s="346">
        <v>276</v>
      </c>
      <c r="AD200" s="346">
        <v>0</v>
      </c>
      <c r="AE200" s="346">
        <v>0</v>
      </c>
      <c r="AF200" s="381">
        <v>0</v>
      </c>
      <c r="AG200" s="349" t="s">
        <v>3923</v>
      </c>
      <c r="AH200" s="347" t="s">
        <v>1172</v>
      </c>
      <c r="AI200" s="347" t="s">
        <v>2036</v>
      </c>
      <c r="AJ200" s="348">
        <v>24</v>
      </c>
      <c r="AK200" s="379">
        <v>24</v>
      </c>
      <c r="AL200" s="349">
        <v>34.5</v>
      </c>
      <c r="AM200" s="349" t="s">
        <v>4118</v>
      </c>
      <c r="AN200" s="436">
        <v>100.39722222222221</v>
      </c>
      <c r="AO200" s="348">
        <v>47.680555555555557</v>
      </c>
      <c r="AP200" s="347">
        <v>5</v>
      </c>
      <c r="AQ200" s="348">
        <v>2</v>
      </c>
      <c r="AR200" s="348">
        <v>0</v>
      </c>
      <c r="AS200" s="348">
        <v>2</v>
      </c>
      <c r="AT200" s="348">
        <v>0</v>
      </c>
      <c r="AU200" s="348">
        <v>0</v>
      </c>
      <c r="AV200" s="348">
        <v>0</v>
      </c>
      <c r="AW200" s="350">
        <v>1</v>
      </c>
      <c r="AX200" s="351">
        <v>1</v>
      </c>
      <c r="AY200" s="352">
        <v>14</v>
      </c>
      <c r="AZ200" s="393">
        <v>0</v>
      </c>
      <c r="BA200" s="393" t="s">
        <v>1537</v>
      </c>
      <c r="BB200" s="393" t="s">
        <v>1537</v>
      </c>
      <c r="BC200" s="393" t="s">
        <v>1537</v>
      </c>
      <c r="BD200" s="353" t="s">
        <v>3612</v>
      </c>
      <c r="BE200" s="393">
        <v>0</v>
      </c>
      <c r="BF200" s="393">
        <v>0</v>
      </c>
      <c r="BG200" s="393">
        <v>1</v>
      </c>
      <c r="BH200" s="5" t="s">
        <v>1537</v>
      </c>
      <c r="BI200" s="289"/>
      <c r="BJ200" s="297">
        <v>24</v>
      </c>
      <c r="BK200" s="297">
        <v>47</v>
      </c>
    </row>
    <row r="201" spans="1:63" x14ac:dyDescent="0.2">
      <c r="A201" s="286" t="s">
        <v>1004</v>
      </c>
      <c r="B201" s="287" t="s">
        <v>1889</v>
      </c>
      <c r="C201" s="340">
        <v>247</v>
      </c>
      <c r="D201" s="341">
        <v>257</v>
      </c>
      <c r="E201" s="341">
        <v>271</v>
      </c>
      <c r="F201" s="341">
        <v>275</v>
      </c>
      <c r="G201" s="341">
        <v>281</v>
      </c>
      <c r="H201" s="341">
        <v>308</v>
      </c>
      <c r="I201" s="342">
        <v>328</v>
      </c>
      <c r="J201" s="340">
        <v>24</v>
      </c>
      <c r="K201" s="341">
        <v>47</v>
      </c>
      <c r="L201" s="341">
        <v>21</v>
      </c>
      <c r="M201" s="341">
        <v>41</v>
      </c>
      <c r="N201" s="340">
        <v>247</v>
      </c>
      <c r="O201" s="341">
        <v>296</v>
      </c>
      <c r="P201" s="341">
        <v>318</v>
      </c>
      <c r="Q201" s="343">
        <v>296</v>
      </c>
      <c r="R201" s="344">
        <v>318</v>
      </c>
      <c r="S201" s="344">
        <v>355</v>
      </c>
      <c r="T201" s="344">
        <v>330</v>
      </c>
      <c r="U201" s="344">
        <v>384</v>
      </c>
      <c r="V201" s="344">
        <v>384</v>
      </c>
      <c r="W201" s="344">
        <v>47</v>
      </c>
      <c r="X201" s="344">
        <v>53</v>
      </c>
      <c r="Y201" s="345">
        <v>0.12</v>
      </c>
      <c r="Z201" s="345">
        <v>0.25</v>
      </c>
      <c r="AA201" s="345">
        <v>0.25</v>
      </c>
      <c r="AB201" s="346">
        <v>282</v>
      </c>
      <c r="AC201" s="346">
        <v>414</v>
      </c>
      <c r="AD201" s="346">
        <v>22</v>
      </c>
      <c r="AE201" s="346">
        <v>0</v>
      </c>
      <c r="AF201" s="381">
        <v>1</v>
      </c>
      <c r="AG201" s="349" t="s">
        <v>1865</v>
      </c>
      <c r="AH201" s="347" t="s">
        <v>1172</v>
      </c>
      <c r="AI201" s="347" t="s">
        <v>1890</v>
      </c>
      <c r="AJ201" s="348">
        <v>24</v>
      </c>
      <c r="AK201" s="379">
        <v>12</v>
      </c>
      <c r="AL201" s="349">
        <v>34.5</v>
      </c>
      <c r="AM201" s="349" t="s">
        <v>5749</v>
      </c>
      <c r="AN201" s="436">
        <v>54.229444444444447</v>
      </c>
      <c r="AO201" s="348">
        <v>25.736111111111111</v>
      </c>
      <c r="AP201" s="347">
        <v>2.5</v>
      </c>
      <c r="AQ201" s="348">
        <v>2</v>
      </c>
      <c r="AR201" s="348">
        <v>1</v>
      </c>
      <c r="AS201" s="348">
        <v>1</v>
      </c>
      <c r="AT201" s="348">
        <v>2</v>
      </c>
      <c r="AU201" s="348">
        <v>0</v>
      </c>
      <c r="AV201" s="348">
        <v>2</v>
      </c>
      <c r="AW201" s="350">
        <v>1</v>
      </c>
      <c r="AX201" s="351">
        <v>1</v>
      </c>
      <c r="AY201" s="352">
        <v>12</v>
      </c>
      <c r="AZ201" s="393">
        <v>0</v>
      </c>
      <c r="BA201" s="393" t="s">
        <v>1537</v>
      </c>
      <c r="BB201" s="393" t="s">
        <v>1537</v>
      </c>
      <c r="BC201" s="393" t="s">
        <v>1537</v>
      </c>
      <c r="BD201" s="353" t="s">
        <v>3612</v>
      </c>
      <c r="BE201" s="393">
        <v>0</v>
      </c>
      <c r="BF201" s="393">
        <v>0</v>
      </c>
      <c r="BG201" s="393">
        <v>1</v>
      </c>
      <c r="BH201" s="5" t="s">
        <v>1537</v>
      </c>
      <c r="BI201" s="289"/>
      <c r="BJ201" s="297">
        <v>24</v>
      </c>
      <c r="BK201" s="297">
        <v>29</v>
      </c>
    </row>
    <row r="202" spans="1:63" x14ac:dyDescent="0.2">
      <c r="A202" s="286" t="s">
        <v>1005</v>
      </c>
      <c r="B202" s="287" t="s">
        <v>1891</v>
      </c>
      <c r="C202" s="340">
        <v>261</v>
      </c>
      <c r="D202" s="341">
        <v>276</v>
      </c>
      <c r="E202" s="341">
        <v>293</v>
      </c>
      <c r="F202" s="341">
        <v>296</v>
      </c>
      <c r="G202" s="341">
        <v>303</v>
      </c>
      <c r="H202" s="341">
        <v>332</v>
      </c>
      <c r="I202" s="342">
        <v>358</v>
      </c>
      <c r="J202" s="340">
        <v>24</v>
      </c>
      <c r="K202" s="341">
        <v>47</v>
      </c>
      <c r="L202" s="341">
        <v>25</v>
      </c>
      <c r="M202" s="341">
        <v>51</v>
      </c>
      <c r="N202" s="340">
        <v>261</v>
      </c>
      <c r="O202" s="341">
        <v>317</v>
      </c>
      <c r="P202" s="341">
        <v>339</v>
      </c>
      <c r="Q202" s="343">
        <v>317</v>
      </c>
      <c r="R202" s="344">
        <v>339</v>
      </c>
      <c r="S202" s="344">
        <v>377</v>
      </c>
      <c r="T202" s="344">
        <v>357</v>
      </c>
      <c r="U202" s="344">
        <v>408</v>
      </c>
      <c r="V202" s="344">
        <v>408</v>
      </c>
      <c r="W202" s="344">
        <v>47</v>
      </c>
      <c r="X202" s="344">
        <v>53</v>
      </c>
      <c r="Y202" s="345">
        <v>0.12</v>
      </c>
      <c r="Z202" s="345">
        <v>0.25</v>
      </c>
      <c r="AA202" s="345">
        <v>0.25</v>
      </c>
      <c r="AB202" s="346">
        <v>282</v>
      </c>
      <c r="AC202" s="346">
        <v>414</v>
      </c>
      <c r="AD202" s="346">
        <v>22</v>
      </c>
      <c r="AE202" s="346">
        <v>0</v>
      </c>
      <c r="AF202" s="381">
        <v>1</v>
      </c>
      <c r="AG202" s="349" t="s">
        <v>1865</v>
      </c>
      <c r="AH202" s="347" t="s">
        <v>1172</v>
      </c>
      <c r="AI202" s="347" t="s">
        <v>1890</v>
      </c>
      <c r="AJ202" s="348">
        <v>24</v>
      </c>
      <c r="AK202" s="379">
        <v>15</v>
      </c>
      <c r="AL202" s="349">
        <v>34.5</v>
      </c>
      <c r="AM202" s="349" t="s">
        <v>5750</v>
      </c>
      <c r="AN202" s="436">
        <v>60.925277777777787</v>
      </c>
      <c r="AO202" s="348">
        <v>28.694444444444446</v>
      </c>
      <c r="AP202" s="347">
        <v>3.125</v>
      </c>
      <c r="AQ202" s="348">
        <v>2</v>
      </c>
      <c r="AR202" s="348">
        <v>1</v>
      </c>
      <c r="AS202" s="348">
        <v>1</v>
      </c>
      <c r="AT202" s="348">
        <v>2</v>
      </c>
      <c r="AU202" s="348">
        <v>0</v>
      </c>
      <c r="AV202" s="348">
        <v>2</v>
      </c>
      <c r="AW202" s="350">
        <v>1</v>
      </c>
      <c r="AX202" s="351">
        <v>1</v>
      </c>
      <c r="AY202" s="352">
        <v>12</v>
      </c>
      <c r="AZ202" s="393">
        <v>0</v>
      </c>
      <c r="BA202" s="393" t="s">
        <v>1537</v>
      </c>
      <c r="BB202" s="393" t="s">
        <v>1537</v>
      </c>
      <c r="BC202" s="393" t="s">
        <v>1537</v>
      </c>
      <c r="BD202" s="353" t="s">
        <v>3612</v>
      </c>
      <c r="BE202" s="393">
        <v>0</v>
      </c>
      <c r="BF202" s="393">
        <v>0</v>
      </c>
      <c r="BG202" s="393">
        <v>1</v>
      </c>
      <c r="BH202" s="5" t="s">
        <v>1537</v>
      </c>
      <c r="BI202" s="289"/>
      <c r="BJ202" s="297">
        <v>24</v>
      </c>
      <c r="BK202" s="297">
        <v>31</v>
      </c>
    </row>
    <row r="203" spans="1:63" x14ac:dyDescent="0.2">
      <c r="A203" s="286" t="s">
        <v>1006</v>
      </c>
      <c r="B203" s="287" t="s">
        <v>1892</v>
      </c>
      <c r="C203" s="340">
        <v>272</v>
      </c>
      <c r="D203" s="341">
        <v>290</v>
      </c>
      <c r="E203" s="341">
        <v>311</v>
      </c>
      <c r="F203" s="341">
        <v>315</v>
      </c>
      <c r="G203" s="341">
        <v>322</v>
      </c>
      <c r="H203" s="341">
        <v>354</v>
      </c>
      <c r="I203" s="342">
        <v>383</v>
      </c>
      <c r="J203" s="340">
        <v>24</v>
      </c>
      <c r="K203" s="341">
        <v>47</v>
      </c>
      <c r="L203" s="341">
        <v>31</v>
      </c>
      <c r="M203" s="341">
        <v>61</v>
      </c>
      <c r="N203" s="340">
        <v>272</v>
      </c>
      <c r="O203" s="341">
        <v>335</v>
      </c>
      <c r="P203" s="341">
        <v>360</v>
      </c>
      <c r="Q203" s="343">
        <v>335</v>
      </c>
      <c r="R203" s="344">
        <v>360</v>
      </c>
      <c r="S203" s="344">
        <v>399</v>
      </c>
      <c r="T203" s="344">
        <v>392</v>
      </c>
      <c r="U203" s="344">
        <v>430</v>
      </c>
      <c r="V203" s="344">
        <v>430</v>
      </c>
      <c r="W203" s="344">
        <v>47</v>
      </c>
      <c r="X203" s="344">
        <v>53</v>
      </c>
      <c r="Y203" s="345">
        <v>0.12</v>
      </c>
      <c r="Z203" s="345">
        <v>0.25</v>
      </c>
      <c r="AA203" s="345">
        <v>0.25</v>
      </c>
      <c r="AB203" s="346">
        <v>282</v>
      </c>
      <c r="AC203" s="346">
        <v>414</v>
      </c>
      <c r="AD203" s="346">
        <v>22</v>
      </c>
      <c r="AE203" s="346">
        <v>0</v>
      </c>
      <c r="AF203" s="381">
        <v>1</v>
      </c>
      <c r="AG203" s="349" t="s">
        <v>1865</v>
      </c>
      <c r="AH203" s="347" t="s">
        <v>1172</v>
      </c>
      <c r="AI203" s="347" t="s">
        <v>1890</v>
      </c>
      <c r="AJ203" s="348">
        <v>24</v>
      </c>
      <c r="AK203" s="379">
        <v>18</v>
      </c>
      <c r="AL203" s="349">
        <v>34.5</v>
      </c>
      <c r="AM203" s="349" t="s">
        <v>5751</v>
      </c>
      <c r="AN203" s="436">
        <v>67.621111111111119</v>
      </c>
      <c r="AO203" s="348">
        <v>31.652777777777779</v>
      </c>
      <c r="AP203" s="347">
        <v>3.75</v>
      </c>
      <c r="AQ203" s="348">
        <v>2</v>
      </c>
      <c r="AR203" s="348">
        <v>1</v>
      </c>
      <c r="AS203" s="348">
        <v>1</v>
      </c>
      <c r="AT203" s="348">
        <v>2</v>
      </c>
      <c r="AU203" s="348">
        <v>0</v>
      </c>
      <c r="AV203" s="348">
        <v>2</v>
      </c>
      <c r="AW203" s="350">
        <v>1</v>
      </c>
      <c r="AX203" s="351">
        <v>1</v>
      </c>
      <c r="AY203" s="352">
        <v>12</v>
      </c>
      <c r="AZ203" s="393">
        <v>0</v>
      </c>
      <c r="BA203" s="393" t="s">
        <v>1537</v>
      </c>
      <c r="BB203" s="393" t="s">
        <v>1537</v>
      </c>
      <c r="BC203" s="393" t="s">
        <v>1537</v>
      </c>
      <c r="BD203" s="353" t="s">
        <v>3612</v>
      </c>
      <c r="BE203" s="393">
        <v>0</v>
      </c>
      <c r="BF203" s="393">
        <v>0</v>
      </c>
      <c r="BG203" s="393">
        <v>1</v>
      </c>
      <c r="BH203" s="5" t="s">
        <v>1537</v>
      </c>
      <c r="BI203" s="289"/>
      <c r="BJ203" s="297">
        <v>24</v>
      </c>
      <c r="BK203" s="297">
        <v>33</v>
      </c>
    </row>
    <row r="204" spans="1:63" x14ac:dyDescent="0.2">
      <c r="A204" s="286" t="s">
        <v>1007</v>
      </c>
      <c r="B204" s="287" t="s">
        <v>1893</v>
      </c>
      <c r="C204" s="340">
        <v>283</v>
      </c>
      <c r="D204" s="341">
        <v>306</v>
      </c>
      <c r="E204" s="341">
        <v>330</v>
      </c>
      <c r="F204" s="341">
        <v>334</v>
      </c>
      <c r="G204" s="341">
        <v>343</v>
      </c>
      <c r="H204" s="341">
        <v>375</v>
      </c>
      <c r="I204" s="342">
        <v>412</v>
      </c>
      <c r="J204" s="340">
        <v>24</v>
      </c>
      <c r="K204" s="341">
        <v>47</v>
      </c>
      <c r="L204" s="341">
        <v>36</v>
      </c>
      <c r="M204" s="341">
        <v>72</v>
      </c>
      <c r="N204" s="340">
        <v>283</v>
      </c>
      <c r="O204" s="341">
        <v>359</v>
      </c>
      <c r="P204" s="341">
        <v>384</v>
      </c>
      <c r="Q204" s="343">
        <v>359</v>
      </c>
      <c r="R204" s="344">
        <v>384</v>
      </c>
      <c r="S204" s="344">
        <v>420</v>
      </c>
      <c r="T204" s="344">
        <v>408</v>
      </c>
      <c r="U204" s="344">
        <v>452</v>
      </c>
      <c r="V204" s="344">
        <v>452</v>
      </c>
      <c r="W204" s="344">
        <v>47</v>
      </c>
      <c r="X204" s="344">
        <v>53</v>
      </c>
      <c r="Y204" s="345">
        <v>0.12</v>
      </c>
      <c r="Z204" s="345">
        <v>0.25</v>
      </c>
      <c r="AA204" s="345">
        <v>0.25</v>
      </c>
      <c r="AB204" s="346">
        <v>282</v>
      </c>
      <c r="AC204" s="346">
        <v>414</v>
      </c>
      <c r="AD204" s="346">
        <v>22</v>
      </c>
      <c r="AE204" s="346">
        <v>0</v>
      </c>
      <c r="AF204" s="381">
        <v>1</v>
      </c>
      <c r="AG204" s="349" t="s">
        <v>1865</v>
      </c>
      <c r="AH204" s="347" t="s">
        <v>1172</v>
      </c>
      <c r="AI204" s="347" t="s">
        <v>1890</v>
      </c>
      <c r="AJ204" s="348">
        <v>24</v>
      </c>
      <c r="AK204" s="379">
        <v>21</v>
      </c>
      <c r="AL204" s="349">
        <v>34.5</v>
      </c>
      <c r="AM204" s="349" t="s">
        <v>5752</v>
      </c>
      <c r="AN204" s="436">
        <v>74.316944444444445</v>
      </c>
      <c r="AO204" s="348">
        <v>34.611111111111114</v>
      </c>
      <c r="AP204" s="347">
        <v>4.375</v>
      </c>
      <c r="AQ204" s="348">
        <v>2</v>
      </c>
      <c r="AR204" s="348">
        <v>1</v>
      </c>
      <c r="AS204" s="348">
        <v>1</v>
      </c>
      <c r="AT204" s="348">
        <v>2</v>
      </c>
      <c r="AU204" s="348">
        <v>0</v>
      </c>
      <c r="AV204" s="348">
        <v>2</v>
      </c>
      <c r="AW204" s="350">
        <v>1</v>
      </c>
      <c r="AX204" s="351">
        <v>1</v>
      </c>
      <c r="AY204" s="352">
        <v>12</v>
      </c>
      <c r="AZ204" s="393">
        <v>0</v>
      </c>
      <c r="BA204" s="393" t="s">
        <v>1537</v>
      </c>
      <c r="BB204" s="393" t="s">
        <v>1537</v>
      </c>
      <c r="BC204" s="393" t="s">
        <v>1537</v>
      </c>
      <c r="BD204" s="353" t="s">
        <v>3612</v>
      </c>
      <c r="BE204" s="393">
        <v>0</v>
      </c>
      <c r="BF204" s="393">
        <v>0</v>
      </c>
      <c r="BG204" s="393">
        <v>1</v>
      </c>
      <c r="BH204" s="5" t="s">
        <v>1537</v>
      </c>
      <c r="BI204" s="289"/>
      <c r="BJ204" s="297">
        <v>24</v>
      </c>
      <c r="BK204" s="297">
        <v>35</v>
      </c>
    </row>
    <row r="205" spans="1:63" x14ac:dyDescent="0.2">
      <c r="A205" s="286" t="s">
        <v>1008</v>
      </c>
      <c r="B205" s="287" t="s">
        <v>1894</v>
      </c>
      <c r="C205" s="340">
        <v>299</v>
      </c>
      <c r="D205" s="341">
        <v>327</v>
      </c>
      <c r="E205" s="341">
        <v>354</v>
      </c>
      <c r="F205" s="341">
        <v>359</v>
      </c>
      <c r="G205" s="341">
        <v>368</v>
      </c>
      <c r="H205" s="341">
        <v>403</v>
      </c>
      <c r="I205" s="342">
        <v>445</v>
      </c>
      <c r="J205" s="340">
        <v>24</v>
      </c>
      <c r="K205" s="341">
        <v>47</v>
      </c>
      <c r="L205" s="341">
        <v>40</v>
      </c>
      <c r="M205" s="341">
        <v>81</v>
      </c>
      <c r="N205" s="340">
        <v>299</v>
      </c>
      <c r="O205" s="341">
        <v>393</v>
      </c>
      <c r="P205" s="341">
        <v>421</v>
      </c>
      <c r="Q205" s="343">
        <v>393</v>
      </c>
      <c r="R205" s="344">
        <v>421</v>
      </c>
      <c r="S205" s="344">
        <v>472</v>
      </c>
      <c r="T205" s="344">
        <v>439</v>
      </c>
      <c r="U205" s="344">
        <v>517</v>
      </c>
      <c r="V205" s="344">
        <v>517</v>
      </c>
      <c r="W205" s="344">
        <v>47</v>
      </c>
      <c r="X205" s="344">
        <v>53</v>
      </c>
      <c r="Y205" s="345">
        <v>0.12</v>
      </c>
      <c r="Z205" s="345">
        <v>0.25</v>
      </c>
      <c r="AA205" s="345">
        <v>0.25</v>
      </c>
      <c r="AB205" s="346">
        <v>282</v>
      </c>
      <c r="AC205" s="346">
        <v>414</v>
      </c>
      <c r="AD205" s="346">
        <v>44</v>
      </c>
      <c r="AE205" s="346">
        <v>0</v>
      </c>
      <c r="AF205" s="381">
        <v>0</v>
      </c>
      <c r="AG205" s="349" t="s">
        <v>1865</v>
      </c>
      <c r="AH205" s="347" t="s">
        <v>1172</v>
      </c>
      <c r="AI205" s="347" t="s">
        <v>1890</v>
      </c>
      <c r="AJ205" s="348">
        <v>24</v>
      </c>
      <c r="AK205" s="379">
        <v>24</v>
      </c>
      <c r="AL205" s="349">
        <v>34.5</v>
      </c>
      <c r="AM205" s="349" t="s">
        <v>4118</v>
      </c>
      <c r="AN205" s="436">
        <v>81.372777777777785</v>
      </c>
      <c r="AO205" s="348">
        <v>37.569444444444443</v>
      </c>
      <c r="AP205" s="347">
        <v>5</v>
      </c>
      <c r="AQ205" s="348">
        <v>3</v>
      </c>
      <c r="AR205" s="348">
        <v>2</v>
      </c>
      <c r="AS205" s="348">
        <v>1</v>
      </c>
      <c r="AT205" s="348">
        <v>2</v>
      </c>
      <c r="AU205" s="348">
        <v>0</v>
      </c>
      <c r="AV205" s="348">
        <v>4</v>
      </c>
      <c r="AW205" s="350">
        <v>1</v>
      </c>
      <c r="AX205" s="351">
        <v>1</v>
      </c>
      <c r="AY205" s="352">
        <v>13</v>
      </c>
      <c r="AZ205" s="393">
        <v>0</v>
      </c>
      <c r="BA205" s="393" t="s">
        <v>1537</v>
      </c>
      <c r="BB205" s="393" t="s">
        <v>1537</v>
      </c>
      <c r="BC205" s="393" t="s">
        <v>1537</v>
      </c>
      <c r="BD205" s="353" t="s">
        <v>3612</v>
      </c>
      <c r="BE205" s="393">
        <v>0</v>
      </c>
      <c r="BF205" s="393">
        <v>0</v>
      </c>
      <c r="BG205" s="393">
        <v>1</v>
      </c>
      <c r="BH205" s="5" t="s">
        <v>1537</v>
      </c>
      <c r="BI205" s="289"/>
      <c r="BJ205" s="297">
        <v>24</v>
      </c>
      <c r="BK205" s="297">
        <v>37</v>
      </c>
    </row>
    <row r="206" spans="1:63" x14ac:dyDescent="0.2">
      <c r="A206" s="286" t="s">
        <v>3924</v>
      </c>
      <c r="B206" s="287" t="s">
        <v>1894</v>
      </c>
      <c r="C206" s="340">
        <v>291</v>
      </c>
      <c r="D206" s="341">
        <v>318</v>
      </c>
      <c r="E206" s="341">
        <v>345</v>
      </c>
      <c r="F206" s="341">
        <v>351</v>
      </c>
      <c r="G206" s="341">
        <v>360</v>
      </c>
      <c r="H206" s="341">
        <v>395</v>
      </c>
      <c r="I206" s="342">
        <v>436</v>
      </c>
      <c r="J206" s="340">
        <v>24</v>
      </c>
      <c r="K206" s="341">
        <v>47</v>
      </c>
      <c r="L206" s="341">
        <v>42</v>
      </c>
      <c r="M206" s="341">
        <v>82</v>
      </c>
      <c r="N206" s="340">
        <v>291</v>
      </c>
      <c r="O206" s="341">
        <v>370</v>
      </c>
      <c r="P206" s="341">
        <v>398</v>
      </c>
      <c r="Q206" s="343">
        <v>370</v>
      </c>
      <c r="R206" s="344">
        <v>398</v>
      </c>
      <c r="S206" s="344">
        <v>438</v>
      </c>
      <c r="T206" s="344">
        <v>419</v>
      </c>
      <c r="U206" s="344">
        <v>470</v>
      </c>
      <c r="V206" s="344">
        <v>470</v>
      </c>
      <c r="W206" s="344">
        <v>47</v>
      </c>
      <c r="X206" s="344">
        <v>53</v>
      </c>
      <c r="Y206" s="345">
        <v>0.12</v>
      </c>
      <c r="Z206" s="345">
        <v>0.25</v>
      </c>
      <c r="AA206" s="345">
        <v>0.25</v>
      </c>
      <c r="AB206" s="346">
        <v>282</v>
      </c>
      <c r="AC206" s="346">
        <v>414</v>
      </c>
      <c r="AD206" s="346">
        <v>22</v>
      </c>
      <c r="AE206" s="346">
        <v>0</v>
      </c>
      <c r="AF206" s="381">
        <v>1</v>
      </c>
      <c r="AG206" s="349" t="s">
        <v>1865</v>
      </c>
      <c r="AH206" s="347" t="s">
        <v>1172</v>
      </c>
      <c r="AI206" s="347" t="s">
        <v>1890</v>
      </c>
      <c r="AJ206" s="348">
        <v>24</v>
      </c>
      <c r="AK206" s="379">
        <v>24</v>
      </c>
      <c r="AL206" s="349">
        <v>34.5</v>
      </c>
      <c r="AM206" s="349" t="s">
        <v>4118</v>
      </c>
      <c r="AN206" s="436">
        <v>81.012777777777785</v>
      </c>
      <c r="AO206" s="348">
        <v>37.569444444444443</v>
      </c>
      <c r="AP206" s="347">
        <v>5</v>
      </c>
      <c r="AQ206" s="348">
        <v>2</v>
      </c>
      <c r="AR206" s="348">
        <v>1</v>
      </c>
      <c r="AS206" s="348">
        <v>1</v>
      </c>
      <c r="AT206" s="348">
        <v>2</v>
      </c>
      <c r="AU206" s="348">
        <v>0</v>
      </c>
      <c r="AV206" s="348">
        <v>2</v>
      </c>
      <c r="AW206" s="350">
        <v>1</v>
      </c>
      <c r="AX206" s="351">
        <v>1</v>
      </c>
      <c r="AY206" s="352">
        <v>12</v>
      </c>
      <c r="AZ206" s="393">
        <v>0</v>
      </c>
      <c r="BA206" s="393" t="s">
        <v>1537</v>
      </c>
      <c r="BB206" s="393" t="s">
        <v>1537</v>
      </c>
      <c r="BC206" s="393" t="s">
        <v>1537</v>
      </c>
      <c r="BD206" s="353" t="s">
        <v>3612</v>
      </c>
      <c r="BE206" s="393">
        <v>0</v>
      </c>
      <c r="BF206" s="393">
        <v>0</v>
      </c>
      <c r="BG206" s="393">
        <v>1</v>
      </c>
      <c r="BH206" s="5" t="s">
        <v>1537</v>
      </c>
      <c r="BI206" s="289"/>
      <c r="BJ206" s="297">
        <v>24</v>
      </c>
      <c r="BK206" s="297">
        <v>36</v>
      </c>
    </row>
    <row r="207" spans="1:63" x14ac:dyDescent="0.2">
      <c r="A207" s="286" t="s">
        <v>1009</v>
      </c>
      <c r="B207" s="287" t="s">
        <v>1895</v>
      </c>
      <c r="C207" s="340">
        <v>314</v>
      </c>
      <c r="D207" s="341">
        <v>344</v>
      </c>
      <c r="E207" s="341">
        <v>374</v>
      </c>
      <c r="F207" s="341">
        <v>381</v>
      </c>
      <c r="G207" s="341">
        <v>391</v>
      </c>
      <c r="H207" s="341">
        <v>428</v>
      </c>
      <c r="I207" s="342">
        <v>476</v>
      </c>
      <c r="J207" s="340">
        <v>24</v>
      </c>
      <c r="K207" s="341">
        <v>47</v>
      </c>
      <c r="L207" s="341">
        <v>46</v>
      </c>
      <c r="M207" s="341">
        <v>92</v>
      </c>
      <c r="N207" s="340">
        <v>314</v>
      </c>
      <c r="O207" s="341">
        <v>414</v>
      </c>
      <c r="P207" s="341">
        <v>445</v>
      </c>
      <c r="Q207" s="343">
        <v>414</v>
      </c>
      <c r="R207" s="344">
        <v>445</v>
      </c>
      <c r="S207" s="344">
        <v>497</v>
      </c>
      <c r="T207" s="344">
        <v>486</v>
      </c>
      <c r="U207" s="344">
        <v>543</v>
      </c>
      <c r="V207" s="344">
        <v>543</v>
      </c>
      <c r="W207" s="344">
        <v>47</v>
      </c>
      <c r="X207" s="344">
        <v>53</v>
      </c>
      <c r="Y207" s="345">
        <v>0.12</v>
      </c>
      <c r="Z207" s="345">
        <v>0.25</v>
      </c>
      <c r="AA207" s="345">
        <v>0.25</v>
      </c>
      <c r="AB207" s="346">
        <v>282</v>
      </c>
      <c r="AC207" s="346">
        <v>414</v>
      </c>
      <c r="AD207" s="346">
        <v>44</v>
      </c>
      <c r="AE207" s="346">
        <v>0</v>
      </c>
      <c r="AF207" s="381">
        <v>0</v>
      </c>
      <c r="AG207" s="349" t="s">
        <v>1865</v>
      </c>
      <c r="AH207" s="347" t="s">
        <v>1172</v>
      </c>
      <c r="AI207" s="347" t="s">
        <v>1890</v>
      </c>
      <c r="AJ207" s="348">
        <v>24</v>
      </c>
      <c r="AK207" s="379">
        <v>27</v>
      </c>
      <c r="AL207" s="349">
        <v>34.5</v>
      </c>
      <c r="AM207" s="349" t="s">
        <v>5753</v>
      </c>
      <c r="AN207" s="436">
        <v>88.06861111111111</v>
      </c>
      <c r="AO207" s="348">
        <v>40.527777777777779</v>
      </c>
      <c r="AP207" s="347">
        <v>5.625</v>
      </c>
      <c r="AQ207" s="348">
        <v>3</v>
      </c>
      <c r="AR207" s="348">
        <v>2</v>
      </c>
      <c r="AS207" s="348">
        <v>1</v>
      </c>
      <c r="AT207" s="348">
        <v>2</v>
      </c>
      <c r="AU207" s="348">
        <v>0</v>
      </c>
      <c r="AV207" s="348">
        <v>4</v>
      </c>
      <c r="AW207" s="350">
        <v>1</v>
      </c>
      <c r="AX207" s="351">
        <v>1</v>
      </c>
      <c r="AY207" s="352">
        <v>13</v>
      </c>
      <c r="AZ207" s="393">
        <v>0</v>
      </c>
      <c r="BA207" s="393" t="s">
        <v>1537</v>
      </c>
      <c r="BB207" s="393" t="s">
        <v>1537</v>
      </c>
      <c r="BC207" s="393" t="s">
        <v>1537</v>
      </c>
      <c r="BD207" s="353" t="s">
        <v>3612</v>
      </c>
      <c r="BE207" s="393">
        <v>0</v>
      </c>
      <c r="BF207" s="393">
        <v>0</v>
      </c>
      <c r="BG207" s="393">
        <v>1</v>
      </c>
      <c r="BH207" s="5" t="s">
        <v>1537</v>
      </c>
      <c r="BI207" s="289"/>
      <c r="BJ207" s="297">
        <v>24</v>
      </c>
      <c r="BK207" s="297">
        <v>40</v>
      </c>
    </row>
    <row r="208" spans="1:63" x14ac:dyDescent="0.2">
      <c r="A208" s="286" t="s">
        <v>1010</v>
      </c>
      <c r="B208" s="287" t="s">
        <v>1896</v>
      </c>
      <c r="C208" s="340">
        <v>321</v>
      </c>
      <c r="D208" s="341">
        <v>357</v>
      </c>
      <c r="E208" s="341">
        <v>390</v>
      </c>
      <c r="F208" s="341">
        <v>396</v>
      </c>
      <c r="G208" s="341">
        <v>407</v>
      </c>
      <c r="H208" s="341">
        <v>446</v>
      </c>
      <c r="I208" s="342">
        <v>498</v>
      </c>
      <c r="J208" s="340">
        <v>24</v>
      </c>
      <c r="K208" s="341">
        <v>47</v>
      </c>
      <c r="L208" s="341">
        <v>49</v>
      </c>
      <c r="M208" s="341">
        <v>102</v>
      </c>
      <c r="N208" s="340">
        <v>321</v>
      </c>
      <c r="O208" s="341">
        <v>429</v>
      </c>
      <c r="P208" s="341">
        <v>460</v>
      </c>
      <c r="Q208" s="343">
        <v>429</v>
      </c>
      <c r="R208" s="344">
        <v>460</v>
      </c>
      <c r="S208" s="344">
        <v>514</v>
      </c>
      <c r="T208" s="344">
        <v>497</v>
      </c>
      <c r="U208" s="344">
        <v>560</v>
      </c>
      <c r="V208" s="344">
        <v>560</v>
      </c>
      <c r="W208" s="344">
        <v>47</v>
      </c>
      <c r="X208" s="344">
        <v>53</v>
      </c>
      <c r="Y208" s="345">
        <v>0.12</v>
      </c>
      <c r="Z208" s="345">
        <v>0.25</v>
      </c>
      <c r="AA208" s="345">
        <v>0.25</v>
      </c>
      <c r="AB208" s="346">
        <v>282</v>
      </c>
      <c r="AC208" s="346">
        <v>414</v>
      </c>
      <c r="AD208" s="346">
        <v>44</v>
      </c>
      <c r="AE208" s="346">
        <v>0</v>
      </c>
      <c r="AF208" s="381">
        <v>0</v>
      </c>
      <c r="AG208" s="349" t="s">
        <v>1865</v>
      </c>
      <c r="AH208" s="347" t="s">
        <v>1172</v>
      </c>
      <c r="AI208" s="347" t="s">
        <v>1890</v>
      </c>
      <c r="AJ208" s="348">
        <v>24</v>
      </c>
      <c r="AK208" s="379">
        <v>30</v>
      </c>
      <c r="AL208" s="349">
        <v>34.5</v>
      </c>
      <c r="AM208" s="349" t="s">
        <v>5754</v>
      </c>
      <c r="AN208" s="436">
        <v>94.764444444444436</v>
      </c>
      <c r="AO208" s="348">
        <v>43.486111111111107</v>
      </c>
      <c r="AP208" s="347">
        <v>6.25</v>
      </c>
      <c r="AQ208" s="348">
        <v>3</v>
      </c>
      <c r="AR208" s="348">
        <v>2</v>
      </c>
      <c r="AS208" s="348">
        <v>1</v>
      </c>
      <c r="AT208" s="348">
        <v>2</v>
      </c>
      <c r="AU208" s="348">
        <v>0</v>
      </c>
      <c r="AV208" s="348">
        <v>4</v>
      </c>
      <c r="AW208" s="350">
        <v>1</v>
      </c>
      <c r="AX208" s="351">
        <v>1</v>
      </c>
      <c r="AY208" s="352">
        <v>13</v>
      </c>
      <c r="AZ208" s="393">
        <v>0</v>
      </c>
      <c r="BA208" s="393" t="s">
        <v>1537</v>
      </c>
      <c r="BB208" s="393" t="s">
        <v>1537</v>
      </c>
      <c r="BC208" s="393" t="s">
        <v>1537</v>
      </c>
      <c r="BD208" s="353" t="s">
        <v>3612</v>
      </c>
      <c r="BE208" s="393">
        <v>0</v>
      </c>
      <c r="BF208" s="393">
        <v>0</v>
      </c>
      <c r="BG208" s="393">
        <v>1</v>
      </c>
      <c r="BH208" s="5" t="s">
        <v>1537</v>
      </c>
      <c r="BI208" s="289"/>
      <c r="BJ208" s="297">
        <v>24</v>
      </c>
      <c r="BK208" s="297">
        <v>41</v>
      </c>
    </row>
    <row r="209" spans="1:63" x14ac:dyDescent="0.2">
      <c r="A209" s="286" t="s">
        <v>1011</v>
      </c>
      <c r="B209" s="287" t="s">
        <v>1897</v>
      </c>
      <c r="C209" s="340">
        <v>339</v>
      </c>
      <c r="D209" s="341">
        <v>379</v>
      </c>
      <c r="E209" s="341">
        <v>415</v>
      </c>
      <c r="F209" s="341">
        <v>422</v>
      </c>
      <c r="G209" s="341">
        <v>434</v>
      </c>
      <c r="H209" s="341">
        <v>477</v>
      </c>
      <c r="I209" s="342">
        <v>533</v>
      </c>
      <c r="J209" s="340">
        <v>24</v>
      </c>
      <c r="K209" s="341">
        <v>47</v>
      </c>
      <c r="L209" s="341">
        <v>55</v>
      </c>
      <c r="M209" s="341">
        <v>113</v>
      </c>
      <c r="N209" s="340">
        <v>339</v>
      </c>
      <c r="O209" s="341">
        <v>460</v>
      </c>
      <c r="P209" s="341">
        <v>492</v>
      </c>
      <c r="Q209" s="343">
        <v>460</v>
      </c>
      <c r="R209" s="344">
        <v>492</v>
      </c>
      <c r="S209" s="344">
        <v>544</v>
      </c>
      <c r="T209" s="344">
        <v>552</v>
      </c>
      <c r="U209" s="344">
        <v>592</v>
      </c>
      <c r="V209" s="344">
        <v>592</v>
      </c>
      <c r="W209" s="344">
        <v>47</v>
      </c>
      <c r="X209" s="344">
        <v>53</v>
      </c>
      <c r="Y209" s="345">
        <v>0.12</v>
      </c>
      <c r="Z209" s="345">
        <v>0.25</v>
      </c>
      <c r="AA209" s="345">
        <v>0.25</v>
      </c>
      <c r="AB209" s="346">
        <v>282</v>
      </c>
      <c r="AC209" s="346">
        <v>414</v>
      </c>
      <c r="AD209" s="346">
        <v>44</v>
      </c>
      <c r="AE209" s="346">
        <v>0</v>
      </c>
      <c r="AF209" s="392">
        <v>0</v>
      </c>
      <c r="AG209" s="349" t="s">
        <v>1865</v>
      </c>
      <c r="AH209" s="347" t="s">
        <v>1172</v>
      </c>
      <c r="AI209" s="347" t="s">
        <v>1890</v>
      </c>
      <c r="AJ209" s="348">
        <v>24</v>
      </c>
      <c r="AK209" s="379">
        <v>33</v>
      </c>
      <c r="AL209" s="349">
        <v>34.5</v>
      </c>
      <c r="AM209" s="349" t="s">
        <v>5755</v>
      </c>
      <c r="AN209" s="436">
        <v>101.46027777777778</v>
      </c>
      <c r="AO209" s="348">
        <v>46.444444444444443</v>
      </c>
      <c r="AP209" s="347">
        <v>6.875</v>
      </c>
      <c r="AQ209" s="348">
        <v>4</v>
      </c>
      <c r="AR209" s="348">
        <v>2</v>
      </c>
      <c r="AS209" s="348">
        <v>1</v>
      </c>
      <c r="AT209" s="348">
        <v>2</v>
      </c>
      <c r="AU209" s="348">
        <v>0</v>
      </c>
      <c r="AV209" s="348">
        <v>4</v>
      </c>
      <c r="AW209" s="350">
        <v>1</v>
      </c>
      <c r="AX209" s="351">
        <v>1</v>
      </c>
      <c r="AY209" s="352">
        <v>14</v>
      </c>
      <c r="AZ209" s="393">
        <v>0</v>
      </c>
      <c r="BA209" s="393" t="s">
        <v>1537</v>
      </c>
      <c r="BB209" s="393" t="s">
        <v>1537</v>
      </c>
      <c r="BC209" s="393" t="s">
        <v>1537</v>
      </c>
      <c r="BD209" s="353" t="s">
        <v>3612</v>
      </c>
      <c r="BE209" s="393">
        <v>0</v>
      </c>
      <c r="BF209" s="393">
        <v>0</v>
      </c>
      <c r="BG209" s="393">
        <v>1</v>
      </c>
      <c r="BH209" s="354" t="s">
        <v>1537</v>
      </c>
      <c r="BI209" s="289"/>
      <c r="BJ209" s="297">
        <v>24</v>
      </c>
      <c r="BK209" s="297">
        <v>44</v>
      </c>
    </row>
    <row r="210" spans="1:63" x14ac:dyDescent="0.2">
      <c r="A210" s="286" t="s">
        <v>1012</v>
      </c>
      <c r="B210" s="287" t="s">
        <v>1898</v>
      </c>
      <c r="C210" s="340">
        <v>354</v>
      </c>
      <c r="D210" s="341">
        <v>398</v>
      </c>
      <c r="E210" s="341">
        <v>438</v>
      </c>
      <c r="F210" s="341">
        <v>445</v>
      </c>
      <c r="G210" s="341">
        <v>456</v>
      </c>
      <c r="H210" s="341">
        <v>502</v>
      </c>
      <c r="I210" s="342">
        <v>564</v>
      </c>
      <c r="J210" s="340">
        <v>24</v>
      </c>
      <c r="K210" s="341">
        <v>47</v>
      </c>
      <c r="L210" s="341">
        <v>61</v>
      </c>
      <c r="M210" s="341">
        <v>122</v>
      </c>
      <c r="N210" s="340">
        <v>354</v>
      </c>
      <c r="O210" s="341">
        <v>480</v>
      </c>
      <c r="P210" s="341">
        <v>515</v>
      </c>
      <c r="Q210" s="343">
        <v>480</v>
      </c>
      <c r="R210" s="344">
        <v>515</v>
      </c>
      <c r="S210" s="344">
        <v>571</v>
      </c>
      <c r="T210" s="344">
        <v>571</v>
      </c>
      <c r="U210" s="344">
        <v>615</v>
      </c>
      <c r="V210" s="344">
        <v>615</v>
      </c>
      <c r="W210" s="344">
        <v>47</v>
      </c>
      <c r="X210" s="344">
        <v>53</v>
      </c>
      <c r="Y210" s="345">
        <v>0.12</v>
      </c>
      <c r="Z210" s="345">
        <v>0.25</v>
      </c>
      <c r="AA210" s="345">
        <v>0.25</v>
      </c>
      <c r="AB210" s="346">
        <v>282</v>
      </c>
      <c r="AC210" s="346">
        <v>414</v>
      </c>
      <c r="AD210" s="346">
        <v>44</v>
      </c>
      <c r="AE210" s="346">
        <v>0</v>
      </c>
      <c r="AF210" s="381">
        <v>0</v>
      </c>
      <c r="AG210" s="349" t="s">
        <v>1865</v>
      </c>
      <c r="AH210" s="347" t="s">
        <v>1172</v>
      </c>
      <c r="AI210" s="347" t="s">
        <v>1890</v>
      </c>
      <c r="AJ210" s="348">
        <v>24</v>
      </c>
      <c r="AK210" s="379">
        <v>36</v>
      </c>
      <c r="AL210" s="349">
        <v>34.5</v>
      </c>
      <c r="AM210" s="349" t="s">
        <v>5756</v>
      </c>
      <c r="AN210" s="436">
        <v>108.15611111111112</v>
      </c>
      <c r="AO210" s="348">
        <v>49.402777777777779</v>
      </c>
      <c r="AP210" s="347">
        <v>7.5</v>
      </c>
      <c r="AQ210" s="348">
        <v>4</v>
      </c>
      <c r="AR210" s="348">
        <v>2</v>
      </c>
      <c r="AS210" s="348">
        <v>1</v>
      </c>
      <c r="AT210" s="348">
        <v>2</v>
      </c>
      <c r="AU210" s="348">
        <v>0</v>
      </c>
      <c r="AV210" s="348">
        <v>4</v>
      </c>
      <c r="AW210" s="350">
        <v>1</v>
      </c>
      <c r="AX210" s="351">
        <v>1</v>
      </c>
      <c r="AY210" s="352">
        <v>14</v>
      </c>
      <c r="AZ210" s="393">
        <v>0</v>
      </c>
      <c r="BA210" s="393" t="s">
        <v>1537</v>
      </c>
      <c r="BB210" s="393" t="s">
        <v>1537</v>
      </c>
      <c r="BC210" s="393" t="s">
        <v>1537</v>
      </c>
      <c r="BD210" s="353" t="s">
        <v>3612</v>
      </c>
      <c r="BE210" s="393">
        <v>0</v>
      </c>
      <c r="BF210" s="393">
        <v>0</v>
      </c>
      <c r="BG210" s="393">
        <v>1</v>
      </c>
      <c r="BH210" s="354" t="s">
        <v>1537</v>
      </c>
      <c r="BI210" s="289"/>
      <c r="BJ210" s="297">
        <v>24</v>
      </c>
      <c r="BK210" s="297">
        <v>46</v>
      </c>
    </row>
    <row r="211" spans="1:63" x14ac:dyDescent="0.2">
      <c r="A211" s="286" t="s">
        <v>1013</v>
      </c>
      <c r="B211" s="287" t="s">
        <v>1899</v>
      </c>
      <c r="C211" s="340">
        <v>374</v>
      </c>
      <c r="D211" s="341">
        <v>422</v>
      </c>
      <c r="E211" s="341">
        <v>464</v>
      </c>
      <c r="F211" s="341">
        <v>473</v>
      </c>
      <c r="G211" s="341">
        <v>486</v>
      </c>
      <c r="H211" s="341">
        <v>534</v>
      </c>
      <c r="I211" s="342">
        <v>601</v>
      </c>
      <c r="J211" s="340">
        <v>24</v>
      </c>
      <c r="K211" s="341">
        <v>47</v>
      </c>
      <c r="L211" s="341">
        <v>65</v>
      </c>
      <c r="M211" s="341">
        <v>133</v>
      </c>
      <c r="N211" s="340">
        <v>374</v>
      </c>
      <c r="O211" s="341">
        <v>518</v>
      </c>
      <c r="P211" s="341">
        <v>555</v>
      </c>
      <c r="Q211" s="343">
        <v>518</v>
      </c>
      <c r="R211" s="344">
        <v>555</v>
      </c>
      <c r="S211" s="344">
        <v>605</v>
      </c>
      <c r="T211" s="344">
        <v>596</v>
      </c>
      <c r="U211" s="344">
        <v>651</v>
      </c>
      <c r="V211" s="344">
        <v>651</v>
      </c>
      <c r="W211" s="344">
        <v>47</v>
      </c>
      <c r="X211" s="344">
        <v>53</v>
      </c>
      <c r="Y211" s="345">
        <v>0.12</v>
      </c>
      <c r="Z211" s="345">
        <v>0.25</v>
      </c>
      <c r="AA211" s="345">
        <v>0.25</v>
      </c>
      <c r="AB211" s="346">
        <v>282</v>
      </c>
      <c r="AC211" s="346">
        <v>414</v>
      </c>
      <c r="AD211" s="346">
        <v>44</v>
      </c>
      <c r="AE211" s="346">
        <v>0</v>
      </c>
      <c r="AF211" s="381">
        <v>0</v>
      </c>
      <c r="AG211" s="349" t="s">
        <v>1865</v>
      </c>
      <c r="AH211" s="347" t="s">
        <v>1172</v>
      </c>
      <c r="AI211" s="347" t="s">
        <v>1890</v>
      </c>
      <c r="AJ211" s="348">
        <v>24</v>
      </c>
      <c r="AK211" s="379">
        <v>39</v>
      </c>
      <c r="AL211" s="349">
        <v>34.5</v>
      </c>
      <c r="AM211" s="349" t="s">
        <v>5757</v>
      </c>
      <c r="AN211" s="436">
        <v>114.85194444444444</v>
      </c>
      <c r="AO211" s="348">
        <v>52.361111111111107</v>
      </c>
      <c r="AP211" s="347">
        <v>8.125</v>
      </c>
      <c r="AQ211" s="348">
        <v>4</v>
      </c>
      <c r="AR211" s="348">
        <v>2</v>
      </c>
      <c r="AS211" s="348">
        <v>1</v>
      </c>
      <c r="AT211" s="348">
        <v>2</v>
      </c>
      <c r="AU211" s="348">
        <v>0</v>
      </c>
      <c r="AV211" s="348">
        <v>4</v>
      </c>
      <c r="AW211" s="350">
        <v>2</v>
      </c>
      <c r="AX211" s="351">
        <v>1</v>
      </c>
      <c r="AY211" s="352">
        <v>14</v>
      </c>
      <c r="AZ211" s="393">
        <v>0</v>
      </c>
      <c r="BA211" s="393" t="s">
        <v>1537</v>
      </c>
      <c r="BB211" s="393" t="s">
        <v>1537</v>
      </c>
      <c r="BC211" s="393" t="s">
        <v>1537</v>
      </c>
      <c r="BD211" s="353" t="s">
        <v>3612</v>
      </c>
      <c r="BE211" s="393">
        <v>0</v>
      </c>
      <c r="BF211" s="393">
        <v>0</v>
      </c>
      <c r="BG211" s="393">
        <v>1</v>
      </c>
      <c r="BH211" s="5" t="s">
        <v>1537</v>
      </c>
      <c r="BI211" s="289"/>
      <c r="BJ211" s="297">
        <v>24</v>
      </c>
      <c r="BK211" s="297">
        <v>49</v>
      </c>
    </row>
    <row r="212" spans="1:63" x14ac:dyDescent="0.2">
      <c r="A212" s="286" t="s">
        <v>1014</v>
      </c>
      <c r="B212" s="287" t="s">
        <v>1900</v>
      </c>
      <c r="C212" s="340">
        <v>381</v>
      </c>
      <c r="D212" s="341">
        <v>435</v>
      </c>
      <c r="E212" s="341">
        <v>480</v>
      </c>
      <c r="F212" s="341">
        <v>488</v>
      </c>
      <c r="G212" s="341">
        <v>502</v>
      </c>
      <c r="H212" s="341">
        <v>552</v>
      </c>
      <c r="I212" s="342">
        <v>624</v>
      </c>
      <c r="J212" s="340">
        <v>24</v>
      </c>
      <c r="K212" s="341">
        <v>47</v>
      </c>
      <c r="L212" s="341">
        <v>70</v>
      </c>
      <c r="M212" s="341">
        <v>143</v>
      </c>
      <c r="N212" s="340">
        <v>381</v>
      </c>
      <c r="O212" s="341">
        <v>528</v>
      </c>
      <c r="P212" s="341">
        <v>568</v>
      </c>
      <c r="Q212" s="343">
        <v>528</v>
      </c>
      <c r="R212" s="344">
        <v>568</v>
      </c>
      <c r="S212" s="344">
        <v>619</v>
      </c>
      <c r="T212" s="344">
        <v>607</v>
      </c>
      <c r="U212" s="344">
        <v>666</v>
      </c>
      <c r="V212" s="344">
        <v>666</v>
      </c>
      <c r="W212" s="344">
        <v>47</v>
      </c>
      <c r="X212" s="344">
        <v>53</v>
      </c>
      <c r="Y212" s="345">
        <v>0.12</v>
      </c>
      <c r="Z212" s="345">
        <v>0.25</v>
      </c>
      <c r="AA212" s="345">
        <v>0.25</v>
      </c>
      <c r="AB212" s="346">
        <v>282</v>
      </c>
      <c r="AC212" s="346">
        <v>414</v>
      </c>
      <c r="AD212" s="346">
        <v>44</v>
      </c>
      <c r="AE212" s="346">
        <v>0</v>
      </c>
      <c r="AF212" s="381">
        <v>0</v>
      </c>
      <c r="AG212" s="349" t="s">
        <v>1865</v>
      </c>
      <c r="AH212" s="347" t="s">
        <v>1172</v>
      </c>
      <c r="AI212" s="347" t="s">
        <v>1890</v>
      </c>
      <c r="AJ212" s="348">
        <v>24</v>
      </c>
      <c r="AK212" s="379">
        <v>42</v>
      </c>
      <c r="AL212" s="349">
        <v>34.5</v>
      </c>
      <c r="AM212" s="349" t="s">
        <v>5758</v>
      </c>
      <c r="AN212" s="436">
        <v>121.54777777777778</v>
      </c>
      <c r="AO212" s="348">
        <v>55.319444444444443</v>
      </c>
      <c r="AP212" s="347">
        <v>8.75</v>
      </c>
      <c r="AQ212" s="348">
        <v>4</v>
      </c>
      <c r="AR212" s="348">
        <v>2</v>
      </c>
      <c r="AS212" s="348">
        <v>1</v>
      </c>
      <c r="AT212" s="348">
        <v>2</v>
      </c>
      <c r="AU212" s="348">
        <v>0</v>
      </c>
      <c r="AV212" s="348">
        <v>4</v>
      </c>
      <c r="AW212" s="350">
        <v>2</v>
      </c>
      <c r="AX212" s="351">
        <v>1</v>
      </c>
      <c r="AY212" s="352">
        <v>14</v>
      </c>
      <c r="AZ212" s="393">
        <v>0</v>
      </c>
      <c r="BA212" s="393" t="s">
        <v>1537</v>
      </c>
      <c r="BB212" s="393" t="s">
        <v>1537</v>
      </c>
      <c r="BC212" s="393" t="s">
        <v>1537</v>
      </c>
      <c r="BD212" s="353" t="s">
        <v>3612</v>
      </c>
      <c r="BE212" s="393">
        <v>0</v>
      </c>
      <c r="BF212" s="393">
        <v>0</v>
      </c>
      <c r="BG212" s="393">
        <v>1</v>
      </c>
      <c r="BH212" s="5" t="s">
        <v>1537</v>
      </c>
      <c r="BI212" s="289"/>
      <c r="BJ212" s="297">
        <v>24</v>
      </c>
      <c r="BK212" s="297">
        <v>51</v>
      </c>
    </row>
    <row r="213" spans="1:63" x14ac:dyDescent="0.2">
      <c r="A213" s="286" t="s">
        <v>978</v>
      </c>
      <c r="B213" s="287" t="s">
        <v>1872</v>
      </c>
      <c r="C213" s="340">
        <v>230</v>
      </c>
      <c r="D213" s="341">
        <v>267</v>
      </c>
      <c r="E213" s="341">
        <v>298</v>
      </c>
      <c r="F213" s="341">
        <v>302</v>
      </c>
      <c r="G213" s="341">
        <v>313</v>
      </c>
      <c r="H213" s="341">
        <v>344</v>
      </c>
      <c r="I213" s="342">
        <v>395</v>
      </c>
      <c r="J213" s="340">
        <v>24</v>
      </c>
      <c r="K213" s="341">
        <v>47</v>
      </c>
      <c r="L213" s="341">
        <v>48</v>
      </c>
      <c r="M213" s="341">
        <v>99</v>
      </c>
      <c r="N213" s="340">
        <v>230</v>
      </c>
      <c r="O213" s="341">
        <v>337</v>
      </c>
      <c r="P213" s="341">
        <v>360</v>
      </c>
      <c r="Q213" s="343">
        <v>337</v>
      </c>
      <c r="R213" s="344">
        <v>360</v>
      </c>
      <c r="S213" s="344">
        <v>404</v>
      </c>
      <c r="T213" s="344">
        <v>391</v>
      </c>
      <c r="U213" s="344">
        <v>448</v>
      </c>
      <c r="V213" s="344">
        <v>448</v>
      </c>
      <c r="W213" s="344">
        <v>47</v>
      </c>
      <c r="X213" s="344">
        <v>53</v>
      </c>
      <c r="Y213" s="345">
        <v>0.12</v>
      </c>
      <c r="Z213" s="345">
        <v>0.25</v>
      </c>
      <c r="AA213" s="345">
        <v>0.25</v>
      </c>
      <c r="AB213" s="346">
        <v>94</v>
      </c>
      <c r="AC213" s="346">
        <v>138</v>
      </c>
      <c r="AD213" s="346">
        <v>44</v>
      </c>
      <c r="AE213" s="346">
        <v>0</v>
      </c>
      <c r="AF213" s="381">
        <v>0</v>
      </c>
      <c r="AG213" s="349" t="s">
        <v>1865</v>
      </c>
      <c r="AH213" s="347" t="s">
        <v>1172</v>
      </c>
      <c r="AI213" s="347" t="s">
        <v>1865</v>
      </c>
      <c r="AJ213" s="348">
        <v>24</v>
      </c>
      <c r="AK213" s="379">
        <v>30</v>
      </c>
      <c r="AL213" s="349">
        <v>34.5</v>
      </c>
      <c r="AM213" s="349" t="s">
        <v>5754</v>
      </c>
      <c r="AN213" s="436">
        <v>83.815277777777794</v>
      </c>
      <c r="AO213" s="348">
        <v>39.871527777777771</v>
      </c>
      <c r="AP213" s="347">
        <v>6.25</v>
      </c>
      <c r="AQ213" s="348">
        <v>3</v>
      </c>
      <c r="AR213" s="348">
        <v>2</v>
      </c>
      <c r="AS213" s="348">
        <v>1</v>
      </c>
      <c r="AT213" s="348">
        <v>0</v>
      </c>
      <c r="AU213" s="348">
        <v>1</v>
      </c>
      <c r="AV213" s="348">
        <v>4</v>
      </c>
      <c r="AW213" s="350">
        <v>1</v>
      </c>
      <c r="AX213" s="351">
        <v>1</v>
      </c>
      <c r="AY213" s="352">
        <v>13</v>
      </c>
      <c r="AZ213" s="393">
        <v>0</v>
      </c>
      <c r="BA213" s="393" t="s">
        <v>1537</v>
      </c>
      <c r="BB213" s="393" t="s">
        <v>1537</v>
      </c>
      <c r="BC213" s="393" t="s">
        <v>1537</v>
      </c>
      <c r="BD213" s="353" t="s">
        <v>3612</v>
      </c>
      <c r="BE213" s="393">
        <v>0</v>
      </c>
      <c r="BF213" s="393">
        <v>0</v>
      </c>
      <c r="BG213" s="393">
        <v>1</v>
      </c>
      <c r="BH213" s="5" t="s">
        <v>1537</v>
      </c>
      <c r="BI213" s="289"/>
      <c r="BJ213" s="297">
        <v>24</v>
      </c>
      <c r="BK213" s="297">
        <v>32</v>
      </c>
    </row>
    <row r="214" spans="1:63" x14ac:dyDescent="0.2">
      <c r="A214" s="286" t="s">
        <v>979</v>
      </c>
      <c r="B214" s="287" t="s">
        <v>1873</v>
      </c>
      <c r="C214" s="340">
        <v>242</v>
      </c>
      <c r="D214" s="341">
        <v>283</v>
      </c>
      <c r="E214" s="341">
        <v>318</v>
      </c>
      <c r="F214" s="341">
        <v>323</v>
      </c>
      <c r="G214" s="341">
        <v>333</v>
      </c>
      <c r="H214" s="341">
        <v>368</v>
      </c>
      <c r="I214" s="342">
        <v>421</v>
      </c>
      <c r="J214" s="340">
        <v>24</v>
      </c>
      <c r="K214" s="341">
        <v>47</v>
      </c>
      <c r="L214" s="341">
        <v>53</v>
      </c>
      <c r="M214" s="341">
        <v>109</v>
      </c>
      <c r="N214" s="340">
        <v>242</v>
      </c>
      <c r="O214" s="341">
        <v>360</v>
      </c>
      <c r="P214" s="341">
        <v>385</v>
      </c>
      <c r="Q214" s="343">
        <v>360</v>
      </c>
      <c r="R214" s="344">
        <v>385</v>
      </c>
      <c r="S214" s="344">
        <v>426</v>
      </c>
      <c r="T214" s="344">
        <v>438</v>
      </c>
      <c r="U214" s="344">
        <v>472</v>
      </c>
      <c r="V214" s="344">
        <v>472</v>
      </c>
      <c r="W214" s="344">
        <v>47</v>
      </c>
      <c r="X214" s="344">
        <v>53</v>
      </c>
      <c r="Y214" s="345">
        <v>0.12</v>
      </c>
      <c r="Z214" s="345">
        <v>0.25</v>
      </c>
      <c r="AA214" s="345">
        <v>0.25</v>
      </c>
      <c r="AB214" s="346">
        <v>94</v>
      </c>
      <c r="AC214" s="346">
        <v>138</v>
      </c>
      <c r="AD214" s="346">
        <v>44</v>
      </c>
      <c r="AE214" s="346">
        <v>0</v>
      </c>
      <c r="AF214" s="381">
        <v>0</v>
      </c>
      <c r="AG214" s="349" t="s">
        <v>1865</v>
      </c>
      <c r="AH214" s="347" t="s">
        <v>1172</v>
      </c>
      <c r="AI214" s="347" t="s">
        <v>1865</v>
      </c>
      <c r="AJ214" s="348">
        <v>24</v>
      </c>
      <c r="AK214" s="379">
        <v>33</v>
      </c>
      <c r="AL214" s="349">
        <v>34.5</v>
      </c>
      <c r="AM214" s="349" t="s">
        <v>5755</v>
      </c>
      <c r="AN214" s="436">
        <v>89.576111111111118</v>
      </c>
      <c r="AO214" s="348">
        <v>42.309027777777779</v>
      </c>
      <c r="AP214" s="347">
        <v>6.875</v>
      </c>
      <c r="AQ214" s="348">
        <v>4</v>
      </c>
      <c r="AR214" s="348">
        <v>2</v>
      </c>
      <c r="AS214" s="348">
        <v>1</v>
      </c>
      <c r="AT214" s="348">
        <v>0</v>
      </c>
      <c r="AU214" s="348">
        <v>1</v>
      </c>
      <c r="AV214" s="348">
        <v>4</v>
      </c>
      <c r="AW214" s="350">
        <v>1</v>
      </c>
      <c r="AX214" s="351">
        <v>1</v>
      </c>
      <c r="AY214" s="352">
        <v>14</v>
      </c>
      <c r="AZ214" s="393">
        <v>0</v>
      </c>
      <c r="BA214" s="393" t="s">
        <v>1537</v>
      </c>
      <c r="BB214" s="393" t="s">
        <v>1537</v>
      </c>
      <c r="BC214" s="393" t="s">
        <v>1537</v>
      </c>
      <c r="BD214" s="353" t="s">
        <v>3612</v>
      </c>
      <c r="BE214" s="393">
        <v>0</v>
      </c>
      <c r="BF214" s="393">
        <v>0</v>
      </c>
      <c r="BG214" s="393">
        <v>1</v>
      </c>
      <c r="BH214" s="5" t="s">
        <v>1537</v>
      </c>
      <c r="BI214" s="289"/>
      <c r="BJ214" s="297">
        <v>24</v>
      </c>
      <c r="BK214" s="297">
        <v>34</v>
      </c>
    </row>
    <row r="215" spans="1:63" x14ac:dyDescent="0.2">
      <c r="A215" s="286" t="s">
        <v>980</v>
      </c>
      <c r="B215" s="287" t="s">
        <v>1874</v>
      </c>
      <c r="C215" s="340">
        <v>252</v>
      </c>
      <c r="D215" s="341">
        <v>297</v>
      </c>
      <c r="E215" s="341">
        <v>335</v>
      </c>
      <c r="F215" s="341">
        <v>340</v>
      </c>
      <c r="G215" s="341">
        <v>352</v>
      </c>
      <c r="H215" s="341">
        <v>387</v>
      </c>
      <c r="I215" s="342">
        <v>448</v>
      </c>
      <c r="J215" s="340">
        <v>24</v>
      </c>
      <c r="K215" s="341">
        <v>47</v>
      </c>
      <c r="L215" s="341">
        <v>59</v>
      </c>
      <c r="M215" s="341">
        <v>119</v>
      </c>
      <c r="N215" s="340">
        <v>252</v>
      </c>
      <c r="O215" s="341">
        <v>375</v>
      </c>
      <c r="P215" s="341">
        <v>403</v>
      </c>
      <c r="Q215" s="343">
        <v>375</v>
      </c>
      <c r="R215" s="344">
        <v>403</v>
      </c>
      <c r="S215" s="344">
        <v>449</v>
      </c>
      <c r="T215" s="344">
        <v>452</v>
      </c>
      <c r="U215" s="344">
        <v>490</v>
      </c>
      <c r="V215" s="344">
        <v>490</v>
      </c>
      <c r="W215" s="344">
        <v>47</v>
      </c>
      <c r="X215" s="344">
        <v>53</v>
      </c>
      <c r="Y215" s="345">
        <v>0.12</v>
      </c>
      <c r="Z215" s="345">
        <v>0.25</v>
      </c>
      <c r="AA215" s="345">
        <v>0.25</v>
      </c>
      <c r="AB215" s="346">
        <v>94</v>
      </c>
      <c r="AC215" s="346">
        <v>138</v>
      </c>
      <c r="AD215" s="346">
        <v>44</v>
      </c>
      <c r="AE215" s="346">
        <v>0</v>
      </c>
      <c r="AF215" s="381">
        <v>0</v>
      </c>
      <c r="AG215" s="349" t="s">
        <v>1865</v>
      </c>
      <c r="AH215" s="347" t="s">
        <v>1172</v>
      </c>
      <c r="AI215" s="347" t="s">
        <v>1865</v>
      </c>
      <c r="AJ215" s="348">
        <v>24</v>
      </c>
      <c r="AK215" s="379">
        <v>36</v>
      </c>
      <c r="AL215" s="349">
        <v>34.5</v>
      </c>
      <c r="AM215" s="349" t="s">
        <v>5756</v>
      </c>
      <c r="AN215" s="436">
        <v>95.336944444444455</v>
      </c>
      <c r="AO215" s="348">
        <v>44.746527777777779</v>
      </c>
      <c r="AP215" s="347">
        <v>7.5</v>
      </c>
      <c r="AQ215" s="348">
        <v>4</v>
      </c>
      <c r="AR215" s="348">
        <v>2</v>
      </c>
      <c r="AS215" s="348">
        <v>1</v>
      </c>
      <c r="AT215" s="348">
        <v>0</v>
      </c>
      <c r="AU215" s="348">
        <v>1</v>
      </c>
      <c r="AV215" s="348">
        <v>4</v>
      </c>
      <c r="AW215" s="350">
        <v>1</v>
      </c>
      <c r="AX215" s="351">
        <v>1</v>
      </c>
      <c r="AY215" s="352">
        <v>14</v>
      </c>
      <c r="AZ215" s="393">
        <v>0</v>
      </c>
      <c r="BA215" s="393" t="s">
        <v>1537</v>
      </c>
      <c r="BB215" s="393" t="s">
        <v>1537</v>
      </c>
      <c r="BC215" s="393" t="s">
        <v>1537</v>
      </c>
      <c r="BD215" s="353" t="s">
        <v>3612</v>
      </c>
      <c r="BE215" s="393">
        <v>0</v>
      </c>
      <c r="BF215" s="393">
        <v>0</v>
      </c>
      <c r="BG215" s="393">
        <v>1</v>
      </c>
      <c r="BH215" s="5" t="s">
        <v>1537</v>
      </c>
      <c r="BI215" s="289"/>
      <c r="BJ215" s="297">
        <v>24</v>
      </c>
      <c r="BK215" s="297">
        <v>36</v>
      </c>
    </row>
    <row r="216" spans="1:63" x14ac:dyDescent="0.2">
      <c r="A216" s="286" t="s">
        <v>981</v>
      </c>
      <c r="B216" s="287" t="s">
        <v>1875</v>
      </c>
      <c r="C216" s="340">
        <v>268</v>
      </c>
      <c r="D216" s="341">
        <v>317</v>
      </c>
      <c r="E216" s="341">
        <v>358</v>
      </c>
      <c r="F216" s="341">
        <v>365</v>
      </c>
      <c r="G216" s="341">
        <v>376</v>
      </c>
      <c r="H216" s="341">
        <v>415</v>
      </c>
      <c r="I216" s="342">
        <v>480</v>
      </c>
      <c r="J216" s="340">
        <v>24</v>
      </c>
      <c r="K216" s="341">
        <v>47</v>
      </c>
      <c r="L216" s="341">
        <v>64</v>
      </c>
      <c r="M216" s="341">
        <v>129</v>
      </c>
      <c r="N216" s="340">
        <v>268</v>
      </c>
      <c r="O216" s="341">
        <v>409</v>
      </c>
      <c r="P216" s="341">
        <v>438</v>
      </c>
      <c r="Q216" s="343">
        <v>409</v>
      </c>
      <c r="R216" s="344">
        <v>438</v>
      </c>
      <c r="S216" s="344">
        <v>479</v>
      </c>
      <c r="T216" s="344">
        <v>473</v>
      </c>
      <c r="U216" s="344">
        <v>521</v>
      </c>
      <c r="V216" s="344">
        <v>521</v>
      </c>
      <c r="W216" s="344">
        <v>47</v>
      </c>
      <c r="X216" s="344">
        <v>53</v>
      </c>
      <c r="Y216" s="345">
        <v>0.12</v>
      </c>
      <c r="Z216" s="345">
        <v>0.25</v>
      </c>
      <c r="AA216" s="345">
        <v>0.25</v>
      </c>
      <c r="AB216" s="346">
        <v>94</v>
      </c>
      <c r="AC216" s="346">
        <v>138</v>
      </c>
      <c r="AD216" s="346">
        <v>44</v>
      </c>
      <c r="AE216" s="346">
        <v>0</v>
      </c>
      <c r="AF216" s="381">
        <v>0</v>
      </c>
      <c r="AG216" s="349" t="s">
        <v>1865</v>
      </c>
      <c r="AH216" s="347" t="s">
        <v>1172</v>
      </c>
      <c r="AI216" s="347" t="s">
        <v>1865</v>
      </c>
      <c r="AJ216" s="348">
        <v>24</v>
      </c>
      <c r="AK216" s="379">
        <v>39</v>
      </c>
      <c r="AL216" s="349">
        <v>34.5</v>
      </c>
      <c r="AM216" s="349" t="s">
        <v>5757</v>
      </c>
      <c r="AN216" s="436">
        <v>101.09777777777779</v>
      </c>
      <c r="AO216" s="348">
        <v>47.184027777777771</v>
      </c>
      <c r="AP216" s="347">
        <v>8.125</v>
      </c>
      <c r="AQ216" s="348">
        <v>4</v>
      </c>
      <c r="AR216" s="348">
        <v>2</v>
      </c>
      <c r="AS216" s="348">
        <v>1</v>
      </c>
      <c r="AT216" s="348">
        <v>0</v>
      </c>
      <c r="AU216" s="348">
        <v>1</v>
      </c>
      <c r="AV216" s="348">
        <v>4</v>
      </c>
      <c r="AW216" s="350">
        <v>2</v>
      </c>
      <c r="AX216" s="351">
        <v>1</v>
      </c>
      <c r="AY216" s="352">
        <v>14</v>
      </c>
      <c r="AZ216" s="393">
        <v>0</v>
      </c>
      <c r="BA216" s="393" t="s">
        <v>1537</v>
      </c>
      <c r="BB216" s="393" t="s">
        <v>1537</v>
      </c>
      <c r="BC216" s="393" t="s">
        <v>1537</v>
      </c>
      <c r="BD216" s="353" t="s">
        <v>3612</v>
      </c>
      <c r="BE216" s="393">
        <v>0</v>
      </c>
      <c r="BF216" s="393">
        <v>0</v>
      </c>
      <c r="BG216" s="393">
        <v>1</v>
      </c>
      <c r="BH216" s="5" t="s">
        <v>1537</v>
      </c>
      <c r="BI216" s="289"/>
      <c r="BJ216" s="297">
        <v>24</v>
      </c>
      <c r="BK216" s="297">
        <v>38</v>
      </c>
    </row>
    <row r="217" spans="1:63" x14ac:dyDescent="0.2">
      <c r="A217" s="286" t="s">
        <v>1022</v>
      </c>
      <c r="B217" s="287" t="s">
        <v>2040</v>
      </c>
      <c r="C217" s="340">
        <v>229</v>
      </c>
      <c r="D217" s="341">
        <v>240</v>
      </c>
      <c r="E217" s="341">
        <v>252</v>
      </c>
      <c r="F217" s="341">
        <v>255</v>
      </c>
      <c r="G217" s="341">
        <v>261</v>
      </c>
      <c r="H217" s="341">
        <v>286</v>
      </c>
      <c r="I217" s="342">
        <v>283</v>
      </c>
      <c r="J217" s="340">
        <v>24</v>
      </c>
      <c r="K217" s="341">
        <v>47</v>
      </c>
      <c r="L217" s="341">
        <v>20</v>
      </c>
      <c r="M217" s="341">
        <v>39</v>
      </c>
      <c r="N217" s="340">
        <v>229</v>
      </c>
      <c r="O217" s="341">
        <v>286</v>
      </c>
      <c r="P217" s="341">
        <v>308</v>
      </c>
      <c r="Q217" s="343">
        <v>286</v>
      </c>
      <c r="R217" s="344">
        <v>308</v>
      </c>
      <c r="S217" s="344">
        <v>346</v>
      </c>
      <c r="T217" s="344">
        <v>314</v>
      </c>
      <c r="U217" s="344">
        <v>390</v>
      </c>
      <c r="V217" s="344">
        <v>390</v>
      </c>
      <c r="W217" s="344">
        <v>47</v>
      </c>
      <c r="X217" s="344">
        <v>53</v>
      </c>
      <c r="Y217" s="345">
        <v>0.12</v>
      </c>
      <c r="Z217" s="345">
        <v>0.25</v>
      </c>
      <c r="AA217" s="345">
        <v>0.25</v>
      </c>
      <c r="AB217" s="346">
        <v>282</v>
      </c>
      <c r="AC217" s="346">
        <v>414</v>
      </c>
      <c r="AD217" s="346">
        <v>0</v>
      </c>
      <c r="AE217" s="346">
        <v>0</v>
      </c>
      <c r="AF217" s="381">
        <v>0</v>
      </c>
      <c r="AG217" s="349" t="s">
        <v>3923</v>
      </c>
      <c r="AH217" s="347" t="s">
        <v>1172</v>
      </c>
      <c r="AI217" s="347" t="s">
        <v>2041</v>
      </c>
      <c r="AJ217" s="348">
        <v>24</v>
      </c>
      <c r="AK217" s="379">
        <v>12</v>
      </c>
      <c r="AL217" s="349">
        <v>34.5</v>
      </c>
      <c r="AM217" s="349" t="s">
        <v>5749</v>
      </c>
      <c r="AN217" s="436">
        <v>56.06944444444445</v>
      </c>
      <c r="AO217" s="348">
        <v>26.736111111111111</v>
      </c>
      <c r="AP217" s="347">
        <v>2.5</v>
      </c>
      <c r="AQ217" s="348">
        <v>3</v>
      </c>
      <c r="AR217" s="348">
        <v>0</v>
      </c>
      <c r="AS217" s="348">
        <v>3</v>
      </c>
      <c r="AT217" s="348">
        <v>0</v>
      </c>
      <c r="AU217" s="348">
        <v>0</v>
      </c>
      <c r="AV217" s="348">
        <v>0</v>
      </c>
      <c r="AW217" s="350">
        <v>1</v>
      </c>
      <c r="AX217" s="351">
        <v>1</v>
      </c>
      <c r="AY217" s="352">
        <v>13</v>
      </c>
      <c r="AZ217" s="393">
        <v>0</v>
      </c>
      <c r="BA217" s="393" t="s">
        <v>1537</v>
      </c>
      <c r="BB217" s="393" t="s">
        <v>1537</v>
      </c>
      <c r="BC217" s="393" t="s">
        <v>1537</v>
      </c>
      <c r="BD217" s="353" t="s">
        <v>3612</v>
      </c>
      <c r="BE217" s="393">
        <v>0</v>
      </c>
      <c r="BF217" s="393">
        <v>0</v>
      </c>
      <c r="BG217" s="393">
        <v>1</v>
      </c>
      <c r="BH217" s="5" t="s">
        <v>1537</v>
      </c>
      <c r="BI217" s="289"/>
      <c r="BJ217" s="297">
        <v>24</v>
      </c>
      <c r="BK217" s="297">
        <v>27</v>
      </c>
    </row>
    <row r="218" spans="1:63" x14ac:dyDescent="0.2">
      <c r="A218" s="286" t="s">
        <v>1023</v>
      </c>
      <c r="B218" s="287" t="s">
        <v>2042</v>
      </c>
      <c r="C218" s="340">
        <v>242</v>
      </c>
      <c r="D218" s="341">
        <v>255</v>
      </c>
      <c r="E218" s="341">
        <v>272</v>
      </c>
      <c r="F218" s="341">
        <v>275</v>
      </c>
      <c r="G218" s="341">
        <v>282</v>
      </c>
      <c r="H218" s="341">
        <v>309</v>
      </c>
      <c r="I218" s="342">
        <v>304</v>
      </c>
      <c r="J218" s="340">
        <v>24</v>
      </c>
      <c r="K218" s="341">
        <v>47</v>
      </c>
      <c r="L218" s="341">
        <v>25</v>
      </c>
      <c r="M218" s="341">
        <v>50</v>
      </c>
      <c r="N218" s="340">
        <v>242</v>
      </c>
      <c r="O218" s="341">
        <v>306</v>
      </c>
      <c r="P218" s="341">
        <v>329</v>
      </c>
      <c r="Q218" s="343">
        <v>306</v>
      </c>
      <c r="R218" s="344">
        <v>329</v>
      </c>
      <c r="S218" s="344">
        <v>370</v>
      </c>
      <c r="T218" s="344">
        <v>341</v>
      </c>
      <c r="U218" s="344">
        <v>413</v>
      </c>
      <c r="V218" s="344">
        <v>413</v>
      </c>
      <c r="W218" s="344">
        <v>47</v>
      </c>
      <c r="X218" s="344">
        <v>53</v>
      </c>
      <c r="Y218" s="345">
        <v>0.12</v>
      </c>
      <c r="Z218" s="345">
        <v>0.25</v>
      </c>
      <c r="AA218" s="345">
        <v>0.25</v>
      </c>
      <c r="AB218" s="346">
        <v>282</v>
      </c>
      <c r="AC218" s="346">
        <v>414</v>
      </c>
      <c r="AD218" s="346">
        <v>0</v>
      </c>
      <c r="AE218" s="346">
        <v>0</v>
      </c>
      <c r="AF218" s="381">
        <v>0</v>
      </c>
      <c r="AG218" s="349" t="s">
        <v>3923</v>
      </c>
      <c r="AH218" s="347" t="s">
        <v>1172</v>
      </c>
      <c r="AI218" s="347" t="s">
        <v>2041</v>
      </c>
      <c r="AJ218" s="348">
        <v>24</v>
      </c>
      <c r="AK218" s="379">
        <v>15</v>
      </c>
      <c r="AL218" s="349">
        <v>34.5</v>
      </c>
      <c r="AM218" s="349" t="s">
        <v>5750</v>
      </c>
      <c r="AN218" s="436">
        <v>62.765277777777783</v>
      </c>
      <c r="AO218" s="348">
        <v>29.694444444444446</v>
      </c>
      <c r="AP218" s="347">
        <v>3.125</v>
      </c>
      <c r="AQ218" s="348">
        <v>3</v>
      </c>
      <c r="AR218" s="348">
        <v>0</v>
      </c>
      <c r="AS218" s="348">
        <v>3</v>
      </c>
      <c r="AT218" s="348">
        <v>0</v>
      </c>
      <c r="AU218" s="348">
        <v>0</v>
      </c>
      <c r="AV218" s="348">
        <v>0</v>
      </c>
      <c r="AW218" s="350">
        <v>1</v>
      </c>
      <c r="AX218" s="351">
        <v>1</v>
      </c>
      <c r="AY218" s="352">
        <v>13</v>
      </c>
      <c r="AZ218" s="393">
        <v>0</v>
      </c>
      <c r="BA218" s="393" t="s">
        <v>1537</v>
      </c>
      <c r="BB218" s="393" t="s">
        <v>1537</v>
      </c>
      <c r="BC218" s="393" t="s">
        <v>1537</v>
      </c>
      <c r="BD218" s="353" t="s">
        <v>3612</v>
      </c>
      <c r="BE218" s="393">
        <v>0</v>
      </c>
      <c r="BF218" s="393">
        <v>0</v>
      </c>
      <c r="BG218" s="393">
        <v>1</v>
      </c>
      <c r="BH218" s="5" t="s">
        <v>1537</v>
      </c>
      <c r="BI218" s="289"/>
      <c r="BJ218" s="297">
        <v>24</v>
      </c>
      <c r="BK218" s="297">
        <v>29</v>
      </c>
    </row>
    <row r="219" spans="1:63" x14ac:dyDescent="0.2">
      <c r="A219" s="286" t="s">
        <v>1024</v>
      </c>
      <c r="B219" s="287" t="s">
        <v>2043</v>
      </c>
      <c r="C219" s="340">
        <v>250</v>
      </c>
      <c r="D219" s="341">
        <v>269</v>
      </c>
      <c r="E219" s="341">
        <v>287</v>
      </c>
      <c r="F219" s="341">
        <v>291</v>
      </c>
      <c r="G219" s="341">
        <v>299</v>
      </c>
      <c r="H219" s="341">
        <v>328</v>
      </c>
      <c r="I219" s="342">
        <v>322</v>
      </c>
      <c r="J219" s="340">
        <v>24</v>
      </c>
      <c r="K219" s="341">
        <v>47</v>
      </c>
      <c r="L219" s="341">
        <v>30</v>
      </c>
      <c r="M219" s="341">
        <v>59</v>
      </c>
      <c r="N219" s="340">
        <v>250</v>
      </c>
      <c r="O219" s="341">
        <v>323</v>
      </c>
      <c r="P219" s="341">
        <v>346</v>
      </c>
      <c r="Q219" s="343">
        <v>323</v>
      </c>
      <c r="R219" s="344">
        <v>346</v>
      </c>
      <c r="S219" s="344">
        <v>392</v>
      </c>
      <c r="T219" s="344">
        <v>374</v>
      </c>
      <c r="U219" s="344">
        <v>435</v>
      </c>
      <c r="V219" s="344">
        <v>435</v>
      </c>
      <c r="W219" s="344">
        <v>47</v>
      </c>
      <c r="X219" s="344">
        <v>53</v>
      </c>
      <c r="Y219" s="345">
        <v>0.12</v>
      </c>
      <c r="Z219" s="345">
        <v>0.25</v>
      </c>
      <c r="AA219" s="345">
        <v>0.25</v>
      </c>
      <c r="AB219" s="346">
        <v>282</v>
      </c>
      <c r="AC219" s="346">
        <v>414</v>
      </c>
      <c r="AD219" s="346">
        <v>0</v>
      </c>
      <c r="AE219" s="346">
        <v>0</v>
      </c>
      <c r="AF219" s="381">
        <v>0</v>
      </c>
      <c r="AG219" s="349" t="s">
        <v>3923</v>
      </c>
      <c r="AH219" s="347" t="s">
        <v>1172</v>
      </c>
      <c r="AI219" s="347" t="s">
        <v>2041</v>
      </c>
      <c r="AJ219" s="348">
        <v>24</v>
      </c>
      <c r="AK219" s="379">
        <v>18</v>
      </c>
      <c r="AL219" s="349">
        <v>34.5</v>
      </c>
      <c r="AM219" s="349" t="s">
        <v>5751</v>
      </c>
      <c r="AN219" s="436">
        <v>69.461111111111109</v>
      </c>
      <c r="AO219" s="348">
        <v>32.652777777777779</v>
      </c>
      <c r="AP219" s="347">
        <v>3.75</v>
      </c>
      <c r="AQ219" s="348">
        <v>3</v>
      </c>
      <c r="AR219" s="348">
        <v>0</v>
      </c>
      <c r="AS219" s="348">
        <v>3</v>
      </c>
      <c r="AT219" s="348">
        <v>0</v>
      </c>
      <c r="AU219" s="348">
        <v>0</v>
      </c>
      <c r="AV219" s="348">
        <v>0</v>
      </c>
      <c r="AW219" s="350">
        <v>1</v>
      </c>
      <c r="AX219" s="351">
        <v>1</v>
      </c>
      <c r="AY219" s="352">
        <v>13</v>
      </c>
      <c r="AZ219" s="393">
        <v>0</v>
      </c>
      <c r="BA219" s="393" t="s">
        <v>1537</v>
      </c>
      <c r="BB219" s="393" t="s">
        <v>1537</v>
      </c>
      <c r="BC219" s="393" t="s">
        <v>1537</v>
      </c>
      <c r="BD219" s="353" t="s">
        <v>3612</v>
      </c>
      <c r="BE219" s="393">
        <v>0</v>
      </c>
      <c r="BF219" s="393">
        <v>0</v>
      </c>
      <c r="BG219" s="393">
        <v>1</v>
      </c>
      <c r="BH219" s="5" t="s">
        <v>1537</v>
      </c>
      <c r="BI219" s="289"/>
      <c r="BJ219" s="297">
        <v>24</v>
      </c>
      <c r="BK219" s="297">
        <v>30</v>
      </c>
    </row>
    <row r="220" spans="1:63" x14ac:dyDescent="0.2">
      <c r="A220" s="286" t="s">
        <v>1025</v>
      </c>
      <c r="B220" s="287" t="s">
        <v>2044</v>
      </c>
      <c r="C220" s="340">
        <v>260</v>
      </c>
      <c r="D220" s="341">
        <v>283</v>
      </c>
      <c r="E220" s="341">
        <v>304</v>
      </c>
      <c r="F220" s="341">
        <v>309</v>
      </c>
      <c r="G220" s="341">
        <v>318</v>
      </c>
      <c r="H220" s="341">
        <v>349</v>
      </c>
      <c r="I220" s="342">
        <v>341</v>
      </c>
      <c r="J220" s="340">
        <v>24</v>
      </c>
      <c r="K220" s="341">
        <v>47</v>
      </c>
      <c r="L220" s="341">
        <v>35</v>
      </c>
      <c r="M220" s="341">
        <v>69</v>
      </c>
      <c r="N220" s="340">
        <v>260</v>
      </c>
      <c r="O220" s="341">
        <v>343</v>
      </c>
      <c r="P220" s="341">
        <v>368</v>
      </c>
      <c r="Q220" s="343">
        <v>343</v>
      </c>
      <c r="R220" s="344">
        <v>368</v>
      </c>
      <c r="S220" s="344">
        <v>413</v>
      </c>
      <c r="T220" s="344">
        <v>388</v>
      </c>
      <c r="U220" s="344">
        <v>459</v>
      </c>
      <c r="V220" s="344">
        <v>459</v>
      </c>
      <c r="W220" s="344">
        <v>47</v>
      </c>
      <c r="X220" s="344">
        <v>53</v>
      </c>
      <c r="Y220" s="345">
        <v>0.12</v>
      </c>
      <c r="Z220" s="345">
        <v>0.25</v>
      </c>
      <c r="AA220" s="345">
        <v>0.25</v>
      </c>
      <c r="AB220" s="346">
        <v>282</v>
      </c>
      <c r="AC220" s="346">
        <v>414</v>
      </c>
      <c r="AD220" s="346">
        <v>0</v>
      </c>
      <c r="AE220" s="346">
        <v>0</v>
      </c>
      <c r="AF220" s="381">
        <v>0</v>
      </c>
      <c r="AG220" s="349" t="s">
        <v>3923</v>
      </c>
      <c r="AH220" s="347" t="s">
        <v>1172</v>
      </c>
      <c r="AI220" s="347" t="s">
        <v>2041</v>
      </c>
      <c r="AJ220" s="348">
        <v>24</v>
      </c>
      <c r="AK220" s="379">
        <v>21</v>
      </c>
      <c r="AL220" s="349">
        <v>34.5</v>
      </c>
      <c r="AM220" s="349" t="s">
        <v>5752</v>
      </c>
      <c r="AN220" s="436">
        <v>76.156944444444449</v>
      </c>
      <c r="AO220" s="348">
        <v>35.611111111111114</v>
      </c>
      <c r="AP220" s="347">
        <v>4.375</v>
      </c>
      <c r="AQ220" s="348">
        <v>3</v>
      </c>
      <c r="AR220" s="348">
        <v>0</v>
      </c>
      <c r="AS220" s="348">
        <v>3</v>
      </c>
      <c r="AT220" s="348">
        <v>0</v>
      </c>
      <c r="AU220" s="348">
        <v>0</v>
      </c>
      <c r="AV220" s="348">
        <v>0</v>
      </c>
      <c r="AW220" s="350">
        <v>1</v>
      </c>
      <c r="AX220" s="351">
        <v>1</v>
      </c>
      <c r="AY220" s="352">
        <v>13</v>
      </c>
      <c r="AZ220" s="393">
        <v>0</v>
      </c>
      <c r="BA220" s="393" t="s">
        <v>1537</v>
      </c>
      <c r="BB220" s="393" t="s">
        <v>1537</v>
      </c>
      <c r="BC220" s="393" t="s">
        <v>1537</v>
      </c>
      <c r="BD220" s="353" t="s">
        <v>3612</v>
      </c>
      <c r="BE220" s="393">
        <v>0</v>
      </c>
      <c r="BF220" s="393">
        <v>0</v>
      </c>
      <c r="BG220" s="393">
        <v>1</v>
      </c>
      <c r="BH220" s="5" t="s">
        <v>1537</v>
      </c>
      <c r="BI220" s="289"/>
      <c r="BJ220" s="297">
        <v>24</v>
      </c>
      <c r="BK220" s="297">
        <v>32</v>
      </c>
    </row>
    <row r="221" spans="1:63" x14ac:dyDescent="0.2">
      <c r="A221" s="286" t="s">
        <v>1026</v>
      </c>
      <c r="B221" s="287" t="s">
        <v>2045</v>
      </c>
      <c r="C221" s="340">
        <v>272</v>
      </c>
      <c r="D221" s="341">
        <v>298</v>
      </c>
      <c r="E221" s="341">
        <v>324</v>
      </c>
      <c r="F221" s="341">
        <v>328</v>
      </c>
      <c r="G221" s="341">
        <v>337</v>
      </c>
      <c r="H221" s="341">
        <v>371</v>
      </c>
      <c r="I221" s="342">
        <v>363</v>
      </c>
      <c r="J221" s="340">
        <v>24</v>
      </c>
      <c r="K221" s="341">
        <v>47</v>
      </c>
      <c r="L221" s="341">
        <v>40</v>
      </c>
      <c r="M221" s="341">
        <v>79</v>
      </c>
      <c r="N221" s="340">
        <v>272</v>
      </c>
      <c r="O221" s="341">
        <v>362</v>
      </c>
      <c r="P221" s="341">
        <v>386</v>
      </c>
      <c r="Q221" s="343">
        <v>362</v>
      </c>
      <c r="R221" s="344">
        <v>386</v>
      </c>
      <c r="S221" s="344">
        <v>437</v>
      </c>
      <c r="T221" s="344">
        <v>405</v>
      </c>
      <c r="U221" s="344">
        <v>485</v>
      </c>
      <c r="V221" s="344">
        <v>485</v>
      </c>
      <c r="W221" s="344">
        <v>47</v>
      </c>
      <c r="X221" s="344">
        <v>53</v>
      </c>
      <c r="Y221" s="345">
        <v>0.12</v>
      </c>
      <c r="Z221" s="345">
        <v>0.25</v>
      </c>
      <c r="AA221" s="345">
        <v>0.25</v>
      </c>
      <c r="AB221" s="346">
        <v>282</v>
      </c>
      <c r="AC221" s="346">
        <v>414</v>
      </c>
      <c r="AD221" s="346">
        <v>0</v>
      </c>
      <c r="AE221" s="346">
        <v>0</v>
      </c>
      <c r="AF221" s="381">
        <v>0</v>
      </c>
      <c r="AG221" s="349" t="s">
        <v>3923</v>
      </c>
      <c r="AH221" s="347" t="s">
        <v>1172</v>
      </c>
      <c r="AI221" s="347" t="s">
        <v>2041</v>
      </c>
      <c r="AJ221" s="348">
        <v>24</v>
      </c>
      <c r="AK221" s="379">
        <v>24</v>
      </c>
      <c r="AL221" s="349">
        <v>34.5</v>
      </c>
      <c r="AM221" s="349" t="s">
        <v>4118</v>
      </c>
      <c r="AN221" s="436">
        <v>82.852777777777789</v>
      </c>
      <c r="AO221" s="348">
        <v>38.569444444444443</v>
      </c>
      <c r="AP221" s="347">
        <v>5</v>
      </c>
      <c r="AQ221" s="348">
        <v>3</v>
      </c>
      <c r="AR221" s="348">
        <v>0</v>
      </c>
      <c r="AS221" s="348">
        <v>3</v>
      </c>
      <c r="AT221" s="348">
        <v>0</v>
      </c>
      <c r="AU221" s="348">
        <v>0</v>
      </c>
      <c r="AV221" s="348">
        <v>0</v>
      </c>
      <c r="AW221" s="350">
        <v>1</v>
      </c>
      <c r="AX221" s="351">
        <v>1</v>
      </c>
      <c r="AY221" s="352">
        <v>13</v>
      </c>
      <c r="AZ221" s="393">
        <v>0</v>
      </c>
      <c r="BA221" s="393" t="s">
        <v>1537</v>
      </c>
      <c r="BB221" s="393" t="s">
        <v>1537</v>
      </c>
      <c r="BC221" s="393" t="s">
        <v>1537</v>
      </c>
      <c r="BD221" s="353" t="s">
        <v>3612</v>
      </c>
      <c r="BE221" s="393">
        <v>0</v>
      </c>
      <c r="BF221" s="393">
        <v>0</v>
      </c>
      <c r="BG221" s="393">
        <v>1</v>
      </c>
      <c r="BH221" s="5" t="s">
        <v>1537</v>
      </c>
      <c r="BI221" s="289"/>
      <c r="BJ221" s="297">
        <v>24</v>
      </c>
      <c r="BK221" s="297">
        <v>34</v>
      </c>
    </row>
    <row r="222" spans="1:63" x14ac:dyDescent="0.2">
      <c r="A222" s="286" t="s">
        <v>1032</v>
      </c>
      <c r="B222" s="287" t="s">
        <v>2046</v>
      </c>
      <c r="C222" s="340">
        <v>425</v>
      </c>
      <c r="D222" s="341">
        <v>458</v>
      </c>
      <c r="E222" s="341">
        <v>492</v>
      </c>
      <c r="F222" s="341">
        <v>497</v>
      </c>
      <c r="G222" s="341">
        <v>511</v>
      </c>
      <c r="H222" s="341">
        <v>560</v>
      </c>
      <c r="I222" s="342">
        <v>550</v>
      </c>
      <c r="J222" s="340">
        <v>24</v>
      </c>
      <c r="K222" s="341">
        <v>47</v>
      </c>
      <c r="L222" s="341">
        <v>49</v>
      </c>
      <c r="M222" s="341">
        <v>102</v>
      </c>
      <c r="N222" s="340">
        <v>425</v>
      </c>
      <c r="O222" s="341">
        <v>550</v>
      </c>
      <c r="P222" s="341">
        <v>586</v>
      </c>
      <c r="Q222" s="343">
        <v>550</v>
      </c>
      <c r="R222" s="344">
        <v>586</v>
      </c>
      <c r="S222" s="344">
        <v>645</v>
      </c>
      <c r="T222" s="344">
        <v>647</v>
      </c>
      <c r="U222" s="344">
        <v>700</v>
      </c>
      <c r="V222" s="344">
        <v>700</v>
      </c>
      <c r="W222" s="344">
        <v>47</v>
      </c>
      <c r="X222" s="344">
        <v>53</v>
      </c>
      <c r="Y222" s="345">
        <v>0.12</v>
      </c>
      <c r="Z222" s="345">
        <v>0.25</v>
      </c>
      <c r="AA222" s="345">
        <v>0.25</v>
      </c>
      <c r="AB222" s="346">
        <v>282</v>
      </c>
      <c r="AC222" s="346">
        <v>414</v>
      </c>
      <c r="AD222" s="346">
        <v>0</v>
      </c>
      <c r="AE222" s="346">
        <v>0</v>
      </c>
      <c r="AF222" s="381">
        <v>0</v>
      </c>
      <c r="AG222" s="349" t="s">
        <v>3923</v>
      </c>
      <c r="AH222" s="347" t="s">
        <v>1172</v>
      </c>
      <c r="AI222" s="347" t="s">
        <v>2047</v>
      </c>
      <c r="AJ222" s="348">
        <v>24</v>
      </c>
      <c r="AK222" s="379">
        <v>30</v>
      </c>
      <c r="AL222" s="349">
        <v>34.5</v>
      </c>
      <c r="AM222" s="349" t="s">
        <v>5754</v>
      </c>
      <c r="AN222" s="436">
        <v>127.35555555555555</v>
      </c>
      <c r="AO222" s="348">
        <v>59.763888888888886</v>
      </c>
      <c r="AP222" s="347">
        <v>6.25</v>
      </c>
      <c r="AQ222" s="348">
        <v>6</v>
      </c>
      <c r="AR222" s="348">
        <v>0</v>
      </c>
      <c r="AS222" s="348">
        <v>3</v>
      </c>
      <c r="AT222" s="348">
        <v>0</v>
      </c>
      <c r="AU222" s="348">
        <v>0</v>
      </c>
      <c r="AV222" s="348">
        <v>0</v>
      </c>
      <c r="AW222" s="350">
        <v>1</v>
      </c>
      <c r="AX222" s="351">
        <v>2</v>
      </c>
      <c r="AY222" s="352">
        <v>22</v>
      </c>
      <c r="AZ222" s="393">
        <v>0</v>
      </c>
      <c r="BA222" s="393" t="s">
        <v>1537</v>
      </c>
      <c r="BB222" s="393" t="s">
        <v>1537</v>
      </c>
      <c r="BC222" s="393" t="s">
        <v>1537</v>
      </c>
      <c r="BD222" s="353" t="s">
        <v>3612</v>
      </c>
      <c r="BE222" s="393">
        <v>0</v>
      </c>
      <c r="BF222" s="393">
        <v>0</v>
      </c>
      <c r="BG222" s="393">
        <v>1</v>
      </c>
      <c r="BH222" s="5" t="s">
        <v>1537</v>
      </c>
      <c r="BI222" s="289"/>
      <c r="BJ222" s="297">
        <v>24</v>
      </c>
      <c r="BK222" s="297">
        <v>52</v>
      </c>
    </row>
    <row r="223" spans="1:63" x14ac:dyDescent="0.2">
      <c r="A223" s="286" t="s">
        <v>1033</v>
      </c>
      <c r="B223" s="287" t="s">
        <v>2048</v>
      </c>
      <c r="C223" s="340">
        <v>440</v>
      </c>
      <c r="D223" s="341">
        <v>477</v>
      </c>
      <c r="E223" s="341">
        <v>513</v>
      </c>
      <c r="F223" s="341">
        <v>519</v>
      </c>
      <c r="G223" s="341">
        <v>534</v>
      </c>
      <c r="H223" s="341">
        <v>585</v>
      </c>
      <c r="I223" s="342">
        <v>574</v>
      </c>
      <c r="J223" s="340">
        <v>24</v>
      </c>
      <c r="K223" s="341">
        <v>47</v>
      </c>
      <c r="L223" s="341">
        <v>55</v>
      </c>
      <c r="M223" s="341">
        <v>112</v>
      </c>
      <c r="N223" s="340">
        <v>440</v>
      </c>
      <c r="O223" s="341">
        <v>569</v>
      </c>
      <c r="P223" s="341">
        <v>608</v>
      </c>
      <c r="Q223" s="343">
        <v>569</v>
      </c>
      <c r="R223" s="344">
        <v>608</v>
      </c>
      <c r="S223" s="344">
        <v>671</v>
      </c>
      <c r="T223" s="344">
        <v>666</v>
      </c>
      <c r="U223" s="344">
        <v>726</v>
      </c>
      <c r="V223" s="344">
        <v>726</v>
      </c>
      <c r="W223" s="344">
        <v>47</v>
      </c>
      <c r="X223" s="344">
        <v>53</v>
      </c>
      <c r="Y223" s="345">
        <v>0.12</v>
      </c>
      <c r="Z223" s="345">
        <v>0.25</v>
      </c>
      <c r="AA223" s="345">
        <v>0.25</v>
      </c>
      <c r="AB223" s="346">
        <v>282</v>
      </c>
      <c r="AC223" s="346">
        <v>414</v>
      </c>
      <c r="AD223" s="346">
        <v>0</v>
      </c>
      <c r="AE223" s="346">
        <v>0</v>
      </c>
      <c r="AF223" s="381">
        <v>0</v>
      </c>
      <c r="AG223" s="349" t="s">
        <v>3923</v>
      </c>
      <c r="AH223" s="347" t="s">
        <v>1172</v>
      </c>
      <c r="AI223" s="347" t="s">
        <v>2047</v>
      </c>
      <c r="AJ223" s="348">
        <v>24</v>
      </c>
      <c r="AK223" s="379">
        <v>33</v>
      </c>
      <c r="AL223" s="349">
        <v>34.5</v>
      </c>
      <c r="AM223" s="349" t="s">
        <v>5755</v>
      </c>
      <c r="AN223" s="436">
        <v>130.5013888888889</v>
      </c>
      <c r="AO223" s="348">
        <v>59.972222222222221</v>
      </c>
      <c r="AP223" s="347">
        <v>6.875</v>
      </c>
      <c r="AQ223" s="348">
        <v>6</v>
      </c>
      <c r="AR223" s="348">
        <v>0</v>
      </c>
      <c r="AS223" s="348">
        <v>3</v>
      </c>
      <c r="AT223" s="348">
        <v>0</v>
      </c>
      <c r="AU223" s="348">
        <v>0</v>
      </c>
      <c r="AV223" s="348">
        <v>0</v>
      </c>
      <c r="AW223" s="350">
        <v>1</v>
      </c>
      <c r="AX223" s="351">
        <v>2</v>
      </c>
      <c r="AY223" s="352">
        <v>22</v>
      </c>
      <c r="AZ223" s="393">
        <v>0</v>
      </c>
      <c r="BA223" s="393" t="s">
        <v>1537</v>
      </c>
      <c r="BB223" s="393" t="s">
        <v>1537</v>
      </c>
      <c r="BC223" s="393" t="s">
        <v>1537</v>
      </c>
      <c r="BD223" s="353" t="s">
        <v>3612</v>
      </c>
      <c r="BE223" s="393">
        <v>0</v>
      </c>
      <c r="BF223" s="393">
        <v>0</v>
      </c>
      <c r="BG223" s="393">
        <v>1</v>
      </c>
      <c r="BH223" s="5" t="s">
        <v>1537</v>
      </c>
      <c r="BI223" s="289"/>
      <c r="BJ223" s="297">
        <v>24</v>
      </c>
      <c r="BK223" s="297">
        <v>54</v>
      </c>
    </row>
    <row r="224" spans="1:63" x14ac:dyDescent="0.2">
      <c r="A224" s="286" t="s">
        <v>1034</v>
      </c>
      <c r="B224" s="287" t="s">
        <v>2049</v>
      </c>
      <c r="C224" s="340">
        <v>464</v>
      </c>
      <c r="D224" s="341">
        <v>504</v>
      </c>
      <c r="E224" s="341">
        <v>543</v>
      </c>
      <c r="F224" s="341">
        <v>550</v>
      </c>
      <c r="G224" s="341">
        <v>567</v>
      </c>
      <c r="H224" s="341">
        <v>621</v>
      </c>
      <c r="I224" s="342">
        <v>610</v>
      </c>
      <c r="J224" s="340">
        <v>24</v>
      </c>
      <c r="K224" s="341">
        <v>47</v>
      </c>
      <c r="L224" s="341">
        <v>61</v>
      </c>
      <c r="M224" s="341">
        <v>122</v>
      </c>
      <c r="N224" s="340">
        <v>464</v>
      </c>
      <c r="O224" s="341">
        <v>601</v>
      </c>
      <c r="P224" s="341">
        <v>642</v>
      </c>
      <c r="Q224" s="343">
        <v>601</v>
      </c>
      <c r="R224" s="344">
        <v>642</v>
      </c>
      <c r="S224" s="344">
        <v>721</v>
      </c>
      <c r="T224" s="344">
        <v>697</v>
      </c>
      <c r="U224" s="344">
        <v>770</v>
      </c>
      <c r="V224" s="344">
        <v>770</v>
      </c>
      <c r="W224" s="344">
        <v>47</v>
      </c>
      <c r="X224" s="344">
        <v>53</v>
      </c>
      <c r="Y224" s="345">
        <v>0.12</v>
      </c>
      <c r="Z224" s="345">
        <v>0.25</v>
      </c>
      <c r="AA224" s="345">
        <v>0.25</v>
      </c>
      <c r="AB224" s="346">
        <v>282</v>
      </c>
      <c r="AC224" s="346">
        <v>414</v>
      </c>
      <c r="AD224" s="346">
        <v>0</v>
      </c>
      <c r="AE224" s="346">
        <v>0</v>
      </c>
      <c r="AF224" s="381">
        <v>0</v>
      </c>
      <c r="AG224" s="349" t="s">
        <v>3923</v>
      </c>
      <c r="AH224" s="347" t="s">
        <v>1172</v>
      </c>
      <c r="AI224" s="347" t="s">
        <v>2047</v>
      </c>
      <c r="AJ224" s="348">
        <v>24</v>
      </c>
      <c r="AK224" s="379">
        <v>36</v>
      </c>
      <c r="AL224" s="349">
        <v>34.5</v>
      </c>
      <c r="AM224" s="349" t="s">
        <v>5756</v>
      </c>
      <c r="AN224" s="436">
        <v>141.23055555555555</v>
      </c>
      <c r="AO224" s="348">
        <v>64.763888888888886</v>
      </c>
      <c r="AP224" s="347">
        <v>7.5</v>
      </c>
      <c r="AQ224" s="348">
        <v>6</v>
      </c>
      <c r="AR224" s="348">
        <v>0</v>
      </c>
      <c r="AS224" s="348">
        <v>3</v>
      </c>
      <c r="AT224" s="348">
        <v>0</v>
      </c>
      <c r="AU224" s="348">
        <v>0</v>
      </c>
      <c r="AV224" s="348">
        <v>0</v>
      </c>
      <c r="AW224" s="350">
        <v>1</v>
      </c>
      <c r="AX224" s="351">
        <v>2</v>
      </c>
      <c r="AY224" s="352">
        <v>22</v>
      </c>
      <c r="AZ224" s="393">
        <v>0</v>
      </c>
      <c r="BA224" s="393" t="s">
        <v>1537</v>
      </c>
      <c r="BB224" s="393" t="s">
        <v>1537</v>
      </c>
      <c r="BC224" s="393" t="s">
        <v>1537</v>
      </c>
      <c r="BD224" s="353" t="s">
        <v>3612</v>
      </c>
      <c r="BE224" s="393">
        <v>0</v>
      </c>
      <c r="BF224" s="393">
        <v>0</v>
      </c>
      <c r="BG224" s="393">
        <v>1</v>
      </c>
      <c r="BH224" s="5" t="s">
        <v>1537</v>
      </c>
      <c r="BI224" s="289"/>
      <c r="BJ224" s="297">
        <v>24</v>
      </c>
      <c r="BK224" s="297">
        <v>57</v>
      </c>
    </row>
    <row r="225" spans="1:63" x14ac:dyDescent="0.2">
      <c r="A225" s="286" t="s">
        <v>982</v>
      </c>
      <c r="B225" s="287" t="s">
        <v>1876</v>
      </c>
      <c r="C225" s="340">
        <v>273</v>
      </c>
      <c r="D225" s="341">
        <v>327</v>
      </c>
      <c r="E225" s="341">
        <v>371</v>
      </c>
      <c r="F225" s="341">
        <v>377</v>
      </c>
      <c r="G225" s="341">
        <v>391</v>
      </c>
      <c r="H225" s="341">
        <v>431</v>
      </c>
      <c r="I225" s="342">
        <v>500</v>
      </c>
      <c r="J225" s="340">
        <v>24</v>
      </c>
      <c r="K225" s="341">
        <v>47</v>
      </c>
      <c r="L225" s="341">
        <v>69</v>
      </c>
      <c r="M225" s="341">
        <v>139</v>
      </c>
      <c r="N225" s="340">
        <v>273</v>
      </c>
      <c r="O225" s="341">
        <v>416</v>
      </c>
      <c r="P225" s="341">
        <v>448</v>
      </c>
      <c r="Q225" s="343">
        <v>416</v>
      </c>
      <c r="R225" s="344">
        <v>448</v>
      </c>
      <c r="S225" s="344">
        <v>490</v>
      </c>
      <c r="T225" s="344">
        <v>481</v>
      </c>
      <c r="U225" s="344">
        <v>533</v>
      </c>
      <c r="V225" s="344">
        <v>533</v>
      </c>
      <c r="W225" s="344">
        <v>47</v>
      </c>
      <c r="X225" s="344">
        <v>53</v>
      </c>
      <c r="Y225" s="345">
        <v>0.12</v>
      </c>
      <c r="Z225" s="345">
        <v>0.25</v>
      </c>
      <c r="AA225" s="345">
        <v>0.25</v>
      </c>
      <c r="AB225" s="346">
        <v>94</v>
      </c>
      <c r="AC225" s="346">
        <v>138</v>
      </c>
      <c r="AD225" s="346">
        <v>44</v>
      </c>
      <c r="AE225" s="346">
        <v>0</v>
      </c>
      <c r="AF225" s="381">
        <v>0</v>
      </c>
      <c r="AG225" s="349" t="s">
        <v>1865</v>
      </c>
      <c r="AH225" s="347" t="s">
        <v>1172</v>
      </c>
      <c r="AI225" s="347" t="s">
        <v>1865</v>
      </c>
      <c r="AJ225" s="348">
        <v>24</v>
      </c>
      <c r="AK225" s="379">
        <v>42</v>
      </c>
      <c r="AL225" s="349">
        <v>34.5</v>
      </c>
      <c r="AM225" s="349" t="s">
        <v>5758</v>
      </c>
      <c r="AN225" s="436">
        <v>106.85861111111112</v>
      </c>
      <c r="AO225" s="348">
        <v>49.621527777777771</v>
      </c>
      <c r="AP225" s="347">
        <v>8.75</v>
      </c>
      <c r="AQ225" s="348">
        <v>4</v>
      </c>
      <c r="AR225" s="348">
        <v>2</v>
      </c>
      <c r="AS225" s="348">
        <v>1</v>
      </c>
      <c r="AT225" s="348">
        <v>0</v>
      </c>
      <c r="AU225" s="348">
        <v>1</v>
      </c>
      <c r="AV225" s="348">
        <v>4</v>
      </c>
      <c r="AW225" s="350">
        <v>2</v>
      </c>
      <c r="AX225" s="351">
        <v>1</v>
      </c>
      <c r="AY225" s="352">
        <v>14</v>
      </c>
      <c r="AZ225" s="393">
        <v>0</v>
      </c>
      <c r="BA225" s="393" t="s">
        <v>1537</v>
      </c>
      <c r="BB225" s="393" t="s">
        <v>1537</v>
      </c>
      <c r="BC225" s="393" t="s">
        <v>1537</v>
      </c>
      <c r="BD225" s="353" t="s">
        <v>3612</v>
      </c>
      <c r="BE225" s="393">
        <v>0</v>
      </c>
      <c r="BF225" s="393">
        <v>0</v>
      </c>
      <c r="BG225" s="393">
        <v>1</v>
      </c>
      <c r="BH225" s="5" t="s">
        <v>1537</v>
      </c>
      <c r="BI225" s="289"/>
      <c r="BJ225" s="297">
        <v>24</v>
      </c>
      <c r="BK225" s="297">
        <v>40</v>
      </c>
    </row>
    <row r="226" spans="1:63" x14ac:dyDescent="0.2">
      <c r="A226" s="286" t="s">
        <v>1027</v>
      </c>
      <c r="B226" s="287" t="s">
        <v>2050</v>
      </c>
      <c r="C226" s="340">
        <v>257</v>
      </c>
      <c r="D226" s="341">
        <v>269</v>
      </c>
      <c r="E226" s="341">
        <v>282</v>
      </c>
      <c r="F226" s="341">
        <v>284</v>
      </c>
      <c r="G226" s="341">
        <v>292</v>
      </c>
      <c r="H226" s="341">
        <v>318</v>
      </c>
      <c r="I226" s="342">
        <v>315</v>
      </c>
      <c r="J226" s="340">
        <v>24</v>
      </c>
      <c r="K226" s="341">
        <v>47</v>
      </c>
      <c r="L226" s="341">
        <v>20</v>
      </c>
      <c r="M226" s="341">
        <v>40</v>
      </c>
      <c r="N226" s="340">
        <v>257</v>
      </c>
      <c r="O226" s="341">
        <v>329</v>
      </c>
      <c r="P226" s="341">
        <v>353</v>
      </c>
      <c r="Q226" s="343">
        <v>329</v>
      </c>
      <c r="R226" s="344">
        <v>353</v>
      </c>
      <c r="S226" s="344">
        <v>401</v>
      </c>
      <c r="T226" s="344">
        <v>356</v>
      </c>
      <c r="U226" s="344">
        <v>450</v>
      </c>
      <c r="V226" s="344">
        <v>450</v>
      </c>
      <c r="W226" s="344">
        <v>47</v>
      </c>
      <c r="X226" s="344">
        <v>53</v>
      </c>
      <c r="Y226" s="345">
        <v>0.12</v>
      </c>
      <c r="Z226" s="345">
        <v>0.25</v>
      </c>
      <c r="AA226" s="345">
        <v>0.25</v>
      </c>
      <c r="AB226" s="346">
        <v>376</v>
      </c>
      <c r="AC226" s="346">
        <v>552</v>
      </c>
      <c r="AD226" s="346">
        <v>0</v>
      </c>
      <c r="AE226" s="346">
        <v>0</v>
      </c>
      <c r="AF226" s="381">
        <v>0</v>
      </c>
      <c r="AG226" s="349" t="s">
        <v>3923</v>
      </c>
      <c r="AH226" s="347" t="s">
        <v>1172</v>
      </c>
      <c r="AI226" s="347" t="s">
        <v>0</v>
      </c>
      <c r="AJ226" s="348">
        <v>24</v>
      </c>
      <c r="AK226" s="379">
        <v>12</v>
      </c>
      <c r="AL226" s="349">
        <v>34.5</v>
      </c>
      <c r="AM226" s="349" t="s">
        <v>5749</v>
      </c>
      <c r="AN226" s="436">
        <v>62.052777777777777</v>
      </c>
      <c r="AO226" s="348">
        <v>28.319444444444443</v>
      </c>
      <c r="AP226" s="347">
        <v>2.5</v>
      </c>
      <c r="AQ226" s="348">
        <v>4</v>
      </c>
      <c r="AR226" s="348">
        <v>0</v>
      </c>
      <c r="AS226" s="348">
        <v>4</v>
      </c>
      <c r="AT226" s="348">
        <v>0</v>
      </c>
      <c r="AU226" s="348">
        <v>0</v>
      </c>
      <c r="AV226" s="348">
        <v>0</v>
      </c>
      <c r="AW226" s="350">
        <v>1</v>
      </c>
      <c r="AX226" s="351">
        <v>1</v>
      </c>
      <c r="AY226" s="352">
        <v>14</v>
      </c>
      <c r="AZ226" s="393">
        <v>0</v>
      </c>
      <c r="BA226" s="393" t="s">
        <v>1537</v>
      </c>
      <c r="BB226" s="393" t="s">
        <v>1537</v>
      </c>
      <c r="BC226" s="393" t="s">
        <v>1537</v>
      </c>
      <c r="BD226" s="353" t="s">
        <v>3612</v>
      </c>
      <c r="BE226" s="393">
        <v>0</v>
      </c>
      <c r="BF226" s="393">
        <v>0</v>
      </c>
      <c r="BG226" s="393">
        <v>1</v>
      </c>
      <c r="BH226" s="5" t="s">
        <v>1537</v>
      </c>
      <c r="BI226" s="289"/>
      <c r="BJ226" s="297">
        <v>24</v>
      </c>
      <c r="BK226" s="297">
        <v>30</v>
      </c>
    </row>
    <row r="227" spans="1:63" x14ac:dyDescent="0.2">
      <c r="A227" s="286" t="s">
        <v>1028</v>
      </c>
      <c r="B227" s="287" t="s">
        <v>2051</v>
      </c>
      <c r="C227" s="340">
        <v>264</v>
      </c>
      <c r="D227" s="341">
        <v>278</v>
      </c>
      <c r="E227" s="341">
        <v>295</v>
      </c>
      <c r="F227" s="341">
        <v>297</v>
      </c>
      <c r="G227" s="341">
        <v>306</v>
      </c>
      <c r="H227" s="341">
        <v>334</v>
      </c>
      <c r="I227" s="342">
        <v>330</v>
      </c>
      <c r="J227" s="340">
        <v>24</v>
      </c>
      <c r="K227" s="341">
        <v>47</v>
      </c>
      <c r="L227" s="341">
        <v>25</v>
      </c>
      <c r="M227" s="341">
        <v>50</v>
      </c>
      <c r="N227" s="340">
        <v>264</v>
      </c>
      <c r="O227" s="341">
        <v>343</v>
      </c>
      <c r="P227" s="341">
        <v>366</v>
      </c>
      <c r="Q227" s="343">
        <v>343</v>
      </c>
      <c r="R227" s="344">
        <v>366</v>
      </c>
      <c r="S227" s="344">
        <v>417</v>
      </c>
      <c r="T227" s="344">
        <v>375</v>
      </c>
      <c r="U227" s="344">
        <v>464</v>
      </c>
      <c r="V227" s="344">
        <v>464</v>
      </c>
      <c r="W227" s="344">
        <v>47</v>
      </c>
      <c r="X227" s="344">
        <v>53</v>
      </c>
      <c r="Y227" s="345">
        <v>0.12</v>
      </c>
      <c r="Z227" s="345">
        <v>0.25</v>
      </c>
      <c r="AA227" s="345">
        <v>0.25</v>
      </c>
      <c r="AB227" s="346">
        <v>376</v>
      </c>
      <c r="AC227" s="346">
        <v>552</v>
      </c>
      <c r="AD227" s="346">
        <v>0</v>
      </c>
      <c r="AE227" s="346">
        <v>0</v>
      </c>
      <c r="AF227" s="381">
        <v>0</v>
      </c>
      <c r="AG227" s="349" t="s">
        <v>3923</v>
      </c>
      <c r="AH227" s="347" t="s">
        <v>1172</v>
      </c>
      <c r="AI227" s="347" t="s">
        <v>0</v>
      </c>
      <c r="AJ227" s="348">
        <v>24</v>
      </c>
      <c r="AK227" s="379">
        <v>15</v>
      </c>
      <c r="AL227" s="349">
        <v>34.5</v>
      </c>
      <c r="AM227" s="349" t="s">
        <v>5750</v>
      </c>
      <c r="AN227" s="436">
        <v>69.848611111111126</v>
      </c>
      <c r="AO227" s="348">
        <v>31.777777777777782</v>
      </c>
      <c r="AP227" s="347">
        <v>3.125</v>
      </c>
      <c r="AQ227" s="348">
        <v>4</v>
      </c>
      <c r="AR227" s="348">
        <v>0</v>
      </c>
      <c r="AS227" s="348">
        <v>4</v>
      </c>
      <c r="AT227" s="348">
        <v>0</v>
      </c>
      <c r="AU227" s="348">
        <v>0</v>
      </c>
      <c r="AV227" s="348">
        <v>0</v>
      </c>
      <c r="AW227" s="350">
        <v>1</v>
      </c>
      <c r="AX227" s="351">
        <v>1</v>
      </c>
      <c r="AY227" s="352">
        <v>14</v>
      </c>
      <c r="AZ227" s="393">
        <v>0</v>
      </c>
      <c r="BA227" s="393" t="s">
        <v>1537</v>
      </c>
      <c r="BB227" s="393" t="s">
        <v>1537</v>
      </c>
      <c r="BC227" s="393" t="s">
        <v>1537</v>
      </c>
      <c r="BD227" s="353" t="s">
        <v>3612</v>
      </c>
      <c r="BE227" s="393">
        <v>0</v>
      </c>
      <c r="BF227" s="393">
        <v>0</v>
      </c>
      <c r="BG227" s="393">
        <v>1</v>
      </c>
      <c r="BH227" s="5" t="s">
        <v>1537</v>
      </c>
      <c r="BI227" s="289"/>
      <c r="BJ227" s="297">
        <v>24</v>
      </c>
      <c r="BK227" s="297">
        <v>31</v>
      </c>
    </row>
    <row r="228" spans="1:63" x14ac:dyDescent="0.2">
      <c r="A228" s="286" t="s">
        <v>1029</v>
      </c>
      <c r="B228" s="287" t="s">
        <v>2052</v>
      </c>
      <c r="C228" s="340">
        <v>274</v>
      </c>
      <c r="D228" s="341">
        <v>292</v>
      </c>
      <c r="E228" s="341">
        <v>312</v>
      </c>
      <c r="F228" s="341">
        <v>315</v>
      </c>
      <c r="G228" s="341">
        <v>323</v>
      </c>
      <c r="H228" s="341">
        <v>354</v>
      </c>
      <c r="I228" s="342">
        <v>349</v>
      </c>
      <c r="J228" s="340">
        <v>24</v>
      </c>
      <c r="K228" s="341">
        <v>47</v>
      </c>
      <c r="L228" s="341">
        <v>30</v>
      </c>
      <c r="M228" s="341">
        <v>59</v>
      </c>
      <c r="N228" s="340">
        <v>274</v>
      </c>
      <c r="O228" s="341">
        <v>360</v>
      </c>
      <c r="P228" s="341">
        <v>386</v>
      </c>
      <c r="Q228" s="343">
        <v>360</v>
      </c>
      <c r="R228" s="344">
        <v>386</v>
      </c>
      <c r="S228" s="344">
        <v>440</v>
      </c>
      <c r="T228" s="344">
        <v>411</v>
      </c>
      <c r="U228" s="344">
        <v>490</v>
      </c>
      <c r="V228" s="344">
        <v>490</v>
      </c>
      <c r="W228" s="344">
        <v>47</v>
      </c>
      <c r="X228" s="344">
        <v>53</v>
      </c>
      <c r="Y228" s="345">
        <v>0.12</v>
      </c>
      <c r="Z228" s="345">
        <v>0.25</v>
      </c>
      <c r="AA228" s="345">
        <v>0.25</v>
      </c>
      <c r="AB228" s="346">
        <v>376</v>
      </c>
      <c r="AC228" s="346">
        <v>552</v>
      </c>
      <c r="AD228" s="346">
        <v>0</v>
      </c>
      <c r="AE228" s="346">
        <v>0</v>
      </c>
      <c r="AF228" s="381">
        <v>0</v>
      </c>
      <c r="AG228" s="349" t="s">
        <v>3923</v>
      </c>
      <c r="AH228" s="347" t="s">
        <v>1172</v>
      </c>
      <c r="AI228" s="347" t="s">
        <v>0</v>
      </c>
      <c r="AJ228" s="348">
        <v>24</v>
      </c>
      <c r="AK228" s="379">
        <v>18</v>
      </c>
      <c r="AL228" s="349">
        <v>34.5</v>
      </c>
      <c r="AM228" s="349" t="s">
        <v>5751</v>
      </c>
      <c r="AN228" s="436">
        <v>77.644444444444446</v>
      </c>
      <c r="AO228" s="348">
        <v>35.236111111111114</v>
      </c>
      <c r="AP228" s="347">
        <v>3.75</v>
      </c>
      <c r="AQ228" s="348">
        <v>4</v>
      </c>
      <c r="AR228" s="348">
        <v>0</v>
      </c>
      <c r="AS228" s="348">
        <v>4</v>
      </c>
      <c r="AT228" s="348">
        <v>0</v>
      </c>
      <c r="AU228" s="348">
        <v>0</v>
      </c>
      <c r="AV228" s="348">
        <v>0</v>
      </c>
      <c r="AW228" s="350">
        <v>1</v>
      </c>
      <c r="AX228" s="351">
        <v>1</v>
      </c>
      <c r="AY228" s="352">
        <v>14</v>
      </c>
      <c r="AZ228" s="393">
        <v>0</v>
      </c>
      <c r="BA228" s="393" t="s">
        <v>1537</v>
      </c>
      <c r="BB228" s="393" t="s">
        <v>1537</v>
      </c>
      <c r="BC228" s="393" t="s">
        <v>1537</v>
      </c>
      <c r="BD228" s="353" t="s">
        <v>3612</v>
      </c>
      <c r="BE228" s="393">
        <v>0</v>
      </c>
      <c r="BF228" s="393">
        <v>0</v>
      </c>
      <c r="BG228" s="393">
        <v>1</v>
      </c>
      <c r="BH228" s="5" t="s">
        <v>1537</v>
      </c>
      <c r="BI228" s="289"/>
      <c r="BJ228" s="297">
        <v>24</v>
      </c>
      <c r="BK228" s="297">
        <v>33</v>
      </c>
    </row>
    <row r="229" spans="1:63" x14ac:dyDescent="0.2">
      <c r="A229" s="286" t="s">
        <v>1030</v>
      </c>
      <c r="B229" s="287" t="s">
        <v>2053</v>
      </c>
      <c r="C229" s="340">
        <v>286</v>
      </c>
      <c r="D229" s="341">
        <v>308</v>
      </c>
      <c r="E229" s="341">
        <v>330</v>
      </c>
      <c r="F229" s="341">
        <v>333</v>
      </c>
      <c r="G229" s="341">
        <v>343</v>
      </c>
      <c r="H229" s="341">
        <v>375</v>
      </c>
      <c r="I229" s="342">
        <v>370</v>
      </c>
      <c r="J229" s="340">
        <v>24</v>
      </c>
      <c r="K229" s="341">
        <v>47</v>
      </c>
      <c r="L229" s="341">
        <v>35</v>
      </c>
      <c r="M229" s="341">
        <v>69</v>
      </c>
      <c r="N229" s="340">
        <v>286</v>
      </c>
      <c r="O229" s="341">
        <v>386</v>
      </c>
      <c r="P229" s="341">
        <v>409</v>
      </c>
      <c r="Q229" s="343">
        <v>386</v>
      </c>
      <c r="R229" s="344">
        <v>409</v>
      </c>
      <c r="S229" s="344">
        <v>465</v>
      </c>
      <c r="T229" s="344">
        <v>428</v>
      </c>
      <c r="U229" s="344">
        <v>517</v>
      </c>
      <c r="V229" s="344">
        <v>517</v>
      </c>
      <c r="W229" s="344">
        <v>47</v>
      </c>
      <c r="X229" s="344">
        <v>53</v>
      </c>
      <c r="Y229" s="345">
        <v>0.12</v>
      </c>
      <c r="Z229" s="345">
        <v>0.25</v>
      </c>
      <c r="AA229" s="345">
        <v>0.25</v>
      </c>
      <c r="AB229" s="346">
        <v>376</v>
      </c>
      <c r="AC229" s="346">
        <v>552</v>
      </c>
      <c r="AD229" s="346">
        <v>0</v>
      </c>
      <c r="AE229" s="346">
        <v>0</v>
      </c>
      <c r="AF229" s="381">
        <v>0</v>
      </c>
      <c r="AG229" s="349" t="s">
        <v>3923</v>
      </c>
      <c r="AH229" s="347" t="s">
        <v>1172</v>
      </c>
      <c r="AI229" s="347" t="s">
        <v>0</v>
      </c>
      <c r="AJ229" s="348">
        <v>24</v>
      </c>
      <c r="AK229" s="379">
        <v>21</v>
      </c>
      <c r="AL229" s="349">
        <v>34.5</v>
      </c>
      <c r="AM229" s="349" t="s">
        <v>5752</v>
      </c>
      <c r="AN229" s="436">
        <v>85.440277777777794</v>
      </c>
      <c r="AO229" s="348">
        <v>38.694444444444443</v>
      </c>
      <c r="AP229" s="347">
        <v>4.375</v>
      </c>
      <c r="AQ229" s="348">
        <v>4</v>
      </c>
      <c r="AR229" s="348">
        <v>0</v>
      </c>
      <c r="AS229" s="348">
        <v>4</v>
      </c>
      <c r="AT229" s="348">
        <v>0</v>
      </c>
      <c r="AU229" s="348">
        <v>0</v>
      </c>
      <c r="AV229" s="348">
        <v>0</v>
      </c>
      <c r="AW229" s="350">
        <v>1</v>
      </c>
      <c r="AX229" s="351">
        <v>1</v>
      </c>
      <c r="AY229" s="352">
        <v>14</v>
      </c>
      <c r="AZ229" s="393">
        <v>0</v>
      </c>
      <c r="BA229" s="393" t="s">
        <v>1537</v>
      </c>
      <c r="BB229" s="393" t="s">
        <v>1537</v>
      </c>
      <c r="BC229" s="393" t="s">
        <v>1537</v>
      </c>
      <c r="BD229" s="353" t="s">
        <v>3612</v>
      </c>
      <c r="BE229" s="393">
        <v>0</v>
      </c>
      <c r="BF229" s="393">
        <v>0</v>
      </c>
      <c r="BG229" s="393">
        <v>1</v>
      </c>
      <c r="BH229" s="5" t="s">
        <v>1537</v>
      </c>
      <c r="BI229" s="289"/>
      <c r="BJ229" s="297">
        <v>24</v>
      </c>
      <c r="BK229" s="297">
        <v>35</v>
      </c>
    </row>
    <row r="230" spans="1:63" x14ac:dyDescent="0.2">
      <c r="A230" s="286" t="s">
        <v>1031</v>
      </c>
      <c r="B230" s="287" t="s">
        <v>2054</v>
      </c>
      <c r="C230" s="340">
        <v>299</v>
      </c>
      <c r="D230" s="341">
        <v>326</v>
      </c>
      <c r="E230" s="341">
        <v>351</v>
      </c>
      <c r="F230" s="341">
        <v>355</v>
      </c>
      <c r="G230" s="341">
        <v>366</v>
      </c>
      <c r="H230" s="341">
        <v>400</v>
      </c>
      <c r="I230" s="342">
        <v>394</v>
      </c>
      <c r="J230" s="340">
        <v>24</v>
      </c>
      <c r="K230" s="341">
        <v>47</v>
      </c>
      <c r="L230" s="341">
        <v>40</v>
      </c>
      <c r="M230" s="341">
        <v>79</v>
      </c>
      <c r="N230" s="340">
        <v>299</v>
      </c>
      <c r="O230" s="341">
        <v>405</v>
      </c>
      <c r="P230" s="341">
        <v>433</v>
      </c>
      <c r="Q230" s="343">
        <v>405</v>
      </c>
      <c r="R230" s="344">
        <v>433</v>
      </c>
      <c r="S230" s="344">
        <v>493</v>
      </c>
      <c r="T230" s="344">
        <v>448</v>
      </c>
      <c r="U230" s="344">
        <v>543</v>
      </c>
      <c r="V230" s="344">
        <v>543</v>
      </c>
      <c r="W230" s="344">
        <v>47</v>
      </c>
      <c r="X230" s="344">
        <v>53</v>
      </c>
      <c r="Y230" s="345">
        <v>0.12</v>
      </c>
      <c r="Z230" s="345">
        <v>0.25</v>
      </c>
      <c r="AA230" s="345">
        <v>0.25</v>
      </c>
      <c r="AB230" s="346">
        <v>376</v>
      </c>
      <c r="AC230" s="346">
        <v>552</v>
      </c>
      <c r="AD230" s="346">
        <v>0</v>
      </c>
      <c r="AE230" s="346">
        <v>0</v>
      </c>
      <c r="AF230" s="381">
        <v>0</v>
      </c>
      <c r="AG230" s="349" t="s">
        <v>3923</v>
      </c>
      <c r="AH230" s="347" t="s">
        <v>1172</v>
      </c>
      <c r="AI230" s="347" t="s">
        <v>0</v>
      </c>
      <c r="AJ230" s="348">
        <v>24</v>
      </c>
      <c r="AK230" s="379">
        <v>24</v>
      </c>
      <c r="AL230" s="349">
        <v>34.5</v>
      </c>
      <c r="AM230" s="349" t="s">
        <v>4118</v>
      </c>
      <c r="AN230" s="436">
        <v>93.236111111111114</v>
      </c>
      <c r="AO230" s="348">
        <v>42.152777777777779</v>
      </c>
      <c r="AP230" s="347">
        <v>5</v>
      </c>
      <c r="AQ230" s="348">
        <v>4</v>
      </c>
      <c r="AR230" s="348">
        <v>0</v>
      </c>
      <c r="AS230" s="348">
        <v>4</v>
      </c>
      <c r="AT230" s="348">
        <v>0</v>
      </c>
      <c r="AU230" s="348">
        <v>0</v>
      </c>
      <c r="AV230" s="348">
        <v>0</v>
      </c>
      <c r="AW230" s="350">
        <v>1</v>
      </c>
      <c r="AX230" s="351">
        <v>1</v>
      </c>
      <c r="AY230" s="352">
        <v>14</v>
      </c>
      <c r="AZ230" s="393">
        <v>0</v>
      </c>
      <c r="BA230" s="393" t="s">
        <v>1537</v>
      </c>
      <c r="BB230" s="393" t="s">
        <v>1537</v>
      </c>
      <c r="BC230" s="393" t="s">
        <v>1537</v>
      </c>
      <c r="BD230" s="353" t="s">
        <v>3612</v>
      </c>
      <c r="BE230" s="393">
        <v>0</v>
      </c>
      <c r="BF230" s="393">
        <v>0</v>
      </c>
      <c r="BG230" s="393">
        <v>1</v>
      </c>
      <c r="BH230" s="5" t="s">
        <v>1537</v>
      </c>
      <c r="BI230" s="289"/>
      <c r="BJ230" s="297">
        <v>24</v>
      </c>
      <c r="BK230" s="297">
        <v>37</v>
      </c>
    </row>
    <row r="231" spans="1:63" x14ac:dyDescent="0.2">
      <c r="A231" s="286" t="s">
        <v>971</v>
      </c>
      <c r="B231" s="287" t="s">
        <v>1864</v>
      </c>
      <c r="C231" s="340">
        <v>168</v>
      </c>
      <c r="D231" s="341">
        <v>177</v>
      </c>
      <c r="E231" s="341">
        <v>187</v>
      </c>
      <c r="F231" s="341">
        <v>189</v>
      </c>
      <c r="G231" s="341">
        <v>194</v>
      </c>
      <c r="H231" s="341">
        <v>211</v>
      </c>
      <c r="I231" s="342">
        <v>227</v>
      </c>
      <c r="J231" s="340">
        <v>24</v>
      </c>
      <c r="K231" s="341">
        <v>47</v>
      </c>
      <c r="L231" s="341">
        <v>16</v>
      </c>
      <c r="M231" s="341">
        <v>30</v>
      </c>
      <c r="N231" s="340">
        <v>168</v>
      </c>
      <c r="O231" s="341">
        <v>209</v>
      </c>
      <c r="P231" s="341">
        <v>222</v>
      </c>
      <c r="Q231" s="343">
        <v>209</v>
      </c>
      <c r="R231" s="344">
        <v>222</v>
      </c>
      <c r="S231" s="344">
        <v>252</v>
      </c>
      <c r="T231" s="344">
        <v>233</v>
      </c>
      <c r="U231" s="344">
        <v>281</v>
      </c>
      <c r="V231" s="344">
        <v>281</v>
      </c>
      <c r="W231" s="344">
        <v>47</v>
      </c>
      <c r="X231" s="344">
        <v>53</v>
      </c>
      <c r="Y231" s="345">
        <v>0.12</v>
      </c>
      <c r="Z231" s="345">
        <v>0.25</v>
      </c>
      <c r="AA231" s="345">
        <v>0.25</v>
      </c>
      <c r="AB231" s="346">
        <v>94</v>
      </c>
      <c r="AC231" s="346">
        <v>138</v>
      </c>
      <c r="AD231" s="346">
        <v>22</v>
      </c>
      <c r="AE231" s="346">
        <v>0</v>
      </c>
      <c r="AF231" s="381">
        <v>1</v>
      </c>
      <c r="AG231" s="349" t="s">
        <v>1865</v>
      </c>
      <c r="AH231" s="347" t="s">
        <v>1172</v>
      </c>
      <c r="AI231" s="347" t="s">
        <v>1865</v>
      </c>
      <c r="AJ231" s="348">
        <v>24</v>
      </c>
      <c r="AK231" s="379">
        <v>9</v>
      </c>
      <c r="AL231" s="349">
        <v>34.5</v>
      </c>
      <c r="AM231" s="349" t="s">
        <v>5759</v>
      </c>
      <c r="AN231" s="436">
        <v>43.129444444444445</v>
      </c>
      <c r="AO231" s="348">
        <v>22.809027777777779</v>
      </c>
      <c r="AP231" s="347">
        <v>1.875</v>
      </c>
      <c r="AQ231" s="348">
        <v>2</v>
      </c>
      <c r="AR231" s="348">
        <v>1</v>
      </c>
      <c r="AS231" s="348">
        <v>1</v>
      </c>
      <c r="AT231" s="348">
        <v>0</v>
      </c>
      <c r="AU231" s="348">
        <v>1</v>
      </c>
      <c r="AV231" s="348">
        <v>2</v>
      </c>
      <c r="AW231" s="350">
        <v>1</v>
      </c>
      <c r="AX231" s="351">
        <v>1</v>
      </c>
      <c r="AY231" s="352">
        <v>12</v>
      </c>
      <c r="AZ231" s="393">
        <v>0</v>
      </c>
      <c r="BA231" s="393" t="s">
        <v>1537</v>
      </c>
      <c r="BB231" s="393" t="s">
        <v>1537</v>
      </c>
      <c r="BC231" s="393" t="s">
        <v>1537</v>
      </c>
      <c r="BD231" s="353" t="s">
        <v>3612</v>
      </c>
      <c r="BE231" s="393">
        <v>0</v>
      </c>
      <c r="BF231" s="393">
        <v>0</v>
      </c>
      <c r="BG231" s="393">
        <v>1</v>
      </c>
      <c r="BH231" s="5" t="s">
        <v>1537</v>
      </c>
      <c r="BI231" s="289"/>
      <c r="BJ231" s="297">
        <v>24</v>
      </c>
      <c r="BK231" s="297">
        <v>20</v>
      </c>
    </row>
    <row r="232" spans="1:63" x14ac:dyDescent="0.2">
      <c r="A232" s="286" t="s">
        <v>1040</v>
      </c>
      <c r="B232" s="287" t="s">
        <v>2012</v>
      </c>
      <c r="C232" s="340">
        <v>250</v>
      </c>
      <c r="D232" s="341">
        <v>264</v>
      </c>
      <c r="E232" s="341">
        <v>275</v>
      </c>
      <c r="F232" s="341">
        <v>278</v>
      </c>
      <c r="G232" s="341">
        <v>284</v>
      </c>
      <c r="H232" s="341">
        <v>310</v>
      </c>
      <c r="I232" s="342">
        <v>325</v>
      </c>
      <c r="J232" s="340">
        <v>24</v>
      </c>
      <c r="K232" s="341">
        <v>47</v>
      </c>
      <c r="L232" s="341">
        <v>25</v>
      </c>
      <c r="M232" s="341">
        <v>51</v>
      </c>
      <c r="N232" s="340">
        <v>250</v>
      </c>
      <c r="O232" s="341">
        <v>316</v>
      </c>
      <c r="P232" s="341">
        <v>336</v>
      </c>
      <c r="Q232" s="343">
        <v>316</v>
      </c>
      <c r="R232" s="344">
        <v>336</v>
      </c>
      <c r="S232" s="344">
        <v>377</v>
      </c>
      <c r="T232" s="344">
        <v>353</v>
      </c>
      <c r="U232" s="344">
        <v>407</v>
      </c>
      <c r="V232" s="344">
        <v>407</v>
      </c>
      <c r="W232" s="344">
        <v>47</v>
      </c>
      <c r="X232" s="344">
        <v>53</v>
      </c>
      <c r="Y232" s="345">
        <v>0.12</v>
      </c>
      <c r="Z232" s="345">
        <v>0.25</v>
      </c>
      <c r="AA232" s="345">
        <v>0.25</v>
      </c>
      <c r="AB232" s="346">
        <v>94</v>
      </c>
      <c r="AC232" s="346">
        <v>138</v>
      </c>
      <c r="AD232" s="346">
        <v>22</v>
      </c>
      <c r="AE232" s="346">
        <v>0</v>
      </c>
      <c r="AF232" s="381">
        <v>1</v>
      </c>
      <c r="AG232" s="349" t="s">
        <v>3926</v>
      </c>
      <c r="AH232" s="347" t="s">
        <v>1172</v>
      </c>
      <c r="AI232" s="347" t="s">
        <v>2013</v>
      </c>
      <c r="AJ232" s="348">
        <v>24</v>
      </c>
      <c r="AK232" s="379">
        <v>27</v>
      </c>
      <c r="AL232" s="349">
        <v>34.5</v>
      </c>
      <c r="AM232" s="349" t="s">
        <v>5753</v>
      </c>
      <c r="AN232" s="436">
        <v>82.181944444444454</v>
      </c>
      <c r="AO232" s="348">
        <v>42.496527777777779</v>
      </c>
      <c r="AP232" s="347">
        <v>3.125</v>
      </c>
      <c r="AQ232" s="348">
        <v>2</v>
      </c>
      <c r="AR232" s="348">
        <v>1</v>
      </c>
      <c r="AS232" s="348">
        <v>1</v>
      </c>
      <c r="AT232" s="348">
        <v>0</v>
      </c>
      <c r="AU232" s="348">
        <v>1</v>
      </c>
      <c r="AV232" s="348">
        <v>2</v>
      </c>
      <c r="AW232" s="350">
        <v>1</v>
      </c>
      <c r="AX232" s="351">
        <v>1</v>
      </c>
      <c r="AY232" s="352">
        <v>12</v>
      </c>
      <c r="AZ232" s="393">
        <v>0</v>
      </c>
      <c r="BA232" s="393" t="s">
        <v>1537</v>
      </c>
      <c r="BB232" s="393" t="s">
        <v>1537</v>
      </c>
      <c r="BC232" s="393" t="s">
        <v>1537</v>
      </c>
      <c r="BD232" s="353" t="s">
        <v>3612</v>
      </c>
      <c r="BE232" s="393">
        <v>0</v>
      </c>
      <c r="BF232" s="393">
        <v>0</v>
      </c>
      <c r="BG232" s="393">
        <v>1</v>
      </c>
      <c r="BH232" s="5" t="s">
        <v>1537</v>
      </c>
      <c r="BI232" s="289"/>
      <c r="BJ232" s="297">
        <v>24</v>
      </c>
      <c r="BK232" s="297">
        <v>29</v>
      </c>
    </row>
    <row r="233" spans="1:63" x14ac:dyDescent="0.2">
      <c r="A233" s="286" t="s">
        <v>1041</v>
      </c>
      <c r="B233" s="287" t="s">
        <v>2014</v>
      </c>
      <c r="C233" s="340">
        <v>257</v>
      </c>
      <c r="D233" s="341">
        <v>276</v>
      </c>
      <c r="E233" s="341">
        <v>289</v>
      </c>
      <c r="F233" s="341">
        <v>293</v>
      </c>
      <c r="G233" s="341">
        <v>299</v>
      </c>
      <c r="H233" s="341">
        <v>327</v>
      </c>
      <c r="I233" s="342">
        <v>347</v>
      </c>
      <c r="J233" s="340">
        <v>24</v>
      </c>
      <c r="K233" s="341">
        <v>47</v>
      </c>
      <c r="L233" s="341">
        <v>31</v>
      </c>
      <c r="M233" s="341">
        <v>60</v>
      </c>
      <c r="N233" s="340">
        <v>257</v>
      </c>
      <c r="O233" s="341">
        <v>331</v>
      </c>
      <c r="P233" s="341">
        <v>356</v>
      </c>
      <c r="Q233" s="343">
        <v>331</v>
      </c>
      <c r="R233" s="344">
        <v>356</v>
      </c>
      <c r="S233" s="344">
        <v>395</v>
      </c>
      <c r="T233" s="344">
        <v>370</v>
      </c>
      <c r="U233" s="344">
        <v>425</v>
      </c>
      <c r="V233" s="344">
        <v>425</v>
      </c>
      <c r="W233" s="344">
        <v>47</v>
      </c>
      <c r="X233" s="344">
        <v>53</v>
      </c>
      <c r="Y233" s="345">
        <v>0.12</v>
      </c>
      <c r="Z233" s="345">
        <v>0.25</v>
      </c>
      <c r="AA233" s="345">
        <v>0.25</v>
      </c>
      <c r="AB233" s="346">
        <v>94</v>
      </c>
      <c r="AC233" s="346">
        <v>138</v>
      </c>
      <c r="AD233" s="346">
        <v>22</v>
      </c>
      <c r="AE233" s="346">
        <v>0</v>
      </c>
      <c r="AF233" s="381">
        <v>1</v>
      </c>
      <c r="AG233" s="349" t="s">
        <v>3926</v>
      </c>
      <c r="AH233" s="347" t="s">
        <v>1172</v>
      </c>
      <c r="AI233" s="347" t="s">
        <v>2013</v>
      </c>
      <c r="AJ233" s="348">
        <v>24</v>
      </c>
      <c r="AK233" s="379">
        <v>30</v>
      </c>
      <c r="AL233" s="349">
        <v>34.5</v>
      </c>
      <c r="AM233" s="349" t="s">
        <v>5754</v>
      </c>
      <c r="AN233" s="436">
        <v>87.942777777777792</v>
      </c>
      <c r="AO233" s="348">
        <v>44.934027777777771</v>
      </c>
      <c r="AP233" s="347">
        <v>3.75</v>
      </c>
      <c r="AQ233" s="348">
        <v>2</v>
      </c>
      <c r="AR233" s="348">
        <v>1</v>
      </c>
      <c r="AS233" s="348">
        <v>1</v>
      </c>
      <c r="AT233" s="348">
        <v>0</v>
      </c>
      <c r="AU233" s="348">
        <v>1</v>
      </c>
      <c r="AV233" s="348">
        <v>2</v>
      </c>
      <c r="AW233" s="350">
        <v>2</v>
      </c>
      <c r="AX233" s="351">
        <v>1</v>
      </c>
      <c r="AY233" s="352">
        <v>12</v>
      </c>
      <c r="AZ233" s="393">
        <v>0</v>
      </c>
      <c r="BA233" s="393" t="s">
        <v>1537</v>
      </c>
      <c r="BB233" s="393" t="s">
        <v>1537</v>
      </c>
      <c r="BC233" s="393" t="s">
        <v>1537</v>
      </c>
      <c r="BD233" s="353" t="s">
        <v>3612</v>
      </c>
      <c r="BE233" s="393">
        <v>0</v>
      </c>
      <c r="BF233" s="393">
        <v>0</v>
      </c>
      <c r="BG233" s="393">
        <v>1</v>
      </c>
      <c r="BH233" s="5" t="s">
        <v>1537</v>
      </c>
      <c r="BI233" s="289"/>
      <c r="BJ233" s="297">
        <v>24</v>
      </c>
      <c r="BK233" s="297">
        <v>30</v>
      </c>
    </row>
    <row r="234" spans="1:63" x14ac:dyDescent="0.2">
      <c r="A234" s="286" t="s">
        <v>1042</v>
      </c>
      <c r="B234" s="287" t="s">
        <v>2015</v>
      </c>
      <c r="C234" s="340">
        <v>270</v>
      </c>
      <c r="D234" s="341">
        <v>292</v>
      </c>
      <c r="E234" s="341">
        <v>310</v>
      </c>
      <c r="F234" s="341">
        <v>313</v>
      </c>
      <c r="G234" s="341">
        <v>320</v>
      </c>
      <c r="H234" s="341">
        <v>350</v>
      </c>
      <c r="I234" s="342">
        <v>375</v>
      </c>
      <c r="J234" s="340">
        <v>24</v>
      </c>
      <c r="K234" s="341">
        <v>47</v>
      </c>
      <c r="L234" s="341">
        <v>35</v>
      </c>
      <c r="M234" s="341">
        <v>71</v>
      </c>
      <c r="N234" s="340">
        <v>270</v>
      </c>
      <c r="O234" s="341">
        <v>351</v>
      </c>
      <c r="P234" s="341">
        <v>375</v>
      </c>
      <c r="Q234" s="343">
        <v>351</v>
      </c>
      <c r="R234" s="344">
        <v>375</v>
      </c>
      <c r="S234" s="344">
        <v>416</v>
      </c>
      <c r="T234" s="344">
        <v>395</v>
      </c>
      <c r="U234" s="344">
        <v>446</v>
      </c>
      <c r="V234" s="344">
        <v>446</v>
      </c>
      <c r="W234" s="344">
        <v>47</v>
      </c>
      <c r="X234" s="344">
        <v>53</v>
      </c>
      <c r="Y234" s="345">
        <v>0.12</v>
      </c>
      <c r="Z234" s="345">
        <v>0.25</v>
      </c>
      <c r="AA234" s="345">
        <v>0.25</v>
      </c>
      <c r="AB234" s="346">
        <v>94</v>
      </c>
      <c r="AC234" s="346">
        <v>138</v>
      </c>
      <c r="AD234" s="346">
        <v>22</v>
      </c>
      <c r="AE234" s="346">
        <v>0</v>
      </c>
      <c r="AF234" s="381">
        <v>1</v>
      </c>
      <c r="AG234" s="349" t="s">
        <v>3926</v>
      </c>
      <c r="AH234" s="347" t="s">
        <v>1172</v>
      </c>
      <c r="AI234" s="347" t="s">
        <v>2013</v>
      </c>
      <c r="AJ234" s="348">
        <v>24</v>
      </c>
      <c r="AK234" s="379">
        <v>33</v>
      </c>
      <c r="AL234" s="349">
        <v>34.5</v>
      </c>
      <c r="AM234" s="349" t="s">
        <v>5755</v>
      </c>
      <c r="AN234" s="436">
        <v>93.703611111111115</v>
      </c>
      <c r="AO234" s="348">
        <v>47.371527777777771</v>
      </c>
      <c r="AP234" s="347">
        <v>4.375</v>
      </c>
      <c r="AQ234" s="348">
        <v>2</v>
      </c>
      <c r="AR234" s="348">
        <v>1</v>
      </c>
      <c r="AS234" s="348">
        <v>1</v>
      </c>
      <c r="AT234" s="348">
        <v>0</v>
      </c>
      <c r="AU234" s="348">
        <v>1</v>
      </c>
      <c r="AV234" s="348">
        <v>2</v>
      </c>
      <c r="AW234" s="350">
        <v>2</v>
      </c>
      <c r="AX234" s="351">
        <v>1</v>
      </c>
      <c r="AY234" s="352">
        <v>12</v>
      </c>
      <c r="AZ234" s="393">
        <v>0</v>
      </c>
      <c r="BA234" s="393" t="s">
        <v>1537</v>
      </c>
      <c r="BB234" s="393" t="s">
        <v>1537</v>
      </c>
      <c r="BC234" s="393" t="s">
        <v>1537</v>
      </c>
      <c r="BD234" s="353" t="s">
        <v>3612</v>
      </c>
      <c r="BE234" s="393">
        <v>0</v>
      </c>
      <c r="BF234" s="393">
        <v>0</v>
      </c>
      <c r="BG234" s="393">
        <v>1</v>
      </c>
      <c r="BH234" s="5" t="s">
        <v>1537</v>
      </c>
      <c r="BI234" s="289"/>
      <c r="BJ234" s="297">
        <v>24</v>
      </c>
      <c r="BK234" s="297">
        <v>32</v>
      </c>
    </row>
    <row r="235" spans="1:63" x14ac:dyDescent="0.2">
      <c r="A235" s="286" t="s">
        <v>1043</v>
      </c>
      <c r="B235" s="287" t="s">
        <v>2016</v>
      </c>
      <c r="C235" s="340">
        <v>278</v>
      </c>
      <c r="D235" s="341">
        <v>306</v>
      </c>
      <c r="E235" s="341">
        <v>325</v>
      </c>
      <c r="F235" s="341">
        <v>330</v>
      </c>
      <c r="G235" s="341">
        <v>338</v>
      </c>
      <c r="H235" s="341">
        <v>370</v>
      </c>
      <c r="I235" s="342">
        <v>400</v>
      </c>
      <c r="J235" s="340">
        <v>24</v>
      </c>
      <c r="K235" s="341">
        <v>47</v>
      </c>
      <c r="L235" s="341">
        <v>40</v>
      </c>
      <c r="M235" s="341">
        <v>80</v>
      </c>
      <c r="N235" s="340">
        <v>278</v>
      </c>
      <c r="O235" s="341">
        <v>367</v>
      </c>
      <c r="P235" s="341">
        <v>395</v>
      </c>
      <c r="Q235" s="343">
        <v>367</v>
      </c>
      <c r="R235" s="344">
        <v>395</v>
      </c>
      <c r="S235" s="344">
        <v>436</v>
      </c>
      <c r="T235" s="344">
        <v>428</v>
      </c>
      <c r="U235" s="344">
        <v>467</v>
      </c>
      <c r="V235" s="344">
        <v>467</v>
      </c>
      <c r="W235" s="344">
        <v>47</v>
      </c>
      <c r="X235" s="344">
        <v>53</v>
      </c>
      <c r="Y235" s="345">
        <v>0.12</v>
      </c>
      <c r="Z235" s="345">
        <v>0.25</v>
      </c>
      <c r="AA235" s="345">
        <v>0.25</v>
      </c>
      <c r="AB235" s="346">
        <v>94</v>
      </c>
      <c r="AC235" s="346">
        <v>138</v>
      </c>
      <c r="AD235" s="346">
        <v>22</v>
      </c>
      <c r="AE235" s="346">
        <v>0</v>
      </c>
      <c r="AF235" s="381">
        <v>1</v>
      </c>
      <c r="AG235" s="349" t="s">
        <v>3926</v>
      </c>
      <c r="AH235" s="347" t="s">
        <v>1172</v>
      </c>
      <c r="AI235" s="347" t="s">
        <v>2013</v>
      </c>
      <c r="AJ235" s="348">
        <v>24</v>
      </c>
      <c r="AK235" s="379">
        <v>36</v>
      </c>
      <c r="AL235" s="349">
        <v>34.5</v>
      </c>
      <c r="AM235" s="349" t="s">
        <v>5756</v>
      </c>
      <c r="AN235" s="436">
        <v>99.464444444444453</v>
      </c>
      <c r="AO235" s="348">
        <v>49.809027777777779</v>
      </c>
      <c r="AP235" s="347">
        <v>5</v>
      </c>
      <c r="AQ235" s="348">
        <v>2</v>
      </c>
      <c r="AR235" s="348">
        <v>1</v>
      </c>
      <c r="AS235" s="348">
        <v>1</v>
      </c>
      <c r="AT235" s="348">
        <v>0</v>
      </c>
      <c r="AU235" s="348">
        <v>1</v>
      </c>
      <c r="AV235" s="348">
        <v>2</v>
      </c>
      <c r="AW235" s="350">
        <v>2</v>
      </c>
      <c r="AX235" s="351">
        <v>1</v>
      </c>
      <c r="AY235" s="352">
        <v>12</v>
      </c>
      <c r="AZ235" s="393">
        <v>0</v>
      </c>
      <c r="BA235" s="393" t="s">
        <v>1537</v>
      </c>
      <c r="BB235" s="393" t="s">
        <v>1537</v>
      </c>
      <c r="BC235" s="393" t="s">
        <v>1537</v>
      </c>
      <c r="BD235" s="353" t="s">
        <v>3612</v>
      </c>
      <c r="BE235" s="393">
        <v>0</v>
      </c>
      <c r="BF235" s="393">
        <v>0</v>
      </c>
      <c r="BG235" s="393">
        <v>1</v>
      </c>
      <c r="BH235" s="5" t="s">
        <v>1537</v>
      </c>
      <c r="BI235" s="289"/>
      <c r="BJ235" s="297">
        <v>24</v>
      </c>
      <c r="BK235" s="297">
        <v>34</v>
      </c>
    </row>
    <row r="236" spans="1:63" x14ac:dyDescent="0.2">
      <c r="A236" s="286" t="s">
        <v>1044</v>
      </c>
      <c r="B236" s="287" t="s">
        <v>2017</v>
      </c>
      <c r="C236" s="340">
        <v>293</v>
      </c>
      <c r="D236" s="341">
        <v>325</v>
      </c>
      <c r="E236" s="341">
        <v>347</v>
      </c>
      <c r="F236" s="341">
        <v>352</v>
      </c>
      <c r="G236" s="341">
        <v>360</v>
      </c>
      <c r="H236" s="341">
        <v>395</v>
      </c>
      <c r="I236" s="342">
        <v>429</v>
      </c>
      <c r="J236" s="340">
        <v>24</v>
      </c>
      <c r="K236" s="341">
        <v>47</v>
      </c>
      <c r="L236" s="341">
        <v>44</v>
      </c>
      <c r="M236" s="341">
        <v>91</v>
      </c>
      <c r="N236" s="340">
        <v>293</v>
      </c>
      <c r="O236" s="341">
        <v>394</v>
      </c>
      <c r="P236" s="341">
        <v>421</v>
      </c>
      <c r="Q236" s="343">
        <v>394</v>
      </c>
      <c r="R236" s="344">
        <v>421</v>
      </c>
      <c r="S236" s="344">
        <v>460</v>
      </c>
      <c r="T236" s="344">
        <v>447</v>
      </c>
      <c r="U236" s="344">
        <v>493</v>
      </c>
      <c r="V236" s="344">
        <v>493</v>
      </c>
      <c r="W236" s="344">
        <v>47</v>
      </c>
      <c r="X236" s="344">
        <v>53</v>
      </c>
      <c r="Y236" s="345">
        <v>0.12</v>
      </c>
      <c r="Z236" s="345">
        <v>0.25</v>
      </c>
      <c r="AA236" s="345">
        <v>0.25</v>
      </c>
      <c r="AB236" s="346">
        <v>94</v>
      </c>
      <c r="AC236" s="346">
        <v>138</v>
      </c>
      <c r="AD236" s="346">
        <v>22</v>
      </c>
      <c r="AE236" s="346">
        <v>0</v>
      </c>
      <c r="AF236" s="381">
        <v>1</v>
      </c>
      <c r="AG236" s="349" t="s">
        <v>3926</v>
      </c>
      <c r="AH236" s="347" t="s">
        <v>1172</v>
      </c>
      <c r="AI236" s="347" t="s">
        <v>2013</v>
      </c>
      <c r="AJ236" s="348">
        <v>24</v>
      </c>
      <c r="AK236" s="379">
        <v>39</v>
      </c>
      <c r="AL236" s="349">
        <v>34.5</v>
      </c>
      <c r="AM236" s="349" t="s">
        <v>5757</v>
      </c>
      <c r="AN236" s="436">
        <v>105.22527777777778</v>
      </c>
      <c r="AO236" s="348">
        <v>52.246527777777771</v>
      </c>
      <c r="AP236" s="347">
        <v>5.625</v>
      </c>
      <c r="AQ236" s="348">
        <v>2</v>
      </c>
      <c r="AR236" s="348">
        <v>1</v>
      </c>
      <c r="AS236" s="348">
        <v>1</v>
      </c>
      <c r="AT236" s="348">
        <v>0</v>
      </c>
      <c r="AU236" s="348">
        <v>1</v>
      </c>
      <c r="AV236" s="348">
        <v>2</v>
      </c>
      <c r="AW236" s="350">
        <v>2</v>
      </c>
      <c r="AX236" s="351">
        <v>1</v>
      </c>
      <c r="AY236" s="352">
        <v>12</v>
      </c>
      <c r="AZ236" s="393">
        <v>0</v>
      </c>
      <c r="BA236" s="393" t="s">
        <v>1537</v>
      </c>
      <c r="BB236" s="393" t="s">
        <v>1537</v>
      </c>
      <c r="BC236" s="393" t="s">
        <v>1537</v>
      </c>
      <c r="BD236" s="353" t="s">
        <v>3612</v>
      </c>
      <c r="BE236" s="393">
        <v>0</v>
      </c>
      <c r="BF236" s="393">
        <v>0</v>
      </c>
      <c r="BG236" s="393">
        <v>1</v>
      </c>
      <c r="BH236" s="5" t="s">
        <v>1537</v>
      </c>
      <c r="BI236" s="289"/>
      <c r="BJ236" s="297">
        <v>24</v>
      </c>
      <c r="BK236" s="297">
        <v>36</v>
      </c>
    </row>
    <row r="237" spans="1:63" x14ac:dyDescent="0.2">
      <c r="A237" s="286" t="s">
        <v>1045</v>
      </c>
      <c r="B237" s="287" t="s">
        <v>2018</v>
      </c>
      <c r="C237" s="340">
        <v>299</v>
      </c>
      <c r="D237" s="341">
        <v>335</v>
      </c>
      <c r="E237" s="341">
        <v>360</v>
      </c>
      <c r="F237" s="341">
        <v>366</v>
      </c>
      <c r="G237" s="341">
        <v>375</v>
      </c>
      <c r="H237" s="341">
        <v>412</v>
      </c>
      <c r="I237" s="342">
        <v>451</v>
      </c>
      <c r="J237" s="340">
        <v>24</v>
      </c>
      <c r="K237" s="341">
        <v>47</v>
      </c>
      <c r="L237" s="341">
        <v>49</v>
      </c>
      <c r="M237" s="341">
        <v>100</v>
      </c>
      <c r="N237" s="340">
        <v>299</v>
      </c>
      <c r="O237" s="341">
        <v>415</v>
      </c>
      <c r="P237" s="341">
        <v>446</v>
      </c>
      <c r="Q237" s="343">
        <v>415</v>
      </c>
      <c r="R237" s="344">
        <v>446</v>
      </c>
      <c r="S237" s="344">
        <v>500</v>
      </c>
      <c r="T237" s="344">
        <v>467</v>
      </c>
      <c r="U237" s="344">
        <v>543</v>
      </c>
      <c r="V237" s="344">
        <v>543</v>
      </c>
      <c r="W237" s="344">
        <v>47</v>
      </c>
      <c r="X237" s="344">
        <v>53</v>
      </c>
      <c r="Y237" s="345">
        <v>0.12</v>
      </c>
      <c r="Z237" s="345">
        <v>0.25</v>
      </c>
      <c r="AA237" s="345">
        <v>0.25</v>
      </c>
      <c r="AB237" s="346">
        <v>94</v>
      </c>
      <c r="AC237" s="346">
        <v>138</v>
      </c>
      <c r="AD237" s="346">
        <v>22</v>
      </c>
      <c r="AE237" s="346">
        <v>0</v>
      </c>
      <c r="AF237" s="381">
        <v>1</v>
      </c>
      <c r="AG237" s="349" t="s">
        <v>3926</v>
      </c>
      <c r="AH237" s="347" t="s">
        <v>1172</v>
      </c>
      <c r="AI237" s="347" t="s">
        <v>2013</v>
      </c>
      <c r="AJ237" s="348">
        <v>24</v>
      </c>
      <c r="AK237" s="379">
        <v>42</v>
      </c>
      <c r="AL237" s="349">
        <v>34.5</v>
      </c>
      <c r="AM237" s="349" t="s">
        <v>5758</v>
      </c>
      <c r="AN237" s="436">
        <v>111.34611111111111</v>
      </c>
      <c r="AO237" s="348">
        <v>54.684027777777779</v>
      </c>
      <c r="AP237" s="347">
        <v>6.25</v>
      </c>
      <c r="AQ237" s="348">
        <v>3</v>
      </c>
      <c r="AR237" s="348">
        <v>2</v>
      </c>
      <c r="AS237" s="348">
        <v>1</v>
      </c>
      <c r="AT237" s="348">
        <v>0</v>
      </c>
      <c r="AU237" s="348">
        <v>1</v>
      </c>
      <c r="AV237" s="348">
        <v>4</v>
      </c>
      <c r="AW237" s="350">
        <v>2</v>
      </c>
      <c r="AX237" s="351">
        <v>1</v>
      </c>
      <c r="AY237" s="352">
        <v>13</v>
      </c>
      <c r="AZ237" s="393">
        <v>0</v>
      </c>
      <c r="BA237" s="393" t="s">
        <v>1537</v>
      </c>
      <c r="BB237" s="393" t="s">
        <v>1537</v>
      </c>
      <c r="BC237" s="393" t="s">
        <v>1537</v>
      </c>
      <c r="BD237" s="353" t="s">
        <v>3612</v>
      </c>
      <c r="BE237" s="393">
        <v>0</v>
      </c>
      <c r="BF237" s="393">
        <v>0</v>
      </c>
      <c r="BG237" s="393">
        <v>1</v>
      </c>
      <c r="BH237" s="5" t="s">
        <v>1537</v>
      </c>
      <c r="BI237" s="289"/>
      <c r="BJ237" s="297">
        <v>24</v>
      </c>
      <c r="BK237" s="297">
        <v>38</v>
      </c>
    </row>
    <row r="238" spans="1:63" x14ac:dyDescent="0.2">
      <c r="A238" s="286" t="s">
        <v>1046</v>
      </c>
      <c r="B238" s="287" t="s">
        <v>2019</v>
      </c>
      <c r="C238" s="340">
        <v>204</v>
      </c>
      <c r="D238" s="341">
        <v>220</v>
      </c>
      <c r="E238" s="341">
        <v>231</v>
      </c>
      <c r="F238" s="341">
        <v>234</v>
      </c>
      <c r="G238" s="341">
        <v>239</v>
      </c>
      <c r="H238" s="341">
        <v>260</v>
      </c>
      <c r="I238" s="342">
        <v>279</v>
      </c>
      <c r="J238" s="340">
        <v>24</v>
      </c>
      <c r="K238" s="341">
        <v>47</v>
      </c>
      <c r="L238" s="341">
        <v>25</v>
      </c>
      <c r="M238" s="341">
        <v>51</v>
      </c>
      <c r="N238" s="340">
        <v>204</v>
      </c>
      <c r="O238" s="341">
        <v>263</v>
      </c>
      <c r="P238" s="341">
        <v>282</v>
      </c>
      <c r="Q238" s="343">
        <v>263</v>
      </c>
      <c r="R238" s="344">
        <v>282</v>
      </c>
      <c r="S238" s="344">
        <v>313</v>
      </c>
      <c r="T238" s="344">
        <v>299</v>
      </c>
      <c r="U238" s="344">
        <v>332</v>
      </c>
      <c r="V238" s="344">
        <v>332</v>
      </c>
      <c r="W238" s="344">
        <v>47</v>
      </c>
      <c r="X238" s="344">
        <v>53</v>
      </c>
      <c r="Y238" s="345">
        <v>0.12</v>
      </c>
      <c r="Z238" s="345">
        <v>0.25</v>
      </c>
      <c r="AA238" s="345">
        <v>0.25</v>
      </c>
      <c r="AB238" s="346">
        <v>0</v>
      </c>
      <c r="AC238" s="346">
        <v>0</v>
      </c>
      <c r="AD238" s="346">
        <v>22</v>
      </c>
      <c r="AE238" s="346">
        <v>0</v>
      </c>
      <c r="AF238" s="381">
        <v>1</v>
      </c>
      <c r="AG238" s="349" t="s">
        <v>3926</v>
      </c>
      <c r="AH238" s="347" t="s">
        <v>1172</v>
      </c>
      <c r="AI238" s="347" t="s">
        <v>2020</v>
      </c>
      <c r="AJ238" s="348">
        <v>24</v>
      </c>
      <c r="AK238" s="379">
        <v>27</v>
      </c>
      <c r="AL238" s="349">
        <v>34.5</v>
      </c>
      <c r="AM238" s="349" t="s">
        <v>5753</v>
      </c>
      <c r="AN238" s="436">
        <v>70.69861111111112</v>
      </c>
      <c r="AO238" s="348">
        <v>38.413194444444443</v>
      </c>
      <c r="AP238" s="347">
        <v>3.125</v>
      </c>
      <c r="AQ238" s="348">
        <v>1</v>
      </c>
      <c r="AR238" s="348">
        <v>1</v>
      </c>
      <c r="AS238" s="348">
        <v>0</v>
      </c>
      <c r="AT238" s="348">
        <v>0</v>
      </c>
      <c r="AU238" s="348">
        <v>1</v>
      </c>
      <c r="AV238" s="348">
        <v>2</v>
      </c>
      <c r="AW238" s="350">
        <v>1</v>
      </c>
      <c r="AX238" s="351">
        <v>1</v>
      </c>
      <c r="AY238" s="352">
        <v>11</v>
      </c>
      <c r="AZ238" s="393">
        <v>0</v>
      </c>
      <c r="BA238" s="393" t="s">
        <v>1537</v>
      </c>
      <c r="BB238" s="393" t="s">
        <v>1537</v>
      </c>
      <c r="BC238" s="393" t="s">
        <v>1537</v>
      </c>
      <c r="BD238" s="353" t="s">
        <v>3612</v>
      </c>
      <c r="BE238" s="393">
        <v>0</v>
      </c>
      <c r="BF238" s="393">
        <v>0</v>
      </c>
      <c r="BG238" s="393">
        <v>1</v>
      </c>
      <c r="BH238" s="5" t="s">
        <v>1537</v>
      </c>
      <c r="BI238" s="289"/>
      <c r="BJ238" s="297">
        <v>24</v>
      </c>
      <c r="BK238" s="297">
        <v>24</v>
      </c>
    </row>
    <row r="239" spans="1:63" x14ac:dyDescent="0.2">
      <c r="A239" s="286" t="s">
        <v>1047</v>
      </c>
      <c r="B239" s="287" t="s">
        <v>2021</v>
      </c>
      <c r="C239" s="340">
        <v>210</v>
      </c>
      <c r="D239" s="341">
        <v>231</v>
      </c>
      <c r="E239" s="341">
        <v>244</v>
      </c>
      <c r="F239" s="341">
        <v>247</v>
      </c>
      <c r="G239" s="341">
        <v>253</v>
      </c>
      <c r="H239" s="341">
        <v>276</v>
      </c>
      <c r="I239" s="342">
        <v>301</v>
      </c>
      <c r="J239" s="340">
        <v>24</v>
      </c>
      <c r="K239" s="341">
        <v>47</v>
      </c>
      <c r="L239" s="341">
        <v>31</v>
      </c>
      <c r="M239" s="341">
        <v>60</v>
      </c>
      <c r="N239" s="340">
        <v>210</v>
      </c>
      <c r="O239" s="341">
        <v>276</v>
      </c>
      <c r="P239" s="341">
        <v>295</v>
      </c>
      <c r="Q239" s="343">
        <v>276</v>
      </c>
      <c r="R239" s="344">
        <v>295</v>
      </c>
      <c r="S239" s="344">
        <v>326</v>
      </c>
      <c r="T239" s="344">
        <v>312</v>
      </c>
      <c r="U239" s="344">
        <v>346</v>
      </c>
      <c r="V239" s="344">
        <v>346</v>
      </c>
      <c r="W239" s="344">
        <v>47</v>
      </c>
      <c r="X239" s="344">
        <v>53</v>
      </c>
      <c r="Y239" s="345">
        <v>0.12</v>
      </c>
      <c r="Z239" s="345">
        <v>0.25</v>
      </c>
      <c r="AA239" s="345">
        <v>0.25</v>
      </c>
      <c r="AB239" s="346">
        <v>0</v>
      </c>
      <c r="AC239" s="346">
        <v>0</v>
      </c>
      <c r="AD239" s="346">
        <v>22</v>
      </c>
      <c r="AE239" s="346">
        <v>0</v>
      </c>
      <c r="AF239" s="381">
        <v>1</v>
      </c>
      <c r="AG239" s="349" t="s">
        <v>3926</v>
      </c>
      <c r="AH239" s="347" t="s">
        <v>1172</v>
      </c>
      <c r="AI239" s="347" t="s">
        <v>2020</v>
      </c>
      <c r="AJ239" s="348">
        <v>24</v>
      </c>
      <c r="AK239" s="379">
        <v>30</v>
      </c>
      <c r="AL239" s="349">
        <v>34.5</v>
      </c>
      <c r="AM239" s="349" t="s">
        <v>5754</v>
      </c>
      <c r="AN239" s="436">
        <v>75.359444444444449</v>
      </c>
      <c r="AO239" s="348">
        <v>40.350694444444443</v>
      </c>
      <c r="AP239" s="347">
        <v>3.75</v>
      </c>
      <c r="AQ239" s="348">
        <v>1</v>
      </c>
      <c r="AR239" s="348">
        <v>1</v>
      </c>
      <c r="AS239" s="348">
        <v>0</v>
      </c>
      <c r="AT239" s="348">
        <v>0</v>
      </c>
      <c r="AU239" s="348">
        <v>1</v>
      </c>
      <c r="AV239" s="348">
        <v>2</v>
      </c>
      <c r="AW239" s="350">
        <v>2</v>
      </c>
      <c r="AX239" s="351">
        <v>1</v>
      </c>
      <c r="AY239" s="352">
        <v>11</v>
      </c>
      <c r="AZ239" s="393">
        <v>0</v>
      </c>
      <c r="BA239" s="393" t="s">
        <v>1537</v>
      </c>
      <c r="BB239" s="393" t="s">
        <v>1537</v>
      </c>
      <c r="BC239" s="393" t="s">
        <v>1537</v>
      </c>
      <c r="BD239" s="353" t="s">
        <v>3612</v>
      </c>
      <c r="BE239" s="393">
        <v>0</v>
      </c>
      <c r="BF239" s="393">
        <v>0</v>
      </c>
      <c r="BG239" s="393">
        <v>1</v>
      </c>
      <c r="BH239" s="5" t="s">
        <v>1537</v>
      </c>
      <c r="BI239" s="289"/>
      <c r="BJ239" s="297">
        <v>24</v>
      </c>
      <c r="BK239" s="297">
        <v>26</v>
      </c>
    </row>
    <row r="240" spans="1:63" x14ac:dyDescent="0.2">
      <c r="A240" s="286" t="s">
        <v>1048</v>
      </c>
      <c r="B240" s="287" t="s">
        <v>2022</v>
      </c>
      <c r="C240" s="340">
        <v>219</v>
      </c>
      <c r="D240" s="341">
        <v>244</v>
      </c>
      <c r="E240" s="341">
        <v>260</v>
      </c>
      <c r="F240" s="341">
        <v>263</v>
      </c>
      <c r="G240" s="341">
        <v>271</v>
      </c>
      <c r="H240" s="341">
        <v>295</v>
      </c>
      <c r="I240" s="342">
        <v>328</v>
      </c>
      <c r="J240" s="340">
        <v>24</v>
      </c>
      <c r="K240" s="341">
        <v>47</v>
      </c>
      <c r="L240" s="341">
        <v>35</v>
      </c>
      <c r="M240" s="341">
        <v>71</v>
      </c>
      <c r="N240" s="340">
        <v>219</v>
      </c>
      <c r="O240" s="341">
        <v>289</v>
      </c>
      <c r="P240" s="341">
        <v>311</v>
      </c>
      <c r="Q240" s="343">
        <v>289</v>
      </c>
      <c r="R240" s="344">
        <v>311</v>
      </c>
      <c r="S240" s="344">
        <v>343</v>
      </c>
      <c r="T240" s="344">
        <v>334</v>
      </c>
      <c r="U240" s="344">
        <v>364</v>
      </c>
      <c r="V240" s="344">
        <v>364</v>
      </c>
      <c r="W240" s="344">
        <v>47</v>
      </c>
      <c r="X240" s="344">
        <v>53</v>
      </c>
      <c r="Y240" s="345">
        <v>0.12</v>
      </c>
      <c r="Z240" s="345">
        <v>0.25</v>
      </c>
      <c r="AA240" s="345">
        <v>0.25</v>
      </c>
      <c r="AB240" s="346">
        <v>0</v>
      </c>
      <c r="AC240" s="346">
        <v>0</v>
      </c>
      <c r="AD240" s="346">
        <v>22</v>
      </c>
      <c r="AE240" s="346">
        <v>0</v>
      </c>
      <c r="AF240" s="381">
        <v>1</v>
      </c>
      <c r="AG240" s="349" t="s">
        <v>3926</v>
      </c>
      <c r="AH240" s="347" t="s">
        <v>1172</v>
      </c>
      <c r="AI240" s="347" t="s">
        <v>2020</v>
      </c>
      <c r="AJ240" s="348">
        <v>24</v>
      </c>
      <c r="AK240" s="379">
        <v>33</v>
      </c>
      <c r="AL240" s="349">
        <v>34.5</v>
      </c>
      <c r="AM240" s="349" t="s">
        <v>5755</v>
      </c>
      <c r="AN240" s="436">
        <v>80.020277777777792</v>
      </c>
      <c r="AO240" s="348">
        <v>42.288194444444443</v>
      </c>
      <c r="AP240" s="347">
        <v>4.375</v>
      </c>
      <c r="AQ240" s="348">
        <v>1</v>
      </c>
      <c r="AR240" s="348">
        <v>1</v>
      </c>
      <c r="AS240" s="348">
        <v>0</v>
      </c>
      <c r="AT240" s="348">
        <v>0</v>
      </c>
      <c r="AU240" s="348">
        <v>1</v>
      </c>
      <c r="AV240" s="348">
        <v>2</v>
      </c>
      <c r="AW240" s="350">
        <v>2</v>
      </c>
      <c r="AX240" s="351">
        <v>1</v>
      </c>
      <c r="AY240" s="352">
        <v>11</v>
      </c>
      <c r="AZ240" s="393">
        <v>0</v>
      </c>
      <c r="BA240" s="393" t="s">
        <v>1537</v>
      </c>
      <c r="BB240" s="393" t="s">
        <v>1537</v>
      </c>
      <c r="BC240" s="393" t="s">
        <v>1537</v>
      </c>
      <c r="BD240" s="353" t="s">
        <v>3612</v>
      </c>
      <c r="BE240" s="393">
        <v>0</v>
      </c>
      <c r="BF240" s="393">
        <v>0</v>
      </c>
      <c r="BG240" s="393">
        <v>1</v>
      </c>
      <c r="BH240" s="5" t="s">
        <v>1537</v>
      </c>
      <c r="BI240" s="289"/>
      <c r="BJ240" s="297">
        <v>24</v>
      </c>
      <c r="BK240" s="297">
        <v>28</v>
      </c>
    </row>
    <row r="241" spans="1:63" x14ac:dyDescent="0.2">
      <c r="A241" s="286" t="s">
        <v>1049</v>
      </c>
      <c r="B241" s="287" t="s">
        <v>2023</v>
      </c>
      <c r="C241" s="340">
        <v>227</v>
      </c>
      <c r="D241" s="341">
        <v>255</v>
      </c>
      <c r="E241" s="341">
        <v>276</v>
      </c>
      <c r="F241" s="341">
        <v>280</v>
      </c>
      <c r="G241" s="341">
        <v>287</v>
      </c>
      <c r="H241" s="341">
        <v>314</v>
      </c>
      <c r="I241" s="342">
        <v>353</v>
      </c>
      <c r="J241" s="340">
        <v>24</v>
      </c>
      <c r="K241" s="341">
        <v>47</v>
      </c>
      <c r="L241" s="341">
        <v>40</v>
      </c>
      <c r="M241" s="341">
        <v>80</v>
      </c>
      <c r="N241" s="340">
        <v>227</v>
      </c>
      <c r="O241" s="341">
        <v>303</v>
      </c>
      <c r="P241" s="341">
        <v>327</v>
      </c>
      <c r="Q241" s="343">
        <v>303</v>
      </c>
      <c r="R241" s="344">
        <v>327</v>
      </c>
      <c r="S241" s="344">
        <v>360</v>
      </c>
      <c r="T241" s="344">
        <v>365</v>
      </c>
      <c r="U241" s="344">
        <v>381</v>
      </c>
      <c r="V241" s="344">
        <v>381</v>
      </c>
      <c r="W241" s="344">
        <v>47</v>
      </c>
      <c r="X241" s="344">
        <v>53</v>
      </c>
      <c r="Y241" s="345">
        <v>0.12</v>
      </c>
      <c r="Z241" s="345">
        <v>0.25</v>
      </c>
      <c r="AA241" s="345">
        <v>0.25</v>
      </c>
      <c r="AB241" s="346">
        <v>0</v>
      </c>
      <c r="AC241" s="346">
        <v>0</v>
      </c>
      <c r="AD241" s="346">
        <v>22</v>
      </c>
      <c r="AE241" s="346">
        <v>0</v>
      </c>
      <c r="AF241" s="381">
        <v>1</v>
      </c>
      <c r="AG241" s="349" t="s">
        <v>3926</v>
      </c>
      <c r="AH241" s="347" t="s">
        <v>1172</v>
      </c>
      <c r="AI241" s="347" t="s">
        <v>2020</v>
      </c>
      <c r="AJ241" s="348">
        <v>24</v>
      </c>
      <c r="AK241" s="379">
        <v>36</v>
      </c>
      <c r="AL241" s="349">
        <v>34.5</v>
      </c>
      <c r="AM241" s="349" t="s">
        <v>5756</v>
      </c>
      <c r="AN241" s="436">
        <v>84.681111111111122</v>
      </c>
      <c r="AO241" s="348">
        <v>44.225694444444443</v>
      </c>
      <c r="AP241" s="347">
        <v>5</v>
      </c>
      <c r="AQ241" s="348">
        <v>1</v>
      </c>
      <c r="AR241" s="348">
        <v>1</v>
      </c>
      <c r="AS241" s="348">
        <v>0</v>
      </c>
      <c r="AT241" s="348">
        <v>0</v>
      </c>
      <c r="AU241" s="348">
        <v>1</v>
      </c>
      <c r="AV241" s="348">
        <v>2</v>
      </c>
      <c r="AW241" s="350">
        <v>2</v>
      </c>
      <c r="AX241" s="351">
        <v>1</v>
      </c>
      <c r="AY241" s="352">
        <v>11</v>
      </c>
      <c r="AZ241" s="393">
        <v>0</v>
      </c>
      <c r="BA241" s="393" t="s">
        <v>1537</v>
      </c>
      <c r="BB241" s="393" t="s">
        <v>1537</v>
      </c>
      <c r="BC241" s="393" t="s">
        <v>1537</v>
      </c>
      <c r="BD241" s="353" t="s">
        <v>3612</v>
      </c>
      <c r="BE241" s="393">
        <v>0</v>
      </c>
      <c r="BF241" s="393">
        <v>0</v>
      </c>
      <c r="BG241" s="393">
        <v>1</v>
      </c>
      <c r="BH241" s="5" t="s">
        <v>1537</v>
      </c>
      <c r="BI241" s="289"/>
      <c r="BJ241" s="297">
        <v>24</v>
      </c>
      <c r="BK241" s="297">
        <v>29</v>
      </c>
    </row>
    <row r="242" spans="1:63" x14ac:dyDescent="0.2">
      <c r="A242" s="286" t="s">
        <v>1050</v>
      </c>
      <c r="B242" s="287" t="s">
        <v>2024</v>
      </c>
      <c r="C242" s="340">
        <v>251</v>
      </c>
      <c r="D242" s="341">
        <v>287</v>
      </c>
      <c r="E242" s="341">
        <v>311</v>
      </c>
      <c r="F242" s="341">
        <v>315</v>
      </c>
      <c r="G242" s="341">
        <v>323</v>
      </c>
      <c r="H242" s="341">
        <v>355</v>
      </c>
      <c r="I242" s="342">
        <v>402</v>
      </c>
      <c r="J242" s="340">
        <v>24</v>
      </c>
      <c r="K242" s="341">
        <v>47</v>
      </c>
      <c r="L242" s="341">
        <v>47</v>
      </c>
      <c r="M242" s="341">
        <v>95</v>
      </c>
      <c r="N242" s="340">
        <v>251</v>
      </c>
      <c r="O242" s="341">
        <v>345</v>
      </c>
      <c r="P242" s="341">
        <v>372</v>
      </c>
      <c r="Q242" s="343">
        <v>345</v>
      </c>
      <c r="R242" s="344">
        <v>372</v>
      </c>
      <c r="S242" s="344">
        <v>402</v>
      </c>
      <c r="T242" s="344">
        <v>401</v>
      </c>
      <c r="U242" s="344">
        <v>424</v>
      </c>
      <c r="V242" s="344">
        <v>424</v>
      </c>
      <c r="W242" s="344">
        <v>47</v>
      </c>
      <c r="X242" s="344">
        <v>53</v>
      </c>
      <c r="Y242" s="345">
        <v>0.12</v>
      </c>
      <c r="Z242" s="345">
        <v>0.25</v>
      </c>
      <c r="AA242" s="345">
        <v>0.25</v>
      </c>
      <c r="AB242" s="346">
        <v>0</v>
      </c>
      <c r="AC242" s="346">
        <v>0</v>
      </c>
      <c r="AD242" s="346">
        <v>22</v>
      </c>
      <c r="AE242" s="346">
        <v>0</v>
      </c>
      <c r="AF242" s="381">
        <v>1</v>
      </c>
      <c r="AG242" s="349" t="s">
        <v>3926</v>
      </c>
      <c r="AH242" s="347" t="s">
        <v>1172</v>
      </c>
      <c r="AI242" s="347" t="s">
        <v>2020</v>
      </c>
      <c r="AJ242" s="348">
        <v>24</v>
      </c>
      <c r="AK242" s="379">
        <v>39</v>
      </c>
      <c r="AL242" s="349">
        <v>34.5</v>
      </c>
      <c r="AM242" s="349" t="s">
        <v>5757</v>
      </c>
      <c r="AN242" s="436">
        <v>89.341944444444451</v>
      </c>
      <c r="AO242" s="348">
        <v>46.163194444444443</v>
      </c>
      <c r="AP242" s="347">
        <v>5.625</v>
      </c>
      <c r="AQ242" s="348">
        <v>1</v>
      </c>
      <c r="AR242" s="348">
        <v>1</v>
      </c>
      <c r="AS242" s="348">
        <v>0</v>
      </c>
      <c r="AT242" s="348">
        <v>0</v>
      </c>
      <c r="AU242" s="348">
        <v>1</v>
      </c>
      <c r="AV242" s="348">
        <v>2</v>
      </c>
      <c r="AW242" s="350">
        <v>2</v>
      </c>
      <c r="AX242" s="351">
        <v>1</v>
      </c>
      <c r="AY242" s="352">
        <v>11</v>
      </c>
      <c r="AZ242" s="393">
        <v>0</v>
      </c>
      <c r="BA242" s="393" t="s">
        <v>1537</v>
      </c>
      <c r="BB242" s="393" t="s">
        <v>1537</v>
      </c>
      <c r="BC242" s="393" t="s">
        <v>1537</v>
      </c>
      <c r="BD242" s="353" t="s">
        <v>3612</v>
      </c>
      <c r="BE242" s="393">
        <v>0</v>
      </c>
      <c r="BF242" s="393">
        <v>0</v>
      </c>
      <c r="BG242" s="393">
        <v>1</v>
      </c>
      <c r="BH242" s="5" t="s">
        <v>1537</v>
      </c>
      <c r="BI242" s="289"/>
      <c r="BJ242" s="297">
        <v>24</v>
      </c>
      <c r="BK242" s="297">
        <v>33</v>
      </c>
    </row>
    <row r="243" spans="1:63" x14ac:dyDescent="0.2">
      <c r="A243" s="286" t="s">
        <v>1051</v>
      </c>
      <c r="B243" s="287" t="s">
        <v>2025</v>
      </c>
      <c r="C243" s="340">
        <v>256</v>
      </c>
      <c r="D243" s="341">
        <v>295</v>
      </c>
      <c r="E243" s="341">
        <v>322</v>
      </c>
      <c r="F243" s="341">
        <v>328</v>
      </c>
      <c r="G243" s="341">
        <v>336</v>
      </c>
      <c r="H243" s="341">
        <v>370</v>
      </c>
      <c r="I243" s="342">
        <v>423</v>
      </c>
      <c r="J243" s="340">
        <v>24</v>
      </c>
      <c r="K243" s="341">
        <v>47</v>
      </c>
      <c r="L243" s="341">
        <v>52</v>
      </c>
      <c r="M243" s="341">
        <v>105</v>
      </c>
      <c r="N243" s="340">
        <v>256</v>
      </c>
      <c r="O243" s="341">
        <v>368</v>
      </c>
      <c r="P243" s="341">
        <v>396</v>
      </c>
      <c r="Q243" s="343">
        <v>368</v>
      </c>
      <c r="R243" s="344">
        <v>396</v>
      </c>
      <c r="S243" s="344">
        <v>440</v>
      </c>
      <c r="T243" s="344">
        <v>420</v>
      </c>
      <c r="U243" s="344">
        <v>478</v>
      </c>
      <c r="V243" s="344">
        <v>478</v>
      </c>
      <c r="W243" s="344">
        <v>47</v>
      </c>
      <c r="X243" s="344">
        <v>53</v>
      </c>
      <c r="Y243" s="345">
        <v>0.12</v>
      </c>
      <c r="Z243" s="345">
        <v>0.25</v>
      </c>
      <c r="AA243" s="345">
        <v>0.25</v>
      </c>
      <c r="AB243" s="346">
        <v>0</v>
      </c>
      <c r="AC243" s="346">
        <v>0</v>
      </c>
      <c r="AD243" s="346">
        <v>22</v>
      </c>
      <c r="AE243" s="346">
        <v>0</v>
      </c>
      <c r="AF243" s="381">
        <v>1</v>
      </c>
      <c r="AG243" s="349" t="s">
        <v>3926</v>
      </c>
      <c r="AH243" s="347" t="s">
        <v>1172</v>
      </c>
      <c r="AI243" s="347" t="s">
        <v>2020</v>
      </c>
      <c r="AJ243" s="348">
        <v>24</v>
      </c>
      <c r="AK243" s="379">
        <v>42</v>
      </c>
      <c r="AL243" s="349">
        <v>34.5</v>
      </c>
      <c r="AM243" s="349" t="s">
        <v>5758</v>
      </c>
      <c r="AN243" s="436">
        <v>94.362777777777794</v>
      </c>
      <c r="AO243" s="348">
        <v>48.100694444444443</v>
      </c>
      <c r="AP243" s="347">
        <v>6.25</v>
      </c>
      <c r="AQ243" s="348">
        <v>2</v>
      </c>
      <c r="AR243" s="348">
        <v>2</v>
      </c>
      <c r="AS243" s="348">
        <v>0</v>
      </c>
      <c r="AT243" s="348">
        <v>0</v>
      </c>
      <c r="AU243" s="348">
        <v>1</v>
      </c>
      <c r="AV243" s="348">
        <v>4</v>
      </c>
      <c r="AW243" s="350">
        <v>2</v>
      </c>
      <c r="AX243" s="351">
        <v>1</v>
      </c>
      <c r="AY243" s="352">
        <v>12</v>
      </c>
      <c r="AZ243" s="393">
        <v>0</v>
      </c>
      <c r="BA243" s="393" t="s">
        <v>1537</v>
      </c>
      <c r="BB243" s="393" t="s">
        <v>1537</v>
      </c>
      <c r="BC243" s="393" t="s">
        <v>1537</v>
      </c>
      <c r="BD243" s="353" t="s">
        <v>3612</v>
      </c>
      <c r="BE243" s="393">
        <v>0</v>
      </c>
      <c r="BF243" s="393">
        <v>0</v>
      </c>
      <c r="BG243" s="393">
        <v>1</v>
      </c>
      <c r="BH243" s="5" t="s">
        <v>1537</v>
      </c>
      <c r="BI243" s="289"/>
      <c r="BJ243" s="297">
        <v>24</v>
      </c>
      <c r="BK243" s="297">
        <v>34</v>
      </c>
    </row>
    <row r="244" spans="1:63" x14ac:dyDescent="0.2">
      <c r="A244" s="286" t="s">
        <v>1058</v>
      </c>
      <c r="B244" s="287" t="s">
        <v>2066</v>
      </c>
      <c r="C244" s="340">
        <v>140</v>
      </c>
      <c r="D244" s="341">
        <v>140</v>
      </c>
      <c r="E244" s="341">
        <v>140</v>
      </c>
      <c r="F244" s="341">
        <v>140</v>
      </c>
      <c r="G244" s="341">
        <v>140</v>
      </c>
      <c r="H244" s="341">
        <v>140</v>
      </c>
      <c r="I244" s="342">
        <v>140</v>
      </c>
      <c r="J244" s="340">
        <v>24</v>
      </c>
      <c r="K244" s="341">
        <v>47</v>
      </c>
      <c r="L244" s="341">
        <v>7</v>
      </c>
      <c r="M244" s="341">
        <v>11</v>
      </c>
      <c r="N244" s="340">
        <v>152</v>
      </c>
      <c r="O244" s="341">
        <v>152</v>
      </c>
      <c r="P244" s="341">
        <v>152</v>
      </c>
      <c r="Q244" s="343">
        <v>152</v>
      </c>
      <c r="R244" s="344">
        <v>152</v>
      </c>
      <c r="S244" s="344">
        <v>152</v>
      </c>
      <c r="T244" s="344">
        <v>152</v>
      </c>
      <c r="U244" s="344">
        <v>152</v>
      </c>
      <c r="V244" s="344">
        <v>152</v>
      </c>
      <c r="W244" s="344">
        <v>47</v>
      </c>
      <c r="X244" s="344">
        <v>53</v>
      </c>
      <c r="Y244" s="345">
        <v>0.12</v>
      </c>
      <c r="Z244" s="345">
        <v>0.25</v>
      </c>
      <c r="AA244" s="345">
        <v>0.25</v>
      </c>
      <c r="AB244" s="346">
        <v>0</v>
      </c>
      <c r="AC244" s="346">
        <v>0</v>
      </c>
      <c r="AD244" s="346">
        <v>0</v>
      </c>
      <c r="AE244" s="346">
        <v>0</v>
      </c>
      <c r="AF244" s="381">
        <v>0</v>
      </c>
      <c r="AG244" s="349" t="s">
        <v>3927</v>
      </c>
      <c r="AH244" s="347" t="s">
        <v>1172</v>
      </c>
      <c r="AI244" s="347" t="s">
        <v>2067</v>
      </c>
      <c r="AJ244" s="348">
        <v>24</v>
      </c>
      <c r="AK244" s="379">
        <v>3</v>
      </c>
      <c r="AL244" s="349">
        <v>34.5</v>
      </c>
      <c r="AM244" s="349" t="s">
        <v>5760</v>
      </c>
      <c r="AN244" s="436">
        <v>27.159375000000001</v>
      </c>
      <c r="AO244" s="348">
        <v>12.21875</v>
      </c>
      <c r="AP244" s="347">
        <v>0.75</v>
      </c>
      <c r="AQ244" s="348">
        <v>0</v>
      </c>
      <c r="AR244" s="348">
        <v>0</v>
      </c>
      <c r="AS244" s="348">
        <v>0</v>
      </c>
      <c r="AT244" s="348">
        <v>0</v>
      </c>
      <c r="AU244" s="348">
        <v>0</v>
      </c>
      <c r="AV244" s="348">
        <v>0</v>
      </c>
      <c r="AW244" s="350">
        <v>1</v>
      </c>
      <c r="AX244" s="351">
        <v>1</v>
      </c>
      <c r="AY244" s="352">
        <v>10</v>
      </c>
      <c r="AZ244" s="393">
        <v>0</v>
      </c>
      <c r="BA244" s="393" t="s">
        <v>1537</v>
      </c>
      <c r="BB244" s="393" t="s">
        <v>1537</v>
      </c>
      <c r="BC244" s="393" t="s">
        <v>1537</v>
      </c>
      <c r="BD244" s="353" t="s">
        <v>3612</v>
      </c>
      <c r="BE244" s="393">
        <v>0</v>
      </c>
      <c r="BF244" s="393">
        <v>0</v>
      </c>
      <c r="BG244" s="393">
        <v>1</v>
      </c>
      <c r="BH244" s="5" t="s">
        <v>3612</v>
      </c>
      <c r="BI244" s="289"/>
      <c r="BJ244" s="297">
        <v>24</v>
      </c>
      <c r="BK244" s="297">
        <v>14</v>
      </c>
    </row>
    <row r="245" spans="1:63" x14ac:dyDescent="0.2">
      <c r="A245" s="286" t="s">
        <v>999</v>
      </c>
      <c r="B245" s="287" t="s">
        <v>1908</v>
      </c>
      <c r="C245" s="340">
        <v>315</v>
      </c>
      <c r="D245" s="341">
        <v>351</v>
      </c>
      <c r="E245" s="341">
        <v>383</v>
      </c>
      <c r="F245" s="341">
        <v>390</v>
      </c>
      <c r="G245" s="341">
        <v>401</v>
      </c>
      <c r="H245" s="341">
        <v>440</v>
      </c>
      <c r="I245" s="342">
        <v>491</v>
      </c>
      <c r="J245" s="340">
        <v>24</v>
      </c>
      <c r="K245" s="341">
        <v>47</v>
      </c>
      <c r="L245" s="341">
        <v>49</v>
      </c>
      <c r="M245" s="341">
        <v>102</v>
      </c>
      <c r="N245" s="340">
        <v>315</v>
      </c>
      <c r="O245" s="341">
        <v>429</v>
      </c>
      <c r="P245" s="341">
        <v>461</v>
      </c>
      <c r="Q245" s="343">
        <v>429</v>
      </c>
      <c r="R245" s="344">
        <v>461</v>
      </c>
      <c r="S245" s="344">
        <v>519</v>
      </c>
      <c r="T245" s="344">
        <v>487</v>
      </c>
      <c r="U245" s="344">
        <v>573</v>
      </c>
      <c r="V245" s="344">
        <v>573</v>
      </c>
      <c r="W245" s="344">
        <v>47</v>
      </c>
      <c r="X245" s="344">
        <v>53</v>
      </c>
      <c r="Y245" s="345">
        <v>0.12</v>
      </c>
      <c r="Z245" s="345">
        <v>0.25</v>
      </c>
      <c r="AA245" s="345">
        <v>0.25</v>
      </c>
      <c r="AB245" s="346">
        <v>282</v>
      </c>
      <c r="AC245" s="346">
        <v>414</v>
      </c>
      <c r="AD245" s="346">
        <v>44</v>
      </c>
      <c r="AE245" s="346">
        <v>0</v>
      </c>
      <c r="AF245" s="381">
        <v>0</v>
      </c>
      <c r="AG245" s="349" t="s">
        <v>1865</v>
      </c>
      <c r="AH245" s="347" t="s">
        <v>1172</v>
      </c>
      <c r="AI245" s="347" t="s">
        <v>1909</v>
      </c>
      <c r="AJ245" s="348">
        <v>24</v>
      </c>
      <c r="AK245" s="379">
        <v>30</v>
      </c>
      <c r="AL245" s="349">
        <v>34.5</v>
      </c>
      <c r="AM245" s="349" t="s">
        <v>5754</v>
      </c>
      <c r="AN245" s="436">
        <v>95.864444444444445</v>
      </c>
      <c r="AO245" s="348">
        <v>43.986111111111107</v>
      </c>
      <c r="AP245" s="347">
        <v>6.25</v>
      </c>
      <c r="AQ245" s="348">
        <v>4</v>
      </c>
      <c r="AR245" s="348">
        <v>2</v>
      </c>
      <c r="AS245" s="348">
        <v>2</v>
      </c>
      <c r="AT245" s="348">
        <v>1</v>
      </c>
      <c r="AU245" s="348">
        <v>0</v>
      </c>
      <c r="AV245" s="348">
        <v>4</v>
      </c>
      <c r="AW245" s="350">
        <v>1</v>
      </c>
      <c r="AX245" s="351">
        <v>1</v>
      </c>
      <c r="AY245" s="352">
        <v>14</v>
      </c>
      <c r="AZ245" s="393">
        <v>0</v>
      </c>
      <c r="BA245" s="393" t="s">
        <v>1537</v>
      </c>
      <c r="BB245" s="393" t="s">
        <v>1537</v>
      </c>
      <c r="BC245" s="393" t="s">
        <v>1537</v>
      </c>
      <c r="BD245" s="353" t="s">
        <v>3612</v>
      </c>
      <c r="BE245" s="393">
        <v>0</v>
      </c>
      <c r="BF245" s="393">
        <v>0</v>
      </c>
      <c r="BG245" s="393">
        <v>1</v>
      </c>
      <c r="BH245" s="5" t="s">
        <v>1537</v>
      </c>
      <c r="BI245" s="289"/>
      <c r="BJ245" s="297">
        <v>24</v>
      </c>
      <c r="BK245" s="297">
        <v>41</v>
      </c>
    </row>
    <row r="246" spans="1:63" x14ac:dyDescent="0.2">
      <c r="A246" s="286" t="s">
        <v>1000</v>
      </c>
      <c r="B246" s="287" t="s">
        <v>1910</v>
      </c>
      <c r="C246" s="340">
        <v>328</v>
      </c>
      <c r="D246" s="341">
        <v>368</v>
      </c>
      <c r="E246" s="341">
        <v>404</v>
      </c>
      <c r="F246" s="341">
        <v>410</v>
      </c>
      <c r="G246" s="341">
        <v>422</v>
      </c>
      <c r="H246" s="341">
        <v>464</v>
      </c>
      <c r="I246" s="342">
        <v>521</v>
      </c>
      <c r="J246" s="340">
        <v>24</v>
      </c>
      <c r="K246" s="341">
        <v>47</v>
      </c>
      <c r="L246" s="341">
        <v>55</v>
      </c>
      <c r="M246" s="341">
        <v>113</v>
      </c>
      <c r="N246" s="340">
        <v>328</v>
      </c>
      <c r="O246" s="341">
        <v>456</v>
      </c>
      <c r="P246" s="341">
        <v>489</v>
      </c>
      <c r="Q246" s="343">
        <v>456</v>
      </c>
      <c r="R246" s="344">
        <v>489</v>
      </c>
      <c r="S246" s="344">
        <v>543</v>
      </c>
      <c r="T246" s="344">
        <v>544</v>
      </c>
      <c r="U246" s="344">
        <v>602</v>
      </c>
      <c r="V246" s="344">
        <v>602</v>
      </c>
      <c r="W246" s="344">
        <v>47</v>
      </c>
      <c r="X246" s="344">
        <v>53</v>
      </c>
      <c r="Y246" s="345">
        <v>0.12</v>
      </c>
      <c r="Z246" s="345">
        <v>0.25</v>
      </c>
      <c r="AA246" s="345">
        <v>0.25</v>
      </c>
      <c r="AB246" s="346">
        <v>282</v>
      </c>
      <c r="AC246" s="346">
        <v>414</v>
      </c>
      <c r="AD246" s="346">
        <v>44</v>
      </c>
      <c r="AE246" s="346">
        <v>0</v>
      </c>
      <c r="AF246" s="381">
        <v>0</v>
      </c>
      <c r="AG246" s="349" t="s">
        <v>1865</v>
      </c>
      <c r="AH246" s="347" t="s">
        <v>1172</v>
      </c>
      <c r="AI246" s="347" t="s">
        <v>1909</v>
      </c>
      <c r="AJ246" s="348">
        <v>24</v>
      </c>
      <c r="AK246" s="379">
        <v>33</v>
      </c>
      <c r="AL246" s="349">
        <v>34.5</v>
      </c>
      <c r="AM246" s="349" t="s">
        <v>5755</v>
      </c>
      <c r="AN246" s="436">
        <v>102.56027777777778</v>
      </c>
      <c r="AO246" s="348">
        <v>46.944444444444443</v>
      </c>
      <c r="AP246" s="347">
        <v>6.875</v>
      </c>
      <c r="AQ246" s="348">
        <v>4</v>
      </c>
      <c r="AR246" s="348">
        <v>2</v>
      </c>
      <c r="AS246" s="348">
        <v>2</v>
      </c>
      <c r="AT246" s="348">
        <v>1</v>
      </c>
      <c r="AU246" s="348">
        <v>0</v>
      </c>
      <c r="AV246" s="348">
        <v>4</v>
      </c>
      <c r="AW246" s="350">
        <v>1</v>
      </c>
      <c r="AX246" s="351">
        <v>1</v>
      </c>
      <c r="AY246" s="352">
        <v>14</v>
      </c>
      <c r="AZ246" s="393">
        <v>0</v>
      </c>
      <c r="BA246" s="393" t="s">
        <v>1537</v>
      </c>
      <c r="BB246" s="393" t="s">
        <v>1537</v>
      </c>
      <c r="BC246" s="393" t="s">
        <v>1537</v>
      </c>
      <c r="BD246" s="353" t="s">
        <v>3612</v>
      </c>
      <c r="BE246" s="393">
        <v>0</v>
      </c>
      <c r="BF246" s="393">
        <v>0</v>
      </c>
      <c r="BG246" s="393">
        <v>1</v>
      </c>
      <c r="BH246" s="5" t="s">
        <v>1537</v>
      </c>
      <c r="BI246" s="289"/>
      <c r="BJ246" s="297">
        <v>24</v>
      </c>
      <c r="BK246" s="297">
        <v>43</v>
      </c>
    </row>
    <row r="247" spans="1:63" x14ac:dyDescent="0.2">
      <c r="A247" s="286" t="s">
        <v>1001</v>
      </c>
      <c r="B247" s="287" t="s">
        <v>1911</v>
      </c>
      <c r="C247" s="340">
        <v>338</v>
      </c>
      <c r="D247" s="341">
        <v>382</v>
      </c>
      <c r="E247" s="341">
        <v>422</v>
      </c>
      <c r="F247" s="341">
        <v>429</v>
      </c>
      <c r="G247" s="341">
        <v>442</v>
      </c>
      <c r="H247" s="341">
        <v>486</v>
      </c>
      <c r="I247" s="342">
        <v>547</v>
      </c>
      <c r="J247" s="340">
        <v>24</v>
      </c>
      <c r="K247" s="341">
        <v>47</v>
      </c>
      <c r="L247" s="341">
        <v>61</v>
      </c>
      <c r="M247" s="341">
        <v>122</v>
      </c>
      <c r="N247" s="340">
        <v>338</v>
      </c>
      <c r="O247" s="341">
        <v>469</v>
      </c>
      <c r="P247" s="341">
        <v>506</v>
      </c>
      <c r="Q247" s="343">
        <v>469</v>
      </c>
      <c r="R247" s="344">
        <v>506</v>
      </c>
      <c r="S247" s="344">
        <v>565</v>
      </c>
      <c r="T247" s="344">
        <v>558</v>
      </c>
      <c r="U247" s="344">
        <v>621</v>
      </c>
      <c r="V247" s="344">
        <v>621</v>
      </c>
      <c r="W247" s="344">
        <v>47</v>
      </c>
      <c r="X247" s="344">
        <v>53</v>
      </c>
      <c r="Y247" s="345">
        <v>0.12</v>
      </c>
      <c r="Z247" s="345">
        <v>0.25</v>
      </c>
      <c r="AA247" s="345">
        <v>0.25</v>
      </c>
      <c r="AB247" s="346">
        <v>282</v>
      </c>
      <c r="AC247" s="346">
        <v>414</v>
      </c>
      <c r="AD247" s="346">
        <v>44</v>
      </c>
      <c r="AE247" s="346">
        <v>0</v>
      </c>
      <c r="AF247" s="381">
        <v>0</v>
      </c>
      <c r="AG247" s="349" t="s">
        <v>1865</v>
      </c>
      <c r="AH247" s="347" t="s">
        <v>1172</v>
      </c>
      <c r="AI247" s="347" t="s">
        <v>1909</v>
      </c>
      <c r="AJ247" s="348">
        <v>24</v>
      </c>
      <c r="AK247" s="379">
        <v>36</v>
      </c>
      <c r="AL247" s="349">
        <v>34.5</v>
      </c>
      <c r="AM247" s="349" t="s">
        <v>5756</v>
      </c>
      <c r="AN247" s="436">
        <v>109.25611111111112</v>
      </c>
      <c r="AO247" s="348">
        <v>49.902777777777779</v>
      </c>
      <c r="AP247" s="347">
        <v>7.5</v>
      </c>
      <c r="AQ247" s="348">
        <v>4</v>
      </c>
      <c r="AR247" s="348">
        <v>2</v>
      </c>
      <c r="AS247" s="348">
        <v>2</v>
      </c>
      <c r="AT247" s="348">
        <v>1</v>
      </c>
      <c r="AU247" s="348">
        <v>0</v>
      </c>
      <c r="AV247" s="348">
        <v>4</v>
      </c>
      <c r="AW247" s="350">
        <v>1</v>
      </c>
      <c r="AX247" s="351">
        <v>1</v>
      </c>
      <c r="AY247" s="352">
        <v>14</v>
      </c>
      <c r="AZ247" s="393">
        <v>0</v>
      </c>
      <c r="BA247" s="393" t="s">
        <v>1537</v>
      </c>
      <c r="BB247" s="393" t="s">
        <v>1537</v>
      </c>
      <c r="BC247" s="393" t="s">
        <v>1537</v>
      </c>
      <c r="BD247" s="353" t="s">
        <v>3612</v>
      </c>
      <c r="BE247" s="393">
        <v>0</v>
      </c>
      <c r="BF247" s="393">
        <v>0</v>
      </c>
      <c r="BG247" s="393">
        <v>1</v>
      </c>
      <c r="BH247" s="5" t="s">
        <v>1537</v>
      </c>
      <c r="BI247" s="289"/>
      <c r="BJ247" s="297">
        <v>24</v>
      </c>
      <c r="BK247" s="297">
        <v>45</v>
      </c>
    </row>
    <row r="248" spans="1:63" x14ac:dyDescent="0.2">
      <c r="A248" s="286" t="s">
        <v>1002</v>
      </c>
      <c r="B248" s="287" t="s">
        <v>1912</v>
      </c>
      <c r="C248" s="340">
        <v>354</v>
      </c>
      <c r="D248" s="341">
        <v>402</v>
      </c>
      <c r="E248" s="341">
        <v>445</v>
      </c>
      <c r="F248" s="341">
        <v>452</v>
      </c>
      <c r="G248" s="341">
        <v>465</v>
      </c>
      <c r="H248" s="341">
        <v>513</v>
      </c>
      <c r="I248" s="342">
        <v>578</v>
      </c>
      <c r="J248" s="340">
        <v>24</v>
      </c>
      <c r="K248" s="341">
        <v>47</v>
      </c>
      <c r="L248" s="341">
        <v>65</v>
      </c>
      <c r="M248" s="341">
        <v>133</v>
      </c>
      <c r="N248" s="340">
        <v>354</v>
      </c>
      <c r="O248" s="341">
        <v>508</v>
      </c>
      <c r="P248" s="341">
        <v>544</v>
      </c>
      <c r="Q248" s="343">
        <v>508</v>
      </c>
      <c r="R248" s="344">
        <v>544</v>
      </c>
      <c r="S248" s="344">
        <v>593</v>
      </c>
      <c r="T248" s="344">
        <v>578</v>
      </c>
      <c r="U248" s="344">
        <v>654</v>
      </c>
      <c r="V248" s="344">
        <v>654</v>
      </c>
      <c r="W248" s="344">
        <v>47</v>
      </c>
      <c r="X248" s="344">
        <v>53</v>
      </c>
      <c r="Y248" s="345">
        <v>0.12</v>
      </c>
      <c r="Z248" s="345">
        <v>0.25</v>
      </c>
      <c r="AA248" s="345">
        <v>0.25</v>
      </c>
      <c r="AB248" s="346">
        <v>282</v>
      </c>
      <c r="AC248" s="346">
        <v>414</v>
      </c>
      <c r="AD248" s="346">
        <v>44</v>
      </c>
      <c r="AE248" s="346">
        <v>0</v>
      </c>
      <c r="AF248" s="381">
        <v>0</v>
      </c>
      <c r="AG248" s="349" t="s">
        <v>1865</v>
      </c>
      <c r="AH248" s="347" t="s">
        <v>1172</v>
      </c>
      <c r="AI248" s="347" t="s">
        <v>1909</v>
      </c>
      <c r="AJ248" s="348">
        <v>24</v>
      </c>
      <c r="AK248" s="379">
        <v>39</v>
      </c>
      <c r="AL248" s="349">
        <v>34.5</v>
      </c>
      <c r="AM248" s="349" t="s">
        <v>5757</v>
      </c>
      <c r="AN248" s="436">
        <v>115.95194444444444</v>
      </c>
      <c r="AO248" s="348">
        <v>52.861111111111107</v>
      </c>
      <c r="AP248" s="347">
        <v>8.125</v>
      </c>
      <c r="AQ248" s="348">
        <v>4</v>
      </c>
      <c r="AR248" s="348">
        <v>2</v>
      </c>
      <c r="AS248" s="348">
        <v>2</v>
      </c>
      <c r="AT248" s="348">
        <v>1</v>
      </c>
      <c r="AU248" s="348">
        <v>0</v>
      </c>
      <c r="AV248" s="348">
        <v>4</v>
      </c>
      <c r="AW248" s="350">
        <v>2</v>
      </c>
      <c r="AX248" s="351">
        <v>1</v>
      </c>
      <c r="AY248" s="352">
        <v>14</v>
      </c>
      <c r="AZ248" s="393">
        <v>0</v>
      </c>
      <c r="BA248" s="393" t="s">
        <v>1537</v>
      </c>
      <c r="BB248" s="393" t="s">
        <v>1537</v>
      </c>
      <c r="BC248" s="393" t="s">
        <v>1537</v>
      </c>
      <c r="BD248" s="353" t="s">
        <v>3612</v>
      </c>
      <c r="BE248" s="393">
        <v>0</v>
      </c>
      <c r="BF248" s="393">
        <v>0</v>
      </c>
      <c r="BG248" s="393">
        <v>1</v>
      </c>
      <c r="BH248" s="5" t="s">
        <v>1537</v>
      </c>
      <c r="BI248" s="289"/>
      <c r="BJ248" s="297">
        <v>24</v>
      </c>
      <c r="BK248" s="297">
        <v>47</v>
      </c>
    </row>
    <row r="249" spans="1:63" x14ac:dyDescent="0.2">
      <c r="A249" s="286" t="s">
        <v>1003</v>
      </c>
      <c r="B249" s="287" t="s">
        <v>1913</v>
      </c>
      <c r="C249" s="340">
        <v>360</v>
      </c>
      <c r="D249" s="341">
        <v>413</v>
      </c>
      <c r="E249" s="341">
        <v>459</v>
      </c>
      <c r="F249" s="341">
        <v>466</v>
      </c>
      <c r="G249" s="341">
        <v>481</v>
      </c>
      <c r="H249" s="341">
        <v>529</v>
      </c>
      <c r="I249" s="342">
        <v>601</v>
      </c>
      <c r="J249" s="340">
        <v>24</v>
      </c>
      <c r="K249" s="341">
        <v>47</v>
      </c>
      <c r="L249" s="341">
        <v>70</v>
      </c>
      <c r="M249" s="341">
        <v>143</v>
      </c>
      <c r="N249" s="340">
        <v>360</v>
      </c>
      <c r="O249" s="341">
        <v>517</v>
      </c>
      <c r="P249" s="341">
        <v>554</v>
      </c>
      <c r="Q249" s="343">
        <v>517</v>
      </c>
      <c r="R249" s="344">
        <v>554</v>
      </c>
      <c r="S249" s="344">
        <v>607</v>
      </c>
      <c r="T249" s="344">
        <v>587</v>
      </c>
      <c r="U249" s="344">
        <v>665</v>
      </c>
      <c r="V249" s="344">
        <v>665</v>
      </c>
      <c r="W249" s="344">
        <v>47</v>
      </c>
      <c r="X249" s="344">
        <v>53</v>
      </c>
      <c r="Y249" s="345">
        <v>0.12</v>
      </c>
      <c r="Z249" s="345">
        <v>0.25</v>
      </c>
      <c r="AA249" s="345">
        <v>0.25</v>
      </c>
      <c r="AB249" s="346">
        <v>282</v>
      </c>
      <c r="AC249" s="346">
        <v>414</v>
      </c>
      <c r="AD249" s="346">
        <v>44</v>
      </c>
      <c r="AE249" s="346">
        <v>0</v>
      </c>
      <c r="AF249" s="381">
        <v>0</v>
      </c>
      <c r="AG249" s="349" t="s">
        <v>1865</v>
      </c>
      <c r="AH249" s="347" t="s">
        <v>1172</v>
      </c>
      <c r="AI249" s="347" t="s">
        <v>1909</v>
      </c>
      <c r="AJ249" s="348">
        <v>24</v>
      </c>
      <c r="AK249" s="379">
        <v>42</v>
      </c>
      <c r="AL249" s="349">
        <v>34.5</v>
      </c>
      <c r="AM249" s="349" t="s">
        <v>5758</v>
      </c>
      <c r="AN249" s="436">
        <v>122.64777777777778</v>
      </c>
      <c r="AO249" s="348">
        <v>55.819444444444443</v>
      </c>
      <c r="AP249" s="347">
        <v>8.75</v>
      </c>
      <c r="AQ249" s="348">
        <v>4</v>
      </c>
      <c r="AR249" s="348">
        <v>2</v>
      </c>
      <c r="AS249" s="348">
        <v>2</v>
      </c>
      <c r="AT249" s="348">
        <v>1</v>
      </c>
      <c r="AU249" s="348">
        <v>0</v>
      </c>
      <c r="AV249" s="348">
        <v>4</v>
      </c>
      <c r="AW249" s="350">
        <v>2</v>
      </c>
      <c r="AX249" s="351">
        <v>1</v>
      </c>
      <c r="AY249" s="352">
        <v>14</v>
      </c>
      <c r="AZ249" s="393">
        <v>0</v>
      </c>
      <c r="BA249" s="393" t="s">
        <v>1537</v>
      </c>
      <c r="BB249" s="393" t="s">
        <v>1537</v>
      </c>
      <c r="BC249" s="393" t="s">
        <v>1537</v>
      </c>
      <c r="BD249" s="353" t="s">
        <v>3612</v>
      </c>
      <c r="BE249" s="393">
        <v>0</v>
      </c>
      <c r="BF249" s="393">
        <v>0</v>
      </c>
      <c r="BG249" s="393">
        <v>1</v>
      </c>
      <c r="BH249" s="5" t="s">
        <v>1537</v>
      </c>
      <c r="BI249" s="289"/>
      <c r="BJ249" s="297">
        <v>24</v>
      </c>
      <c r="BK249" s="297">
        <v>49</v>
      </c>
    </row>
    <row r="250" spans="1:63" x14ac:dyDescent="0.2">
      <c r="A250" s="286" t="s">
        <v>1015</v>
      </c>
      <c r="B250" s="287" t="s">
        <v>1914</v>
      </c>
      <c r="C250" s="340">
        <v>366</v>
      </c>
      <c r="D250" s="341">
        <v>400</v>
      </c>
      <c r="E250" s="341">
        <v>433</v>
      </c>
      <c r="F250" s="341">
        <v>441</v>
      </c>
      <c r="G250" s="341">
        <v>451</v>
      </c>
      <c r="H250" s="341">
        <v>495</v>
      </c>
      <c r="I250" s="342">
        <v>547</v>
      </c>
      <c r="J250" s="340">
        <v>24</v>
      </c>
      <c r="K250" s="341">
        <v>47</v>
      </c>
      <c r="L250" s="341">
        <v>49</v>
      </c>
      <c r="M250" s="341">
        <v>102</v>
      </c>
      <c r="N250" s="340">
        <v>366</v>
      </c>
      <c r="O250" s="341">
        <v>481</v>
      </c>
      <c r="P250" s="341">
        <v>515</v>
      </c>
      <c r="Q250" s="343">
        <v>481</v>
      </c>
      <c r="R250" s="344">
        <v>515</v>
      </c>
      <c r="S250" s="344">
        <v>577</v>
      </c>
      <c r="T250" s="344">
        <v>543</v>
      </c>
      <c r="U250" s="344">
        <v>633</v>
      </c>
      <c r="V250" s="344">
        <v>633</v>
      </c>
      <c r="W250" s="344">
        <v>47</v>
      </c>
      <c r="X250" s="344">
        <v>53</v>
      </c>
      <c r="Y250" s="345">
        <v>0.12</v>
      </c>
      <c r="Z250" s="345">
        <v>0.25</v>
      </c>
      <c r="AA250" s="345">
        <v>0.25</v>
      </c>
      <c r="AB250" s="346">
        <v>376</v>
      </c>
      <c r="AC250" s="346">
        <v>552</v>
      </c>
      <c r="AD250" s="346">
        <v>44</v>
      </c>
      <c r="AE250" s="346">
        <v>0</v>
      </c>
      <c r="AF250" s="381">
        <v>0</v>
      </c>
      <c r="AG250" s="349" t="s">
        <v>1865</v>
      </c>
      <c r="AH250" s="347" t="s">
        <v>1172</v>
      </c>
      <c r="AI250" s="347" t="s">
        <v>1915</v>
      </c>
      <c r="AJ250" s="348">
        <v>24</v>
      </c>
      <c r="AK250" s="379">
        <v>30</v>
      </c>
      <c r="AL250" s="349">
        <v>34.5</v>
      </c>
      <c r="AM250" s="349" t="s">
        <v>5754</v>
      </c>
      <c r="AN250" s="436">
        <v>107.34777777777778</v>
      </c>
      <c r="AO250" s="348">
        <v>48.069444444444436</v>
      </c>
      <c r="AP250" s="347">
        <v>6.25</v>
      </c>
      <c r="AQ250" s="348">
        <v>4</v>
      </c>
      <c r="AR250" s="348">
        <v>2</v>
      </c>
      <c r="AS250" s="348">
        <v>2</v>
      </c>
      <c r="AT250" s="348">
        <v>2</v>
      </c>
      <c r="AU250" s="348">
        <v>0</v>
      </c>
      <c r="AV250" s="348">
        <v>4</v>
      </c>
      <c r="AW250" s="350">
        <v>1</v>
      </c>
      <c r="AX250" s="351">
        <v>1</v>
      </c>
      <c r="AY250" s="352">
        <v>14</v>
      </c>
      <c r="AZ250" s="393">
        <v>0</v>
      </c>
      <c r="BA250" s="393" t="s">
        <v>1537</v>
      </c>
      <c r="BB250" s="393" t="s">
        <v>1537</v>
      </c>
      <c r="BC250" s="393" t="s">
        <v>1537</v>
      </c>
      <c r="BD250" s="353" t="s">
        <v>3612</v>
      </c>
      <c r="BE250" s="393">
        <v>0</v>
      </c>
      <c r="BF250" s="393">
        <v>0</v>
      </c>
      <c r="BG250" s="393">
        <v>1</v>
      </c>
      <c r="BH250" s="5" t="s">
        <v>1537</v>
      </c>
      <c r="BI250" s="289"/>
      <c r="BJ250" s="297">
        <v>24</v>
      </c>
      <c r="BK250" s="297">
        <v>46</v>
      </c>
    </row>
    <row r="251" spans="1:63" x14ac:dyDescent="0.2">
      <c r="A251" s="286" t="s">
        <v>1016</v>
      </c>
      <c r="B251" s="287" t="s">
        <v>1916</v>
      </c>
      <c r="C251" s="340">
        <v>382</v>
      </c>
      <c r="D251" s="341">
        <v>420</v>
      </c>
      <c r="E251" s="341">
        <v>457</v>
      </c>
      <c r="F251" s="341">
        <v>464</v>
      </c>
      <c r="G251" s="341">
        <v>478</v>
      </c>
      <c r="H251" s="341">
        <v>523</v>
      </c>
      <c r="I251" s="342">
        <v>579</v>
      </c>
      <c r="J251" s="340">
        <v>24</v>
      </c>
      <c r="K251" s="341">
        <v>47</v>
      </c>
      <c r="L251" s="341">
        <v>55</v>
      </c>
      <c r="M251" s="341">
        <v>113</v>
      </c>
      <c r="N251" s="340">
        <v>382</v>
      </c>
      <c r="O251" s="341">
        <v>509</v>
      </c>
      <c r="P251" s="341">
        <v>546</v>
      </c>
      <c r="Q251" s="343">
        <v>509</v>
      </c>
      <c r="R251" s="344">
        <v>546</v>
      </c>
      <c r="S251" s="344">
        <v>606</v>
      </c>
      <c r="T251" s="344">
        <v>604</v>
      </c>
      <c r="U251" s="344">
        <v>665</v>
      </c>
      <c r="V251" s="344">
        <v>665</v>
      </c>
      <c r="W251" s="344">
        <v>47</v>
      </c>
      <c r="X251" s="344">
        <v>53</v>
      </c>
      <c r="Y251" s="345">
        <v>0.12</v>
      </c>
      <c r="Z251" s="345">
        <v>0.25</v>
      </c>
      <c r="AA251" s="345">
        <v>0.25</v>
      </c>
      <c r="AB251" s="346">
        <v>376</v>
      </c>
      <c r="AC251" s="346">
        <v>552</v>
      </c>
      <c r="AD251" s="346">
        <v>44</v>
      </c>
      <c r="AE251" s="346">
        <v>0</v>
      </c>
      <c r="AF251" s="381">
        <v>0</v>
      </c>
      <c r="AG251" s="349" t="s">
        <v>1865</v>
      </c>
      <c r="AH251" s="347" t="s">
        <v>1172</v>
      </c>
      <c r="AI251" s="347" t="s">
        <v>1915</v>
      </c>
      <c r="AJ251" s="348">
        <v>24</v>
      </c>
      <c r="AK251" s="379">
        <v>33</v>
      </c>
      <c r="AL251" s="349">
        <v>34.5</v>
      </c>
      <c r="AM251" s="349" t="s">
        <v>5755</v>
      </c>
      <c r="AN251" s="436">
        <v>115.1436111111111</v>
      </c>
      <c r="AO251" s="348">
        <v>51.527777777777771</v>
      </c>
      <c r="AP251" s="347">
        <v>6.875</v>
      </c>
      <c r="AQ251" s="348">
        <v>4</v>
      </c>
      <c r="AR251" s="348">
        <v>2</v>
      </c>
      <c r="AS251" s="348">
        <v>2</v>
      </c>
      <c r="AT251" s="348">
        <v>2</v>
      </c>
      <c r="AU251" s="348">
        <v>0</v>
      </c>
      <c r="AV251" s="348">
        <v>4</v>
      </c>
      <c r="AW251" s="350">
        <v>1</v>
      </c>
      <c r="AX251" s="351">
        <v>1</v>
      </c>
      <c r="AY251" s="352">
        <v>14</v>
      </c>
      <c r="AZ251" s="393">
        <v>0</v>
      </c>
      <c r="BA251" s="393" t="s">
        <v>1537</v>
      </c>
      <c r="BB251" s="393" t="s">
        <v>1537</v>
      </c>
      <c r="BC251" s="393" t="s">
        <v>1537</v>
      </c>
      <c r="BD251" s="353" t="s">
        <v>3612</v>
      </c>
      <c r="BE251" s="393">
        <v>0</v>
      </c>
      <c r="BF251" s="393">
        <v>0</v>
      </c>
      <c r="BG251" s="393">
        <v>1</v>
      </c>
      <c r="BH251" s="5" t="s">
        <v>1537</v>
      </c>
      <c r="BI251" s="289"/>
      <c r="BJ251" s="297">
        <v>24</v>
      </c>
      <c r="BK251" s="297">
        <v>48</v>
      </c>
    </row>
    <row r="252" spans="1:63" x14ac:dyDescent="0.2">
      <c r="A252" s="286" t="s">
        <v>1017</v>
      </c>
      <c r="B252" s="287" t="s">
        <v>1917</v>
      </c>
      <c r="C252" s="340">
        <v>397</v>
      </c>
      <c r="D252" s="341">
        <v>439</v>
      </c>
      <c r="E252" s="341">
        <v>479</v>
      </c>
      <c r="F252" s="341">
        <v>486</v>
      </c>
      <c r="G252" s="341">
        <v>499</v>
      </c>
      <c r="H252" s="341">
        <v>548</v>
      </c>
      <c r="I252" s="342">
        <v>610</v>
      </c>
      <c r="J252" s="340">
        <v>24</v>
      </c>
      <c r="K252" s="341">
        <v>47</v>
      </c>
      <c r="L252" s="341">
        <v>61</v>
      </c>
      <c r="M252" s="341">
        <v>122</v>
      </c>
      <c r="N252" s="340">
        <v>397</v>
      </c>
      <c r="O252" s="341">
        <v>527</v>
      </c>
      <c r="P252" s="341">
        <v>567</v>
      </c>
      <c r="Q252" s="343">
        <v>527</v>
      </c>
      <c r="R252" s="344">
        <v>567</v>
      </c>
      <c r="S252" s="344">
        <v>630</v>
      </c>
      <c r="T252" s="344">
        <v>622</v>
      </c>
      <c r="U252" s="344">
        <v>688</v>
      </c>
      <c r="V252" s="344">
        <v>688</v>
      </c>
      <c r="W252" s="344">
        <v>47</v>
      </c>
      <c r="X252" s="344">
        <v>53</v>
      </c>
      <c r="Y252" s="345">
        <v>0.12</v>
      </c>
      <c r="Z252" s="345">
        <v>0.25</v>
      </c>
      <c r="AA252" s="345">
        <v>0.25</v>
      </c>
      <c r="AB252" s="346">
        <v>376</v>
      </c>
      <c r="AC252" s="346">
        <v>552</v>
      </c>
      <c r="AD252" s="346">
        <v>44</v>
      </c>
      <c r="AE252" s="346">
        <v>0</v>
      </c>
      <c r="AF252" s="381">
        <v>0</v>
      </c>
      <c r="AG252" s="349" t="s">
        <v>1865</v>
      </c>
      <c r="AH252" s="347" t="s">
        <v>1172</v>
      </c>
      <c r="AI252" s="347" t="s">
        <v>1915</v>
      </c>
      <c r="AJ252" s="348">
        <v>24</v>
      </c>
      <c r="AK252" s="379">
        <v>36</v>
      </c>
      <c r="AL252" s="349">
        <v>34.5</v>
      </c>
      <c r="AM252" s="349" t="s">
        <v>5756</v>
      </c>
      <c r="AN252" s="436">
        <v>122.93944444444445</v>
      </c>
      <c r="AO252" s="348">
        <v>54.986111111111107</v>
      </c>
      <c r="AP252" s="347">
        <v>7.5</v>
      </c>
      <c r="AQ252" s="348">
        <v>4</v>
      </c>
      <c r="AR252" s="348">
        <v>2</v>
      </c>
      <c r="AS252" s="348">
        <v>2</v>
      </c>
      <c r="AT252" s="348">
        <v>2</v>
      </c>
      <c r="AU252" s="348">
        <v>0</v>
      </c>
      <c r="AV252" s="348">
        <v>4</v>
      </c>
      <c r="AW252" s="350">
        <v>1</v>
      </c>
      <c r="AX252" s="351">
        <v>1</v>
      </c>
      <c r="AY252" s="352">
        <v>14</v>
      </c>
      <c r="AZ252" s="393">
        <v>0</v>
      </c>
      <c r="BA252" s="393" t="s">
        <v>1537</v>
      </c>
      <c r="BB252" s="393" t="s">
        <v>1537</v>
      </c>
      <c r="BC252" s="393" t="s">
        <v>1537</v>
      </c>
      <c r="BD252" s="353" t="s">
        <v>3612</v>
      </c>
      <c r="BE252" s="393">
        <v>0</v>
      </c>
      <c r="BF252" s="393">
        <v>0</v>
      </c>
      <c r="BG252" s="393">
        <v>1</v>
      </c>
      <c r="BH252" s="5" t="s">
        <v>1537</v>
      </c>
      <c r="BI252" s="289"/>
      <c r="BJ252" s="297">
        <v>24</v>
      </c>
      <c r="BK252" s="297">
        <v>50</v>
      </c>
    </row>
    <row r="253" spans="1:63" x14ac:dyDescent="0.2">
      <c r="A253" s="286" t="s">
        <v>1018</v>
      </c>
      <c r="B253" s="287" t="s">
        <v>1918</v>
      </c>
      <c r="C253" s="340">
        <v>416</v>
      </c>
      <c r="D253" s="341">
        <v>462</v>
      </c>
      <c r="E253" s="341">
        <v>505</v>
      </c>
      <c r="F253" s="341">
        <v>513</v>
      </c>
      <c r="G253" s="341">
        <v>527</v>
      </c>
      <c r="H253" s="341">
        <v>579</v>
      </c>
      <c r="I253" s="342">
        <v>646</v>
      </c>
      <c r="J253" s="340">
        <v>24</v>
      </c>
      <c r="K253" s="341">
        <v>47</v>
      </c>
      <c r="L253" s="341">
        <v>65</v>
      </c>
      <c r="M253" s="341">
        <v>133</v>
      </c>
      <c r="N253" s="340">
        <v>416</v>
      </c>
      <c r="O253" s="341">
        <v>569</v>
      </c>
      <c r="P253" s="341">
        <v>609</v>
      </c>
      <c r="Q253" s="343">
        <v>569</v>
      </c>
      <c r="R253" s="344">
        <v>609</v>
      </c>
      <c r="S253" s="344">
        <v>664</v>
      </c>
      <c r="T253" s="344">
        <v>647</v>
      </c>
      <c r="U253" s="344">
        <v>726</v>
      </c>
      <c r="V253" s="344">
        <v>726</v>
      </c>
      <c r="W253" s="344">
        <v>47</v>
      </c>
      <c r="X253" s="344">
        <v>53</v>
      </c>
      <c r="Y253" s="345">
        <v>0.12</v>
      </c>
      <c r="Z253" s="345">
        <v>0.25</v>
      </c>
      <c r="AA253" s="345">
        <v>0.25</v>
      </c>
      <c r="AB253" s="346">
        <v>376</v>
      </c>
      <c r="AC253" s="346">
        <v>552</v>
      </c>
      <c r="AD253" s="346">
        <v>44</v>
      </c>
      <c r="AE253" s="346">
        <v>0</v>
      </c>
      <c r="AF253" s="381">
        <v>0</v>
      </c>
      <c r="AG253" s="349" t="s">
        <v>1865</v>
      </c>
      <c r="AH253" s="347" t="s">
        <v>1172</v>
      </c>
      <c r="AI253" s="347" t="s">
        <v>1915</v>
      </c>
      <c r="AJ253" s="348">
        <v>24</v>
      </c>
      <c r="AK253" s="379">
        <v>39</v>
      </c>
      <c r="AL253" s="349">
        <v>34.5</v>
      </c>
      <c r="AM253" s="349" t="s">
        <v>5757</v>
      </c>
      <c r="AN253" s="436">
        <v>130.73527777777775</v>
      </c>
      <c r="AO253" s="348">
        <v>58.444444444444436</v>
      </c>
      <c r="AP253" s="347">
        <v>8.125</v>
      </c>
      <c r="AQ253" s="348">
        <v>4</v>
      </c>
      <c r="AR253" s="348">
        <v>2</v>
      </c>
      <c r="AS253" s="348">
        <v>2</v>
      </c>
      <c r="AT253" s="348">
        <v>2</v>
      </c>
      <c r="AU253" s="348">
        <v>0</v>
      </c>
      <c r="AV253" s="348">
        <v>4</v>
      </c>
      <c r="AW253" s="350">
        <v>2</v>
      </c>
      <c r="AX253" s="351">
        <v>1</v>
      </c>
      <c r="AY253" s="352">
        <v>14</v>
      </c>
      <c r="AZ253" s="393">
        <v>0</v>
      </c>
      <c r="BA253" s="393" t="s">
        <v>1537</v>
      </c>
      <c r="BB253" s="393" t="s">
        <v>1537</v>
      </c>
      <c r="BC253" s="393" t="s">
        <v>1537</v>
      </c>
      <c r="BD253" s="353" t="s">
        <v>3612</v>
      </c>
      <c r="BE253" s="393">
        <v>0</v>
      </c>
      <c r="BF253" s="393">
        <v>0</v>
      </c>
      <c r="BG253" s="393">
        <v>1</v>
      </c>
      <c r="BH253" s="5" t="s">
        <v>1537</v>
      </c>
      <c r="BI253" s="289"/>
      <c r="BJ253" s="297">
        <v>24</v>
      </c>
      <c r="BK253" s="297">
        <v>53</v>
      </c>
    </row>
    <row r="254" spans="1:63" x14ac:dyDescent="0.2">
      <c r="A254" s="286" t="s">
        <v>1019</v>
      </c>
      <c r="B254" s="287" t="s">
        <v>1919</v>
      </c>
      <c r="C254" s="340">
        <v>423</v>
      </c>
      <c r="D254" s="341">
        <v>474</v>
      </c>
      <c r="E254" s="341">
        <v>520</v>
      </c>
      <c r="F254" s="341">
        <v>529</v>
      </c>
      <c r="G254" s="341">
        <v>543</v>
      </c>
      <c r="H254" s="341">
        <v>598</v>
      </c>
      <c r="I254" s="342">
        <v>669</v>
      </c>
      <c r="J254" s="340">
        <v>24</v>
      </c>
      <c r="K254" s="341">
        <v>47</v>
      </c>
      <c r="L254" s="341">
        <v>70</v>
      </c>
      <c r="M254" s="341">
        <v>143</v>
      </c>
      <c r="N254" s="340">
        <v>423</v>
      </c>
      <c r="O254" s="341">
        <v>578</v>
      </c>
      <c r="P254" s="341">
        <v>620</v>
      </c>
      <c r="Q254" s="343">
        <v>578</v>
      </c>
      <c r="R254" s="344">
        <v>620</v>
      </c>
      <c r="S254" s="344">
        <v>679</v>
      </c>
      <c r="T254" s="344">
        <v>658</v>
      </c>
      <c r="U254" s="344">
        <v>739</v>
      </c>
      <c r="V254" s="344">
        <v>739</v>
      </c>
      <c r="W254" s="344">
        <v>47</v>
      </c>
      <c r="X254" s="344">
        <v>53</v>
      </c>
      <c r="Y254" s="345">
        <v>0.12</v>
      </c>
      <c r="Z254" s="345">
        <v>0.25</v>
      </c>
      <c r="AA254" s="345">
        <v>0.25</v>
      </c>
      <c r="AB254" s="346">
        <v>376</v>
      </c>
      <c r="AC254" s="346">
        <v>552</v>
      </c>
      <c r="AD254" s="346">
        <v>44</v>
      </c>
      <c r="AE254" s="346">
        <v>0</v>
      </c>
      <c r="AF254" s="381">
        <v>0</v>
      </c>
      <c r="AG254" s="349" t="s">
        <v>1865</v>
      </c>
      <c r="AH254" s="347" t="s">
        <v>1172</v>
      </c>
      <c r="AI254" s="347" t="s">
        <v>1915</v>
      </c>
      <c r="AJ254" s="348">
        <v>24</v>
      </c>
      <c r="AK254" s="379">
        <v>42</v>
      </c>
      <c r="AL254" s="349">
        <v>34.5</v>
      </c>
      <c r="AM254" s="349" t="s">
        <v>5758</v>
      </c>
      <c r="AN254" s="436">
        <v>138.5311111111111</v>
      </c>
      <c r="AO254" s="348">
        <v>61.902777777777771</v>
      </c>
      <c r="AP254" s="347">
        <v>8.75</v>
      </c>
      <c r="AQ254" s="348">
        <v>4</v>
      </c>
      <c r="AR254" s="348">
        <v>2</v>
      </c>
      <c r="AS254" s="348">
        <v>2</v>
      </c>
      <c r="AT254" s="348">
        <v>2</v>
      </c>
      <c r="AU254" s="348">
        <v>0</v>
      </c>
      <c r="AV254" s="348">
        <v>4</v>
      </c>
      <c r="AW254" s="350">
        <v>2</v>
      </c>
      <c r="AX254" s="351">
        <v>1</v>
      </c>
      <c r="AY254" s="352">
        <v>14</v>
      </c>
      <c r="AZ254" s="393">
        <v>0</v>
      </c>
      <c r="BA254" s="393" t="s">
        <v>1537</v>
      </c>
      <c r="BB254" s="393" t="s">
        <v>1537</v>
      </c>
      <c r="BC254" s="393" t="s">
        <v>1537</v>
      </c>
      <c r="BD254" s="353" t="s">
        <v>3612</v>
      </c>
      <c r="BE254" s="393">
        <v>0</v>
      </c>
      <c r="BF254" s="393">
        <v>0</v>
      </c>
      <c r="BG254" s="393">
        <v>1</v>
      </c>
      <c r="BH254" s="5" t="s">
        <v>1537</v>
      </c>
      <c r="BI254" s="289"/>
      <c r="BJ254" s="297">
        <v>24</v>
      </c>
      <c r="BK254" s="297">
        <v>55</v>
      </c>
    </row>
    <row r="255" spans="1:63" x14ac:dyDescent="0.2">
      <c r="A255" s="286" t="s">
        <v>983</v>
      </c>
      <c r="B255" s="287" t="s">
        <v>1901</v>
      </c>
      <c r="C255" s="340">
        <v>273</v>
      </c>
      <c r="D255" s="341">
        <v>309</v>
      </c>
      <c r="E255" s="341">
        <v>340</v>
      </c>
      <c r="F255" s="341">
        <v>346</v>
      </c>
      <c r="G255" s="341">
        <v>356</v>
      </c>
      <c r="H255" s="341">
        <v>393</v>
      </c>
      <c r="I255" s="342">
        <v>442</v>
      </c>
      <c r="J255" s="340">
        <v>24</v>
      </c>
      <c r="K255" s="341">
        <v>47</v>
      </c>
      <c r="L255" s="341">
        <v>48</v>
      </c>
      <c r="M255" s="341">
        <v>99</v>
      </c>
      <c r="N255" s="340">
        <v>273</v>
      </c>
      <c r="O255" s="341">
        <v>386</v>
      </c>
      <c r="P255" s="341">
        <v>414</v>
      </c>
      <c r="Q255" s="343">
        <v>386</v>
      </c>
      <c r="R255" s="344">
        <v>414</v>
      </c>
      <c r="S255" s="344">
        <v>466</v>
      </c>
      <c r="T255" s="344">
        <v>436</v>
      </c>
      <c r="U255" s="344">
        <v>518</v>
      </c>
      <c r="V255" s="344">
        <v>518</v>
      </c>
      <c r="W255" s="344">
        <v>47</v>
      </c>
      <c r="X255" s="344">
        <v>53</v>
      </c>
      <c r="Y255" s="345">
        <v>0.12</v>
      </c>
      <c r="Z255" s="345">
        <v>0.25</v>
      </c>
      <c r="AA255" s="345">
        <v>0.25</v>
      </c>
      <c r="AB255" s="346">
        <v>188</v>
      </c>
      <c r="AC255" s="346">
        <v>276</v>
      </c>
      <c r="AD255" s="346">
        <v>44</v>
      </c>
      <c r="AE255" s="346">
        <v>0</v>
      </c>
      <c r="AF255" s="381">
        <v>0</v>
      </c>
      <c r="AG255" s="349" t="s">
        <v>1865</v>
      </c>
      <c r="AH255" s="347" t="s">
        <v>1172</v>
      </c>
      <c r="AI255" s="347" t="s">
        <v>1902</v>
      </c>
      <c r="AJ255" s="348">
        <v>24</v>
      </c>
      <c r="AK255" s="379">
        <v>30</v>
      </c>
      <c r="AL255" s="349">
        <v>34.5</v>
      </c>
      <c r="AM255" s="349" t="s">
        <v>5754</v>
      </c>
      <c r="AN255" s="436">
        <v>96.398611111111109</v>
      </c>
      <c r="AO255" s="348">
        <v>44.454861111111107</v>
      </c>
      <c r="AP255" s="347">
        <v>6.25</v>
      </c>
      <c r="AQ255" s="348">
        <v>4</v>
      </c>
      <c r="AR255" s="348">
        <v>2</v>
      </c>
      <c r="AS255" s="348">
        <v>2</v>
      </c>
      <c r="AT255" s="348">
        <v>0</v>
      </c>
      <c r="AU255" s="348">
        <v>1</v>
      </c>
      <c r="AV255" s="348">
        <v>4</v>
      </c>
      <c r="AW255" s="350">
        <v>1</v>
      </c>
      <c r="AX255" s="351">
        <v>1</v>
      </c>
      <c r="AY255" s="352">
        <v>14</v>
      </c>
      <c r="AZ255" s="393">
        <v>0</v>
      </c>
      <c r="BA255" s="393" t="s">
        <v>1537</v>
      </c>
      <c r="BB255" s="393" t="s">
        <v>1537</v>
      </c>
      <c r="BC255" s="393" t="s">
        <v>1537</v>
      </c>
      <c r="BD255" s="353" t="s">
        <v>3612</v>
      </c>
      <c r="BE255" s="393">
        <v>0</v>
      </c>
      <c r="BF255" s="393">
        <v>0</v>
      </c>
      <c r="BG255" s="393">
        <v>1</v>
      </c>
      <c r="BH255" s="5" t="s">
        <v>1537</v>
      </c>
      <c r="BI255" s="289"/>
      <c r="BJ255" s="297">
        <v>24</v>
      </c>
      <c r="BK255" s="297">
        <v>36</v>
      </c>
    </row>
    <row r="256" spans="1:63" x14ac:dyDescent="0.2">
      <c r="A256" s="286" t="s">
        <v>984</v>
      </c>
      <c r="B256" s="287" t="s">
        <v>1903</v>
      </c>
      <c r="C256" s="340">
        <v>284</v>
      </c>
      <c r="D256" s="341">
        <v>323</v>
      </c>
      <c r="E256" s="341">
        <v>358</v>
      </c>
      <c r="F256" s="341">
        <v>364</v>
      </c>
      <c r="G256" s="341">
        <v>374</v>
      </c>
      <c r="H256" s="341">
        <v>413</v>
      </c>
      <c r="I256" s="342">
        <v>466</v>
      </c>
      <c r="J256" s="340">
        <v>24</v>
      </c>
      <c r="K256" s="341">
        <v>47</v>
      </c>
      <c r="L256" s="341">
        <v>53</v>
      </c>
      <c r="M256" s="341">
        <v>109</v>
      </c>
      <c r="N256" s="340">
        <v>284</v>
      </c>
      <c r="O256" s="341">
        <v>408</v>
      </c>
      <c r="P256" s="341">
        <v>438</v>
      </c>
      <c r="Q256" s="343">
        <v>408</v>
      </c>
      <c r="R256" s="344">
        <v>438</v>
      </c>
      <c r="S256" s="344">
        <v>486</v>
      </c>
      <c r="T256" s="344">
        <v>489</v>
      </c>
      <c r="U256" s="344">
        <v>543</v>
      </c>
      <c r="V256" s="344">
        <v>543</v>
      </c>
      <c r="W256" s="344">
        <v>47</v>
      </c>
      <c r="X256" s="344">
        <v>53</v>
      </c>
      <c r="Y256" s="345">
        <v>0.12</v>
      </c>
      <c r="Z256" s="345">
        <v>0.25</v>
      </c>
      <c r="AA256" s="345">
        <v>0.25</v>
      </c>
      <c r="AB256" s="346">
        <v>188</v>
      </c>
      <c r="AC256" s="346">
        <v>276</v>
      </c>
      <c r="AD256" s="346">
        <v>44</v>
      </c>
      <c r="AE256" s="346">
        <v>0</v>
      </c>
      <c r="AF256" s="381">
        <v>0</v>
      </c>
      <c r="AG256" s="349" t="s">
        <v>1865</v>
      </c>
      <c r="AH256" s="347" t="s">
        <v>1172</v>
      </c>
      <c r="AI256" s="347" t="s">
        <v>1902</v>
      </c>
      <c r="AJ256" s="348">
        <v>24</v>
      </c>
      <c r="AK256" s="379">
        <v>33</v>
      </c>
      <c r="AL256" s="349">
        <v>34.5</v>
      </c>
      <c r="AM256" s="349" t="s">
        <v>5755</v>
      </c>
      <c r="AN256" s="436">
        <v>103.25944444444444</v>
      </c>
      <c r="AO256" s="348">
        <v>47.392361111111107</v>
      </c>
      <c r="AP256" s="347">
        <v>6.875</v>
      </c>
      <c r="AQ256" s="348">
        <v>4</v>
      </c>
      <c r="AR256" s="348">
        <v>2</v>
      </c>
      <c r="AS256" s="348">
        <v>2</v>
      </c>
      <c r="AT256" s="348">
        <v>0</v>
      </c>
      <c r="AU256" s="348">
        <v>1</v>
      </c>
      <c r="AV256" s="348">
        <v>4</v>
      </c>
      <c r="AW256" s="350">
        <v>1</v>
      </c>
      <c r="AX256" s="351">
        <v>1</v>
      </c>
      <c r="AY256" s="352">
        <v>14</v>
      </c>
      <c r="AZ256" s="393">
        <v>0</v>
      </c>
      <c r="BA256" s="393" t="s">
        <v>1537</v>
      </c>
      <c r="BB256" s="393" t="s">
        <v>1537</v>
      </c>
      <c r="BC256" s="393" t="s">
        <v>1537</v>
      </c>
      <c r="BD256" s="353" t="s">
        <v>3612</v>
      </c>
      <c r="BE256" s="393">
        <v>0</v>
      </c>
      <c r="BF256" s="393">
        <v>0</v>
      </c>
      <c r="BG256" s="393">
        <v>1</v>
      </c>
      <c r="BH256" s="5" t="s">
        <v>1537</v>
      </c>
      <c r="BI256" s="289"/>
      <c r="BJ256" s="297">
        <v>24</v>
      </c>
      <c r="BK256" s="297">
        <v>38</v>
      </c>
    </row>
    <row r="257" spans="1:63" x14ac:dyDescent="0.2">
      <c r="A257" s="286" t="s">
        <v>985</v>
      </c>
      <c r="B257" s="287" t="s">
        <v>1904</v>
      </c>
      <c r="C257" s="340">
        <v>293</v>
      </c>
      <c r="D257" s="341">
        <v>337</v>
      </c>
      <c r="E257" s="341">
        <v>375</v>
      </c>
      <c r="F257" s="341">
        <v>382</v>
      </c>
      <c r="G257" s="341">
        <v>393</v>
      </c>
      <c r="H257" s="341">
        <v>434</v>
      </c>
      <c r="I257" s="342">
        <v>492</v>
      </c>
      <c r="J257" s="340">
        <v>24</v>
      </c>
      <c r="K257" s="341">
        <v>47</v>
      </c>
      <c r="L257" s="341">
        <v>59</v>
      </c>
      <c r="M257" s="341">
        <v>119</v>
      </c>
      <c r="N257" s="340">
        <v>293</v>
      </c>
      <c r="O257" s="341">
        <v>421</v>
      </c>
      <c r="P257" s="341">
        <v>454</v>
      </c>
      <c r="Q257" s="343">
        <v>421</v>
      </c>
      <c r="R257" s="344">
        <v>454</v>
      </c>
      <c r="S257" s="344">
        <v>506</v>
      </c>
      <c r="T257" s="344">
        <v>502</v>
      </c>
      <c r="U257" s="344">
        <v>561</v>
      </c>
      <c r="V257" s="344">
        <v>561</v>
      </c>
      <c r="W257" s="344">
        <v>47</v>
      </c>
      <c r="X257" s="344">
        <v>53</v>
      </c>
      <c r="Y257" s="345">
        <v>0.12</v>
      </c>
      <c r="Z257" s="345">
        <v>0.25</v>
      </c>
      <c r="AA257" s="345">
        <v>0.25</v>
      </c>
      <c r="AB257" s="346">
        <v>188</v>
      </c>
      <c r="AC257" s="346">
        <v>276</v>
      </c>
      <c r="AD257" s="346">
        <v>44</v>
      </c>
      <c r="AE257" s="346">
        <v>0</v>
      </c>
      <c r="AF257" s="381">
        <v>0</v>
      </c>
      <c r="AG257" s="349" t="s">
        <v>1865</v>
      </c>
      <c r="AH257" s="347" t="s">
        <v>1172</v>
      </c>
      <c r="AI257" s="347" t="s">
        <v>1902</v>
      </c>
      <c r="AJ257" s="348">
        <v>24</v>
      </c>
      <c r="AK257" s="379">
        <v>36</v>
      </c>
      <c r="AL257" s="349">
        <v>34.5</v>
      </c>
      <c r="AM257" s="349" t="s">
        <v>5756</v>
      </c>
      <c r="AN257" s="436">
        <v>110.12027777777777</v>
      </c>
      <c r="AO257" s="348">
        <v>50.329861111111114</v>
      </c>
      <c r="AP257" s="347">
        <v>7.5</v>
      </c>
      <c r="AQ257" s="348">
        <v>4</v>
      </c>
      <c r="AR257" s="348">
        <v>2</v>
      </c>
      <c r="AS257" s="348">
        <v>2</v>
      </c>
      <c r="AT257" s="348">
        <v>0</v>
      </c>
      <c r="AU257" s="348">
        <v>1</v>
      </c>
      <c r="AV257" s="348">
        <v>4</v>
      </c>
      <c r="AW257" s="350">
        <v>1</v>
      </c>
      <c r="AX257" s="351">
        <v>1</v>
      </c>
      <c r="AY257" s="352">
        <v>14</v>
      </c>
      <c r="AZ257" s="393">
        <v>0</v>
      </c>
      <c r="BA257" s="393" t="s">
        <v>1537</v>
      </c>
      <c r="BB257" s="393" t="s">
        <v>1537</v>
      </c>
      <c r="BC257" s="393" t="s">
        <v>1537</v>
      </c>
      <c r="BD257" s="353" t="s">
        <v>3612</v>
      </c>
      <c r="BE257" s="393">
        <v>0</v>
      </c>
      <c r="BF257" s="393">
        <v>0</v>
      </c>
      <c r="BG257" s="393">
        <v>1</v>
      </c>
      <c r="BH257" s="5" t="s">
        <v>1537</v>
      </c>
      <c r="BI257" s="289"/>
      <c r="BJ257" s="297">
        <v>24</v>
      </c>
      <c r="BK257" s="297">
        <v>40</v>
      </c>
    </row>
    <row r="258" spans="1:63" x14ac:dyDescent="0.2">
      <c r="A258" s="286" t="s">
        <v>986</v>
      </c>
      <c r="B258" s="287" t="s">
        <v>1905</v>
      </c>
      <c r="C258" s="340">
        <v>309</v>
      </c>
      <c r="D258" s="341">
        <v>357</v>
      </c>
      <c r="E258" s="341">
        <v>398</v>
      </c>
      <c r="F258" s="341">
        <v>405</v>
      </c>
      <c r="G258" s="341">
        <v>416</v>
      </c>
      <c r="H258" s="341">
        <v>459</v>
      </c>
      <c r="I258" s="342">
        <v>524</v>
      </c>
      <c r="J258" s="340">
        <v>24</v>
      </c>
      <c r="K258" s="341">
        <v>47</v>
      </c>
      <c r="L258" s="341">
        <v>64</v>
      </c>
      <c r="M258" s="341">
        <v>129</v>
      </c>
      <c r="N258" s="340">
        <v>309</v>
      </c>
      <c r="O258" s="341">
        <v>459</v>
      </c>
      <c r="P258" s="341">
        <v>490</v>
      </c>
      <c r="Q258" s="343">
        <v>459</v>
      </c>
      <c r="R258" s="344">
        <v>490</v>
      </c>
      <c r="S258" s="344">
        <v>535</v>
      </c>
      <c r="T258" s="344">
        <v>522</v>
      </c>
      <c r="U258" s="344">
        <v>594</v>
      </c>
      <c r="V258" s="344">
        <v>594</v>
      </c>
      <c r="W258" s="344">
        <v>47</v>
      </c>
      <c r="X258" s="344">
        <v>53</v>
      </c>
      <c r="Y258" s="345">
        <v>0.12</v>
      </c>
      <c r="Z258" s="345">
        <v>0.25</v>
      </c>
      <c r="AA258" s="345">
        <v>0.25</v>
      </c>
      <c r="AB258" s="346">
        <v>188</v>
      </c>
      <c r="AC258" s="346">
        <v>276</v>
      </c>
      <c r="AD258" s="346">
        <v>44</v>
      </c>
      <c r="AE258" s="346">
        <v>0</v>
      </c>
      <c r="AF258" s="381">
        <v>0</v>
      </c>
      <c r="AG258" s="349" t="s">
        <v>1865</v>
      </c>
      <c r="AH258" s="347" t="s">
        <v>1172</v>
      </c>
      <c r="AI258" s="347" t="s">
        <v>1902</v>
      </c>
      <c r="AJ258" s="348">
        <v>24</v>
      </c>
      <c r="AK258" s="379">
        <v>39</v>
      </c>
      <c r="AL258" s="349">
        <v>34.5</v>
      </c>
      <c r="AM258" s="349" t="s">
        <v>5757</v>
      </c>
      <c r="AN258" s="436">
        <v>116.9811111111111</v>
      </c>
      <c r="AO258" s="348">
        <v>53.267361111111107</v>
      </c>
      <c r="AP258" s="347">
        <v>8.125</v>
      </c>
      <c r="AQ258" s="348">
        <v>4</v>
      </c>
      <c r="AR258" s="348">
        <v>2</v>
      </c>
      <c r="AS258" s="348">
        <v>2</v>
      </c>
      <c r="AT258" s="348">
        <v>0</v>
      </c>
      <c r="AU258" s="348">
        <v>1</v>
      </c>
      <c r="AV258" s="348">
        <v>4</v>
      </c>
      <c r="AW258" s="350">
        <v>2</v>
      </c>
      <c r="AX258" s="351">
        <v>1</v>
      </c>
      <c r="AY258" s="352">
        <v>14</v>
      </c>
      <c r="AZ258" s="393">
        <v>0</v>
      </c>
      <c r="BA258" s="393" t="s">
        <v>1537</v>
      </c>
      <c r="BB258" s="393" t="s">
        <v>1537</v>
      </c>
      <c r="BC258" s="393" t="s">
        <v>1537</v>
      </c>
      <c r="BD258" s="353" t="s">
        <v>3612</v>
      </c>
      <c r="BE258" s="393">
        <v>0</v>
      </c>
      <c r="BF258" s="393">
        <v>0</v>
      </c>
      <c r="BG258" s="393">
        <v>1</v>
      </c>
      <c r="BH258" s="5" t="s">
        <v>1537</v>
      </c>
      <c r="BI258" s="289"/>
      <c r="BJ258" s="297">
        <v>24</v>
      </c>
      <c r="BK258" s="297">
        <v>42</v>
      </c>
    </row>
    <row r="259" spans="1:63" x14ac:dyDescent="0.2">
      <c r="A259" s="286" t="s">
        <v>987</v>
      </c>
      <c r="B259" s="287" t="s">
        <v>1906</v>
      </c>
      <c r="C259" s="340">
        <v>314</v>
      </c>
      <c r="D259" s="341">
        <v>365</v>
      </c>
      <c r="E259" s="341">
        <v>410</v>
      </c>
      <c r="F259" s="341">
        <v>417</v>
      </c>
      <c r="G259" s="341">
        <v>431</v>
      </c>
      <c r="H259" s="341">
        <v>474</v>
      </c>
      <c r="I259" s="342">
        <v>544</v>
      </c>
      <c r="J259" s="340">
        <v>24</v>
      </c>
      <c r="K259" s="341">
        <v>47</v>
      </c>
      <c r="L259" s="341">
        <v>69</v>
      </c>
      <c r="M259" s="341">
        <v>139</v>
      </c>
      <c r="N259" s="340">
        <v>314</v>
      </c>
      <c r="O259" s="341">
        <v>466</v>
      </c>
      <c r="P259" s="341">
        <v>500</v>
      </c>
      <c r="Q259" s="343">
        <v>466</v>
      </c>
      <c r="R259" s="344">
        <v>500</v>
      </c>
      <c r="S259" s="344">
        <v>547</v>
      </c>
      <c r="T259" s="344">
        <v>531</v>
      </c>
      <c r="U259" s="344">
        <v>604</v>
      </c>
      <c r="V259" s="344">
        <v>604</v>
      </c>
      <c r="W259" s="344">
        <v>47</v>
      </c>
      <c r="X259" s="344">
        <v>53</v>
      </c>
      <c r="Y259" s="345">
        <v>0.12</v>
      </c>
      <c r="Z259" s="345">
        <v>0.25</v>
      </c>
      <c r="AA259" s="345">
        <v>0.25</v>
      </c>
      <c r="AB259" s="346">
        <v>188</v>
      </c>
      <c r="AC259" s="346">
        <v>276</v>
      </c>
      <c r="AD259" s="346">
        <v>44</v>
      </c>
      <c r="AE259" s="346">
        <v>0</v>
      </c>
      <c r="AF259" s="381">
        <v>0</v>
      </c>
      <c r="AG259" s="349" t="s">
        <v>1865</v>
      </c>
      <c r="AH259" s="347" t="s">
        <v>1172</v>
      </c>
      <c r="AI259" s="347" t="s">
        <v>1902</v>
      </c>
      <c r="AJ259" s="348">
        <v>24</v>
      </c>
      <c r="AK259" s="379">
        <v>42</v>
      </c>
      <c r="AL259" s="349">
        <v>34.5</v>
      </c>
      <c r="AM259" s="349" t="s">
        <v>5758</v>
      </c>
      <c r="AN259" s="436">
        <v>123.84194444444444</v>
      </c>
      <c r="AO259" s="348">
        <v>56.204861111111107</v>
      </c>
      <c r="AP259" s="347">
        <v>8.75</v>
      </c>
      <c r="AQ259" s="348">
        <v>4</v>
      </c>
      <c r="AR259" s="348">
        <v>2</v>
      </c>
      <c r="AS259" s="348">
        <v>2</v>
      </c>
      <c r="AT259" s="348">
        <v>0</v>
      </c>
      <c r="AU259" s="348">
        <v>1</v>
      </c>
      <c r="AV259" s="348">
        <v>4</v>
      </c>
      <c r="AW259" s="350">
        <v>2</v>
      </c>
      <c r="AX259" s="351">
        <v>1</v>
      </c>
      <c r="AY259" s="352">
        <v>14</v>
      </c>
      <c r="AZ259" s="393">
        <v>0</v>
      </c>
      <c r="BA259" s="393" t="s">
        <v>1537</v>
      </c>
      <c r="BB259" s="393" t="s">
        <v>1537</v>
      </c>
      <c r="BC259" s="393" t="s">
        <v>1537</v>
      </c>
      <c r="BD259" s="353" t="s">
        <v>3612</v>
      </c>
      <c r="BE259" s="393">
        <v>0</v>
      </c>
      <c r="BF259" s="393">
        <v>0</v>
      </c>
      <c r="BG259" s="393">
        <v>1</v>
      </c>
      <c r="BH259" s="5" t="s">
        <v>1537</v>
      </c>
      <c r="BI259" s="289"/>
      <c r="BJ259" s="297">
        <v>24</v>
      </c>
      <c r="BK259" s="297">
        <v>44</v>
      </c>
    </row>
    <row r="260" spans="1:63" x14ac:dyDescent="0.2">
      <c r="A260" s="286" t="s">
        <v>1216</v>
      </c>
      <c r="B260" s="287" t="s">
        <v>1907</v>
      </c>
      <c r="C260" s="340">
        <v>339</v>
      </c>
      <c r="D260" s="341">
        <v>400</v>
      </c>
      <c r="E260" s="341">
        <v>450</v>
      </c>
      <c r="F260" s="341">
        <v>458</v>
      </c>
      <c r="G260" s="341">
        <v>473</v>
      </c>
      <c r="H260" s="341">
        <v>522</v>
      </c>
      <c r="I260" s="342">
        <v>601</v>
      </c>
      <c r="J260" s="340">
        <v>24</v>
      </c>
      <c r="K260" s="341">
        <v>47</v>
      </c>
      <c r="L260" s="341">
        <v>79</v>
      </c>
      <c r="M260" s="341">
        <v>159</v>
      </c>
      <c r="N260" s="340">
        <v>339</v>
      </c>
      <c r="O260" s="341">
        <v>496</v>
      </c>
      <c r="P260" s="341">
        <v>534</v>
      </c>
      <c r="Q260" s="343">
        <v>496</v>
      </c>
      <c r="R260" s="344">
        <v>534</v>
      </c>
      <c r="S260" s="344">
        <v>592</v>
      </c>
      <c r="T260" s="344">
        <v>564</v>
      </c>
      <c r="U260" s="344">
        <v>649</v>
      </c>
      <c r="V260" s="344">
        <v>649</v>
      </c>
      <c r="W260" s="344">
        <v>47</v>
      </c>
      <c r="X260" s="344">
        <v>53</v>
      </c>
      <c r="Y260" s="345">
        <v>0.12</v>
      </c>
      <c r="Z260" s="345">
        <v>0.25</v>
      </c>
      <c r="AA260" s="345">
        <v>0.25</v>
      </c>
      <c r="AB260" s="346">
        <v>188</v>
      </c>
      <c r="AC260" s="346">
        <v>276</v>
      </c>
      <c r="AD260" s="346">
        <v>44</v>
      </c>
      <c r="AE260" s="346">
        <v>0</v>
      </c>
      <c r="AF260" s="381">
        <v>0</v>
      </c>
      <c r="AG260" s="349" t="s">
        <v>1865</v>
      </c>
      <c r="AH260" s="347" t="s">
        <v>1172</v>
      </c>
      <c r="AI260" s="347" t="s">
        <v>1902</v>
      </c>
      <c r="AJ260" s="348">
        <v>24</v>
      </c>
      <c r="AK260" s="379">
        <v>48</v>
      </c>
      <c r="AL260" s="349">
        <v>34.5</v>
      </c>
      <c r="AM260" s="349" t="s">
        <v>5761</v>
      </c>
      <c r="AN260" s="436">
        <v>137.5636111111111</v>
      </c>
      <c r="AO260" s="348">
        <v>62.079861111111107</v>
      </c>
      <c r="AP260" s="347">
        <v>10</v>
      </c>
      <c r="AQ260" s="348">
        <v>4</v>
      </c>
      <c r="AR260" s="348">
        <v>2</v>
      </c>
      <c r="AS260" s="348">
        <v>2</v>
      </c>
      <c r="AT260" s="348">
        <v>0</v>
      </c>
      <c r="AU260" s="348">
        <v>1</v>
      </c>
      <c r="AV260" s="348">
        <v>4</v>
      </c>
      <c r="AW260" s="350">
        <v>2</v>
      </c>
      <c r="AX260" s="351">
        <v>1</v>
      </c>
      <c r="AY260" s="352">
        <v>14</v>
      </c>
      <c r="AZ260" s="393">
        <v>0</v>
      </c>
      <c r="BA260" s="393" t="s">
        <v>1537</v>
      </c>
      <c r="BB260" s="393" t="s">
        <v>1537</v>
      </c>
      <c r="BC260" s="393" t="s">
        <v>1537</v>
      </c>
      <c r="BD260" s="353" t="s">
        <v>3612</v>
      </c>
      <c r="BE260" s="393">
        <v>0</v>
      </c>
      <c r="BF260" s="393">
        <v>0</v>
      </c>
      <c r="BG260" s="393">
        <v>1</v>
      </c>
      <c r="BH260" s="5" t="s">
        <v>1537</v>
      </c>
      <c r="BI260" s="289"/>
      <c r="BJ260" s="297">
        <v>24</v>
      </c>
      <c r="BK260" s="297">
        <v>48</v>
      </c>
    </row>
    <row r="261" spans="1:63" x14ac:dyDescent="0.2">
      <c r="A261" s="286" t="s">
        <v>1057</v>
      </c>
      <c r="B261" s="287" t="s">
        <v>2069</v>
      </c>
      <c r="C261" s="340">
        <v>93</v>
      </c>
      <c r="D261" s="341">
        <v>93</v>
      </c>
      <c r="E261" s="341">
        <v>93</v>
      </c>
      <c r="F261" s="341">
        <v>93</v>
      </c>
      <c r="G261" s="341">
        <v>93</v>
      </c>
      <c r="H261" s="341">
        <v>93</v>
      </c>
      <c r="I261" s="342">
        <v>93</v>
      </c>
      <c r="J261" s="340">
        <v>24</v>
      </c>
      <c r="K261" s="341">
        <v>47</v>
      </c>
      <c r="L261" s="341">
        <v>7</v>
      </c>
      <c r="M261" s="341">
        <v>11</v>
      </c>
      <c r="N261" s="340">
        <v>104</v>
      </c>
      <c r="O261" s="341">
        <v>104</v>
      </c>
      <c r="P261" s="341">
        <v>104</v>
      </c>
      <c r="Q261" s="343">
        <v>104</v>
      </c>
      <c r="R261" s="344">
        <v>104</v>
      </c>
      <c r="S261" s="344">
        <v>104</v>
      </c>
      <c r="T261" s="344">
        <v>104</v>
      </c>
      <c r="U261" s="344">
        <v>104</v>
      </c>
      <c r="V261" s="344">
        <v>104</v>
      </c>
      <c r="W261" s="344">
        <v>47</v>
      </c>
      <c r="X261" s="344">
        <v>53</v>
      </c>
      <c r="Y261" s="345">
        <v>0.12</v>
      </c>
      <c r="Z261" s="345">
        <v>0.25</v>
      </c>
      <c r="AA261" s="345">
        <v>0.25</v>
      </c>
      <c r="AB261" s="346">
        <v>0</v>
      </c>
      <c r="AC261" s="346">
        <v>0</v>
      </c>
      <c r="AD261" s="346">
        <v>0</v>
      </c>
      <c r="AE261" s="346">
        <v>0</v>
      </c>
      <c r="AF261" s="381">
        <v>0</v>
      </c>
      <c r="AG261" s="349" t="s">
        <v>3927</v>
      </c>
      <c r="AH261" s="347" t="s">
        <v>1172</v>
      </c>
      <c r="AI261" s="347" t="s">
        <v>2068</v>
      </c>
      <c r="AJ261" s="348">
        <v>24</v>
      </c>
      <c r="AK261" s="379">
        <v>3</v>
      </c>
      <c r="AL261" s="349">
        <v>34.5</v>
      </c>
      <c r="AM261" s="349" t="s">
        <v>5760</v>
      </c>
      <c r="AN261" s="436">
        <v>18.304375000000004</v>
      </c>
      <c r="AO261" s="348">
        <v>8.4937500000000004</v>
      </c>
      <c r="AP261" s="347">
        <v>0.75</v>
      </c>
      <c r="AQ261" s="348">
        <v>0</v>
      </c>
      <c r="AR261" s="348">
        <v>0</v>
      </c>
      <c r="AS261" s="348">
        <v>0</v>
      </c>
      <c r="AT261" s="348">
        <v>0</v>
      </c>
      <c r="AU261" s="348">
        <v>0</v>
      </c>
      <c r="AV261" s="348">
        <v>0</v>
      </c>
      <c r="AW261" s="350">
        <v>0.5</v>
      </c>
      <c r="AX261" s="351">
        <v>1</v>
      </c>
      <c r="AY261" s="352">
        <v>10</v>
      </c>
      <c r="AZ261" s="393">
        <v>0</v>
      </c>
      <c r="BA261" s="393" t="s">
        <v>1537</v>
      </c>
      <c r="BB261" s="393" t="s">
        <v>1537</v>
      </c>
      <c r="BC261" s="393" t="s">
        <v>1537</v>
      </c>
      <c r="BD261" s="353" t="s">
        <v>3612</v>
      </c>
      <c r="BE261" s="393">
        <v>0</v>
      </c>
      <c r="BF261" s="393">
        <v>0</v>
      </c>
      <c r="BG261" s="393">
        <v>1</v>
      </c>
      <c r="BH261" s="5" t="s">
        <v>3612</v>
      </c>
      <c r="BI261" s="289"/>
      <c r="BJ261" s="297">
        <v>24</v>
      </c>
      <c r="BK261" s="297">
        <v>10</v>
      </c>
    </row>
    <row r="262" spans="1:63" x14ac:dyDescent="0.2">
      <c r="A262" s="286" t="s">
        <v>3928</v>
      </c>
      <c r="B262" s="287" t="s">
        <v>5078</v>
      </c>
      <c r="C262" s="340">
        <v>70</v>
      </c>
      <c r="D262" s="341">
        <v>70</v>
      </c>
      <c r="E262" s="341">
        <v>70</v>
      </c>
      <c r="F262" s="341">
        <v>70</v>
      </c>
      <c r="G262" s="341">
        <v>70</v>
      </c>
      <c r="H262" s="341">
        <v>70</v>
      </c>
      <c r="I262" s="342">
        <v>70</v>
      </c>
      <c r="J262" s="340">
        <v>24</v>
      </c>
      <c r="K262" s="341">
        <v>47</v>
      </c>
      <c r="L262" s="341">
        <v>4</v>
      </c>
      <c r="M262" s="341">
        <v>5</v>
      </c>
      <c r="N262" s="340">
        <v>78</v>
      </c>
      <c r="O262" s="341">
        <v>78</v>
      </c>
      <c r="P262" s="341">
        <v>78</v>
      </c>
      <c r="Q262" s="343">
        <v>78</v>
      </c>
      <c r="R262" s="344">
        <v>78</v>
      </c>
      <c r="S262" s="344">
        <v>78</v>
      </c>
      <c r="T262" s="344">
        <v>78</v>
      </c>
      <c r="U262" s="344">
        <v>78</v>
      </c>
      <c r="V262" s="344">
        <v>78</v>
      </c>
      <c r="W262" s="344">
        <v>47</v>
      </c>
      <c r="X262" s="344">
        <v>53</v>
      </c>
      <c r="Y262" s="345">
        <v>0.12</v>
      </c>
      <c r="Z262" s="345">
        <v>0.25</v>
      </c>
      <c r="AA262" s="345">
        <v>0.25</v>
      </c>
      <c r="AB262" s="346">
        <v>0</v>
      </c>
      <c r="AC262" s="346">
        <v>0</v>
      </c>
      <c r="AD262" s="346">
        <v>0</v>
      </c>
      <c r="AE262" s="346">
        <v>0</v>
      </c>
      <c r="AF262" s="381">
        <v>0</v>
      </c>
      <c r="AG262" s="349" t="s">
        <v>3927</v>
      </c>
      <c r="AH262" s="347" t="s">
        <v>1172</v>
      </c>
      <c r="AI262" s="347" t="s">
        <v>2068</v>
      </c>
      <c r="AJ262" s="348">
        <v>24</v>
      </c>
      <c r="AK262" s="379">
        <v>1.5</v>
      </c>
      <c r="AL262" s="349">
        <v>34.5</v>
      </c>
      <c r="AM262" s="349" t="s">
        <v>5762</v>
      </c>
      <c r="AN262" s="436">
        <v>17.249687500000004</v>
      </c>
      <c r="AO262" s="348">
        <v>8.1343750000000004</v>
      </c>
      <c r="AP262" s="347">
        <v>0.3125</v>
      </c>
      <c r="AQ262" s="348">
        <v>0</v>
      </c>
      <c r="AR262" s="348">
        <v>0</v>
      </c>
      <c r="AS262" s="348">
        <v>0</v>
      </c>
      <c r="AT262" s="348">
        <v>0</v>
      </c>
      <c r="AU262" s="348">
        <v>0</v>
      </c>
      <c r="AV262" s="348">
        <v>0</v>
      </c>
      <c r="AW262" s="350">
        <v>0.5</v>
      </c>
      <c r="AX262" s="351">
        <v>1</v>
      </c>
      <c r="AY262" s="352">
        <v>10</v>
      </c>
      <c r="AZ262" s="393">
        <v>0</v>
      </c>
      <c r="BA262" s="393" t="s">
        <v>1537</v>
      </c>
      <c r="BB262" s="393" t="s">
        <v>1537</v>
      </c>
      <c r="BC262" s="393" t="s">
        <v>1537</v>
      </c>
      <c r="BD262" s="353" t="s">
        <v>3612</v>
      </c>
      <c r="BE262" s="393">
        <v>0</v>
      </c>
      <c r="BF262" s="393">
        <v>0</v>
      </c>
      <c r="BG262" s="393">
        <v>1</v>
      </c>
      <c r="BH262" s="5" t="s">
        <v>3612</v>
      </c>
      <c r="BI262" s="289"/>
      <c r="BJ262" s="297">
        <v>24</v>
      </c>
      <c r="BK262" s="297">
        <v>7</v>
      </c>
    </row>
    <row r="263" spans="1:63" x14ac:dyDescent="0.2">
      <c r="A263" s="286" t="s">
        <v>1756</v>
      </c>
      <c r="B263" s="287" t="s">
        <v>2026</v>
      </c>
      <c r="C263" s="340">
        <v>380</v>
      </c>
      <c r="D263" s="341">
        <v>393</v>
      </c>
      <c r="E263" s="341">
        <v>411</v>
      </c>
      <c r="F263" s="341">
        <v>418</v>
      </c>
      <c r="G263" s="341">
        <v>427</v>
      </c>
      <c r="H263" s="341">
        <v>464</v>
      </c>
      <c r="I263" s="342">
        <v>502</v>
      </c>
      <c r="J263" s="340">
        <v>24</v>
      </c>
      <c r="K263" s="341">
        <v>47</v>
      </c>
      <c r="L263" s="341">
        <v>31</v>
      </c>
      <c r="M263" s="341">
        <v>62</v>
      </c>
      <c r="N263" s="340">
        <v>380</v>
      </c>
      <c r="O263" s="341">
        <v>440</v>
      </c>
      <c r="P263" s="341">
        <v>472</v>
      </c>
      <c r="Q263" s="343">
        <v>440</v>
      </c>
      <c r="R263" s="344">
        <v>472</v>
      </c>
      <c r="S263" s="344">
        <v>525</v>
      </c>
      <c r="T263" s="344">
        <v>500</v>
      </c>
      <c r="U263" s="344">
        <v>560</v>
      </c>
      <c r="V263" s="344">
        <v>560</v>
      </c>
      <c r="W263" s="344">
        <v>47</v>
      </c>
      <c r="X263" s="344">
        <v>53</v>
      </c>
      <c r="Y263" s="345">
        <v>0.12</v>
      </c>
      <c r="Z263" s="345">
        <v>0.25</v>
      </c>
      <c r="AA263" s="345">
        <v>0.25</v>
      </c>
      <c r="AB263" s="346">
        <v>0</v>
      </c>
      <c r="AC263" s="346">
        <v>0</v>
      </c>
      <c r="AD263" s="346">
        <v>0</v>
      </c>
      <c r="AE263" s="346">
        <v>0</v>
      </c>
      <c r="AF263" s="381">
        <v>1</v>
      </c>
      <c r="AG263" s="349" t="s">
        <v>3926</v>
      </c>
      <c r="AH263" s="347" t="s">
        <v>1172</v>
      </c>
      <c r="AI263" s="347" t="s">
        <v>2027</v>
      </c>
      <c r="AJ263" s="348">
        <v>30</v>
      </c>
      <c r="AK263" s="379">
        <v>30</v>
      </c>
      <c r="AL263" s="349">
        <v>34.5</v>
      </c>
      <c r="AM263" s="349" t="s">
        <v>5763</v>
      </c>
      <c r="AN263" s="436">
        <v>91.504444444444445</v>
      </c>
      <c r="AO263" s="348">
        <v>47.538194444444443</v>
      </c>
      <c r="AP263" s="347">
        <v>3.75</v>
      </c>
      <c r="AQ263" s="348">
        <v>1</v>
      </c>
      <c r="AR263" s="348">
        <v>1</v>
      </c>
      <c r="AS263" s="348">
        <v>0</v>
      </c>
      <c r="AT263" s="348">
        <v>0</v>
      </c>
      <c r="AU263" s="348">
        <v>1</v>
      </c>
      <c r="AV263" s="348">
        <v>4</v>
      </c>
      <c r="AW263" s="350">
        <v>1</v>
      </c>
      <c r="AX263" s="351">
        <v>1</v>
      </c>
      <c r="AY263" s="352">
        <v>16</v>
      </c>
      <c r="AZ263" s="393">
        <v>0</v>
      </c>
      <c r="BA263" s="393" t="s">
        <v>1537</v>
      </c>
      <c r="BB263" s="393" t="s">
        <v>1537</v>
      </c>
      <c r="BC263" s="393" t="s">
        <v>1537</v>
      </c>
      <c r="BD263" s="353" t="s">
        <v>3612</v>
      </c>
      <c r="BE263" s="393">
        <v>0</v>
      </c>
      <c r="BF263" s="393">
        <v>0</v>
      </c>
      <c r="BG263" s="393">
        <v>1</v>
      </c>
      <c r="BH263" s="5" t="s">
        <v>1537</v>
      </c>
      <c r="BI263" s="289"/>
      <c r="BJ263" s="297">
        <v>24</v>
      </c>
      <c r="BK263" s="297">
        <v>43</v>
      </c>
    </row>
    <row r="264" spans="1:63" x14ac:dyDescent="0.2">
      <c r="A264" s="286" t="s">
        <v>1038</v>
      </c>
      <c r="B264" s="287" t="s">
        <v>2028</v>
      </c>
      <c r="C264" s="340">
        <v>429</v>
      </c>
      <c r="D264" s="341">
        <v>449</v>
      </c>
      <c r="E264" s="341">
        <v>473</v>
      </c>
      <c r="F264" s="341">
        <v>481</v>
      </c>
      <c r="G264" s="341">
        <v>491</v>
      </c>
      <c r="H264" s="341">
        <v>536</v>
      </c>
      <c r="I264" s="342">
        <v>586</v>
      </c>
      <c r="J264" s="340">
        <v>24</v>
      </c>
      <c r="K264" s="341">
        <v>47</v>
      </c>
      <c r="L264" s="341">
        <v>42</v>
      </c>
      <c r="M264" s="341">
        <v>83</v>
      </c>
      <c r="N264" s="340">
        <v>429</v>
      </c>
      <c r="O264" s="341">
        <v>500</v>
      </c>
      <c r="P264" s="341">
        <v>536</v>
      </c>
      <c r="Q264" s="343">
        <v>500</v>
      </c>
      <c r="R264" s="344">
        <v>536</v>
      </c>
      <c r="S264" s="344">
        <v>592</v>
      </c>
      <c r="T264" s="344">
        <v>569</v>
      </c>
      <c r="U264" s="344">
        <v>631</v>
      </c>
      <c r="V264" s="344">
        <v>631</v>
      </c>
      <c r="W264" s="344">
        <v>47</v>
      </c>
      <c r="X264" s="344">
        <v>53</v>
      </c>
      <c r="Y264" s="345">
        <v>0.12</v>
      </c>
      <c r="Z264" s="345">
        <v>0.25</v>
      </c>
      <c r="AA264" s="345">
        <v>0.25</v>
      </c>
      <c r="AB264" s="346">
        <v>0</v>
      </c>
      <c r="AC264" s="346">
        <v>0</v>
      </c>
      <c r="AD264" s="346">
        <v>0</v>
      </c>
      <c r="AE264" s="346">
        <v>0</v>
      </c>
      <c r="AF264" s="381">
        <v>1</v>
      </c>
      <c r="AG264" s="349" t="s">
        <v>3926</v>
      </c>
      <c r="AH264" s="347" t="s">
        <v>1172</v>
      </c>
      <c r="AI264" s="347" t="s">
        <v>2027</v>
      </c>
      <c r="AJ264" s="348">
        <v>33</v>
      </c>
      <c r="AK264" s="379">
        <v>33</v>
      </c>
      <c r="AL264" s="349">
        <v>34.5</v>
      </c>
      <c r="AM264" s="349" t="s">
        <v>5764</v>
      </c>
      <c r="AN264" s="436">
        <v>107.20069444444447</v>
      </c>
      <c r="AO264" s="348">
        <v>53.767361111111114</v>
      </c>
      <c r="AP264" s="347">
        <v>5</v>
      </c>
      <c r="AQ264" s="348">
        <v>1</v>
      </c>
      <c r="AR264" s="348">
        <v>1</v>
      </c>
      <c r="AS264" s="348">
        <v>0</v>
      </c>
      <c r="AT264" s="348">
        <v>0</v>
      </c>
      <c r="AU264" s="348">
        <v>1</v>
      </c>
      <c r="AV264" s="348">
        <v>4</v>
      </c>
      <c r="AW264" s="350">
        <v>1.5</v>
      </c>
      <c r="AX264" s="351">
        <v>1</v>
      </c>
      <c r="AY264" s="352">
        <v>16</v>
      </c>
      <c r="AZ264" s="393">
        <v>0</v>
      </c>
      <c r="BA264" s="393" t="s">
        <v>1537</v>
      </c>
      <c r="BB264" s="393" t="s">
        <v>1537</v>
      </c>
      <c r="BC264" s="393" t="s">
        <v>1537</v>
      </c>
      <c r="BD264" s="353" t="s">
        <v>3612</v>
      </c>
      <c r="BE264" s="393">
        <v>0</v>
      </c>
      <c r="BF264" s="393">
        <v>0</v>
      </c>
      <c r="BG264" s="393">
        <v>1</v>
      </c>
      <c r="BH264" s="5" t="s">
        <v>1537</v>
      </c>
      <c r="BI264" s="289"/>
      <c r="BJ264" s="297">
        <v>24</v>
      </c>
      <c r="BK264" s="297">
        <v>50</v>
      </c>
    </row>
    <row r="265" spans="1:63" x14ac:dyDescent="0.2">
      <c r="A265" s="286" t="s">
        <v>1060</v>
      </c>
      <c r="B265" s="287" t="s">
        <v>1946</v>
      </c>
      <c r="C265" s="340">
        <v>145</v>
      </c>
      <c r="D265" s="341">
        <v>158</v>
      </c>
      <c r="E265" s="341">
        <v>171</v>
      </c>
      <c r="F265" s="341">
        <v>174</v>
      </c>
      <c r="G265" s="341">
        <v>178</v>
      </c>
      <c r="H265" s="341">
        <v>196</v>
      </c>
      <c r="I265" s="342">
        <v>221</v>
      </c>
      <c r="J265" s="340">
        <v>24</v>
      </c>
      <c r="K265" s="341">
        <v>47</v>
      </c>
      <c r="L265" s="341">
        <v>20</v>
      </c>
      <c r="M265" s="341">
        <v>40</v>
      </c>
      <c r="N265" s="340">
        <v>145</v>
      </c>
      <c r="O265" s="341">
        <v>185</v>
      </c>
      <c r="P265" s="341">
        <v>198</v>
      </c>
      <c r="Q265" s="343">
        <v>185</v>
      </c>
      <c r="R265" s="344">
        <v>198</v>
      </c>
      <c r="S265" s="344">
        <v>219</v>
      </c>
      <c r="T265" s="344">
        <v>209</v>
      </c>
      <c r="U265" s="344">
        <v>238</v>
      </c>
      <c r="V265" s="344">
        <v>238</v>
      </c>
      <c r="W265" s="344">
        <v>47</v>
      </c>
      <c r="X265" s="344">
        <v>53</v>
      </c>
      <c r="Y265" s="345">
        <v>0.12</v>
      </c>
      <c r="Z265" s="345">
        <v>0.25</v>
      </c>
      <c r="AA265" s="345">
        <v>0.25</v>
      </c>
      <c r="AB265" s="346">
        <v>0</v>
      </c>
      <c r="AC265" s="346">
        <v>0</v>
      </c>
      <c r="AD265" s="346">
        <v>22</v>
      </c>
      <c r="AE265" s="346">
        <v>0</v>
      </c>
      <c r="AF265" s="381">
        <v>1</v>
      </c>
      <c r="AG265" s="349" t="s">
        <v>1865</v>
      </c>
      <c r="AH265" s="347" t="s">
        <v>1172</v>
      </c>
      <c r="AI265" s="347" t="s">
        <v>1921</v>
      </c>
      <c r="AJ265" s="348">
        <v>24</v>
      </c>
      <c r="AK265" s="379">
        <v>12</v>
      </c>
      <c r="AL265" s="349">
        <v>34.5</v>
      </c>
      <c r="AM265" s="349" t="s">
        <v>5749</v>
      </c>
      <c r="AN265" s="436">
        <v>42.25</v>
      </c>
      <c r="AO265" s="348">
        <v>22.364583333333332</v>
      </c>
      <c r="AP265" s="347">
        <v>2.5</v>
      </c>
      <c r="AQ265" s="348">
        <v>1</v>
      </c>
      <c r="AR265" s="348">
        <v>1</v>
      </c>
      <c r="AS265" s="348">
        <v>0</v>
      </c>
      <c r="AT265" s="348">
        <v>0</v>
      </c>
      <c r="AU265" s="348">
        <v>1</v>
      </c>
      <c r="AV265" s="348">
        <v>2</v>
      </c>
      <c r="AW265" s="350">
        <v>1</v>
      </c>
      <c r="AX265" s="351">
        <v>1</v>
      </c>
      <c r="AY265" s="352">
        <v>11</v>
      </c>
      <c r="AZ265" s="393">
        <v>0</v>
      </c>
      <c r="BA265" s="393" t="s">
        <v>1537</v>
      </c>
      <c r="BB265" s="393" t="s">
        <v>1537</v>
      </c>
      <c r="BC265" s="393" t="s">
        <v>1537</v>
      </c>
      <c r="BD265" s="353" t="s">
        <v>3612</v>
      </c>
      <c r="BE265" s="393">
        <v>0</v>
      </c>
      <c r="BF265" s="393">
        <v>0</v>
      </c>
      <c r="BG265" s="393">
        <v>1</v>
      </c>
      <c r="BH265" s="5" t="s">
        <v>1537</v>
      </c>
      <c r="BI265" s="289"/>
      <c r="BJ265" s="297">
        <v>24</v>
      </c>
      <c r="BK265" s="297">
        <v>18</v>
      </c>
    </row>
    <row r="266" spans="1:63" x14ac:dyDescent="0.2">
      <c r="A266" s="286" t="s">
        <v>1085</v>
      </c>
      <c r="B266" s="287" t="s">
        <v>1922</v>
      </c>
      <c r="C266" s="340">
        <v>133</v>
      </c>
      <c r="D266" s="341">
        <v>147</v>
      </c>
      <c r="E266" s="341">
        <v>159</v>
      </c>
      <c r="F266" s="341">
        <v>162</v>
      </c>
      <c r="G266" s="341">
        <v>166</v>
      </c>
      <c r="H266" s="341">
        <v>182</v>
      </c>
      <c r="I266" s="342">
        <v>209</v>
      </c>
      <c r="J266" s="340">
        <v>12</v>
      </c>
      <c r="K266" s="341">
        <v>24</v>
      </c>
      <c r="L266" s="341">
        <v>21</v>
      </c>
      <c r="M266" s="341">
        <v>41</v>
      </c>
      <c r="N266" s="340">
        <v>133</v>
      </c>
      <c r="O266" s="341">
        <v>173</v>
      </c>
      <c r="P266" s="341">
        <v>187</v>
      </c>
      <c r="Q266" s="343">
        <v>173</v>
      </c>
      <c r="R266" s="344">
        <v>187</v>
      </c>
      <c r="S266" s="344">
        <v>207</v>
      </c>
      <c r="T266" s="344">
        <v>198</v>
      </c>
      <c r="U266" s="344">
        <v>225</v>
      </c>
      <c r="V266" s="344">
        <v>225</v>
      </c>
      <c r="W266" s="344">
        <v>47</v>
      </c>
      <c r="X266" s="344">
        <v>53</v>
      </c>
      <c r="Y266" s="345">
        <v>0.12</v>
      </c>
      <c r="Z266" s="345">
        <v>0.25</v>
      </c>
      <c r="AA266" s="345">
        <v>0.25</v>
      </c>
      <c r="AB266" s="346">
        <v>0</v>
      </c>
      <c r="AC266" s="346">
        <v>0</v>
      </c>
      <c r="AD266" s="346">
        <v>22</v>
      </c>
      <c r="AE266" s="346">
        <v>0</v>
      </c>
      <c r="AF266" s="381">
        <v>1</v>
      </c>
      <c r="AG266" s="349" t="s">
        <v>1865</v>
      </c>
      <c r="AH266" s="347" t="s">
        <v>1172</v>
      </c>
      <c r="AI266" s="347" t="s">
        <v>1921</v>
      </c>
      <c r="AJ266" s="348">
        <v>12</v>
      </c>
      <c r="AK266" s="379">
        <v>12</v>
      </c>
      <c r="AL266" s="349">
        <v>34.5</v>
      </c>
      <c r="AM266" s="349" t="s">
        <v>5765</v>
      </c>
      <c r="AN266" s="436">
        <v>29.783055555555556</v>
      </c>
      <c r="AO266" s="348">
        <v>15.440972222222221</v>
      </c>
      <c r="AP266" s="347">
        <v>2.5</v>
      </c>
      <c r="AQ266" s="348">
        <v>1</v>
      </c>
      <c r="AR266" s="348">
        <v>1</v>
      </c>
      <c r="AS266" s="348">
        <v>0</v>
      </c>
      <c r="AT266" s="348">
        <v>0</v>
      </c>
      <c r="AU266" s="348">
        <v>1</v>
      </c>
      <c r="AV266" s="348">
        <v>2</v>
      </c>
      <c r="AW266" s="350">
        <v>1</v>
      </c>
      <c r="AX266" s="351">
        <v>1</v>
      </c>
      <c r="AY266" s="352">
        <v>11</v>
      </c>
      <c r="AZ266" s="393">
        <v>0</v>
      </c>
      <c r="BA266" s="393" t="s">
        <v>1537</v>
      </c>
      <c r="BB266" s="393" t="s">
        <v>1537</v>
      </c>
      <c r="BC266" s="393" t="s">
        <v>1537</v>
      </c>
      <c r="BD266" s="353" t="s">
        <v>3612</v>
      </c>
      <c r="BE266" s="393">
        <v>0</v>
      </c>
      <c r="BF266" s="393">
        <v>0</v>
      </c>
      <c r="BG266" s="393">
        <v>1</v>
      </c>
      <c r="BH266" s="5" t="s">
        <v>1537</v>
      </c>
      <c r="BI266" s="289"/>
      <c r="BJ266" s="297">
        <v>12</v>
      </c>
      <c r="BK266" s="297">
        <v>17</v>
      </c>
    </row>
    <row r="267" spans="1:63" x14ac:dyDescent="0.2">
      <c r="A267" s="286" t="s">
        <v>1072</v>
      </c>
      <c r="B267" s="287" t="s">
        <v>1934</v>
      </c>
      <c r="C267" s="340">
        <v>162</v>
      </c>
      <c r="D267" s="341">
        <v>175</v>
      </c>
      <c r="E267" s="341">
        <v>189</v>
      </c>
      <c r="F267" s="341">
        <v>192</v>
      </c>
      <c r="G267" s="341">
        <v>196</v>
      </c>
      <c r="H267" s="341">
        <v>214</v>
      </c>
      <c r="I267" s="342">
        <v>242</v>
      </c>
      <c r="J267" s="340">
        <v>17</v>
      </c>
      <c r="K267" s="341">
        <v>35</v>
      </c>
      <c r="L267" s="341">
        <v>21</v>
      </c>
      <c r="M267" s="341">
        <v>41</v>
      </c>
      <c r="N267" s="340">
        <v>162</v>
      </c>
      <c r="O267" s="341">
        <v>202</v>
      </c>
      <c r="P267" s="341">
        <v>217</v>
      </c>
      <c r="Q267" s="343">
        <v>202</v>
      </c>
      <c r="R267" s="344">
        <v>217</v>
      </c>
      <c r="S267" s="344">
        <v>241</v>
      </c>
      <c r="T267" s="344">
        <v>230</v>
      </c>
      <c r="U267" s="344">
        <v>260</v>
      </c>
      <c r="V267" s="344">
        <v>260</v>
      </c>
      <c r="W267" s="344">
        <v>47</v>
      </c>
      <c r="X267" s="344">
        <v>53</v>
      </c>
      <c r="Y267" s="345">
        <v>0.12</v>
      </c>
      <c r="Z267" s="345">
        <v>0.25</v>
      </c>
      <c r="AA267" s="345">
        <v>0.25</v>
      </c>
      <c r="AB267" s="346">
        <v>0</v>
      </c>
      <c r="AC267" s="346">
        <v>0</v>
      </c>
      <c r="AD267" s="346">
        <v>22</v>
      </c>
      <c r="AE267" s="346">
        <v>0</v>
      </c>
      <c r="AF267" s="381">
        <v>1</v>
      </c>
      <c r="AG267" s="349" t="s">
        <v>1865</v>
      </c>
      <c r="AH267" s="347" t="s">
        <v>1172</v>
      </c>
      <c r="AI267" s="347" t="s">
        <v>1921</v>
      </c>
      <c r="AJ267" s="348">
        <v>18</v>
      </c>
      <c r="AK267" s="379">
        <v>12</v>
      </c>
      <c r="AL267" s="349">
        <v>34.5</v>
      </c>
      <c r="AM267" s="349" t="s">
        <v>4249</v>
      </c>
      <c r="AN267" s="436">
        <v>39.233888888888892</v>
      </c>
      <c r="AO267" s="348">
        <v>19.649305555555557</v>
      </c>
      <c r="AP267" s="347">
        <v>2.5</v>
      </c>
      <c r="AQ267" s="348">
        <v>1</v>
      </c>
      <c r="AR267" s="348">
        <v>1</v>
      </c>
      <c r="AS267" s="348">
        <v>0</v>
      </c>
      <c r="AT267" s="348">
        <v>0</v>
      </c>
      <c r="AU267" s="348">
        <v>1</v>
      </c>
      <c r="AV267" s="348">
        <v>2</v>
      </c>
      <c r="AW267" s="350">
        <v>1</v>
      </c>
      <c r="AX267" s="351">
        <v>1</v>
      </c>
      <c r="AY267" s="352">
        <v>11</v>
      </c>
      <c r="AZ267" s="393">
        <v>0</v>
      </c>
      <c r="BA267" s="393" t="s">
        <v>1537</v>
      </c>
      <c r="BB267" s="393" t="s">
        <v>1537</v>
      </c>
      <c r="BC267" s="393" t="s">
        <v>1537</v>
      </c>
      <c r="BD267" s="353" t="s">
        <v>3612</v>
      </c>
      <c r="BE267" s="393">
        <v>0</v>
      </c>
      <c r="BF267" s="393">
        <v>0</v>
      </c>
      <c r="BG267" s="393">
        <v>1</v>
      </c>
      <c r="BH267" s="5" t="s">
        <v>1537</v>
      </c>
      <c r="BI267" s="289"/>
      <c r="BJ267" s="297">
        <v>17</v>
      </c>
      <c r="BK267" s="297">
        <v>20</v>
      </c>
    </row>
    <row r="268" spans="1:63" x14ac:dyDescent="0.2">
      <c r="A268" s="286" t="s">
        <v>1061</v>
      </c>
      <c r="B268" s="287" t="s">
        <v>1947</v>
      </c>
      <c r="C268" s="340">
        <v>151</v>
      </c>
      <c r="D268" s="341">
        <v>168</v>
      </c>
      <c r="E268" s="341">
        <v>185</v>
      </c>
      <c r="F268" s="341">
        <v>188</v>
      </c>
      <c r="G268" s="341">
        <v>193</v>
      </c>
      <c r="H268" s="341">
        <v>211</v>
      </c>
      <c r="I268" s="342">
        <v>244</v>
      </c>
      <c r="J268" s="340">
        <v>24</v>
      </c>
      <c r="K268" s="341">
        <v>47</v>
      </c>
      <c r="L268" s="341">
        <v>25</v>
      </c>
      <c r="M268" s="341">
        <v>50</v>
      </c>
      <c r="N268" s="340">
        <v>151</v>
      </c>
      <c r="O268" s="341">
        <v>196</v>
      </c>
      <c r="P268" s="341">
        <v>210</v>
      </c>
      <c r="Q268" s="343">
        <v>196</v>
      </c>
      <c r="R268" s="344">
        <v>210</v>
      </c>
      <c r="S268" s="344">
        <v>235</v>
      </c>
      <c r="T268" s="344">
        <v>228</v>
      </c>
      <c r="U268" s="344">
        <v>252</v>
      </c>
      <c r="V268" s="344">
        <v>252</v>
      </c>
      <c r="W268" s="344">
        <v>47</v>
      </c>
      <c r="X268" s="344">
        <v>53</v>
      </c>
      <c r="Y268" s="345">
        <v>0.12</v>
      </c>
      <c r="Z268" s="345">
        <v>0.25</v>
      </c>
      <c r="AA268" s="345">
        <v>0.25</v>
      </c>
      <c r="AB268" s="346">
        <v>0</v>
      </c>
      <c r="AC268" s="346">
        <v>0</v>
      </c>
      <c r="AD268" s="346">
        <v>22</v>
      </c>
      <c r="AE268" s="346">
        <v>0</v>
      </c>
      <c r="AF268" s="381">
        <v>1</v>
      </c>
      <c r="AG268" s="349" t="s">
        <v>1865</v>
      </c>
      <c r="AH268" s="347" t="s">
        <v>1172</v>
      </c>
      <c r="AI268" s="347" t="s">
        <v>1921</v>
      </c>
      <c r="AJ268" s="348">
        <v>24</v>
      </c>
      <c r="AK268" s="379">
        <v>15</v>
      </c>
      <c r="AL268" s="349">
        <v>34.5</v>
      </c>
      <c r="AM268" s="349" t="s">
        <v>5750</v>
      </c>
      <c r="AN268" s="436">
        <v>46.727500000000006</v>
      </c>
      <c r="AO268" s="348">
        <v>24.21875</v>
      </c>
      <c r="AP268" s="347">
        <v>3.125</v>
      </c>
      <c r="AQ268" s="348">
        <v>1</v>
      </c>
      <c r="AR268" s="348">
        <v>1</v>
      </c>
      <c r="AS268" s="348">
        <v>0</v>
      </c>
      <c r="AT268" s="348">
        <v>0</v>
      </c>
      <c r="AU268" s="348">
        <v>1</v>
      </c>
      <c r="AV268" s="348">
        <v>2</v>
      </c>
      <c r="AW268" s="350">
        <v>1</v>
      </c>
      <c r="AX268" s="351">
        <v>1</v>
      </c>
      <c r="AY268" s="352">
        <v>11</v>
      </c>
      <c r="AZ268" s="393">
        <v>0</v>
      </c>
      <c r="BA268" s="393" t="s">
        <v>1537</v>
      </c>
      <c r="BB268" s="393" t="s">
        <v>1537</v>
      </c>
      <c r="BC268" s="393" t="s">
        <v>1537</v>
      </c>
      <c r="BD268" s="353" t="s">
        <v>3612</v>
      </c>
      <c r="BE268" s="393">
        <v>0</v>
      </c>
      <c r="BF268" s="393">
        <v>0</v>
      </c>
      <c r="BG268" s="393">
        <v>1</v>
      </c>
      <c r="BH268" s="5" t="s">
        <v>1537</v>
      </c>
      <c r="BI268" s="289"/>
      <c r="BJ268" s="297">
        <v>24</v>
      </c>
      <c r="BK268" s="297">
        <v>20</v>
      </c>
    </row>
    <row r="269" spans="1:63" x14ac:dyDescent="0.2">
      <c r="A269" s="286" t="s">
        <v>1086</v>
      </c>
      <c r="B269" s="287" t="s">
        <v>1923</v>
      </c>
      <c r="C269" s="340">
        <v>138</v>
      </c>
      <c r="D269" s="341">
        <v>157</v>
      </c>
      <c r="E269" s="341">
        <v>173</v>
      </c>
      <c r="F269" s="341">
        <v>176</v>
      </c>
      <c r="G269" s="341">
        <v>181</v>
      </c>
      <c r="H269" s="341">
        <v>200</v>
      </c>
      <c r="I269" s="342">
        <v>233</v>
      </c>
      <c r="J269" s="340">
        <v>12</v>
      </c>
      <c r="K269" s="341">
        <v>24</v>
      </c>
      <c r="L269" s="341">
        <v>25</v>
      </c>
      <c r="M269" s="341">
        <v>52</v>
      </c>
      <c r="N269" s="340">
        <v>138</v>
      </c>
      <c r="O269" s="341">
        <v>186</v>
      </c>
      <c r="P269" s="341">
        <v>199</v>
      </c>
      <c r="Q269" s="343">
        <v>186</v>
      </c>
      <c r="R269" s="344">
        <v>199</v>
      </c>
      <c r="S269" s="344">
        <v>222</v>
      </c>
      <c r="T269" s="344">
        <v>217</v>
      </c>
      <c r="U269" s="344">
        <v>240</v>
      </c>
      <c r="V269" s="344">
        <v>240</v>
      </c>
      <c r="W269" s="344">
        <v>47</v>
      </c>
      <c r="X269" s="344">
        <v>53</v>
      </c>
      <c r="Y269" s="345">
        <v>0.12</v>
      </c>
      <c r="Z269" s="345">
        <v>0.25</v>
      </c>
      <c r="AA269" s="345">
        <v>0.25</v>
      </c>
      <c r="AB269" s="346">
        <v>0</v>
      </c>
      <c r="AC269" s="346">
        <v>0</v>
      </c>
      <c r="AD269" s="346">
        <v>22</v>
      </c>
      <c r="AE269" s="346">
        <v>0</v>
      </c>
      <c r="AF269" s="381">
        <v>1</v>
      </c>
      <c r="AG269" s="349" t="s">
        <v>1865</v>
      </c>
      <c r="AH269" s="347" t="s">
        <v>1172</v>
      </c>
      <c r="AI269" s="347" t="s">
        <v>1921</v>
      </c>
      <c r="AJ269" s="348">
        <v>12</v>
      </c>
      <c r="AK269" s="379">
        <v>15</v>
      </c>
      <c r="AL269" s="349">
        <v>34.5</v>
      </c>
      <c r="AM269" s="349" t="s">
        <v>5766</v>
      </c>
      <c r="AN269" s="436">
        <v>34.204722222222223</v>
      </c>
      <c r="AO269" s="348">
        <v>16.961805555555557</v>
      </c>
      <c r="AP269" s="347">
        <v>3.125</v>
      </c>
      <c r="AQ269" s="348">
        <v>1</v>
      </c>
      <c r="AR269" s="348">
        <v>1</v>
      </c>
      <c r="AS269" s="348">
        <v>0</v>
      </c>
      <c r="AT269" s="348">
        <v>0</v>
      </c>
      <c r="AU269" s="348">
        <v>1</v>
      </c>
      <c r="AV269" s="348">
        <v>2</v>
      </c>
      <c r="AW269" s="350">
        <v>1</v>
      </c>
      <c r="AX269" s="351">
        <v>1</v>
      </c>
      <c r="AY269" s="352">
        <v>11</v>
      </c>
      <c r="AZ269" s="393">
        <v>0</v>
      </c>
      <c r="BA269" s="393" t="s">
        <v>1537</v>
      </c>
      <c r="BB269" s="393" t="s">
        <v>1537</v>
      </c>
      <c r="BC269" s="393" t="s">
        <v>1537</v>
      </c>
      <c r="BD269" s="353" t="s">
        <v>3612</v>
      </c>
      <c r="BE269" s="393">
        <v>0</v>
      </c>
      <c r="BF269" s="393">
        <v>0</v>
      </c>
      <c r="BG269" s="393">
        <v>1</v>
      </c>
      <c r="BH269" s="5" t="s">
        <v>1537</v>
      </c>
      <c r="BI269" s="289"/>
      <c r="BJ269" s="297">
        <v>12</v>
      </c>
      <c r="BK269" s="297">
        <v>19</v>
      </c>
    </row>
    <row r="270" spans="1:63" x14ac:dyDescent="0.2">
      <c r="A270" s="286" t="s">
        <v>1073</v>
      </c>
      <c r="B270" s="287" t="s">
        <v>1935</v>
      </c>
      <c r="C270" s="340">
        <v>170</v>
      </c>
      <c r="D270" s="341">
        <v>188</v>
      </c>
      <c r="E270" s="341">
        <v>204</v>
      </c>
      <c r="F270" s="341">
        <v>207</v>
      </c>
      <c r="G270" s="341">
        <v>213</v>
      </c>
      <c r="H270" s="341">
        <v>234</v>
      </c>
      <c r="I270" s="342">
        <v>268</v>
      </c>
      <c r="J270" s="340">
        <v>17</v>
      </c>
      <c r="K270" s="341">
        <v>35</v>
      </c>
      <c r="L270" s="341">
        <v>25</v>
      </c>
      <c r="M270" s="341">
        <v>52</v>
      </c>
      <c r="N270" s="340">
        <v>170</v>
      </c>
      <c r="O270" s="341">
        <v>216</v>
      </c>
      <c r="P270" s="341">
        <v>232</v>
      </c>
      <c r="Q270" s="343">
        <v>216</v>
      </c>
      <c r="R270" s="344">
        <v>232</v>
      </c>
      <c r="S270" s="344">
        <v>258</v>
      </c>
      <c r="T270" s="344">
        <v>251</v>
      </c>
      <c r="U270" s="344">
        <v>277</v>
      </c>
      <c r="V270" s="344">
        <v>277</v>
      </c>
      <c r="W270" s="344">
        <v>47</v>
      </c>
      <c r="X270" s="344">
        <v>53</v>
      </c>
      <c r="Y270" s="345">
        <v>0.12</v>
      </c>
      <c r="Z270" s="345">
        <v>0.25</v>
      </c>
      <c r="AA270" s="345">
        <v>0.25</v>
      </c>
      <c r="AB270" s="346">
        <v>0</v>
      </c>
      <c r="AC270" s="346">
        <v>0</v>
      </c>
      <c r="AD270" s="346">
        <v>22</v>
      </c>
      <c r="AE270" s="346">
        <v>0</v>
      </c>
      <c r="AF270" s="381">
        <v>1</v>
      </c>
      <c r="AG270" s="349" t="s">
        <v>1865</v>
      </c>
      <c r="AH270" s="347" t="s">
        <v>1172</v>
      </c>
      <c r="AI270" s="347" t="s">
        <v>1921</v>
      </c>
      <c r="AJ270" s="348">
        <v>18</v>
      </c>
      <c r="AK270" s="379">
        <v>15</v>
      </c>
      <c r="AL270" s="349">
        <v>34.5</v>
      </c>
      <c r="AM270" s="349" t="s">
        <v>5767</v>
      </c>
      <c r="AN270" s="436">
        <v>44.535555555555561</v>
      </c>
      <c r="AO270" s="348">
        <v>21.545138888888889</v>
      </c>
      <c r="AP270" s="347">
        <v>3.125</v>
      </c>
      <c r="AQ270" s="348">
        <v>1</v>
      </c>
      <c r="AR270" s="348">
        <v>1</v>
      </c>
      <c r="AS270" s="348">
        <v>0</v>
      </c>
      <c r="AT270" s="348">
        <v>0</v>
      </c>
      <c r="AU270" s="348">
        <v>1</v>
      </c>
      <c r="AV270" s="348">
        <v>2</v>
      </c>
      <c r="AW270" s="350">
        <v>1</v>
      </c>
      <c r="AX270" s="351">
        <v>1</v>
      </c>
      <c r="AY270" s="352">
        <v>11</v>
      </c>
      <c r="AZ270" s="393">
        <v>0</v>
      </c>
      <c r="BA270" s="393" t="s">
        <v>1537</v>
      </c>
      <c r="BB270" s="393" t="s">
        <v>1537</v>
      </c>
      <c r="BC270" s="393" t="s">
        <v>1537</v>
      </c>
      <c r="BD270" s="353" t="s">
        <v>3612</v>
      </c>
      <c r="BE270" s="393">
        <v>0</v>
      </c>
      <c r="BF270" s="393">
        <v>0</v>
      </c>
      <c r="BG270" s="393">
        <v>1</v>
      </c>
      <c r="BH270" s="5" t="s">
        <v>1537</v>
      </c>
      <c r="BI270" s="289"/>
      <c r="BJ270" s="297">
        <v>17</v>
      </c>
      <c r="BK270" s="297">
        <v>22</v>
      </c>
    </row>
    <row r="271" spans="1:63" x14ac:dyDescent="0.2">
      <c r="A271" s="286" t="s">
        <v>1062</v>
      </c>
      <c r="B271" s="287" t="s">
        <v>1948</v>
      </c>
      <c r="C271" s="340">
        <v>159</v>
      </c>
      <c r="D271" s="341">
        <v>180</v>
      </c>
      <c r="E271" s="341">
        <v>199</v>
      </c>
      <c r="F271" s="341">
        <v>203</v>
      </c>
      <c r="G271" s="341">
        <v>208</v>
      </c>
      <c r="H271" s="341">
        <v>230</v>
      </c>
      <c r="I271" s="342">
        <v>269</v>
      </c>
      <c r="J271" s="340">
        <v>24</v>
      </c>
      <c r="K271" s="341">
        <v>47</v>
      </c>
      <c r="L271" s="341">
        <v>30</v>
      </c>
      <c r="M271" s="341">
        <v>60</v>
      </c>
      <c r="N271" s="340">
        <v>159</v>
      </c>
      <c r="O271" s="341">
        <v>210</v>
      </c>
      <c r="P271" s="341">
        <v>227</v>
      </c>
      <c r="Q271" s="343">
        <v>210</v>
      </c>
      <c r="R271" s="344">
        <v>227</v>
      </c>
      <c r="S271" s="344">
        <v>250</v>
      </c>
      <c r="T271" s="344">
        <v>259</v>
      </c>
      <c r="U271" s="344">
        <v>269</v>
      </c>
      <c r="V271" s="344">
        <v>269</v>
      </c>
      <c r="W271" s="344">
        <v>47</v>
      </c>
      <c r="X271" s="344">
        <v>53</v>
      </c>
      <c r="Y271" s="345">
        <v>0.12</v>
      </c>
      <c r="Z271" s="345">
        <v>0.25</v>
      </c>
      <c r="AA271" s="345">
        <v>0.25</v>
      </c>
      <c r="AB271" s="346">
        <v>0</v>
      </c>
      <c r="AC271" s="346">
        <v>0</v>
      </c>
      <c r="AD271" s="346">
        <v>22</v>
      </c>
      <c r="AE271" s="346">
        <v>0</v>
      </c>
      <c r="AF271" s="381">
        <v>1</v>
      </c>
      <c r="AG271" s="349" t="s">
        <v>1865</v>
      </c>
      <c r="AH271" s="347" t="s">
        <v>1172</v>
      </c>
      <c r="AI271" s="347" t="s">
        <v>1921</v>
      </c>
      <c r="AJ271" s="348">
        <v>24</v>
      </c>
      <c r="AK271" s="379">
        <v>18</v>
      </c>
      <c r="AL271" s="349">
        <v>34.5</v>
      </c>
      <c r="AM271" s="349" t="s">
        <v>5751</v>
      </c>
      <c r="AN271" s="436">
        <v>51.205000000000005</v>
      </c>
      <c r="AO271" s="348">
        <v>26.072916666666668</v>
      </c>
      <c r="AP271" s="347">
        <v>3.75</v>
      </c>
      <c r="AQ271" s="348">
        <v>1</v>
      </c>
      <c r="AR271" s="348">
        <v>1</v>
      </c>
      <c r="AS271" s="348">
        <v>0</v>
      </c>
      <c r="AT271" s="348">
        <v>0</v>
      </c>
      <c r="AU271" s="348">
        <v>1</v>
      </c>
      <c r="AV271" s="348">
        <v>2</v>
      </c>
      <c r="AW271" s="350">
        <v>1</v>
      </c>
      <c r="AX271" s="351">
        <v>1</v>
      </c>
      <c r="AY271" s="352">
        <v>11</v>
      </c>
      <c r="AZ271" s="393">
        <v>0</v>
      </c>
      <c r="BA271" s="393" t="s">
        <v>1537</v>
      </c>
      <c r="BB271" s="393" t="s">
        <v>1537</v>
      </c>
      <c r="BC271" s="393" t="s">
        <v>1537</v>
      </c>
      <c r="BD271" s="353" t="s">
        <v>3612</v>
      </c>
      <c r="BE271" s="393">
        <v>0</v>
      </c>
      <c r="BF271" s="393">
        <v>0</v>
      </c>
      <c r="BG271" s="393">
        <v>1</v>
      </c>
      <c r="BH271" s="5" t="s">
        <v>1537</v>
      </c>
      <c r="BI271" s="289"/>
      <c r="BJ271" s="297">
        <v>24</v>
      </c>
      <c r="BK271" s="297">
        <v>21</v>
      </c>
    </row>
    <row r="272" spans="1:63" x14ac:dyDescent="0.2">
      <c r="A272" s="286" t="s">
        <v>1087</v>
      </c>
      <c r="B272" s="287" t="s">
        <v>1924</v>
      </c>
      <c r="C272" s="340">
        <v>144</v>
      </c>
      <c r="D272" s="341">
        <v>166</v>
      </c>
      <c r="E272" s="341">
        <v>187</v>
      </c>
      <c r="F272" s="341">
        <v>189</v>
      </c>
      <c r="G272" s="341">
        <v>196</v>
      </c>
      <c r="H272" s="341">
        <v>214</v>
      </c>
      <c r="I272" s="342">
        <v>254</v>
      </c>
      <c r="J272" s="340">
        <v>12</v>
      </c>
      <c r="K272" s="341">
        <v>24</v>
      </c>
      <c r="L272" s="341">
        <v>31</v>
      </c>
      <c r="M272" s="341">
        <v>61</v>
      </c>
      <c r="N272" s="340">
        <v>144</v>
      </c>
      <c r="O272" s="341">
        <v>197</v>
      </c>
      <c r="P272" s="341">
        <v>212</v>
      </c>
      <c r="Q272" s="343">
        <v>197</v>
      </c>
      <c r="R272" s="344">
        <v>212</v>
      </c>
      <c r="S272" s="344">
        <v>235</v>
      </c>
      <c r="T272" s="344">
        <v>245</v>
      </c>
      <c r="U272" s="344">
        <v>254</v>
      </c>
      <c r="V272" s="344">
        <v>254</v>
      </c>
      <c r="W272" s="344">
        <v>47</v>
      </c>
      <c r="X272" s="344">
        <v>53</v>
      </c>
      <c r="Y272" s="345">
        <v>0.12</v>
      </c>
      <c r="Z272" s="345">
        <v>0.25</v>
      </c>
      <c r="AA272" s="345">
        <v>0.25</v>
      </c>
      <c r="AB272" s="346">
        <v>0</v>
      </c>
      <c r="AC272" s="346">
        <v>0</v>
      </c>
      <c r="AD272" s="346">
        <v>22</v>
      </c>
      <c r="AE272" s="346">
        <v>0</v>
      </c>
      <c r="AF272" s="381">
        <v>1</v>
      </c>
      <c r="AG272" s="349" t="s">
        <v>1865</v>
      </c>
      <c r="AH272" s="347" t="s">
        <v>1172</v>
      </c>
      <c r="AI272" s="347" t="s">
        <v>1921</v>
      </c>
      <c r="AJ272" s="348">
        <v>12</v>
      </c>
      <c r="AK272" s="379">
        <v>18</v>
      </c>
      <c r="AL272" s="349">
        <v>34.5</v>
      </c>
      <c r="AM272" s="349" t="s">
        <v>4249</v>
      </c>
      <c r="AN272" s="436">
        <v>38.62638888888889</v>
      </c>
      <c r="AO272" s="348">
        <v>18.482638888888886</v>
      </c>
      <c r="AP272" s="347">
        <v>3.75</v>
      </c>
      <c r="AQ272" s="348">
        <v>1</v>
      </c>
      <c r="AR272" s="348">
        <v>1</v>
      </c>
      <c r="AS272" s="348">
        <v>0</v>
      </c>
      <c r="AT272" s="348">
        <v>0</v>
      </c>
      <c r="AU272" s="348">
        <v>1</v>
      </c>
      <c r="AV272" s="348">
        <v>2</v>
      </c>
      <c r="AW272" s="350">
        <v>1</v>
      </c>
      <c r="AX272" s="351">
        <v>1</v>
      </c>
      <c r="AY272" s="352">
        <v>11</v>
      </c>
      <c r="AZ272" s="393">
        <v>0</v>
      </c>
      <c r="BA272" s="393" t="s">
        <v>1537</v>
      </c>
      <c r="BB272" s="393" t="s">
        <v>1537</v>
      </c>
      <c r="BC272" s="393" t="s">
        <v>1537</v>
      </c>
      <c r="BD272" s="353" t="s">
        <v>3612</v>
      </c>
      <c r="BE272" s="393">
        <v>0</v>
      </c>
      <c r="BF272" s="393">
        <v>0</v>
      </c>
      <c r="BG272" s="393">
        <v>1</v>
      </c>
      <c r="BH272" s="5" t="s">
        <v>1537</v>
      </c>
      <c r="BI272" s="289"/>
      <c r="BJ272" s="297">
        <v>12</v>
      </c>
      <c r="BK272" s="297">
        <v>20</v>
      </c>
    </row>
    <row r="273" spans="1:63" x14ac:dyDescent="0.2">
      <c r="A273" s="286" t="s">
        <v>1074</v>
      </c>
      <c r="B273" s="287" t="s">
        <v>1936</v>
      </c>
      <c r="C273" s="340">
        <v>179</v>
      </c>
      <c r="D273" s="341">
        <v>202</v>
      </c>
      <c r="E273" s="341">
        <v>221</v>
      </c>
      <c r="F273" s="341">
        <v>224</v>
      </c>
      <c r="G273" s="341">
        <v>232</v>
      </c>
      <c r="H273" s="341">
        <v>254</v>
      </c>
      <c r="I273" s="342">
        <v>294</v>
      </c>
      <c r="J273" s="340">
        <v>17</v>
      </c>
      <c r="K273" s="341">
        <v>35</v>
      </c>
      <c r="L273" s="341">
        <v>31</v>
      </c>
      <c r="M273" s="341">
        <v>61</v>
      </c>
      <c r="N273" s="340">
        <v>179</v>
      </c>
      <c r="O273" s="341">
        <v>232</v>
      </c>
      <c r="P273" s="341">
        <v>250</v>
      </c>
      <c r="Q273" s="343">
        <v>232</v>
      </c>
      <c r="R273" s="344">
        <v>250</v>
      </c>
      <c r="S273" s="344">
        <v>277</v>
      </c>
      <c r="T273" s="344">
        <v>285</v>
      </c>
      <c r="U273" s="344">
        <v>297</v>
      </c>
      <c r="V273" s="344">
        <v>297</v>
      </c>
      <c r="W273" s="344">
        <v>47</v>
      </c>
      <c r="X273" s="344">
        <v>53</v>
      </c>
      <c r="Y273" s="345">
        <v>0.12</v>
      </c>
      <c r="Z273" s="345">
        <v>0.25</v>
      </c>
      <c r="AA273" s="345">
        <v>0.25</v>
      </c>
      <c r="AB273" s="346">
        <v>0</v>
      </c>
      <c r="AC273" s="346">
        <v>0</v>
      </c>
      <c r="AD273" s="346">
        <v>22</v>
      </c>
      <c r="AE273" s="346">
        <v>0</v>
      </c>
      <c r="AF273" s="381">
        <v>1</v>
      </c>
      <c r="AG273" s="349" t="s">
        <v>1865</v>
      </c>
      <c r="AH273" s="347" t="s">
        <v>1172</v>
      </c>
      <c r="AI273" s="347" t="s">
        <v>1921</v>
      </c>
      <c r="AJ273" s="348">
        <v>18</v>
      </c>
      <c r="AK273" s="379">
        <v>18</v>
      </c>
      <c r="AL273" s="349">
        <v>34.5</v>
      </c>
      <c r="AM273" s="349" t="s">
        <v>5768</v>
      </c>
      <c r="AN273" s="436">
        <v>49.837222222222223</v>
      </c>
      <c r="AO273" s="348">
        <v>23.440972222222221</v>
      </c>
      <c r="AP273" s="347">
        <v>3.75</v>
      </c>
      <c r="AQ273" s="348">
        <v>1</v>
      </c>
      <c r="AR273" s="348">
        <v>1</v>
      </c>
      <c r="AS273" s="348">
        <v>0</v>
      </c>
      <c r="AT273" s="348">
        <v>0</v>
      </c>
      <c r="AU273" s="348">
        <v>1</v>
      </c>
      <c r="AV273" s="348">
        <v>2</v>
      </c>
      <c r="AW273" s="350">
        <v>1</v>
      </c>
      <c r="AX273" s="351">
        <v>1</v>
      </c>
      <c r="AY273" s="352">
        <v>11</v>
      </c>
      <c r="AZ273" s="393">
        <v>0</v>
      </c>
      <c r="BA273" s="393" t="s">
        <v>1537</v>
      </c>
      <c r="BB273" s="393" t="s">
        <v>1537</v>
      </c>
      <c r="BC273" s="393" t="s">
        <v>1537</v>
      </c>
      <c r="BD273" s="353" t="s">
        <v>3612</v>
      </c>
      <c r="BE273" s="393">
        <v>0</v>
      </c>
      <c r="BF273" s="393">
        <v>0</v>
      </c>
      <c r="BG273" s="393">
        <v>1</v>
      </c>
      <c r="BH273" s="5" t="s">
        <v>1537</v>
      </c>
      <c r="BI273" s="289"/>
      <c r="BJ273" s="297">
        <v>17</v>
      </c>
      <c r="BK273" s="297">
        <v>24</v>
      </c>
    </row>
    <row r="274" spans="1:63" x14ac:dyDescent="0.2">
      <c r="A274" s="286" t="s">
        <v>1588</v>
      </c>
      <c r="B274" s="287" t="s">
        <v>1958</v>
      </c>
      <c r="C274" s="340">
        <v>179</v>
      </c>
      <c r="D274" s="341">
        <v>192</v>
      </c>
      <c r="E274" s="341">
        <v>205</v>
      </c>
      <c r="F274" s="341">
        <v>208</v>
      </c>
      <c r="G274" s="341">
        <v>213</v>
      </c>
      <c r="H274" s="341">
        <v>233</v>
      </c>
      <c r="I274" s="342">
        <v>260</v>
      </c>
      <c r="J274" s="340">
        <v>24</v>
      </c>
      <c r="K274" s="341">
        <v>47</v>
      </c>
      <c r="L274" s="341">
        <v>21</v>
      </c>
      <c r="M274" s="341">
        <v>41</v>
      </c>
      <c r="N274" s="340">
        <v>179</v>
      </c>
      <c r="O274" s="341">
        <v>219</v>
      </c>
      <c r="P274" s="341">
        <v>235</v>
      </c>
      <c r="Q274" s="343">
        <v>219</v>
      </c>
      <c r="R274" s="344">
        <v>235</v>
      </c>
      <c r="S274" s="344">
        <v>261</v>
      </c>
      <c r="T274" s="344">
        <v>249</v>
      </c>
      <c r="U274" s="344">
        <v>280</v>
      </c>
      <c r="V274" s="344">
        <v>280</v>
      </c>
      <c r="W274" s="344">
        <v>47</v>
      </c>
      <c r="X274" s="344">
        <v>53</v>
      </c>
      <c r="Y274" s="345">
        <v>0.12</v>
      </c>
      <c r="Z274" s="345">
        <v>0.25</v>
      </c>
      <c r="AA274" s="345">
        <v>0.25</v>
      </c>
      <c r="AB274" s="346">
        <v>94</v>
      </c>
      <c r="AC274" s="346">
        <v>138</v>
      </c>
      <c r="AD274" s="346">
        <v>22</v>
      </c>
      <c r="AE274" s="346">
        <v>0</v>
      </c>
      <c r="AF274" s="381">
        <v>1</v>
      </c>
      <c r="AG274" s="349" t="s">
        <v>1865</v>
      </c>
      <c r="AH274" s="347" t="s">
        <v>1172</v>
      </c>
      <c r="AI274" s="347" t="s">
        <v>3298</v>
      </c>
      <c r="AJ274" s="348">
        <v>24</v>
      </c>
      <c r="AK274" s="379">
        <v>12</v>
      </c>
      <c r="AL274" s="349">
        <v>34.5</v>
      </c>
      <c r="AM274" s="349" t="s">
        <v>5749</v>
      </c>
      <c r="AN274" s="436">
        <v>42.705833333333338</v>
      </c>
      <c r="AO274" s="348">
        <v>21.770833333333332</v>
      </c>
      <c r="AP274" s="347">
        <v>2.5</v>
      </c>
      <c r="AQ274" s="348">
        <v>1</v>
      </c>
      <c r="AR274" s="348">
        <v>1</v>
      </c>
      <c r="AS274" s="348">
        <v>0</v>
      </c>
      <c r="AT274" s="348">
        <v>1</v>
      </c>
      <c r="AU274" s="348">
        <v>0</v>
      </c>
      <c r="AV274" s="348">
        <v>2</v>
      </c>
      <c r="AW274" s="350">
        <v>1</v>
      </c>
      <c r="AX274" s="351">
        <v>1</v>
      </c>
      <c r="AY274" s="352">
        <v>11</v>
      </c>
      <c r="AZ274" s="393">
        <v>0</v>
      </c>
      <c r="BA274" s="393" t="s">
        <v>1537</v>
      </c>
      <c r="BB274" s="393" t="s">
        <v>1537</v>
      </c>
      <c r="BC274" s="393" t="s">
        <v>1537</v>
      </c>
      <c r="BD274" s="353" t="s">
        <v>3612</v>
      </c>
      <c r="BE274" s="393">
        <v>0</v>
      </c>
      <c r="BF274" s="393">
        <v>0</v>
      </c>
      <c r="BG274" s="393">
        <v>1</v>
      </c>
      <c r="BH274" s="5" t="s">
        <v>1537</v>
      </c>
      <c r="BI274" s="289"/>
      <c r="BJ274" s="297">
        <v>24</v>
      </c>
      <c r="BK274" s="297">
        <v>22</v>
      </c>
    </row>
    <row r="275" spans="1:63" x14ac:dyDescent="0.2">
      <c r="A275" s="286" t="s">
        <v>1589</v>
      </c>
      <c r="B275" s="287" t="s">
        <v>1959</v>
      </c>
      <c r="C275" s="340">
        <v>187</v>
      </c>
      <c r="D275" s="341">
        <v>204</v>
      </c>
      <c r="E275" s="341">
        <v>221</v>
      </c>
      <c r="F275" s="341">
        <v>223</v>
      </c>
      <c r="G275" s="341">
        <v>231</v>
      </c>
      <c r="H275" s="341">
        <v>252</v>
      </c>
      <c r="I275" s="342">
        <v>286</v>
      </c>
      <c r="J275" s="340">
        <v>24</v>
      </c>
      <c r="K275" s="341">
        <v>47</v>
      </c>
      <c r="L275" s="341">
        <v>25</v>
      </c>
      <c r="M275" s="341">
        <v>52</v>
      </c>
      <c r="N275" s="340">
        <v>187</v>
      </c>
      <c r="O275" s="341">
        <v>233</v>
      </c>
      <c r="P275" s="341">
        <v>249</v>
      </c>
      <c r="Q275" s="343">
        <v>233</v>
      </c>
      <c r="R275" s="344">
        <v>249</v>
      </c>
      <c r="S275" s="344">
        <v>278</v>
      </c>
      <c r="T275" s="344">
        <v>270</v>
      </c>
      <c r="U275" s="344">
        <v>297</v>
      </c>
      <c r="V275" s="344">
        <v>297</v>
      </c>
      <c r="W275" s="344">
        <v>47</v>
      </c>
      <c r="X275" s="344">
        <v>53</v>
      </c>
      <c r="Y275" s="345">
        <v>0.12</v>
      </c>
      <c r="Z275" s="345">
        <v>0.25</v>
      </c>
      <c r="AA275" s="345">
        <v>0.25</v>
      </c>
      <c r="AB275" s="346">
        <v>94</v>
      </c>
      <c r="AC275" s="346">
        <v>138</v>
      </c>
      <c r="AD275" s="346">
        <v>22</v>
      </c>
      <c r="AE275" s="346">
        <v>0</v>
      </c>
      <c r="AF275" s="381">
        <v>1</v>
      </c>
      <c r="AG275" s="349" t="s">
        <v>1865</v>
      </c>
      <c r="AH275" s="347" t="s">
        <v>1172</v>
      </c>
      <c r="AI275" s="347" t="s">
        <v>3298</v>
      </c>
      <c r="AJ275" s="348">
        <v>24</v>
      </c>
      <c r="AK275" s="379">
        <v>15</v>
      </c>
      <c r="AL275" s="349">
        <v>34.5</v>
      </c>
      <c r="AM275" s="349" t="s">
        <v>5750</v>
      </c>
      <c r="AN275" s="436">
        <v>47.018333333333338</v>
      </c>
      <c r="AO275" s="348">
        <v>23.645833333333332</v>
      </c>
      <c r="AP275" s="347">
        <v>3.125</v>
      </c>
      <c r="AQ275" s="348">
        <v>1</v>
      </c>
      <c r="AR275" s="348">
        <v>1</v>
      </c>
      <c r="AS275" s="348">
        <v>0</v>
      </c>
      <c r="AT275" s="348">
        <v>1</v>
      </c>
      <c r="AU275" s="348">
        <v>0</v>
      </c>
      <c r="AV275" s="348">
        <v>2</v>
      </c>
      <c r="AW275" s="350">
        <v>1</v>
      </c>
      <c r="AX275" s="351">
        <v>1</v>
      </c>
      <c r="AY275" s="352">
        <v>11</v>
      </c>
      <c r="AZ275" s="393">
        <v>0</v>
      </c>
      <c r="BA275" s="393" t="s">
        <v>1537</v>
      </c>
      <c r="BB275" s="393" t="s">
        <v>1537</v>
      </c>
      <c r="BC275" s="393" t="s">
        <v>1537</v>
      </c>
      <c r="BD275" s="353" t="s">
        <v>3612</v>
      </c>
      <c r="BE275" s="393">
        <v>0</v>
      </c>
      <c r="BF275" s="393">
        <v>0</v>
      </c>
      <c r="BG275" s="393">
        <v>1</v>
      </c>
      <c r="BH275" s="5" t="s">
        <v>1537</v>
      </c>
      <c r="BI275" s="289"/>
      <c r="BJ275" s="297">
        <v>24</v>
      </c>
      <c r="BK275" s="297">
        <v>24</v>
      </c>
    </row>
    <row r="276" spans="1:63" x14ac:dyDescent="0.2">
      <c r="A276" s="286" t="s">
        <v>1590</v>
      </c>
      <c r="B276" s="287" t="s">
        <v>1960</v>
      </c>
      <c r="C276" s="340">
        <v>194</v>
      </c>
      <c r="D276" s="341">
        <v>215</v>
      </c>
      <c r="E276" s="341">
        <v>235</v>
      </c>
      <c r="F276" s="341">
        <v>240</v>
      </c>
      <c r="G276" s="341">
        <v>245</v>
      </c>
      <c r="H276" s="341">
        <v>270</v>
      </c>
      <c r="I276" s="342">
        <v>310</v>
      </c>
      <c r="J276" s="340">
        <v>24</v>
      </c>
      <c r="K276" s="341">
        <v>47</v>
      </c>
      <c r="L276" s="341">
        <v>31</v>
      </c>
      <c r="M276" s="341">
        <v>61</v>
      </c>
      <c r="N276" s="340">
        <v>194</v>
      </c>
      <c r="O276" s="341">
        <v>246</v>
      </c>
      <c r="P276" s="341">
        <v>265</v>
      </c>
      <c r="Q276" s="343">
        <v>246</v>
      </c>
      <c r="R276" s="344">
        <v>265</v>
      </c>
      <c r="S276" s="344">
        <v>293</v>
      </c>
      <c r="T276" s="344">
        <v>301</v>
      </c>
      <c r="U276" s="344">
        <v>313</v>
      </c>
      <c r="V276" s="344">
        <v>313</v>
      </c>
      <c r="W276" s="344">
        <v>47</v>
      </c>
      <c r="X276" s="344">
        <v>53</v>
      </c>
      <c r="Y276" s="345">
        <v>0.12</v>
      </c>
      <c r="Z276" s="345">
        <v>0.25</v>
      </c>
      <c r="AA276" s="345">
        <v>0.25</v>
      </c>
      <c r="AB276" s="346">
        <v>94</v>
      </c>
      <c r="AC276" s="346">
        <v>138</v>
      </c>
      <c r="AD276" s="346">
        <v>22</v>
      </c>
      <c r="AE276" s="346">
        <v>0</v>
      </c>
      <c r="AF276" s="381">
        <v>1</v>
      </c>
      <c r="AG276" s="349" t="s">
        <v>1865</v>
      </c>
      <c r="AH276" s="347" t="s">
        <v>1172</v>
      </c>
      <c r="AI276" s="347" t="s">
        <v>3298</v>
      </c>
      <c r="AJ276" s="348">
        <v>24</v>
      </c>
      <c r="AK276" s="379">
        <v>18</v>
      </c>
      <c r="AL276" s="349">
        <v>34.5</v>
      </c>
      <c r="AM276" s="349" t="s">
        <v>5751</v>
      </c>
      <c r="AN276" s="436">
        <v>51.330833333333338</v>
      </c>
      <c r="AO276" s="348">
        <v>25.520833333333332</v>
      </c>
      <c r="AP276" s="347">
        <v>3.75</v>
      </c>
      <c r="AQ276" s="348">
        <v>1</v>
      </c>
      <c r="AR276" s="348">
        <v>1</v>
      </c>
      <c r="AS276" s="348">
        <v>0</v>
      </c>
      <c r="AT276" s="348">
        <v>1</v>
      </c>
      <c r="AU276" s="348">
        <v>0</v>
      </c>
      <c r="AV276" s="348">
        <v>2</v>
      </c>
      <c r="AW276" s="350">
        <v>1</v>
      </c>
      <c r="AX276" s="351">
        <v>1</v>
      </c>
      <c r="AY276" s="352">
        <v>11</v>
      </c>
      <c r="AZ276" s="393">
        <v>0</v>
      </c>
      <c r="BA276" s="393" t="s">
        <v>1537</v>
      </c>
      <c r="BB276" s="393" t="s">
        <v>1537</v>
      </c>
      <c r="BC276" s="393" t="s">
        <v>1537</v>
      </c>
      <c r="BD276" s="353" t="s">
        <v>3612</v>
      </c>
      <c r="BE276" s="393">
        <v>0</v>
      </c>
      <c r="BF276" s="393">
        <v>0</v>
      </c>
      <c r="BG276" s="393">
        <v>1</v>
      </c>
      <c r="BH276" s="5" t="s">
        <v>1537</v>
      </c>
      <c r="BI276" s="289"/>
      <c r="BJ276" s="297">
        <v>24</v>
      </c>
      <c r="BK276" s="297">
        <v>25</v>
      </c>
    </row>
    <row r="277" spans="1:63" x14ac:dyDescent="0.2">
      <c r="A277" s="286" t="s">
        <v>1591</v>
      </c>
      <c r="B277" s="287" t="s">
        <v>1961</v>
      </c>
      <c r="C277" s="340">
        <v>201</v>
      </c>
      <c r="D277" s="341">
        <v>227</v>
      </c>
      <c r="E277" s="341">
        <v>250</v>
      </c>
      <c r="F277" s="341">
        <v>254</v>
      </c>
      <c r="G277" s="341">
        <v>261</v>
      </c>
      <c r="H277" s="341">
        <v>288</v>
      </c>
      <c r="I277" s="342">
        <v>334</v>
      </c>
      <c r="J277" s="340">
        <v>24</v>
      </c>
      <c r="K277" s="341">
        <v>47</v>
      </c>
      <c r="L277" s="341">
        <v>36</v>
      </c>
      <c r="M277" s="341">
        <v>72</v>
      </c>
      <c r="N277" s="340">
        <v>201</v>
      </c>
      <c r="O277" s="341">
        <v>265</v>
      </c>
      <c r="P277" s="341">
        <v>287</v>
      </c>
      <c r="Q277" s="343">
        <v>265</v>
      </c>
      <c r="R277" s="344">
        <v>287</v>
      </c>
      <c r="S277" s="344">
        <v>310</v>
      </c>
      <c r="T277" s="344">
        <v>310</v>
      </c>
      <c r="U277" s="344">
        <v>329</v>
      </c>
      <c r="V277" s="344">
        <v>329</v>
      </c>
      <c r="W277" s="344">
        <v>47</v>
      </c>
      <c r="X277" s="344">
        <v>53</v>
      </c>
      <c r="Y277" s="345">
        <v>0.12</v>
      </c>
      <c r="Z277" s="345">
        <v>0.25</v>
      </c>
      <c r="AA277" s="345">
        <v>0.25</v>
      </c>
      <c r="AB277" s="346">
        <v>94</v>
      </c>
      <c r="AC277" s="346">
        <v>138</v>
      </c>
      <c r="AD277" s="346">
        <v>22</v>
      </c>
      <c r="AE277" s="346">
        <v>0</v>
      </c>
      <c r="AF277" s="381">
        <v>1</v>
      </c>
      <c r="AG277" s="349" t="s">
        <v>1865</v>
      </c>
      <c r="AH277" s="347" t="s">
        <v>1172</v>
      </c>
      <c r="AI277" s="347" t="s">
        <v>3298</v>
      </c>
      <c r="AJ277" s="348">
        <v>24</v>
      </c>
      <c r="AK277" s="379">
        <v>21</v>
      </c>
      <c r="AL277" s="349">
        <v>34.5</v>
      </c>
      <c r="AM277" s="349" t="s">
        <v>5752</v>
      </c>
      <c r="AN277" s="436">
        <v>55.643333333333338</v>
      </c>
      <c r="AO277" s="348">
        <v>27.395833333333332</v>
      </c>
      <c r="AP277" s="347">
        <v>4.375</v>
      </c>
      <c r="AQ277" s="348">
        <v>1</v>
      </c>
      <c r="AR277" s="348">
        <v>1</v>
      </c>
      <c r="AS277" s="348">
        <v>0</v>
      </c>
      <c r="AT277" s="348">
        <v>1</v>
      </c>
      <c r="AU277" s="348">
        <v>0</v>
      </c>
      <c r="AV277" s="348">
        <v>2</v>
      </c>
      <c r="AW277" s="350">
        <v>1</v>
      </c>
      <c r="AX277" s="351">
        <v>1</v>
      </c>
      <c r="AY277" s="352">
        <v>11</v>
      </c>
      <c r="AZ277" s="393">
        <v>0</v>
      </c>
      <c r="BA277" s="393" t="s">
        <v>1537</v>
      </c>
      <c r="BB277" s="393" t="s">
        <v>1537</v>
      </c>
      <c r="BC277" s="393" t="s">
        <v>1537</v>
      </c>
      <c r="BD277" s="353" t="s">
        <v>3612</v>
      </c>
      <c r="BE277" s="393">
        <v>0</v>
      </c>
      <c r="BF277" s="393">
        <v>0</v>
      </c>
      <c r="BG277" s="393">
        <v>1</v>
      </c>
      <c r="BH277" s="5" t="s">
        <v>1537</v>
      </c>
      <c r="BI277" s="289"/>
      <c r="BJ277" s="297">
        <v>24</v>
      </c>
      <c r="BK277" s="297">
        <v>27</v>
      </c>
    </row>
    <row r="278" spans="1:63" x14ac:dyDescent="0.2">
      <c r="A278" s="286" t="s">
        <v>1592</v>
      </c>
      <c r="B278" s="287" t="s">
        <v>1962</v>
      </c>
      <c r="C278" s="340">
        <v>212</v>
      </c>
      <c r="D278" s="341">
        <v>243</v>
      </c>
      <c r="E278" s="341">
        <v>269</v>
      </c>
      <c r="F278" s="341">
        <v>274</v>
      </c>
      <c r="G278" s="341">
        <v>281</v>
      </c>
      <c r="H278" s="341">
        <v>310</v>
      </c>
      <c r="I278" s="342">
        <v>362</v>
      </c>
      <c r="J278" s="340">
        <v>24</v>
      </c>
      <c r="K278" s="341">
        <v>47</v>
      </c>
      <c r="L278" s="341">
        <v>40</v>
      </c>
      <c r="M278" s="341">
        <v>81</v>
      </c>
      <c r="N278" s="340">
        <v>212</v>
      </c>
      <c r="O278" s="341">
        <v>295</v>
      </c>
      <c r="P278" s="341">
        <v>318</v>
      </c>
      <c r="Q278" s="343">
        <v>295</v>
      </c>
      <c r="R278" s="344">
        <v>318</v>
      </c>
      <c r="S278" s="344">
        <v>355</v>
      </c>
      <c r="T278" s="344">
        <v>338</v>
      </c>
      <c r="U278" s="344">
        <v>390</v>
      </c>
      <c r="V278" s="344">
        <v>390</v>
      </c>
      <c r="W278" s="344">
        <v>47</v>
      </c>
      <c r="X278" s="344">
        <v>53</v>
      </c>
      <c r="Y278" s="345">
        <v>0.12</v>
      </c>
      <c r="Z278" s="345">
        <v>0.25</v>
      </c>
      <c r="AA278" s="345">
        <v>0.25</v>
      </c>
      <c r="AB278" s="346">
        <v>94</v>
      </c>
      <c r="AC278" s="346">
        <v>138</v>
      </c>
      <c r="AD278" s="346">
        <v>44</v>
      </c>
      <c r="AE278" s="346">
        <v>0</v>
      </c>
      <c r="AF278" s="381">
        <v>0</v>
      </c>
      <c r="AG278" s="349" t="s">
        <v>1865</v>
      </c>
      <c r="AH278" s="347" t="s">
        <v>1172</v>
      </c>
      <c r="AI278" s="347" t="s">
        <v>3298</v>
      </c>
      <c r="AJ278" s="348">
        <v>24</v>
      </c>
      <c r="AK278" s="379">
        <v>24</v>
      </c>
      <c r="AL278" s="349">
        <v>34.5</v>
      </c>
      <c r="AM278" s="349" t="s">
        <v>4118</v>
      </c>
      <c r="AN278" s="436">
        <v>60.315833333333345</v>
      </c>
      <c r="AO278" s="348">
        <v>29.270833333333332</v>
      </c>
      <c r="AP278" s="347">
        <v>5</v>
      </c>
      <c r="AQ278" s="348">
        <v>2</v>
      </c>
      <c r="AR278" s="348">
        <v>2</v>
      </c>
      <c r="AS278" s="348">
        <v>0</v>
      </c>
      <c r="AT278" s="348">
        <v>1</v>
      </c>
      <c r="AU278" s="348">
        <v>0</v>
      </c>
      <c r="AV278" s="348">
        <v>4</v>
      </c>
      <c r="AW278" s="350">
        <v>1</v>
      </c>
      <c r="AX278" s="351">
        <v>1</v>
      </c>
      <c r="AY278" s="352">
        <v>12</v>
      </c>
      <c r="AZ278" s="393">
        <v>0</v>
      </c>
      <c r="BA278" s="393" t="s">
        <v>1537</v>
      </c>
      <c r="BB278" s="393" t="s">
        <v>1537</v>
      </c>
      <c r="BC278" s="393" t="s">
        <v>1537</v>
      </c>
      <c r="BD278" s="353" t="s">
        <v>3612</v>
      </c>
      <c r="BE278" s="393">
        <v>0</v>
      </c>
      <c r="BF278" s="393">
        <v>0</v>
      </c>
      <c r="BG278" s="393">
        <v>1</v>
      </c>
      <c r="BH278" s="5" t="s">
        <v>1537</v>
      </c>
      <c r="BI278" s="289"/>
      <c r="BJ278" s="297">
        <v>24</v>
      </c>
      <c r="BK278" s="297">
        <v>29</v>
      </c>
    </row>
    <row r="279" spans="1:63" x14ac:dyDescent="0.2">
      <c r="A279" s="286" t="s">
        <v>3929</v>
      </c>
      <c r="B279" s="287" t="s">
        <v>1962</v>
      </c>
      <c r="C279" s="340">
        <v>206</v>
      </c>
      <c r="D279" s="341">
        <v>237</v>
      </c>
      <c r="E279" s="341">
        <v>263</v>
      </c>
      <c r="F279" s="341">
        <v>269</v>
      </c>
      <c r="G279" s="341">
        <v>276</v>
      </c>
      <c r="H279" s="341">
        <v>303</v>
      </c>
      <c r="I279" s="342">
        <v>357</v>
      </c>
      <c r="J279" s="340">
        <v>24</v>
      </c>
      <c r="K279" s="341">
        <v>47</v>
      </c>
      <c r="L279" s="341">
        <v>42</v>
      </c>
      <c r="M279" s="341">
        <v>82</v>
      </c>
      <c r="N279" s="340">
        <v>206</v>
      </c>
      <c r="O279" s="341">
        <v>274</v>
      </c>
      <c r="P279" s="341">
        <v>295</v>
      </c>
      <c r="Q279" s="343">
        <v>274</v>
      </c>
      <c r="R279" s="344">
        <v>295</v>
      </c>
      <c r="S279" s="344">
        <v>323</v>
      </c>
      <c r="T279" s="344">
        <v>326</v>
      </c>
      <c r="U279" s="344">
        <v>345</v>
      </c>
      <c r="V279" s="344">
        <v>345</v>
      </c>
      <c r="W279" s="344">
        <v>47</v>
      </c>
      <c r="X279" s="344">
        <v>53</v>
      </c>
      <c r="Y279" s="345">
        <v>0.12</v>
      </c>
      <c r="Z279" s="345">
        <v>0.25</v>
      </c>
      <c r="AA279" s="345">
        <v>0.25</v>
      </c>
      <c r="AB279" s="346">
        <v>94</v>
      </c>
      <c r="AC279" s="346">
        <v>138</v>
      </c>
      <c r="AD279" s="346">
        <v>22</v>
      </c>
      <c r="AE279" s="346">
        <v>0</v>
      </c>
      <c r="AF279" s="381">
        <v>1</v>
      </c>
      <c r="AG279" s="349" t="s">
        <v>1865</v>
      </c>
      <c r="AH279" s="347" t="s">
        <v>1172</v>
      </c>
      <c r="AI279" s="347" t="s">
        <v>3298</v>
      </c>
      <c r="AJ279" s="348">
        <v>24</v>
      </c>
      <c r="AK279" s="379">
        <v>24</v>
      </c>
      <c r="AL279" s="349">
        <v>34.5</v>
      </c>
      <c r="AM279" s="349" t="s">
        <v>4118</v>
      </c>
      <c r="AN279" s="436">
        <v>59.955833333333345</v>
      </c>
      <c r="AO279" s="348">
        <v>29.270833333333332</v>
      </c>
      <c r="AP279" s="347">
        <v>5</v>
      </c>
      <c r="AQ279" s="348">
        <v>1</v>
      </c>
      <c r="AR279" s="348">
        <v>1</v>
      </c>
      <c r="AS279" s="348">
        <v>0</v>
      </c>
      <c r="AT279" s="348">
        <v>1</v>
      </c>
      <c r="AU279" s="348">
        <v>0</v>
      </c>
      <c r="AV279" s="348">
        <v>2</v>
      </c>
      <c r="AW279" s="350">
        <v>1</v>
      </c>
      <c r="AX279" s="351">
        <v>1</v>
      </c>
      <c r="AY279" s="352">
        <v>11</v>
      </c>
      <c r="AZ279" s="393">
        <v>0</v>
      </c>
      <c r="BA279" s="393" t="s">
        <v>1537</v>
      </c>
      <c r="BB279" s="393" t="s">
        <v>1537</v>
      </c>
      <c r="BC279" s="393" t="s">
        <v>1537</v>
      </c>
      <c r="BD279" s="353" t="s">
        <v>3612</v>
      </c>
      <c r="BE279" s="393">
        <v>0</v>
      </c>
      <c r="BF279" s="393">
        <v>0</v>
      </c>
      <c r="BG279" s="393">
        <v>1</v>
      </c>
      <c r="BH279" s="5" t="s">
        <v>1537</v>
      </c>
      <c r="BI279" s="289"/>
      <c r="BJ279" s="297">
        <v>24</v>
      </c>
      <c r="BK279" s="297">
        <v>28</v>
      </c>
    </row>
    <row r="280" spans="1:63" x14ac:dyDescent="0.2">
      <c r="A280" s="286" t="s">
        <v>1593</v>
      </c>
      <c r="B280" s="287" t="s">
        <v>1963</v>
      </c>
      <c r="C280" s="340">
        <v>220</v>
      </c>
      <c r="D280" s="341">
        <v>254</v>
      </c>
      <c r="E280" s="341">
        <v>284</v>
      </c>
      <c r="F280" s="341">
        <v>290</v>
      </c>
      <c r="G280" s="341">
        <v>298</v>
      </c>
      <c r="H280" s="341">
        <v>329</v>
      </c>
      <c r="I280" s="342">
        <v>387</v>
      </c>
      <c r="J280" s="340">
        <v>24</v>
      </c>
      <c r="K280" s="341">
        <v>47</v>
      </c>
      <c r="L280" s="341">
        <v>46</v>
      </c>
      <c r="M280" s="341">
        <v>92</v>
      </c>
      <c r="N280" s="340">
        <v>220</v>
      </c>
      <c r="O280" s="341">
        <v>312</v>
      </c>
      <c r="P280" s="341">
        <v>335</v>
      </c>
      <c r="Q280" s="343">
        <v>312</v>
      </c>
      <c r="R280" s="344">
        <v>335</v>
      </c>
      <c r="S280" s="344">
        <v>373</v>
      </c>
      <c r="T280" s="344">
        <v>369</v>
      </c>
      <c r="U280" s="344">
        <v>409</v>
      </c>
      <c r="V280" s="344">
        <v>409</v>
      </c>
      <c r="W280" s="344">
        <v>47</v>
      </c>
      <c r="X280" s="344">
        <v>53</v>
      </c>
      <c r="Y280" s="345">
        <v>0.12</v>
      </c>
      <c r="Z280" s="345">
        <v>0.25</v>
      </c>
      <c r="AA280" s="345">
        <v>0.25</v>
      </c>
      <c r="AB280" s="346">
        <v>94</v>
      </c>
      <c r="AC280" s="346">
        <v>138</v>
      </c>
      <c r="AD280" s="346">
        <v>44</v>
      </c>
      <c r="AE280" s="346">
        <v>0</v>
      </c>
      <c r="AF280" s="381">
        <v>0</v>
      </c>
      <c r="AG280" s="349" t="s">
        <v>1865</v>
      </c>
      <c r="AH280" s="347" t="s">
        <v>1172</v>
      </c>
      <c r="AI280" s="347" t="s">
        <v>3298</v>
      </c>
      <c r="AJ280" s="348">
        <v>24</v>
      </c>
      <c r="AK280" s="379">
        <v>27</v>
      </c>
      <c r="AL280" s="349">
        <v>34.5</v>
      </c>
      <c r="AM280" s="349" t="s">
        <v>5753</v>
      </c>
      <c r="AN280" s="436">
        <v>64.628333333333345</v>
      </c>
      <c r="AO280" s="348">
        <v>31.145833333333332</v>
      </c>
      <c r="AP280" s="347">
        <v>5.625</v>
      </c>
      <c r="AQ280" s="348">
        <v>2</v>
      </c>
      <c r="AR280" s="348">
        <v>2</v>
      </c>
      <c r="AS280" s="348">
        <v>0</v>
      </c>
      <c r="AT280" s="348">
        <v>1</v>
      </c>
      <c r="AU280" s="348">
        <v>0</v>
      </c>
      <c r="AV280" s="348">
        <v>4</v>
      </c>
      <c r="AW280" s="350">
        <v>1</v>
      </c>
      <c r="AX280" s="351">
        <v>1</v>
      </c>
      <c r="AY280" s="352">
        <v>12</v>
      </c>
      <c r="AZ280" s="393">
        <v>0</v>
      </c>
      <c r="BA280" s="393" t="s">
        <v>1537</v>
      </c>
      <c r="BB280" s="393" t="s">
        <v>1537</v>
      </c>
      <c r="BC280" s="393" t="s">
        <v>1537</v>
      </c>
      <c r="BD280" s="353" t="s">
        <v>3612</v>
      </c>
      <c r="BE280" s="393">
        <v>0</v>
      </c>
      <c r="BF280" s="393">
        <v>0</v>
      </c>
      <c r="BG280" s="393">
        <v>1</v>
      </c>
      <c r="BH280" s="5" t="s">
        <v>1537</v>
      </c>
      <c r="BI280" s="289"/>
      <c r="BJ280" s="297">
        <v>24</v>
      </c>
      <c r="BK280" s="297">
        <v>30</v>
      </c>
    </row>
    <row r="281" spans="1:63" x14ac:dyDescent="0.2">
      <c r="A281" s="286" t="s">
        <v>1594</v>
      </c>
      <c r="B281" s="287" t="s">
        <v>1964</v>
      </c>
      <c r="C281" s="340">
        <v>226</v>
      </c>
      <c r="D281" s="341">
        <v>264</v>
      </c>
      <c r="E281" s="341">
        <v>297</v>
      </c>
      <c r="F281" s="341">
        <v>302</v>
      </c>
      <c r="G281" s="341">
        <v>312</v>
      </c>
      <c r="H281" s="341">
        <v>343</v>
      </c>
      <c r="I281" s="342">
        <v>411</v>
      </c>
      <c r="J281" s="340">
        <v>24</v>
      </c>
      <c r="K281" s="341">
        <v>47</v>
      </c>
      <c r="L281" s="341">
        <v>51</v>
      </c>
      <c r="M281" s="341">
        <v>102</v>
      </c>
      <c r="N281" s="340">
        <v>226</v>
      </c>
      <c r="O281" s="341">
        <v>320</v>
      </c>
      <c r="P281" s="341">
        <v>343</v>
      </c>
      <c r="Q281" s="343">
        <v>320</v>
      </c>
      <c r="R281" s="344">
        <v>343</v>
      </c>
      <c r="S281" s="344">
        <v>386</v>
      </c>
      <c r="T281" s="344">
        <v>376</v>
      </c>
      <c r="U281" s="344">
        <v>420</v>
      </c>
      <c r="V281" s="344">
        <v>420</v>
      </c>
      <c r="W281" s="344">
        <v>47</v>
      </c>
      <c r="X281" s="344">
        <v>53</v>
      </c>
      <c r="Y281" s="345">
        <v>0.12</v>
      </c>
      <c r="Z281" s="345">
        <v>0.25</v>
      </c>
      <c r="AA281" s="345">
        <v>0.25</v>
      </c>
      <c r="AB281" s="346">
        <v>94</v>
      </c>
      <c r="AC281" s="346">
        <v>138</v>
      </c>
      <c r="AD281" s="346">
        <v>44</v>
      </c>
      <c r="AE281" s="346">
        <v>0</v>
      </c>
      <c r="AF281" s="381">
        <v>0</v>
      </c>
      <c r="AG281" s="349" t="s">
        <v>1865</v>
      </c>
      <c r="AH281" s="347" t="s">
        <v>1172</v>
      </c>
      <c r="AI281" s="347" t="s">
        <v>3298</v>
      </c>
      <c r="AJ281" s="348">
        <v>24</v>
      </c>
      <c r="AK281" s="379">
        <v>30</v>
      </c>
      <c r="AL281" s="349">
        <v>34.5</v>
      </c>
      <c r="AM281" s="349" t="s">
        <v>5754</v>
      </c>
      <c r="AN281" s="436">
        <v>68.94083333333333</v>
      </c>
      <c r="AO281" s="348">
        <v>33.020833333333329</v>
      </c>
      <c r="AP281" s="347">
        <v>6.25</v>
      </c>
      <c r="AQ281" s="348">
        <v>2</v>
      </c>
      <c r="AR281" s="348">
        <v>2</v>
      </c>
      <c r="AS281" s="348">
        <v>0</v>
      </c>
      <c r="AT281" s="348">
        <v>1</v>
      </c>
      <c r="AU281" s="348">
        <v>0</v>
      </c>
      <c r="AV281" s="348">
        <v>4</v>
      </c>
      <c r="AW281" s="350">
        <v>1</v>
      </c>
      <c r="AX281" s="351">
        <v>1</v>
      </c>
      <c r="AY281" s="352">
        <v>12</v>
      </c>
      <c r="AZ281" s="393">
        <v>0</v>
      </c>
      <c r="BA281" s="393" t="s">
        <v>1537</v>
      </c>
      <c r="BB281" s="393" t="s">
        <v>1537</v>
      </c>
      <c r="BC281" s="393" t="s">
        <v>1537</v>
      </c>
      <c r="BD281" s="353" t="s">
        <v>3612</v>
      </c>
      <c r="BE281" s="393">
        <v>0</v>
      </c>
      <c r="BF281" s="393">
        <v>0</v>
      </c>
      <c r="BG281" s="393">
        <v>1</v>
      </c>
      <c r="BH281" s="5" t="s">
        <v>1537</v>
      </c>
      <c r="BI281" s="289"/>
      <c r="BJ281" s="297">
        <v>24</v>
      </c>
      <c r="BK281" s="297">
        <v>32</v>
      </c>
    </row>
    <row r="282" spans="1:63" x14ac:dyDescent="0.2">
      <c r="A282" s="286" t="s">
        <v>1595</v>
      </c>
      <c r="B282" s="287" t="s">
        <v>1965</v>
      </c>
      <c r="C282" s="340">
        <v>237</v>
      </c>
      <c r="D282" s="341">
        <v>280</v>
      </c>
      <c r="E282" s="341">
        <v>317</v>
      </c>
      <c r="F282" s="341">
        <v>322</v>
      </c>
      <c r="G282" s="341">
        <v>332</v>
      </c>
      <c r="H282" s="341">
        <v>366</v>
      </c>
      <c r="I282" s="342">
        <v>440</v>
      </c>
      <c r="J282" s="340">
        <v>24</v>
      </c>
      <c r="K282" s="341">
        <v>47</v>
      </c>
      <c r="L282" s="341">
        <v>55</v>
      </c>
      <c r="M282" s="341">
        <v>113</v>
      </c>
      <c r="N282" s="340">
        <v>237</v>
      </c>
      <c r="O282" s="341">
        <v>343</v>
      </c>
      <c r="P282" s="341">
        <v>371</v>
      </c>
      <c r="Q282" s="343">
        <v>343</v>
      </c>
      <c r="R282" s="344">
        <v>371</v>
      </c>
      <c r="S282" s="344">
        <v>407</v>
      </c>
      <c r="T282" s="344">
        <v>434</v>
      </c>
      <c r="U282" s="344">
        <v>443</v>
      </c>
      <c r="V282" s="344">
        <v>443</v>
      </c>
      <c r="W282" s="344">
        <v>47</v>
      </c>
      <c r="X282" s="344">
        <v>53</v>
      </c>
      <c r="Y282" s="345">
        <v>0.12</v>
      </c>
      <c r="Z282" s="345">
        <v>0.25</v>
      </c>
      <c r="AA282" s="345">
        <v>0.25</v>
      </c>
      <c r="AB282" s="346">
        <v>94</v>
      </c>
      <c r="AC282" s="346">
        <v>138</v>
      </c>
      <c r="AD282" s="346">
        <v>44</v>
      </c>
      <c r="AE282" s="346">
        <v>0</v>
      </c>
      <c r="AF282" s="381">
        <v>0</v>
      </c>
      <c r="AG282" s="349" t="s">
        <v>1865</v>
      </c>
      <c r="AH282" s="347" t="s">
        <v>1172</v>
      </c>
      <c r="AI282" s="347" t="s">
        <v>3298</v>
      </c>
      <c r="AJ282" s="348">
        <v>24</v>
      </c>
      <c r="AK282" s="379">
        <v>33</v>
      </c>
      <c r="AL282" s="349">
        <v>34.5</v>
      </c>
      <c r="AM282" s="349" t="s">
        <v>5755</v>
      </c>
      <c r="AN282" s="436">
        <v>73.25333333333333</v>
      </c>
      <c r="AO282" s="348">
        <v>34.895833333333329</v>
      </c>
      <c r="AP282" s="347">
        <v>6.875</v>
      </c>
      <c r="AQ282" s="348">
        <v>2</v>
      </c>
      <c r="AR282" s="348">
        <v>2</v>
      </c>
      <c r="AS282" s="348">
        <v>0</v>
      </c>
      <c r="AT282" s="348">
        <v>1</v>
      </c>
      <c r="AU282" s="348">
        <v>0</v>
      </c>
      <c r="AV282" s="348">
        <v>4</v>
      </c>
      <c r="AW282" s="350">
        <v>1</v>
      </c>
      <c r="AX282" s="351">
        <v>1</v>
      </c>
      <c r="AY282" s="352">
        <v>12</v>
      </c>
      <c r="AZ282" s="393">
        <v>0</v>
      </c>
      <c r="BA282" s="393" t="s">
        <v>1537</v>
      </c>
      <c r="BB282" s="393" t="s">
        <v>1537</v>
      </c>
      <c r="BC282" s="393" t="s">
        <v>1537</v>
      </c>
      <c r="BD282" s="353" t="s">
        <v>3612</v>
      </c>
      <c r="BE282" s="393">
        <v>0</v>
      </c>
      <c r="BF282" s="393">
        <v>0</v>
      </c>
      <c r="BG282" s="393">
        <v>1</v>
      </c>
      <c r="BH282" s="5" t="s">
        <v>1537</v>
      </c>
      <c r="BI282" s="289"/>
      <c r="BJ282" s="297">
        <v>24</v>
      </c>
      <c r="BK282" s="297">
        <v>34</v>
      </c>
    </row>
    <row r="283" spans="1:63" x14ac:dyDescent="0.2">
      <c r="A283" s="286" t="s">
        <v>1596</v>
      </c>
      <c r="B283" s="287" t="s">
        <v>1966</v>
      </c>
      <c r="C283" s="340">
        <v>246</v>
      </c>
      <c r="D283" s="341">
        <v>293</v>
      </c>
      <c r="E283" s="341">
        <v>333</v>
      </c>
      <c r="F283" s="341">
        <v>339</v>
      </c>
      <c r="G283" s="341">
        <v>350</v>
      </c>
      <c r="H283" s="341">
        <v>385</v>
      </c>
      <c r="I283" s="342">
        <v>465</v>
      </c>
      <c r="J283" s="340">
        <v>24</v>
      </c>
      <c r="K283" s="341">
        <v>47</v>
      </c>
      <c r="L283" s="341">
        <v>61</v>
      </c>
      <c r="M283" s="341">
        <v>123</v>
      </c>
      <c r="N283" s="340">
        <v>246</v>
      </c>
      <c r="O283" s="341">
        <v>354</v>
      </c>
      <c r="P283" s="341">
        <v>381</v>
      </c>
      <c r="Q283" s="343">
        <v>354</v>
      </c>
      <c r="R283" s="344">
        <v>381</v>
      </c>
      <c r="S283" s="344">
        <v>424</v>
      </c>
      <c r="T283" s="344">
        <v>446</v>
      </c>
      <c r="U283" s="344">
        <v>460</v>
      </c>
      <c r="V283" s="344">
        <v>460</v>
      </c>
      <c r="W283" s="344">
        <v>47</v>
      </c>
      <c r="X283" s="344">
        <v>53</v>
      </c>
      <c r="Y283" s="345">
        <v>0.12</v>
      </c>
      <c r="Z283" s="345">
        <v>0.25</v>
      </c>
      <c r="AA283" s="345">
        <v>0.25</v>
      </c>
      <c r="AB283" s="346">
        <v>94</v>
      </c>
      <c r="AC283" s="346">
        <v>138</v>
      </c>
      <c r="AD283" s="346">
        <v>44</v>
      </c>
      <c r="AE283" s="346">
        <v>0</v>
      </c>
      <c r="AF283" s="381">
        <v>0</v>
      </c>
      <c r="AG283" s="349" t="s">
        <v>1865</v>
      </c>
      <c r="AH283" s="347" t="s">
        <v>1172</v>
      </c>
      <c r="AI283" s="347" t="s">
        <v>3298</v>
      </c>
      <c r="AJ283" s="348">
        <v>24</v>
      </c>
      <c r="AK283" s="379">
        <v>36</v>
      </c>
      <c r="AL283" s="349">
        <v>34.5</v>
      </c>
      <c r="AM283" s="349" t="s">
        <v>5756</v>
      </c>
      <c r="AN283" s="436">
        <v>77.56583333333333</v>
      </c>
      <c r="AO283" s="348">
        <v>36.770833333333329</v>
      </c>
      <c r="AP283" s="347">
        <v>7.5</v>
      </c>
      <c r="AQ283" s="348">
        <v>2</v>
      </c>
      <c r="AR283" s="348">
        <v>2</v>
      </c>
      <c r="AS283" s="348">
        <v>0</v>
      </c>
      <c r="AT283" s="348">
        <v>1</v>
      </c>
      <c r="AU283" s="348">
        <v>0</v>
      </c>
      <c r="AV283" s="348">
        <v>4</v>
      </c>
      <c r="AW283" s="350">
        <v>1</v>
      </c>
      <c r="AX283" s="351">
        <v>1</v>
      </c>
      <c r="AY283" s="352">
        <v>12</v>
      </c>
      <c r="AZ283" s="393">
        <v>0</v>
      </c>
      <c r="BA283" s="393" t="s">
        <v>1537</v>
      </c>
      <c r="BB283" s="393" t="s">
        <v>1537</v>
      </c>
      <c r="BC283" s="393" t="s">
        <v>1537</v>
      </c>
      <c r="BD283" s="353" t="s">
        <v>3612</v>
      </c>
      <c r="BE283" s="393">
        <v>0</v>
      </c>
      <c r="BF283" s="393">
        <v>0</v>
      </c>
      <c r="BG283" s="393">
        <v>1</v>
      </c>
      <c r="BH283" s="5" t="s">
        <v>1537</v>
      </c>
      <c r="BI283" s="289"/>
      <c r="BJ283" s="297">
        <v>24</v>
      </c>
      <c r="BK283" s="297">
        <v>35</v>
      </c>
    </row>
    <row r="284" spans="1:63" x14ac:dyDescent="0.2">
      <c r="A284" s="286" t="s">
        <v>1597</v>
      </c>
      <c r="B284" s="287" t="s">
        <v>1967</v>
      </c>
      <c r="C284" s="340">
        <v>258</v>
      </c>
      <c r="D284" s="341">
        <v>310</v>
      </c>
      <c r="E284" s="341">
        <v>353</v>
      </c>
      <c r="F284" s="341">
        <v>359</v>
      </c>
      <c r="G284" s="341">
        <v>371</v>
      </c>
      <c r="H284" s="341">
        <v>409</v>
      </c>
      <c r="I284" s="342">
        <v>495</v>
      </c>
      <c r="J284" s="340">
        <v>24</v>
      </c>
      <c r="K284" s="341">
        <v>47</v>
      </c>
      <c r="L284" s="341">
        <v>66</v>
      </c>
      <c r="M284" s="341">
        <v>134</v>
      </c>
      <c r="N284" s="340">
        <v>258</v>
      </c>
      <c r="O284" s="341">
        <v>380</v>
      </c>
      <c r="P284" s="341">
        <v>401</v>
      </c>
      <c r="Q284" s="343">
        <v>380</v>
      </c>
      <c r="R284" s="344">
        <v>401</v>
      </c>
      <c r="S284" s="344">
        <v>448</v>
      </c>
      <c r="T284" s="344">
        <v>460</v>
      </c>
      <c r="U284" s="344">
        <v>486</v>
      </c>
      <c r="V284" s="344">
        <v>486</v>
      </c>
      <c r="W284" s="344">
        <v>47</v>
      </c>
      <c r="X284" s="344">
        <v>53</v>
      </c>
      <c r="Y284" s="345">
        <v>0.12</v>
      </c>
      <c r="Z284" s="345">
        <v>0.25</v>
      </c>
      <c r="AA284" s="345">
        <v>0.25</v>
      </c>
      <c r="AB284" s="346">
        <v>94</v>
      </c>
      <c r="AC284" s="346">
        <v>138</v>
      </c>
      <c r="AD284" s="346">
        <v>44</v>
      </c>
      <c r="AE284" s="346">
        <v>0</v>
      </c>
      <c r="AF284" s="381">
        <v>0</v>
      </c>
      <c r="AG284" s="349" t="s">
        <v>1865</v>
      </c>
      <c r="AH284" s="347" t="s">
        <v>1172</v>
      </c>
      <c r="AI284" s="347" t="s">
        <v>3298</v>
      </c>
      <c r="AJ284" s="348">
        <v>24</v>
      </c>
      <c r="AK284" s="379">
        <v>39</v>
      </c>
      <c r="AL284" s="349">
        <v>34.5</v>
      </c>
      <c r="AM284" s="349" t="s">
        <v>5757</v>
      </c>
      <c r="AN284" s="436">
        <v>81.878333333333345</v>
      </c>
      <c r="AO284" s="348">
        <v>38.645833333333329</v>
      </c>
      <c r="AP284" s="347">
        <v>8.125</v>
      </c>
      <c r="AQ284" s="348">
        <v>2</v>
      </c>
      <c r="AR284" s="348">
        <v>2</v>
      </c>
      <c r="AS284" s="348">
        <v>0</v>
      </c>
      <c r="AT284" s="348">
        <v>1</v>
      </c>
      <c r="AU284" s="348">
        <v>0</v>
      </c>
      <c r="AV284" s="348">
        <v>4</v>
      </c>
      <c r="AW284" s="350">
        <v>2</v>
      </c>
      <c r="AX284" s="351">
        <v>1</v>
      </c>
      <c r="AY284" s="352">
        <v>12</v>
      </c>
      <c r="AZ284" s="393">
        <v>0</v>
      </c>
      <c r="BA284" s="393" t="s">
        <v>1537</v>
      </c>
      <c r="BB284" s="393" t="s">
        <v>1537</v>
      </c>
      <c r="BC284" s="393" t="s">
        <v>1537</v>
      </c>
      <c r="BD284" s="353" t="s">
        <v>3612</v>
      </c>
      <c r="BE284" s="393">
        <v>0</v>
      </c>
      <c r="BF284" s="393">
        <v>0</v>
      </c>
      <c r="BG284" s="393">
        <v>1</v>
      </c>
      <c r="BH284" s="5" t="s">
        <v>1537</v>
      </c>
      <c r="BI284" s="289"/>
      <c r="BJ284" s="297">
        <v>24</v>
      </c>
      <c r="BK284" s="297">
        <v>38</v>
      </c>
    </row>
    <row r="285" spans="1:63" x14ac:dyDescent="0.2">
      <c r="A285" s="286" t="s">
        <v>1598</v>
      </c>
      <c r="B285" s="287" t="s">
        <v>1968</v>
      </c>
      <c r="C285" s="340">
        <v>263</v>
      </c>
      <c r="D285" s="341">
        <v>319</v>
      </c>
      <c r="E285" s="341">
        <v>366</v>
      </c>
      <c r="F285" s="341">
        <v>372</v>
      </c>
      <c r="G285" s="341">
        <v>384</v>
      </c>
      <c r="H285" s="341">
        <v>425</v>
      </c>
      <c r="I285" s="342">
        <v>519</v>
      </c>
      <c r="J285" s="340">
        <v>24</v>
      </c>
      <c r="K285" s="341">
        <v>47</v>
      </c>
      <c r="L285" s="341">
        <v>70</v>
      </c>
      <c r="M285" s="341">
        <v>143</v>
      </c>
      <c r="N285" s="340">
        <v>263</v>
      </c>
      <c r="O285" s="341">
        <v>396</v>
      </c>
      <c r="P285" s="341">
        <v>427</v>
      </c>
      <c r="Q285" s="343">
        <v>396</v>
      </c>
      <c r="R285" s="344">
        <v>427</v>
      </c>
      <c r="S285" s="344">
        <v>460</v>
      </c>
      <c r="T285" s="344">
        <v>469</v>
      </c>
      <c r="U285" s="344">
        <v>497</v>
      </c>
      <c r="V285" s="344">
        <v>497</v>
      </c>
      <c r="W285" s="344">
        <v>47</v>
      </c>
      <c r="X285" s="344">
        <v>53</v>
      </c>
      <c r="Y285" s="345">
        <v>0.12</v>
      </c>
      <c r="Z285" s="345">
        <v>0.25</v>
      </c>
      <c r="AA285" s="345">
        <v>0.25</v>
      </c>
      <c r="AB285" s="346">
        <v>94</v>
      </c>
      <c r="AC285" s="346">
        <v>138</v>
      </c>
      <c r="AD285" s="346">
        <v>44</v>
      </c>
      <c r="AE285" s="346">
        <v>0</v>
      </c>
      <c r="AF285" s="381">
        <v>0</v>
      </c>
      <c r="AG285" s="349" t="s">
        <v>1865</v>
      </c>
      <c r="AH285" s="347" t="s">
        <v>1172</v>
      </c>
      <c r="AI285" s="347" t="s">
        <v>3298</v>
      </c>
      <c r="AJ285" s="348">
        <v>24</v>
      </c>
      <c r="AK285" s="379">
        <v>42</v>
      </c>
      <c r="AL285" s="349">
        <v>34.5</v>
      </c>
      <c r="AM285" s="349" t="s">
        <v>5758</v>
      </c>
      <c r="AN285" s="436">
        <v>86.19083333333333</v>
      </c>
      <c r="AO285" s="348">
        <v>40.520833333333329</v>
      </c>
      <c r="AP285" s="347">
        <v>8.75</v>
      </c>
      <c r="AQ285" s="348">
        <v>2</v>
      </c>
      <c r="AR285" s="348">
        <v>2</v>
      </c>
      <c r="AS285" s="348">
        <v>0</v>
      </c>
      <c r="AT285" s="348">
        <v>1</v>
      </c>
      <c r="AU285" s="348">
        <v>0</v>
      </c>
      <c r="AV285" s="348">
        <v>4</v>
      </c>
      <c r="AW285" s="350">
        <v>2</v>
      </c>
      <c r="AX285" s="351">
        <v>1</v>
      </c>
      <c r="AY285" s="352">
        <v>12</v>
      </c>
      <c r="AZ285" s="393">
        <v>0</v>
      </c>
      <c r="BA285" s="393" t="s">
        <v>1537</v>
      </c>
      <c r="BB285" s="393" t="s">
        <v>1537</v>
      </c>
      <c r="BC285" s="393" t="s">
        <v>1537</v>
      </c>
      <c r="BD285" s="353" t="s">
        <v>3612</v>
      </c>
      <c r="BE285" s="393">
        <v>0</v>
      </c>
      <c r="BF285" s="393">
        <v>0</v>
      </c>
      <c r="BG285" s="393">
        <v>1</v>
      </c>
      <c r="BH285" s="5" t="s">
        <v>1537</v>
      </c>
      <c r="BI285" s="289"/>
      <c r="BJ285" s="297">
        <v>24</v>
      </c>
      <c r="BK285" s="297">
        <v>39</v>
      </c>
    </row>
    <row r="286" spans="1:63" x14ac:dyDescent="0.2">
      <c r="A286" s="286" t="s">
        <v>1063</v>
      </c>
      <c r="B286" s="287" t="s">
        <v>1949</v>
      </c>
      <c r="C286" s="340">
        <v>165</v>
      </c>
      <c r="D286" s="341">
        <v>191</v>
      </c>
      <c r="E286" s="341">
        <v>213</v>
      </c>
      <c r="F286" s="341">
        <v>217</v>
      </c>
      <c r="G286" s="341">
        <v>223</v>
      </c>
      <c r="H286" s="341">
        <v>246</v>
      </c>
      <c r="I286" s="342">
        <v>291</v>
      </c>
      <c r="J286" s="340">
        <v>24</v>
      </c>
      <c r="K286" s="341">
        <v>47</v>
      </c>
      <c r="L286" s="341">
        <v>35</v>
      </c>
      <c r="M286" s="341">
        <v>70</v>
      </c>
      <c r="N286" s="340">
        <v>165</v>
      </c>
      <c r="O286" s="341">
        <v>228</v>
      </c>
      <c r="P286" s="341">
        <v>246</v>
      </c>
      <c r="Q286" s="343">
        <v>228</v>
      </c>
      <c r="R286" s="344">
        <v>246</v>
      </c>
      <c r="S286" s="344">
        <v>265</v>
      </c>
      <c r="T286" s="344">
        <v>268</v>
      </c>
      <c r="U286" s="344">
        <v>284</v>
      </c>
      <c r="V286" s="344">
        <v>284</v>
      </c>
      <c r="W286" s="344">
        <v>47</v>
      </c>
      <c r="X286" s="344">
        <v>53</v>
      </c>
      <c r="Y286" s="345">
        <v>0.12</v>
      </c>
      <c r="Z286" s="345">
        <v>0.25</v>
      </c>
      <c r="AA286" s="345">
        <v>0.25</v>
      </c>
      <c r="AB286" s="346">
        <v>0</v>
      </c>
      <c r="AC286" s="346">
        <v>0</v>
      </c>
      <c r="AD286" s="346">
        <v>22</v>
      </c>
      <c r="AE286" s="346">
        <v>0</v>
      </c>
      <c r="AF286" s="381">
        <v>1</v>
      </c>
      <c r="AG286" s="349" t="s">
        <v>1865</v>
      </c>
      <c r="AH286" s="347" t="s">
        <v>1172</v>
      </c>
      <c r="AI286" s="347" t="s">
        <v>1921</v>
      </c>
      <c r="AJ286" s="348">
        <v>24</v>
      </c>
      <c r="AK286" s="379">
        <v>21</v>
      </c>
      <c r="AL286" s="349">
        <v>34.5</v>
      </c>
      <c r="AM286" s="349" t="s">
        <v>5752</v>
      </c>
      <c r="AN286" s="436">
        <v>55.682500000000005</v>
      </c>
      <c r="AO286" s="348">
        <v>27.927083333333332</v>
      </c>
      <c r="AP286" s="347">
        <v>4.375</v>
      </c>
      <c r="AQ286" s="348">
        <v>1</v>
      </c>
      <c r="AR286" s="348">
        <v>1</v>
      </c>
      <c r="AS286" s="348">
        <v>0</v>
      </c>
      <c r="AT286" s="348">
        <v>0</v>
      </c>
      <c r="AU286" s="348">
        <v>1</v>
      </c>
      <c r="AV286" s="348">
        <v>2</v>
      </c>
      <c r="AW286" s="350">
        <v>1</v>
      </c>
      <c r="AX286" s="351">
        <v>1</v>
      </c>
      <c r="AY286" s="352">
        <v>11</v>
      </c>
      <c r="AZ286" s="393">
        <v>0</v>
      </c>
      <c r="BA286" s="393" t="s">
        <v>1537</v>
      </c>
      <c r="BB286" s="393" t="s">
        <v>1537</v>
      </c>
      <c r="BC286" s="393" t="s">
        <v>1537</v>
      </c>
      <c r="BD286" s="353" t="s">
        <v>3612</v>
      </c>
      <c r="BE286" s="393">
        <v>0</v>
      </c>
      <c r="BF286" s="393">
        <v>0</v>
      </c>
      <c r="BG286" s="393">
        <v>1</v>
      </c>
      <c r="BH286" s="5" t="s">
        <v>1537</v>
      </c>
      <c r="BI286" s="289"/>
      <c r="BJ286" s="297">
        <v>24</v>
      </c>
      <c r="BK286" s="297">
        <v>23</v>
      </c>
    </row>
    <row r="287" spans="1:63" x14ac:dyDescent="0.2">
      <c r="A287" s="286" t="s">
        <v>1088</v>
      </c>
      <c r="B287" s="287" t="s">
        <v>1925</v>
      </c>
      <c r="C287" s="340">
        <v>149</v>
      </c>
      <c r="D287" s="341">
        <v>176</v>
      </c>
      <c r="E287" s="341">
        <v>199</v>
      </c>
      <c r="F287" s="341">
        <v>203</v>
      </c>
      <c r="G287" s="341">
        <v>210</v>
      </c>
      <c r="H287" s="341">
        <v>231</v>
      </c>
      <c r="I287" s="342">
        <v>278</v>
      </c>
      <c r="J287" s="340">
        <v>12</v>
      </c>
      <c r="K287" s="341">
        <v>24</v>
      </c>
      <c r="L287" s="341">
        <v>36</v>
      </c>
      <c r="M287" s="341">
        <v>72</v>
      </c>
      <c r="N287" s="340">
        <v>149</v>
      </c>
      <c r="O287" s="341">
        <v>214</v>
      </c>
      <c r="P287" s="341">
        <v>232</v>
      </c>
      <c r="Q287" s="343">
        <v>214</v>
      </c>
      <c r="R287" s="344">
        <v>232</v>
      </c>
      <c r="S287" s="344">
        <v>249</v>
      </c>
      <c r="T287" s="344">
        <v>254</v>
      </c>
      <c r="U287" s="344">
        <v>268</v>
      </c>
      <c r="V287" s="344">
        <v>268</v>
      </c>
      <c r="W287" s="344">
        <v>47</v>
      </c>
      <c r="X287" s="344">
        <v>53</v>
      </c>
      <c r="Y287" s="345">
        <v>0.12</v>
      </c>
      <c r="Z287" s="345">
        <v>0.25</v>
      </c>
      <c r="AA287" s="345">
        <v>0.25</v>
      </c>
      <c r="AB287" s="346">
        <v>0</v>
      </c>
      <c r="AC287" s="346">
        <v>0</v>
      </c>
      <c r="AD287" s="346">
        <v>22</v>
      </c>
      <c r="AE287" s="346">
        <v>0</v>
      </c>
      <c r="AF287" s="381">
        <v>1</v>
      </c>
      <c r="AG287" s="349" t="s">
        <v>1865</v>
      </c>
      <c r="AH287" s="347" t="s">
        <v>1172</v>
      </c>
      <c r="AI287" s="347" t="s">
        <v>1921</v>
      </c>
      <c r="AJ287" s="348">
        <v>12</v>
      </c>
      <c r="AK287" s="379">
        <v>21</v>
      </c>
      <c r="AL287" s="349">
        <v>34.5</v>
      </c>
      <c r="AM287" s="349" t="s">
        <v>5769</v>
      </c>
      <c r="AN287" s="436">
        <v>43.048055555555557</v>
      </c>
      <c r="AO287" s="348">
        <v>20.003472222222221</v>
      </c>
      <c r="AP287" s="347">
        <v>4.375</v>
      </c>
      <c r="AQ287" s="348">
        <v>1</v>
      </c>
      <c r="AR287" s="348">
        <v>1</v>
      </c>
      <c r="AS287" s="348">
        <v>0</v>
      </c>
      <c r="AT287" s="348">
        <v>0</v>
      </c>
      <c r="AU287" s="348">
        <v>1</v>
      </c>
      <c r="AV287" s="348">
        <v>2</v>
      </c>
      <c r="AW287" s="350">
        <v>1</v>
      </c>
      <c r="AX287" s="351">
        <v>1</v>
      </c>
      <c r="AY287" s="352">
        <v>11</v>
      </c>
      <c r="AZ287" s="393">
        <v>0</v>
      </c>
      <c r="BA287" s="393" t="s">
        <v>1537</v>
      </c>
      <c r="BB287" s="393" t="s">
        <v>1537</v>
      </c>
      <c r="BC287" s="393" t="s">
        <v>1537</v>
      </c>
      <c r="BD287" s="353" t="s">
        <v>3612</v>
      </c>
      <c r="BE287" s="393">
        <v>0</v>
      </c>
      <c r="BF287" s="393">
        <v>0</v>
      </c>
      <c r="BG287" s="393">
        <v>1</v>
      </c>
      <c r="BH287" s="5" t="s">
        <v>1537</v>
      </c>
      <c r="BI287" s="289"/>
      <c r="BJ287" s="297">
        <v>12</v>
      </c>
      <c r="BK287" s="297">
        <v>21</v>
      </c>
    </row>
    <row r="288" spans="1:63" x14ac:dyDescent="0.2">
      <c r="A288" s="286" t="s">
        <v>1075</v>
      </c>
      <c r="B288" s="287" t="s">
        <v>1937</v>
      </c>
      <c r="C288" s="340">
        <v>187</v>
      </c>
      <c r="D288" s="341">
        <v>213</v>
      </c>
      <c r="E288" s="341">
        <v>237</v>
      </c>
      <c r="F288" s="341">
        <v>241</v>
      </c>
      <c r="G288" s="341">
        <v>247</v>
      </c>
      <c r="H288" s="341">
        <v>272</v>
      </c>
      <c r="I288" s="342">
        <v>319</v>
      </c>
      <c r="J288" s="340">
        <v>17</v>
      </c>
      <c r="K288" s="341">
        <v>35</v>
      </c>
      <c r="L288" s="341">
        <v>36</v>
      </c>
      <c r="M288" s="341">
        <v>72</v>
      </c>
      <c r="N288" s="340">
        <v>187</v>
      </c>
      <c r="O288" s="341">
        <v>251</v>
      </c>
      <c r="P288" s="341">
        <v>272</v>
      </c>
      <c r="Q288" s="343">
        <v>251</v>
      </c>
      <c r="R288" s="344">
        <v>272</v>
      </c>
      <c r="S288" s="344">
        <v>293</v>
      </c>
      <c r="T288" s="344">
        <v>296</v>
      </c>
      <c r="U288" s="344">
        <v>312</v>
      </c>
      <c r="V288" s="344">
        <v>312</v>
      </c>
      <c r="W288" s="344">
        <v>47</v>
      </c>
      <c r="X288" s="344">
        <v>53</v>
      </c>
      <c r="Y288" s="345">
        <v>0.12</v>
      </c>
      <c r="Z288" s="345">
        <v>0.25</v>
      </c>
      <c r="AA288" s="345">
        <v>0.25</v>
      </c>
      <c r="AB288" s="346">
        <v>0</v>
      </c>
      <c r="AC288" s="346">
        <v>0</v>
      </c>
      <c r="AD288" s="346">
        <v>22</v>
      </c>
      <c r="AE288" s="346">
        <v>0</v>
      </c>
      <c r="AF288" s="381">
        <v>1</v>
      </c>
      <c r="AG288" s="349" t="s">
        <v>1865</v>
      </c>
      <c r="AH288" s="347" t="s">
        <v>1172</v>
      </c>
      <c r="AI288" s="347" t="s">
        <v>1921</v>
      </c>
      <c r="AJ288" s="348">
        <v>18</v>
      </c>
      <c r="AK288" s="379">
        <v>21</v>
      </c>
      <c r="AL288" s="349">
        <v>34.5</v>
      </c>
      <c r="AM288" s="349" t="s">
        <v>5770</v>
      </c>
      <c r="AN288" s="436">
        <v>55.138888888888893</v>
      </c>
      <c r="AO288" s="348">
        <v>25.336805555555557</v>
      </c>
      <c r="AP288" s="347">
        <v>4.375</v>
      </c>
      <c r="AQ288" s="348">
        <v>1</v>
      </c>
      <c r="AR288" s="348">
        <v>1</v>
      </c>
      <c r="AS288" s="348">
        <v>0</v>
      </c>
      <c r="AT288" s="348">
        <v>0</v>
      </c>
      <c r="AU288" s="348">
        <v>1</v>
      </c>
      <c r="AV288" s="348">
        <v>2</v>
      </c>
      <c r="AW288" s="350">
        <v>1</v>
      </c>
      <c r="AX288" s="351">
        <v>1</v>
      </c>
      <c r="AY288" s="352">
        <v>11</v>
      </c>
      <c r="AZ288" s="393">
        <v>0</v>
      </c>
      <c r="BA288" s="393" t="s">
        <v>1537</v>
      </c>
      <c r="BB288" s="393" t="s">
        <v>1537</v>
      </c>
      <c r="BC288" s="393" t="s">
        <v>1537</v>
      </c>
      <c r="BD288" s="353" t="s">
        <v>3612</v>
      </c>
      <c r="BE288" s="393">
        <v>0</v>
      </c>
      <c r="BF288" s="393">
        <v>0</v>
      </c>
      <c r="BG288" s="393">
        <v>1</v>
      </c>
      <c r="BH288" s="5" t="s">
        <v>1537</v>
      </c>
      <c r="BI288" s="289"/>
      <c r="BJ288" s="297">
        <v>17</v>
      </c>
      <c r="BK288" s="297">
        <v>25</v>
      </c>
    </row>
    <row r="289" spans="1:63" x14ac:dyDescent="0.2">
      <c r="A289" s="286" t="s">
        <v>1064</v>
      </c>
      <c r="B289" s="287" t="s">
        <v>1950</v>
      </c>
      <c r="C289" s="340">
        <v>174</v>
      </c>
      <c r="D289" s="341">
        <v>204</v>
      </c>
      <c r="E289" s="341">
        <v>230</v>
      </c>
      <c r="F289" s="341">
        <v>235</v>
      </c>
      <c r="G289" s="341">
        <v>241</v>
      </c>
      <c r="H289" s="341">
        <v>267</v>
      </c>
      <c r="I289" s="342">
        <v>318</v>
      </c>
      <c r="J289" s="340">
        <v>24</v>
      </c>
      <c r="K289" s="341">
        <v>47</v>
      </c>
      <c r="L289" s="341">
        <v>40</v>
      </c>
      <c r="M289" s="341">
        <v>80</v>
      </c>
      <c r="N289" s="340">
        <v>174</v>
      </c>
      <c r="O289" s="341">
        <v>240</v>
      </c>
      <c r="P289" s="341">
        <v>258</v>
      </c>
      <c r="Q289" s="343">
        <v>240</v>
      </c>
      <c r="R289" s="344">
        <v>258</v>
      </c>
      <c r="S289" s="344">
        <v>284</v>
      </c>
      <c r="T289" s="344">
        <v>288</v>
      </c>
      <c r="U289" s="344">
        <v>304</v>
      </c>
      <c r="V289" s="344">
        <v>304</v>
      </c>
      <c r="W289" s="344">
        <v>47</v>
      </c>
      <c r="X289" s="344">
        <v>53</v>
      </c>
      <c r="Y289" s="345">
        <v>0.12</v>
      </c>
      <c r="Z289" s="345">
        <v>0.25</v>
      </c>
      <c r="AA289" s="345">
        <v>0.25</v>
      </c>
      <c r="AB289" s="346">
        <v>0</v>
      </c>
      <c r="AC289" s="346">
        <v>0</v>
      </c>
      <c r="AD289" s="346">
        <v>44</v>
      </c>
      <c r="AE289" s="346">
        <v>0</v>
      </c>
      <c r="AF289" s="381">
        <v>0</v>
      </c>
      <c r="AG289" s="349" t="s">
        <v>1865</v>
      </c>
      <c r="AH289" s="347" t="s">
        <v>1172</v>
      </c>
      <c r="AI289" s="347" t="s">
        <v>1921</v>
      </c>
      <c r="AJ289" s="348">
        <v>24</v>
      </c>
      <c r="AK289" s="379">
        <v>24</v>
      </c>
      <c r="AL289" s="349">
        <v>34.5</v>
      </c>
      <c r="AM289" s="349" t="s">
        <v>4118</v>
      </c>
      <c r="AN289" s="436">
        <v>60.52</v>
      </c>
      <c r="AO289" s="348">
        <v>29.78125</v>
      </c>
      <c r="AP289" s="347">
        <v>5</v>
      </c>
      <c r="AQ289" s="348">
        <v>2</v>
      </c>
      <c r="AR289" s="348">
        <v>2</v>
      </c>
      <c r="AS289" s="348">
        <v>0</v>
      </c>
      <c r="AT289" s="348">
        <v>0</v>
      </c>
      <c r="AU289" s="348">
        <v>1</v>
      </c>
      <c r="AV289" s="348">
        <v>4</v>
      </c>
      <c r="AW289" s="350">
        <v>1</v>
      </c>
      <c r="AX289" s="351">
        <v>1</v>
      </c>
      <c r="AY289" s="352">
        <v>12</v>
      </c>
      <c r="AZ289" s="393">
        <v>0</v>
      </c>
      <c r="BA289" s="393" t="s">
        <v>1537</v>
      </c>
      <c r="BB289" s="393" t="s">
        <v>1537</v>
      </c>
      <c r="BC289" s="393" t="s">
        <v>1537</v>
      </c>
      <c r="BD289" s="353" t="s">
        <v>3612</v>
      </c>
      <c r="BE289" s="393">
        <v>0</v>
      </c>
      <c r="BF289" s="393">
        <v>0</v>
      </c>
      <c r="BG289" s="393">
        <v>1</v>
      </c>
      <c r="BH289" s="5" t="s">
        <v>1537</v>
      </c>
      <c r="BI289" s="289"/>
      <c r="BJ289" s="297">
        <v>24</v>
      </c>
      <c r="BK289" s="297">
        <v>25</v>
      </c>
    </row>
    <row r="290" spans="1:63" x14ac:dyDescent="0.2">
      <c r="A290" s="286" t="s">
        <v>1090</v>
      </c>
      <c r="B290" s="287" t="s">
        <v>1926</v>
      </c>
      <c r="C290" s="340">
        <v>156</v>
      </c>
      <c r="D290" s="341">
        <v>188</v>
      </c>
      <c r="E290" s="341">
        <v>213</v>
      </c>
      <c r="F290" s="341">
        <v>217</v>
      </c>
      <c r="G290" s="341">
        <v>224</v>
      </c>
      <c r="H290" s="341">
        <v>248</v>
      </c>
      <c r="I290" s="342">
        <v>300</v>
      </c>
      <c r="J290" s="340">
        <v>12</v>
      </c>
      <c r="K290" s="341">
        <v>24</v>
      </c>
      <c r="L290" s="341">
        <v>40</v>
      </c>
      <c r="M290" s="341">
        <v>81</v>
      </c>
      <c r="N290" s="340">
        <v>156</v>
      </c>
      <c r="O290" s="341">
        <v>240</v>
      </c>
      <c r="P290" s="341">
        <v>257</v>
      </c>
      <c r="Q290" s="343">
        <v>240</v>
      </c>
      <c r="R290" s="344">
        <v>257</v>
      </c>
      <c r="S290" s="344">
        <v>290</v>
      </c>
      <c r="T290" s="344">
        <v>275</v>
      </c>
      <c r="U290" s="344">
        <v>324</v>
      </c>
      <c r="V290" s="344">
        <v>324</v>
      </c>
      <c r="W290" s="344">
        <v>47</v>
      </c>
      <c r="X290" s="344">
        <v>53</v>
      </c>
      <c r="Y290" s="345">
        <v>0.12</v>
      </c>
      <c r="Z290" s="345">
        <v>0.25</v>
      </c>
      <c r="AA290" s="345">
        <v>0.25</v>
      </c>
      <c r="AB290" s="346">
        <v>0</v>
      </c>
      <c r="AC290" s="346">
        <v>0</v>
      </c>
      <c r="AD290" s="346">
        <v>44</v>
      </c>
      <c r="AE290" s="346">
        <v>0</v>
      </c>
      <c r="AF290" s="381">
        <v>0</v>
      </c>
      <c r="AG290" s="349" t="s">
        <v>1865</v>
      </c>
      <c r="AH290" s="347" t="s">
        <v>1172</v>
      </c>
      <c r="AI290" s="347" t="s">
        <v>1921</v>
      </c>
      <c r="AJ290" s="348">
        <v>12</v>
      </c>
      <c r="AK290" s="379">
        <v>24</v>
      </c>
      <c r="AL290" s="349">
        <v>34.5</v>
      </c>
      <c r="AM290" s="349" t="s">
        <v>5749</v>
      </c>
      <c r="AN290" s="436">
        <v>47.829722222222223</v>
      </c>
      <c r="AO290" s="348">
        <v>21.524305555555557</v>
      </c>
      <c r="AP290" s="347">
        <v>5</v>
      </c>
      <c r="AQ290" s="348">
        <v>2</v>
      </c>
      <c r="AR290" s="348">
        <v>2</v>
      </c>
      <c r="AS290" s="348">
        <v>0</v>
      </c>
      <c r="AT290" s="348">
        <v>0</v>
      </c>
      <c r="AU290" s="348">
        <v>1</v>
      </c>
      <c r="AV290" s="348">
        <v>4</v>
      </c>
      <c r="AW290" s="350">
        <v>1</v>
      </c>
      <c r="AX290" s="351">
        <v>1</v>
      </c>
      <c r="AY290" s="352">
        <v>12</v>
      </c>
      <c r="AZ290" s="393">
        <v>0</v>
      </c>
      <c r="BA290" s="393" t="s">
        <v>1537</v>
      </c>
      <c r="BB290" s="393" t="s">
        <v>1537</v>
      </c>
      <c r="BC290" s="393" t="s">
        <v>1537</v>
      </c>
      <c r="BD290" s="353" t="s">
        <v>3612</v>
      </c>
      <c r="BE290" s="393">
        <v>0</v>
      </c>
      <c r="BF290" s="393">
        <v>0</v>
      </c>
      <c r="BG290" s="393">
        <v>1</v>
      </c>
      <c r="BH290" s="5" t="s">
        <v>1537</v>
      </c>
      <c r="BI290" s="289"/>
      <c r="BJ290" s="297">
        <v>12</v>
      </c>
      <c r="BK290" s="297">
        <v>23</v>
      </c>
    </row>
    <row r="291" spans="1:63" x14ac:dyDescent="0.2">
      <c r="A291" s="286" t="s">
        <v>1089</v>
      </c>
      <c r="B291" s="287" t="s">
        <v>1926</v>
      </c>
      <c r="C291" s="340">
        <v>153</v>
      </c>
      <c r="D291" s="341">
        <v>185</v>
      </c>
      <c r="E291" s="341">
        <v>211</v>
      </c>
      <c r="F291" s="341">
        <v>215</v>
      </c>
      <c r="G291" s="341">
        <v>221</v>
      </c>
      <c r="H291" s="341">
        <v>245</v>
      </c>
      <c r="I291" s="342">
        <v>298</v>
      </c>
      <c r="J291" s="340">
        <v>12</v>
      </c>
      <c r="K291" s="341">
        <v>24</v>
      </c>
      <c r="L291" s="341">
        <v>42</v>
      </c>
      <c r="M291" s="341">
        <v>82</v>
      </c>
      <c r="N291" s="340">
        <v>153</v>
      </c>
      <c r="O291" s="341">
        <v>221</v>
      </c>
      <c r="P291" s="341">
        <v>239</v>
      </c>
      <c r="Q291" s="343">
        <v>221</v>
      </c>
      <c r="R291" s="344">
        <v>239</v>
      </c>
      <c r="S291" s="344">
        <v>262</v>
      </c>
      <c r="T291" s="344">
        <v>267</v>
      </c>
      <c r="U291" s="344">
        <v>282</v>
      </c>
      <c r="V291" s="344">
        <v>282</v>
      </c>
      <c r="W291" s="344">
        <v>47</v>
      </c>
      <c r="X291" s="344">
        <v>53</v>
      </c>
      <c r="Y291" s="345">
        <v>0.12</v>
      </c>
      <c r="Z291" s="345">
        <v>0.25</v>
      </c>
      <c r="AA291" s="345">
        <v>0.25</v>
      </c>
      <c r="AB291" s="346">
        <v>0</v>
      </c>
      <c r="AC291" s="346">
        <v>0</v>
      </c>
      <c r="AD291" s="346">
        <v>22</v>
      </c>
      <c r="AE291" s="346">
        <v>0</v>
      </c>
      <c r="AF291" s="381">
        <v>1</v>
      </c>
      <c r="AG291" s="349" t="s">
        <v>1865</v>
      </c>
      <c r="AH291" s="347" t="s">
        <v>1172</v>
      </c>
      <c r="AI291" s="347" t="s">
        <v>1921</v>
      </c>
      <c r="AJ291" s="348">
        <v>12</v>
      </c>
      <c r="AK291" s="379">
        <v>24</v>
      </c>
      <c r="AL291" s="349">
        <v>34.5</v>
      </c>
      <c r="AM291" s="349" t="s">
        <v>5749</v>
      </c>
      <c r="AN291" s="436">
        <v>47.469722222222224</v>
      </c>
      <c r="AO291" s="348">
        <v>21.524305555555557</v>
      </c>
      <c r="AP291" s="347">
        <v>5</v>
      </c>
      <c r="AQ291" s="348">
        <v>1</v>
      </c>
      <c r="AR291" s="348">
        <v>1</v>
      </c>
      <c r="AS291" s="348">
        <v>0</v>
      </c>
      <c r="AT291" s="348">
        <v>0</v>
      </c>
      <c r="AU291" s="348">
        <v>1</v>
      </c>
      <c r="AV291" s="348">
        <v>2</v>
      </c>
      <c r="AW291" s="350">
        <v>1</v>
      </c>
      <c r="AX291" s="351">
        <v>1</v>
      </c>
      <c r="AY291" s="352">
        <v>11</v>
      </c>
      <c r="AZ291" s="393">
        <v>0</v>
      </c>
      <c r="BA291" s="393" t="s">
        <v>1537</v>
      </c>
      <c r="BB291" s="393" t="s">
        <v>1537</v>
      </c>
      <c r="BC291" s="393" t="s">
        <v>1537</v>
      </c>
      <c r="BD291" s="353" t="s">
        <v>3612</v>
      </c>
      <c r="BE291" s="393">
        <v>0</v>
      </c>
      <c r="BF291" s="393">
        <v>0</v>
      </c>
      <c r="BG291" s="393">
        <v>1</v>
      </c>
      <c r="BH291" s="354" t="s">
        <v>1537</v>
      </c>
      <c r="BI291" s="289"/>
      <c r="BJ291" s="297">
        <v>12</v>
      </c>
      <c r="BK291" s="297">
        <v>23</v>
      </c>
    </row>
    <row r="292" spans="1:63" x14ac:dyDescent="0.2">
      <c r="A292" s="286" t="s">
        <v>1077</v>
      </c>
      <c r="B292" s="287" t="s">
        <v>1938</v>
      </c>
      <c r="C292" s="340">
        <v>194</v>
      </c>
      <c r="D292" s="341">
        <v>224</v>
      </c>
      <c r="E292" s="341">
        <v>251</v>
      </c>
      <c r="F292" s="341">
        <v>255</v>
      </c>
      <c r="G292" s="341">
        <v>262</v>
      </c>
      <c r="H292" s="341">
        <v>290</v>
      </c>
      <c r="I292" s="342">
        <v>342</v>
      </c>
      <c r="J292" s="340">
        <v>17</v>
      </c>
      <c r="K292" s="341">
        <v>35</v>
      </c>
      <c r="L292" s="341">
        <v>40</v>
      </c>
      <c r="M292" s="341">
        <v>81</v>
      </c>
      <c r="N292" s="340">
        <v>194</v>
      </c>
      <c r="O292" s="341">
        <v>278</v>
      </c>
      <c r="P292" s="341">
        <v>298</v>
      </c>
      <c r="Q292" s="343">
        <v>278</v>
      </c>
      <c r="R292" s="344">
        <v>298</v>
      </c>
      <c r="S292" s="344">
        <v>334</v>
      </c>
      <c r="T292" s="344">
        <v>318</v>
      </c>
      <c r="U292" s="344">
        <v>369</v>
      </c>
      <c r="V292" s="344">
        <v>369</v>
      </c>
      <c r="W292" s="344">
        <v>47</v>
      </c>
      <c r="X292" s="344">
        <v>53</v>
      </c>
      <c r="Y292" s="345">
        <v>0.12</v>
      </c>
      <c r="Z292" s="345">
        <v>0.25</v>
      </c>
      <c r="AA292" s="345">
        <v>0.25</v>
      </c>
      <c r="AB292" s="346">
        <v>0</v>
      </c>
      <c r="AC292" s="346">
        <v>0</v>
      </c>
      <c r="AD292" s="346">
        <v>44</v>
      </c>
      <c r="AE292" s="346">
        <v>0</v>
      </c>
      <c r="AF292" s="381">
        <v>0</v>
      </c>
      <c r="AG292" s="349" t="s">
        <v>1865</v>
      </c>
      <c r="AH292" s="347" t="s">
        <v>1172</v>
      </c>
      <c r="AI292" s="347" t="s">
        <v>1921</v>
      </c>
      <c r="AJ292" s="348">
        <v>18</v>
      </c>
      <c r="AK292" s="379">
        <v>24</v>
      </c>
      <c r="AL292" s="349">
        <v>34.5</v>
      </c>
      <c r="AM292" s="349" t="s">
        <v>5751</v>
      </c>
      <c r="AN292" s="436">
        <v>60.800555555555562</v>
      </c>
      <c r="AO292" s="348">
        <v>27.232638888888889</v>
      </c>
      <c r="AP292" s="347">
        <v>5</v>
      </c>
      <c r="AQ292" s="348">
        <v>2</v>
      </c>
      <c r="AR292" s="348">
        <v>2</v>
      </c>
      <c r="AS292" s="348">
        <v>0</v>
      </c>
      <c r="AT292" s="348">
        <v>0</v>
      </c>
      <c r="AU292" s="348">
        <v>1</v>
      </c>
      <c r="AV292" s="348">
        <v>4</v>
      </c>
      <c r="AW292" s="350">
        <v>1</v>
      </c>
      <c r="AX292" s="351">
        <v>1</v>
      </c>
      <c r="AY292" s="352">
        <v>12</v>
      </c>
      <c r="AZ292" s="393">
        <v>0</v>
      </c>
      <c r="BA292" s="393" t="s">
        <v>1537</v>
      </c>
      <c r="BB292" s="393" t="s">
        <v>1537</v>
      </c>
      <c r="BC292" s="393" t="s">
        <v>1537</v>
      </c>
      <c r="BD292" s="353" t="s">
        <v>3612</v>
      </c>
      <c r="BE292" s="393">
        <v>0</v>
      </c>
      <c r="BF292" s="393">
        <v>0</v>
      </c>
      <c r="BG292" s="393">
        <v>1</v>
      </c>
      <c r="BH292" s="5" t="s">
        <v>1537</v>
      </c>
      <c r="BI292" s="289"/>
      <c r="BJ292" s="297">
        <v>17</v>
      </c>
      <c r="BK292" s="297">
        <v>27</v>
      </c>
    </row>
    <row r="293" spans="1:63" x14ac:dyDescent="0.2">
      <c r="A293" s="286" t="s">
        <v>1076</v>
      </c>
      <c r="B293" s="287" t="s">
        <v>1938</v>
      </c>
      <c r="C293" s="340">
        <v>191</v>
      </c>
      <c r="D293" s="341">
        <v>222</v>
      </c>
      <c r="E293" s="341">
        <v>248</v>
      </c>
      <c r="F293" s="341">
        <v>253</v>
      </c>
      <c r="G293" s="341">
        <v>260</v>
      </c>
      <c r="H293" s="341">
        <v>287</v>
      </c>
      <c r="I293" s="342">
        <v>340</v>
      </c>
      <c r="J293" s="340">
        <v>17</v>
      </c>
      <c r="K293" s="341">
        <v>35</v>
      </c>
      <c r="L293" s="341">
        <v>42</v>
      </c>
      <c r="M293" s="341">
        <v>82</v>
      </c>
      <c r="N293" s="340">
        <v>191</v>
      </c>
      <c r="O293" s="341">
        <v>258</v>
      </c>
      <c r="P293" s="341">
        <v>279</v>
      </c>
      <c r="Q293" s="343">
        <v>258</v>
      </c>
      <c r="R293" s="344">
        <v>279</v>
      </c>
      <c r="S293" s="344">
        <v>306</v>
      </c>
      <c r="T293" s="344">
        <v>309</v>
      </c>
      <c r="U293" s="344">
        <v>327</v>
      </c>
      <c r="V293" s="344">
        <v>327</v>
      </c>
      <c r="W293" s="344">
        <v>47</v>
      </c>
      <c r="X293" s="344">
        <v>53</v>
      </c>
      <c r="Y293" s="345">
        <v>0.12</v>
      </c>
      <c r="Z293" s="345">
        <v>0.25</v>
      </c>
      <c r="AA293" s="345">
        <v>0.25</v>
      </c>
      <c r="AB293" s="346">
        <v>0</v>
      </c>
      <c r="AC293" s="346">
        <v>0</v>
      </c>
      <c r="AD293" s="346">
        <v>22</v>
      </c>
      <c r="AE293" s="346">
        <v>0</v>
      </c>
      <c r="AF293" s="381">
        <v>1</v>
      </c>
      <c r="AG293" s="349" t="s">
        <v>1865</v>
      </c>
      <c r="AH293" s="347" t="s">
        <v>1172</v>
      </c>
      <c r="AI293" s="347" t="s">
        <v>1921</v>
      </c>
      <c r="AJ293" s="348">
        <v>18</v>
      </c>
      <c r="AK293" s="379">
        <v>24</v>
      </c>
      <c r="AL293" s="349">
        <v>34.5</v>
      </c>
      <c r="AM293" s="349" t="s">
        <v>5751</v>
      </c>
      <c r="AN293" s="436">
        <v>60.440555555555562</v>
      </c>
      <c r="AO293" s="348">
        <v>27.232638888888889</v>
      </c>
      <c r="AP293" s="347">
        <v>5</v>
      </c>
      <c r="AQ293" s="348">
        <v>1</v>
      </c>
      <c r="AR293" s="348">
        <v>1</v>
      </c>
      <c r="AS293" s="348">
        <v>0</v>
      </c>
      <c r="AT293" s="348">
        <v>0</v>
      </c>
      <c r="AU293" s="348">
        <v>1</v>
      </c>
      <c r="AV293" s="348">
        <v>2</v>
      </c>
      <c r="AW293" s="350">
        <v>1</v>
      </c>
      <c r="AX293" s="351">
        <v>1</v>
      </c>
      <c r="AY293" s="352">
        <v>11</v>
      </c>
      <c r="AZ293" s="393">
        <v>0</v>
      </c>
      <c r="BA293" s="393" t="s">
        <v>1537</v>
      </c>
      <c r="BB293" s="393" t="s">
        <v>1537</v>
      </c>
      <c r="BC293" s="393" t="s">
        <v>1537</v>
      </c>
      <c r="BD293" s="353" t="s">
        <v>3612</v>
      </c>
      <c r="BE293" s="393">
        <v>0</v>
      </c>
      <c r="BF293" s="393">
        <v>0</v>
      </c>
      <c r="BG293" s="393">
        <v>1</v>
      </c>
      <c r="BH293" s="354" t="s">
        <v>1537</v>
      </c>
      <c r="BI293" s="289"/>
      <c r="BJ293" s="297">
        <v>17</v>
      </c>
      <c r="BK293" s="297">
        <v>26</v>
      </c>
    </row>
    <row r="294" spans="1:63" x14ac:dyDescent="0.2">
      <c r="A294" s="286" t="s">
        <v>3930</v>
      </c>
      <c r="B294" s="287" t="s">
        <v>1950</v>
      </c>
      <c r="C294" s="340">
        <v>171</v>
      </c>
      <c r="D294" s="341">
        <v>202</v>
      </c>
      <c r="E294" s="341">
        <v>228</v>
      </c>
      <c r="F294" s="341">
        <v>232</v>
      </c>
      <c r="G294" s="341">
        <v>238</v>
      </c>
      <c r="H294" s="341">
        <v>263</v>
      </c>
      <c r="I294" s="342">
        <v>315</v>
      </c>
      <c r="J294" s="340">
        <v>24</v>
      </c>
      <c r="K294" s="341">
        <v>47</v>
      </c>
      <c r="L294" s="341">
        <v>40</v>
      </c>
      <c r="M294" s="341">
        <v>80</v>
      </c>
      <c r="N294" s="340">
        <v>171</v>
      </c>
      <c r="O294" s="341">
        <v>237</v>
      </c>
      <c r="P294" s="341">
        <v>255</v>
      </c>
      <c r="Q294" s="343">
        <v>237</v>
      </c>
      <c r="R294" s="344">
        <v>255</v>
      </c>
      <c r="S294" s="344">
        <v>280</v>
      </c>
      <c r="T294" s="344">
        <v>284</v>
      </c>
      <c r="U294" s="344">
        <v>300</v>
      </c>
      <c r="V294" s="344">
        <v>300</v>
      </c>
      <c r="W294" s="344">
        <v>47</v>
      </c>
      <c r="X294" s="344">
        <v>53</v>
      </c>
      <c r="Y294" s="345">
        <v>0.12</v>
      </c>
      <c r="Z294" s="345">
        <v>0.25</v>
      </c>
      <c r="AA294" s="345">
        <v>0.25</v>
      </c>
      <c r="AB294" s="346">
        <v>0</v>
      </c>
      <c r="AC294" s="346">
        <v>0</v>
      </c>
      <c r="AD294" s="346">
        <v>22</v>
      </c>
      <c r="AE294" s="346">
        <v>0</v>
      </c>
      <c r="AF294" s="381">
        <v>1</v>
      </c>
      <c r="AG294" s="349" t="s">
        <v>1865</v>
      </c>
      <c r="AH294" s="347" t="s">
        <v>1172</v>
      </c>
      <c r="AI294" s="347" t="s">
        <v>1921</v>
      </c>
      <c r="AJ294" s="348">
        <v>24</v>
      </c>
      <c r="AK294" s="379">
        <v>24</v>
      </c>
      <c r="AL294" s="349">
        <v>34.5</v>
      </c>
      <c r="AM294" s="349" t="s">
        <v>4118</v>
      </c>
      <c r="AN294" s="436">
        <v>60.160000000000004</v>
      </c>
      <c r="AO294" s="348">
        <v>29.78125</v>
      </c>
      <c r="AP294" s="347">
        <v>5</v>
      </c>
      <c r="AQ294" s="348">
        <v>1</v>
      </c>
      <c r="AR294" s="348">
        <v>1</v>
      </c>
      <c r="AS294" s="348">
        <v>0</v>
      </c>
      <c r="AT294" s="348">
        <v>0</v>
      </c>
      <c r="AU294" s="348">
        <v>1</v>
      </c>
      <c r="AV294" s="348">
        <v>2</v>
      </c>
      <c r="AW294" s="350">
        <v>1</v>
      </c>
      <c r="AX294" s="351">
        <v>1</v>
      </c>
      <c r="AY294" s="352">
        <v>11</v>
      </c>
      <c r="AZ294" s="393">
        <v>0</v>
      </c>
      <c r="BA294" s="393" t="s">
        <v>1537</v>
      </c>
      <c r="BB294" s="393" t="s">
        <v>1537</v>
      </c>
      <c r="BC294" s="393" t="s">
        <v>1537</v>
      </c>
      <c r="BD294" s="353" t="s">
        <v>3612</v>
      </c>
      <c r="BE294" s="393">
        <v>0</v>
      </c>
      <c r="BF294" s="393">
        <v>0</v>
      </c>
      <c r="BG294" s="393">
        <v>1</v>
      </c>
      <c r="BH294" s="354" t="s">
        <v>1537</v>
      </c>
      <c r="BI294" s="289"/>
      <c r="BJ294" s="297">
        <v>24</v>
      </c>
      <c r="BK294" s="297">
        <v>24</v>
      </c>
    </row>
    <row r="295" spans="1:63" x14ac:dyDescent="0.2">
      <c r="A295" s="286" t="s">
        <v>1065</v>
      </c>
      <c r="B295" s="287" t="s">
        <v>1951</v>
      </c>
      <c r="C295" s="340">
        <v>181</v>
      </c>
      <c r="D295" s="341">
        <v>214</v>
      </c>
      <c r="E295" s="341">
        <v>244</v>
      </c>
      <c r="F295" s="341">
        <v>249</v>
      </c>
      <c r="G295" s="341">
        <v>256</v>
      </c>
      <c r="H295" s="341">
        <v>283</v>
      </c>
      <c r="I295" s="342">
        <v>340</v>
      </c>
      <c r="J295" s="340">
        <v>24</v>
      </c>
      <c r="K295" s="341">
        <v>47</v>
      </c>
      <c r="L295" s="341">
        <v>44</v>
      </c>
      <c r="M295" s="341">
        <v>90</v>
      </c>
      <c r="N295" s="340">
        <v>181</v>
      </c>
      <c r="O295" s="341">
        <v>270</v>
      </c>
      <c r="P295" s="341">
        <v>291</v>
      </c>
      <c r="Q295" s="343">
        <v>270</v>
      </c>
      <c r="R295" s="344">
        <v>291</v>
      </c>
      <c r="S295" s="344">
        <v>323</v>
      </c>
      <c r="T295" s="344">
        <v>322</v>
      </c>
      <c r="U295" s="344">
        <v>359</v>
      </c>
      <c r="V295" s="344">
        <v>359</v>
      </c>
      <c r="W295" s="344">
        <v>47</v>
      </c>
      <c r="X295" s="344">
        <v>53</v>
      </c>
      <c r="Y295" s="345">
        <v>0.12</v>
      </c>
      <c r="Z295" s="345">
        <v>0.25</v>
      </c>
      <c r="AA295" s="345">
        <v>0.25</v>
      </c>
      <c r="AB295" s="346">
        <v>0</v>
      </c>
      <c r="AC295" s="346">
        <v>0</v>
      </c>
      <c r="AD295" s="346">
        <v>44</v>
      </c>
      <c r="AE295" s="346">
        <v>0</v>
      </c>
      <c r="AF295" s="381">
        <v>0</v>
      </c>
      <c r="AG295" s="349" t="s">
        <v>1865</v>
      </c>
      <c r="AH295" s="347" t="s">
        <v>1172</v>
      </c>
      <c r="AI295" s="347" t="s">
        <v>1921</v>
      </c>
      <c r="AJ295" s="348">
        <v>24</v>
      </c>
      <c r="AK295" s="379">
        <v>27</v>
      </c>
      <c r="AL295" s="349">
        <v>34.5</v>
      </c>
      <c r="AM295" s="349" t="s">
        <v>5753</v>
      </c>
      <c r="AN295" s="436">
        <v>64.997500000000002</v>
      </c>
      <c r="AO295" s="348">
        <v>31.635416666666668</v>
      </c>
      <c r="AP295" s="347">
        <v>5.625</v>
      </c>
      <c r="AQ295" s="348">
        <v>2</v>
      </c>
      <c r="AR295" s="348">
        <v>2</v>
      </c>
      <c r="AS295" s="348">
        <v>0</v>
      </c>
      <c r="AT295" s="348">
        <v>0</v>
      </c>
      <c r="AU295" s="348">
        <v>1</v>
      </c>
      <c r="AV295" s="348">
        <v>4</v>
      </c>
      <c r="AW295" s="350">
        <v>1</v>
      </c>
      <c r="AX295" s="351">
        <v>1</v>
      </c>
      <c r="AY295" s="352">
        <v>12</v>
      </c>
      <c r="AZ295" s="393">
        <v>0</v>
      </c>
      <c r="BA295" s="393" t="s">
        <v>1537</v>
      </c>
      <c r="BB295" s="393" t="s">
        <v>1537</v>
      </c>
      <c r="BC295" s="393" t="s">
        <v>1537</v>
      </c>
      <c r="BD295" s="353" t="s">
        <v>3612</v>
      </c>
      <c r="BE295" s="393">
        <v>0</v>
      </c>
      <c r="BF295" s="393">
        <v>0</v>
      </c>
      <c r="BG295" s="393">
        <v>1</v>
      </c>
      <c r="BH295" s="354" t="s">
        <v>1537</v>
      </c>
      <c r="BI295" s="289"/>
      <c r="BJ295" s="297">
        <v>24</v>
      </c>
      <c r="BK295" s="297">
        <v>26</v>
      </c>
    </row>
    <row r="296" spans="1:63" x14ac:dyDescent="0.2">
      <c r="A296" s="286" t="s">
        <v>1091</v>
      </c>
      <c r="B296" s="287" t="s">
        <v>1927</v>
      </c>
      <c r="C296" s="340">
        <v>162</v>
      </c>
      <c r="D296" s="341">
        <v>199</v>
      </c>
      <c r="E296" s="341">
        <v>228</v>
      </c>
      <c r="F296" s="341">
        <v>233</v>
      </c>
      <c r="G296" s="341">
        <v>240</v>
      </c>
      <c r="H296" s="341">
        <v>265</v>
      </c>
      <c r="I296" s="342">
        <v>326</v>
      </c>
      <c r="J296" s="340">
        <v>12</v>
      </c>
      <c r="K296" s="341">
        <v>24</v>
      </c>
      <c r="L296" s="341">
        <v>46</v>
      </c>
      <c r="M296" s="341">
        <v>92</v>
      </c>
      <c r="N296" s="340">
        <v>162</v>
      </c>
      <c r="O296" s="341">
        <v>255</v>
      </c>
      <c r="P296" s="341">
        <v>275</v>
      </c>
      <c r="Q296" s="343">
        <v>255</v>
      </c>
      <c r="R296" s="344">
        <v>275</v>
      </c>
      <c r="S296" s="344">
        <v>306</v>
      </c>
      <c r="T296" s="344">
        <v>305</v>
      </c>
      <c r="U296" s="344">
        <v>342</v>
      </c>
      <c r="V296" s="344">
        <v>342</v>
      </c>
      <c r="W296" s="344">
        <v>47</v>
      </c>
      <c r="X296" s="344">
        <v>53</v>
      </c>
      <c r="Y296" s="345">
        <v>0.12</v>
      </c>
      <c r="Z296" s="345">
        <v>0.25</v>
      </c>
      <c r="AA296" s="345">
        <v>0.25</v>
      </c>
      <c r="AB296" s="346">
        <v>0</v>
      </c>
      <c r="AC296" s="346">
        <v>0</v>
      </c>
      <c r="AD296" s="346">
        <v>44</v>
      </c>
      <c r="AE296" s="346">
        <v>0</v>
      </c>
      <c r="AF296" s="381">
        <v>0</v>
      </c>
      <c r="AG296" s="349" t="s">
        <v>1865</v>
      </c>
      <c r="AH296" s="347" t="s">
        <v>1172</v>
      </c>
      <c r="AI296" s="347" t="s">
        <v>1921</v>
      </c>
      <c r="AJ296" s="348">
        <v>12</v>
      </c>
      <c r="AK296" s="379">
        <v>27</v>
      </c>
      <c r="AL296" s="349">
        <v>34.5</v>
      </c>
      <c r="AM296" s="349" t="s">
        <v>5771</v>
      </c>
      <c r="AN296" s="436">
        <v>52.251388888888897</v>
      </c>
      <c r="AO296" s="348">
        <v>23.045138888888889</v>
      </c>
      <c r="AP296" s="347">
        <v>5.625</v>
      </c>
      <c r="AQ296" s="348">
        <v>2</v>
      </c>
      <c r="AR296" s="348">
        <v>2</v>
      </c>
      <c r="AS296" s="348">
        <v>0</v>
      </c>
      <c r="AT296" s="348">
        <v>0</v>
      </c>
      <c r="AU296" s="348">
        <v>1</v>
      </c>
      <c r="AV296" s="348">
        <v>4</v>
      </c>
      <c r="AW296" s="350">
        <v>1</v>
      </c>
      <c r="AX296" s="351">
        <v>1</v>
      </c>
      <c r="AY296" s="352">
        <v>12</v>
      </c>
      <c r="AZ296" s="393">
        <v>0</v>
      </c>
      <c r="BA296" s="393" t="s">
        <v>1537</v>
      </c>
      <c r="BB296" s="393" t="s">
        <v>1537</v>
      </c>
      <c r="BC296" s="393" t="s">
        <v>1537</v>
      </c>
      <c r="BD296" s="353" t="s">
        <v>3612</v>
      </c>
      <c r="BE296" s="393">
        <v>0</v>
      </c>
      <c r="BF296" s="393">
        <v>0</v>
      </c>
      <c r="BG296" s="393">
        <v>1</v>
      </c>
      <c r="BH296" s="5" t="s">
        <v>1537</v>
      </c>
      <c r="BI296" s="289"/>
      <c r="BJ296" s="297">
        <v>12</v>
      </c>
      <c r="BK296" s="297">
        <v>24</v>
      </c>
    </row>
    <row r="297" spans="1:63" x14ac:dyDescent="0.2">
      <c r="A297" s="286" t="s">
        <v>1078</v>
      </c>
      <c r="B297" s="287" t="s">
        <v>1939</v>
      </c>
      <c r="C297" s="340">
        <v>208</v>
      </c>
      <c r="D297" s="341">
        <v>243</v>
      </c>
      <c r="E297" s="341">
        <v>272</v>
      </c>
      <c r="F297" s="341">
        <v>278</v>
      </c>
      <c r="G297" s="341">
        <v>285</v>
      </c>
      <c r="H297" s="341">
        <v>315</v>
      </c>
      <c r="I297" s="342">
        <v>375</v>
      </c>
      <c r="J297" s="340">
        <v>17</v>
      </c>
      <c r="K297" s="341">
        <v>35</v>
      </c>
      <c r="L297" s="341">
        <v>46</v>
      </c>
      <c r="M297" s="341">
        <v>92</v>
      </c>
      <c r="N297" s="340">
        <v>208</v>
      </c>
      <c r="O297" s="341">
        <v>299</v>
      </c>
      <c r="P297" s="341">
        <v>322</v>
      </c>
      <c r="Q297" s="343">
        <v>299</v>
      </c>
      <c r="R297" s="344">
        <v>322</v>
      </c>
      <c r="S297" s="344">
        <v>359</v>
      </c>
      <c r="T297" s="344">
        <v>355</v>
      </c>
      <c r="U297" s="344">
        <v>395</v>
      </c>
      <c r="V297" s="344">
        <v>395</v>
      </c>
      <c r="W297" s="344">
        <v>47</v>
      </c>
      <c r="X297" s="344">
        <v>53</v>
      </c>
      <c r="Y297" s="345">
        <v>0.12</v>
      </c>
      <c r="Z297" s="345">
        <v>0.25</v>
      </c>
      <c r="AA297" s="345">
        <v>0.25</v>
      </c>
      <c r="AB297" s="346">
        <v>0</v>
      </c>
      <c r="AC297" s="346">
        <v>0</v>
      </c>
      <c r="AD297" s="346">
        <v>44</v>
      </c>
      <c r="AE297" s="346">
        <v>0</v>
      </c>
      <c r="AF297" s="381">
        <v>0</v>
      </c>
      <c r="AG297" s="349" t="s">
        <v>1865</v>
      </c>
      <c r="AH297" s="347" t="s">
        <v>1172</v>
      </c>
      <c r="AI297" s="347" t="s">
        <v>1921</v>
      </c>
      <c r="AJ297" s="348">
        <v>18</v>
      </c>
      <c r="AK297" s="379">
        <v>27</v>
      </c>
      <c r="AL297" s="349">
        <v>34.5</v>
      </c>
      <c r="AM297" s="349" t="s">
        <v>5772</v>
      </c>
      <c r="AN297" s="436">
        <v>66.102222222222238</v>
      </c>
      <c r="AO297" s="348">
        <v>29.128472222222221</v>
      </c>
      <c r="AP297" s="347">
        <v>5.625</v>
      </c>
      <c r="AQ297" s="348">
        <v>2</v>
      </c>
      <c r="AR297" s="348">
        <v>2</v>
      </c>
      <c r="AS297" s="348">
        <v>0</v>
      </c>
      <c r="AT297" s="348">
        <v>0</v>
      </c>
      <c r="AU297" s="348">
        <v>1</v>
      </c>
      <c r="AV297" s="348">
        <v>4</v>
      </c>
      <c r="AW297" s="350">
        <v>1</v>
      </c>
      <c r="AX297" s="351">
        <v>1</v>
      </c>
      <c r="AY297" s="352">
        <v>12</v>
      </c>
      <c r="AZ297" s="393">
        <v>0</v>
      </c>
      <c r="BA297" s="393" t="s">
        <v>1537</v>
      </c>
      <c r="BB297" s="393" t="s">
        <v>1537</v>
      </c>
      <c r="BC297" s="393" t="s">
        <v>1537</v>
      </c>
      <c r="BD297" s="353" t="s">
        <v>3612</v>
      </c>
      <c r="BE297" s="393">
        <v>0</v>
      </c>
      <c r="BF297" s="393">
        <v>0</v>
      </c>
      <c r="BG297" s="393">
        <v>1</v>
      </c>
      <c r="BH297" s="5" t="s">
        <v>1537</v>
      </c>
      <c r="BI297" s="289"/>
      <c r="BJ297" s="297">
        <v>17</v>
      </c>
      <c r="BK297" s="297">
        <v>29</v>
      </c>
    </row>
    <row r="298" spans="1:63" x14ac:dyDescent="0.2">
      <c r="A298" s="286" t="s">
        <v>1599</v>
      </c>
      <c r="B298" s="287" t="s">
        <v>1969</v>
      </c>
      <c r="C298" s="340">
        <v>215</v>
      </c>
      <c r="D298" s="341">
        <v>228</v>
      </c>
      <c r="E298" s="341">
        <v>241</v>
      </c>
      <c r="F298" s="341">
        <v>244</v>
      </c>
      <c r="G298" s="341">
        <v>250</v>
      </c>
      <c r="H298" s="341">
        <v>273</v>
      </c>
      <c r="I298" s="342">
        <v>299</v>
      </c>
      <c r="J298" s="340">
        <v>24</v>
      </c>
      <c r="K298" s="341">
        <v>47</v>
      </c>
      <c r="L298" s="341">
        <v>21</v>
      </c>
      <c r="M298" s="341">
        <v>41</v>
      </c>
      <c r="N298" s="340">
        <v>215</v>
      </c>
      <c r="O298" s="341">
        <v>255</v>
      </c>
      <c r="P298" s="341">
        <v>274</v>
      </c>
      <c r="Q298" s="343">
        <v>255</v>
      </c>
      <c r="R298" s="344">
        <v>274</v>
      </c>
      <c r="S298" s="344">
        <v>303</v>
      </c>
      <c r="T298" s="344">
        <v>290</v>
      </c>
      <c r="U298" s="344">
        <v>323</v>
      </c>
      <c r="V298" s="344">
        <v>323</v>
      </c>
      <c r="W298" s="344">
        <v>47</v>
      </c>
      <c r="X298" s="344">
        <v>53</v>
      </c>
      <c r="Y298" s="345">
        <v>0.12</v>
      </c>
      <c r="Z298" s="345">
        <v>0.25</v>
      </c>
      <c r="AA298" s="345">
        <v>0.25</v>
      </c>
      <c r="AB298" s="346">
        <v>188</v>
      </c>
      <c r="AC298" s="346">
        <v>276</v>
      </c>
      <c r="AD298" s="346">
        <v>22</v>
      </c>
      <c r="AE298" s="346">
        <v>0</v>
      </c>
      <c r="AF298" s="381">
        <v>1</v>
      </c>
      <c r="AG298" s="349" t="s">
        <v>1865</v>
      </c>
      <c r="AH298" s="347" t="s">
        <v>1172</v>
      </c>
      <c r="AI298" s="347" t="s">
        <v>3299</v>
      </c>
      <c r="AJ298" s="348">
        <v>24</v>
      </c>
      <c r="AK298" s="379">
        <v>12</v>
      </c>
      <c r="AL298" s="349">
        <v>34.5</v>
      </c>
      <c r="AM298" s="349" t="s">
        <v>5749</v>
      </c>
      <c r="AN298" s="436">
        <v>47.589166666666671</v>
      </c>
      <c r="AO298" s="348">
        <v>22.854166666666668</v>
      </c>
      <c r="AP298" s="347">
        <v>2.5</v>
      </c>
      <c r="AQ298" s="348">
        <v>1</v>
      </c>
      <c r="AR298" s="348">
        <v>1</v>
      </c>
      <c r="AS298" s="348">
        <v>0</v>
      </c>
      <c r="AT298" s="348">
        <v>2</v>
      </c>
      <c r="AU298" s="348">
        <v>0</v>
      </c>
      <c r="AV298" s="348">
        <v>2</v>
      </c>
      <c r="AW298" s="350">
        <v>1</v>
      </c>
      <c r="AX298" s="351">
        <v>1</v>
      </c>
      <c r="AY298" s="352">
        <v>11</v>
      </c>
      <c r="AZ298" s="393">
        <v>0</v>
      </c>
      <c r="BA298" s="393" t="s">
        <v>1537</v>
      </c>
      <c r="BB298" s="393" t="s">
        <v>1537</v>
      </c>
      <c r="BC298" s="393" t="s">
        <v>1537</v>
      </c>
      <c r="BD298" s="353" t="s">
        <v>3612</v>
      </c>
      <c r="BE298" s="393">
        <v>0</v>
      </c>
      <c r="BF298" s="393">
        <v>0</v>
      </c>
      <c r="BG298" s="393">
        <v>1</v>
      </c>
      <c r="BH298" s="5" t="s">
        <v>1537</v>
      </c>
      <c r="BI298" s="289"/>
      <c r="BJ298" s="297">
        <v>24</v>
      </c>
      <c r="BK298" s="297">
        <v>25</v>
      </c>
    </row>
    <row r="299" spans="1:63" x14ac:dyDescent="0.2">
      <c r="A299" s="286" t="s">
        <v>1600</v>
      </c>
      <c r="B299" s="287" t="s">
        <v>1970</v>
      </c>
      <c r="C299" s="340">
        <v>227</v>
      </c>
      <c r="D299" s="341">
        <v>243</v>
      </c>
      <c r="E299" s="341">
        <v>259</v>
      </c>
      <c r="F299" s="341">
        <v>263</v>
      </c>
      <c r="G299" s="341">
        <v>270</v>
      </c>
      <c r="H299" s="341">
        <v>295</v>
      </c>
      <c r="I299" s="342">
        <v>329</v>
      </c>
      <c r="J299" s="340">
        <v>24</v>
      </c>
      <c r="K299" s="341">
        <v>47</v>
      </c>
      <c r="L299" s="341">
        <v>25</v>
      </c>
      <c r="M299" s="341">
        <v>52</v>
      </c>
      <c r="N299" s="340">
        <v>227</v>
      </c>
      <c r="O299" s="341">
        <v>272</v>
      </c>
      <c r="P299" s="341">
        <v>291</v>
      </c>
      <c r="Q299" s="343">
        <v>272</v>
      </c>
      <c r="R299" s="344">
        <v>291</v>
      </c>
      <c r="S299" s="344">
        <v>323</v>
      </c>
      <c r="T299" s="344">
        <v>314</v>
      </c>
      <c r="U299" s="344">
        <v>343</v>
      </c>
      <c r="V299" s="344">
        <v>343</v>
      </c>
      <c r="W299" s="344">
        <v>47</v>
      </c>
      <c r="X299" s="344">
        <v>53</v>
      </c>
      <c r="Y299" s="345">
        <v>0.12</v>
      </c>
      <c r="Z299" s="345">
        <v>0.25</v>
      </c>
      <c r="AA299" s="345">
        <v>0.25</v>
      </c>
      <c r="AB299" s="346">
        <v>188</v>
      </c>
      <c r="AC299" s="346">
        <v>276</v>
      </c>
      <c r="AD299" s="346">
        <v>22</v>
      </c>
      <c r="AE299" s="346">
        <v>0</v>
      </c>
      <c r="AF299" s="381">
        <v>1</v>
      </c>
      <c r="AG299" s="349" t="s">
        <v>1865</v>
      </c>
      <c r="AH299" s="347" t="s">
        <v>1172</v>
      </c>
      <c r="AI299" s="347" t="s">
        <v>3299</v>
      </c>
      <c r="AJ299" s="348">
        <v>24</v>
      </c>
      <c r="AK299" s="379">
        <v>15</v>
      </c>
      <c r="AL299" s="349">
        <v>34.5</v>
      </c>
      <c r="AM299" s="349" t="s">
        <v>5750</v>
      </c>
      <c r="AN299" s="436">
        <v>53.001666666666672</v>
      </c>
      <c r="AO299" s="348">
        <v>25.229166666666668</v>
      </c>
      <c r="AP299" s="347">
        <v>3.125</v>
      </c>
      <c r="AQ299" s="348">
        <v>1</v>
      </c>
      <c r="AR299" s="348">
        <v>1</v>
      </c>
      <c r="AS299" s="348">
        <v>0</v>
      </c>
      <c r="AT299" s="348">
        <v>2</v>
      </c>
      <c r="AU299" s="348">
        <v>0</v>
      </c>
      <c r="AV299" s="348">
        <v>2</v>
      </c>
      <c r="AW299" s="350">
        <v>1</v>
      </c>
      <c r="AX299" s="351">
        <v>1</v>
      </c>
      <c r="AY299" s="352">
        <v>11</v>
      </c>
      <c r="AZ299" s="393">
        <v>0</v>
      </c>
      <c r="BA299" s="393" t="s">
        <v>1537</v>
      </c>
      <c r="BB299" s="393" t="s">
        <v>1537</v>
      </c>
      <c r="BC299" s="393" t="s">
        <v>1537</v>
      </c>
      <c r="BD299" s="353" t="s">
        <v>3612</v>
      </c>
      <c r="BE299" s="393">
        <v>0</v>
      </c>
      <c r="BF299" s="393">
        <v>0</v>
      </c>
      <c r="BG299" s="393">
        <v>1</v>
      </c>
      <c r="BH299" s="5" t="s">
        <v>1537</v>
      </c>
      <c r="BI299" s="289"/>
      <c r="BJ299" s="297">
        <v>24</v>
      </c>
      <c r="BK299" s="297">
        <v>27</v>
      </c>
    </row>
    <row r="300" spans="1:63" x14ac:dyDescent="0.2">
      <c r="A300" s="286" t="s">
        <v>1601</v>
      </c>
      <c r="B300" s="287" t="s">
        <v>1971</v>
      </c>
      <c r="C300" s="340">
        <v>236</v>
      </c>
      <c r="D300" s="341">
        <v>255</v>
      </c>
      <c r="E300" s="341">
        <v>276</v>
      </c>
      <c r="F300" s="341">
        <v>280</v>
      </c>
      <c r="G300" s="341">
        <v>288</v>
      </c>
      <c r="H300" s="341">
        <v>315</v>
      </c>
      <c r="I300" s="342">
        <v>355</v>
      </c>
      <c r="J300" s="340">
        <v>24</v>
      </c>
      <c r="K300" s="341">
        <v>47</v>
      </c>
      <c r="L300" s="341">
        <v>31</v>
      </c>
      <c r="M300" s="341">
        <v>61</v>
      </c>
      <c r="N300" s="340">
        <v>236</v>
      </c>
      <c r="O300" s="341">
        <v>287</v>
      </c>
      <c r="P300" s="341">
        <v>310</v>
      </c>
      <c r="Q300" s="343">
        <v>287</v>
      </c>
      <c r="R300" s="344">
        <v>310</v>
      </c>
      <c r="S300" s="344">
        <v>340</v>
      </c>
      <c r="T300" s="344">
        <v>347</v>
      </c>
      <c r="U300" s="344">
        <v>362</v>
      </c>
      <c r="V300" s="344">
        <v>362</v>
      </c>
      <c r="W300" s="344">
        <v>47</v>
      </c>
      <c r="X300" s="344">
        <v>53</v>
      </c>
      <c r="Y300" s="345">
        <v>0.12</v>
      </c>
      <c r="Z300" s="345">
        <v>0.25</v>
      </c>
      <c r="AA300" s="345">
        <v>0.25</v>
      </c>
      <c r="AB300" s="346">
        <v>188</v>
      </c>
      <c r="AC300" s="346">
        <v>276</v>
      </c>
      <c r="AD300" s="346">
        <v>22</v>
      </c>
      <c r="AE300" s="346">
        <v>0</v>
      </c>
      <c r="AF300" s="381">
        <v>1</v>
      </c>
      <c r="AG300" s="349" t="s">
        <v>1865</v>
      </c>
      <c r="AH300" s="347" t="s">
        <v>1172</v>
      </c>
      <c r="AI300" s="347" t="s">
        <v>3299</v>
      </c>
      <c r="AJ300" s="348">
        <v>24</v>
      </c>
      <c r="AK300" s="379">
        <v>18</v>
      </c>
      <c r="AL300" s="349">
        <v>34.5</v>
      </c>
      <c r="AM300" s="349" t="s">
        <v>5751</v>
      </c>
      <c r="AN300" s="436">
        <v>58.414166666666674</v>
      </c>
      <c r="AO300" s="348">
        <v>27.604166666666668</v>
      </c>
      <c r="AP300" s="347">
        <v>3.75</v>
      </c>
      <c r="AQ300" s="348">
        <v>1</v>
      </c>
      <c r="AR300" s="348">
        <v>1</v>
      </c>
      <c r="AS300" s="348">
        <v>0</v>
      </c>
      <c r="AT300" s="348">
        <v>2</v>
      </c>
      <c r="AU300" s="348">
        <v>0</v>
      </c>
      <c r="AV300" s="348">
        <v>2</v>
      </c>
      <c r="AW300" s="350">
        <v>1</v>
      </c>
      <c r="AX300" s="351">
        <v>1</v>
      </c>
      <c r="AY300" s="352">
        <v>11</v>
      </c>
      <c r="AZ300" s="393">
        <v>0</v>
      </c>
      <c r="BA300" s="393" t="s">
        <v>1537</v>
      </c>
      <c r="BB300" s="393" t="s">
        <v>1537</v>
      </c>
      <c r="BC300" s="393" t="s">
        <v>1537</v>
      </c>
      <c r="BD300" s="353" t="s">
        <v>3612</v>
      </c>
      <c r="BE300" s="393">
        <v>0</v>
      </c>
      <c r="BF300" s="393">
        <v>0</v>
      </c>
      <c r="BG300" s="393">
        <v>1</v>
      </c>
      <c r="BH300" s="5" t="s">
        <v>1537</v>
      </c>
      <c r="BI300" s="289"/>
      <c r="BJ300" s="297">
        <v>24</v>
      </c>
      <c r="BK300" s="297">
        <v>29</v>
      </c>
    </row>
    <row r="301" spans="1:63" x14ac:dyDescent="0.2">
      <c r="A301" s="286" t="s">
        <v>1602</v>
      </c>
      <c r="B301" s="287" t="s">
        <v>1972</v>
      </c>
      <c r="C301" s="340">
        <v>245</v>
      </c>
      <c r="D301" s="341">
        <v>270</v>
      </c>
      <c r="E301" s="341">
        <v>293</v>
      </c>
      <c r="F301" s="341">
        <v>297</v>
      </c>
      <c r="G301" s="341">
        <v>305</v>
      </c>
      <c r="H301" s="341">
        <v>335</v>
      </c>
      <c r="I301" s="342">
        <v>381</v>
      </c>
      <c r="J301" s="340">
        <v>24</v>
      </c>
      <c r="K301" s="341">
        <v>47</v>
      </c>
      <c r="L301" s="341">
        <v>36</v>
      </c>
      <c r="M301" s="341">
        <v>72</v>
      </c>
      <c r="N301" s="340">
        <v>245</v>
      </c>
      <c r="O301" s="341">
        <v>310</v>
      </c>
      <c r="P301" s="341">
        <v>333</v>
      </c>
      <c r="Q301" s="343">
        <v>310</v>
      </c>
      <c r="R301" s="344">
        <v>333</v>
      </c>
      <c r="S301" s="344">
        <v>359</v>
      </c>
      <c r="T301" s="344">
        <v>360</v>
      </c>
      <c r="U301" s="344">
        <v>381</v>
      </c>
      <c r="V301" s="344">
        <v>381</v>
      </c>
      <c r="W301" s="344">
        <v>47</v>
      </c>
      <c r="X301" s="344">
        <v>53</v>
      </c>
      <c r="Y301" s="345">
        <v>0.12</v>
      </c>
      <c r="Z301" s="345">
        <v>0.25</v>
      </c>
      <c r="AA301" s="345">
        <v>0.25</v>
      </c>
      <c r="AB301" s="346">
        <v>188</v>
      </c>
      <c r="AC301" s="346">
        <v>276</v>
      </c>
      <c r="AD301" s="346">
        <v>22</v>
      </c>
      <c r="AE301" s="346">
        <v>0</v>
      </c>
      <c r="AF301" s="381">
        <v>1</v>
      </c>
      <c r="AG301" s="349" t="s">
        <v>1865</v>
      </c>
      <c r="AH301" s="347" t="s">
        <v>1172</v>
      </c>
      <c r="AI301" s="347" t="s">
        <v>3299</v>
      </c>
      <c r="AJ301" s="348">
        <v>24</v>
      </c>
      <c r="AK301" s="379">
        <v>21</v>
      </c>
      <c r="AL301" s="349">
        <v>34.5</v>
      </c>
      <c r="AM301" s="349" t="s">
        <v>5752</v>
      </c>
      <c r="AN301" s="436">
        <v>63.826666666666675</v>
      </c>
      <c r="AO301" s="348">
        <v>29.979166666666668</v>
      </c>
      <c r="AP301" s="347">
        <v>4.375</v>
      </c>
      <c r="AQ301" s="348">
        <v>1</v>
      </c>
      <c r="AR301" s="348">
        <v>1</v>
      </c>
      <c r="AS301" s="348">
        <v>0</v>
      </c>
      <c r="AT301" s="348">
        <v>2</v>
      </c>
      <c r="AU301" s="348">
        <v>0</v>
      </c>
      <c r="AV301" s="348">
        <v>2</v>
      </c>
      <c r="AW301" s="350">
        <v>1</v>
      </c>
      <c r="AX301" s="351">
        <v>1</v>
      </c>
      <c r="AY301" s="352">
        <v>11</v>
      </c>
      <c r="AZ301" s="393">
        <v>0</v>
      </c>
      <c r="BA301" s="393" t="s">
        <v>1537</v>
      </c>
      <c r="BB301" s="393" t="s">
        <v>1537</v>
      </c>
      <c r="BC301" s="393" t="s">
        <v>1537</v>
      </c>
      <c r="BD301" s="353" t="s">
        <v>3612</v>
      </c>
      <c r="BE301" s="393">
        <v>0</v>
      </c>
      <c r="BF301" s="393">
        <v>0</v>
      </c>
      <c r="BG301" s="393">
        <v>1</v>
      </c>
      <c r="BH301" s="5" t="s">
        <v>1537</v>
      </c>
      <c r="BI301" s="289"/>
      <c r="BJ301" s="297">
        <v>24</v>
      </c>
      <c r="BK301" s="297">
        <v>31</v>
      </c>
    </row>
    <row r="302" spans="1:63" x14ac:dyDescent="0.2">
      <c r="A302" s="286" t="s">
        <v>1603</v>
      </c>
      <c r="B302" s="287" t="s">
        <v>1973</v>
      </c>
      <c r="C302" s="340">
        <v>260</v>
      </c>
      <c r="D302" s="341">
        <v>288</v>
      </c>
      <c r="E302" s="341">
        <v>315</v>
      </c>
      <c r="F302" s="341">
        <v>319</v>
      </c>
      <c r="G302" s="341">
        <v>328</v>
      </c>
      <c r="H302" s="341">
        <v>360</v>
      </c>
      <c r="I302" s="342">
        <v>414</v>
      </c>
      <c r="J302" s="340">
        <v>24</v>
      </c>
      <c r="K302" s="341">
        <v>47</v>
      </c>
      <c r="L302" s="341">
        <v>40</v>
      </c>
      <c r="M302" s="341">
        <v>81</v>
      </c>
      <c r="N302" s="340">
        <v>260</v>
      </c>
      <c r="O302" s="341">
        <v>341</v>
      </c>
      <c r="P302" s="341">
        <v>366</v>
      </c>
      <c r="Q302" s="343">
        <v>341</v>
      </c>
      <c r="R302" s="344">
        <v>366</v>
      </c>
      <c r="S302" s="344">
        <v>408</v>
      </c>
      <c r="T302" s="344">
        <v>390</v>
      </c>
      <c r="U302" s="344">
        <v>445</v>
      </c>
      <c r="V302" s="344">
        <v>445</v>
      </c>
      <c r="W302" s="344">
        <v>47</v>
      </c>
      <c r="X302" s="344">
        <v>53</v>
      </c>
      <c r="Y302" s="345">
        <v>0.12</v>
      </c>
      <c r="Z302" s="345">
        <v>0.25</v>
      </c>
      <c r="AA302" s="345">
        <v>0.25</v>
      </c>
      <c r="AB302" s="346">
        <v>188</v>
      </c>
      <c r="AC302" s="346">
        <v>276</v>
      </c>
      <c r="AD302" s="346">
        <v>44</v>
      </c>
      <c r="AE302" s="346">
        <v>0</v>
      </c>
      <c r="AF302" s="381">
        <v>0</v>
      </c>
      <c r="AG302" s="349" t="s">
        <v>1865</v>
      </c>
      <c r="AH302" s="347" t="s">
        <v>1172</v>
      </c>
      <c r="AI302" s="347" t="s">
        <v>3299</v>
      </c>
      <c r="AJ302" s="348">
        <v>24</v>
      </c>
      <c r="AK302" s="379">
        <v>24</v>
      </c>
      <c r="AL302" s="349">
        <v>34.5</v>
      </c>
      <c r="AM302" s="349" t="s">
        <v>4118</v>
      </c>
      <c r="AN302" s="436">
        <v>69.599166666666662</v>
      </c>
      <c r="AO302" s="348">
        <v>32.354166666666671</v>
      </c>
      <c r="AP302" s="347">
        <v>5</v>
      </c>
      <c r="AQ302" s="348">
        <v>2</v>
      </c>
      <c r="AR302" s="348">
        <v>2</v>
      </c>
      <c r="AS302" s="348">
        <v>0</v>
      </c>
      <c r="AT302" s="348">
        <v>2</v>
      </c>
      <c r="AU302" s="348">
        <v>0</v>
      </c>
      <c r="AV302" s="348">
        <v>4</v>
      </c>
      <c r="AW302" s="350">
        <v>1</v>
      </c>
      <c r="AX302" s="351">
        <v>1</v>
      </c>
      <c r="AY302" s="352">
        <v>12</v>
      </c>
      <c r="AZ302" s="393">
        <v>0</v>
      </c>
      <c r="BA302" s="393" t="s">
        <v>1537</v>
      </c>
      <c r="BB302" s="393" t="s">
        <v>1537</v>
      </c>
      <c r="BC302" s="393" t="s">
        <v>1537</v>
      </c>
      <c r="BD302" s="353" t="s">
        <v>3612</v>
      </c>
      <c r="BE302" s="393">
        <v>0</v>
      </c>
      <c r="BF302" s="393">
        <v>0</v>
      </c>
      <c r="BG302" s="393">
        <v>1</v>
      </c>
      <c r="BH302" s="5" t="s">
        <v>1537</v>
      </c>
      <c r="BI302" s="289"/>
      <c r="BJ302" s="297">
        <v>24</v>
      </c>
      <c r="BK302" s="297">
        <v>33</v>
      </c>
    </row>
    <row r="303" spans="1:63" x14ac:dyDescent="0.2">
      <c r="A303" s="286" t="s">
        <v>3931</v>
      </c>
      <c r="B303" s="287" t="s">
        <v>1973</v>
      </c>
      <c r="C303" s="340">
        <v>250</v>
      </c>
      <c r="D303" s="341">
        <v>279</v>
      </c>
      <c r="E303" s="341">
        <v>305</v>
      </c>
      <c r="F303" s="341">
        <v>312</v>
      </c>
      <c r="G303" s="341">
        <v>320</v>
      </c>
      <c r="H303" s="341">
        <v>352</v>
      </c>
      <c r="I303" s="342">
        <v>404</v>
      </c>
      <c r="J303" s="340">
        <v>24</v>
      </c>
      <c r="K303" s="341">
        <v>47</v>
      </c>
      <c r="L303" s="341">
        <v>42</v>
      </c>
      <c r="M303" s="341">
        <v>82</v>
      </c>
      <c r="N303" s="340">
        <v>250</v>
      </c>
      <c r="O303" s="341">
        <v>317</v>
      </c>
      <c r="P303" s="341">
        <v>341</v>
      </c>
      <c r="Q303" s="343">
        <v>317</v>
      </c>
      <c r="R303" s="344">
        <v>341</v>
      </c>
      <c r="S303" s="344">
        <v>374</v>
      </c>
      <c r="T303" s="344">
        <v>375</v>
      </c>
      <c r="U303" s="344">
        <v>395</v>
      </c>
      <c r="V303" s="344">
        <v>395</v>
      </c>
      <c r="W303" s="344">
        <v>47</v>
      </c>
      <c r="X303" s="344">
        <v>53</v>
      </c>
      <c r="Y303" s="345">
        <v>0.12</v>
      </c>
      <c r="Z303" s="345">
        <v>0.25</v>
      </c>
      <c r="AA303" s="345">
        <v>0.25</v>
      </c>
      <c r="AB303" s="346">
        <v>188</v>
      </c>
      <c r="AC303" s="346">
        <v>276</v>
      </c>
      <c r="AD303" s="346">
        <v>22</v>
      </c>
      <c r="AE303" s="346">
        <v>0</v>
      </c>
      <c r="AF303" s="381">
        <v>1</v>
      </c>
      <c r="AG303" s="349" t="s">
        <v>1865</v>
      </c>
      <c r="AH303" s="347" t="s">
        <v>1172</v>
      </c>
      <c r="AI303" s="347" t="s">
        <v>3299</v>
      </c>
      <c r="AJ303" s="348">
        <v>24</v>
      </c>
      <c r="AK303" s="379">
        <v>24</v>
      </c>
      <c r="AL303" s="349">
        <v>34.5</v>
      </c>
      <c r="AM303" s="349" t="s">
        <v>4118</v>
      </c>
      <c r="AN303" s="436">
        <v>69.239166666666677</v>
      </c>
      <c r="AO303" s="348">
        <v>32.354166666666671</v>
      </c>
      <c r="AP303" s="347">
        <v>5</v>
      </c>
      <c r="AQ303" s="348">
        <v>1</v>
      </c>
      <c r="AR303" s="348">
        <v>1</v>
      </c>
      <c r="AS303" s="348">
        <v>0</v>
      </c>
      <c r="AT303" s="348">
        <v>2</v>
      </c>
      <c r="AU303" s="348">
        <v>0</v>
      </c>
      <c r="AV303" s="348">
        <v>2</v>
      </c>
      <c r="AW303" s="350">
        <v>1</v>
      </c>
      <c r="AX303" s="351">
        <v>1</v>
      </c>
      <c r="AY303" s="352">
        <v>11</v>
      </c>
      <c r="AZ303" s="393">
        <v>0</v>
      </c>
      <c r="BA303" s="393" t="s">
        <v>1537</v>
      </c>
      <c r="BB303" s="393" t="s">
        <v>1537</v>
      </c>
      <c r="BC303" s="393" t="s">
        <v>1537</v>
      </c>
      <c r="BD303" s="353" t="s">
        <v>3612</v>
      </c>
      <c r="BE303" s="393">
        <v>0</v>
      </c>
      <c r="BF303" s="393">
        <v>0</v>
      </c>
      <c r="BG303" s="393">
        <v>1</v>
      </c>
      <c r="BH303" s="5" t="s">
        <v>1537</v>
      </c>
      <c r="BI303" s="289"/>
      <c r="BJ303" s="297">
        <v>24</v>
      </c>
      <c r="BK303" s="297">
        <v>32</v>
      </c>
    </row>
    <row r="304" spans="1:63" x14ac:dyDescent="0.2">
      <c r="A304" s="286" t="s">
        <v>1604</v>
      </c>
      <c r="B304" s="287" t="s">
        <v>1974</v>
      </c>
      <c r="C304" s="340">
        <v>271</v>
      </c>
      <c r="D304" s="341">
        <v>303</v>
      </c>
      <c r="E304" s="341">
        <v>333</v>
      </c>
      <c r="F304" s="341">
        <v>338</v>
      </c>
      <c r="G304" s="341">
        <v>349</v>
      </c>
      <c r="H304" s="341">
        <v>382</v>
      </c>
      <c r="I304" s="342">
        <v>442</v>
      </c>
      <c r="J304" s="340">
        <v>24</v>
      </c>
      <c r="K304" s="341">
        <v>47</v>
      </c>
      <c r="L304" s="341">
        <v>46</v>
      </c>
      <c r="M304" s="341">
        <v>92</v>
      </c>
      <c r="N304" s="340">
        <v>271</v>
      </c>
      <c r="O304" s="341">
        <v>360</v>
      </c>
      <c r="P304" s="341">
        <v>387</v>
      </c>
      <c r="Q304" s="343">
        <v>360</v>
      </c>
      <c r="R304" s="344">
        <v>387</v>
      </c>
      <c r="S304" s="344">
        <v>429</v>
      </c>
      <c r="T304" s="344">
        <v>425</v>
      </c>
      <c r="U304" s="344">
        <v>468</v>
      </c>
      <c r="V304" s="344">
        <v>468</v>
      </c>
      <c r="W304" s="344">
        <v>47</v>
      </c>
      <c r="X304" s="344">
        <v>53</v>
      </c>
      <c r="Y304" s="345">
        <v>0.12</v>
      </c>
      <c r="Z304" s="345">
        <v>0.25</v>
      </c>
      <c r="AA304" s="345">
        <v>0.25</v>
      </c>
      <c r="AB304" s="346">
        <v>188</v>
      </c>
      <c r="AC304" s="346">
        <v>276</v>
      </c>
      <c r="AD304" s="346">
        <v>44</v>
      </c>
      <c r="AE304" s="346">
        <v>0</v>
      </c>
      <c r="AF304" s="381">
        <v>0</v>
      </c>
      <c r="AG304" s="349" t="s">
        <v>1865</v>
      </c>
      <c r="AH304" s="347" t="s">
        <v>1172</v>
      </c>
      <c r="AI304" s="347" t="s">
        <v>3299</v>
      </c>
      <c r="AJ304" s="348">
        <v>24</v>
      </c>
      <c r="AK304" s="379">
        <v>27</v>
      </c>
      <c r="AL304" s="349">
        <v>34.5</v>
      </c>
      <c r="AM304" s="349" t="s">
        <v>5753</v>
      </c>
      <c r="AN304" s="436">
        <v>75.01166666666667</v>
      </c>
      <c r="AO304" s="348">
        <v>34.729166666666671</v>
      </c>
      <c r="AP304" s="347">
        <v>5.625</v>
      </c>
      <c r="AQ304" s="348">
        <v>2</v>
      </c>
      <c r="AR304" s="348">
        <v>2</v>
      </c>
      <c r="AS304" s="348">
        <v>0</v>
      </c>
      <c r="AT304" s="348">
        <v>2</v>
      </c>
      <c r="AU304" s="348">
        <v>0</v>
      </c>
      <c r="AV304" s="348">
        <v>4</v>
      </c>
      <c r="AW304" s="350">
        <v>1</v>
      </c>
      <c r="AX304" s="351">
        <v>1</v>
      </c>
      <c r="AY304" s="352">
        <v>12</v>
      </c>
      <c r="AZ304" s="393">
        <v>0</v>
      </c>
      <c r="BA304" s="393" t="s">
        <v>1537</v>
      </c>
      <c r="BB304" s="393" t="s">
        <v>1537</v>
      </c>
      <c r="BC304" s="393" t="s">
        <v>1537</v>
      </c>
      <c r="BD304" s="353" t="s">
        <v>3612</v>
      </c>
      <c r="BE304" s="393">
        <v>0</v>
      </c>
      <c r="BF304" s="393">
        <v>0</v>
      </c>
      <c r="BG304" s="393">
        <v>1</v>
      </c>
      <c r="BH304" s="5" t="s">
        <v>1537</v>
      </c>
      <c r="BI304" s="289"/>
      <c r="BJ304" s="297">
        <v>24</v>
      </c>
      <c r="BK304" s="297">
        <v>35</v>
      </c>
    </row>
    <row r="305" spans="1:63" x14ac:dyDescent="0.2">
      <c r="A305" s="286" t="s">
        <v>1605</v>
      </c>
      <c r="B305" s="287" t="s">
        <v>1975</v>
      </c>
      <c r="C305" s="340">
        <v>277</v>
      </c>
      <c r="D305" s="341">
        <v>314</v>
      </c>
      <c r="E305" s="341">
        <v>347</v>
      </c>
      <c r="F305" s="341">
        <v>353</v>
      </c>
      <c r="G305" s="341">
        <v>364</v>
      </c>
      <c r="H305" s="341">
        <v>400</v>
      </c>
      <c r="I305" s="342">
        <v>465</v>
      </c>
      <c r="J305" s="340">
        <v>24</v>
      </c>
      <c r="K305" s="341">
        <v>47</v>
      </c>
      <c r="L305" s="341">
        <v>51</v>
      </c>
      <c r="M305" s="341">
        <v>102</v>
      </c>
      <c r="N305" s="340">
        <v>277</v>
      </c>
      <c r="O305" s="341">
        <v>371</v>
      </c>
      <c r="P305" s="341">
        <v>398</v>
      </c>
      <c r="Q305" s="343">
        <v>371</v>
      </c>
      <c r="R305" s="344">
        <v>398</v>
      </c>
      <c r="S305" s="344">
        <v>446</v>
      </c>
      <c r="T305" s="344">
        <v>433</v>
      </c>
      <c r="U305" s="344">
        <v>480</v>
      </c>
      <c r="V305" s="344">
        <v>480</v>
      </c>
      <c r="W305" s="344">
        <v>47</v>
      </c>
      <c r="X305" s="344">
        <v>53</v>
      </c>
      <c r="Y305" s="345">
        <v>0.12</v>
      </c>
      <c r="Z305" s="345">
        <v>0.25</v>
      </c>
      <c r="AA305" s="345">
        <v>0.25</v>
      </c>
      <c r="AB305" s="346">
        <v>188</v>
      </c>
      <c r="AC305" s="346">
        <v>276</v>
      </c>
      <c r="AD305" s="346">
        <v>44</v>
      </c>
      <c r="AE305" s="346">
        <v>0</v>
      </c>
      <c r="AF305" s="381">
        <v>0</v>
      </c>
      <c r="AG305" s="349" t="s">
        <v>1865</v>
      </c>
      <c r="AH305" s="347" t="s">
        <v>1172</v>
      </c>
      <c r="AI305" s="347" t="s">
        <v>3299</v>
      </c>
      <c r="AJ305" s="348">
        <v>24</v>
      </c>
      <c r="AK305" s="379">
        <v>30</v>
      </c>
      <c r="AL305" s="349">
        <v>34.5</v>
      </c>
      <c r="AM305" s="349" t="s">
        <v>5754</v>
      </c>
      <c r="AN305" s="436">
        <v>80.424166666666665</v>
      </c>
      <c r="AO305" s="348">
        <v>37.104166666666664</v>
      </c>
      <c r="AP305" s="347">
        <v>6.25</v>
      </c>
      <c r="AQ305" s="348">
        <v>2</v>
      </c>
      <c r="AR305" s="348">
        <v>2</v>
      </c>
      <c r="AS305" s="348">
        <v>0</v>
      </c>
      <c r="AT305" s="348">
        <v>2</v>
      </c>
      <c r="AU305" s="348">
        <v>0</v>
      </c>
      <c r="AV305" s="348">
        <v>4</v>
      </c>
      <c r="AW305" s="350">
        <v>1</v>
      </c>
      <c r="AX305" s="351">
        <v>1</v>
      </c>
      <c r="AY305" s="352">
        <v>12</v>
      </c>
      <c r="AZ305" s="393">
        <v>0</v>
      </c>
      <c r="BA305" s="393" t="s">
        <v>1537</v>
      </c>
      <c r="BB305" s="393" t="s">
        <v>1537</v>
      </c>
      <c r="BC305" s="393" t="s">
        <v>1537</v>
      </c>
      <c r="BD305" s="353" t="s">
        <v>3612</v>
      </c>
      <c r="BE305" s="393">
        <v>0</v>
      </c>
      <c r="BF305" s="393">
        <v>0</v>
      </c>
      <c r="BG305" s="393">
        <v>1</v>
      </c>
      <c r="BH305" s="5" t="s">
        <v>1537</v>
      </c>
      <c r="BI305" s="289"/>
      <c r="BJ305" s="297">
        <v>24</v>
      </c>
      <c r="BK305" s="297">
        <v>37</v>
      </c>
    </row>
    <row r="306" spans="1:63" x14ac:dyDescent="0.2">
      <c r="A306" s="286" t="s">
        <v>1606</v>
      </c>
      <c r="B306" s="287" t="s">
        <v>1976</v>
      </c>
      <c r="C306" s="340">
        <v>292</v>
      </c>
      <c r="D306" s="341">
        <v>333</v>
      </c>
      <c r="E306" s="341">
        <v>370</v>
      </c>
      <c r="F306" s="341">
        <v>376</v>
      </c>
      <c r="G306" s="341">
        <v>387</v>
      </c>
      <c r="H306" s="341">
        <v>425</v>
      </c>
      <c r="I306" s="342">
        <v>499</v>
      </c>
      <c r="J306" s="340">
        <v>24</v>
      </c>
      <c r="K306" s="341">
        <v>47</v>
      </c>
      <c r="L306" s="341">
        <v>55</v>
      </c>
      <c r="M306" s="341">
        <v>113</v>
      </c>
      <c r="N306" s="340">
        <v>292</v>
      </c>
      <c r="O306" s="341">
        <v>397</v>
      </c>
      <c r="P306" s="341">
        <v>427</v>
      </c>
      <c r="Q306" s="343">
        <v>397</v>
      </c>
      <c r="R306" s="344">
        <v>427</v>
      </c>
      <c r="S306" s="344">
        <v>469</v>
      </c>
      <c r="T306" s="344">
        <v>494</v>
      </c>
      <c r="U306" s="344">
        <v>507</v>
      </c>
      <c r="V306" s="344">
        <v>507</v>
      </c>
      <c r="W306" s="344">
        <v>47</v>
      </c>
      <c r="X306" s="344">
        <v>53</v>
      </c>
      <c r="Y306" s="345">
        <v>0.12</v>
      </c>
      <c r="Z306" s="345">
        <v>0.25</v>
      </c>
      <c r="AA306" s="345">
        <v>0.25</v>
      </c>
      <c r="AB306" s="346">
        <v>188</v>
      </c>
      <c r="AC306" s="346">
        <v>276</v>
      </c>
      <c r="AD306" s="346">
        <v>44</v>
      </c>
      <c r="AE306" s="346">
        <v>0</v>
      </c>
      <c r="AF306" s="381">
        <v>0</v>
      </c>
      <c r="AG306" s="349" t="s">
        <v>1865</v>
      </c>
      <c r="AH306" s="347" t="s">
        <v>1172</v>
      </c>
      <c r="AI306" s="347" t="s">
        <v>3299</v>
      </c>
      <c r="AJ306" s="348">
        <v>24</v>
      </c>
      <c r="AK306" s="379">
        <v>33</v>
      </c>
      <c r="AL306" s="349">
        <v>34.5</v>
      </c>
      <c r="AM306" s="349" t="s">
        <v>5755</v>
      </c>
      <c r="AN306" s="436">
        <v>85.836666666666673</v>
      </c>
      <c r="AO306" s="348">
        <v>39.479166666666664</v>
      </c>
      <c r="AP306" s="347">
        <v>6.875</v>
      </c>
      <c r="AQ306" s="348">
        <v>2</v>
      </c>
      <c r="AR306" s="348">
        <v>2</v>
      </c>
      <c r="AS306" s="348">
        <v>0</v>
      </c>
      <c r="AT306" s="348">
        <v>2</v>
      </c>
      <c r="AU306" s="348">
        <v>0</v>
      </c>
      <c r="AV306" s="348">
        <v>4</v>
      </c>
      <c r="AW306" s="350">
        <v>1</v>
      </c>
      <c r="AX306" s="351">
        <v>1</v>
      </c>
      <c r="AY306" s="352">
        <v>12</v>
      </c>
      <c r="AZ306" s="393">
        <v>0</v>
      </c>
      <c r="BA306" s="393" t="s">
        <v>1537</v>
      </c>
      <c r="BB306" s="393" t="s">
        <v>1537</v>
      </c>
      <c r="BC306" s="393" t="s">
        <v>1537</v>
      </c>
      <c r="BD306" s="353" t="s">
        <v>3612</v>
      </c>
      <c r="BE306" s="393">
        <v>0</v>
      </c>
      <c r="BF306" s="393">
        <v>0</v>
      </c>
      <c r="BG306" s="393">
        <v>1</v>
      </c>
      <c r="BH306" s="5" t="s">
        <v>1537</v>
      </c>
      <c r="BI306" s="289"/>
      <c r="BJ306" s="297">
        <v>24</v>
      </c>
      <c r="BK306" s="297">
        <v>39</v>
      </c>
    </row>
    <row r="307" spans="1:63" x14ac:dyDescent="0.2">
      <c r="A307" s="286" t="s">
        <v>1607</v>
      </c>
      <c r="B307" s="287" t="s">
        <v>1977</v>
      </c>
      <c r="C307" s="340">
        <v>304</v>
      </c>
      <c r="D307" s="341">
        <v>350</v>
      </c>
      <c r="E307" s="341">
        <v>390</v>
      </c>
      <c r="F307" s="341">
        <v>396</v>
      </c>
      <c r="G307" s="341">
        <v>408</v>
      </c>
      <c r="H307" s="341">
        <v>448</v>
      </c>
      <c r="I307" s="342">
        <v>529</v>
      </c>
      <c r="J307" s="340">
        <v>24</v>
      </c>
      <c r="K307" s="341">
        <v>47</v>
      </c>
      <c r="L307" s="341">
        <v>61</v>
      </c>
      <c r="M307" s="341">
        <v>123</v>
      </c>
      <c r="N307" s="340">
        <v>304</v>
      </c>
      <c r="O307" s="341">
        <v>410</v>
      </c>
      <c r="P307" s="341">
        <v>443</v>
      </c>
      <c r="Q307" s="343">
        <v>410</v>
      </c>
      <c r="R307" s="344">
        <v>443</v>
      </c>
      <c r="S307" s="344">
        <v>490</v>
      </c>
      <c r="T307" s="344">
        <v>510</v>
      </c>
      <c r="U307" s="344">
        <v>528</v>
      </c>
      <c r="V307" s="344">
        <v>528</v>
      </c>
      <c r="W307" s="344">
        <v>47</v>
      </c>
      <c r="X307" s="344">
        <v>53</v>
      </c>
      <c r="Y307" s="345">
        <v>0.12</v>
      </c>
      <c r="Z307" s="345">
        <v>0.25</v>
      </c>
      <c r="AA307" s="345">
        <v>0.25</v>
      </c>
      <c r="AB307" s="346">
        <v>188</v>
      </c>
      <c r="AC307" s="346">
        <v>276</v>
      </c>
      <c r="AD307" s="346">
        <v>44</v>
      </c>
      <c r="AE307" s="346">
        <v>0</v>
      </c>
      <c r="AF307" s="381">
        <v>0</v>
      </c>
      <c r="AG307" s="349" t="s">
        <v>1865</v>
      </c>
      <c r="AH307" s="347" t="s">
        <v>1172</v>
      </c>
      <c r="AI307" s="347" t="s">
        <v>3299</v>
      </c>
      <c r="AJ307" s="348">
        <v>24</v>
      </c>
      <c r="AK307" s="379">
        <v>36</v>
      </c>
      <c r="AL307" s="349">
        <v>34.5</v>
      </c>
      <c r="AM307" s="349" t="s">
        <v>5756</v>
      </c>
      <c r="AN307" s="436">
        <v>91.249166666666667</v>
      </c>
      <c r="AO307" s="348">
        <v>41.854166666666664</v>
      </c>
      <c r="AP307" s="347">
        <v>7.5</v>
      </c>
      <c r="AQ307" s="348">
        <v>2</v>
      </c>
      <c r="AR307" s="348">
        <v>2</v>
      </c>
      <c r="AS307" s="348">
        <v>0</v>
      </c>
      <c r="AT307" s="348">
        <v>2</v>
      </c>
      <c r="AU307" s="348">
        <v>0</v>
      </c>
      <c r="AV307" s="348">
        <v>4</v>
      </c>
      <c r="AW307" s="350">
        <v>1</v>
      </c>
      <c r="AX307" s="351">
        <v>1</v>
      </c>
      <c r="AY307" s="352">
        <v>12</v>
      </c>
      <c r="AZ307" s="393">
        <v>0</v>
      </c>
      <c r="BA307" s="393" t="s">
        <v>1537</v>
      </c>
      <c r="BB307" s="393" t="s">
        <v>1537</v>
      </c>
      <c r="BC307" s="393" t="s">
        <v>1537</v>
      </c>
      <c r="BD307" s="353" t="s">
        <v>3612</v>
      </c>
      <c r="BE307" s="393">
        <v>0</v>
      </c>
      <c r="BF307" s="393">
        <v>0</v>
      </c>
      <c r="BG307" s="393">
        <v>1</v>
      </c>
      <c r="BH307" s="5" t="s">
        <v>1537</v>
      </c>
      <c r="BI307" s="289"/>
      <c r="BJ307" s="297">
        <v>24</v>
      </c>
      <c r="BK307" s="297">
        <v>41</v>
      </c>
    </row>
    <row r="308" spans="1:63" x14ac:dyDescent="0.2">
      <c r="A308" s="286" t="s">
        <v>1608</v>
      </c>
      <c r="B308" s="287" t="s">
        <v>1978</v>
      </c>
      <c r="C308" s="340">
        <v>320</v>
      </c>
      <c r="D308" s="341">
        <v>370</v>
      </c>
      <c r="E308" s="341">
        <v>413</v>
      </c>
      <c r="F308" s="341">
        <v>421</v>
      </c>
      <c r="G308" s="341">
        <v>433</v>
      </c>
      <c r="H308" s="341">
        <v>477</v>
      </c>
      <c r="I308" s="342">
        <v>564</v>
      </c>
      <c r="J308" s="340">
        <v>24</v>
      </c>
      <c r="K308" s="341">
        <v>47</v>
      </c>
      <c r="L308" s="341">
        <v>66</v>
      </c>
      <c r="M308" s="341">
        <v>134</v>
      </c>
      <c r="N308" s="340">
        <v>320</v>
      </c>
      <c r="O308" s="341">
        <v>442</v>
      </c>
      <c r="P308" s="341">
        <v>465</v>
      </c>
      <c r="Q308" s="343">
        <v>442</v>
      </c>
      <c r="R308" s="344">
        <v>465</v>
      </c>
      <c r="S308" s="344">
        <v>520</v>
      </c>
      <c r="T308" s="344">
        <v>530</v>
      </c>
      <c r="U308" s="344">
        <v>558</v>
      </c>
      <c r="V308" s="344">
        <v>558</v>
      </c>
      <c r="W308" s="344">
        <v>47</v>
      </c>
      <c r="X308" s="344">
        <v>53</v>
      </c>
      <c r="Y308" s="345">
        <v>0.12</v>
      </c>
      <c r="Z308" s="345">
        <v>0.25</v>
      </c>
      <c r="AA308" s="345">
        <v>0.25</v>
      </c>
      <c r="AB308" s="346">
        <v>188</v>
      </c>
      <c r="AC308" s="346">
        <v>276</v>
      </c>
      <c r="AD308" s="346">
        <v>44</v>
      </c>
      <c r="AE308" s="346">
        <v>0</v>
      </c>
      <c r="AF308" s="381">
        <v>0</v>
      </c>
      <c r="AG308" s="349" t="s">
        <v>1865</v>
      </c>
      <c r="AH308" s="347" t="s">
        <v>1172</v>
      </c>
      <c r="AI308" s="347" t="s">
        <v>3299</v>
      </c>
      <c r="AJ308" s="348">
        <v>24</v>
      </c>
      <c r="AK308" s="379">
        <v>39</v>
      </c>
      <c r="AL308" s="349">
        <v>34.5</v>
      </c>
      <c r="AM308" s="349" t="s">
        <v>5757</v>
      </c>
      <c r="AN308" s="436">
        <v>96.661666666666662</v>
      </c>
      <c r="AO308" s="348">
        <v>44.229166666666664</v>
      </c>
      <c r="AP308" s="347">
        <v>8.125</v>
      </c>
      <c r="AQ308" s="348">
        <v>2</v>
      </c>
      <c r="AR308" s="348">
        <v>2</v>
      </c>
      <c r="AS308" s="348">
        <v>0</v>
      </c>
      <c r="AT308" s="348">
        <v>2</v>
      </c>
      <c r="AU308" s="348">
        <v>0</v>
      </c>
      <c r="AV308" s="348">
        <v>4</v>
      </c>
      <c r="AW308" s="350">
        <v>2</v>
      </c>
      <c r="AX308" s="351">
        <v>1</v>
      </c>
      <c r="AY308" s="352">
        <v>12</v>
      </c>
      <c r="AZ308" s="393">
        <v>0</v>
      </c>
      <c r="BA308" s="393" t="s">
        <v>1537</v>
      </c>
      <c r="BB308" s="393" t="s">
        <v>1537</v>
      </c>
      <c r="BC308" s="393" t="s">
        <v>1537</v>
      </c>
      <c r="BD308" s="353" t="s">
        <v>3612</v>
      </c>
      <c r="BE308" s="393">
        <v>0</v>
      </c>
      <c r="BF308" s="393">
        <v>0</v>
      </c>
      <c r="BG308" s="393">
        <v>1</v>
      </c>
      <c r="BH308" s="5" t="s">
        <v>1537</v>
      </c>
      <c r="BI308" s="289"/>
      <c r="BJ308" s="297">
        <v>24</v>
      </c>
      <c r="BK308" s="297">
        <v>44</v>
      </c>
    </row>
    <row r="309" spans="1:63" x14ac:dyDescent="0.2">
      <c r="A309" s="286" t="s">
        <v>1609</v>
      </c>
      <c r="B309" s="287" t="s">
        <v>1979</v>
      </c>
      <c r="C309" s="340">
        <v>327</v>
      </c>
      <c r="D309" s="341">
        <v>380</v>
      </c>
      <c r="E309" s="341">
        <v>427</v>
      </c>
      <c r="F309" s="341">
        <v>435</v>
      </c>
      <c r="G309" s="341">
        <v>448</v>
      </c>
      <c r="H309" s="341">
        <v>493</v>
      </c>
      <c r="I309" s="342">
        <v>587</v>
      </c>
      <c r="J309" s="340">
        <v>24</v>
      </c>
      <c r="K309" s="341">
        <v>47</v>
      </c>
      <c r="L309" s="341">
        <v>70</v>
      </c>
      <c r="M309" s="341">
        <v>143</v>
      </c>
      <c r="N309" s="340">
        <v>327</v>
      </c>
      <c r="O309" s="341">
        <v>458</v>
      </c>
      <c r="P309" s="341">
        <v>494</v>
      </c>
      <c r="Q309" s="343">
        <v>458</v>
      </c>
      <c r="R309" s="344">
        <v>494</v>
      </c>
      <c r="S309" s="344">
        <v>532</v>
      </c>
      <c r="T309" s="344">
        <v>539</v>
      </c>
      <c r="U309" s="344">
        <v>571</v>
      </c>
      <c r="V309" s="344">
        <v>571</v>
      </c>
      <c r="W309" s="344">
        <v>47</v>
      </c>
      <c r="X309" s="344">
        <v>53</v>
      </c>
      <c r="Y309" s="345">
        <v>0.12</v>
      </c>
      <c r="Z309" s="345">
        <v>0.25</v>
      </c>
      <c r="AA309" s="345">
        <v>0.25</v>
      </c>
      <c r="AB309" s="346">
        <v>188</v>
      </c>
      <c r="AC309" s="346">
        <v>276</v>
      </c>
      <c r="AD309" s="346">
        <v>44</v>
      </c>
      <c r="AE309" s="346">
        <v>0</v>
      </c>
      <c r="AF309" s="381">
        <v>0</v>
      </c>
      <c r="AG309" s="349" t="s">
        <v>1865</v>
      </c>
      <c r="AH309" s="347" t="s">
        <v>1172</v>
      </c>
      <c r="AI309" s="347" t="s">
        <v>3299</v>
      </c>
      <c r="AJ309" s="348">
        <v>24</v>
      </c>
      <c r="AK309" s="379">
        <v>42</v>
      </c>
      <c r="AL309" s="349">
        <v>34.5</v>
      </c>
      <c r="AM309" s="349" t="s">
        <v>5758</v>
      </c>
      <c r="AN309" s="436">
        <v>102.07416666666667</v>
      </c>
      <c r="AO309" s="348">
        <v>46.604166666666664</v>
      </c>
      <c r="AP309" s="347">
        <v>8.75</v>
      </c>
      <c r="AQ309" s="348">
        <v>2</v>
      </c>
      <c r="AR309" s="348">
        <v>2</v>
      </c>
      <c r="AS309" s="348">
        <v>0</v>
      </c>
      <c r="AT309" s="348">
        <v>2</v>
      </c>
      <c r="AU309" s="348">
        <v>0</v>
      </c>
      <c r="AV309" s="348">
        <v>4</v>
      </c>
      <c r="AW309" s="350">
        <v>2</v>
      </c>
      <c r="AX309" s="351">
        <v>1</v>
      </c>
      <c r="AY309" s="352">
        <v>12</v>
      </c>
      <c r="AZ309" s="393">
        <v>0</v>
      </c>
      <c r="BA309" s="393" t="s">
        <v>1537</v>
      </c>
      <c r="BB309" s="393" t="s">
        <v>1537</v>
      </c>
      <c r="BC309" s="393" t="s">
        <v>1537</v>
      </c>
      <c r="BD309" s="353" t="s">
        <v>3612</v>
      </c>
      <c r="BE309" s="393">
        <v>0</v>
      </c>
      <c r="BF309" s="393">
        <v>0</v>
      </c>
      <c r="BG309" s="393">
        <v>1</v>
      </c>
      <c r="BH309" s="5" t="s">
        <v>1537</v>
      </c>
      <c r="BI309" s="289"/>
      <c r="BJ309" s="297">
        <v>24</v>
      </c>
      <c r="BK309" s="297">
        <v>45</v>
      </c>
    </row>
    <row r="310" spans="1:63" x14ac:dyDescent="0.2">
      <c r="A310" s="286" t="s">
        <v>1066</v>
      </c>
      <c r="B310" s="287" t="s">
        <v>1952</v>
      </c>
      <c r="C310" s="340">
        <v>187</v>
      </c>
      <c r="D310" s="341">
        <v>226</v>
      </c>
      <c r="E310" s="341">
        <v>257</v>
      </c>
      <c r="F310" s="341">
        <v>261</v>
      </c>
      <c r="G310" s="341">
        <v>271</v>
      </c>
      <c r="H310" s="341">
        <v>298</v>
      </c>
      <c r="I310" s="342">
        <v>363</v>
      </c>
      <c r="J310" s="340">
        <v>24</v>
      </c>
      <c r="K310" s="341">
        <v>47</v>
      </c>
      <c r="L310" s="341">
        <v>48</v>
      </c>
      <c r="M310" s="341">
        <v>99</v>
      </c>
      <c r="N310" s="340">
        <v>187</v>
      </c>
      <c r="O310" s="341">
        <v>280</v>
      </c>
      <c r="P310" s="341">
        <v>299</v>
      </c>
      <c r="Q310" s="343">
        <v>280</v>
      </c>
      <c r="R310" s="344">
        <v>299</v>
      </c>
      <c r="S310" s="344">
        <v>338</v>
      </c>
      <c r="T310" s="344">
        <v>330</v>
      </c>
      <c r="U310" s="344">
        <v>370</v>
      </c>
      <c r="V310" s="344">
        <v>370</v>
      </c>
      <c r="W310" s="344">
        <v>47</v>
      </c>
      <c r="X310" s="344">
        <v>53</v>
      </c>
      <c r="Y310" s="345">
        <v>0.12</v>
      </c>
      <c r="Z310" s="345">
        <v>0.25</v>
      </c>
      <c r="AA310" s="345">
        <v>0.25</v>
      </c>
      <c r="AB310" s="346">
        <v>0</v>
      </c>
      <c r="AC310" s="346">
        <v>0</v>
      </c>
      <c r="AD310" s="346">
        <v>44</v>
      </c>
      <c r="AE310" s="346">
        <v>0</v>
      </c>
      <c r="AF310" s="381">
        <v>0</v>
      </c>
      <c r="AG310" s="349" t="s">
        <v>1865</v>
      </c>
      <c r="AH310" s="347" t="s">
        <v>1172</v>
      </c>
      <c r="AI310" s="347" t="s">
        <v>1921</v>
      </c>
      <c r="AJ310" s="348">
        <v>24</v>
      </c>
      <c r="AK310" s="379">
        <v>30</v>
      </c>
      <c r="AL310" s="349">
        <v>34.5</v>
      </c>
      <c r="AM310" s="349" t="s">
        <v>5754</v>
      </c>
      <c r="AN310" s="436">
        <v>69.475000000000009</v>
      </c>
      <c r="AO310" s="348">
        <v>33.489583333333329</v>
      </c>
      <c r="AP310" s="347">
        <v>6.25</v>
      </c>
      <c r="AQ310" s="348">
        <v>2</v>
      </c>
      <c r="AR310" s="348">
        <v>2</v>
      </c>
      <c r="AS310" s="348">
        <v>0</v>
      </c>
      <c r="AT310" s="348">
        <v>0</v>
      </c>
      <c r="AU310" s="348">
        <v>1</v>
      </c>
      <c r="AV310" s="348">
        <v>4</v>
      </c>
      <c r="AW310" s="350">
        <v>1</v>
      </c>
      <c r="AX310" s="351">
        <v>1</v>
      </c>
      <c r="AY310" s="352">
        <v>12</v>
      </c>
      <c r="AZ310" s="393">
        <v>0</v>
      </c>
      <c r="BA310" s="393" t="s">
        <v>1537</v>
      </c>
      <c r="BB310" s="393" t="s">
        <v>1537</v>
      </c>
      <c r="BC310" s="393" t="s">
        <v>1537</v>
      </c>
      <c r="BD310" s="353" t="s">
        <v>3612</v>
      </c>
      <c r="BE310" s="393">
        <v>0</v>
      </c>
      <c r="BF310" s="393">
        <v>0</v>
      </c>
      <c r="BG310" s="393">
        <v>1</v>
      </c>
      <c r="BH310" s="5" t="s">
        <v>1537</v>
      </c>
      <c r="BI310" s="289"/>
      <c r="BJ310" s="297">
        <v>24</v>
      </c>
      <c r="BK310" s="297">
        <v>28</v>
      </c>
    </row>
    <row r="311" spans="1:63" x14ac:dyDescent="0.2">
      <c r="A311" s="286" t="s">
        <v>1092</v>
      </c>
      <c r="B311" s="287" t="s">
        <v>1928</v>
      </c>
      <c r="C311" s="340">
        <v>168</v>
      </c>
      <c r="D311" s="341">
        <v>209</v>
      </c>
      <c r="E311" s="341">
        <v>242</v>
      </c>
      <c r="F311" s="341">
        <v>246</v>
      </c>
      <c r="G311" s="341">
        <v>255</v>
      </c>
      <c r="H311" s="341">
        <v>283</v>
      </c>
      <c r="I311" s="342">
        <v>350</v>
      </c>
      <c r="J311" s="340">
        <v>12</v>
      </c>
      <c r="K311" s="341">
        <v>24</v>
      </c>
      <c r="L311" s="341">
        <v>51</v>
      </c>
      <c r="M311" s="341">
        <v>102</v>
      </c>
      <c r="N311" s="340">
        <v>168</v>
      </c>
      <c r="O311" s="341">
        <v>264</v>
      </c>
      <c r="P311" s="341">
        <v>284</v>
      </c>
      <c r="Q311" s="343">
        <v>264</v>
      </c>
      <c r="R311" s="344">
        <v>284</v>
      </c>
      <c r="S311" s="344">
        <v>322</v>
      </c>
      <c r="T311" s="344">
        <v>313</v>
      </c>
      <c r="U311" s="344">
        <v>354</v>
      </c>
      <c r="V311" s="344">
        <v>354</v>
      </c>
      <c r="W311" s="344">
        <v>47</v>
      </c>
      <c r="X311" s="344">
        <v>53</v>
      </c>
      <c r="Y311" s="345">
        <v>0.12</v>
      </c>
      <c r="Z311" s="345">
        <v>0.25</v>
      </c>
      <c r="AA311" s="345">
        <v>0.25</v>
      </c>
      <c r="AB311" s="346">
        <v>0</v>
      </c>
      <c r="AC311" s="346">
        <v>0</v>
      </c>
      <c r="AD311" s="346">
        <v>44</v>
      </c>
      <c r="AE311" s="346">
        <v>0</v>
      </c>
      <c r="AF311" s="381">
        <v>0</v>
      </c>
      <c r="AG311" s="349" t="s">
        <v>1865</v>
      </c>
      <c r="AH311" s="347" t="s">
        <v>1172</v>
      </c>
      <c r="AI311" s="347" t="s">
        <v>1921</v>
      </c>
      <c r="AJ311" s="348">
        <v>12</v>
      </c>
      <c r="AK311" s="379">
        <v>30</v>
      </c>
      <c r="AL311" s="349">
        <v>34.5</v>
      </c>
      <c r="AM311" s="349" t="s">
        <v>5773</v>
      </c>
      <c r="AN311" s="436">
        <v>56.673055555555557</v>
      </c>
      <c r="AO311" s="348">
        <v>24.565972222222225</v>
      </c>
      <c r="AP311" s="347">
        <v>6.25</v>
      </c>
      <c r="AQ311" s="348">
        <v>2</v>
      </c>
      <c r="AR311" s="348">
        <v>2</v>
      </c>
      <c r="AS311" s="348">
        <v>0</v>
      </c>
      <c r="AT311" s="348">
        <v>0</v>
      </c>
      <c r="AU311" s="348">
        <v>1</v>
      </c>
      <c r="AV311" s="348">
        <v>4</v>
      </c>
      <c r="AW311" s="350">
        <v>1</v>
      </c>
      <c r="AX311" s="351">
        <v>1</v>
      </c>
      <c r="AY311" s="352">
        <v>12</v>
      </c>
      <c r="AZ311" s="393">
        <v>0</v>
      </c>
      <c r="BA311" s="393" t="s">
        <v>1537</v>
      </c>
      <c r="BB311" s="393" t="s">
        <v>1537</v>
      </c>
      <c r="BC311" s="393" t="s">
        <v>1537</v>
      </c>
      <c r="BD311" s="353" t="s">
        <v>3612</v>
      </c>
      <c r="BE311" s="393">
        <v>0</v>
      </c>
      <c r="BF311" s="393">
        <v>0</v>
      </c>
      <c r="BG311" s="393">
        <v>1</v>
      </c>
      <c r="BH311" s="5" t="s">
        <v>1537</v>
      </c>
      <c r="BI311" s="289"/>
      <c r="BJ311" s="297">
        <v>12</v>
      </c>
      <c r="BK311" s="297">
        <v>26</v>
      </c>
    </row>
    <row r="312" spans="1:63" x14ac:dyDescent="0.2">
      <c r="A312" s="286" t="s">
        <v>1079</v>
      </c>
      <c r="B312" s="287" t="s">
        <v>1940</v>
      </c>
      <c r="C312" s="340">
        <v>217</v>
      </c>
      <c r="D312" s="341">
        <v>255</v>
      </c>
      <c r="E312" s="341">
        <v>288</v>
      </c>
      <c r="F312" s="341">
        <v>294</v>
      </c>
      <c r="G312" s="341">
        <v>302</v>
      </c>
      <c r="H312" s="341">
        <v>334</v>
      </c>
      <c r="I312" s="342">
        <v>401</v>
      </c>
      <c r="J312" s="340">
        <v>17</v>
      </c>
      <c r="K312" s="341">
        <v>35</v>
      </c>
      <c r="L312" s="341">
        <v>51</v>
      </c>
      <c r="M312" s="341">
        <v>102</v>
      </c>
      <c r="N312" s="340">
        <v>217</v>
      </c>
      <c r="O312" s="341">
        <v>312</v>
      </c>
      <c r="P312" s="341">
        <v>334</v>
      </c>
      <c r="Q312" s="343">
        <v>312</v>
      </c>
      <c r="R312" s="344">
        <v>334</v>
      </c>
      <c r="S312" s="344">
        <v>377</v>
      </c>
      <c r="T312" s="344">
        <v>367</v>
      </c>
      <c r="U312" s="344">
        <v>410</v>
      </c>
      <c r="V312" s="344">
        <v>410</v>
      </c>
      <c r="W312" s="344">
        <v>47</v>
      </c>
      <c r="X312" s="344">
        <v>53</v>
      </c>
      <c r="Y312" s="345">
        <v>0.12</v>
      </c>
      <c r="Z312" s="345">
        <v>0.25</v>
      </c>
      <c r="AA312" s="345">
        <v>0.25</v>
      </c>
      <c r="AB312" s="346">
        <v>0</v>
      </c>
      <c r="AC312" s="346">
        <v>0</v>
      </c>
      <c r="AD312" s="346">
        <v>44</v>
      </c>
      <c r="AE312" s="346">
        <v>0</v>
      </c>
      <c r="AF312" s="381">
        <v>0</v>
      </c>
      <c r="AG312" s="349" t="s">
        <v>1865</v>
      </c>
      <c r="AH312" s="347" t="s">
        <v>1172</v>
      </c>
      <c r="AI312" s="347" t="s">
        <v>1921</v>
      </c>
      <c r="AJ312" s="348">
        <v>18</v>
      </c>
      <c r="AK312" s="379">
        <v>30</v>
      </c>
      <c r="AL312" s="349">
        <v>34.5</v>
      </c>
      <c r="AM312" s="349" t="s">
        <v>5774</v>
      </c>
      <c r="AN312" s="436">
        <v>71.403888888888886</v>
      </c>
      <c r="AO312" s="348">
        <v>31.024305555555557</v>
      </c>
      <c r="AP312" s="347">
        <v>6.25</v>
      </c>
      <c r="AQ312" s="348">
        <v>2</v>
      </c>
      <c r="AR312" s="348">
        <v>2</v>
      </c>
      <c r="AS312" s="348">
        <v>0</v>
      </c>
      <c r="AT312" s="348">
        <v>0</v>
      </c>
      <c r="AU312" s="348">
        <v>1</v>
      </c>
      <c r="AV312" s="348">
        <v>4</v>
      </c>
      <c r="AW312" s="350">
        <v>1</v>
      </c>
      <c r="AX312" s="351">
        <v>1</v>
      </c>
      <c r="AY312" s="352">
        <v>12</v>
      </c>
      <c r="AZ312" s="393">
        <v>0</v>
      </c>
      <c r="BA312" s="393" t="s">
        <v>1537</v>
      </c>
      <c r="BB312" s="393" t="s">
        <v>1537</v>
      </c>
      <c r="BC312" s="393" t="s">
        <v>1537</v>
      </c>
      <c r="BD312" s="353" t="s">
        <v>3612</v>
      </c>
      <c r="BE312" s="393">
        <v>0</v>
      </c>
      <c r="BF312" s="393">
        <v>0</v>
      </c>
      <c r="BG312" s="393">
        <v>1</v>
      </c>
      <c r="BH312" s="5" t="s">
        <v>1537</v>
      </c>
      <c r="BI312" s="289"/>
      <c r="BJ312" s="297">
        <v>17</v>
      </c>
      <c r="BK312" s="297">
        <v>31</v>
      </c>
    </row>
    <row r="313" spans="1:63" x14ac:dyDescent="0.2">
      <c r="A313" s="286" t="s">
        <v>1067</v>
      </c>
      <c r="B313" s="287" t="s">
        <v>1953</v>
      </c>
      <c r="C313" s="340">
        <v>196</v>
      </c>
      <c r="D313" s="341">
        <v>239</v>
      </c>
      <c r="E313" s="341">
        <v>274</v>
      </c>
      <c r="F313" s="341">
        <v>279</v>
      </c>
      <c r="G313" s="341">
        <v>288</v>
      </c>
      <c r="H313" s="341">
        <v>318</v>
      </c>
      <c r="I313" s="342">
        <v>390</v>
      </c>
      <c r="J313" s="340">
        <v>24</v>
      </c>
      <c r="K313" s="341">
        <v>47</v>
      </c>
      <c r="L313" s="341">
        <v>53</v>
      </c>
      <c r="M313" s="341">
        <v>110</v>
      </c>
      <c r="N313" s="340">
        <v>196</v>
      </c>
      <c r="O313" s="341">
        <v>299</v>
      </c>
      <c r="P313" s="341">
        <v>323</v>
      </c>
      <c r="Q313" s="343">
        <v>299</v>
      </c>
      <c r="R313" s="344">
        <v>323</v>
      </c>
      <c r="S313" s="344">
        <v>355</v>
      </c>
      <c r="T313" s="344">
        <v>383</v>
      </c>
      <c r="U313" s="344">
        <v>389</v>
      </c>
      <c r="V313" s="344">
        <v>389</v>
      </c>
      <c r="W313" s="344">
        <v>47</v>
      </c>
      <c r="X313" s="344">
        <v>53</v>
      </c>
      <c r="Y313" s="345">
        <v>0.12</v>
      </c>
      <c r="Z313" s="345">
        <v>0.25</v>
      </c>
      <c r="AA313" s="345">
        <v>0.25</v>
      </c>
      <c r="AB313" s="346">
        <v>0</v>
      </c>
      <c r="AC313" s="346">
        <v>0</v>
      </c>
      <c r="AD313" s="346">
        <v>44</v>
      </c>
      <c r="AE313" s="346">
        <v>0</v>
      </c>
      <c r="AF313" s="381">
        <v>0</v>
      </c>
      <c r="AG313" s="349" t="s">
        <v>1865</v>
      </c>
      <c r="AH313" s="347" t="s">
        <v>1172</v>
      </c>
      <c r="AI313" s="347" t="s">
        <v>1921</v>
      </c>
      <c r="AJ313" s="348">
        <v>24</v>
      </c>
      <c r="AK313" s="379">
        <v>33</v>
      </c>
      <c r="AL313" s="349">
        <v>34.5</v>
      </c>
      <c r="AM313" s="349" t="s">
        <v>5755</v>
      </c>
      <c r="AN313" s="436">
        <v>73.952500000000001</v>
      </c>
      <c r="AO313" s="348">
        <v>35.34375</v>
      </c>
      <c r="AP313" s="347">
        <v>6.875</v>
      </c>
      <c r="AQ313" s="348">
        <v>2</v>
      </c>
      <c r="AR313" s="348">
        <v>2</v>
      </c>
      <c r="AS313" s="348">
        <v>0</v>
      </c>
      <c r="AT313" s="348">
        <v>0</v>
      </c>
      <c r="AU313" s="348">
        <v>1</v>
      </c>
      <c r="AV313" s="348">
        <v>4</v>
      </c>
      <c r="AW313" s="350">
        <v>1</v>
      </c>
      <c r="AX313" s="351">
        <v>1</v>
      </c>
      <c r="AY313" s="352">
        <v>12</v>
      </c>
      <c r="AZ313" s="393">
        <v>0</v>
      </c>
      <c r="BA313" s="393" t="s">
        <v>1537</v>
      </c>
      <c r="BB313" s="393" t="s">
        <v>1537</v>
      </c>
      <c r="BC313" s="393" t="s">
        <v>1537</v>
      </c>
      <c r="BD313" s="353" t="s">
        <v>3612</v>
      </c>
      <c r="BE313" s="393">
        <v>0</v>
      </c>
      <c r="BF313" s="393">
        <v>0</v>
      </c>
      <c r="BG313" s="393">
        <v>1</v>
      </c>
      <c r="BH313" s="5" t="s">
        <v>1537</v>
      </c>
      <c r="BI313" s="289"/>
      <c r="BJ313" s="297">
        <v>24</v>
      </c>
      <c r="BK313" s="297">
        <v>29</v>
      </c>
    </row>
    <row r="314" spans="1:63" x14ac:dyDescent="0.2">
      <c r="A314" s="286" t="s">
        <v>1093</v>
      </c>
      <c r="B314" s="287" t="s">
        <v>1929</v>
      </c>
      <c r="C314" s="340">
        <v>175</v>
      </c>
      <c r="D314" s="341">
        <v>219</v>
      </c>
      <c r="E314" s="341">
        <v>256</v>
      </c>
      <c r="F314" s="341">
        <v>260</v>
      </c>
      <c r="G314" s="341">
        <v>270</v>
      </c>
      <c r="H314" s="341">
        <v>298</v>
      </c>
      <c r="I314" s="342">
        <v>372</v>
      </c>
      <c r="J314" s="340">
        <v>12</v>
      </c>
      <c r="K314" s="341">
        <v>24</v>
      </c>
      <c r="L314" s="341">
        <v>55</v>
      </c>
      <c r="M314" s="341">
        <v>113</v>
      </c>
      <c r="N314" s="340">
        <v>175</v>
      </c>
      <c r="O314" s="341">
        <v>282</v>
      </c>
      <c r="P314" s="341">
        <v>305</v>
      </c>
      <c r="Q314" s="343">
        <v>282</v>
      </c>
      <c r="R314" s="344">
        <v>305</v>
      </c>
      <c r="S314" s="344">
        <v>335</v>
      </c>
      <c r="T314" s="344">
        <v>365</v>
      </c>
      <c r="U314" s="344">
        <v>369</v>
      </c>
      <c r="V314" s="344">
        <v>369</v>
      </c>
      <c r="W314" s="344">
        <v>47</v>
      </c>
      <c r="X314" s="344">
        <v>53</v>
      </c>
      <c r="Y314" s="345">
        <v>0.12</v>
      </c>
      <c r="Z314" s="345">
        <v>0.25</v>
      </c>
      <c r="AA314" s="345">
        <v>0.25</v>
      </c>
      <c r="AB314" s="346">
        <v>0</v>
      </c>
      <c r="AC314" s="346">
        <v>0</v>
      </c>
      <c r="AD314" s="346">
        <v>44</v>
      </c>
      <c r="AE314" s="346">
        <v>0</v>
      </c>
      <c r="AF314" s="381">
        <v>0</v>
      </c>
      <c r="AG314" s="349" t="s">
        <v>1865</v>
      </c>
      <c r="AH314" s="347" t="s">
        <v>1172</v>
      </c>
      <c r="AI314" s="347" t="s">
        <v>1921</v>
      </c>
      <c r="AJ314" s="348">
        <v>12</v>
      </c>
      <c r="AK314" s="379">
        <v>33</v>
      </c>
      <c r="AL314" s="349">
        <v>34.5</v>
      </c>
      <c r="AM314" s="349" t="s">
        <v>5775</v>
      </c>
      <c r="AN314" s="436">
        <v>61.094722222222231</v>
      </c>
      <c r="AO314" s="348">
        <v>26.086805555555557</v>
      </c>
      <c r="AP314" s="347">
        <v>6.875</v>
      </c>
      <c r="AQ314" s="348">
        <v>2</v>
      </c>
      <c r="AR314" s="348">
        <v>2</v>
      </c>
      <c r="AS314" s="348">
        <v>0</v>
      </c>
      <c r="AT314" s="348">
        <v>0</v>
      </c>
      <c r="AU314" s="348">
        <v>1</v>
      </c>
      <c r="AV314" s="348">
        <v>4</v>
      </c>
      <c r="AW314" s="350">
        <v>1</v>
      </c>
      <c r="AX314" s="351">
        <v>1</v>
      </c>
      <c r="AY314" s="352">
        <v>12</v>
      </c>
      <c r="AZ314" s="393">
        <v>0</v>
      </c>
      <c r="BA314" s="393" t="s">
        <v>1537</v>
      </c>
      <c r="BB314" s="393" t="s">
        <v>1537</v>
      </c>
      <c r="BC314" s="393" t="s">
        <v>1537</v>
      </c>
      <c r="BD314" s="353" t="s">
        <v>3612</v>
      </c>
      <c r="BE314" s="393">
        <v>0</v>
      </c>
      <c r="BF314" s="393">
        <v>0</v>
      </c>
      <c r="BG314" s="393">
        <v>1</v>
      </c>
      <c r="BH314" s="5" t="s">
        <v>1537</v>
      </c>
      <c r="BI314" s="289"/>
      <c r="BJ314" s="297">
        <v>12</v>
      </c>
      <c r="BK314" s="297">
        <v>27</v>
      </c>
    </row>
    <row r="315" spans="1:63" x14ac:dyDescent="0.2">
      <c r="A315" s="286" t="s">
        <v>1080</v>
      </c>
      <c r="B315" s="287" t="s">
        <v>1941</v>
      </c>
      <c r="C315" s="340">
        <v>228</v>
      </c>
      <c r="D315" s="341">
        <v>271</v>
      </c>
      <c r="E315" s="341">
        <v>306</v>
      </c>
      <c r="F315" s="341">
        <v>313</v>
      </c>
      <c r="G315" s="341">
        <v>322</v>
      </c>
      <c r="H315" s="341">
        <v>356</v>
      </c>
      <c r="I315" s="342">
        <v>428</v>
      </c>
      <c r="J315" s="340">
        <v>17</v>
      </c>
      <c r="K315" s="341">
        <v>35</v>
      </c>
      <c r="L315" s="341">
        <v>55</v>
      </c>
      <c r="M315" s="341">
        <v>113</v>
      </c>
      <c r="N315" s="340">
        <v>228</v>
      </c>
      <c r="O315" s="341">
        <v>334</v>
      </c>
      <c r="P315" s="341">
        <v>361</v>
      </c>
      <c r="Q315" s="343">
        <v>334</v>
      </c>
      <c r="R315" s="344">
        <v>361</v>
      </c>
      <c r="S315" s="344">
        <v>396</v>
      </c>
      <c r="T315" s="344">
        <v>424</v>
      </c>
      <c r="U315" s="344">
        <v>431</v>
      </c>
      <c r="V315" s="344">
        <v>431</v>
      </c>
      <c r="W315" s="344">
        <v>47</v>
      </c>
      <c r="X315" s="344">
        <v>53</v>
      </c>
      <c r="Y315" s="345">
        <v>0.12</v>
      </c>
      <c r="Z315" s="345">
        <v>0.25</v>
      </c>
      <c r="AA315" s="345">
        <v>0.25</v>
      </c>
      <c r="AB315" s="346">
        <v>0</v>
      </c>
      <c r="AC315" s="346">
        <v>0</v>
      </c>
      <c r="AD315" s="346">
        <v>44</v>
      </c>
      <c r="AE315" s="346">
        <v>0</v>
      </c>
      <c r="AF315" s="381">
        <v>0</v>
      </c>
      <c r="AG315" s="349" t="s">
        <v>1865</v>
      </c>
      <c r="AH315" s="347" t="s">
        <v>1172</v>
      </c>
      <c r="AI315" s="347" t="s">
        <v>1921</v>
      </c>
      <c r="AJ315" s="348">
        <v>18</v>
      </c>
      <c r="AK315" s="379">
        <v>33</v>
      </c>
      <c r="AL315" s="349">
        <v>34.5</v>
      </c>
      <c r="AM315" s="349" t="s">
        <v>5776</v>
      </c>
      <c r="AN315" s="436">
        <v>76.705555555555563</v>
      </c>
      <c r="AO315" s="348">
        <v>32.920138888888886</v>
      </c>
      <c r="AP315" s="347">
        <v>6.875</v>
      </c>
      <c r="AQ315" s="348">
        <v>2</v>
      </c>
      <c r="AR315" s="348">
        <v>2</v>
      </c>
      <c r="AS315" s="348">
        <v>0</v>
      </c>
      <c r="AT315" s="348">
        <v>0</v>
      </c>
      <c r="AU315" s="348">
        <v>1</v>
      </c>
      <c r="AV315" s="348">
        <v>4</v>
      </c>
      <c r="AW315" s="350">
        <v>1</v>
      </c>
      <c r="AX315" s="351">
        <v>1</v>
      </c>
      <c r="AY315" s="352">
        <v>12</v>
      </c>
      <c r="AZ315" s="393">
        <v>0</v>
      </c>
      <c r="BA315" s="393" t="s">
        <v>1537</v>
      </c>
      <c r="BB315" s="393" t="s">
        <v>1537</v>
      </c>
      <c r="BC315" s="393" t="s">
        <v>1537</v>
      </c>
      <c r="BD315" s="353" t="s">
        <v>3612</v>
      </c>
      <c r="BE315" s="393">
        <v>0</v>
      </c>
      <c r="BF315" s="393">
        <v>0</v>
      </c>
      <c r="BG315" s="393">
        <v>1</v>
      </c>
      <c r="BH315" s="5" t="s">
        <v>1537</v>
      </c>
      <c r="BI315" s="289"/>
      <c r="BJ315" s="297">
        <v>17</v>
      </c>
      <c r="BK315" s="297">
        <v>33</v>
      </c>
    </row>
    <row r="316" spans="1:63" x14ac:dyDescent="0.2">
      <c r="A316" s="286" t="s">
        <v>1068</v>
      </c>
      <c r="B316" s="287" t="s">
        <v>1954</v>
      </c>
      <c r="C316" s="340">
        <v>204</v>
      </c>
      <c r="D316" s="341">
        <v>250</v>
      </c>
      <c r="E316" s="341">
        <v>288</v>
      </c>
      <c r="F316" s="341">
        <v>294</v>
      </c>
      <c r="G316" s="341">
        <v>303</v>
      </c>
      <c r="H316" s="341">
        <v>336</v>
      </c>
      <c r="I316" s="342">
        <v>414</v>
      </c>
      <c r="J316" s="340">
        <v>24</v>
      </c>
      <c r="K316" s="341">
        <v>47</v>
      </c>
      <c r="L316" s="341">
        <v>60</v>
      </c>
      <c r="M316" s="341">
        <v>119</v>
      </c>
      <c r="N316" s="340">
        <v>204</v>
      </c>
      <c r="O316" s="341">
        <v>310</v>
      </c>
      <c r="P316" s="341">
        <v>333</v>
      </c>
      <c r="Q316" s="343">
        <v>310</v>
      </c>
      <c r="R316" s="344">
        <v>333</v>
      </c>
      <c r="S316" s="344">
        <v>372</v>
      </c>
      <c r="T316" s="344">
        <v>393</v>
      </c>
      <c r="U316" s="344">
        <v>406</v>
      </c>
      <c r="V316" s="344">
        <v>406</v>
      </c>
      <c r="W316" s="344">
        <v>47</v>
      </c>
      <c r="X316" s="344">
        <v>53</v>
      </c>
      <c r="Y316" s="345">
        <v>0.12</v>
      </c>
      <c r="Z316" s="345">
        <v>0.25</v>
      </c>
      <c r="AA316" s="345">
        <v>0.25</v>
      </c>
      <c r="AB316" s="346">
        <v>0</v>
      </c>
      <c r="AC316" s="346">
        <v>0</v>
      </c>
      <c r="AD316" s="346">
        <v>44</v>
      </c>
      <c r="AE316" s="346">
        <v>0</v>
      </c>
      <c r="AF316" s="381">
        <v>0</v>
      </c>
      <c r="AG316" s="349" t="s">
        <v>1865</v>
      </c>
      <c r="AH316" s="347" t="s">
        <v>1172</v>
      </c>
      <c r="AI316" s="347" t="s">
        <v>1921</v>
      </c>
      <c r="AJ316" s="348">
        <v>24</v>
      </c>
      <c r="AK316" s="379">
        <v>36</v>
      </c>
      <c r="AL316" s="349">
        <v>34.5</v>
      </c>
      <c r="AM316" s="349" t="s">
        <v>5756</v>
      </c>
      <c r="AN316" s="436">
        <v>78.430000000000007</v>
      </c>
      <c r="AO316" s="348">
        <v>37.197916666666671</v>
      </c>
      <c r="AP316" s="347">
        <v>7.5</v>
      </c>
      <c r="AQ316" s="348">
        <v>2</v>
      </c>
      <c r="AR316" s="348">
        <v>2</v>
      </c>
      <c r="AS316" s="348">
        <v>0</v>
      </c>
      <c r="AT316" s="348">
        <v>0</v>
      </c>
      <c r="AU316" s="348">
        <v>1</v>
      </c>
      <c r="AV316" s="348">
        <v>4</v>
      </c>
      <c r="AW316" s="350">
        <v>1</v>
      </c>
      <c r="AX316" s="351">
        <v>1</v>
      </c>
      <c r="AY316" s="352">
        <v>12</v>
      </c>
      <c r="AZ316" s="393">
        <v>0</v>
      </c>
      <c r="BA316" s="393" t="s">
        <v>1537</v>
      </c>
      <c r="BB316" s="393" t="s">
        <v>1537</v>
      </c>
      <c r="BC316" s="393" t="s">
        <v>1537</v>
      </c>
      <c r="BD316" s="353" t="s">
        <v>3612</v>
      </c>
      <c r="BE316" s="393">
        <v>0</v>
      </c>
      <c r="BF316" s="393">
        <v>0</v>
      </c>
      <c r="BG316" s="393">
        <v>1</v>
      </c>
      <c r="BH316" s="5" t="s">
        <v>1537</v>
      </c>
      <c r="BI316" s="289"/>
      <c r="BJ316" s="297">
        <v>24</v>
      </c>
      <c r="BK316" s="297">
        <v>31</v>
      </c>
    </row>
    <row r="317" spans="1:63" x14ac:dyDescent="0.2">
      <c r="A317" s="286" t="s">
        <v>1094</v>
      </c>
      <c r="B317" s="287" t="s">
        <v>1930</v>
      </c>
      <c r="C317" s="340">
        <v>180</v>
      </c>
      <c r="D317" s="341">
        <v>229</v>
      </c>
      <c r="E317" s="341">
        <v>269</v>
      </c>
      <c r="F317" s="341">
        <v>275</v>
      </c>
      <c r="G317" s="341">
        <v>283</v>
      </c>
      <c r="H317" s="341">
        <v>315</v>
      </c>
      <c r="I317" s="342">
        <v>395</v>
      </c>
      <c r="J317" s="340">
        <v>12</v>
      </c>
      <c r="K317" s="341">
        <v>24</v>
      </c>
      <c r="L317" s="341">
        <v>61</v>
      </c>
      <c r="M317" s="341">
        <v>123</v>
      </c>
      <c r="N317" s="340">
        <v>180</v>
      </c>
      <c r="O317" s="341">
        <v>288</v>
      </c>
      <c r="P317" s="341">
        <v>313</v>
      </c>
      <c r="Q317" s="343">
        <v>288</v>
      </c>
      <c r="R317" s="344">
        <v>313</v>
      </c>
      <c r="S317" s="344">
        <v>350</v>
      </c>
      <c r="T317" s="344">
        <v>372</v>
      </c>
      <c r="U317" s="344">
        <v>384</v>
      </c>
      <c r="V317" s="344">
        <v>384</v>
      </c>
      <c r="W317" s="344">
        <v>47</v>
      </c>
      <c r="X317" s="344">
        <v>53</v>
      </c>
      <c r="Y317" s="345">
        <v>0.12</v>
      </c>
      <c r="Z317" s="345">
        <v>0.25</v>
      </c>
      <c r="AA317" s="345">
        <v>0.25</v>
      </c>
      <c r="AB317" s="346">
        <v>0</v>
      </c>
      <c r="AC317" s="346">
        <v>0</v>
      </c>
      <c r="AD317" s="346">
        <v>44</v>
      </c>
      <c r="AE317" s="346">
        <v>0</v>
      </c>
      <c r="AF317" s="381">
        <v>0</v>
      </c>
      <c r="AG317" s="349" t="s">
        <v>1865</v>
      </c>
      <c r="AH317" s="347" t="s">
        <v>1172</v>
      </c>
      <c r="AI317" s="347" t="s">
        <v>1921</v>
      </c>
      <c r="AJ317" s="348">
        <v>12</v>
      </c>
      <c r="AK317" s="379">
        <v>36</v>
      </c>
      <c r="AL317" s="349">
        <v>34.5</v>
      </c>
      <c r="AM317" s="349" t="s">
        <v>4112</v>
      </c>
      <c r="AN317" s="436">
        <v>65.516388888888883</v>
      </c>
      <c r="AO317" s="348">
        <v>27.607638888888889</v>
      </c>
      <c r="AP317" s="347">
        <v>7.5</v>
      </c>
      <c r="AQ317" s="348">
        <v>2</v>
      </c>
      <c r="AR317" s="348">
        <v>2</v>
      </c>
      <c r="AS317" s="348">
        <v>0</v>
      </c>
      <c r="AT317" s="348">
        <v>0</v>
      </c>
      <c r="AU317" s="348">
        <v>1</v>
      </c>
      <c r="AV317" s="348">
        <v>4</v>
      </c>
      <c r="AW317" s="350">
        <v>1</v>
      </c>
      <c r="AX317" s="351">
        <v>1</v>
      </c>
      <c r="AY317" s="352">
        <v>12</v>
      </c>
      <c r="AZ317" s="393">
        <v>0</v>
      </c>
      <c r="BA317" s="393" t="s">
        <v>1537</v>
      </c>
      <c r="BB317" s="393" t="s">
        <v>1537</v>
      </c>
      <c r="BC317" s="393" t="s">
        <v>1537</v>
      </c>
      <c r="BD317" s="353" t="s">
        <v>3612</v>
      </c>
      <c r="BE317" s="393">
        <v>0</v>
      </c>
      <c r="BF317" s="393">
        <v>0</v>
      </c>
      <c r="BG317" s="393">
        <v>1</v>
      </c>
      <c r="BH317" s="5" t="s">
        <v>1537</v>
      </c>
      <c r="BI317" s="289"/>
      <c r="BJ317" s="297">
        <v>12</v>
      </c>
      <c r="BK317" s="297">
        <v>29</v>
      </c>
    </row>
    <row r="318" spans="1:63" x14ac:dyDescent="0.2">
      <c r="A318" s="286" t="s">
        <v>1081</v>
      </c>
      <c r="B318" s="287" t="s">
        <v>1942</v>
      </c>
      <c r="C318" s="340">
        <v>236</v>
      </c>
      <c r="D318" s="341">
        <v>284</v>
      </c>
      <c r="E318" s="341">
        <v>323</v>
      </c>
      <c r="F318" s="341">
        <v>330</v>
      </c>
      <c r="G318" s="341">
        <v>339</v>
      </c>
      <c r="H318" s="341">
        <v>375</v>
      </c>
      <c r="I318" s="342">
        <v>455</v>
      </c>
      <c r="J318" s="340">
        <v>17</v>
      </c>
      <c r="K318" s="341">
        <v>35</v>
      </c>
      <c r="L318" s="341">
        <v>61</v>
      </c>
      <c r="M318" s="341">
        <v>123</v>
      </c>
      <c r="N318" s="340">
        <v>236</v>
      </c>
      <c r="O318" s="341">
        <v>343</v>
      </c>
      <c r="P318" s="341">
        <v>372</v>
      </c>
      <c r="Q318" s="343">
        <v>343</v>
      </c>
      <c r="R318" s="344">
        <v>372</v>
      </c>
      <c r="S318" s="344">
        <v>413</v>
      </c>
      <c r="T318" s="344">
        <v>434</v>
      </c>
      <c r="U318" s="344">
        <v>449</v>
      </c>
      <c r="V318" s="344">
        <v>449</v>
      </c>
      <c r="W318" s="344">
        <v>47</v>
      </c>
      <c r="X318" s="344">
        <v>53</v>
      </c>
      <c r="Y318" s="345">
        <v>0.12</v>
      </c>
      <c r="Z318" s="345">
        <v>0.25</v>
      </c>
      <c r="AA318" s="345">
        <v>0.25</v>
      </c>
      <c r="AB318" s="346">
        <v>0</v>
      </c>
      <c r="AC318" s="346">
        <v>0</v>
      </c>
      <c r="AD318" s="346">
        <v>44</v>
      </c>
      <c r="AE318" s="346">
        <v>0</v>
      </c>
      <c r="AF318" s="381">
        <v>0</v>
      </c>
      <c r="AG318" s="349" t="s">
        <v>1865</v>
      </c>
      <c r="AH318" s="347" t="s">
        <v>1172</v>
      </c>
      <c r="AI318" s="347" t="s">
        <v>1921</v>
      </c>
      <c r="AJ318" s="348">
        <v>18</v>
      </c>
      <c r="AK318" s="379">
        <v>36</v>
      </c>
      <c r="AL318" s="349">
        <v>34.5</v>
      </c>
      <c r="AM318" s="349" t="s">
        <v>5777</v>
      </c>
      <c r="AN318" s="436">
        <v>82.007222222222225</v>
      </c>
      <c r="AO318" s="348">
        <v>34.815972222222229</v>
      </c>
      <c r="AP318" s="347">
        <v>7.5</v>
      </c>
      <c r="AQ318" s="348">
        <v>2</v>
      </c>
      <c r="AR318" s="348">
        <v>2</v>
      </c>
      <c r="AS318" s="348">
        <v>0</v>
      </c>
      <c r="AT318" s="348">
        <v>0</v>
      </c>
      <c r="AU318" s="348">
        <v>1</v>
      </c>
      <c r="AV318" s="348">
        <v>4</v>
      </c>
      <c r="AW318" s="350">
        <v>1</v>
      </c>
      <c r="AX318" s="351">
        <v>1</v>
      </c>
      <c r="AY318" s="352">
        <v>12</v>
      </c>
      <c r="AZ318" s="393">
        <v>0</v>
      </c>
      <c r="BA318" s="393" t="s">
        <v>1537</v>
      </c>
      <c r="BB318" s="393" t="s">
        <v>1537</v>
      </c>
      <c r="BC318" s="393" t="s">
        <v>1537</v>
      </c>
      <c r="BD318" s="353" t="s">
        <v>3612</v>
      </c>
      <c r="BE318" s="393">
        <v>0</v>
      </c>
      <c r="BF318" s="393">
        <v>0</v>
      </c>
      <c r="BG318" s="393">
        <v>1</v>
      </c>
      <c r="BH318" s="5" t="s">
        <v>1537</v>
      </c>
      <c r="BI318" s="289"/>
      <c r="BJ318" s="297">
        <v>17</v>
      </c>
      <c r="BK318" s="297">
        <v>34</v>
      </c>
    </row>
    <row r="319" spans="1:63" x14ac:dyDescent="0.2">
      <c r="A319" s="286" t="s">
        <v>1069</v>
      </c>
      <c r="B319" s="287" t="s">
        <v>1955</v>
      </c>
      <c r="C319" s="340">
        <v>215</v>
      </c>
      <c r="D319" s="341">
        <v>267</v>
      </c>
      <c r="E319" s="341">
        <v>308</v>
      </c>
      <c r="F319" s="341">
        <v>315</v>
      </c>
      <c r="G319" s="341">
        <v>325</v>
      </c>
      <c r="H319" s="341">
        <v>360</v>
      </c>
      <c r="I319" s="342">
        <v>443</v>
      </c>
      <c r="J319" s="340">
        <v>24</v>
      </c>
      <c r="K319" s="341">
        <v>47</v>
      </c>
      <c r="L319" s="341">
        <v>64</v>
      </c>
      <c r="M319" s="341">
        <v>130</v>
      </c>
      <c r="N319" s="340">
        <v>215</v>
      </c>
      <c r="O319" s="341">
        <v>335</v>
      </c>
      <c r="P319" s="341">
        <v>353</v>
      </c>
      <c r="Q319" s="343">
        <v>335</v>
      </c>
      <c r="R319" s="344">
        <v>353</v>
      </c>
      <c r="S319" s="344">
        <v>396</v>
      </c>
      <c r="T319" s="344">
        <v>408</v>
      </c>
      <c r="U319" s="344">
        <v>430</v>
      </c>
      <c r="V319" s="344">
        <v>430</v>
      </c>
      <c r="W319" s="344">
        <v>47</v>
      </c>
      <c r="X319" s="344">
        <v>53</v>
      </c>
      <c r="Y319" s="345">
        <v>0.12</v>
      </c>
      <c r="Z319" s="345">
        <v>0.25</v>
      </c>
      <c r="AA319" s="345">
        <v>0.25</v>
      </c>
      <c r="AB319" s="346">
        <v>0</v>
      </c>
      <c r="AC319" s="346">
        <v>0</v>
      </c>
      <c r="AD319" s="346">
        <v>44</v>
      </c>
      <c r="AE319" s="346">
        <v>0</v>
      </c>
      <c r="AF319" s="381">
        <v>0</v>
      </c>
      <c r="AG319" s="349" t="s">
        <v>1865</v>
      </c>
      <c r="AH319" s="347" t="s">
        <v>1172</v>
      </c>
      <c r="AI319" s="347" t="s">
        <v>1921</v>
      </c>
      <c r="AJ319" s="348">
        <v>24</v>
      </c>
      <c r="AK319" s="379">
        <v>39</v>
      </c>
      <c r="AL319" s="349">
        <v>34.5</v>
      </c>
      <c r="AM319" s="349" t="s">
        <v>5757</v>
      </c>
      <c r="AN319" s="436">
        <v>82.907499999999999</v>
      </c>
      <c r="AO319" s="348">
        <v>39.052083333333329</v>
      </c>
      <c r="AP319" s="347">
        <v>8.125</v>
      </c>
      <c r="AQ319" s="348">
        <v>2</v>
      </c>
      <c r="AR319" s="348">
        <v>2</v>
      </c>
      <c r="AS319" s="348">
        <v>0</v>
      </c>
      <c r="AT319" s="348">
        <v>0</v>
      </c>
      <c r="AU319" s="348">
        <v>1</v>
      </c>
      <c r="AV319" s="348">
        <v>4</v>
      </c>
      <c r="AW319" s="350">
        <v>1</v>
      </c>
      <c r="AX319" s="351">
        <v>1</v>
      </c>
      <c r="AY319" s="352">
        <v>12</v>
      </c>
      <c r="AZ319" s="393">
        <v>0</v>
      </c>
      <c r="BA319" s="393" t="s">
        <v>1537</v>
      </c>
      <c r="BB319" s="393" t="s">
        <v>1537</v>
      </c>
      <c r="BC319" s="393" t="s">
        <v>1537</v>
      </c>
      <c r="BD319" s="353" t="s">
        <v>3612</v>
      </c>
      <c r="BE319" s="393">
        <v>0</v>
      </c>
      <c r="BF319" s="393">
        <v>0</v>
      </c>
      <c r="BG319" s="393">
        <v>1</v>
      </c>
      <c r="BH319" s="5" t="s">
        <v>1537</v>
      </c>
      <c r="BI319" s="289"/>
      <c r="BJ319" s="297">
        <v>24</v>
      </c>
      <c r="BK319" s="297">
        <v>33</v>
      </c>
    </row>
    <row r="320" spans="1:63" x14ac:dyDescent="0.2">
      <c r="A320" s="286" t="s">
        <v>1095</v>
      </c>
      <c r="B320" s="287" t="s">
        <v>1931</v>
      </c>
      <c r="C320" s="340">
        <v>193</v>
      </c>
      <c r="D320" s="341">
        <v>246</v>
      </c>
      <c r="E320" s="341">
        <v>288</v>
      </c>
      <c r="F320" s="341">
        <v>295</v>
      </c>
      <c r="G320" s="341">
        <v>305</v>
      </c>
      <c r="H320" s="341">
        <v>338</v>
      </c>
      <c r="I320" s="342">
        <v>424</v>
      </c>
      <c r="J320" s="340">
        <v>12</v>
      </c>
      <c r="K320" s="341">
        <v>24</v>
      </c>
      <c r="L320" s="341">
        <v>66</v>
      </c>
      <c r="M320" s="341">
        <v>134</v>
      </c>
      <c r="N320" s="340">
        <v>193</v>
      </c>
      <c r="O320" s="341">
        <v>317</v>
      </c>
      <c r="P320" s="341">
        <v>332</v>
      </c>
      <c r="Q320" s="343">
        <v>317</v>
      </c>
      <c r="R320" s="344">
        <v>332</v>
      </c>
      <c r="S320" s="344">
        <v>374</v>
      </c>
      <c r="T320" s="344">
        <v>388</v>
      </c>
      <c r="U320" s="344">
        <v>409</v>
      </c>
      <c r="V320" s="344">
        <v>409</v>
      </c>
      <c r="W320" s="344">
        <v>47</v>
      </c>
      <c r="X320" s="344">
        <v>53</v>
      </c>
      <c r="Y320" s="345">
        <v>0.12</v>
      </c>
      <c r="Z320" s="345">
        <v>0.25</v>
      </c>
      <c r="AA320" s="345">
        <v>0.25</v>
      </c>
      <c r="AB320" s="346">
        <v>0</v>
      </c>
      <c r="AC320" s="346">
        <v>0</v>
      </c>
      <c r="AD320" s="346">
        <v>44</v>
      </c>
      <c r="AE320" s="346">
        <v>0</v>
      </c>
      <c r="AF320" s="381">
        <v>0</v>
      </c>
      <c r="AG320" s="349" t="s">
        <v>1865</v>
      </c>
      <c r="AH320" s="347" t="s">
        <v>1172</v>
      </c>
      <c r="AI320" s="347" t="s">
        <v>1921</v>
      </c>
      <c r="AJ320" s="348">
        <v>12</v>
      </c>
      <c r="AK320" s="379">
        <v>39</v>
      </c>
      <c r="AL320" s="349">
        <v>34.5</v>
      </c>
      <c r="AM320" s="349" t="s">
        <v>5778</v>
      </c>
      <c r="AN320" s="436">
        <v>69.938055555555565</v>
      </c>
      <c r="AO320" s="348">
        <v>29.128472222222225</v>
      </c>
      <c r="AP320" s="347">
        <v>8.125</v>
      </c>
      <c r="AQ320" s="348">
        <v>2</v>
      </c>
      <c r="AR320" s="348">
        <v>2</v>
      </c>
      <c r="AS320" s="348">
        <v>0</v>
      </c>
      <c r="AT320" s="348">
        <v>0</v>
      </c>
      <c r="AU320" s="348">
        <v>1</v>
      </c>
      <c r="AV320" s="348">
        <v>4</v>
      </c>
      <c r="AW320" s="350">
        <v>1</v>
      </c>
      <c r="AX320" s="351">
        <v>1</v>
      </c>
      <c r="AY320" s="352">
        <v>12</v>
      </c>
      <c r="AZ320" s="393">
        <v>0</v>
      </c>
      <c r="BA320" s="393" t="s">
        <v>1537</v>
      </c>
      <c r="BB320" s="393" t="s">
        <v>1537</v>
      </c>
      <c r="BC320" s="393" t="s">
        <v>1537</v>
      </c>
      <c r="BD320" s="353" t="s">
        <v>3612</v>
      </c>
      <c r="BE320" s="393">
        <v>0</v>
      </c>
      <c r="BF320" s="393">
        <v>0</v>
      </c>
      <c r="BG320" s="393">
        <v>1</v>
      </c>
      <c r="BH320" s="5" t="s">
        <v>1537</v>
      </c>
      <c r="BI320" s="289"/>
      <c r="BJ320" s="297">
        <v>12</v>
      </c>
      <c r="BK320" s="297">
        <v>31</v>
      </c>
    </row>
    <row r="321" spans="1:63" x14ac:dyDescent="0.2">
      <c r="A321" s="286" t="s">
        <v>1082</v>
      </c>
      <c r="B321" s="287" t="s">
        <v>1943</v>
      </c>
      <c r="C321" s="340">
        <v>247</v>
      </c>
      <c r="D321" s="341">
        <v>298</v>
      </c>
      <c r="E321" s="341">
        <v>341</v>
      </c>
      <c r="F321" s="341">
        <v>349</v>
      </c>
      <c r="G321" s="341">
        <v>359</v>
      </c>
      <c r="H321" s="341">
        <v>398</v>
      </c>
      <c r="I321" s="342">
        <v>484</v>
      </c>
      <c r="J321" s="340">
        <v>17</v>
      </c>
      <c r="K321" s="341">
        <v>35</v>
      </c>
      <c r="L321" s="341">
        <v>66</v>
      </c>
      <c r="M321" s="341">
        <v>134</v>
      </c>
      <c r="N321" s="340">
        <v>247</v>
      </c>
      <c r="O321" s="341">
        <v>370</v>
      </c>
      <c r="P321" s="341">
        <v>390</v>
      </c>
      <c r="Q321" s="343">
        <v>370</v>
      </c>
      <c r="R321" s="344">
        <v>390</v>
      </c>
      <c r="S321" s="344">
        <v>436</v>
      </c>
      <c r="T321" s="344">
        <v>449</v>
      </c>
      <c r="U321" s="344">
        <v>473</v>
      </c>
      <c r="V321" s="344">
        <v>473</v>
      </c>
      <c r="W321" s="344">
        <v>47</v>
      </c>
      <c r="X321" s="344">
        <v>53</v>
      </c>
      <c r="Y321" s="345">
        <v>0.12</v>
      </c>
      <c r="Z321" s="345">
        <v>0.25</v>
      </c>
      <c r="AA321" s="345">
        <v>0.25</v>
      </c>
      <c r="AB321" s="346">
        <v>0</v>
      </c>
      <c r="AC321" s="346">
        <v>0</v>
      </c>
      <c r="AD321" s="346">
        <v>44</v>
      </c>
      <c r="AE321" s="346">
        <v>0</v>
      </c>
      <c r="AF321" s="381">
        <v>0</v>
      </c>
      <c r="AG321" s="349" t="s">
        <v>1865</v>
      </c>
      <c r="AH321" s="347" t="s">
        <v>1172</v>
      </c>
      <c r="AI321" s="347" t="s">
        <v>1921</v>
      </c>
      <c r="AJ321" s="348">
        <v>18</v>
      </c>
      <c r="AK321" s="379">
        <v>39</v>
      </c>
      <c r="AL321" s="349">
        <v>34.5</v>
      </c>
      <c r="AM321" s="349" t="s">
        <v>4119</v>
      </c>
      <c r="AN321" s="436">
        <v>87.308888888888887</v>
      </c>
      <c r="AO321" s="348">
        <v>36.711805555555557</v>
      </c>
      <c r="AP321" s="347">
        <v>8.125</v>
      </c>
      <c r="AQ321" s="348">
        <v>2</v>
      </c>
      <c r="AR321" s="348">
        <v>2</v>
      </c>
      <c r="AS321" s="348">
        <v>0</v>
      </c>
      <c r="AT321" s="348">
        <v>0</v>
      </c>
      <c r="AU321" s="348">
        <v>1</v>
      </c>
      <c r="AV321" s="348">
        <v>4</v>
      </c>
      <c r="AW321" s="350">
        <v>1</v>
      </c>
      <c r="AX321" s="351">
        <v>1</v>
      </c>
      <c r="AY321" s="352">
        <v>12</v>
      </c>
      <c r="AZ321" s="393">
        <v>0</v>
      </c>
      <c r="BA321" s="393" t="s">
        <v>1537</v>
      </c>
      <c r="BB321" s="393" t="s">
        <v>1537</v>
      </c>
      <c r="BC321" s="393" t="s">
        <v>1537</v>
      </c>
      <c r="BD321" s="353" t="s">
        <v>3612</v>
      </c>
      <c r="BE321" s="393">
        <v>0</v>
      </c>
      <c r="BF321" s="393">
        <v>0</v>
      </c>
      <c r="BG321" s="393">
        <v>1</v>
      </c>
      <c r="BH321" s="5" t="s">
        <v>1537</v>
      </c>
      <c r="BI321" s="289"/>
      <c r="BJ321" s="297">
        <v>17</v>
      </c>
      <c r="BK321" s="297">
        <v>36</v>
      </c>
    </row>
    <row r="322" spans="1:63" x14ac:dyDescent="0.2">
      <c r="A322" s="286" t="s">
        <v>1097</v>
      </c>
      <c r="B322" s="287" t="s">
        <v>1980</v>
      </c>
      <c r="C322" s="340">
        <v>252</v>
      </c>
      <c r="D322" s="341">
        <v>263</v>
      </c>
      <c r="E322" s="341">
        <v>277</v>
      </c>
      <c r="F322" s="341">
        <v>280</v>
      </c>
      <c r="G322" s="341">
        <v>287</v>
      </c>
      <c r="H322" s="341">
        <v>313</v>
      </c>
      <c r="I322" s="342">
        <v>339</v>
      </c>
      <c r="J322" s="340">
        <v>24</v>
      </c>
      <c r="K322" s="341">
        <v>47</v>
      </c>
      <c r="L322" s="341">
        <v>21</v>
      </c>
      <c r="M322" s="341">
        <v>41</v>
      </c>
      <c r="N322" s="340">
        <v>252</v>
      </c>
      <c r="O322" s="341">
        <v>291</v>
      </c>
      <c r="P322" s="341">
        <v>313</v>
      </c>
      <c r="Q322" s="343">
        <v>291</v>
      </c>
      <c r="R322" s="344">
        <v>313</v>
      </c>
      <c r="S322" s="344">
        <v>344</v>
      </c>
      <c r="T322" s="344">
        <v>330</v>
      </c>
      <c r="U322" s="344">
        <v>366</v>
      </c>
      <c r="V322" s="344">
        <v>366</v>
      </c>
      <c r="W322" s="344">
        <v>47</v>
      </c>
      <c r="X322" s="344">
        <v>53</v>
      </c>
      <c r="Y322" s="345">
        <v>0.12</v>
      </c>
      <c r="Z322" s="345">
        <v>0.25</v>
      </c>
      <c r="AA322" s="345">
        <v>0.25</v>
      </c>
      <c r="AB322" s="346">
        <v>282</v>
      </c>
      <c r="AC322" s="346">
        <v>414</v>
      </c>
      <c r="AD322" s="346">
        <v>22</v>
      </c>
      <c r="AE322" s="346">
        <v>0</v>
      </c>
      <c r="AF322" s="381">
        <v>1</v>
      </c>
      <c r="AG322" s="349" t="s">
        <v>1865</v>
      </c>
      <c r="AH322" s="347" t="s">
        <v>1172</v>
      </c>
      <c r="AI322" s="347" t="s">
        <v>3300</v>
      </c>
      <c r="AJ322" s="348">
        <v>24</v>
      </c>
      <c r="AK322" s="379">
        <v>12</v>
      </c>
      <c r="AL322" s="349">
        <v>34.5</v>
      </c>
      <c r="AM322" s="349" t="s">
        <v>5749</v>
      </c>
      <c r="AN322" s="436">
        <v>52.472500000000004</v>
      </c>
      <c r="AO322" s="348">
        <v>23.9375</v>
      </c>
      <c r="AP322" s="347">
        <v>2.5</v>
      </c>
      <c r="AQ322" s="348">
        <v>1</v>
      </c>
      <c r="AR322" s="348">
        <v>1</v>
      </c>
      <c r="AS322" s="348">
        <v>0</v>
      </c>
      <c r="AT322" s="348">
        <v>3</v>
      </c>
      <c r="AU322" s="348">
        <v>0</v>
      </c>
      <c r="AV322" s="348">
        <v>2</v>
      </c>
      <c r="AW322" s="350">
        <v>1</v>
      </c>
      <c r="AX322" s="351">
        <v>1</v>
      </c>
      <c r="AY322" s="352">
        <v>11</v>
      </c>
      <c r="AZ322" s="393">
        <v>0</v>
      </c>
      <c r="BA322" s="393" t="s">
        <v>1537</v>
      </c>
      <c r="BB322" s="393" t="s">
        <v>1537</v>
      </c>
      <c r="BC322" s="393" t="s">
        <v>1537</v>
      </c>
      <c r="BD322" s="353" t="s">
        <v>3612</v>
      </c>
      <c r="BE322" s="393">
        <v>0</v>
      </c>
      <c r="BF322" s="393">
        <v>0</v>
      </c>
      <c r="BG322" s="393">
        <v>1</v>
      </c>
      <c r="BH322" s="5" t="s">
        <v>1537</v>
      </c>
      <c r="BI322" s="289"/>
      <c r="BJ322" s="297">
        <v>24</v>
      </c>
      <c r="BK322" s="297">
        <v>29</v>
      </c>
    </row>
    <row r="323" spans="1:63" x14ac:dyDescent="0.2">
      <c r="A323" s="286" t="s">
        <v>1098</v>
      </c>
      <c r="B323" s="287" t="s">
        <v>1981</v>
      </c>
      <c r="C323" s="340">
        <v>267</v>
      </c>
      <c r="D323" s="341">
        <v>282</v>
      </c>
      <c r="E323" s="341">
        <v>298</v>
      </c>
      <c r="F323" s="341">
        <v>302</v>
      </c>
      <c r="G323" s="341">
        <v>310</v>
      </c>
      <c r="H323" s="341">
        <v>338</v>
      </c>
      <c r="I323" s="342">
        <v>372</v>
      </c>
      <c r="J323" s="340">
        <v>24</v>
      </c>
      <c r="K323" s="341">
        <v>47</v>
      </c>
      <c r="L323" s="341">
        <v>25</v>
      </c>
      <c r="M323" s="341">
        <v>52</v>
      </c>
      <c r="N323" s="340">
        <v>267</v>
      </c>
      <c r="O323" s="341">
        <v>312</v>
      </c>
      <c r="P323" s="341">
        <v>333</v>
      </c>
      <c r="Q323" s="343">
        <v>312</v>
      </c>
      <c r="R323" s="344">
        <v>333</v>
      </c>
      <c r="S323" s="344">
        <v>369</v>
      </c>
      <c r="T323" s="344">
        <v>359</v>
      </c>
      <c r="U323" s="344">
        <v>390</v>
      </c>
      <c r="V323" s="344">
        <v>390</v>
      </c>
      <c r="W323" s="344">
        <v>47</v>
      </c>
      <c r="X323" s="344">
        <v>53</v>
      </c>
      <c r="Y323" s="345">
        <v>0.12</v>
      </c>
      <c r="Z323" s="345">
        <v>0.25</v>
      </c>
      <c r="AA323" s="345">
        <v>0.25</v>
      </c>
      <c r="AB323" s="346">
        <v>282</v>
      </c>
      <c r="AC323" s="346">
        <v>414</v>
      </c>
      <c r="AD323" s="346">
        <v>22</v>
      </c>
      <c r="AE323" s="346">
        <v>0</v>
      </c>
      <c r="AF323" s="381">
        <v>1</v>
      </c>
      <c r="AG323" s="349" t="s">
        <v>1865</v>
      </c>
      <c r="AH323" s="347" t="s">
        <v>1172</v>
      </c>
      <c r="AI323" s="347" t="s">
        <v>3300</v>
      </c>
      <c r="AJ323" s="348">
        <v>24</v>
      </c>
      <c r="AK323" s="379">
        <v>15</v>
      </c>
      <c r="AL323" s="349">
        <v>34.5</v>
      </c>
      <c r="AM323" s="349" t="s">
        <v>5750</v>
      </c>
      <c r="AN323" s="436">
        <v>58.984999999999999</v>
      </c>
      <c r="AO323" s="348">
        <v>26.8125</v>
      </c>
      <c r="AP323" s="347">
        <v>3.125</v>
      </c>
      <c r="AQ323" s="348">
        <v>1</v>
      </c>
      <c r="AR323" s="348">
        <v>1</v>
      </c>
      <c r="AS323" s="348">
        <v>0</v>
      </c>
      <c r="AT323" s="348">
        <v>3</v>
      </c>
      <c r="AU323" s="348">
        <v>0</v>
      </c>
      <c r="AV323" s="348">
        <v>2</v>
      </c>
      <c r="AW323" s="350">
        <v>1</v>
      </c>
      <c r="AX323" s="351">
        <v>1</v>
      </c>
      <c r="AY323" s="352">
        <v>11</v>
      </c>
      <c r="AZ323" s="393">
        <v>0</v>
      </c>
      <c r="BA323" s="393" t="s">
        <v>1537</v>
      </c>
      <c r="BB323" s="393" t="s">
        <v>1537</v>
      </c>
      <c r="BC323" s="393" t="s">
        <v>1537</v>
      </c>
      <c r="BD323" s="353" t="s">
        <v>3612</v>
      </c>
      <c r="BE323" s="393">
        <v>0</v>
      </c>
      <c r="BF323" s="393">
        <v>0</v>
      </c>
      <c r="BG323" s="393">
        <v>1</v>
      </c>
      <c r="BH323" s="5" t="s">
        <v>1537</v>
      </c>
      <c r="BI323" s="289"/>
      <c r="BJ323" s="297">
        <v>24</v>
      </c>
      <c r="BK323" s="297">
        <v>31</v>
      </c>
    </row>
    <row r="324" spans="1:63" x14ac:dyDescent="0.2">
      <c r="A324" s="286" t="s">
        <v>1099</v>
      </c>
      <c r="B324" s="287" t="s">
        <v>1982</v>
      </c>
      <c r="C324" s="340">
        <v>277</v>
      </c>
      <c r="D324" s="341">
        <v>296</v>
      </c>
      <c r="E324" s="341">
        <v>317</v>
      </c>
      <c r="F324" s="341">
        <v>321</v>
      </c>
      <c r="G324" s="341">
        <v>329</v>
      </c>
      <c r="H324" s="341">
        <v>360</v>
      </c>
      <c r="I324" s="342">
        <v>400</v>
      </c>
      <c r="J324" s="340">
        <v>24</v>
      </c>
      <c r="K324" s="341">
        <v>47</v>
      </c>
      <c r="L324" s="341">
        <v>31</v>
      </c>
      <c r="M324" s="341">
        <v>61</v>
      </c>
      <c r="N324" s="340">
        <v>277</v>
      </c>
      <c r="O324" s="341">
        <v>328</v>
      </c>
      <c r="P324" s="341">
        <v>353</v>
      </c>
      <c r="Q324" s="343">
        <v>328</v>
      </c>
      <c r="R324" s="344">
        <v>353</v>
      </c>
      <c r="S324" s="344">
        <v>387</v>
      </c>
      <c r="T324" s="344">
        <v>393</v>
      </c>
      <c r="U324" s="344">
        <v>410</v>
      </c>
      <c r="V324" s="344">
        <v>410</v>
      </c>
      <c r="W324" s="344">
        <v>47</v>
      </c>
      <c r="X324" s="344">
        <v>53</v>
      </c>
      <c r="Y324" s="345">
        <v>0.12</v>
      </c>
      <c r="Z324" s="345">
        <v>0.25</v>
      </c>
      <c r="AA324" s="345">
        <v>0.25</v>
      </c>
      <c r="AB324" s="346">
        <v>282</v>
      </c>
      <c r="AC324" s="346">
        <v>414</v>
      </c>
      <c r="AD324" s="346">
        <v>22</v>
      </c>
      <c r="AE324" s="346">
        <v>0</v>
      </c>
      <c r="AF324" s="381">
        <v>1</v>
      </c>
      <c r="AG324" s="349" t="s">
        <v>1865</v>
      </c>
      <c r="AH324" s="347" t="s">
        <v>1172</v>
      </c>
      <c r="AI324" s="347" t="s">
        <v>3300</v>
      </c>
      <c r="AJ324" s="348">
        <v>24</v>
      </c>
      <c r="AK324" s="379">
        <v>18</v>
      </c>
      <c r="AL324" s="349">
        <v>34.5</v>
      </c>
      <c r="AM324" s="349" t="s">
        <v>5751</v>
      </c>
      <c r="AN324" s="436">
        <v>65.497500000000002</v>
      </c>
      <c r="AO324" s="348">
        <v>29.6875</v>
      </c>
      <c r="AP324" s="347">
        <v>3.75</v>
      </c>
      <c r="AQ324" s="348">
        <v>1</v>
      </c>
      <c r="AR324" s="348">
        <v>1</v>
      </c>
      <c r="AS324" s="348">
        <v>0</v>
      </c>
      <c r="AT324" s="348">
        <v>3</v>
      </c>
      <c r="AU324" s="348">
        <v>0</v>
      </c>
      <c r="AV324" s="348">
        <v>2</v>
      </c>
      <c r="AW324" s="350">
        <v>1</v>
      </c>
      <c r="AX324" s="351">
        <v>1</v>
      </c>
      <c r="AY324" s="352">
        <v>11</v>
      </c>
      <c r="AZ324" s="393">
        <v>0</v>
      </c>
      <c r="BA324" s="393" t="s">
        <v>1537</v>
      </c>
      <c r="BB324" s="393" t="s">
        <v>1537</v>
      </c>
      <c r="BC324" s="393" t="s">
        <v>1537</v>
      </c>
      <c r="BD324" s="353" t="s">
        <v>3612</v>
      </c>
      <c r="BE324" s="393">
        <v>0</v>
      </c>
      <c r="BF324" s="393">
        <v>0</v>
      </c>
      <c r="BG324" s="393">
        <v>1</v>
      </c>
      <c r="BH324" s="5" t="s">
        <v>1537</v>
      </c>
      <c r="BI324" s="289"/>
      <c r="BJ324" s="297">
        <v>24</v>
      </c>
      <c r="BK324" s="297">
        <v>33</v>
      </c>
    </row>
    <row r="325" spans="1:63" x14ac:dyDescent="0.2">
      <c r="A325" s="286" t="s">
        <v>1100</v>
      </c>
      <c r="B325" s="287" t="s">
        <v>1983</v>
      </c>
      <c r="C325" s="340">
        <v>289</v>
      </c>
      <c r="D325" s="341">
        <v>313</v>
      </c>
      <c r="E325" s="341">
        <v>335</v>
      </c>
      <c r="F325" s="341">
        <v>340</v>
      </c>
      <c r="G325" s="341">
        <v>350</v>
      </c>
      <c r="H325" s="341">
        <v>382</v>
      </c>
      <c r="I325" s="342">
        <v>429</v>
      </c>
      <c r="J325" s="340">
        <v>24</v>
      </c>
      <c r="K325" s="341">
        <v>47</v>
      </c>
      <c r="L325" s="341">
        <v>36</v>
      </c>
      <c r="M325" s="341">
        <v>72</v>
      </c>
      <c r="N325" s="340">
        <v>289</v>
      </c>
      <c r="O325" s="341">
        <v>353</v>
      </c>
      <c r="P325" s="341">
        <v>379</v>
      </c>
      <c r="Q325" s="343">
        <v>353</v>
      </c>
      <c r="R325" s="344">
        <v>379</v>
      </c>
      <c r="S325" s="344">
        <v>409</v>
      </c>
      <c r="T325" s="344">
        <v>408</v>
      </c>
      <c r="U325" s="344">
        <v>432</v>
      </c>
      <c r="V325" s="344">
        <v>432</v>
      </c>
      <c r="W325" s="344">
        <v>47</v>
      </c>
      <c r="X325" s="344">
        <v>53</v>
      </c>
      <c r="Y325" s="345">
        <v>0.12</v>
      </c>
      <c r="Z325" s="345">
        <v>0.25</v>
      </c>
      <c r="AA325" s="345">
        <v>0.25</v>
      </c>
      <c r="AB325" s="346">
        <v>282</v>
      </c>
      <c r="AC325" s="346">
        <v>414</v>
      </c>
      <c r="AD325" s="346">
        <v>22</v>
      </c>
      <c r="AE325" s="346">
        <v>0</v>
      </c>
      <c r="AF325" s="381">
        <v>1</v>
      </c>
      <c r="AG325" s="349" t="s">
        <v>1865</v>
      </c>
      <c r="AH325" s="347" t="s">
        <v>1172</v>
      </c>
      <c r="AI325" s="347" t="s">
        <v>3300</v>
      </c>
      <c r="AJ325" s="348">
        <v>24</v>
      </c>
      <c r="AK325" s="379">
        <v>21</v>
      </c>
      <c r="AL325" s="349">
        <v>34.5</v>
      </c>
      <c r="AM325" s="349" t="s">
        <v>5752</v>
      </c>
      <c r="AN325" s="436">
        <v>72.010000000000005</v>
      </c>
      <c r="AO325" s="348">
        <v>32.5625</v>
      </c>
      <c r="AP325" s="347">
        <v>4.375</v>
      </c>
      <c r="AQ325" s="348">
        <v>1</v>
      </c>
      <c r="AR325" s="348">
        <v>1</v>
      </c>
      <c r="AS325" s="348">
        <v>0</v>
      </c>
      <c r="AT325" s="348">
        <v>3</v>
      </c>
      <c r="AU325" s="348">
        <v>0</v>
      </c>
      <c r="AV325" s="348">
        <v>2</v>
      </c>
      <c r="AW325" s="350">
        <v>1</v>
      </c>
      <c r="AX325" s="351">
        <v>1</v>
      </c>
      <c r="AY325" s="352">
        <v>11</v>
      </c>
      <c r="AZ325" s="393">
        <v>0</v>
      </c>
      <c r="BA325" s="393" t="s">
        <v>1537</v>
      </c>
      <c r="BB325" s="393" t="s">
        <v>1537</v>
      </c>
      <c r="BC325" s="393" t="s">
        <v>1537</v>
      </c>
      <c r="BD325" s="353" t="s">
        <v>3612</v>
      </c>
      <c r="BE325" s="393">
        <v>0</v>
      </c>
      <c r="BF325" s="393">
        <v>0</v>
      </c>
      <c r="BG325" s="393">
        <v>1</v>
      </c>
      <c r="BH325" s="5" t="s">
        <v>1537</v>
      </c>
      <c r="BI325" s="289"/>
      <c r="BJ325" s="297">
        <v>24</v>
      </c>
      <c r="BK325" s="297">
        <v>35</v>
      </c>
    </row>
    <row r="326" spans="1:63" x14ac:dyDescent="0.2">
      <c r="A326" s="286" t="s">
        <v>1101</v>
      </c>
      <c r="B326" s="287" t="s">
        <v>1984</v>
      </c>
      <c r="C326" s="340">
        <v>306</v>
      </c>
      <c r="D326" s="341">
        <v>333</v>
      </c>
      <c r="E326" s="341">
        <v>360</v>
      </c>
      <c r="F326" s="341">
        <v>366</v>
      </c>
      <c r="G326" s="341">
        <v>375</v>
      </c>
      <c r="H326" s="341">
        <v>411</v>
      </c>
      <c r="I326" s="342">
        <v>464</v>
      </c>
      <c r="J326" s="340">
        <v>24</v>
      </c>
      <c r="K326" s="341">
        <v>47</v>
      </c>
      <c r="L326" s="341">
        <v>40</v>
      </c>
      <c r="M326" s="341">
        <v>81</v>
      </c>
      <c r="N326" s="340">
        <v>306</v>
      </c>
      <c r="O326" s="341">
        <v>387</v>
      </c>
      <c r="P326" s="341">
        <v>416</v>
      </c>
      <c r="Q326" s="343">
        <v>387</v>
      </c>
      <c r="R326" s="344">
        <v>416</v>
      </c>
      <c r="S326" s="344">
        <v>462</v>
      </c>
      <c r="T326" s="344">
        <v>441</v>
      </c>
      <c r="U326" s="344">
        <v>499</v>
      </c>
      <c r="V326" s="344">
        <v>499</v>
      </c>
      <c r="W326" s="344">
        <v>47</v>
      </c>
      <c r="X326" s="344">
        <v>53</v>
      </c>
      <c r="Y326" s="345">
        <v>0.12</v>
      </c>
      <c r="Z326" s="345">
        <v>0.25</v>
      </c>
      <c r="AA326" s="345">
        <v>0.25</v>
      </c>
      <c r="AB326" s="346">
        <v>282</v>
      </c>
      <c r="AC326" s="346">
        <v>414</v>
      </c>
      <c r="AD326" s="346">
        <v>44</v>
      </c>
      <c r="AE326" s="346">
        <v>0</v>
      </c>
      <c r="AF326" s="381">
        <v>0</v>
      </c>
      <c r="AG326" s="349" t="s">
        <v>1865</v>
      </c>
      <c r="AH326" s="347" t="s">
        <v>1172</v>
      </c>
      <c r="AI326" s="347" t="s">
        <v>3300</v>
      </c>
      <c r="AJ326" s="348">
        <v>24</v>
      </c>
      <c r="AK326" s="379">
        <v>24</v>
      </c>
      <c r="AL326" s="349">
        <v>34.5</v>
      </c>
      <c r="AM326" s="349" t="s">
        <v>4118</v>
      </c>
      <c r="AN326" s="436">
        <v>78.882500000000007</v>
      </c>
      <c r="AO326" s="348">
        <v>35.4375</v>
      </c>
      <c r="AP326" s="347">
        <v>5</v>
      </c>
      <c r="AQ326" s="348">
        <v>2</v>
      </c>
      <c r="AR326" s="348">
        <v>2</v>
      </c>
      <c r="AS326" s="348">
        <v>0</v>
      </c>
      <c r="AT326" s="348">
        <v>3</v>
      </c>
      <c r="AU326" s="348">
        <v>0</v>
      </c>
      <c r="AV326" s="348">
        <v>4</v>
      </c>
      <c r="AW326" s="350">
        <v>1</v>
      </c>
      <c r="AX326" s="351">
        <v>1</v>
      </c>
      <c r="AY326" s="352">
        <v>12</v>
      </c>
      <c r="AZ326" s="393">
        <v>0</v>
      </c>
      <c r="BA326" s="393" t="s">
        <v>1537</v>
      </c>
      <c r="BB326" s="393" t="s">
        <v>1537</v>
      </c>
      <c r="BC326" s="393" t="s">
        <v>1537</v>
      </c>
      <c r="BD326" s="353" t="s">
        <v>3612</v>
      </c>
      <c r="BE326" s="393">
        <v>0</v>
      </c>
      <c r="BF326" s="393">
        <v>0</v>
      </c>
      <c r="BG326" s="393">
        <v>1</v>
      </c>
      <c r="BH326" s="5" t="s">
        <v>1537</v>
      </c>
      <c r="BI326" s="289"/>
      <c r="BJ326" s="297">
        <v>24</v>
      </c>
      <c r="BK326" s="297">
        <v>38</v>
      </c>
    </row>
    <row r="327" spans="1:63" x14ac:dyDescent="0.2">
      <c r="A327" s="286" t="s">
        <v>3932</v>
      </c>
      <c r="B327" s="287" t="s">
        <v>1984</v>
      </c>
      <c r="C327" s="340">
        <v>294</v>
      </c>
      <c r="D327" s="341">
        <v>322</v>
      </c>
      <c r="E327" s="341">
        <v>350</v>
      </c>
      <c r="F327" s="341">
        <v>355</v>
      </c>
      <c r="G327" s="341">
        <v>364</v>
      </c>
      <c r="H327" s="341">
        <v>399</v>
      </c>
      <c r="I327" s="342">
        <v>452</v>
      </c>
      <c r="J327" s="340">
        <v>24</v>
      </c>
      <c r="K327" s="341">
        <v>47</v>
      </c>
      <c r="L327" s="341">
        <v>42</v>
      </c>
      <c r="M327" s="341">
        <v>82</v>
      </c>
      <c r="N327" s="340">
        <v>294</v>
      </c>
      <c r="O327" s="341">
        <v>360</v>
      </c>
      <c r="P327" s="341">
        <v>386</v>
      </c>
      <c r="Q327" s="343">
        <v>360</v>
      </c>
      <c r="R327" s="344">
        <v>386</v>
      </c>
      <c r="S327" s="344">
        <v>424</v>
      </c>
      <c r="T327" s="344">
        <v>424</v>
      </c>
      <c r="U327" s="344">
        <v>447</v>
      </c>
      <c r="V327" s="344">
        <v>447</v>
      </c>
      <c r="W327" s="344">
        <v>47</v>
      </c>
      <c r="X327" s="344">
        <v>53</v>
      </c>
      <c r="Y327" s="345">
        <v>0.12</v>
      </c>
      <c r="Z327" s="345">
        <v>0.25</v>
      </c>
      <c r="AA327" s="345">
        <v>0.25</v>
      </c>
      <c r="AB327" s="346">
        <v>282</v>
      </c>
      <c r="AC327" s="346">
        <v>414</v>
      </c>
      <c r="AD327" s="346">
        <v>22</v>
      </c>
      <c r="AE327" s="346">
        <v>0</v>
      </c>
      <c r="AF327" s="381">
        <v>1</v>
      </c>
      <c r="AG327" s="349" t="s">
        <v>1865</v>
      </c>
      <c r="AH327" s="347" t="s">
        <v>1172</v>
      </c>
      <c r="AI327" s="347" t="s">
        <v>3300</v>
      </c>
      <c r="AJ327" s="348">
        <v>24</v>
      </c>
      <c r="AK327" s="379">
        <v>24</v>
      </c>
      <c r="AL327" s="349">
        <v>34.5</v>
      </c>
      <c r="AM327" s="349" t="s">
        <v>4118</v>
      </c>
      <c r="AN327" s="436">
        <v>78.522500000000008</v>
      </c>
      <c r="AO327" s="348">
        <v>35.4375</v>
      </c>
      <c r="AP327" s="347">
        <v>5</v>
      </c>
      <c r="AQ327" s="348">
        <v>1</v>
      </c>
      <c r="AR327" s="348">
        <v>1</v>
      </c>
      <c r="AS327" s="348">
        <v>0</v>
      </c>
      <c r="AT327" s="348">
        <v>3</v>
      </c>
      <c r="AU327" s="348">
        <v>0</v>
      </c>
      <c r="AV327" s="348">
        <v>2</v>
      </c>
      <c r="AW327" s="350">
        <v>1</v>
      </c>
      <c r="AX327" s="351">
        <v>1</v>
      </c>
      <c r="AY327" s="352">
        <v>11</v>
      </c>
      <c r="AZ327" s="393">
        <v>0</v>
      </c>
      <c r="BA327" s="393" t="s">
        <v>1537</v>
      </c>
      <c r="BB327" s="393" t="s">
        <v>1537</v>
      </c>
      <c r="BC327" s="393" t="s">
        <v>1537</v>
      </c>
      <c r="BD327" s="353" t="s">
        <v>3612</v>
      </c>
      <c r="BE327" s="393">
        <v>0</v>
      </c>
      <c r="BF327" s="393">
        <v>0</v>
      </c>
      <c r="BG327" s="393">
        <v>1</v>
      </c>
      <c r="BH327" s="5" t="s">
        <v>1537</v>
      </c>
      <c r="BI327" s="289"/>
      <c r="BJ327" s="297">
        <v>24</v>
      </c>
      <c r="BK327" s="297">
        <v>37</v>
      </c>
    </row>
    <row r="328" spans="1:63" x14ac:dyDescent="0.2">
      <c r="A328" s="286" t="s">
        <v>1102</v>
      </c>
      <c r="B328" s="287" t="s">
        <v>1985</v>
      </c>
      <c r="C328" s="340">
        <v>320</v>
      </c>
      <c r="D328" s="341">
        <v>352</v>
      </c>
      <c r="E328" s="341">
        <v>382</v>
      </c>
      <c r="F328" s="341">
        <v>388</v>
      </c>
      <c r="G328" s="341">
        <v>398</v>
      </c>
      <c r="H328" s="341">
        <v>437</v>
      </c>
      <c r="I328" s="342">
        <v>497</v>
      </c>
      <c r="J328" s="340">
        <v>24</v>
      </c>
      <c r="K328" s="341">
        <v>47</v>
      </c>
      <c r="L328" s="341">
        <v>46</v>
      </c>
      <c r="M328" s="341">
        <v>92</v>
      </c>
      <c r="N328" s="340">
        <v>320</v>
      </c>
      <c r="O328" s="341">
        <v>409</v>
      </c>
      <c r="P328" s="341">
        <v>441</v>
      </c>
      <c r="Q328" s="343">
        <v>409</v>
      </c>
      <c r="R328" s="344">
        <v>441</v>
      </c>
      <c r="S328" s="344">
        <v>487</v>
      </c>
      <c r="T328" s="344">
        <v>480</v>
      </c>
      <c r="U328" s="344">
        <v>525</v>
      </c>
      <c r="V328" s="344">
        <v>525</v>
      </c>
      <c r="W328" s="344">
        <v>47</v>
      </c>
      <c r="X328" s="344">
        <v>53</v>
      </c>
      <c r="Y328" s="345">
        <v>0.12</v>
      </c>
      <c r="Z328" s="345">
        <v>0.25</v>
      </c>
      <c r="AA328" s="345">
        <v>0.25</v>
      </c>
      <c r="AB328" s="346">
        <v>282</v>
      </c>
      <c r="AC328" s="346">
        <v>414</v>
      </c>
      <c r="AD328" s="346">
        <v>44</v>
      </c>
      <c r="AE328" s="346">
        <v>0</v>
      </c>
      <c r="AF328" s="381">
        <v>0</v>
      </c>
      <c r="AG328" s="349" t="s">
        <v>1865</v>
      </c>
      <c r="AH328" s="347" t="s">
        <v>1172</v>
      </c>
      <c r="AI328" s="347" t="s">
        <v>3300</v>
      </c>
      <c r="AJ328" s="348">
        <v>24</v>
      </c>
      <c r="AK328" s="379">
        <v>27</v>
      </c>
      <c r="AL328" s="349">
        <v>34.5</v>
      </c>
      <c r="AM328" s="349" t="s">
        <v>5753</v>
      </c>
      <c r="AN328" s="436">
        <v>85.39500000000001</v>
      </c>
      <c r="AO328" s="348">
        <v>38.3125</v>
      </c>
      <c r="AP328" s="347">
        <v>5.625</v>
      </c>
      <c r="AQ328" s="348">
        <v>2</v>
      </c>
      <c r="AR328" s="348">
        <v>2</v>
      </c>
      <c r="AS328" s="348">
        <v>0</v>
      </c>
      <c r="AT328" s="348">
        <v>3</v>
      </c>
      <c r="AU328" s="348">
        <v>0</v>
      </c>
      <c r="AV328" s="348">
        <v>4</v>
      </c>
      <c r="AW328" s="350">
        <v>1</v>
      </c>
      <c r="AX328" s="351">
        <v>1</v>
      </c>
      <c r="AY328" s="352">
        <v>12</v>
      </c>
      <c r="AZ328" s="393">
        <v>0</v>
      </c>
      <c r="BA328" s="393" t="s">
        <v>1537</v>
      </c>
      <c r="BB328" s="393" t="s">
        <v>1537</v>
      </c>
      <c r="BC328" s="393" t="s">
        <v>1537</v>
      </c>
      <c r="BD328" s="353" t="s">
        <v>3612</v>
      </c>
      <c r="BE328" s="393">
        <v>0</v>
      </c>
      <c r="BF328" s="393">
        <v>0</v>
      </c>
      <c r="BG328" s="393">
        <v>1</v>
      </c>
      <c r="BH328" s="5" t="s">
        <v>1537</v>
      </c>
      <c r="BI328" s="289"/>
      <c r="BJ328" s="297">
        <v>24</v>
      </c>
      <c r="BK328" s="297">
        <v>40</v>
      </c>
    </row>
    <row r="329" spans="1:63" x14ac:dyDescent="0.2">
      <c r="A329" s="286" t="s">
        <v>1103</v>
      </c>
      <c r="B329" s="287" t="s">
        <v>1986</v>
      </c>
      <c r="C329" s="340">
        <v>329</v>
      </c>
      <c r="D329" s="341">
        <v>364</v>
      </c>
      <c r="E329" s="341">
        <v>397</v>
      </c>
      <c r="F329" s="341">
        <v>404</v>
      </c>
      <c r="G329" s="341">
        <v>414</v>
      </c>
      <c r="H329" s="341">
        <v>455</v>
      </c>
      <c r="I329" s="342">
        <v>522</v>
      </c>
      <c r="J329" s="340">
        <v>24</v>
      </c>
      <c r="K329" s="341">
        <v>47</v>
      </c>
      <c r="L329" s="341">
        <v>51</v>
      </c>
      <c r="M329" s="341">
        <v>102</v>
      </c>
      <c r="N329" s="340">
        <v>329</v>
      </c>
      <c r="O329" s="341">
        <v>421</v>
      </c>
      <c r="P329" s="341">
        <v>451</v>
      </c>
      <c r="Q329" s="343">
        <v>421</v>
      </c>
      <c r="R329" s="344">
        <v>451</v>
      </c>
      <c r="S329" s="344">
        <v>504</v>
      </c>
      <c r="T329" s="344">
        <v>490</v>
      </c>
      <c r="U329" s="344">
        <v>540</v>
      </c>
      <c r="V329" s="344">
        <v>540</v>
      </c>
      <c r="W329" s="344">
        <v>47</v>
      </c>
      <c r="X329" s="344">
        <v>53</v>
      </c>
      <c r="Y329" s="345">
        <v>0.12</v>
      </c>
      <c r="Z329" s="345">
        <v>0.25</v>
      </c>
      <c r="AA329" s="345">
        <v>0.25</v>
      </c>
      <c r="AB329" s="346">
        <v>282</v>
      </c>
      <c r="AC329" s="346">
        <v>414</v>
      </c>
      <c r="AD329" s="346">
        <v>44</v>
      </c>
      <c r="AE329" s="346">
        <v>0</v>
      </c>
      <c r="AF329" s="381">
        <v>0</v>
      </c>
      <c r="AG329" s="349" t="s">
        <v>1865</v>
      </c>
      <c r="AH329" s="347" t="s">
        <v>1172</v>
      </c>
      <c r="AI329" s="347" t="s">
        <v>3300</v>
      </c>
      <c r="AJ329" s="348">
        <v>24</v>
      </c>
      <c r="AK329" s="379">
        <v>30</v>
      </c>
      <c r="AL329" s="349">
        <v>34.5</v>
      </c>
      <c r="AM329" s="349" t="s">
        <v>5754</v>
      </c>
      <c r="AN329" s="436">
        <v>91.907499999999999</v>
      </c>
      <c r="AO329" s="348">
        <v>41.1875</v>
      </c>
      <c r="AP329" s="347">
        <v>6.25</v>
      </c>
      <c r="AQ329" s="348">
        <v>2</v>
      </c>
      <c r="AR329" s="348">
        <v>2</v>
      </c>
      <c r="AS329" s="348">
        <v>0</v>
      </c>
      <c r="AT329" s="348">
        <v>3</v>
      </c>
      <c r="AU329" s="348">
        <v>0</v>
      </c>
      <c r="AV329" s="348">
        <v>4</v>
      </c>
      <c r="AW329" s="350">
        <v>1</v>
      </c>
      <c r="AX329" s="351">
        <v>1</v>
      </c>
      <c r="AY329" s="352">
        <v>12</v>
      </c>
      <c r="AZ329" s="393">
        <v>0</v>
      </c>
      <c r="BA329" s="393" t="s">
        <v>1537</v>
      </c>
      <c r="BB329" s="393" t="s">
        <v>1537</v>
      </c>
      <c r="BC329" s="393" t="s">
        <v>1537</v>
      </c>
      <c r="BD329" s="353" t="s">
        <v>3612</v>
      </c>
      <c r="BE329" s="393">
        <v>0</v>
      </c>
      <c r="BF329" s="393">
        <v>0</v>
      </c>
      <c r="BG329" s="393">
        <v>1</v>
      </c>
      <c r="BH329" s="5" t="s">
        <v>1537</v>
      </c>
      <c r="BI329" s="289"/>
      <c r="BJ329" s="297">
        <v>24</v>
      </c>
      <c r="BK329" s="297">
        <v>42</v>
      </c>
    </row>
    <row r="330" spans="1:63" x14ac:dyDescent="0.2">
      <c r="A330" s="286" t="s">
        <v>1104</v>
      </c>
      <c r="B330" s="287" t="s">
        <v>1987</v>
      </c>
      <c r="C330" s="340">
        <v>347</v>
      </c>
      <c r="D330" s="341">
        <v>385</v>
      </c>
      <c r="E330" s="341">
        <v>423</v>
      </c>
      <c r="F330" s="341">
        <v>429</v>
      </c>
      <c r="G330" s="341">
        <v>442</v>
      </c>
      <c r="H330" s="341">
        <v>485</v>
      </c>
      <c r="I330" s="342">
        <v>558</v>
      </c>
      <c r="J330" s="340">
        <v>24</v>
      </c>
      <c r="K330" s="341">
        <v>47</v>
      </c>
      <c r="L330" s="341">
        <v>55</v>
      </c>
      <c r="M330" s="341">
        <v>113</v>
      </c>
      <c r="N330" s="340">
        <v>347</v>
      </c>
      <c r="O330" s="341">
        <v>451</v>
      </c>
      <c r="P330" s="341">
        <v>486</v>
      </c>
      <c r="Q330" s="343">
        <v>451</v>
      </c>
      <c r="R330" s="344">
        <v>486</v>
      </c>
      <c r="S330" s="344">
        <v>532</v>
      </c>
      <c r="T330" s="344">
        <v>555</v>
      </c>
      <c r="U330" s="344">
        <v>571</v>
      </c>
      <c r="V330" s="344">
        <v>571</v>
      </c>
      <c r="W330" s="344">
        <v>47</v>
      </c>
      <c r="X330" s="344">
        <v>53</v>
      </c>
      <c r="Y330" s="345">
        <v>0.12</v>
      </c>
      <c r="Z330" s="345">
        <v>0.25</v>
      </c>
      <c r="AA330" s="345">
        <v>0.25</v>
      </c>
      <c r="AB330" s="346">
        <v>282</v>
      </c>
      <c r="AC330" s="346">
        <v>414</v>
      </c>
      <c r="AD330" s="346">
        <v>44</v>
      </c>
      <c r="AE330" s="346">
        <v>0</v>
      </c>
      <c r="AF330" s="381">
        <v>0</v>
      </c>
      <c r="AG330" s="349" t="s">
        <v>1865</v>
      </c>
      <c r="AH330" s="347" t="s">
        <v>1172</v>
      </c>
      <c r="AI330" s="347" t="s">
        <v>3300</v>
      </c>
      <c r="AJ330" s="348">
        <v>24</v>
      </c>
      <c r="AK330" s="379">
        <v>33</v>
      </c>
      <c r="AL330" s="349">
        <v>34.5</v>
      </c>
      <c r="AM330" s="349" t="s">
        <v>5755</v>
      </c>
      <c r="AN330" s="436">
        <v>98.42</v>
      </c>
      <c r="AO330" s="348">
        <v>44.0625</v>
      </c>
      <c r="AP330" s="347">
        <v>6.875</v>
      </c>
      <c r="AQ330" s="348">
        <v>2</v>
      </c>
      <c r="AR330" s="348">
        <v>2</v>
      </c>
      <c r="AS330" s="348">
        <v>0</v>
      </c>
      <c r="AT330" s="348">
        <v>3</v>
      </c>
      <c r="AU330" s="348">
        <v>0</v>
      </c>
      <c r="AV330" s="348">
        <v>4</v>
      </c>
      <c r="AW330" s="350">
        <v>1</v>
      </c>
      <c r="AX330" s="351">
        <v>1</v>
      </c>
      <c r="AY330" s="352">
        <v>12</v>
      </c>
      <c r="AZ330" s="393">
        <v>0</v>
      </c>
      <c r="BA330" s="393" t="s">
        <v>1537</v>
      </c>
      <c r="BB330" s="393" t="s">
        <v>1537</v>
      </c>
      <c r="BC330" s="393" t="s">
        <v>1537</v>
      </c>
      <c r="BD330" s="353" t="s">
        <v>3612</v>
      </c>
      <c r="BE330" s="393">
        <v>0</v>
      </c>
      <c r="BF330" s="393">
        <v>0</v>
      </c>
      <c r="BG330" s="393">
        <v>1</v>
      </c>
      <c r="BH330" s="5" t="s">
        <v>1537</v>
      </c>
      <c r="BI330" s="289"/>
      <c r="BJ330" s="297">
        <v>24</v>
      </c>
      <c r="BK330" s="297">
        <v>45</v>
      </c>
    </row>
    <row r="331" spans="1:63" x14ac:dyDescent="0.2">
      <c r="A331" s="286" t="s">
        <v>1105</v>
      </c>
      <c r="B331" s="287" t="s">
        <v>1988</v>
      </c>
      <c r="C331" s="340">
        <v>362</v>
      </c>
      <c r="D331" s="341">
        <v>405</v>
      </c>
      <c r="E331" s="341">
        <v>445</v>
      </c>
      <c r="F331" s="341">
        <v>452</v>
      </c>
      <c r="G331" s="341">
        <v>465</v>
      </c>
      <c r="H331" s="341">
        <v>510</v>
      </c>
      <c r="I331" s="342">
        <v>591</v>
      </c>
      <c r="J331" s="340">
        <v>24</v>
      </c>
      <c r="K331" s="341">
        <v>47</v>
      </c>
      <c r="L331" s="341">
        <v>61</v>
      </c>
      <c r="M331" s="341">
        <v>123</v>
      </c>
      <c r="N331" s="340">
        <v>362</v>
      </c>
      <c r="O331" s="341">
        <v>466</v>
      </c>
      <c r="P331" s="341">
        <v>503</v>
      </c>
      <c r="Q331" s="343">
        <v>466</v>
      </c>
      <c r="R331" s="344">
        <v>503</v>
      </c>
      <c r="S331" s="344">
        <v>557</v>
      </c>
      <c r="T331" s="344">
        <v>574</v>
      </c>
      <c r="U331" s="344">
        <v>596</v>
      </c>
      <c r="V331" s="344">
        <v>596</v>
      </c>
      <c r="W331" s="344">
        <v>47</v>
      </c>
      <c r="X331" s="344">
        <v>53</v>
      </c>
      <c r="Y331" s="345">
        <v>0.12</v>
      </c>
      <c r="Z331" s="345">
        <v>0.25</v>
      </c>
      <c r="AA331" s="345">
        <v>0.25</v>
      </c>
      <c r="AB331" s="346">
        <v>282</v>
      </c>
      <c r="AC331" s="346">
        <v>414</v>
      </c>
      <c r="AD331" s="346">
        <v>44</v>
      </c>
      <c r="AE331" s="346">
        <v>0</v>
      </c>
      <c r="AF331" s="381">
        <v>0</v>
      </c>
      <c r="AG331" s="349" t="s">
        <v>1865</v>
      </c>
      <c r="AH331" s="347" t="s">
        <v>1172</v>
      </c>
      <c r="AI331" s="347" t="s">
        <v>3300</v>
      </c>
      <c r="AJ331" s="348">
        <v>24</v>
      </c>
      <c r="AK331" s="379">
        <v>36</v>
      </c>
      <c r="AL331" s="349">
        <v>34.5</v>
      </c>
      <c r="AM331" s="349" t="s">
        <v>5756</v>
      </c>
      <c r="AN331" s="436">
        <v>104.9325</v>
      </c>
      <c r="AO331" s="348">
        <v>46.9375</v>
      </c>
      <c r="AP331" s="347">
        <v>7.5</v>
      </c>
      <c r="AQ331" s="348">
        <v>2</v>
      </c>
      <c r="AR331" s="348">
        <v>2</v>
      </c>
      <c r="AS331" s="348">
        <v>0</v>
      </c>
      <c r="AT331" s="348">
        <v>3</v>
      </c>
      <c r="AU331" s="348">
        <v>0</v>
      </c>
      <c r="AV331" s="348">
        <v>4</v>
      </c>
      <c r="AW331" s="350">
        <v>1</v>
      </c>
      <c r="AX331" s="351">
        <v>1</v>
      </c>
      <c r="AY331" s="352">
        <v>12</v>
      </c>
      <c r="AZ331" s="393">
        <v>0</v>
      </c>
      <c r="BA331" s="393" t="s">
        <v>1537</v>
      </c>
      <c r="BB331" s="393" t="s">
        <v>1537</v>
      </c>
      <c r="BC331" s="393" t="s">
        <v>1537</v>
      </c>
      <c r="BD331" s="353" t="s">
        <v>3612</v>
      </c>
      <c r="BE331" s="393">
        <v>0</v>
      </c>
      <c r="BF331" s="393">
        <v>0</v>
      </c>
      <c r="BG331" s="393">
        <v>1</v>
      </c>
      <c r="BH331" s="5" t="s">
        <v>1537</v>
      </c>
      <c r="BI331" s="289"/>
      <c r="BJ331" s="297">
        <v>24</v>
      </c>
      <c r="BK331" s="297">
        <v>47</v>
      </c>
    </row>
    <row r="332" spans="1:63" x14ac:dyDescent="0.2">
      <c r="A332" s="286" t="s">
        <v>1106</v>
      </c>
      <c r="B332" s="287" t="s">
        <v>1989</v>
      </c>
      <c r="C332" s="340">
        <v>382</v>
      </c>
      <c r="D332" s="341">
        <v>429</v>
      </c>
      <c r="E332" s="341">
        <v>474</v>
      </c>
      <c r="F332" s="341">
        <v>482</v>
      </c>
      <c r="G332" s="341">
        <v>494</v>
      </c>
      <c r="H332" s="341">
        <v>544</v>
      </c>
      <c r="I332" s="342">
        <v>630</v>
      </c>
      <c r="J332" s="340">
        <v>24</v>
      </c>
      <c r="K332" s="341">
        <v>47</v>
      </c>
      <c r="L332" s="341">
        <v>66</v>
      </c>
      <c r="M332" s="341">
        <v>134</v>
      </c>
      <c r="N332" s="340">
        <v>382</v>
      </c>
      <c r="O332" s="341">
        <v>502</v>
      </c>
      <c r="P332" s="341">
        <v>531</v>
      </c>
      <c r="Q332" s="343">
        <v>502</v>
      </c>
      <c r="R332" s="344">
        <v>531</v>
      </c>
      <c r="S332" s="344">
        <v>590</v>
      </c>
      <c r="T332" s="344">
        <v>598</v>
      </c>
      <c r="U332" s="344">
        <v>630</v>
      </c>
      <c r="V332" s="344">
        <v>630</v>
      </c>
      <c r="W332" s="344">
        <v>47</v>
      </c>
      <c r="X332" s="344">
        <v>53</v>
      </c>
      <c r="Y332" s="345">
        <v>0.12</v>
      </c>
      <c r="Z332" s="345">
        <v>0.25</v>
      </c>
      <c r="AA332" s="345">
        <v>0.25</v>
      </c>
      <c r="AB332" s="346">
        <v>282</v>
      </c>
      <c r="AC332" s="346">
        <v>414</v>
      </c>
      <c r="AD332" s="346">
        <v>44</v>
      </c>
      <c r="AE332" s="346">
        <v>0</v>
      </c>
      <c r="AF332" s="381">
        <v>0</v>
      </c>
      <c r="AG332" s="349" t="s">
        <v>1865</v>
      </c>
      <c r="AH332" s="347" t="s">
        <v>1172</v>
      </c>
      <c r="AI332" s="347" t="s">
        <v>3300</v>
      </c>
      <c r="AJ332" s="348">
        <v>24</v>
      </c>
      <c r="AK332" s="379">
        <v>39</v>
      </c>
      <c r="AL332" s="349">
        <v>34.5</v>
      </c>
      <c r="AM332" s="349" t="s">
        <v>5757</v>
      </c>
      <c r="AN332" s="436">
        <v>111.44500000000001</v>
      </c>
      <c r="AO332" s="348">
        <v>49.8125</v>
      </c>
      <c r="AP332" s="347">
        <v>8.125</v>
      </c>
      <c r="AQ332" s="348">
        <v>2</v>
      </c>
      <c r="AR332" s="348">
        <v>2</v>
      </c>
      <c r="AS332" s="348">
        <v>0</v>
      </c>
      <c r="AT332" s="348">
        <v>3</v>
      </c>
      <c r="AU332" s="348">
        <v>0</v>
      </c>
      <c r="AV332" s="348">
        <v>4</v>
      </c>
      <c r="AW332" s="350">
        <v>2</v>
      </c>
      <c r="AX332" s="351">
        <v>1</v>
      </c>
      <c r="AY332" s="352">
        <v>12</v>
      </c>
      <c r="AZ332" s="393">
        <v>0</v>
      </c>
      <c r="BA332" s="393" t="s">
        <v>1537</v>
      </c>
      <c r="BB332" s="393" t="s">
        <v>1537</v>
      </c>
      <c r="BC332" s="393" t="s">
        <v>1537</v>
      </c>
      <c r="BD332" s="353" t="s">
        <v>3612</v>
      </c>
      <c r="BE332" s="393">
        <v>0</v>
      </c>
      <c r="BF332" s="393">
        <v>0</v>
      </c>
      <c r="BG332" s="393">
        <v>1</v>
      </c>
      <c r="BH332" s="5" t="s">
        <v>1537</v>
      </c>
      <c r="BI332" s="289"/>
      <c r="BJ332" s="297">
        <v>24</v>
      </c>
      <c r="BK332" s="297">
        <v>50</v>
      </c>
    </row>
    <row r="333" spans="1:63" x14ac:dyDescent="0.2">
      <c r="A333" s="286" t="s">
        <v>1107</v>
      </c>
      <c r="B333" s="287" t="s">
        <v>1990</v>
      </c>
      <c r="C333" s="340">
        <v>391</v>
      </c>
      <c r="D333" s="341">
        <v>443</v>
      </c>
      <c r="E333" s="341">
        <v>488</v>
      </c>
      <c r="F333" s="341">
        <v>498</v>
      </c>
      <c r="G333" s="341">
        <v>510</v>
      </c>
      <c r="H333" s="341">
        <v>563</v>
      </c>
      <c r="I333" s="342">
        <v>656</v>
      </c>
      <c r="J333" s="340">
        <v>24</v>
      </c>
      <c r="K333" s="341">
        <v>47</v>
      </c>
      <c r="L333" s="341">
        <v>70</v>
      </c>
      <c r="M333" s="341">
        <v>143</v>
      </c>
      <c r="N333" s="340">
        <v>391</v>
      </c>
      <c r="O333" s="341">
        <v>520</v>
      </c>
      <c r="P333" s="341">
        <v>562</v>
      </c>
      <c r="Q333" s="343">
        <v>520</v>
      </c>
      <c r="R333" s="344">
        <v>562</v>
      </c>
      <c r="S333" s="344">
        <v>606</v>
      </c>
      <c r="T333" s="344">
        <v>608</v>
      </c>
      <c r="U333" s="344">
        <v>645</v>
      </c>
      <c r="V333" s="344">
        <v>645</v>
      </c>
      <c r="W333" s="344">
        <v>47</v>
      </c>
      <c r="X333" s="344">
        <v>53</v>
      </c>
      <c r="Y333" s="345">
        <v>0.12</v>
      </c>
      <c r="Z333" s="345">
        <v>0.25</v>
      </c>
      <c r="AA333" s="345">
        <v>0.25</v>
      </c>
      <c r="AB333" s="346">
        <v>282</v>
      </c>
      <c r="AC333" s="346">
        <v>414</v>
      </c>
      <c r="AD333" s="346">
        <v>44</v>
      </c>
      <c r="AE333" s="346">
        <v>0</v>
      </c>
      <c r="AF333" s="381">
        <v>0</v>
      </c>
      <c r="AG333" s="349" t="s">
        <v>1865</v>
      </c>
      <c r="AH333" s="347" t="s">
        <v>1172</v>
      </c>
      <c r="AI333" s="347" t="s">
        <v>3300</v>
      </c>
      <c r="AJ333" s="348">
        <v>24</v>
      </c>
      <c r="AK333" s="379">
        <v>42</v>
      </c>
      <c r="AL333" s="349">
        <v>34.5</v>
      </c>
      <c r="AM333" s="349" t="s">
        <v>5758</v>
      </c>
      <c r="AN333" s="436">
        <v>117.95750000000001</v>
      </c>
      <c r="AO333" s="348">
        <v>52.6875</v>
      </c>
      <c r="AP333" s="347">
        <v>8.75</v>
      </c>
      <c r="AQ333" s="348">
        <v>2</v>
      </c>
      <c r="AR333" s="348">
        <v>2</v>
      </c>
      <c r="AS333" s="348">
        <v>0</v>
      </c>
      <c r="AT333" s="348">
        <v>3</v>
      </c>
      <c r="AU333" s="348">
        <v>0</v>
      </c>
      <c r="AV333" s="348">
        <v>4</v>
      </c>
      <c r="AW333" s="350">
        <v>2</v>
      </c>
      <c r="AX333" s="351">
        <v>1</v>
      </c>
      <c r="AY333" s="352">
        <v>12</v>
      </c>
      <c r="AZ333" s="393">
        <v>0</v>
      </c>
      <c r="BA333" s="393" t="s">
        <v>1537</v>
      </c>
      <c r="BB333" s="393" t="s">
        <v>1537</v>
      </c>
      <c r="BC333" s="393" t="s">
        <v>1537</v>
      </c>
      <c r="BD333" s="353" t="s">
        <v>3612</v>
      </c>
      <c r="BE333" s="393">
        <v>0</v>
      </c>
      <c r="BF333" s="393">
        <v>0</v>
      </c>
      <c r="BG333" s="393">
        <v>1</v>
      </c>
      <c r="BH333" s="5" t="s">
        <v>1537</v>
      </c>
      <c r="BI333" s="289"/>
      <c r="BJ333" s="297">
        <v>24</v>
      </c>
      <c r="BK333" s="297">
        <v>51</v>
      </c>
    </row>
    <row r="334" spans="1:63" x14ac:dyDescent="0.2">
      <c r="A334" s="286" t="s">
        <v>1070</v>
      </c>
      <c r="B334" s="287" t="s">
        <v>1956</v>
      </c>
      <c r="C334" s="340">
        <v>220</v>
      </c>
      <c r="D334" s="341">
        <v>275</v>
      </c>
      <c r="E334" s="341">
        <v>320</v>
      </c>
      <c r="F334" s="341">
        <v>327</v>
      </c>
      <c r="G334" s="341">
        <v>337</v>
      </c>
      <c r="H334" s="341">
        <v>374</v>
      </c>
      <c r="I334" s="342">
        <v>464</v>
      </c>
      <c r="J334" s="340">
        <v>24</v>
      </c>
      <c r="K334" s="341">
        <v>47</v>
      </c>
      <c r="L334" s="341">
        <v>69</v>
      </c>
      <c r="M334" s="341">
        <v>139</v>
      </c>
      <c r="N334" s="340">
        <v>220</v>
      </c>
      <c r="O334" s="341">
        <v>350</v>
      </c>
      <c r="P334" s="341">
        <v>377</v>
      </c>
      <c r="Q334" s="343">
        <v>350</v>
      </c>
      <c r="R334" s="344">
        <v>377</v>
      </c>
      <c r="S334" s="344">
        <v>405</v>
      </c>
      <c r="T334" s="344">
        <v>415</v>
      </c>
      <c r="U334" s="344">
        <v>440</v>
      </c>
      <c r="V334" s="344">
        <v>440</v>
      </c>
      <c r="W334" s="344">
        <v>47</v>
      </c>
      <c r="X334" s="344">
        <v>53</v>
      </c>
      <c r="Y334" s="345">
        <v>0.12</v>
      </c>
      <c r="Z334" s="345">
        <v>0.25</v>
      </c>
      <c r="AA334" s="345">
        <v>0.25</v>
      </c>
      <c r="AB334" s="346">
        <v>0</v>
      </c>
      <c r="AC334" s="346">
        <v>0</v>
      </c>
      <c r="AD334" s="346">
        <v>44</v>
      </c>
      <c r="AE334" s="346">
        <v>0</v>
      </c>
      <c r="AF334" s="381">
        <v>0</v>
      </c>
      <c r="AG334" s="349" t="s">
        <v>1865</v>
      </c>
      <c r="AH334" s="347" t="s">
        <v>1172</v>
      </c>
      <c r="AI334" s="347" t="s">
        <v>1921</v>
      </c>
      <c r="AJ334" s="348">
        <v>24</v>
      </c>
      <c r="AK334" s="379">
        <v>42</v>
      </c>
      <c r="AL334" s="349">
        <v>34.5</v>
      </c>
      <c r="AM334" s="349" t="s">
        <v>5758</v>
      </c>
      <c r="AN334" s="436">
        <v>87.385000000000005</v>
      </c>
      <c r="AO334" s="348">
        <v>40.90625</v>
      </c>
      <c r="AP334" s="347">
        <v>8.75</v>
      </c>
      <c r="AQ334" s="348">
        <v>2</v>
      </c>
      <c r="AR334" s="348">
        <v>2</v>
      </c>
      <c r="AS334" s="348">
        <v>0</v>
      </c>
      <c r="AT334" s="348">
        <v>0</v>
      </c>
      <c r="AU334" s="348">
        <v>1</v>
      </c>
      <c r="AV334" s="348">
        <v>4</v>
      </c>
      <c r="AW334" s="350">
        <v>2</v>
      </c>
      <c r="AX334" s="351">
        <v>1</v>
      </c>
      <c r="AY334" s="352">
        <v>12</v>
      </c>
      <c r="AZ334" s="393">
        <v>0</v>
      </c>
      <c r="BA334" s="393" t="s">
        <v>1537</v>
      </c>
      <c r="BB334" s="393" t="s">
        <v>1537</v>
      </c>
      <c r="BC334" s="393" t="s">
        <v>1537</v>
      </c>
      <c r="BD334" s="353" t="s">
        <v>3612</v>
      </c>
      <c r="BE334" s="393">
        <v>0</v>
      </c>
      <c r="BF334" s="393">
        <v>0</v>
      </c>
      <c r="BG334" s="393">
        <v>1</v>
      </c>
      <c r="BH334" s="5" t="s">
        <v>1537</v>
      </c>
      <c r="BI334" s="289"/>
      <c r="BJ334" s="297">
        <v>24</v>
      </c>
      <c r="BK334" s="297">
        <v>34</v>
      </c>
    </row>
    <row r="335" spans="1:63" x14ac:dyDescent="0.2">
      <c r="A335" s="286" t="s">
        <v>1096</v>
      </c>
      <c r="B335" s="287" t="s">
        <v>1932</v>
      </c>
      <c r="C335" s="340">
        <v>196</v>
      </c>
      <c r="D335" s="341">
        <v>253</v>
      </c>
      <c r="E335" s="341">
        <v>299</v>
      </c>
      <c r="F335" s="341">
        <v>306</v>
      </c>
      <c r="G335" s="341">
        <v>317</v>
      </c>
      <c r="H335" s="341">
        <v>352</v>
      </c>
      <c r="I335" s="342">
        <v>444</v>
      </c>
      <c r="J335" s="340">
        <v>12</v>
      </c>
      <c r="K335" s="341">
        <v>24</v>
      </c>
      <c r="L335" s="341">
        <v>70</v>
      </c>
      <c r="M335" s="341">
        <v>143</v>
      </c>
      <c r="N335" s="340">
        <v>196</v>
      </c>
      <c r="O335" s="341">
        <v>329</v>
      </c>
      <c r="P335" s="341">
        <v>356</v>
      </c>
      <c r="Q335" s="343">
        <v>329</v>
      </c>
      <c r="R335" s="344">
        <v>356</v>
      </c>
      <c r="S335" s="344">
        <v>382</v>
      </c>
      <c r="T335" s="344">
        <v>393</v>
      </c>
      <c r="U335" s="344">
        <v>417</v>
      </c>
      <c r="V335" s="344">
        <v>417</v>
      </c>
      <c r="W335" s="344">
        <v>47</v>
      </c>
      <c r="X335" s="344">
        <v>53</v>
      </c>
      <c r="Y335" s="345">
        <v>0.12</v>
      </c>
      <c r="Z335" s="345">
        <v>0.25</v>
      </c>
      <c r="AA335" s="345">
        <v>0.25</v>
      </c>
      <c r="AB335" s="346">
        <v>0</v>
      </c>
      <c r="AC335" s="346">
        <v>0</v>
      </c>
      <c r="AD335" s="346">
        <v>44</v>
      </c>
      <c r="AE335" s="346">
        <v>0</v>
      </c>
      <c r="AF335" s="381">
        <v>0</v>
      </c>
      <c r="AG335" s="349" t="s">
        <v>1865</v>
      </c>
      <c r="AH335" s="347" t="s">
        <v>1172</v>
      </c>
      <c r="AI335" s="347" t="s">
        <v>1921</v>
      </c>
      <c r="AJ335" s="348">
        <v>12</v>
      </c>
      <c r="AK335" s="379">
        <v>42</v>
      </c>
      <c r="AL335" s="349">
        <v>34.5</v>
      </c>
      <c r="AM335" s="349" t="s">
        <v>5779</v>
      </c>
      <c r="AN335" s="436">
        <v>74.359722222222231</v>
      </c>
      <c r="AO335" s="348">
        <v>30.649305555555557</v>
      </c>
      <c r="AP335" s="347">
        <v>8.75</v>
      </c>
      <c r="AQ335" s="348">
        <v>2</v>
      </c>
      <c r="AR335" s="348">
        <v>2</v>
      </c>
      <c r="AS335" s="348">
        <v>0</v>
      </c>
      <c r="AT335" s="348">
        <v>0</v>
      </c>
      <c r="AU335" s="348">
        <v>1</v>
      </c>
      <c r="AV335" s="348">
        <v>4</v>
      </c>
      <c r="AW335" s="350">
        <v>1</v>
      </c>
      <c r="AX335" s="351">
        <v>1</v>
      </c>
      <c r="AY335" s="352">
        <v>12</v>
      </c>
      <c r="AZ335" s="393">
        <v>0</v>
      </c>
      <c r="BA335" s="393" t="s">
        <v>1537</v>
      </c>
      <c r="BB335" s="393" t="s">
        <v>1537</v>
      </c>
      <c r="BC335" s="393" t="s">
        <v>1537</v>
      </c>
      <c r="BD335" s="353" t="s">
        <v>3612</v>
      </c>
      <c r="BE335" s="393">
        <v>0</v>
      </c>
      <c r="BF335" s="393">
        <v>0</v>
      </c>
      <c r="BG335" s="393">
        <v>1</v>
      </c>
      <c r="BH335" s="5" t="s">
        <v>1537</v>
      </c>
      <c r="BI335" s="289"/>
      <c r="BJ335" s="297">
        <v>12</v>
      </c>
      <c r="BK335" s="297">
        <v>32</v>
      </c>
    </row>
    <row r="336" spans="1:63" x14ac:dyDescent="0.2">
      <c r="A336" s="286" t="s">
        <v>1083</v>
      </c>
      <c r="B336" s="287" t="s">
        <v>1944</v>
      </c>
      <c r="C336" s="340">
        <v>251</v>
      </c>
      <c r="D336" s="341">
        <v>309</v>
      </c>
      <c r="E336" s="341">
        <v>354</v>
      </c>
      <c r="F336" s="341">
        <v>361</v>
      </c>
      <c r="G336" s="341">
        <v>372</v>
      </c>
      <c r="H336" s="341">
        <v>413</v>
      </c>
      <c r="I336" s="342">
        <v>505</v>
      </c>
      <c r="J336" s="340">
        <v>17</v>
      </c>
      <c r="K336" s="341">
        <v>35</v>
      </c>
      <c r="L336" s="341">
        <v>70</v>
      </c>
      <c r="M336" s="341">
        <v>143</v>
      </c>
      <c r="N336" s="340">
        <v>251</v>
      </c>
      <c r="O336" s="341">
        <v>384</v>
      </c>
      <c r="P336" s="341">
        <v>415</v>
      </c>
      <c r="Q336" s="343">
        <v>384</v>
      </c>
      <c r="R336" s="344">
        <v>415</v>
      </c>
      <c r="S336" s="344">
        <v>446</v>
      </c>
      <c r="T336" s="344">
        <v>455</v>
      </c>
      <c r="U336" s="344">
        <v>482</v>
      </c>
      <c r="V336" s="344">
        <v>482</v>
      </c>
      <c r="W336" s="344">
        <v>47</v>
      </c>
      <c r="X336" s="344">
        <v>53</v>
      </c>
      <c r="Y336" s="345">
        <v>0.12</v>
      </c>
      <c r="Z336" s="345">
        <v>0.25</v>
      </c>
      <c r="AA336" s="345">
        <v>0.25</v>
      </c>
      <c r="AB336" s="346">
        <v>0</v>
      </c>
      <c r="AC336" s="346">
        <v>0</v>
      </c>
      <c r="AD336" s="346">
        <v>44</v>
      </c>
      <c r="AE336" s="346">
        <v>0</v>
      </c>
      <c r="AF336" s="381">
        <v>0</v>
      </c>
      <c r="AG336" s="349" t="s">
        <v>1865</v>
      </c>
      <c r="AH336" s="347" t="s">
        <v>1172</v>
      </c>
      <c r="AI336" s="347" t="s">
        <v>1921</v>
      </c>
      <c r="AJ336" s="348">
        <v>18</v>
      </c>
      <c r="AK336" s="379">
        <v>42</v>
      </c>
      <c r="AL336" s="349">
        <v>34.5</v>
      </c>
      <c r="AM336" s="349" t="s">
        <v>5780</v>
      </c>
      <c r="AN336" s="436">
        <v>92.610555555555564</v>
      </c>
      <c r="AO336" s="348">
        <v>38.607638888888886</v>
      </c>
      <c r="AP336" s="347">
        <v>8.75</v>
      </c>
      <c r="AQ336" s="348">
        <v>2</v>
      </c>
      <c r="AR336" s="348">
        <v>2</v>
      </c>
      <c r="AS336" s="348">
        <v>0</v>
      </c>
      <c r="AT336" s="348">
        <v>0</v>
      </c>
      <c r="AU336" s="348">
        <v>1</v>
      </c>
      <c r="AV336" s="348">
        <v>4</v>
      </c>
      <c r="AW336" s="350">
        <v>1</v>
      </c>
      <c r="AX336" s="351">
        <v>1</v>
      </c>
      <c r="AY336" s="352">
        <v>12</v>
      </c>
      <c r="AZ336" s="393">
        <v>0</v>
      </c>
      <c r="BA336" s="393" t="s">
        <v>1537</v>
      </c>
      <c r="BB336" s="393" t="s">
        <v>1537</v>
      </c>
      <c r="BC336" s="393" t="s">
        <v>1537</v>
      </c>
      <c r="BD336" s="353" t="s">
        <v>3612</v>
      </c>
      <c r="BE336" s="393">
        <v>0</v>
      </c>
      <c r="BF336" s="393">
        <v>0</v>
      </c>
      <c r="BG336" s="393">
        <v>1</v>
      </c>
      <c r="BH336" s="5" t="s">
        <v>1537</v>
      </c>
      <c r="BI336" s="289"/>
      <c r="BJ336" s="297">
        <v>17</v>
      </c>
      <c r="BK336" s="297">
        <v>38</v>
      </c>
    </row>
    <row r="337" spans="1:63" x14ac:dyDescent="0.2">
      <c r="A337" s="286" t="s">
        <v>1217</v>
      </c>
      <c r="B337" s="287" t="s">
        <v>1957</v>
      </c>
      <c r="C337" s="340">
        <v>234</v>
      </c>
      <c r="D337" s="341">
        <v>297</v>
      </c>
      <c r="E337" s="341">
        <v>349</v>
      </c>
      <c r="F337" s="341">
        <v>356</v>
      </c>
      <c r="G337" s="341">
        <v>368</v>
      </c>
      <c r="H337" s="341">
        <v>408</v>
      </c>
      <c r="I337" s="342">
        <v>511</v>
      </c>
      <c r="J337" s="340">
        <v>24</v>
      </c>
      <c r="K337" s="341">
        <v>47</v>
      </c>
      <c r="L337" s="341">
        <v>79</v>
      </c>
      <c r="M337" s="341">
        <v>159</v>
      </c>
      <c r="N337" s="340">
        <v>234</v>
      </c>
      <c r="O337" s="341">
        <v>367</v>
      </c>
      <c r="P337" s="341">
        <v>397</v>
      </c>
      <c r="Q337" s="343">
        <v>367</v>
      </c>
      <c r="R337" s="344">
        <v>397</v>
      </c>
      <c r="S337" s="344">
        <v>438</v>
      </c>
      <c r="T337" s="344">
        <v>449</v>
      </c>
      <c r="U337" s="344">
        <v>473</v>
      </c>
      <c r="V337" s="344">
        <v>473</v>
      </c>
      <c r="W337" s="344">
        <v>47</v>
      </c>
      <c r="X337" s="344">
        <v>53</v>
      </c>
      <c r="Y337" s="345">
        <v>0.12</v>
      </c>
      <c r="Z337" s="345">
        <v>0.25</v>
      </c>
      <c r="AA337" s="345">
        <v>0.25</v>
      </c>
      <c r="AB337" s="346">
        <v>0</v>
      </c>
      <c r="AC337" s="346">
        <v>0</v>
      </c>
      <c r="AD337" s="346">
        <v>44</v>
      </c>
      <c r="AE337" s="346">
        <v>0</v>
      </c>
      <c r="AF337" s="381">
        <v>0</v>
      </c>
      <c r="AG337" s="349" t="s">
        <v>1865</v>
      </c>
      <c r="AH337" s="347" t="s">
        <v>1172</v>
      </c>
      <c r="AI337" s="347" t="s">
        <v>1921</v>
      </c>
      <c r="AJ337" s="348">
        <v>24</v>
      </c>
      <c r="AK337" s="379">
        <v>48</v>
      </c>
      <c r="AL337" s="349">
        <v>34.5</v>
      </c>
      <c r="AM337" s="349" t="s">
        <v>5761</v>
      </c>
      <c r="AN337" s="436">
        <v>96.34</v>
      </c>
      <c r="AO337" s="348">
        <v>44.614583333333329</v>
      </c>
      <c r="AP337" s="347">
        <v>10</v>
      </c>
      <c r="AQ337" s="348">
        <v>2</v>
      </c>
      <c r="AR337" s="348">
        <v>2</v>
      </c>
      <c r="AS337" s="348">
        <v>0</v>
      </c>
      <c r="AT337" s="348">
        <v>0</v>
      </c>
      <c r="AU337" s="348">
        <v>1</v>
      </c>
      <c r="AV337" s="348">
        <v>4</v>
      </c>
      <c r="AW337" s="350">
        <v>2</v>
      </c>
      <c r="AX337" s="351">
        <v>1</v>
      </c>
      <c r="AY337" s="352">
        <v>12</v>
      </c>
      <c r="AZ337" s="393">
        <v>0</v>
      </c>
      <c r="BA337" s="393" t="s">
        <v>1537</v>
      </c>
      <c r="BB337" s="393" t="s">
        <v>1537</v>
      </c>
      <c r="BC337" s="393" t="s">
        <v>1537</v>
      </c>
      <c r="BD337" s="353" t="s">
        <v>3612</v>
      </c>
      <c r="BE337" s="393">
        <v>0</v>
      </c>
      <c r="BF337" s="393">
        <v>0</v>
      </c>
      <c r="BG337" s="393">
        <v>1</v>
      </c>
      <c r="BH337" s="5" t="s">
        <v>1537</v>
      </c>
      <c r="BI337" s="289"/>
      <c r="BJ337" s="297">
        <v>24</v>
      </c>
      <c r="BK337" s="297">
        <v>37</v>
      </c>
    </row>
    <row r="338" spans="1:63" x14ac:dyDescent="0.2">
      <c r="A338" s="286" t="s">
        <v>1059</v>
      </c>
      <c r="B338" s="287" t="s">
        <v>1945</v>
      </c>
      <c r="C338" s="340">
        <v>154</v>
      </c>
      <c r="D338" s="341">
        <v>164</v>
      </c>
      <c r="E338" s="341">
        <v>175</v>
      </c>
      <c r="F338" s="341">
        <v>177</v>
      </c>
      <c r="G338" s="341">
        <v>182</v>
      </c>
      <c r="H338" s="341">
        <v>198</v>
      </c>
      <c r="I338" s="342">
        <v>220</v>
      </c>
      <c r="J338" s="340">
        <v>24</v>
      </c>
      <c r="K338" s="341">
        <v>47</v>
      </c>
      <c r="L338" s="341">
        <v>16</v>
      </c>
      <c r="M338" s="341">
        <v>30</v>
      </c>
      <c r="N338" s="340">
        <v>154</v>
      </c>
      <c r="O338" s="341">
        <v>190</v>
      </c>
      <c r="P338" s="341">
        <v>205</v>
      </c>
      <c r="Q338" s="343">
        <v>190</v>
      </c>
      <c r="R338" s="344">
        <v>205</v>
      </c>
      <c r="S338" s="344">
        <v>229</v>
      </c>
      <c r="T338" s="344">
        <v>217</v>
      </c>
      <c r="U338" s="344">
        <v>248</v>
      </c>
      <c r="V338" s="344">
        <v>248</v>
      </c>
      <c r="W338" s="344">
        <v>47</v>
      </c>
      <c r="X338" s="344">
        <v>53</v>
      </c>
      <c r="Y338" s="345">
        <v>0.12</v>
      </c>
      <c r="Z338" s="345">
        <v>0.25</v>
      </c>
      <c r="AA338" s="345">
        <v>0.25</v>
      </c>
      <c r="AB338" s="346">
        <v>0</v>
      </c>
      <c r="AC338" s="346">
        <v>0</v>
      </c>
      <c r="AD338" s="346">
        <v>22</v>
      </c>
      <c r="AE338" s="346">
        <v>0</v>
      </c>
      <c r="AF338" s="381">
        <v>1</v>
      </c>
      <c r="AG338" s="349" t="s">
        <v>1865</v>
      </c>
      <c r="AH338" s="347" t="s">
        <v>1172</v>
      </c>
      <c r="AI338" s="347" t="s">
        <v>1921</v>
      </c>
      <c r="AJ338" s="348">
        <v>24</v>
      </c>
      <c r="AK338" s="379">
        <v>9</v>
      </c>
      <c r="AL338" s="349">
        <v>34.5</v>
      </c>
      <c r="AM338" s="349" t="s">
        <v>5759</v>
      </c>
      <c r="AN338" s="436">
        <v>37.772500000000001</v>
      </c>
      <c r="AO338" s="348">
        <v>20.510416666666668</v>
      </c>
      <c r="AP338" s="347">
        <v>1.875</v>
      </c>
      <c r="AQ338" s="348">
        <v>1</v>
      </c>
      <c r="AR338" s="348">
        <v>1</v>
      </c>
      <c r="AS338" s="348">
        <v>0</v>
      </c>
      <c r="AT338" s="348">
        <v>0</v>
      </c>
      <c r="AU338" s="348">
        <v>1</v>
      </c>
      <c r="AV338" s="348">
        <v>2</v>
      </c>
      <c r="AW338" s="350">
        <v>1</v>
      </c>
      <c r="AX338" s="351">
        <v>1</v>
      </c>
      <c r="AY338" s="352">
        <v>11</v>
      </c>
      <c r="AZ338" s="393">
        <v>0</v>
      </c>
      <c r="BA338" s="393" t="s">
        <v>1537</v>
      </c>
      <c r="BB338" s="393" t="s">
        <v>1537</v>
      </c>
      <c r="BC338" s="393" t="s">
        <v>1537</v>
      </c>
      <c r="BD338" s="353" t="s">
        <v>3612</v>
      </c>
      <c r="BE338" s="393">
        <v>0</v>
      </c>
      <c r="BF338" s="393">
        <v>0</v>
      </c>
      <c r="BG338" s="393">
        <v>1</v>
      </c>
      <c r="BH338" s="5" t="s">
        <v>1537</v>
      </c>
      <c r="BI338" s="289"/>
      <c r="BJ338" s="297">
        <v>24</v>
      </c>
      <c r="BK338" s="297">
        <v>19</v>
      </c>
    </row>
    <row r="339" spans="1:63" x14ac:dyDescent="0.2">
      <c r="A339" s="286" t="s">
        <v>1084</v>
      </c>
      <c r="B339" s="287" t="s">
        <v>1920</v>
      </c>
      <c r="C339" s="340">
        <v>144</v>
      </c>
      <c r="D339" s="341">
        <v>154</v>
      </c>
      <c r="E339" s="341">
        <v>166</v>
      </c>
      <c r="F339" s="341">
        <v>169</v>
      </c>
      <c r="G339" s="341">
        <v>173</v>
      </c>
      <c r="H339" s="341">
        <v>188</v>
      </c>
      <c r="I339" s="342">
        <v>210</v>
      </c>
      <c r="J339" s="340">
        <v>12</v>
      </c>
      <c r="K339" s="341">
        <v>24</v>
      </c>
      <c r="L339" s="341">
        <v>16</v>
      </c>
      <c r="M339" s="341">
        <v>31</v>
      </c>
      <c r="N339" s="340">
        <v>144</v>
      </c>
      <c r="O339" s="341">
        <v>183</v>
      </c>
      <c r="P339" s="341">
        <v>195</v>
      </c>
      <c r="Q339" s="343">
        <v>183</v>
      </c>
      <c r="R339" s="344">
        <v>195</v>
      </c>
      <c r="S339" s="344">
        <v>220</v>
      </c>
      <c r="T339" s="344">
        <v>207</v>
      </c>
      <c r="U339" s="344">
        <v>239</v>
      </c>
      <c r="V339" s="344">
        <v>239</v>
      </c>
      <c r="W339" s="344">
        <v>47</v>
      </c>
      <c r="X339" s="344">
        <v>53</v>
      </c>
      <c r="Y339" s="345">
        <v>0.12</v>
      </c>
      <c r="Z339" s="345">
        <v>0.25</v>
      </c>
      <c r="AA339" s="345">
        <v>0.25</v>
      </c>
      <c r="AB339" s="346">
        <v>0</v>
      </c>
      <c r="AC339" s="346">
        <v>0</v>
      </c>
      <c r="AD339" s="346">
        <v>22</v>
      </c>
      <c r="AE339" s="346">
        <v>0</v>
      </c>
      <c r="AF339" s="381">
        <v>1</v>
      </c>
      <c r="AG339" s="349" t="s">
        <v>1865</v>
      </c>
      <c r="AH339" s="347" t="s">
        <v>1172</v>
      </c>
      <c r="AI339" s="347" t="s">
        <v>1921</v>
      </c>
      <c r="AJ339" s="348">
        <v>12</v>
      </c>
      <c r="AK339" s="379">
        <v>9</v>
      </c>
      <c r="AL339" s="349">
        <v>34.5</v>
      </c>
      <c r="AM339" s="349" t="s">
        <v>5781</v>
      </c>
      <c r="AN339" s="436">
        <v>25.361388888888889</v>
      </c>
      <c r="AO339" s="348">
        <v>13.920138888888888</v>
      </c>
      <c r="AP339" s="347">
        <v>1.875</v>
      </c>
      <c r="AQ339" s="348">
        <v>1</v>
      </c>
      <c r="AR339" s="348">
        <v>1</v>
      </c>
      <c r="AS339" s="348">
        <v>0</v>
      </c>
      <c r="AT339" s="348">
        <v>0</v>
      </c>
      <c r="AU339" s="348">
        <v>1</v>
      </c>
      <c r="AV339" s="348">
        <v>2</v>
      </c>
      <c r="AW339" s="350">
        <v>1</v>
      </c>
      <c r="AX339" s="351">
        <v>1</v>
      </c>
      <c r="AY339" s="352">
        <v>11</v>
      </c>
      <c r="AZ339" s="393">
        <v>0</v>
      </c>
      <c r="BA339" s="393" t="s">
        <v>1537</v>
      </c>
      <c r="BB339" s="393" t="s">
        <v>1537</v>
      </c>
      <c r="BC339" s="393" t="s">
        <v>1537</v>
      </c>
      <c r="BD339" s="353" t="s">
        <v>3612</v>
      </c>
      <c r="BE339" s="393">
        <v>0</v>
      </c>
      <c r="BF339" s="393">
        <v>0</v>
      </c>
      <c r="BG339" s="393">
        <v>1</v>
      </c>
      <c r="BH339" s="5" t="s">
        <v>1537</v>
      </c>
      <c r="BI339" s="289"/>
      <c r="BJ339" s="297">
        <v>12</v>
      </c>
      <c r="BK339" s="297">
        <v>18</v>
      </c>
    </row>
    <row r="340" spans="1:63" x14ac:dyDescent="0.2">
      <c r="A340" s="286" t="s">
        <v>1071</v>
      </c>
      <c r="B340" s="287" t="s">
        <v>1933</v>
      </c>
      <c r="C340" s="340">
        <v>174</v>
      </c>
      <c r="D340" s="341">
        <v>183</v>
      </c>
      <c r="E340" s="341">
        <v>194</v>
      </c>
      <c r="F340" s="341">
        <v>197</v>
      </c>
      <c r="G340" s="341">
        <v>201</v>
      </c>
      <c r="H340" s="341">
        <v>221</v>
      </c>
      <c r="I340" s="342">
        <v>242</v>
      </c>
      <c r="J340" s="340">
        <v>21</v>
      </c>
      <c r="K340" s="341">
        <v>42</v>
      </c>
      <c r="L340" s="341">
        <v>16</v>
      </c>
      <c r="M340" s="341">
        <v>31</v>
      </c>
      <c r="N340" s="340">
        <v>174</v>
      </c>
      <c r="O340" s="341">
        <v>211</v>
      </c>
      <c r="P340" s="341">
        <v>226</v>
      </c>
      <c r="Q340" s="343">
        <v>211</v>
      </c>
      <c r="R340" s="344">
        <v>226</v>
      </c>
      <c r="S340" s="344">
        <v>253</v>
      </c>
      <c r="T340" s="344">
        <v>240</v>
      </c>
      <c r="U340" s="344">
        <v>273</v>
      </c>
      <c r="V340" s="344">
        <v>273</v>
      </c>
      <c r="W340" s="344">
        <v>47</v>
      </c>
      <c r="X340" s="344">
        <v>53</v>
      </c>
      <c r="Y340" s="345">
        <v>0.12</v>
      </c>
      <c r="Z340" s="345">
        <v>0.25</v>
      </c>
      <c r="AA340" s="345">
        <v>0.25</v>
      </c>
      <c r="AB340" s="346">
        <v>0</v>
      </c>
      <c r="AC340" s="346">
        <v>0</v>
      </c>
      <c r="AD340" s="346">
        <v>22</v>
      </c>
      <c r="AE340" s="346">
        <v>0</v>
      </c>
      <c r="AF340" s="381">
        <v>1</v>
      </c>
      <c r="AG340" s="349" t="s">
        <v>1865</v>
      </c>
      <c r="AH340" s="347" t="s">
        <v>1172</v>
      </c>
      <c r="AI340" s="347" t="s">
        <v>1921</v>
      </c>
      <c r="AJ340" s="348">
        <v>18</v>
      </c>
      <c r="AK340" s="379">
        <v>9</v>
      </c>
      <c r="AL340" s="349">
        <v>34.5</v>
      </c>
      <c r="AM340" s="349" t="s">
        <v>5782</v>
      </c>
      <c r="AN340" s="436">
        <v>33.932222222222222</v>
      </c>
      <c r="AO340" s="348">
        <v>17.753472222222221</v>
      </c>
      <c r="AP340" s="347">
        <v>1.875</v>
      </c>
      <c r="AQ340" s="348">
        <v>1</v>
      </c>
      <c r="AR340" s="348">
        <v>1</v>
      </c>
      <c r="AS340" s="348">
        <v>0</v>
      </c>
      <c r="AT340" s="348">
        <v>0</v>
      </c>
      <c r="AU340" s="348">
        <v>1</v>
      </c>
      <c r="AV340" s="348">
        <v>2</v>
      </c>
      <c r="AW340" s="350">
        <v>1</v>
      </c>
      <c r="AX340" s="351">
        <v>1</v>
      </c>
      <c r="AY340" s="352">
        <v>11</v>
      </c>
      <c r="AZ340" s="393">
        <v>0</v>
      </c>
      <c r="BA340" s="393" t="s">
        <v>1537</v>
      </c>
      <c r="BB340" s="393" t="s">
        <v>1537</v>
      </c>
      <c r="BC340" s="393" t="s">
        <v>1537</v>
      </c>
      <c r="BD340" s="353" t="s">
        <v>3612</v>
      </c>
      <c r="BE340" s="393">
        <v>0</v>
      </c>
      <c r="BF340" s="393">
        <v>0</v>
      </c>
      <c r="BG340" s="393">
        <v>1</v>
      </c>
      <c r="BH340" s="5" t="s">
        <v>1537</v>
      </c>
      <c r="BI340" s="289"/>
      <c r="BJ340" s="297">
        <v>21</v>
      </c>
      <c r="BK340" s="297">
        <v>21</v>
      </c>
    </row>
    <row r="341" spans="1:63" x14ac:dyDescent="0.2">
      <c r="A341" s="286" t="s">
        <v>1757</v>
      </c>
      <c r="B341" s="287" t="s">
        <v>2029</v>
      </c>
      <c r="C341" s="340">
        <v>422</v>
      </c>
      <c r="D341" s="341">
        <v>437</v>
      </c>
      <c r="E341" s="341">
        <v>457</v>
      </c>
      <c r="F341" s="341">
        <v>464</v>
      </c>
      <c r="G341" s="341">
        <v>474</v>
      </c>
      <c r="H341" s="341">
        <v>516</v>
      </c>
      <c r="I341" s="342">
        <v>558</v>
      </c>
      <c r="J341" s="340">
        <v>24</v>
      </c>
      <c r="K341" s="341">
        <v>47</v>
      </c>
      <c r="L341" s="341">
        <v>31</v>
      </c>
      <c r="M341" s="341">
        <v>62</v>
      </c>
      <c r="N341" s="340">
        <v>422</v>
      </c>
      <c r="O341" s="341">
        <v>489</v>
      </c>
      <c r="P341" s="341">
        <v>524</v>
      </c>
      <c r="Q341" s="343">
        <v>489</v>
      </c>
      <c r="R341" s="344">
        <v>524</v>
      </c>
      <c r="S341" s="344">
        <v>583</v>
      </c>
      <c r="T341" s="344">
        <v>555</v>
      </c>
      <c r="U341" s="344">
        <v>622</v>
      </c>
      <c r="V341" s="344">
        <v>622</v>
      </c>
      <c r="W341" s="344">
        <v>47</v>
      </c>
      <c r="X341" s="344">
        <v>53</v>
      </c>
      <c r="Y341" s="345">
        <v>0.12</v>
      </c>
      <c r="Z341" s="345">
        <v>0.25</v>
      </c>
      <c r="AA341" s="345">
        <v>0.25</v>
      </c>
      <c r="AB341" s="346">
        <v>0</v>
      </c>
      <c r="AC341" s="346">
        <v>0</v>
      </c>
      <c r="AD341" s="346">
        <v>0</v>
      </c>
      <c r="AE341" s="346">
        <v>0</v>
      </c>
      <c r="AF341" s="381">
        <v>1</v>
      </c>
      <c r="AG341" s="349" t="s">
        <v>3926</v>
      </c>
      <c r="AH341" s="347" t="s">
        <v>1172</v>
      </c>
      <c r="AI341" s="347" t="s">
        <v>2027</v>
      </c>
      <c r="AJ341" s="348">
        <v>30</v>
      </c>
      <c r="AK341" s="379">
        <v>30</v>
      </c>
      <c r="AL341" s="349">
        <v>34.5</v>
      </c>
      <c r="AM341" s="349" t="s">
        <v>5755</v>
      </c>
      <c r="AN341" s="436">
        <v>76.351944444444442</v>
      </c>
      <c r="AO341" s="348">
        <v>41.798611111111107</v>
      </c>
      <c r="AP341" s="347">
        <v>3.75</v>
      </c>
      <c r="AQ341" s="348">
        <v>1</v>
      </c>
      <c r="AR341" s="348">
        <v>1</v>
      </c>
      <c r="AS341" s="348">
        <v>0</v>
      </c>
      <c r="AT341" s="348">
        <v>0</v>
      </c>
      <c r="AU341" s="348">
        <v>0</v>
      </c>
      <c r="AV341" s="348">
        <v>4</v>
      </c>
      <c r="AW341" s="350">
        <v>1</v>
      </c>
      <c r="AX341" s="351">
        <v>1</v>
      </c>
      <c r="AY341" s="352">
        <v>16</v>
      </c>
      <c r="AZ341" s="393">
        <v>0</v>
      </c>
      <c r="BA341" s="393" t="s">
        <v>1537</v>
      </c>
      <c r="BB341" s="393" t="s">
        <v>1537</v>
      </c>
      <c r="BC341" s="393" t="s">
        <v>1537</v>
      </c>
      <c r="BD341" s="353" t="s">
        <v>3612</v>
      </c>
      <c r="BE341" s="393">
        <v>0</v>
      </c>
      <c r="BF341" s="393">
        <v>0</v>
      </c>
      <c r="BG341" s="393">
        <v>1</v>
      </c>
      <c r="BH341" s="5" t="s">
        <v>1537</v>
      </c>
      <c r="BI341" s="289"/>
      <c r="BJ341" s="297">
        <v>24</v>
      </c>
      <c r="BK341" s="297">
        <v>48</v>
      </c>
    </row>
    <row r="342" spans="1:63" x14ac:dyDescent="0.2">
      <c r="A342" s="286" t="s">
        <v>1039</v>
      </c>
      <c r="B342" s="287" t="s">
        <v>2030</v>
      </c>
      <c r="C342" s="340">
        <v>477</v>
      </c>
      <c r="D342" s="341">
        <v>499</v>
      </c>
      <c r="E342" s="341">
        <v>525</v>
      </c>
      <c r="F342" s="341">
        <v>534</v>
      </c>
      <c r="G342" s="341">
        <v>545</v>
      </c>
      <c r="H342" s="341">
        <v>596</v>
      </c>
      <c r="I342" s="342">
        <v>651</v>
      </c>
      <c r="J342" s="340">
        <v>24</v>
      </c>
      <c r="K342" s="341">
        <v>47</v>
      </c>
      <c r="L342" s="341">
        <v>42</v>
      </c>
      <c r="M342" s="341">
        <v>83</v>
      </c>
      <c r="N342" s="340">
        <v>477</v>
      </c>
      <c r="O342" s="341">
        <v>556</v>
      </c>
      <c r="P342" s="341">
        <v>596</v>
      </c>
      <c r="Q342" s="343">
        <v>556</v>
      </c>
      <c r="R342" s="344">
        <v>596</v>
      </c>
      <c r="S342" s="344">
        <v>658</v>
      </c>
      <c r="T342" s="344">
        <v>632</v>
      </c>
      <c r="U342" s="344">
        <v>701</v>
      </c>
      <c r="V342" s="344">
        <v>701</v>
      </c>
      <c r="W342" s="344">
        <v>47</v>
      </c>
      <c r="X342" s="344">
        <v>53</v>
      </c>
      <c r="Y342" s="345">
        <v>0.12</v>
      </c>
      <c r="Z342" s="345">
        <v>0.25</v>
      </c>
      <c r="AA342" s="345">
        <v>0.25</v>
      </c>
      <c r="AB342" s="346">
        <v>0</v>
      </c>
      <c r="AC342" s="346">
        <v>0</v>
      </c>
      <c r="AD342" s="346">
        <v>0</v>
      </c>
      <c r="AE342" s="346">
        <v>0</v>
      </c>
      <c r="AF342" s="381">
        <v>1</v>
      </c>
      <c r="AG342" s="349" t="s">
        <v>3926</v>
      </c>
      <c r="AH342" s="347" t="s">
        <v>1172</v>
      </c>
      <c r="AI342" s="347" t="s">
        <v>2027</v>
      </c>
      <c r="AJ342" s="348">
        <v>33</v>
      </c>
      <c r="AK342" s="379">
        <v>33</v>
      </c>
      <c r="AL342" s="349">
        <v>34.5</v>
      </c>
      <c r="AM342" s="349" t="s">
        <v>5756</v>
      </c>
      <c r="AN342" s="436">
        <v>88.720694444444462</v>
      </c>
      <c r="AO342" s="348">
        <v>46.767361111111114</v>
      </c>
      <c r="AP342" s="347">
        <v>5</v>
      </c>
      <c r="AQ342" s="348">
        <v>1</v>
      </c>
      <c r="AR342" s="348">
        <v>1</v>
      </c>
      <c r="AS342" s="348">
        <v>0</v>
      </c>
      <c r="AT342" s="348">
        <v>0</v>
      </c>
      <c r="AU342" s="348">
        <v>0</v>
      </c>
      <c r="AV342" s="348">
        <v>4</v>
      </c>
      <c r="AW342" s="350">
        <v>1.5</v>
      </c>
      <c r="AX342" s="351">
        <v>1</v>
      </c>
      <c r="AY342" s="352">
        <v>16</v>
      </c>
      <c r="AZ342" s="393">
        <v>0</v>
      </c>
      <c r="BA342" s="393" t="s">
        <v>1537</v>
      </c>
      <c r="BB342" s="393" t="s">
        <v>1537</v>
      </c>
      <c r="BC342" s="393" t="s">
        <v>1537</v>
      </c>
      <c r="BD342" s="353" t="s">
        <v>3612</v>
      </c>
      <c r="BE342" s="393">
        <v>0</v>
      </c>
      <c r="BF342" s="393">
        <v>0</v>
      </c>
      <c r="BG342" s="393">
        <v>1</v>
      </c>
      <c r="BH342" s="5" t="s">
        <v>1537</v>
      </c>
      <c r="BI342" s="289"/>
      <c r="BJ342" s="297">
        <v>24</v>
      </c>
      <c r="BK342" s="297">
        <v>55</v>
      </c>
    </row>
    <row r="343" spans="1:63" x14ac:dyDescent="0.2">
      <c r="A343" s="286" t="s">
        <v>1053</v>
      </c>
      <c r="B343" s="287" t="s">
        <v>2055</v>
      </c>
      <c r="C343" s="340">
        <v>101</v>
      </c>
      <c r="D343" s="341">
        <v>101</v>
      </c>
      <c r="E343" s="341">
        <v>101</v>
      </c>
      <c r="F343" s="341">
        <v>101</v>
      </c>
      <c r="G343" s="341">
        <v>101</v>
      </c>
      <c r="H343" s="341">
        <v>101</v>
      </c>
      <c r="I343" s="342">
        <v>101</v>
      </c>
      <c r="J343" s="340">
        <v>0</v>
      </c>
      <c r="K343" s="341">
        <v>0</v>
      </c>
      <c r="L343" s="341">
        <v>10</v>
      </c>
      <c r="M343" s="341">
        <v>18</v>
      </c>
      <c r="N343" s="340">
        <v>118</v>
      </c>
      <c r="O343" s="341">
        <v>118</v>
      </c>
      <c r="P343" s="341">
        <v>118</v>
      </c>
      <c r="Q343" s="343">
        <v>118</v>
      </c>
      <c r="R343" s="344">
        <v>118</v>
      </c>
      <c r="S343" s="344">
        <v>118</v>
      </c>
      <c r="T343" s="344">
        <v>118</v>
      </c>
      <c r="U343" s="344">
        <v>118</v>
      </c>
      <c r="V343" s="344">
        <v>118</v>
      </c>
      <c r="W343" s="344">
        <v>47</v>
      </c>
      <c r="X343" s="344">
        <v>53</v>
      </c>
      <c r="Y343" s="345">
        <v>0.12</v>
      </c>
      <c r="Z343" s="345">
        <v>0.25</v>
      </c>
      <c r="AA343" s="345">
        <v>0.25</v>
      </c>
      <c r="AB343" s="346">
        <v>0</v>
      </c>
      <c r="AC343" s="346">
        <v>0</v>
      </c>
      <c r="AD343" s="346">
        <v>0</v>
      </c>
      <c r="AE343" s="346">
        <v>0</v>
      </c>
      <c r="AF343" s="381">
        <v>0</v>
      </c>
      <c r="AG343" s="349" t="s">
        <v>3934</v>
      </c>
      <c r="AH343" s="347" t="s">
        <v>1172</v>
      </c>
      <c r="AI343" s="347" t="s">
        <v>2056</v>
      </c>
      <c r="AJ343" s="348">
        <v>24</v>
      </c>
      <c r="AK343" s="379">
        <v>30</v>
      </c>
      <c r="AL343" s="349">
        <v>5</v>
      </c>
      <c r="AM343" s="349" t="s">
        <v>5754</v>
      </c>
      <c r="AN343" s="436">
        <v>23.788194444444446</v>
      </c>
      <c r="AO343" s="348">
        <v>14.756944444444445</v>
      </c>
      <c r="AP343" s="347">
        <v>1.25</v>
      </c>
      <c r="AQ343" s="348">
        <v>0</v>
      </c>
      <c r="AR343" s="348">
        <v>0</v>
      </c>
      <c r="AS343" s="348">
        <v>0</v>
      </c>
      <c r="AT343" s="348">
        <v>0</v>
      </c>
      <c r="AU343" s="348">
        <v>0</v>
      </c>
      <c r="AV343" s="348">
        <v>0</v>
      </c>
      <c r="AW343" s="350">
        <v>1</v>
      </c>
      <c r="AX343" s="351">
        <v>1</v>
      </c>
      <c r="AY343" s="352">
        <v>15</v>
      </c>
      <c r="AZ343" s="393">
        <v>0</v>
      </c>
      <c r="BA343" s="393" t="s">
        <v>1537</v>
      </c>
      <c r="BB343" s="393" t="s">
        <v>1537</v>
      </c>
      <c r="BC343" s="393" t="s">
        <v>1537</v>
      </c>
      <c r="BD343" s="353" t="s">
        <v>3612</v>
      </c>
      <c r="BE343" s="393">
        <v>0</v>
      </c>
      <c r="BF343" s="393">
        <v>0</v>
      </c>
      <c r="BG343" s="393">
        <v>1</v>
      </c>
      <c r="BH343" s="5" t="s">
        <v>3612</v>
      </c>
      <c r="BI343" s="289"/>
      <c r="BJ343" s="297">
        <v>0</v>
      </c>
      <c r="BK343" s="297">
        <v>11</v>
      </c>
    </row>
    <row r="344" spans="1:63" x14ac:dyDescent="0.2">
      <c r="A344" s="285" t="s">
        <v>1052</v>
      </c>
      <c r="B344" s="284" t="s">
        <v>2057</v>
      </c>
      <c r="C344" s="340">
        <v>220</v>
      </c>
      <c r="D344" s="341">
        <v>271</v>
      </c>
      <c r="E344" s="341">
        <v>310</v>
      </c>
      <c r="F344" s="341">
        <v>309</v>
      </c>
      <c r="G344" s="341">
        <v>311</v>
      </c>
      <c r="H344" s="341">
        <v>310</v>
      </c>
      <c r="I344" s="342">
        <v>309</v>
      </c>
      <c r="J344" s="340">
        <v>24</v>
      </c>
      <c r="K344" s="341">
        <v>47</v>
      </c>
      <c r="L344" s="341">
        <v>47</v>
      </c>
      <c r="M344" s="341">
        <v>89</v>
      </c>
      <c r="N344" s="340">
        <v>220</v>
      </c>
      <c r="O344" s="341">
        <v>339</v>
      </c>
      <c r="P344" s="341">
        <v>334</v>
      </c>
      <c r="Q344" s="343">
        <v>339</v>
      </c>
      <c r="R344" s="344">
        <v>334</v>
      </c>
      <c r="S344" s="344">
        <v>339</v>
      </c>
      <c r="T344" s="344">
        <v>330</v>
      </c>
      <c r="U344" s="344">
        <v>340</v>
      </c>
      <c r="V344" s="344">
        <v>340</v>
      </c>
      <c r="W344" s="344">
        <v>47</v>
      </c>
      <c r="X344" s="344">
        <v>53</v>
      </c>
      <c r="Y344" s="345">
        <v>0.12</v>
      </c>
      <c r="Z344" s="345">
        <v>0.25</v>
      </c>
      <c r="AA344" s="345">
        <v>0.25</v>
      </c>
      <c r="AB344" s="346">
        <v>94</v>
      </c>
      <c r="AC344" s="346">
        <v>138</v>
      </c>
      <c r="AD344" s="346">
        <v>0</v>
      </c>
      <c r="AE344" s="346">
        <v>0</v>
      </c>
      <c r="AF344" s="393">
        <v>0</v>
      </c>
      <c r="AG344" s="349" t="s">
        <v>3934</v>
      </c>
      <c r="AH344" s="377" t="s">
        <v>1172</v>
      </c>
      <c r="AI344" s="378" t="s">
        <v>2058</v>
      </c>
      <c r="AJ344" s="377">
        <v>24</v>
      </c>
      <c r="AK344" s="379">
        <v>30</v>
      </c>
      <c r="AL344" s="349">
        <v>34.5</v>
      </c>
      <c r="AM344" s="349" t="s">
        <v>5754</v>
      </c>
      <c r="AN344" s="436">
        <v>71.077777777777783</v>
      </c>
      <c r="AO344" s="348">
        <v>35.319444444444443</v>
      </c>
      <c r="AP344" s="379">
        <v>6.25</v>
      </c>
      <c r="AQ344" s="378">
        <v>1</v>
      </c>
      <c r="AR344" s="378">
        <v>0</v>
      </c>
      <c r="AS344" s="378">
        <v>1</v>
      </c>
      <c r="AT344" s="378">
        <v>0</v>
      </c>
      <c r="AU344" s="378">
        <v>0</v>
      </c>
      <c r="AV344" s="378">
        <v>0</v>
      </c>
      <c r="AW344" s="350">
        <v>1</v>
      </c>
      <c r="AX344" s="351">
        <v>2</v>
      </c>
      <c r="AY344" s="352">
        <v>21</v>
      </c>
      <c r="AZ344" s="393">
        <v>0</v>
      </c>
      <c r="BA344" s="393" t="s">
        <v>1537</v>
      </c>
      <c r="BB344" s="393" t="s">
        <v>1537</v>
      </c>
      <c r="BC344" s="393" t="s">
        <v>1537</v>
      </c>
      <c r="BD344" s="353" t="s">
        <v>3612</v>
      </c>
      <c r="BE344" s="393">
        <v>0</v>
      </c>
      <c r="BF344" s="393">
        <v>0</v>
      </c>
      <c r="BG344" s="393">
        <v>1</v>
      </c>
      <c r="BH344" s="354" t="s">
        <v>1537</v>
      </c>
      <c r="BI344" s="289"/>
      <c r="BJ344" s="297">
        <v>24</v>
      </c>
      <c r="BK344" s="297">
        <v>32</v>
      </c>
    </row>
    <row r="345" spans="1:63" x14ac:dyDescent="0.2">
      <c r="A345" s="285" t="s">
        <v>1054</v>
      </c>
      <c r="B345" s="284" t="s">
        <v>2059</v>
      </c>
      <c r="C345" s="340">
        <v>270</v>
      </c>
      <c r="D345" s="341">
        <v>270</v>
      </c>
      <c r="E345" s="341">
        <v>270</v>
      </c>
      <c r="F345" s="341">
        <v>270</v>
      </c>
      <c r="G345" s="341">
        <v>270</v>
      </c>
      <c r="H345" s="341">
        <v>270</v>
      </c>
      <c r="I345" s="342">
        <v>270</v>
      </c>
      <c r="J345" s="340">
        <v>24</v>
      </c>
      <c r="K345" s="341">
        <v>47</v>
      </c>
      <c r="L345" s="341">
        <v>47</v>
      </c>
      <c r="M345" s="341">
        <v>89</v>
      </c>
      <c r="N345" s="340">
        <v>264</v>
      </c>
      <c r="O345" s="341">
        <v>264</v>
      </c>
      <c r="P345" s="341">
        <v>264</v>
      </c>
      <c r="Q345" s="343">
        <v>264</v>
      </c>
      <c r="R345" s="344">
        <v>264</v>
      </c>
      <c r="S345" s="344">
        <v>264</v>
      </c>
      <c r="T345" s="344">
        <v>264</v>
      </c>
      <c r="U345" s="344">
        <v>264</v>
      </c>
      <c r="V345" s="344">
        <v>264</v>
      </c>
      <c r="W345" s="344">
        <v>47</v>
      </c>
      <c r="X345" s="344">
        <v>53</v>
      </c>
      <c r="Y345" s="345">
        <v>0.12</v>
      </c>
      <c r="Z345" s="345">
        <v>0.25</v>
      </c>
      <c r="AA345" s="345">
        <v>0.25</v>
      </c>
      <c r="AB345" s="346">
        <v>0</v>
      </c>
      <c r="AC345" s="346">
        <v>0</v>
      </c>
      <c r="AD345" s="346">
        <v>0</v>
      </c>
      <c r="AE345" s="346">
        <v>0</v>
      </c>
      <c r="AF345" s="393">
        <v>0</v>
      </c>
      <c r="AG345" s="349" t="s">
        <v>3934</v>
      </c>
      <c r="AH345" s="377" t="s">
        <v>1172</v>
      </c>
      <c r="AI345" s="378" t="s">
        <v>2060</v>
      </c>
      <c r="AJ345" s="377">
        <v>24</v>
      </c>
      <c r="AK345" s="379">
        <v>30</v>
      </c>
      <c r="AL345" s="349">
        <v>34.5</v>
      </c>
      <c r="AM345" s="349" t="s">
        <v>5754</v>
      </c>
      <c r="AN345" s="436">
        <v>58.494444444444447</v>
      </c>
      <c r="AO345" s="348">
        <v>30.736111111111111</v>
      </c>
      <c r="AP345" s="379">
        <v>6.25</v>
      </c>
      <c r="AQ345" s="378">
        <v>0</v>
      </c>
      <c r="AR345" s="378">
        <v>0</v>
      </c>
      <c r="AS345" s="378">
        <v>0</v>
      </c>
      <c r="AT345" s="378">
        <v>0</v>
      </c>
      <c r="AU345" s="378">
        <v>0</v>
      </c>
      <c r="AV345" s="378">
        <v>0</v>
      </c>
      <c r="AW345" s="350">
        <v>1</v>
      </c>
      <c r="AX345" s="351">
        <v>2</v>
      </c>
      <c r="AY345" s="352">
        <v>20</v>
      </c>
      <c r="AZ345" s="393">
        <v>0</v>
      </c>
      <c r="BA345" s="393" t="s">
        <v>1537</v>
      </c>
      <c r="BB345" s="393" t="s">
        <v>1537</v>
      </c>
      <c r="BC345" s="393" t="s">
        <v>1537</v>
      </c>
      <c r="BD345" s="353" t="s">
        <v>3612</v>
      </c>
      <c r="BE345" s="393">
        <v>0</v>
      </c>
      <c r="BF345" s="393">
        <v>0</v>
      </c>
      <c r="BG345" s="393">
        <v>1</v>
      </c>
      <c r="BH345" s="354" t="s">
        <v>3612</v>
      </c>
      <c r="BI345" s="289"/>
      <c r="BJ345" s="297">
        <v>24</v>
      </c>
      <c r="BK345" s="297">
        <v>27</v>
      </c>
    </row>
    <row r="346" spans="1:63" x14ac:dyDescent="0.2">
      <c r="A346" s="283" t="s">
        <v>1055</v>
      </c>
      <c r="B346" s="287" t="s">
        <v>2061</v>
      </c>
      <c r="C346" s="340">
        <v>288</v>
      </c>
      <c r="D346" s="341">
        <v>288</v>
      </c>
      <c r="E346" s="341">
        <v>288</v>
      </c>
      <c r="F346" s="341">
        <v>288</v>
      </c>
      <c r="G346" s="341">
        <v>288</v>
      </c>
      <c r="H346" s="341">
        <v>288</v>
      </c>
      <c r="I346" s="342">
        <v>288</v>
      </c>
      <c r="J346" s="340">
        <v>24</v>
      </c>
      <c r="K346" s="341">
        <v>47</v>
      </c>
      <c r="L346" s="341">
        <v>52</v>
      </c>
      <c r="M346" s="341">
        <v>98</v>
      </c>
      <c r="N346" s="340">
        <v>278</v>
      </c>
      <c r="O346" s="341">
        <v>278</v>
      </c>
      <c r="P346" s="341">
        <v>278</v>
      </c>
      <c r="Q346" s="343">
        <v>278</v>
      </c>
      <c r="R346" s="344">
        <v>278</v>
      </c>
      <c r="S346" s="344">
        <v>278</v>
      </c>
      <c r="T346" s="344">
        <v>278</v>
      </c>
      <c r="U346" s="344">
        <v>278</v>
      </c>
      <c r="V346" s="344">
        <v>278</v>
      </c>
      <c r="W346" s="344">
        <v>47</v>
      </c>
      <c r="X346" s="344">
        <v>53</v>
      </c>
      <c r="Y346" s="345">
        <v>0.12</v>
      </c>
      <c r="Z346" s="345">
        <v>0.25</v>
      </c>
      <c r="AA346" s="345">
        <v>0.25</v>
      </c>
      <c r="AB346" s="346">
        <v>0</v>
      </c>
      <c r="AC346" s="346">
        <v>0</v>
      </c>
      <c r="AD346" s="346">
        <v>0</v>
      </c>
      <c r="AE346" s="346">
        <v>0</v>
      </c>
      <c r="AF346" s="393">
        <v>0</v>
      </c>
      <c r="AG346" s="349" t="s">
        <v>3934</v>
      </c>
      <c r="AH346" s="347" t="s">
        <v>1172</v>
      </c>
      <c r="AI346" s="347" t="s">
        <v>2060</v>
      </c>
      <c r="AJ346" s="348">
        <v>24</v>
      </c>
      <c r="AK346" s="379">
        <v>33</v>
      </c>
      <c r="AL346" s="349">
        <v>34.5</v>
      </c>
      <c r="AM346" s="349" t="s">
        <v>5755</v>
      </c>
      <c r="AN346" s="436">
        <v>61.890277777777783</v>
      </c>
      <c r="AO346" s="348">
        <v>32.194444444444443</v>
      </c>
      <c r="AP346" s="348">
        <v>6.875</v>
      </c>
      <c r="AQ346" s="348">
        <v>0</v>
      </c>
      <c r="AR346" s="348">
        <v>0</v>
      </c>
      <c r="AS346" s="348">
        <v>0</v>
      </c>
      <c r="AT346" s="348">
        <v>0</v>
      </c>
      <c r="AU346" s="348">
        <v>0</v>
      </c>
      <c r="AV346" s="348">
        <v>0</v>
      </c>
      <c r="AW346" s="350">
        <v>1</v>
      </c>
      <c r="AX346" s="351">
        <v>2</v>
      </c>
      <c r="AY346" s="352">
        <v>20</v>
      </c>
      <c r="AZ346" s="393">
        <v>0</v>
      </c>
      <c r="BA346" s="393" t="s">
        <v>1537</v>
      </c>
      <c r="BB346" s="393" t="s">
        <v>1537</v>
      </c>
      <c r="BC346" s="393" t="s">
        <v>1537</v>
      </c>
      <c r="BD346" s="353" t="s">
        <v>3612</v>
      </c>
      <c r="BE346" s="393">
        <v>0</v>
      </c>
      <c r="BF346" s="393">
        <v>0</v>
      </c>
      <c r="BG346" s="393">
        <v>1</v>
      </c>
      <c r="BH346" s="5" t="s">
        <v>3612</v>
      </c>
      <c r="BI346" s="289"/>
      <c r="BJ346" s="297">
        <v>24</v>
      </c>
      <c r="BK346" s="297">
        <v>29</v>
      </c>
    </row>
    <row r="347" spans="1:63" x14ac:dyDescent="0.2">
      <c r="A347" s="283" t="s">
        <v>1056</v>
      </c>
      <c r="B347" s="287" t="s">
        <v>2062</v>
      </c>
      <c r="C347" s="340">
        <v>302</v>
      </c>
      <c r="D347" s="341">
        <v>302</v>
      </c>
      <c r="E347" s="341">
        <v>302</v>
      </c>
      <c r="F347" s="341">
        <v>302</v>
      </c>
      <c r="G347" s="341">
        <v>302</v>
      </c>
      <c r="H347" s="341">
        <v>302</v>
      </c>
      <c r="I347" s="342">
        <v>302</v>
      </c>
      <c r="J347" s="340">
        <v>24</v>
      </c>
      <c r="K347" s="341">
        <v>47</v>
      </c>
      <c r="L347" s="341">
        <v>57</v>
      </c>
      <c r="M347" s="341">
        <v>107</v>
      </c>
      <c r="N347" s="340">
        <v>287</v>
      </c>
      <c r="O347" s="341">
        <v>287</v>
      </c>
      <c r="P347" s="341">
        <v>287</v>
      </c>
      <c r="Q347" s="343">
        <v>287</v>
      </c>
      <c r="R347" s="344">
        <v>287</v>
      </c>
      <c r="S347" s="344">
        <v>287</v>
      </c>
      <c r="T347" s="344">
        <v>287</v>
      </c>
      <c r="U347" s="344">
        <v>287</v>
      </c>
      <c r="V347" s="344">
        <v>287</v>
      </c>
      <c r="W347" s="344">
        <v>47</v>
      </c>
      <c r="X347" s="344">
        <v>53</v>
      </c>
      <c r="Y347" s="345">
        <v>0.12</v>
      </c>
      <c r="Z347" s="345">
        <v>0.25</v>
      </c>
      <c r="AA347" s="345">
        <v>0.25</v>
      </c>
      <c r="AB347" s="346">
        <v>0</v>
      </c>
      <c r="AC347" s="346">
        <v>0</v>
      </c>
      <c r="AD347" s="346">
        <v>0</v>
      </c>
      <c r="AE347" s="346">
        <v>0</v>
      </c>
      <c r="AF347" s="393">
        <v>0</v>
      </c>
      <c r="AG347" s="349" t="s">
        <v>3934</v>
      </c>
      <c r="AH347" s="347" t="s">
        <v>1172</v>
      </c>
      <c r="AI347" s="347" t="s">
        <v>2060</v>
      </c>
      <c r="AJ347" s="348">
        <v>24</v>
      </c>
      <c r="AK347" s="379">
        <v>36</v>
      </c>
      <c r="AL347" s="349">
        <v>34.5</v>
      </c>
      <c r="AM347" s="349" t="s">
        <v>5756</v>
      </c>
      <c r="AN347" s="436">
        <v>65.286111111111126</v>
      </c>
      <c r="AO347" s="348">
        <v>33.652777777777779</v>
      </c>
      <c r="AP347" s="348">
        <v>7.5</v>
      </c>
      <c r="AQ347" s="348">
        <v>0</v>
      </c>
      <c r="AR347" s="348">
        <v>0</v>
      </c>
      <c r="AS347" s="348">
        <v>0</v>
      </c>
      <c r="AT347" s="348">
        <v>0</v>
      </c>
      <c r="AU347" s="348">
        <v>0</v>
      </c>
      <c r="AV347" s="348">
        <v>0</v>
      </c>
      <c r="AW347" s="350">
        <v>1</v>
      </c>
      <c r="AX347" s="351">
        <v>2</v>
      </c>
      <c r="AY347" s="352">
        <v>20</v>
      </c>
      <c r="AZ347" s="393">
        <v>0</v>
      </c>
      <c r="BA347" s="393" t="s">
        <v>1537</v>
      </c>
      <c r="BB347" s="393" t="s">
        <v>1537</v>
      </c>
      <c r="BC347" s="393" t="s">
        <v>1537</v>
      </c>
      <c r="BD347" s="353" t="s">
        <v>3612</v>
      </c>
      <c r="BE347" s="393">
        <v>0</v>
      </c>
      <c r="BF347" s="393">
        <v>0</v>
      </c>
      <c r="BG347" s="393">
        <v>1</v>
      </c>
      <c r="BH347" s="5" t="s">
        <v>3612</v>
      </c>
      <c r="BI347" s="289"/>
      <c r="BJ347" s="297">
        <v>24</v>
      </c>
      <c r="BK347" s="297">
        <v>31</v>
      </c>
    </row>
    <row r="348" spans="1:63" x14ac:dyDescent="0.2">
      <c r="A348" s="283" t="s">
        <v>1760</v>
      </c>
      <c r="B348" s="287" t="s">
        <v>3312</v>
      </c>
      <c r="C348" s="340">
        <v>283</v>
      </c>
      <c r="D348" s="341">
        <v>296</v>
      </c>
      <c r="E348" s="341">
        <v>308</v>
      </c>
      <c r="F348" s="341">
        <v>312</v>
      </c>
      <c r="G348" s="341">
        <v>318</v>
      </c>
      <c r="H348" s="341">
        <v>346</v>
      </c>
      <c r="I348" s="342">
        <v>343</v>
      </c>
      <c r="J348" s="340">
        <v>24</v>
      </c>
      <c r="K348" s="341">
        <v>47</v>
      </c>
      <c r="L348" s="341">
        <v>22</v>
      </c>
      <c r="M348" s="341">
        <v>45</v>
      </c>
      <c r="N348" s="340">
        <v>283</v>
      </c>
      <c r="O348" s="341">
        <v>330</v>
      </c>
      <c r="P348" s="341">
        <v>353</v>
      </c>
      <c r="Q348" s="343">
        <v>330</v>
      </c>
      <c r="R348" s="344">
        <v>353</v>
      </c>
      <c r="S348" s="344">
        <v>390</v>
      </c>
      <c r="T348" s="344">
        <v>372</v>
      </c>
      <c r="U348" s="344">
        <v>413</v>
      </c>
      <c r="V348" s="344">
        <v>413</v>
      </c>
      <c r="W348" s="344">
        <v>47</v>
      </c>
      <c r="X348" s="344">
        <v>53</v>
      </c>
      <c r="Y348" s="345">
        <v>0.12</v>
      </c>
      <c r="Z348" s="345">
        <v>0.25</v>
      </c>
      <c r="AA348" s="345">
        <v>0.25</v>
      </c>
      <c r="AB348" s="346">
        <v>94</v>
      </c>
      <c r="AC348" s="346">
        <v>138</v>
      </c>
      <c r="AD348" s="346">
        <v>0</v>
      </c>
      <c r="AE348" s="346">
        <v>0</v>
      </c>
      <c r="AF348" s="393">
        <v>0</v>
      </c>
      <c r="AG348" s="349" t="s">
        <v>3934</v>
      </c>
      <c r="AH348" s="347" t="s">
        <v>1172</v>
      </c>
      <c r="AI348" s="347" t="s">
        <v>3313</v>
      </c>
      <c r="AJ348" s="348">
        <v>24</v>
      </c>
      <c r="AK348" s="379">
        <v>24</v>
      </c>
      <c r="AL348" s="349">
        <v>34.5</v>
      </c>
      <c r="AM348" s="349" t="s">
        <v>4118</v>
      </c>
      <c r="AN348" s="436">
        <v>56.086111111111116</v>
      </c>
      <c r="AO348" s="348">
        <v>31.402777777777779</v>
      </c>
      <c r="AP348" s="348">
        <v>2</v>
      </c>
      <c r="AQ348" s="348">
        <v>1</v>
      </c>
      <c r="AR348" s="348">
        <v>0</v>
      </c>
      <c r="AS348" s="348">
        <v>1</v>
      </c>
      <c r="AT348" s="348">
        <v>0</v>
      </c>
      <c r="AU348" s="348">
        <v>0</v>
      </c>
      <c r="AV348" s="348">
        <v>0</v>
      </c>
      <c r="AW348" s="350">
        <v>1</v>
      </c>
      <c r="AX348" s="351">
        <v>1</v>
      </c>
      <c r="AY348" s="352">
        <v>21</v>
      </c>
      <c r="AZ348" s="393">
        <v>0</v>
      </c>
      <c r="BA348" s="393" t="s">
        <v>1537</v>
      </c>
      <c r="BB348" s="393" t="s">
        <v>1537</v>
      </c>
      <c r="BC348" s="393" t="s">
        <v>1537</v>
      </c>
      <c r="BD348" s="353" t="s">
        <v>3612</v>
      </c>
      <c r="BE348" s="393">
        <v>0</v>
      </c>
      <c r="BF348" s="393">
        <v>0</v>
      </c>
      <c r="BG348" s="393">
        <v>1</v>
      </c>
      <c r="BH348" s="5" t="s">
        <v>1537</v>
      </c>
      <c r="BI348" s="289"/>
      <c r="BJ348" s="297">
        <v>24</v>
      </c>
      <c r="BK348" s="297">
        <v>32</v>
      </c>
    </row>
    <row r="349" spans="1:63" x14ac:dyDescent="0.2">
      <c r="A349" s="283" t="s">
        <v>1761</v>
      </c>
      <c r="B349" s="287" t="s">
        <v>3314</v>
      </c>
      <c r="C349" s="340">
        <v>296</v>
      </c>
      <c r="D349" s="341">
        <v>314</v>
      </c>
      <c r="E349" s="341">
        <v>328</v>
      </c>
      <c r="F349" s="341">
        <v>332</v>
      </c>
      <c r="G349" s="341">
        <v>339</v>
      </c>
      <c r="H349" s="341">
        <v>370</v>
      </c>
      <c r="I349" s="342">
        <v>366</v>
      </c>
      <c r="J349" s="340">
        <v>24</v>
      </c>
      <c r="K349" s="341">
        <v>47</v>
      </c>
      <c r="L349" s="341">
        <v>26</v>
      </c>
      <c r="M349" s="341">
        <v>53</v>
      </c>
      <c r="N349" s="340">
        <v>296</v>
      </c>
      <c r="O349" s="341">
        <v>357</v>
      </c>
      <c r="P349" s="341">
        <v>381</v>
      </c>
      <c r="Q349" s="343">
        <v>357</v>
      </c>
      <c r="R349" s="344">
        <v>381</v>
      </c>
      <c r="S349" s="344">
        <v>416</v>
      </c>
      <c r="T349" s="344">
        <v>414</v>
      </c>
      <c r="U349" s="344">
        <v>441</v>
      </c>
      <c r="V349" s="344">
        <v>441</v>
      </c>
      <c r="W349" s="344">
        <v>47</v>
      </c>
      <c r="X349" s="344">
        <v>53</v>
      </c>
      <c r="Y349" s="345">
        <v>0.12</v>
      </c>
      <c r="Z349" s="345">
        <v>0.25</v>
      </c>
      <c r="AA349" s="345">
        <v>0.25</v>
      </c>
      <c r="AB349" s="346">
        <v>94</v>
      </c>
      <c r="AC349" s="346">
        <v>138</v>
      </c>
      <c r="AD349" s="346">
        <v>0</v>
      </c>
      <c r="AE349" s="346">
        <v>0</v>
      </c>
      <c r="AF349" s="393">
        <v>0</v>
      </c>
      <c r="AG349" s="349" t="s">
        <v>3934</v>
      </c>
      <c r="AH349" s="347" t="s">
        <v>1172</v>
      </c>
      <c r="AI349" s="347" t="s">
        <v>3313</v>
      </c>
      <c r="AJ349" s="348">
        <v>24</v>
      </c>
      <c r="AK349" s="379">
        <v>30</v>
      </c>
      <c r="AL349" s="349">
        <v>34.5</v>
      </c>
      <c r="AM349" s="349" t="s">
        <v>5754</v>
      </c>
      <c r="AN349" s="436">
        <v>63.57777777777779</v>
      </c>
      <c r="AO349" s="348">
        <v>35.319444444444443</v>
      </c>
      <c r="AP349" s="348">
        <v>2.5</v>
      </c>
      <c r="AQ349" s="348">
        <v>1</v>
      </c>
      <c r="AR349" s="348">
        <v>0</v>
      </c>
      <c r="AS349" s="348">
        <v>1</v>
      </c>
      <c r="AT349" s="348">
        <v>0</v>
      </c>
      <c r="AU349" s="348">
        <v>0</v>
      </c>
      <c r="AV349" s="348">
        <v>0</v>
      </c>
      <c r="AW349" s="350">
        <v>1</v>
      </c>
      <c r="AX349" s="351">
        <v>1</v>
      </c>
      <c r="AY349" s="352">
        <v>21</v>
      </c>
      <c r="AZ349" s="393">
        <v>0</v>
      </c>
      <c r="BA349" s="393" t="s">
        <v>1537</v>
      </c>
      <c r="BB349" s="393" t="s">
        <v>1537</v>
      </c>
      <c r="BC349" s="393" t="s">
        <v>1537</v>
      </c>
      <c r="BD349" s="353" t="s">
        <v>3612</v>
      </c>
      <c r="BE349" s="393">
        <v>0</v>
      </c>
      <c r="BF349" s="393">
        <v>0</v>
      </c>
      <c r="BG349" s="393">
        <v>1</v>
      </c>
      <c r="BH349" s="5" t="s">
        <v>1537</v>
      </c>
      <c r="BI349" s="289"/>
      <c r="BJ349" s="297">
        <v>24</v>
      </c>
      <c r="BK349" s="297">
        <v>34</v>
      </c>
    </row>
    <row r="350" spans="1:63" x14ac:dyDescent="0.2">
      <c r="A350" s="283" t="s">
        <v>5579</v>
      </c>
      <c r="B350" s="287" t="s">
        <v>5580</v>
      </c>
      <c r="C350" s="340">
        <v>156</v>
      </c>
      <c r="D350" s="341">
        <v>189</v>
      </c>
      <c r="E350" s="341">
        <v>218</v>
      </c>
      <c r="F350" s="341">
        <v>221</v>
      </c>
      <c r="G350" s="341">
        <v>229</v>
      </c>
      <c r="H350" s="341">
        <v>253</v>
      </c>
      <c r="I350" s="342">
        <v>297</v>
      </c>
      <c r="J350" s="340">
        <v>24</v>
      </c>
      <c r="K350" s="341">
        <v>47</v>
      </c>
      <c r="L350" s="341">
        <v>43</v>
      </c>
      <c r="M350" s="341">
        <v>88</v>
      </c>
      <c r="N350" s="340">
        <v>156</v>
      </c>
      <c r="O350" s="341">
        <v>254</v>
      </c>
      <c r="P350" s="341">
        <v>273</v>
      </c>
      <c r="Q350" s="343">
        <v>254</v>
      </c>
      <c r="R350" s="344">
        <v>273</v>
      </c>
      <c r="S350" s="344">
        <v>309</v>
      </c>
      <c r="T350" s="344">
        <v>304</v>
      </c>
      <c r="U350" s="344">
        <v>350</v>
      </c>
      <c r="V350" s="344">
        <v>350</v>
      </c>
      <c r="W350" s="344">
        <v>47</v>
      </c>
      <c r="X350" s="344">
        <v>53</v>
      </c>
      <c r="Y350" s="345">
        <v>0.12</v>
      </c>
      <c r="Z350" s="345">
        <v>0.25</v>
      </c>
      <c r="AA350" s="345">
        <v>0.25</v>
      </c>
      <c r="AB350" s="346">
        <v>0</v>
      </c>
      <c r="AC350" s="346">
        <v>0</v>
      </c>
      <c r="AD350" s="346">
        <v>44</v>
      </c>
      <c r="AE350" s="346">
        <v>0</v>
      </c>
      <c r="AF350" s="393">
        <v>0</v>
      </c>
      <c r="AG350" s="349" t="s">
        <v>1865</v>
      </c>
      <c r="AH350" s="347" t="s">
        <v>1172</v>
      </c>
      <c r="AI350" s="347" t="s">
        <v>1991</v>
      </c>
      <c r="AJ350" s="348">
        <v>24</v>
      </c>
      <c r="AK350" s="379">
        <v>24</v>
      </c>
      <c r="AL350" s="349">
        <v>34.5</v>
      </c>
      <c r="AM350" s="349">
        <v>12.2</v>
      </c>
      <c r="AN350" s="436">
        <v>53</v>
      </c>
      <c r="AO350" s="348">
        <v>31.635416666666668</v>
      </c>
      <c r="AP350" s="348">
        <v>5.625</v>
      </c>
      <c r="AQ350" s="348">
        <v>2</v>
      </c>
      <c r="AR350" s="348">
        <v>2</v>
      </c>
      <c r="AS350" s="348">
        <v>0</v>
      </c>
      <c r="AT350" s="348">
        <v>0</v>
      </c>
      <c r="AU350" s="348">
        <v>0</v>
      </c>
      <c r="AV350" s="348">
        <v>4</v>
      </c>
      <c r="AW350" s="350">
        <v>1</v>
      </c>
      <c r="AX350" s="351">
        <v>1</v>
      </c>
      <c r="AY350" s="352">
        <v>14</v>
      </c>
      <c r="AZ350" s="393">
        <v>0</v>
      </c>
      <c r="BA350" s="393" t="s">
        <v>1537</v>
      </c>
      <c r="BB350" s="393" t="s">
        <v>1537</v>
      </c>
      <c r="BC350" s="393" t="s">
        <v>1537</v>
      </c>
      <c r="BD350" s="353" t="s">
        <v>3612</v>
      </c>
      <c r="BE350" s="393">
        <v>0</v>
      </c>
      <c r="BF350" s="393">
        <v>0</v>
      </c>
      <c r="BG350" s="393">
        <v>1</v>
      </c>
      <c r="BH350" s="5" t="s">
        <v>1537</v>
      </c>
      <c r="BI350" s="289"/>
      <c r="BJ350" s="297">
        <v>24</v>
      </c>
      <c r="BK350" s="297">
        <v>23</v>
      </c>
    </row>
    <row r="351" spans="1:63" x14ac:dyDescent="0.2">
      <c r="A351" s="283" t="s">
        <v>1108</v>
      </c>
      <c r="B351" s="287" t="s">
        <v>3302</v>
      </c>
      <c r="C351" s="340">
        <v>159</v>
      </c>
      <c r="D351" s="341">
        <v>193</v>
      </c>
      <c r="E351" s="341">
        <v>222</v>
      </c>
      <c r="F351" s="341">
        <v>226</v>
      </c>
      <c r="G351" s="341">
        <v>234</v>
      </c>
      <c r="H351" s="341">
        <v>258</v>
      </c>
      <c r="I351" s="342">
        <v>303</v>
      </c>
      <c r="J351" s="340">
        <v>24</v>
      </c>
      <c r="K351" s="341">
        <v>47</v>
      </c>
      <c r="L351" s="341">
        <v>44</v>
      </c>
      <c r="M351" s="341">
        <v>90</v>
      </c>
      <c r="N351" s="340">
        <v>159</v>
      </c>
      <c r="O351" s="341">
        <v>259</v>
      </c>
      <c r="P351" s="341">
        <v>279</v>
      </c>
      <c r="Q351" s="343">
        <v>259</v>
      </c>
      <c r="R351" s="344">
        <v>279</v>
      </c>
      <c r="S351" s="344">
        <v>315</v>
      </c>
      <c r="T351" s="344">
        <v>310</v>
      </c>
      <c r="U351" s="344">
        <v>357</v>
      </c>
      <c r="V351" s="344">
        <v>357</v>
      </c>
      <c r="W351" s="344">
        <v>47</v>
      </c>
      <c r="X351" s="344">
        <v>53</v>
      </c>
      <c r="Y351" s="345">
        <v>0.12</v>
      </c>
      <c r="Z351" s="345">
        <v>0.25</v>
      </c>
      <c r="AA351" s="345">
        <v>0.25</v>
      </c>
      <c r="AB351" s="346">
        <v>0</v>
      </c>
      <c r="AC351" s="346">
        <v>0</v>
      </c>
      <c r="AD351" s="346">
        <v>44</v>
      </c>
      <c r="AE351" s="346">
        <v>0</v>
      </c>
      <c r="AF351" s="393">
        <v>0</v>
      </c>
      <c r="AG351" s="349" t="s">
        <v>1865</v>
      </c>
      <c r="AH351" s="347" t="s">
        <v>1172</v>
      </c>
      <c r="AI351" s="347" t="s">
        <v>1991</v>
      </c>
      <c r="AJ351" s="348">
        <v>24</v>
      </c>
      <c r="AK351" s="379">
        <v>27</v>
      </c>
      <c r="AL351" s="349">
        <v>34.5</v>
      </c>
      <c r="AM351" s="349" t="s">
        <v>5753</v>
      </c>
      <c r="AN351" s="436">
        <v>55.555833333333339</v>
      </c>
      <c r="AO351" s="348">
        <v>31.635416666666668</v>
      </c>
      <c r="AP351" s="348">
        <v>5.625</v>
      </c>
      <c r="AQ351" s="348">
        <v>2</v>
      </c>
      <c r="AR351" s="348">
        <v>2</v>
      </c>
      <c r="AS351" s="348">
        <v>0</v>
      </c>
      <c r="AT351" s="348">
        <v>0</v>
      </c>
      <c r="AU351" s="348">
        <v>1</v>
      </c>
      <c r="AV351" s="348">
        <v>4</v>
      </c>
      <c r="AW351" s="350">
        <v>1</v>
      </c>
      <c r="AX351" s="351">
        <v>1</v>
      </c>
      <c r="AY351" s="352">
        <v>14</v>
      </c>
      <c r="AZ351" s="393">
        <v>0</v>
      </c>
      <c r="BA351" s="393" t="s">
        <v>1537</v>
      </c>
      <c r="BB351" s="393" t="s">
        <v>1537</v>
      </c>
      <c r="BC351" s="393" t="s">
        <v>1537</v>
      </c>
      <c r="BD351" s="353" t="s">
        <v>3612</v>
      </c>
      <c r="BE351" s="393">
        <v>0</v>
      </c>
      <c r="BF351" s="393">
        <v>0</v>
      </c>
      <c r="BG351" s="393">
        <v>1</v>
      </c>
      <c r="BH351" s="5" t="s">
        <v>1537</v>
      </c>
      <c r="BI351" s="289"/>
      <c r="BJ351" s="297">
        <v>24</v>
      </c>
      <c r="BK351" s="297">
        <v>24</v>
      </c>
    </row>
    <row r="352" spans="1:63" x14ac:dyDescent="0.2">
      <c r="A352" s="283" t="s">
        <v>1109</v>
      </c>
      <c r="B352" s="287" t="s">
        <v>1992</v>
      </c>
      <c r="C352" s="340">
        <v>162</v>
      </c>
      <c r="D352" s="341">
        <v>202</v>
      </c>
      <c r="E352" s="341">
        <v>233</v>
      </c>
      <c r="F352" s="341">
        <v>238</v>
      </c>
      <c r="G352" s="341">
        <v>245</v>
      </c>
      <c r="H352" s="341">
        <v>273</v>
      </c>
      <c r="I352" s="342">
        <v>321</v>
      </c>
      <c r="J352" s="340">
        <v>24</v>
      </c>
      <c r="K352" s="341">
        <v>47</v>
      </c>
      <c r="L352" s="341">
        <v>48</v>
      </c>
      <c r="M352" s="341">
        <v>99</v>
      </c>
      <c r="N352" s="340">
        <v>162</v>
      </c>
      <c r="O352" s="341">
        <v>271</v>
      </c>
      <c r="P352" s="341">
        <v>290</v>
      </c>
      <c r="Q352" s="343">
        <v>271</v>
      </c>
      <c r="R352" s="344">
        <v>290</v>
      </c>
      <c r="S352" s="344">
        <v>328</v>
      </c>
      <c r="T352" s="344">
        <v>318</v>
      </c>
      <c r="U352" s="344">
        <v>370</v>
      </c>
      <c r="V352" s="344">
        <v>370</v>
      </c>
      <c r="W352" s="344">
        <v>47</v>
      </c>
      <c r="X352" s="344">
        <v>53</v>
      </c>
      <c r="Y352" s="345">
        <v>0.12</v>
      </c>
      <c r="Z352" s="345">
        <v>0.25</v>
      </c>
      <c r="AA352" s="345">
        <v>0.25</v>
      </c>
      <c r="AB352" s="346">
        <v>0</v>
      </c>
      <c r="AC352" s="346">
        <v>0</v>
      </c>
      <c r="AD352" s="346">
        <v>44</v>
      </c>
      <c r="AE352" s="346">
        <v>0</v>
      </c>
      <c r="AF352" s="393">
        <v>0</v>
      </c>
      <c r="AG352" s="349" t="s">
        <v>1865</v>
      </c>
      <c r="AH352" s="347" t="s">
        <v>1172</v>
      </c>
      <c r="AI352" s="347" t="s">
        <v>1991</v>
      </c>
      <c r="AJ352" s="348">
        <v>24</v>
      </c>
      <c r="AK352" s="379">
        <v>30</v>
      </c>
      <c r="AL352" s="349">
        <v>34.5</v>
      </c>
      <c r="AM352" s="349" t="s">
        <v>5754</v>
      </c>
      <c r="AN352" s="436">
        <v>59.214444444444446</v>
      </c>
      <c r="AO352" s="348">
        <v>30.736111111111111</v>
      </c>
      <c r="AP352" s="348">
        <v>6.25</v>
      </c>
      <c r="AQ352" s="348">
        <v>2</v>
      </c>
      <c r="AR352" s="348">
        <v>2</v>
      </c>
      <c r="AS352" s="348">
        <v>0</v>
      </c>
      <c r="AT352" s="348">
        <v>0</v>
      </c>
      <c r="AU352" s="348">
        <v>0</v>
      </c>
      <c r="AV352" s="348">
        <v>4</v>
      </c>
      <c r="AW352" s="350">
        <v>1</v>
      </c>
      <c r="AX352" s="351">
        <v>1</v>
      </c>
      <c r="AY352" s="352">
        <v>14</v>
      </c>
      <c r="AZ352" s="393">
        <v>0</v>
      </c>
      <c r="BA352" s="393" t="s">
        <v>1537</v>
      </c>
      <c r="BB352" s="393" t="s">
        <v>1537</v>
      </c>
      <c r="BC352" s="393" t="s">
        <v>1537</v>
      </c>
      <c r="BD352" s="353" t="s">
        <v>3612</v>
      </c>
      <c r="BE352" s="393">
        <v>0</v>
      </c>
      <c r="BF352" s="393">
        <v>0</v>
      </c>
      <c r="BG352" s="393">
        <v>1</v>
      </c>
      <c r="BH352" s="5" t="s">
        <v>1537</v>
      </c>
      <c r="BI352" s="289"/>
      <c r="BJ352" s="297">
        <v>24</v>
      </c>
      <c r="BK352" s="297">
        <v>25</v>
      </c>
    </row>
    <row r="353" spans="1:63" x14ac:dyDescent="0.2">
      <c r="A353" s="283" t="s">
        <v>1110</v>
      </c>
      <c r="B353" s="287" t="s">
        <v>1993</v>
      </c>
      <c r="C353" s="340">
        <v>168</v>
      </c>
      <c r="D353" s="341">
        <v>211</v>
      </c>
      <c r="E353" s="341">
        <v>246</v>
      </c>
      <c r="F353" s="341">
        <v>251</v>
      </c>
      <c r="G353" s="341">
        <v>259</v>
      </c>
      <c r="H353" s="341">
        <v>288</v>
      </c>
      <c r="I353" s="342">
        <v>342</v>
      </c>
      <c r="J353" s="340">
        <v>24</v>
      </c>
      <c r="K353" s="341">
        <v>47</v>
      </c>
      <c r="L353" s="341">
        <v>53</v>
      </c>
      <c r="M353" s="341">
        <v>109</v>
      </c>
      <c r="N353" s="340">
        <v>168</v>
      </c>
      <c r="O353" s="341">
        <v>287</v>
      </c>
      <c r="P353" s="341">
        <v>309</v>
      </c>
      <c r="Q353" s="343">
        <v>287</v>
      </c>
      <c r="R353" s="344">
        <v>309</v>
      </c>
      <c r="S353" s="344">
        <v>343</v>
      </c>
      <c r="T353" s="344">
        <v>357</v>
      </c>
      <c r="U353" s="344">
        <v>387</v>
      </c>
      <c r="V353" s="344">
        <v>387</v>
      </c>
      <c r="W353" s="344">
        <v>47</v>
      </c>
      <c r="X353" s="344">
        <v>53</v>
      </c>
      <c r="Y353" s="345">
        <v>0.12</v>
      </c>
      <c r="Z353" s="345">
        <v>0.25</v>
      </c>
      <c r="AA353" s="345">
        <v>0.25</v>
      </c>
      <c r="AB353" s="346">
        <v>0</v>
      </c>
      <c r="AC353" s="346">
        <v>0</v>
      </c>
      <c r="AD353" s="346">
        <v>44</v>
      </c>
      <c r="AE353" s="346">
        <v>0</v>
      </c>
      <c r="AF353" s="393">
        <v>0</v>
      </c>
      <c r="AG353" s="349" t="s">
        <v>1865</v>
      </c>
      <c r="AH353" s="347" t="s">
        <v>1172</v>
      </c>
      <c r="AI353" s="347" t="s">
        <v>1991</v>
      </c>
      <c r="AJ353" s="348">
        <v>24</v>
      </c>
      <c r="AK353" s="379">
        <v>33</v>
      </c>
      <c r="AL353" s="349">
        <v>34.5</v>
      </c>
      <c r="AM353" s="349" t="s">
        <v>5755</v>
      </c>
      <c r="AN353" s="436">
        <v>62.610277777777782</v>
      </c>
      <c r="AO353" s="348">
        <v>32.194444444444443</v>
      </c>
      <c r="AP353" s="348">
        <v>6.875</v>
      </c>
      <c r="AQ353" s="348">
        <v>2</v>
      </c>
      <c r="AR353" s="348">
        <v>2</v>
      </c>
      <c r="AS353" s="348">
        <v>0</v>
      </c>
      <c r="AT353" s="348">
        <v>0</v>
      </c>
      <c r="AU353" s="348">
        <v>0</v>
      </c>
      <c r="AV353" s="348">
        <v>4</v>
      </c>
      <c r="AW353" s="350">
        <v>1</v>
      </c>
      <c r="AX353" s="351">
        <v>1</v>
      </c>
      <c r="AY353" s="352">
        <v>14</v>
      </c>
      <c r="AZ353" s="393">
        <v>0</v>
      </c>
      <c r="BA353" s="393" t="s">
        <v>1537</v>
      </c>
      <c r="BB353" s="393" t="s">
        <v>1537</v>
      </c>
      <c r="BC353" s="393" t="s">
        <v>1537</v>
      </c>
      <c r="BD353" s="353" t="s">
        <v>3612</v>
      </c>
      <c r="BE353" s="393">
        <v>0</v>
      </c>
      <c r="BF353" s="393">
        <v>0</v>
      </c>
      <c r="BG353" s="393">
        <v>1</v>
      </c>
      <c r="BH353" s="5" t="s">
        <v>1537</v>
      </c>
      <c r="BI353" s="289"/>
      <c r="BJ353" s="297">
        <v>24</v>
      </c>
      <c r="BK353" s="297">
        <v>26</v>
      </c>
    </row>
    <row r="354" spans="1:63" x14ac:dyDescent="0.2">
      <c r="A354" s="283" t="s">
        <v>1111</v>
      </c>
      <c r="B354" s="287" t="s">
        <v>1994</v>
      </c>
      <c r="C354" s="340">
        <v>172</v>
      </c>
      <c r="D354" s="341">
        <v>220</v>
      </c>
      <c r="E354" s="341">
        <v>259</v>
      </c>
      <c r="F354" s="341">
        <v>263</v>
      </c>
      <c r="G354" s="341">
        <v>274</v>
      </c>
      <c r="H354" s="341">
        <v>303</v>
      </c>
      <c r="I354" s="342">
        <v>362</v>
      </c>
      <c r="J354" s="340">
        <v>24</v>
      </c>
      <c r="K354" s="341">
        <v>47</v>
      </c>
      <c r="L354" s="341">
        <v>59</v>
      </c>
      <c r="M354" s="341">
        <v>119</v>
      </c>
      <c r="N354" s="340">
        <v>172</v>
      </c>
      <c r="O354" s="341">
        <v>298</v>
      </c>
      <c r="P354" s="341">
        <v>320</v>
      </c>
      <c r="Q354" s="343">
        <v>298</v>
      </c>
      <c r="R354" s="344">
        <v>320</v>
      </c>
      <c r="S354" s="344">
        <v>359</v>
      </c>
      <c r="T354" s="344">
        <v>365</v>
      </c>
      <c r="U354" s="344">
        <v>397</v>
      </c>
      <c r="V354" s="344">
        <v>397</v>
      </c>
      <c r="W354" s="344">
        <v>47</v>
      </c>
      <c r="X354" s="344">
        <v>53</v>
      </c>
      <c r="Y354" s="345">
        <v>0.12</v>
      </c>
      <c r="Z354" s="345">
        <v>0.25</v>
      </c>
      <c r="AA354" s="345">
        <v>0.25</v>
      </c>
      <c r="AB354" s="346">
        <v>0</v>
      </c>
      <c r="AC354" s="346">
        <v>0</v>
      </c>
      <c r="AD354" s="346">
        <v>44</v>
      </c>
      <c r="AE354" s="346">
        <v>0</v>
      </c>
      <c r="AF354" s="393">
        <v>0</v>
      </c>
      <c r="AG354" s="349" t="s">
        <v>1865</v>
      </c>
      <c r="AH354" s="347" t="s">
        <v>1172</v>
      </c>
      <c r="AI354" s="347" t="s">
        <v>1991</v>
      </c>
      <c r="AJ354" s="348">
        <v>24</v>
      </c>
      <c r="AK354" s="379">
        <v>36</v>
      </c>
      <c r="AL354" s="349">
        <v>34.5</v>
      </c>
      <c r="AM354" s="349" t="s">
        <v>5756</v>
      </c>
      <c r="AN354" s="436">
        <v>66.006111111111125</v>
      </c>
      <c r="AO354" s="348">
        <v>33.652777777777779</v>
      </c>
      <c r="AP354" s="348">
        <v>7.5</v>
      </c>
      <c r="AQ354" s="348">
        <v>2</v>
      </c>
      <c r="AR354" s="348">
        <v>2</v>
      </c>
      <c r="AS354" s="348">
        <v>0</v>
      </c>
      <c r="AT354" s="348">
        <v>0</v>
      </c>
      <c r="AU354" s="348">
        <v>0</v>
      </c>
      <c r="AV354" s="348">
        <v>4</v>
      </c>
      <c r="AW354" s="350">
        <v>1</v>
      </c>
      <c r="AX354" s="351">
        <v>1</v>
      </c>
      <c r="AY354" s="352">
        <v>14</v>
      </c>
      <c r="AZ354" s="393">
        <v>0</v>
      </c>
      <c r="BA354" s="393" t="s">
        <v>1537</v>
      </c>
      <c r="BB354" s="393" t="s">
        <v>1537</v>
      </c>
      <c r="BC354" s="393" t="s">
        <v>1537</v>
      </c>
      <c r="BD354" s="353" t="s">
        <v>3612</v>
      </c>
      <c r="BE354" s="393">
        <v>0</v>
      </c>
      <c r="BF354" s="393">
        <v>0</v>
      </c>
      <c r="BG354" s="393">
        <v>1</v>
      </c>
      <c r="BH354" s="5" t="s">
        <v>1537</v>
      </c>
      <c r="BI354" s="289"/>
      <c r="BJ354" s="297">
        <v>24</v>
      </c>
      <c r="BK354" s="297">
        <v>28</v>
      </c>
    </row>
    <row r="355" spans="1:63" x14ac:dyDescent="0.2">
      <c r="A355" s="283" t="s">
        <v>1112</v>
      </c>
      <c r="B355" s="287" t="s">
        <v>1995</v>
      </c>
      <c r="C355" s="340">
        <v>181</v>
      </c>
      <c r="D355" s="341">
        <v>233</v>
      </c>
      <c r="E355" s="341">
        <v>275</v>
      </c>
      <c r="F355" s="341">
        <v>279</v>
      </c>
      <c r="G355" s="341">
        <v>290</v>
      </c>
      <c r="H355" s="341">
        <v>321</v>
      </c>
      <c r="I355" s="342">
        <v>385</v>
      </c>
      <c r="J355" s="340">
        <v>24</v>
      </c>
      <c r="K355" s="341">
        <v>47</v>
      </c>
      <c r="L355" s="341">
        <v>64</v>
      </c>
      <c r="M355" s="341">
        <v>129</v>
      </c>
      <c r="N355" s="340">
        <v>181</v>
      </c>
      <c r="O355" s="341">
        <v>323</v>
      </c>
      <c r="P355" s="341">
        <v>347</v>
      </c>
      <c r="Q355" s="343">
        <v>323</v>
      </c>
      <c r="R355" s="344">
        <v>347</v>
      </c>
      <c r="S355" s="344">
        <v>378</v>
      </c>
      <c r="T355" s="344">
        <v>376</v>
      </c>
      <c r="U355" s="344">
        <v>419</v>
      </c>
      <c r="V355" s="344">
        <v>419</v>
      </c>
      <c r="W355" s="344">
        <v>47</v>
      </c>
      <c r="X355" s="344">
        <v>53</v>
      </c>
      <c r="Y355" s="345">
        <v>0.12</v>
      </c>
      <c r="Z355" s="345">
        <v>0.25</v>
      </c>
      <c r="AA355" s="345">
        <v>0.25</v>
      </c>
      <c r="AB355" s="346">
        <v>0</v>
      </c>
      <c r="AC355" s="346">
        <v>0</v>
      </c>
      <c r="AD355" s="346">
        <v>44</v>
      </c>
      <c r="AE355" s="346">
        <v>0</v>
      </c>
      <c r="AF355" s="393">
        <v>0</v>
      </c>
      <c r="AG355" s="349" t="s">
        <v>1865</v>
      </c>
      <c r="AH355" s="347" t="s">
        <v>1172</v>
      </c>
      <c r="AI355" s="347" t="s">
        <v>1991</v>
      </c>
      <c r="AJ355" s="348">
        <v>24</v>
      </c>
      <c r="AK355" s="379">
        <v>39</v>
      </c>
      <c r="AL355" s="349">
        <v>34.5</v>
      </c>
      <c r="AM355" s="349" t="s">
        <v>5757</v>
      </c>
      <c r="AN355" s="436">
        <v>69.401944444444439</v>
      </c>
      <c r="AO355" s="348">
        <v>35.111111111111114</v>
      </c>
      <c r="AP355" s="348">
        <v>8.125</v>
      </c>
      <c r="AQ355" s="348">
        <v>2</v>
      </c>
      <c r="AR355" s="348">
        <v>2</v>
      </c>
      <c r="AS355" s="348">
        <v>0</v>
      </c>
      <c r="AT355" s="348">
        <v>0</v>
      </c>
      <c r="AU355" s="348">
        <v>0</v>
      </c>
      <c r="AV355" s="348">
        <v>4</v>
      </c>
      <c r="AW355" s="350">
        <v>2</v>
      </c>
      <c r="AX355" s="351">
        <v>1</v>
      </c>
      <c r="AY355" s="352">
        <v>14</v>
      </c>
      <c r="AZ355" s="393">
        <v>0</v>
      </c>
      <c r="BA355" s="393" t="s">
        <v>1537</v>
      </c>
      <c r="BB355" s="393" t="s">
        <v>1537</v>
      </c>
      <c r="BC355" s="393" t="s">
        <v>1537</v>
      </c>
      <c r="BD355" s="353" t="s">
        <v>3612</v>
      </c>
      <c r="BE355" s="393">
        <v>0</v>
      </c>
      <c r="BF355" s="393">
        <v>0</v>
      </c>
      <c r="BG355" s="393">
        <v>1</v>
      </c>
      <c r="BH355" s="5" t="s">
        <v>1537</v>
      </c>
      <c r="BI355" s="289"/>
      <c r="BJ355" s="297">
        <v>24</v>
      </c>
      <c r="BK355" s="297">
        <v>29</v>
      </c>
    </row>
    <row r="356" spans="1:63" x14ac:dyDescent="0.2">
      <c r="A356" s="283" t="s">
        <v>1113</v>
      </c>
      <c r="B356" s="287" t="s">
        <v>1996</v>
      </c>
      <c r="C356" s="340">
        <v>183</v>
      </c>
      <c r="D356" s="341">
        <v>240</v>
      </c>
      <c r="E356" s="341">
        <v>284</v>
      </c>
      <c r="F356" s="341">
        <v>290</v>
      </c>
      <c r="G356" s="341">
        <v>300</v>
      </c>
      <c r="H356" s="341">
        <v>334</v>
      </c>
      <c r="I356" s="342">
        <v>403</v>
      </c>
      <c r="J356" s="340">
        <v>24</v>
      </c>
      <c r="K356" s="341">
        <v>47</v>
      </c>
      <c r="L356" s="341">
        <v>69</v>
      </c>
      <c r="M356" s="341">
        <v>139</v>
      </c>
      <c r="N356" s="340">
        <v>183</v>
      </c>
      <c r="O356" s="341">
        <v>328</v>
      </c>
      <c r="P356" s="341">
        <v>354</v>
      </c>
      <c r="Q356" s="343">
        <v>328</v>
      </c>
      <c r="R356" s="344">
        <v>354</v>
      </c>
      <c r="S356" s="344">
        <v>386</v>
      </c>
      <c r="T356" s="344">
        <v>382</v>
      </c>
      <c r="U356" s="344">
        <v>428</v>
      </c>
      <c r="V356" s="344">
        <v>428</v>
      </c>
      <c r="W356" s="344">
        <v>47</v>
      </c>
      <c r="X356" s="344">
        <v>53</v>
      </c>
      <c r="Y356" s="345">
        <v>0.12</v>
      </c>
      <c r="Z356" s="345">
        <v>0.25</v>
      </c>
      <c r="AA356" s="345">
        <v>0.25</v>
      </c>
      <c r="AB356" s="346">
        <v>0</v>
      </c>
      <c r="AC356" s="346">
        <v>0</v>
      </c>
      <c r="AD356" s="346">
        <v>44</v>
      </c>
      <c r="AE356" s="346">
        <v>0</v>
      </c>
      <c r="AF356" s="393">
        <v>0</v>
      </c>
      <c r="AG356" s="349" t="s">
        <v>1865</v>
      </c>
      <c r="AH356" s="347" t="s">
        <v>1172</v>
      </c>
      <c r="AI356" s="347" t="s">
        <v>1991</v>
      </c>
      <c r="AJ356" s="348">
        <v>24</v>
      </c>
      <c r="AK356" s="379">
        <v>42</v>
      </c>
      <c r="AL356" s="349">
        <v>34.5</v>
      </c>
      <c r="AM356" s="349" t="s">
        <v>5758</v>
      </c>
      <c r="AN356" s="436">
        <v>72.797777777777782</v>
      </c>
      <c r="AO356" s="348">
        <v>36.569444444444443</v>
      </c>
      <c r="AP356" s="348">
        <v>8.75</v>
      </c>
      <c r="AQ356" s="348">
        <v>2</v>
      </c>
      <c r="AR356" s="348">
        <v>2</v>
      </c>
      <c r="AS356" s="348">
        <v>0</v>
      </c>
      <c r="AT356" s="348">
        <v>0</v>
      </c>
      <c r="AU356" s="348">
        <v>0</v>
      </c>
      <c r="AV356" s="348">
        <v>4</v>
      </c>
      <c r="AW356" s="350">
        <v>2</v>
      </c>
      <c r="AX356" s="351">
        <v>1</v>
      </c>
      <c r="AY356" s="352">
        <v>14</v>
      </c>
      <c r="AZ356" s="393">
        <v>0</v>
      </c>
      <c r="BA356" s="393" t="s">
        <v>1537</v>
      </c>
      <c r="BB356" s="393" t="s">
        <v>1537</v>
      </c>
      <c r="BC356" s="393" t="s">
        <v>1537</v>
      </c>
      <c r="BD356" s="353" t="s">
        <v>3612</v>
      </c>
      <c r="BE356" s="393">
        <v>0</v>
      </c>
      <c r="BF356" s="393">
        <v>0</v>
      </c>
      <c r="BG356" s="393">
        <v>1</v>
      </c>
      <c r="BH356" s="5" t="s">
        <v>1537</v>
      </c>
      <c r="BI356" s="289"/>
      <c r="BJ356" s="297">
        <v>24</v>
      </c>
      <c r="BK356" s="297">
        <v>30</v>
      </c>
    </row>
    <row r="357" spans="1:63" x14ac:dyDescent="0.2">
      <c r="A357" s="283" t="s">
        <v>1218</v>
      </c>
      <c r="B357" s="287" t="s">
        <v>1997</v>
      </c>
      <c r="C357" s="340">
        <v>188</v>
      </c>
      <c r="D357" s="341">
        <v>252</v>
      </c>
      <c r="E357" s="341">
        <v>303</v>
      </c>
      <c r="F357" s="341">
        <v>310</v>
      </c>
      <c r="G357" s="341">
        <v>321</v>
      </c>
      <c r="H357" s="341">
        <v>358</v>
      </c>
      <c r="I357" s="342">
        <v>438</v>
      </c>
      <c r="J357" s="340">
        <v>21</v>
      </c>
      <c r="K357" s="341">
        <v>43</v>
      </c>
      <c r="L357" s="341">
        <v>79</v>
      </c>
      <c r="M357" s="341">
        <v>159</v>
      </c>
      <c r="N357" s="340">
        <v>188</v>
      </c>
      <c r="O357" s="341">
        <v>349</v>
      </c>
      <c r="P357" s="341">
        <v>376</v>
      </c>
      <c r="Q357" s="343">
        <v>349</v>
      </c>
      <c r="R357" s="344">
        <v>376</v>
      </c>
      <c r="S357" s="344">
        <v>419</v>
      </c>
      <c r="T357" s="344">
        <v>397</v>
      </c>
      <c r="U357" s="344">
        <v>473</v>
      </c>
      <c r="V357" s="344">
        <v>473</v>
      </c>
      <c r="W357" s="344">
        <v>47</v>
      </c>
      <c r="X357" s="344">
        <v>53</v>
      </c>
      <c r="Y357" s="345">
        <v>0.12</v>
      </c>
      <c r="Z357" s="345">
        <v>0.25</v>
      </c>
      <c r="AA357" s="345">
        <v>0.25</v>
      </c>
      <c r="AB357" s="346">
        <v>0</v>
      </c>
      <c r="AC357" s="346">
        <v>0</v>
      </c>
      <c r="AD357" s="346">
        <v>44</v>
      </c>
      <c r="AE357" s="346">
        <v>0</v>
      </c>
      <c r="AF357" s="393">
        <v>0</v>
      </c>
      <c r="AG357" s="349" t="s">
        <v>1865</v>
      </c>
      <c r="AH357" s="347" t="s">
        <v>1172</v>
      </c>
      <c r="AI357" s="347" t="s">
        <v>1991</v>
      </c>
      <c r="AJ357" s="348">
        <v>24</v>
      </c>
      <c r="AK357" s="379">
        <v>48</v>
      </c>
      <c r="AL357" s="349">
        <v>34.5</v>
      </c>
      <c r="AM357" s="349" t="s">
        <v>5761</v>
      </c>
      <c r="AN357" s="436">
        <v>79.589444444444439</v>
      </c>
      <c r="AO357" s="348">
        <v>39.486111111111114</v>
      </c>
      <c r="AP357" s="348">
        <v>10</v>
      </c>
      <c r="AQ357" s="348">
        <v>2</v>
      </c>
      <c r="AR357" s="348">
        <v>2</v>
      </c>
      <c r="AS357" s="348">
        <v>0</v>
      </c>
      <c r="AT357" s="348">
        <v>0</v>
      </c>
      <c r="AU357" s="348">
        <v>0</v>
      </c>
      <c r="AV357" s="348">
        <v>4</v>
      </c>
      <c r="AW357" s="350">
        <v>2</v>
      </c>
      <c r="AX357" s="351">
        <v>1</v>
      </c>
      <c r="AY357" s="352">
        <v>14</v>
      </c>
      <c r="AZ357" s="393">
        <v>0</v>
      </c>
      <c r="BA357" s="393" t="s">
        <v>1537</v>
      </c>
      <c r="BB357" s="393" t="s">
        <v>1537</v>
      </c>
      <c r="BC357" s="393" t="s">
        <v>1537</v>
      </c>
      <c r="BD357" s="353" t="s">
        <v>3612</v>
      </c>
      <c r="BE357" s="393">
        <v>0</v>
      </c>
      <c r="BF357" s="393">
        <v>0</v>
      </c>
      <c r="BG357" s="393">
        <v>1</v>
      </c>
      <c r="BH357" s="5" t="s">
        <v>1537</v>
      </c>
      <c r="BI357" s="289"/>
      <c r="BJ357" s="297">
        <v>21</v>
      </c>
      <c r="BK357" s="297">
        <v>33</v>
      </c>
    </row>
    <row r="358" spans="1:63" x14ac:dyDescent="0.2">
      <c r="A358" s="283" t="s">
        <v>4783</v>
      </c>
      <c r="B358" s="287" t="s">
        <v>4784</v>
      </c>
      <c r="C358" s="340">
        <v>215</v>
      </c>
      <c r="D358" s="341">
        <v>275</v>
      </c>
      <c r="E358" s="341">
        <v>324</v>
      </c>
      <c r="F358" s="341">
        <v>329</v>
      </c>
      <c r="G358" s="341">
        <v>343</v>
      </c>
      <c r="H358" s="341">
        <v>379</v>
      </c>
      <c r="I358" s="342">
        <v>453</v>
      </c>
      <c r="J358" s="340">
        <v>30</v>
      </c>
      <c r="K358" s="341">
        <v>59</v>
      </c>
      <c r="L358" s="341">
        <v>74</v>
      </c>
      <c r="M358" s="341">
        <v>149</v>
      </c>
      <c r="N358" s="340">
        <v>215</v>
      </c>
      <c r="O358" s="341">
        <v>373</v>
      </c>
      <c r="P358" s="341">
        <v>400</v>
      </c>
      <c r="Q358" s="343">
        <v>373</v>
      </c>
      <c r="R358" s="344">
        <v>400</v>
      </c>
      <c r="S358" s="344">
        <v>449</v>
      </c>
      <c r="T358" s="344">
        <v>457</v>
      </c>
      <c r="U358" s="344">
        <v>497</v>
      </c>
      <c r="V358" s="344">
        <v>497</v>
      </c>
      <c r="W358" s="344">
        <v>47</v>
      </c>
      <c r="X358" s="344">
        <v>53</v>
      </c>
      <c r="Y358" s="345">
        <v>0.12</v>
      </c>
      <c r="Z358" s="345">
        <v>0.25</v>
      </c>
      <c r="AA358" s="345">
        <v>0.25</v>
      </c>
      <c r="AB358" s="346">
        <v>0</v>
      </c>
      <c r="AC358" s="346">
        <v>0</v>
      </c>
      <c r="AD358" s="346">
        <v>44</v>
      </c>
      <c r="AE358" s="346">
        <v>0</v>
      </c>
      <c r="AF358" s="393">
        <v>0</v>
      </c>
      <c r="AG358" s="349" t="s">
        <v>1865</v>
      </c>
      <c r="AH358" s="347" t="s">
        <v>1172</v>
      </c>
      <c r="AI358" s="347" t="s">
        <v>1991</v>
      </c>
      <c r="AJ358" s="348">
        <v>24</v>
      </c>
      <c r="AK358" s="379">
        <v>36</v>
      </c>
      <c r="AL358" s="349">
        <v>34.5</v>
      </c>
      <c r="AM358" s="349">
        <v>18.224645543981481</v>
      </c>
      <c r="AN358" s="436">
        <v>66.006111111111125</v>
      </c>
      <c r="AO358" s="348">
        <v>33.652777777777779</v>
      </c>
      <c r="AP358" s="348">
        <v>7.5</v>
      </c>
      <c r="AQ358" s="348">
        <v>2</v>
      </c>
      <c r="AR358" s="348">
        <v>2</v>
      </c>
      <c r="AS358" s="348">
        <v>0</v>
      </c>
      <c r="AT358" s="348">
        <v>0</v>
      </c>
      <c r="AU358" s="348">
        <v>0</v>
      </c>
      <c r="AV358" s="348">
        <v>4</v>
      </c>
      <c r="AW358" s="350">
        <v>1</v>
      </c>
      <c r="AX358" s="351">
        <v>1</v>
      </c>
      <c r="AY358" s="352">
        <v>14</v>
      </c>
      <c r="AZ358" s="393">
        <v>0</v>
      </c>
      <c r="BA358" s="393" t="s">
        <v>1537</v>
      </c>
      <c r="BB358" s="393" t="s">
        <v>1537</v>
      </c>
      <c r="BC358" s="393" t="s">
        <v>1537</v>
      </c>
      <c r="BD358" s="353" t="s">
        <v>3612</v>
      </c>
      <c r="BE358" s="393">
        <v>0</v>
      </c>
      <c r="BF358" s="393">
        <v>0</v>
      </c>
      <c r="BG358" s="393">
        <v>1</v>
      </c>
      <c r="BH358" s="5" t="s">
        <v>1537</v>
      </c>
      <c r="BI358" s="289" t="s">
        <v>1537</v>
      </c>
      <c r="BJ358" s="297">
        <v>30</v>
      </c>
      <c r="BK358" s="297">
        <v>35</v>
      </c>
    </row>
    <row r="359" spans="1:63" x14ac:dyDescent="0.2">
      <c r="A359" s="283" t="s">
        <v>1114</v>
      </c>
      <c r="B359" s="287" t="s">
        <v>1998</v>
      </c>
      <c r="C359" s="340">
        <v>235</v>
      </c>
      <c r="D359" s="341">
        <v>263</v>
      </c>
      <c r="E359" s="341">
        <v>289</v>
      </c>
      <c r="F359" s="341">
        <v>294</v>
      </c>
      <c r="G359" s="341">
        <v>301</v>
      </c>
      <c r="H359" s="341">
        <v>332</v>
      </c>
      <c r="I359" s="342">
        <v>383</v>
      </c>
      <c r="J359" s="340">
        <v>0</v>
      </c>
      <c r="K359" s="341">
        <v>0</v>
      </c>
      <c r="L359" s="341">
        <v>39</v>
      </c>
      <c r="M359" s="341">
        <v>79</v>
      </c>
      <c r="N359" s="340">
        <v>235</v>
      </c>
      <c r="O359" s="341">
        <v>316</v>
      </c>
      <c r="P359" s="341">
        <v>338</v>
      </c>
      <c r="Q359" s="343">
        <v>316</v>
      </c>
      <c r="R359" s="344">
        <v>338</v>
      </c>
      <c r="S359" s="344">
        <v>377</v>
      </c>
      <c r="T359" s="344">
        <v>360</v>
      </c>
      <c r="U359" s="344">
        <v>413</v>
      </c>
      <c r="V359" s="344">
        <v>413</v>
      </c>
      <c r="W359" s="344">
        <v>0</v>
      </c>
      <c r="X359" s="344">
        <v>0</v>
      </c>
      <c r="Y359" s="345">
        <v>0.12</v>
      </c>
      <c r="Z359" s="345">
        <v>0.25</v>
      </c>
      <c r="AA359" s="345">
        <v>0.25</v>
      </c>
      <c r="AB359" s="346">
        <v>0</v>
      </c>
      <c r="AC359" s="346">
        <v>0</v>
      </c>
      <c r="AD359" s="346">
        <v>44</v>
      </c>
      <c r="AE359" s="346">
        <v>0</v>
      </c>
      <c r="AF359" s="393">
        <v>0</v>
      </c>
      <c r="AG359" s="349" t="s">
        <v>1865</v>
      </c>
      <c r="AH359" s="347" t="s">
        <v>1172</v>
      </c>
      <c r="AI359" s="347" t="s">
        <v>1999</v>
      </c>
      <c r="AJ359" s="348">
        <v>42</v>
      </c>
      <c r="AK359" s="379">
        <v>42</v>
      </c>
      <c r="AL359" s="349">
        <v>5</v>
      </c>
      <c r="AM359" s="349" t="s">
        <v>5758</v>
      </c>
      <c r="AN359" s="436">
        <v>53.31861111111111</v>
      </c>
      <c r="AO359" s="348">
        <v>24.475694444444439</v>
      </c>
      <c r="AP359" s="348">
        <v>5</v>
      </c>
      <c r="AQ359" s="348">
        <v>2</v>
      </c>
      <c r="AR359" s="348">
        <v>2</v>
      </c>
      <c r="AS359" s="348">
        <v>0</v>
      </c>
      <c r="AT359" s="348">
        <v>0</v>
      </c>
      <c r="AU359" s="348">
        <v>0</v>
      </c>
      <c r="AV359" s="348">
        <v>4</v>
      </c>
      <c r="AW359" s="350">
        <v>2</v>
      </c>
      <c r="AX359" s="351">
        <v>2</v>
      </c>
      <c r="AY359" s="352">
        <v>27</v>
      </c>
      <c r="AZ359" s="393">
        <v>0</v>
      </c>
      <c r="BA359" s="393" t="s">
        <v>1537</v>
      </c>
      <c r="BB359" s="393" t="s">
        <v>1537</v>
      </c>
      <c r="BC359" s="393" t="s">
        <v>1537</v>
      </c>
      <c r="BD359" s="353" t="s">
        <v>3612</v>
      </c>
      <c r="BE359" s="393">
        <v>0</v>
      </c>
      <c r="BF359" s="393">
        <v>0</v>
      </c>
      <c r="BG359" s="393">
        <v>1</v>
      </c>
      <c r="BH359" s="5" t="s">
        <v>1537</v>
      </c>
      <c r="BI359" s="289"/>
      <c r="BJ359" s="297">
        <v>0</v>
      </c>
      <c r="BK359" s="297">
        <v>31</v>
      </c>
    </row>
    <row r="360" spans="1:63" x14ac:dyDescent="0.2">
      <c r="A360" s="283" t="s">
        <v>1758</v>
      </c>
      <c r="B360" s="287" t="s">
        <v>2000</v>
      </c>
      <c r="C360" s="340">
        <v>168</v>
      </c>
      <c r="D360" s="341">
        <v>203</v>
      </c>
      <c r="E360" s="341">
        <v>231</v>
      </c>
      <c r="F360" s="341">
        <v>236</v>
      </c>
      <c r="G360" s="341">
        <v>243</v>
      </c>
      <c r="H360" s="341">
        <v>269</v>
      </c>
      <c r="I360" s="342">
        <v>327</v>
      </c>
      <c r="J360" s="340">
        <v>24</v>
      </c>
      <c r="K360" s="341">
        <v>47</v>
      </c>
      <c r="L360" s="341">
        <v>44</v>
      </c>
      <c r="M360" s="341">
        <v>90</v>
      </c>
      <c r="N360" s="340">
        <v>168</v>
      </c>
      <c r="O360" s="341">
        <v>257</v>
      </c>
      <c r="P360" s="341">
        <v>277</v>
      </c>
      <c r="Q360" s="343">
        <v>257</v>
      </c>
      <c r="R360" s="344">
        <v>277</v>
      </c>
      <c r="S360" s="344">
        <v>310</v>
      </c>
      <c r="T360" s="344">
        <v>307</v>
      </c>
      <c r="U360" s="344">
        <v>344</v>
      </c>
      <c r="V360" s="344">
        <v>344</v>
      </c>
      <c r="W360" s="344">
        <v>47</v>
      </c>
      <c r="X360" s="344">
        <v>53</v>
      </c>
      <c r="Y360" s="345">
        <v>0.12</v>
      </c>
      <c r="Z360" s="345">
        <v>0.25</v>
      </c>
      <c r="AA360" s="345">
        <v>0.25</v>
      </c>
      <c r="AB360" s="346">
        <v>0</v>
      </c>
      <c r="AC360" s="346">
        <v>0</v>
      </c>
      <c r="AD360" s="346">
        <v>44</v>
      </c>
      <c r="AE360" s="346">
        <v>0</v>
      </c>
      <c r="AF360" s="393">
        <v>0</v>
      </c>
      <c r="AG360" s="349" t="s">
        <v>1865</v>
      </c>
      <c r="AH360" s="347" t="s">
        <v>1172</v>
      </c>
      <c r="AI360" s="347" t="s">
        <v>2001</v>
      </c>
      <c r="AJ360" s="348">
        <v>24</v>
      </c>
      <c r="AK360" s="379">
        <v>27</v>
      </c>
      <c r="AL360" s="349">
        <v>34.5</v>
      </c>
      <c r="AM360" s="349" t="s">
        <v>5753</v>
      </c>
      <c r="AN360" s="436">
        <v>55.818611111111117</v>
      </c>
      <c r="AO360" s="348">
        <v>29.277777777777779</v>
      </c>
      <c r="AP360" s="348">
        <v>5.625</v>
      </c>
      <c r="AQ360" s="348">
        <v>2</v>
      </c>
      <c r="AR360" s="348">
        <v>2</v>
      </c>
      <c r="AS360" s="348">
        <v>0</v>
      </c>
      <c r="AT360" s="348">
        <v>0</v>
      </c>
      <c r="AU360" s="348">
        <v>0</v>
      </c>
      <c r="AV360" s="348">
        <v>4</v>
      </c>
      <c r="AW360" s="350">
        <v>1</v>
      </c>
      <c r="AX360" s="351">
        <v>1</v>
      </c>
      <c r="AY360" s="352">
        <v>14</v>
      </c>
      <c r="AZ360" s="393">
        <v>0</v>
      </c>
      <c r="BA360" s="393" t="s">
        <v>1537</v>
      </c>
      <c r="BB360" s="393" t="s">
        <v>1537</v>
      </c>
      <c r="BC360" s="393" t="s">
        <v>1537</v>
      </c>
      <c r="BD360" s="353" t="s">
        <v>3612</v>
      </c>
      <c r="BE360" s="393">
        <v>0</v>
      </c>
      <c r="BF360" s="393">
        <v>0</v>
      </c>
      <c r="BG360" s="393">
        <v>1</v>
      </c>
      <c r="BH360" s="5" t="s">
        <v>1537</v>
      </c>
      <c r="BI360" s="289"/>
      <c r="BJ360" s="297">
        <v>24</v>
      </c>
      <c r="BK360" s="297">
        <v>25</v>
      </c>
    </row>
    <row r="361" spans="1:63" x14ac:dyDescent="0.2">
      <c r="A361" s="283" t="s">
        <v>1759</v>
      </c>
      <c r="B361" s="287" t="s">
        <v>2002</v>
      </c>
      <c r="C361" s="340">
        <v>171</v>
      </c>
      <c r="D361" s="341">
        <v>210</v>
      </c>
      <c r="E361" s="341">
        <v>243</v>
      </c>
      <c r="F361" s="341">
        <v>247</v>
      </c>
      <c r="G361" s="341">
        <v>255</v>
      </c>
      <c r="H361" s="341">
        <v>283</v>
      </c>
      <c r="I361" s="342">
        <v>347</v>
      </c>
      <c r="J361" s="340">
        <v>24</v>
      </c>
      <c r="K361" s="341">
        <v>47</v>
      </c>
      <c r="L361" s="341">
        <v>48</v>
      </c>
      <c r="M361" s="341">
        <v>99</v>
      </c>
      <c r="N361" s="340">
        <v>171</v>
      </c>
      <c r="O361" s="341">
        <v>264</v>
      </c>
      <c r="P361" s="341">
        <v>284</v>
      </c>
      <c r="Q361" s="343">
        <v>264</v>
      </c>
      <c r="R361" s="344">
        <v>284</v>
      </c>
      <c r="S361" s="344">
        <v>321</v>
      </c>
      <c r="T361" s="344">
        <v>313</v>
      </c>
      <c r="U361" s="344">
        <v>353</v>
      </c>
      <c r="V361" s="344">
        <v>353</v>
      </c>
      <c r="W361" s="344">
        <v>47</v>
      </c>
      <c r="X361" s="344">
        <v>53</v>
      </c>
      <c r="Y361" s="345">
        <v>0.12</v>
      </c>
      <c r="Z361" s="345">
        <v>0.25</v>
      </c>
      <c r="AA361" s="345">
        <v>0.25</v>
      </c>
      <c r="AB361" s="346">
        <v>0</v>
      </c>
      <c r="AC361" s="346">
        <v>0</v>
      </c>
      <c r="AD361" s="346">
        <v>44</v>
      </c>
      <c r="AE361" s="346">
        <v>0</v>
      </c>
      <c r="AF361" s="393">
        <v>0</v>
      </c>
      <c r="AG361" s="349" t="s">
        <v>1865</v>
      </c>
      <c r="AH361" s="347" t="s">
        <v>1172</v>
      </c>
      <c r="AI361" s="347" t="s">
        <v>2001</v>
      </c>
      <c r="AJ361" s="348">
        <v>24</v>
      </c>
      <c r="AK361" s="379">
        <v>30</v>
      </c>
      <c r="AL361" s="349">
        <v>34.5</v>
      </c>
      <c r="AM361" s="349" t="s">
        <v>5754</v>
      </c>
      <c r="AN361" s="436">
        <v>59.214444444444446</v>
      </c>
      <c r="AO361" s="348">
        <v>30.736111111111111</v>
      </c>
      <c r="AP361" s="348">
        <v>6.25</v>
      </c>
      <c r="AQ361" s="348">
        <v>2</v>
      </c>
      <c r="AR361" s="348">
        <v>2</v>
      </c>
      <c r="AS361" s="348">
        <v>0</v>
      </c>
      <c r="AT361" s="348">
        <v>0</v>
      </c>
      <c r="AU361" s="348">
        <v>0</v>
      </c>
      <c r="AV361" s="348">
        <v>4</v>
      </c>
      <c r="AW361" s="350">
        <v>1</v>
      </c>
      <c r="AX361" s="351">
        <v>1</v>
      </c>
      <c r="AY361" s="352">
        <v>14</v>
      </c>
      <c r="AZ361" s="393">
        <v>0</v>
      </c>
      <c r="BA361" s="393" t="s">
        <v>1537</v>
      </c>
      <c r="BB361" s="393" t="s">
        <v>1537</v>
      </c>
      <c r="BC361" s="393" t="s">
        <v>1537</v>
      </c>
      <c r="BD361" s="353" t="s">
        <v>3612</v>
      </c>
      <c r="BE361" s="393">
        <v>0</v>
      </c>
      <c r="BF361" s="393">
        <v>0</v>
      </c>
      <c r="BG361" s="393">
        <v>1</v>
      </c>
      <c r="BH361" s="5" t="s">
        <v>1537</v>
      </c>
      <c r="BI361" s="289"/>
      <c r="BJ361" s="297">
        <v>24</v>
      </c>
      <c r="BK361" s="297">
        <v>26</v>
      </c>
    </row>
    <row r="362" spans="1:63" x14ac:dyDescent="0.2">
      <c r="A362" s="283" t="s">
        <v>3303</v>
      </c>
      <c r="B362" s="287" t="s">
        <v>3304</v>
      </c>
      <c r="C362" s="340">
        <v>178</v>
      </c>
      <c r="D362" s="341">
        <v>221</v>
      </c>
      <c r="E362" s="341">
        <v>256</v>
      </c>
      <c r="F362" s="341">
        <v>261</v>
      </c>
      <c r="G362" s="341">
        <v>271</v>
      </c>
      <c r="H362" s="341">
        <v>298</v>
      </c>
      <c r="I362" s="342">
        <v>370</v>
      </c>
      <c r="J362" s="340">
        <v>24</v>
      </c>
      <c r="K362" s="341">
        <v>47</v>
      </c>
      <c r="L362" s="341">
        <v>53</v>
      </c>
      <c r="M362" s="341">
        <v>110</v>
      </c>
      <c r="N362" s="340">
        <v>178</v>
      </c>
      <c r="O362" s="341">
        <v>282</v>
      </c>
      <c r="P362" s="341">
        <v>305</v>
      </c>
      <c r="Q362" s="343">
        <v>282</v>
      </c>
      <c r="R362" s="344">
        <v>305</v>
      </c>
      <c r="S362" s="344">
        <v>335</v>
      </c>
      <c r="T362" s="344">
        <v>363</v>
      </c>
      <c r="U362" s="344">
        <v>368</v>
      </c>
      <c r="V362" s="344">
        <v>368</v>
      </c>
      <c r="W362" s="344">
        <v>47</v>
      </c>
      <c r="X362" s="344">
        <v>53</v>
      </c>
      <c r="Y362" s="345">
        <v>0.12</v>
      </c>
      <c r="Z362" s="345">
        <v>0.25</v>
      </c>
      <c r="AA362" s="345">
        <v>0.25</v>
      </c>
      <c r="AB362" s="346">
        <v>0</v>
      </c>
      <c r="AC362" s="346">
        <v>0</v>
      </c>
      <c r="AD362" s="346">
        <v>44</v>
      </c>
      <c r="AE362" s="346">
        <v>0</v>
      </c>
      <c r="AF362" s="393">
        <v>0</v>
      </c>
      <c r="AG362" s="349" t="s">
        <v>1865</v>
      </c>
      <c r="AH362" s="347" t="s">
        <v>1172</v>
      </c>
      <c r="AI362" s="347" t="s">
        <v>1164</v>
      </c>
      <c r="AJ362" s="348">
        <v>24</v>
      </c>
      <c r="AK362" s="379">
        <v>33</v>
      </c>
      <c r="AL362" s="349">
        <v>34.5</v>
      </c>
      <c r="AM362" s="349" t="s">
        <v>5755</v>
      </c>
      <c r="AN362" s="436">
        <v>62.610277777777782</v>
      </c>
      <c r="AO362" s="348">
        <v>32.194444444444443</v>
      </c>
      <c r="AP362" s="348">
        <v>6.875</v>
      </c>
      <c r="AQ362" s="348">
        <v>2</v>
      </c>
      <c r="AR362" s="348">
        <v>2</v>
      </c>
      <c r="AS362" s="348">
        <v>0</v>
      </c>
      <c r="AT362" s="348">
        <v>0</v>
      </c>
      <c r="AU362" s="348">
        <v>0</v>
      </c>
      <c r="AV362" s="348">
        <v>4</v>
      </c>
      <c r="AW362" s="350">
        <v>1</v>
      </c>
      <c r="AX362" s="351">
        <v>1</v>
      </c>
      <c r="AY362" s="352">
        <v>14</v>
      </c>
      <c r="AZ362" s="393">
        <v>0</v>
      </c>
      <c r="BA362" s="393" t="s">
        <v>1537</v>
      </c>
      <c r="BB362" s="393" t="s">
        <v>1537</v>
      </c>
      <c r="BC362" s="393" t="s">
        <v>1537</v>
      </c>
      <c r="BD362" s="353" t="s">
        <v>3612</v>
      </c>
      <c r="BE362" s="393">
        <v>0</v>
      </c>
      <c r="BF362" s="393">
        <v>0</v>
      </c>
      <c r="BG362" s="393">
        <v>1</v>
      </c>
      <c r="BH362" s="5" t="s">
        <v>1537</v>
      </c>
      <c r="BI362" s="289"/>
      <c r="BJ362" s="297">
        <v>24</v>
      </c>
      <c r="BK362" s="297">
        <v>28</v>
      </c>
    </row>
    <row r="363" spans="1:63" x14ac:dyDescent="0.2">
      <c r="A363" s="283" t="s">
        <v>3305</v>
      </c>
      <c r="B363" s="287" t="s">
        <v>3306</v>
      </c>
      <c r="C363" s="340">
        <v>182</v>
      </c>
      <c r="D363" s="341">
        <v>230</v>
      </c>
      <c r="E363" s="341">
        <v>268</v>
      </c>
      <c r="F363" s="341">
        <v>274</v>
      </c>
      <c r="G363" s="341">
        <v>283</v>
      </c>
      <c r="H363" s="341">
        <v>314</v>
      </c>
      <c r="I363" s="342">
        <v>392</v>
      </c>
      <c r="J363" s="340">
        <v>24</v>
      </c>
      <c r="K363" s="341">
        <v>47</v>
      </c>
      <c r="L363" s="341">
        <v>60</v>
      </c>
      <c r="M363" s="341">
        <v>119</v>
      </c>
      <c r="N363" s="340">
        <v>182</v>
      </c>
      <c r="O363" s="341">
        <v>287</v>
      </c>
      <c r="P363" s="341">
        <v>312</v>
      </c>
      <c r="Q363" s="343">
        <v>287</v>
      </c>
      <c r="R363" s="344">
        <v>312</v>
      </c>
      <c r="S363" s="344">
        <v>347</v>
      </c>
      <c r="T363" s="344">
        <v>370</v>
      </c>
      <c r="U363" s="344">
        <v>381</v>
      </c>
      <c r="V363" s="344">
        <v>381</v>
      </c>
      <c r="W363" s="344">
        <v>47</v>
      </c>
      <c r="X363" s="344">
        <v>53</v>
      </c>
      <c r="Y363" s="345">
        <v>0.12</v>
      </c>
      <c r="Z363" s="345">
        <v>0.25</v>
      </c>
      <c r="AA363" s="345">
        <v>0.25</v>
      </c>
      <c r="AB363" s="346">
        <v>0</v>
      </c>
      <c r="AC363" s="346">
        <v>0</v>
      </c>
      <c r="AD363" s="346">
        <v>44</v>
      </c>
      <c r="AE363" s="346">
        <v>0</v>
      </c>
      <c r="AF363" s="393">
        <v>0</v>
      </c>
      <c r="AG363" s="349" t="s">
        <v>1865</v>
      </c>
      <c r="AH363" s="347" t="s">
        <v>1172</v>
      </c>
      <c r="AI363" s="347" t="s">
        <v>1164</v>
      </c>
      <c r="AJ363" s="348">
        <v>24</v>
      </c>
      <c r="AK363" s="379">
        <v>36</v>
      </c>
      <c r="AL363" s="349">
        <v>34.5</v>
      </c>
      <c r="AM363" s="349" t="s">
        <v>5756</v>
      </c>
      <c r="AN363" s="436">
        <v>66.006111111111125</v>
      </c>
      <c r="AO363" s="348">
        <v>33.652777777777779</v>
      </c>
      <c r="AP363" s="348">
        <v>7.5</v>
      </c>
      <c r="AQ363" s="348">
        <v>2</v>
      </c>
      <c r="AR363" s="348">
        <v>2</v>
      </c>
      <c r="AS363" s="348">
        <v>0</v>
      </c>
      <c r="AT363" s="348">
        <v>0</v>
      </c>
      <c r="AU363" s="348">
        <v>0</v>
      </c>
      <c r="AV363" s="348">
        <v>4</v>
      </c>
      <c r="AW363" s="350">
        <v>1</v>
      </c>
      <c r="AX363" s="351">
        <v>1</v>
      </c>
      <c r="AY363" s="352">
        <v>14</v>
      </c>
      <c r="AZ363" s="393">
        <v>0</v>
      </c>
      <c r="BA363" s="393" t="s">
        <v>1537</v>
      </c>
      <c r="BB363" s="393" t="s">
        <v>1537</v>
      </c>
      <c r="BC363" s="393" t="s">
        <v>1537</v>
      </c>
      <c r="BD363" s="353" t="s">
        <v>3612</v>
      </c>
      <c r="BE363" s="393">
        <v>0</v>
      </c>
      <c r="BF363" s="393">
        <v>0</v>
      </c>
      <c r="BG363" s="393">
        <v>1</v>
      </c>
      <c r="BH363" s="5" t="s">
        <v>1537</v>
      </c>
      <c r="BI363" s="289"/>
      <c r="BJ363" s="297">
        <v>24</v>
      </c>
      <c r="BK363" s="297">
        <v>29</v>
      </c>
    </row>
    <row r="364" spans="1:63" x14ac:dyDescent="0.2">
      <c r="A364" s="283" t="s">
        <v>3307</v>
      </c>
      <c r="B364" s="287" t="s">
        <v>3308</v>
      </c>
      <c r="C364" s="340">
        <v>190</v>
      </c>
      <c r="D364" s="341">
        <v>237</v>
      </c>
      <c r="E364" s="341">
        <v>276</v>
      </c>
      <c r="F364" s="341">
        <v>281</v>
      </c>
      <c r="G364" s="341">
        <v>290</v>
      </c>
      <c r="H364" s="341">
        <v>321</v>
      </c>
      <c r="I364" s="342">
        <v>399</v>
      </c>
      <c r="J364" s="340">
        <v>24</v>
      </c>
      <c r="K364" s="341">
        <v>47</v>
      </c>
      <c r="L364" s="341">
        <v>60</v>
      </c>
      <c r="M364" s="341">
        <v>129</v>
      </c>
      <c r="N364" s="340">
        <v>190</v>
      </c>
      <c r="O364" s="341">
        <v>295</v>
      </c>
      <c r="P364" s="341">
        <v>319</v>
      </c>
      <c r="Q364" s="343">
        <v>295</v>
      </c>
      <c r="R364" s="344">
        <v>319</v>
      </c>
      <c r="S364" s="344">
        <v>356</v>
      </c>
      <c r="T364" s="344">
        <v>377</v>
      </c>
      <c r="U364" s="344">
        <v>390</v>
      </c>
      <c r="V364" s="344">
        <v>390</v>
      </c>
      <c r="W364" s="344">
        <v>47</v>
      </c>
      <c r="X364" s="344">
        <v>53</v>
      </c>
      <c r="Y364" s="345">
        <v>0.12</v>
      </c>
      <c r="Z364" s="345">
        <v>0.25</v>
      </c>
      <c r="AA364" s="345">
        <v>0.25</v>
      </c>
      <c r="AB364" s="346">
        <v>0</v>
      </c>
      <c r="AC364" s="346">
        <v>0</v>
      </c>
      <c r="AD364" s="346">
        <v>44</v>
      </c>
      <c r="AE364" s="346">
        <v>0</v>
      </c>
      <c r="AF364" s="393">
        <v>0</v>
      </c>
      <c r="AG364" s="349" t="s">
        <v>1865</v>
      </c>
      <c r="AH364" s="347" t="s">
        <v>1172</v>
      </c>
      <c r="AI364" s="347" t="s">
        <v>1164</v>
      </c>
      <c r="AJ364" s="348">
        <v>24</v>
      </c>
      <c r="AK364" s="379">
        <v>39</v>
      </c>
      <c r="AL364" s="349">
        <v>34.5</v>
      </c>
      <c r="AM364" s="349" t="s">
        <v>5757</v>
      </c>
      <c r="AN364" s="436">
        <v>68.151944444444439</v>
      </c>
      <c r="AO364" s="348">
        <v>35.111111111111114</v>
      </c>
      <c r="AP364" s="348">
        <v>7.5</v>
      </c>
      <c r="AQ364" s="348">
        <v>2</v>
      </c>
      <c r="AR364" s="348">
        <v>2</v>
      </c>
      <c r="AS364" s="348">
        <v>0</v>
      </c>
      <c r="AT364" s="348">
        <v>0</v>
      </c>
      <c r="AU364" s="348">
        <v>0</v>
      </c>
      <c r="AV364" s="348">
        <v>4</v>
      </c>
      <c r="AW364" s="350">
        <v>2</v>
      </c>
      <c r="AX364" s="351">
        <v>1</v>
      </c>
      <c r="AY364" s="352">
        <v>14</v>
      </c>
      <c r="AZ364" s="393">
        <v>0</v>
      </c>
      <c r="BA364" s="393" t="s">
        <v>1537</v>
      </c>
      <c r="BB364" s="393" t="s">
        <v>1537</v>
      </c>
      <c r="BC364" s="393" t="s">
        <v>1537</v>
      </c>
      <c r="BD364" s="353" t="s">
        <v>3612</v>
      </c>
      <c r="BE364" s="393">
        <v>0</v>
      </c>
      <c r="BF364" s="393">
        <v>0</v>
      </c>
      <c r="BG364" s="393">
        <v>1</v>
      </c>
      <c r="BH364" s="5" t="s">
        <v>1537</v>
      </c>
      <c r="BI364" s="289"/>
      <c r="BJ364" s="297">
        <v>24</v>
      </c>
      <c r="BK364" s="297">
        <v>29</v>
      </c>
    </row>
    <row r="365" spans="1:63" x14ac:dyDescent="0.2">
      <c r="A365" s="283" t="s">
        <v>3309</v>
      </c>
      <c r="B365" s="287" t="s">
        <v>3310</v>
      </c>
      <c r="C365" s="340">
        <v>192</v>
      </c>
      <c r="D365" s="341">
        <v>248</v>
      </c>
      <c r="E365" s="341">
        <v>293</v>
      </c>
      <c r="F365" s="341">
        <v>299</v>
      </c>
      <c r="G365" s="341">
        <v>310</v>
      </c>
      <c r="H365" s="341">
        <v>343</v>
      </c>
      <c r="I365" s="342">
        <v>435</v>
      </c>
      <c r="J365" s="340">
        <v>24</v>
      </c>
      <c r="K365" s="341">
        <v>47</v>
      </c>
      <c r="L365" s="341">
        <v>69</v>
      </c>
      <c r="M365" s="341">
        <v>139</v>
      </c>
      <c r="N365" s="340">
        <v>192</v>
      </c>
      <c r="O365" s="341">
        <v>322</v>
      </c>
      <c r="P365" s="341">
        <v>349</v>
      </c>
      <c r="Q365" s="343">
        <v>322</v>
      </c>
      <c r="R365" s="344">
        <v>349</v>
      </c>
      <c r="S365" s="344">
        <v>374</v>
      </c>
      <c r="T365" s="344">
        <v>384</v>
      </c>
      <c r="U365" s="344">
        <v>408</v>
      </c>
      <c r="V365" s="344">
        <v>408</v>
      </c>
      <c r="W365" s="344">
        <v>47</v>
      </c>
      <c r="X365" s="344">
        <v>53</v>
      </c>
      <c r="Y365" s="345">
        <v>0.12</v>
      </c>
      <c r="Z365" s="345">
        <v>0.25</v>
      </c>
      <c r="AA365" s="345">
        <v>0.25</v>
      </c>
      <c r="AB365" s="346">
        <v>0</v>
      </c>
      <c r="AC365" s="346">
        <v>0</v>
      </c>
      <c r="AD365" s="346">
        <v>44</v>
      </c>
      <c r="AE365" s="346">
        <v>0</v>
      </c>
      <c r="AF365" s="393">
        <v>0</v>
      </c>
      <c r="AG365" s="349" t="s">
        <v>1865</v>
      </c>
      <c r="AH365" s="347" t="s">
        <v>1172</v>
      </c>
      <c r="AI365" s="347" t="s">
        <v>1164</v>
      </c>
      <c r="AJ365" s="348">
        <v>24</v>
      </c>
      <c r="AK365" s="379">
        <v>42</v>
      </c>
      <c r="AL365" s="349">
        <v>34.5</v>
      </c>
      <c r="AM365" s="349" t="s">
        <v>5758</v>
      </c>
      <c r="AN365" s="436">
        <v>72.797777777777782</v>
      </c>
      <c r="AO365" s="348">
        <v>36.569444444444443</v>
      </c>
      <c r="AP365" s="348">
        <v>8.75</v>
      </c>
      <c r="AQ365" s="348">
        <v>2</v>
      </c>
      <c r="AR365" s="348">
        <v>2</v>
      </c>
      <c r="AS365" s="348">
        <v>0</v>
      </c>
      <c r="AT365" s="348">
        <v>0</v>
      </c>
      <c r="AU365" s="348">
        <v>0</v>
      </c>
      <c r="AV365" s="348">
        <v>4</v>
      </c>
      <c r="AW365" s="350">
        <v>2</v>
      </c>
      <c r="AX365" s="351">
        <v>1</v>
      </c>
      <c r="AY365" s="352">
        <v>14</v>
      </c>
      <c r="AZ365" s="393">
        <v>0</v>
      </c>
      <c r="BA365" s="393" t="s">
        <v>1537</v>
      </c>
      <c r="BB365" s="393" t="s">
        <v>1537</v>
      </c>
      <c r="BC365" s="393" t="s">
        <v>1537</v>
      </c>
      <c r="BD365" s="353" t="s">
        <v>3612</v>
      </c>
      <c r="BE365" s="393">
        <v>0</v>
      </c>
      <c r="BF365" s="393">
        <v>0</v>
      </c>
      <c r="BG365" s="393">
        <v>1</v>
      </c>
      <c r="BH365" s="5" t="s">
        <v>1537</v>
      </c>
      <c r="BI365" s="289"/>
      <c r="BJ365" s="297">
        <v>24</v>
      </c>
      <c r="BK365" s="297">
        <v>31</v>
      </c>
    </row>
    <row r="366" spans="1:63" x14ac:dyDescent="0.2">
      <c r="A366" s="283" t="s">
        <v>68</v>
      </c>
      <c r="B366" s="287" t="s">
        <v>2003</v>
      </c>
      <c r="C366" s="340">
        <v>177</v>
      </c>
      <c r="D366" s="341">
        <v>220</v>
      </c>
      <c r="E366" s="341">
        <v>255</v>
      </c>
      <c r="F366" s="341">
        <v>260</v>
      </c>
      <c r="G366" s="341">
        <v>270</v>
      </c>
      <c r="H366" s="341">
        <v>297</v>
      </c>
      <c r="I366" s="342">
        <v>369</v>
      </c>
      <c r="J366" s="340">
        <v>24</v>
      </c>
      <c r="K366" s="341">
        <v>47</v>
      </c>
      <c r="L366" s="341">
        <v>53</v>
      </c>
      <c r="M366" s="341">
        <v>110</v>
      </c>
      <c r="N366" s="340">
        <v>177</v>
      </c>
      <c r="O366" s="341">
        <v>281</v>
      </c>
      <c r="P366" s="341">
        <v>304</v>
      </c>
      <c r="Q366" s="343">
        <v>281</v>
      </c>
      <c r="R366" s="344">
        <v>304</v>
      </c>
      <c r="S366" s="344">
        <v>333</v>
      </c>
      <c r="T366" s="344">
        <v>362</v>
      </c>
      <c r="U366" s="344">
        <v>367</v>
      </c>
      <c r="V366" s="344">
        <v>367</v>
      </c>
      <c r="W366" s="344">
        <v>47</v>
      </c>
      <c r="X366" s="344">
        <v>53</v>
      </c>
      <c r="Y366" s="345">
        <v>0.12</v>
      </c>
      <c r="Z366" s="345">
        <v>0.25</v>
      </c>
      <c r="AA366" s="345">
        <v>0.25</v>
      </c>
      <c r="AB366" s="346">
        <v>0</v>
      </c>
      <c r="AC366" s="346">
        <v>0</v>
      </c>
      <c r="AD366" s="346">
        <v>44</v>
      </c>
      <c r="AE366" s="346">
        <v>0</v>
      </c>
      <c r="AF366" s="393">
        <v>0</v>
      </c>
      <c r="AG366" s="349" t="s">
        <v>1865</v>
      </c>
      <c r="AH366" s="347" t="s">
        <v>1172</v>
      </c>
      <c r="AI366" s="347" t="s">
        <v>2001</v>
      </c>
      <c r="AJ366" s="348">
        <v>24</v>
      </c>
      <c r="AK366" s="379">
        <v>33</v>
      </c>
      <c r="AL366" s="349">
        <v>34.5</v>
      </c>
      <c r="AM366" s="349" t="s">
        <v>5755</v>
      </c>
      <c r="AN366" s="436">
        <v>62.610277777777782</v>
      </c>
      <c r="AO366" s="348">
        <v>32.194444444444443</v>
      </c>
      <c r="AP366" s="348">
        <v>6.875</v>
      </c>
      <c r="AQ366" s="348">
        <v>2</v>
      </c>
      <c r="AR366" s="348">
        <v>2</v>
      </c>
      <c r="AS366" s="348">
        <v>0</v>
      </c>
      <c r="AT366" s="348">
        <v>0</v>
      </c>
      <c r="AU366" s="348">
        <v>0</v>
      </c>
      <c r="AV366" s="348">
        <v>4</v>
      </c>
      <c r="AW366" s="350">
        <v>1</v>
      </c>
      <c r="AX366" s="351">
        <v>1</v>
      </c>
      <c r="AY366" s="352">
        <v>16</v>
      </c>
      <c r="AZ366" s="393">
        <v>0</v>
      </c>
      <c r="BA366" s="393" t="s">
        <v>1537</v>
      </c>
      <c r="BB366" s="393" t="s">
        <v>1537</v>
      </c>
      <c r="BC366" s="393" t="s">
        <v>1537</v>
      </c>
      <c r="BD366" s="353" t="s">
        <v>3612</v>
      </c>
      <c r="BE366" s="393">
        <v>0</v>
      </c>
      <c r="BF366" s="393">
        <v>0</v>
      </c>
      <c r="BG366" s="393">
        <v>1</v>
      </c>
      <c r="BH366" s="5" t="s">
        <v>1537</v>
      </c>
      <c r="BI366" s="289"/>
      <c r="BJ366" s="297">
        <v>24</v>
      </c>
      <c r="BK366" s="297">
        <v>27</v>
      </c>
    </row>
    <row r="367" spans="1:63" x14ac:dyDescent="0.2">
      <c r="A367" s="283" t="s">
        <v>69</v>
      </c>
      <c r="B367" s="287" t="s">
        <v>2004</v>
      </c>
      <c r="C367" s="340">
        <v>181</v>
      </c>
      <c r="D367" s="341">
        <v>229</v>
      </c>
      <c r="E367" s="341">
        <v>268</v>
      </c>
      <c r="F367" s="341">
        <v>273</v>
      </c>
      <c r="G367" s="341">
        <v>282</v>
      </c>
      <c r="H367" s="341">
        <v>313</v>
      </c>
      <c r="I367" s="342">
        <v>391</v>
      </c>
      <c r="J367" s="340">
        <v>24</v>
      </c>
      <c r="K367" s="341">
        <v>47</v>
      </c>
      <c r="L367" s="341">
        <v>60</v>
      </c>
      <c r="M367" s="341">
        <v>119</v>
      </c>
      <c r="N367" s="340">
        <v>181</v>
      </c>
      <c r="O367" s="341">
        <v>287</v>
      </c>
      <c r="P367" s="341">
        <v>311</v>
      </c>
      <c r="Q367" s="343">
        <v>287</v>
      </c>
      <c r="R367" s="344">
        <v>311</v>
      </c>
      <c r="S367" s="344">
        <v>346</v>
      </c>
      <c r="T367" s="344">
        <v>369</v>
      </c>
      <c r="U367" s="344">
        <v>381</v>
      </c>
      <c r="V367" s="344">
        <v>381</v>
      </c>
      <c r="W367" s="344">
        <v>47</v>
      </c>
      <c r="X367" s="344">
        <v>53</v>
      </c>
      <c r="Y367" s="345">
        <v>0.12</v>
      </c>
      <c r="Z367" s="345">
        <v>0.25</v>
      </c>
      <c r="AA367" s="345">
        <v>0.25</v>
      </c>
      <c r="AB367" s="346">
        <v>0</v>
      </c>
      <c r="AC367" s="346">
        <v>0</v>
      </c>
      <c r="AD367" s="346">
        <v>44</v>
      </c>
      <c r="AE367" s="346">
        <v>0</v>
      </c>
      <c r="AF367" s="393">
        <v>0</v>
      </c>
      <c r="AG367" s="349" t="s">
        <v>1865</v>
      </c>
      <c r="AH367" s="347" t="s">
        <v>1172</v>
      </c>
      <c r="AI367" s="347" t="s">
        <v>2001</v>
      </c>
      <c r="AJ367" s="348">
        <v>24</v>
      </c>
      <c r="AK367" s="379">
        <v>36</v>
      </c>
      <c r="AL367" s="349">
        <v>34.5</v>
      </c>
      <c r="AM367" s="349" t="s">
        <v>5756</v>
      </c>
      <c r="AN367" s="436">
        <v>66.006111111111125</v>
      </c>
      <c r="AO367" s="348">
        <v>33.652777777777779</v>
      </c>
      <c r="AP367" s="348">
        <v>7.5</v>
      </c>
      <c r="AQ367" s="348">
        <v>2</v>
      </c>
      <c r="AR367" s="348">
        <v>2</v>
      </c>
      <c r="AS367" s="348">
        <v>0</v>
      </c>
      <c r="AT367" s="348">
        <v>0</v>
      </c>
      <c r="AU367" s="348">
        <v>0</v>
      </c>
      <c r="AV367" s="348">
        <v>4</v>
      </c>
      <c r="AW367" s="350">
        <v>1</v>
      </c>
      <c r="AX367" s="351">
        <v>1</v>
      </c>
      <c r="AY367" s="352">
        <v>16</v>
      </c>
      <c r="AZ367" s="393">
        <v>0</v>
      </c>
      <c r="BA367" s="393" t="s">
        <v>1537</v>
      </c>
      <c r="BB367" s="393" t="s">
        <v>1537</v>
      </c>
      <c r="BC367" s="393" t="s">
        <v>1537</v>
      </c>
      <c r="BD367" s="353" t="s">
        <v>3612</v>
      </c>
      <c r="BE367" s="393">
        <v>0</v>
      </c>
      <c r="BF367" s="393">
        <v>0</v>
      </c>
      <c r="BG367" s="393">
        <v>1</v>
      </c>
      <c r="BH367" s="5" t="s">
        <v>1537</v>
      </c>
      <c r="BI367" s="289"/>
      <c r="BJ367" s="297">
        <v>24</v>
      </c>
      <c r="BK367" s="297">
        <v>29</v>
      </c>
    </row>
    <row r="368" spans="1:63" x14ac:dyDescent="0.2">
      <c r="A368" s="283" t="s">
        <v>70</v>
      </c>
      <c r="B368" s="287" t="s">
        <v>2005</v>
      </c>
      <c r="C368" s="340">
        <v>190</v>
      </c>
      <c r="D368" s="341">
        <v>237</v>
      </c>
      <c r="E368" s="341">
        <v>276</v>
      </c>
      <c r="F368" s="341">
        <v>281</v>
      </c>
      <c r="G368" s="341">
        <v>290</v>
      </c>
      <c r="H368" s="341">
        <v>321</v>
      </c>
      <c r="I368" s="342">
        <v>399</v>
      </c>
      <c r="J368" s="340">
        <v>24</v>
      </c>
      <c r="K368" s="341">
        <v>47</v>
      </c>
      <c r="L368" s="341">
        <v>60</v>
      </c>
      <c r="M368" s="341">
        <v>129</v>
      </c>
      <c r="N368" s="340">
        <v>190</v>
      </c>
      <c r="O368" s="341">
        <v>295</v>
      </c>
      <c r="P368" s="341">
        <v>319</v>
      </c>
      <c r="Q368" s="343">
        <v>295</v>
      </c>
      <c r="R368" s="344">
        <v>319</v>
      </c>
      <c r="S368" s="344">
        <v>356</v>
      </c>
      <c r="T368" s="344">
        <v>377</v>
      </c>
      <c r="U368" s="344">
        <v>389</v>
      </c>
      <c r="V368" s="344">
        <v>389</v>
      </c>
      <c r="W368" s="344">
        <v>47</v>
      </c>
      <c r="X368" s="344">
        <v>53</v>
      </c>
      <c r="Y368" s="345">
        <v>0.12</v>
      </c>
      <c r="Z368" s="345">
        <v>0.25</v>
      </c>
      <c r="AA368" s="345">
        <v>0.25</v>
      </c>
      <c r="AB368" s="346">
        <v>0</v>
      </c>
      <c r="AC368" s="346">
        <v>0</v>
      </c>
      <c r="AD368" s="346">
        <v>44</v>
      </c>
      <c r="AE368" s="346">
        <v>0</v>
      </c>
      <c r="AF368" s="393">
        <v>0</v>
      </c>
      <c r="AG368" s="349" t="s">
        <v>1865</v>
      </c>
      <c r="AH368" s="347" t="s">
        <v>1172</v>
      </c>
      <c r="AI368" s="347" t="s">
        <v>2001</v>
      </c>
      <c r="AJ368" s="348">
        <v>24</v>
      </c>
      <c r="AK368" s="379">
        <v>39</v>
      </c>
      <c r="AL368" s="349">
        <v>34.5</v>
      </c>
      <c r="AM368" s="349" t="s">
        <v>5757</v>
      </c>
      <c r="AN368" s="436">
        <v>68.151944444444439</v>
      </c>
      <c r="AO368" s="348">
        <v>35.111111111111114</v>
      </c>
      <c r="AP368" s="348">
        <v>7.5</v>
      </c>
      <c r="AQ368" s="348">
        <v>2</v>
      </c>
      <c r="AR368" s="348">
        <v>2</v>
      </c>
      <c r="AS368" s="348">
        <v>0</v>
      </c>
      <c r="AT368" s="348">
        <v>0</v>
      </c>
      <c r="AU368" s="348">
        <v>0</v>
      </c>
      <c r="AV368" s="348">
        <v>4</v>
      </c>
      <c r="AW368" s="350">
        <v>2</v>
      </c>
      <c r="AX368" s="351">
        <v>1</v>
      </c>
      <c r="AY368" s="352">
        <v>16</v>
      </c>
      <c r="AZ368" s="393">
        <v>0</v>
      </c>
      <c r="BA368" s="393" t="s">
        <v>1537</v>
      </c>
      <c r="BB368" s="393" t="s">
        <v>1537</v>
      </c>
      <c r="BC368" s="393" t="s">
        <v>1537</v>
      </c>
      <c r="BD368" s="353" t="s">
        <v>3612</v>
      </c>
      <c r="BE368" s="393">
        <v>0</v>
      </c>
      <c r="BF368" s="393">
        <v>0</v>
      </c>
      <c r="BG368" s="393">
        <v>1</v>
      </c>
      <c r="BH368" s="5" t="s">
        <v>1537</v>
      </c>
      <c r="BI368" s="289"/>
      <c r="BJ368" s="297">
        <v>24</v>
      </c>
      <c r="BK368" s="297">
        <v>29</v>
      </c>
    </row>
    <row r="369" spans="1:63" x14ac:dyDescent="0.2">
      <c r="A369" s="283" t="s">
        <v>71</v>
      </c>
      <c r="B369" s="287" t="s">
        <v>2006</v>
      </c>
      <c r="C369" s="340">
        <v>192</v>
      </c>
      <c r="D369" s="341">
        <v>248</v>
      </c>
      <c r="E369" s="341">
        <v>293</v>
      </c>
      <c r="F369" s="341">
        <v>298</v>
      </c>
      <c r="G369" s="341">
        <v>310</v>
      </c>
      <c r="H369" s="341">
        <v>343</v>
      </c>
      <c r="I369" s="342">
        <v>434</v>
      </c>
      <c r="J369" s="340">
        <v>24</v>
      </c>
      <c r="K369" s="341">
        <v>47</v>
      </c>
      <c r="L369" s="341">
        <v>69</v>
      </c>
      <c r="M369" s="341">
        <v>139</v>
      </c>
      <c r="N369" s="340">
        <v>192</v>
      </c>
      <c r="O369" s="341">
        <v>321</v>
      </c>
      <c r="P369" s="341">
        <v>349</v>
      </c>
      <c r="Q369" s="343">
        <v>321</v>
      </c>
      <c r="R369" s="344">
        <v>349</v>
      </c>
      <c r="S369" s="344">
        <v>373</v>
      </c>
      <c r="T369" s="344">
        <v>384</v>
      </c>
      <c r="U369" s="344">
        <v>408</v>
      </c>
      <c r="V369" s="344">
        <v>408</v>
      </c>
      <c r="W369" s="344">
        <v>47</v>
      </c>
      <c r="X369" s="344">
        <v>53</v>
      </c>
      <c r="Y369" s="345">
        <v>0.12</v>
      </c>
      <c r="Z369" s="345">
        <v>0.25</v>
      </c>
      <c r="AA369" s="345">
        <v>0.25</v>
      </c>
      <c r="AB369" s="346">
        <v>0</v>
      </c>
      <c r="AC369" s="346">
        <v>0</v>
      </c>
      <c r="AD369" s="346">
        <v>44</v>
      </c>
      <c r="AE369" s="346">
        <v>0</v>
      </c>
      <c r="AF369" s="393">
        <v>0</v>
      </c>
      <c r="AG369" s="349" t="s">
        <v>1865</v>
      </c>
      <c r="AH369" s="347" t="s">
        <v>1172</v>
      </c>
      <c r="AI369" s="347" t="s">
        <v>2001</v>
      </c>
      <c r="AJ369" s="348">
        <v>24</v>
      </c>
      <c r="AK369" s="379">
        <v>42</v>
      </c>
      <c r="AL369" s="349">
        <v>34.5</v>
      </c>
      <c r="AM369" s="349" t="s">
        <v>5758</v>
      </c>
      <c r="AN369" s="436">
        <v>72.797777777777782</v>
      </c>
      <c r="AO369" s="348">
        <v>36.569444444444443</v>
      </c>
      <c r="AP369" s="348">
        <v>8.75</v>
      </c>
      <c r="AQ369" s="348">
        <v>2</v>
      </c>
      <c r="AR369" s="348">
        <v>2</v>
      </c>
      <c r="AS369" s="348">
        <v>0</v>
      </c>
      <c r="AT369" s="348">
        <v>0</v>
      </c>
      <c r="AU369" s="348">
        <v>0</v>
      </c>
      <c r="AV369" s="348">
        <v>4</v>
      </c>
      <c r="AW369" s="350">
        <v>2</v>
      </c>
      <c r="AX369" s="351">
        <v>1</v>
      </c>
      <c r="AY369" s="352">
        <v>16</v>
      </c>
      <c r="AZ369" s="393">
        <v>0</v>
      </c>
      <c r="BA369" s="393" t="s">
        <v>1537</v>
      </c>
      <c r="BB369" s="393" t="s">
        <v>1537</v>
      </c>
      <c r="BC369" s="393" t="s">
        <v>1537</v>
      </c>
      <c r="BD369" s="353" t="s">
        <v>3612</v>
      </c>
      <c r="BE369" s="393">
        <v>0</v>
      </c>
      <c r="BF369" s="393">
        <v>0</v>
      </c>
      <c r="BG369" s="393">
        <v>1</v>
      </c>
      <c r="BH369" s="5" t="s">
        <v>1537</v>
      </c>
      <c r="BI369" s="289"/>
      <c r="BJ369" s="297">
        <v>24</v>
      </c>
      <c r="BK369" s="297">
        <v>31</v>
      </c>
    </row>
    <row r="370" spans="1:63" x14ac:dyDescent="0.2">
      <c r="A370" s="283" t="s">
        <v>1115</v>
      </c>
      <c r="B370" s="287" t="s">
        <v>2007</v>
      </c>
      <c r="C370" s="340">
        <v>175</v>
      </c>
      <c r="D370" s="341">
        <v>219</v>
      </c>
      <c r="E370" s="341">
        <v>253</v>
      </c>
      <c r="F370" s="341">
        <v>258</v>
      </c>
      <c r="G370" s="341">
        <v>268</v>
      </c>
      <c r="H370" s="341">
        <v>296</v>
      </c>
      <c r="I370" s="342">
        <v>351</v>
      </c>
      <c r="J370" s="340">
        <v>24</v>
      </c>
      <c r="K370" s="341">
        <v>47</v>
      </c>
      <c r="L370" s="341">
        <v>53</v>
      </c>
      <c r="M370" s="341">
        <v>109</v>
      </c>
      <c r="N370" s="340">
        <v>175</v>
      </c>
      <c r="O370" s="341">
        <v>295</v>
      </c>
      <c r="P370" s="341">
        <v>316</v>
      </c>
      <c r="Q370" s="343">
        <v>295</v>
      </c>
      <c r="R370" s="344">
        <v>316</v>
      </c>
      <c r="S370" s="344">
        <v>352</v>
      </c>
      <c r="T370" s="344">
        <v>365</v>
      </c>
      <c r="U370" s="344">
        <v>395</v>
      </c>
      <c r="V370" s="344">
        <v>395</v>
      </c>
      <c r="W370" s="344">
        <v>47</v>
      </c>
      <c r="X370" s="344">
        <v>53</v>
      </c>
      <c r="Y370" s="345">
        <v>0.12</v>
      </c>
      <c r="Z370" s="345">
        <v>0.25</v>
      </c>
      <c r="AA370" s="345">
        <v>0.25</v>
      </c>
      <c r="AB370" s="346">
        <v>0</v>
      </c>
      <c r="AC370" s="346">
        <v>0</v>
      </c>
      <c r="AD370" s="346">
        <v>44</v>
      </c>
      <c r="AE370" s="346">
        <v>0</v>
      </c>
      <c r="AF370" s="393">
        <v>0</v>
      </c>
      <c r="AG370" s="349" t="s">
        <v>1865</v>
      </c>
      <c r="AH370" s="347" t="s">
        <v>1172</v>
      </c>
      <c r="AI370" s="347" t="s">
        <v>2008</v>
      </c>
      <c r="AJ370" s="348">
        <v>24</v>
      </c>
      <c r="AK370" s="379">
        <v>33</v>
      </c>
      <c r="AL370" s="349">
        <v>34.5</v>
      </c>
      <c r="AM370" s="349" t="s">
        <v>5755</v>
      </c>
      <c r="AN370" s="436">
        <v>62.610277777777782</v>
      </c>
      <c r="AO370" s="348">
        <v>32.194444444444443</v>
      </c>
      <c r="AP370" s="348">
        <v>6.875</v>
      </c>
      <c r="AQ370" s="348">
        <v>2</v>
      </c>
      <c r="AR370" s="348">
        <v>2</v>
      </c>
      <c r="AS370" s="348">
        <v>0</v>
      </c>
      <c r="AT370" s="348">
        <v>0</v>
      </c>
      <c r="AU370" s="348">
        <v>0</v>
      </c>
      <c r="AV370" s="348">
        <v>4</v>
      </c>
      <c r="AW370" s="350">
        <v>1</v>
      </c>
      <c r="AX370" s="351">
        <v>1</v>
      </c>
      <c r="AY370" s="352">
        <v>16</v>
      </c>
      <c r="AZ370" s="393">
        <v>0</v>
      </c>
      <c r="BA370" s="393" t="s">
        <v>1537</v>
      </c>
      <c r="BB370" s="393" t="s">
        <v>1537</v>
      </c>
      <c r="BC370" s="393" t="s">
        <v>1537</v>
      </c>
      <c r="BD370" s="353" t="s">
        <v>3612</v>
      </c>
      <c r="BE370" s="393">
        <v>0</v>
      </c>
      <c r="BF370" s="393">
        <v>0</v>
      </c>
      <c r="BG370" s="393">
        <v>1</v>
      </c>
      <c r="BH370" s="5" t="s">
        <v>1537</v>
      </c>
      <c r="BI370" s="289"/>
      <c r="BJ370" s="297">
        <v>24</v>
      </c>
      <c r="BK370" s="297">
        <v>27</v>
      </c>
    </row>
    <row r="371" spans="1:63" x14ac:dyDescent="0.2">
      <c r="A371" s="283" t="s">
        <v>1116</v>
      </c>
      <c r="B371" s="287" t="s">
        <v>2009</v>
      </c>
      <c r="C371" s="340">
        <v>180</v>
      </c>
      <c r="D371" s="341">
        <v>228</v>
      </c>
      <c r="E371" s="341">
        <v>265</v>
      </c>
      <c r="F371" s="341">
        <v>271</v>
      </c>
      <c r="G371" s="341">
        <v>280</v>
      </c>
      <c r="H371" s="341">
        <v>312</v>
      </c>
      <c r="I371" s="342">
        <v>371</v>
      </c>
      <c r="J371" s="340">
        <v>24</v>
      </c>
      <c r="K371" s="341">
        <v>47</v>
      </c>
      <c r="L371" s="341">
        <v>59</v>
      </c>
      <c r="M371" s="341">
        <v>119</v>
      </c>
      <c r="N371" s="340">
        <v>180</v>
      </c>
      <c r="O371" s="341">
        <v>304</v>
      </c>
      <c r="P371" s="341">
        <v>329</v>
      </c>
      <c r="Q371" s="343">
        <v>304</v>
      </c>
      <c r="R371" s="344">
        <v>329</v>
      </c>
      <c r="S371" s="344">
        <v>368</v>
      </c>
      <c r="T371" s="344">
        <v>373</v>
      </c>
      <c r="U371" s="344">
        <v>406</v>
      </c>
      <c r="V371" s="344">
        <v>406</v>
      </c>
      <c r="W371" s="344">
        <v>47</v>
      </c>
      <c r="X371" s="344">
        <v>53</v>
      </c>
      <c r="Y371" s="345">
        <v>0.12</v>
      </c>
      <c r="Z371" s="345">
        <v>0.25</v>
      </c>
      <c r="AA371" s="345">
        <v>0.25</v>
      </c>
      <c r="AB371" s="346">
        <v>0</v>
      </c>
      <c r="AC371" s="346">
        <v>0</v>
      </c>
      <c r="AD371" s="346">
        <v>44</v>
      </c>
      <c r="AE371" s="346">
        <v>0</v>
      </c>
      <c r="AF371" s="393">
        <v>0</v>
      </c>
      <c r="AG371" s="349" t="s">
        <v>1865</v>
      </c>
      <c r="AH371" s="347" t="s">
        <v>1172</v>
      </c>
      <c r="AI371" s="347" t="s">
        <v>2008</v>
      </c>
      <c r="AJ371" s="348">
        <v>24</v>
      </c>
      <c r="AK371" s="379">
        <v>36</v>
      </c>
      <c r="AL371" s="349">
        <v>34.5</v>
      </c>
      <c r="AM371" s="349" t="s">
        <v>5756</v>
      </c>
      <c r="AN371" s="436">
        <v>66.006111111111125</v>
      </c>
      <c r="AO371" s="348">
        <v>33.652777777777779</v>
      </c>
      <c r="AP371" s="348">
        <v>7.5</v>
      </c>
      <c r="AQ371" s="348">
        <v>2</v>
      </c>
      <c r="AR371" s="348">
        <v>2</v>
      </c>
      <c r="AS371" s="348">
        <v>0</v>
      </c>
      <c r="AT371" s="348">
        <v>0</v>
      </c>
      <c r="AU371" s="348">
        <v>0</v>
      </c>
      <c r="AV371" s="348">
        <v>4</v>
      </c>
      <c r="AW371" s="350">
        <v>1</v>
      </c>
      <c r="AX371" s="351">
        <v>1</v>
      </c>
      <c r="AY371" s="352">
        <v>16</v>
      </c>
      <c r="AZ371" s="393">
        <v>0</v>
      </c>
      <c r="BA371" s="393" t="s">
        <v>1537</v>
      </c>
      <c r="BB371" s="393" t="s">
        <v>1537</v>
      </c>
      <c r="BC371" s="393" t="s">
        <v>1537</v>
      </c>
      <c r="BD371" s="353" t="s">
        <v>3612</v>
      </c>
      <c r="BE371" s="393">
        <v>0</v>
      </c>
      <c r="BF371" s="393">
        <v>0</v>
      </c>
      <c r="BG371" s="393">
        <v>1</v>
      </c>
      <c r="BH371" s="5" t="s">
        <v>1537</v>
      </c>
      <c r="BI371" s="289"/>
      <c r="BJ371" s="297">
        <v>24</v>
      </c>
      <c r="BK371" s="297">
        <v>28</v>
      </c>
    </row>
    <row r="372" spans="1:63" x14ac:dyDescent="0.2">
      <c r="A372" s="283" t="s">
        <v>1117</v>
      </c>
      <c r="B372" s="287" t="s">
        <v>2010</v>
      </c>
      <c r="C372" s="340">
        <v>188</v>
      </c>
      <c r="D372" s="341">
        <v>240</v>
      </c>
      <c r="E372" s="341">
        <v>281</v>
      </c>
      <c r="F372" s="341">
        <v>287</v>
      </c>
      <c r="G372" s="341">
        <v>296</v>
      </c>
      <c r="H372" s="341">
        <v>330</v>
      </c>
      <c r="I372" s="342">
        <v>394</v>
      </c>
      <c r="J372" s="340">
        <v>24</v>
      </c>
      <c r="K372" s="341">
        <v>47</v>
      </c>
      <c r="L372" s="341">
        <v>64</v>
      </c>
      <c r="M372" s="341">
        <v>129</v>
      </c>
      <c r="N372" s="340">
        <v>188</v>
      </c>
      <c r="O372" s="341">
        <v>331</v>
      </c>
      <c r="P372" s="341">
        <v>355</v>
      </c>
      <c r="Q372" s="343">
        <v>331</v>
      </c>
      <c r="R372" s="344">
        <v>355</v>
      </c>
      <c r="S372" s="344">
        <v>386</v>
      </c>
      <c r="T372" s="344">
        <v>385</v>
      </c>
      <c r="U372" s="344">
        <v>428</v>
      </c>
      <c r="V372" s="344">
        <v>428</v>
      </c>
      <c r="W372" s="344">
        <v>47</v>
      </c>
      <c r="X372" s="344">
        <v>53</v>
      </c>
      <c r="Y372" s="345">
        <v>0.12</v>
      </c>
      <c r="Z372" s="345">
        <v>0.25</v>
      </c>
      <c r="AA372" s="345">
        <v>0.25</v>
      </c>
      <c r="AB372" s="346">
        <v>0</v>
      </c>
      <c r="AC372" s="346">
        <v>0</v>
      </c>
      <c r="AD372" s="346">
        <v>44</v>
      </c>
      <c r="AE372" s="346">
        <v>0</v>
      </c>
      <c r="AF372" s="393">
        <v>0</v>
      </c>
      <c r="AG372" s="349" t="s">
        <v>1865</v>
      </c>
      <c r="AH372" s="347" t="s">
        <v>1172</v>
      </c>
      <c r="AI372" s="347" t="s">
        <v>2008</v>
      </c>
      <c r="AJ372" s="348">
        <v>24</v>
      </c>
      <c r="AK372" s="379">
        <v>39</v>
      </c>
      <c r="AL372" s="349">
        <v>34.5</v>
      </c>
      <c r="AM372" s="349" t="s">
        <v>5757</v>
      </c>
      <c r="AN372" s="436">
        <v>69.401944444444439</v>
      </c>
      <c r="AO372" s="348">
        <v>35.111111111111114</v>
      </c>
      <c r="AP372" s="348">
        <v>8.125</v>
      </c>
      <c r="AQ372" s="348">
        <v>2</v>
      </c>
      <c r="AR372" s="348">
        <v>2</v>
      </c>
      <c r="AS372" s="348">
        <v>0</v>
      </c>
      <c r="AT372" s="348">
        <v>0</v>
      </c>
      <c r="AU372" s="348">
        <v>0</v>
      </c>
      <c r="AV372" s="348">
        <v>4</v>
      </c>
      <c r="AW372" s="350">
        <v>2</v>
      </c>
      <c r="AX372" s="351">
        <v>1</v>
      </c>
      <c r="AY372" s="352">
        <v>16</v>
      </c>
      <c r="AZ372" s="393">
        <v>0</v>
      </c>
      <c r="BA372" s="393" t="s">
        <v>1537</v>
      </c>
      <c r="BB372" s="393" t="s">
        <v>1537</v>
      </c>
      <c r="BC372" s="393" t="s">
        <v>1537</v>
      </c>
      <c r="BD372" s="353" t="s">
        <v>3612</v>
      </c>
      <c r="BE372" s="393">
        <v>0</v>
      </c>
      <c r="BF372" s="393">
        <v>0</v>
      </c>
      <c r="BG372" s="393">
        <v>1</v>
      </c>
      <c r="BH372" s="5" t="s">
        <v>1537</v>
      </c>
      <c r="BI372" s="289"/>
      <c r="BJ372" s="297">
        <v>24</v>
      </c>
      <c r="BK372" s="297">
        <v>30</v>
      </c>
    </row>
    <row r="373" spans="1:63" x14ac:dyDescent="0.2">
      <c r="A373" s="283" t="s">
        <v>1118</v>
      </c>
      <c r="B373" s="287" t="s">
        <v>2011</v>
      </c>
      <c r="C373" s="340">
        <v>191</v>
      </c>
      <c r="D373" s="341">
        <v>247</v>
      </c>
      <c r="E373" s="341">
        <v>291</v>
      </c>
      <c r="F373" s="341">
        <v>296</v>
      </c>
      <c r="G373" s="341">
        <v>308</v>
      </c>
      <c r="H373" s="341">
        <v>341</v>
      </c>
      <c r="I373" s="342">
        <v>411</v>
      </c>
      <c r="J373" s="340">
        <v>24</v>
      </c>
      <c r="K373" s="341">
        <v>47</v>
      </c>
      <c r="L373" s="341">
        <v>69</v>
      </c>
      <c r="M373" s="341">
        <v>139</v>
      </c>
      <c r="N373" s="340">
        <v>191</v>
      </c>
      <c r="O373" s="341">
        <v>335</v>
      </c>
      <c r="P373" s="341">
        <v>361</v>
      </c>
      <c r="Q373" s="343">
        <v>335</v>
      </c>
      <c r="R373" s="344">
        <v>361</v>
      </c>
      <c r="S373" s="344">
        <v>396</v>
      </c>
      <c r="T373" s="344">
        <v>390</v>
      </c>
      <c r="U373" s="344">
        <v>436</v>
      </c>
      <c r="V373" s="344">
        <v>436</v>
      </c>
      <c r="W373" s="344">
        <v>47</v>
      </c>
      <c r="X373" s="344">
        <v>53</v>
      </c>
      <c r="Y373" s="345">
        <v>0.12</v>
      </c>
      <c r="Z373" s="345">
        <v>0.25</v>
      </c>
      <c r="AA373" s="345">
        <v>0.25</v>
      </c>
      <c r="AB373" s="346">
        <v>0</v>
      </c>
      <c r="AC373" s="346">
        <v>0</v>
      </c>
      <c r="AD373" s="346">
        <v>44</v>
      </c>
      <c r="AE373" s="346">
        <v>0</v>
      </c>
      <c r="AF373" s="393">
        <v>0</v>
      </c>
      <c r="AG373" s="349" t="s">
        <v>1865</v>
      </c>
      <c r="AH373" s="347" t="s">
        <v>1172</v>
      </c>
      <c r="AI373" s="347" t="s">
        <v>2008</v>
      </c>
      <c r="AJ373" s="348">
        <v>24</v>
      </c>
      <c r="AK373" s="379">
        <v>42</v>
      </c>
      <c r="AL373" s="349">
        <v>34.5</v>
      </c>
      <c r="AM373" s="349" t="s">
        <v>5758</v>
      </c>
      <c r="AN373" s="436">
        <v>72.797777777777782</v>
      </c>
      <c r="AO373" s="348">
        <v>36.569444444444443</v>
      </c>
      <c r="AP373" s="348">
        <v>8.75</v>
      </c>
      <c r="AQ373" s="348">
        <v>2</v>
      </c>
      <c r="AR373" s="348">
        <v>2</v>
      </c>
      <c r="AS373" s="348">
        <v>0</v>
      </c>
      <c r="AT373" s="348">
        <v>0</v>
      </c>
      <c r="AU373" s="348">
        <v>0</v>
      </c>
      <c r="AV373" s="348">
        <v>4</v>
      </c>
      <c r="AW373" s="350">
        <v>2</v>
      </c>
      <c r="AX373" s="351">
        <v>1</v>
      </c>
      <c r="AY373" s="352">
        <v>16</v>
      </c>
      <c r="AZ373" s="393">
        <v>0</v>
      </c>
      <c r="BA373" s="393" t="s">
        <v>1537</v>
      </c>
      <c r="BB373" s="393" t="s">
        <v>1537</v>
      </c>
      <c r="BC373" s="393" t="s">
        <v>1537</v>
      </c>
      <c r="BD373" s="353" t="s">
        <v>3612</v>
      </c>
      <c r="BE373" s="393">
        <v>0</v>
      </c>
      <c r="BF373" s="393">
        <v>0</v>
      </c>
      <c r="BG373" s="393">
        <v>1</v>
      </c>
      <c r="BH373" s="5" t="s">
        <v>1537</v>
      </c>
      <c r="BI373" s="289"/>
      <c r="BJ373" s="297">
        <v>24</v>
      </c>
      <c r="BK373" s="297">
        <v>31</v>
      </c>
    </row>
    <row r="374" spans="1:63" x14ac:dyDescent="0.2">
      <c r="A374" s="283" t="s">
        <v>1021</v>
      </c>
      <c r="B374" s="287" t="s">
        <v>2065</v>
      </c>
      <c r="C374" s="340">
        <v>365</v>
      </c>
      <c r="D374" s="341">
        <v>381</v>
      </c>
      <c r="E374" s="341">
        <v>402</v>
      </c>
      <c r="F374" s="341">
        <v>407</v>
      </c>
      <c r="G374" s="341">
        <v>416</v>
      </c>
      <c r="H374" s="341">
        <v>455</v>
      </c>
      <c r="I374" s="342">
        <v>485</v>
      </c>
      <c r="J374" s="340">
        <v>24</v>
      </c>
      <c r="K374" s="341">
        <v>47</v>
      </c>
      <c r="L374" s="341">
        <v>31</v>
      </c>
      <c r="M374" s="341">
        <v>61</v>
      </c>
      <c r="N374" s="340">
        <v>365</v>
      </c>
      <c r="O374" s="341">
        <v>426</v>
      </c>
      <c r="P374" s="341">
        <v>458</v>
      </c>
      <c r="Q374" s="343">
        <v>426</v>
      </c>
      <c r="R374" s="344">
        <v>458</v>
      </c>
      <c r="S374" s="344">
        <v>505</v>
      </c>
      <c r="T374" s="344">
        <v>495</v>
      </c>
      <c r="U374" s="344">
        <v>538</v>
      </c>
      <c r="V374" s="344">
        <v>538</v>
      </c>
      <c r="W374" s="344">
        <v>47</v>
      </c>
      <c r="X374" s="344">
        <v>53</v>
      </c>
      <c r="Y374" s="345">
        <v>0.12</v>
      </c>
      <c r="Z374" s="345">
        <v>0.25</v>
      </c>
      <c r="AA374" s="345">
        <v>0.25</v>
      </c>
      <c r="AB374" s="346">
        <v>94</v>
      </c>
      <c r="AC374" s="346">
        <v>138</v>
      </c>
      <c r="AD374" s="346">
        <v>0</v>
      </c>
      <c r="AE374" s="346">
        <v>0</v>
      </c>
      <c r="AF374" s="393">
        <v>0</v>
      </c>
      <c r="AG374" s="349" t="s">
        <v>3934</v>
      </c>
      <c r="AH374" s="347" t="s">
        <v>1172</v>
      </c>
      <c r="AI374" s="347" t="s">
        <v>2064</v>
      </c>
      <c r="AJ374" s="348">
        <v>24</v>
      </c>
      <c r="AK374" s="379">
        <v>18</v>
      </c>
      <c r="AL374" s="349">
        <v>34.5</v>
      </c>
      <c r="AM374" s="349" t="s">
        <v>5751</v>
      </c>
      <c r="AN374" s="436">
        <v>61.277777777777786</v>
      </c>
      <c r="AO374" s="348">
        <v>30.069444444444446</v>
      </c>
      <c r="AP374" s="348">
        <v>3.75</v>
      </c>
      <c r="AQ374" s="348">
        <v>2</v>
      </c>
      <c r="AR374" s="348">
        <v>0</v>
      </c>
      <c r="AS374" s="348">
        <v>2</v>
      </c>
      <c r="AT374" s="348">
        <v>0</v>
      </c>
      <c r="AU374" s="348">
        <v>0</v>
      </c>
      <c r="AV374" s="348">
        <v>0</v>
      </c>
      <c r="AW374" s="350">
        <v>1</v>
      </c>
      <c r="AX374" s="351">
        <v>1</v>
      </c>
      <c r="AY374" s="352">
        <v>12</v>
      </c>
      <c r="AZ374" s="393">
        <v>0</v>
      </c>
      <c r="BA374" s="393" t="s">
        <v>1537</v>
      </c>
      <c r="BB374" s="393" t="s">
        <v>1537</v>
      </c>
      <c r="BC374" s="393" t="s">
        <v>1537</v>
      </c>
      <c r="BD374" s="353" t="s">
        <v>3612</v>
      </c>
      <c r="BE374" s="393">
        <v>0</v>
      </c>
      <c r="BF374" s="393">
        <v>0</v>
      </c>
      <c r="BG374" s="393">
        <v>1</v>
      </c>
      <c r="BH374" s="5" t="s">
        <v>1537</v>
      </c>
      <c r="BI374" s="289"/>
      <c r="BJ374" s="297">
        <v>24</v>
      </c>
      <c r="BK374" s="297">
        <v>42</v>
      </c>
    </row>
    <row r="375" spans="1:63" x14ac:dyDescent="0.2">
      <c r="A375" s="283" t="s">
        <v>1020</v>
      </c>
      <c r="B375" s="287" t="s">
        <v>2063</v>
      </c>
      <c r="C375" s="340">
        <v>334</v>
      </c>
      <c r="D375" s="341">
        <v>346</v>
      </c>
      <c r="E375" s="341">
        <v>364</v>
      </c>
      <c r="F375" s="341">
        <v>368</v>
      </c>
      <c r="G375" s="341">
        <v>376</v>
      </c>
      <c r="H375" s="341">
        <v>411</v>
      </c>
      <c r="I375" s="342">
        <v>437</v>
      </c>
      <c r="J375" s="340">
        <v>24</v>
      </c>
      <c r="K375" s="341">
        <v>47</v>
      </c>
      <c r="L375" s="341">
        <v>25</v>
      </c>
      <c r="M375" s="341">
        <v>51</v>
      </c>
      <c r="N375" s="340">
        <v>334</v>
      </c>
      <c r="O375" s="341">
        <v>388</v>
      </c>
      <c r="P375" s="341">
        <v>416</v>
      </c>
      <c r="Q375" s="343">
        <v>388</v>
      </c>
      <c r="R375" s="344">
        <v>416</v>
      </c>
      <c r="S375" s="344">
        <v>461</v>
      </c>
      <c r="T375" s="344">
        <v>438</v>
      </c>
      <c r="U375" s="344">
        <v>493</v>
      </c>
      <c r="V375" s="344">
        <v>493</v>
      </c>
      <c r="W375" s="344">
        <v>47</v>
      </c>
      <c r="X375" s="344">
        <v>53</v>
      </c>
      <c r="Y375" s="345">
        <v>0.12</v>
      </c>
      <c r="Z375" s="345">
        <v>0.25</v>
      </c>
      <c r="AA375" s="345">
        <v>0.25</v>
      </c>
      <c r="AB375" s="346">
        <v>94</v>
      </c>
      <c r="AC375" s="346">
        <v>138</v>
      </c>
      <c r="AD375" s="346">
        <v>0</v>
      </c>
      <c r="AE375" s="346">
        <v>0</v>
      </c>
      <c r="AF375" s="393">
        <v>0</v>
      </c>
      <c r="AG375" s="349" t="s">
        <v>3934</v>
      </c>
      <c r="AH375" s="347" t="s">
        <v>1172</v>
      </c>
      <c r="AI375" s="347" t="s">
        <v>2064</v>
      </c>
      <c r="AJ375" s="348">
        <v>24</v>
      </c>
      <c r="AK375" s="379">
        <v>15</v>
      </c>
      <c r="AL375" s="349">
        <v>34.5</v>
      </c>
      <c r="AM375" s="349" t="s">
        <v>5750</v>
      </c>
      <c r="AN375" s="436">
        <v>55.681944444444454</v>
      </c>
      <c r="AO375" s="348">
        <v>27.611111111111114</v>
      </c>
      <c r="AP375" s="348">
        <v>3.125</v>
      </c>
      <c r="AQ375" s="348">
        <v>2</v>
      </c>
      <c r="AR375" s="348">
        <v>0</v>
      </c>
      <c r="AS375" s="348">
        <v>2</v>
      </c>
      <c r="AT375" s="348">
        <v>0</v>
      </c>
      <c r="AU375" s="348">
        <v>0</v>
      </c>
      <c r="AV375" s="348">
        <v>0</v>
      </c>
      <c r="AW375" s="350">
        <v>1</v>
      </c>
      <c r="AX375" s="351">
        <v>1</v>
      </c>
      <c r="AY375" s="352">
        <v>12</v>
      </c>
      <c r="AZ375" s="393">
        <v>0</v>
      </c>
      <c r="BA375" s="393" t="s">
        <v>1537</v>
      </c>
      <c r="BB375" s="393" t="s">
        <v>1537</v>
      </c>
      <c r="BC375" s="393" t="s">
        <v>1537</v>
      </c>
      <c r="BD375" s="353" t="s">
        <v>3612</v>
      </c>
      <c r="BE375" s="393">
        <v>0</v>
      </c>
      <c r="BF375" s="393">
        <v>0</v>
      </c>
      <c r="BG375" s="393">
        <v>1</v>
      </c>
      <c r="BH375" s="5" t="s">
        <v>1537</v>
      </c>
      <c r="BI375" s="289"/>
      <c r="BJ375" s="297">
        <v>24</v>
      </c>
      <c r="BK375" s="297">
        <v>38</v>
      </c>
    </row>
    <row r="376" spans="1:63" x14ac:dyDescent="0.2">
      <c r="A376" s="394" t="s">
        <v>5917</v>
      </c>
      <c r="B376" s="395" t="s">
        <v>5918</v>
      </c>
      <c r="C376" s="340">
        <v>209</v>
      </c>
      <c r="D376" s="341">
        <v>249</v>
      </c>
      <c r="E376" s="341">
        <v>421</v>
      </c>
      <c r="F376" s="341">
        <v>288</v>
      </c>
      <c r="G376" s="341">
        <v>422</v>
      </c>
      <c r="H376" s="341">
        <v>430</v>
      </c>
      <c r="I376" s="342">
        <v>377</v>
      </c>
      <c r="J376" s="340">
        <v>0</v>
      </c>
      <c r="K376" s="341">
        <v>0</v>
      </c>
      <c r="L376" s="341">
        <v>51</v>
      </c>
      <c r="M376" s="341">
        <v>103</v>
      </c>
      <c r="N376" s="340">
        <v>257</v>
      </c>
      <c r="O376" s="341">
        <v>373</v>
      </c>
      <c r="P376" s="341">
        <v>400</v>
      </c>
      <c r="Q376" s="343">
        <v>458</v>
      </c>
      <c r="R376" s="344">
        <v>458</v>
      </c>
      <c r="S376" s="344">
        <v>473</v>
      </c>
      <c r="T376" s="344">
        <v>468</v>
      </c>
      <c r="U376" s="344">
        <v>508</v>
      </c>
      <c r="V376" s="344">
        <v>508</v>
      </c>
      <c r="W376" s="344">
        <v>47</v>
      </c>
      <c r="X376" s="344">
        <v>53</v>
      </c>
      <c r="Y376" s="345">
        <v>0.12</v>
      </c>
      <c r="Z376" s="345">
        <v>0.25</v>
      </c>
      <c r="AA376" s="345">
        <v>0.25</v>
      </c>
      <c r="AB376" s="346">
        <v>0</v>
      </c>
      <c r="AC376" s="346">
        <v>0</v>
      </c>
      <c r="AD376" s="346">
        <v>44</v>
      </c>
      <c r="AE376" s="346">
        <v>0</v>
      </c>
      <c r="AF376" s="393">
        <v>0</v>
      </c>
      <c r="AG376" s="349" t="s">
        <v>5936</v>
      </c>
      <c r="AH376" s="347" t="s">
        <v>1172</v>
      </c>
      <c r="AI376" s="347" t="s">
        <v>5938</v>
      </c>
      <c r="AJ376" s="348">
        <v>24</v>
      </c>
      <c r="AK376" s="379">
        <v>33</v>
      </c>
      <c r="AL376" s="349">
        <v>32.5</v>
      </c>
      <c r="AM376" s="349">
        <v>15.754304108796296</v>
      </c>
      <c r="AN376" s="436">
        <v>59.539444444444449</v>
      </c>
      <c r="AO376" s="348">
        <v>31.069444444444446</v>
      </c>
      <c r="AP376" s="348">
        <v>6.1875</v>
      </c>
      <c r="AQ376" s="348">
        <v>2</v>
      </c>
      <c r="AR376" s="348">
        <v>2</v>
      </c>
      <c r="AS376" s="348">
        <v>0</v>
      </c>
      <c r="AT376" s="348">
        <v>0</v>
      </c>
      <c r="AU376" s="348">
        <v>0</v>
      </c>
      <c r="AV376" s="348">
        <v>4</v>
      </c>
      <c r="AW376" s="350">
        <v>1</v>
      </c>
      <c r="AX376" s="351">
        <v>1</v>
      </c>
      <c r="AY376" s="352">
        <v>22</v>
      </c>
      <c r="AZ376" s="393">
        <v>0</v>
      </c>
      <c r="BA376" s="393" t="s">
        <v>1537</v>
      </c>
      <c r="BB376" s="393" t="s">
        <v>1537</v>
      </c>
      <c r="BC376" s="393" t="s">
        <v>1537</v>
      </c>
      <c r="BD376" s="353" t="s">
        <v>3612</v>
      </c>
      <c r="BE376" s="393">
        <v>0</v>
      </c>
      <c r="BF376" s="393">
        <v>0</v>
      </c>
      <c r="BG376" s="393">
        <v>1</v>
      </c>
      <c r="BH376" s="5" t="s">
        <v>1537</v>
      </c>
      <c r="BJ376" s="354">
        <v>0</v>
      </c>
      <c r="BK376" s="354">
        <v>30</v>
      </c>
    </row>
    <row r="377" spans="1:63" x14ac:dyDescent="0.2">
      <c r="A377" s="394" t="s">
        <v>5890</v>
      </c>
      <c r="B377" s="395" t="s">
        <v>5913</v>
      </c>
      <c r="C377" s="340">
        <v>209</v>
      </c>
      <c r="D377" s="341">
        <v>249</v>
      </c>
      <c r="E377" s="341">
        <v>433</v>
      </c>
      <c r="F377" s="341">
        <v>288</v>
      </c>
      <c r="G377" s="341">
        <v>435</v>
      </c>
      <c r="H377" s="341">
        <v>443</v>
      </c>
      <c r="I377" s="342">
        <v>377</v>
      </c>
      <c r="J377" s="340">
        <v>0</v>
      </c>
      <c r="K377" s="341">
        <v>0</v>
      </c>
      <c r="L377" s="341">
        <v>51</v>
      </c>
      <c r="M377" s="341">
        <v>103</v>
      </c>
      <c r="N377" s="340">
        <v>257</v>
      </c>
      <c r="O377" s="341">
        <v>373</v>
      </c>
      <c r="P377" s="341">
        <v>400</v>
      </c>
      <c r="Q377" s="343">
        <v>479</v>
      </c>
      <c r="R377" s="344">
        <v>479</v>
      </c>
      <c r="S377" s="344">
        <v>485</v>
      </c>
      <c r="T377" s="344">
        <v>484</v>
      </c>
      <c r="U377" s="344">
        <v>524</v>
      </c>
      <c r="V377" s="344">
        <v>524</v>
      </c>
      <c r="W377" s="344">
        <v>47</v>
      </c>
      <c r="X377" s="344">
        <v>53</v>
      </c>
      <c r="Y377" s="345">
        <v>0.12</v>
      </c>
      <c r="Z377" s="345">
        <v>0.25</v>
      </c>
      <c r="AA377" s="345">
        <v>0.25</v>
      </c>
      <c r="AB377" s="346">
        <v>0</v>
      </c>
      <c r="AC377" s="346">
        <v>0</v>
      </c>
      <c r="AD377" s="346">
        <v>44</v>
      </c>
      <c r="AE377" s="346">
        <v>0</v>
      </c>
      <c r="AF377" s="393">
        <v>0</v>
      </c>
      <c r="AG377" s="349" t="s">
        <v>5936</v>
      </c>
      <c r="AH377" s="347" t="s">
        <v>1172</v>
      </c>
      <c r="AI377" s="347" t="s">
        <v>5938</v>
      </c>
      <c r="AJ377" s="348">
        <v>24</v>
      </c>
      <c r="AK377" s="379">
        <v>33</v>
      </c>
      <c r="AL377" s="349">
        <v>32.5</v>
      </c>
      <c r="AM377" s="349">
        <v>15.754304108796296</v>
      </c>
      <c r="AN377" s="436">
        <v>59.539444444444449</v>
      </c>
      <c r="AO377" s="348">
        <v>31.069444444444446</v>
      </c>
      <c r="AP377" s="348">
        <v>6.1875</v>
      </c>
      <c r="AQ377" s="348">
        <v>2</v>
      </c>
      <c r="AR377" s="348">
        <v>2</v>
      </c>
      <c r="AS377" s="348">
        <v>0</v>
      </c>
      <c r="AT377" s="348">
        <v>0</v>
      </c>
      <c r="AU377" s="348">
        <v>0</v>
      </c>
      <c r="AV377" s="348">
        <v>4</v>
      </c>
      <c r="AW377" s="350">
        <v>1</v>
      </c>
      <c r="AX377" s="351">
        <v>1</v>
      </c>
      <c r="AY377" s="352">
        <v>22</v>
      </c>
      <c r="AZ377" s="393">
        <v>0</v>
      </c>
      <c r="BA377" s="393" t="s">
        <v>1537</v>
      </c>
      <c r="BB377" s="393" t="s">
        <v>1537</v>
      </c>
      <c r="BC377" s="393" t="s">
        <v>1537</v>
      </c>
      <c r="BD377" s="353" t="s">
        <v>3612</v>
      </c>
      <c r="BE377" s="393">
        <v>0</v>
      </c>
      <c r="BF377" s="393">
        <v>0</v>
      </c>
      <c r="BG377" s="393">
        <v>1</v>
      </c>
      <c r="BH377" s="5" t="s">
        <v>1537</v>
      </c>
      <c r="BJ377" s="354">
        <v>0</v>
      </c>
      <c r="BK377" s="354">
        <v>30</v>
      </c>
    </row>
    <row r="378" spans="1:63" x14ac:dyDescent="0.2">
      <c r="A378" s="394" t="s">
        <v>5891</v>
      </c>
      <c r="B378" s="395" t="s">
        <v>5914</v>
      </c>
      <c r="C378" s="340">
        <v>214</v>
      </c>
      <c r="D378" s="341">
        <v>257</v>
      </c>
      <c r="E378" s="341">
        <v>446</v>
      </c>
      <c r="F378" s="341">
        <v>299</v>
      </c>
      <c r="G378" s="341">
        <v>448</v>
      </c>
      <c r="H378" s="341">
        <v>456</v>
      </c>
      <c r="I378" s="342">
        <v>397</v>
      </c>
      <c r="J378" s="340">
        <v>0</v>
      </c>
      <c r="K378" s="341">
        <v>0</v>
      </c>
      <c r="L378" s="341">
        <v>55</v>
      </c>
      <c r="M378" s="341">
        <v>113</v>
      </c>
      <c r="N378" s="340">
        <v>263</v>
      </c>
      <c r="O378" s="341">
        <v>388</v>
      </c>
      <c r="P378" s="341">
        <v>417</v>
      </c>
      <c r="Q378" s="343">
        <v>482</v>
      </c>
      <c r="R378" s="344">
        <v>490</v>
      </c>
      <c r="S378" s="344">
        <v>498</v>
      </c>
      <c r="T378" s="344">
        <v>500</v>
      </c>
      <c r="U378" s="344">
        <v>540</v>
      </c>
      <c r="V378" s="344">
        <v>540</v>
      </c>
      <c r="W378" s="344">
        <v>47</v>
      </c>
      <c r="X378" s="344">
        <v>53</v>
      </c>
      <c r="Y378" s="345">
        <v>0.12</v>
      </c>
      <c r="Z378" s="345">
        <v>0.25</v>
      </c>
      <c r="AA378" s="345">
        <v>0.25</v>
      </c>
      <c r="AB378" s="346">
        <v>0</v>
      </c>
      <c r="AC378" s="346">
        <v>0</v>
      </c>
      <c r="AD378" s="346">
        <v>44</v>
      </c>
      <c r="AE378" s="346">
        <v>0</v>
      </c>
      <c r="AF378" s="393">
        <v>0</v>
      </c>
      <c r="AG378" s="349" t="s">
        <v>5936</v>
      </c>
      <c r="AH378" s="347" t="s">
        <v>1172</v>
      </c>
      <c r="AI378" s="347" t="s">
        <v>5938</v>
      </c>
      <c r="AJ378" s="348">
        <v>24</v>
      </c>
      <c r="AK378" s="379">
        <v>36</v>
      </c>
      <c r="AL378" s="349">
        <v>32.5</v>
      </c>
      <c r="AM378" s="349">
        <v>17.175745081018519</v>
      </c>
      <c r="AN378" s="436">
        <v>62.789444444444449</v>
      </c>
      <c r="AO378" s="348">
        <v>32.486111111111114</v>
      </c>
      <c r="AP378" s="348">
        <v>6.75</v>
      </c>
      <c r="AQ378" s="348">
        <v>2</v>
      </c>
      <c r="AR378" s="348">
        <v>2</v>
      </c>
      <c r="AS378" s="348">
        <v>0</v>
      </c>
      <c r="AT378" s="348">
        <v>0</v>
      </c>
      <c r="AU378" s="348">
        <v>0</v>
      </c>
      <c r="AV378" s="348">
        <v>4</v>
      </c>
      <c r="AW378" s="350">
        <v>1</v>
      </c>
      <c r="AX378" s="351">
        <v>1</v>
      </c>
      <c r="AY378" s="352">
        <v>22</v>
      </c>
      <c r="AZ378" s="393">
        <v>0</v>
      </c>
      <c r="BA378" s="393" t="s">
        <v>1537</v>
      </c>
      <c r="BB378" s="393" t="s">
        <v>1537</v>
      </c>
      <c r="BC378" s="393" t="s">
        <v>1537</v>
      </c>
      <c r="BD378" s="353" t="s">
        <v>3612</v>
      </c>
      <c r="BE378" s="393">
        <v>0</v>
      </c>
      <c r="BF378" s="393">
        <v>0</v>
      </c>
      <c r="BG378" s="393">
        <v>1</v>
      </c>
      <c r="BH378" s="5" t="s">
        <v>1537</v>
      </c>
      <c r="BJ378" s="354">
        <v>0</v>
      </c>
      <c r="BK378" s="354">
        <v>31</v>
      </c>
    </row>
    <row r="379" spans="1:63" x14ac:dyDescent="0.2">
      <c r="A379" s="283" t="s">
        <v>72</v>
      </c>
      <c r="B379" s="287" t="s">
        <v>2070</v>
      </c>
      <c r="C379" s="414">
        <v>217</v>
      </c>
      <c r="D379" s="415">
        <v>227</v>
      </c>
      <c r="E379" s="415">
        <v>239</v>
      </c>
      <c r="F379" s="415">
        <v>242</v>
      </c>
      <c r="G379" s="415">
        <v>247</v>
      </c>
      <c r="H379" s="415">
        <v>271</v>
      </c>
      <c r="I379" s="416">
        <v>289</v>
      </c>
      <c r="J379" s="414">
        <v>24</v>
      </c>
      <c r="K379" s="415">
        <v>47</v>
      </c>
      <c r="L379" s="415">
        <v>18</v>
      </c>
      <c r="M379" s="415">
        <v>37</v>
      </c>
      <c r="N379" s="414">
        <v>217</v>
      </c>
      <c r="O379" s="415">
        <v>263</v>
      </c>
      <c r="P379" s="415">
        <v>283</v>
      </c>
      <c r="Q379" s="432">
        <v>263</v>
      </c>
      <c r="R379" s="417">
        <v>283</v>
      </c>
      <c r="S379" s="417">
        <v>316</v>
      </c>
      <c r="T379" s="417">
        <v>296</v>
      </c>
      <c r="U379" s="417">
        <v>345</v>
      </c>
      <c r="V379" s="417">
        <v>345</v>
      </c>
      <c r="W379" s="417">
        <v>47</v>
      </c>
      <c r="X379" s="417">
        <v>53</v>
      </c>
      <c r="Y379" s="418">
        <v>0.12</v>
      </c>
      <c r="Z379" s="418">
        <v>0.25</v>
      </c>
      <c r="AA379" s="418">
        <v>0.25</v>
      </c>
      <c r="AB379" s="419">
        <v>94</v>
      </c>
      <c r="AC379" s="419">
        <v>138</v>
      </c>
      <c r="AD379" s="419">
        <v>22</v>
      </c>
      <c r="AE379" s="419">
        <v>0</v>
      </c>
      <c r="AF379" s="420">
        <v>1</v>
      </c>
      <c r="AG379" s="423" t="s">
        <v>2071</v>
      </c>
      <c r="AH379" s="421" t="s">
        <v>1172</v>
      </c>
      <c r="AI379" s="421" t="s">
        <v>2071</v>
      </c>
      <c r="AJ379" s="422">
        <v>24</v>
      </c>
      <c r="AK379" s="449">
        <v>12</v>
      </c>
      <c r="AL379" s="423">
        <v>32.5</v>
      </c>
      <c r="AM379" s="423" t="s">
        <v>5783</v>
      </c>
      <c r="AN379" s="439">
        <v>46.840277777777779</v>
      </c>
      <c r="AO379" s="422">
        <v>24.413194444444443</v>
      </c>
      <c r="AP379" s="422">
        <v>2.25</v>
      </c>
      <c r="AQ379" s="422">
        <v>2</v>
      </c>
      <c r="AR379" s="422">
        <v>1</v>
      </c>
      <c r="AS379" s="422">
        <v>1</v>
      </c>
      <c r="AT379" s="422">
        <v>0</v>
      </c>
      <c r="AU379" s="422">
        <v>1</v>
      </c>
      <c r="AV379" s="422">
        <v>2</v>
      </c>
      <c r="AW379" s="424">
        <v>1</v>
      </c>
      <c r="AX379" s="425">
        <v>1</v>
      </c>
      <c r="AY379" s="426">
        <v>12</v>
      </c>
      <c r="AZ379" s="420">
        <v>0</v>
      </c>
      <c r="BA379" s="420" t="s">
        <v>1537</v>
      </c>
      <c r="BB379" s="420" t="s">
        <v>1537</v>
      </c>
      <c r="BC379" s="420" t="s">
        <v>1537</v>
      </c>
      <c r="BD379" s="285" t="s">
        <v>3612</v>
      </c>
      <c r="BE379" s="420">
        <v>0</v>
      </c>
      <c r="BF379" s="420">
        <v>0</v>
      </c>
      <c r="BG379" s="420">
        <v>1</v>
      </c>
      <c r="BH379" s="289" t="s">
        <v>1537</v>
      </c>
      <c r="BI379" s="289"/>
      <c r="BJ379" s="297">
        <v>24</v>
      </c>
      <c r="BK379" s="297">
        <v>25</v>
      </c>
    </row>
    <row r="380" spans="1:63" x14ac:dyDescent="0.2">
      <c r="A380" s="283" t="s">
        <v>73</v>
      </c>
      <c r="B380" s="287" t="s">
        <v>2072</v>
      </c>
      <c r="C380" s="414">
        <v>227</v>
      </c>
      <c r="D380" s="415">
        <v>241</v>
      </c>
      <c r="E380" s="415">
        <v>255</v>
      </c>
      <c r="F380" s="415">
        <v>259</v>
      </c>
      <c r="G380" s="415">
        <v>264</v>
      </c>
      <c r="H380" s="415">
        <v>290</v>
      </c>
      <c r="I380" s="416">
        <v>313</v>
      </c>
      <c r="J380" s="414">
        <v>24</v>
      </c>
      <c r="K380" s="415">
        <v>47</v>
      </c>
      <c r="L380" s="415">
        <v>23</v>
      </c>
      <c r="M380" s="415">
        <v>47</v>
      </c>
      <c r="N380" s="414">
        <v>227</v>
      </c>
      <c r="O380" s="415">
        <v>281</v>
      </c>
      <c r="P380" s="415">
        <v>299</v>
      </c>
      <c r="Q380" s="432">
        <v>281</v>
      </c>
      <c r="R380" s="417">
        <v>299</v>
      </c>
      <c r="S380" s="417">
        <v>337</v>
      </c>
      <c r="T380" s="417">
        <v>320</v>
      </c>
      <c r="U380" s="417">
        <v>367</v>
      </c>
      <c r="V380" s="417">
        <v>367</v>
      </c>
      <c r="W380" s="417">
        <v>47</v>
      </c>
      <c r="X380" s="417">
        <v>53</v>
      </c>
      <c r="Y380" s="418">
        <v>0.12</v>
      </c>
      <c r="Z380" s="418">
        <v>0.25</v>
      </c>
      <c r="AA380" s="418">
        <v>0.25</v>
      </c>
      <c r="AB380" s="419">
        <v>94</v>
      </c>
      <c r="AC380" s="419">
        <v>138</v>
      </c>
      <c r="AD380" s="419">
        <v>22</v>
      </c>
      <c r="AE380" s="419">
        <v>0</v>
      </c>
      <c r="AF380" s="420">
        <v>1</v>
      </c>
      <c r="AG380" s="423" t="s">
        <v>2071</v>
      </c>
      <c r="AH380" s="421" t="s">
        <v>1172</v>
      </c>
      <c r="AI380" s="421" t="s">
        <v>2071</v>
      </c>
      <c r="AJ380" s="422">
        <v>24</v>
      </c>
      <c r="AK380" s="449">
        <v>15</v>
      </c>
      <c r="AL380" s="423">
        <v>32.5</v>
      </c>
      <c r="AM380" s="423" t="s">
        <v>5784</v>
      </c>
      <c r="AN380" s="439">
        <v>52.455277777777795</v>
      </c>
      <c r="AO380" s="422">
        <v>26.809027777777782</v>
      </c>
      <c r="AP380" s="422">
        <v>2.8125</v>
      </c>
      <c r="AQ380" s="422">
        <v>2</v>
      </c>
      <c r="AR380" s="422">
        <v>1</v>
      </c>
      <c r="AS380" s="422">
        <v>1</v>
      </c>
      <c r="AT380" s="422">
        <v>0</v>
      </c>
      <c r="AU380" s="422">
        <v>1</v>
      </c>
      <c r="AV380" s="422">
        <v>2</v>
      </c>
      <c r="AW380" s="424">
        <v>1</v>
      </c>
      <c r="AX380" s="425">
        <v>1</v>
      </c>
      <c r="AY380" s="426">
        <v>12</v>
      </c>
      <c r="AZ380" s="420">
        <v>0</v>
      </c>
      <c r="BA380" s="420" t="s">
        <v>1537</v>
      </c>
      <c r="BB380" s="420" t="s">
        <v>1537</v>
      </c>
      <c r="BC380" s="420" t="s">
        <v>1537</v>
      </c>
      <c r="BD380" s="285" t="s">
        <v>3612</v>
      </c>
      <c r="BE380" s="420">
        <v>0</v>
      </c>
      <c r="BF380" s="420">
        <v>0</v>
      </c>
      <c r="BG380" s="420">
        <v>1</v>
      </c>
      <c r="BH380" s="289" t="s">
        <v>1537</v>
      </c>
      <c r="BI380" s="289"/>
      <c r="BJ380" s="297">
        <v>24</v>
      </c>
      <c r="BK380" s="297">
        <v>27</v>
      </c>
    </row>
    <row r="381" spans="1:63" x14ac:dyDescent="0.2">
      <c r="A381" s="283" t="s">
        <v>74</v>
      </c>
      <c r="B381" s="287" t="s">
        <v>2073</v>
      </c>
      <c r="C381" s="414">
        <v>235</v>
      </c>
      <c r="D381" s="415">
        <v>253</v>
      </c>
      <c r="E381" s="415">
        <v>272</v>
      </c>
      <c r="F381" s="415">
        <v>276</v>
      </c>
      <c r="G381" s="415">
        <v>282</v>
      </c>
      <c r="H381" s="415">
        <v>310</v>
      </c>
      <c r="I381" s="416">
        <v>337</v>
      </c>
      <c r="J381" s="414">
        <v>24</v>
      </c>
      <c r="K381" s="415">
        <v>47</v>
      </c>
      <c r="L381" s="415">
        <v>27</v>
      </c>
      <c r="M381" s="415">
        <v>56</v>
      </c>
      <c r="N381" s="414">
        <v>235</v>
      </c>
      <c r="O381" s="415">
        <v>299</v>
      </c>
      <c r="P381" s="415">
        <v>321</v>
      </c>
      <c r="Q381" s="432">
        <v>299</v>
      </c>
      <c r="R381" s="417">
        <v>321</v>
      </c>
      <c r="S381" s="417">
        <v>353</v>
      </c>
      <c r="T381" s="417">
        <v>353</v>
      </c>
      <c r="U381" s="417">
        <v>383</v>
      </c>
      <c r="V381" s="417">
        <v>383</v>
      </c>
      <c r="W381" s="417">
        <v>47</v>
      </c>
      <c r="X381" s="417">
        <v>53</v>
      </c>
      <c r="Y381" s="418">
        <v>0.12</v>
      </c>
      <c r="Z381" s="418">
        <v>0.25</v>
      </c>
      <c r="AA381" s="418">
        <v>0.25</v>
      </c>
      <c r="AB381" s="419">
        <v>94</v>
      </c>
      <c r="AC381" s="419">
        <v>138</v>
      </c>
      <c r="AD381" s="419">
        <v>22</v>
      </c>
      <c r="AE381" s="419">
        <v>0</v>
      </c>
      <c r="AF381" s="420">
        <v>1</v>
      </c>
      <c r="AG381" s="423" t="s">
        <v>2071</v>
      </c>
      <c r="AH381" s="421" t="s">
        <v>1172</v>
      </c>
      <c r="AI381" s="421" t="s">
        <v>2071</v>
      </c>
      <c r="AJ381" s="422">
        <v>24</v>
      </c>
      <c r="AK381" s="449">
        <v>18</v>
      </c>
      <c r="AL381" s="423">
        <v>32.5</v>
      </c>
      <c r="AM381" s="423" t="s">
        <v>5785</v>
      </c>
      <c r="AN381" s="439">
        <v>58.07027777777779</v>
      </c>
      <c r="AO381" s="422">
        <v>29.204861111111111</v>
      </c>
      <c r="AP381" s="422">
        <v>3.375</v>
      </c>
      <c r="AQ381" s="422">
        <v>2</v>
      </c>
      <c r="AR381" s="422">
        <v>1</v>
      </c>
      <c r="AS381" s="422">
        <v>1</v>
      </c>
      <c r="AT381" s="422">
        <v>0</v>
      </c>
      <c r="AU381" s="422">
        <v>1</v>
      </c>
      <c r="AV381" s="422">
        <v>2</v>
      </c>
      <c r="AW381" s="424">
        <v>1</v>
      </c>
      <c r="AX381" s="425">
        <v>1</v>
      </c>
      <c r="AY381" s="426">
        <v>12</v>
      </c>
      <c r="AZ381" s="420">
        <v>0</v>
      </c>
      <c r="BA381" s="420" t="s">
        <v>1537</v>
      </c>
      <c r="BB381" s="420" t="s">
        <v>1537</v>
      </c>
      <c r="BC381" s="420" t="s">
        <v>1537</v>
      </c>
      <c r="BD381" s="285" t="s">
        <v>3612</v>
      </c>
      <c r="BE381" s="420">
        <v>0</v>
      </c>
      <c r="BF381" s="420">
        <v>0</v>
      </c>
      <c r="BG381" s="420">
        <v>1</v>
      </c>
      <c r="BH381" s="289" t="s">
        <v>1537</v>
      </c>
      <c r="BI381" s="289"/>
      <c r="BJ381" s="297">
        <v>24</v>
      </c>
      <c r="BK381" s="297">
        <v>29</v>
      </c>
    </row>
    <row r="382" spans="1:63" x14ac:dyDescent="0.2">
      <c r="A382" s="283" t="s">
        <v>75</v>
      </c>
      <c r="B382" s="287" t="s">
        <v>2074</v>
      </c>
      <c r="C382" s="414">
        <v>244</v>
      </c>
      <c r="D382" s="415">
        <v>267</v>
      </c>
      <c r="E382" s="415">
        <v>287</v>
      </c>
      <c r="F382" s="415">
        <v>292</v>
      </c>
      <c r="G382" s="415">
        <v>299</v>
      </c>
      <c r="H382" s="415">
        <v>328</v>
      </c>
      <c r="I382" s="416">
        <v>360</v>
      </c>
      <c r="J382" s="414">
        <v>24</v>
      </c>
      <c r="K382" s="415">
        <v>47</v>
      </c>
      <c r="L382" s="415">
        <v>33</v>
      </c>
      <c r="M382" s="415">
        <v>66</v>
      </c>
      <c r="N382" s="414">
        <v>244</v>
      </c>
      <c r="O382" s="415">
        <v>316</v>
      </c>
      <c r="P382" s="415">
        <v>337</v>
      </c>
      <c r="Q382" s="432">
        <v>316</v>
      </c>
      <c r="R382" s="417">
        <v>337</v>
      </c>
      <c r="S382" s="417">
        <v>371</v>
      </c>
      <c r="T382" s="417">
        <v>365</v>
      </c>
      <c r="U382" s="417">
        <v>403</v>
      </c>
      <c r="V382" s="417">
        <v>403</v>
      </c>
      <c r="W382" s="417">
        <v>47</v>
      </c>
      <c r="X382" s="417">
        <v>53</v>
      </c>
      <c r="Y382" s="418">
        <v>0.12</v>
      </c>
      <c r="Z382" s="418">
        <v>0.25</v>
      </c>
      <c r="AA382" s="418">
        <v>0.25</v>
      </c>
      <c r="AB382" s="419">
        <v>94</v>
      </c>
      <c r="AC382" s="419">
        <v>138</v>
      </c>
      <c r="AD382" s="419">
        <v>22</v>
      </c>
      <c r="AE382" s="419">
        <v>0</v>
      </c>
      <c r="AF382" s="420">
        <v>1</v>
      </c>
      <c r="AG382" s="423" t="s">
        <v>2071</v>
      </c>
      <c r="AH382" s="421" t="s">
        <v>1172</v>
      </c>
      <c r="AI382" s="421" t="s">
        <v>2071</v>
      </c>
      <c r="AJ382" s="422">
        <v>24</v>
      </c>
      <c r="AK382" s="449">
        <v>21</v>
      </c>
      <c r="AL382" s="423">
        <v>32.5</v>
      </c>
      <c r="AM382" s="423" t="s">
        <v>5786</v>
      </c>
      <c r="AN382" s="439">
        <v>63.685277777777792</v>
      </c>
      <c r="AO382" s="422">
        <v>31.600694444444443</v>
      </c>
      <c r="AP382" s="422">
        <v>3.9375</v>
      </c>
      <c r="AQ382" s="422">
        <v>2</v>
      </c>
      <c r="AR382" s="422">
        <v>1</v>
      </c>
      <c r="AS382" s="422">
        <v>1</v>
      </c>
      <c r="AT382" s="422">
        <v>0</v>
      </c>
      <c r="AU382" s="422">
        <v>1</v>
      </c>
      <c r="AV382" s="422">
        <v>2</v>
      </c>
      <c r="AW382" s="424">
        <v>1</v>
      </c>
      <c r="AX382" s="425">
        <v>1</v>
      </c>
      <c r="AY382" s="426">
        <v>12</v>
      </c>
      <c r="AZ382" s="420">
        <v>0</v>
      </c>
      <c r="BA382" s="420" t="s">
        <v>1537</v>
      </c>
      <c r="BB382" s="420" t="s">
        <v>1537</v>
      </c>
      <c r="BC382" s="420" t="s">
        <v>1537</v>
      </c>
      <c r="BD382" s="285" t="s">
        <v>3612</v>
      </c>
      <c r="BE382" s="420">
        <v>0</v>
      </c>
      <c r="BF382" s="420">
        <v>0</v>
      </c>
      <c r="BG382" s="420">
        <v>1</v>
      </c>
      <c r="BH382" s="289" t="s">
        <v>1537</v>
      </c>
      <c r="BI382" s="289"/>
      <c r="BJ382" s="297">
        <v>24</v>
      </c>
      <c r="BK382" s="297">
        <v>30</v>
      </c>
    </row>
    <row r="383" spans="1:63" x14ac:dyDescent="0.2">
      <c r="A383" s="283" t="s">
        <v>76</v>
      </c>
      <c r="B383" s="287" t="s">
        <v>2075</v>
      </c>
      <c r="C383" s="414">
        <v>256</v>
      </c>
      <c r="D383" s="415">
        <v>283</v>
      </c>
      <c r="E383" s="415">
        <v>305</v>
      </c>
      <c r="F383" s="415">
        <v>312</v>
      </c>
      <c r="G383" s="415">
        <v>319</v>
      </c>
      <c r="H383" s="415">
        <v>351</v>
      </c>
      <c r="I383" s="416">
        <v>386</v>
      </c>
      <c r="J383" s="414">
        <v>24</v>
      </c>
      <c r="K383" s="415">
        <v>47</v>
      </c>
      <c r="L383" s="415">
        <v>38</v>
      </c>
      <c r="M383" s="415">
        <v>75</v>
      </c>
      <c r="N383" s="414">
        <v>256</v>
      </c>
      <c r="O383" s="415">
        <v>343</v>
      </c>
      <c r="P383" s="415">
        <v>369</v>
      </c>
      <c r="Q383" s="432">
        <v>343</v>
      </c>
      <c r="R383" s="417">
        <v>369</v>
      </c>
      <c r="S383" s="417">
        <v>415</v>
      </c>
      <c r="T383" s="417">
        <v>392</v>
      </c>
      <c r="U383" s="417">
        <v>460</v>
      </c>
      <c r="V383" s="417">
        <v>460</v>
      </c>
      <c r="W383" s="417">
        <v>47</v>
      </c>
      <c r="X383" s="417">
        <v>53</v>
      </c>
      <c r="Y383" s="418">
        <v>0.12</v>
      </c>
      <c r="Z383" s="418">
        <v>0.25</v>
      </c>
      <c r="AA383" s="418">
        <v>0.25</v>
      </c>
      <c r="AB383" s="419">
        <v>94</v>
      </c>
      <c r="AC383" s="419">
        <v>138</v>
      </c>
      <c r="AD383" s="419">
        <v>44</v>
      </c>
      <c r="AE383" s="419">
        <v>0</v>
      </c>
      <c r="AF383" s="420">
        <v>0</v>
      </c>
      <c r="AG383" s="423" t="s">
        <v>2071</v>
      </c>
      <c r="AH383" s="421" t="s">
        <v>1172</v>
      </c>
      <c r="AI383" s="421" t="s">
        <v>2071</v>
      </c>
      <c r="AJ383" s="422">
        <v>24</v>
      </c>
      <c r="AK383" s="449">
        <v>24</v>
      </c>
      <c r="AL383" s="423">
        <v>32.5</v>
      </c>
      <c r="AM383" s="423" t="s">
        <v>5774</v>
      </c>
      <c r="AN383" s="439">
        <v>69.660277777777793</v>
      </c>
      <c r="AO383" s="422">
        <v>33.996527777777779</v>
      </c>
      <c r="AP383" s="422">
        <v>4.5</v>
      </c>
      <c r="AQ383" s="422">
        <v>3</v>
      </c>
      <c r="AR383" s="422">
        <v>2</v>
      </c>
      <c r="AS383" s="422">
        <v>1</v>
      </c>
      <c r="AT383" s="422">
        <v>0</v>
      </c>
      <c r="AU383" s="422">
        <v>1</v>
      </c>
      <c r="AV383" s="422">
        <v>4</v>
      </c>
      <c r="AW383" s="424">
        <v>1</v>
      </c>
      <c r="AX383" s="425">
        <v>1</v>
      </c>
      <c r="AY383" s="426">
        <v>13</v>
      </c>
      <c r="AZ383" s="420">
        <v>0</v>
      </c>
      <c r="BA383" s="420" t="s">
        <v>1537</v>
      </c>
      <c r="BB383" s="420" t="s">
        <v>1537</v>
      </c>
      <c r="BC383" s="420" t="s">
        <v>1537</v>
      </c>
      <c r="BD383" s="285" t="s">
        <v>3612</v>
      </c>
      <c r="BE383" s="420">
        <v>0</v>
      </c>
      <c r="BF383" s="420">
        <v>0</v>
      </c>
      <c r="BG383" s="420">
        <v>1</v>
      </c>
      <c r="BH383" s="289" t="s">
        <v>1537</v>
      </c>
      <c r="BI383" s="289"/>
      <c r="BJ383" s="297">
        <v>24</v>
      </c>
      <c r="BK383" s="297">
        <v>32</v>
      </c>
    </row>
    <row r="384" spans="1:63" x14ac:dyDescent="0.2">
      <c r="A384" s="283" t="s">
        <v>3315</v>
      </c>
      <c r="B384" s="287" t="s">
        <v>2075</v>
      </c>
      <c r="C384" s="414">
        <v>253</v>
      </c>
      <c r="D384" s="415">
        <v>279</v>
      </c>
      <c r="E384" s="415">
        <v>303</v>
      </c>
      <c r="F384" s="415">
        <v>309</v>
      </c>
      <c r="G384" s="415">
        <v>317</v>
      </c>
      <c r="H384" s="415">
        <v>347</v>
      </c>
      <c r="I384" s="416">
        <v>383</v>
      </c>
      <c r="J384" s="414">
        <v>24</v>
      </c>
      <c r="K384" s="415">
        <v>47</v>
      </c>
      <c r="L384" s="415">
        <v>38</v>
      </c>
      <c r="M384" s="415">
        <v>75</v>
      </c>
      <c r="N384" s="414">
        <v>253</v>
      </c>
      <c r="O384" s="415">
        <v>333</v>
      </c>
      <c r="P384" s="415">
        <v>358</v>
      </c>
      <c r="Q384" s="432">
        <v>333</v>
      </c>
      <c r="R384" s="417">
        <v>358</v>
      </c>
      <c r="S384" s="417">
        <v>393</v>
      </c>
      <c r="T384" s="417">
        <v>378</v>
      </c>
      <c r="U384" s="417">
        <v>423</v>
      </c>
      <c r="V384" s="417">
        <v>423</v>
      </c>
      <c r="W384" s="417">
        <v>47</v>
      </c>
      <c r="X384" s="417">
        <v>53</v>
      </c>
      <c r="Y384" s="418">
        <v>0.12</v>
      </c>
      <c r="Z384" s="418">
        <v>0.25</v>
      </c>
      <c r="AA384" s="418">
        <v>0.25</v>
      </c>
      <c r="AB384" s="419">
        <v>94</v>
      </c>
      <c r="AC384" s="419">
        <v>138</v>
      </c>
      <c r="AD384" s="419">
        <v>22</v>
      </c>
      <c r="AE384" s="419">
        <v>0</v>
      </c>
      <c r="AF384" s="420">
        <v>1</v>
      </c>
      <c r="AG384" s="423" t="s">
        <v>2071</v>
      </c>
      <c r="AH384" s="421" t="s">
        <v>1172</v>
      </c>
      <c r="AI384" s="421" t="s">
        <v>2071</v>
      </c>
      <c r="AJ384" s="422">
        <v>24</v>
      </c>
      <c r="AK384" s="449">
        <v>24</v>
      </c>
      <c r="AL384" s="423">
        <v>32.5</v>
      </c>
      <c r="AM384" s="423" t="s">
        <v>5774</v>
      </c>
      <c r="AN384" s="439">
        <v>69.660277777777793</v>
      </c>
      <c r="AO384" s="422">
        <v>33.996527777777779</v>
      </c>
      <c r="AP384" s="422">
        <v>4.5</v>
      </c>
      <c r="AQ384" s="422">
        <v>3</v>
      </c>
      <c r="AR384" s="422">
        <v>2</v>
      </c>
      <c r="AS384" s="422">
        <v>1</v>
      </c>
      <c r="AT384" s="422">
        <v>0</v>
      </c>
      <c r="AU384" s="422">
        <v>1</v>
      </c>
      <c r="AV384" s="422">
        <v>4</v>
      </c>
      <c r="AW384" s="424">
        <v>1</v>
      </c>
      <c r="AX384" s="425">
        <v>1</v>
      </c>
      <c r="AY384" s="426">
        <v>13</v>
      </c>
      <c r="AZ384" s="420">
        <v>0</v>
      </c>
      <c r="BA384" s="420" t="s">
        <v>1537</v>
      </c>
      <c r="BB384" s="420" t="s">
        <v>1537</v>
      </c>
      <c r="BC384" s="420" t="s">
        <v>1537</v>
      </c>
      <c r="BD384" s="285" t="s">
        <v>3612</v>
      </c>
      <c r="BE384" s="420">
        <v>0</v>
      </c>
      <c r="BF384" s="420">
        <v>0</v>
      </c>
      <c r="BG384" s="420">
        <v>1</v>
      </c>
      <c r="BH384" s="289" t="s">
        <v>1537</v>
      </c>
      <c r="BI384" s="289"/>
      <c r="BJ384" s="297">
        <v>24</v>
      </c>
      <c r="BK384" s="297">
        <v>32</v>
      </c>
    </row>
    <row r="385" spans="1:63" x14ac:dyDescent="0.2">
      <c r="A385" s="283" t="s">
        <v>77</v>
      </c>
      <c r="B385" s="287" t="s">
        <v>3316</v>
      </c>
      <c r="C385" s="414">
        <v>267</v>
      </c>
      <c r="D385" s="415">
        <v>295</v>
      </c>
      <c r="E385" s="415">
        <v>323</v>
      </c>
      <c r="F385" s="415">
        <v>328</v>
      </c>
      <c r="G385" s="415">
        <v>337</v>
      </c>
      <c r="H385" s="415">
        <v>371</v>
      </c>
      <c r="I385" s="416">
        <v>412</v>
      </c>
      <c r="J385" s="414">
        <v>24</v>
      </c>
      <c r="K385" s="415">
        <v>47</v>
      </c>
      <c r="L385" s="415">
        <v>42</v>
      </c>
      <c r="M385" s="415">
        <v>84</v>
      </c>
      <c r="N385" s="414">
        <v>267</v>
      </c>
      <c r="O385" s="415">
        <v>364</v>
      </c>
      <c r="P385" s="415">
        <v>391</v>
      </c>
      <c r="Q385" s="432">
        <v>364</v>
      </c>
      <c r="R385" s="417">
        <v>391</v>
      </c>
      <c r="S385" s="417">
        <v>435</v>
      </c>
      <c r="T385" s="417">
        <v>434</v>
      </c>
      <c r="U385" s="417">
        <v>480</v>
      </c>
      <c r="V385" s="417">
        <v>480</v>
      </c>
      <c r="W385" s="417">
        <v>47</v>
      </c>
      <c r="X385" s="417">
        <v>53</v>
      </c>
      <c r="Y385" s="418">
        <v>0.12</v>
      </c>
      <c r="Z385" s="418">
        <v>0.25</v>
      </c>
      <c r="AA385" s="418">
        <v>0.25</v>
      </c>
      <c r="AB385" s="419">
        <v>94</v>
      </c>
      <c r="AC385" s="419">
        <v>138</v>
      </c>
      <c r="AD385" s="419">
        <v>44</v>
      </c>
      <c r="AE385" s="419">
        <v>0</v>
      </c>
      <c r="AF385" s="420">
        <v>0</v>
      </c>
      <c r="AG385" s="423" t="s">
        <v>2071</v>
      </c>
      <c r="AH385" s="421" t="s">
        <v>1172</v>
      </c>
      <c r="AI385" s="421" t="s">
        <v>2071</v>
      </c>
      <c r="AJ385" s="422">
        <v>24</v>
      </c>
      <c r="AK385" s="449">
        <v>27</v>
      </c>
      <c r="AL385" s="423">
        <v>32.5</v>
      </c>
      <c r="AM385" s="423" t="s">
        <v>5787</v>
      </c>
      <c r="AN385" s="439">
        <v>75.275277777777788</v>
      </c>
      <c r="AO385" s="422">
        <v>36.392361111111114</v>
      </c>
      <c r="AP385" s="422">
        <v>5.0625</v>
      </c>
      <c r="AQ385" s="422">
        <v>3</v>
      </c>
      <c r="AR385" s="422">
        <v>2</v>
      </c>
      <c r="AS385" s="422">
        <v>1</v>
      </c>
      <c r="AT385" s="422">
        <v>0</v>
      </c>
      <c r="AU385" s="422">
        <v>1</v>
      </c>
      <c r="AV385" s="422">
        <v>4</v>
      </c>
      <c r="AW385" s="424">
        <v>1</v>
      </c>
      <c r="AX385" s="425">
        <v>1</v>
      </c>
      <c r="AY385" s="426">
        <v>13</v>
      </c>
      <c r="AZ385" s="420">
        <v>0</v>
      </c>
      <c r="BA385" s="420" t="s">
        <v>1537</v>
      </c>
      <c r="BB385" s="420" t="s">
        <v>1537</v>
      </c>
      <c r="BC385" s="420" t="s">
        <v>1537</v>
      </c>
      <c r="BD385" s="285" t="s">
        <v>3612</v>
      </c>
      <c r="BE385" s="420">
        <v>0</v>
      </c>
      <c r="BF385" s="420">
        <v>0</v>
      </c>
      <c r="BG385" s="420">
        <v>1</v>
      </c>
      <c r="BH385" s="289" t="s">
        <v>1537</v>
      </c>
      <c r="BI385" s="289"/>
      <c r="BJ385" s="297">
        <v>24</v>
      </c>
      <c r="BK385" s="297">
        <v>34</v>
      </c>
    </row>
    <row r="386" spans="1:63" x14ac:dyDescent="0.2">
      <c r="A386" s="283" t="s">
        <v>78</v>
      </c>
      <c r="B386" s="287" t="s">
        <v>2076</v>
      </c>
      <c r="C386" s="414">
        <v>273</v>
      </c>
      <c r="D386" s="415">
        <v>306</v>
      </c>
      <c r="E386" s="415">
        <v>337</v>
      </c>
      <c r="F386" s="415">
        <v>341</v>
      </c>
      <c r="G386" s="415">
        <v>352</v>
      </c>
      <c r="H386" s="415">
        <v>386</v>
      </c>
      <c r="I386" s="416">
        <v>433</v>
      </c>
      <c r="J386" s="414">
        <v>24</v>
      </c>
      <c r="K386" s="415">
        <v>47</v>
      </c>
      <c r="L386" s="415">
        <v>47</v>
      </c>
      <c r="M386" s="415">
        <v>94</v>
      </c>
      <c r="N386" s="414">
        <v>273</v>
      </c>
      <c r="O386" s="415">
        <v>378</v>
      </c>
      <c r="P386" s="415">
        <v>404</v>
      </c>
      <c r="Q386" s="432">
        <v>378</v>
      </c>
      <c r="R386" s="417">
        <v>404</v>
      </c>
      <c r="S386" s="417">
        <v>459</v>
      </c>
      <c r="T386" s="417">
        <v>445</v>
      </c>
      <c r="U386" s="417">
        <v>506</v>
      </c>
      <c r="V386" s="417">
        <v>506</v>
      </c>
      <c r="W386" s="417">
        <v>47</v>
      </c>
      <c r="X386" s="417">
        <v>53</v>
      </c>
      <c r="Y386" s="418">
        <v>0.12</v>
      </c>
      <c r="Z386" s="418">
        <v>0.25</v>
      </c>
      <c r="AA386" s="418">
        <v>0.25</v>
      </c>
      <c r="AB386" s="419">
        <v>94</v>
      </c>
      <c r="AC386" s="419">
        <v>138</v>
      </c>
      <c r="AD386" s="419">
        <v>44</v>
      </c>
      <c r="AE386" s="419">
        <v>0</v>
      </c>
      <c r="AF386" s="420">
        <v>0</v>
      </c>
      <c r="AG386" s="423" t="s">
        <v>2071</v>
      </c>
      <c r="AH386" s="421" t="s">
        <v>1172</v>
      </c>
      <c r="AI386" s="421" t="s">
        <v>2071</v>
      </c>
      <c r="AJ386" s="422">
        <v>24</v>
      </c>
      <c r="AK386" s="449">
        <v>30</v>
      </c>
      <c r="AL386" s="423">
        <v>32.5</v>
      </c>
      <c r="AM386" s="423" t="s">
        <v>5788</v>
      </c>
      <c r="AN386" s="439">
        <v>80.890277777777797</v>
      </c>
      <c r="AO386" s="422">
        <v>38.788194444444443</v>
      </c>
      <c r="AP386" s="422">
        <v>5.625</v>
      </c>
      <c r="AQ386" s="422">
        <v>3</v>
      </c>
      <c r="AR386" s="422">
        <v>2</v>
      </c>
      <c r="AS386" s="422">
        <v>1</v>
      </c>
      <c r="AT386" s="422">
        <v>0</v>
      </c>
      <c r="AU386" s="422">
        <v>1</v>
      </c>
      <c r="AV386" s="422">
        <v>4</v>
      </c>
      <c r="AW386" s="424">
        <v>1</v>
      </c>
      <c r="AX386" s="425">
        <v>1</v>
      </c>
      <c r="AY386" s="426">
        <v>13</v>
      </c>
      <c r="AZ386" s="420">
        <v>0</v>
      </c>
      <c r="BA386" s="420" t="s">
        <v>1537</v>
      </c>
      <c r="BB386" s="420" t="s">
        <v>1537</v>
      </c>
      <c r="BC386" s="420" t="s">
        <v>1537</v>
      </c>
      <c r="BD386" s="285" t="s">
        <v>3612</v>
      </c>
      <c r="BE386" s="420">
        <v>0</v>
      </c>
      <c r="BF386" s="420">
        <v>0</v>
      </c>
      <c r="BG386" s="420">
        <v>1</v>
      </c>
      <c r="BH386" s="289" t="s">
        <v>1537</v>
      </c>
      <c r="BI386" s="289"/>
      <c r="BJ386" s="297">
        <v>24</v>
      </c>
      <c r="BK386" s="297">
        <v>36</v>
      </c>
    </row>
    <row r="387" spans="1:63" x14ac:dyDescent="0.2">
      <c r="A387" s="283" t="s">
        <v>79</v>
      </c>
      <c r="B387" s="287" t="s">
        <v>2077</v>
      </c>
      <c r="C387" s="414">
        <v>286</v>
      </c>
      <c r="D387" s="415">
        <v>323</v>
      </c>
      <c r="E387" s="415">
        <v>356</v>
      </c>
      <c r="F387" s="415">
        <v>363</v>
      </c>
      <c r="G387" s="415">
        <v>372</v>
      </c>
      <c r="H387" s="415">
        <v>409</v>
      </c>
      <c r="I387" s="416">
        <v>460</v>
      </c>
      <c r="J387" s="414">
        <v>24</v>
      </c>
      <c r="K387" s="415">
        <v>47</v>
      </c>
      <c r="L387" s="415">
        <v>51</v>
      </c>
      <c r="M387" s="415">
        <v>103</v>
      </c>
      <c r="N387" s="414">
        <v>286</v>
      </c>
      <c r="O387" s="415">
        <v>401</v>
      </c>
      <c r="P387" s="415">
        <v>428</v>
      </c>
      <c r="Q387" s="432">
        <v>401</v>
      </c>
      <c r="R387" s="417">
        <v>428</v>
      </c>
      <c r="S387" s="417">
        <v>477</v>
      </c>
      <c r="T387" s="417">
        <v>494</v>
      </c>
      <c r="U387" s="417">
        <v>523</v>
      </c>
      <c r="V387" s="417">
        <v>523</v>
      </c>
      <c r="W387" s="417">
        <v>47</v>
      </c>
      <c r="X387" s="417">
        <v>53</v>
      </c>
      <c r="Y387" s="418">
        <v>0.12</v>
      </c>
      <c r="Z387" s="418">
        <v>0.25</v>
      </c>
      <c r="AA387" s="418">
        <v>0.25</v>
      </c>
      <c r="AB387" s="419">
        <v>94</v>
      </c>
      <c r="AC387" s="419">
        <v>138</v>
      </c>
      <c r="AD387" s="419">
        <v>44</v>
      </c>
      <c r="AE387" s="419">
        <v>0</v>
      </c>
      <c r="AF387" s="420">
        <v>0</v>
      </c>
      <c r="AG387" s="423" t="s">
        <v>2071</v>
      </c>
      <c r="AH387" s="421" t="s">
        <v>1172</v>
      </c>
      <c r="AI387" s="421" t="s">
        <v>2071</v>
      </c>
      <c r="AJ387" s="422">
        <v>24</v>
      </c>
      <c r="AK387" s="449">
        <v>33</v>
      </c>
      <c r="AL387" s="423">
        <v>32.5</v>
      </c>
      <c r="AM387" s="423" t="s">
        <v>5789</v>
      </c>
      <c r="AN387" s="439">
        <v>86.505277777777792</v>
      </c>
      <c r="AO387" s="422">
        <v>41.184027777777779</v>
      </c>
      <c r="AP387" s="422">
        <v>6.1875</v>
      </c>
      <c r="AQ387" s="422">
        <v>4</v>
      </c>
      <c r="AR387" s="422">
        <v>2</v>
      </c>
      <c r="AS387" s="422">
        <v>1</v>
      </c>
      <c r="AT387" s="422">
        <v>0</v>
      </c>
      <c r="AU387" s="422">
        <v>1</v>
      </c>
      <c r="AV387" s="422">
        <v>4</v>
      </c>
      <c r="AW387" s="424">
        <v>1</v>
      </c>
      <c r="AX387" s="425">
        <v>1</v>
      </c>
      <c r="AY387" s="426">
        <v>13</v>
      </c>
      <c r="AZ387" s="420">
        <v>0</v>
      </c>
      <c r="BA387" s="420" t="s">
        <v>1537</v>
      </c>
      <c r="BB387" s="420" t="s">
        <v>1537</v>
      </c>
      <c r="BC387" s="420" t="s">
        <v>1537</v>
      </c>
      <c r="BD387" s="285" t="s">
        <v>3612</v>
      </c>
      <c r="BE387" s="420">
        <v>0</v>
      </c>
      <c r="BF387" s="420">
        <v>0</v>
      </c>
      <c r="BG387" s="420">
        <v>1</v>
      </c>
      <c r="BH387" s="289" t="s">
        <v>1537</v>
      </c>
      <c r="BI387" s="289"/>
      <c r="BJ387" s="297">
        <v>24</v>
      </c>
      <c r="BK387" s="297">
        <v>38</v>
      </c>
    </row>
    <row r="388" spans="1:63" x14ac:dyDescent="0.2">
      <c r="A388" s="283" t="s">
        <v>80</v>
      </c>
      <c r="B388" s="287" t="s">
        <v>2078</v>
      </c>
      <c r="C388" s="414">
        <v>296</v>
      </c>
      <c r="D388" s="415">
        <v>338</v>
      </c>
      <c r="E388" s="415">
        <v>374</v>
      </c>
      <c r="F388" s="415">
        <v>381</v>
      </c>
      <c r="G388" s="415">
        <v>392</v>
      </c>
      <c r="H388" s="415">
        <v>431</v>
      </c>
      <c r="I388" s="416">
        <v>486</v>
      </c>
      <c r="J388" s="414">
        <v>24</v>
      </c>
      <c r="K388" s="415">
        <v>47</v>
      </c>
      <c r="L388" s="415">
        <v>55</v>
      </c>
      <c r="M388" s="415">
        <v>113</v>
      </c>
      <c r="N388" s="414">
        <v>296</v>
      </c>
      <c r="O388" s="415">
        <v>422</v>
      </c>
      <c r="P388" s="415">
        <v>452</v>
      </c>
      <c r="Q388" s="432">
        <v>422</v>
      </c>
      <c r="R388" s="417">
        <v>452</v>
      </c>
      <c r="S388" s="417">
        <v>494</v>
      </c>
      <c r="T388" s="417">
        <v>509</v>
      </c>
      <c r="U388" s="417">
        <v>539</v>
      </c>
      <c r="V388" s="417">
        <v>539</v>
      </c>
      <c r="W388" s="417">
        <v>47</v>
      </c>
      <c r="X388" s="417">
        <v>53</v>
      </c>
      <c r="Y388" s="418">
        <v>0.12</v>
      </c>
      <c r="Z388" s="418">
        <v>0.25</v>
      </c>
      <c r="AA388" s="418">
        <v>0.25</v>
      </c>
      <c r="AB388" s="419">
        <v>94</v>
      </c>
      <c r="AC388" s="419">
        <v>138</v>
      </c>
      <c r="AD388" s="419">
        <v>44</v>
      </c>
      <c r="AE388" s="419">
        <v>0</v>
      </c>
      <c r="AF388" s="420">
        <v>0</v>
      </c>
      <c r="AG388" s="423" t="s">
        <v>2071</v>
      </c>
      <c r="AH388" s="421" t="s">
        <v>1172</v>
      </c>
      <c r="AI388" s="421" t="s">
        <v>2071</v>
      </c>
      <c r="AJ388" s="422">
        <v>24</v>
      </c>
      <c r="AK388" s="449">
        <v>36</v>
      </c>
      <c r="AL388" s="423">
        <v>32.5</v>
      </c>
      <c r="AM388" s="423" t="s">
        <v>5790</v>
      </c>
      <c r="AN388" s="439">
        <v>92.120277777777787</v>
      </c>
      <c r="AO388" s="422">
        <v>43.579861111111107</v>
      </c>
      <c r="AP388" s="422">
        <v>6.75</v>
      </c>
      <c r="AQ388" s="422">
        <v>4</v>
      </c>
      <c r="AR388" s="422">
        <v>2</v>
      </c>
      <c r="AS388" s="422">
        <v>1</v>
      </c>
      <c r="AT388" s="422">
        <v>0</v>
      </c>
      <c r="AU388" s="422">
        <v>1</v>
      </c>
      <c r="AV388" s="422">
        <v>4</v>
      </c>
      <c r="AW388" s="424">
        <v>1</v>
      </c>
      <c r="AX388" s="425">
        <v>1</v>
      </c>
      <c r="AY388" s="426">
        <v>14</v>
      </c>
      <c r="AZ388" s="420">
        <v>0</v>
      </c>
      <c r="BA388" s="420" t="s">
        <v>1537</v>
      </c>
      <c r="BB388" s="420" t="s">
        <v>1537</v>
      </c>
      <c r="BC388" s="420" t="s">
        <v>1537</v>
      </c>
      <c r="BD388" s="285" t="s">
        <v>3612</v>
      </c>
      <c r="BE388" s="420">
        <v>0</v>
      </c>
      <c r="BF388" s="420">
        <v>0</v>
      </c>
      <c r="BG388" s="420">
        <v>1</v>
      </c>
      <c r="BH388" s="289" t="s">
        <v>1537</v>
      </c>
      <c r="BI388" s="289"/>
      <c r="BJ388" s="297">
        <v>24</v>
      </c>
      <c r="BK388" s="297">
        <v>40</v>
      </c>
    </row>
    <row r="389" spans="1:63" x14ac:dyDescent="0.2">
      <c r="A389" s="283" t="s">
        <v>81</v>
      </c>
      <c r="B389" s="287" t="s">
        <v>2079</v>
      </c>
      <c r="C389" s="414">
        <v>314</v>
      </c>
      <c r="D389" s="415">
        <v>358</v>
      </c>
      <c r="E389" s="415">
        <v>398</v>
      </c>
      <c r="F389" s="415">
        <v>405</v>
      </c>
      <c r="G389" s="415">
        <v>416</v>
      </c>
      <c r="H389" s="415">
        <v>458</v>
      </c>
      <c r="I389" s="416">
        <v>517</v>
      </c>
      <c r="J389" s="414">
        <v>24</v>
      </c>
      <c r="K389" s="415">
        <v>47</v>
      </c>
      <c r="L389" s="415">
        <v>61</v>
      </c>
      <c r="M389" s="415">
        <v>122</v>
      </c>
      <c r="N389" s="414">
        <v>314</v>
      </c>
      <c r="O389" s="415">
        <v>447</v>
      </c>
      <c r="P389" s="415">
        <v>479</v>
      </c>
      <c r="Q389" s="432">
        <v>447</v>
      </c>
      <c r="R389" s="417">
        <v>479</v>
      </c>
      <c r="S389" s="417">
        <v>523</v>
      </c>
      <c r="T389" s="417">
        <v>530</v>
      </c>
      <c r="U389" s="417">
        <v>569</v>
      </c>
      <c r="V389" s="417">
        <v>569</v>
      </c>
      <c r="W389" s="417">
        <v>47</v>
      </c>
      <c r="X389" s="417">
        <v>53</v>
      </c>
      <c r="Y389" s="418">
        <v>0.12</v>
      </c>
      <c r="Z389" s="418">
        <v>0.25</v>
      </c>
      <c r="AA389" s="418">
        <v>0.25</v>
      </c>
      <c r="AB389" s="419">
        <v>94</v>
      </c>
      <c r="AC389" s="419">
        <v>138</v>
      </c>
      <c r="AD389" s="419">
        <v>44</v>
      </c>
      <c r="AE389" s="419">
        <v>0</v>
      </c>
      <c r="AF389" s="420">
        <v>0</v>
      </c>
      <c r="AG389" s="423" t="s">
        <v>2071</v>
      </c>
      <c r="AH389" s="421" t="s">
        <v>1172</v>
      </c>
      <c r="AI389" s="421" t="s">
        <v>2071</v>
      </c>
      <c r="AJ389" s="422">
        <v>24</v>
      </c>
      <c r="AK389" s="449">
        <v>39</v>
      </c>
      <c r="AL389" s="423">
        <v>32.5</v>
      </c>
      <c r="AM389" s="423" t="s">
        <v>5791</v>
      </c>
      <c r="AN389" s="439">
        <v>97.735277777777796</v>
      </c>
      <c r="AO389" s="422">
        <v>45.975694444444443</v>
      </c>
      <c r="AP389" s="422">
        <v>7.3125</v>
      </c>
      <c r="AQ389" s="422">
        <v>4</v>
      </c>
      <c r="AR389" s="422">
        <v>2</v>
      </c>
      <c r="AS389" s="422">
        <v>1</v>
      </c>
      <c r="AT389" s="422">
        <v>0</v>
      </c>
      <c r="AU389" s="422">
        <v>1</v>
      </c>
      <c r="AV389" s="422">
        <v>4</v>
      </c>
      <c r="AW389" s="424">
        <v>2</v>
      </c>
      <c r="AX389" s="425">
        <v>1</v>
      </c>
      <c r="AY389" s="426">
        <v>14</v>
      </c>
      <c r="AZ389" s="420">
        <v>0</v>
      </c>
      <c r="BA389" s="420" t="s">
        <v>1537</v>
      </c>
      <c r="BB389" s="420" t="s">
        <v>1537</v>
      </c>
      <c r="BC389" s="420" t="s">
        <v>1537</v>
      </c>
      <c r="BD389" s="285" t="s">
        <v>3612</v>
      </c>
      <c r="BE389" s="420">
        <v>0</v>
      </c>
      <c r="BF389" s="420">
        <v>0</v>
      </c>
      <c r="BG389" s="420">
        <v>1</v>
      </c>
      <c r="BH389" s="289" t="s">
        <v>1537</v>
      </c>
      <c r="BI389" s="289"/>
      <c r="BJ389" s="297">
        <v>24</v>
      </c>
      <c r="BK389" s="297">
        <v>42</v>
      </c>
    </row>
    <row r="390" spans="1:63" x14ac:dyDescent="0.2">
      <c r="A390" s="283" t="s">
        <v>87</v>
      </c>
      <c r="B390" s="287" t="s">
        <v>2081</v>
      </c>
      <c r="C390" s="414">
        <v>274</v>
      </c>
      <c r="D390" s="415">
        <v>282</v>
      </c>
      <c r="E390" s="415">
        <v>294</v>
      </c>
      <c r="F390" s="415">
        <v>297</v>
      </c>
      <c r="G390" s="415">
        <v>305</v>
      </c>
      <c r="H390" s="415">
        <v>332</v>
      </c>
      <c r="I390" s="416">
        <v>329</v>
      </c>
      <c r="J390" s="414">
        <v>24</v>
      </c>
      <c r="K390" s="415">
        <v>47</v>
      </c>
      <c r="L390" s="415">
        <v>18</v>
      </c>
      <c r="M390" s="415">
        <v>37</v>
      </c>
      <c r="N390" s="414">
        <v>274</v>
      </c>
      <c r="O390" s="415">
        <v>331</v>
      </c>
      <c r="P390" s="415">
        <v>355</v>
      </c>
      <c r="Q390" s="432">
        <v>331</v>
      </c>
      <c r="R390" s="417">
        <v>355</v>
      </c>
      <c r="S390" s="417">
        <v>399</v>
      </c>
      <c r="T390" s="417">
        <v>363</v>
      </c>
      <c r="U390" s="417">
        <v>445</v>
      </c>
      <c r="V390" s="417">
        <v>445</v>
      </c>
      <c r="W390" s="417">
        <v>47</v>
      </c>
      <c r="X390" s="417">
        <v>53</v>
      </c>
      <c r="Y390" s="418">
        <v>0.12</v>
      </c>
      <c r="Z390" s="418">
        <v>0.25</v>
      </c>
      <c r="AA390" s="418">
        <v>0.25</v>
      </c>
      <c r="AB390" s="419">
        <v>282</v>
      </c>
      <c r="AC390" s="419">
        <v>414</v>
      </c>
      <c r="AD390" s="419">
        <v>0</v>
      </c>
      <c r="AE390" s="419">
        <v>0</v>
      </c>
      <c r="AF390" s="420">
        <v>0</v>
      </c>
      <c r="AG390" s="423" t="s">
        <v>2071</v>
      </c>
      <c r="AH390" s="421" t="s">
        <v>1172</v>
      </c>
      <c r="AI390" s="421" t="s">
        <v>2082</v>
      </c>
      <c r="AJ390" s="422">
        <v>24</v>
      </c>
      <c r="AK390" s="449">
        <v>12</v>
      </c>
      <c r="AL390" s="423">
        <v>32.5</v>
      </c>
      <c r="AM390" s="423" t="s">
        <v>5783</v>
      </c>
      <c r="AN390" s="439">
        <v>54.019444444444453</v>
      </c>
      <c r="AO390" s="422">
        <v>25.902777777777779</v>
      </c>
      <c r="AP390" s="422">
        <v>2.25</v>
      </c>
      <c r="AQ390" s="422">
        <v>3</v>
      </c>
      <c r="AR390" s="422">
        <v>0</v>
      </c>
      <c r="AS390" s="422">
        <v>3</v>
      </c>
      <c r="AT390" s="422">
        <v>0</v>
      </c>
      <c r="AU390" s="422">
        <v>0</v>
      </c>
      <c r="AV390" s="422">
        <v>0</v>
      </c>
      <c r="AW390" s="424">
        <v>1</v>
      </c>
      <c r="AX390" s="425">
        <v>1</v>
      </c>
      <c r="AY390" s="426">
        <v>13</v>
      </c>
      <c r="AZ390" s="420">
        <v>0</v>
      </c>
      <c r="BA390" s="420" t="s">
        <v>1537</v>
      </c>
      <c r="BB390" s="420" t="s">
        <v>1537</v>
      </c>
      <c r="BC390" s="420" t="s">
        <v>1537</v>
      </c>
      <c r="BD390" s="285" t="s">
        <v>3612</v>
      </c>
      <c r="BE390" s="420">
        <v>0</v>
      </c>
      <c r="BF390" s="420">
        <v>0</v>
      </c>
      <c r="BG390" s="420">
        <v>1</v>
      </c>
      <c r="BH390" s="289" t="s">
        <v>1537</v>
      </c>
      <c r="BI390" s="289"/>
      <c r="BJ390" s="297">
        <v>24</v>
      </c>
      <c r="BK390" s="297">
        <v>31</v>
      </c>
    </row>
    <row r="391" spans="1:63" x14ac:dyDescent="0.2">
      <c r="A391" s="283" t="s">
        <v>88</v>
      </c>
      <c r="B391" s="287" t="s">
        <v>2083</v>
      </c>
      <c r="C391" s="414">
        <v>286</v>
      </c>
      <c r="D391" s="415">
        <v>298</v>
      </c>
      <c r="E391" s="415">
        <v>314</v>
      </c>
      <c r="F391" s="415">
        <v>317</v>
      </c>
      <c r="G391" s="415">
        <v>326</v>
      </c>
      <c r="H391" s="415">
        <v>355</v>
      </c>
      <c r="I391" s="416">
        <v>351</v>
      </c>
      <c r="J391" s="414">
        <v>24</v>
      </c>
      <c r="K391" s="415">
        <v>47</v>
      </c>
      <c r="L391" s="415">
        <v>23</v>
      </c>
      <c r="M391" s="415">
        <v>47</v>
      </c>
      <c r="N391" s="414">
        <v>286</v>
      </c>
      <c r="O391" s="415">
        <v>352</v>
      </c>
      <c r="P391" s="415">
        <v>376</v>
      </c>
      <c r="Q391" s="432">
        <v>352</v>
      </c>
      <c r="R391" s="417">
        <v>376</v>
      </c>
      <c r="S391" s="417">
        <v>422</v>
      </c>
      <c r="T391" s="417">
        <v>390</v>
      </c>
      <c r="U391" s="417">
        <v>469</v>
      </c>
      <c r="V391" s="417">
        <v>469</v>
      </c>
      <c r="W391" s="417">
        <v>47</v>
      </c>
      <c r="X391" s="417">
        <v>53</v>
      </c>
      <c r="Y391" s="418">
        <v>0.12</v>
      </c>
      <c r="Z391" s="418">
        <v>0.25</v>
      </c>
      <c r="AA391" s="418">
        <v>0.25</v>
      </c>
      <c r="AB391" s="419">
        <v>282</v>
      </c>
      <c r="AC391" s="419">
        <v>414</v>
      </c>
      <c r="AD391" s="419">
        <v>0</v>
      </c>
      <c r="AE391" s="419">
        <v>0</v>
      </c>
      <c r="AF391" s="420">
        <v>0</v>
      </c>
      <c r="AG391" s="423" t="s">
        <v>2071</v>
      </c>
      <c r="AH391" s="421" t="s">
        <v>1172</v>
      </c>
      <c r="AI391" s="421" t="s">
        <v>2082</v>
      </c>
      <c r="AJ391" s="422">
        <v>24</v>
      </c>
      <c r="AK391" s="449">
        <v>15</v>
      </c>
      <c r="AL391" s="423">
        <v>32.5</v>
      </c>
      <c r="AM391" s="423" t="s">
        <v>5784</v>
      </c>
      <c r="AN391" s="439">
        <v>60.569444444444457</v>
      </c>
      <c r="AO391" s="422">
        <v>28.81944444444445</v>
      </c>
      <c r="AP391" s="422">
        <v>2.8125</v>
      </c>
      <c r="AQ391" s="422">
        <v>3</v>
      </c>
      <c r="AR391" s="422">
        <v>0</v>
      </c>
      <c r="AS391" s="422">
        <v>3</v>
      </c>
      <c r="AT391" s="422">
        <v>0</v>
      </c>
      <c r="AU391" s="422">
        <v>0</v>
      </c>
      <c r="AV391" s="422">
        <v>0</v>
      </c>
      <c r="AW391" s="424">
        <v>1</v>
      </c>
      <c r="AX391" s="425">
        <v>1</v>
      </c>
      <c r="AY391" s="426">
        <v>13</v>
      </c>
      <c r="AZ391" s="420">
        <v>0</v>
      </c>
      <c r="BA391" s="420" t="s">
        <v>1537</v>
      </c>
      <c r="BB391" s="420" t="s">
        <v>1537</v>
      </c>
      <c r="BC391" s="420" t="s">
        <v>1537</v>
      </c>
      <c r="BD391" s="285" t="s">
        <v>3612</v>
      </c>
      <c r="BE391" s="420">
        <v>0</v>
      </c>
      <c r="BF391" s="420">
        <v>0</v>
      </c>
      <c r="BG391" s="420">
        <v>1</v>
      </c>
      <c r="BH391" s="289" t="s">
        <v>1537</v>
      </c>
      <c r="BI391" s="289"/>
      <c r="BJ391" s="297">
        <v>24</v>
      </c>
      <c r="BK391" s="297">
        <v>33</v>
      </c>
    </row>
    <row r="392" spans="1:63" x14ac:dyDescent="0.2">
      <c r="A392" s="283" t="s">
        <v>89</v>
      </c>
      <c r="B392" s="287" t="s">
        <v>2084</v>
      </c>
      <c r="C392" s="414">
        <v>295</v>
      </c>
      <c r="D392" s="415">
        <v>311</v>
      </c>
      <c r="E392" s="415">
        <v>330</v>
      </c>
      <c r="F392" s="415">
        <v>333</v>
      </c>
      <c r="G392" s="415">
        <v>341</v>
      </c>
      <c r="H392" s="415">
        <v>374</v>
      </c>
      <c r="I392" s="416">
        <v>369</v>
      </c>
      <c r="J392" s="414">
        <v>24</v>
      </c>
      <c r="K392" s="415">
        <v>47</v>
      </c>
      <c r="L392" s="415">
        <v>27</v>
      </c>
      <c r="M392" s="415">
        <v>56</v>
      </c>
      <c r="N392" s="414">
        <v>295</v>
      </c>
      <c r="O392" s="415">
        <v>368</v>
      </c>
      <c r="P392" s="415">
        <v>395</v>
      </c>
      <c r="Q392" s="432">
        <v>368</v>
      </c>
      <c r="R392" s="417">
        <v>395</v>
      </c>
      <c r="S392" s="417">
        <v>443</v>
      </c>
      <c r="T392" s="417">
        <v>423</v>
      </c>
      <c r="U392" s="417">
        <v>491</v>
      </c>
      <c r="V392" s="417">
        <v>491</v>
      </c>
      <c r="W392" s="417">
        <v>47</v>
      </c>
      <c r="X392" s="417">
        <v>53</v>
      </c>
      <c r="Y392" s="418">
        <v>0.12</v>
      </c>
      <c r="Z392" s="418">
        <v>0.25</v>
      </c>
      <c r="AA392" s="418">
        <v>0.25</v>
      </c>
      <c r="AB392" s="419">
        <v>282</v>
      </c>
      <c r="AC392" s="419">
        <v>414</v>
      </c>
      <c r="AD392" s="419">
        <v>0</v>
      </c>
      <c r="AE392" s="419">
        <v>0</v>
      </c>
      <c r="AF392" s="420">
        <v>0</v>
      </c>
      <c r="AG392" s="423" t="s">
        <v>2071</v>
      </c>
      <c r="AH392" s="421" t="s">
        <v>1172</v>
      </c>
      <c r="AI392" s="421" t="s">
        <v>2082</v>
      </c>
      <c r="AJ392" s="422">
        <v>24</v>
      </c>
      <c r="AK392" s="449">
        <v>18</v>
      </c>
      <c r="AL392" s="423">
        <v>32.5</v>
      </c>
      <c r="AM392" s="423" t="s">
        <v>5785</v>
      </c>
      <c r="AN392" s="439">
        <v>67.119444444444454</v>
      </c>
      <c r="AO392" s="422">
        <v>31.736111111111114</v>
      </c>
      <c r="AP392" s="422">
        <v>3.375</v>
      </c>
      <c r="AQ392" s="422">
        <v>3</v>
      </c>
      <c r="AR392" s="422">
        <v>0</v>
      </c>
      <c r="AS392" s="422">
        <v>3</v>
      </c>
      <c r="AT392" s="422">
        <v>0</v>
      </c>
      <c r="AU392" s="422">
        <v>0</v>
      </c>
      <c r="AV392" s="422">
        <v>0</v>
      </c>
      <c r="AW392" s="424">
        <v>1</v>
      </c>
      <c r="AX392" s="425">
        <v>1</v>
      </c>
      <c r="AY392" s="426">
        <v>13</v>
      </c>
      <c r="AZ392" s="420">
        <v>0</v>
      </c>
      <c r="BA392" s="420" t="s">
        <v>1537</v>
      </c>
      <c r="BB392" s="420" t="s">
        <v>1537</v>
      </c>
      <c r="BC392" s="420" t="s">
        <v>1537</v>
      </c>
      <c r="BD392" s="285" t="s">
        <v>3612</v>
      </c>
      <c r="BE392" s="420">
        <v>0</v>
      </c>
      <c r="BF392" s="420">
        <v>0</v>
      </c>
      <c r="BG392" s="420">
        <v>1</v>
      </c>
      <c r="BH392" s="289" t="s">
        <v>1537</v>
      </c>
      <c r="BI392" s="289"/>
      <c r="BJ392" s="297">
        <v>24</v>
      </c>
      <c r="BK392" s="297">
        <v>35</v>
      </c>
    </row>
    <row r="393" spans="1:63" x14ac:dyDescent="0.2">
      <c r="A393" s="283" t="s">
        <v>90</v>
      </c>
      <c r="B393" s="287" t="s">
        <v>2085</v>
      </c>
      <c r="C393" s="414">
        <v>305</v>
      </c>
      <c r="D393" s="415">
        <v>326</v>
      </c>
      <c r="E393" s="415">
        <v>346</v>
      </c>
      <c r="F393" s="415">
        <v>351</v>
      </c>
      <c r="G393" s="415">
        <v>360</v>
      </c>
      <c r="H393" s="415">
        <v>394</v>
      </c>
      <c r="I393" s="416">
        <v>387</v>
      </c>
      <c r="J393" s="414">
        <v>24</v>
      </c>
      <c r="K393" s="415">
        <v>47</v>
      </c>
      <c r="L393" s="415">
        <v>33</v>
      </c>
      <c r="M393" s="415">
        <v>66</v>
      </c>
      <c r="N393" s="414">
        <v>305</v>
      </c>
      <c r="O393" s="415">
        <v>388</v>
      </c>
      <c r="P393" s="415">
        <v>415</v>
      </c>
      <c r="Q393" s="432">
        <v>388</v>
      </c>
      <c r="R393" s="417">
        <v>415</v>
      </c>
      <c r="S393" s="417">
        <v>465</v>
      </c>
      <c r="T393" s="417">
        <v>437</v>
      </c>
      <c r="U393" s="417">
        <v>515</v>
      </c>
      <c r="V393" s="417">
        <v>515</v>
      </c>
      <c r="W393" s="417">
        <v>47</v>
      </c>
      <c r="X393" s="417">
        <v>53</v>
      </c>
      <c r="Y393" s="418">
        <v>0.12</v>
      </c>
      <c r="Z393" s="418">
        <v>0.25</v>
      </c>
      <c r="AA393" s="418">
        <v>0.25</v>
      </c>
      <c r="AB393" s="419">
        <v>282</v>
      </c>
      <c r="AC393" s="419">
        <v>414</v>
      </c>
      <c r="AD393" s="419">
        <v>0</v>
      </c>
      <c r="AE393" s="419">
        <v>0</v>
      </c>
      <c r="AF393" s="420">
        <v>0</v>
      </c>
      <c r="AG393" s="423" t="s">
        <v>2071</v>
      </c>
      <c r="AH393" s="421" t="s">
        <v>1172</v>
      </c>
      <c r="AI393" s="421" t="s">
        <v>2082</v>
      </c>
      <c r="AJ393" s="422">
        <v>24</v>
      </c>
      <c r="AK393" s="449">
        <v>21</v>
      </c>
      <c r="AL393" s="423">
        <v>32.5</v>
      </c>
      <c r="AM393" s="423" t="s">
        <v>5786</v>
      </c>
      <c r="AN393" s="439">
        <v>73.669444444444451</v>
      </c>
      <c r="AO393" s="422">
        <v>34.652777777777779</v>
      </c>
      <c r="AP393" s="422">
        <v>3.9375</v>
      </c>
      <c r="AQ393" s="422">
        <v>3</v>
      </c>
      <c r="AR393" s="422">
        <v>0</v>
      </c>
      <c r="AS393" s="422">
        <v>3</v>
      </c>
      <c r="AT393" s="422">
        <v>0</v>
      </c>
      <c r="AU393" s="422">
        <v>0</v>
      </c>
      <c r="AV393" s="422">
        <v>0</v>
      </c>
      <c r="AW393" s="424">
        <v>1</v>
      </c>
      <c r="AX393" s="425">
        <v>1</v>
      </c>
      <c r="AY393" s="426">
        <v>13</v>
      </c>
      <c r="AZ393" s="420">
        <v>0</v>
      </c>
      <c r="BA393" s="420" t="s">
        <v>1537</v>
      </c>
      <c r="BB393" s="420" t="s">
        <v>1537</v>
      </c>
      <c r="BC393" s="420" t="s">
        <v>1537</v>
      </c>
      <c r="BD393" s="285" t="s">
        <v>3612</v>
      </c>
      <c r="BE393" s="420">
        <v>0</v>
      </c>
      <c r="BF393" s="420">
        <v>0</v>
      </c>
      <c r="BG393" s="420">
        <v>1</v>
      </c>
      <c r="BH393" s="289" t="s">
        <v>1537</v>
      </c>
      <c r="BI393" s="289"/>
      <c r="BJ393" s="297">
        <v>24</v>
      </c>
      <c r="BK393" s="297">
        <v>36</v>
      </c>
    </row>
    <row r="394" spans="1:63" x14ac:dyDescent="0.2">
      <c r="A394" s="283" t="s">
        <v>91</v>
      </c>
      <c r="B394" s="287" t="s">
        <v>2086</v>
      </c>
      <c r="C394" s="414">
        <v>318</v>
      </c>
      <c r="D394" s="415">
        <v>341</v>
      </c>
      <c r="E394" s="415">
        <v>366</v>
      </c>
      <c r="F394" s="415">
        <v>370</v>
      </c>
      <c r="G394" s="415">
        <v>381</v>
      </c>
      <c r="H394" s="415">
        <v>417</v>
      </c>
      <c r="I394" s="416">
        <v>409</v>
      </c>
      <c r="J394" s="414">
        <v>24</v>
      </c>
      <c r="K394" s="415">
        <v>47</v>
      </c>
      <c r="L394" s="415">
        <v>39</v>
      </c>
      <c r="M394" s="415">
        <v>75</v>
      </c>
      <c r="N394" s="414">
        <v>318</v>
      </c>
      <c r="O394" s="415">
        <v>408</v>
      </c>
      <c r="P394" s="415">
        <v>437</v>
      </c>
      <c r="Q394" s="432">
        <v>408</v>
      </c>
      <c r="R394" s="417">
        <v>437</v>
      </c>
      <c r="S394" s="417">
        <v>495</v>
      </c>
      <c r="T394" s="417">
        <v>455</v>
      </c>
      <c r="U394" s="417">
        <v>546</v>
      </c>
      <c r="V394" s="417">
        <v>546</v>
      </c>
      <c r="W394" s="417">
        <v>47</v>
      </c>
      <c r="X394" s="417">
        <v>53</v>
      </c>
      <c r="Y394" s="418">
        <v>0.12</v>
      </c>
      <c r="Z394" s="418">
        <v>0.25</v>
      </c>
      <c r="AA394" s="418">
        <v>0.25</v>
      </c>
      <c r="AB394" s="419">
        <v>282</v>
      </c>
      <c r="AC394" s="419">
        <v>414</v>
      </c>
      <c r="AD394" s="419">
        <v>0</v>
      </c>
      <c r="AE394" s="419">
        <v>0</v>
      </c>
      <c r="AF394" s="420">
        <v>0</v>
      </c>
      <c r="AG394" s="423" t="s">
        <v>2071</v>
      </c>
      <c r="AH394" s="421" t="s">
        <v>1172</v>
      </c>
      <c r="AI394" s="421" t="s">
        <v>2082</v>
      </c>
      <c r="AJ394" s="422">
        <v>24</v>
      </c>
      <c r="AK394" s="449">
        <v>24</v>
      </c>
      <c r="AL394" s="423">
        <v>32.5</v>
      </c>
      <c r="AM394" s="423" t="s">
        <v>5774</v>
      </c>
      <c r="AN394" s="439">
        <v>80.219444444444463</v>
      </c>
      <c r="AO394" s="422">
        <v>37.569444444444443</v>
      </c>
      <c r="AP394" s="422">
        <v>4.5</v>
      </c>
      <c r="AQ394" s="422">
        <v>3</v>
      </c>
      <c r="AR394" s="422">
        <v>0</v>
      </c>
      <c r="AS394" s="422">
        <v>3</v>
      </c>
      <c r="AT394" s="422">
        <v>0</v>
      </c>
      <c r="AU394" s="422">
        <v>0</v>
      </c>
      <c r="AV394" s="422">
        <v>0</v>
      </c>
      <c r="AW394" s="424">
        <v>1</v>
      </c>
      <c r="AX394" s="425">
        <v>1</v>
      </c>
      <c r="AY394" s="426">
        <v>13</v>
      </c>
      <c r="AZ394" s="420">
        <v>0</v>
      </c>
      <c r="BA394" s="420" t="s">
        <v>1537</v>
      </c>
      <c r="BB394" s="420" t="s">
        <v>1537</v>
      </c>
      <c r="BC394" s="420" t="s">
        <v>1537</v>
      </c>
      <c r="BD394" s="285" t="s">
        <v>3612</v>
      </c>
      <c r="BE394" s="420">
        <v>0</v>
      </c>
      <c r="BF394" s="420">
        <v>0</v>
      </c>
      <c r="BG394" s="420">
        <v>1</v>
      </c>
      <c r="BH394" s="289" t="s">
        <v>1537</v>
      </c>
      <c r="BI394" s="289"/>
      <c r="BJ394" s="297">
        <v>24</v>
      </c>
      <c r="BK394" s="297">
        <v>39</v>
      </c>
    </row>
    <row r="395" spans="1:63" x14ac:dyDescent="0.2">
      <c r="A395" s="283" t="s">
        <v>82</v>
      </c>
      <c r="B395" s="287" t="s">
        <v>2080</v>
      </c>
      <c r="C395" s="414">
        <v>319</v>
      </c>
      <c r="D395" s="415">
        <v>369</v>
      </c>
      <c r="E395" s="415">
        <v>410</v>
      </c>
      <c r="F395" s="415">
        <v>417</v>
      </c>
      <c r="G395" s="415">
        <v>429</v>
      </c>
      <c r="H395" s="415">
        <v>474</v>
      </c>
      <c r="I395" s="416">
        <v>537</v>
      </c>
      <c r="J395" s="414">
        <v>24</v>
      </c>
      <c r="K395" s="415">
        <v>47</v>
      </c>
      <c r="L395" s="415">
        <v>65</v>
      </c>
      <c r="M395" s="415">
        <v>132</v>
      </c>
      <c r="N395" s="414">
        <v>319</v>
      </c>
      <c r="O395" s="415">
        <v>455</v>
      </c>
      <c r="P395" s="415">
        <v>489</v>
      </c>
      <c r="Q395" s="432">
        <v>455</v>
      </c>
      <c r="R395" s="417">
        <v>489</v>
      </c>
      <c r="S395" s="417">
        <v>537</v>
      </c>
      <c r="T395" s="417">
        <v>539</v>
      </c>
      <c r="U395" s="417">
        <v>583</v>
      </c>
      <c r="V395" s="417">
        <v>583</v>
      </c>
      <c r="W395" s="417">
        <v>47</v>
      </c>
      <c r="X395" s="417">
        <v>53</v>
      </c>
      <c r="Y395" s="418">
        <v>0.12</v>
      </c>
      <c r="Z395" s="418">
        <v>0.25</v>
      </c>
      <c r="AA395" s="418">
        <v>0.25</v>
      </c>
      <c r="AB395" s="419">
        <v>94</v>
      </c>
      <c r="AC395" s="419">
        <v>138</v>
      </c>
      <c r="AD395" s="419">
        <v>44</v>
      </c>
      <c r="AE395" s="419">
        <v>0</v>
      </c>
      <c r="AF395" s="420">
        <v>0</v>
      </c>
      <c r="AG395" s="423" t="s">
        <v>2071</v>
      </c>
      <c r="AH395" s="421" t="s">
        <v>1172</v>
      </c>
      <c r="AI395" s="421" t="s">
        <v>2071</v>
      </c>
      <c r="AJ395" s="422">
        <v>24</v>
      </c>
      <c r="AK395" s="449">
        <v>42</v>
      </c>
      <c r="AL395" s="423">
        <v>32.5</v>
      </c>
      <c r="AM395" s="423" t="s">
        <v>5792</v>
      </c>
      <c r="AN395" s="439">
        <v>103.35027777777779</v>
      </c>
      <c r="AO395" s="422">
        <v>48.371527777777771</v>
      </c>
      <c r="AP395" s="422">
        <v>7.875</v>
      </c>
      <c r="AQ395" s="422">
        <v>4</v>
      </c>
      <c r="AR395" s="422">
        <v>2</v>
      </c>
      <c r="AS395" s="422">
        <v>1</v>
      </c>
      <c r="AT395" s="422">
        <v>0</v>
      </c>
      <c r="AU395" s="422">
        <v>1</v>
      </c>
      <c r="AV395" s="422">
        <v>4</v>
      </c>
      <c r="AW395" s="424">
        <v>2</v>
      </c>
      <c r="AX395" s="425">
        <v>1</v>
      </c>
      <c r="AY395" s="426">
        <v>14</v>
      </c>
      <c r="AZ395" s="420">
        <v>0</v>
      </c>
      <c r="BA395" s="420" t="s">
        <v>1537</v>
      </c>
      <c r="BB395" s="420" t="s">
        <v>1537</v>
      </c>
      <c r="BC395" s="420" t="s">
        <v>1537</v>
      </c>
      <c r="BD395" s="285" t="s">
        <v>3612</v>
      </c>
      <c r="BE395" s="420">
        <v>0</v>
      </c>
      <c r="BF395" s="420">
        <v>0</v>
      </c>
      <c r="BG395" s="420">
        <v>1</v>
      </c>
      <c r="BH395" s="289" t="s">
        <v>1537</v>
      </c>
      <c r="BI395" s="289"/>
      <c r="BJ395" s="297">
        <v>24</v>
      </c>
      <c r="BK395" s="297">
        <v>43</v>
      </c>
    </row>
    <row r="396" spans="1:63" x14ac:dyDescent="0.2">
      <c r="A396" s="283" t="s">
        <v>5079</v>
      </c>
      <c r="B396" s="287" t="s">
        <v>5080</v>
      </c>
      <c r="C396" s="414">
        <v>209</v>
      </c>
      <c r="D396" s="415">
        <v>219</v>
      </c>
      <c r="E396" s="415">
        <v>231</v>
      </c>
      <c r="F396" s="415">
        <v>234</v>
      </c>
      <c r="G396" s="415">
        <v>238</v>
      </c>
      <c r="H396" s="415">
        <v>262</v>
      </c>
      <c r="I396" s="416">
        <v>279</v>
      </c>
      <c r="J396" s="414">
        <v>24</v>
      </c>
      <c r="K396" s="415">
        <v>47</v>
      </c>
      <c r="L396" s="415">
        <v>17</v>
      </c>
      <c r="M396" s="415">
        <v>36</v>
      </c>
      <c r="N396" s="414">
        <v>209</v>
      </c>
      <c r="O396" s="415">
        <v>254</v>
      </c>
      <c r="P396" s="415">
        <v>273</v>
      </c>
      <c r="Q396" s="432">
        <v>254</v>
      </c>
      <c r="R396" s="417">
        <v>273</v>
      </c>
      <c r="S396" s="417">
        <v>305</v>
      </c>
      <c r="T396" s="417">
        <v>286</v>
      </c>
      <c r="U396" s="417">
        <v>333</v>
      </c>
      <c r="V396" s="417">
        <v>333</v>
      </c>
      <c r="W396" s="417">
        <v>47</v>
      </c>
      <c r="X396" s="417">
        <v>53</v>
      </c>
      <c r="Y396" s="418">
        <v>0.12</v>
      </c>
      <c r="Z396" s="418">
        <v>0.25</v>
      </c>
      <c r="AA396" s="418">
        <v>0.25</v>
      </c>
      <c r="AB396" s="419">
        <v>94</v>
      </c>
      <c r="AC396" s="419">
        <v>138</v>
      </c>
      <c r="AD396" s="419">
        <v>22</v>
      </c>
      <c r="AE396" s="419">
        <v>0</v>
      </c>
      <c r="AF396" s="420">
        <v>1</v>
      </c>
      <c r="AG396" s="423" t="s">
        <v>2071</v>
      </c>
      <c r="AH396" s="421" t="s">
        <v>1172</v>
      </c>
      <c r="AI396" s="421" t="s">
        <v>2071</v>
      </c>
      <c r="AJ396" s="422">
        <v>24</v>
      </c>
      <c r="AK396" s="449">
        <v>9</v>
      </c>
      <c r="AL396" s="423">
        <v>32.5</v>
      </c>
      <c r="AM396" s="423"/>
      <c r="AN396" s="439"/>
      <c r="AO396" s="422"/>
      <c r="AP396" s="422"/>
      <c r="AQ396" s="422">
        <v>2</v>
      </c>
      <c r="AR396" s="422">
        <v>1</v>
      </c>
      <c r="AS396" s="422">
        <v>1</v>
      </c>
      <c r="AT396" s="422">
        <v>0</v>
      </c>
      <c r="AU396" s="422">
        <v>1</v>
      </c>
      <c r="AV396" s="422">
        <v>2</v>
      </c>
      <c r="AW396" s="424">
        <v>1</v>
      </c>
      <c r="AX396" s="425">
        <v>1</v>
      </c>
      <c r="AY396" s="426">
        <v>12</v>
      </c>
      <c r="AZ396" s="420">
        <v>0</v>
      </c>
      <c r="BA396" s="420" t="s">
        <v>1537</v>
      </c>
      <c r="BB396" s="420" t="s">
        <v>1537</v>
      </c>
      <c r="BC396" s="420" t="s">
        <v>1537</v>
      </c>
      <c r="BD396" s="285" t="s">
        <v>3612</v>
      </c>
      <c r="BE396" s="420">
        <v>0</v>
      </c>
      <c r="BF396" s="420">
        <v>0</v>
      </c>
      <c r="BG396" s="420">
        <v>1</v>
      </c>
      <c r="BH396" s="289" t="s">
        <v>1537</v>
      </c>
      <c r="BI396" s="289"/>
      <c r="BJ396" s="297">
        <v>24</v>
      </c>
      <c r="BK396" s="297">
        <v>24</v>
      </c>
    </row>
    <row r="397" spans="1:63" x14ac:dyDescent="0.2">
      <c r="A397" s="283" t="s">
        <v>5975</v>
      </c>
      <c r="B397" s="287" t="s">
        <v>5976</v>
      </c>
      <c r="C397" s="414">
        <v>199</v>
      </c>
      <c r="D397" s="415">
        <v>237</v>
      </c>
      <c r="E397" s="415">
        <v>268</v>
      </c>
      <c r="F397" s="415">
        <v>274</v>
      </c>
      <c r="G397" s="415">
        <v>281</v>
      </c>
      <c r="H397" s="415">
        <v>312</v>
      </c>
      <c r="I397" s="416">
        <v>358</v>
      </c>
      <c r="J397" s="414">
        <v>24</v>
      </c>
      <c r="K397" s="415">
        <v>47</v>
      </c>
      <c r="L397" s="415">
        <v>51</v>
      </c>
      <c r="M397" s="415">
        <v>103</v>
      </c>
      <c r="N397" s="414">
        <v>244</v>
      </c>
      <c r="O397" s="415">
        <v>354</v>
      </c>
      <c r="P397" s="415">
        <v>380</v>
      </c>
      <c r="Q397" s="432">
        <v>354</v>
      </c>
      <c r="R397" s="417">
        <v>380</v>
      </c>
      <c r="S397" s="417">
        <v>423</v>
      </c>
      <c r="T397" s="417">
        <v>439</v>
      </c>
      <c r="U397" s="417">
        <v>466</v>
      </c>
      <c r="V397" s="417">
        <v>466</v>
      </c>
      <c r="W397" s="417">
        <v>47</v>
      </c>
      <c r="X397" s="417">
        <v>53</v>
      </c>
      <c r="Y397" s="418">
        <v>0.12</v>
      </c>
      <c r="Z397" s="418">
        <v>0.25</v>
      </c>
      <c r="AA397" s="418">
        <v>0.25</v>
      </c>
      <c r="AB397" s="419">
        <v>0</v>
      </c>
      <c r="AC397" s="419">
        <v>0</v>
      </c>
      <c r="AD397" s="419">
        <v>44</v>
      </c>
      <c r="AE397" s="419">
        <v>0</v>
      </c>
      <c r="AF397" s="420">
        <v>0</v>
      </c>
      <c r="AG397" s="423" t="s">
        <v>2071</v>
      </c>
      <c r="AH397" s="421" t="s">
        <v>1172</v>
      </c>
      <c r="AI397" s="421" t="s">
        <v>5977</v>
      </c>
      <c r="AJ397" s="422">
        <v>24</v>
      </c>
      <c r="AK397" s="449">
        <v>33</v>
      </c>
      <c r="AL397" s="423">
        <v>32.5</v>
      </c>
      <c r="AM397" s="423">
        <v>15.754304108796296</v>
      </c>
      <c r="AN397" s="439">
        <v>59.539444444444449</v>
      </c>
      <c r="AO397" s="422">
        <v>31.069444444444446</v>
      </c>
      <c r="AP397" s="422">
        <v>6.1875</v>
      </c>
      <c r="AQ397" s="422">
        <v>2</v>
      </c>
      <c r="AR397" s="422">
        <v>2</v>
      </c>
      <c r="AS397" s="422">
        <v>0</v>
      </c>
      <c r="AT397" s="422">
        <v>0</v>
      </c>
      <c r="AU397" s="422">
        <v>0</v>
      </c>
      <c r="AV397" s="422">
        <v>4</v>
      </c>
      <c r="AW397" s="424">
        <v>1</v>
      </c>
      <c r="AX397" s="425">
        <v>1</v>
      </c>
      <c r="AY397" s="426">
        <v>22</v>
      </c>
      <c r="AZ397" s="420">
        <v>0</v>
      </c>
      <c r="BA397" s="420" t="s">
        <v>1537</v>
      </c>
      <c r="BB397" s="420" t="s">
        <v>1537</v>
      </c>
      <c r="BC397" s="420" t="s">
        <v>1537</v>
      </c>
      <c r="BD397" s="285" t="s">
        <v>3612</v>
      </c>
      <c r="BE397" s="420">
        <v>0</v>
      </c>
      <c r="BF397" s="420">
        <v>0</v>
      </c>
      <c r="BG397" s="420">
        <v>1</v>
      </c>
      <c r="BH397" s="289" t="s">
        <v>1537</v>
      </c>
      <c r="BI397" s="289"/>
      <c r="BJ397" s="297">
        <v>24</v>
      </c>
      <c r="BK397" s="297">
        <v>30</v>
      </c>
    </row>
    <row r="398" spans="1:63" x14ac:dyDescent="0.2">
      <c r="A398" s="283" t="s">
        <v>5978</v>
      </c>
      <c r="B398" s="287" t="s">
        <v>5979</v>
      </c>
      <c r="C398" s="414">
        <v>203</v>
      </c>
      <c r="D398" s="415">
        <v>244</v>
      </c>
      <c r="E398" s="415">
        <v>279</v>
      </c>
      <c r="F398" s="415">
        <v>284</v>
      </c>
      <c r="G398" s="415">
        <v>295</v>
      </c>
      <c r="H398" s="415">
        <v>324</v>
      </c>
      <c r="I398" s="416">
        <v>377</v>
      </c>
      <c r="J398" s="414">
        <v>24</v>
      </c>
      <c r="K398" s="415">
        <v>47</v>
      </c>
      <c r="L398" s="415">
        <v>55</v>
      </c>
      <c r="M398" s="415">
        <v>113</v>
      </c>
      <c r="N398" s="414">
        <v>250</v>
      </c>
      <c r="O398" s="415">
        <v>369</v>
      </c>
      <c r="P398" s="415">
        <v>396</v>
      </c>
      <c r="Q398" s="432">
        <v>369</v>
      </c>
      <c r="R398" s="417">
        <v>396</v>
      </c>
      <c r="S398" s="417">
        <v>432</v>
      </c>
      <c r="T398" s="417">
        <v>447</v>
      </c>
      <c r="U398" s="417">
        <v>474</v>
      </c>
      <c r="V398" s="417">
        <v>474</v>
      </c>
      <c r="W398" s="417">
        <v>47</v>
      </c>
      <c r="X398" s="417">
        <v>53</v>
      </c>
      <c r="Y398" s="418">
        <v>0.12</v>
      </c>
      <c r="Z398" s="418">
        <v>0.25</v>
      </c>
      <c r="AA398" s="418">
        <v>0.25</v>
      </c>
      <c r="AB398" s="419">
        <v>0</v>
      </c>
      <c r="AC398" s="419">
        <v>0</v>
      </c>
      <c r="AD398" s="419">
        <v>44</v>
      </c>
      <c r="AE398" s="419">
        <v>0</v>
      </c>
      <c r="AF398" s="420">
        <v>0</v>
      </c>
      <c r="AG398" s="423" t="s">
        <v>2071</v>
      </c>
      <c r="AH398" s="421" t="s">
        <v>1172</v>
      </c>
      <c r="AI398" s="421" t="s">
        <v>5977</v>
      </c>
      <c r="AJ398" s="422">
        <v>24</v>
      </c>
      <c r="AK398" s="449">
        <v>36</v>
      </c>
      <c r="AL398" s="423">
        <v>32.5</v>
      </c>
      <c r="AM398" s="423">
        <v>17.175745081018519</v>
      </c>
      <c r="AN398" s="439">
        <v>62.789444444444449</v>
      </c>
      <c r="AO398" s="422">
        <v>32.486111111111114</v>
      </c>
      <c r="AP398" s="422">
        <v>6.75</v>
      </c>
      <c r="AQ398" s="422">
        <v>2</v>
      </c>
      <c r="AR398" s="422">
        <v>2</v>
      </c>
      <c r="AS398" s="422">
        <v>0</v>
      </c>
      <c r="AT398" s="422">
        <v>0</v>
      </c>
      <c r="AU398" s="422">
        <v>0</v>
      </c>
      <c r="AV398" s="422">
        <v>4</v>
      </c>
      <c r="AW398" s="424">
        <v>1</v>
      </c>
      <c r="AX398" s="425">
        <v>1</v>
      </c>
      <c r="AY398" s="426">
        <v>22</v>
      </c>
      <c r="AZ398" s="420">
        <v>0</v>
      </c>
      <c r="BA398" s="420" t="s">
        <v>1537</v>
      </c>
      <c r="BB398" s="420" t="s">
        <v>1537</v>
      </c>
      <c r="BC398" s="420" t="s">
        <v>1537</v>
      </c>
      <c r="BD398" s="285" t="s">
        <v>3612</v>
      </c>
      <c r="BE398" s="420">
        <v>0</v>
      </c>
      <c r="BF398" s="420">
        <v>0</v>
      </c>
      <c r="BG398" s="420">
        <v>1</v>
      </c>
      <c r="BH398" s="289" t="s">
        <v>1537</v>
      </c>
      <c r="BI398" s="289"/>
      <c r="BJ398" s="297">
        <v>24</v>
      </c>
      <c r="BK398" s="297">
        <v>31</v>
      </c>
    </row>
    <row r="399" spans="1:63" x14ac:dyDescent="0.2">
      <c r="A399" s="283" t="s">
        <v>5980</v>
      </c>
      <c r="B399" s="287" t="s">
        <v>5981</v>
      </c>
      <c r="C399" s="414">
        <v>211</v>
      </c>
      <c r="D399" s="415">
        <v>257</v>
      </c>
      <c r="E399" s="415">
        <v>295</v>
      </c>
      <c r="F399" s="415">
        <v>299</v>
      </c>
      <c r="G399" s="415">
        <v>309</v>
      </c>
      <c r="H399" s="415">
        <v>341</v>
      </c>
      <c r="I399" s="416">
        <v>397</v>
      </c>
      <c r="J399" s="414">
        <v>24</v>
      </c>
      <c r="K399" s="415">
        <v>47</v>
      </c>
      <c r="L399" s="415">
        <v>61</v>
      </c>
      <c r="M399" s="415">
        <v>122</v>
      </c>
      <c r="N399" s="414">
        <v>257</v>
      </c>
      <c r="O399" s="415">
        <v>385</v>
      </c>
      <c r="P399" s="415">
        <v>412</v>
      </c>
      <c r="Q399" s="432">
        <v>385</v>
      </c>
      <c r="R399" s="417">
        <v>412</v>
      </c>
      <c r="S399" s="417">
        <v>449</v>
      </c>
      <c r="T399" s="417">
        <v>457</v>
      </c>
      <c r="U399" s="417">
        <v>492</v>
      </c>
      <c r="V399" s="417">
        <v>492</v>
      </c>
      <c r="W399" s="417">
        <v>47</v>
      </c>
      <c r="X399" s="417">
        <v>53</v>
      </c>
      <c r="Y399" s="418">
        <v>0.12</v>
      </c>
      <c r="Z399" s="418">
        <v>0.25</v>
      </c>
      <c r="AA399" s="418">
        <v>0.25</v>
      </c>
      <c r="AB399" s="419">
        <v>0</v>
      </c>
      <c r="AC399" s="419">
        <v>0</v>
      </c>
      <c r="AD399" s="419">
        <v>44</v>
      </c>
      <c r="AE399" s="419">
        <v>0</v>
      </c>
      <c r="AF399" s="420">
        <v>0</v>
      </c>
      <c r="AG399" s="423" t="s">
        <v>2071</v>
      </c>
      <c r="AH399" s="421" t="s">
        <v>1172</v>
      </c>
      <c r="AI399" s="421" t="s">
        <v>5977</v>
      </c>
      <c r="AJ399" s="422">
        <v>24</v>
      </c>
      <c r="AK399" s="449">
        <v>39</v>
      </c>
      <c r="AL399" s="423">
        <v>32.5</v>
      </c>
      <c r="AM399" s="423">
        <v>18.59718605324074</v>
      </c>
      <c r="AN399" s="439">
        <v>66.039444444444456</v>
      </c>
      <c r="AO399" s="422">
        <v>33.902777777777779</v>
      </c>
      <c r="AP399" s="422">
        <v>7.3125</v>
      </c>
      <c r="AQ399" s="422">
        <v>2</v>
      </c>
      <c r="AR399" s="422">
        <v>2</v>
      </c>
      <c r="AS399" s="422">
        <v>0</v>
      </c>
      <c r="AT399" s="422">
        <v>0</v>
      </c>
      <c r="AU399" s="422">
        <v>0</v>
      </c>
      <c r="AV399" s="422">
        <v>4</v>
      </c>
      <c r="AW399" s="424">
        <v>2</v>
      </c>
      <c r="AX399" s="425">
        <v>1</v>
      </c>
      <c r="AY399" s="426">
        <v>22</v>
      </c>
      <c r="AZ399" s="420">
        <v>0</v>
      </c>
      <c r="BA399" s="420" t="s">
        <v>1537</v>
      </c>
      <c r="BB399" s="420" t="s">
        <v>1537</v>
      </c>
      <c r="BC399" s="420" t="s">
        <v>1537</v>
      </c>
      <c r="BD399" s="285" t="s">
        <v>3612</v>
      </c>
      <c r="BE399" s="420">
        <v>0</v>
      </c>
      <c r="BF399" s="420">
        <v>0</v>
      </c>
      <c r="BG399" s="420">
        <v>1</v>
      </c>
      <c r="BH399" s="289" t="s">
        <v>1537</v>
      </c>
      <c r="BI399" s="289"/>
      <c r="BJ399" s="297">
        <v>24</v>
      </c>
      <c r="BK399" s="297">
        <v>33</v>
      </c>
    </row>
    <row r="400" spans="1:63" x14ac:dyDescent="0.2">
      <c r="A400" s="283" t="s">
        <v>5982</v>
      </c>
      <c r="B400" s="287" t="s">
        <v>5983</v>
      </c>
      <c r="C400" s="414">
        <v>213</v>
      </c>
      <c r="D400" s="415">
        <v>262</v>
      </c>
      <c r="E400" s="415">
        <v>303</v>
      </c>
      <c r="F400" s="415">
        <v>309</v>
      </c>
      <c r="G400" s="415">
        <v>318</v>
      </c>
      <c r="H400" s="415">
        <v>353</v>
      </c>
      <c r="I400" s="416">
        <v>413</v>
      </c>
      <c r="J400" s="414">
        <v>24</v>
      </c>
      <c r="K400" s="415">
        <v>47</v>
      </c>
      <c r="L400" s="415">
        <v>65</v>
      </c>
      <c r="M400" s="415">
        <v>132</v>
      </c>
      <c r="N400" s="414">
        <v>259</v>
      </c>
      <c r="O400" s="415">
        <v>389</v>
      </c>
      <c r="P400" s="415">
        <v>419</v>
      </c>
      <c r="Q400" s="432">
        <v>389</v>
      </c>
      <c r="R400" s="417">
        <v>419</v>
      </c>
      <c r="S400" s="417">
        <v>461</v>
      </c>
      <c r="T400" s="417">
        <v>464</v>
      </c>
      <c r="U400" s="417">
        <v>503</v>
      </c>
      <c r="V400" s="417">
        <v>503</v>
      </c>
      <c r="W400" s="417">
        <v>47</v>
      </c>
      <c r="X400" s="417">
        <v>53</v>
      </c>
      <c r="Y400" s="418">
        <v>0.12</v>
      </c>
      <c r="Z400" s="418">
        <v>0.25</v>
      </c>
      <c r="AA400" s="418">
        <v>0.25</v>
      </c>
      <c r="AB400" s="419">
        <v>0</v>
      </c>
      <c r="AC400" s="419">
        <v>0</v>
      </c>
      <c r="AD400" s="419">
        <v>44</v>
      </c>
      <c r="AE400" s="419">
        <v>0</v>
      </c>
      <c r="AF400" s="420">
        <v>0</v>
      </c>
      <c r="AG400" s="423" t="s">
        <v>2071</v>
      </c>
      <c r="AH400" s="421" t="s">
        <v>1172</v>
      </c>
      <c r="AI400" s="421" t="s">
        <v>5977</v>
      </c>
      <c r="AJ400" s="422">
        <v>24</v>
      </c>
      <c r="AK400" s="449">
        <v>42</v>
      </c>
      <c r="AL400" s="423">
        <v>32.5</v>
      </c>
      <c r="AM400" s="423">
        <v>20.018627025462962</v>
      </c>
      <c r="AN400" s="439">
        <v>69.289444444444456</v>
      </c>
      <c r="AO400" s="422">
        <v>35.319444444444443</v>
      </c>
      <c r="AP400" s="422">
        <v>7.875</v>
      </c>
      <c r="AQ400" s="422">
        <v>2</v>
      </c>
      <c r="AR400" s="422">
        <v>2</v>
      </c>
      <c r="AS400" s="422">
        <v>0</v>
      </c>
      <c r="AT400" s="422">
        <v>0</v>
      </c>
      <c r="AU400" s="422">
        <v>0</v>
      </c>
      <c r="AV400" s="422">
        <v>4</v>
      </c>
      <c r="AW400" s="424">
        <v>2</v>
      </c>
      <c r="AX400" s="425">
        <v>1</v>
      </c>
      <c r="AY400" s="426">
        <v>22</v>
      </c>
      <c r="AZ400" s="420">
        <v>0</v>
      </c>
      <c r="BA400" s="420" t="s">
        <v>1537</v>
      </c>
      <c r="BB400" s="420" t="s">
        <v>1537</v>
      </c>
      <c r="BC400" s="420" t="s">
        <v>1537</v>
      </c>
      <c r="BD400" s="285" t="s">
        <v>3612</v>
      </c>
      <c r="BE400" s="420">
        <v>0</v>
      </c>
      <c r="BF400" s="420">
        <v>0</v>
      </c>
      <c r="BG400" s="420">
        <v>1</v>
      </c>
      <c r="BH400" s="289" t="s">
        <v>1537</v>
      </c>
      <c r="BI400" s="289"/>
      <c r="BJ400" s="297">
        <v>24</v>
      </c>
      <c r="BK400" s="297">
        <v>34</v>
      </c>
    </row>
    <row r="401" spans="1:63" x14ac:dyDescent="0.2">
      <c r="A401" s="283" t="s">
        <v>92</v>
      </c>
      <c r="B401" s="287" t="s">
        <v>2091</v>
      </c>
      <c r="C401" s="414">
        <v>362</v>
      </c>
      <c r="D401" s="415">
        <v>376</v>
      </c>
      <c r="E401" s="415">
        <v>394</v>
      </c>
      <c r="F401" s="415">
        <v>399</v>
      </c>
      <c r="G401" s="415">
        <v>409</v>
      </c>
      <c r="H401" s="415">
        <v>446</v>
      </c>
      <c r="I401" s="416">
        <v>474</v>
      </c>
      <c r="J401" s="414">
        <v>24</v>
      </c>
      <c r="K401" s="415">
        <v>47</v>
      </c>
      <c r="L401" s="415">
        <v>27</v>
      </c>
      <c r="M401" s="415">
        <v>56</v>
      </c>
      <c r="N401" s="414">
        <v>362</v>
      </c>
      <c r="O401" s="415">
        <v>423</v>
      </c>
      <c r="P401" s="415">
        <v>454</v>
      </c>
      <c r="Q401" s="432">
        <v>423</v>
      </c>
      <c r="R401" s="417">
        <v>454</v>
      </c>
      <c r="S401" s="417">
        <v>497</v>
      </c>
      <c r="T401" s="417">
        <v>493</v>
      </c>
      <c r="U401" s="417">
        <v>531</v>
      </c>
      <c r="V401" s="417">
        <v>531</v>
      </c>
      <c r="W401" s="417">
        <v>47</v>
      </c>
      <c r="X401" s="417">
        <v>53</v>
      </c>
      <c r="Y401" s="418">
        <v>0.12</v>
      </c>
      <c r="Z401" s="418">
        <v>0.25</v>
      </c>
      <c r="AA401" s="418">
        <v>0.25</v>
      </c>
      <c r="AB401" s="419">
        <v>0</v>
      </c>
      <c r="AC401" s="419">
        <v>0</v>
      </c>
      <c r="AD401" s="419">
        <v>0</v>
      </c>
      <c r="AE401" s="419">
        <v>0</v>
      </c>
      <c r="AF401" s="420">
        <v>0</v>
      </c>
      <c r="AG401" s="423" t="s">
        <v>2071</v>
      </c>
      <c r="AH401" s="421" t="s">
        <v>1172</v>
      </c>
      <c r="AI401" s="421" t="s">
        <v>5984</v>
      </c>
      <c r="AJ401" s="422">
        <v>24</v>
      </c>
      <c r="AK401" s="449">
        <v>18</v>
      </c>
      <c r="AL401" s="423">
        <v>32.5</v>
      </c>
      <c r="AM401" s="423">
        <v>8.6470992476851851</v>
      </c>
      <c r="AN401" s="439">
        <v>50.752777777777787</v>
      </c>
      <c r="AO401" s="422">
        <v>26.569444444444446</v>
      </c>
      <c r="AP401" s="422">
        <v>3.375</v>
      </c>
      <c r="AQ401" s="422">
        <v>2</v>
      </c>
      <c r="AR401" s="422">
        <v>0</v>
      </c>
      <c r="AS401" s="422">
        <v>1</v>
      </c>
      <c r="AT401" s="422">
        <v>0</v>
      </c>
      <c r="AU401" s="422">
        <v>0</v>
      </c>
      <c r="AV401" s="422">
        <v>0</v>
      </c>
      <c r="AW401" s="424">
        <v>1</v>
      </c>
      <c r="AX401" s="425">
        <v>1</v>
      </c>
      <c r="AY401" s="426">
        <v>11</v>
      </c>
      <c r="AZ401" s="420">
        <v>0</v>
      </c>
      <c r="BA401" s="420" t="s">
        <v>1537</v>
      </c>
      <c r="BB401" s="420" t="s">
        <v>1537</v>
      </c>
      <c r="BC401" s="420" t="s">
        <v>1537</v>
      </c>
      <c r="BD401" s="285" t="s">
        <v>3612</v>
      </c>
      <c r="BE401" s="420">
        <v>0</v>
      </c>
      <c r="BF401" s="420">
        <v>0</v>
      </c>
      <c r="BG401" s="420">
        <v>1</v>
      </c>
      <c r="BH401" s="289" t="s">
        <v>1537</v>
      </c>
      <c r="BI401" s="289"/>
      <c r="BJ401" s="297">
        <v>24</v>
      </c>
      <c r="BK401" s="297">
        <v>41</v>
      </c>
    </row>
    <row r="402" spans="1:63" x14ac:dyDescent="0.2">
      <c r="A402" s="283" t="s">
        <v>3939</v>
      </c>
      <c r="B402" s="287" t="s">
        <v>3940</v>
      </c>
      <c r="C402" s="340">
        <v>0</v>
      </c>
      <c r="D402" s="341">
        <v>25</v>
      </c>
      <c r="E402" s="341">
        <v>35</v>
      </c>
      <c r="F402" s="341">
        <v>35</v>
      </c>
      <c r="G402" s="341">
        <v>37</v>
      </c>
      <c r="H402" s="341">
        <v>41</v>
      </c>
      <c r="I402" s="342">
        <v>68</v>
      </c>
      <c r="J402" s="340">
        <v>0</v>
      </c>
      <c r="K402" s="341">
        <v>0</v>
      </c>
      <c r="L402" s="341">
        <v>14</v>
      </c>
      <c r="M402" s="341">
        <v>28</v>
      </c>
      <c r="N402" s="340">
        <v>0</v>
      </c>
      <c r="O402" s="341">
        <v>52</v>
      </c>
      <c r="P402" s="341">
        <v>56</v>
      </c>
      <c r="Q402" s="343">
        <v>52</v>
      </c>
      <c r="R402" s="344">
        <v>56</v>
      </c>
      <c r="S402" s="344">
        <v>71</v>
      </c>
      <c r="T402" s="344">
        <v>61</v>
      </c>
      <c r="U402" s="344">
        <v>89</v>
      </c>
      <c r="V402" s="344">
        <v>89</v>
      </c>
      <c r="W402" s="344">
        <v>0</v>
      </c>
      <c r="X402" s="344">
        <v>0</v>
      </c>
      <c r="Y402" s="345">
        <v>0.12</v>
      </c>
      <c r="Z402" s="345">
        <v>0.25</v>
      </c>
      <c r="AA402" s="345">
        <v>0.25</v>
      </c>
      <c r="AB402" s="346">
        <v>0</v>
      </c>
      <c r="AC402" s="346">
        <v>0</v>
      </c>
      <c r="AD402" s="346">
        <v>0</v>
      </c>
      <c r="AE402" s="346">
        <v>0</v>
      </c>
      <c r="AF402" s="393">
        <v>0</v>
      </c>
      <c r="AG402" s="349" t="s">
        <v>1570</v>
      </c>
      <c r="AH402" s="347" t="s">
        <v>1555</v>
      </c>
      <c r="AI402" s="347" t="s">
        <v>3957</v>
      </c>
      <c r="AJ402" s="348">
        <v>0.75</v>
      </c>
      <c r="AK402" s="379">
        <v>8</v>
      </c>
      <c r="AL402" s="349">
        <v>30</v>
      </c>
      <c r="AM402" s="349">
        <v>0.16394081399273913</v>
      </c>
      <c r="AN402" s="436">
        <v>5.4100468617603914</v>
      </c>
      <c r="AO402" s="348"/>
      <c r="AP402" s="348">
        <v>2.4591122098910869</v>
      </c>
      <c r="AQ402" s="348">
        <v>1</v>
      </c>
      <c r="AR402" s="348">
        <v>1</v>
      </c>
      <c r="AS402" s="348"/>
      <c r="AT402" s="348"/>
      <c r="AU402" s="348"/>
      <c r="AV402" s="348"/>
      <c r="AW402" s="350">
        <v>0.1</v>
      </c>
      <c r="AX402" s="351">
        <v>0.25</v>
      </c>
      <c r="AY402" s="352">
        <v>10</v>
      </c>
      <c r="AZ402" s="393">
        <v>0</v>
      </c>
      <c r="BA402" s="393" t="s">
        <v>1537</v>
      </c>
      <c r="BB402" s="393" t="s">
        <v>1537</v>
      </c>
      <c r="BC402" s="393" t="s">
        <v>1537</v>
      </c>
      <c r="BD402" s="353" t="s">
        <v>3612</v>
      </c>
      <c r="BE402" s="393">
        <v>0</v>
      </c>
      <c r="BF402" s="393">
        <v>0</v>
      </c>
      <c r="BG402" s="393">
        <v>0</v>
      </c>
      <c r="BH402" s="5" t="s">
        <v>1537</v>
      </c>
      <c r="BI402" s="289"/>
      <c r="BJ402" s="297">
        <v>0</v>
      </c>
      <c r="BK402" s="297">
        <v>4</v>
      </c>
    </row>
    <row r="403" spans="1:63" x14ac:dyDescent="0.2">
      <c r="A403" s="283" t="s">
        <v>3941</v>
      </c>
      <c r="B403" s="287" t="s">
        <v>3940</v>
      </c>
      <c r="C403" s="340">
        <v>0</v>
      </c>
      <c r="D403" s="341">
        <v>25</v>
      </c>
      <c r="E403" s="341">
        <v>35</v>
      </c>
      <c r="F403" s="341">
        <v>35</v>
      </c>
      <c r="G403" s="341">
        <v>37</v>
      </c>
      <c r="H403" s="341">
        <v>41</v>
      </c>
      <c r="I403" s="342">
        <v>68</v>
      </c>
      <c r="J403" s="340">
        <v>0</v>
      </c>
      <c r="K403" s="341">
        <v>0</v>
      </c>
      <c r="L403" s="341">
        <v>14</v>
      </c>
      <c r="M403" s="341">
        <v>28</v>
      </c>
      <c r="N403" s="340">
        <v>0</v>
      </c>
      <c r="O403" s="341">
        <v>52</v>
      </c>
      <c r="P403" s="341">
        <v>56</v>
      </c>
      <c r="Q403" s="343">
        <v>52</v>
      </c>
      <c r="R403" s="344">
        <v>56</v>
      </c>
      <c r="S403" s="344">
        <v>71</v>
      </c>
      <c r="T403" s="344">
        <v>61</v>
      </c>
      <c r="U403" s="344">
        <v>89</v>
      </c>
      <c r="V403" s="344">
        <v>89</v>
      </c>
      <c r="W403" s="344">
        <v>0</v>
      </c>
      <c r="X403" s="344">
        <v>0</v>
      </c>
      <c r="Y403" s="345">
        <v>0.12</v>
      </c>
      <c r="Z403" s="345">
        <v>0.25</v>
      </c>
      <c r="AA403" s="345">
        <v>0.25</v>
      </c>
      <c r="AB403" s="346">
        <v>0</v>
      </c>
      <c r="AC403" s="346">
        <v>0</v>
      </c>
      <c r="AD403" s="346">
        <v>0</v>
      </c>
      <c r="AE403" s="346">
        <v>0</v>
      </c>
      <c r="AF403" s="393">
        <v>0</v>
      </c>
      <c r="AG403" s="349" t="s">
        <v>1570</v>
      </c>
      <c r="AH403" s="347" t="s">
        <v>1555</v>
      </c>
      <c r="AI403" s="347" t="s">
        <v>3957</v>
      </c>
      <c r="AJ403" s="348">
        <v>0.75</v>
      </c>
      <c r="AK403" s="379">
        <v>8</v>
      </c>
      <c r="AL403" s="349">
        <v>30</v>
      </c>
      <c r="AM403" s="349">
        <v>0.16394081399273913</v>
      </c>
      <c r="AN403" s="436">
        <v>5.4100468617603914</v>
      </c>
      <c r="AO403" s="348"/>
      <c r="AP403" s="348">
        <v>2.4591122098910869</v>
      </c>
      <c r="AQ403" s="348">
        <v>1</v>
      </c>
      <c r="AR403" s="348">
        <v>1</v>
      </c>
      <c r="AS403" s="348"/>
      <c r="AT403" s="348"/>
      <c r="AU403" s="348"/>
      <c r="AV403" s="348"/>
      <c r="AW403" s="350">
        <v>0.1</v>
      </c>
      <c r="AX403" s="351">
        <v>0.25</v>
      </c>
      <c r="AY403" s="352">
        <v>10</v>
      </c>
      <c r="AZ403" s="393">
        <v>0</v>
      </c>
      <c r="BA403" s="393" t="s">
        <v>1537</v>
      </c>
      <c r="BB403" s="393" t="s">
        <v>1537</v>
      </c>
      <c r="BC403" s="393" t="s">
        <v>1537</v>
      </c>
      <c r="BD403" s="353" t="s">
        <v>3612</v>
      </c>
      <c r="BE403" s="393">
        <v>0</v>
      </c>
      <c r="BF403" s="393">
        <v>0</v>
      </c>
      <c r="BG403" s="393">
        <v>0</v>
      </c>
      <c r="BH403" s="5" t="s">
        <v>1537</v>
      </c>
      <c r="BI403" s="289"/>
      <c r="BJ403" s="297">
        <v>0</v>
      </c>
      <c r="BK403" s="297">
        <v>4</v>
      </c>
    </row>
    <row r="404" spans="1:63" x14ac:dyDescent="0.2">
      <c r="A404" s="283" t="s">
        <v>3942</v>
      </c>
      <c r="B404" s="287" t="s">
        <v>3943</v>
      </c>
      <c r="C404" s="340">
        <v>0</v>
      </c>
      <c r="D404" s="341">
        <v>29</v>
      </c>
      <c r="E404" s="341">
        <v>40</v>
      </c>
      <c r="F404" s="341">
        <v>40</v>
      </c>
      <c r="G404" s="341">
        <v>42</v>
      </c>
      <c r="H404" s="341">
        <v>49</v>
      </c>
      <c r="I404" s="342">
        <v>79</v>
      </c>
      <c r="J404" s="340">
        <v>0</v>
      </c>
      <c r="K404" s="341">
        <v>0</v>
      </c>
      <c r="L404" s="341">
        <v>17</v>
      </c>
      <c r="M404" s="341">
        <v>33</v>
      </c>
      <c r="N404" s="340">
        <v>0</v>
      </c>
      <c r="O404" s="341">
        <v>60</v>
      </c>
      <c r="P404" s="341">
        <v>65</v>
      </c>
      <c r="Q404" s="343">
        <v>60</v>
      </c>
      <c r="R404" s="344">
        <v>65</v>
      </c>
      <c r="S404" s="344">
        <v>78</v>
      </c>
      <c r="T404" s="344">
        <v>80</v>
      </c>
      <c r="U404" s="344">
        <v>97</v>
      </c>
      <c r="V404" s="344">
        <v>97</v>
      </c>
      <c r="W404" s="344">
        <v>0</v>
      </c>
      <c r="X404" s="344">
        <v>0</v>
      </c>
      <c r="Y404" s="345">
        <v>0.12</v>
      </c>
      <c r="Z404" s="345">
        <v>0.25</v>
      </c>
      <c r="AA404" s="345">
        <v>0.25</v>
      </c>
      <c r="AB404" s="346">
        <v>0</v>
      </c>
      <c r="AC404" s="346">
        <v>0</v>
      </c>
      <c r="AD404" s="346">
        <v>0</v>
      </c>
      <c r="AE404" s="346">
        <v>0</v>
      </c>
      <c r="AF404" s="393">
        <v>0</v>
      </c>
      <c r="AG404" s="349" t="s">
        <v>1570</v>
      </c>
      <c r="AH404" s="347" t="s">
        <v>1555</v>
      </c>
      <c r="AI404" s="347" t="s">
        <v>3957</v>
      </c>
      <c r="AJ404" s="348">
        <v>0.75</v>
      </c>
      <c r="AK404" s="379">
        <v>8</v>
      </c>
      <c r="AL404" s="349">
        <v>36</v>
      </c>
      <c r="AM404" s="349">
        <v>0.16394081399273913</v>
      </c>
      <c r="AN404" s="436">
        <v>5.4100468617603914</v>
      </c>
      <c r="AO404" s="348"/>
      <c r="AP404" s="348">
        <v>2.4591122098910869</v>
      </c>
      <c r="AQ404" s="348">
        <v>1</v>
      </c>
      <c r="AR404" s="348">
        <v>1</v>
      </c>
      <c r="AS404" s="348"/>
      <c r="AT404" s="348"/>
      <c r="AU404" s="348"/>
      <c r="AV404" s="348"/>
      <c r="AW404" s="350">
        <v>0.1</v>
      </c>
      <c r="AX404" s="351">
        <v>0.25</v>
      </c>
      <c r="AY404" s="352">
        <v>10</v>
      </c>
      <c r="AZ404" s="393">
        <v>0</v>
      </c>
      <c r="BA404" s="393" t="s">
        <v>1537</v>
      </c>
      <c r="BB404" s="393" t="s">
        <v>1537</v>
      </c>
      <c r="BC404" s="393" t="s">
        <v>1537</v>
      </c>
      <c r="BD404" s="353" t="s">
        <v>3612</v>
      </c>
      <c r="BE404" s="393">
        <v>0</v>
      </c>
      <c r="BF404" s="393">
        <v>0</v>
      </c>
      <c r="BG404" s="393">
        <v>0</v>
      </c>
      <c r="BH404" s="5" t="s">
        <v>1537</v>
      </c>
      <c r="BI404" s="289"/>
      <c r="BJ404" s="297">
        <v>0</v>
      </c>
      <c r="BK404" s="297">
        <v>5</v>
      </c>
    </row>
    <row r="405" spans="1:63" x14ac:dyDescent="0.2">
      <c r="A405" s="283" t="s">
        <v>3944</v>
      </c>
      <c r="B405" s="287" t="s">
        <v>3943</v>
      </c>
      <c r="C405" s="340">
        <v>0</v>
      </c>
      <c r="D405" s="341">
        <v>29</v>
      </c>
      <c r="E405" s="341">
        <v>40</v>
      </c>
      <c r="F405" s="341">
        <v>40</v>
      </c>
      <c r="G405" s="341">
        <v>42</v>
      </c>
      <c r="H405" s="341">
        <v>49</v>
      </c>
      <c r="I405" s="342">
        <v>79</v>
      </c>
      <c r="J405" s="340">
        <v>0</v>
      </c>
      <c r="K405" s="341">
        <v>0</v>
      </c>
      <c r="L405" s="341">
        <v>17</v>
      </c>
      <c r="M405" s="341">
        <v>33</v>
      </c>
      <c r="N405" s="340">
        <v>0</v>
      </c>
      <c r="O405" s="341">
        <v>60</v>
      </c>
      <c r="P405" s="341">
        <v>65</v>
      </c>
      <c r="Q405" s="343">
        <v>60</v>
      </c>
      <c r="R405" s="344">
        <v>65</v>
      </c>
      <c r="S405" s="344">
        <v>78</v>
      </c>
      <c r="T405" s="344">
        <v>80</v>
      </c>
      <c r="U405" s="344">
        <v>97</v>
      </c>
      <c r="V405" s="344">
        <v>97</v>
      </c>
      <c r="W405" s="344">
        <v>0</v>
      </c>
      <c r="X405" s="344">
        <v>0</v>
      </c>
      <c r="Y405" s="345">
        <v>0.12</v>
      </c>
      <c r="Z405" s="345">
        <v>0.25</v>
      </c>
      <c r="AA405" s="345">
        <v>0.25</v>
      </c>
      <c r="AB405" s="346">
        <v>0</v>
      </c>
      <c r="AC405" s="346">
        <v>0</v>
      </c>
      <c r="AD405" s="346">
        <v>0</v>
      </c>
      <c r="AE405" s="346">
        <v>0</v>
      </c>
      <c r="AF405" s="393">
        <v>0</v>
      </c>
      <c r="AG405" s="349" t="s">
        <v>1570</v>
      </c>
      <c r="AH405" s="347" t="s">
        <v>1555</v>
      </c>
      <c r="AI405" s="347" t="s">
        <v>3957</v>
      </c>
      <c r="AJ405" s="348">
        <v>0.75</v>
      </c>
      <c r="AK405" s="379">
        <v>8</v>
      </c>
      <c r="AL405" s="349">
        <v>36</v>
      </c>
      <c r="AM405" s="349">
        <v>0.16394081399273913</v>
      </c>
      <c r="AN405" s="436">
        <v>5.4100468617603914</v>
      </c>
      <c r="AO405" s="348"/>
      <c r="AP405" s="348">
        <v>2.4591122098910869</v>
      </c>
      <c r="AQ405" s="348">
        <v>1</v>
      </c>
      <c r="AR405" s="348">
        <v>1</v>
      </c>
      <c r="AS405" s="348"/>
      <c r="AT405" s="348"/>
      <c r="AU405" s="348"/>
      <c r="AV405" s="348"/>
      <c r="AW405" s="350">
        <v>0.1</v>
      </c>
      <c r="AX405" s="351">
        <v>0.25</v>
      </c>
      <c r="AY405" s="352">
        <v>10</v>
      </c>
      <c r="AZ405" s="393">
        <v>0</v>
      </c>
      <c r="BA405" s="393" t="s">
        <v>1537</v>
      </c>
      <c r="BB405" s="393" t="s">
        <v>1537</v>
      </c>
      <c r="BC405" s="393" t="s">
        <v>1537</v>
      </c>
      <c r="BD405" s="353" t="s">
        <v>3612</v>
      </c>
      <c r="BE405" s="393">
        <v>0</v>
      </c>
      <c r="BF405" s="393">
        <v>0</v>
      </c>
      <c r="BG405" s="393">
        <v>0</v>
      </c>
      <c r="BH405" s="5" t="s">
        <v>1537</v>
      </c>
      <c r="BI405" s="289"/>
      <c r="BJ405" s="297">
        <v>0</v>
      </c>
      <c r="BK405" s="297">
        <v>5</v>
      </c>
    </row>
    <row r="406" spans="1:63" x14ac:dyDescent="0.2">
      <c r="A406" s="283" t="s">
        <v>5081</v>
      </c>
      <c r="B406" s="287" t="s">
        <v>5082</v>
      </c>
      <c r="C406" s="340">
        <v>0</v>
      </c>
      <c r="D406" s="341">
        <v>31</v>
      </c>
      <c r="E406" s="341">
        <v>44</v>
      </c>
      <c r="F406" s="341">
        <v>43</v>
      </c>
      <c r="G406" s="341">
        <v>47</v>
      </c>
      <c r="H406" s="341">
        <v>53</v>
      </c>
      <c r="I406" s="342">
        <v>88</v>
      </c>
      <c r="J406" s="340">
        <v>0</v>
      </c>
      <c r="K406" s="341">
        <v>0</v>
      </c>
      <c r="L406" s="341">
        <v>19</v>
      </c>
      <c r="M406" s="341">
        <v>38</v>
      </c>
      <c r="N406" s="340">
        <v>0</v>
      </c>
      <c r="O406" s="341">
        <v>66</v>
      </c>
      <c r="P406" s="341">
        <v>71</v>
      </c>
      <c r="Q406" s="343">
        <v>66</v>
      </c>
      <c r="R406" s="344">
        <v>71</v>
      </c>
      <c r="S406" s="344">
        <v>89</v>
      </c>
      <c r="T406" s="344">
        <v>80</v>
      </c>
      <c r="U406" s="344">
        <v>106</v>
      </c>
      <c r="V406" s="344">
        <v>106</v>
      </c>
      <c r="W406" s="344">
        <v>0</v>
      </c>
      <c r="X406" s="344">
        <v>0</v>
      </c>
      <c r="Y406" s="345">
        <v>0.12</v>
      </c>
      <c r="Z406" s="345">
        <v>0.25</v>
      </c>
      <c r="AA406" s="345">
        <v>0.25</v>
      </c>
      <c r="AB406" s="346">
        <v>0</v>
      </c>
      <c r="AC406" s="346">
        <v>0</v>
      </c>
      <c r="AD406" s="346">
        <v>0</v>
      </c>
      <c r="AE406" s="346">
        <v>0</v>
      </c>
      <c r="AF406" s="393">
        <v>0</v>
      </c>
      <c r="AG406" s="349" t="s">
        <v>1570</v>
      </c>
      <c r="AH406" s="347" t="s">
        <v>1555</v>
      </c>
      <c r="AI406" s="347" t="s">
        <v>3957</v>
      </c>
      <c r="AJ406" s="348">
        <v>0.75</v>
      </c>
      <c r="AK406" s="379">
        <v>8</v>
      </c>
      <c r="AL406" s="349">
        <v>39</v>
      </c>
      <c r="AM406" s="349">
        <v>0.16394081399273913</v>
      </c>
      <c r="AN406" s="436">
        <v>5.4100468617603914</v>
      </c>
      <c r="AO406" s="348"/>
      <c r="AP406" s="348">
        <v>2.4591122098910869</v>
      </c>
      <c r="AQ406" s="348">
        <v>1</v>
      </c>
      <c r="AR406" s="348">
        <v>1</v>
      </c>
      <c r="AS406" s="348"/>
      <c r="AT406" s="348"/>
      <c r="AU406" s="348"/>
      <c r="AV406" s="348"/>
      <c r="AW406" s="350">
        <v>0.1</v>
      </c>
      <c r="AX406" s="351">
        <v>0.25</v>
      </c>
      <c r="AY406" s="352">
        <v>10</v>
      </c>
      <c r="AZ406" s="393">
        <v>0</v>
      </c>
      <c r="BA406" s="393" t="s">
        <v>1537</v>
      </c>
      <c r="BB406" s="393" t="s">
        <v>1537</v>
      </c>
      <c r="BC406" s="393" t="s">
        <v>1537</v>
      </c>
      <c r="BD406" s="353" t="s">
        <v>3612</v>
      </c>
      <c r="BE406" s="393">
        <v>0</v>
      </c>
      <c r="BF406" s="393">
        <v>0</v>
      </c>
      <c r="BG406" s="393">
        <v>0</v>
      </c>
      <c r="BH406" s="5" t="s">
        <v>1537</v>
      </c>
      <c r="BI406" s="289"/>
      <c r="BJ406" s="297">
        <v>0</v>
      </c>
      <c r="BK406" s="297">
        <v>5</v>
      </c>
    </row>
    <row r="407" spans="1:63" x14ac:dyDescent="0.2">
      <c r="A407" s="283" t="s">
        <v>5083</v>
      </c>
      <c r="B407" s="287" t="s">
        <v>5082</v>
      </c>
      <c r="C407" s="340">
        <v>0</v>
      </c>
      <c r="D407" s="341">
        <v>31</v>
      </c>
      <c r="E407" s="341">
        <v>44</v>
      </c>
      <c r="F407" s="341">
        <v>43</v>
      </c>
      <c r="G407" s="341">
        <v>47</v>
      </c>
      <c r="H407" s="341">
        <v>53</v>
      </c>
      <c r="I407" s="342">
        <v>88</v>
      </c>
      <c r="J407" s="340">
        <v>0</v>
      </c>
      <c r="K407" s="341">
        <v>0</v>
      </c>
      <c r="L407" s="341">
        <v>19</v>
      </c>
      <c r="M407" s="341">
        <v>38</v>
      </c>
      <c r="N407" s="340">
        <v>0</v>
      </c>
      <c r="O407" s="341">
        <v>66</v>
      </c>
      <c r="P407" s="341">
        <v>71</v>
      </c>
      <c r="Q407" s="343">
        <v>66</v>
      </c>
      <c r="R407" s="344">
        <v>71</v>
      </c>
      <c r="S407" s="344">
        <v>89</v>
      </c>
      <c r="T407" s="344">
        <v>80</v>
      </c>
      <c r="U407" s="344">
        <v>106</v>
      </c>
      <c r="V407" s="344">
        <v>106</v>
      </c>
      <c r="W407" s="344">
        <v>0</v>
      </c>
      <c r="X407" s="344">
        <v>0</v>
      </c>
      <c r="Y407" s="345">
        <v>0.12</v>
      </c>
      <c r="Z407" s="345">
        <v>0.25</v>
      </c>
      <c r="AA407" s="345">
        <v>0.25</v>
      </c>
      <c r="AB407" s="346">
        <v>0</v>
      </c>
      <c r="AC407" s="346">
        <v>0</v>
      </c>
      <c r="AD407" s="346">
        <v>0</v>
      </c>
      <c r="AE407" s="346">
        <v>0</v>
      </c>
      <c r="AF407" s="393">
        <v>0</v>
      </c>
      <c r="AG407" s="349" t="s">
        <v>1570</v>
      </c>
      <c r="AH407" s="347" t="s">
        <v>1555</v>
      </c>
      <c r="AI407" s="347" t="s">
        <v>3957</v>
      </c>
      <c r="AJ407" s="348">
        <v>0.75</v>
      </c>
      <c r="AK407" s="379">
        <v>8</v>
      </c>
      <c r="AL407" s="349">
        <v>39</v>
      </c>
      <c r="AM407" s="349">
        <v>0.16394081399273913</v>
      </c>
      <c r="AN407" s="436">
        <v>5.4100468617603914</v>
      </c>
      <c r="AO407" s="348"/>
      <c r="AP407" s="348">
        <v>2.4591122098910869</v>
      </c>
      <c r="AQ407" s="348">
        <v>1</v>
      </c>
      <c r="AR407" s="348">
        <v>1</v>
      </c>
      <c r="AS407" s="348"/>
      <c r="AT407" s="348"/>
      <c r="AU407" s="348"/>
      <c r="AV407" s="348"/>
      <c r="AW407" s="350">
        <v>0.1</v>
      </c>
      <c r="AX407" s="351">
        <v>0.25</v>
      </c>
      <c r="AY407" s="352">
        <v>10</v>
      </c>
      <c r="AZ407" s="393">
        <v>0</v>
      </c>
      <c r="BA407" s="393" t="s">
        <v>1537</v>
      </c>
      <c r="BB407" s="393" t="s">
        <v>1537</v>
      </c>
      <c r="BC407" s="393" t="s">
        <v>1537</v>
      </c>
      <c r="BD407" s="353" t="s">
        <v>3612</v>
      </c>
      <c r="BE407" s="393">
        <v>0</v>
      </c>
      <c r="BF407" s="393">
        <v>0</v>
      </c>
      <c r="BG407" s="393">
        <v>0</v>
      </c>
      <c r="BH407" s="5" t="s">
        <v>1537</v>
      </c>
      <c r="BI407" s="289"/>
      <c r="BJ407" s="297">
        <v>0</v>
      </c>
      <c r="BK407" s="297">
        <v>5</v>
      </c>
    </row>
    <row r="408" spans="1:63" x14ac:dyDescent="0.2">
      <c r="A408" s="283" t="s">
        <v>3945</v>
      </c>
      <c r="B408" s="287" t="s">
        <v>3946</v>
      </c>
      <c r="C408" s="340">
        <v>0</v>
      </c>
      <c r="D408" s="341">
        <v>32</v>
      </c>
      <c r="E408" s="341">
        <v>46</v>
      </c>
      <c r="F408" s="341">
        <v>45</v>
      </c>
      <c r="G408" s="341">
        <v>49</v>
      </c>
      <c r="H408" s="341">
        <v>55</v>
      </c>
      <c r="I408" s="342">
        <v>91</v>
      </c>
      <c r="J408" s="340">
        <v>0</v>
      </c>
      <c r="K408" s="341">
        <v>0</v>
      </c>
      <c r="L408" s="341">
        <v>20</v>
      </c>
      <c r="M408" s="341">
        <v>39</v>
      </c>
      <c r="N408" s="340">
        <v>0</v>
      </c>
      <c r="O408" s="341">
        <v>68</v>
      </c>
      <c r="P408" s="341">
        <v>74</v>
      </c>
      <c r="Q408" s="343">
        <v>68</v>
      </c>
      <c r="R408" s="344">
        <v>74</v>
      </c>
      <c r="S408" s="344">
        <v>92</v>
      </c>
      <c r="T408" s="344">
        <v>83</v>
      </c>
      <c r="U408" s="344">
        <v>110</v>
      </c>
      <c r="V408" s="344">
        <v>110</v>
      </c>
      <c r="W408" s="344">
        <v>0</v>
      </c>
      <c r="X408" s="344">
        <v>0</v>
      </c>
      <c r="Y408" s="345">
        <v>0.12</v>
      </c>
      <c r="Z408" s="345">
        <v>0.25</v>
      </c>
      <c r="AA408" s="345">
        <v>0.25</v>
      </c>
      <c r="AB408" s="346">
        <v>0</v>
      </c>
      <c r="AC408" s="346">
        <v>0</v>
      </c>
      <c r="AD408" s="346">
        <v>0</v>
      </c>
      <c r="AE408" s="346">
        <v>0</v>
      </c>
      <c r="AF408" s="393">
        <v>0</v>
      </c>
      <c r="AG408" s="349" t="s">
        <v>1570</v>
      </c>
      <c r="AH408" s="347" t="s">
        <v>1555</v>
      </c>
      <c r="AI408" s="347" t="s">
        <v>3957</v>
      </c>
      <c r="AJ408" s="348">
        <v>0.75</v>
      </c>
      <c r="AK408" s="379">
        <v>8</v>
      </c>
      <c r="AL408" s="349">
        <v>42</v>
      </c>
      <c r="AM408" s="349">
        <v>0.16394081399273913</v>
      </c>
      <c r="AN408" s="436">
        <v>5.4100468617603914</v>
      </c>
      <c r="AO408" s="348"/>
      <c r="AP408" s="348">
        <v>2.4591122098910869</v>
      </c>
      <c r="AQ408" s="348">
        <v>1</v>
      </c>
      <c r="AR408" s="348">
        <v>1</v>
      </c>
      <c r="AS408" s="348"/>
      <c r="AT408" s="348"/>
      <c r="AU408" s="348"/>
      <c r="AV408" s="348"/>
      <c r="AW408" s="350">
        <v>0.1</v>
      </c>
      <c r="AX408" s="351">
        <v>0.25</v>
      </c>
      <c r="AY408" s="352">
        <v>10</v>
      </c>
      <c r="AZ408" s="393">
        <v>0</v>
      </c>
      <c r="BA408" s="393" t="s">
        <v>1537</v>
      </c>
      <c r="BB408" s="393" t="s">
        <v>1537</v>
      </c>
      <c r="BC408" s="393" t="s">
        <v>1537</v>
      </c>
      <c r="BD408" s="353" t="s">
        <v>3612</v>
      </c>
      <c r="BE408" s="393">
        <v>0</v>
      </c>
      <c r="BF408" s="393">
        <v>0</v>
      </c>
      <c r="BG408" s="393">
        <v>0</v>
      </c>
      <c r="BH408" s="5" t="s">
        <v>1537</v>
      </c>
      <c r="BI408" s="289"/>
      <c r="BJ408" s="297">
        <v>0</v>
      </c>
      <c r="BK408" s="297">
        <v>5</v>
      </c>
    </row>
    <row r="409" spans="1:63" x14ac:dyDescent="0.2">
      <c r="A409" s="283" t="s">
        <v>3947</v>
      </c>
      <c r="B409" s="287" t="s">
        <v>3946</v>
      </c>
      <c r="C409" s="340">
        <v>0</v>
      </c>
      <c r="D409" s="341">
        <v>32</v>
      </c>
      <c r="E409" s="341">
        <v>46</v>
      </c>
      <c r="F409" s="341">
        <v>45</v>
      </c>
      <c r="G409" s="341">
        <v>49</v>
      </c>
      <c r="H409" s="341">
        <v>55</v>
      </c>
      <c r="I409" s="342">
        <v>91</v>
      </c>
      <c r="J409" s="340">
        <v>0</v>
      </c>
      <c r="K409" s="341">
        <v>0</v>
      </c>
      <c r="L409" s="341">
        <v>20</v>
      </c>
      <c r="M409" s="341">
        <v>39</v>
      </c>
      <c r="N409" s="340">
        <v>0</v>
      </c>
      <c r="O409" s="341">
        <v>68</v>
      </c>
      <c r="P409" s="341">
        <v>74</v>
      </c>
      <c r="Q409" s="343">
        <v>68</v>
      </c>
      <c r="R409" s="344">
        <v>74</v>
      </c>
      <c r="S409" s="344">
        <v>92</v>
      </c>
      <c r="T409" s="344">
        <v>83</v>
      </c>
      <c r="U409" s="344">
        <v>110</v>
      </c>
      <c r="V409" s="344">
        <v>110</v>
      </c>
      <c r="W409" s="344">
        <v>0</v>
      </c>
      <c r="X409" s="344">
        <v>0</v>
      </c>
      <c r="Y409" s="345">
        <v>0.12</v>
      </c>
      <c r="Z409" s="345">
        <v>0.25</v>
      </c>
      <c r="AA409" s="345">
        <v>0.25</v>
      </c>
      <c r="AB409" s="346">
        <v>0</v>
      </c>
      <c r="AC409" s="346">
        <v>0</v>
      </c>
      <c r="AD409" s="346">
        <v>0</v>
      </c>
      <c r="AE409" s="346">
        <v>0</v>
      </c>
      <c r="AF409" s="393">
        <v>0</v>
      </c>
      <c r="AG409" s="349" t="s">
        <v>1570</v>
      </c>
      <c r="AH409" s="347" t="s">
        <v>1555</v>
      </c>
      <c r="AI409" s="347" t="s">
        <v>3957</v>
      </c>
      <c r="AJ409" s="348">
        <v>0.75</v>
      </c>
      <c r="AK409" s="379">
        <v>8</v>
      </c>
      <c r="AL409" s="349">
        <v>42</v>
      </c>
      <c r="AM409" s="349">
        <v>0.16394081399273913</v>
      </c>
      <c r="AN409" s="436">
        <v>5.4100468617603914</v>
      </c>
      <c r="AO409" s="348"/>
      <c r="AP409" s="348">
        <v>2.4591122098910869</v>
      </c>
      <c r="AQ409" s="348">
        <v>1</v>
      </c>
      <c r="AR409" s="348">
        <v>1</v>
      </c>
      <c r="AS409" s="348"/>
      <c r="AT409" s="348"/>
      <c r="AU409" s="348"/>
      <c r="AV409" s="348"/>
      <c r="AW409" s="350">
        <v>0.1</v>
      </c>
      <c r="AX409" s="351">
        <v>0.25</v>
      </c>
      <c r="AY409" s="352">
        <v>10</v>
      </c>
      <c r="AZ409" s="393">
        <v>0</v>
      </c>
      <c r="BA409" s="393" t="s">
        <v>1537</v>
      </c>
      <c r="BB409" s="393" t="s">
        <v>1537</v>
      </c>
      <c r="BC409" s="393" t="s">
        <v>1537</v>
      </c>
      <c r="BD409" s="353" t="s">
        <v>3612</v>
      </c>
      <c r="BE409" s="393">
        <v>0</v>
      </c>
      <c r="BF409" s="393">
        <v>0</v>
      </c>
      <c r="BG409" s="393">
        <v>0</v>
      </c>
      <c r="BH409" s="5" t="s">
        <v>1537</v>
      </c>
      <c r="BI409" s="289"/>
      <c r="BJ409" s="297">
        <v>0</v>
      </c>
      <c r="BK409" s="297">
        <v>5</v>
      </c>
    </row>
    <row r="410" spans="1:63" x14ac:dyDescent="0.2">
      <c r="A410" s="283" t="s">
        <v>1862</v>
      </c>
      <c r="B410" s="287" t="s">
        <v>2994</v>
      </c>
      <c r="C410" s="340">
        <v>0</v>
      </c>
      <c r="D410" s="341">
        <v>18</v>
      </c>
      <c r="E410" s="341">
        <v>26</v>
      </c>
      <c r="F410" s="341">
        <v>26</v>
      </c>
      <c r="G410" s="341">
        <v>27</v>
      </c>
      <c r="H410" s="341">
        <v>31</v>
      </c>
      <c r="I410" s="342">
        <v>49</v>
      </c>
      <c r="J410" s="340">
        <v>0</v>
      </c>
      <c r="K410" s="341">
        <v>0</v>
      </c>
      <c r="L410" s="341">
        <v>10</v>
      </c>
      <c r="M410" s="341">
        <v>19</v>
      </c>
      <c r="N410" s="340">
        <v>0</v>
      </c>
      <c r="O410" s="341">
        <v>43</v>
      </c>
      <c r="P410" s="341">
        <v>47</v>
      </c>
      <c r="Q410" s="343">
        <v>43</v>
      </c>
      <c r="R410" s="344">
        <v>47</v>
      </c>
      <c r="S410" s="344">
        <v>52</v>
      </c>
      <c r="T410" s="344">
        <v>50</v>
      </c>
      <c r="U410" s="344">
        <v>76</v>
      </c>
      <c r="V410" s="344">
        <v>76</v>
      </c>
      <c r="W410" s="344">
        <v>0</v>
      </c>
      <c r="X410" s="344">
        <v>0</v>
      </c>
      <c r="Y410" s="345">
        <v>0.12</v>
      </c>
      <c r="Z410" s="345">
        <v>0.25</v>
      </c>
      <c r="AA410" s="345">
        <v>0.25</v>
      </c>
      <c r="AB410" s="346">
        <v>0</v>
      </c>
      <c r="AC410" s="346">
        <v>0</v>
      </c>
      <c r="AD410" s="346">
        <v>0</v>
      </c>
      <c r="AE410" s="346">
        <v>0</v>
      </c>
      <c r="AF410" s="393">
        <v>0</v>
      </c>
      <c r="AG410" s="349" t="s">
        <v>1570</v>
      </c>
      <c r="AH410" s="347" t="s">
        <v>1555</v>
      </c>
      <c r="AI410" s="347" t="s">
        <v>3957</v>
      </c>
      <c r="AJ410" s="348">
        <v>0.75</v>
      </c>
      <c r="AK410" s="379">
        <v>9</v>
      </c>
      <c r="AL410" s="349">
        <v>21</v>
      </c>
      <c r="AM410" s="349">
        <v>8.5573087812842299E-2</v>
      </c>
      <c r="AN410" s="436">
        <v>2.8239118978237965</v>
      </c>
      <c r="AO410" s="348"/>
      <c r="AP410" s="348">
        <v>1.2835963171926346</v>
      </c>
      <c r="AQ410" s="348">
        <v>1</v>
      </c>
      <c r="AR410" s="348">
        <v>1</v>
      </c>
      <c r="AS410" s="348"/>
      <c r="AT410" s="348"/>
      <c r="AU410" s="348"/>
      <c r="AV410" s="348"/>
      <c r="AW410" s="350">
        <v>0.1</v>
      </c>
      <c r="AX410" s="351">
        <v>0.25</v>
      </c>
      <c r="AY410" s="352">
        <v>5</v>
      </c>
      <c r="AZ410" s="393">
        <v>0</v>
      </c>
      <c r="BA410" s="393" t="s">
        <v>1537</v>
      </c>
      <c r="BB410" s="393" t="s">
        <v>1537</v>
      </c>
      <c r="BC410" s="393" t="s">
        <v>1537</v>
      </c>
      <c r="BD410" s="353" t="s">
        <v>3612</v>
      </c>
      <c r="BE410" s="393">
        <v>0</v>
      </c>
      <c r="BF410" s="393">
        <v>0</v>
      </c>
      <c r="BG410" s="393">
        <v>0</v>
      </c>
      <c r="BH410" s="5" t="s">
        <v>1537</v>
      </c>
      <c r="BI410" s="289"/>
      <c r="BJ410" s="297">
        <v>0</v>
      </c>
      <c r="BK410" s="297">
        <v>3</v>
      </c>
    </row>
    <row r="411" spans="1:63" x14ac:dyDescent="0.2">
      <c r="A411" s="283" t="s">
        <v>875</v>
      </c>
      <c r="B411" s="287" t="s">
        <v>3003</v>
      </c>
      <c r="C411" s="340">
        <v>0</v>
      </c>
      <c r="D411" s="341">
        <v>21</v>
      </c>
      <c r="E411" s="341">
        <v>29</v>
      </c>
      <c r="F411" s="341">
        <v>29</v>
      </c>
      <c r="G411" s="341">
        <v>30</v>
      </c>
      <c r="H411" s="341">
        <v>35</v>
      </c>
      <c r="I411" s="342">
        <v>55</v>
      </c>
      <c r="J411" s="340">
        <v>0</v>
      </c>
      <c r="K411" s="341">
        <v>0</v>
      </c>
      <c r="L411" s="341">
        <v>12</v>
      </c>
      <c r="M411" s="341">
        <v>22</v>
      </c>
      <c r="N411" s="340">
        <v>0</v>
      </c>
      <c r="O411" s="341">
        <v>45</v>
      </c>
      <c r="P411" s="341">
        <v>48</v>
      </c>
      <c r="Q411" s="343">
        <v>45</v>
      </c>
      <c r="R411" s="344">
        <v>48</v>
      </c>
      <c r="S411" s="344">
        <v>58</v>
      </c>
      <c r="T411" s="344">
        <v>50</v>
      </c>
      <c r="U411" s="344">
        <v>77</v>
      </c>
      <c r="V411" s="344">
        <v>77</v>
      </c>
      <c r="W411" s="344">
        <v>0</v>
      </c>
      <c r="X411" s="344">
        <v>0</v>
      </c>
      <c r="Y411" s="345">
        <v>0.12</v>
      </c>
      <c r="Z411" s="345">
        <v>0.25</v>
      </c>
      <c r="AA411" s="345">
        <v>0.25</v>
      </c>
      <c r="AB411" s="346">
        <v>0</v>
      </c>
      <c r="AC411" s="346">
        <v>0</v>
      </c>
      <c r="AD411" s="346">
        <v>0</v>
      </c>
      <c r="AE411" s="346">
        <v>0</v>
      </c>
      <c r="AF411" s="393">
        <v>0</v>
      </c>
      <c r="AG411" s="349" t="s">
        <v>1570</v>
      </c>
      <c r="AH411" s="347" t="s">
        <v>1555</v>
      </c>
      <c r="AI411" s="347" t="s">
        <v>3957</v>
      </c>
      <c r="AJ411" s="348">
        <v>0.75</v>
      </c>
      <c r="AK411" s="379">
        <v>9</v>
      </c>
      <c r="AL411" s="349">
        <v>24</v>
      </c>
      <c r="AM411" s="349">
        <v>9.7843945687891384E-2</v>
      </c>
      <c r="AN411" s="436">
        <v>3.228850207700416</v>
      </c>
      <c r="AO411" s="348"/>
      <c r="AP411" s="348">
        <v>1.4676591853183707</v>
      </c>
      <c r="AQ411" s="348">
        <v>1</v>
      </c>
      <c r="AR411" s="348">
        <v>1</v>
      </c>
      <c r="AS411" s="348"/>
      <c r="AT411" s="348"/>
      <c r="AU411" s="348"/>
      <c r="AV411" s="348"/>
      <c r="AW411" s="350">
        <v>0.1</v>
      </c>
      <c r="AX411" s="351">
        <v>0.25</v>
      </c>
      <c r="AY411" s="352">
        <v>5</v>
      </c>
      <c r="AZ411" s="393">
        <v>0</v>
      </c>
      <c r="BA411" s="393" t="s">
        <v>1537</v>
      </c>
      <c r="BB411" s="393" t="s">
        <v>1537</v>
      </c>
      <c r="BC411" s="393" t="s">
        <v>1537</v>
      </c>
      <c r="BD411" s="353" t="s">
        <v>3612</v>
      </c>
      <c r="BE411" s="393">
        <v>0</v>
      </c>
      <c r="BF411" s="393">
        <v>0</v>
      </c>
      <c r="BG411" s="393">
        <v>0</v>
      </c>
      <c r="BH411" s="5" t="s">
        <v>1537</v>
      </c>
      <c r="BI411" s="289"/>
      <c r="BJ411" s="297">
        <v>0</v>
      </c>
      <c r="BK411" s="297">
        <v>3</v>
      </c>
    </row>
    <row r="412" spans="1:63" x14ac:dyDescent="0.2">
      <c r="A412" s="283" t="s">
        <v>892</v>
      </c>
      <c r="B412" s="287" t="s">
        <v>3020</v>
      </c>
      <c r="C412" s="340">
        <v>0</v>
      </c>
      <c r="D412" s="341">
        <v>25</v>
      </c>
      <c r="E412" s="341">
        <v>34</v>
      </c>
      <c r="F412" s="341">
        <v>34</v>
      </c>
      <c r="G412" s="341">
        <v>36</v>
      </c>
      <c r="H412" s="341">
        <v>41</v>
      </c>
      <c r="I412" s="342">
        <v>68</v>
      </c>
      <c r="J412" s="340">
        <v>0</v>
      </c>
      <c r="K412" s="341">
        <v>0</v>
      </c>
      <c r="L412" s="341">
        <v>14</v>
      </c>
      <c r="M412" s="341">
        <v>28</v>
      </c>
      <c r="N412" s="340">
        <v>0</v>
      </c>
      <c r="O412" s="341">
        <v>52</v>
      </c>
      <c r="P412" s="341">
        <v>56</v>
      </c>
      <c r="Q412" s="343">
        <v>52</v>
      </c>
      <c r="R412" s="344">
        <v>56</v>
      </c>
      <c r="S412" s="344">
        <v>71</v>
      </c>
      <c r="T412" s="344">
        <v>61</v>
      </c>
      <c r="U412" s="344">
        <v>89</v>
      </c>
      <c r="V412" s="344">
        <v>89</v>
      </c>
      <c r="W412" s="344">
        <v>0</v>
      </c>
      <c r="X412" s="344">
        <v>0</v>
      </c>
      <c r="Y412" s="345">
        <v>0.12</v>
      </c>
      <c r="Z412" s="345">
        <v>0.25</v>
      </c>
      <c r="AA412" s="345">
        <v>0.25</v>
      </c>
      <c r="AB412" s="346">
        <v>0</v>
      </c>
      <c r="AC412" s="346">
        <v>0</v>
      </c>
      <c r="AD412" s="346">
        <v>0</v>
      </c>
      <c r="AE412" s="346">
        <v>0</v>
      </c>
      <c r="AF412" s="393">
        <v>0</v>
      </c>
      <c r="AG412" s="349" t="s">
        <v>1570</v>
      </c>
      <c r="AH412" s="347" t="s">
        <v>1555</v>
      </c>
      <c r="AI412" s="347" t="s">
        <v>3957</v>
      </c>
      <c r="AJ412" s="348">
        <v>0.75</v>
      </c>
      <c r="AK412" s="379">
        <v>9</v>
      </c>
      <c r="AL412" s="349">
        <v>30</v>
      </c>
      <c r="AM412" s="349">
        <v>0.12254712009424019</v>
      </c>
      <c r="AN412" s="436">
        <v>4.044054963109927</v>
      </c>
      <c r="AO412" s="348"/>
      <c r="AP412" s="348">
        <v>1.8382068014136028</v>
      </c>
      <c r="AQ412" s="348">
        <v>1</v>
      </c>
      <c r="AR412" s="348">
        <v>1</v>
      </c>
      <c r="AS412" s="348"/>
      <c r="AT412" s="348"/>
      <c r="AU412" s="348"/>
      <c r="AV412" s="348"/>
      <c r="AW412" s="350">
        <v>0.1</v>
      </c>
      <c r="AX412" s="351">
        <v>0.25</v>
      </c>
      <c r="AY412" s="352">
        <v>5</v>
      </c>
      <c r="AZ412" s="393">
        <v>0</v>
      </c>
      <c r="BA412" s="393" t="s">
        <v>1537</v>
      </c>
      <c r="BB412" s="393" t="s">
        <v>1537</v>
      </c>
      <c r="BC412" s="393" t="s">
        <v>1537</v>
      </c>
      <c r="BD412" s="353" t="s">
        <v>3612</v>
      </c>
      <c r="BE412" s="393">
        <v>0</v>
      </c>
      <c r="BF412" s="393">
        <v>0</v>
      </c>
      <c r="BG412" s="393">
        <v>0</v>
      </c>
      <c r="BH412" s="5" t="s">
        <v>1537</v>
      </c>
      <c r="BI412" s="289"/>
      <c r="BJ412" s="297">
        <v>0</v>
      </c>
      <c r="BK412" s="297">
        <v>4</v>
      </c>
    </row>
    <row r="413" spans="1:63" x14ac:dyDescent="0.2">
      <c r="A413" s="283" t="s">
        <v>908</v>
      </c>
      <c r="B413" s="287" t="s">
        <v>3036</v>
      </c>
      <c r="C413" s="340">
        <v>0</v>
      </c>
      <c r="D413" s="341">
        <v>29</v>
      </c>
      <c r="E413" s="341">
        <v>40</v>
      </c>
      <c r="F413" s="341">
        <v>40</v>
      </c>
      <c r="G413" s="341">
        <v>42</v>
      </c>
      <c r="H413" s="341">
        <v>49</v>
      </c>
      <c r="I413" s="342">
        <v>79</v>
      </c>
      <c r="J413" s="340">
        <v>0</v>
      </c>
      <c r="K413" s="341">
        <v>0</v>
      </c>
      <c r="L413" s="341">
        <v>17</v>
      </c>
      <c r="M413" s="341">
        <v>33</v>
      </c>
      <c r="N413" s="340">
        <v>0</v>
      </c>
      <c r="O413" s="341">
        <v>60</v>
      </c>
      <c r="P413" s="341">
        <v>65</v>
      </c>
      <c r="Q413" s="343">
        <v>60</v>
      </c>
      <c r="R413" s="344">
        <v>65</v>
      </c>
      <c r="S413" s="344">
        <v>78</v>
      </c>
      <c r="T413" s="344">
        <v>80</v>
      </c>
      <c r="U413" s="344">
        <v>97</v>
      </c>
      <c r="V413" s="344">
        <v>97</v>
      </c>
      <c r="W413" s="344">
        <v>0</v>
      </c>
      <c r="X413" s="344">
        <v>0</v>
      </c>
      <c r="Y413" s="345">
        <v>0.12</v>
      </c>
      <c r="Z413" s="345">
        <v>0.25</v>
      </c>
      <c r="AA413" s="345">
        <v>0.25</v>
      </c>
      <c r="AB413" s="346">
        <v>0</v>
      </c>
      <c r="AC413" s="346">
        <v>0</v>
      </c>
      <c r="AD413" s="346">
        <v>0</v>
      </c>
      <c r="AE413" s="346">
        <v>0</v>
      </c>
      <c r="AF413" s="393">
        <v>0</v>
      </c>
      <c r="AG413" s="349" t="s">
        <v>1570</v>
      </c>
      <c r="AH413" s="347" t="s">
        <v>1555</v>
      </c>
      <c r="AI413" s="347" t="s">
        <v>3957</v>
      </c>
      <c r="AJ413" s="348">
        <v>0.75</v>
      </c>
      <c r="AK413" s="379">
        <v>9</v>
      </c>
      <c r="AL413" s="349">
        <v>36</v>
      </c>
      <c r="AM413" s="349">
        <v>0.14708883584433835</v>
      </c>
      <c r="AN413" s="436">
        <v>4.8539315828631659</v>
      </c>
      <c r="AO413" s="348"/>
      <c r="AP413" s="348">
        <v>2.2063325376650753</v>
      </c>
      <c r="AQ413" s="348">
        <v>1</v>
      </c>
      <c r="AR413" s="348">
        <v>1</v>
      </c>
      <c r="AS413" s="348"/>
      <c r="AT413" s="348"/>
      <c r="AU413" s="348"/>
      <c r="AV413" s="348"/>
      <c r="AW413" s="350">
        <v>0.1</v>
      </c>
      <c r="AX413" s="351">
        <v>0.25</v>
      </c>
      <c r="AY413" s="352">
        <v>5</v>
      </c>
      <c r="AZ413" s="393">
        <v>0</v>
      </c>
      <c r="BA413" s="393" t="s">
        <v>1537</v>
      </c>
      <c r="BB413" s="393" t="s">
        <v>1537</v>
      </c>
      <c r="BC413" s="393" t="s">
        <v>1537</v>
      </c>
      <c r="BD413" s="353" t="s">
        <v>3612</v>
      </c>
      <c r="BE413" s="393">
        <v>0</v>
      </c>
      <c r="BF413" s="393">
        <v>0</v>
      </c>
      <c r="BG413" s="393">
        <v>0</v>
      </c>
      <c r="BH413" s="5" t="s">
        <v>1537</v>
      </c>
      <c r="BI413" s="289"/>
      <c r="BJ413" s="297">
        <v>0</v>
      </c>
      <c r="BK413" s="297">
        <v>5</v>
      </c>
    </row>
    <row r="414" spans="1:63" x14ac:dyDescent="0.2">
      <c r="A414" s="283" t="s">
        <v>5084</v>
      </c>
      <c r="B414" s="287" t="s">
        <v>5085</v>
      </c>
      <c r="C414" s="340">
        <v>0</v>
      </c>
      <c r="D414" s="341">
        <v>31</v>
      </c>
      <c r="E414" s="341">
        <v>43</v>
      </c>
      <c r="F414" s="341">
        <v>43</v>
      </c>
      <c r="G414" s="341">
        <v>46</v>
      </c>
      <c r="H414" s="341">
        <v>53</v>
      </c>
      <c r="I414" s="342">
        <v>88</v>
      </c>
      <c r="J414" s="340">
        <v>0</v>
      </c>
      <c r="K414" s="341">
        <v>0</v>
      </c>
      <c r="L414" s="341">
        <v>19</v>
      </c>
      <c r="M414" s="341">
        <v>38</v>
      </c>
      <c r="N414" s="340">
        <v>0</v>
      </c>
      <c r="O414" s="341">
        <v>66</v>
      </c>
      <c r="P414" s="341">
        <v>71</v>
      </c>
      <c r="Q414" s="343">
        <v>66</v>
      </c>
      <c r="R414" s="344">
        <v>71</v>
      </c>
      <c r="S414" s="344">
        <v>89</v>
      </c>
      <c r="T414" s="344">
        <v>80</v>
      </c>
      <c r="U414" s="344">
        <v>106</v>
      </c>
      <c r="V414" s="344">
        <v>106</v>
      </c>
      <c r="W414" s="344">
        <v>0</v>
      </c>
      <c r="X414" s="344">
        <v>0</v>
      </c>
      <c r="Y414" s="345">
        <v>0.12</v>
      </c>
      <c r="Z414" s="345">
        <v>0.25</v>
      </c>
      <c r="AA414" s="345">
        <v>0.25</v>
      </c>
      <c r="AB414" s="346">
        <v>0</v>
      </c>
      <c r="AC414" s="346">
        <v>0</v>
      </c>
      <c r="AD414" s="346">
        <v>0</v>
      </c>
      <c r="AE414" s="346">
        <v>0</v>
      </c>
      <c r="AF414" s="393">
        <v>0</v>
      </c>
      <c r="AG414" s="349" t="s">
        <v>1570</v>
      </c>
      <c r="AH414" s="347" t="s">
        <v>1555</v>
      </c>
      <c r="AI414" s="347" t="s">
        <v>3957</v>
      </c>
      <c r="AJ414" s="348">
        <v>0.75</v>
      </c>
      <c r="AK414" s="379">
        <v>9</v>
      </c>
      <c r="AL414" s="349">
        <v>39</v>
      </c>
      <c r="AM414" s="349">
        <v>0.14708883584433835</v>
      </c>
      <c r="AN414" s="436">
        <v>4.8539315828631659</v>
      </c>
      <c r="AO414" s="348"/>
      <c r="AP414" s="348">
        <v>2.2063325376650753</v>
      </c>
      <c r="AQ414" s="348">
        <v>1</v>
      </c>
      <c r="AR414" s="348">
        <v>1</v>
      </c>
      <c r="AS414" s="348"/>
      <c r="AT414" s="348"/>
      <c r="AU414" s="348"/>
      <c r="AV414" s="348"/>
      <c r="AW414" s="350">
        <v>0.1</v>
      </c>
      <c r="AX414" s="351">
        <v>0.25</v>
      </c>
      <c r="AY414" s="352">
        <v>5</v>
      </c>
      <c r="AZ414" s="393">
        <v>0</v>
      </c>
      <c r="BA414" s="393" t="s">
        <v>1537</v>
      </c>
      <c r="BB414" s="393" t="s">
        <v>1537</v>
      </c>
      <c r="BC414" s="393" t="s">
        <v>1537</v>
      </c>
      <c r="BD414" s="353" t="s">
        <v>3612</v>
      </c>
      <c r="BE414" s="393">
        <v>0</v>
      </c>
      <c r="BF414" s="393">
        <v>0</v>
      </c>
      <c r="BG414" s="393">
        <v>0</v>
      </c>
      <c r="BH414" s="5" t="s">
        <v>1537</v>
      </c>
      <c r="BI414" s="289"/>
      <c r="BJ414" s="297">
        <v>0</v>
      </c>
      <c r="BK414" s="297">
        <v>5</v>
      </c>
    </row>
    <row r="415" spans="1:63" x14ac:dyDescent="0.2">
      <c r="A415" s="283" t="s">
        <v>924</v>
      </c>
      <c r="B415" s="287" t="s">
        <v>3052</v>
      </c>
      <c r="C415" s="340">
        <v>0</v>
      </c>
      <c r="D415" s="341">
        <v>32</v>
      </c>
      <c r="E415" s="341">
        <v>45</v>
      </c>
      <c r="F415" s="341">
        <v>45</v>
      </c>
      <c r="G415" s="341">
        <v>48</v>
      </c>
      <c r="H415" s="341">
        <v>55</v>
      </c>
      <c r="I415" s="342">
        <v>91</v>
      </c>
      <c r="J415" s="340">
        <v>0</v>
      </c>
      <c r="K415" s="341">
        <v>0</v>
      </c>
      <c r="L415" s="341">
        <v>20</v>
      </c>
      <c r="M415" s="341">
        <v>39</v>
      </c>
      <c r="N415" s="340">
        <v>0</v>
      </c>
      <c r="O415" s="341">
        <v>68</v>
      </c>
      <c r="P415" s="341">
        <v>74</v>
      </c>
      <c r="Q415" s="343">
        <v>68</v>
      </c>
      <c r="R415" s="344">
        <v>74</v>
      </c>
      <c r="S415" s="344">
        <v>92</v>
      </c>
      <c r="T415" s="344">
        <v>83</v>
      </c>
      <c r="U415" s="344">
        <v>110</v>
      </c>
      <c r="V415" s="344">
        <v>110</v>
      </c>
      <c r="W415" s="344">
        <v>0</v>
      </c>
      <c r="X415" s="344">
        <v>0</v>
      </c>
      <c r="Y415" s="345">
        <v>0.12</v>
      </c>
      <c r="Z415" s="345">
        <v>0.25</v>
      </c>
      <c r="AA415" s="345">
        <v>0.25</v>
      </c>
      <c r="AB415" s="346">
        <v>0</v>
      </c>
      <c r="AC415" s="346">
        <v>0</v>
      </c>
      <c r="AD415" s="346">
        <v>0</v>
      </c>
      <c r="AE415" s="346">
        <v>0</v>
      </c>
      <c r="AF415" s="393">
        <v>0</v>
      </c>
      <c r="AG415" s="349" t="s">
        <v>1570</v>
      </c>
      <c r="AH415" s="347" t="s">
        <v>1555</v>
      </c>
      <c r="AI415" s="347" t="s">
        <v>3957</v>
      </c>
      <c r="AJ415" s="348">
        <v>0.75</v>
      </c>
      <c r="AK415" s="379">
        <v>9</v>
      </c>
      <c r="AL415" s="349">
        <v>42</v>
      </c>
      <c r="AM415" s="349">
        <v>0.17163055159443655</v>
      </c>
      <c r="AN415" s="436">
        <v>5.6638082026164058</v>
      </c>
      <c r="AO415" s="348"/>
      <c r="AP415" s="348">
        <v>2.574458273916548</v>
      </c>
      <c r="AQ415" s="348">
        <v>1</v>
      </c>
      <c r="AR415" s="348">
        <v>1</v>
      </c>
      <c r="AS415" s="348"/>
      <c r="AT415" s="348"/>
      <c r="AU415" s="348"/>
      <c r="AV415" s="348"/>
      <c r="AW415" s="350">
        <v>0.1</v>
      </c>
      <c r="AX415" s="351">
        <v>0.25</v>
      </c>
      <c r="AY415" s="352">
        <v>5</v>
      </c>
      <c r="AZ415" s="393">
        <v>0</v>
      </c>
      <c r="BA415" s="393" t="s">
        <v>1537</v>
      </c>
      <c r="BB415" s="393" t="s">
        <v>1537</v>
      </c>
      <c r="BC415" s="393" t="s">
        <v>1537</v>
      </c>
      <c r="BD415" s="353" t="s">
        <v>3612</v>
      </c>
      <c r="BE415" s="393">
        <v>0</v>
      </c>
      <c r="BF415" s="393">
        <v>0</v>
      </c>
      <c r="BG415" s="393">
        <v>0</v>
      </c>
      <c r="BH415" s="5" t="s">
        <v>1537</v>
      </c>
      <c r="BI415" s="289"/>
      <c r="BJ415" s="297">
        <v>0</v>
      </c>
      <c r="BK415" s="297">
        <v>5</v>
      </c>
    </row>
    <row r="416" spans="1:63" x14ac:dyDescent="0.2">
      <c r="A416" s="283" t="s">
        <v>3948</v>
      </c>
      <c r="B416" s="287" t="s">
        <v>3949</v>
      </c>
      <c r="C416" s="340">
        <v>0</v>
      </c>
      <c r="D416" s="341">
        <v>31</v>
      </c>
      <c r="E416" s="341">
        <v>45</v>
      </c>
      <c r="F416" s="341">
        <v>43</v>
      </c>
      <c r="G416" s="341">
        <v>46</v>
      </c>
      <c r="H416" s="341">
        <v>53</v>
      </c>
      <c r="I416" s="342">
        <v>88</v>
      </c>
      <c r="J416" s="340">
        <v>0</v>
      </c>
      <c r="K416" s="341">
        <v>0</v>
      </c>
      <c r="L416" s="341">
        <v>20</v>
      </c>
      <c r="M416" s="341">
        <v>37</v>
      </c>
      <c r="N416" s="340">
        <v>0</v>
      </c>
      <c r="O416" s="341">
        <v>60</v>
      </c>
      <c r="P416" s="341">
        <v>67</v>
      </c>
      <c r="Q416" s="343">
        <v>60</v>
      </c>
      <c r="R416" s="344">
        <v>67</v>
      </c>
      <c r="S416" s="344">
        <v>78</v>
      </c>
      <c r="T416" s="344">
        <v>72</v>
      </c>
      <c r="U416" s="344">
        <v>97</v>
      </c>
      <c r="V416" s="344">
        <v>97</v>
      </c>
      <c r="W416" s="344">
        <v>0</v>
      </c>
      <c r="X416" s="344">
        <v>0</v>
      </c>
      <c r="Y416" s="345">
        <v>0.12</v>
      </c>
      <c r="Z416" s="345">
        <v>0.25</v>
      </c>
      <c r="AA416" s="345">
        <v>0.25</v>
      </c>
      <c r="AB416" s="346">
        <v>0</v>
      </c>
      <c r="AC416" s="346">
        <v>0</v>
      </c>
      <c r="AD416" s="346">
        <v>0</v>
      </c>
      <c r="AE416" s="346">
        <v>0</v>
      </c>
      <c r="AF416" s="393">
        <v>0</v>
      </c>
      <c r="AG416" s="349" t="s">
        <v>1570</v>
      </c>
      <c r="AH416" s="347" t="s">
        <v>1555</v>
      </c>
      <c r="AI416" s="347" t="s">
        <v>3957</v>
      </c>
      <c r="AJ416" s="348">
        <v>0.75</v>
      </c>
      <c r="AK416" s="379">
        <v>11</v>
      </c>
      <c r="AL416" s="349">
        <v>30</v>
      </c>
      <c r="AM416" s="349">
        <v>0.16394081399273913</v>
      </c>
      <c r="AN416" s="436">
        <v>5.4100468617603914</v>
      </c>
      <c r="AO416" s="348"/>
      <c r="AP416" s="348">
        <v>2.4591122098910869</v>
      </c>
      <c r="AQ416" s="348">
        <v>1</v>
      </c>
      <c r="AR416" s="348">
        <v>1</v>
      </c>
      <c r="AS416" s="348"/>
      <c r="AT416" s="348"/>
      <c r="AU416" s="348"/>
      <c r="AV416" s="348"/>
      <c r="AW416" s="350">
        <v>0.1</v>
      </c>
      <c r="AX416" s="351">
        <v>0.25</v>
      </c>
      <c r="AY416" s="352">
        <v>10</v>
      </c>
      <c r="AZ416" s="393">
        <v>0</v>
      </c>
      <c r="BA416" s="393" t="s">
        <v>1537</v>
      </c>
      <c r="BB416" s="393" t="s">
        <v>1537</v>
      </c>
      <c r="BC416" s="393" t="s">
        <v>1537</v>
      </c>
      <c r="BD416" s="353" t="s">
        <v>3612</v>
      </c>
      <c r="BE416" s="393">
        <v>0</v>
      </c>
      <c r="BF416" s="393">
        <v>0</v>
      </c>
      <c r="BG416" s="393">
        <v>0</v>
      </c>
      <c r="BH416" s="5" t="s">
        <v>1537</v>
      </c>
      <c r="BI416" s="289"/>
      <c r="BJ416" s="297">
        <v>0</v>
      </c>
      <c r="BK416" s="297">
        <v>5</v>
      </c>
    </row>
    <row r="417" spans="1:63" x14ac:dyDescent="0.2">
      <c r="A417" s="283" t="s">
        <v>3950</v>
      </c>
      <c r="B417" s="287" t="s">
        <v>3949</v>
      </c>
      <c r="C417" s="340">
        <v>0</v>
      </c>
      <c r="D417" s="341">
        <v>31</v>
      </c>
      <c r="E417" s="341">
        <v>45</v>
      </c>
      <c r="F417" s="341">
        <v>43</v>
      </c>
      <c r="G417" s="341">
        <v>46</v>
      </c>
      <c r="H417" s="341">
        <v>53</v>
      </c>
      <c r="I417" s="342">
        <v>88</v>
      </c>
      <c r="J417" s="340">
        <v>0</v>
      </c>
      <c r="K417" s="341">
        <v>0</v>
      </c>
      <c r="L417" s="341">
        <v>20</v>
      </c>
      <c r="M417" s="341">
        <v>37</v>
      </c>
      <c r="N417" s="340">
        <v>0</v>
      </c>
      <c r="O417" s="341">
        <v>60</v>
      </c>
      <c r="P417" s="341">
        <v>67</v>
      </c>
      <c r="Q417" s="343">
        <v>60</v>
      </c>
      <c r="R417" s="344">
        <v>67</v>
      </c>
      <c r="S417" s="344">
        <v>78</v>
      </c>
      <c r="T417" s="344">
        <v>72</v>
      </c>
      <c r="U417" s="344">
        <v>97</v>
      </c>
      <c r="V417" s="344">
        <v>97</v>
      </c>
      <c r="W417" s="344">
        <v>0</v>
      </c>
      <c r="X417" s="344">
        <v>0</v>
      </c>
      <c r="Y417" s="345">
        <v>0.12</v>
      </c>
      <c r="Z417" s="345">
        <v>0.25</v>
      </c>
      <c r="AA417" s="345">
        <v>0.25</v>
      </c>
      <c r="AB417" s="346">
        <v>0</v>
      </c>
      <c r="AC417" s="346">
        <v>0</v>
      </c>
      <c r="AD417" s="346">
        <v>0</v>
      </c>
      <c r="AE417" s="346">
        <v>0</v>
      </c>
      <c r="AF417" s="393">
        <v>0</v>
      </c>
      <c r="AG417" s="349" t="s">
        <v>1570</v>
      </c>
      <c r="AH417" s="347" t="s">
        <v>1555</v>
      </c>
      <c r="AI417" s="347" t="s">
        <v>3957</v>
      </c>
      <c r="AJ417" s="348">
        <v>0.75</v>
      </c>
      <c r="AK417" s="379">
        <v>11</v>
      </c>
      <c r="AL417" s="349">
        <v>30</v>
      </c>
      <c r="AM417" s="349">
        <v>0.16394081399273913</v>
      </c>
      <c r="AN417" s="436">
        <v>5.4100468617603914</v>
      </c>
      <c r="AO417" s="348"/>
      <c r="AP417" s="348">
        <v>2.4591122098910869</v>
      </c>
      <c r="AQ417" s="348">
        <v>1</v>
      </c>
      <c r="AR417" s="348">
        <v>1</v>
      </c>
      <c r="AS417" s="348"/>
      <c r="AT417" s="348"/>
      <c r="AU417" s="348"/>
      <c r="AV417" s="348"/>
      <c r="AW417" s="350">
        <v>0.1</v>
      </c>
      <c r="AX417" s="351">
        <v>0.25</v>
      </c>
      <c r="AY417" s="352">
        <v>10</v>
      </c>
      <c r="AZ417" s="393">
        <v>0</v>
      </c>
      <c r="BA417" s="393" t="s">
        <v>1537</v>
      </c>
      <c r="BB417" s="393" t="s">
        <v>1537</v>
      </c>
      <c r="BC417" s="393" t="s">
        <v>1537</v>
      </c>
      <c r="BD417" s="353" t="s">
        <v>3612</v>
      </c>
      <c r="BE417" s="393">
        <v>0</v>
      </c>
      <c r="BF417" s="393">
        <v>0</v>
      </c>
      <c r="BG417" s="393">
        <v>0</v>
      </c>
      <c r="BH417" s="5" t="s">
        <v>1537</v>
      </c>
      <c r="BI417" s="289"/>
      <c r="BJ417" s="297">
        <v>0</v>
      </c>
      <c r="BK417" s="297">
        <v>5</v>
      </c>
    </row>
    <row r="418" spans="1:63" x14ac:dyDescent="0.2">
      <c r="A418" s="283" t="s">
        <v>3951</v>
      </c>
      <c r="B418" s="287" t="s">
        <v>3952</v>
      </c>
      <c r="C418" s="340">
        <v>0</v>
      </c>
      <c r="D418" s="341">
        <v>36</v>
      </c>
      <c r="E418" s="341">
        <v>51</v>
      </c>
      <c r="F418" s="341">
        <v>51</v>
      </c>
      <c r="G418" s="341">
        <v>54</v>
      </c>
      <c r="H418" s="341">
        <v>63</v>
      </c>
      <c r="I418" s="342">
        <v>104</v>
      </c>
      <c r="J418" s="340">
        <v>0</v>
      </c>
      <c r="K418" s="341">
        <v>0</v>
      </c>
      <c r="L418" s="341">
        <v>22</v>
      </c>
      <c r="M418" s="341">
        <v>44</v>
      </c>
      <c r="N418" s="340">
        <v>0</v>
      </c>
      <c r="O418" s="341">
        <v>71</v>
      </c>
      <c r="P418" s="341">
        <v>78</v>
      </c>
      <c r="Q418" s="343">
        <v>71</v>
      </c>
      <c r="R418" s="344">
        <v>78</v>
      </c>
      <c r="S418" s="344">
        <v>92</v>
      </c>
      <c r="T418" s="344">
        <v>95</v>
      </c>
      <c r="U418" s="344">
        <v>111</v>
      </c>
      <c r="V418" s="344">
        <v>111</v>
      </c>
      <c r="W418" s="344">
        <v>0</v>
      </c>
      <c r="X418" s="344">
        <v>0</v>
      </c>
      <c r="Y418" s="345">
        <v>0.12</v>
      </c>
      <c r="Z418" s="345">
        <v>0.25</v>
      </c>
      <c r="AA418" s="345">
        <v>0.25</v>
      </c>
      <c r="AB418" s="346">
        <v>0</v>
      </c>
      <c r="AC418" s="346">
        <v>0</v>
      </c>
      <c r="AD418" s="346">
        <v>0</v>
      </c>
      <c r="AE418" s="346">
        <v>0</v>
      </c>
      <c r="AF418" s="393">
        <v>0</v>
      </c>
      <c r="AG418" s="349" t="s">
        <v>1570</v>
      </c>
      <c r="AH418" s="347" t="s">
        <v>1555</v>
      </c>
      <c r="AI418" s="347" t="s">
        <v>3957</v>
      </c>
      <c r="AJ418" s="348">
        <v>0.75</v>
      </c>
      <c r="AK418" s="379">
        <v>11</v>
      </c>
      <c r="AL418" s="349">
        <v>36</v>
      </c>
      <c r="AM418" s="349">
        <v>0.16394081399273913</v>
      </c>
      <c r="AN418" s="436">
        <v>5.4100468617603914</v>
      </c>
      <c r="AO418" s="348"/>
      <c r="AP418" s="348">
        <v>2.4591122098910869</v>
      </c>
      <c r="AQ418" s="348">
        <v>1</v>
      </c>
      <c r="AR418" s="348">
        <v>1</v>
      </c>
      <c r="AS418" s="348"/>
      <c r="AT418" s="348"/>
      <c r="AU418" s="348"/>
      <c r="AV418" s="348"/>
      <c r="AW418" s="350">
        <v>0.1</v>
      </c>
      <c r="AX418" s="351">
        <v>0.25</v>
      </c>
      <c r="AY418" s="352">
        <v>10</v>
      </c>
      <c r="AZ418" s="393">
        <v>0</v>
      </c>
      <c r="BA418" s="393" t="s">
        <v>1537</v>
      </c>
      <c r="BB418" s="393" t="s">
        <v>1537</v>
      </c>
      <c r="BC418" s="393" t="s">
        <v>1537</v>
      </c>
      <c r="BD418" s="353" t="s">
        <v>3612</v>
      </c>
      <c r="BE418" s="393">
        <v>0</v>
      </c>
      <c r="BF418" s="393">
        <v>0</v>
      </c>
      <c r="BG418" s="393">
        <v>0</v>
      </c>
      <c r="BH418" s="5" t="s">
        <v>1537</v>
      </c>
      <c r="BI418" s="289"/>
      <c r="BJ418" s="297">
        <v>0</v>
      </c>
      <c r="BK418" s="297">
        <v>6</v>
      </c>
    </row>
    <row r="419" spans="1:63" x14ac:dyDescent="0.2">
      <c r="A419" s="283" t="s">
        <v>3953</v>
      </c>
      <c r="B419" s="287" t="s">
        <v>3952</v>
      </c>
      <c r="C419" s="340">
        <v>0</v>
      </c>
      <c r="D419" s="341">
        <v>36</v>
      </c>
      <c r="E419" s="341">
        <v>51</v>
      </c>
      <c r="F419" s="341">
        <v>51</v>
      </c>
      <c r="G419" s="341">
        <v>54</v>
      </c>
      <c r="H419" s="341">
        <v>63</v>
      </c>
      <c r="I419" s="342">
        <v>104</v>
      </c>
      <c r="J419" s="340">
        <v>0</v>
      </c>
      <c r="K419" s="341">
        <v>0</v>
      </c>
      <c r="L419" s="341">
        <v>22</v>
      </c>
      <c r="M419" s="341">
        <v>44</v>
      </c>
      <c r="N419" s="340">
        <v>0</v>
      </c>
      <c r="O419" s="341">
        <v>71</v>
      </c>
      <c r="P419" s="341">
        <v>78</v>
      </c>
      <c r="Q419" s="343">
        <v>71</v>
      </c>
      <c r="R419" s="344">
        <v>78</v>
      </c>
      <c r="S419" s="344">
        <v>92</v>
      </c>
      <c r="T419" s="344">
        <v>95</v>
      </c>
      <c r="U419" s="344">
        <v>111</v>
      </c>
      <c r="V419" s="344">
        <v>111</v>
      </c>
      <c r="W419" s="344">
        <v>0</v>
      </c>
      <c r="X419" s="344">
        <v>0</v>
      </c>
      <c r="Y419" s="345">
        <v>0.12</v>
      </c>
      <c r="Z419" s="345">
        <v>0.25</v>
      </c>
      <c r="AA419" s="345">
        <v>0.25</v>
      </c>
      <c r="AB419" s="346">
        <v>0</v>
      </c>
      <c r="AC419" s="346">
        <v>0</v>
      </c>
      <c r="AD419" s="346">
        <v>0</v>
      </c>
      <c r="AE419" s="346">
        <v>0</v>
      </c>
      <c r="AF419" s="393">
        <v>0</v>
      </c>
      <c r="AG419" s="349" t="s">
        <v>1570</v>
      </c>
      <c r="AH419" s="347" t="s">
        <v>1555</v>
      </c>
      <c r="AI419" s="347" t="s">
        <v>3957</v>
      </c>
      <c r="AJ419" s="348">
        <v>0.75</v>
      </c>
      <c r="AK419" s="379">
        <v>11</v>
      </c>
      <c r="AL419" s="349">
        <v>36</v>
      </c>
      <c r="AM419" s="349">
        <v>0.16394081399273913</v>
      </c>
      <c r="AN419" s="436">
        <v>5.4100468617603914</v>
      </c>
      <c r="AO419" s="348"/>
      <c r="AP419" s="348">
        <v>2.4591122098910869</v>
      </c>
      <c r="AQ419" s="348">
        <v>1</v>
      </c>
      <c r="AR419" s="348">
        <v>1</v>
      </c>
      <c r="AS419" s="348"/>
      <c r="AT419" s="348"/>
      <c r="AU419" s="348"/>
      <c r="AV419" s="348"/>
      <c r="AW419" s="350">
        <v>0.1</v>
      </c>
      <c r="AX419" s="351">
        <v>0.25</v>
      </c>
      <c r="AY419" s="352">
        <v>10</v>
      </c>
      <c r="AZ419" s="393">
        <v>0</v>
      </c>
      <c r="BA419" s="393" t="s">
        <v>1537</v>
      </c>
      <c r="BB419" s="393" t="s">
        <v>1537</v>
      </c>
      <c r="BC419" s="393" t="s">
        <v>1537</v>
      </c>
      <c r="BD419" s="353" t="s">
        <v>3612</v>
      </c>
      <c r="BE419" s="393">
        <v>0</v>
      </c>
      <c r="BF419" s="393">
        <v>0</v>
      </c>
      <c r="BG419" s="393">
        <v>0</v>
      </c>
      <c r="BH419" s="5" t="s">
        <v>1537</v>
      </c>
      <c r="BI419" s="289"/>
      <c r="BJ419" s="297">
        <v>0</v>
      </c>
      <c r="BK419" s="297">
        <v>6</v>
      </c>
    </row>
    <row r="420" spans="1:63" x14ac:dyDescent="0.2">
      <c r="A420" s="283" t="s">
        <v>5086</v>
      </c>
      <c r="B420" s="287" t="s">
        <v>5087</v>
      </c>
      <c r="C420" s="340">
        <v>0</v>
      </c>
      <c r="D420" s="341">
        <v>39</v>
      </c>
      <c r="E420" s="341">
        <v>57</v>
      </c>
      <c r="F420" s="341">
        <v>56</v>
      </c>
      <c r="G420" s="341">
        <v>60</v>
      </c>
      <c r="H420" s="341">
        <v>69</v>
      </c>
      <c r="I420" s="342">
        <v>115</v>
      </c>
      <c r="J420" s="340">
        <v>0</v>
      </c>
      <c r="K420" s="341">
        <v>0</v>
      </c>
      <c r="L420" s="341">
        <v>25</v>
      </c>
      <c r="M420" s="341">
        <v>50</v>
      </c>
      <c r="N420" s="340">
        <v>0</v>
      </c>
      <c r="O420" s="341">
        <v>76</v>
      </c>
      <c r="P420" s="341">
        <v>83</v>
      </c>
      <c r="Q420" s="343">
        <v>76</v>
      </c>
      <c r="R420" s="344">
        <v>83</v>
      </c>
      <c r="S420" s="344">
        <v>100</v>
      </c>
      <c r="T420" s="344">
        <v>95</v>
      </c>
      <c r="U420" s="344">
        <v>118</v>
      </c>
      <c r="V420" s="344">
        <v>118</v>
      </c>
      <c r="W420" s="344">
        <v>0</v>
      </c>
      <c r="X420" s="344">
        <v>0</v>
      </c>
      <c r="Y420" s="345">
        <v>0.12</v>
      </c>
      <c r="Z420" s="345">
        <v>0.25</v>
      </c>
      <c r="AA420" s="345">
        <v>0.25</v>
      </c>
      <c r="AB420" s="346">
        <v>0</v>
      </c>
      <c r="AC420" s="346">
        <v>0</v>
      </c>
      <c r="AD420" s="346">
        <v>0</v>
      </c>
      <c r="AE420" s="346">
        <v>0</v>
      </c>
      <c r="AF420" s="393">
        <v>0</v>
      </c>
      <c r="AG420" s="349" t="s">
        <v>1570</v>
      </c>
      <c r="AH420" s="347" t="s">
        <v>1555</v>
      </c>
      <c r="AI420" s="347" t="s">
        <v>3957</v>
      </c>
      <c r="AJ420" s="348">
        <v>0.75</v>
      </c>
      <c r="AK420" s="379">
        <v>11</v>
      </c>
      <c r="AL420" s="349">
        <v>39</v>
      </c>
      <c r="AM420" s="349">
        <v>0.16394081399273913</v>
      </c>
      <c r="AN420" s="436">
        <v>5.4100468617603914</v>
      </c>
      <c r="AO420" s="348"/>
      <c r="AP420" s="348">
        <v>2.4591122098910869</v>
      </c>
      <c r="AQ420" s="348">
        <v>1</v>
      </c>
      <c r="AR420" s="348">
        <v>1</v>
      </c>
      <c r="AS420" s="348"/>
      <c r="AT420" s="348"/>
      <c r="AU420" s="348"/>
      <c r="AV420" s="348"/>
      <c r="AW420" s="350">
        <v>0.1</v>
      </c>
      <c r="AX420" s="351">
        <v>0.25</v>
      </c>
      <c r="AY420" s="352">
        <v>10</v>
      </c>
      <c r="AZ420" s="393">
        <v>0</v>
      </c>
      <c r="BA420" s="393" t="s">
        <v>1537</v>
      </c>
      <c r="BB420" s="393" t="s">
        <v>1537</v>
      </c>
      <c r="BC420" s="393" t="s">
        <v>1537</v>
      </c>
      <c r="BD420" s="353" t="s">
        <v>3612</v>
      </c>
      <c r="BE420" s="393">
        <v>0</v>
      </c>
      <c r="BF420" s="393">
        <v>0</v>
      </c>
      <c r="BG420" s="393">
        <v>0</v>
      </c>
      <c r="BH420" s="5" t="s">
        <v>1537</v>
      </c>
      <c r="BI420" s="289"/>
      <c r="BJ420" s="297">
        <v>0</v>
      </c>
      <c r="BK420" s="297">
        <v>6</v>
      </c>
    </row>
    <row r="421" spans="1:63" x14ac:dyDescent="0.2">
      <c r="A421" s="283" t="s">
        <v>5088</v>
      </c>
      <c r="B421" s="287" t="s">
        <v>5087</v>
      </c>
      <c r="C421" s="340">
        <v>0</v>
      </c>
      <c r="D421" s="341">
        <v>39</v>
      </c>
      <c r="E421" s="341">
        <v>57</v>
      </c>
      <c r="F421" s="341">
        <v>56</v>
      </c>
      <c r="G421" s="341">
        <v>60</v>
      </c>
      <c r="H421" s="341">
        <v>69</v>
      </c>
      <c r="I421" s="342">
        <v>115</v>
      </c>
      <c r="J421" s="340">
        <v>0</v>
      </c>
      <c r="K421" s="341">
        <v>0</v>
      </c>
      <c r="L421" s="341">
        <v>25</v>
      </c>
      <c r="M421" s="341">
        <v>50</v>
      </c>
      <c r="N421" s="340">
        <v>0</v>
      </c>
      <c r="O421" s="341">
        <v>76</v>
      </c>
      <c r="P421" s="341">
        <v>83</v>
      </c>
      <c r="Q421" s="343">
        <v>76</v>
      </c>
      <c r="R421" s="344">
        <v>83</v>
      </c>
      <c r="S421" s="344">
        <v>100</v>
      </c>
      <c r="T421" s="344">
        <v>95</v>
      </c>
      <c r="U421" s="344">
        <v>118</v>
      </c>
      <c r="V421" s="344">
        <v>118</v>
      </c>
      <c r="W421" s="344">
        <v>0</v>
      </c>
      <c r="X421" s="344">
        <v>0</v>
      </c>
      <c r="Y421" s="345">
        <v>0.12</v>
      </c>
      <c r="Z421" s="345">
        <v>0.25</v>
      </c>
      <c r="AA421" s="345">
        <v>0.25</v>
      </c>
      <c r="AB421" s="346">
        <v>0</v>
      </c>
      <c r="AC421" s="346">
        <v>0</v>
      </c>
      <c r="AD421" s="346">
        <v>0</v>
      </c>
      <c r="AE421" s="346">
        <v>0</v>
      </c>
      <c r="AF421" s="393">
        <v>0</v>
      </c>
      <c r="AG421" s="349" t="s">
        <v>1570</v>
      </c>
      <c r="AH421" s="347" t="s">
        <v>1555</v>
      </c>
      <c r="AI421" s="347" t="s">
        <v>3957</v>
      </c>
      <c r="AJ421" s="348">
        <v>0.75</v>
      </c>
      <c r="AK421" s="379">
        <v>11</v>
      </c>
      <c r="AL421" s="349">
        <v>39</v>
      </c>
      <c r="AM421" s="349">
        <v>0.16394081399273913</v>
      </c>
      <c r="AN421" s="436">
        <v>5.4100468617603914</v>
      </c>
      <c r="AO421" s="348"/>
      <c r="AP421" s="348">
        <v>2.4591122098910869</v>
      </c>
      <c r="AQ421" s="348">
        <v>1</v>
      </c>
      <c r="AR421" s="348">
        <v>1</v>
      </c>
      <c r="AS421" s="348"/>
      <c r="AT421" s="348"/>
      <c r="AU421" s="348"/>
      <c r="AV421" s="348"/>
      <c r="AW421" s="350">
        <v>0.1</v>
      </c>
      <c r="AX421" s="351">
        <v>0.25</v>
      </c>
      <c r="AY421" s="352">
        <v>10</v>
      </c>
      <c r="AZ421" s="393">
        <v>0</v>
      </c>
      <c r="BA421" s="393" t="s">
        <v>1537</v>
      </c>
      <c r="BB421" s="393" t="s">
        <v>1537</v>
      </c>
      <c r="BC421" s="393" t="s">
        <v>1537</v>
      </c>
      <c r="BD421" s="353" t="s">
        <v>3612</v>
      </c>
      <c r="BE421" s="393">
        <v>0</v>
      </c>
      <c r="BF421" s="393">
        <v>0</v>
      </c>
      <c r="BG421" s="393">
        <v>0</v>
      </c>
      <c r="BH421" s="5" t="s">
        <v>1537</v>
      </c>
      <c r="BI421" s="289"/>
      <c r="BJ421" s="297">
        <v>0</v>
      </c>
      <c r="BK421" s="297">
        <v>6</v>
      </c>
    </row>
    <row r="422" spans="1:63" x14ac:dyDescent="0.2">
      <c r="A422" s="283" t="s">
        <v>3954</v>
      </c>
      <c r="B422" s="287" t="s">
        <v>3955</v>
      </c>
      <c r="C422" s="340">
        <v>0</v>
      </c>
      <c r="D422" s="341">
        <v>40</v>
      </c>
      <c r="E422" s="341">
        <v>59</v>
      </c>
      <c r="F422" s="341">
        <v>58</v>
      </c>
      <c r="G422" s="341">
        <v>62</v>
      </c>
      <c r="H422" s="341">
        <v>72</v>
      </c>
      <c r="I422" s="342">
        <v>119</v>
      </c>
      <c r="J422" s="340">
        <v>0</v>
      </c>
      <c r="K422" s="341">
        <v>0</v>
      </c>
      <c r="L422" s="341">
        <v>26</v>
      </c>
      <c r="M422" s="341">
        <v>52</v>
      </c>
      <c r="N422" s="340">
        <v>0</v>
      </c>
      <c r="O422" s="341">
        <v>79</v>
      </c>
      <c r="P422" s="341">
        <v>86</v>
      </c>
      <c r="Q422" s="343">
        <v>79</v>
      </c>
      <c r="R422" s="344">
        <v>86</v>
      </c>
      <c r="S422" s="344">
        <v>104</v>
      </c>
      <c r="T422" s="344">
        <v>98</v>
      </c>
      <c r="U422" s="344">
        <v>122</v>
      </c>
      <c r="V422" s="344">
        <v>122</v>
      </c>
      <c r="W422" s="344">
        <v>0</v>
      </c>
      <c r="X422" s="344">
        <v>0</v>
      </c>
      <c r="Y422" s="345">
        <v>0.12</v>
      </c>
      <c r="Z422" s="345">
        <v>0.25</v>
      </c>
      <c r="AA422" s="345">
        <v>0.25</v>
      </c>
      <c r="AB422" s="346">
        <v>0</v>
      </c>
      <c r="AC422" s="346">
        <v>0</v>
      </c>
      <c r="AD422" s="346">
        <v>0</v>
      </c>
      <c r="AE422" s="346">
        <v>0</v>
      </c>
      <c r="AF422" s="393">
        <v>0</v>
      </c>
      <c r="AG422" s="349" t="s">
        <v>1570</v>
      </c>
      <c r="AH422" s="347" t="s">
        <v>1555</v>
      </c>
      <c r="AI422" s="347" t="s">
        <v>3957</v>
      </c>
      <c r="AJ422" s="348">
        <v>0.75</v>
      </c>
      <c r="AK422" s="379">
        <v>11</v>
      </c>
      <c r="AL422" s="349">
        <v>42</v>
      </c>
      <c r="AM422" s="349">
        <v>0.16394081399273913</v>
      </c>
      <c r="AN422" s="436">
        <v>5.4100468617603914</v>
      </c>
      <c r="AO422" s="348"/>
      <c r="AP422" s="348">
        <v>2.4591122098910869</v>
      </c>
      <c r="AQ422" s="348">
        <v>1</v>
      </c>
      <c r="AR422" s="348">
        <v>1</v>
      </c>
      <c r="AS422" s="348"/>
      <c r="AT422" s="348"/>
      <c r="AU422" s="348"/>
      <c r="AV422" s="348"/>
      <c r="AW422" s="350">
        <v>0.1</v>
      </c>
      <c r="AX422" s="351">
        <v>0.25</v>
      </c>
      <c r="AY422" s="352">
        <v>10</v>
      </c>
      <c r="AZ422" s="393">
        <v>0</v>
      </c>
      <c r="BA422" s="393" t="s">
        <v>1537</v>
      </c>
      <c r="BB422" s="393" t="s">
        <v>1537</v>
      </c>
      <c r="BC422" s="393" t="s">
        <v>1537</v>
      </c>
      <c r="BD422" s="353" t="s">
        <v>3612</v>
      </c>
      <c r="BE422" s="393">
        <v>0</v>
      </c>
      <c r="BF422" s="393">
        <v>0</v>
      </c>
      <c r="BG422" s="393">
        <v>0</v>
      </c>
      <c r="BH422" s="5" t="s">
        <v>1537</v>
      </c>
      <c r="BI422" s="289"/>
      <c r="BJ422" s="297">
        <v>0</v>
      </c>
      <c r="BK422" s="297">
        <v>7</v>
      </c>
    </row>
    <row r="423" spans="1:63" x14ac:dyDescent="0.2">
      <c r="A423" s="283" t="s">
        <v>3956</v>
      </c>
      <c r="B423" s="287" t="s">
        <v>3955</v>
      </c>
      <c r="C423" s="340">
        <v>0</v>
      </c>
      <c r="D423" s="341">
        <v>40</v>
      </c>
      <c r="E423" s="341">
        <v>59</v>
      </c>
      <c r="F423" s="341">
        <v>58</v>
      </c>
      <c r="G423" s="341">
        <v>62</v>
      </c>
      <c r="H423" s="341">
        <v>72</v>
      </c>
      <c r="I423" s="342">
        <v>119</v>
      </c>
      <c r="J423" s="340">
        <v>0</v>
      </c>
      <c r="K423" s="341">
        <v>0</v>
      </c>
      <c r="L423" s="341">
        <v>26</v>
      </c>
      <c r="M423" s="341">
        <v>52</v>
      </c>
      <c r="N423" s="340">
        <v>0</v>
      </c>
      <c r="O423" s="341">
        <v>79</v>
      </c>
      <c r="P423" s="341">
        <v>86</v>
      </c>
      <c r="Q423" s="343">
        <v>79</v>
      </c>
      <c r="R423" s="344">
        <v>86</v>
      </c>
      <c r="S423" s="344">
        <v>104</v>
      </c>
      <c r="T423" s="344">
        <v>98</v>
      </c>
      <c r="U423" s="344">
        <v>122</v>
      </c>
      <c r="V423" s="344">
        <v>122</v>
      </c>
      <c r="W423" s="344">
        <v>0</v>
      </c>
      <c r="X423" s="344">
        <v>0</v>
      </c>
      <c r="Y423" s="345">
        <v>0.12</v>
      </c>
      <c r="Z423" s="345">
        <v>0.25</v>
      </c>
      <c r="AA423" s="345">
        <v>0.25</v>
      </c>
      <c r="AB423" s="346">
        <v>0</v>
      </c>
      <c r="AC423" s="346">
        <v>0</v>
      </c>
      <c r="AD423" s="346">
        <v>0</v>
      </c>
      <c r="AE423" s="346">
        <v>0</v>
      </c>
      <c r="AF423" s="393">
        <v>0</v>
      </c>
      <c r="AG423" s="349" t="s">
        <v>1570</v>
      </c>
      <c r="AH423" s="347" t="s">
        <v>1555</v>
      </c>
      <c r="AI423" s="347" t="s">
        <v>3957</v>
      </c>
      <c r="AJ423" s="348">
        <v>0.75</v>
      </c>
      <c r="AK423" s="379">
        <v>11</v>
      </c>
      <c r="AL423" s="349">
        <v>42</v>
      </c>
      <c r="AM423" s="349">
        <v>0.16394081399273913</v>
      </c>
      <c r="AN423" s="436">
        <v>5.4100468617603914</v>
      </c>
      <c r="AO423" s="348"/>
      <c r="AP423" s="348">
        <v>2.4591122098910869</v>
      </c>
      <c r="AQ423" s="348">
        <v>1</v>
      </c>
      <c r="AR423" s="348">
        <v>1</v>
      </c>
      <c r="AS423" s="348"/>
      <c r="AT423" s="348"/>
      <c r="AU423" s="348"/>
      <c r="AV423" s="348"/>
      <c r="AW423" s="350">
        <v>0.1</v>
      </c>
      <c r="AX423" s="351">
        <v>0.25</v>
      </c>
      <c r="AY423" s="352">
        <v>10</v>
      </c>
      <c r="AZ423" s="393">
        <v>0</v>
      </c>
      <c r="BA423" s="393" t="s">
        <v>1537</v>
      </c>
      <c r="BB423" s="393" t="s">
        <v>1537</v>
      </c>
      <c r="BC423" s="393" t="s">
        <v>1537</v>
      </c>
      <c r="BD423" s="353" t="s">
        <v>3612</v>
      </c>
      <c r="BE423" s="393">
        <v>0</v>
      </c>
      <c r="BF423" s="393">
        <v>0</v>
      </c>
      <c r="BG423" s="393">
        <v>0</v>
      </c>
      <c r="BH423" s="5" t="s">
        <v>1537</v>
      </c>
      <c r="BI423" s="289"/>
      <c r="BJ423" s="297">
        <v>0</v>
      </c>
      <c r="BK423" s="297">
        <v>7</v>
      </c>
    </row>
    <row r="424" spans="1:63" x14ac:dyDescent="0.2">
      <c r="A424" s="283" t="s">
        <v>5089</v>
      </c>
      <c r="B424" s="287" t="s">
        <v>5090</v>
      </c>
      <c r="C424" s="340">
        <v>0</v>
      </c>
      <c r="D424" s="341">
        <v>21</v>
      </c>
      <c r="E424" s="341">
        <v>29</v>
      </c>
      <c r="F424" s="341">
        <v>29</v>
      </c>
      <c r="G424" s="341">
        <v>30</v>
      </c>
      <c r="H424" s="341">
        <v>35</v>
      </c>
      <c r="I424" s="342">
        <v>55</v>
      </c>
      <c r="J424" s="340">
        <v>0</v>
      </c>
      <c r="K424" s="341">
        <v>0</v>
      </c>
      <c r="L424" s="341">
        <v>12</v>
      </c>
      <c r="M424" s="341">
        <v>22</v>
      </c>
      <c r="N424" s="340">
        <v>0</v>
      </c>
      <c r="O424" s="341">
        <v>41</v>
      </c>
      <c r="P424" s="341">
        <v>46</v>
      </c>
      <c r="Q424" s="343">
        <v>41</v>
      </c>
      <c r="R424" s="344">
        <v>46</v>
      </c>
      <c r="S424" s="344">
        <v>51</v>
      </c>
      <c r="T424" s="344">
        <v>50</v>
      </c>
      <c r="U424" s="344">
        <v>70</v>
      </c>
      <c r="V424" s="344">
        <v>70</v>
      </c>
      <c r="W424" s="344">
        <v>0</v>
      </c>
      <c r="X424" s="344">
        <v>0</v>
      </c>
      <c r="Y424" s="345">
        <v>0.12</v>
      </c>
      <c r="Z424" s="345">
        <v>0.25</v>
      </c>
      <c r="AA424" s="345">
        <v>0.25</v>
      </c>
      <c r="AB424" s="346">
        <v>0</v>
      </c>
      <c r="AC424" s="346">
        <v>0</v>
      </c>
      <c r="AD424" s="346">
        <v>0</v>
      </c>
      <c r="AE424" s="346">
        <v>250</v>
      </c>
      <c r="AF424" s="393">
        <v>0</v>
      </c>
      <c r="AG424" s="349" t="s">
        <v>1570</v>
      </c>
      <c r="AH424" s="347" t="s">
        <v>1555</v>
      </c>
      <c r="AI424" s="347" t="s">
        <v>3957</v>
      </c>
      <c r="AJ424" s="348">
        <v>0.75</v>
      </c>
      <c r="AK424" s="379">
        <v>12</v>
      </c>
      <c r="AL424" s="349">
        <v>12</v>
      </c>
      <c r="AM424" s="349">
        <v>0.16394081399273913</v>
      </c>
      <c r="AN424" s="436">
        <v>5.4100468617603914</v>
      </c>
      <c r="AO424" s="348"/>
      <c r="AP424" s="348">
        <v>2.4591122098910869</v>
      </c>
      <c r="AQ424" s="348">
        <v>1</v>
      </c>
      <c r="AR424" s="348">
        <v>1</v>
      </c>
      <c r="AS424" s="348"/>
      <c r="AT424" s="348"/>
      <c r="AU424" s="348"/>
      <c r="AV424" s="348"/>
      <c r="AW424" s="350">
        <v>0.1</v>
      </c>
      <c r="AX424" s="351">
        <v>0.25</v>
      </c>
      <c r="AY424" s="352">
        <v>10</v>
      </c>
      <c r="AZ424" s="393">
        <v>0</v>
      </c>
      <c r="BA424" s="393" t="s">
        <v>1537</v>
      </c>
      <c r="BB424" s="393" t="s">
        <v>1537</v>
      </c>
      <c r="BC424" s="393" t="s">
        <v>1537</v>
      </c>
      <c r="BD424" s="353" t="s">
        <v>3612</v>
      </c>
      <c r="BE424" s="393">
        <v>0</v>
      </c>
      <c r="BF424" s="393">
        <v>0</v>
      </c>
      <c r="BG424" s="393">
        <v>0</v>
      </c>
      <c r="BH424" s="5" t="s">
        <v>1537</v>
      </c>
      <c r="BI424" s="289"/>
      <c r="BJ424" s="297">
        <v>0</v>
      </c>
      <c r="BK424" s="297">
        <v>3</v>
      </c>
    </row>
    <row r="425" spans="1:63" x14ac:dyDescent="0.2">
      <c r="A425" s="283" t="s">
        <v>2978</v>
      </c>
      <c r="B425" s="287" t="s">
        <v>2979</v>
      </c>
      <c r="C425" s="340">
        <v>0</v>
      </c>
      <c r="D425" s="341">
        <v>18</v>
      </c>
      <c r="E425" s="341">
        <v>26</v>
      </c>
      <c r="F425" s="341">
        <v>25</v>
      </c>
      <c r="G425" s="341">
        <v>27</v>
      </c>
      <c r="H425" s="341">
        <v>30</v>
      </c>
      <c r="I425" s="342">
        <v>47</v>
      </c>
      <c r="J425" s="340">
        <v>0</v>
      </c>
      <c r="K425" s="341">
        <v>0</v>
      </c>
      <c r="L425" s="341">
        <v>10</v>
      </c>
      <c r="M425" s="341">
        <v>18</v>
      </c>
      <c r="N425" s="340">
        <v>0</v>
      </c>
      <c r="O425" s="341">
        <v>34</v>
      </c>
      <c r="P425" s="341">
        <v>38</v>
      </c>
      <c r="Q425" s="343">
        <v>34</v>
      </c>
      <c r="R425" s="344">
        <v>38</v>
      </c>
      <c r="S425" s="344">
        <v>47</v>
      </c>
      <c r="T425" s="344">
        <v>37</v>
      </c>
      <c r="U425" s="344">
        <v>50</v>
      </c>
      <c r="V425" s="344">
        <v>50</v>
      </c>
      <c r="W425" s="344">
        <v>0</v>
      </c>
      <c r="X425" s="344">
        <v>0</v>
      </c>
      <c r="Y425" s="345">
        <v>0.12</v>
      </c>
      <c r="Z425" s="345">
        <v>0.25</v>
      </c>
      <c r="AA425" s="345">
        <v>0.25</v>
      </c>
      <c r="AB425" s="346">
        <v>0</v>
      </c>
      <c r="AC425" s="346">
        <v>0</v>
      </c>
      <c r="AD425" s="346">
        <v>0</v>
      </c>
      <c r="AE425" s="346">
        <v>254</v>
      </c>
      <c r="AF425" s="393">
        <v>0</v>
      </c>
      <c r="AG425" s="349" t="s">
        <v>1570</v>
      </c>
      <c r="AH425" s="347" t="s">
        <v>1555</v>
      </c>
      <c r="AI425" s="347" t="s">
        <v>3957</v>
      </c>
      <c r="AJ425" s="348">
        <v>0.75</v>
      </c>
      <c r="AK425" s="379">
        <v>12</v>
      </c>
      <c r="AL425" s="349">
        <v>15</v>
      </c>
      <c r="AM425" s="349">
        <v>8.1646413292826583E-2</v>
      </c>
      <c r="AN425" s="436">
        <v>2.6943316386632774</v>
      </c>
      <c r="AO425" s="348"/>
      <c r="AP425" s="348">
        <v>1.2246961993923988</v>
      </c>
      <c r="AQ425" s="348">
        <v>1</v>
      </c>
      <c r="AR425" s="348">
        <v>1</v>
      </c>
      <c r="AS425" s="348"/>
      <c r="AT425" s="348"/>
      <c r="AU425" s="348"/>
      <c r="AV425" s="348"/>
      <c r="AW425" s="350">
        <v>0.1</v>
      </c>
      <c r="AX425" s="351">
        <v>0.25</v>
      </c>
      <c r="AY425" s="352">
        <v>5</v>
      </c>
      <c r="AZ425" s="393">
        <v>0</v>
      </c>
      <c r="BA425" s="393" t="s">
        <v>1537</v>
      </c>
      <c r="BB425" s="393" t="s">
        <v>1537</v>
      </c>
      <c r="BC425" s="393" t="s">
        <v>1537</v>
      </c>
      <c r="BD425" s="353" t="s">
        <v>3612</v>
      </c>
      <c r="BE425" s="393">
        <v>0</v>
      </c>
      <c r="BF425" s="393">
        <v>0</v>
      </c>
      <c r="BG425" s="393">
        <v>0</v>
      </c>
      <c r="BH425" s="5" t="s">
        <v>1537</v>
      </c>
      <c r="BI425" s="289"/>
      <c r="BJ425" s="297">
        <v>0</v>
      </c>
      <c r="BK425" s="297">
        <v>3</v>
      </c>
    </row>
    <row r="426" spans="1:63" x14ac:dyDescent="0.2">
      <c r="A426" s="283" t="s">
        <v>862</v>
      </c>
      <c r="B426" s="287" t="s">
        <v>2986</v>
      </c>
      <c r="C426" s="340">
        <v>0</v>
      </c>
      <c r="D426" s="341">
        <v>21</v>
      </c>
      <c r="E426" s="341">
        <v>29</v>
      </c>
      <c r="F426" s="341">
        <v>29</v>
      </c>
      <c r="G426" s="341">
        <v>30</v>
      </c>
      <c r="H426" s="341">
        <v>35</v>
      </c>
      <c r="I426" s="342">
        <v>55</v>
      </c>
      <c r="J426" s="340">
        <v>0</v>
      </c>
      <c r="K426" s="341">
        <v>0</v>
      </c>
      <c r="L426" s="341">
        <v>12</v>
      </c>
      <c r="M426" s="341">
        <v>22</v>
      </c>
      <c r="N426" s="340">
        <v>0</v>
      </c>
      <c r="O426" s="341">
        <v>42</v>
      </c>
      <c r="P426" s="341">
        <v>46</v>
      </c>
      <c r="Q426" s="343">
        <v>42</v>
      </c>
      <c r="R426" s="344">
        <v>46</v>
      </c>
      <c r="S426" s="344">
        <v>54</v>
      </c>
      <c r="T426" s="344">
        <v>49</v>
      </c>
      <c r="U426" s="344">
        <v>73</v>
      </c>
      <c r="V426" s="344">
        <v>73</v>
      </c>
      <c r="W426" s="344">
        <v>0</v>
      </c>
      <c r="X426" s="344">
        <v>0</v>
      </c>
      <c r="Y426" s="345">
        <v>0.12</v>
      </c>
      <c r="Z426" s="345">
        <v>0.25</v>
      </c>
      <c r="AA426" s="345">
        <v>0.25</v>
      </c>
      <c r="AB426" s="346">
        <v>0</v>
      </c>
      <c r="AC426" s="346">
        <v>0</v>
      </c>
      <c r="AD426" s="346">
        <v>0</v>
      </c>
      <c r="AE426" s="346">
        <v>260</v>
      </c>
      <c r="AF426" s="393">
        <v>0</v>
      </c>
      <c r="AG426" s="349" t="s">
        <v>1570</v>
      </c>
      <c r="AH426" s="347" t="s">
        <v>1555</v>
      </c>
      <c r="AI426" s="347" t="s">
        <v>3957</v>
      </c>
      <c r="AJ426" s="348">
        <v>0.75</v>
      </c>
      <c r="AK426" s="379">
        <v>12</v>
      </c>
      <c r="AL426" s="349">
        <v>18</v>
      </c>
      <c r="AM426" s="349">
        <v>9.8062094272336697E-2</v>
      </c>
      <c r="AN426" s="436">
        <v>3.2360491109871115</v>
      </c>
      <c r="AO426" s="348"/>
      <c r="AP426" s="348">
        <v>1.4709314140850505</v>
      </c>
      <c r="AQ426" s="348">
        <v>1</v>
      </c>
      <c r="AR426" s="348">
        <v>1</v>
      </c>
      <c r="AS426" s="348"/>
      <c r="AT426" s="348"/>
      <c r="AU426" s="348"/>
      <c r="AV426" s="348"/>
      <c r="AW426" s="350">
        <v>0.1</v>
      </c>
      <c r="AX426" s="351">
        <v>0.25</v>
      </c>
      <c r="AY426" s="352">
        <v>5</v>
      </c>
      <c r="AZ426" s="393">
        <v>0</v>
      </c>
      <c r="BA426" s="393" t="s">
        <v>1537</v>
      </c>
      <c r="BB426" s="393" t="s">
        <v>1537</v>
      </c>
      <c r="BC426" s="393" t="s">
        <v>1537</v>
      </c>
      <c r="BD426" s="353" t="s">
        <v>3612</v>
      </c>
      <c r="BE426" s="393">
        <v>0</v>
      </c>
      <c r="BF426" s="393">
        <v>0</v>
      </c>
      <c r="BG426" s="393">
        <v>0</v>
      </c>
      <c r="BH426" s="5" t="s">
        <v>1537</v>
      </c>
      <c r="BI426" s="289"/>
      <c r="BJ426" s="297">
        <v>0</v>
      </c>
      <c r="BK426" s="297">
        <v>3</v>
      </c>
    </row>
    <row r="427" spans="1:63" x14ac:dyDescent="0.2">
      <c r="A427" s="283" t="s">
        <v>868</v>
      </c>
      <c r="B427" s="287" t="s">
        <v>2995</v>
      </c>
      <c r="C427" s="340">
        <v>0</v>
      </c>
      <c r="D427" s="341">
        <v>24</v>
      </c>
      <c r="E427" s="341">
        <v>32</v>
      </c>
      <c r="F427" s="341">
        <v>32</v>
      </c>
      <c r="G427" s="341">
        <v>34</v>
      </c>
      <c r="H427" s="341">
        <v>39</v>
      </c>
      <c r="I427" s="342">
        <v>63</v>
      </c>
      <c r="J427" s="340">
        <v>0</v>
      </c>
      <c r="K427" s="341">
        <v>0</v>
      </c>
      <c r="L427" s="341">
        <v>13</v>
      </c>
      <c r="M427" s="341">
        <v>26</v>
      </c>
      <c r="N427" s="340">
        <v>0</v>
      </c>
      <c r="O427" s="341">
        <v>46</v>
      </c>
      <c r="P427" s="341">
        <v>50</v>
      </c>
      <c r="Q427" s="343">
        <v>46</v>
      </c>
      <c r="R427" s="344">
        <v>50</v>
      </c>
      <c r="S427" s="344">
        <v>59</v>
      </c>
      <c r="T427" s="344">
        <v>57</v>
      </c>
      <c r="U427" s="344">
        <v>78</v>
      </c>
      <c r="V427" s="344">
        <v>78</v>
      </c>
      <c r="W427" s="344">
        <v>0</v>
      </c>
      <c r="X427" s="344">
        <v>0</v>
      </c>
      <c r="Y427" s="345">
        <v>0.12</v>
      </c>
      <c r="Z427" s="345">
        <v>0.25</v>
      </c>
      <c r="AA427" s="345">
        <v>0.25</v>
      </c>
      <c r="AB427" s="346">
        <v>0</v>
      </c>
      <c r="AC427" s="346">
        <v>0</v>
      </c>
      <c r="AD427" s="346">
        <v>0</v>
      </c>
      <c r="AE427" s="346">
        <v>264</v>
      </c>
      <c r="AF427" s="393">
        <v>0</v>
      </c>
      <c r="AG427" s="349" t="s">
        <v>1570</v>
      </c>
      <c r="AH427" s="347" t="s">
        <v>1555</v>
      </c>
      <c r="AI427" s="347" t="s">
        <v>3957</v>
      </c>
      <c r="AJ427" s="348">
        <v>0.75</v>
      </c>
      <c r="AK427" s="379">
        <v>12</v>
      </c>
      <c r="AL427" s="349">
        <v>21</v>
      </c>
      <c r="AM427" s="349">
        <v>0.11447777525184681</v>
      </c>
      <c r="AN427" s="436">
        <v>3.7777665833109451</v>
      </c>
      <c r="AO427" s="348"/>
      <c r="AP427" s="348">
        <v>1.7171666287777021</v>
      </c>
      <c r="AQ427" s="348">
        <v>1</v>
      </c>
      <c r="AR427" s="348">
        <v>1</v>
      </c>
      <c r="AS427" s="348"/>
      <c r="AT427" s="348"/>
      <c r="AU427" s="348"/>
      <c r="AV427" s="348"/>
      <c r="AW427" s="350">
        <v>0.1</v>
      </c>
      <c r="AX427" s="351">
        <v>0.25</v>
      </c>
      <c r="AY427" s="352">
        <v>5</v>
      </c>
      <c r="AZ427" s="393">
        <v>0</v>
      </c>
      <c r="BA427" s="393" t="s">
        <v>1537</v>
      </c>
      <c r="BB427" s="393" t="s">
        <v>1537</v>
      </c>
      <c r="BC427" s="393" t="s">
        <v>1537</v>
      </c>
      <c r="BD427" s="353" t="s">
        <v>3612</v>
      </c>
      <c r="BE427" s="393">
        <v>0</v>
      </c>
      <c r="BF427" s="393">
        <v>0</v>
      </c>
      <c r="BG427" s="393">
        <v>0</v>
      </c>
      <c r="BH427" s="5" t="s">
        <v>1537</v>
      </c>
      <c r="BI427" s="289"/>
      <c r="BJ427" s="297">
        <v>0</v>
      </c>
      <c r="BK427" s="297">
        <v>4</v>
      </c>
    </row>
    <row r="428" spans="1:63" x14ac:dyDescent="0.2">
      <c r="A428" s="283" t="s">
        <v>876</v>
      </c>
      <c r="B428" s="287" t="s">
        <v>3004</v>
      </c>
      <c r="C428" s="340">
        <v>0</v>
      </c>
      <c r="D428" s="341">
        <v>26</v>
      </c>
      <c r="E428" s="341">
        <v>36</v>
      </c>
      <c r="F428" s="341">
        <v>36</v>
      </c>
      <c r="G428" s="341">
        <v>38</v>
      </c>
      <c r="H428" s="341">
        <v>43</v>
      </c>
      <c r="I428" s="342">
        <v>72</v>
      </c>
      <c r="J428" s="340">
        <v>0</v>
      </c>
      <c r="K428" s="341">
        <v>0</v>
      </c>
      <c r="L428" s="341">
        <v>16</v>
      </c>
      <c r="M428" s="341">
        <v>29</v>
      </c>
      <c r="N428" s="340">
        <v>0</v>
      </c>
      <c r="O428" s="341">
        <v>51</v>
      </c>
      <c r="P428" s="341">
        <v>56</v>
      </c>
      <c r="Q428" s="343">
        <v>51</v>
      </c>
      <c r="R428" s="344">
        <v>56</v>
      </c>
      <c r="S428" s="344">
        <v>67</v>
      </c>
      <c r="T428" s="344">
        <v>58</v>
      </c>
      <c r="U428" s="344">
        <v>84</v>
      </c>
      <c r="V428" s="344">
        <v>84</v>
      </c>
      <c r="W428" s="344">
        <v>0</v>
      </c>
      <c r="X428" s="344">
        <v>0</v>
      </c>
      <c r="Y428" s="345">
        <v>0.12</v>
      </c>
      <c r="Z428" s="345">
        <v>0.25</v>
      </c>
      <c r="AA428" s="345">
        <v>0.25</v>
      </c>
      <c r="AB428" s="346">
        <v>0</v>
      </c>
      <c r="AC428" s="346">
        <v>0</v>
      </c>
      <c r="AD428" s="346">
        <v>0</v>
      </c>
      <c r="AE428" s="346">
        <v>266</v>
      </c>
      <c r="AF428" s="393">
        <v>0</v>
      </c>
      <c r="AG428" s="349" t="s">
        <v>1570</v>
      </c>
      <c r="AH428" s="347" t="s">
        <v>1555</v>
      </c>
      <c r="AI428" s="347" t="s">
        <v>3957</v>
      </c>
      <c r="AJ428" s="348">
        <v>0.75</v>
      </c>
      <c r="AK428" s="379">
        <v>12</v>
      </c>
      <c r="AL428" s="349">
        <v>24</v>
      </c>
      <c r="AM428" s="349">
        <v>0.13089345623135692</v>
      </c>
      <c r="AN428" s="436">
        <v>4.3194840556347787</v>
      </c>
      <c r="AO428" s="348"/>
      <c r="AP428" s="348">
        <v>1.9634018434703537</v>
      </c>
      <c r="AQ428" s="348">
        <v>1</v>
      </c>
      <c r="AR428" s="348">
        <v>1</v>
      </c>
      <c r="AS428" s="348"/>
      <c r="AT428" s="348"/>
      <c r="AU428" s="348"/>
      <c r="AV428" s="348"/>
      <c r="AW428" s="350">
        <v>0.1</v>
      </c>
      <c r="AX428" s="351">
        <v>0.25</v>
      </c>
      <c r="AY428" s="352">
        <v>5</v>
      </c>
      <c r="AZ428" s="393">
        <v>0</v>
      </c>
      <c r="BA428" s="393" t="s">
        <v>1537</v>
      </c>
      <c r="BB428" s="393" t="s">
        <v>1537</v>
      </c>
      <c r="BC428" s="393" t="s">
        <v>1537</v>
      </c>
      <c r="BD428" s="353" t="s">
        <v>3612</v>
      </c>
      <c r="BE428" s="393">
        <v>0</v>
      </c>
      <c r="BF428" s="393">
        <v>0</v>
      </c>
      <c r="BG428" s="393">
        <v>0</v>
      </c>
      <c r="BH428" s="5" t="s">
        <v>1537</v>
      </c>
      <c r="BI428" s="289"/>
      <c r="BJ428" s="297">
        <v>0</v>
      </c>
      <c r="BK428" s="297">
        <v>4</v>
      </c>
    </row>
    <row r="429" spans="1:63" x14ac:dyDescent="0.2">
      <c r="A429" s="283" t="s">
        <v>884</v>
      </c>
      <c r="B429" s="287" t="s">
        <v>3012</v>
      </c>
      <c r="C429" s="340">
        <v>0</v>
      </c>
      <c r="D429" s="341">
        <v>46</v>
      </c>
      <c r="E429" s="341">
        <v>66</v>
      </c>
      <c r="F429" s="341">
        <v>66</v>
      </c>
      <c r="G429" s="341">
        <v>70</v>
      </c>
      <c r="H429" s="341">
        <v>81</v>
      </c>
      <c r="I429" s="342">
        <v>136</v>
      </c>
      <c r="J429" s="340">
        <v>0</v>
      </c>
      <c r="K429" s="341">
        <v>0</v>
      </c>
      <c r="L429" s="341">
        <v>31</v>
      </c>
      <c r="M429" s="341">
        <v>60</v>
      </c>
      <c r="N429" s="340">
        <v>0</v>
      </c>
      <c r="O429" s="341">
        <v>79</v>
      </c>
      <c r="P429" s="341">
        <v>88</v>
      </c>
      <c r="Q429" s="343">
        <v>79</v>
      </c>
      <c r="R429" s="344">
        <v>88</v>
      </c>
      <c r="S429" s="344">
        <v>95</v>
      </c>
      <c r="T429" s="344">
        <v>96</v>
      </c>
      <c r="U429" s="344">
        <v>115</v>
      </c>
      <c r="V429" s="344">
        <v>115</v>
      </c>
      <c r="W429" s="344">
        <v>0</v>
      </c>
      <c r="X429" s="344">
        <v>0</v>
      </c>
      <c r="Y429" s="345">
        <v>0.12</v>
      </c>
      <c r="Z429" s="345">
        <v>0.25</v>
      </c>
      <c r="AA429" s="345">
        <v>0.25</v>
      </c>
      <c r="AB429" s="346">
        <v>0</v>
      </c>
      <c r="AC429" s="346">
        <v>0</v>
      </c>
      <c r="AD429" s="346">
        <v>0</v>
      </c>
      <c r="AE429" s="346">
        <v>0</v>
      </c>
      <c r="AF429" s="393">
        <v>0</v>
      </c>
      <c r="AG429" s="349" t="s">
        <v>1570</v>
      </c>
      <c r="AH429" s="347" t="s">
        <v>1555</v>
      </c>
      <c r="AI429" s="347" t="s">
        <v>3957</v>
      </c>
      <c r="AJ429" s="348">
        <v>0.75</v>
      </c>
      <c r="AK429" s="379">
        <v>12</v>
      </c>
      <c r="AL429" s="349">
        <v>27</v>
      </c>
      <c r="AM429" s="349">
        <v>0.26352636038605409</v>
      </c>
      <c r="AN429" s="436">
        <v>8.696369892739785</v>
      </c>
      <c r="AO429" s="348"/>
      <c r="AP429" s="348">
        <v>3.9528954057908114</v>
      </c>
      <c r="AQ429" s="348">
        <v>1</v>
      </c>
      <c r="AR429" s="348">
        <v>1</v>
      </c>
      <c r="AS429" s="348"/>
      <c r="AT429" s="348"/>
      <c r="AU429" s="348"/>
      <c r="AV429" s="348"/>
      <c r="AW429" s="350">
        <v>0.1</v>
      </c>
      <c r="AX429" s="351">
        <v>0.25</v>
      </c>
      <c r="AY429" s="352">
        <v>5</v>
      </c>
      <c r="AZ429" s="393">
        <v>0</v>
      </c>
      <c r="BA429" s="393" t="s">
        <v>1537</v>
      </c>
      <c r="BB429" s="393" t="s">
        <v>1537</v>
      </c>
      <c r="BC429" s="393" t="s">
        <v>1537</v>
      </c>
      <c r="BD429" s="353" t="s">
        <v>3612</v>
      </c>
      <c r="BE429" s="393">
        <v>0</v>
      </c>
      <c r="BF429" s="393">
        <v>0</v>
      </c>
      <c r="BG429" s="393">
        <v>0</v>
      </c>
      <c r="BH429" s="5" t="s">
        <v>1537</v>
      </c>
      <c r="BI429" s="289"/>
      <c r="BJ429" s="297">
        <v>0</v>
      </c>
      <c r="BK429" s="297">
        <v>7</v>
      </c>
    </row>
    <row r="430" spans="1:63" x14ac:dyDescent="0.2">
      <c r="A430" s="283" t="s">
        <v>893</v>
      </c>
      <c r="B430" s="287" t="s">
        <v>3021</v>
      </c>
      <c r="C430" s="340">
        <v>0</v>
      </c>
      <c r="D430" s="341">
        <v>31</v>
      </c>
      <c r="E430" s="341">
        <v>44</v>
      </c>
      <c r="F430" s="341">
        <v>43</v>
      </c>
      <c r="G430" s="341">
        <v>46</v>
      </c>
      <c r="H430" s="341">
        <v>53</v>
      </c>
      <c r="I430" s="342">
        <v>88</v>
      </c>
      <c r="J430" s="340">
        <v>0</v>
      </c>
      <c r="K430" s="341">
        <v>0</v>
      </c>
      <c r="L430" s="341">
        <v>20</v>
      </c>
      <c r="M430" s="341">
        <v>37</v>
      </c>
      <c r="N430" s="340">
        <v>0</v>
      </c>
      <c r="O430" s="341">
        <v>60</v>
      </c>
      <c r="P430" s="341">
        <v>67</v>
      </c>
      <c r="Q430" s="343">
        <v>60</v>
      </c>
      <c r="R430" s="344">
        <v>67</v>
      </c>
      <c r="S430" s="344">
        <v>78</v>
      </c>
      <c r="T430" s="344">
        <v>72</v>
      </c>
      <c r="U430" s="344">
        <v>97</v>
      </c>
      <c r="V430" s="344">
        <v>97</v>
      </c>
      <c r="W430" s="344">
        <v>0</v>
      </c>
      <c r="X430" s="344">
        <v>0</v>
      </c>
      <c r="Y430" s="345">
        <v>0.12</v>
      </c>
      <c r="Z430" s="345">
        <v>0.25</v>
      </c>
      <c r="AA430" s="345">
        <v>0.25</v>
      </c>
      <c r="AB430" s="346">
        <v>0</v>
      </c>
      <c r="AC430" s="346">
        <v>0</v>
      </c>
      <c r="AD430" s="346">
        <v>0</v>
      </c>
      <c r="AE430" s="346">
        <v>273</v>
      </c>
      <c r="AF430" s="393">
        <v>0</v>
      </c>
      <c r="AG430" s="349" t="s">
        <v>1570</v>
      </c>
      <c r="AH430" s="347" t="s">
        <v>1555</v>
      </c>
      <c r="AI430" s="347" t="s">
        <v>3957</v>
      </c>
      <c r="AJ430" s="348">
        <v>0.75</v>
      </c>
      <c r="AK430" s="379">
        <v>12</v>
      </c>
      <c r="AL430" s="349">
        <v>30</v>
      </c>
      <c r="AM430" s="349">
        <v>0.16394081399273913</v>
      </c>
      <c r="AN430" s="436">
        <v>5.4100468617603914</v>
      </c>
      <c r="AO430" s="348"/>
      <c r="AP430" s="348">
        <v>2.4591122098910869</v>
      </c>
      <c r="AQ430" s="348">
        <v>1</v>
      </c>
      <c r="AR430" s="348">
        <v>1</v>
      </c>
      <c r="AS430" s="348"/>
      <c r="AT430" s="348"/>
      <c r="AU430" s="348"/>
      <c r="AV430" s="348"/>
      <c r="AW430" s="350">
        <v>0.1</v>
      </c>
      <c r="AX430" s="351">
        <v>0.25</v>
      </c>
      <c r="AY430" s="352">
        <v>5</v>
      </c>
      <c r="AZ430" s="393">
        <v>0</v>
      </c>
      <c r="BA430" s="393" t="s">
        <v>1537</v>
      </c>
      <c r="BB430" s="393" t="s">
        <v>1537</v>
      </c>
      <c r="BC430" s="393" t="s">
        <v>1537</v>
      </c>
      <c r="BD430" s="353" t="s">
        <v>3612</v>
      </c>
      <c r="BE430" s="393">
        <v>0</v>
      </c>
      <c r="BF430" s="393">
        <v>0</v>
      </c>
      <c r="BG430" s="393">
        <v>0</v>
      </c>
      <c r="BH430" s="5" t="s">
        <v>1537</v>
      </c>
      <c r="BI430" s="289"/>
      <c r="BJ430" s="297">
        <v>0</v>
      </c>
      <c r="BK430" s="297">
        <v>5</v>
      </c>
    </row>
    <row r="431" spans="1:63" x14ac:dyDescent="0.2">
      <c r="A431" s="283" t="s">
        <v>901</v>
      </c>
      <c r="B431" s="287" t="s">
        <v>3029</v>
      </c>
      <c r="C431" s="340">
        <v>0</v>
      </c>
      <c r="D431" s="341">
        <v>33</v>
      </c>
      <c r="E431" s="341">
        <v>47</v>
      </c>
      <c r="F431" s="341">
        <v>47</v>
      </c>
      <c r="G431" s="341">
        <v>49</v>
      </c>
      <c r="H431" s="341">
        <v>57</v>
      </c>
      <c r="I431" s="342">
        <v>95</v>
      </c>
      <c r="J431" s="340">
        <v>0</v>
      </c>
      <c r="K431" s="341">
        <v>0</v>
      </c>
      <c r="L431" s="341">
        <v>21</v>
      </c>
      <c r="M431" s="341">
        <v>41</v>
      </c>
      <c r="N431" s="340">
        <v>0</v>
      </c>
      <c r="O431" s="341">
        <v>70</v>
      </c>
      <c r="P431" s="341">
        <v>67</v>
      </c>
      <c r="Q431" s="343">
        <v>70</v>
      </c>
      <c r="R431" s="344">
        <v>67</v>
      </c>
      <c r="S431" s="344">
        <v>86</v>
      </c>
      <c r="T431" s="344">
        <v>95</v>
      </c>
      <c r="U431" s="344">
        <v>100</v>
      </c>
      <c r="V431" s="344">
        <v>100</v>
      </c>
      <c r="W431" s="344">
        <v>0</v>
      </c>
      <c r="X431" s="344">
        <v>0</v>
      </c>
      <c r="Y431" s="345">
        <v>0.12</v>
      </c>
      <c r="Z431" s="345">
        <v>0.25</v>
      </c>
      <c r="AA431" s="345">
        <v>0.25</v>
      </c>
      <c r="AB431" s="346">
        <v>0</v>
      </c>
      <c r="AC431" s="346">
        <v>0</v>
      </c>
      <c r="AD431" s="346">
        <v>0</v>
      </c>
      <c r="AE431" s="346">
        <v>0</v>
      </c>
      <c r="AF431" s="393">
        <v>0</v>
      </c>
      <c r="AG431" s="349" t="s">
        <v>1570</v>
      </c>
      <c r="AH431" s="347" t="s">
        <v>1555</v>
      </c>
      <c r="AI431" s="347" t="s">
        <v>3957</v>
      </c>
      <c r="AJ431" s="348">
        <v>0.75</v>
      </c>
      <c r="AK431" s="379">
        <v>12</v>
      </c>
      <c r="AL431" s="349">
        <v>33</v>
      </c>
      <c r="AM431" s="349">
        <v>0.1803564949722492</v>
      </c>
      <c r="AN431" s="436">
        <v>5.9517643340842241</v>
      </c>
      <c r="AO431" s="348"/>
      <c r="AP431" s="348">
        <v>2.7053474245837381</v>
      </c>
      <c r="AQ431" s="348">
        <v>1</v>
      </c>
      <c r="AR431" s="348">
        <v>1</v>
      </c>
      <c r="AS431" s="348"/>
      <c r="AT431" s="348"/>
      <c r="AU431" s="348"/>
      <c r="AV431" s="348"/>
      <c r="AW431" s="350">
        <v>0.1</v>
      </c>
      <c r="AX431" s="351">
        <v>0.25</v>
      </c>
      <c r="AY431" s="352">
        <v>5</v>
      </c>
      <c r="AZ431" s="393">
        <v>0</v>
      </c>
      <c r="BA431" s="393" t="s">
        <v>1537</v>
      </c>
      <c r="BB431" s="393" t="s">
        <v>1537</v>
      </c>
      <c r="BC431" s="393" t="s">
        <v>1537</v>
      </c>
      <c r="BD431" s="353" t="s">
        <v>3612</v>
      </c>
      <c r="BE431" s="393">
        <v>0</v>
      </c>
      <c r="BF431" s="393">
        <v>0</v>
      </c>
      <c r="BG431" s="393">
        <v>0</v>
      </c>
      <c r="BH431" s="5" t="s">
        <v>1537</v>
      </c>
      <c r="BI431" s="289"/>
      <c r="BJ431" s="297">
        <v>0</v>
      </c>
      <c r="BK431" s="297">
        <v>5</v>
      </c>
    </row>
    <row r="432" spans="1:63" x14ac:dyDescent="0.2">
      <c r="A432" s="283" t="s">
        <v>909</v>
      </c>
      <c r="B432" s="287" t="s">
        <v>3037</v>
      </c>
      <c r="C432" s="340">
        <v>0</v>
      </c>
      <c r="D432" s="341">
        <v>36</v>
      </c>
      <c r="E432" s="341">
        <v>50</v>
      </c>
      <c r="F432" s="341">
        <v>50</v>
      </c>
      <c r="G432" s="341">
        <v>53</v>
      </c>
      <c r="H432" s="341">
        <v>63</v>
      </c>
      <c r="I432" s="342">
        <v>104</v>
      </c>
      <c r="J432" s="340">
        <v>0</v>
      </c>
      <c r="K432" s="341">
        <v>0</v>
      </c>
      <c r="L432" s="341">
        <v>22</v>
      </c>
      <c r="M432" s="341">
        <v>44</v>
      </c>
      <c r="N432" s="340">
        <v>0</v>
      </c>
      <c r="O432" s="341">
        <v>71</v>
      </c>
      <c r="P432" s="341">
        <v>78</v>
      </c>
      <c r="Q432" s="343">
        <v>71</v>
      </c>
      <c r="R432" s="344">
        <v>78</v>
      </c>
      <c r="S432" s="344">
        <v>92</v>
      </c>
      <c r="T432" s="344">
        <v>95</v>
      </c>
      <c r="U432" s="344">
        <v>111</v>
      </c>
      <c r="V432" s="344">
        <v>111</v>
      </c>
      <c r="W432" s="344">
        <v>0</v>
      </c>
      <c r="X432" s="344">
        <v>0</v>
      </c>
      <c r="Y432" s="345">
        <v>0.12</v>
      </c>
      <c r="Z432" s="345">
        <v>0.25</v>
      </c>
      <c r="AA432" s="345">
        <v>0.25</v>
      </c>
      <c r="AB432" s="346">
        <v>0</v>
      </c>
      <c r="AC432" s="346">
        <v>0</v>
      </c>
      <c r="AD432" s="346">
        <v>0</v>
      </c>
      <c r="AE432" s="346">
        <v>283</v>
      </c>
      <c r="AF432" s="393">
        <v>0</v>
      </c>
      <c r="AG432" s="349" t="s">
        <v>1570</v>
      </c>
      <c r="AH432" s="347" t="s">
        <v>1555</v>
      </c>
      <c r="AI432" s="347" t="s">
        <v>3957</v>
      </c>
      <c r="AJ432" s="348">
        <v>0.75</v>
      </c>
      <c r="AK432" s="379">
        <v>12</v>
      </c>
      <c r="AL432" s="349">
        <v>36</v>
      </c>
      <c r="AM432" s="349">
        <v>0.19677217595175936</v>
      </c>
      <c r="AN432" s="436">
        <v>6.4934818064080586</v>
      </c>
      <c r="AO432" s="348"/>
      <c r="AP432" s="348">
        <v>2.9515826392763902</v>
      </c>
      <c r="AQ432" s="348">
        <v>1</v>
      </c>
      <c r="AR432" s="348">
        <v>1</v>
      </c>
      <c r="AS432" s="348"/>
      <c r="AT432" s="348"/>
      <c r="AU432" s="348"/>
      <c r="AV432" s="348"/>
      <c r="AW432" s="350">
        <v>0.1</v>
      </c>
      <c r="AX432" s="351">
        <v>0.25</v>
      </c>
      <c r="AY432" s="352">
        <v>5</v>
      </c>
      <c r="AZ432" s="393">
        <v>0</v>
      </c>
      <c r="BA432" s="393" t="s">
        <v>1537</v>
      </c>
      <c r="BB432" s="393" t="s">
        <v>1537</v>
      </c>
      <c r="BC432" s="393" t="s">
        <v>1537</v>
      </c>
      <c r="BD432" s="353" t="s">
        <v>3612</v>
      </c>
      <c r="BE432" s="393">
        <v>0</v>
      </c>
      <c r="BF432" s="393">
        <v>0</v>
      </c>
      <c r="BG432" s="393">
        <v>0</v>
      </c>
      <c r="BH432" s="5" t="s">
        <v>1537</v>
      </c>
      <c r="BI432" s="289"/>
      <c r="BJ432" s="297">
        <v>0</v>
      </c>
      <c r="BK432" s="297">
        <v>6</v>
      </c>
    </row>
    <row r="433" spans="1:63" x14ac:dyDescent="0.2">
      <c r="A433" s="283" t="s">
        <v>917</v>
      </c>
      <c r="B433" s="287" t="s">
        <v>3045</v>
      </c>
      <c r="C433" s="340">
        <v>0</v>
      </c>
      <c r="D433" s="341">
        <v>38</v>
      </c>
      <c r="E433" s="341">
        <v>54</v>
      </c>
      <c r="F433" s="341">
        <v>54</v>
      </c>
      <c r="G433" s="341">
        <v>58</v>
      </c>
      <c r="H433" s="341">
        <v>68</v>
      </c>
      <c r="I433" s="342">
        <v>112</v>
      </c>
      <c r="J433" s="340">
        <v>0</v>
      </c>
      <c r="K433" s="341">
        <v>0</v>
      </c>
      <c r="L433" s="341">
        <v>25</v>
      </c>
      <c r="M433" s="341">
        <v>48</v>
      </c>
      <c r="N433" s="340">
        <v>0</v>
      </c>
      <c r="O433" s="341">
        <v>76</v>
      </c>
      <c r="P433" s="341">
        <v>82</v>
      </c>
      <c r="Q433" s="343">
        <v>76</v>
      </c>
      <c r="R433" s="344">
        <v>82</v>
      </c>
      <c r="S433" s="344">
        <v>97</v>
      </c>
      <c r="T433" s="344">
        <v>96</v>
      </c>
      <c r="U433" s="344">
        <v>116</v>
      </c>
      <c r="V433" s="344">
        <v>116</v>
      </c>
      <c r="W433" s="344">
        <v>0</v>
      </c>
      <c r="X433" s="344">
        <v>0</v>
      </c>
      <c r="Y433" s="345">
        <v>0.12</v>
      </c>
      <c r="Z433" s="345">
        <v>0.25</v>
      </c>
      <c r="AA433" s="345">
        <v>0.25</v>
      </c>
      <c r="AB433" s="346">
        <v>0</v>
      </c>
      <c r="AC433" s="346">
        <v>0</v>
      </c>
      <c r="AD433" s="346">
        <v>0</v>
      </c>
      <c r="AE433" s="346">
        <v>288</v>
      </c>
      <c r="AF433" s="393">
        <v>0</v>
      </c>
      <c r="AG433" s="349" t="s">
        <v>1570</v>
      </c>
      <c r="AH433" s="347" t="s">
        <v>1555</v>
      </c>
      <c r="AI433" s="347" t="s">
        <v>3957</v>
      </c>
      <c r="AJ433" s="348">
        <v>0.75</v>
      </c>
      <c r="AK433" s="379">
        <v>12</v>
      </c>
      <c r="AL433" s="349">
        <v>39</v>
      </c>
      <c r="AM433" s="349">
        <v>0.21318785693126943</v>
      </c>
      <c r="AN433" s="436">
        <v>7.0351992787318913</v>
      </c>
      <c r="AO433" s="348"/>
      <c r="AP433" s="348">
        <v>3.1978178539690414</v>
      </c>
      <c r="AQ433" s="348">
        <v>1</v>
      </c>
      <c r="AR433" s="348">
        <v>1</v>
      </c>
      <c r="AS433" s="348"/>
      <c r="AT433" s="348"/>
      <c r="AU433" s="348"/>
      <c r="AV433" s="348"/>
      <c r="AW433" s="350">
        <v>0.1</v>
      </c>
      <c r="AX433" s="351">
        <v>0.25</v>
      </c>
      <c r="AY433" s="352">
        <v>5</v>
      </c>
      <c r="AZ433" s="393">
        <v>0</v>
      </c>
      <c r="BA433" s="393" t="s">
        <v>1537</v>
      </c>
      <c r="BB433" s="393" t="s">
        <v>1537</v>
      </c>
      <c r="BC433" s="393" t="s">
        <v>1537</v>
      </c>
      <c r="BD433" s="353" t="s">
        <v>3612</v>
      </c>
      <c r="BE433" s="393">
        <v>0</v>
      </c>
      <c r="BF433" s="393">
        <v>0</v>
      </c>
      <c r="BG433" s="393">
        <v>0</v>
      </c>
      <c r="BH433" s="5" t="s">
        <v>1537</v>
      </c>
      <c r="BI433" s="289"/>
      <c r="BJ433" s="297">
        <v>0</v>
      </c>
      <c r="BK433" s="297">
        <v>6</v>
      </c>
    </row>
    <row r="434" spans="1:63" x14ac:dyDescent="0.2">
      <c r="A434" s="283" t="s">
        <v>925</v>
      </c>
      <c r="B434" s="287" t="s">
        <v>3053</v>
      </c>
      <c r="C434" s="340">
        <v>0</v>
      </c>
      <c r="D434" s="341">
        <v>40</v>
      </c>
      <c r="E434" s="341">
        <v>58</v>
      </c>
      <c r="F434" s="341">
        <v>58</v>
      </c>
      <c r="G434" s="341">
        <v>62</v>
      </c>
      <c r="H434" s="341">
        <v>72</v>
      </c>
      <c r="I434" s="342">
        <v>119</v>
      </c>
      <c r="J434" s="340">
        <v>0</v>
      </c>
      <c r="K434" s="341">
        <v>0</v>
      </c>
      <c r="L434" s="341">
        <v>26</v>
      </c>
      <c r="M434" s="341">
        <v>52</v>
      </c>
      <c r="N434" s="340">
        <v>0</v>
      </c>
      <c r="O434" s="341">
        <v>79</v>
      </c>
      <c r="P434" s="341">
        <v>86</v>
      </c>
      <c r="Q434" s="343">
        <v>79</v>
      </c>
      <c r="R434" s="344">
        <v>86</v>
      </c>
      <c r="S434" s="344">
        <v>104</v>
      </c>
      <c r="T434" s="344">
        <v>98</v>
      </c>
      <c r="U434" s="344">
        <v>122</v>
      </c>
      <c r="V434" s="344">
        <v>122</v>
      </c>
      <c r="W434" s="344">
        <v>0</v>
      </c>
      <c r="X434" s="344">
        <v>0</v>
      </c>
      <c r="Y434" s="345">
        <v>0.12</v>
      </c>
      <c r="Z434" s="345">
        <v>0.25</v>
      </c>
      <c r="AA434" s="345">
        <v>0.25</v>
      </c>
      <c r="AB434" s="346">
        <v>0</v>
      </c>
      <c r="AC434" s="346">
        <v>0</v>
      </c>
      <c r="AD434" s="346">
        <v>0</v>
      </c>
      <c r="AE434" s="346">
        <v>291</v>
      </c>
      <c r="AF434" s="393">
        <v>0</v>
      </c>
      <c r="AG434" s="349" t="s">
        <v>1570</v>
      </c>
      <c r="AH434" s="347" t="s">
        <v>1555</v>
      </c>
      <c r="AI434" s="347" t="s">
        <v>3957</v>
      </c>
      <c r="AJ434" s="348">
        <v>0.75</v>
      </c>
      <c r="AK434" s="379">
        <v>12</v>
      </c>
      <c r="AL434" s="349">
        <v>39</v>
      </c>
      <c r="AM434" s="349">
        <v>0.22960353791077953</v>
      </c>
      <c r="AN434" s="436">
        <v>7.5769167510557249</v>
      </c>
      <c r="AO434" s="348"/>
      <c r="AP434" s="348">
        <v>3.444053068661693</v>
      </c>
      <c r="AQ434" s="348">
        <v>1</v>
      </c>
      <c r="AR434" s="348">
        <v>1</v>
      </c>
      <c r="AS434" s="348"/>
      <c r="AT434" s="348"/>
      <c r="AU434" s="348"/>
      <c r="AV434" s="348"/>
      <c r="AW434" s="350">
        <v>0.1</v>
      </c>
      <c r="AX434" s="351">
        <v>0.25</v>
      </c>
      <c r="AY434" s="352">
        <v>5</v>
      </c>
      <c r="AZ434" s="393">
        <v>0</v>
      </c>
      <c r="BA434" s="393" t="s">
        <v>1537</v>
      </c>
      <c r="BB434" s="393" t="s">
        <v>1537</v>
      </c>
      <c r="BC434" s="393" t="s">
        <v>1537</v>
      </c>
      <c r="BD434" s="353" t="s">
        <v>3612</v>
      </c>
      <c r="BE434" s="393">
        <v>0</v>
      </c>
      <c r="BF434" s="393">
        <v>0</v>
      </c>
      <c r="BG434" s="393">
        <v>0</v>
      </c>
      <c r="BH434" s="5" t="s">
        <v>1537</v>
      </c>
      <c r="BI434" s="289"/>
      <c r="BJ434" s="297">
        <v>0</v>
      </c>
      <c r="BK434" s="297">
        <v>7</v>
      </c>
    </row>
    <row r="435" spans="1:63" x14ac:dyDescent="0.2">
      <c r="A435" s="283" t="s">
        <v>933</v>
      </c>
      <c r="B435" s="287" t="s">
        <v>3061</v>
      </c>
      <c r="C435" s="340">
        <v>0</v>
      </c>
      <c r="D435" s="341">
        <v>47</v>
      </c>
      <c r="E435" s="341">
        <v>68</v>
      </c>
      <c r="F435" s="341">
        <v>68</v>
      </c>
      <c r="G435" s="341">
        <v>72</v>
      </c>
      <c r="H435" s="341">
        <v>83</v>
      </c>
      <c r="I435" s="342">
        <v>140</v>
      </c>
      <c r="J435" s="340">
        <v>0</v>
      </c>
      <c r="K435" s="341">
        <v>0</v>
      </c>
      <c r="L435" s="341">
        <v>33</v>
      </c>
      <c r="M435" s="341">
        <v>62</v>
      </c>
      <c r="N435" s="340">
        <v>0</v>
      </c>
      <c r="O435" s="341">
        <v>84</v>
      </c>
      <c r="P435" s="341">
        <v>93</v>
      </c>
      <c r="Q435" s="343">
        <v>84</v>
      </c>
      <c r="R435" s="344">
        <v>93</v>
      </c>
      <c r="S435" s="344">
        <v>120</v>
      </c>
      <c r="T435" s="344">
        <v>162</v>
      </c>
      <c r="U435" s="344">
        <v>137</v>
      </c>
      <c r="V435" s="344">
        <v>137</v>
      </c>
      <c r="W435" s="344">
        <v>0</v>
      </c>
      <c r="X435" s="344">
        <v>0</v>
      </c>
      <c r="Y435" s="345">
        <v>0.12</v>
      </c>
      <c r="Z435" s="345">
        <v>0.25</v>
      </c>
      <c r="AA435" s="345">
        <v>0.25</v>
      </c>
      <c r="AB435" s="346">
        <v>0</v>
      </c>
      <c r="AC435" s="346">
        <v>0</v>
      </c>
      <c r="AD435" s="346">
        <v>0</v>
      </c>
      <c r="AE435" s="346">
        <v>0</v>
      </c>
      <c r="AF435" s="393">
        <v>0</v>
      </c>
      <c r="AG435" s="349" t="s">
        <v>1570</v>
      </c>
      <c r="AH435" s="347" t="s">
        <v>1555</v>
      </c>
      <c r="AI435" s="347" t="s">
        <v>3957</v>
      </c>
      <c r="AJ435" s="348">
        <v>0.75</v>
      </c>
      <c r="AK435" s="379">
        <v>12</v>
      </c>
      <c r="AL435" s="349">
        <v>49.8</v>
      </c>
      <c r="AM435" s="349">
        <v>0.27323468998789852</v>
      </c>
      <c r="AN435" s="436">
        <v>9.0167447696006526</v>
      </c>
      <c r="AO435" s="348"/>
      <c r="AP435" s="348">
        <v>4.0985203498184779</v>
      </c>
      <c r="AQ435" s="348">
        <v>1</v>
      </c>
      <c r="AR435" s="348">
        <v>1</v>
      </c>
      <c r="AS435" s="348"/>
      <c r="AT435" s="348"/>
      <c r="AU435" s="348"/>
      <c r="AV435" s="348"/>
      <c r="AW435" s="350">
        <v>0.1</v>
      </c>
      <c r="AX435" s="351">
        <v>0.25</v>
      </c>
      <c r="AY435" s="352">
        <v>5</v>
      </c>
      <c r="AZ435" s="393">
        <v>0</v>
      </c>
      <c r="BA435" s="393" t="s">
        <v>1537</v>
      </c>
      <c r="BB435" s="393" t="s">
        <v>1537</v>
      </c>
      <c r="BC435" s="393" t="s">
        <v>1537</v>
      </c>
      <c r="BD435" s="353" t="s">
        <v>3612</v>
      </c>
      <c r="BE435" s="393">
        <v>0</v>
      </c>
      <c r="BF435" s="393">
        <v>0</v>
      </c>
      <c r="BG435" s="393">
        <v>0</v>
      </c>
      <c r="BH435" s="5" t="s">
        <v>1537</v>
      </c>
      <c r="BI435" s="289"/>
      <c r="BJ435" s="297">
        <v>0</v>
      </c>
      <c r="BK435" s="297">
        <v>8</v>
      </c>
    </row>
    <row r="436" spans="1:63" ht="13.5" customHeight="1" x14ac:dyDescent="0.2">
      <c r="A436" s="283" t="s">
        <v>5091</v>
      </c>
      <c r="B436" s="287" t="s">
        <v>5092</v>
      </c>
      <c r="C436" s="340">
        <v>0</v>
      </c>
      <c r="D436" s="341">
        <v>22</v>
      </c>
      <c r="E436" s="341">
        <v>30</v>
      </c>
      <c r="F436" s="341">
        <v>30</v>
      </c>
      <c r="G436" s="341">
        <v>31</v>
      </c>
      <c r="H436" s="341">
        <v>35</v>
      </c>
      <c r="I436" s="342">
        <v>56</v>
      </c>
      <c r="J436" s="340">
        <v>0</v>
      </c>
      <c r="K436" s="341">
        <v>0</v>
      </c>
      <c r="L436" s="341">
        <v>12</v>
      </c>
      <c r="M436" s="341">
        <v>23</v>
      </c>
      <c r="N436" s="340">
        <v>0</v>
      </c>
      <c r="O436" s="341">
        <v>41</v>
      </c>
      <c r="P436" s="341">
        <v>46</v>
      </c>
      <c r="Q436" s="343">
        <v>41</v>
      </c>
      <c r="R436" s="344">
        <v>46</v>
      </c>
      <c r="S436" s="344">
        <v>52</v>
      </c>
      <c r="T436" s="344">
        <v>51</v>
      </c>
      <c r="U436" s="344">
        <v>71</v>
      </c>
      <c r="V436" s="344">
        <v>71</v>
      </c>
      <c r="W436" s="344">
        <v>0</v>
      </c>
      <c r="X436" s="344">
        <v>0</v>
      </c>
      <c r="Y436" s="345">
        <v>0.12</v>
      </c>
      <c r="Z436" s="345">
        <v>0.25</v>
      </c>
      <c r="AA436" s="345">
        <v>0.25</v>
      </c>
      <c r="AB436" s="346">
        <v>0</v>
      </c>
      <c r="AC436" s="346">
        <v>0</v>
      </c>
      <c r="AD436" s="346">
        <v>0</v>
      </c>
      <c r="AE436" s="346">
        <v>254</v>
      </c>
      <c r="AF436" s="393">
        <v>0</v>
      </c>
      <c r="AG436" s="349" t="s">
        <v>1570</v>
      </c>
      <c r="AH436" s="347" t="s">
        <v>1555</v>
      </c>
      <c r="AI436" s="347" t="s">
        <v>3957</v>
      </c>
      <c r="AJ436" s="348">
        <v>0.75</v>
      </c>
      <c r="AK436" s="379">
        <v>13.5</v>
      </c>
      <c r="AL436" s="349">
        <v>12</v>
      </c>
      <c r="AM436" s="349">
        <v>0.27323468998789852</v>
      </c>
      <c r="AN436" s="436">
        <v>9.0167447696006526</v>
      </c>
      <c r="AO436" s="348"/>
      <c r="AP436" s="348">
        <v>4.0985203498184779</v>
      </c>
      <c r="AQ436" s="348">
        <v>1</v>
      </c>
      <c r="AR436" s="348">
        <v>1</v>
      </c>
      <c r="AS436" s="348"/>
      <c r="AT436" s="348"/>
      <c r="AU436" s="348"/>
      <c r="AV436" s="348"/>
      <c r="AW436" s="350">
        <v>0.1</v>
      </c>
      <c r="AX436" s="351">
        <v>0.25</v>
      </c>
      <c r="AY436" s="352">
        <v>5</v>
      </c>
      <c r="AZ436" s="393">
        <v>0</v>
      </c>
      <c r="BA436" s="393" t="s">
        <v>1537</v>
      </c>
      <c r="BB436" s="393" t="s">
        <v>1537</v>
      </c>
      <c r="BC436" s="393" t="s">
        <v>1537</v>
      </c>
      <c r="BD436" s="353" t="s">
        <v>3612</v>
      </c>
      <c r="BE436" s="393">
        <v>0</v>
      </c>
      <c r="BF436" s="393">
        <v>0</v>
      </c>
      <c r="BG436" s="393">
        <v>0</v>
      </c>
      <c r="BH436" s="5" t="s">
        <v>1537</v>
      </c>
      <c r="BI436" s="289"/>
      <c r="BJ436" s="297">
        <v>0</v>
      </c>
      <c r="BK436" s="297">
        <v>4</v>
      </c>
    </row>
    <row r="437" spans="1:63" x14ac:dyDescent="0.2">
      <c r="A437" s="283" t="s">
        <v>5093</v>
      </c>
      <c r="B437" s="287" t="s">
        <v>5094</v>
      </c>
      <c r="C437" s="340">
        <v>0</v>
      </c>
      <c r="D437" s="341">
        <v>22</v>
      </c>
      <c r="E437" s="341">
        <v>30</v>
      </c>
      <c r="F437" s="341">
        <v>30</v>
      </c>
      <c r="G437" s="341">
        <v>31</v>
      </c>
      <c r="H437" s="341">
        <v>35</v>
      </c>
      <c r="I437" s="342">
        <v>56</v>
      </c>
      <c r="J437" s="340">
        <v>0</v>
      </c>
      <c r="K437" s="341">
        <v>0</v>
      </c>
      <c r="L437" s="341">
        <v>12</v>
      </c>
      <c r="M437" s="341">
        <v>23</v>
      </c>
      <c r="N437" s="340">
        <v>0</v>
      </c>
      <c r="O437" s="341">
        <v>41</v>
      </c>
      <c r="P437" s="341">
        <v>46</v>
      </c>
      <c r="Q437" s="343">
        <v>41</v>
      </c>
      <c r="R437" s="344">
        <v>46</v>
      </c>
      <c r="S437" s="344">
        <v>52</v>
      </c>
      <c r="T437" s="344">
        <v>51</v>
      </c>
      <c r="U437" s="344">
        <v>71</v>
      </c>
      <c r="V437" s="344">
        <v>71</v>
      </c>
      <c r="W437" s="344">
        <v>0</v>
      </c>
      <c r="X437" s="344">
        <v>0</v>
      </c>
      <c r="Y437" s="345">
        <v>0.12</v>
      </c>
      <c r="Z437" s="345">
        <v>0.25</v>
      </c>
      <c r="AA437" s="345">
        <v>0.25</v>
      </c>
      <c r="AB437" s="346">
        <v>0</v>
      </c>
      <c r="AC437" s="346">
        <v>0</v>
      </c>
      <c r="AD437" s="346">
        <v>0</v>
      </c>
      <c r="AE437" s="346">
        <v>254</v>
      </c>
      <c r="AF437" s="393">
        <v>0</v>
      </c>
      <c r="AG437" s="349" t="s">
        <v>1570</v>
      </c>
      <c r="AH437" s="347" t="s">
        <v>1555</v>
      </c>
      <c r="AI437" s="347" t="s">
        <v>3957</v>
      </c>
      <c r="AJ437" s="348">
        <v>0.75</v>
      </c>
      <c r="AK437" s="379">
        <v>13.5</v>
      </c>
      <c r="AL437" s="349">
        <v>15</v>
      </c>
      <c r="AM437" s="349">
        <v>0.27323468998789852</v>
      </c>
      <c r="AN437" s="436">
        <v>9.0167447696006526</v>
      </c>
      <c r="AO437" s="348"/>
      <c r="AP437" s="348">
        <v>4.0985203498184779</v>
      </c>
      <c r="AQ437" s="348">
        <v>1</v>
      </c>
      <c r="AR437" s="348">
        <v>1</v>
      </c>
      <c r="AS437" s="348"/>
      <c r="AT437" s="348"/>
      <c r="AU437" s="348"/>
      <c r="AV437" s="348"/>
      <c r="AW437" s="350">
        <v>0.1</v>
      </c>
      <c r="AX437" s="351">
        <v>0.25</v>
      </c>
      <c r="AY437" s="352">
        <v>5</v>
      </c>
      <c r="AZ437" s="393">
        <v>0</v>
      </c>
      <c r="BA437" s="393" t="s">
        <v>1537</v>
      </c>
      <c r="BB437" s="393" t="s">
        <v>1537</v>
      </c>
      <c r="BC437" s="393" t="s">
        <v>1537</v>
      </c>
      <c r="BD437" s="353" t="s">
        <v>3612</v>
      </c>
      <c r="BE437" s="393">
        <v>0</v>
      </c>
      <c r="BF437" s="393">
        <v>0</v>
      </c>
      <c r="BG437" s="393">
        <v>0</v>
      </c>
      <c r="BH437" s="5" t="s">
        <v>1537</v>
      </c>
      <c r="BI437" s="289"/>
      <c r="BJ437" s="297">
        <v>0</v>
      </c>
      <c r="BK437" s="297">
        <v>4</v>
      </c>
    </row>
    <row r="438" spans="1:63" x14ac:dyDescent="0.2">
      <c r="A438" s="283" t="s">
        <v>5095</v>
      </c>
      <c r="B438" s="287" t="s">
        <v>5096</v>
      </c>
      <c r="C438" s="340">
        <v>0</v>
      </c>
      <c r="D438" s="341">
        <v>25</v>
      </c>
      <c r="E438" s="341">
        <v>33</v>
      </c>
      <c r="F438" s="341">
        <v>33</v>
      </c>
      <c r="G438" s="341">
        <v>35</v>
      </c>
      <c r="H438" s="341">
        <v>40</v>
      </c>
      <c r="I438" s="342">
        <v>67</v>
      </c>
      <c r="J438" s="340">
        <v>0</v>
      </c>
      <c r="K438" s="341">
        <v>0</v>
      </c>
      <c r="L438" s="341">
        <v>14</v>
      </c>
      <c r="M438" s="341">
        <v>28</v>
      </c>
      <c r="N438" s="340">
        <v>0</v>
      </c>
      <c r="O438" s="341">
        <v>45</v>
      </c>
      <c r="P438" s="341">
        <v>50</v>
      </c>
      <c r="Q438" s="343">
        <v>45</v>
      </c>
      <c r="R438" s="344">
        <v>50</v>
      </c>
      <c r="S438" s="344">
        <v>58</v>
      </c>
      <c r="T438" s="344">
        <v>58</v>
      </c>
      <c r="U438" s="344">
        <v>77</v>
      </c>
      <c r="V438" s="344">
        <v>77</v>
      </c>
      <c r="W438" s="344">
        <v>0</v>
      </c>
      <c r="X438" s="344">
        <v>0</v>
      </c>
      <c r="Y438" s="345">
        <v>0.12</v>
      </c>
      <c r="Z438" s="345">
        <v>0.25</v>
      </c>
      <c r="AA438" s="345">
        <v>0.25</v>
      </c>
      <c r="AB438" s="346">
        <v>0</v>
      </c>
      <c r="AC438" s="346">
        <v>0</v>
      </c>
      <c r="AD438" s="346">
        <v>0</v>
      </c>
      <c r="AE438" s="346">
        <v>260</v>
      </c>
      <c r="AF438" s="393">
        <v>0</v>
      </c>
      <c r="AG438" s="349" t="s">
        <v>1570</v>
      </c>
      <c r="AH438" s="347" t="s">
        <v>1555</v>
      </c>
      <c r="AI438" s="347" t="s">
        <v>3957</v>
      </c>
      <c r="AJ438" s="348">
        <v>0.75</v>
      </c>
      <c r="AK438" s="379">
        <v>13.5</v>
      </c>
      <c r="AL438" s="349">
        <v>18</v>
      </c>
      <c r="AM438" s="349">
        <v>0.27323468998789852</v>
      </c>
      <c r="AN438" s="436">
        <v>9.0167447696006526</v>
      </c>
      <c r="AO438" s="348"/>
      <c r="AP438" s="348">
        <v>4.0985203498184779</v>
      </c>
      <c r="AQ438" s="348">
        <v>1</v>
      </c>
      <c r="AR438" s="348">
        <v>1</v>
      </c>
      <c r="AS438" s="348"/>
      <c r="AT438" s="348"/>
      <c r="AU438" s="348"/>
      <c r="AV438" s="348"/>
      <c r="AW438" s="350">
        <v>0.1</v>
      </c>
      <c r="AX438" s="351">
        <v>0.25</v>
      </c>
      <c r="AY438" s="352">
        <v>5</v>
      </c>
      <c r="AZ438" s="393">
        <v>0</v>
      </c>
      <c r="BA438" s="393" t="s">
        <v>1537</v>
      </c>
      <c r="BB438" s="393" t="s">
        <v>1537</v>
      </c>
      <c r="BC438" s="393" t="s">
        <v>1537</v>
      </c>
      <c r="BD438" s="353" t="s">
        <v>3612</v>
      </c>
      <c r="BE438" s="393">
        <v>0</v>
      </c>
      <c r="BF438" s="393">
        <v>0</v>
      </c>
      <c r="BG438" s="393">
        <v>0</v>
      </c>
      <c r="BH438" s="5" t="s">
        <v>1537</v>
      </c>
      <c r="BI438" s="289"/>
      <c r="BJ438" s="297">
        <v>0</v>
      </c>
      <c r="BK438" s="297">
        <v>4</v>
      </c>
    </row>
    <row r="439" spans="1:63" x14ac:dyDescent="0.2">
      <c r="A439" s="283" t="s">
        <v>869</v>
      </c>
      <c r="B439" s="287" t="s">
        <v>2996</v>
      </c>
      <c r="C439" s="340">
        <v>0</v>
      </c>
      <c r="D439" s="341">
        <v>26</v>
      </c>
      <c r="E439" s="341">
        <v>35</v>
      </c>
      <c r="F439" s="341">
        <v>35</v>
      </c>
      <c r="G439" s="341">
        <v>37</v>
      </c>
      <c r="H439" s="341">
        <v>43</v>
      </c>
      <c r="I439" s="342">
        <v>71</v>
      </c>
      <c r="J439" s="340">
        <v>0</v>
      </c>
      <c r="K439" s="341">
        <v>0</v>
      </c>
      <c r="L439" s="341">
        <v>16</v>
      </c>
      <c r="M439" s="341">
        <v>29</v>
      </c>
      <c r="N439" s="340">
        <v>0</v>
      </c>
      <c r="O439" s="341">
        <v>50</v>
      </c>
      <c r="P439" s="341">
        <v>55</v>
      </c>
      <c r="Q439" s="343">
        <v>50</v>
      </c>
      <c r="R439" s="344">
        <v>55</v>
      </c>
      <c r="S439" s="344">
        <v>63</v>
      </c>
      <c r="T439" s="344">
        <v>68</v>
      </c>
      <c r="U439" s="344">
        <v>82</v>
      </c>
      <c r="V439" s="344">
        <v>82</v>
      </c>
      <c r="W439" s="344">
        <v>0</v>
      </c>
      <c r="X439" s="344">
        <v>0</v>
      </c>
      <c r="Y439" s="345">
        <v>0.12</v>
      </c>
      <c r="Z439" s="345">
        <v>0.25</v>
      </c>
      <c r="AA439" s="345">
        <v>0.25</v>
      </c>
      <c r="AB439" s="346">
        <v>0</v>
      </c>
      <c r="AC439" s="346">
        <v>0</v>
      </c>
      <c r="AD439" s="346">
        <v>0</v>
      </c>
      <c r="AE439" s="346">
        <v>264</v>
      </c>
      <c r="AF439" s="393">
        <v>0</v>
      </c>
      <c r="AG439" s="349" t="s">
        <v>1570</v>
      </c>
      <c r="AH439" s="347" t="s">
        <v>1555</v>
      </c>
      <c r="AI439" s="347" t="s">
        <v>3957</v>
      </c>
      <c r="AJ439" s="348">
        <v>0.75</v>
      </c>
      <c r="AK439" s="379">
        <v>13.5</v>
      </c>
      <c r="AL439" s="349">
        <v>21</v>
      </c>
      <c r="AM439" s="349">
        <v>0.12931044380607279</v>
      </c>
      <c r="AN439" s="436">
        <v>4.2672446456004032</v>
      </c>
      <c r="AO439" s="348"/>
      <c r="AP439" s="348">
        <v>1.939656657091092</v>
      </c>
      <c r="AQ439" s="348">
        <v>1</v>
      </c>
      <c r="AR439" s="348">
        <v>1</v>
      </c>
      <c r="AS439" s="348"/>
      <c r="AT439" s="348"/>
      <c r="AU439" s="348"/>
      <c r="AV439" s="348"/>
      <c r="AW439" s="350">
        <v>0.1</v>
      </c>
      <c r="AX439" s="351">
        <v>0.25</v>
      </c>
      <c r="AY439" s="352">
        <v>5</v>
      </c>
      <c r="AZ439" s="393">
        <v>0</v>
      </c>
      <c r="BA439" s="393" t="s">
        <v>1537</v>
      </c>
      <c r="BB439" s="393" t="s">
        <v>1537</v>
      </c>
      <c r="BC439" s="393" t="s">
        <v>1537</v>
      </c>
      <c r="BD439" s="353" t="s">
        <v>3612</v>
      </c>
      <c r="BE439" s="393">
        <v>0</v>
      </c>
      <c r="BF439" s="393">
        <v>0</v>
      </c>
      <c r="BG439" s="393">
        <v>0</v>
      </c>
      <c r="BH439" s="5" t="s">
        <v>1537</v>
      </c>
      <c r="BI439" s="289"/>
      <c r="BJ439" s="297">
        <v>0</v>
      </c>
      <c r="BK439" s="297">
        <v>4</v>
      </c>
    </row>
    <row r="440" spans="1:63" x14ac:dyDescent="0.2">
      <c r="A440" s="283" t="s">
        <v>877</v>
      </c>
      <c r="B440" s="287" t="s">
        <v>3005</v>
      </c>
      <c r="C440" s="340">
        <v>0</v>
      </c>
      <c r="D440" s="341">
        <v>29</v>
      </c>
      <c r="E440" s="341">
        <v>40</v>
      </c>
      <c r="F440" s="341">
        <v>40</v>
      </c>
      <c r="G440" s="341">
        <v>42</v>
      </c>
      <c r="H440" s="341">
        <v>49</v>
      </c>
      <c r="I440" s="342">
        <v>79</v>
      </c>
      <c r="J440" s="340">
        <v>0</v>
      </c>
      <c r="K440" s="341">
        <v>0</v>
      </c>
      <c r="L440" s="341">
        <v>17</v>
      </c>
      <c r="M440" s="341">
        <v>33</v>
      </c>
      <c r="N440" s="340">
        <v>0</v>
      </c>
      <c r="O440" s="341">
        <v>54</v>
      </c>
      <c r="P440" s="341">
        <v>60</v>
      </c>
      <c r="Q440" s="343">
        <v>54</v>
      </c>
      <c r="R440" s="344">
        <v>60</v>
      </c>
      <c r="S440" s="344">
        <v>70</v>
      </c>
      <c r="T440" s="344">
        <v>69</v>
      </c>
      <c r="U440" s="344">
        <v>90</v>
      </c>
      <c r="V440" s="344">
        <v>90</v>
      </c>
      <c r="W440" s="344">
        <v>0</v>
      </c>
      <c r="X440" s="344">
        <v>0</v>
      </c>
      <c r="Y440" s="345">
        <v>0.12</v>
      </c>
      <c r="Z440" s="345">
        <v>0.25</v>
      </c>
      <c r="AA440" s="345">
        <v>0.25</v>
      </c>
      <c r="AB440" s="346">
        <v>0</v>
      </c>
      <c r="AC440" s="346">
        <v>0</v>
      </c>
      <c r="AD440" s="346">
        <v>0</v>
      </c>
      <c r="AE440" s="346">
        <v>268</v>
      </c>
      <c r="AF440" s="393">
        <v>0</v>
      </c>
      <c r="AG440" s="349" t="s">
        <v>1570</v>
      </c>
      <c r="AH440" s="347" t="s">
        <v>1555</v>
      </c>
      <c r="AI440" s="347" t="s">
        <v>3957</v>
      </c>
      <c r="AJ440" s="348">
        <v>0.75</v>
      </c>
      <c r="AK440" s="379">
        <v>13.5</v>
      </c>
      <c r="AL440" s="349">
        <v>24</v>
      </c>
      <c r="AM440" s="349">
        <v>0.14785307348392476</v>
      </c>
      <c r="AN440" s="436">
        <v>4.8791514249695176</v>
      </c>
      <c r="AO440" s="348"/>
      <c r="AP440" s="348">
        <v>2.2177961022588715</v>
      </c>
      <c r="AQ440" s="348">
        <v>1</v>
      </c>
      <c r="AR440" s="348">
        <v>1</v>
      </c>
      <c r="AS440" s="348"/>
      <c r="AT440" s="348"/>
      <c r="AU440" s="348"/>
      <c r="AV440" s="348"/>
      <c r="AW440" s="350">
        <v>0.1</v>
      </c>
      <c r="AX440" s="351">
        <v>0.25</v>
      </c>
      <c r="AY440" s="352">
        <v>5</v>
      </c>
      <c r="AZ440" s="393">
        <v>0</v>
      </c>
      <c r="BA440" s="393" t="s">
        <v>1537</v>
      </c>
      <c r="BB440" s="393" t="s">
        <v>1537</v>
      </c>
      <c r="BC440" s="393" t="s">
        <v>1537</v>
      </c>
      <c r="BD440" s="353" t="s">
        <v>3612</v>
      </c>
      <c r="BE440" s="393">
        <v>0</v>
      </c>
      <c r="BF440" s="393">
        <v>0</v>
      </c>
      <c r="BG440" s="393">
        <v>0</v>
      </c>
      <c r="BH440" s="5" t="s">
        <v>1537</v>
      </c>
      <c r="BI440" s="289"/>
      <c r="BJ440" s="297">
        <v>0</v>
      </c>
      <c r="BK440" s="297">
        <v>5</v>
      </c>
    </row>
    <row r="441" spans="1:63" x14ac:dyDescent="0.2">
      <c r="A441" s="283" t="s">
        <v>885</v>
      </c>
      <c r="B441" s="287" t="s">
        <v>3013</v>
      </c>
      <c r="C441" s="340">
        <v>0</v>
      </c>
      <c r="D441" s="341">
        <v>31</v>
      </c>
      <c r="E441" s="341">
        <v>44</v>
      </c>
      <c r="F441" s="341">
        <v>44</v>
      </c>
      <c r="G441" s="341">
        <v>46</v>
      </c>
      <c r="H441" s="341">
        <v>54</v>
      </c>
      <c r="I441" s="342">
        <v>89</v>
      </c>
      <c r="J441" s="340">
        <v>0</v>
      </c>
      <c r="K441" s="341">
        <v>0</v>
      </c>
      <c r="L441" s="341">
        <v>20</v>
      </c>
      <c r="M441" s="341">
        <v>38</v>
      </c>
      <c r="N441" s="340">
        <v>0</v>
      </c>
      <c r="O441" s="341">
        <v>57</v>
      </c>
      <c r="P441" s="341">
        <v>62</v>
      </c>
      <c r="Q441" s="343">
        <v>57</v>
      </c>
      <c r="R441" s="344">
        <v>62</v>
      </c>
      <c r="S441" s="344">
        <v>75</v>
      </c>
      <c r="T441" s="344">
        <v>84</v>
      </c>
      <c r="U441" s="344">
        <v>95</v>
      </c>
      <c r="V441" s="344">
        <v>95</v>
      </c>
      <c r="W441" s="344">
        <v>0</v>
      </c>
      <c r="X441" s="344">
        <v>0</v>
      </c>
      <c r="Y441" s="345">
        <v>0.12</v>
      </c>
      <c r="Z441" s="345">
        <v>0.25</v>
      </c>
      <c r="AA441" s="345">
        <v>0.25</v>
      </c>
      <c r="AB441" s="346">
        <v>0</v>
      </c>
      <c r="AC441" s="346">
        <v>0</v>
      </c>
      <c r="AD441" s="346">
        <v>0</v>
      </c>
      <c r="AE441" s="346">
        <v>0</v>
      </c>
      <c r="AF441" s="393">
        <v>0</v>
      </c>
      <c r="AG441" s="349" t="s">
        <v>1570</v>
      </c>
      <c r="AH441" s="347" t="s">
        <v>1555</v>
      </c>
      <c r="AI441" s="347" t="s">
        <v>3957</v>
      </c>
      <c r="AJ441" s="348">
        <v>0.75</v>
      </c>
      <c r="AK441" s="379">
        <v>13.5</v>
      </c>
      <c r="AL441" s="349">
        <v>27</v>
      </c>
      <c r="AM441" s="349">
        <v>0.1666396851312221</v>
      </c>
      <c r="AN441" s="436">
        <v>5.49910960933033</v>
      </c>
      <c r="AO441" s="348"/>
      <c r="AP441" s="348">
        <v>2.4995952769683316</v>
      </c>
      <c r="AQ441" s="348">
        <v>1</v>
      </c>
      <c r="AR441" s="348">
        <v>1</v>
      </c>
      <c r="AS441" s="348"/>
      <c r="AT441" s="348"/>
      <c r="AU441" s="348"/>
      <c r="AV441" s="348"/>
      <c r="AW441" s="350">
        <v>0.1</v>
      </c>
      <c r="AX441" s="351">
        <v>0.25</v>
      </c>
      <c r="AY441" s="352">
        <v>5</v>
      </c>
      <c r="AZ441" s="393">
        <v>0</v>
      </c>
      <c r="BA441" s="393" t="s">
        <v>1537</v>
      </c>
      <c r="BB441" s="393" t="s">
        <v>1537</v>
      </c>
      <c r="BC441" s="393" t="s">
        <v>1537</v>
      </c>
      <c r="BD441" s="353" t="s">
        <v>3612</v>
      </c>
      <c r="BE441" s="393">
        <v>0</v>
      </c>
      <c r="BF441" s="393">
        <v>0</v>
      </c>
      <c r="BG441" s="393">
        <v>0</v>
      </c>
      <c r="BH441" s="5" t="s">
        <v>1537</v>
      </c>
      <c r="BI441" s="289"/>
      <c r="BJ441" s="297">
        <v>0</v>
      </c>
      <c r="BK441" s="297">
        <v>5</v>
      </c>
    </row>
    <row r="442" spans="1:63" x14ac:dyDescent="0.2">
      <c r="A442" s="283" t="s">
        <v>894</v>
      </c>
      <c r="B442" s="287" t="s">
        <v>3022</v>
      </c>
      <c r="C442" s="340">
        <v>0</v>
      </c>
      <c r="D442" s="341">
        <v>34</v>
      </c>
      <c r="E442" s="341">
        <v>48</v>
      </c>
      <c r="F442" s="341">
        <v>48</v>
      </c>
      <c r="G442" s="341">
        <v>51</v>
      </c>
      <c r="H442" s="341">
        <v>58</v>
      </c>
      <c r="I442" s="342">
        <v>97</v>
      </c>
      <c r="J442" s="340">
        <v>0</v>
      </c>
      <c r="K442" s="341">
        <v>0</v>
      </c>
      <c r="L442" s="341">
        <v>21</v>
      </c>
      <c r="M442" s="341">
        <v>42</v>
      </c>
      <c r="N442" s="340">
        <v>0</v>
      </c>
      <c r="O442" s="341">
        <v>66</v>
      </c>
      <c r="P442" s="341">
        <v>73</v>
      </c>
      <c r="Q442" s="343">
        <v>66</v>
      </c>
      <c r="R442" s="344">
        <v>73</v>
      </c>
      <c r="S442" s="344">
        <v>84</v>
      </c>
      <c r="T442" s="344">
        <v>86</v>
      </c>
      <c r="U442" s="344">
        <v>103</v>
      </c>
      <c r="V442" s="344">
        <v>103</v>
      </c>
      <c r="W442" s="344">
        <v>0</v>
      </c>
      <c r="X442" s="344">
        <v>0</v>
      </c>
      <c r="Y442" s="345">
        <v>0.12</v>
      </c>
      <c r="Z442" s="345">
        <v>0.25</v>
      </c>
      <c r="AA442" s="345">
        <v>0.25</v>
      </c>
      <c r="AB442" s="346">
        <v>0</v>
      </c>
      <c r="AC442" s="346">
        <v>0</v>
      </c>
      <c r="AD442" s="346">
        <v>0</v>
      </c>
      <c r="AE442" s="346">
        <v>278</v>
      </c>
      <c r="AF442" s="393">
        <v>0</v>
      </c>
      <c r="AG442" s="349" t="s">
        <v>1570</v>
      </c>
      <c r="AH442" s="347" t="s">
        <v>1555</v>
      </c>
      <c r="AI442" s="347" t="s">
        <v>3957</v>
      </c>
      <c r="AJ442" s="348">
        <v>0.75</v>
      </c>
      <c r="AK442" s="379">
        <v>13.5</v>
      </c>
      <c r="AL442" s="349">
        <v>30</v>
      </c>
      <c r="AM442" s="349">
        <v>0.18518231480907407</v>
      </c>
      <c r="AN442" s="436">
        <v>6.1110163886994444</v>
      </c>
      <c r="AO442" s="348"/>
      <c r="AP442" s="348">
        <v>2.7777347221361111</v>
      </c>
      <c r="AQ442" s="348">
        <v>1</v>
      </c>
      <c r="AR442" s="348">
        <v>1</v>
      </c>
      <c r="AS442" s="348"/>
      <c r="AT442" s="348"/>
      <c r="AU442" s="348"/>
      <c r="AV442" s="348"/>
      <c r="AW442" s="350">
        <v>0.1</v>
      </c>
      <c r="AX442" s="351">
        <v>0.25</v>
      </c>
      <c r="AY442" s="352">
        <v>5</v>
      </c>
      <c r="AZ442" s="393">
        <v>0</v>
      </c>
      <c r="BA442" s="393" t="s">
        <v>1537</v>
      </c>
      <c r="BB442" s="393" t="s">
        <v>1537</v>
      </c>
      <c r="BC442" s="393" t="s">
        <v>1537</v>
      </c>
      <c r="BD442" s="353" t="s">
        <v>3612</v>
      </c>
      <c r="BE442" s="393">
        <v>0</v>
      </c>
      <c r="BF442" s="393">
        <v>0</v>
      </c>
      <c r="BG442" s="393">
        <v>0</v>
      </c>
      <c r="BH442" s="5" t="s">
        <v>1537</v>
      </c>
      <c r="BI442" s="289"/>
      <c r="BJ442" s="297">
        <v>0</v>
      </c>
      <c r="BK442" s="297">
        <v>6</v>
      </c>
    </row>
    <row r="443" spans="1:63" x14ac:dyDescent="0.2">
      <c r="A443" s="283" t="s">
        <v>902</v>
      </c>
      <c r="B443" s="287" t="s">
        <v>3030</v>
      </c>
      <c r="C443" s="340">
        <v>0</v>
      </c>
      <c r="D443" s="341">
        <v>37</v>
      </c>
      <c r="E443" s="341">
        <v>52</v>
      </c>
      <c r="F443" s="341">
        <v>52</v>
      </c>
      <c r="G443" s="341">
        <v>55</v>
      </c>
      <c r="H443" s="341">
        <v>64</v>
      </c>
      <c r="I443" s="342">
        <v>107</v>
      </c>
      <c r="J443" s="340">
        <v>0</v>
      </c>
      <c r="K443" s="341">
        <v>0</v>
      </c>
      <c r="L443" s="341">
        <v>23</v>
      </c>
      <c r="M443" s="341">
        <v>46</v>
      </c>
      <c r="N443" s="340">
        <v>0</v>
      </c>
      <c r="O443" s="341">
        <v>76</v>
      </c>
      <c r="P443" s="341">
        <v>83</v>
      </c>
      <c r="Q443" s="343">
        <v>76</v>
      </c>
      <c r="R443" s="344">
        <v>83</v>
      </c>
      <c r="S443" s="344">
        <v>90</v>
      </c>
      <c r="T443" s="344">
        <v>117</v>
      </c>
      <c r="U443" s="344">
        <v>103</v>
      </c>
      <c r="V443" s="344">
        <v>103</v>
      </c>
      <c r="W443" s="344">
        <v>0</v>
      </c>
      <c r="X443" s="344">
        <v>0</v>
      </c>
      <c r="Y443" s="345">
        <v>0.12</v>
      </c>
      <c r="Z443" s="345">
        <v>0.25</v>
      </c>
      <c r="AA443" s="345">
        <v>0.25</v>
      </c>
      <c r="AB443" s="346">
        <v>0</v>
      </c>
      <c r="AC443" s="346">
        <v>0</v>
      </c>
      <c r="AD443" s="346">
        <v>0</v>
      </c>
      <c r="AE443" s="346">
        <v>0</v>
      </c>
      <c r="AF443" s="393">
        <v>0</v>
      </c>
      <c r="AG443" s="349" t="s">
        <v>1570</v>
      </c>
      <c r="AH443" s="347" t="s">
        <v>1555</v>
      </c>
      <c r="AI443" s="347" t="s">
        <v>3957</v>
      </c>
      <c r="AJ443" s="348">
        <v>0.75</v>
      </c>
      <c r="AK443" s="379">
        <v>13.5</v>
      </c>
      <c r="AL443" s="349">
        <v>33</v>
      </c>
      <c r="AM443" s="349">
        <v>0.20372494448692599</v>
      </c>
      <c r="AN443" s="436">
        <v>6.7229231680685588</v>
      </c>
      <c r="AO443" s="348"/>
      <c r="AP443" s="348">
        <v>3.0558741673038901</v>
      </c>
      <c r="AQ443" s="348">
        <v>1</v>
      </c>
      <c r="AR443" s="348">
        <v>1</v>
      </c>
      <c r="AS443" s="348"/>
      <c r="AT443" s="348"/>
      <c r="AU443" s="348"/>
      <c r="AV443" s="348"/>
      <c r="AW443" s="350">
        <v>0.1</v>
      </c>
      <c r="AX443" s="351">
        <v>0.25</v>
      </c>
      <c r="AY443" s="352">
        <v>5</v>
      </c>
      <c r="AZ443" s="393">
        <v>0</v>
      </c>
      <c r="BA443" s="393" t="s">
        <v>1537</v>
      </c>
      <c r="BB443" s="393" t="s">
        <v>1537</v>
      </c>
      <c r="BC443" s="393" t="s">
        <v>1537</v>
      </c>
      <c r="BD443" s="353" t="s">
        <v>3612</v>
      </c>
      <c r="BE443" s="393">
        <v>0</v>
      </c>
      <c r="BF443" s="393">
        <v>0</v>
      </c>
      <c r="BG443" s="393">
        <v>0</v>
      </c>
      <c r="BH443" s="5" t="s">
        <v>1537</v>
      </c>
      <c r="BI443" s="289"/>
      <c r="BJ443" s="297">
        <v>0</v>
      </c>
      <c r="BK443" s="297">
        <v>6</v>
      </c>
    </row>
    <row r="444" spans="1:63" x14ac:dyDescent="0.2">
      <c r="A444" s="283" t="s">
        <v>910</v>
      </c>
      <c r="B444" s="287" t="s">
        <v>3038</v>
      </c>
      <c r="C444" s="340">
        <v>0</v>
      </c>
      <c r="D444" s="341">
        <v>39</v>
      </c>
      <c r="E444" s="341">
        <v>56</v>
      </c>
      <c r="F444" s="341">
        <v>55</v>
      </c>
      <c r="G444" s="341">
        <v>60</v>
      </c>
      <c r="H444" s="341">
        <v>70</v>
      </c>
      <c r="I444" s="342">
        <v>116</v>
      </c>
      <c r="J444" s="340">
        <v>0</v>
      </c>
      <c r="K444" s="341">
        <v>0</v>
      </c>
      <c r="L444" s="341">
        <v>25</v>
      </c>
      <c r="M444" s="341">
        <v>50</v>
      </c>
      <c r="N444" s="340">
        <v>0</v>
      </c>
      <c r="O444" s="341">
        <v>79</v>
      </c>
      <c r="P444" s="341">
        <v>86</v>
      </c>
      <c r="Q444" s="343">
        <v>79</v>
      </c>
      <c r="R444" s="344">
        <v>86</v>
      </c>
      <c r="S444" s="344">
        <v>97</v>
      </c>
      <c r="T444" s="344">
        <v>116</v>
      </c>
      <c r="U444" s="344">
        <v>117</v>
      </c>
      <c r="V444" s="344">
        <v>117</v>
      </c>
      <c r="W444" s="344">
        <v>0</v>
      </c>
      <c r="X444" s="344">
        <v>0</v>
      </c>
      <c r="Y444" s="345">
        <v>0.12</v>
      </c>
      <c r="Z444" s="345">
        <v>0.25</v>
      </c>
      <c r="AA444" s="345">
        <v>0.25</v>
      </c>
      <c r="AB444" s="346">
        <v>0</v>
      </c>
      <c r="AC444" s="346">
        <v>0</v>
      </c>
      <c r="AD444" s="346">
        <v>0</v>
      </c>
      <c r="AE444" s="346">
        <v>287</v>
      </c>
      <c r="AF444" s="393">
        <v>0</v>
      </c>
      <c r="AG444" s="349" t="s">
        <v>1570</v>
      </c>
      <c r="AH444" s="347" t="s">
        <v>1555</v>
      </c>
      <c r="AI444" s="347" t="s">
        <v>3957</v>
      </c>
      <c r="AJ444" s="348">
        <v>0.75</v>
      </c>
      <c r="AK444" s="379">
        <v>13.5</v>
      </c>
      <c r="AL444" s="349">
        <v>36</v>
      </c>
      <c r="AM444" s="349">
        <v>0.22226757416477796</v>
      </c>
      <c r="AN444" s="436">
        <v>7.3348299474376732</v>
      </c>
      <c r="AO444" s="348"/>
      <c r="AP444" s="348">
        <v>3.3340136124716695</v>
      </c>
      <c r="AQ444" s="348">
        <v>1</v>
      </c>
      <c r="AR444" s="348">
        <v>1</v>
      </c>
      <c r="AS444" s="348"/>
      <c r="AT444" s="348"/>
      <c r="AU444" s="348"/>
      <c r="AV444" s="348"/>
      <c r="AW444" s="350">
        <v>0.1</v>
      </c>
      <c r="AX444" s="351">
        <v>0.25</v>
      </c>
      <c r="AY444" s="352">
        <v>5</v>
      </c>
      <c r="AZ444" s="393">
        <v>0</v>
      </c>
      <c r="BA444" s="393" t="s">
        <v>1537</v>
      </c>
      <c r="BB444" s="393" t="s">
        <v>1537</v>
      </c>
      <c r="BC444" s="393" t="s">
        <v>1537</v>
      </c>
      <c r="BD444" s="353" t="s">
        <v>3612</v>
      </c>
      <c r="BE444" s="393">
        <v>0</v>
      </c>
      <c r="BF444" s="393">
        <v>0</v>
      </c>
      <c r="BG444" s="393">
        <v>0</v>
      </c>
      <c r="BH444" s="5" t="s">
        <v>1537</v>
      </c>
      <c r="BI444" s="289"/>
      <c r="BJ444" s="297">
        <v>0</v>
      </c>
      <c r="BK444" s="297">
        <v>6</v>
      </c>
    </row>
    <row r="445" spans="1:63" x14ac:dyDescent="0.2">
      <c r="A445" s="283" t="s">
        <v>918</v>
      </c>
      <c r="B445" s="287" t="s">
        <v>3046</v>
      </c>
      <c r="C445" s="340">
        <v>0</v>
      </c>
      <c r="D445" s="341">
        <v>42</v>
      </c>
      <c r="E445" s="341">
        <v>60</v>
      </c>
      <c r="F445" s="341">
        <v>60</v>
      </c>
      <c r="G445" s="341">
        <v>65</v>
      </c>
      <c r="H445" s="341">
        <v>75</v>
      </c>
      <c r="I445" s="342">
        <v>124</v>
      </c>
      <c r="J445" s="340">
        <v>0</v>
      </c>
      <c r="K445" s="341">
        <v>0</v>
      </c>
      <c r="L445" s="341">
        <v>27</v>
      </c>
      <c r="M445" s="341">
        <v>54</v>
      </c>
      <c r="N445" s="340">
        <v>0</v>
      </c>
      <c r="O445" s="341">
        <v>82</v>
      </c>
      <c r="P445" s="341">
        <v>91</v>
      </c>
      <c r="Q445" s="343">
        <v>82</v>
      </c>
      <c r="R445" s="344">
        <v>91</v>
      </c>
      <c r="S445" s="344">
        <v>105</v>
      </c>
      <c r="T445" s="344">
        <v>118</v>
      </c>
      <c r="U445" s="344">
        <v>124</v>
      </c>
      <c r="V445" s="344">
        <v>124</v>
      </c>
      <c r="W445" s="344">
        <v>0</v>
      </c>
      <c r="X445" s="344">
        <v>0</v>
      </c>
      <c r="Y445" s="345">
        <v>0.12</v>
      </c>
      <c r="Z445" s="345">
        <v>0.25</v>
      </c>
      <c r="AA445" s="345">
        <v>0.25</v>
      </c>
      <c r="AB445" s="346">
        <v>0</v>
      </c>
      <c r="AC445" s="346">
        <v>0</v>
      </c>
      <c r="AD445" s="346">
        <v>0</v>
      </c>
      <c r="AE445" s="346">
        <v>292</v>
      </c>
      <c r="AF445" s="393">
        <v>0</v>
      </c>
      <c r="AG445" s="349" t="s">
        <v>1570</v>
      </c>
      <c r="AH445" s="347" t="s">
        <v>1555</v>
      </c>
      <c r="AI445" s="347" t="s">
        <v>3957</v>
      </c>
      <c r="AJ445" s="348">
        <v>0.75</v>
      </c>
      <c r="AK445" s="379">
        <v>13.5</v>
      </c>
      <c r="AL445" s="349">
        <v>39</v>
      </c>
      <c r="AM445" s="349">
        <v>0.24081020384262991</v>
      </c>
      <c r="AN445" s="436">
        <v>7.9467367268067877</v>
      </c>
      <c r="AO445" s="348"/>
      <c r="AP445" s="348">
        <v>3.6121530576394485</v>
      </c>
      <c r="AQ445" s="348">
        <v>1</v>
      </c>
      <c r="AR445" s="348">
        <v>1</v>
      </c>
      <c r="AS445" s="348"/>
      <c r="AT445" s="348"/>
      <c r="AU445" s="348"/>
      <c r="AV445" s="348"/>
      <c r="AW445" s="350">
        <v>0.1</v>
      </c>
      <c r="AX445" s="351">
        <v>0.25</v>
      </c>
      <c r="AY445" s="352">
        <v>5</v>
      </c>
      <c r="AZ445" s="393">
        <v>0</v>
      </c>
      <c r="BA445" s="393" t="s">
        <v>1537</v>
      </c>
      <c r="BB445" s="393" t="s">
        <v>1537</v>
      </c>
      <c r="BC445" s="393" t="s">
        <v>1537</v>
      </c>
      <c r="BD445" s="353" t="s">
        <v>3612</v>
      </c>
      <c r="BE445" s="393">
        <v>0</v>
      </c>
      <c r="BF445" s="393">
        <v>0</v>
      </c>
      <c r="BG445" s="393">
        <v>0</v>
      </c>
      <c r="BH445" s="5" t="s">
        <v>1537</v>
      </c>
      <c r="BI445" s="289"/>
      <c r="BJ445" s="297">
        <v>0</v>
      </c>
      <c r="BK445" s="297">
        <v>7</v>
      </c>
    </row>
    <row r="446" spans="1:63" x14ac:dyDescent="0.2">
      <c r="A446" s="283" t="s">
        <v>926</v>
      </c>
      <c r="B446" s="287" t="s">
        <v>3054</v>
      </c>
      <c r="C446" s="340">
        <v>0</v>
      </c>
      <c r="D446" s="341">
        <v>45</v>
      </c>
      <c r="E446" s="341">
        <v>65</v>
      </c>
      <c r="F446" s="341">
        <v>65</v>
      </c>
      <c r="G446" s="341">
        <v>69</v>
      </c>
      <c r="H446" s="341">
        <v>80</v>
      </c>
      <c r="I446" s="342">
        <v>134</v>
      </c>
      <c r="J446" s="340">
        <v>0</v>
      </c>
      <c r="K446" s="341">
        <v>0</v>
      </c>
      <c r="L446" s="341">
        <v>30</v>
      </c>
      <c r="M446" s="341">
        <v>58</v>
      </c>
      <c r="N446" s="340">
        <v>0</v>
      </c>
      <c r="O446" s="341">
        <v>86</v>
      </c>
      <c r="P446" s="341">
        <v>95</v>
      </c>
      <c r="Q446" s="343">
        <v>86</v>
      </c>
      <c r="R446" s="344">
        <v>95</v>
      </c>
      <c r="S446" s="344">
        <v>113</v>
      </c>
      <c r="T446" s="344">
        <v>119</v>
      </c>
      <c r="U446" s="344">
        <v>131</v>
      </c>
      <c r="V446" s="344">
        <v>131</v>
      </c>
      <c r="W446" s="344">
        <v>0</v>
      </c>
      <c r="X446" s="344">
        <v>0</v>
      </c>
      <c r="Y446" s="345">
        <v>0.12</v>
      </c>
      <c r="Z446" s="345">
        <v>0.25</v>
      </c>
      <c r="AA446" s="345">
        <v>0.25</v>
      </c>
      <c r="AB446" s="346">
        <v>0</v>
      </c>
      <c r="AC446" s="346">
        <v>0</v>
      </c>
      <c r="AD446" s="346">
        <v>0</v>
      </c>
      <c r="AE446" s="346">
        <v>296</v>
      </c>
      <c r="AF446" s="393">
        <v>0</v>
      </c>
      <c r="AG446" s="349" t="s">
        <v>1570</v>
      </c>
      <c r="AH446" s="347" t="s">
        <v>1555</v>
      </c>
      <c r="AI446" s="347" t="s">
        <v>3957</v>
      </c>
      <c r="AJ446" s="348">
        <v>0.75</v>
      </c>
      <c r="AK446" s="379">
        <v>13.5</v>
      </c>
      <c r="AL446" s="349">
        <v>42</v>
      </c>
      <c r="AM446" s="349">
        <v>0.25935283352048188</v>
      </c>
      <c r="AN446" s="436">
        <v>8.558643506175903</v>
      </c>
      <c r="AO446" s="348"/>
      <c r="AP446" s="348">
        <v>3.8902925028072284</v>
      </c>
      <c r="AQ446" s="348">
        <v>1</v>
      </c>
      <c r="AR446" s="348">
        <v>1</v>
      </c>
      <c r="AS446" s="348"/>
      <c r="AT446" s="348"/>
      <c r="AU446" s="348"/>
      <c r="AV446" s="348"/>
      <c r="AW446" s="350">
        <v>0.1</v>
      </c>
      <c r="AX446" s="351">
        <v>0.25</v>
      </c>
      <c r="AY446" s="352">
        <v>5</v>
      </c>
      <c r="AZ446" s="393">
        <v>0</v>
      </c>
      <c r="BA446" s="393" t="s">
        <v>1537</v>
      </c>
      <c r="BB446" s="393" t="s">
        <v>1537</v>
      </c>
      <c r="BC446" s="393" t="s">
        <v>1537</v>
      </c>
      <c r="BD446" s="353" t="s">
        <v>3612</v>
      </c>
      <c r="BE446" s="393">
        <v>0</v>
      </c>
      <c r="BF446" s="393">
        <v>0</v>
      </c>
      <c r="BG446" s="393">
        <v>0</v>
      </c>
      <c r="BH446" s="5" t="s">
        <v>1537</v>
      </c>
      <c r="BI446" s="289"/>
      <c r="BJ446" s="297">
        <v>0</v>
      </c>
      <c r="BK446" s="297">
        <v>7</v>
      </c>
    </row>
    <row r="447" spans="1:63" x14ac:dyDescent="0.2">
      <c r="A447" s="286" t="s">
        <v>934</v>
      </c>
      <c r="B447" s="287" t="s">
        <v>3062</v>
      </c>
      <c r="C447" s="340">
        <v>0</v>
      </c>
      <c r="D447" s="341">
        <v>52</v>
      </c>
      <c r="E447" s="341">
        <v>76</v>
      </c>
      <c r="F447" s="341">
        <v>75</v>
      </c>
      <c r="G447" s="341">
        <v>81</v>
      </c>
      <c r="H447" s="341">
        <v>94</v>
      </c>
      <c r="I447" s="342">
        <v>158</v>
      </c>
      <c r="J447" s="340">
        <v>0</v>
      </c>
      <c r="K447" s="341">
        <v>0</v>
      </c>
      <c r="L447" s="341">
        <v>36</v>
      </c>
      <c r="M447" s="341">
        <v>69</v>
      </c>
      <c r="N447" s="340">
        <v>0</v>
      </c>
      <c r="O447" s="341">
        <v>88</v>
      </c>
      <c r="P447" s="341">
        <v>98</v>
      </c>
      <c r="Q447" s="343">
        <v>88</v>
      </c>
      <c r="R447" s="344">
        <v>98</v>
      </c>
      <c r="S447" s="344">
        <v>127</v>
      </c>
      <c r="T447" s="344">
        <v>204</v>
      </c>
      <c r="U447" s="344">
        <v>146</v>
      </c>
      <c r="V447" s="344">
        <v>146</v>
      </c>
      <c r="W447" s="344">
        <v>0</v>
      </c>
      <c r="X447" s="344">
        <v>0</v>
      </c>
      <c r="Y447" s="345">
        <v>0.12</v>
      </c>
      <c r="Z447" s="345">
        <v>0.25</v>
      </c>
      <c r="AA447" s="345">
        <v>0.25</v>
      </c>
      <c r="AB447" s="346">
        <v>0</v>
      </c>
      <c r="AC447" s="346">
        <v>0</v>
      </c>
      <c r="AD447" s="346">
        <v>0</v>
      </c>
      <c r="AE447" s="346">
        <v>0</v>
      </c>
      <c r="AF447" s="393">
        <v>0</v>
      </c>
      <c r="AG447" s="349" t="s">
        <v>1570</v>
      </c>
      <c r="AH447" s="347" t="s">
        <v>1555</v>
      </c>
      <c r="AI447" s="347" t="s">
        <v>3957</v>
      </c>
      <c r="AJ447" s="348">
        <v>0.75</v>
      </c>
      <c r="AK447" s="379">
        <v>13.5</v>
      </c>
      <c r="AL447" s="349">
        <v>49.8</v>
      </c>
      <c r="AM447" s="349">
        <v>0.27323468998789852</v>
      </c>
      <c r="AN447" s="436">
        <v>9.0167447696006526</v>
      </c>
      <c r="AO447" s="348"/>
      <c r="AP447" s="348">
        <v>4.0985203498184779</v>
      </c>
      <c r="AQ447" s="348">
        <v>1</v>
      </c>
      <c r="AR447" s="348">
        <v>1</v>
      </c>
      <c r="AS447" s="348"/>
      <c r="AT447" s="348"/>
      <c r="AU447" s="348"/>
      <c r="AV447" s="348"/>
      <c r="AW447" s="350">
        <v>0.1</v>
      </c>
      <c r="AX447" s="351">
        <v>0.25</v>
      </c>
      <c r="AY447" s="352">
        <v>5</v>
      </c>
      <c r="AZ447" s="393">
        <v>0</v>
      </c>
      <c r="BA447" s="393" t="s">
        <v>1537</v>
      </c>
      <c r="BB447" s="393" t="s">
        <v>1537</v>
      </c>
      <c r="BC447" s="393" t="s">
        <v>1537</v>
      </c>
      <c r="BD447" s="353" t="s">
        <v>3612</v>
      </c>
      <c r="BE447" s="393">
        <v>0</v>
      </c>
      <c r="BF447" s="393">
        <v>0</v>
      </c>
      <c r="BG447" s="393">
        <v>0</v>
      </c>
      <c r="BH447" s="5" t="s">
        <v>1537</v>
      </c>
      <c r="BI447" s="289"/>
      <c r="BJ447" s="297">
        <v>0</v>
      </c>
      <c r="BK447" s="297">
        <v>9</v>
      </c>
    </row>
    <row r="448" spans="1:63" x14ac:dyDescent="0.2">
      <c r="A448" s="283" t="s">
        <v>4790</v>
      </c>
      <c r="B448" s="287" t="s">
        <v>4791</v>
      </c>
      <c r="C448" s="340">
        <v>0</v>
      </c>
      <c r="D448" s="341">
        <v>22</v>
      </c>
      <c r="E448" s="341">
        <v>30</v>
      </c>
      <c r="F448" s="341">
        <v>30</v>
      </c>
      <c r="G448" s="341">
        <v>31</v>
      </c>
      <c r="H448" s="341">
        <v>36</v>
      </c>
      <c r="I448" s="342">
        <v>57</v>
      </c>
      <c r="J448" s="340">
        <v>0</v>
      </c>
      <c r="K448" s="341">
        <v>0</v>
      </c>
      <c r="L448" s="341">
        <v>12</v>
      </c>
      <c r="M448" s="341">
        <v>23</v>
      </c>
      <c r="N448" s="340">
        <v>0</v>
      </c>
      <c r="O448" s="341">
        <v>42</v>
      </c>
      <c r="P448" s="341">
        <v>47</v>
      </c>
      <c r="Q448" s="343">
        <v>42</v>
      </c>
      <c r="R448" s="344">
        <v>47</v>
      </c>
      <c r="S448" s="344">
        <v>53</v>
      </c>
      <c r="T448" s="344">
        <v>52</v>
      </c>
      <c r="U448" s="344">
        <v>72</v>
      </c>
      <c r="V448" s="344">
        <v>72</v>
      </c>
      <c r="W448" s="344">
        <v>0</v>
      </c>
      <c r="X448" s="344">
        <v>0</v>
      </c>
      <c r="Y448" s="345">
        <v>0.12</v>
      </c>
      <c r="Z448" s="345">
        <v>0.25</v>
      </c>
      <c r="AA448" s="345">
        <v>0.25</v>
      </c>
      <c r="AB448" s="346">
        <v>0</v>
      </c>
      <c r="AC448" s="346">
        <v>0</v>
      </c>
      <c r="AD448" s="346">
        <v>0</v>
      </c>
      <c r="AE448" s="346">
        <v>258</v>
      </c>
      <c r="AF448" s="393">
        <v>0</v>
      </c>
      <c r="AG448" s="349" t="s">
        <v>1570</v>
      </c>
      <c r="AH448" s="347" t="s">
        <v>1555</v>
      </c>
      <c r="AI448" s="347" t="s">
        <v>3957</v>
      </c>
      <c r="AJ448" s="348">
        <v>0.75</v>
      </c>
      <c r="AK448" s="379">
        <v>15</v>
      </c>
      <c r="AL448" s="349">
        <v>12</v>
      </c>
      <c r="AM448" s="349">
        <v>0.10253270506541014</v>
      </c>
      <c r="AN448" s="436">
        <v>3.383579267158535</v>
      </c>
      <c r="AO448" s="348"/>
      <c r="AP448" s="348">
        <v>1.5379905759811521</v>
      </c>
      <c r="AQ448" s="348">
        <v>1</v>
      </c>
      <c r="AR448" s="348">
        <v>1</v>
      </c>
      <c r="AS448" s="348"/>
      <c r="AT448" s="348"/>
      <c r="AU448" s="348"/>
      <c r="AV448" s="348"/>
      <c r="AW448" s="350">
        <v>0.1</v>
      </c>
      <c r="AX448" s="351">
        <v>0.25</v>
      </c>
      <c r="AY448" s="352">
        <v>5</v>
      </c>
      <c r="AZ448" s="393">
        <v>0</v>
      </c>
      <c r="BA448" s="393" t="s">
        <v>1537</v>
      </c>
      <c r="BB448" s="393" t="s">
        <v>1537</v>
      </c>
      <c r="BC448" s="393" t="s">
        <v>1537</v>
      </c>
      <c r="BD448" s="353" t="s">
        <v>3612</v>
      </c>
      <c r="BE448" s="393">
        <v>0</v>
      </c>
      <c r="BF448" s="393">
        <v>0</v>
      </c>
      <c r="BG448" s="393">
        <v>0</v>
      </c>
      <c r="BH448" s="5" t="s">
        <v>1537</v>
      </c>
      <c r="BI448" s="289" t="s">
        <v>1537</v>
      </c>
      <c r="BJ448" s="297">
        <v>0</v>
      </c>
      <c r="BK448" s="297">
        <v>4</v>
      </c>
    </row>
    <row r="449" spans="1:63" x14ac:dyDescent="0.2">
      <c r="A449" s="283" t="s">
        <v>858</v>
      </c>
      <c r="B449" s="287" t="s">
        <v>2980</v>
      </c>
      <c r="C449" s="340">
        <v>0</v>
      </c>
      <c r="D449" s="341">
        <v>22</v>
      </c>
      <c r="E449" s="341">
        <v>30</v>
      </c>
      <c r="F449" s="341">
        <v>30</v>
      </c>
      <c r="G449" s="341">
        <v>31</v>
      </c>
      <c r="H449" s="341">
        <v>36</v>
      </c>
      <c r="I449" s="342">
        <v>57</v>
      </c>
      <c r="J449" s="340">
        <v>0</v>
      </c>
      <c r="K449" s="341">
        <v>0</v>
      </c>
      <c r="L449" s="341">
        <v>12</v>
      </c>
      <c r="M449" s="341">
        <v>23</v>
      </c>
      <c r="N449" s="340">
        <v>0</v>
      </c>
      <c r="O449" s="341">
        <v>42</v>
      </c>
      <c r="P449" s="341">
        <v>47</v>
      </c>
      <c r="Q449" s="343">
        <v>42</v>
      </c>
      <c r="R449" s="344">
        <v>47</v>
      </c>
      <c r="S449" s="344">
        <v>53</v>
      </c>
      <c r="T449" s="344">
        <v>52</v>
      </c>
      <c r="U449" s="344">
        <v>72</v>
      </c>
      <c r="V449" s="344">
        <v>72</v>
      </c>
      <c r="W449" s="344">
        <v>0</v>
      </c>
      <c r="X449" s="344">
        <v>0</v>
      </c>
      <c r="Y449" s="345">
        <v>0.12</v>
      </c>
      <c r="Z449" s="345">
        <v>0.25</v>
      </c>
      <c r="AA449" s="345">
        <v>0.25</v>
      </c>
      <c r="AB449" s="346">
        <v>0</v>
      </c>
      <c r="AC449" s="346">
        <v>0</v>
      </c>
      <c r="AD449" s="346">
        <v>0</v>
      </c>
      <c r="AE449" s="346">
        <v>258</v>
      </c>
      <c r="AF449" s="393">
        <v>0</v>
      </c>
      <c r="AG449" s="349" t="s">
        <v>1570</v>
      </c>
      <c r="AH449" s="347" t="s">
        <v>1555</v>
      </c>
      <c r="AI449" s="347" t="s">
        <v>3957</v>
      </c>
      <c r="AJ449" s="348">
        <v>0.75</v>
      </c>
      <c r="AK449" s="379">
        <v>15</v>
      </c>
      <c r="AL449" s="349">
        <v>15</v>
      </c>
      <c r="AM449" s="349">
        <v>0.10253270506541014</v>
      </c>
      <c r="AN449" s="436">
        <v>3.383579267158535</v>
      </c>
      <c r="AO449" s="348"/>
      <c r="AP449" s="348">
        <v>1.5379905759811521</v>
      </c>
      <c r="AQ449" s="348">
        <v>1</v>
      </c>
      <c r="AR449" s="348">
        <v>1</v>
      </c>
      <c r="AS449" s="348"/>
      <c r="AT449" s="348"/>
      <c r="AU449" s="348"/>
      <c r="AV449" s="348"/>
      <c r="AW449" s="350">
        <v>0.1</v>
      </c>
      <c r="AX449" s="351">
        <v>0.25</v>
      </c>
      <c r="AY449" s="352">
        <v>5</v>
      </c>
      <c r="AZ449" s="393">
        <v>0</v>
      </c>
      <c r="BA449" s="393" t="s">
        <v>1537</v>
      </c>
      <c r="BB449" s="393" t="s">
        <v>1537</v>
      </c>
      <c r="BC449" s="393" t="s">
        <v>1537</v>
      </c>
      <c r="BD449" s="353" t="s">
        <v>3612</v>
      </c>
      <c r="BE449" s="393">
        <v>0</v>
      </c>
      <c r="BF449" s="393">
        <v>0</v>
      </c>
      <c r="BG449" s="393">
        <v>0</v>
      </c>
      <c r="BH449" s="5" t="s">
        <v>1537</v>
      </c>
      <c r="BI449" s="289"/>
      <c r="BJ449" s="297">
        <v>0</v>
      </c>
      <c r="BK449" s="297">
        <v>4</v>
      </c>
    </row>
    <row r="450" spans="1:63" x14ac:dyDescent="0.2">
      <c r="A450" s="283" t="s">
        <v>863</v>
      </c>
      <c r="B450" s="287" t="s">
        <v>2987</v>
      </c>
      <c r="C450" s="340">
        <v>0</v>
      </c>
      <c r="D450" s="341">
        <v>25</v>
      </c>
      <c r="E450" s="341">
        <v>34</v>
      </c>
      <c r="F450" s="341">
        <v>34</v>
      </c>
      <c r="G450" s="341">
        <v>36</v>
      </c>
      <c r="H450" s="341">
        <v>41</v>
      </c>
      <c r="I450" s="342">
        <v>68</v>
      </c>
      <c r="J450" s="340">
        <v>0</v>
      </c>
      <c r="K450" s="341">
        <v>0</v>
      </c>
      <c r="L450" s="341">
        <v>14</v>
      </c>
      <c r="M450" s="341">
        <v>28</v>
      </c>
      <c r="N450" s="340">
        <v>0</v>
      </c>
      <c r="O450" s="341">
        <v>46</v>
      </c>
      <c r="P450" s="341">
        <v>51</v>
      </c>
      <c r="Q450" s="343">
        <v>46</v>
      </c>
      <c r="R450" s="344">
        <v>51</v>
      </c>
      <c r="S450" s="344">
        <v>59</v>
      </c>
      <c r="T450" s="344">
        <v>59</v>
      </c>
      <c r="U450" s="344">
        <v>78</v>
      </c>
      <c r="V450" s="344">
        <v>78</v>
      </c>
      <c r="W450" s="344">
        <v>0</v>
      </c>
      <c r="X450" s="344">
        <v>0</v>
      </c>
      <c r="Y450" s="345">
        <v>0.12</v>
      </c>
      <c r="Z450" s="345">
        <v>0.25</v>
      </c>
      <c r="AA450" s="345">
        <v>0.25</v>
      </c>
      <c r="AB450" s="346">
        <v>0</v>
      </c>
      <c r="AC450" s="346">
        <v>0</v>
      </c>
      <c r="AD450" s="346">
        <v>0</v>
      </c>
      <c r="AE450" s="346">
        <v>264</v>
      </c>
      <c r="AF450" s="393">
        <v>0</v>
      </c>
      <c r="AG450" s="349" t="s">
        <v>1570</v>
      </c>
      <c r="AH450" s="347" t="s">
        <v>1555</v>
      </c>
      <c r="AI450" s="347" t="s">
        <v>3957</v>
      </c>
      <c r="AJ450" s="348">
        <v>0.75</v>
      </c>
      <c r="AK450" s="379">
        <v>15</v>
      </c>
      <c r="AL450" s="349">
        <v>18</v>
      </c>
      <c r="AM450" s="349">
        <v>0.1231477462954926</v>
      </c>
      <c r="AN450" s="436">
        <v>4.0638756277512567</v>
      </c>
      <c r="AO450" s="348"/>
      <c r="AP450" s="348">
        <v>1.847216194432389</v>
      </c>
      <c r="AQ450" s="348">
        <v>1</v>
      </c>
      <c r="AR450" s="348">
        <v>1</v>
      </c>
      <c r="AS450" s="348"/>
      <c r="AT450" s="348"/>
      <c r="AU450" s="348"/>
      <c r="AV450" s="348"/>
      <c r="AW450" s="350">
        <v>0.1</v>
      </c>
      <c r="AX450" s="351">
        <v>0.25</v>
      </c>
      <c r="AY450" s="352">
        <v>5</v>
      </c>
      <c r="AZ450" s="393">
        <v>0</v>
      </c>
      <c r="BA450" s="393" t="s">
        <v>1537</v>
      </c>
      <c r="BB450" s="393" t="s">
        <v>1537</v>
      </c>
      <c r="BC450" s="393" t="s">
        <v>1537</v>
      </c>
      <c r="BD450" s="353" t="s">
        <v>3612</v>
      </c>
      <c r="BE450" s="393">
        <v>0</v>
      </c>
      <c r="BF450" s="393">
        <v>0</v>
      </c>
      <c r="BG450" s="393">
        <v>0</v>
      </c>
      <c r="BH450" s="5" t="s">
        <v>1537</v>
      </c>
      <c r="BI450" s="289"/>
      <c r="BJ450" s="297">
        <v>0</v>
      </c>
      <c r="BK450" s="297">
        <v>4</v>
      </c>
    </row>
    <row r="451" spans="1:63" x14ac:dyDescent="0.2">
      <c r="A451" s="283" t="s">
        <v>870</v>
      </c>
      <c r="B451" s="287" t="s">
        <v>2997</v>
      </c>
      <c r="C451" s="340">
        <v>0</v>
      </c>
      <c r="D451" s="341">
        <v>28</v>
      </c>
      <c r="E451" s="341">
        <v>39</v>
      </c>
      <c r="F451" s="341">
        <v>38</v>
      </c>
      <c r="G451" s="341">
        <v>41</v>
      </c>
      <c r="H451" s="341">
        <v>48</v>
      </c>
      <c r="I451" s="342">
        <v>78</v>
      </c>
      <c r="J451" s="340">
        <v>0</v>
      </c>
      <c r="K451" s="341">
        <v>0</v>
      </c>
      <c r="L451" s="341">
        <v>17</v>
      </c>
      <c r="M451" s="341">
        <v>32</v>
      </c>
      <c r="N451" s="340">
        <v>0</v>
      </c>
      <c r="O451" s="341">
        <v>52</v>
      </c>
      <c r="P451" s="341">
        <v>57</v>
      </c>
      <c r="Q451" s="343">
        <v>52</v>
      </c>
      <c r="R451" s="344">
        <v>57</v>
      </c>
      <c r="S451" s="344">
        <v>71</v>
      </c>
      <c r="T451" s="344">
        <v>69</v>
      </c>
      <c r="U451" s="344">
        <v>89</v>
      </c>
      <c r="V451" s="344">
        <v>89</v>
      </c>
      <c r="W451" s="344">
        <v>0</v>
      </c>
      <c r="X451" s="344">
        <v>0</v>
      </c>
      <c r="Y451" s="345">
        <v>0.12</v>
      </c>
      <c r="Z451" s="345">
        <v>0.25</v>
      </c>
      <c r="AA451" s="345">
        <v>0.25</v>
      </c>
      <c r="AB451" s="346">
        <v>0</v>
      </c>
      <c r="AC451" s="346">
        <v>0</v>
      </c>
      <c r="AD451" s="346">
        <v>0</v>
      </c>
      <c r="AE451" s="346">
        <v>268</v>
      </c>
      <c r="AF451" s="393">
        <v>0</v>
      </c>
      <c r="AG451" s="349" t="s">
        <v>1570</v>
      </c>
      <c r="AH451" s="347" t="s">
        <v>1555</v>
      </c>
      <c r="AI451" s="347" t="s">
        <v>3957</v>
      </c>
      <c r="AJ451" s="348">
        <v>0.75</v>
      </c>
      <c r="AK451" s="379">
        <v>15</v>
      </c>
      <c r="AL451" s="349">
        <v>21</v>
      </c>
      <c r="AM451" s="349">
        <v>0.14376278752557509</v>
      </c>
      <c r="AN451" s="436">
        <v>4.7441719883439779</v>
      </c>
      <c r="AO451" s="348"/>
      <c r="AP451" s="348">
        <v>2.1564418128836262</v>
      </c>
      <c r="AQ451" s="348">
        <v>1</v>
      </c>
      <c r="AR451" s="348">
        <v>1</v>
      </c>
      <c r="AS451" s="348"/>
      <c r="AT451" s="348"/>
      <c r="AU451" s="348"/>
      <c r="AV451" s="348"/>
      <c r="AW451" s="350">
        <v>0.1</v>
      </c>
      <c r="AX451" s="351">
        <v>0.25</v>
      </c>
      <c r="AY451" s="352">
        <v>5</v>
      </c>
      <c r="AZ451" s="393">
        <v>0</v>
      </c>
      <c r="BA451" s="393" t="s">
        <v>1537</v>
      </c>
      <c r="BB451" s="393" t="s">
        <v>1537</v>
      </c>
      <c r="BC451" s="393" t="s">
        <v>1537</v>
      </c>
      <c r="BD451" s="353" t="s">
        <v>3612</v>
      </c>
      <c r="BE451" s="393">
        <v>0</v>
      </c>
      <c r="BF451" s="393">
        <v>0</v>
      </c>
      <c r="BG451" s="393">
        <v>0</v>
      </c>
      <c r="BH451" s="5" t="s">
        <v>1537</v>
      </c>
      <c r="BI451" s="289"/>
      <c r="BJ451" s="297">
        <v>0</v>
      </c>
      <c r="BK451" s="297">
        <v>5</v>
      </c>
    </row>
    <row r="452" spans="1:63" x14ac:dyDescent="0.2">
      <c r="A452" s="283" t="s">
        <v>878</v>
      </c>
      <c r="B452" s="287" t="s">
        <v>3006</v>
      </c>
      <c r="C452" s="340">
        <v>0</v>
      </c>
      <c r="D452" s="341">
        <v>31</v>
      </c>
      <c r="E452" s="341">
        <v>44</v>
      </c>
      <c r="F452" s="341">
        <v>43</v>
      </c>
      <c r="G452" s="341">
        <v>46</v>
      </c>
      <c r="H452" s="341">
        <v>53</v>
      </c>
      <c r="I452" s="342">
        <v>88</v>
      </c>
      <c r="J452" s="340">
        <v>0</v>
      </c>
      <c r="K452" s="341">
        <v>0</v>
      </c>
      <c r="L452" s="341">
        <v>20</v>
      </c>
      <c r="M452" s="341">
        <v>37</v>
      </c>
      <c r="N452" s="340">
        <v>0</v>
      </c>
      <c r="O452" s="341">
        <v>57</v>
      </c>
      <c r="P452" s="341">
        <v>63</v>
      </c>
      <c r="Q452" s="343">
        <v>57</v>
      </c>
      <c r="R452" s="344">
        <v>63</v>
      </c>
      <c r="S452" s="344">
        <v>73</v>
      </c>
      <c r="T452" s="344">
        <v>71</v>
      </c>
      <c r="U452" s="344">
        <v>92</v>
      </c>
      <c r="V452" s="344">
        <v>92</v>
      </c>
      <c r="W452" s="344">
        <v>0</v>
      </c>
      <c r="X452" s="344">
        <v>0</v>
      </c>
      <c r="Y452" s="345">
        <v>0.12</v>
      </c>
      <c r="Z452" s="345">
        <v>0.25</v>
      </c>
      <c r="AA452" s="345">
        <v>0.25</v>
      </c>
      <c r="AB452" s="346">
        <v>0</v>
      </c>
      <c r="AC452" s="346">
        <v>0</v>
      </c>
      <c r="AD452" s="346">
        <v>0</v>
      </c>
      <c r="AE452" s="346">
        <v>273</v>
      </c>
      <c r="AF452" s="393">
        <v>0</v>
      </c>
      <c r="AG452" s="349" t="s">
        <v>1570</v>
      </c>
      <c r="AH452" s="347" t="s">
        <v>1555</v>
      </c>
      <c r="AI452" s="347" t="s">
        <v>3957</v>
      </c>
      <c r="AJ452" s="348">
        <v>0.75</v>
      </c>
      <c r="AK452" s="379">
        <v>15</v>
      </c>
      <c r="AL452" s="349">
        <v>24</v>
      </c>
      <c r="AM452" s="349">
        <v>0.16437782875565751</v>
      </c>
      <c r="AN452" s="436">
        <v>5.4244683489366983</v>
      </c>
      <c r="AO452" s="348"/>
      <c r="AP452" s="348">
        <v>2.4656674313348628</v>
      </c>
      <c r="AQ452" s="348">
        <v>1</v>
      </c>
      <c r="AR452" s="348">
        <v>1</v>
      </c>
      <c r="AS452" s="348"/>
      <c r="AT452" s="348"/>
      <c r="AU452" s="348"/>
      <c r="AV452" s="348"/>
      <c r="AW452" s="350">
        <v>0.1</v>
      </c>
      <c r="AX452" s="351">
        <v>0.25</v>
      </c>
      <c r="AY452" s="352">
        <v>5</v>
      </c>
      <c r="AZ452" s="393">
        <v>0</v>
      </c>
      <c r="BA452" s="393" t="s">
        <v>1537</v>
      </c>
      <c r="BB452" s="393" t="s">
        <v>1537</v>
      </c>
      <c r="BC452" s="393" t="s">
        <v>1537</v>
      </c>
      <c r="BD452" s="353" t="s">
        <v>3612</v>
      </c>
      <c r="BE452" s="393">
        <v>0</v>
      </c>
      <c r="BF452" s="393">
        <v>0</v>
      </c>
      <c r="BG452" s="393">
        <v>0</v>
      </c>
      <c r="BH452" s="5" t="s">
        <v>1537</v>
      </c>
      <c r="BI452" s="289"/>
      <c r="BJ452" s="297">
        <v>0</v>
      </c>
      <c r="BK452" s="297">
        <v>5</v>
      </c>
    </row>
    <row r="453" spans="1:63" x14ac:dyDescent="0.2">
      <c r="A453" s="283" t="s">
        <v>1244</v>
      </c>
      <c r="B453" s="287" t="s">
        <v>3365</v>
      </c>
      <c r="C453" s="340">
        <v>0</v>
      </c>
      <c r="D453" s="341">
        <v>31</v>
      </c>
      <c r="E453" s="341">
        <v>44</v>
      </c>
      <c r="F453" s="341">
        <v>43</v>
      </c>
      <c r="G453" s="341">
        <v>46</v>
      </c>
      <c r="H453" s="341">
        <v>53</v>
      </c>
      <c r="I453" s="342">
        <v>88</v>
      </c>
      <c r="J453" s="340">
        <v>0</v>
      </c>
      <c r="K453" s="341">
        <v>0</v>
      </c>
      <c r="L453" s="341">
        <v>20</v>
      </c>
      <c r="M453" s="341">
        <v>37</v>
      </c>
      <c r="N453" s="340">
        <v>0</v>
      </c>
      <c r="O453" s="341">
        <v>57</v>
      </c>
      <c r="P453" s="341">
        <v>63</v>
      </c>
      <c r="Q453" s="343">
        <v>57</v>
      </c>
      <c r="R453" s="344">
        <v>63</v>
      </c>
      <c r="S453" s="344">
        <v>73</v>
      </c>
      <c r="T453" s="344">
        <v>71</v>
      </c>
      <c r="U453" s="344">
        <v>92</v>
      </c>
      <c r="V453" s="344">
        <v>92</v>
      </c>
      <c r="W453" s="344">
        <v>0</v>
      </c>
      <c r="X453" s="344">
        <v>0</v>
      </c>
      <c r="Y453" s="345">
        <v>0.12</v>
      </c>
      <c r="Z453" s="345">
        <v>0.25</v>
      </c>
      <c r="AA453" s="345">
        <v>0.25</v>
      </c>
      <c r="AB453" s="346">
        <v>0</v>
      </c>
      <c r="AC453" s="346">
        <v>0</v>
      </c>
      <c r="AD453" s="346">
        <v>0</v>
      </c>
      <c r="AE453" s="346">
        <v>0</v>
      </c>
      <c r="AF453" s="393">
        <v>0</v>
      </c>
      <c r="AG453" s="349" t="s">
        <v>1570</v>
      </c>
      <c r="AH453" s="347" t="s">
        <v>1555</v>
      </c>
      <c r="AI453" s="347" t="s">
        <v>3957</v>
      </c>
      <c r="AJ453" s="348">
        <v>0.75</v>
      </c>
      <c r="AK453" s="379">
        <v>15</v>
      </c>
      <c r="AL453" s="349">
        <v>24</v>
      </c>
      <c r="AM453" s="349">
        <v>0.27323468998789852</v>
      </c>
      <c r="AN453" s="436">
        <v>9.0167447696006526</v>
      </c>
      <c r="AO453" s="348"/>
      <c r="AP453" s="348">
        <v>4.0985203498184779</v>
      </c>
      <c r="AQ453" s="348">
        <v>1</v>
      </c>
      <c r="AR453" s="348">
        <v>1</v>
      </c>
      <c r="AS453" s="348"/>
      <c r="AT453" s="348"/>
      <c r="AU453" s="348"/>
      <c r="AV453" s="348"/>
      <c r="AW453" s="350">
        <v>0.1</v>
      </c>
      <c r="AX453" s="351">
        <v>0.25</v>
      </c>
      <c r="AY453" s="352">
        <v>5</v>
      </c>
      <c r="AZ453" s="393">
        <v>0</v>
      </c>
      <c r="BA453" s="393" t="s">
        <v>1537</v>
      </c>
      <c r="BB453" s="393" t="s">
        <v>1537</v>
      </c>
      <c r="BC453" s="393" t="s">
        <v>1537</v>
      </c>
      <c r="BD453" s="353" t="s">
        <v>3612</v>
      </c>
      <c r="BE453" s="393">
        <v>0</v>
      </c>
      <c r="BF453" s="393">
        <v>0</v>
      </c>
      <c r="BG453" s="393">
        <v>0</v>
      </c>
      <c r="BH453" s="5" t="s">
        <v>1537</v>
      </c>
      <c r="BI453" s="289"/>
      <c r="BJ453" s="297">
        <v>0</v>
      </c>
      <c r="BK453" s="297">
        <v>5</v>
      </c>
    </row>
    <row r="454" spans="1:63" x14ac:dyDescent="0.2">
      <c r="A454" s="283" t="s">
        <v>886</v>
      </c>
      <c r="B454" s="287" t="s">
        <v>3014</v>
      </c>
      <c r="C454" s="340">
        <v>0</v>
      </c>
      <c r="D454" s="341">
        <v>34</v>
      </c>
      <c r="E454" s="341">
        <v>48</v>
      </c>
      <c r="F454" s="341">
        <v>48</v>
      </c>
      <c r="G454" s="341">
        <v>51</v>
      </c>
      <c r="H454" s="341">
        <v>58</v>
      </c>
      <c r="I454" s="342">
        <v>97</v>
      </c>
      <c r="J454" s="340">
        <v>0</v>
      </c>
      <c r="K454" s="341">
        <v>0</v>
      </c>
      <c r="L454" s="341">
        <v>21</v>
      </c>
      <c r="M454" s="341">
        <v>42</v>
      </c>
      <c r="N454" s="340">
        <v>0</v>
      </c>
      <c r="O454" s="341">
        <v>59</v>
      </c>
      <c r="P454" s="341">
        <v>65</v>
      </c>
      <c r="Q454" s="343">
        <v>59</v>
      </c>
      <c r="R454" s="344">
        <v>65</v>
      </c>
      <c r="S454" s="344">
        <v>78</v>
      </c>
      <c r="T454" s="344">
        <v>86</v>
      </c>
      <c r="U454" s="344">
        <v>97</v>
      </c>
      <c r="V454" s="344">
        <v>97</v>
      </c>
      <c r="W454" s="344">
        <v>0</v>
      </c>
      <c r="X454" s="344">
        <v>0</v>
      </c>
      <c r="Y454" s="345">
        <v>0.12</v>
      </c>
      <c r="Z454" s="345">
        <v>0.25</v>
      </c>
      <c r="AA454" s="345">
        <v>0.25</v>
      </c>
      <c r="AB454" s="346">
        <v>0</v>
      </c>
      <c r="AC454" s="346">
        <v>0</v>
      </c>
      <c r="AD454" s="346">
        <v>0</v>
      </c>
      <c r="AE454" s="346">
        <v>0</v>
      </c>
      <c r="AF454" s="393">
        <v>0</v>
      </c>
      <c r="AG454" s="349" t="s">
        <v>1570</v>
      </c>
      <c r="AH454" s="347" t="s">
        <v>1555</v>
      </c>
      <c r="AI454" s="347" t="s">
        <v>3957</v>
      </c>
      <c r="AJ454" s="348">
        <v>0.75</v>
      </c>
      <c r="AK454" s="379">
        <v>15</v>
      </c>
      <c r="AL454" s="349">
        <v>27</v>
      </c>
      <c r="AM454" s="349">
        <v>0.18526412052824109</v>
      </c>
      <c r="AN454" s="436">
        <v>6.1137159774319558</v>
      </c>
      <c r="AO454" s="348"/>
      <c r="AP454" s="348">
        <v>2.7789618079236162</v>
      </c>
      <c r="AQ454" s="348">
        <v>1</v>
      </c>
      <c r="AR454" s="348">
        <v>1</v>
      </c>
      <c r="AS454" s="348"/>
      <c r="AT454" s="348"/>
      <c r="AU454" s="348"/>
      <c r="AV454" s="348"/>
      <c r="AW454" s="350">
        <v>0.1</v>
      </c>
      <c r="AX454" s="351">
        <v>0.25</v>
      </c>
      <c r="AY454" s="352">
        <v>5</v>
      </c>
      <c r="AZ454" s="393">
        <v>0</v>
      </c>
      <c r="BA454" s="393" t="s">
        <v>1537</v>
      </c>
      <c r="BB454" s="393" t="s">
        <v>1537</v>
      </c>
      <c r="BC454" s="393" t="s">
        <v>1537</v>
      </c>
      <c r="BD454" s="353" t="s">
        <v>3612</v>
      </c>
      <c r="BE454" s="393">
        <v>0</v>
      </c>
      <c r="BF454" s="393">
        <v>0</v>
      </c>
      <c r="BG454" s="393">
        <v>0</v>
      </c>
      <c r="BH454" s="5" t="s">
        <v>1537</v>
      </c>
      <c r="BI454" s="289"/>
      <c r="BJ454" s="297">
        <v>0</v>
      </c>
      <c r="BK454" s="297">
        <v>6</v>
      </c>
    </row>
    <row r="455" spans="1:63" x14ac:dyDescent="0.2">
      <c r="A455" s="283" t="s">
        <v>5971</v>
      </c>
      <c r="B455" s="287" t="s">
        <v>3014</v>
      </c>
      <c r="C455" s="340">
        <v>0</v>
      </c>
      <c r="D455" s="341">
        <v>34</v>
      </c>
      <c r="E455" s="341">
        <v>48</v>
      </c>
      <c r="F455" s="341">
        <v>48</v>
      </c>
      <c r="G455" s="341">
        <v>51</v>
      </c>
      <c r="H455" s="341">
        <v>58</v>
      </c>
      <c r="I455" s="342">
        <v>97</v>
      </c>
      <c r="J455" s="340">
        <v>0</v>
      </c>
      <c r="K455" s="341">
        <v>0</v>
      </c>
      <c r="L455" s="341">
        <v>21</v>
      </c>
      <c r="M455" s="341">
        <v>42</v>
      </c>
      <c r="N455" s="340">
        <v>0</v>
      </c>
      <c r="O455" s="341">
        <v>59</v>
      </c>
      <c r="P455" s="341">
        <v>65</v>
      </c>
      <c r="Q455" s="343">
        <v>59</v>
      </c>
      <c r="R455" s="344">
        <v>65</v>
      </c>
      <c r="S455" s="344">
        <v>78</v>
      </c>
      <c r="T455" s="344">
        <v>86</v>
      </c>
      <c r="U455" s="344">
        <v>97</v>
      </c>
      <c r="V455" s="344">
        <v>97</v>
      </c>
      <c r="W455" s="344">
        <v>0</v>
      </c>
      <c r="X455" s="344">
        <v>0</v>
      </c>
      <c r="Y455" s="345">
        <v>0.12</v>
      </c>
      <c r="Z455" s="345">
        <v>0.25</v>
      </c>
      <c r="AA455" s="345">
        <v>0.25</v>
      </c>
      <c r="AB455" s="346">
        <v>0</v>
      </c>
      <c r="AC455" s="346">
        <v>0</v>
      </c>
      <c r="AD455" s="346">
        <v>0</v>
      </c>
      <c r="AE455" s="346">
        <v>0</v>
      </c>
      <c r="AF455" s="393">
        <v>0</v>
      </c>
      <c r="AG455" s="349" t="s">
        <v>1570</v>
      </c>
      <c r="AH455" s="347" t="s">
        <v>1555</v>
      </c>
      <c r="AI455" s="347" t="s">
        <v>3957</v>
      </c>
      <c r="AJ455" s="348">
        <v>0.75</v>
      </c>
      <c r="AK455" s="379">
        <v>15</v>
      </c>
      <c r="AL455" s="349">
        <v>27</v>
      </c>
      <c r="AM455" s="349">
        <v>0.18526412052824109</v>
      </c>
      <c r="AN455" s="436">
        <v>6.1137159774319558</v>
      </c>
      <c r="AO455" s="348"/>
      <c r="AP455" s="348">
        <v>2.7789618079236162</v>
      </c>
      <c r="AQ455" s="348">
        <v>1</v>
      </c>
      <c r="AR455" s="348">
        <v>1</v>
      </c>
      <c r="AS455" s="348"/>
      <c r="AT455" s="348"/>
      <c r="AU455" s="348"/>
      <c r="AV455" s="348"/>
      <c r="AW455" s="350">
        <v>0.1</v>
      </c>
      <c r="AX455" s="351">
        <v>0.25</v>
      </c>
      <c r="AY455" s="352">
        <v>5</v>
      </c>
      <c r="AZ455" s="393">
        <v>0</v>
      </c>
      <c r="BA455" s="393" t="s">
        <v>1537</v>
      </c>
      <c r="BB455" s="393" t="s">
        <v>1537</v>
      </c>
      <c r="BC455" s="393" t="s">
        <v>1537</v>
      </c>
      <c r="BD455" s="353" t="s">
        <v>3612</v>
      </c>
      <c r="BE455" s="393">
        <v>0</v>
      </c>
      <c r="BF455" s="393">
        <v>0</v>
      </c>
      <c r="BG455" s="393">
        <v>0</v>
      </c>
      <c r="BH455" s="5" t="s">
        <v>1537</v>
      </c>
      <c r="BI455" s="289"/>
      <c r="BJ455" s="297">
        <v>0</v>
      </c>
      <c r="BK455" s="297">
        <v>6</v>
      </c>
    </row>
    <row r="456" spans="1:63" x14ac:dyDescent="0.2">
      <c r="A456" s="283" t="s">
        <v>895</v>
      </c>
      <c r="B456" s="287" t="s">
        <v>3023</v>
      </c>
      <c r="C456" s="340">
        <v>0</v>
      </c>
      <c r="D456" s="341">
        <v>37</v>
      </c>
      <c r="E456" s="341">
        <v>52</v>
      </c>
      <c r="F456" s="341">
        <v>52</v>
      </c>
      <c r="G456" s="341">
        <v>55</v>
      </c>
      <c r="H456" s="341">
        <v>65</v>
      </c>
      <c r="I456" s="342">
        <v>108</v>
      </c>
      <c r="J456" s="340">
        <v>0</v>
      </c>
      <c r="K456" s="341">
        <v>0</v>
      </c>
      <c r="L456" s="341">
        <v>23</v>
      </c>
      <c r="M456" s="341">
        <v>46</v>
      </c>
      <c r="N456" s="340">
        <v>0</v>
      </c>
      <c r="O456" s="341">
        <v>68</v>
      </c>
      <c r="P456" s="341">
        <v>74</v>
      </c>
      <c r="Q456" s="343">
        <v>68</v>
      </c>
      <c r="R456" s="344">
        <v>74</v>
      </c>
      <c r="S456" s="344">
        <v>90</v>
      </c>
      <c r="T456" s="344">
        <v>88</v>
      </c>
      <c r="U456" s="344">
        <v>108</v>
      </c>
      <c r="V456" s="344">
        <v>108</v>
      </c>
      <c r="W456" s="344">
        <v>0</v>
      </c>
      <c r="X456" s="344">
        <v>0</v>
      </c>
      <c r="Y456" s="345">
        <v>0.12</v>
      </c>
      <c r="Z456" s="345">
        <v>0.25</v>
      </c>
      <c r="AA456" s="345">
        <v>0.25</v>
      </c>
      <c r="AB456" s="346">
        <v>0</v>
      </c>
      <c r="AC456" s="346">
        <v>0</v>
      </c>
      <c r="AD456" s="346">
        <v>0</v>
      </c>
      <c r="AE456" s="346">
        <v>278</v>
      </c>
      <c r="AF456" s="393">
        <v>0</v>
      </c>
      <c r="AG456" s="349" t="s">
        <v>1570</v>
      </c>
      <c r="AH456" s="347" t="s">
        <v>1555</v>
      </c>
      <c r="AI456" s="347" t="s">
        <v>3957</v>
      </c>
      <c r="AJ456" s="348">
        <v>0.75</v>
      </c>
      <c r="AK456" s="379">
        <v>15</v>
      </c>
      <c r="AL456" s="349">
        <v>30</v>
      </c>
      <c r="AM456" s="349">
        <v>0.20587916175832355</v>
      </c>
      <c r="AN456" s="436">
        <v>6.794012338024678</v>
      </c>
      <c r="AO456" s="348"/>
      <c r="AP456" s="348">
        <v>3.0881874263748532</v>
      </c>
      <c r="AQ456" s="348">
        <v>1</v>
      </c>
      <c r="AR456" s="348">
        <v>1</v>
      </c>
      <c r="AS456" s="348"/>
      <c r="AT456" s="348"/>
      <c r="AU456" s="348"/>
      <c r="AV456" s="348"/>
      <c r="AW456" s="350">
        <v>0.1</v>
      </c>
      <c r="AX456" s="351">
        <v>0.25</v>
      </c>
      <c r="AY456" s="352">
        <v>5</v>
      </c>
      <c r="AZ456" s="393">
        <v>0</v>
      </c>
      <c r="BA456" s="393" t="s">
        <v>1537</v>
      </c>
      <c r="BB456" s="393" t="s">
        <v>1537</v>
      </c>
      <c r="BC456" s="393" t="s">
        <v>1537</v>
      </c>
      <c r="BD456" s="353" t="s">
        <v>3612</v>
      </c>
      <c r="BE456" s="393">
        <v>0</v>
      </c>
      <c r="BF456" s="393">
        <v>0</v>
      </c>
      <c r="BG456" s="393">
        <v>0</v>
      </c>
      <c r="BH456" s="5" t="s">
        <v>1537</v>
      </c>
      <c r="BI456" s="289"/>
      <c r="BJ456" s="297">
        <v>0</v>
      </c>
      <c r="BK456" s="297">
        <v>6</v>
      </c>
    </row>
    <row r="457" spans="1:63" x14ac:dyDescent="0.2">
      <c r="A457" s="283" t="s">
        <v>903</v>
      </c>
      <c r="B457" s="287" t="s">
        <v>3031</v>
      </c>
      <c r="C457" s="340">
        <v>0</v>
      </c>
      <c r="D457" s="341">
        <v>40</v>
      </c>
      <c r="E457" s="341">
        <v>57</v>
      </c>
      <c r="F457" s="341">
        <v>56</v>
      </c>
      <c r="G457" s="341">
        <v>62</v>
      </c>
      <c r="H457" s="341">
        <v>71</v>
      </c>
      <c r="I457" s="342">
        <v>118</v>
      </c>
      <c r="J457" s="340">
        <v>0</v>
      </c>
      <c r="K457" s="341">
        <v>0</v>
      </c>
      <c r="L457" s="341">
        <v>26</v>
      </c>
      <c r="M457" s="341">
        <v>51</v>
      </c>
      <c r="N457" s="340">
        <v>0</v>
      </c>
      <c r="O457" s="341">
        <v>78</v>
      </c>
      <c r="P457" s="341">
        <v>85</v>
      </c>
      <c r="Q457" s="343">
        <v>78</v>
      </c>
      <c r="R457" s="344">
        <v>85</v>
      </c>
      <c r="S457" s="344">
        <v>96</v>
      </c>
      <c r="T457" s="344">
        <v>122</v>
      </c>
      <c r="U457" s="344">
        <v>111</v>
      </c>
      <c r="V457" s="344">
        <v>111</v>
      </c>
      <c r="W457" s="344">
        <v>0</v>
      </c>
      <c r="X457" s="344">
        <v>0</v>
      </c>
      <c r="Y457" s="345">
        <v>0.12</v>
      </c>
      <c r="Z457" s="345">
        <v>0.25</v>
      </c>
      <c r="AA457" s="345">
        <v>0.25</v>
      </c>
      <c r="AB457" s="346">
        <v>0</v>
      </c>
      <c r="AC457" s="346">
        <v>0</v>
      </c>
      <c r="AD457" s="346">
        <v>0</v>
      </c>
      <c r="AE457" s="346">
        <v>0</v>
      </c>
      <c r="AF457" s="393">
        <v>0</v>
      </c>
      <c r="AG457" s="349" t="s">
        <v>1570</v>
      </c>
      <c r="AH457" s="347" t="s">
        <v>1555</v>
      </c>
      <c r="AI457" s="347" t="s">
        <v>3957</v>
      </c>
      <c r="AJ457" s="348">
        <v>0.75</v>
      </c>
      <c r="AK457" s="379">
        <v>15</v>
      </c>
      <c r="AL457" s="349">
        <v>33</v>
      </c>
      <c r="AM457" s="349">
        <v>0.22649420298840597</v>
      </c>
      <c r="AN457" s="436">
        <v>7.4743086986173983</v>
      </c>
      <c r="AO457" s="348"/>
      <c r="AP457" s="348">
        <v>3.3974130448260897</v>
      </c>
      <c r="AQ457" s="348">
        <v>1</v>
      </c>
      <c r="AR457" s="348">
        <v>1</v>
      </c>
      <c r="AS457" s="348"/>
      <c r="AT457" s="348"/>
      <c r="AU457" s="348"/>
      <c r="AV457" s="348"/>
      <c r="AW457" s="350">
        <v>0.1</v>
      </c>
      <c r="AX457" s="351">
        <v>0.25</v>
      </c>
      <c r="AY457" s="352">
        <v>5</v>
      </c>
      <c r="AZ457" s="393">
        <v>0</v>
      </c>
      <c r="BA457" s="393" t="s">
        <v>1537</v>
      </c>
      <c r="BB457" s="393" t="s">
        <v>1537</v>
      </c>
      <c r="BC457" s="393" t="s">
        <v>1537</v>
      </c>
      <c r="BD457" s="353" t="s">
        <v>3612</v>
      </c>
      <c r="BE457" s="393">
        <v>0</v>
      </c>
      <c r="BF457" s="393">
        <v>0</v>
      </c>
      <c r="BG457" s="393">
        <v>0</v>
      </c>
      <c r="BH457" s="5" t="s">
        <v>1537</v>
      </c>
      <c r="BI457" s="289"/>
      <c r="BJ457" s="297">
        <v>0</v>
      </c>
      <c r="BK457" s="297">
        <v>7</v>
      </c>
    </row>
    <row r="458" spans="1:63" x14ac:dyDescent="0.2">
      <c r="A458" s="283" t="s">
        <v>911</v>
      </c>
      <c r="B458" s="287" t="s">
        <v>3039</v>
      </c>
      <c r="C458" s="340">
        <v>0</v>
      </c>
      <c r="D458" s="341">
        <v>43</v>
      </c>
      <c r="E458" s="341">
        <v>62</v>
      </c>
      <c r="F458" s="341">
        <v>63</v>
      </c>
      <c r="G458" s="341">
        <v>66</v>
      </c>
      <c r="H458" s="341">
        <v>77</v>
      </c>
      <c r="I458" s="342">
        <v>127</v>
      </c>
      <c r="J458" s="340">
        <v>0</v>
      </c>
      <c r="K458" s="341">
        <v>0</v>
      </c>
      <c r="L458" s="341">
        <v>27</v>
      </c>
      <c r="M458" s="341">
        <v>56</v>
      </c>
      <c r="N458" s="340">
        <v>0</v>
      </c>
      <c r="O458" s="341">
        <v>80</v>
      </c>
      <c r="P458" s="341">
        <v>89</v>
      </c>
      <c r="Q458" s="343">
        <v>80</v>
      </c>
      <c r="R458" s="344">
        <v>89</v>
      </c>
      <c r="S458" s="344">
        <v>101</v>
      </c>
      <c r="T458" s="344">
        <v>117</v>
      </c>
      <c r="U458" s="344">
        <v>123</v>
      </c>
      <c r="V458" s="344">
        <v>123</v>
      </c>
      <c r="W458" s="344">
        <v>0</v>
      </c>
      <c r="X458" s="344">
        <v>0</v>
      </c>
      <c r="Y458" s="345">
        <v>0.12</v>
      </c>
      <c r="Z458" s="345">
        <v>0.25</v>
      </c>
      <c r="AA458" s="345">
        <v>0.25</v>
      </c>
      <c r="AB458" s="346">
        <v>0</v>
      </c>
      <c r="AC458" s="346">
        <v>0</v>
      </c>
      <c r="AD458" s="346">
        <v>0</v>
      </c>
      <c r="AE458" s="346">
        <v>294</v>
      </c>
      <c r="AF458" s="393">
        <v>0</v>
      </c>
      <c r="AG458" s="349" t="s">
        <v>1570</v>
      </c>
      <c r="AH458" s="347" t="s">
        <v>1555</v>
      </c>
      <c r="AI458" s="347" t="s">
        <v>3957</v>
      </c>
      <c r="AJ458" s="348">
        <v>0.75</v>
      </c>
      <c r="AK458" s="379">
        <v>15</v>
      </c>
      <c r="AL458" s="349">
        <v>36</v>
      </c>
      <c r="AM458" s="349">
        <v>0.24710924421848846</v>
      </c>
      <c r="AN458" s="436">
        <v>8.1546050592101196</v>
      </c>
      <c r="AO458" s="348"/>
      <c r="AP458" s="348">
        <v>3.7066386632773267</v>
      </c>
      <c r="AQ458" s="348">
        <v>1</v>
      </c>
      <c r="AR458" s="348">
        <v>1</v>
      </c>
      <c r="AS458" s="348"/>
      <c r="AT458" s="348"/>
      <c r="AU458" s="348"/>
      <c r="AV458" s="348"/>
      <c r="AW458" s="350">
        <v>0.1</v>
      </c>
      <c r="AX458" s="351">
        <v>0.25</v>
      </c>
      <c r="AY458" s="352">
        <v>5</v>
      </c>
      <c r="AZ458" s="393">
        <v>0</v>
      </c>
      <c r="BA458" s="393" t="s">
        <v>1537</v>
      </c>
      <c r="BB458" s="393" t="s">
        <v>1537</v>
      </c>
      <c r="BC458" s="393" t="s">
        <v>1537</v>
      </c>
      <c r="BD458" s="353" t="s">
        <v>3612</v>
      </c>
      <c r="BE458" s="393">
        <v>0</v>
      </c>
      <c r="BF458" s="393">
        <v>0</v>
      </c>
      <c r="BG458" s="393">
        <v>0</v>
      </c>
      <c r="BH458" s="5" t="s">
        <v>1537</v>
      </c>
      <c r="BI458" s="289"/>
      <c r="BJ458" s="297">
        <v>0</v>
      </c>
      <c r="BK458" s="297">
        <v>7</v>
      </c>
    </row>
    <row r="459" spans="1:63" x14ac:dyDescent="0.2">
      <c r="A459" s="286" t="s">
        <v>919</v>
      </c>
      <c r="B459" s="287" t="s">
        <v>3047</v>
      </c>
      <c r="C459" s="340">
        <v>0</v>
      </c>
      <c r="D459" s="341">
        <v>46</v>
      </c>
      <c r="E459" s="341">
        <v>67</v>
      </c>
      <c r="F459" s="341">
        <v>67</v>
      </c>
      <c r="G459" s="341">
        <v>71</v>
      </c>
      <c r="H459" s="341">
        <v>82</v>
      </c>
      <c r="I459" s="342">
        <v>138</v>
      </c>
      <c r="J459" s="340">
        <v>0</v>
      </c>
      <c r="K459" s="341">
        <v>0</v>
      </c>
      <c r="L459" s="341">
        <v>31</v>
      </c>
      <c r="M459" s="341">
        <v>60</v>
      </c>
      <c r="N459" s="340">
        <v>0</v>
      </c>
      <c r="O459" s="341">
        <v>84</v>
      </c>
      <c r="P459" s="341">
        <v>93</v>
      </c>
      <c r="Q459" s="343">
        <v>84</v>
      </c>
      <c r="R459" s="344">
        <v>93</v>
      </c>
      <c r="S459" s="344">
        <v>111</v>
      </c>
      <c r="T459" s="344">
        <v>119</v>
      </c>
      <c r="U459" s="344">
        <v>129</v>
      </c>
      <c r="V459" s="344">
        <v>129</v>
      </c>
      <c r="W459" s="344">
        <v>0</v>
      </c>
      <c r="X459" s="344">
        <v>0</v>
      </c>
      <c r="Y459" s="345">
        <v>0.12</v>
      </c>
      <c r="Z459" s="345">
        <v>0.25</v>
      </c>
      <c r="AA459" s="345">
        <v>0.25</v>
      </c>
      <c r="AB459" s="346">
        <v>0</v>
      </c>
      <c r="AC459" s="346">
        <v>0</v>
      </c>
      <c r="AD459" s="346">
        <v>0</v>
      </c>
      <c r="AE459" s="346">
        <v>300</v>
      </c>
      <c r="AF459" s="381">
        <v>0</v>
      </c>
      <c r="AG459" s="349" t="s">
        <v>1570</v>
      </c>
      <c r="AH459" s="347" t="s">
        <v>1555</v>
      </c>
      <c r="AI459" s="347" t="s">
        <v>3957</v>
      </c>
      <c r="AJ459" s="348">
        <v>0.75</v>
      </c>
      <c r="AK459" s="379">
        <v>15</v>
      </c>
      <c r="AL459" s="349">
        <v>39</v>
      </c>
      <c r="AM459" s="349">
        <v>0.26772428544857091</v>
      </c>
      <c r="AN459" s="436">
        <v>8.8349014198028417</v>
      </c>
      <c r="AO459" s="348"/>
      <c r="AP459" s="347">
        <v>4.0158642817285637</v>
      </c>
      <c r="AQ459" s="348">
        <v>1</v>
      </c>
      <c r="AR459" s="348">
        <v>1</v>
      </c>
      <c r="AS459" s="348"/>
      <c r="AT459" s="348"/>
      <c r="AU459" s="348"/>
      <c r="AV459" s="348"/>
      <c r="AW459" s="350">
        <v>0.1</v>
      </c>
      <c r="AX459" s="351">
        <v>0.25</v>
      </c>
      <c r="AY459" s="352">
        <v>5</v>
      </c>
      <c r="AZ459" s="393">
        <v>0</v>
      </c>
      <c r="BA459" s="393" t="s">
        <v>1537</v>
      </c>
      <c r="BB459" s="393" t="s">
        <v>1537</v>
      </c>
      <c r="BC459" s="393" t="s">
        <v>1537</v>
      </c>
      <c r="BD459" s="353" t="s">
        <v>3612</v>
      </c>
      <c r="BE459" s="393">
        <v>0</v>
      </c>
      <c r="BF459" s="393">
        <v>0</v>
      </c>
      <c r="BG459" s="393">
        <v>0</v>
      </c>
      <c r="BH459" s="5" t="s">
        <v>1537</v>
      </c>
      <c r="BI459" s="289"/>
      <c r="BJ459" s="297">
        <v>0</v>
      </c>
      <c r="BK459" s="297">
        <v>8</v>
      </c>
    </row>
    <row r="460" spans="1:63" x14ac:dyDescent="0.2">
      <c r="A460" s="286" t="s">
        <v>927</v>
      </c>
      <c r="B460" s="287" t="s">
        <v>3055</v>
      </c>
      <c r="C460" s="340">
        <v>0</v>
      </c>
      <c r="D460" s="341">
        <v>49</v>
      </c>
      <c r="E460" s="341">
        <v>71</v>
      </c>
      <c r="F460" s="341">
        <v>71</v>
      </c>
      <c r="G460" s="341">
        <v>75</v>
      </c>
      <c r="H460" s="341">
        <v>88</v>
      </c>
      <c r="I460" s="342">
        <v>148</v>
      </c>
      <c r="J460" s="340">
        <v>0</v>
      </c>
      <c r="K460" s="341">
        <v>0</v>
      </c>
      <c r="L460" s="341">
        <v>34</v>
      </c>
      <c r="M460" s="341">
        <v>65</v>
      </c>
      <c r="N460" s="340">
        <v>0</v>
      </c>
      <c r="O460" s="341">
        <v>87</v>
      </c>
      <c r="P460" s="341">
        <v>97</v>
      </c>
      <c r="Q460" s="343">
        <v>87</v>
      </c>
      <c r="R460" s="344">
        <v>97</v>
      </c>
      <c r="S460" s="344">
        <v>117</v>
      </c>
      <c r="T460" s="344">
        <v>121</v>
      </c>
      <c r="U460" s="344">
        <v>135</v>
      </c>
      <c r="V460" s="344">
        <v>135</v>
      </c>
      <c r="W460" s="344">
        <v>0</v>
      </c>
      <c r="X460" s="344">
        <v>0</v>
      </c>
      <c r="Y460" s="345">
        <v>0.12</v>
      </c>
      <c r="Z460" s="345">
        <v>0.25</v>
      </c>
      <c r="AA460" s="345">
        <v>0.25</v>
      </c>
      <c r="AB460" s="346">
        <v>0</v>
      </c>
      <c r="AC460" s="346">
        <v>0</v>
      </c>
      <c r="AD460" s="346">
        <v>0</v>
      </c>
      <c r="AE460" s="346">
        <v>306</v>
      </c>
      <c r="AF460" s="381">
        <v>0</v>
      </c>
      <c r="AG460" s="349" t="s">
        <v>1570</v>
      </c>
      <c r="AH460" s="347" t="s">
        <v>1555</v>
      </c>
      <c r="AI460" s="347" t="s">
        <v>3957</v>
      </c>
      <c r="AJ460" s="348">
        <v>0.75</v>
      </c>
      <c r="AK460" s="379">
        <v>15</v>
      </c>
      <c r="AL460" s="349">
        <v>42</v>
      </c>
      <c r="AM460" s="349">
        <v>0.28833932667865342</v>
      </c>
      <c r="AN460" s="436">
        <v>9.5151977803955639</v>
      </c>
      <c r="AO460" s="348"/>
      <c r="AP460" s="347">
        <v>4.3250899001798011</v>
      </c>
      <c r="AQ460" s="348">
        <v>1</v>
      </c>
      <c r="AR460" s="348">
        <v>1</v>
      </c>
      <c r="AS460" s="348"/>
      <c r="AT460" s="348"/>
      <c r="AU460" s="348"/>
      <c r="AV460" s="348"/>
      <c r="AW460" s="350">
        <v>0.1</v>
      </c>
      <c r="AX460" s="351">
        <v>0.25</v>
      </c>
      <c r="AY460" s="352">
        <v>5</v>
      </c>
      <c r="AZ460" s="393">
        <v>0</v>
      </c>
      <c r="BA460" s="393" t="s">
        <v>1537</v>
      </c>
      <c r="BB460" s="393" t="s">
        <v>1537</v>
      </c>
      <c r="BC460" s="393" t="s">
        <v>1537</v>
      </c>
      <c r="BD460" s="353" t="s">
        <v>3612</v>
      </c>
      <c r="BE460" s="393">
        <v>0</v>
      </c>
      <c r="BF460" s="393">
        <v>0</v>
      </c>
      <c r="BG460" s="393">
        <v>0</v>
      </c>
      <c r="BH460" s="5" t="s">
        <v>1537</v>
      </c>
      <c r="BI460" s="289"/>
      <c r="BJ460" s="297">
        <v>0</v>
      </c>
      <c r="BK460" s="297">
        <v>8</v>
      </c>
    </row>
    <row r="461" spans="1:63" x14ac:dyDescent="0.2">
      <c r="A461" s="286" t="s">
        <v>935</v>
      </c>
      <c r="B461" s="287" t="s">
        <v>3063</v>
      </c>
      <c r="C461" s="340">
        <v>0</v>
      </c>
      <c r="D461" s="341">
        <v>57</v>
      </c>
      <c r="E461" s="341">
        <v>83</v>
      </c>
      <c r="F461" s="341">
        <v>83</v>
      </c>
      <c r="G461" s="341">
        <v>89</v>
      </c>
      <c r="H461" s="341">
        <v>104</v>
      </c>
      <c r="I461" s="342">
        <v>175</v>
      </c>
      <c r="J461" s="340">
        <v>0</v>
      </c>
      <c r="K461" s="341">
        <v>0</v>
      </c>
      <c r="L461" s="341">
        <v>39</v>
      </c>
      <c r="M461" s="341">
        <v>77</v>
      </c>
      <c r="N461" s="340">
        <v>0</v>
      </c>
      <c r="O461" s="341">
        <v>94</v>
      </c>
      <c r="P461" s="341">
        <v>104</v>
      </c>
      <c r="Q461" s="343">
        <v>94</v>
      </c>
      <c r="R461" s="344">
        <v>104</v>
      </c>
      <c r="S461" s="344">
        <v>134</v>
      </c>
      <c r="T461" s="344">
        <v>205</v>
      </c>
      <c r="U461" s="344">
        <v>152</v>
      </c>
      <c r="V461" s="344">
        <v>152</v>
      </c>
      <c r="W461" s="344">
        <v>0</v>
      </c>
      <c r="X461" s="344">
        <v>0</v>
      </c>
      <c r="Y461" s="345">
        <v>0.12</v>
      </c>
      <c r="Z461" s="345">
        <v>0.25</v>
      </c>
      <c r="AA461" s="345">
        <v>0.25</v>
      </c>
      <c r="AB461" s="346">
        <v>0</v>
      </c>
      <c r="AC461" s="346">
        <v>0</v>
      </c>
      <c r="AD461" s="346">
        <v>0</v>
      </c>
      <c r="AE461" s="346">
        <v>0</v>
      </c>
      <c r="AF461" s="381">
        <v>0</v>
      </c>
      <c r="AG461" s="349" t="s">
        <v>1570</v>
      </c>
      <c r="AH461" s="347" t="s">
        <v>1555</v>
      </c>
      <c r="AI461" s="347" t="s">
        <v>3957</v>
      </c>
      <c r="AJ461" s="348">
        <v>0.75</v>
      </c>
      <c r="AK461" s="379">
        <v>15</v>
      </c>
      <c r="AL461" s="349">
        <v>49.8</v>
      </c>
      <c r="AM461" s="349">
        <v>0.27323468998789852</v>
      </c>
      <c r="AN461" s="436">
        <v>9.0167447696006526</v>
      </c>
      <c r="AO461" s="348"/>
      <c r="AP461" s="347">
        <v>4.0985203498184779</v>
      </c>
      <c r="AQ461" s="348">
        <v>1</v>
      </c>
      <c r="AR461" s="348">
        <v>1</v>
      </c>
      <c r="AS461" s="348"/>
      <c r="AT461" s="348"/>
      <c r="AU461" s="348"/>
      <c r="AV461" s="348"/>
      <c r="AW461" s="350">
        <v>0.1</v>
      </c>
      <c r="AX461" s="351">
        <v>0.25</v>
      </c>
      <c r="AY461" s="352">
        <v>5</v>
      </c>
      <c r="AZ461" s="393">
        <v>0</v>
      </c>
      <c r="BA461" s="393" t="s">
        <v>1537</v>
      </c>
      <c r="BB461" s="393" t="s">
        <v>1537</v>
      </c>
      <c r="BC461" s="393" t="s">
        <v>1537</v>
      </c>
      <c r="BD461" s="353" t="s">
        <v>3612</v>
      </c>
      <c r="BE461" s="393">
        <v>0</v>
      </c>
      <c r="BF461" s="393">
        <v>0</v>
      </c>
      <c r="BG461" s="393">
        <v>0</v>
      </c>
      <c r="BH461" s="5" t="s">
        <v>1537</v>
      </c>
      <c r="BI461" s="289"/>
      <c r="BJ461" s="297">
        <v>0</v>
      </c>
      <c r="BK461" s="297">
        <v>9</v>
      </c>
    </row>
    <row r="462" spans="1:63" x14ac:dyDescent="0.2">
      <c r="A462" s="286" t="s">
        <v>4792</v>
      </c>
      <c r="B462" s="287" t="s">
        <v>4793</v>
      </c>
      <c r="C462" s="340">
        <v>0</v>
      </c>
      <c r="D462" s="341">
        <v>24</v>
      </c>
      <c r="E462" s="341">
        <v>32</v>
      </c>
      <c r="F462" s="341">
        <v>32</v>
      </c>
      <c r="G462" s="341">
        <v>34</v>
      </c>
      <c r="H462" s="341">
        <v>39</v>
      </c>
      <c r="I462" s="342">
        <v>62</v>
      </c>
      <c r="J462" s="340">
        <v>0</v>
      </c>
      <c r="K462" s="341">
        <v>0</v>
      </c>
      <c r="L462" s="341">
        <v>13</v>
      </c>
      <c r="M462" s="341">
        <v>25</v>
      </c>
      <c r="N462" s="340">
        <v>0</v>
      </c>
      <c r="O462" s="341">
        <v>46</v>
      </c>
      <c r="P462" s="341">
        <v>51</v>
      </c>
      <c r="Q462" s="343">
        <v>46</v>
      </c>
      <c r="R462" s="344">
        <v>51</v>
      </c>
      <c r="S462" s="344">
        <v>56</v>
      </c>
      <c r="T462" s="344">
        <v>66</v>
      </c>
      <c r="U462" s="344">
        <v>75</v>
      </c>
      <c r="V462" s="344">
        <v>75</v>
      </c>
      <c r="W462" s="344">
        <v>0</v>
      </c>
      <c r="X462" s="344">
        <v>0</v>
      </c>
      <c r="Y462" s="345">
        <v>0.12</v>
      </c>
      <c r="Z462" s="345">
        <v>0.25</v>
      </c>
      <c r="AA462" s="345">
        <v>0.25</v>
      </c>
      <c r="AB462" s="346">
        <v>0</v>
      </c>
      <c r="AC462" s="346">
        <v>0</v>
      </c>
      <c r="AD462" s="346">
        <v>0</v>
      </c>
      <c r="AE462" s="346">
        <v>259</v>
      </c>
      <c r="AF462" s="381">
        <v>0</v>
      </c>
      <c r="AG462" s="349" t="s">
        <v>1570</v>
      </c>
      <c r="AH462" s="347" t="s">
        <v>1555</v>
      </c>
      <c r="AI462" s="347" t="s">
        <v>3957</v>
      </c>
      <c r="AJ462" s="348">
        <v>0.75</v>
      </c>
      <c r="AK462" s="379">
        <v>16.5</v>
      </c>
      <c r="AL462" s="349">
        <v>12</v>
      </c>
      <c r="AM462" s="349">
        <v>0.11284022568045136</v>
      </c>
      <c r="AN462" s="436">
        <v>3.7237274474548956</v>
      </c>
      <c r="AO462" s="348"/>
      <c r="AP462" s="347">
        <v>1.6926033852067706</v>
      </c>
      <c r="AQ462" s="348">
        <v>1</v>
      </c>
      <c r="AR462" s="348">
        <v>1</v>
      </c>
      <c r="AS462" s="348"/>
      <c r="AT462" s="348"/>
      <c r="AU462" s="348"/>
      <c r="AV462" s="348"/>
      <c r="AW462" s="350">
        <v>0.1</v>
      </c>
      <c r="AX462" s="351">
        <v>0.25</v>
      </c>
      <c r="AY462" s="352">
        <v>5</v>
      </c>
      <c r="AZ462" s="393">
        <v>0</v>
      </c>
      <c r="BA462" s="393" t="s">
        <v>1537</v>
      </c>
      <c r="BB462" s="393" t="s">
        <v>1537</v>
      </c>
      <c r="BC462" s="393" t="s">
        <v>1537</v>
      </c>
      <c r="BD462" s="353" t="s">
        <v>3612</v>
      </c>
      <c r="BE462" s="393">
        <v>0</v>
      </c>
      <c r="BF462" s="393">
        <v>0</v>
      </c>
      <c r="BG462" s="393">
        <v>0</v>
      </c>
      <c r="BH462" s="5" t="s">
        <v>1537</v>
      </c>
      <c r="BI462" s="289" t="s">
        <v>1537</v>
      </c>
      <c r="BJ462" s="297">
        <v>0</v>
      </c>
      <c r="BK462" s="297">
        <v>4</v>
      </c>
    </row>
    <row r="463" spans="1:63" x14ac:dyDescent="0.2">
      <c r="A463" s="286" t="s">
        <v>859</v>
      </c>
      <c r="B463" s="287" t="s">
        <v>2981</v>
      </c>
      <c r="C463" s="340">
        <v>0</v>
      </c>
      <c r="D463" s="341">
        <v>24</v>
      </c>
      <c r="E463" s="341">
        <v>32</v>
      </c>
      <c r="F463" s="341">
        <v>32</v>
      </c>
      <c r="G463" s="341">
        <v>34</v>
      </c>
      <c r="H463" s="341">
        <v>39</v>
      </c>
      <c r="I463" s="342">
        <v>62</v>
      </c>
      <c r="J463" s="340">
        <v>0</v>
      </c>
      <c r="K463" s="341">
        <v>0</v>
      </c>
      <c r="L463" s="341">
        <v>13</v>
      </c>
      <c r="M463" s="341">
        <v>25</v>
      </c>
      <c r="N463" s="340">
        <v>0</v>
      </c>
      <c r="O463" s="341">
        <v>46</v>
      </c>
      <c r="P463" s="341">
        <v>51</v>
      </c>
      <c r="Q463" s="343">
        <v>46</v>
      </c>
      <c r="R463" s="344">
        <v>51</v>
      </c>
      <c r="S463" s="344">
        <v>56</v>
      </c>
      <c r="T463" s="344">
        <v>66</v>
      </c>
      <c r="U463" s="344">
        <v>75</v>
      </c>
      <c r="V463" s="344">
        <v>75</v>
      </c>
      <c r="W463" s="344">
        <v>0</v>
      </c>
      <c r="X463" s="344">
        <v>0</v>
      </c>
      <c r="Y463" s="345">
        <v>0.12</v>
      </c>
      <c r="Z463" s="345">
        <v>0.25</v>
      </c>
      <c r="AA463" s="345">
        <v>0.25</v>
      </c>
      <c r="AB463" s="346">
        <v>0</v>
      </c>
      <c r="AC463" s="346">
        <v>0</v>
      </c>
      <c r="AD463" s="346">
        <v>0</v>
      </c>
      <c r="AE463" s="346">
        <v>259</v>
      </c>
      <c r="AF463" s="393">
        <v>0</v>
      </c>
      <c r="AG463" s="349" t="s">
        <v>1570</v>
      </c>
      <c r="AH463" s="347" t="s">
        <v>1555</v>
      </c>
      <c r="AI463" s="347" t="s">
        <v>3957</v>
      </c>
      <c r="AJ463" s="348">
        <v>0.75</v>
      </c>
      <c r="AK463" s="379">
        <v>16.5</v>
      </c>
      <c r="AL463" s="349">
        <v>15</v>
      </c>
      <c r="AM463" s="349">
        <v>0.11284022568045136</v>
      </c>
      <c r="AN463" s="436">
        <v>3.7237274474548956</v>
      </c>
      <c r="AO463" s="348"/>
      <c r="AP463" s="348">
        <v>1.6926033852067706</v>
      </c>
      <c r="AQ463" s="348">
        <v>1</v>
      </c>
      <c r="AR463" s="348">
        <v>1</v>
      </c>
      <c r="AS463" s="348"/>
      <c r="AT463" s="348"/>
      <c r="AU463" s="348"/>
      <c r="AV463" s="348"/>
      <c r="AW463" s="350">
        <v>0.1</v>
      </c>
      <c r="AX463" s="351">
        <v>0.25</v>
      </c>
      <c r="AY463" s="352">
        <v>5</v>
      </c>
      <c r="AZ463" s="393">
        <v>0</v>
      </c>
      <c r="BA463" s="393" t="s">
        <v>1537</v>
      </c>
      <c r="BB463" s="393" t="s">
        <v>1537</v>
      </c>
      <c r="BC463" s="393" t="s">
        <v>1537</v>
      </c>
      <c r="BD463" s="353" t="s">
        <v>3612</v>
      </c>
      <c r="BE463" s="393">
        <v>0</v>
      </c>
      <c r="BF463" s="393">
        <v>0</v>
      </c>
      <c r="BG463" s="393">
        <v>0</v>
      </c>
      <c r="BH463" s="5" t="s">
        <v>1537</v>
      </c>
      <c r="BI463" s="289"/>
      <c r="BJ463" s="297">
        <v>0</v>
      </c>
      <c r="BK463" s="297">
        <v>4</v>
      </c>
    </row>
    <row r="464" spans="1:63" x14ac:dyDescent="0.2">
      <c r="A464" s="283" t="s">
        <v>864</v>
      </c>
      <c r="B464" s="287" t="s">
        <v>2988</v>
      </c>
      <c r="C464" s="340">
        <v>0</v>
      </c>
      <c r="D464" s="341">
        <v>27</v>
      </c>
      <c r="E464" s="341">
        <v>38</v>
      </c>
      <c r="F464" s="341">
        <v>36</v>
      </c>
      <c r="G464" s="341">
        <v>40</v>
      </c>
      <c r="H464" s="341">
        <v>45</v>
      </c>
      <c r="I464" s="342">
        <v>74</v>
      </c>
      <c r="J464" s="340">
        <v>0</v>
      </c>
      <c r="K464" s="341">
        <v>0</v>
      </c>
      <c r="L464" s="341">
        <v>16</v>
      </c>
      <c r="M464" s="341">
        <v>31</v>
      </c>
      <c r="N464" s="340">
        <v>0</v>
      </c>
      <c r="O464" s="341">
        <v>51</v>
      </c>
      <c r="P464" s="341">
        <v>56</v>
      </c>
      <c r="Q464" s="343">
        <v>51</v>
      </c>
      <c r="R464" s="344">
        <v>56</v>
      </c>
      <c r="S464" s="344">
        <v>63</v>
      </c>
      <c r="T464" s="344">
        <v>76</v>
      </c>
      <c r="U464" s="344">
        <v>81</v>
      </c>
      <c r="V464" s="344">
        <v>81</v>
      </c>
      <c r="W464" s="344">
        <v>0</v>
      </c>
      <c r="X464" s="344">
        <v>0</v>
      </c>
      <c r="Y464" s="345">
        <v>0.12</v>
      </c>
      <c r="Z464" s="345">
        <v>0.25</v>
      </c>
      <c r="AA464" s="345">
        <v>0.25</v>
      </c>
      <c r="AB464" s="346">
        <v>0</v>
      </c>
      <c r="AC464" s="346">
        <v>0</v>
      </c>
      <c r="AD464" s="346">
        <v>0</v>
      </c>
      <c r="AE464" s="346">
        <v>265</v>
      </c>
      <c r="AF464" s="393">
        <v>0</v>
      </c>
      <c r="AG464" s="349" t="s">
        <v>1570</v>
      </c>
      <c r="AH464" s="347" t="s">
        <v>1555</v>
      </c>
      <c r="AI464" s="347" t="s">
        <v>3957</v>
      </c>
      <c r="AJ464" s="348">
        <v>0.75</v>
      </c>
      <c r="AK464" s="379">
        <v>16.5</v>
      </c>
      <c r="AL464" s="349">
        <v>18</v>
      </c>
      <c r="AM464" s="349">
        <v>0.13552767846276434</v>
      </c>
      <c r="AN464" s="436">
        <v>4.4724133892712237</v>
      </c>
      <c r="AO464" s="348"/>
      <c r="AP464" s="348">
        <v>2.0329151769414651</v>
      </c>
      <c r="AQ464" s="348">
        <v>1</v>
      </c>
      <c r="AR464" s="348">
        <v>1</v>
      </c>
      <c r="AS464" s="348"/>
      <c r="AT464" s="348"/>
      <c r="AU464" s="348"/>
      <c r="AV464" s="348"/>
      <c r="AW464" s="350">
        <v>0.1</v>
      </c>
      <c r="AX464" s="351">
        <v>0.25</v>
      </c>
      <c r="AY464" s="352">
        <v>5</v>
      </c>
      <c r="AZ464" s="393">
        <v>0</v>
      </c>
      <c r="BA464" s="393" t="s">
        <v>1537</v>
      </c>
      <c r="BB464" s="393" t="s">
        <v>1537</v>
      </c>
      <c r="BC464" s="393" t="s">
        <v>1537</v>
      </c>
      <c r="BD464" s="353" t="s">
        <v>3612</v>
      </c>
      <c r="BE464" s="393">
        <v>0</v>
      </c>
      <c r="BF464" s="393">
        <v>0</v>
      </c>
      <c r="BG464" s="393">
        <v>0</v>
      </c>
      <c r="BH464" s="5" t="s">
        <v>1537</v>
      </c>
      <c r="BI464" s="289"/>
      <c r="BJ464" s="297">
        <v>0</v>
      </c>
      <c r="BK464" s="297">
        <v>4</v>
      </c>
    </row>
    <row r="465" spans="1:63" x14ac:dyDescent="0.2">
      <c r="A465" s="283" t="s">
        <v>871</v>
      </c>
      <c r="B465" s="287" t="s">
        <v>2998</v>
      </c>
      <c r="C465" s="340">
        <v>0</v>
      </c>
      <c r="D465" s="341">
        <v>30</v>
      </c>
      <c r="E465" s="341">
        <v>42</v>
      </c>
      <c r="F465" s="341">
        <v>42</v>
      </c>
      <c r="G465" s="341">
        <v>45</v>
      </c>
      <c r="H465" s="341">
        <v>51</v>
      </c>
      <c r="I465" s="342">
        <v>84</v>
      </c>
      <c r="J465" s="340">
        <v>0</v>
      </c>
      <c r="K465" s="341">
        <v>0</v>
      </c>
      <c r="L465" s="341">
        <v>18</v>
      </c>
      <c r="M465" s="341">
        <v>36</v>
      </c>
      <c r="N465" s="340">
        <v>0</v>
      </c>
      <c r="O465" s="341">
        <v>58</v>
      </c>
      <c r="P465" s="341">
        <v>63</v>
      </c>
      <c r="Q465" s="343">
        <v>58</v>
      </c>
      <c r="R465" s="344">
        <v>63</v>
      </c>
      <c r="S465" s="344">
        <v>72</v>
      </c>
      <c r="T465" s="344">
        <v>90</v>
      </c>
      <c r="U465" s="344">
        <v>90</v>
      </c>
      <c r="V465" s="344">
        <v>90</v>
      </c>
      <c r="W465" s="344">
        <v>0</v>
      </c>
      <c r="X465" s="344">
        <v>0</v>
      </c>
      <c r="Y465" s="345">
        <v>0.12</v>
      </c>
      <c r="Z465" s="345">
        <v>0.25</v>
      </c>
      <c r="AA465" s="345">
        <v>0.25</v>
      </c>
      <c r="AB465" s="346">
        <v>0</v>
      </c>
      <c r="AC465" s="346">
        <v>0</v>
      </c>
      <c r="AD465" s="346">
        <v>0</v>
      </c>
      <c r="AE465" s="346">
        <v>271</v>
      </c>
      <c r="AF465" s="393">
        <v>0</v>
      </c>
      <c r="AG465" s="349" t="s">
        <v>1570</v>
      </c>
      <c r="AH465" s="347" t="s">
        <v>1555</v>
      </c>
      <c r="AI465" s="347" t="s">
        <v>3957</v>
      </c>
      <c r="AJ465" s="348">
        <v>0.75</v>
      </c>
      <c r="AK465" s="379">
        <v>16.5</v>
      </c>
      <c r="AL465" s="349">
        <v>21</v>
      </c>
      <c r="AM465" s="349">
        <v>0.1582151312450773</v>
      </c>
      <c r="AN465" s="436">
        <v>5.2210993310875518</v>
      </c>
      <c r="AO465" s="348"/>
      <c r="AP465" s="348">
        <v>2.3732269686761596</v>
      </c>
      <c r="AQ465" s="348">
        <v>1</v>
      </c>
      <c r="AR465" s="348">
        <v>1</v>
      </c>
      <c r="AS465" s="348"/>
      <c r="AT465" s="348"/>
      <c r="AU465" s="348"/>
      <c r="AV465" s="348"/>
      <c r="AW465" s="350">
        <v>0.1</v>
      </c>
      <c r="AX465" s="351">
        <v>0.25</v>
      </c>
      <c r="AY465" s="352">
        <v>5</v>
      </c>
      <c r="AZ465" s="393">
        <v>0</v>
      </c>
      <c r="BA465" s="393" t="s">
        <v>1537</v>
      </c>
      <c r="BB465" s="393" t="s">
        <v>1537</v>
      </c>
      <c r="BC465" s="393" t="s">
        <v>1537</v>
      </c>
      <c r="BD465" s="353" t="s">
        <v>3612</v>
      </c>
      <c r="BE465" s="393">
        <v>0</v>
      </c>
      <c r="BF465" s="393">
        <v>0</v>
      </c>
      <c r="BG465" s="393">
        <v>0</v>
      </c>
      <c r="BH465" s="5" t="s">
        <v>1537</v>
      </c>
      <c r="BI465" s="289"/>
      <c r="BJ465" s="297">
        <v>0</v>
      </c>
      <c r="BK465" s="297">
        <v>5</v>
      </c>
    </row>
    <row r="466" spans="1:63" x14ac:dyDescent="0.2">
      <c r="A466" s="283" t="s">
        <v>879</v>
      </c>
      <c r="B466" s="287" t="s">
        <v>3007</v>
      </c>
      <c r="C466" s="340">
        <v>0</v>
      </c>
      <c r="D466" s="341">
        <v>33</v>
      </c>
      <c r="E466" s="341">
        <v>47</v>
      </c>
      <c r="F466" s="341">
        <v>47</v>
      </c>
      <c r="G466" s="341">
        <v>50</v>
      </c>
      <c r="H466" s="341">
        <v>57</v>
      </c>
      <c r="I466" s="342">
        <v>95</v>
      </c>
      <c r="J466" s="340">
        <v>0</v>
      </c>
      <c r="K466" s="341">
        <v>0</v>
      </c>
      <c r="L466" s="341">
        <v>21</v>
      </c>
      <c r="M466" s="341">
        <v>41</v>
      </c>
      <c r="N466" s="340">
        <v>0</v>
      </c>
      <c r="O466" s="341">
        <v>64</v>
      </c>
      <c r="P466" s="341">
        <v>70</v>
      </c>
      <c r="Q466" s="343">
        <v>64</v>
      </c>
      <c r="R466" s="344">
        <v>70</v>
      </c>
      <c r="S466" s="344">
        <v>77</v>
      </c>
      <c r="T466" s="344">
        <v>92</v>
      </c>
      <c r="U466" s="344">
        <v>96</v>
      </c>
      <c r="V466" s="344">
        <v>96</v>
      </c>
      <c r="W466" s="344">
        <v>0</v>
      </c>
      <c r="X466" s="344">
        <v>0</v>
      </c>
      <c r="Y466" s="345">
        <v>0.12</v>
      </c>
      <c r="Z466" s="345">
        <v>0.25</v>
      </c>
      <c r="AA466" s="345">
        <v>0.25</v>
      </c>
      <c r="AB466" s="346">
        <v>0</v>
      </c>
      <c r="AC466" s="346">
        <v>0</v>
      </c>
      <c r="AD466" s="346">
        <v>0</v>
      </c>
      <c r="AE466" s="346">
        <v>277</v>
      </c>
      <c r="AF466" s="393">
        <v>0</v>
      </c>
      <c r="AG466" s="349" t="s">
        <v>1570</v>
      </c>
      <c r="AH466" s="347" t="s">
        <v>1555</v>
      </c>
      <c r="AI466" s="347" t="s">
        <v>3957</v>
      </c>
      <c r="AJ466" s="348">
        <v>0.75</v>
      </c>
      <c r="AK466" s="379">
        <v>16.5</v>
      </c>
      <c r="AL466" s="349">
        <v>24</v>
      </c>
      <c r="AM466" s="349">
        <v>0.18090258402739026</v>
      </c>
      <c r="AN466" s="436">
        <v>5.9697852729038798</v>
      </c>
      <c r="AO466" s="348"/>
      <c r="AP466" s="348">
        <v>2.7135387604108541</v>
      </c>
      <c r="AQ466" s="348">
        <v>1</v>
      </c>
      <c r="AR466" s="348">
        <v>1</v>
      </c>
      <c r="AS466" s="348"/>
      <c r="AT466" s="348"/>
      <c r="AU466" s="348"/>
      <c r="AV466" s="348"/>
      <c r="AW466" s="350">
        <v>0.1</v>
      </c>
      <c r="AX466" s="351">
        <v>0.25</v>
      </c>
      <c r="AY466" s="352">
        <v>5</v>
      </c>
      <c r="AZ466" s="393">
        <v>0</v>
      </c>
      <c r="BA466" s="393" t="s">
        <v>1537</v>
      </c>
      <c r="BB466" s="393" t="s">
        <v>1537</v>
      </c>
      <c r="BC466" s="393" t="s">
        <v>1537</v>
      </c>
      <c r="BD466" s="353" t="s">
        <v>3612</v>
      </c>
      <c r="BE466" s="393">
        <v>0</v>
      </c>
      <c r="BF466" s="393">
        <v>0</v>
      </c>
      <c r="BG466" s="393">
        <v>0</v>
      </c>
      <c r="BH466" s="5" t="s">
        <v>1537</v>
      </c>
      <c r="BI466" s="289"/>
      <c r="BJ466" s="297">
        <v>0</v>
      </c>
      <c r="BK466" s="297">
        <v>5</v>
      </c>
    </row>
    <row r="467" spans="1:63" x14ac:dyDescent="0.2">
      <c r="A467" s="283" t="s">
        <v>887</v>
      </c>
      <c r="B467" s="287" t="s">
        <v>3015</v>
      </c>
      <c r="C467" s="340">
        <v>0</v>
      </c>
      <c r="D467" s="341">
        <v>37</v>
      </c>
      <c r="E467" s="341">
        <v>52</v>
      </c>
      <c r="F467" s="341">
        <v>52</v>
      </c>
      <c r="G467" s="341">
        <v>55</v>
      </c>
      <c r="H467" s="341">
        <v>64</v>
      </c>
      <c r="I467" s="342">
        <v>107</v>
      </c>
      <c r="J467" s="340">
        <v>0</v>
      </c>
      <c r="K467" s="341">
        <v>0</v>
      </c>
      <c r="L467" s="341">
        <v>23</v>
      </c>
      <c r="M467" s="341">
        <v>46</v>
      </c>
      <c r="N467" s="340">
        <v>0</v>
      </c>
      <c r="O467" s="341">
        <v>66</v>
      </c>
      <c r="P467" s="341">
        <v>73</v>
      </c>
      <c r="Q467" s="343">
        <v>66</v>
      </c>
      <c r="R467" s="344">
        <v>73</v>
      </c>
      <c r="S467" s="344">
        <v>84</v>
      </c>
      <c r="T467" s="344">
        <v>113</v>
      </c>
      <c r="U467" s="344">
        <v>102</v>
      </c>
      <c r="V467" s="344">
        <v>102</v>
      </c>
      <c r="W467" s="344">
        <v>0</v>
      </c>
      <c r="X467" s="344">
        <v>0</v>
      </c>
      <c r="Y467" s="345">
        <v>0.12</v>
      </c>
      <c r="Z467" s="345">
        <v>0.25</v>
      </c>
      <c r="AA467" s="345">
        <v>0.25</v>
      </c>
      <c r="AB467" s="346">
        <v>0</v>
      </c>
      <c r="AC467" s="346">
        <v>0</v>
      </c>
      <c r="AD467" s="346">
        <v>0</v>
      </c>
      <c r="AE467" s="346">
        <v>0</v>
      </c>
      <c r="AF467" s="393">
        <v>0</v>
      </c>
      <c r="AG467" s="349" t="s">
        <v>1570</v>
      </c>
      <c r="AH467" s="347" t="s">
        <v>1555</v>
      </c>
      <c r="AI467" s="347" t="s">
        <v>3957</v>
      </c>
      <c r="AJ467" s="348">
        <v>0.75</v>
      </c>
      <c r="AK467" s="379">
        <v>16.5</v>
      </c>
      <c r="AL467" s="349">
        <v>27</v>
      </c>
      <c r="AM467" s="349">
        <v>0.20388855592526001</v>
      </c>
      <c r="AN467" s="436">
        <v>6.7283223455335808</v>
      </c>
      <c r="AO467" s="348"/>
      <c r="AP467" s="348">
        <v>3.0583283388789</v>
      </c>
      <c r="AQ467" s="348">
        <v>1</v>
      </c>
      <c r="AR467" s="348">
        <v>1</v>
      </c>
      <c r="AS467" s="348"/>
      <c r="AT467" s="348"/>
      <c r="AU467" s="348"/>
      <c r="AV467" s="348"/>
      <c r="AW467" s="350">
        <v>0.1</v>
      </c>
      <c r="AX467" s="351">
        <v>0.25</v>
      </c>
      <c r="AY467" s="352">
        <v>5</v>
      </c>
      <c r="AZ467" s="393">
        <v>0</v>
      </c>
      <c r="BA467" s="393" t="s">
        <v>1537</v>
      </c>
      <c r="BB467" s="393" t="s">
        <v>1537</v>
      </c>
      <c r="BC467" s="393" t="s">
        <v>1537</v>
      </c>
      <c r="BD467" s="353" t="s">
        <v>3612</v>
      </c>
      <c r="BE467" s="393">
        <v>0</v>
      </c>
      <c r="BF467" s="393">
        <v>0</v>
      </c>
      <c r="BG467" s="393">
        <v>0</v>
      </c>
      <c r="BH467" s="5" t="s">
        <v>1537</v>
      </c>
      <c r="BI467" s="289"/>
      <c r="BJ467" s="297">
        <v>0</v>
      </c>
      <c r="BK467" s="297">
        <v>6</v>
      </c>
    </row>
    <row r="468" spans="1:63" x14ac:dyDescent="0.2">
      <c r="A468" s="286" t="s">
        <v>896</v>
      </c>
      <c r="B468" s="287" t="s">
        <v>3024</v>
      </c>
      <c r="C468" s="340">
        <v>0</v>
      </c>
      <c r="D468" s="341">
        <v>40</v>
      </c>
      <c r="E468" s="341">
        <v>57</v>
      </c>
      <c r="F468" s="341">
        <v>56</v>
      </c>
      <c r="G468" s="341">
        <v>62</v>
      </c>
      <c r="H468" s="341">
        <v>71</v>
      </c>
      <c r="I468" s="342">
        <v>118</v>
      </c>
      <c r="J468" s="340">
        <v>0</v>
      </c>
      <c r="K468" s="341">
        <v>0</v>
      </c>
      <c r="L468" s="341">
        <v>26</v>
      </c>
      <c r="M468" s="341">
        <v>51</v>
      </c>
      <c r="N468" s="340">
        <v>0</v>
      </c>
      <c r="O468" s="341">
        <v>76</v>
      </c>
      <c r="P468" s="341">
        <v>83</v>
      </c>
      <c r="Q468" s="343">
        <v>76</v>
      </c>
      <c r="R468" s="344">
        <v>83</v>
      </c>
      <c r="S468" s="344">
        <v>93</v>
      </c>
      <c r="T468" s="344">
        <v>115</v>
      </c>
      <c r="U468" s="344">
        <v>113</v>
      </c>
      <c r="V468" s="344">
        <v>113</v>
      </c>
      <c r="W468" s="344">
        <v>0</v>
      </c>
      <c r="X468" s="344">
        <v>0</v>
      </c>
      <c r="Y468" s="345">
        <v>0.12</v>
      </c>
      <c r="Z468" s="345">
        <v>0.25</v>
      </c>
      <c r="AA468" s="345">
        <v>0.25</v>
      </c>
      <c r="AB468" s="346">
        <v>0</v>
      </c>
      <c r="AC468" s="346">
        <v>0</v>
      </c>
      <c r="AD468" s="346">
        <v>0</v>
      </c>
      <c r="AE468" s="346">
        <v>278</v>
      </c>
      <c r="AF468" s="393">
        <v>0</v>
      </c>
      <c r="AG468" s="349" t="s">
        <v>1570</v>
      </c>
      <c r="AH468" s="347" t="s">
        <v>1555</v>
      </c>
      <c r="AI468" s="347" t="s">
        <v>3957</v>
      </c>
      <c r="AJ468" s="348">
        <v>0.75</v>
      </c>
      <c r="AK468" s="379">
        <v>16.5</v>
      </c>
      <c r="AL468" s="349">
        <v>30</v>
      </c>
      <c r="AM468" s="349">
        <v>0.226576008707573</v>
      </c>
      <c r="AN468" s="436">
        <v>7.4770082873499097</v>
      </c>
      <c r="AO468" s="348"/>
      <c r="AP468" s="348">
        <v>3.3986401306135949</v>
      </c>
      <c r="AQ468" s="348">
        <v>1</v>
      </c>
      <c r="AR468" s="348">
        <v>1</v>
      </c>
      <c r="AS468" s="348"/>
      <c r="AT468" s="348"/>
      <c r="AU468" s="348"/>
      <c r="AV468" s="348"/>
      <c r="AW468" s="350">
        <v>0.1</v>
      </c>
      <c r="AX468" s="351">
        <v>0.25</v>
      </c>
      <c r="AY468" s="352">
        <v>5</v>
      </c>
      <c r="AZ468" s="393">
        <v>0</v>
      </c>
      <c r="BA468" s="393" t="s">
        <v>1537</v>
      </c>
      <c r="BB468" s="393" t="s">
        <v>1537</v>
      </c>
      <c r="BC468" s="393" t="s">
        <v>1537</v>
      </c>
      <c r="BD468" s="353" t="s">
        <v>3612</v>
      </c>
      <c r="BE468" s="393">
        <v>0</v>
      </c>
      <c r="BF468" s="393">
        <v>0</v>
      </c>
      <c r="BG468" s="393">
        <v>0</v>
      </c>
      <c r="BH468" s="5" t="s">
        <v>1537</v>
      </c>
      <c r="BI468" s="289"/>
      <c r="BJ468" s="297">
        <v>0</v>
      </c>
      <c r="BK468" s="297">
        <v>7</v>
      </c>
    </row>
    <row r="469" spans="1:63" x14ac:dyDescent="0.2">
      <c r="A469" s="286" t="s">
        <v>4798</v>
      </c>
      <c r="B469" s="287" t="s">
        <v>4801</v>
      </c>
      <c r="C469" s="340">
        <v>0</v>
      </c>
      <c r="D469" s="341">
        <v>40</v>
      </c>
      <c r="E469" s="341">
        <v>57</v>
      </c>
      <c r="F469" s="341">
        <v>56</v>
      </c>
      <c r="G469" s="341">
        <v>62</v>
      </c>
      <c r="H469" s="341">
        <v>71</v>
      </c>
      <c r="I469" s="342">
        <v>118</v>
      </c>
      <c r="J469" s="340">
        <v>0</v>
      </c>
      <c r="K469" s="341">
        <v>0</v>
      </c>
      <c r="L469" s="341">
        <v>26</v>
      </c>
      <c r="M469" s="341">
        <v>51</v>
      </c>
      <c r="N469" s="340">
        <v>0</v>
      </c>
      <c r="O469" s="341">
        <v>76</v>
      </c>
      <c r="P469" s="341">
        <v>83</v>
      </c>
      <c r="Q469" s="343">
        <v>76</v>
      </c>
      <c r="R469" s="344">
        <v>83</v>
      </c>
      <c r="S469" s="344">
        <v>93</v>
      </c>
      <c r="T469" s="344">
        <v>115</v>
      </c>
      <c r="U469" s="344">
        <v>113</v>
      </c>
      <c r="V469" s="344">
        <v>113</v>
      </c>
      <c r="W469" s="344">
        <v>0</v>
      </c>
      <c r="X469" s="344">
        <v>0</v>
      </c>
      <c r="Y469" s="345">
        <v>0.12</v>
      </c>
      <c r="Z469" s="345">
        <v>0.25</v>
      </c>
      <c r="AA469" s="345">
        <v>0.25</v>
      </c>
      <c r="AB469" s="346">
        <v>0</v>
      </c>
      <c r="AC469" s="346">
        <v>0</v>
      </c>
      <c r="AD469" s="346">
        <v>0</v>
      </c>
      <c r="AE469" s="346">
        <v>278</v>
      </c>
      <c r="AF469" s="393">
        <v>0</v>
      </c>
      <c r="AG469" s="349" t="s">
        <v>1570</v>
      </c>
      <c r="AH469" s="347" t="s">
        <v>1555</v>
      </c>
      <c r="AI469" s="347" t="s">
        <v>3957</v>
      </c>
      <c r="AJ469" s="348">
        <v>0.75</v>
      </c>
      <c r="AK469" s="379">
        <v>15.6875</v>
      </c>
      <c r="AL469" s="349">
        <v>30</v>
      </c>
      <c r="AM469" s="349">
        <v>0.226576008707573</v>
      </c>
      <c r="AN469" s="436">
        <v>7.4770082873499097</v>
      </c>
      <c r="AO469" s="348"/>
      <c r="AP469" s="348">
        <v>3.3986401306135949</v>
      </c>
      <c r="AQ469" s="348">
        <v>1</v>
      </c>
      <c r="AR469" s="348">
        <v>1</v>
      </c>
      <c r="AS469" s="348"/>
      <c r="AT469" s="348"/>
      <c r="AU469" s="348"/>
      <c r="AV469" s="348"/>
      <c r="AW469" s="350">
        <v>0.1</v>
      </c>
      <c r="AX469" s="351">
        <v>0.25</v>
      </c>
      <c r="AY469" s="352">
        <v>5</v>
      </c>
      <c r="AZ469" s="393">
        <v>0</v>
      </c>
      <c r="BA469" s="393" t="s">
        <v>1537</v>
      </c>
      <c r="BB469" s="393" t="s">
        <v>1537</v>
      </c>
      <c r="BC469" s="393" t="s">
        <v>1537</v>
      </c>
      <c r="BD469" s="353" t="s">
        <v>3612</v>
      </c>
      <c r="BE469" s="393">
        <v>0</v>
      </c>
      <c r="BF469" s="393">
        <v>0</v>
      </c>
      <c r="BG469" s="393">
        <v>0</v>
      </c>
      <c r="BH469" s="5" t="s">
        <v>1537</v>
      </c>
      <c r="BI469" s="289" t="s">
        <v>1537</v>
      </c>
      <c r="BJ469" s="297">
        <v>0</v>
      </c>
      <c r="BK469" s="297">
        <v>7</v>
      </c>
    </row>
    <row r="470" spans="1:63" x14ac:dyDescent="0.2">
      <c r="A470" s="286" t="s">
        <v>904</v>
      </c>
      <c r="B470" s="287" t="s">
        <v>3032</v>
      </c>
      <c r="C470" s="340">
        <v>0</v>
      </c>
      <c r="D470" s="341">
        <v>43</v>
      </c>
      <c r="E470" s="341">
        <v>63</v>
      </c>
      <c r="F470" s="341">
        <v>63</v>
      </c>
      <c r="G470" s="341">
        <v>67</v>
      </c>
      <c r="H470" s="341">
        <v>77</v>
      </c>
      <c r="I470" s="342">
        <v>128</v>
      </c>
      <c r="J470" s="340">
        <v>0</v>
      </c>
      <c r="K470" s="341">
        <v>0</v>
      </c>
      <c r="L470" s="341">
        <v>30</v>
      </c>
      <c r="M470" s="341">
        <v>56</v>
      </c>
      <c r="N470" s="340">
        <v>0</v>
      </c>
      <c r="O470" s="341">
        <v>86</v>
      </c>
      <c r="P470" s="341">
        <v>94</v>
      </c>
      <c r="Q470" s="343">
        <v>86</v>
      </c>
      <c r="R470" s="344">
        <v>94</v>
      </c>
      <c r="S470" s="344">
        <v>100</v>
      </c>
      <c r="T470" s="344">
        <v>162</v>
      </c>
      <c r="U470" s="344">
        <v>115</v>
      </c>
      <c r="V470" s="344">
        <v>115</v>
      </c>
      <c r="W470" s="344">
        <v>0</v>
      </c>
      <c r="X470" s="344">
        <v>0</v>
      </c>
      <c r="Y470" s="345">
        <v>0.12</v>
      </c>
      <c r="Z470" s="345">
        <v>0.25</v>
      </c>
      <c r="AA470" s="345">
        <v>0.25</v>
      </c>
      <c r="AB470" s="346">
        <v>0</v>
      </c>
      <c r="AC470" s="346">
        <v>0</v>
      </c>
      <c r="AD470" s="346">
        <v>0</v>
      </c>
      <c r="AE470" s="346">
        <v>0</v>
      </c>
      <c r="AF470" s="393">
        <v>0</v>
      </c>
      <c r="AG470" s="349" t="s">
        <v>1570</v>
      </c>
      <c r="AH470" s="347" t="s">
        <v>1555</v>
      </c>
      <c r="AI470" s="347" t="s">
        <v>3957</v>
      </c>
      <c r="AJ470" s="348">
        <v>0.75</v>
      </c>
      <c r="AK470" s="379">
        <v>16.5</v>
      </c>
      <c r="AL470" s="349">
        <v>33</v>
      </c>
      <c r="AM470" s="349">
        <v>0.24926346148988593</v>
      </c>
      <c r="AN470" s="436">
        <v>8.2256942291662369</v>
      </c>
      <c r="AO470" s="348"/>
      <c r="AP470" s="348">
        <v>3.738951922348289</v>
      </c>
      <c r="AQ470" s="348">
        <v>1</v>
      </c>
      <c r="AR470" s="348">
        <v>1</v>
      </c>
      <c r="AS470" s="348"/>
      <c r="AT470" s="348"/>
      <c r="AU470" s="348"/>
      <c r="AV470" s="348"/>
      <c r="AW470" s="350">
        <v>0.1</v>
      </c>
      <c r="AX470" s="351">
        <v>0.25</v>
      </c>
      <c r="AY470" s="352">
        <v>5</v>
      </c>
      <c r="AZ470" s="393">
        <v>0</v>
      </c>
      <c r="BA470" s="393" t="s">
        <v>1537</v>
      </c>
      <c r="BB470" s="393" t="s">
        <v>1537</v>
      </c>
      <c r="BC470" s="393" t="s">
        <v>1537</v>
      </c>
      <c r="BD470" s="353" t="s">
        <v>3612</v>
      </c>
      <c r="BE470" s="393">
        <v>0</v>
      </c>
      <c r="BF470" s="393">
        <v>0</v>
      </c>
      <c r="BG470" s="393">
        <v>0</v>
      </c>
      <c r="BH470" s="5" t="s">
        <v>1537</v>
      </c>
      <c r="BI470" s="289"/>
      <c r="BJ470" s="297">
        <v>0</v>
      </c>
      <c r="BK470" s="297">
        <v>7</v>
      </c>
    </row>
    <row r="471" spans="1:63" x14ac:dyDescent="0.2">
      <c r="A471" s="283" t="s">
        <v>912</v>
      </c>
      <c r="B471" s="287" t="s">
        <v>3040</v>
      </c>
      <c r="C471" s="340">
        <v>0</v>
      </c>
      <c r="D471" s="341">
        <v>47</v>
      </c>
      <c r="E471" s="341">
        <v>67</v>
      </c>
      <c r="F471" s="341">
        <v>68</v>
      </c>
      <c r="G471" s="341">
        <v>72</v>
      </c>
      <c r="H471" s="341">
        <v>83</v>
      </c>
      <c r="I471" s="342">
        <v>140</v>
      </c>
      <c r="J471" s="340">
        <v>0</v>
      </c>
      <c r="K471" s="341">
        <v>0</v>
      </c>
      <c r="L471" s="341">
        <v>31</v>
      </c>
      <c r="M471" s="341">
        <v>61</v>
      </c>
      <c r="N471" s="340">
        <v>0</v>
      </c>
      <c r="O471" s="341">
        <v>92</v>
      </c>
      <c r="P471" s="341">
        <v>101</v>
      </c>
      <c r="Q471" s="343">
        <v>92</v>
      </c>
      <c r="R471" s="344">
        <v>101</v>
      </c>
      <c r="S471" s="344">
        <v>110</v>
      </c>
      <c r="T471" s="344">
        <v>159</v>
      </c>
      <c r="U471" s="344">
        <v>129</v>
      </c>
      <c r="V471" s="344">
        <v>129</v>
      </c>
      <c r="W471" s="344">
        <v>0</v>
      </c>
      <c r="X471" s="344">
        <v>0</v>
      </c>
      <c r="Y471" s="345">
        <v>0.12</v>
      </c>
      <c r="Z471" s="345">
        <v>0.25</v>
      </c>
      <c r="AA471" s="345">
        <v>0.25</v>
      </c>
      <c r="AB471" s="346">
        <v>0</v>
      </c>
      <c r="AC471" s="346">
        <v>0</v>
      </c>
      <c r="AD471" s="346">
        <v>0</v>
      </c>
      <c r="AE471" s="346">
        <v>300</v>
      </c>
      <c r="AF471" s="393">
        <v>0</v>
      </c>
      <c r="AG471" s="349" t="s">
        <v>1570</v>
      </c>
      <c r="AH471" s="347" t="s">
        <v>1555</v>
      </c>
      <c r="AI471" s="347" t="s">
        <v>3957</v>
      </c>
      <c r="AJ471" s="348">
        <v>0.75</v>
      </c>
      <c r="AK471" s="379">
        <v>16.5</v>
      </c>
      <c r="AL471" s="349">
        <v>36</v>
      </c>
      <c r="AM471" s="349">
        <v>0.27195091427219892</v>
      </c>
      <c r="AN471" s="436">
        <v>8.974380170982565</v>
      </c>
      <c r="AO471" s="348"/>
      <c r="AP471" s="348">
        <v>4.0792637140829839</v>
      </c>
      <c r="AQ471" s="348">
        <v>1</v>
      </c>
      <c r="AR471" s="348">
        <v>1</v>
      </c>
      <c r="AS471" s="348"/>
      <c r="AT471" s="348"/>
      <c r="AU471" s="348"/>
      <c r="AV471" s="348"/>
      <c r="AW471" s="350">
        <v>0.1</v>
      </c>
      <c r="AX471" s="351">
        <v>0.25</v>
      </c>
      <c r="AY471" s="352">
        <v>5</v>
      </c>
      <c r="AZ471" s="393">
        <v>0</v>
      </c>
      <c r="BA471" s="393" t="s">
        <v>1537</v>
      </c>
      <c r="BB471" s="393" t="s">
        <v>1537</v>
      </c>
      <c r="BC471" s="393" t="s">
        <v>1537</v>
      </c>
      <c r="BD471" s="353" t="s">
        <v>3612</v>
      </c>
      <c r="BE471" s="393">
        <v>0</v>
      </c>
      <c r="BF471" s="393">
        <v>0</v>
      </c>
      <c r="BG471" s="393">
        <v>0</v>
      </c>
      <c r="BH471" s="5" t="s">
        <v>1537</v>
      </c>
      <c r="BI471" s="289"/>
      <c r="BJ471" s="297">
        <v>0</v>
      </c>
      <c r="BK471" s="297">
        <v>8</v>
      </c>
    </row>
    <row r="472" spans="1:63" x14ac:dyDescent="0.2">
      <c r="A472" s="283" t="s">
        <v>4799</v>
      </c>
      <c r="B472" s="287" t="s">
        <v>4802</v>
      </c>
      <c r="C472" s="340">
        <v>0</v>
      </c>
      <c r="D472" s="341">
        <v>47</v>
      </c>
      <c r="E472" s="341">
        <v>67</v>
      </c>
      <c r="F472" s="341">
        <v>68</v>
      </c>
      <c r="G472" s="341">
        <v>72</v>
      </c>
      <c r="H472" s="341">
        <v>83</v>
      </c>
      <c r="I472" s="342">
        <v>140</v>
      </c>
      <c r="J472" s="340">
        <v>0</v>
      </c>
      <c r="K472" s="341">
        <v>0</v>
      </c>
      <c r="L472" s="341">
        <v>31</v>
      </c>
      <c r="M472" s="341">
        <v>61</v>
      </c>
      <c r="N472" s="340">
        <v>0</v>
      </c>
      <c r="O472" s="341">
        <v>92</v>
      </c>
      <c r="P472" s="341">
        <v>101</v>
      </c>
      <c r="Q472" s="343">
        <v>92</v>
      </c>
      <c r="R472" s="344">
        <v>101</v>
      </c>
      <c r="S472" s="344">
        <v>110</v>
      </c>
      <c r="T472" s="344">
        <v>159</v>
      </c>
      <c r="U472" s="344">
        <v>129</v>
      </c>
      <c r="V472" s="344">
        <v>129</v>
      </c>
      <c r="W472" s="344">
        <v>0</v>
      </c>
      <c r="X472" s="344">
        <v>0</v>
      </c>
      <c r="Y472" s="345">
        <v>0.12</v>
      </c>
      <c r="Z472" s="345">
        <v>0.25</v>
      </c>
      <c r="AA472" s="345">
        <v>0.25</v>
      </c>
      <c r="AB472" s="346">
        <v>0</v>
      </c>
      <c r="AC472" s="346">
        <v>0</v>
      </c>
      <c r="AD472" s="346">
        <v>0</v>
      </c>
      <c r="AE472" s="346">
        <v>300</v>
      </c>
      <c r="AF472" s="393">
        <v>0</v>
      </c>
      <c r="AG472" s="349" t="s">
        <v>1570</v>
      </c>
      <c r="AH472" s="347" t="s">
        <v>1555</v>
      </c>
      <c r="AI472" s="347" t="s">
        <v>3957</v>
      </c>
      <c r="AJ472" s="348">
        <v>0.75</v>
      </c>
      <c r="AK472" s="379">
        <v>15.6875</v>
      </c>
      <c r="AL472" s="349">
        <v>36</v>
      </c>
      <c r="AM472" s="349">
        <v>0.27195091427219892</v>
      </c>
      <c r="AN472" s="436">
        <v>8.974380170982565</v>
      </c>
      <c r="AO472" s="348"/>
      <c r="AP472" s="348">
        <v>4.0792637140829839</v>
      </c>
      <c r="AQ472" s="348">
        <v>1</v>
      </c>
      <c r="AR472" s="348">
        <v>1</v>
      </c>
      <c r="AS472" s="348"/>
      <c r="AT472" s="348"/>
      <c r="AU472" s="348"/>
      <c r="AV472" s="348"/>
      <c r="AW472" s="350">
        <v>0.1</v>
      </c>
      <c r="AX472" s="351">
        <v>0.25</v>
      </c>
      <c r="AY472" s="352">
        <v>5</v>
      </c>
      <c r="AZ472" s="393">
        <v>0</v>
      </c>
      <c r="BA472" s="393" t="s">
        <v>1537</v>
      </c>
      <c r="BB472" s="393" t="s">
        <v>1537</v>
      </c>
      <c r="BC472" s="393" t="s">
        <v>1537</v>
      </c>
      <c r="BD472" s="353" t="s">
        <v>3612</v>
      </c>
      <c r="BE472" s="393">
        <v>0</v>
      </c>
      <c r="BF472" s="393">
        <v>0</v>
      </c>
      <c r="BG472" s="393">
        <v>0</v>
      </c>
      <c r="BH472" s="5" t="s">
        <v>1537</v>
      </c>
      <c r="BI472" s="289" t="s">
        <v>1537</v>
      </c>
      <c r="BJ472" s="297">
        <v>0</v>
      </c>
      <c r="BK472" s="297">
        <v>8</v>
      </c>
    </row>
    <row r="473" spans="1:63" x14ac:dyDescent="0.2">
      <c r="A473" s="283" t="s">
        <v>920</v>
      </c>
      <c r="B473" s="287" t="s">
        <v>3048</v>
      </c>
      <c r="C473" s="340">
        <v>0</v>
      </c>
      <c r="D473" s="341">
        <v>50</v>
      </c>
      <c r="E473" s="341">
        <v>72</v>
      </c>
      <c r="F473" s="341">
        <v>72</v>
      </c>
      <c r="G473" s="341">
        <v>78</v>
      </c>
      <c r="H473" s="341">
        <v>90</v>
      </c>
      <c r="I473" s="342">
        <v>151</v>
      </c>
      <c r="J473" s="340">
        <v>0</v>
      </c>
      <c r="K473" s="341">
        <v>0</v>
      </c>
      <c r="L473" s="341">
        <v>34</v>
      </c>
      <c r="M473" s="341">
        <v>66</v>
      </c>
      <c r="N473" s="340">
        <v>0</v>
      </c>
      <c r="O473" s="341">
        <v>96</v>
      </c>
      <c r="P473" s="341">
        <v>106</v>
      </c>
      <c r="Q473" s="343">
        <v>96</v>
      </c>
      <c r="R473" s="344">
        <v>106</v>
      </c>
      <c r="S473" s="344">
        <v>118</v>
      </c>
      <c r="T473" s="344">
        <v>161</v>
      </c>
      <c r="U473" s="344">
        <v>137</v>
      </c>
      <c r="V473" s="344">
        <v>137</v>
      </c>
      <c r="W473" s="344">
        <v>0</v>
      </c>
      <c r="X473" s="344">
        <v>0</v>
      </c>
      <c r="Y473" s="345">
        <v>0.12</v>
      </c>
      <c r="Z473" s="345">
        <v>0.25</v>
      </c>
      <c r="AA473" s="345">
        <v>0.25</v>
      </c>
      <c r="AB473" s="346">
        <v>0</v>
      </c>
      <c r="AC473" s="346">
        <v>0</v>
      </c>
      <c r="AD473" s="346">
        <v>0</v>
      </c>
      <c r="AE473" s="346">
        <v>305</v>
      </c>
      <c r="AF473" s="393">
        <v>0</v>
      </c>
      <c r="AG473" s="349" t="s">
        <v>1570</v>
      </c>
      <c r="AH473" s="347" t="s">
        <v>1555</v>
      </c>
      <c r="AI473" s="347" t="s">
        <v>3957</v>
      </c>
      <c r="AJ473" s="348">
        <v>0.75</v>
      </c>
      <c r="AK473" s="379">
        <v>16.5</v>
      </c>
      <c r="AL473" s="349">
        <v>39</v>
      </c>
      <c r="AM473" s="349">
        <v>0.29463836705451191</v>
      </c>
      <c r="AN473" s="436">
        <v>9.7230661127988931</v>
      </c>
      <c r="AO473" s="348"/>
      <c r="AP473" s="348">
        <v>4.4195755058176784</v>
      </c>
      <c r="AQ473" s="348">
        <v>1</v>
      </c>
      <c r="AR473" s="348">
        <v>1</v>
      </c>
      <c r="AS473" s="348"/>
      <c r="AT473" s="348"/>
      <c r="AU473" s="348"/>
      <c r="AV473" s="348"/>
      <c r="AW473" s="350">
        <v>0.1</v>
      </c>
      <c r="AX473" s="351">
        <v>0.25</v>
      </c>
      <c r="AY473" s="352">
        <v>5</v>
      </c>
      <c r="AZ473" s="393">
        <v>0</v>
      </c>
      <c r="BA473" s="393" t="s">
        <v>1537</v>
      </c>
      <c r="BB473" s="393" t="s">
        <v>1537</v>
      </c>
      <c r="BC473" s="393" t="s">
        <v>1537</v>
      </c>
      <c r="BD473" s="353" t="s">
        <v>3612</v>
      </c>
      <c r="BE473" s="393">
        <v>0</v>
      </c>
      <c r="BF473" s="393">
        <v>0</v>
      </c>
      <c r="BG473" s="393">
        <v>0</v>
      </c>
      <c r="BH473" s="5" t="s">
        <v>1537</v>
      </c>
      <c r="BI473" s="289"/>
      <c r="BJ473" s="297">
        <v>0</v>
      </c>
      <c r="BK473" s="297">
        <v>8</v>
      </c>
    </row>
    <row r="474" spans="1:63" x14ac:dyDescent="0.2">
      <c r="A474" s="283" t="s">
        <v>5097</v>
      </c>
      <c r="B474" s="287" t="s">
        <v>5098</v>
      </c>
      <c r="C474" s="340">
        <v>0</v>
      </c>
      <c r="D474" s="341">
        <v>50</v>
      </c>
      <c r="E474" s="341">
        <v>72</v>
      </c>
      <c r="F474" s="341">
        <v>72</v>
      </c>
      <c r="G474" s="341">
        <v>78</v>
      </c>
      <c r="H474" s="341">
        <v>90</v>
      </c>
      <c r="I474" s="342">
        <v>151</v>
      </c>
      <c r="J474" s="340">
        <v>0</v>
      </c>
      <c r="K474" s="341">
        <v>0</v>
      </c>
      <c r="L474" s="341">
        <v>34</v>
      </c>
      <c r="M474" s="341">
        <v>66</v>
      </c>
      <c r="N474" s="340">
        <v>0</v>
      </c>
      <c r="O474" s="341">
        <v>96</v>
      </c>
      <c r="P474" s="341">
        <v>106</v>
      </c>
      <c r="Q474" s="343">
        <v>96</v>
      </c>
      <c r="R474" s="344">
        <v>106</v>
      </c>
      <c r="S474" s="344">
        <v>118</v>
      </c>
      <c r="T474" s="344">
        <v>161</v>
      </c>
      <c r="U474" s="344">
        <v>137</v>
      </c>
      <c r="V474" s="344">
        <v>137</v>
      </c>
      <c r="W474" s="344">
        <v>0</v>
      </c>
      <c r="X474" s="344">
        <v>0</v>
      </c>
      <c r="Y474" s="345">
        <v>0.12</v>
      </c>
      <c r="Z474" s="345">
        <v>0.25</v>
      </c>
      <c r="AA474" s="345">
        <v>0.25</v>
      </c>
      <c r="AB474" s="346">
        <v>0</v>
      </c>
      <c r="AC474" s="346">
        <v>0</v>
      </c>
      <c r="AD474" s="346">
        <v>0</v>
      </c>
      <c r="AE474" s="346">
        <v>305</v>
      </c>
      <c r="AF474" s="393">
        <v>0</v>
      </c>
      <c r="AG474" s="349" t="s">
        <v>1570</v>
      </c>
      <c r="AH474" s="347" t="s">
        <v>1555</v>
      </c>
      <c r="AI474" s="347" t="s">
        <v>3957</v>
      </c>
      <c r="AJ474" s="348">
        <v>0.75</v>
      </c>
      <c r="AK474" s="379">
        <v>15.7</v>
      </c>
      <c r="AL474" s="349">
        <v>39</v>
      </c>
      <c r="AM474" s="349">
        <v>0.29463836705451191</v>
      </c>
      <c r="AN474" s="436">
        <v>9.7230661127988931</v>
      </c>
      <c r="AO474" s="348"/>
      <c r="AP474" s="348">
        <v>4.4195755058176784</v>
      </c>
      <c r="AQ474" s="348">
        <v>1</v>
      </c>
      <c r="AR474" s="348">
        <v>1</v>
      </c>
      <c r="AS474" s="348"/>
      <c r="AT474" s="348"/>
      <c r="AU474" s="348"/>
      <c r="AV474" s="348"/>
      <c r="AW474" s="350">
        <v>0.1</v>
      </c>
      <c r="AX474" s="351">
        <v>0.25</v>
      </c>
      <c r="AY474" s="352">
        <v>5</v>
      </c>
      <c r="AZ474" s="393">
        <v>0</v>
      </c>
      <c r="BA474" s="393" t="s">
        <v>1537</v>
      </c>
      <c r="BB474" s="393" t="s">
        <v>1537</v>
      </c>
      <c r="BC474" s="393" t="s">
        <v>1537</v>
      </c>
      <c r="BD474" s="353" t="s">
        <v>3612</v>
      </c>
      <c r="BE474" s="393">
        <v>0</v>
      </c>
      <c r="BF474" s="393">
        <v>0</v>
      </c>
      <c r="BG474" s="393">
        <v>0</v>
      </c>
      <c r="BH474" s="5" t="s">
        <v>1537</v>
      </c>
      <c r="BI474" s="289"/>
      <c r="BJ474" s="297">
        <v>0</v>
      </c>
      <c r="BK474" s="297">
        <v>8</v>
      </c>
    </row>
    <row r="475" spans="1:63" x14ac:dyDescent="0.2">
      <c r="A475" s="286" t="s">
        <v>928</v>
      </c>
      <c r="B475" s="287" t="s">
        <v>3056</v>
      </c>
      <c r="C475" s="340">
        <v>0</v>
      </c>
      <c r="D475" s="341">
        <v>53</v>
      </c>
      <c r="E475" s="341">
        <v>78</v>
      </c>
      <c r="F475" s="341">
        <v>78</v>
      </c>
      <c r="G475" s="341">
        <v>83</v>
      </c>
      <c r="H475" s="341">
        <v>96</v>
      </c>
      <c r="I475" s="342">
        <v>162</v>
      </c>
      <c r="J475" s="340">
        <v>0</v>
      </c>
      <c r="K475" s="341">
        <v>0</v>
      </c>
      <c r="L475" s="341">
        <v>36</v>
      </c>
      <c r="M475" s="341">
        <v>71</v>
      </c>
      <c r="N475" s="340">
        <v>0</v>
      </c>
      <c r="O475" s="341">
        <v>99</v>
      </c>
      <c r="P475" s="341">
        <v>111</v>
      </c>
      <c r="Q475" s="343">
        <v>99</v>
      </c>
      <c r="R475" s="344">
        <v>111</v>
      </c>
      <c r="S475" s="344">
        <v>125</v>
      </c>
      <c r="T475" s="344">
        <v>162</v>
      </c>
      <c r="U475" s="344">
        <v>143</v>
      </c>
      <c r="V475" s="344">
        <v>143</v>
      </c>
      <c r="W475" s="344">
        <v>0</v>
      </c>
      <c r="X475" s="344">
        <v>0</v>
      </c>
      <c r="Y475" s="345">
        <v>0.12</v>
      </c>
      <c r="Z475" s="345">
        <v>0.25</v>
      </c>
      <c r="AA475" s="345">
        <v>0.25</v>
      </c>
      <c r="AB475" s="346">
        <v>0</v>
      </c>
      <c r="AC475" s="346">
        <v>0</v>
      </c>
      <c r="AD475" s="346">
        <v>0</v>
      </c>
      <c r="AE475" s="346">
        <v>310</v>
      </c>
      <c r="AF475" s="393">
        <v>0</v>
      </c>
      <c r="AG475" s="349" t="s">
        <v>1570</v>
      </c>
      <c r="AH475" s="347" t="s">
        <v>1555</v>
      </c>
      <c r="AI475" s="347" t="s">
        <v>3957</v>
      </c>
      <c r="AJ475" s="348">
        <v>0.75</v>
      </c>
      <c r="AK475" s="379">
        <v>16.5</v>
      </c>
      <c r="AL475" s="349">
        <v>42</v>
      </c>
      <c r="AM475" s="349">
        <v>0.31732581983682484</v>
      </c>
      <c r="AN475" s="436">
        <v>10.471752054615221</v>
      </c>
      <c r="AO475" s="348"/>
      <c r="AP475" s="348">
        <v>4.7598872975523729</v>
      </c>
      <c r="AQ475" s="348">
        <v>1</v>
      </c>
      <c r="AR475" s="348">
        <v>1</v>
      </c>
      <c r="AS475" s="348"/>
      <c r="AT475" s="348"/>
      <c r="AU475" s="348"/>
      <c r="AV475" s="348"/>
      <c r="AW475" s="350">
        <v>0.1</v>
      </c>
      <c r="AX475" s="351">
        <v>0.25</v>
      </c>
      <c r="AY475" s="352">
        <v>5</v>
      </c>
      <c r="AZ475" s="393">
        <v>0</v>
      </c>
      <c r="BA475" s="393" t="s">
        <v>1537</v>
      </c>
      <c r="BB475" s="393" t="s">
        <v>1537</v>
      </c>
      <c r="BC475" s="393" t="s">
        <v>1537</v>
      </c>
      <c r="BD475" s="353" t="s">
        <v>3612</v>
      </c>
      <c r="BE475" s="393">
        <v>0</v>
      </c>
      <c r="BF475" s="393">
        <v>0</v>
      </c>
      <c r="BG475" s="393">
        <v>0</v>
      </c>
      <c r="BH475" s="5" t="s">
        <v>1537</v>
      </c>
      <c r="BI475" s="289"/>
      <c r="BJ475" s="297">
        <v>0</v>
      </c>
      <c r="BK475" s="297">
        <v>9</v>
      </c>
    </row>
    <row r="476" spans="1:63" x14ac:dyDescent="0.2">
      <c r="A476" s="286" t="s">
        <v>4800</v>
      </c>
      <c r="B476" s="287" t="s">
        <v>4803</v>
      </c>
      <c r="C476" s="340">
        <v>0</v>
      </c>
      <c r="D476" s="341">
        <v>53</v>
      </c>
      <c r="E476" s="341">
        <v>78</v>
      </c>
      <c r="F476" s="341">
        <v>78</v>
      </c>
      <c r="G476" s="341">
        <v>83</v>
      </c>
      <c r="H476" s="341">
        <v>96</v>
      </c>
      <c r="I476" s="342">
        <v>162</v>
      </c>
      <c r="J476" s="340">
        <v>0</v>
      </c>
      <c r="K476" s="341">
        <v>0</v>
      </c>
      <c r="L476" s="341">
        <v>36</v>
      </c>
      <c r="M476" s="341">
        <v>71</v>
      </c>
      <c r="N476" s="340">
        <v>0</v>
      </c>
      <c r="O476" s="341">
        <v>99</v>
      </c>
      <c r="P476" s="341">
        <v>111</v>
      </c>
      <c r="Q476" s="343">
        <v>99</v>
      </c>
      <c r="R476" s="344">
        <v>111</v>
      </c>
      <c r="S476" s="344">
        <v>125</v>
      </c>
      <c r="T476" s="344">
        <v>162</v>
      </c>
      <c r="U476" s="344">
        <v>143</v>
      </c>
      <c r="V476" s="344">
        <v>143</v>
      </c>
      <c r="W476" s="344">
        <v>0</v>
      </c>
      <c r="X476" s="344">
        <v>0</v>
      </c>
      <c r="Y476" s="345">
        <v>0.12</v>
      </c>
      <c r="Z476" s="345">
        <v>0.25</v>
      </c>
      <c r="AA476" s="345">
        <v>0.25</v>
      </c>
      <c r="AB476" s="346">
        <v>0</v>
      </c>
      <c r="AC476" s="346">
        <v>0</v>
      </c>
      <c r="AD476" s="346">
        <v>0</v>
      </c>
      <c r="AE476" s="346">
        <v>310</v>
      </c>
      <c r="AF476" s="381">
        <v>0</v>
      </c>
      <c r="AG476" s="349" t="s">
        <v>1570</v>
      </c>
      <c r="AH476" s="347" t="s">
        <v>1555</v>
      </c>
      <c r="AI476" s="347" t="s">
        <v>3957</v>
      </c>
      <c r="AJ476" s="348">
        <v>0.75</v>
      </c>
      <c r="AK476" s="379">
        <v>15.6875</v>
      </c>
      <c r="AL476" s="349">
        <v>42</v>
      </c>
      <c r="AM476" s="349">
        <v>0.31732581983682484</v>
      </c>
      <c r="AN476" s="436">
        <v>10.471752054615221</v>
      </c>
      <c r="AO476" s="348"/>
      <c r="AP476" s="347">
        <v>4.7598872975523729</v>
      </c>
      <c r="AQ476" s="348">
        <v>1</v>
      </c>
      <c r="AR476" s="348">
        <v>1</v>
      </c>
      <c r="AS476" s="348"/>
      <c r="AT476" s="348"/>
      <c r="AU476" s="348"/>
      <c r="AV476" s="348"/>
      <c r="AW476" s="350">
        <v>0.1</v>
      </c>
      <c r="AX476" s="351">
        <v>0.25</v>
      </c>
      <c r="AY476" s="352">
        <v>5</v>
      </c>
      <c r="AZ476" s="393">
        <v>0</v>
      </c>
      <c r="BA476" s="393" t="s">
        <v>1537</v>
      </c>
      <c r="BB476" s="393" t="s">
        <v>1537</v>
      </c>
      <c r="BC476" s="393" t="s">
        <v>1537</v>
      </c>
      <c r="BD476" s="353" t="s">
        <v>3612</v>
      </c>
      <c r="BE476" s="393">
        <v>0</v>
      </c>
      <c r="BF476" s="393">
        <v>0</v>
      </c>
      <c r="BG476" s="393">
        <v>0</v>
      </c>
      <c r="BH476" s="5" t="s">
        <v>1537</v>
      </c>
      <c r="BI476" s="289" t="s">
        <v>1537</v>
      </c>
      <c r="BJ476" s="297">
        <v>0</v>
      </c>
      <c r="BK476" s="297">
        <v>9</v>
      </c>
    </row>
    <row r="477" spans="1:63" x14ac:dyDescent="0.2">
      <c r="A477" s="286" t="s">
        <v>936</v>
      </c>
      <c r="B477" s="287" t="s">
        <v>3064</v>
      </c>
      <c r="C477" s="340">
        <v>0</v>
      </c>
      <c r="D477" s="341">
        <v>63</v>
      </c>
      <c r="E477" s="341">
        <v>90</v>
      </c>
      <c r="F477" s="341">
        <v>91</v>
      </c>
      <c r="G477" s="341">
        <v>97</v>
      </c>
      <c r="H477" s="341">
        <v>114</v>
      </c>
      <c r="I477" s="342">
        <v>191</v>
      </c>
      <c r="J477" s="340">
        <v>0</v>
      </c>
      <c r="K477" s="341">
        <v>0</v>
      </c>
      <c r="L477" s="341">
        <v>43</v>
      </c>
      <c r="M477" s="341">
        <v>85</v>
      </c>
      <c r="N477" s="340">
        <v>0</v>
      </c>
      <c r="O477" s="341">
        <v>99</v>
      </c>
      <c r="P477" s="341">
        <v>112</v>
      </c>
      <c r="Q477" s="343">
        <v>99</v>
      </c>
      <c r="R477" s="344">
        <v>112</v>
      </c>
      <c r="S477" s="344">
        <v>144</v>
      </c>
      <c r="T477" s="344">
        <v>287</v>
      </c>
      <c r="U477" s="344">
        <v>162</v>
      </c>
      <c r="V477" s="344">
        <v>162</v>
      </c>
      <c r="W477" s="344">
        <v>0</v>
      </c>
      <c r="X477" s="344">
        <v>0</v>
      </c>
      <c r="Y477" s="345">
        <v>0.12</v>
      </c>
      <c r="Z477" s="345">
        <v>0.25</v>
      </c>
      <c r="AA477" s="345">
        <v>0.25</v>
      </c>
      <c r="AB477" s="346">
        <v>0</v>
      </c>
      <c r="AC477" s="346">
        <v>0</v>
      </c>
      <c r="AD477" s="346">
        <v>0</v>
      </c>
      <c r="AE477" s="346">
        <v>0</v>
      </c>
      <c r="AF477" s="381">
        <v>0</v>
      </c>
      <c r="AG477" s="349" t="s">
        <v>1570</v>
      </c>
      <c r="AH477" s="347" t="s">
        <v>1555</v>
      </c>
      <c r="AI477" s="347" t="s">
        <v>3957</v>
      </c>
      <c r="AJ477" s="348">
        <v>0.75</v>
      </c>
      <c r="AK477" s="379">
        <v>12</v>
      </c>
      <c r="AL477" s="349">
        <v>49.8</v>
      </c>
      <c r="AM477" s="349">
        <v>0.27323468998789852</v>
      </c>
      <c r="AN477" s="436">
        <v>9.0167447696006526</v>
      </c>
      <c r="AO477" s="348"/>
      <c r="AP477" s="347">
        <v>4.0985203498184779</v>
      </c>
      <c r="AQ477" s="348">
        <v>1</v>
      </c>
      <c r="AR477" s="348">
        <v>1</v>
      </c>
      <c r="AS477" s="348"/>
      <c r="AT477" s="348"/>
      <c r="AU477" s="348"/>
      <c r="AV477" s="348"/>
      <c r="AW477" s="350">
        <v>0.1</v>
      </c>
      <c r="AX477" s="351">
        <v>0.25</v>
      </c>
      <c r="AY477" s="352">
        <v>5</v>
      </c>
      <c r="AZ477" s="393">
        <v>0</v>
      </c>
      <c r="BA477" s="393" t="s">
        <v>1537</v>
      </c>
      <c r="BB477" s="393" t="s">
        <v>1537</v>
      </c>
      <c r="BC477" s="393" t="s">
        <v>1537</v>
      </c>
      <c r="BD477" s="353" t="s">
        <v>3612</v>
      </c>
      <c r="BE477" s="393">
        <v>0</v>
      </c>
      <c r="BF477" s="393">
        <v>0</v>
      </c>
      <c r="BG477" s="393">
        <v>0</v>
      </c>
      <c r="BH477" s="5" t="s">
        <v>1537</v>
      </c>
      <c r="BI477" s="289"/>
      <c r="BJ477" s="297">
        <v>0</v>
      </c>
      <c r="BK477" s="297">
        <v>10</v>
      </c>
    </row>
    <row r="478" spans="1:63" x14ac:dyDescent="0.2">
      <c r="A478" s="286" t="s">
        <v>4794</v>
      </c>
      <c r="B478" s="287" t="s">
        <v>2982</v>
      </c>
      <c r="C478" s="340">
        <v>0</v>
      </c>
      <c r="D478" s="341">
        <v>25</v>
      </c>
      <c r="E478" s="341">
        <v>34</v>
      </c>
      <c r="F478" s="341">
        <v>34</v>
      </c>
      <c r="G478" s="341">
        <v>36</v>
      </c>
      <c r="H478" s="341">
        <v>41</v>
      </c>
      <c r="I478" s="342">
        <v>68</v>
      </c>
      <c r="J478" s="340">
        <v>0</v>
      </c>
      <c r="K478" s="341">
        <v>0</v>
      </c>
      <c r="L478" s="341">
        <v>14</v>
      </c>
      <c r="M478" s="341">
        <v>28</v>
      </c>
      <c r="N478" s="340">
        <v>0</v>
      </c>
      <c r="O478" s="341">
        <v>46</v>
      </c>
      <c r="P478" s="341">
        <v>52</v>
      </c>
      <c r="Q478" s="343">
        <v>46</v>
      </c>
      <c r="R478" s="344">
        <v>52</v>
      </c>
      <c r="S478" s="344">
        <v>58</v>
      </c>
      <c r="T478" s="344">
        <v>67</v>
      </c>
      <c r="U478" s="344">
        <v>77</v>
      </c>
      <c r="V478" s="344">
        <v>77</v>
      </c>
      <c r="W478" s="344">
        <v>0</v>
      </c>
      <c r="X478" s="344">
        <v>0</v>
      </c>
      <c r="Y478" s="345">
        <v>0.12</v>
      </c>
      <c r="Z478" s="345">
        <v>0.25</v>
      </c>
      <c r="AA478" s="345">
        <v>0.25</v>
      </c>
      <c r="AB478" s="346">
        <v>0</v>
      </c>
      <c r="AC478" s="346">
        <v>0</v>
      </c>
      <c r="AD478" s="346">
        <v>0</v>
      </c>
      <c r="AE478" s="346">
        <v>264</v>
      </c>
      <c r="AF478" s="381">
        <v>0</v>
      </c>
      <c r="AG478" s="349" t="s">
        <v>1570</v>
      </c>
      <c r="AH478" s="347" t="s">
        <v>1555</v>
      </c>
      <c r="AI478" s="347" t="s">
        <v>3957</v>
      </c>
      <c r="AJ478" s="348">
        <v>0.75</v>
      </c>
      <c r="AK478" s="379">
        <v>18</v>
      </c>
      <c r="AL478" s="349">
        <v>12</v>
      </c>
      <c r="AM478" s="349">
        <v>0.1231477462954926</v>
      </c>
      <c r="AN478" s="436">
        <v>4.0638756277512567</v>
      </c>
      <c r="AO478" s="348"/>
      <c r="AP478" s="347">
        <v>1.847216194432389</v>
      </c>
      <c r="AQ478" s="348">
        <v>1</v>
      </c>
      <c r="AR478" s="348">
        <v>1</v>
      </c>
      <c r="AS478" s="348"/>
      <c r="AT478" s="348"/>
      <c r="AU478" s="348"/>
      <c r="AV478" s="348"/>
      <c r="AW478" s="350">
        <v>0.1</v>
      </c>
      <c r="AX478" s="351">
        <v>0.25</v>
      </c>
      <c r="AY478" s="352">
        <v>5</v>
      </c>
      <c r="AZ478" s="393">
        <v>0</v>
      </c>
      <c r="BA478" s="393" t="s">
        <v>1537</v>
      </c>
      <c r="BB478" s="393" t="s">
        <v>1537</v>
      </c>
      <c r="BC478" s="393" t="s">
        <v>1537</v>
      </c>
      <c r="BD478" s="353" t="s">
        <v>3612</v>
      </c>
      <c r="BE478" s="393">
        <v>0</v>
      </c>
      <c r="BF478" s="393">
        <v>0</v>
      </c>
      <c r="BG478" s="393">
        <v>0</v>
      </c>
      <c r="BH478" s="5" t="s">
        <v>1537</v>
      </c>
      <c r="BI478" s="289" t="s">
        <v>1537</v>
      </c>
      <c r="BJ478" s="297">
        <v>0</v>
      </c>
      <c r="BK478" s="297">
        <v>4</v>
      </c>
    </row>
    <row r="479" spans="1:63" x14ac:dyDescent="0.2">
      <c r="A479" s="286" t="s">
        <v>860</v>
      </c>
      <c r="B479" s="287" t="s">
        <v>2982</v>
      </c>
      <c r="C479" s="340">
        <v>0</v>
      </c>
      <c r="D479" s="341">
        <v>25</v>
      </c>
      <c r="E479" s="341">
        <v>34</v>
      </c>
      <c r="F479" s="341">
        <v>34</v>
      </c>
      <c r="G479" s="341">
        <v>36</v>
      </c>
      <c r="H479" s="341">
        <v>41</v>
      </c>
      <c r="I479" s="342">
        <v>68</v>
      </c>
      <c r="J479" s="340">
        <v>0</v>
      </c>
      <c r="K479" s="341">
        <v>0</v>
      </c>
      <c r="L479" s="341">
        <v>14</v>
      </c>
      <c r="M479" s="341">
        <v>28</v>
      </c>
      <c r="N479" s="340">
        <v>0</v>
      </c>
      <c r="O479" s="341">
        <v>46</v>
      </c>
      <c r="P479" s="341">
        <v>52</v>
      </c>
      <c r="Q479" s="343">
        <v>46</v>
      </c>
      <c r="R479" s="344">
        <v>52</v>
      </c>
      <c r="S479" s="344">
        <v>58</v>
      </c>
      <c r="T479" s="344">
        <v>67</v>
      </c>
      <c r="U479" s="344">
        <v>77</v>
      </c>
      <c r="V479" s="344">
        <v>77</v>
      </c>
      <c r="W479" s="344">
        <v>0</v>
      </c>
      <c r="X479" s="344">
        <v>0</v>
      </c>
      <c r="Y479" s="345">
        <v>0.12</v>
      </c>
      <c r="Z479" s="345">
        <v>0.25</v>
      </c>
      <c r="AA479" s="345">
        <v>0.25</v>
      </c>
      <c r="AB479" s="346">
        <v>0</v>
      </c>
      <c r="AC479" s="346">
        <v>0</v>
      </c>
      <c r="AD479" s="346">
        <v>0</v>
      </c>
      <c r="AE479" s="346">
        <v>264</v>
      </c>
      <c r="AF479" s="381">
        <v>0</v>
      </c>
      <c r="AG479" s="349" t="s">
        <v>1570</v>
      </c>
      <c r="AH479" s="347" t="s">
        <v>1555</v>
      </c>
      <c r="AI479" s="347" t="s">
        <v>3957</v>
      </c>
      <c r="AJ479" s="348">
        <v>0.75</v>
      </c>
      <c r="AK479" s="379">
        <v>18</v>
      </c>
      <c r="AL479" s="349">
        <v>15</v>
      </c>
      <c r="AM479" s="349">
        <v>0.1231477462954926</v>
      </c>
      <c r="AN479" s="436">
        <v>4.0638756277512567</v>
      </c>
      <c r="AO479" s="348"/>
      <c r="AP479" s="347">
        <v>1.847216194432389</v>
      </c>
      <c r="AQ479" s="348">
        <v>1</v>
      </c>
      <c r="AR479" s="348">
        <v>1</v>
      </c>
      <c r="AS479" s="348"/>
      <c r="AT479" s="348"/>
      <c r="AU479" s="348"/>
      <c r="AV479" s="348"/>
      <c r="AW479" s="350">
        <v>0.1</v>
      </c>
      <c r="AX479" s="351">
        <v>0.25</v>
      </c>
      <c r="AY479" s="352">
        <v>5</v>
      </c>
      <c r="AZ479" s="393">
        <v>0</v>
      </c>
      <c r="BA479" s="393" t="s">
        <v>1537</v>
      </c>
      <c r="BB479" s="393" t="s">
        <v>1537</v>
      </c>
      <c r="BC479" s="393" t="s">
        <v>1537</v>
      </c>
      <c r="BD479" s="353" t="s">
        <v>3612</v>
      </c>
      <c r="BE479" s="393">
        <v>0</v>
      </c>
      <c r="BF479" s="393">
        <v>0</v>
      </c>
      <c r="BG479" s="393">
        <v>0</v>
      </c>
      <c r="BH479" s="5" t="s">
        <v>1537</v>
      </c>
      <c r="BI479" s="289"/>
      <c r="BJ479" s="297">
        <v>0</v>
      </c>
      <c r="BK479" s="297">
        <v>4</v>
      </c>
    </row>
    <row r="480" spans="1:63" x14ac:dyDescent="0.2">
      <c r="A480" s="286" t="s">
        <v>865</v>
      </c>
      <c r="B480" s="287" t="s">
        <v>2989</v>
      </c>
      <c r="C480" s="340">
        <v>0</v>
      </c>
      <c r="D480" s="341">
        <v>29</v>
      </c>
      <c r="E480" s="341">
        <v>40</v>
      </c>
      <c r="F480" s="341">
        <v>40</v>
      </c>
      <c r="G480" s="341">
        <v>42</v>
      </c>
      <c r="H480" s="341">
        <v>49</v>
      </c>
      <c r="I480" s="342">
        <v>79</v>
      </c>
      <c r="J480" s="340">
        <v>0</v>
      </c>
      <c r="K480" s="341">
        <v>0</v>
      </c>
      <c r="L480" s="341">
        <v>17</v>
      </c>
      <c r="M480" s="341">
        <v>33</v>
      </c>
      <c r="N480" s="340">
        <v>0</v>
      </c>
      <c r="O480" s="341">
        <v>51</v>
      </c>
      <c r="P480" s="341">
        <v>57</v>
      </c>
      <c r="Q480" s="343">
        <v>51</v>
      </c>
      <c r="R480" s="344">
        <v>57</v>
      </c>
      <c r="S480" s="344">
        <v>65</v>
      </c>
      <c r="T480" s="344">
        <v>77</v>
      </c>
      <c r="U480" s="344">
        <v>84</v>
      </c>
      <c r="V480" s="344">
        <v>84</v>
      </c>
      <c r="W480" s="344">
        <v>0</v>
      </c>
      <c r="X480" s="344">
        <v>0</v>
      </c>
      <c r="Y480" s="345">
        <v>0.12</v>
      </c>
      <c r="Z480" s="345">
        <v>0.25</v>
      </c>
      <c r="AA480" s="345">
        <v>0.25</v>
      </c>
      <c r="AB480" s="346">
        <v>0</v>
      </c>
      <c r="AC480" s="346">
        <v>0</v>
      </c>
      <c r="AD480" s="346">
        <v>0</v>
      </c>
      <c r="AE480" s="346">
        <v>269</v>
      </c>
      <c r="AF480" s="381">
        <v>0</v>
      </c>
      <c r="AG480" s="349" t="s">
        <v>1570</v>
      </c>
      <c r="AH480" s="347" t="s">
        <v>1555</v>
      </c>
      <c r="AI480" s="347" t="s">
        <v>3957</v>
      </c>
      <c r="AJ480" s="348">
        <v>0.75</v>
      </c>
      <c r="AK480" s="379">
        <v>18</v>
      </c>
      <c r="AL480" s="349">
        <v>18</v>
      </c>
      <c r="AM480" s="349">
        <v>0.14790761063003607</v>
      </c>
      <c r="AN480" s="436">
        <v>4.8809511507911916</v>
      </c>
      <c r="AO480" s="348"/>
      <c r="AP480" s="347">
        <v>2.2186141594505413</v>
      </c>
      <c r="AQ480" s="348">
        <v>1</v>
      </c>
      <c r="AR480" s="348">
        <v>1</v>
      </c>
      <c r="AS480" s="348"/>
      <c r="AT480" s="348"/>
      <c r="AU480" s="348"/>
      <c r="AV480" s="348"/>
      <c r="AW480" s="350">
        <v>0.1</v>
      </c>
      <c r="AX480" s="351">
        <v>0.25</v>
      </c>
      <c r="AY480" s="352">
        <v>5</v>
      </c>
      <c r="AZ480" s="393">
        <v>0</v>
      </c>
      <c r="BA480" s="393" t="s">
        <v>1537</v>
      </c>
      <c r="BB480" s="393" t="s">
        <v>1537</v>
      </c>
      <c r="BC480" s="393" t="s">
        <v>1537</v>
      </c>
      <c r="BD480" s="353" t="s">
        <v>3612</v>
      </c>
      <c r="BE480" s="393">
        <v>0</v>
      </c>
      <c r="BF480" s="393">
        <v>0</v>
      </c>
      <c r="BG480" s="393">
        <v>0</v>
      </c>
      <c r="BH480" s="5" t="s">
        <v>1537</v>
      </c>
      <c r="BI480" s="289"/>
      <c r="BJ480" s="297">
        <v>0</v>
      </c>
      <c r="BK480" s="297">
        <v>5</v>
      </c>
    </row>
    <row r="481" spans="1:63" x14ac:dyDescent="0.2">
      <c r="A481" s="286" t="s">
        <v>872</v>
      </c>
      <c r="B481" s="287" t="s">
        <v>2999</v>
      </c>
      <c r="C481" s="340">
        <v>0</v>
      </c>
      <c r="D481" s="341">
        <v>32</v>
      </c>
      <c r="E481" s="341">
        <v>45</v>
      </c>
      <c r="F481" s="341">
        <v>45</v>
      </c>
      <c r="G481" s="341">
        <v>48</v>
      </c>
      <c r="H481" s="341">
        <v>55</v>
      </c>
      <c r="I481" s="342">
        <v>92</v>
      </c>
      <c r="J481" s="340">
        <v>0</v>
      </c>
      <c r="K481" s="341">
        <v>0</v>
      </c>
      <c r="L481" s="341">
        <v>20</v>
      </c>
      <c r="M481" s="341">
        <v>39</v>
      </c>
      <c r="N481" s="340">
        <v>0</v>
      </c>
      <c r="O481" s="341">
        <v>63</v>
      </c>
      <c r="P481" s="341">
        <v>70</v>
      </c>
      <c r="Q481" s="343">
        <v>63</v>
      </c>
      <c r="R481" s="344">
        <v>70</v>
      </c>
      <c r="S481" s="344">
        <v>72</v>
      </c>
      <c r="T481" s="344">
        <v>91</v>
      </c>
      <c r="U481" s="344">
        <v>91</v>
      </c>
      <c r="V481" s="344">
        <v>91</v>
      </c>
      <c r="W481" s="344">
        <v>0</v>
      </c>
      <c r="X481" s="344">
        <v>0</v>
      </c>
      <c r="Y481" s="345">
        <v>0.12</v>
      </c>
      <c r="Z481" s="345">
        <v>0.25</v>
      </c>
      <c r="AA481" s="345">
        <v>0.25</v>
      </c>
      <c r="AB481" s="346">
        <v>0</v>
      </c>
      <c r="AC481" s="346">
        <v>0</v>
      </c>
      <c r="AD481" s="346">
        <v>0</v>
      </c>
      <c r="AE481" s="346">
        <v>276</v>
      </c>
      <c r="AF481" s="381">
        <v>0</v>
      </c>
      <c r="AG481" s="349" t="s">
        <v>1570</v>
      </c>
      <c r="AH481" s="347" t="s">
        <v>1555</v>
      </c>
      <c r="AI481" s="347" t="s">
        <v>3957</v>
      </c>
      <c r="AJ481" s="348">
        <v>0.75</v>
      </c>
      <c r="AK481" s="379">
        <v>18</v>
      </c>
      <c r="AL481" s="349">
        <v>21</v>
      </c>
      <c r="AM481" s="349">
        <v>0.1726674749645796</v>
      </c>
      <c r="AN481" s="436">
        <v>5.6980266738311265</v>
      </c>
      <c r="AO481" s="348"/>
      <c r="AP481" s="347">
        <v>2.5900121244686938</v>
      </c>
      <c r="AQ481" s="348">
        <v>1</v>
      </c>
      <c r="AR481" s="348">
        <v>1</v>
      </c>
      <c r="AS481" s="348"/>
      <c r="AT481" s="348"/>
      <c r="AU481" s="348"/>
      <c r="AV481" s="348"/>
      <c r="AW481" s="350">
        <v>0.1</v>
      </c>
      <c r="AX481" s="351">
        <v>0.25</v>
      </c>
      <c r="AY481" s="352">
        <v>5</v>
      </c>
      <c r="AZ481" s="393">
        <v>0</v>
      </c>
      <c r="BA481" s="393" t="s">
        <v>1537</v>
      </c>
      <c r="BB481" s="393" t="s">
        <v>1537</v>
      </c>
      <c r="BC481" s="393" t="s">
        <v>1537</v>
      </c>
      <c r="BD481" s="353" t="s">
        <v>3612</v>
      </c>
      <c r="BE481" s="393">
        <v>0</v>
      </c>
      <c r="BF481" s="393">
        <v>0</v>
      </c>
      <c r="BG481" s="393">
        <v>0</v>
      </c>
      <c r="BH481" s="5" t="s">
        <v>1537</v>
      </c>
      <c r="BI481" s="289"/>
      <c r="BJ481" s="297">
        <v>0</v>
      </c>
      <c r="BK481" s="297">
        <v>5</v>
      </c>
    </row>
    <row r="482" spans="1:63" x14ac:dyDescent="0.2">
      <c r="A482" s="286" t="s">
        <v>880</v>
      </c>
      <c r="B482" s="287" t="s">
        <v>3008</v>
      </c>
      <c r="C482" s="340">
        <v>0</v>
      </c>
      <c r="D482" s="341">
        <v>36</v>
      </c>
      <c r="E482" s="341">
        <v>50</v>
      </c>
      <c r="F482" s="341">
        <v>50</v>
      </c>
      <c r="G482" s="341">
        <v>53</v>
      </c>
      <c r="H482" s="341">
        <v>63</v>
      </c>
      <c r="I482" s="342">
        <v>104</v>
      </c>
      <c r="J482" s="340">
        <v>0</v>
      </c>
      <c r="K482" s="341">
        <v>0</v>
      </c>
      <c r="L482" s="341">
        <v>22</v>
      </c>
      <c r="M482" s="341">
        <v>44</v>
      </c>
      <c r="N482" s="340">
        <v>0</v>
      </c>
      <c r="O482" s="341">
        <v>66</v>
      </c>
      <c r="P482" s="341">
        <v>73</v>
      </c>
      <c r="Q482" s="343">
        <v>66</v>
      </c>
      <c r="R482" s="344">
        <v>73</v>
      </c>
      <c r="S482" s="344">
        <v>81</v>
      </c>
      <c r="T482" s="344">
        <v>93</v>
      </c>
      <c r="U482" s="344">
        <v>99</v>
      </c>
      <c r="V482" s="344">
        <v>99</v>
      </c>
      <c r="W482" s="344">
        <v>0</v>
      </c>
      <c r="X482" s="344">
        <v>0</v>
      </c>
      <c r="Y482" s="345">
        <v>0.12</v>
      </c>
      <c r="Z482" s="345">
        <v>0.25</v>
      </c>
      <c r="AA482" s="345">
        <v>0.25</v>
      </c>
      <c r="AB482" s="346">
        <v>0</v>
      </c>
      <c r="AC482" s="346">
        <v>0</v>
      </c>
      <c r="AD482" s="346">
        <v>0</v>
      </c>
      <c r="AE482" s="346">
        <v>283</v>
      </c>
      <c r="AF482" s="381">
        <v>0</v>
      </c>
      <c r="AG482" s="349" t="s">
        <v>1570</v>
      </c>
      <c r="AH482" s="347" t="s">
        <v>1555</v>
      </c>
      <c r="AI482" s="347" t="s">
        <v>3957</v>
      </c>
      <c r="AJ482" s="348">
        <v>0.75</v>
      </c>
      <c r="AK482" s="379">
        <v>18</v>
      </c>
      <c r="AL482" s="349">
        <v>24</v>
      </c>
      <c r="AM482" s="349">
        <v>0.19742733929912307</v>
      </c>
      <c r="AN482" s="436">
        <v>6.5151021968710614</v>
      </c>
      <c r="AO482" s="348"/>
      <c r="AP482" s="347">
        <v>2.9614100894868458</v>
      </c>
      <c r="AQ482" s="348">
        <v>1</v>
      </c>
      <c r="AR482" s="348">
        <v>1</v>
      </c>
      <c r="AS482" s="348"/>
      <c r="AT482" s="348"/>
      <c r="AU482" s="348"/>
      <c r="AV482" s="348"/>
      <c r="AW482" s="350">
        <v>0.1</v>
      </c>
      <c r="AX482" s="351">
        <v>0.25</v>
      </c>
      <c r="AY482" s="352">
        <v>5</v>
      </c>
      <c r="AZ482" s="393">
        <v>0</v>
      </c>
      <c r="BA482" s="393" t="s">
        <v>1537</v>
      </c>
      <c r="BB482" s="393" t="s">
        <v>1537</v>
      </c>
      <c r="BC482" s="393" t="s">
        <v>1537</v>
      </c>
      <c r="BD482" s="353" t="s">
        <v>3612</v>
      </c>
      <c r="BE482" s="393">
        <v>0</v>
      </c>
      <c r="BF482" s="393">
        <v>0</v>
      </c>
      <c r="BG482" s="393">
        <v>0</v>
      </c>
      <c r="BH482" s="5" t="s">
        <v>1537</v>
      </c>
      <c r="BI482" s="289"/>
      <c r="BJ482" s="297">
        <v>0</v>
      </c>
      <c r="BK482" s="297">
        <v>6</v>
      </c>
    </row>
    <row r="483" spans="1:63" x14ac:dyDescent="0.2">
      <c r="A483" s="286" t="s">
        <v>1245</v>
      </c>
      <c r="B483" s="287" t="s">
        <v>3366</v>
      </c>
      <c r="C483" s="340">
        <v>0</v>
      </c>
      <c r="D483" s="341">
        <v>36</v>
      </c>
      <c r="E483" s="341">
        <v>50</v>
      </c>
      <c r="F483" s="341">
        <v>50</v>
      </c>
      <c r="G483" s="341">
        <v>53</v>
      </c>
      <c r="H483" s="341">
        <v>63</v>
      </c>
      <c r="I483" s="342">
        <v>104</v>
      </c>
      <c r="J483" s="340">
        <v>0</v>
      </c>
      <c r="K483" s="341">
        <v>0</v>
      </c>
      <c r="L483" s="341">
        <v>22</v>
      </c>
      <c r="M483" s="341">
        <v>44</v>
      </c>
      <c r="N483" s="340">
        <v>0</v>
      </c>
      <c r="O483" s="341">
        <v>66</v>
      </c>
      <c r="P483" s="341">
        <v>73</v>
      </c>
      <c r="Q483" s="343">
        <v>66</v>
      </c>
      <c r="R483" s="344">
        <v>73</v>
      </c>
      <c r="S483" s="344">
        <v>81</v>
      </c>
      <c r="T483" s="344">
        <v>93</v>
      </c>
      <c r="U483" s="344">
        <v>99</v>
      </c>
      <c r="V483" s="344">
        <v>99</v>
      </c>
      <c r="W483" s="344">
        <v>0</v>
      </c>
      <c r="X483" s="344">
        <v>0</v>
      </c>
      <c r="Y483" s="345">
        <v>0.12</v>
      </c>
      <c r="Z483" s="345">
        <v>0.25</v>
      </c>
      <c r="AA483" s="345">
        <v>0.25</v>
      </c>
      <c r="AB483" s="346">
        <v>0</v>
      </c>
      <c r="AC483" s="346">
        <v>0</v>
      </c>
      <c r="AD483" s="346">
        <v>0</v>
      </c>
      <c r="AE483" s="346">
        <v>0</v>
      </c>
      <c r="AF483" s="381">
        <v>0</v>
      </c>
      <c r="AG483" s="349" t="s">
        <v>1570</v>
      </c>
      <c r="AH483" s="347" t="s">
        <v>1555</v>
      </c>
      <c r="AI483" s="347" t="s">
        <v>3957</v>
      </c>
      <c r="AJ483" s="348">
        <v>0.75</v>
      </c>
      <c r="AK483" s="379">
        <v>18</v>
      </c>
      <c r="AL483" s="349">
        <v>24</v>
      </c>
      <c r="AM483" s="349">
        <v>0.27323468998789852</v>
      </c>
      <c r="AN483" s="436">
        <v>9.0167447696006526</v>
      </c>
      <c r="AO483" s="348"/>
      <c r="AP483" s="347">
        <v>4.0985203498184779</v>
      </c>
      <c r="AQ483" s="348">
        <v>1</v>
      </c>
      <c r="AR483" s="348">
        <v>1</v>
      </c>
      <c r="AS483" s="348"/>
      <c r="AT483" s="348"/>
      <c r="AU483" s="348"/>
      <c r="AV483" s="348"/>
      <c r="AW483" s="350">
        <v>0.1</v>
      </c>
      <c r="AX483" s="351">
        <v>0.25</v>
      </c>
      <c r="AY483" s="352">
        <v>5</v>
      </c>
      <c r="AZ483" s="393">
        <v>0</v>
      </c>
      <c r="BA483" s="393" t="s">
        <v>1537</v>
      </c>
      <c r="BB483" s="393" t="s">
        <v>1537</v>
      </c>
      <c r="BC483" s="393" t="s">
        <v>1537</v>
      </c>
      <c r="BD483" s="353" t="s">
        <v>3612</v>
      </c>
      <c r="BE483" s="393">
        <v>0</v>
      </c>
      <c r="BF483" s="393">
        <v>0</v>
      </c>
      <c r="BG483" s="393">
        <v>0</v>
      </c>
      <c r="BH483" s="5" t="s">
        <v>1537</v>
      </c>
      <c r="BI483" s="289"/>
      <c r="BJ483" s="297">
        <v>0</v>
      </c>
      <c r="BK483" s="297">
        <v>6</v>
      </c>
    </row>
    <row r="484" spans="1:63" x14ac:dyDescent="0.2">
      <c r="A484" s="286" t="s">
        <v>888</v>
      </c>
      <c r="B484" s="287" t="s">
        <v>3016</v>
      </c>
      <c r="C484" s="340">
        <v>0</v>
      </c>
      <c r="D484" s="341">
        <v>39</v>
      </c>
      <c r="E484" s="341">
        <v>56</v>
      </c>
      <c r="F484" s="341">
        <v>55</v>
      </c>
      <c r="G484" s="341">
        <v>60</v>
      </c>
      <c r="H484" s="341">
        <v>70</v>
      </c>
      <c r="I484" s="342">
        <v>116</v>
      </c>
      <c r="J484" s="340">
        <v>0</v>
      </c>
      <c r="K484" s="341">
        <v>0</v>
      </c>
      <c r="L484" s="341">
        <v>25</v>
      </c>
      <c r="M484" s="341">
        <v>50</v>
      </c>
      <c r="N484" s="340">
        <v>0</v>
      </c>
      <c r="O484" s="341">
        <v>66</v>
      </c>
      <c r="P484" s="341">
        <v>74</v>
      </c>
      <c r="Q484" s="343">
        <v>66</v>
      </c>
      <c r="R484" s="344">
        <v>74</v>
      </c>
      <c r="S484" s="344">
        <v>86</v>
      </c>
      <c r="T484" s="344">
        <v>115</v>
      </c>
      <c r="U484" s="344">
        <v>105</v>
      </c>
      <c r="V484" s="344">
        <v>105</v>
      </c>
      <c r="W484" s="344">
        <v>0</v>
      </c>
      <c r="X484" s="344">
        <v>0</v>
      </c>
      <c r="Y484" s="345">
        <v>0.12</v>
      </c>
      <c r="Z484" s="345">
        <v>0.25</v>
      </c>
      <c r="AA484" s="345">
        <v>0.25</v>
      </c>
      <c r="AB484" s="346">
        <v>0</v>
      </c>
      <c r="AC484" s="346">
        <v>0</v>
      </c>
      <c r="AD484" s="346">
        <v>0</v>
      </c>
      <c r="AE484" s="346">
        <v>0</v>
      </c>
      <c r="AF484" s="381">
        <v>0</v>
      </c>
      <c r="AG484" s="349" t="s">
        <v>1570</v>
      </c>
      <c r="AH484" s="347" t="s">
        <v>1555</v>
      </c>
      <c r="AI484" s="347" t="s">
        <v>3957</v>
      </c>
      <c r="AJ484" s="348">
        <v>0.75</v>
      </c>
      <c r="AK484" s="379">
        <v>18</v>
      </c>
      <c r="AL484" s="349">
        <v>27</v>
      </c>
      <c r="AM484" s="349">
        <v>0.22251299132227895</v>
      </c>
      <c r="AN484" s="436">
        <v>7.3429287136352057</v>
      </c>
      <c r="AO484" s="348"/>
      <c r="AP484" s="347">
        <v>3.3376948698341842</v>
      </c>
      <c r="AQ484" s="348">
        <v>1</v>
      </c>
      <c r="AR484" s="348">
        <v>1</v>
      </c>
      <c r="AS484" s="348"/>
      <c r="AT484" s="348"/>
      <c r="AU484" s="348"/>
      <c r="AV484" s="348"/>
      <c r="AW484" s="350">
        <v>0.1</v>
      </c>
      <c r="AX484" s="351">
        <v>0.25</v>
      </c>
      <c r="AY484" s="352">
        <v>5</v>
      </c>
      <c r="AZ484" s="393">
        <v>0</v>
      </c>
      <c r="BA484" s="393" t="s">
        <v>1537</v>
      </c>
      <c r="BB484" s="393" t="s">
        <v>1537</v>
      </c>
      <c r="BC484" s="393" t="s">
        <v>1537</v>
      </c>
      <c r="BD484" s="353" t="s">
        <v>3612</v>
      </c>
      <c r="BE484" s="393">
        <v>0</v>
      </c>
      <c r="BF484" s="393">
        <v>0</v>
      </c>
      <c r="BG484" s="393">
        <v>0</v>
      </c>
      <c r="BH484" s="5" t="s">
        <v>1537</v>
      </c>
      <c r="BI484" s="289"/>
      <c r="BJ484" s="297">
        <v>0</v>
      </c>
      <c r="BK484" s="297">
        <v>6</v>
      </c>
    </row>
    <row r="485" spans="1:63" x14ac:dyDescent="0.2">
      <c r="A485" s="286" t="s">
        <v>6083</v>
      </c>
      <c r="B485" s="287" t="s">
        <v>5577</v>
      </c>
      <c r="C485" s="340">
        <v>0</v>
      </c>
      <c r="D485" s="341">
        <v>39</v>
      </c>
      <c r="E485" s="341">
        <v>56</v>
      </c>
      <c r="F485" s="341">
        <v>55</v>
      </c>
      <c r="G485" s="341">
        <v>60</v>
      </c>
      <c r="H485" s="341">
        <v>70</v>
      </c>
      <c r="I485" s="342">
        <v>116</v>
      </c>
      <c r="J485" s="340">
        <v>0</v>
      </c>
      <c r="K485" s="341">
        <v>0</v>
      </c>
      <c r="L485" s="341">
        <v>25</v>
      </c>
      <c r="M485" s="341">
        <v>50</v>
      </c>
      <c r="N485" s="340">
        <v>0</v>
      </c>
      <c r="O485" s="341">
        <v>66</v>
      </c>
      <c r="P485" s="341">
        <v>74</v>
      </c>
      <c r="Q485" s="343">
        <v>66</v>
      </c>
      <c r="R485" s="344">
        <v>74</v>
      </c>
      <c r="S485" s="344">
        <v>86</v>
      </c>
      <c r="T485" s="344">
        <v>115</v>
      </c>
      <c r="U485" s="344">
        <v>105</v>
      </c>
      <c r="V485" s="344">
        <v>105</v>
      </c>
      <c r="W485" s="344">
        <v>0</v>
      </c>
      <c r="X485" s="344">
        <v>0</v>
      </c>
      <c r="Y485" s="345">
        <v>0.12</v>
      </c>
      <c r="Z485" s="345">
        <v>0.25</v>
      </c>
      <c r="AA485" s="345">
        <v>0.25</v>
      </c>
      <c r="AB485" s="346">
        <v>0</v>
      </c>
      <c r="AC485" s="346">
        <v>0</v>
      </c>
      <c r="AD485" s="346">
        <v>0</v>
      </c>
      <c r="AE485" s="346">
        <v>0</v>
      </c>
      <c r="AF485" s="381">
        <v>0</v>
      </c>
      <c r="AG485" s="349" t="s">
        <v>1570</v>
      </c>
      <c r="AH485" s="347" t="s">
        <v>1555</v>
      </c>
      <c r="AI485" s="347" t="s">
        <v>3957</v>
      </c>
      <c r="AJ485" s="348">
        <v>0.75</v>
      </c>
      <c r="AK485" s="379">
        <v>18</v>
      </c>
      <c r="AL485" s="349">
        <v>27</v>
      </c>
      <c r="AM485" s="349">
        <v>0.22251299132227895</v>
      </c>
      <c r="AN485" s="436">
        <v>7.3429287136352057</v>
      </c>
      <c r="AO485" s="348"/>
      <c r="AP485" s="347">
        <v>3.3376948698341842</v>
      </c>
      <c r="AQ485" s="348">
        <v>1</v>
      </c>
      <c r="AR485" s="348">
        <v>1</v>
      </c>
      <c r="AS485" s="348"/>
      <c r="AT485" s="348"/>
      <c r="AU485" s="348"/>
      <c r="AV485" s="348"/>
      <c r="AW485" s="350">
        <v>0.1</v>
      </c>
      <c r="AX485" s="351">
        <v>0.25</v>
      </c>
      <c r="AY485" s="352">
        <v>5</v>
      </c>
      <c r="AZ485" s="393">
        <v>0</v>
      </c>
      <c r="BA485" s="393" t="s">
        <v>1537</v>
      </c>
      <c r="BB485" s="393" t="s">
        <v>1537</v>
      </c>
      <c r="BC485" s="393" t="s">
        <v>1537</v>
      </c>
      <c r="BD485" s="353" t="s">
        <v>3612</v>
      </c>
      <c r="BE485" s="393">
        <v>0</v>
      </c>
      <c r="BF485" s="393">
        <v>0</v>
      </c>
      <c r="BG485" s="393">
        <v>0</v>
      </c>
      <c r="BH485" s="5" t="s">
        <v>1537</v>
      </c>
      <c r="BI485" s="289"/>
      <c r="BJ485" s="297">
        <v>0</v>
      </c>
      <c r="BK485" s="297">
        <v>6</v>
      </c>
    </row>
    <row r="486" spans="1:63" x14ac:dyDescent="0.2">
      <c r="A486" s="286" t="s">
        <v>897</v>
      </c>
      <c r="B486" s="287" t="s">
        <v>3025</v>
      </c>
      <c r="C486" s="340">
        <v>0</v>
      </c>
      <c r="D486" s="341">
        <v>43</v>
      </c>
      <c r="E486" s="341">
        <v>62</v>
      </c>
      <c r="F486" s="341">
        <v>63</v>
      </c>
      <c r="G486" s="341">
        <v>66</v>
      </c>
      <c r="H486" s="341">
        <v>77</v>
      </c>
      <c r="I486" s="342">
        <v>127</v>
      </c>
      <c r="J486" s="340">
        <v>0</v>
      </c>
      <c r="K486" s="341">
        <v>0</v>
      </c>
      <c r="L486" s="341">
        <v>27</v>
      </c>
      <c r="M486" s="341">
        <v>56</v>
      </c>
      <c r="N486" s="340">
        <v>0</v>
      </c>
      <c r="O486" s="341">
        <v>77</v>
      </c>
      <c r="P486" s="341">
        <v>84</v>
      </c>
      <c r="Q486" s="343">
        <v>77</v>
      </c>
      <c r="R486" s="344">
        <v>84</v>
      </c>
      <c r="S486" s="344">
        <v>98</v>
      </c>
      <c r="T486" s="344">
        <v>116</v>
      </c>
      <c r="U486" s="344">
        <v>117</v>
      </c>
      <c r="V486" s="344">
        <v>117</v>
      </c>
      <c r="W486" s="344">
        <v>0</v>
      </c>
      <c r="X486" s="344">
        <v>0</v>
      </c>
      <c r="Y486" s="345">
        <v>0.12</v>
      </c>
      <c r="Z486" s="345">
        <v>0.25</v>
      </c>
      <c r="AA486" s="345">
        <v>0.25</v>
      </c>
      <c r="AB486" s="346">
        <v>0</v>
      </c>
      <c r="AC486" s="346">
        <v>0</v>
      </c>
      <c r="AD486" s="346">
        <v>0</v>
      </c>
      <c r="AE486" s="346">
        <v>294</v>
      </c>
      <c r="AF486" s="381">
        <v>0</v>
      </c>
      <c r="AG486" s="349" t="s">
        <v>1570</v>
      </c>
      <c r="AH486" s="347" t="s">
        <v>1555</v>
      </c>
      <c r="AI486" s="347" t="s">
        <v>3957</v>
      </c>
      <c r="AJ486" s="348">
        <v>0.75</v>
      </c>
      <c r="AK486" s="379">
        <v>18</v>
      </c>
      <c r="AL486" s="349">
        <v>30</v>
      </c>
      <c r="AM486" s="349">
        <v>0.24727285565682244</v>
      </c>
      <c r="AN486" s="436">
        <v>8.1600042366751406</v>
      </c>
      <c r="AO486" s="348"/>
      <c r="AP486" s="347">
        <v>3.7090928348523367</v>
      </c>
      <c r="AQ486" s="348">
        <v>1</v>
      </c>
      <c r="AR486" s="348">
        <v>1</v>
      </c>
      <c r="AS486" s="348"/>
      <c r="AT486" s="348"/>
      <c r="AU486" s="348"/>
      <c r="AV486" s="348"/>
      <c r="AW486" s="350">
        <v>0.1</v>
      </c>
      <c r="AX486" s="351">
        <v>0.25</v>
      </c>
      <c r="AY486" s="352">
        <v>5</v>
      </c>
      <c r="AZ486" s="393">
        <v>0</v>
      </c>
      <c r="BA486" s="393" t="s">
        <v>1537</v>
      </c>
      <c r="BB486" s="393" t="s">
        <v>1537</v>
      </c>
      <c r="BC486" s="393" t="s">
        <v>1537</v>
      </c>
      <c r="BD486" s="353" t="s">
        <v>3612</v>
      </c>
      <c r="BE486" s="393">
        <v>0</v>
      </c>
      <c r="BF486" s="393">
        <v>0</v>
      </c>
      <c r="BG486" s="393">
        <v>0</v>
      </c>
      <c r="BH486" s="5" t="s">
        <v>1537</v>
      </c>
      <c r="BI486" s="289"/>
      <c r="BJ486" s="297">
        <v>0</v>
      </c>
      <c r="BK486" s="297">
        <v>7</v>
      </c>
    </row>
    <row r="487" spans="1:63" x14ac:dyDescent="0.2">
      <c r="A487" s="286" t="s">
        <v>905</v>
      </c>
      <c r="B487" s="287" t="s">
        <v>3033</v>
      </c>
      <c r="C487" s="340">
        <v>0</v>
      </c>
      <c r="D487" s="341">
        <v>47</v>
      </c>
      <c r="E487" s="341">
        <v>67</v>
      </c>
      <c r="F487" s="341">
        <v>68</v>
      </c>
      <c r="G487" s="341">
        <v>72</v>
      </c>
      <c r="H487" s="341">
        <v>83</v>
      </c>
      <c r="I487" s="342">
        <v>140</v>
      </c>
      <c r="J487" s="340">
        <v>0</v>
      </c>
      <c r="K487" s="341">
        <v>0</v>
      </c>
      <c r="L487" s="341">
        <v>31</v>
      </c>
      <c r="M487" s="341">
        <v>61</v>
      </c>
      <c r="N487" s="340">
        <v>0</v>
      </c>
      <c r="O487" s="341">
        <v>88</v>
      </c>
      <c r="P487" s="341">
        <v>96</v>
      </c>
      <c r="Q487" s="343">
        <v>88</v>
      </c>
      <c r="R487" s="344">
        <v>96</v>
      </c>
      <c r="S487" s="344">
        <v>106</v>
      </c>
      <c r="T487" s="344">
        <v>164</v>
      </c>
      <c r="U487" s="344">
        <v>121</v>
      </c>
      <c r="V487" s="344">
        <v>121</v>
      </c>
      <c r="W487" s="344">
        <v>0</v>
      </c>
      <c r="X487" s="344">
        <v>0</v>
      </c>
      <c r="Y487" s="345">
        <v>0.12</v>
      </c>
      <c r="Z487" s="345">
        <v>0.25</v>
      </c>
      <c r="AA487" s="345">
        <v>0.25</v>
      </c>
      <c r="AB487" s="346">
        <v>0</v>
      </c>
      <c r="AC487" s="346">
        <v>0</v>
      </c>
      <c r="AD487" s="346">
        <v>0</v>
      </c>
      <c r="AE487" s="346">
        <v>0</v>
      </c>
      <c r="AF487" s="381">
        <v>0</v>
      </c>
      <c r="AG487" s="349" t="s">
        <v>1570</v>
      </c>
      <c r="AH487" s="347" t="s">
        <v>1555</v>
      </c>
      <c r="AI487" s="347" t="s">
        <v>3957</v>
      </c>
      <c r="AJ487" s="348">
        <v>0.75</v>
      </c>
      <c r="AK487" s="379">
        <v>18</v>
      </c>
      <c r="AL487" s="349">
        <v>33</v>
      </c>
      <c r="AM487" s="349">
        <v>0.27203271999136597</v>
      </c>
      <c r="AN487" s="436">
        <v>8.9770797597150764</v>
      </c>
      <c r="AO487" s="348"/>
      <c r="AP487" s="347">
        <v>4.0804907998704891</v>
      </c>
      <c r="AQ487" s="348">
        <v>1</v>
      </c>
      <c r="AR487" s="348">
        <v>1</v>
      </c>
      <c r="AS487" s="348"/>
      <c r="AT487" s="348"/>
      <c r="AU487" s="348"/>
      <c r="AV487" s="348"/>
      <c r="AW487" s="350">
        <v>0.1</v>
      </c>
      <c r="AX487" s="351">
        <v>0.25</v>
      </c>
      <c r="AY487" s="352">
        <v>5</v>
      </c>
      <c r="AZ487" s="393">
        <v>0</v>
      </c>
      <c r="BA487" s="393" t="s">
        <v>1537</v>
      </c>
      <c r="BB487" s="393" t="s">
        <v>1537</v>
      </c>
      <c r="BC487" s="393" t="s">
        <v>1537</v>
      </c>
      <c r="BD487" s="353" t="s">
        <v>3612</v>
      </c>
      <c r="BE487" s="393">
        <v>0</v>
      </c>
      <c r="BF487" s="393">
        <v>0</v>
      </c>
      <c r="BG487" s="393">
        <v>0</v>
      </c>
      <c r="BH487" s="5" t="s">
        <v>1537</v>
      </c>
      <c r="BI487" s="289"/>
      <c r="BJ487" s="297">
        <v>0</v>
      </c>
      <c r="BK487" s="297">
        <v>8</v>
      </c>
    </row>
    <row r="488" spans="1:63" x14ac:dyDescent="0.2">
      <c r="A488" s="286" t="s">
        <v>913</v>
      </c>
      <c r="B488" s="287" t="s">
        <v>3041</v>
      </c>
      <c r="C488" s="340">
        <v>0</v>
      </c>
      <c r="D488" s="341">
        <v>50</v>
      </c>
      <c r="E488" s="341">
        <v>72</v>
      </c>
      <c r="F488" s="341">
        <v>73</v>
      </c>
      <c r="G488" s="341">
        <v>78</v>
      </c>
      <c r="H488" s="341">
        <v>91</v>
      </c>
      <c r="I488" s="342">
        <v>153</v>
      </c>
      <c r="J488" s="340">
        <v>0</v>
      </c>
      <c r="K488" s="341">
        <v>0</v>
      </c>
      <c r="L488" s="341">
        <v>35</v>
      </c>
      <c r="M488" s="341">
        <v>67</v>
      </c>
      <c r="N488" s="340">
        <v>0</v>
      </c>
      <c r="O488" s="341">
        <v>93</v>
      </c>
      <c r="P488" s="341">
        <v>103</v>
      </c>
      <c r="Q488" s="343">
        <v>93</v>
      </c>
      <c r="R488" s="344">
        <v>103</v>
      </c>
      <c r="S488" s="344">
        <v>117</v>
      </c>
      <c r="T488" s="344">
        <v>160</v>
      </c>
      <c r="U488" s="344">
        <v>136</v>
      </c>
      <c r="V488" s="344">
        <v>136</v>
      </c>
      <c r="W488" s="344">
        <v>0</v>
      </c>
      <c r="X488" s="344">
        <v>0</v>
      </c>
      <c r="Y488" s="345">
        <v>0.12</v>
      </c>
      <c r="Z488" s="345">
        <v>0.25</v>
      </c>
      <c r="AA488" s="345">
        <v>0.25</v>
      </c>
      <c r="AB488" s="346">
        <v>0</v>
      </c>
      <c r="AC488" s="346">
        <v>0</v>
      </c>
      <c r="AD488" s="346">
        <v>0</v>
      </c>
      <c r="AE488" s="346">
        <v>307</v>
      </c>
      <c r="AF488" s="381">
        <v>0</v>
      </c>
      <c r="AG488" s="349" t="s">
        <v>1570</v>
      </c>
      <c r="AH488" s="347" t="s">
        <v>1555</v>
      </c>
      <c r="AI488" s="347" t="s">
        <v>3957</v>
      </c>
      <c r="AJ488" s="348">
        <v>0.75</v>
      </c>
      <c r="AK488" s="379">
        <v>18</v>
      </c>
      <c r="AL488" s="349">
        <v>36</v>
      </c>
      <c r="AM488" s="349">
        <v>0.29679258432590938</v>
      </c>
      <c r="AN488" s="436">
        <v>9.7941552827550105</v>
      </c>
      <c r="AO488" s="348"/>
      <c r="AP488" s="347">
        <v>4.4518887648886407</v>
      </c>
      <c r="AQ488" s="348">
        <v>1</v>
      </c>
      <c r="AR488" s="348">
        <v>1</v>
      </c>
      <c r="AS488" s="348"/>
      <c r="AT488" s="348"/>
      <c r="AU488" s="348"/>
      <c r="AV488" s="348"/>
      <c r="AW488" s="350">
        <v>0.1</v>
      </c>
      <c r="AX488" s="351">
        <v>0.25</v>
      </c>
      <c r="AY488" s="352">
        <v>5</v>
      </c>
      <c r="AZ488" s="393">
        <v>0</v>
      </c>
      <c r="BA488" s="393" t="s">
        <v>1537</v>
      </c>
      <c r="BB488" s="393" t="s">
        <v>1537</v>
      </c>
      <c r="BC488" s="393" t="s">
        <v>1537</v>
      </c>
      <c r="BD488" s="353" t="s">
        <v>3612</v>
      </c>
      <c r="BE488" s="393">
        <v>0</v>
      </c>
      <c r="BF488" s="393">
        <v>0</v>
      </c>
      <c r="BG488" s="393">
        <v>0</v>
      </c>
      <c r="BH488" s="5" t="s">
        <v>1537</v>
      </c>
      <c r="BI488" s="289"/>
      <c r="BJ488" s="297">
        <v>0</v>
      </c>
      <c r="BK488" s="297">
        <v>8</v>
      </c>
    </row>
    <row r="489" spans="1:63" x14ac:dyDescent="0.2">
      <c r="A489" s="286" t="s">
        <v>921</v>
      </c>
      <c r="B489" s="287" t="s">
        <v>3049</v>
      </c>
      <c r="C489" s="340">
        <v>0</v>
      </c>
      <c r="D489" s="341">
        <v>54</v>
      </c>
      <c r="E489" s="341">
        <v>78</v>
      </c>
      <c r="F489" s="341">
        <v>79</v>
      </c>
      <c r="G489" s="341">
        <v>84</v>
      </c>
      <c r="H489" s="341">
        <v>97</v>
      </c>
      <c r="I489" s="342">
        <v>164</v>
      </c>
      <c r="J489" s="340">
        <v>0</v>
      </c>
      <c r="K489" s="341">
        <v>0</v>
      </c>
      <c r="L489" s="341">
        <v>38</v>
      </c>
      <c r="M489" s="341">
        <v>72</v>
      </c>
      <c r="N489" s="340">
        <v>0</v>
      </c>
      <c r="O489" s="341">
        <v>97</v>
      </c>
      <c r="P489" s="341">
        <v>107</v>
      </c>
      <c r="Q489" s="343">
        <v>97</v>
      </c>
      <c r="R489" s="344">
        <v>107</v>
      </c>
      <c r="S489" s="344">
        <v>123</v>
      </c>
      <c r="T489" s="344">
        <v>162</v>
      </c>
      <c r="U489" s="344">
        <v>142</v>
      </c>
      <c r="V489" s="344">
        <v>142</v>
      </c>
      <c r="W489" s="344">
        <v>0</v>
      </c>
      <c r="X489" s="344">
        <v>0</v>
      </c>
      <c r="Y489" s="345">
        <v>0.12</v>
      </c>
      <c r="Z489" s="345">
        <v>0.25</v>
      </c>
      <c r="AA489" s="345">
        <v>0.25</v>
      </c>
      <c r="AB489" s="346">
        <v>0</v>
      </c>
      <c r="AC489" s="346">
        <v>0</v>
      </c>
      <c r="AD489" s="346">
        <v>0</v>
      </c>
      <c r="AE489" s="346">
        <v>313</v>
      </c>
      <c r="AF489" s="381">
        <v>0</v>
      </c>
      <c r="AG489" s="349" t="s">
        <v>1570</v>
      </c>
      <c r="AH489" s="347" t="s">
        <v>1555</v>
      </c>
      <c r="AI489" s="347" t="s">
        <v>3957</v>
      </c>
      <c r="AJ489" s="348">
        <v>0.75</v>
      </c>
      <c r="AK489" s="379">
        <v>18</v>
      </c>
      <c r="AL489" s="349">
        <v>39</v>
      </c>
      <c r="AM489" s="349">
        <v>0.32155244866045296</v>
      </c>
      <c r="AN489" s="436">
        <v>10.611230805794948</v>
      </c>
      <c r="AO489" s="348"/>
      <c r="AP489" s="347">
        <v>4.8232867299067941</v>
      </c>
      <c r="AQ489" s="348">
        <v>1</v>
      </c>
      <c r="AR489" s="348">
        <v>1</v>
      </c>
      <c r="AS489" s="348"/>
      <c r="AT489" s="348"/>
      <c r="AU489" s="348"/>
      <c r="AV489" s="348"/>
      <c r="AW489" s="350">
        <v>0.1</v>
      </c>
      <c r="AX489" s="351">
        <v>0.25</v>
      </c>
      <c r="AY489" s="352">
        <v>5</v>
      </c>
      <c r="AZ489" s="393">
        <v>0</v>
      </c>
      <c r="BA489" s="393" t="s">
        <v>1537</v>
      </c>
      <c r="BB489" s="393" t="s">
        <v>1537</v>
      </c>
      <c r="BC489" s="393" t="s">
        <v>1537</v>
      </c>
      <c r="BD489" s="353" t="s">
        <v>3612</v>
      </c>
      <c r="BE489" s="393">
        <v>0</v>
      </c>
      <c r="BF489" s="393">
        <v>0</v>
      </c>
      <c r="BG489" s="393">
        <v>0</v>
      </c>
      <c r="BH489" s="5" t="s">
        <v>1537</v>
      </c>
      <c r="BI489" s="289"/>
      <c r="BJ489" s="297">
        <v>0</v>
      </c>
      <c r="BK489" s="297">
        <v>9</v>
      </c>
    </row>
    <row r="490" spans="1:63" x14ac:dyDescent="0.2">
      <c r="A490" s="286" t="s">
        <v>929</v>
      </c>
      <c r="B490" s="287" t="s">
        <v>3057</v>
      </c>
      <c r="C490" s="340">
        <v>0</v>
      </c>
      <c r="D490" s="341">
        <v>57</v>
      </c>
      <c r="E490" s="341">
        <v>84</v>
      </c>
      <c r="F490" s="341">
        <v>84</v>
      </c>
      <c r="G490" s="341">
        <v>89</v>
      </c>
      <c r="H490" s="341">
        <v>105</v>
      </c>
      <c r="I490" s="342">
        <v>176</v>
      </c>
      <c r="J490" s="340">
        <v>0</v>
      </c>
      <c r="K490" s="341">
        <v>0</v>
      </c>
      <c r="L490" s="341">
        <v>40</v>
      </c>
      <c r="M490" s="341">
        <v>78</v>
      </c>
      <c r="N490" s="340">
        <v>0</v>
      </c>
      <c r="O490" s="341">
        <v>100</v>
      </c>
      <c r="P490" s="341">
        <v>112</v>
      </c>
      <c r="Q490" s="343">
        <v>100</v>
      </c>
      <c r="R490" s="344">
        <v>112</v>
      </c>
      <c r="S490" s="344">
        <v>133</v>
      </c>
      <c r="T490" s="344">
        <v>164</v>
      </c>
      <c r="U490" s="344">
        <v>151</v>
      </c>
      <c r="V490" s="344">
        <v>151</v>
      </c>
      <c r="W490" s="344">
        <v>0</v>
      </c>
      <c r="X490" s="344">
        <v>0</v>
      </c>
      <c r="Y490" s="345">
        <v>0.12</v>
      </c>
      <c r="Z490" s="345">
        <v>0.25</v>
      </c>
      <c r="AA490" s="345">
        <v>0.25</v>
      </c>
      <c r="AB490" s="346">
        <v>0</v>
      </c>
      <c r="AC490" s="346">
        <v>0</v>
      </c>
      <c r="AD490" s="346">
        <v>0</v>
      </c>
      <c r="AE490" s="346">
        <v>320</v>
      </c>
      <c r="AF490" s="381">
        <v>0</v>
      </c>
      <c r="AG490" s="349" t="s">
        <v>1570</v>
      </c>
      <c r="AH490" s="347" t="s">
        <v>1555</v>
      </c>
      <c r="AI490" s="347" t="s">
        <v>3957</v>
      </c>
      <c r="AJ490" s="348">
        <v>0.75</v>
      </c>
      <c r="AK490" s="379">
        <v>18</v>
      </c>
      <c r="AL490" s="349">
        <v>42</v>
      </c>
      <c r="AM490" s="349">
        <v>0.34631231299499637</v>
      </c>
      <c r="AN490" s="436">
        <v>11.428306328834882</v>
      </c>
      <c r="AO490" s="348"/>
      <c r="AP490" s="347">
        <v>5.1946846949249457</v>
      </c>
      <c r="AQ490" s="348">
        <v>1</v>
      </c>
      <c r="AR490" s="348">
        <v>1</v>
      </c>
      <c r="AS490" s="348"/>
      <c r="AT490" s="348"/>
      <c r="AU490" s="348"/>
      <c r="AV490" s="348"/>
      <c r="AW490" s="350">
        <v>0.1</v>
      </c>
      <c r="AX490" s="351">
        <v>0.25</v>
      </c>
      <c r="AY490" s="352">
        <v>5</v>
      </c>
      <c r="AZ490" s="393">
        <v>0</v>
      </c>
      <c r="BA490" s="393" t="s">
        <v>1537</v>
      </c>
      <c r="BB490" s="393" t="s">
        <v>1537</v>
      </c>
      <c r="BC490" s="393" t="s">
        <v>1537</v>
      </c>
      <c r="BD490" s="353" t="s">
        <v>3612</v>
      </c>
      <c r="BE490" s="393">
        <v>0</v>
      </c>
      <c r="BF490" s="393">
        <v>0</v>
      </c>
      <c r="BG490" s="393">
        <v>0</v>
      </c>
      <c r="BH490" s="5" t="s">
        <v>1537</v>
      </c>
      <c r="BI490" s="289"/>
      <c r="BJ490" s="297">
        <v>0</v>
      </c>
      <c r="BK490" s="297">
        <v>9</v>
      </c>
    </row>
    <row r="491" spans="1:63" x14ac:dyDescent="0.2">
      <c r="A491" s="286" t="s">
        <v>937</v>
      </c>
      <c r="B491" s="287" t="s">
        <v>3065</v>
      </c>
      <c r="C491" s="340">
        <v>0</v>
      </c>
      <c r="D491" s="341">
        <v>68</v>
      </c>
      <c r="E491" s="341">
        <v>98</v>
      </c>
      <c r="F491" s="341">
        <v>99</v>
      </c>
      <c r="G491" s="341">
        <v>106</v>
      </c>
      <c r="H491" s="341">
        <v>123</v>
      </c>
      <c r="I491" s="342">
        <v>208</v>
      </c>
      <c r="J491" s="340">
        <v>0</v>
      </c>
      <c r="K491" s="341">
        <v>0</v>
      </c>
      <c r="L491" s="341">
        <v>47</v>
      </c>
      <c r="M491" s="341">
        <v>93</v>
      </c>
      <c r="N491" s="340">
        <v>0</v>
      </c>
      <c r="O491" s="341">
        <v>107</v>
      </c>
      <c r="P491" s="341">
        <v>119</v>
      </c>
      <c r="Q491" s="343">
        <v>107</v>
      </c>
      <c r="R491" s="344">
        <v>119</v>
      </c>
      <c r="S491" s="344">
        <v>149</v>
      </c>
      <c r="T491" s="344">
        <v>289</v>
      </c>
      <c r="U491" s="344">
        <v>167</v>
      </c>
      <c r="V491" s="344">
        <v>167</v>
      </c>
      <c r="W491" s="344">
        <v>0</v>
      </c>
      <c r="X491" s="344">
        <v>0</v>
      </c>
      <c r="Y491" s="345">
        <v>0.12</v>
      </c>
      <c r="Z491" s="345">
        <v>0.25</v>
      </c>
      <c r="AA491" s="345">
        <v>0.25</v>
      </c>
      <c r="AB491" s="346">
        <v>0</v>
      </c>
      <c r="AC491" s="346">
        <v>0</v>
      </c>
      <c r="AD491" s="346">
        <v>0</v>
      </c>
      <c r="AE491" s="346">
        <v>0</v>
      </c>
      <c r="AF491" s="381">
        <v>0</v>
      </c>
      <c r="AG491" s="349" t="s">
        <v>1570</v>
      </c>
      <c r="AH491" s="347" t="s">
        <v>1555</v>
      </c>
      <c r="AI491" s="347" t="s">
        <v>3957</v>
      </c>
      <c r="AJ491" s="348">
        <v>0.75</v>
      </c>
      <c r="AK491" s="379">
        <v>18</v>
      </c>
      <c r="AL491" s="349">
        <v>49.8</v>
      </c>
      <c r="AM491" s="349">
        <v>0.27323468998789852</v>
      </c>
      <c r="AN491" s="436">
        <v>9.0167447696006526</v>
      </c>
      <c r="AO491" s="348"/>
      <c r="AP491" s="347">
        <v>4.0985203498184779</v>
      </c>
      <c r="AQ491" s="348">
        <v>1</v>
      </c>
      <c r="AR491" s="348">
        <v>1</v>
      </c>
      <c r="AS491" s="348"/>
      <c r="AT491" s="348"/>
      <c r="AU491" s="348"/>
      <c r="AV491" s="348"/>
      <c r="AW491" s="350">
        <v>0.1</v>
      </c>
      <c r="AX491" s="351">
        <v>0.25</v>
      </c>
      <c r="AY491" s="352">
        <v>5</v>
      </c>
      <c r="AZ491" s="393">
        <v>0</v>
      </c>
      <c r="BA491" s="393" t="s">
        <v>1537</v>
      </c>
      <c r="BB491" s="393" t="s">
        <v>1537</v>
      </c>
      <c r="BC491" s="393" t="s">
        <v>1537</v>
      </c>
      <c r="BD491" s="353" t="s">
        <v>3612</v>
      </c>
      <c r="BE491" s="393">
        <v>0</v>
      </c>
      <c r="BF491" s="393">
        <v>0</v>
      </c>
      <c r="BG491" s="393">
        <v>0</v>
      </c>
      <c r="BH491" s="5" t="s">
        <v>1537</v>
      </c>
      <c r="BI491" s="289"/>
      <c r="BJ491" s="297">
        <v>0</v>
      </c>
      <c r="BK491" s="297">
        <v>11</v>
      </c>
    </row>
    <row r="492" spans="1:63" x14ac:dyDescent="0.2">
      <c r="A492" s="286" t="s">
        <v>861</v>
      </c>
      <c r="B492" s="287" t="s">
        <v>2983</v>
      </c>
      <c r="C492" s="340">
        <v>0</v>
      </c>
      <c r="D492" s="341">
        <v>27</v>
      </c>
      <c r="E492" s="341">
        <v>36</v>
      </c>
      <c r="F492" s="341">
        <v>36</v>
      </c>
      <c r="G492" s="341">
        <v>38</v>
      </c>
      <c r="H492" s="341">
        <v>45</v>
      </c>
      <c r="I492" s="342">
        <v>73</v>
      </c>
      <c r="J492" s="340">
        <v>0</v>
      </c>
      <c r="K492" s="341">
        <v>0</v>
      </c>
      <c r="L492" s="341">
        <v>16</v>
      </c>
      <c r="M492" s="341">
        <v>30</v>
      </c>
      <c r="N492" s="340">
        <v>0</v>
      </c>
      <c r="O492" s="341">
        <v>52</v>
      </c>
      <c r="P492" s="341">
        <v>59</v>
      </c>
      <c r="Q492" s="343">
        <v>52</v>
      </c>
      <c r="R492" s="344">
        <v>59</v>
      </c>
      <c r="S492" s="344">
        <v>62</v>
      </c>
      <c r="T492" s="344">
        <v>68</v>
      </c>
      <c r="U492" s="344">
        <v>81</v>
      </c>
      <c r="V492" s="344">
        <v>81</v>
      </c>
      <c r="W492" s="344">
        <v>0</v>
      </c>
      <c r="X492" s="344">
        <v>0</v>
      </c>
      <c r="Y492" s="345">
        <v>0.12</v>
      </c>
      <c r="Z492" s="345">
        <v>0.25</v>
      </c>
      <c r="AA492" s="345">
        <v>0.25</v>
      </c>
      <c r="AB492" s="346">
        <v>0</v>
      </c>
      <c r="AC492" s="346">
        <v>0</v>
      </c>
      <c r="AD492" s="346">
        <v>0</v>
      </c>
      <c r="AE492" s="346">
        <v>265</v>
      </c>
      <c r="AF492" s="381">
        <v>0</v>
      </c>
      <c r="AG492" s="349" t="s">
        <v>1570</v>
      </c>
      <c r="AH492" s="347" t="s">
        <v>1555</v>
      </c>
      <c r="AI492" s="347" t="s">
        <v>3957</v>
      </c>
      <c r="AJ492" s="348">
        <v>0.75</v>
      </c>
      <c r="AK492" s="379">
        <v>19.5</v>
      </c>
      <c r="AL492" s="349">
        <v>15</v>
      </c>
      <c r="AM492" s="349">
        <v>0.13345526691053383</v>
      </c>
      <c r="AN492" s="436">
        <v>4.4040238080476168</v>
      </c>
      <c r="AO492" s="348"/>
      <c r="AP492" s="347">
        <v>2.0018290036580075</v>
      </c>
      <c r="AQ492" s="348">
        <v>1</v>
      </c>
      <c r="AR492" s="348">
        <v>1</v>
      </c>
      <c r="AS492" s="348"/>
      <c r="AT492" s="348"/>
      <c r="AU492" s="348"/>
      <c r="AV492" s="348"/>
      <c r="AW492" s="350">
        <v>0.1</v>
      </c>
      <c r="AX492" s="351">
        <v>0.25</v>
      </c>
      <c r="AY492" s="352">
        <v>5</v>
      </c>
      <c r="AZ492" s="393">
        <v>0</v>
      </c>
      <c r="BA492" s="393" t="s">
        <v>1537</v>
      </c>
      <c r="BB492" s="393" t="s">
        <v>1537</v>
      </c>
      <c r="BC492" s="393" t="s">
        <v>1537</v>
      </c>
      <c r="BD492" s="353" t="s">
        <v>3612</v>
      </c>
      <c r="BE492" s="393">
        <v>0</v>
      </c>
      <c r="BF492" s="393">
        <v>0</v>
      </c>
      <c r="BG492" s="393">
        <v>0</v>
      </c>
      <c r="BH492" s="5" t="s">
        <v>1537</v>
      </c>
      <c r="BI492" s="289"/>
      <c r="BJ492" s="297">
        <v>0</v>
      </c>
      <c r="BK492" s="297">
        <v>4</v>
      </c>
    </row>
    <row r="493" spans="1:63" x14ac:dyDescent="0.2">
      <c r="A493" s="286" t="s">
        <v>866</v>
      </c>
      <c r="B493" s="287" t="s">
        <v>2990</v>
      </c>
      <c r="C493" s="340">
        <v>0</v>
      </c>
      <c r="D493" s="341">
        <v>31</v>
      </c>
      <c r="E493" s="341">
        <v>43</v>
      </c>
      <c r="F493" s="341">
        <v>43</v>
      </c>
      <c r="G493" s="341">
        <v>45</v>
      </c>
      <c r="H493" s="341">
        <v>52</v>
      </c>
      <c r="I493" s="342">
        <v>85</v>
      </c>
      <c r="J493" s="340">
        <v>0</v>
      </c>
      <c r="K493" s="341">
        <v>0</v>
      </c>
      <c r="L493" s="341">
        <v>18</v>
      </c>
      <c r="M493" s="341">
        <v>36</v>
      </c>
      <c r="N493" s="340">
        <v>0</v>
      </c>
      <c r="O493" s="341">
        <v>60</v>
      </c>
      <c r="P493" s="341">
        <v>67</v>
      </c>
      <c r="Q493" s="343">
        <v>60</v>
      </c>
      <c r="R493" s="344">
        <v>67</v>
      </c>
      <c r="S493" s="344">
        <v>70</v>
      </c>
      <c r="T493" s="344">
        <v>78</v>
      </c>
      <c r="U493" s="344">
        <v>89</v>
      </c>
      <c r="V493" s="344">
        <v>89</v>
      </c>
      <c r="W493" s="344">
        <v>0</v>
      </c>
      <c r="X493" s="344">
        <v>0</v>
      </c>
      <c r="Y493" s="345">
        <v>0.12</v>
      </c>
      <c r="Z493" s="345">
        <v>0.25</v>
      </c>
      <c r="AA493" s="345">
        <v>0.25</v>
      </c>
      <c r="AB493" s="346">
        <v>0</v>
      </c>
      <c r="AC493" s="346">
        <v>0</v>
      </c>
      <c r="AD493" s="346">
        <v>0</v>
      </c>
      <c r="AE493" s="346">
        <v>271</v>
      </c>
      <c r="AF493" s="381">
        <v>0</v>
      </c>
      <c r="AG493" s="349" t="s">
        <v>1570</v>
      </c>
      <c r="AH493" s="347" t="s">
        <v>1555</v>
      </c>
      <c r="AI493" s="347" t="s">
        <v>3957</v>
      </c>
      <c r="AJ493" s="348">
        <v>0.75</v>
      </c>
      <c r="AK493" s="379">
        <v>19.5</v>
      </c>
      <c r="AL493" s="349">
        <v>18</v>
      </c>
      <c r="AM493" s="349">
        <v>0.16028754279730784</v>
      </c>
      <c r="AN493" s="436">
        <v>5.2894889123111586</v>
      </c>
      <c r="AO493" s="348"/>
      <c r="AP493" s="347">
        <v>2.4043131419596175</v>
      </c>
      <c r="AQ493" s="348">
        <v>1</v>
      </c>
      <c r="AR493" s="348">
        <v>1</v>
      </c>
      <c r="AS493" s="348"/>
      <c r="AT493" s="348"/>
      <c r="AU493" s="348"/>
      <c r="AV493" s="348"/>
      <c r="AW493" s="350">
        <v>0.1</v>
      </c>
      <c r="AX493" s="351">
        <v>0.25</v>
      </c>
      <c r="AY493" s="352">
        <v>5</v>
      </c>
      <c r="AZ493" s="393">
        <v>0</v>
      </c>
      <c r="BA493" s="393" t="s">
        <v>1537</v>
      </c>
      <c r="BB493" s="393" t="s">
        <v>1537</v>
      </c>
      <c r="BC493" s="393" t="s">
        <v>1537</v>
      </c>
      <c r="BD493" s="353" t="s">
        <v>3612</v>
      </c>
      <c r="BE493" s="393">
        <v>0</v>
      </c>
      <c r="BF493" s="393">
        <v>0</v>
      </c>
      <c r="BG493" s="393">
        <v>0</v>
      </c>
      <c r="BH493" s="5" t="s">
        <v>1537</v>
      </c>
      <c r="BI493" s="289"/>
      <c r="BJ493" s="297">
        <v>0</v>
      </c>
      <c r="BK493" s="297">
        <v>5</v>
      </c>
    </row>
    <row r="494" spans="1:63" x14ac:dyDescent="0.2">
      <c r="A494" s="286" t="s">
        <v>873</v>
      </c>
      <c r="B494" s="287" t="s">
        <v>3000</v>
      </c>
      <c r="C494" s="340">
        <v>0</v>
      </c>
      <c r="D494" s="341">
        <v>34</v>
      </c>
      <c r="E494" s="341">
        <v>48</v>
      </c>
      <c r="F494" s="341">
        <v>48</v>
      </c>
      <c r="G494" s="341">
        <v>51</v>
      </c>
      <c r="H494" s="341">
        <v>59</v>
      </c>
      <c r="I494" s="342">
        <v>98</v>
      </c>
      <c r="J494" s="340">
        <v>0</v>
      </c>
      <c r="K494" s="341">
        <v>0</v>
      </c>
      <c r="L494" s="341">
        <v>21</v>
      </c>
      <c r="M494" s="341">
        <v>42</v>
      </c>
      <c r="N494" s="340">
        <v>0</v>
      </c>
      <c r="O494" s="341">
        <v>67</v>
      </c>
      <c r="P494" s="341">
        <v>74</v>
      </c>
      <c r="Q494" s="343">
        <v>67</v>
      </c>
      <c r="R494" s="344">
        <v>74</v>
      </c>
      <c r="S494" s="344">
        <v>75</v>
      </c>
      <c r="T494" s="344">
        <v>92</v>
      </c>
      <c r="U494" s="344">
        <v>94</v>
      </c>
      <c r="V494" s="344">
        <v>94</v>
      </c>
      <c r="W494" s="344">
        <v>0</v>
      </c>
      <c r="X494" s="344">
        <v>0</v>
      </c>
      <c r="Y494" s="345">
        <v>0.12</v>
      </c>
      <c r="Z494" s="345">
        <v>0.25</v>
      </c>
      <c r="AA494" s="345">
        <v>0.25</v>
      </c>
      <c r="AB494" s="346">
        <v>0</v>
      </c>
      <c r="AC494" s="346">
        <v>0</v>
      </c>
      <c r="AD494" s="346">
        <v>0</v>
      </c>
      <c r="AE494" s="346">
        <v>278</v>
      </c>
      <c r="AF494" s="381">
        <v>0</v>
      </c>
      <c r="AG494" s="349" t="s">
        <v>1570</v>
      </c>
      <c r="AH494" s="347" t="s">
        <v>1555</v>
      </c>
      <c r="AI494" s="347" t="s">
        <v>3957</v>
      </c>
      <c r="AJ494" s="348">
        <v>0.75</v>
      </c>
      <c r="AK494" s="379">
        <v>19.5</v>
      </c>
      <c r="AL494" s="349">
        <v>21</v>
      </c>
      <c r="AM494" s="349">
        <v>0.18711981868408181</v>
      </c>
      <c r="AN494" s="436">
        <v>6.1749540165747003</v>
      </c>
      <c r="AO494" s="348"/>
      <c r="AP494" s="347">
        <v>2.8067972802612271</v>
      </c>
      <c r="AQ494" s="348">
        <v>1</v>
      </c>
      <c r="AR494" s="348">
        <v>1</v>
      </c>
      <c r="AS494" s="348"/>
      <c r="AT494" s="348"/>
      <c r="AU494" s="348"/>
      <c r="AV494" s="348"/>
      <c r="AW494" s="350">
        <v>0.1</v>
      </c>
      <c r="AX494" s="351">
        <v>0.25</v>
      </c>
      <c r="AY494" s="352">
        <v>5</v>
      </c>
      <c r="AZ494" s="393">
        <v>0</v>
      </c>
      <c r="BA494" s="393" t="s">
        <v>1537</v>
      </c>
      <c r="BB494" s="393" t="s">
        <v>1537</v>
      </c>
      <c r="BC494" s="393" t="s">
        <v>1537</v>
      </c>
      <c r="BD494" s="353" t="s">
        <v>3612</v>
      </c>
      <c r="BE494" s="393">
        <v>0</v>
      </c>
      <c r="BF494" s="393">
        <v>0</v>
      </c>
      <c r="BG494" s="393">
        <v>0</v>
      </c>
      <c r="BH494" s="5" t="s">
        <v>1537</v>
      </c>
      <c r="BI494" s="289"/>
      <c r="BJ494" s="297">
        <v>0</v>
      </c>
      <c r="BK494" s="297">
        <v>6</v>
      </c>
    </row>
    <row r="495" spans="1:63" x14ac:dyDescent="0.2">
      <c r="A495" s="286" t="s">
        <v>881</v>
      </c>
      <c r="B495" s="287" t="s">
        <v>3009</v>
      </c>
      <c r="C495" s="340">
        <v>0</v>
      </c>
      <c r="D495" s="341">
        <v>36</v>
      </c>
      <c r="E495" s="341">
        <v>50</v>
      </c>
      <c r="F495" s="341">
        <v>50</v>
      </c>
      <c r="G495" s="341">
        <v>53</v>
      </c>
      <c r="H495" s="341">
        <v>63</v>
      </c>
      <c r="I495" s="342">
        <v>104</v>
      </c>
      <c r="J495" s="340">
        <v>0</v>
      </c>
      <c r="K495" s="341">
        <v>0</v>
      </c>
      <c r="L495" s="341">
        <v>22</v>
      </c>
      <c r="M495" s="341">
        <v>44</v>
      </c>
      <c r="N495" s="340">
        <v>0</v>
      </c>
      <c r="O495" s="341">
        <v>66</v>
      </c>
      <c r="P495" s="341">
        <v>73</v>
      </c>
      <c r="Q495" s="343">
        <v>66</v>
      </c>
      <c r="R495" s="344">
        <v>73</v>
      </c>
      <c r="S495" s="344">
        <v>81</v>
      </c>
      <c r="T495" s="344">
        <v>93</v>
      </c>
      <c r="U495" s="344">
        <v>99</v>
      </c>
      <c r="V495" s="344">
        <v>99</v>
      </c>
      <c r="W495" s="344">
        <v>0</v>
      </c>
      <c r="X495" s="344">
        <v>0</v>
      </c>
      <c r="Y495" s="345">
        <v>0.12</v>
      </c>
      <c r="Z495" s="345">
        <v>0.25</v>
      </c>
      <c r="AA495" s="345">
        <v>0.25</v>
      </c>
      <c r="AB495" s="346">
        <v>0</v>
      </c>
      <c r="AC495" s="346">
        <v>0</v>
      </c>
      <c r="AD495" s="346">
        <v>0</v>
      </c>
      <c r="AE495" s="346">
        <v>285</v>
      </c>
      <c r="AF495" s="393">
        <v>0</v>
      </c>
      <c r="AG495" s="349" t="s">
        <v>1570</v>
      </c>
      <c r="AH495" s="347" t="s">
        <v>1555</v>
      </c>
      <c r="AI495" s="347" t="s">
        <v>3957</v>
      </c>
      <c r="AJ495" s="348">
        <v>0.75</v>
      </c>
      <c r="AK495" s="379">
        <v>19.5</v>
      </c>
      <c r="AL495" s="349">
        <v>24</v>
      </c>
      <c r="AM495" s="349">
        <v>0.19742733929912307</v>
      </c>
      <c r="AN495" s="436">
        <v>6.5151021968710614</v>
      </c>
      <c r="AO495" s="348"/>
      <c r="AP495" s="348">
        <v>2.9614100894868458</v>
      </c>
      <c r="AQ495" s="348">
        <v>1</v>
      </c>
      <c r="AR495" s="348">
        <v>1</v>
      </c>
      <c r="AS495" s="348"/>
      <c r="AT495" s="348"/>
      <c r="AU495" s="348"/>
      <c r="AV495" s="348"/>
      <c r="AW495" s="350">
        <v>0.1</v>
      </c>
      <c r="AX495" s="351">
        <v>0.25</v>
      </c>
      <c r="AY495" s="352">
        <v>5</v>
      </c>
      <c r="AZ495" s="393">
        <v>0</v>
      </c>
      <c r="BA495" s="393" t="s">
        <v>1537</v>
      </c>
      <c r="BB495" s="393" t="s">
        <v>1537</v>
      </c>
      <c r="BC495" s="393" t="s">
        <v>1537</v>
      </c>
      <c r="BD495" s="353" t="s">
        <v>3612</v>
      </c>
      <c r="BE495" s="393">
        <v>0</v>
      </c>
      <c r="BF495" s="393">
        <v>0</v>
      </c>
      <c r="BG495" s="393">
        <v>0</v>
      </c>
      <c r="BH495" s="5" t="s">
        <v>1537</v>
      </c>
      <c r="BI495" s="289"/>
      <c r="BJ495" s="297">
        <v>0</v>
      </c>
      <c r="BK495" s="297">
        <v>6</v>
      </c>
    </row>
    <row r="496" spans="1:63" x14ac:dyDescent="0.2">
      <c r="A496" s="286" t="s">
        <v>889</v>
      </c>
      <c r="B496" s="287" t="s">
        <v>3017</v>
      </c>
      <c r="C496" s="340">
        <v>0</v>
      </c>
      <c r="D496" s="341">
        <v>42</v>
      </c>
      <c r="E496" s="341">
        <v>60</v>
      </c>
      <c r="F496" s="341">
        <v>60</v>
      </c>
      <c r="G496" s="341">
        <v>65</v>
      </c>
      <c r="H496" s="341">
        <v>75</v>
      </c>
      <c r="I496" s="342">
        <v>125</v>
      </c>
      <c r="J496" s="340">
        <v>0</v>
      </c>
      <c r="K496" s="341">
        <v>0</v>
      </c>
      <c r="L496" s="341">
        <v>27</v>
      </c>
      <c r="M496" s="341">
        <v>54</v>
      </c>
      <c r="N496" s="340">
        <v>0</v>
      </c>
      <c r="O496" s="341">
        <v>78</v>
      </c>
      <c r="P496" s="341">
        <v>86</v>
      </c>
      <c r="Q496" s="343">
        <v>78</v>
      </c>
      <c r="R496" s="344">
        <v>86</v>
      </c>
      <c r="S496" s="344">
        <v>92</v>
      </c>
      <c r="T496" s="344">
        <v>116</v>
      </c>
      <c r="U496" s="344">
        <v>112</v>
      </c>
      <c r="V496" s="344">
        <v>112</v>
      </c>
      <c r="W496" s="344">
        <v>0</v>
      </c>
      <c r="X496" s="344">
        <v>0</v>
      </c>
      <c r="Y496" s="345">
        <v>0.12</v>
      </c>
      <c r="Z496" s="345">
        <v>0.25</v>
      </c>
      <c r="AA496" s="345">
        <v>0.25</v>
      </c>
      <c r="AB496" s="346">
        <v>0</v>
      </c>
      <c r="AC496" s="346">
        <v>0</v>
      </c>
      <c r="AD496" s="346">
        <v>0</v>
      </c>
      <c r="AE496" s="346">
        <v>0</v>
      </c>
      <c r="AF496" s="393">
        <v>0</v>
      </c>
      <c r="AG496" s="349" t="s">
        <v>1570</v>
      </c>
      <c r="AH496" s="347" t="s">
        <v>1555</v>
      </c>
      <c r="AI496" s="347" t="s">
        <v>3957</v>
      </c>
      <c r="AJ496" s="348">
        <v>0.75</v>
      </c>
      <c r="AK496" s="379">
        <v>19.5</v>
      </c>
      <c r="AL496" s="349">
        <v>27</v>
      </c>
      <c r="AM496" s="349">
        <v>0.24113742671929791</v>
      </c>
      <c r="AN496" s="436">
        <v>7.9575350817368324</v>
      </c>
      <c r="AO496" s="348"/>
      <c r="AP496" s="348">
        <v>3.6170614007894688</v>
      </c>
      <c r="AQ496" s="348">
        <v>1</v>
      </c>
      <c r="AR496" s="348">
        <v>1</v>
      </c>
      <c r="AS496" s="348"/>
      <c r="AT496" s="348"/>
      <c r="AU496" s="348"/>
      <c r="AV496" s="348"/>
      <c r="AW496" s="350">
        <v>0.1</v>
      </c>
      <c r="AX496" s="351">
        <v>0.25</v>
      </c>
      <c r="AY496" s="352">
        <v>5</v>
      </c>
      <c r="AZ496" s="393">
        <v>0</v>
      </c>
      <c r="BA496" s="393" t="s">
        <v>1537</v>
      </c>
      <c r="BB496" s="393" t="s">
        <v>1537</v>
      </c>
      <c r="BC496" s="393" t="s">
        <v>1537</v>
      </c>
      <c r="BD496" s="353" t="s">
        <v>3612</v>
      </c>
      <c r="BE496" s="393">
        <v>0</v>
      </c>
      <c r="BF496" s="393">
        <v>0</v>
      </c>
      <c r="BG496" s="393">
        <v>0</v>
      </c>
      <c r="BH496" s="5" t="s">
        <v>1537</v>
      </c>
      <c r="BI496" s="289"/>
      <c r="BJ496" s="297">
        <v>0</v>
      </c>
      <c r="BK496" s="297">
        <v>7</v>
      </c>
    </row>
    <row r="497" spans="1:63" x14ac:dyDescent="0.2">
      <c r="A497" s="286" t="s">
        <v>898</v>
      </c>
      <c r="B497" s="287" t="s">
        <v>3026</v>
      </c>
      <c r="C497" s="340">
        <v>0</v>
      </c>
      <c r="D497" s="341">
        <v>43</v>
      </c>
      <c r="E497" s="341">
        <v>62</v>
      </c>
      <c r="F497" s="341">
        <v>63</v>
      </c>
      <c r="G497" s="341">
        <v>66</v>
      </c>
      <c r="H497" s="341">
        <v>77</v>
      </c>
      <c r="I497" s="342">
        <v>127</v>
      </c>
      <c r="J497" s="340">
        <v>0</v>
      </c>
      <c r="K497" s="341">
        <v>0</v>
      </c>
      <c r="L497" s="341">
        <v>27</v>
      </c>
      <c r="M497" s="341">
        <v>56</v>
      </c>
      <c r="N497" s="340">
        <v>0</v>
      </c>
      <c r="O497" s="341">
        <v>77</v>
      </c>
      <c r="P497" s="341">
        <v>84</v>
      </c>
      <c r="Q497" s="343">
        <v>77</v>
      </c>
      <c r="R497" s="344">
        <v>84</v>
      </c>
      <c r="S497" s="344">
        <v>98</v>
      </c>
      <c r="T497" s="344">
        <v>116</v>
      </c>
      <c r="U497" s="344">
        <v>117</v>
      </c>
      <c r="V497" s="344">
        <v>117</v>
      </c>
      <c r="W497" s="344">
        <v>0</v>
      </c>
      <c r="X497" s="344">
        <v>0</v>
      </c>
      <c r="Y497" s="345">
        <v>0.12</v>
      </c>
      <c r="Z497" s="345">
        <v>0.25</v>
      </c>
      <c r="AA497" s="345">
        <v>0.25</v>
      </c>
      <c r="AB497" s="346">
        <v>0</v>
      </c>
      <c r="AC497" s="346">
        <v>0</v>
      </c>
      <c r="AD497" s="346">
        <v>0</v>
      </c>
      <c r="AE497" s="346">
        <v>299</v>
      </c>
      <c r="AF497" s="393">
        <v>0</v>
      </c>
      <c r="AG497" s="349" t="s">
        <v>1570</v>
      </c>
      <c r="AH497" s="347" t="s">
        <v>1555</v>
      </c>
      <c r="AI497" s="347" t="s">
        <v>3957</v>
      </c>
      <c r="AJ497" s="348">
        <v>0.75</v>
      </c>
      <c r="AK497" s="379">
        <v>19.5</v>
      </c>
      <c r="AL497" s="349">
        <v>30</v>
      </c>
      <c r="AM497" s="349">
        <v>0.24727285565682244</v>
      </c>
      <c r="AN497" s="436">
        <v>8.1600042366751406</v>
      </c>
      <c r="AO497" s="348"/>
      <c r="AP497" s="348">
        <v>3.7090928348523367</v>
      </c>
      <c r="AQ497" s="348">
        <v>1</v>
      </c>
      <c r="AR497" s="348">
        <v>1</v>
      </c>
      <c r="AS497" s="348"/>
      <c r="AT497" s="348"/>
      <c r="AU497" s="348"/>
      <c r="AV497" s="348"/>
      <c r="AW497" s="350">
        <v>0.1</v>
      </c>
      <c r="AX497" s="351">
        <v>0.25</v>
      </c>
      <c r="AY497" s="352">
        <v>5</v>
      </c>
      <c r="AZ497" s="393">
        <v>0</v>
      </c>
      <c r="BA497" s="393" t="s">
        <v>1537</v>
      </c>
      <c r="BB497" s="393" t="s">
        <v>1537</v>
      </c>
      <c r="BC497" s="393" t="s">
        <v>1537</v>
      </c>
      <c r="BD497" s="353" t="s">
        <v>3612</v>
      </c>
      <c r="BE497" s="393">
        <v>0</v>
      </c>
      <c r="BF497" s="393">
        <v>0</v>
      </c>
      <c r="BG497" s="393">
        <v>0</v>
      </c>
      <c r="BH497" s="5" t="s">
        <v>1537</v>
      </c>
      <c r="BI497" s="289"/>
      <c r="BJ497" s="297">
        <v>0</v>
      </c>
      <c r="BK497" s="297">
        <v>7</v>
      </c>
    </row>
    <row r="498" spans="1:63" x14ac:dyDescent="0.2">
      <c r="A498" s="286" t="s">
        <v>914</v>
      </c>
      <c r="B498" s="287" t="s">
        <v>3042</v>
      </c>
      <c r="C498" s="340">
        <v>0</v>
      </c>
      <c r="D498" s="341">
        <v>54</v>
      </c>
      <c r="E498" s="341">
        <v>78</v>
      </c>
      <c r="F498" s="341">
        <v>79</v>
      </c>
      <c r="G498" s="341">
        <v>84</v>
      </c>
      <c r="H498" s="341">
        <v>97</v>
      </c>
      <c r="I498" s="342">
        <v>164</v>
      </c>
      <c r="J498" s="340">
        <v>0</v>
      </c>
      <c r="K498" s="341">
        <v>0</v>
      </c>
      <c r="L498" s="341">
        <v>38</v>
      </c>
      <c r="M498" s="341">
        <v>72</v>
      </c>
      <c r="N498" s="340">
        <v>0</v>
      </c>
      <c r="O498" s="341">
        <v>103</v>
      </c>
      <c r="P498" s="341">
        <v>114</v>
      </c>
      <c r="Q498" s="343">
        <v>103</v>
      </c>
      <c r="R498" s="344">
        <v>114</v>
      </c>
      <c r="S498" s="344">
        <v>121</v>
      </c>
      <c r="T498" s="344">
        <v>161</v>
      </c>
      <c r="U498" s="344">
        <v>141</v>
      </c>
      <c r="V498" s="344">
        <v>141</v>
      </c>
      <c r="W498" s="344">
        <v>0</v>
      </c>
      <c r="X498" s="344">
        <v>0</v>
      </c>
      <c r="Y498" s="345">
        <v>0.12</v>
      </c>
      <c r="Z498" s="345">
        <v>0.25</v>
      </c>
      <c r="AA498" s="345">
        <v>0.25</v>
      </c>
      <c r="AB498" s="346">
        <v>0</v>
      </c>
      <c r="AC498" s="346">
        <v>0</v>
      </c>
      <c r="AD498" s="346">
        <v>0</v>
      </c>
      <c r="AE498" s="346">
        <v>311</v>
      </c>
      <c r="AF498" s="393">
        <v>0</v>
      </c>
      <c r="AG498" s="349" t="s">
        <v>1570</v>
      </c>
      <c r="AH498" s="347" t="s">
        <v>1555</v>
      </c>
      <c r="AI498" s="347" t="s">
        <v>3957</v>
      </c>
      <c r="AJ498" s="348">
        <v>0.75</v>
      </c>
      <c r="AK498" s="379">
        <v>19.5</v>
      </c>
      <c r="AL498" s="349">
        <v>36</v>
      </c>
      <c r="AM498" s="349">
        <v>0.3216342543796199</v>
      </c>
      <c r="AN498" s="436">
        <v>10.613930394527458</v>
      </c>
      <c r="AO498" s="348"/>
      <c r="AP498" s="348">
        <v>4.8245138156942984</v>
      </c>
      <c r="AQ498" s="348">
        <v>1</v>
      </c>
      <c r="AR498" s="348">
        <v>1</v>
      </c>
      <c r="AS498" s="348"/>
      <c r="AT498" s="348"/>
      <c r="AU498" s="348"/>
      <c r="AV498" s="348"/>
      <c r="AW498" s="350">
        <v>0.1</v>
      </c>
      <c r="AX498" s="351">
        <v>0.25</v>
      </c>
      <c r="AY498" s="352">
        <v>5</v>
      </c>
      <c r="AZ498" s="393">
        <v>0</v>
      </c>
      <c r="BA498" s="393" t="s">
        <v>1537</v>
      </c>
      <c r="BB498" s="393" t="s">
        <v>1537</v>
      </c>
      <c r="BC498" s="393" t="s">
        <v>1537</v>
      </c>
      <c r="BD498" s="353" t="s">
        <v>3612</v>
      </c>
      <c r="BE498" s="393">
        <v>0</v>
      </c>
      <c r="BF498" s="393">
        <v>0</v>
      </c>
      <c r="BG498" s="393">
        <v>0</v>
      </c>
      <c r="BH498" s="5" t="s">
        <v>1537</v>
      </c>
      <c r="BI498" s="289"/>
      <c r="BJ498" s="297">
        <v>0</v>
      </c>
      <c r="BK498" s="297">
        <v>9</v>
      </c>
    </row>
    <row r="499" spans="1:63" x14ac:dyDescent="0.2">
      <c r="A499" s="286" t="s">
        <v>5099</v>
      </c>
      <c r="B499" s="287" t="s">
        <v>5100</v>
      </c>
      <c r="C499" s="340">
        <v>0</v>
      </c>
      <c r="D499" s="341">
        <v>61</v>
      </c>
      <c r="E499" s="341">
        <v>87</v>
      </c>
      <c r="F499" s="341">
        <v>88</v>
      </c>
      <c r="G499" s="341">
        <v>95</v>
      </c>
      <c r="H499" s="341">
        <v>110</v>
      </c>
      <c r="I499" s="342">
        <v>186</v>
      </c>
      <c r="J499" s="340">
        <v>0</v>
      </c>
      <c r="K499" s="341">
        <v>0</v>
      </c>
      <c r="L499" s="341">
        <v>42</v>
      </c>
      <c r="M499" s="341">
        <v>83</v>
      </c>
      <c r="N499" s="340">
        <v>0</v>
      </c>
      <c r="O499" s="341">
        <v>109</v>
      </c>
      <c r="P499" s="341">
        <v>120</v>
      </c>
      <c r="Q499" s="343">
        <v>109</v>
      </c>
      <c r="R499" s="344">
        <v>120</v>
      </c>
      <c r="S499" s="344">
        <v>137</v>
      </c>
      <c r="T499" s="344">
        <v>161</v>
      </c>
      <c r="U499" s="344">
        <v>154</v>
      </c>
      <c r="V499" s="344">
        <v>154</v>
      </c>
      <c r="W499" s="344">
        <v>0</v>
      </c>
      <c r="X499" s="344">
        <v>0</v>
      </c>
      <c r="Y499" s="345">
        <v>0.12</v>
      </c>
      <c r="Z499" s="345">
        <v>0.25</v>
      </c>
      <c r="AA499" s="345">
        <v>0.25</v>
      </c>
      <c r="AB499" s="346">
        <v>0</v>
      </c>
      <c r="AC499" s="346"/>
      <c r="AD499" s="346"/>
      <c r="AE499" s="346">
        <v>318</v>
      </c>
      <c r="AF499" s="393">
        <v>0</v>
      </c>
      <c r="AG499" s="349" t="s">
        <v>1570</v>
      </c>
      <c r="AH499" s="347" t="s">
        <v>1555</v>
      </c>
      <c r="AI499" s="347" t="s">
        <v>3957</v>
      </c>
      <c r="AJ499" s="348">
        <v>0.75</v>
      </c>
      <c r="AK499" s="379">
        <v>19.5</v>
      </c>
      <c r="AL499" s="349">
        <v>39</v>
      </c>
      <c r="AM499" s="349">
        <v>0.3216342543796199</v>
      </c>
      <c r="AN499" s="436">
        <v>10.613930394527458</v>
      </c>
      <c r="AO499" s="348"/>
      <c r="AP499" s="348">
        <v>4.8245138156942984</v>
      </c>
      <c r="AQ499" s="348">
        <v>1</v>
      </c>
      <c r="AR499" s="348">
        <v>1</v>
      </c>
      <c r="AS499" s="348"/>
      <c r="AT499" s="348"/>
      <c r="AU499" s="348"/>
      <c r="AV499" s="348"/>
      <c r="AW499" s="350">
        <v>0.1</v>
      </c>
      <c r="AX499" s="351">
        <v>0.25</v>
      </c>
      <c r="AY499" s="352">
        <v>5</v>
      </c>
      <c r="AZ499" s="393">
        <v>0</v>
      </c>
      <c r="BA499" s="393" t="s">
        <v>1537</v>
      </c>
      <c r="BB499" s="393" t="s">
        <v>1537</v>
      </c>
      <c r="BC499" s="393" t="s">
        <v>1537</v>
      </c>
      <c r="BD499" s="353" t="s">
        <v>3612</v>
      </c>
      <c r="BE499" s="393">
        <v>0</v>
      </c>
      <c r="BF499" s="393">
        <v>0</v>
      </c>
      <c r="BG499" s="393">
        <v>0</v>
      </c>
      <c r="BH499" s="5" t="s">
        <v>1537</v>
      </c>
      <c r="BI499" s="289"/>
      <c r="BJ499" s="297">
        <v>0</v>
      </c>
      <c r="BK499" s="297">
        <v>10</v>
      </c>
    </row>
    <row r="500" spans="1:63" x14ac:dyDescent="0.2">
      <c r="A500" s="286" t="s">
        <v>930</v>
      </c>
      <c r="B500" s="287" t="s">
        <v>3058</v>
      </c>
      <c r="C500" s="340">
        <v>0</v>
      </c>
      <c r="D500" s="341">
        <v>62</v>
      </c>
      <c r="E500" s="341">
        <v>89</v>
      </c>
      <c r="F500" s="341">
        <v>90</v>
      </c>
      <c r="G500" s="341">
        <v>97</v>
      </c>
      <c r="H500" s="341">
        <v>113</v>
      </c>
      <c r="I500" s="342">
        <v>190</v>
      </c>
      <c r="J500" s="340">
        <v>0</v>
      </c>
      <c r="K500" s="341">
        <v>0</v>
      </c>
      <c r="L500" s="341">
        <v>43</v>
      </c>
      <c r="M500" s="341">
        <v>85</v>
      </c>
      <c r="N500" s="340">
        <v>0</v>
      </c>
      <c r="O500" s="341">
        <v>111</v>
      </c>
      <c r="P500" s="341">
        <v>123</v>
      </c>
      <c r="Q500" s="343">
        <v>111</v>
      </c>
      <c r="R500" s="344">
        <v>123</v>
      </c>
      <c r="S500" s="344">
        <v>140</v>
      </c>
      <c r="T500" s="344">
        <v>165</v>
      </c>
      <c r="U500" s="344">
        <v>158</v>
      </c>
      <c r="V500" s="344">
        <v>158</v>
      </c>
      <c r="W500" s="344">
        <v>0</v>
      </c>
      <c r="X500" s="344">
        <v>0</v>
      </c>
      <c r="Y500" s="345">
        <v>0.12</v>
      </c>
      <c r="Z500" s="345">
        <v>0.25</v>
      </c>
      <c r="AA500" s="345">
        <v>0.25</v>
      </c>
      <c r="AB500" s="346">
        <v>0</v>
      </c>
      <c r="AC500" s="346">
        <v>0</v>
      </c>
      <c r="AD500" s="346">
        <v>0</v>
      </c>
      <c r="AE500" s="346">
        <v>325</v>
      </c>
      <c r="AF500" s="393">
        <v>0</v>
      </c>
      <c r="AG500" s="349" t="s">
        <v>1570</v>
      </c>
      <c r="AH500" s="347" t="s">
        <v>1555</v>
      </c>
      <c r="AI500" s="347" t="s">
        <v>3957</v>
      </c>
      <c r="AJ500" s="348">
        <v>0.75</v>
      </c>
      <c r="AK500" s="379">
        <v>19.5</v>
      </c>
      <c r="AL500" s="349">
        <v>42</v>
      </c>
      <c r="AM500" s="349">
        <v>0.3216342543796199</v>
      </c>
      <c r="AN500" s="436">
        <v>10.613930394527458</v>
      </c>
      <c r="AO500" s="348"/>
      <c r="AP500" s="348">
        <v>4.8245138156942984</v>
      </c>
      <c r="AQ500" s="348">
        <v>1</v>
      </c>
      <c r="AR500" s="348">
        <v>1</v>
      </c>
      <c r="AS500" s="348"/>
      <c r="AT500" s="348"/>
      <c r="AU500" s="348"/>
      <c r="AV500" s="348"/>
      <c r="AW500" s="350">
        <v>0.1</v>
      </c>
      <c r="AX500" s="351">
        <v>0.25</v>
      </c>
      <c r="AY500" s="352">
        <v>5</v>
      </c>
      <c r="AZ500" s="393">
        <v>0</v>
      </c>
      <c r="BA500" s="393" t="s">
        <v>1537</v>
      </c>
      <c r="BB500" s="393" t="s">
        <v>1537</v>
      </c>
      <c r="BC500" s="393" t="s">
        <v>1537</v>
      </c>
      <c r="BD500" s="353" t="s">
        <v>3612</v>
      </c>
      <c r="BE500" s="393">
        <v>0</v>
      </c>
      <c r="BF500" s="393">
        <v>0</v>
      </c>
      <c r="BG500" s="393">
        <v>0</v>
      </c>
      <c r="BH500" s="5" t="s">
        <v>1537</v>
      </c>
      <c r="BI500" s="289"/>
      <c r="BJ500" s="297">
        <v>0</v>
      </c>
      <c r="BK500" s="297">
        <v>10</v>
      </c>
    </row>
    <row r="501" spans="1:63" x14ac:dyDescent="0.2">
      <c r="A501" s="286" t="s">
        <v>5101</v>
      </c>
      <c r="B501" s="287" t="s">
        <v>5102</v>
      </c>
      <c r="C501" s="340">
        <v>0</v>
      </c>
      <c r="D501" s="341">
        <v>26</v>
      </c>
      <c r="E501" s="341">
        <v>35</v>
      </c>
      <c r="F501" s="341">
        <v>35</v>
      </c>
      <c r="G501" s="341">
        <v>37</v>
      </c>
      <c r="H501" s="341">
        <v>42</v>
      </c>
      <c r="I501" s="342">
        <v>71</v>
      </c>
      <c r="J501" s="340">
        <v>0</v>
      </c>
      <c r="K501" s="341">
        <v>0</v>
      </c>
      <c r="L501" s="341">
        <v>16</v>
      </c>
      <c r="M501" s="341">
        <v>29</v>
      </c>
      <c r="N501" s="340">
        <v>0</v>
      </c>
      <c r="O501" s="341">
        <v>50</v>
      </c>
      <c r="P501" s="341">
        <v>55</v>
      </c>
      <c r="Q501" s="343">
        <v>50</v>
      </c>
      <c r="R501" s="344">
        <v>55</v>
      </c>
      <c r="S501" s="344">
        <v>66</v>
      </c>
      <c r="T501" s="344">
        <v>57</v>
      </c>
      <c r="U501" s="344">
        <v>83</v>
      </c>
      <c r="V501" s="344">
        <v>83</v>
      </c>
      <c r="W501" s="344">
        <v>0</v>
      </c>
      <c r="X501" s="344">
        <v>0</v>
      </c>
      <c r="Y501" s="345">
        <v>0.12</v>
      </c>
      <c r="Z501" s="345">
        <v>0.25</v>
      </c>
      <c r="AA501" s="345">
        <v>0.25</v>
      </c>
      <c r="AB501" s="346">
        <v>0</v>
      </c>
      <c r="AC501" s="346"/>
      <c r="AD501" s="346"/>
      <c r="AE501" s="346">
        <v>272</v>
      </c>
      <c r="AF501" s="393">
        <v>0</v>
      </c>
      <c r="AG501" s="349" t="s">
        <v>1570</v>
      </c>
      <c r="AH501" s="347" t="s">
        <v>1555</v>
      </c>
      <c r="AI501" s="347" t="s">
        <v>3957</v>
      </c>
      <c r="AJ501" s="348">
        <v>0.75</v>
      </c>
      <c r="AK501" s="379">
        <v>21</v>
      </c>
      <c r="AL501" s="349">
        <v>12</v>
      </c>
      <c r="AM501" s="349">
        <v>0.3216342543796199</v>
      </c>
      <c r="AN501" s="436">
        <v>10.613930394527458</v>
      </c>
      <c r="AO501" s="348"/>
      <c r="AP501" s="348">
        <v>4.8245138156942984</v>
      </c>
      <c r="AQ501" s="348">
        <v>1</v>
      </c>
      <c r="AR501" s="348">
        <v>1</v>
      </c>
      <c r="AS501" s="348"/>
      <c r="AT501" s="348"/>
      <c r="AU501" s="348"/>
      <c r="AV501" s="348"/>
      <c r="AW501" s="350">
        <v>0.1</v>
      </c>
      <c r="AX501" s="351">
        <v>0.25</v>
      </c>
      <c r="AY501" s="352">
        <v>5</v>
      </c>
      <c r="AZ501" s="393">
        <v>0</v>
      </c>
      <c r="BA501" s="393" t="s">
        <v>1537</v>
      </c>
      <c r="BB501" s="393" t="s">
        <v>1537</v>
      </c>
      <c r="BC501" s="393" t="s">
        <v>1537</v>
      </c>
      <c r="BD501" s="353" t="s">
        <v>3612</v>
      </c>
      <c r="BE501" s="393">
        <v>0</v>
      </c>
      <c r="BF501" s="393">
        <v>0</v>
      </c>
      <c r="BG501" s="393">
        <v>0</v>
      </c>
      <c r="BH501" s="5" t="s">
        <v>1537</v>
      </c>
      <c r="BI501" s="289"/>
      <c r="BJ501" s="297">
        <v>0</v>
      </c>
      <c r="BK501" s="297">
        <v>4</v>
      </c>
    </row>
    <row r="502" spans="1:63" x14ac:dyDescent="0.2">
      <c r="A502" s="286" t="s">
        <v>4795</v>
      </c>
      <c r="B502" s="287" t="s">
        <v>4796</v>
      </c>
      <c r="C502" s="340">
        <v>0</v>
      </c>
      <c r="D502" s="341">
        <v>32</v>
      </c>
      <c r="E502" s="341">
        <v>45</v>
      </c>
      <c r="F502" s="341">
        <v>45</v>
      </c>
      <c r="G502" s="341">
        <v>48</v>
      </c>
      <c r="H502" s="341">
        <v>55</v>
      </c>
      <c r="I502" s="342">
        <v>92</v>
      </c>
      <c r="J502" s="340">
        <v>0</v>
      </c>
      <c r="K502" s="341">
        <v>0</v>
      </c>
      <c r="L502" s="341">
        <v>20</v>
      </c>
      <c r="M502" s="341">
        <v>39</v>
      </c>
      <c r="N502" s="340">
        <v>0</v>
      </c>
      <c r="O502" s="341">
        <v>62</v>
      </c>
      <c r="P502" s="341">
        <v>68</v>
      </c>
      <c r="Q502" s="343">
        <v>62</v>
      </c>
      <c r="R502" s="344">
        <v>68</v>
      </c>
      <c r="S502" s="344">
        <v>71</v>
      </c>
      <c r="T502" s="344">
        <v>78</v>
      </c>
      <c r="U502" s="344">
        <v>90</v>
      </c>
      <c r="V502" s="344">
        <v>90</v>
      </c>
      <c r="W502" s="344">
        <v>0</v>
      </c>
      <c r="X502" s="344">
        <v>0</v>
      </c>
      <c r="Y502" s="345">
        <v>0.12</v>
      </c>
      <c r="Z502" s="345">
        <v>0.25</v>
      </c>
      <c r="AA502" s="345">
        <v>0.25</v>
      </c>
      <c r="AB502" s="346">
        <v>0</v>
      </c>
      <c r="AC502" s="346">
        <v>0</v>
      </c>
      <c r="AD502" s="346">
        <v>0</v>
      </c>
      <c r="AE502" s="346">
        <v>276</v>
      </c>
      <c r="AF502" s="393">
        <v>0</v>
      </c>
      <c r="AG502" s="349" t="s">
        <v>1570</v>
      </c>
      <c r="AH502" s="347" t="s">
        <v>1555</v>
      </c>
      <c r="AI502" s="347" t="s">
        <v>3957</v>
      </c>
      <c r="AJ502" s="348">
        <v>0.75</v>
      </c>
      <c r="AK502" s="379">
        <v>21</v>
      </c>
      <c r="AL502" s="349">
        <v>15</v>
      </c>
      <c r="AM502" s="349">
        <v>0.1726674749645796</v>
      </c>
      <c r="AN502" s="436">
        <v>5.6980266738311265</v>
      </c>
      <c r="AO502" s="348"/>
      <c r="AP502" s="348">
        <v>2.5900121244686938</v>
      </c>
      <c r="AQ502" s="348">
        <v>1</v>
      </c>
      <c r="AR502" s="348">
        <v>1</v>
      </c>
      <c r="AS502" s="348"/>
      <c r="AT502" s="348"/>
      <c r="AU502" s="348"/>
      <c r="AV502" s="348"/>
      <c r="AW502" s="350">
        <v>0.1</v>
      </c>
      <c r="AX502" s="351">
        <v>0.25</v>
      </c>
      <c r="AY502" s="352">
        <v>5</v>
      </c>
      <c r="AZ502" s="393">
        <v>0</v>
      </c>
      <c r="BA502" s="393" t="s">
        <v>1537</v>
      </c>
      <c r="BB502" s="393" t="s">
        <v>1537</v>
      </c>
      <c r="BC502" s="393" t="s">
        <v>1537</v>
      </c>
      <c r="BD502" s="353" t="s">
        <v>3612</v>
      </c>
      <c r="BE502" s="393">
        <v>0</v>
      </c>
      <c r="BF502" s="393">
        <v>0</v>
      </c>
      <c r="BG502" s="393">
        <v>0</v>
      </c>
      <c r="BH502" s="5" t="s">
        <v>1537</v>
      </c>
      <c r="BI502" s="289" t="s">
        <v>1537</v>
      </c>
      <c r="BJ502" s="297">
        <v>0</v>
      </c>
      <c r="BK502" s="297">
        <v>5</v>
      </c>
    </row>
    <row r="503" spans="1:63" x14ac:dyDescent="0.2">
      <c r="A503" s="286" t="s">
        <v>867</v>
      </c>
      <c r="B503" s="287" t="s">
        <v>2991</v>
      </c>
      <c r="C503" s="340">
        <v>0</v>
      </c>
      <c r="D503" s="341">
        <v>32</v>
      </c>
      <c r="E503" s="341">
        <v>45</v>
      </c>
      <c r="F503" s="341">
        <v>45</v>
      </c>
      <c r="G503" s="341">
        <v>48</v>
      </c>
      <c r="H503" s="341">
        <v>55</v>
      </c>
      <c r="I503" s="342">
        <v>92</v>
      </c>
      <c r="J503" s="340">
        <v>0</v>
      </c>
      <c r="K503" s="341">
        <v>0</v>
      </c>
      <c r="L503" s="341">
        <v>20</v>
      </c>
      <c r="M503" s="341">
        <v>39</v>
      </c>
      <c r="N503" s="340">
        <v>0</v>
      </c>
      <c r="O503" s="341">
        <v>62</v>
      </c>
      <c r="P503" s="341">
        <v>68</v>
      </c>
      <c r="Q503" s="343">
        <v>62</v>
      </c>
      <c r="R503" s="344">
        <v>68</v>
      </c>
      <c r="S503" s="344">
        <v>71</v>
      </c>
      <c r="T503" s="344">
        <v>78</v>
      </c>
      <c r="U503" s="344">
        <v>90</v>
      </c>
      <c r="V503" s="344">
        <v>90</v>
      </c>
      <c r="W503" s="344">
        <v>0</v>
      </c>
      <c r="X503" s="344">
        <v>0</v>
      </c>
      <c r="Y503" s="345">
        <v>0.12</v>
      </c>
      <c r="Z503" s="345">
        <v>0.25</v>
      </c>
      <c r="AA503" s="345">
        <v>0.25</v>
      </c>
      <c r="AB503" s="346">
        <v>0</v>
      </c>
      <c r="AC503" s="346">
        <v>0</v>
      </c>
      <c r="AD503" s="346">
        <v>0</v>
      </c>
      <c r="AE503" s="346">
        <v>276</v>
      </c>
      <c r="AF503" s="393">
        <v>0</v>
      </c>
      <c r="AG503" s="349" t="s">
        <v>1570</v>
      </c>
      <c r="AH503" s="347" t="s">
        <v>1555</v>
      </c>
      <c r="AI503" s="347" t="s">
        <v>3957</v>
      </c>
      <c r="AJ503" s="348">
        <v>0.75</v>
      </c>
      <c r="AK503" s="379">
        <v>21</v>
      </c>
      <c r="AL503" s="349">
        <v>18</v>
      </c>
      <c r="AM503" s="349">
        <v>0.1726674749645796</v>
      </c>
      <c r="AN503" s="436">
        <v>5.6980266738311265</v>
      </c>
      <c r="AO503" s="348"/>
      <c r="AP503" s="348">
        <v>2.5900121244686938</v>
      </c>
      <c r="AQ503" s="348">
        <v>1</v>
      </c>
      <c r="AR503" s="348">
        <v>1</v>
      </c>
      <c r="AS503" s="348"/>
      <c r="AT503" s="348"/>
      <c r="AU503" s="348"/>
      <c r="AV503" s="348"/>
      <c r="AW503" s="350">
        <v>0.1</v>
      </c>
      <c r="AX503" s="351">
        <v>0.25</v>
      </c>
      <c r="AY503" s="352">
        <v>5</v>
      </c>
      <c r="AZ503" s="393">
        <v>0</v>
      </c>
      <c r="BA503" s="393" t="s">
        <v>1537</v>
      </c>
      <c r="BB503" s="393" t="s">
        <v>1537</v>
      </c>
      <c r="BC503" s="393" t="s">
        <v>1537</v>
      </c>
      <c r="BD503" s="353" t="s">
        <v>3612</v>
      </c>
      <c r="BE503" s="393">
        <v>0</v>
      </c>
      <c r="BF503" s="393">
        <v>0</v>
      </c>
      <c r="BG503" s="393">
        <v>0</v>
      </c>
      <c r="BH503" s="5" t="s">
        <v>1537</v>
      </c>
      <c r="BI503" s="289"/>
      <c r="BJ503" s="297">
        <v>0</v>
      </c>
      <c r="BK503" s="297">
        <v>5</v>
      </c>
    </row>
    <row r="504" spans="1:63" ht="13.5" customHeight="1" x14ac:dyDescent="0.2">
      <c r="A504" s="286" t="s">
        <v>874</v>
      </c>
      <c r="B504" s="287" t="s">
        <v>3001</v>
      </c>
      <c r="C504" s="340">
        <v>0</v>
      </c>
      <c r="D504" s="341">
        <v>36</v>
      </c>
      <c r="E504" s="341">
        <v>51</v>
      </c>
      <c r="F504" s="341">
        <v>51</v>
      </c>
      <c r="G504" s="341">
        <v>54</v>
      </c>
      <c r="H504" s="341">
        <v>64</v>
      </c>
      <c r="I504" s="342">
        <v>106</v>
      </c>
      <c r="J504" s="340">
        <v>0</v>
      </c>
      <c r="K504" s="341">
        <v>0</v>
      </c>
      <c r="L504" s="341">
        <v>23</v>
      </c>
      <c r="M504" s="341">
        <v>45</v>
      </c>
      <c r="N504" s="340">
        <v>0</v>
      </c>
      <c r="O504" s="341">
        <v>68</v>
      </c>
      <c r="P504" s="341">
        <v>75</v>
      </c>
      <c r="Q504" s="343">
        <v>68</v>
      </c>
      <c r="R504" s="344">
        <v>75</v>
      </c>
      <c r="S504" s="344">
        <v>79</v>
      </c>
      <c r="T504" s="344">
        <v>93</v>
      </c>
      <c r="U504" s="344">
        <v>98</v>
      </c>
      <c r="V504" s="344">
        <v>98</v>
      </c>
      <c r="W504" s="344">
        <v>0</v>
      </c>
      <c r="X504" s="344">
        <v>0</v>
      </c>
      <c r="Y504" s="345">
        <v>0.12</v>
      </c>
      <c r="Z504" s="345">
        <v>0.25</v>
      </c>
      <c r="AA504" s="345">
        <v>0.25</v>
      </c>
      <c r="AB504" s="346">
        <v>0</v>
      </c>
      <c r="AC504" s="346">
        <v>0</v>
      </c>
      <c r="AD504" s="346">
        <v>0</v>
      </c>
      <c r="AE504" s="346">
        <v>283</v>
      </c>
      <c r="AF504" s="393">
        <v>0</v>
      </c>
      <c r="AG504" s="349" t="s">
        <v>1570</v>
      </c>
      <c r="AH504" s="347" t="s">
        <v>1555</v>
      </c>
      <c r="AI504" s="347" t="s">
        <v>3957</v>
      </c>
      <c r="AJ504" s="348">
        <v>0.75</v>
      </c>
      <c r="AK504" s="379">
        <v>21</v>
      </c>
      <c r="AL504" s="349">
        <v>21</v>
      </c>
      <c r="AM504" s="349">
        <v>0.20157216240358408</v>
      </c>
      <c r="AN504" s="436">
        <v>6.6518813593182751</v>
      </c>
      <c r="AO504" s="348"/>
      <c r="AP504" s="348">
        <v>3.0235824360537613</v>
      </c>
      <c r="AQ504" s="348">
        <v>1</v>
      </c>
      <c r="AR504" s="348">
        <v>1</v>
      </c>
      <c r="AS504" s="348"/>
      <c r="AT504" s="348"/>
      <c r="AU504" s="348"/>
      <c r="AV504" s="348"/>
      <c r="AW504" s="350">
        <v>0.1</v>
      </c>
      <c r="AX504" s="351">
        <v>0.25</v>
      </c>
      <c r="AY504" s="352">
        <v>5</v>
      </c>
      <c r="AZ504" s="393">
        <v>0</v>
      </c>
      <c r="BA504" s="393" t="s">
        <v>1537</v>
      </c>
      <c r="BB504" s="393" t="s">
        <v>1537</v>
      </c>
      <c r="BC504" s="393" t="s">
        <v>1537</v>
      </c>
      <c r="BD504" s="353" t="s">
        <v>3612</v>
      </c>
      <c r="BE504" s="393">
        <v>0</v>
      </c>
      <c r="BF504" s="393">
        <v>0</v>
      </c>
      <c r="BG504" s="393">
        <v>0</v>
      </c>
      <c r="BH504" s="5" t="s">
        <v>1537</v>
      </c>
      <c r="BI504" s="289"/>
      <c r="BJ504" s="297">
        <v>0</v>
      </c>
      <c r="BK504" s="297">
        <v>6</v>
      </c>
    </row>
    <row r="505" spans="1:63" x14ac:dyDescent="0.2">
      <c r="A505" s="286" t="s">
        <v>882</v>
      </c>
      <c r="B505" s="287" t="s">
        <v>3010</v>
      </c>
      <c r="C505" s="340">
        <v>0</v>
      </c>
      <c r="D505" s="341">
        <v>40</v>
      </c>
      <c r="E505" s="341">
        <v>58</v>
      </c>
      <c r="F505" s="341">
        <v>58</v>
      </c>
      <c r="G505" s="341">
        <v>63</v>
      </c>
      <c r="H505" s="341">
        <v>72</v>
      </c>
      <c r="I505" s="342">
        <v>120</v>
      </c>
      <c r="J505" s="340">
        <v>0</v>
      </c>
      <c r="K505" s="341">
        <v>0</v>
      </c>
      <c r="L505" s="341">
        <v>26</v>
      </c>
      <c r="M505" s="341">
        <v>52</v>
      </c>
      <c r="N505" s="340">
        <v>0</v>
      </c>
      <c r="O505" s="341">
        <v>77</v>
      </c>
      <c r="P505" s="341">
        <v>84</v>
      </c>
      <c r="Q505" s="343">
        <v>77</v>
      </c>
      <c r="R505" s="344">
        <v>84</v>
      </c>
      <c r="S505" s="344">
        <v>88</v>
      </c>
      <c r="T505" s="344">
        <v>95</v>
      </c>
      <c r="U505" s="344">
        <v>107</v>
      </c>
      <c r="V505" s="344">
        <v>107</v>
      </c>
      <c r="W505" s="344">
        <v>0</v>
      </c>
      <c r="X505" s="344">
        <v>0</v>
      </c>
      <c r="Y505" s="345">
        <v>0.12</v>
      </c>
      <c r="Z505" s="345">
        <v>0.25</v>
      </c>
      <c r="AA505" s="345">
        <v>0.25</v>
      </c>
      <c r="AB505" s="346">
        <v>0</v>
      </c>
      <c r="AC505" s="346">
        <v>0</v>
      </c>
      <c r="AD505" s="346">
        <v>0</v>
      </c>
      <c r="AE505" s="346">
        <v>291</v>
      </c>
      <c r="AF505" s="393">
        <v>0</v>
      </c>
      <c r="AG505" s="349" t="s">
        <v>1570</v>
      </c>
      <c r="AH505" s="347" t="s">
        <v>1555</v>
      </c>
      <c r="AI505" s="347" t="s">
        <v>3957</v>
      </c>
      <c r="AJ505" s="348">
        <v>0.75</v>
      </c>
      <c r="AK505" s="379">
        <v>21</v>
      </c>
      <c r="AL505" s="349">
        <v>24</v>
      </c>
      <c r="AM505" s="349">
        <v>0.23047684984258859</v>
      </c>
      <c r="AN505" s="436">
        <v>7.6057360448054236</v>
      </c>
      <c r="AO505" s="348"/>
      <c r="AP505" s="348">
        <v>3.4571527476388288</v>
      </c>
      <c r="AQ505" s="348">
        <v>1</v>
      </c>
      <c r="AR505" s="348">
        <v>1</v>
      </c>
      <c r="AS505" s="348"/>
      <c r="AT505" s="348"/>
      <c r="AU505" s="348"/>
      <c r="AV505" s="348"/>
      <c r="AW505" s="350">
        <v>0.1</v>
      </c>
      <c r="AX505" s="351">
        <v>0.25</v>
      </c>
      <c r="AY505" s="352">
        <v>5</v>
      </c>
      <c r="AZ505" s="393">
        <v>0</v>
      </c>
      <c r="BA505" s="393" t="s">
        <v>1537</v>
      </c>
      <c r="BB505" s="393" t="s">
        <v>1537</v>
      </c>
      <c r="BC505" s="393" t="s">
        <v>1537</v>
      </c>
      <c r="BD505" s="353" t="s">
        <v>3612</v>
      </c>
      <c r="BE505" s="393">
        <v>0</v>
      </c>
      <c r="BF505" s="393">
        <v>0</v>
      </c>
      <c r="BG505" s="393">
        <v>0</v>
      </c>
      <c r="BH505" s="5" t="s">
        <v>1537</v>
      </c>
      <c r="BI505" s="289"/>
      <c r="BJ505" s="297">
        <v>0</v>
      </c>
      <c r="BK505" s="297">
        <v>7</v>
      </c>
    </row>
    <row r="506" spans="1:63" x14ac:dyDescent="0.2">
      <c r="A506" s="286" t="s">
        <v>890</v>
      </c>
      <c r="B506" s="287" t="s">
        <v>3018</v>
      </c>
      <c r="C506" s="340">
        <v>0</v>
      </c>
      <c r="D506" s="341">
        <v>45</v>
      </c>
      <c r="E506" s="341">
        <v>65</v>
      </c>
      <c r="F506" s="341">
        <v>65</v>
      </c>
      <c r="G506" s="341">
        <v>69</v>
      </c>
      <c r="H506" s="341">
        <v>80</v>
      </c>
      <c r="I506" s="342">
        <v>134</v>
      </c>
      <c r="J506" s="340">
        <v>0</v>
      </c>
      <c r="K506" s="341">
        <v>0</v>
      </c>
      <c r="L506" s="341">
        <v>30</v>
      </c>
      <c r="M506" s="341">
        <v>58</v>
      </c>
      <c r="N506" s="340">
        <v>0</v>
      </c>
      <c r="O506" s="341">
        <v>79</v>
      </c>
      <c r="P506" s="341">
        <v>88</v>
      </c>
      <c r="Q506" s="343">
        <v>79</v>
      </c>
      <c r="R506" s="344">
        <v>88</v>
      </c>
      <c r="S506" s="344">
        <v>95</v>
      </c>
      <c r="T506" s="344">
        <v>117</v>
      </c>
      <c r="U506" s="344">
        <v>114</v>
      </c>
      <c r="V506" s="344">
        <v>114</v>
      </c>
      <c r="W506" s="344">
        <v>0</v>
      </c>
      <c r="X506" s="344">
        <v>0</v>
      </c>
      <c r="Y506" s="345">
        <v>0.12</v>
      </c>
      <c r="Z506" s="345">
        <v>0.25</v>
      </c>
      <c r="AA506" s="345">
        <v>0.25</v>
      </c>
      <c r="AB506" s="346">
        <v>0</v>
      </c>
      <c r="AC506" s="346">
        <v>0</v>
      </c>
      <c r="AD506" s="346">
        <v>0</v>
      </c>
      <c r="AE506" s="346">
        <v>0</v>
      </c>
      <c r="AF506" s="393">
        <v>0</v>
      </c>
      <c r="AG506" s="349" t="s">
        <v>1570</v>
      </c>
      <c r="AH506" s="347" t="s">
        <v>1555</v>
      </c>
      <c r="AI506" s="347" t="s">
        <v>3957</v>
      </c>
      <c r="AJ506" s="348">
        <v>0.75</v>
      </c>
      <c r="AK506" s="379">
        <v>21</v>
      </c>
      <c r="AL506" s="349">
        <v>27</v>
      </c>
      <c r="AM506" s="349">
        <v>0.25976186211631686</v>
      </c>
      <c r="AN506" s="436">
        <v>8.5721414498384565</v>
      </c>
      <c r="AO506" s="348"/>
      <c r="AP506" s="348">
        <v>3.8964279317447525</v>
      </c>
      <c r="AQ506" s="348">
        <v>1</v>
      </c>
      <c r="AR506" s="348">
        <v>1</v>
      </c>
      <c r="AS506" s="348"/>
      <c r="AT506" s="348"/>
      <c r="AU506" s="348"/>
      <c r="AV506" s="348"/>
      <c r="AW506" s="350">
        <v>0.1</v>
      </c>
      <c r="AX506" s="351">
        <v>0.25</v>
      </c>
      <c r="AY506" s="352">
        <v>5</v>
      </c>
      <c r="AZ506" s="393">
        <v>0</v>
      </c>
      <c r="BA506" s="393" t="s">
        <v>1537</v>
      </c>
      <c r="BB506" s="393" t="s">
        <v>1537</v>
      </c>
      <c r="BC506" s="393" t="s">
        <v>1537</v>
      </c>
      <c r="BD506" s="353" t="s">
        <v>3612</v>
      </c>
      <c r="BE506" s="393">
        <v>0</v>
      </c>
      <c r="BF506" s="393">
        <v>0</v>
      </c>
      <c r="BG506" s="393">
        <v>0</v>
      </c>
      <c r="BH506" s="5" t="s">
        <v>1537</v>
      </c>
      <c r="BI506" s="289"/>
      <c r="BJ506" s="297">
        <v>0</v>
      </c>
      <c r="BK506" s="297">
        <v>7</v>
      </c>
    </row>
    <row r="507" spans="1:63" x14ac:dyDescent="0.2">
      <c r="A507" s="286" t="s">
        <v>899</v>
      </c>
      <c r="B507" s="287" t="s">
        <v>3027</v>
      </c>
      <c r="C507" s="340">
        <v>0</v>
      </c>
      <c r="D507" s="341">
        <v>43</v>
      </c>
      <c r="E507" s="341">
        <v>62</v>
      </c>
      <c r="F507" s="341">
        <v>63</v>
      </c>
      <c r="G507" s="341">
        <v>66</v>
      </c>
      <c r="H507" s="341">
        <v>77</v>
      </c>
      <c r="I507" s="342">
        <v>127</v>
      </c>
      <c r="J507" s="340">
        <v>0</v>
      </c>
      <c r="K507" s="341">
        <v>0</v>
      </c>
      <c r="L507" s="341">
        <v>27</v>
      </c>
      <c r="M507" s="341">
        <v>56</v>
      </c>
      <c r="N507" s="340">
        <v>0</v>
      </c>
      <c r="O507" s="341">
        <v>77</v>
      </c>
      <c r="P507" s="341">
        <v>84</v>
      </c>
      <c r="Q507" s="343">
        <v>77</v>
      </c>
      <c r="R507" s="344">
        <v>84</v>
      </c>
      <c r="S507" s="344">
        <v>98</v>
      </c>
      <c r="T507" s="344">
        <v>116</v>
      </c>
      <c r="U507" s="344">
        <v>117</v>
      </c>
      <c r="V507" s="344">
        <v>117</v>
      </c>
      <c r="W507" s="344">
        <v>0</v>
      </c>
      <c r="X507" s="344">
        <v>0</v>
      </c>
      <c r="Y507" s="345">
        <v>0.12</v>
      </c>
      <c r="Z507" s="345">
        <v>0.25</v>
      </c>
      <c r="AA507" s="345">
        <v>0.25</v>
      </c>
      <c r="AB507" s="346">
        <v>0</v>
      </c>
      <c r="AC507" s="346">
        <v>0</v>
      </c>
      <c r="AD507" s="346">
        <v>0</v>
      </c>
      <c r="AE507" s="346">
        <v>305</v>
      </c>
      <c r="AF507" s="393">
        <v>0</v>
      </c>
      <c r="AG507" s="349" t="s">
        <v>1570</v>
      </c>
      <c r="AH507" s="347" t="s">
        <v>1555</v>
      </c>
      <c r="AI507" s="347" t="s">
        <v>3957</v>
      </c>
      <c r="AJ507" s="348">
        <v>0.75</v>
      </c>
      <c r="AK507" s="379">
        <v>21</v>
      </c>
      <c r="AL507" s="349">
        <v>30</v>
      </c>
      <c r="AM507" s="349">
        <v>0.24727285565682244</v>
      </c>
      <c r="AN507" s="436">
        <v>8.1600042366751406</v>
      </c>
      <c r="AO507" s="348"/>
      <c r="AP507" s="348">
        <v>3.7090928348523367</v>
      </c>
      <c r="AQ507" s="348">
        <v>1</v>
      </c>
      <c r="AR507" s="348">
        <v>1</v>
      </c>
      <c r="AS507" s="348"/>
      <c r="AT507" s="348"/>
      <c r="AU507" s="348"/>
      <c r="AV507" s="348"/>
      <c r="AW507" s="350">
        <v>0.1</v>
      </c>
      <c r="AX507" s="351">
        <v>0.25</v>
      </c>
      <c r="AY507" s="352">
        <v>5</v>
      </c>
      <c r="AZ507" s="393">
        <v>0</v>
      </c>
      <c r="BA507" s="393" t="s">
        <v>1537</v>
      </c>
      <c r="BB507" s="393" t="s">
        <v>1537</v>
      </c>
      <c r="BC507" s="393" t="s">
        <v>1537</v>
      </c>
      <c r="BD507" s="353" t="s">
        <v>3612</v>
      </c>
      <c r="BE507" s="393">
        <v>0</v>
      </c>
      <c r="BF507" s="393">
        <v>0</v>
      </c>
      <c r="BG507" s="393">
        <v>0</v>
      </c>
      <c r="BH507" s="5" t="s">
        <v>1537</v>
      </c>
      <c r="BI507" s="289"/>
      <c r="BJ507" s="297">
        <v>0</v>
      </c>
      <c r="BK507" s="297">
        <v>7</v>
      </c>
    </row>
    <row r="508" spans="1:63" x14ac:dyDescent="0.2">
      <c r="A508" s="286" t="s">
        <v>906</v>
      </c>
      <c r="B508" s="287" t="s">
        <v>3034</v>
      </c>
      <c r="C508" s="340">
        <v>0</v>
      </c>
      <c r="D508" s="341">
        <v>53</v>
      </c>
      <c r="E508" s="341">
        <v>78</v>
      </c>
      <c r="F508" s="341">
        <v>78</v>
      </c>
      <c r="G508" s="341">
        <v>83</v>
      </c>
      <c r="H508" s="341">
        <v>96</v>
      </c>
      <c r="I508" s="342">
        <v>162</v>
      </c>
      <c r="J508" s="340">
        <v>0</v>
      </c>
      <c r="K508" s="341">
        <v>0</v>
      </c>
      <c r="L508" s="341">
        <v>36</v>
      </c>
      <c r="M508" s="341">
        <v>72</v>
      </c>
      <c r="N508" s="340">
        <v>0</v>
      </c>
      <c r="O508" s="341">
        <v>92</v>
      </c>
      <c r="P508" s="341">
        <v>98</v>
      </c>
      <c r="Q508" s="343">
        <v>92</v>
      </c>
      <c r="R508" s="344">
        <v>98</v>
      </c>
      <c r="S508" s="344">
        <v>118</v>
      </c>
      <c r="T508" s="344">
        <v>167</v>
      </c>
      <c r="U508" s="344">
        <v>133</v>
      </c>
      <c r="V508" s="344">
        <v>133</v>
      </c>
      <c r="W508" s="344">
        <v>0</v>
      </c>
      <c r="X508" s="344">
        <v>0</v>
      </c>
      <c r="Y508" s="345">
        <v>0.12</v>
      </c>
      <c r="Z508" s="345">
        <v>0.25</v>
      </c>
      <c r="AA508" s="345">
        <v>0.25</v>
      </c>
      <c r="AB508" s="346">
        <v>0</v>
      </c>
      <c r="AC508" s="346">
        <v>0</v>
      </c>
      <c r="AD508" s="346">
        <v>0</v>
      </c>
      <c r="AE508" s="346">
        <v>0</v>
      </c>
      <c r="AF508" s="393">
        <v>0</v>
      </c>
      <c r="AG508" s="349" t="s">
        <v>1570</v>
      </c>
      <c r="AH508" s="347" t="s">
        <v>1555</v>
      </c>
      <c r="AI508" s="347" t="s">
        <v>3957</v>
      </c>
      <c r="AJ508" s="348">
        <v>0.75</v>
      </c>
      <c r="AK508" s="379">
        <v>21</v>
      </c>
      <c r="AL508" s="349">
        <v>33</v>
      </c>
      <c r="AM508" s="349">
        <v>0.31757123699432582</v>
      </c>
      <c r="AN508" s="436">
        <v>10.479850820812754</v>
      </c>
      <c r="AO508" s="348"/>
      <c r="AP508" s="348">
        <v>4.7635685549148876</v>
      </c>
      <c r="AQ508" s="348">
        <v>1</v>
      </c>
      <c r="AR508" s="348">
        <v>1</v>
      </c>
      <c r="AS508" s="348"/>
      <c r="AT508" s="348"/>
      <c r="AU508" s="348"/>
      <c r="AV508" s="348"/>
      <c r="AW508" s="350">
        <v>0.1</v>
      </c>
      <c r="AX508" s="351">
        <v>0.25</v>
      </c>
      <c r="AY508" s="352">
        <v>5</v>
      </c>
      <c r="AZ508" s="393">
        <v>0</v>
      </c>
      <c r="BA508" s="393" t="s">
        <v>1537</v>
      </c>
      <c r="BB508" s="393" t="s">
        <v>1537</v>
      </c>
      <c r="BC508" s="393" t="s">
        <v>1537</v>
      </c>
      <c r="BD508" s="353" t="s">
        <v>3612</v>
      </c>
      <c r="BE508" s="393">
        <v>0</v>
      </c>
      <c r="BF508" s="393">
        <v>0</v>
      </c>
      <c r="BG508" s="393">
        <v>0</v>
      </c>
      <c r="BH508" s="5" t="s">
        <v>1537</v>
      </c>
      <c r="BI508" s="289"/>
      <c r="BJ508" s="297">
        <v>0</v>
      </c>
      <c r="BK508" s="297">
        <v>9</v>
      </c>
    </row>
    <row r="509" spans="1:63" x14ac:dyDescent="0.2">
      <c r="A509" s="286" t="s">
        <v>915</v>
      </c>
      <c r="B509" s="287" t="s">
        <v>3043</v>
      </c>
      <c r="C509" s="340">
        <v>0</v>
      </c>
      <c r="D509" s="341">
        <v>57</v>
      </c>
      <c r="E509" s="341">
        <v>83</v>
      </c>
      <c r="F509" s="341">
        <v>84</v>
      </c>
      <c r="G509" s="341">
        <v>89</v>
      </c>
      <c r="H509" s="341">
        <v>105</v>
      </c>
      <c r="I509" s="342">
        <v>176</v>
      </c>
      <c r="J509" s="340">
        <v>0</v>
      </c>
      <c r="K509" s="341">
        <v>0</v>
      </c>
      <c r="L509" s="341">
        <v>40</v>
      </c>
      <c r="M509" s="341">
        <v>78</v>
      </c>
      <c r="N509" s="340">
        <v>0</v>
      </c>
      <c r="O509" s="341">
        <v>115</v>
      </c>
      <c r="P509" s="341">
        <v>127</v>
      </c>
      <c r="Q509" s="343">
        <v>115</v>
      </c>
      <c r="R509" s="344">
        <v>127</v>
      </c>
      <c r="S509" s="344">
        <v>131</v>
      </c>
      <c r="T509" s="344">
        <v>162</v>
      </c>
      <c r="U509" s="344">
        <v>150</v>
      </c>
      <c r="V509" s="344">
        <v>150</v>
      </c>
      <c r="W509" s="344">
        <v>0</v>
      </c>
      <c r="X509" s="344">
        <v>0</v>
      </c>
      <c r="Y509" s="345">
        <v>0.12</v>
      </c>
      <c r="Z509" s="345">
        <v>0.25</v>
      </c>
      <c r="AA509" s="345">
        <v>0.25</v>
      </c>
      <c r="AB509" s="346">
        <v>0</v>
      </c>
      <c r="AC509" s="346">
        <v>0</v>
      </c>
      <c r="AD509" s="346">
        <v>0</v>
      </c>
      <c r="AE509" s="346">
        <v>320</v>
      </c>
      <c r="AF509" s="393">
        <v>0</v>
      </c>
      <c r="AG509" s="349" t="s">
        <v>1570</v>
      </c>
      <c r="AH509" s="347" t="s">
        <v>1555</v>
      </c>
      <c r="AI509" s="347" t="s">
        <v>3957</v>
      </c>
      <c r="AJ509" s="348">
        <v>0.75</v>
      </c>
      <c r="AK509" s="379">
        <v>21</v>
      </c>
      <c r="AL509" s="349">
        <v>36</v>
      </c>
      <c r="AM509" s="349">
        <v>0.34647592443333036</v>
      </c>
      <c r="AN509" s="436">
        <v>11.433705506299903</v>
      </c>
      <c r="AO509" s="348"/>
      <c r="AP509" s="348">
        <v>5.1971388664999552</v>
      </c>
      <c r="AQ509" s="348">
        <v>1</v>
      </c>
      <c r="AR509" s="348">
        <v>1</v>
      </c>
      <c r="AS509" s="348"/>
      <c r="AT509" s="348"/>
      <c r="AU509" s="348"/>
      <c r="AV509" s="348"/>
      <c r="AW509" s="350">
        <v>0.1</v>
      </c>
      <c r="AX509" s="351">
        <v>0.25</v>
      </c>
      <c r="AY509" s="352">
        <v>5</v>
      </c>
      <c r="AZ509" s="393">
        <v>0</v>
      </c>
      <c r="BA509" s="393" t="s">
        <v>1537</v>
      </c>
      <c r="BB509" s="393" t="s">
        <v>1537</v>
      </c>
      <c r="BC509" s="393" t="s">
        <v>1537</v>
      </c>
      <c r="BD509" s="353" t="s">
        <v>3612</v>
      </c>
      <c r="BE509" s="393">
        <v>0</v>
      </c>
      <c r="BF509" s="393">
        <v>0</v>
      </c>
      <c r="BG509" s="393">
        <v>0</v>
      </c>
      <c r="BH509" s="5" t="s">
        <v>1537</v>
      </c>
      <c r="BI509" s="289"/>
      <c r="BJ509" s="297">
        <v>0</v>
      </c>
      <c r="BK509" s="297">
        <v>9</v>
      </c>
    </row>
    <row r="510" spans="1:63" x14ac:dyDescent="0.2">
      <c r="A510" s="286" t="s">
        <v>922</v>
      </c>
      <c r="B510" s="287" t="s">
        <v>3050</v>
      </c>
      <c r="C510" s="340">
        <v>0</v>
      </c>
      <c r="D510" s="341">
        <v>62</v>
      </c>
      <c r="E510" s="341">
        <v>89</v>
      </c>
      <c r="F510" s="341">
        <v>90</v>
      </c>
      <c r="G510" s="341">
        <v>97</v>
      </c>
      <c r="H510" s="341">
        <v>113</v>
      </c>
      <c r="I510" s="342">
        <v>190</v>
      </c>
      <c r="J510" s="340">
        <v>0</v>
      </c>
      <c r="K510" s="341">
        <v>0</v>
      </c>
      <c r="L510" s="341">
        <v>43</v>
      </c>
      <c r="M510" s="341">
        <v>85</v>
      </c>
      <c r="N510" s="340">
        <v>0</v>
      </c>
      <c r="O510" s="341">
        <v>119</v>
      </c>
      <c r="P510" s="341">
        <v>132</v>
      </c>
      <c r="Q510" s="343">
        <v>119</v>
      </c>
      <c r="R510" s="344">
        <v>132</v>
      </c>
      <c r="S510" s="344">
        <v>137</v>
      </c>
      <c r="T510" s="344">
        <v>164</v>
      </c>
      <c r="U510" s="344">
        <v>156</v>
      </c>
      <c r="V510" s="344">
        <v>156</v>
      </c>
      <c r="W510" s="344">
        <v>0</v>
      </c>
      <c r="X510" s="344">
        <v>0</v>
      </c>
      <c r="Y510" s="345">
        <v>0.12</v>
      </c>
      <c r="Z510" s="345">
        <v>0.25</v>
      </c>
      <c r="AA510" s="345">
        <v>0.25</v>
      </c>
      <c r="AB510" s="346">
        <v>0</v>
      </c>
      <c r="AC510" s="346">
        <v>0</v>
      </c>
      <c r="AD510" s="346">
        <v>0</v>
      </c>
      <c r="AE510" s="346">
        <v>327</v>
      </c>
      <c r="AF510" s="393">
        <v>0</v>
      </c>
      <c r="AG510" s="349" t="s">
        <v>1570</v>
      </c>
      <c r="AH510" s="347" t="s">
        <v>1555</v>
      </c>
      <c r="AI510" s="347" t="s">
        <v>3957</v>
      </c>
      <c r="AJ510" s="348">
        <v>0.75</v>
      </c>
      <c r="AK510" s="379">
        <v>21</v>
      </c>
      <c r="AL510" s="349">
        <v>39</v>
      </c>
      <c r="AM510" s="349">
        <v>0.3753806118723349</v>
      </c>
      <c r="AN510" s="436">
        <v>12.387560191787053</v>
      </c>
      <c r="AO510" s="348"/>
      <c r="AP510" s="348">
        <v>5.6307091780850236</v>
      </c>
      <c r="AQ510" s="348">
        <v>1</v>
      </c>
      <c r="AR510" s="348">
        <v>1</v>
      </c>
      <c r="AS510" s="348"/>
      <c r="AT510" s="348"/>
      <c r="AU510" s="348"/>
      <c r="AV510" s="348"/>
      <c r="AW510" s="350">
        <v>0.1</v>
      </c>
      <c r="AX510" s="351">
        <v>0.25</v>
      </c>
      <c r="AY510" s="352">
        <v>5</v>
      </c>
      <c r="AZ510" s="393">
        <v>0</v>
      </c>
      <c r="BA510" s="393" t="s">
        <v>1537</v>
      </c>
      <c r="BB510" s="393" t="s">
        <v>1537</v>
      </c>
      <c r="BC510" s="393" t="s">
        <v>1537</v>
      </c>
      <c r="BD510" s="353" t="s">
        <v>3612</v>
      </c>
      <c r="BE510" s="393">
        <v>0</v>
      </c>
      <c r="BF510" s="393">
        <v>0</v>
      </c>
      <c r="BG510" s="393">
        <v>0</v>
      </c>
      <c r="BH510" s="5" t="s">
        <v>1537</v>
      </c>
      <c r="BI510" s="289"/>
      <c r="BJ510" s="297">
        <v>0</v>
      </c>
      <c r="BK510" s="297">
        <v>10</v>
      </c>
    </row>
    <row r="511" spans="1:63" x14ac:dyDescent="0.2">
      <c r="A511" s="286" t="s">
        <v>931</v>
      </c>
      <c r="B511" s="287" t="s">
        <v>3059</v>
      </c>
      <c r="C511" s="340">
        <v>0</v>
      </c>
      <c r="D511" s="341">
        <v>67</v>
      </c>
      <c r="E511" s="341">
        <v>96</v>
      </c>
      <c r="F511" s="341">
        <v>97</v>
      </c>
      <c r="G511" s="341">
        <v>104</v>
      </c>
      <c r="H511" s="341">
        <v>121</v>
      </c>
      <c r="I511" s="342">
        <v>205</v>
      </c>
      <c r="J511" s="340">
        <v>0</v>
      </c>
      <c r="K511" s="341">
        <v>0</v>
      </c>
      <c r="L511" s="341">
        <v>46</v>
      </c>
      <c r="M511" s="341">
        <v>91</v>
      </c>
      <c r="N511" s="340">
        <v>0</v>
      </c>
      <c r="O511" s="341">
        <v>122</v>
      </c>
      <c r="P511" s="341">
        <v>136</v>
      </c>
      <c r="Q511" s="343">
        <v>122</v>
      </c>
      <c r="R511" s="344">
        <v>136</v>
      </c>
      <c r="S511" s="344">
        <v>146</v>
      </c>
      <c r="T511" s="344">
        <v>167</v>
      </c>
      <c r="U511" s="344">
        <v>163</v>
      </c>
      <c r="V511" s="344">
        <v>163</v>
      </c>
      <c r="W511" s="344">
        <v>0</v>
      </c>
      <c r="X511" s="344">
        <v>0</v>
      </c>
      <c r="Y511" s="345">
        <v>0.12</v>
      </c>
      <c r="Z511" s="345">
        <v>0.25</v>
      </c>
      <c r="AA511" s="345">
        <v>0.25</v>
      </c>
      <c r="AB511" s="346">
        <v>0</v>
      </c>
      <c r="AC511" s="346">
        <v>0</v>
      </c>
      <c r="AD511" s="346">
        <v>0</v>
      </c>
      <c r="AE511" s="346">
        <v>333</v>
      </c>
      <c r="AF511" s="393">
        <v>0</v>
      </c>
      <c r="AG511" s="349" t="s">
        <v>1570</v>
      </c>
      <c r="AH511" s="347" t="s">
        <v>1555</v>
      </c>
      <c r="AI511" s="347" t="s">
        <v>3957</v>
      </c>
      <c r="AJ511" s="348">
        <v>0.75</v>
      </c>
      <c r="AK511" s="379">
        <v>21</v>
      </c>
      <c r="AL511" s="349">
        <v>42</v>
      </c>
      <c r="AM511" s="349">
        <v>0.40428529931133933</v>
      </c>
      <c r="AN511" s="436">
        <v>13.3414148772742</v>
      </c>
      <c r="AO511" s="348"/>
      <c r="AP511" s="348">
        <v>6.0642794896700902</v>
      </c>
      <c r="AQ511" s="348">
        <v>1</v>
      </c>
      <c r="AR511" s="348">
        <v>1</v>
      </c>
      <c r="AS511" s="348"/>
      <c r="AT511" s="348"/>
      <c r="AU511" s="348"/>
      <c r="AV511" s="348"/>
      <c r="AW511" s="350">
        <v>0.1</v>
      </c>
      <c r="AX511" s="351">
        <v>0.25</v>
      </c>
      <c r="AY511" s="352">
        <v>5</v>
      </c>
      <c r="AZ511" s="393">
        <v>0</v>
      </c>
      <c r="BA511" s="393" t="s">
        <v>1537</v>
      </c>
      <c r="BB511" s="393" t="s">
        <v>1537</v>
      </c>
      <c r="BC511" s="393" t="s">
        <v>1537</v>
      </c>
      <c r="BD511" s="353" t="s">
        <v>3612</v>
      </c>
      <c r="BE511" s="393">
        <v>0</v>
      </c>
      <c r="BF511" s="393">
        <v>0</v>
      </c>
      <c r="BG511" s="393">
        <v>0</v>
      </c>
      <c r="BH511" s="5" t="s">
        <v>1537</v>
      </c>
      <c r="BI511" s="289"/>
      <c r="BJ511" s="297">
        <v>0</v>
      </c>
      <c r="BK511" s="297">
        <v>11</v>
      </c>
    </row>
    <row r="512" spans="1:63" x14ac:dyDescent="0.2">
      <c r="A512" s="286" t="s">
        <v>938</v>
      </c>
      <c r="B512" s="287" t="s">
        <v>3066</v>
      </c>
      <c r="C512" s="340">
        <v>0</v>
      </c>
      <c r="D512" s="341">
        <v>78</v>
      </c>
      <c r="E512" s="341">
        <v>114</v>
      </c>
      <c r="F512" s="341">
        <v>114</v>
      </c>
      <c r="G512" s="341">
        <v>122</v>
      </c>
      <c r="H512" s="341">
        <v>142</v>
      </c>
      <c r="I512" s="342">
        <v>242</v>
      </c>
      <c r="J512" s="340">
        <v>0</v>
      </c>
      <c r="K512" s="341">
        <v>0</v>
      </c>
      <c r="L512" s="341">
        <v>55</v>
      </c>
      <c r="M512" s="341">
        <v>108</v>
      </c>
      <c r="N512" s="340">
        <v>0</v>
      </c>
      <c r="O512" s="341">
        <v>118</v>
      </c>
      <c r="P512" s="341">
        <v>132</v>
      </c>
      <c r="Q512" s="343">
        <v>118</v>
      </c>
      <c r="R512" s="344">
        <v>132</v>
      </c>
      <c r="S512" s="344">
        <v>166</v>
      </c>
      <c r="T512" s="344">
        <v>292</v>
      </c>
      <c r="U512" s="344">
        <v>184</v>
      </c>
      <c r="V512" s="344">
        <v>184</v>
      </c>
      <c r="W512" s="344">
        <v>0</v>
      </c>
      <c r="X512" s="344">
        <v>0</v>
      </c>
      <c r="Y512" s="345">
        <v>0.12</v>
      </c>
      <c r="Z512" s="345">
        <v>0.25</v>
      </c>
      <c r="AA512" s="345">
        <v>0.25</v>
      </c>
      <c r="AB512" s="346">
        <v>0</v>
      </c>
      <c r="AC512" s="346">
        <v>0</v>
      </c>
      <c r="AD512" s="346">
        <v>0</v>
      </c>
      <c r="AE512" s="346">
        <v>0</v>
      </c>
      <c r="AF512" s="393">
        <v>0</v>
      </c>
      <c r="AG512" s="349" t="s">
        <v>1570</v>
      </c>
      <c r="AH512" s="347" t="s">
        <v>1555</v>
      </c>
      <c r="AI512" s="347" t="s">
        <v>3957</v>
      </c>
      <c r="AJ512" s="348">
        <v>0.75</v>
      </c>
      <c r="AK512" s="379">
        <v>21</v>
      </c>
      <c r="AL512" s="349">
        <v>49.8</v>
      </c>
      <c r="AM512" s="349">
        <v>0.27323468998789852</v>
      </c>
      <c r="AN512" s="436">
        <v>9.0167447696006526</v>
      </c>
      <c r="AO512" s="348"/>
      <c r="AP512" s="348">
        <v>4.0985203498184779</v>
      </c>
      <c r="AQ512" s="348">
        <v>1</v>
      </c>
      <c r="AR512" s="348">
        <v>1</v>
      </c>
      <c r="AS512" s="348"/>
      <c r="AT512" s="348"/>
      <c r="AU512" s="348"/>
      <c r="AV512" s="348"/>
      <c r="AW512" s="350">
        <v>0.1</v>
      </c>
      <c r="AX512" s="351">
        <v>0.25</v>
      </c>
      <c r="AY512" s="352">
        <v>5</v>
      </c>
      <c r="AZ512" s="393">
        <v>0</v>
      </c>
      <c r="BA512" s="393" t="s">
        <v>1537</v>
      </c>
      <c r="BB512" s="393" t="s">
        <v>1537</v>
      </c>
      <c r="BC512" s="393" t="s">
        <v>1537</v>
      </c>
      <c r="BD512" s="353" t="s">
        <v>3612</v>
      </c>
      <c r="BE512" s="393">
        <v>0</v>
      </c>
      <c r="BF512" s="393">
        <v>0</v>
      </c>
      <c r="BG512" s="393">
        <v>0</v>
      </c>
      <c r="BH512" s="5" t="s">
        <v>1537</v>
      </c>
      <c r="BI512" s="289"/>
      <c r="BJ512" s="297">
        <v>0</v>
      </c>
      <c r="BK512" s="297">
        <v>13</v>
      </c>
    </row>
    <row r="513" spans="1:63" x14ac:dyDescent="0.2">
      <c r="A513" s="286" t="s">
        <v>4804</v>
      </c>
      <c r="B513" s="287" t="s">
        <v>4805</v>
      </c>
      <c r="C513" s="340">
        <v>0</v>
      </c>
      <c r="D513" s="341">
        <v>24</v>
      </c>
      <c r="E513" s="341">
        <v>32</v>
      </c>
      <c r="F513" s="341">
        <v>32</v>
      </c>
      <c r="G513" s="341">
        <v>34</v>
      </c>
      <c r="H513" s="341">
        <v>39</v>
      </c>
      <c r="I513" s="342">
        <v>37</v>
      </c>
      <c r="J513" s="340">
        <v>0</v>
      </c>
      <c r="K513" s="341">
        <v>0</v>
      </c>
      <c r="L513" s="341">
        <v>14</v>
      </c>
      <c r="M513" s="341">
        <v>27</v>
      </c>
      <c r="N513" s="340">
        <v>0</v>
      </c>
      <c r="O513" s="341">
        <v>48</v>
      </c>
      <c r="P513" s="341">
        <v>52</v>
      </c>
      <c r="Q513" s="343">
        <v>48</v>
      </c>
      <c r="R513" s="344">
        <v>52</v>
      </c>
      <c r="S513" s="344">
        <v>67</v>
      </c>
      <c r="T513" s="344">
        <v>54</v>
      </c>
      <c r="U513" s="344">
        <v>87</v>
      </c>
      <c r="V513" s="344">
        <v>87</v>
      </c>
      <c r="W513" s="344">
        <v>0</v>
      </c>
      <c r="X513" s="344">
        <v>0</v>
      </c>
      <c r="Y513" s="345">
        <v>0.12</v>
      </c>
      <c r="Z513" s="345">
        <v>0.25</v>
      </c>
      <c r="AA513" s="345">
        <v>0.25</v>
      </c>
      <c r="AB513" s="346">
        <v>0</v>
      </c>
      <c r="AC513" s="346">
        <v>0</v>
      </c>
      <c r="AD513" s="346">
        <v>0</v>
      </c>
      <c r="AE513" s="346">
        <v>0</v>
      </c>
      <c r="AF513" s="393">
        <v>0</v>
      </c>
      <c r="AG513" s="349" t="s">
        <v>1570</v>
      </c>
      <c r="AH513" s="347" t="s">
        <v>1555</v>
      </c>
      <c r="AI513" s="347" t="s">
        <v>3957</v>
      </c>
      <c r="AJ513" s="348">
        <v>0.75</v>
      </c>
      <c r="AK513" s="379">
        <v>24</v>
      </c>
      <c r="AL513" s="349">
        <v>10.5</v>
      </c>
      <c r="AM513" s="349">
        <v>0.11436870095962415</v>
      </c>
      <c r="AN513" s="436">
        <v>3.7741671316675971</v>
      </c>
      <c r="AO513" s="348"/>
      <c r="AP513" s="348">
        <v>1.7155305143943622</v>
      </c>
      <c r="AQ513" s="348">
        <v>1</v>
      </c>
      <c r="AR513" s="348">
        <v>1</v>
      </c>
      <c r="AS513" s="348"/>
      <c r="AT513" s="348"/>
      <c r="AU513" s="348"/>
      <c r="AV513" s="348"/>
      <c r="AW513" s="350">
        <v>0.05</v>
      </c>
      <c r="AX513" s="351">
        <v>0.25</v>
      </c>
      <c r="AY513" s="352">
        <v>5</v>
      </c>
      <c r="AZ513" s="393">
        <v>0</v>
      </c>
      <c r="BA513" s="393" t="s">
        <v>1537</v>
      </c>
      <c r="BB513" s="393" t="s">
        <v>1537</v>
      </c>
      <c r="BC513" s="393" t="s">
        <v>1537</v>
      </c>
      <c r="BD513" s="353" t="s">
        <v>3612</v>
      </c>
      <c r="BE513" s="393">
        <v>0</v>
      </c>
      <c r="BF513" s="393">
        <v>0</v>
      </c>
      <c r="BG513" s="393">
        <v>0</v>
      </c>
      <c r="BH513" s="5" t="s">
        <v>1537</v>
      </c>
      <c r="BI513" s="289" t="s">
        <v>1537</v>
      </c>
      <c r="BJ513" s="297">
        <v>0</v>
      </c>
      <c r="BK513" s="297">
        <v>4</v>
      </c>
    </row>
    <row r="514" spans="1:63" x14ac:dyDescent="0.2">
      <c r="A514" s="286" t="s">
        <v>4423</v>
      </c>
      <c r="B514" s="287" t="s">
        <v>4797</v>
      </c>
      <c r="C514" s="340">
        <v>0</v>
      </c>
      <c r="D514" s="341">
        <v>26</v>
      </c>
      <c r="E514" s="341">
        <v>36</v>
      </c>
      <c r="F514" s="341">
        <v>36</v>
      </c>
      <c r="G514" s="341">
        <v>38</v>
      </c>
      <c r="H514" s="341">
        <v>43</v>
      </c>
      <c r="I514" s="342">
        <v>72</v>
      </c>
      <c r="J514" s="340">
        <v>0</v>
      </c>
      <c r="K514" s="341">
        <v>0</v>
      </c>
      <c r="L514" s="341">
        <v>16</v>
      </c>
      <c r="M514" s="341">
        <v>29</v>
      </c>
      <c r="N514" s="340">
        <v>0</v>
      </c>
      <c r="O514" s="341">
        <v>51</v>
      </c>
      <c r="P514" s="341">
        <v>56</v>
      </c>
      <c r="Q514" s="343">
        <v>51</v>
      </c>
      <c r="R514" s="344">
        <v>56</v>
      </c>
      <c r="S514" s="344">
        <v>67</v>
      </c>
      <c r="T514" s="344">
        <v>58</v>
      </c>
      <c r="U514" s="344">
        <v>84</v>
      </c>
      <c r="V514" s="344">
        <v>84</v>
      </c>
      <c r="W514" s="344">
        <v>0</v>
      </c>
      <c r="X514" s="344">
        <v>0</v>
      </c>
      <c r="Y514" s="345">
        <v>0.12</v>
      </c>
      <c r="Z514" s="345">
        <v>0.25</v>
      </c>
      <c r="AA514" s="345">
        <v>0.25</v>
      </c>
      <c r="AB514" s="346">
        <v>0</v>
      </c>
      <c r="AC514" s="346">
        <v>0</v>
      </c>
      <c r="AD514" s="346">
        <v>0</v>
      </c>
      <c r="AE514" s="346">
        <v>266</v>
      </c>
      <c r="AF514" s="393">
        <v>0</v>
      </c>
      <c r="AG514" s="349" t="s">
        <v>1570</v>
      </c>
      <c r="AH514" s="347" t="s">
        <v>1555</v>
      </c>
      <c r="AI514" s="347" t="s">
        <v>3957</v>
      </c>
      <c r="AJ514" s="348">
        <v>0.75</v>
      </c>
      <c r="AK514" s="379">
        <v>24</v>
      </c>
      <c r="AL514" s="349">
        <v>12</v>
      </c>
      <c r="AM514" s="349">
        <v>0.13089345623135692</v>
      </c>
      <c r="AN514" s="436">
        <v>4.3194840556347787</v>
      </c>
      <c r="AO514" s="348"/>
      <c r="AP514" s="348">
        <v>1.9634018434703537</v>
      </c>
      <c r="AQ514" s="348">
        <v>1</v>
      </c>
      <c r="AR514" s="348">
        <v>1</v>
      </c>
      <c r="AS514" s="348"/>
      <c r="AT514" s="348"/>
      <c r="AU514" s="348"/>
      <c r="AV514" s="348"/>
      <c r="AW514" s="350">
        <v>0.1</v>
      </c>
      <c r="AX514" s="351">
        <v>0.25</v>
      </c>
      <c r="AY514" s="352">
        <v>5</v>
      </c>
      <c r="AZ514" s="393">
        <v>0</v>
      </c>
      <c r="BA514" s="393" t="s">
        <v>1537</v>
      </c>
      <c r="BB514" s="393" t="s">
        <v>1537</v>
      </c>
      <c r="BC514" s="393" t="s">
        <v>1537</v>
      </c>
      <c r="BD514" s="353" t="s">
        <v>3612</v>
      </c>
      <c r="BE514" s="393">
        <v>0</v>
      </c>
      <c r="BF514" s="393">
        <v>0</v>
      </c>
      <c r="BG514" s="393">
        <v>0</v>
      </c>
      <c r="BH514" s="5" t="s">
        <v>1537</v>
      </c>
      <c r="BI514" s="289" t="s">
        <v>1537</v>
      </c>
      <c r="BJ514" s="297">
        <v>0</v>
      </c>
      <c r="BK514" s="297">
        <v>4</v>
      </c>
    </row>
    <row r="515" spans="1:63" x14ac:dyDescent="0.2">
      <c r="A515" s="286" t="s">
        <v>1243</v>
      </c>
      <c r="B515" s="287" t="s">
        <v>3002</v>
      </c>
      <c r="C515" s="340">
        <v>0</v>
      </c>
      <c r="D515" s="341">
        <v>40</v>
      </c>
      <c r="E515" s="341">
        <v>58</v>
      </c>
      <c r="F515" s="341">
        <v>58</v>
      </c>
      <c r="G515" s="341">
        <v>63</v>
      </c>
      <c r="H515" s="341">
        <v>72</v>
      </c>
      <c r="I515" s="342">
        <v>120</v>
      </c>
      <c r="J515" s="340">
        <v>0</v>
      </c>
      <c r="K515" s="341">
        <v>0</v>
      </c>
      <c r="L515" s="341">
        <v>26</v>
      </c>
      <c r="M515" s="341">
        <v>53</v>
      </c>
      <c r="N515" s="340">
        <v>0</v>
      </c>
      <c r="O515" s="341">
        <v>68</v>
      </c>
      <c r="P515" s="341">
        <v>77</v>
      </c>
      <c r="Q515" s="343">
        <v>68</v>
      </c>
      <c r="R515" s="344">
        <v>77</v>
      </c>
      <c r="S515" s="344">
        <v>97</v>
      </c>
      <c r="T515" s="344">
        <v>96</v>
      </c>
      <c r="U515" s="344">
        <v>102</v>
      </c>
      <c r="V515" s="344">
        <v>102</v>
      </c>
      <c r="W515" s="344">
        <v>0</v>
      </c>
      <c r="X515" s="344">
        <v>0</v>
      </c>
      <c r="Y515" s="345">
        <v>0.12</v>
      </c>
      <c r="Z515" s="345">
        <v>0.25</v>
      </c>
      <c r="AA515" s="345">
        <v>0.25</v>
      </c>
      <c r="AB515" s="346">
        <v>0</v>
      </c>
      <c r="AC515" s="346">
        <v>0</v>
      </c>
      <c r="AD515" s="346">
        <v>0</v>
      </c>
      <c r="AE515" s="346">
        <v>0</v>
      </c>
      <c r="AF515" s="393">
        <v>0</v>
      </c>
      <c r="AG515" s="349" t="s">
        <v>1570</v>
      </c>
      <c r="AH515" s="347" t="s">
        <v>1555</v>
      </c>
      <c r="AI515" s="347" t="s">
        <v>3957</v>
      </c>
      <c r="AJ515" s="348">
        <v>0.75</v>
      </c>
      <c r="AK515" s="379">
        <v>24</v>
      </c>
      <c r="AL515" s="349">
        <v>21</v>
      </c>
      <c r="AM515" s="349">
        <v>0.23047684984258859</v>
      </c>
      <c r="AN515" s="436">
        <v>7.6057360448054236</v>
      </c>
      <c r="AO515" s="348"/>
      <c r="AP515" s="348">
        <v>3.4571527476388288</v>
      </c>
      <c r="AQ515" s="348">
        <v>1</v>
      </c>
      <c r="AR515" s="348">
        <v>1</v>
      </c>
      <c r="AS515" s="348"/>
      <c r="AT515" s="348"/>
      <c r="AU515" s="348"/>
      <c r="AV515" s="348"/>
      <c r="AW515" s="350">
        <v>0.1</v>
      </c>
      <c r="AX515" s="351">
        <v>0.25</v>
      </c>
      <c r="AY515" s="352">
        <v>5</v>
      </c>
      <c r="AZ515" s="393">
        <v>0</v>
      </c>
      <c r="BA515" s="393" t="s">
        <v>1537</v>
      </c>
      <c r="BB515" s="393" t="s">
        <v>1537</v>
      </c>
      <c r="BC515" s="393" t="s">
        <v>1537</v>
      </c>
      <c r="BD515" s="353" t="s">
        <v>3612</v>
      </c>
      <c r="BE515" s="393">
        <v>0</v>
      </c>
      <c r="BF515" s="393">
        <v>0</v>
      </c>
      <c r="BG515" s="393">
        <v>0</v>
      </c>
      <c r="BH515" s="5" t="s">
        <v>1537</v>
      </c>
      <c r="BI515" s="289"/>
      <c r="BJ515" s="297">
        <v>0</v>
      </c>
      <c r="BK515" s="297">
        <v>7</v>
      </c>
    </row>
    <row r="516" spans="1:63" x14ac:dyDescent="0.2">
      <c r="A516" s="286" t="s">
        <v>883</v>
      </c>
      <c r="B516" s="287" t="s">
        <v>3011</v>
      </c>
      <c r="C516" s="340">
        <v>0</v>
      </c>
      <c r="D516" s="341">
        <v>46</v>
      </c>
      <c r="E516" s="341">
        <v>66</v>
      </c>
      <c r="F516" s="341">
        <v>66</v>
      </c>
      <c r="G516" s="341">
        <v>70</v>
      </c>
      <c r="H516" s="341">
        <v>81</v>
      </c>
      <c r="I516" s="342">
        <v>136</v>
      </c>
      <c r="J516" s="340">
        <v>0</v>
      </c>
      <c r="K516" s="341">
        <v>0</v>
      </c>
      <c r="L516" s="341">
        <v>31</v>
      </c>
      <c r="M516" s="341">
        <v>60</v>
      </c>
      <c r="N516" s="340">
        <v>0</v>
      </c>
      <c r="O516" s="341">
        <v>79</v>
      </c>
      <c r="P516" s="341">
        <v>88</v>
      </c>
      <c r="Q516" s="343">
        <v>79</v>
      </c>
      <c r="R516" s="344">
        <v>88</v>
      </c>
      <c r="S516" s="344">
        <v>95</v>
      </c>
      <c r="T516" s="344">
        <v>96</v>
      </c>
      <c r="U516" s="344">
        <v>115</v>
      </c>
      <c r="V516" s="344">
        <v>115</v>
      </c>
      <c r="W516" s="344">
        <v>0</v>
      </c>
      <c r="X516" s="344">
        <v>0</v>
      </c>
      <c r="Y516" s="345">
        <v>0.12</v>
      </c>
      <c r="Z516" s="345">
        <v>0.25</v>
      </c>
      <c r="AA516" s="345">
        <v>0.25</v>
      </c>
      <c r="AB516" s="346">
        <v>0</v>
      </c>
      <c r="AC516" s="346">
        <v>0</v>
      </c>
      <c r="AD516" s="346">
        <v>0</v>
      </c>
      <c r="AE516" s="346">
        <v>0</v>
      </c>
      <c r="AF516" s="393">
        <v>0</v>
      </c>
      <c r="AG516" s="349" t="s">
        <v>1570</v>
      </c>
      <c r="AH516" s="347" t="s">
        <v>1555</v>
      </c>
      <c r="AI516" s="347" t="s">
        <v>3957</v>
      </c>
      <c r="AJ516" s="348">
        <v>0.75</v>
      </c>
      <c r="AK516" s="379">
        <v>24</v>
      </c>
      <c r="AL516" s="349">
        <v>24</v>
      </c>
      <c r="AM516" s="349">
        <v>0.26352636038605409</v>
      </c>
      <c r="AN516" s="436">
        <v>8.696369892739785</v>
      </c>
      <c r="AO516" s="348"/>
      <c r="AP516" s="348">
        <v>3.9528954057908114</v>
      </c>
      <c r="AQ516" s="348">
        <v>1</v>
      </c>
      <c r="AR516" s="348">
        <v>1</v>
      </c>
      <c r="AS516" s="348"/>
      <c r="AT516" s="348"/>
      <c r="AU516" s="348"/>
      <c r="AV516" s="348"/>
      <c r="AW516" s="350">
        <v>0.1</v>
      </c>
      <c r="AX516" s="351">
        <v>0.25</v>
      </c>
      <c r="AY516" s="352">
        <v>5</v>
      </c>
      <c r="AZ516" s="393">
        <v>0</v>
      </c>
      <c r="BA516" s="393" t="s">
        <v>1537</v>
      </c>
      <c r="BB516" s="393" t="s">
        <v>1537</v>
      </c>
      <c r="BC516" s="393" t="s">
        <v>1537</v>
      </c>
      <c r="BD516" s="353" t="s">
        <v>3612</v>
      </c>
      <c r="BE516" s="393">
        <v>0</v>
      </c>
      <c r="BF516" s="393">
        <v>0</v>
      </c>
      <c r="BG516" s="393">
        <v>0</v>
      </c>
      <c r="BH516" s="5" t="s">
        <v>1537</v>
      </c>
      <c r="BI516" s="289"/>
      <c r="BJ516" s="297">
        <v>0</v>
      </c>
      <c r="BK516" s="297">
        <v>7</v>
      </c>
    </row>
    <row r="517" spans="1:63" x14ac:dyDescent="0.2">
      <c r="A517" s="286" t="s">
        <v>891</v>
      </c>
      <c r="B517" s="287" t="s">
        <v>3019</v>
      </c>
      <c r="C517" s="340">
        <v>0</v>
      </c>
      <c r="D517" s="341">
        <v>50</v>
      </c>
      <c r="E517" s="341">
        <v>72</v>
      </c>
      <c r="F517" s="341">
        <v>73</v>
      </c>
      <c r="G517" s="341">
        <v>78</v>
      </c>
      <c r="H517" s="341">
        <v>91</v>
      </c>
      <c r="I517" s="342">
        <v>153</v>
      </c>
      <c r="J517" s="340">
        <v>0</v>
      </c>
      <c r="K517" s="341">
        <v>0</v>
      </c>
      <c r="L517" s="341">
        <v>35</v>
      </c>
      <c r="M517" s="341">
        <v>68</v>
      </c>
      <c r="N517" s="340">
        <v>0</v>
      </c>
      <c r="O517" s="341">
        <v>81</v>
      </c>
      <c r="P517" s="341">
        <v>91</v>
      </c>
      <c r="Q517" s="343">
        <v>81</v>
      </c>
      <c r="R517" s="344">
        <v>91</v>
      </c>
      <c r="S517" s="344">
        <v>103</v>
      </c>
      <c r="T517" s="344">
        <v>119</v>
      </c>
      <c r="U517" s="344">
        <v>123</v>
      </c>
      <c r="V517" s="344">
        <v>123</v>
      </c>
      <c r="W517" s="344">
        <v>0</v>
      </c>
      <c r="X517" s="344">
        <v>0</v>
      </c>
      <c r="Y517" s="345">
        <v>0.12</v>
      </c>
      <c r="Z517" s="345">
        <v>0.25</v>
      </c>
      <c r="AA517" s="345">
        <v>0.25</v>
      </c>
      <c r="AB517" s="346">
        <v>0</v>
      </c>
      <c r="AC517" s="346">
        <v>0</v>
      </c>
      <c r="AD517" s="346">
        <v>0</v>
      </c>
      <c r="AE517" s="346">
        <v>0</v>
      </c>
      <c r="AF517" s="393">
        <v>0</v>
      </c>
      <c r="AG517" s="349" t="s">
        <v>1570</v>
      </c>
      <c r="AH517" s="347" t="s">
        <v>1555</v>
      </c>
      <c r="AI517" s="347" t="s">
        <v>3957</v>
      </c>
      <c r="AJ517" s="348">
        <v>0.75</v>
      </c>
      <c r="AK517" s="379">
        <v>24</v>
      </c>
      <c r="AL517" s="349">
        <v>27</v>
      </c>
      <c r="AM517" s="349">
        <v>0.29701073291035474</v>
      </c>
      <c r="AN517" s="436">
        <v>9.8013541860417064</v>
      </c>
      <c r="AO517" s="348"/>
      <c r="AP517" s="348">
        <v>4.4551609936553209</v>
      </c>
      <c r="AQ517" s="348">
        <v>1</v>
      </c>
      <c r="AR517" s="348">
        <v>1</v>
      </c>
      <c r="AS517" s="348"/>
      <c r="AT517" s="348"/>
      <c r="AU517" s="348"/>
      <c r="AV517" s="348"/>
      <c r="AW517" s="350">
        <v>0.1</v>
      </c>
      <c r="AX517" s="351">
        <v>0.25</v>
      </c>
      <c r="AY517" s="352">
        <v>5</v>
      </c>
      <c r="AZ517" s="393">
        <v>0</v>
      </c>
      <c r="BA517" s="393" t="s">
        <v>1537</v>
      </c>
      <c r="BB517" s="393" t="s">
        <v>1537</v>
      </c>
      <c r="BC517" s="393" t="s">
        <v>1537</v>
      </c>
      <c r="BD517" s="353" t="s">
        <v>3612</v>
      </c>
      <c r="BE517" s="393">
        <v>0</v>
      </c>
      <c r="BF517" s="393">
        <v>0</v>
      </c>
      <c r="BG517" s="393">
        <v>0</v>
      </c>
      <c r="BH517" s="5" t="s">
        <v>1537</v>
      </c>
      <c r="BI517" s="289"/>
      <c r="BJ517" s="297">
        <v>0</v>
      </c>
      <c r="BK517" s="297">
        <v>8</v>
      </c>
    </row>
    <row r="518" spans="1:63" x14ac:dyDescent="0.2">
      <c r="A518" s="286" t="s">
        <v>900</v>
      </c>
      <c r="B518" s="287" t="s">
        <v>3028</v>
      </c>
      <c r="C518" s="340">
        <v>0</v>
      </c>
      <c r="D518" s="341">
        <v>55</v>
      </c>
      <c r="E518" s="341">
        <v>80</v>
      </c>
      <c r="F518" s="341">
        <v>81</v>
      </c>
      <c r="G518" s="341">
        <v>86</v>
      </c>
      <c r="H518" s="341">
        <v>99</v>
      </c>
      <c r="I518" s="342">
        <v>168</v>
      </c>
      <c r="J518" s="340">
        <v>0</v>
      </c>
      <c r="K518" s="341">
        <v>0</v>
      </c>
      <c r="L518" s="341">
        <v>39</v>
      </c>
      <c r="M518" s="341">
        <v>75</v>
      </c>
      <c r="N518" s="340">
        <v>0</v>
      </c>
      <c r="O518" s="341">
        <v>95</v>
      </c>
      <c r="P518" s="341">
        <v>105</v>
      </c>
      <c r="Q518" s="343">
        <v>95</v>
      </c>
      <c r="R518" s="344">
        <v>105</v>
      </c>
      <c r="S518" s="344">
        <v>119</v>
      </c>
      <c r="T518" s="344">
        <v>131</v>
      </c>
      <c r="U518" s="344">
        <v>138</v>
      </c>
      <c r="V518" s="344">
        <v>138</v>
      </c>
      <c r="W518" s="344">
        <v>0</v>
      </c>
      <c r="X518" s="344">
        <v>0</v>
      </c>
      <c r="Y518" s="345">
        <v>0.12</v>
      </c>
      <c r="Z518" s="345">
        <v>0.25</v>
      </c>
      <c r="AA518" s="345">
        <v>0.25</v>
      </c>
      <c r="AB518" s="346">
        <v>0</v>
      </c>
      <c r="AC518" s="346">
        <v>0</v>
      </c>
      <c r="AD518" s="346">
        <v>0</v>
      </c>
      <c r="AE518" s="346">
        <v>314</v>
      </c>
      <c r="AF518" s="393">
        <v>0</v>
      </c>
      <c r="AG518" s="349" t="s">
        <v>1570</v>
      </c>
      <c r="AH518" s="347" t="s">
        <v>1555</v>
      </c>
      <c r="AI518" s="347" t="s">
        <v>3957</v>
      </c>
      <c r="AJ518" s="348">
        <v>0.75</v>
      </c>
      <c r="AK518" s="379">
        <v>24</v>
      </c>
      <c r="AL518" s="349">
        <v>30</v>
      </c>
      <c r="AM518" s="349">
        <v>0.33006024345382029</v>
      </c>
      <c r="AN518" s="436">
        <v>10.891988033976071</v>
      </c>
      <c r="AO518" s="348"/>
      <c r="AP518" s="348">
        <v>4.9509036518073044</v>
      </c>
      <c r="AQ518" s="348">
        <v>1</v>
      </c>
      <c r="AR518" s="348">
        <v>1</v>
      </c>
      <c r="AS518" s="348"/>
      <c r="AT518" s="348"/>
      <c r="AU518" s="348"/>
      <c r="AV518" s="348"/>
      <c r="AW518" s="350">
        <v>0.1</v>
      </c>
      <c r="AX518" s="351">
        <v>0.25</v>
      </c>
      <c r="AY518" s="352">
        <v>5</v>
      </c>
      <c r="AZ518" s="393">
        <v>0</v>
      </c>
      <c r="BA518" s="393" t="s">
        <v>1537</v>
      </c>
      <c r="BB518" s="393" t="s">
        <v>1537</v>
      </c>
      <c r="BC518" s="393" t="s">
        <v>1537</v>
      </c>
      <c r="BD518" s="353" t="s">
        <v>3612</v>
      </c>
      <c r="BE518" s="393">
        <v>0</v>
      </c>
      <c r="BF518" s="393">
        <v>0</v>
      </c>
      <c r="BG518" s="393">
        <v>0</v>
      </c>
      <c r="BH518" s="5" t="s">
        <v>1537</v>
      </c>
      <c r="BI518" s="289"/>
      <c r="BJ518" s="297">
        <v>0</v>
      </c>
      <c r="BK518" s="297">
        <v>9</v>
      </c>
    </row>
    <row r="519" spans="1:63" x14ac:dyDescent="0.2">
      <c r="A519" s="286" t="s">
        <v>907</v>
      </c>
      <c r="B519" s="287" t="s">
        <v>3035</v>
      </c>
      <c r="C519" s="340">
        <v>0</v>
      </c>
      <c r="D519" s="341">
        <v>60</v>
      </c>
      <c r="E519" s="341">
        <v>87</v>
      </c>
      <c r="F519" s="341">
        <v>88</v>
      </c>
      <c r="G519" s="341">
        <v>93</v>
      </c>
      <c r="H519" s="341">
        <v>110</v>
      </c>
      <c r="I519" s="342">
        <v>185</v>
      </c>
      <c r="J519" s="340">
        <v>0</v>
      </c>
      <c r="K519" s="341">
        <v>0</v>
      </c>
      <c r="L519" s="341">
        <v>42</v>
      </c>
      <c r="M519" s="341">
        <v>83</v>
      </c>
      <c r="N519" s="340">
        <v>0</v>
      </c>
      <c r="O519" s="341">
        <v>94</v>
      </c>
      <c r="P519" s="341">
        <v>120</v>
      </c>
      <c r="Q519" s="343">
        <v>94</v>
      </c>
      <c r="R519" s="344">
        <v>120</v>
      </c>
      <c r="S519" s="344">
        <v>132</v>
      </c>
      <c r="T519" s="344">
        <v>173</v>
      </c>
      <c r="U519" s="344">
        <v>147</v>
      </c>
      <c r="V519" s="344">
        <v>147</v>
      </c>
      <c r="W519" s="344">
        <v>0</v>
      </c>
      <c r="X519" s="344">
        <v>0</v>
      </c>
      <c r="Y519" s="345">
        <v>0.12</v>
      </c>
      <c r="Z519" s="345">
        <v>0.25</v>
      </c>
      <c r="AA519" s="345">
        <v>0.25</v>
      </c>
      <c r="AB519" s="346">
        <v>0</v>
      </c>
      <c r="AC519" s="346">
        <v>0</v>
      </c>
      <c r="AD519" s="346">
        <v>0</v>
      </c>
      <c r="AE519" s="346">
        <v>0</v>
      </c>
      <c r="AF519" s="393">
        <v>0</v>
      </c>
      <c r="AG519" s="349" t="s">
        <v>1570</v>
      </c>
      <c r="AH519" s="347" t="s">
        <v>1555</v>
      </c>
      <c r="AI519" s="347" t="s">
        <v>3957</v>
      </c>
      <c r="AJ519" s="348">
        <v>0.75</v>
      </c>
      <c r="AK519" s="379">
        <v>24</v>
      </c>
      <c r="AL519" s="349">
        <v>33</v>
      </c>
      <c r="AM519" s="349">
        <v>0.36310975399728579</v>
      </c>
      <c r="AN519" s="436">
        <v>11.982621881910433</v>
      </c>
      <c r="AO519" s="348"/>
      <c r="AP519" s="348">
        <v>5.446646309959287</v>
      </c>
      <c r="AQ519" s="348">
        <v>1</v>
      </c>
      <c r="AR519" s="348">
        <v>1</v>
      </c>
      <c r="AS519" s="348"/>
      <c r="AT519" s="348"/>
      <c r="AU519" s="348"/>
      <c r="AV519" s="348"/>
      <c r="AW519" s="350">
        <v>0.1</v>
      </c>
      <c r="AX519" s="351">
        <v>0.25</v>
      </c>
      <c r="AY519" s="352">
        <v>5</v>
      </c>
      <c r="AZ519" s="393">
        <v>0</v>
      </c>
      <c r="BA519" s="393" t="s">
        <v>1537</v>
      </c>
      <c r="BB519" s="393" t="s">
        <v>1537</v>
      </c>
      <c r="BC519" s="393" t="s">
        <v>1537</v>
      </c>
      <c r="BD519" s="353" t="s">
        <v>3612</v>
      </c>
      <c r="BE519" s="393">
        <v>0</v>
      </c>
      <c r="BF519" s="393">
        <v>0</v>
      </c>
      <c r="BG519" s="393">
        <v>0</v>
      </c>
      <c r="BH519" s="5" t="s">
        <v>1537</v>
      </c>
      <c r="BI519" s="289"/>
      <c r="BJ519" s="297">
        <v>0</v>
      </c>
      <c r="BK519" s="297">
        <v>10</v>
      </c>
    </row>
    <row r="520" spans="1:63" x14ac:dyDescent="0.2">
      <c r="A520" s="286" t="s">
        <v>916</v>
      </c>
      <c r="B520" s="287" t="s">
        <v>3044</v>
      </c>
      <c r="C520" s="340">
        <v>0</v>
      </c>
      <c r="D520" s="341">
        <v>65</v>
      </c>
      <c r="E520" s="341">
        <v>94</v>
      </c>
      <c r="F520" s="341">
        <v>94</v>
      </c>
      <c r="G520" s="341">
        <v>101</v>
      </c>
      <c r="H520" s="341">
        <v>119</v>
      </c>
      <c r="I520" s="342">
        <v>201</v>
      </c>
      <c r="J520" s="340">
        <v>0</v>
      </c>
      <c r="K520" s="341">
        <v>0</v>
      </c>
      <c r="L520" s="341">
        <v>46</v>
      </c>
      <c r="M520" s="341">
        <v>90</v>
      </c>
      <c r="N520" s="340">
        <v>0</v>
      </c>
      <c r="O520" s="341">
        <v>118</v>
      </c>
      <c r="P520" s="341">
        <v>131</v>
      </c>
      <c r="Q520" s="343">
        <v>118</v>
      </c>
      <c r="R520" s="344">
        <v>131</v>
      </c>
      <c r="S520" s="344">
        <v>149</v>
      </c>
      <c r="T520" s="344">
        <v>165</v>
      </c>
      <c r="U520" s="344">
        <v>168</v>
      </c>
      <c r="V520" s="344">
        <v>168</v>
      </c>
      <c r="W520" s="344">
        <v>0</v>
      </c>
      <c r="X520" s="344">
        <v>0</v>
      </c>
      <c r="Y520" s="345">
        <v>0.12</v>
      </c>
      <c r="Z520" s="345">
        <v>0.25</v>
      </c>
      <c r="AA520" s="345">
        <v>0.25</v>
      </c>
      <c r="AB520" s="346">
        <v>0</v>
      </c>
      <c r="AC520" s="346">
        <v>0</v>
      </c>
      <c r="AD520" s="346">
        <v>0</v>
      </c>
      <c r="AE520" s="346">
        <v>331</v>
      </c>
      <c r="AF520" s="393">
        <v>0</v>
      </c>
      <c r="AG520" s="349" t="s">
        <v>1570</v>
      </c>
      <c r="AH520" s="347" t="s">
        <v>1555</v>
      </c>
      <c r="AI520" s="347" t="s">
        <v>3957</v>
      </c>
      <c r="AJ520" s="348">
        <v>0.75</v>
      </c>
      <c r="AK520" s="379">
        <v>24</v>
      </c>
      <c r="AL520" s="349">
        <v>36</v>
      </c>
      <c r="AM520" s="349">
        <v>0.39615926454075134</v>
      </c>
      <c r="AN520" s="436">
        <v>13.073255729844796</v>
      </c>
      <c r="AO520" s="348"/>
      <c r="AP520" s="348">
        <v>5.9423889681112705</v>
      </c>
      <c r="AQ520" s="348">
        <v>1</v>
      </c>
      <c r="AR520" s="348">
        <v>1</v>
      </c>
      <c r="AS520" s="348"/>
      <c r="AT520" s="348"/>
      <c r="AU520" s="348"/>
      <c r="AV520" s="348"/>
      <c r="AW520" s="350">
        <v>0.1</v>
      </c>
      <c r="AX520" s="351">
        <v>0.25</v>
      </c>
      <c r="AY520" s="352">
        <v>5</v>
      </c>
      <c r="AZ520" s="393">
        <v>0</v>
      </c>
      <c r="BA520" s="393" t="s">
        <v>1537</v>
      </c>
      <c r="BB520" s="393" t="s">
        <v>1537</v>
      </c>
      <c r="BC520" s="393" t="s">
        <v>1537</v>
      </c>
      <c r="BD520" s="353" t="s">
        <v>3612</v>
      </c>
      <c r="BE520" s="393">
        <v>0</v>
      </c>
      <c r="BF520" s="393">
        <v>0</v>
      </c>
      <c r="BG520" s="393">
        <v>0</v>
      </c>
      <c r="BH520" s="5" t="s">
        <v>1537</v>
      </c>
      <c r="BI520" s="289"/>
      <c r="BJ520" s="297">
        <v>0</v>
      </c>
      <c r="BK520" s="297">
        <v>11</v>
      </c>
    </row>
    <row r="521" spans="1:63" x14ac:dyDescent="0.2">
      <c r="A521" s="291" t="s">
        <v>923</v>
      </c>
      <c r="B521" s="292" t="s">
        <v>3051</v>
      </c>
      <c r="C521" s="340">
        <v>0</v>
      </c>
      <c r="D521" s="341">
        <v>71</v>
      </c>
      <c r="E521" s="341">
        <v>101</v>
      </c>
      <c r="F521" s="341">
        <v>103</v>
      </c>
      <c r="G521" s="341">
        <v>110</v>
      </c>
      <c r="H521" s="341">
        <v>127</v>
      </c>
      <c r="I521" s="342">
        <v>217</v>
      </c>
      <c r="J521" s="340">
        <v>0</v>
      </c>
      <c r="K521" s="341">
        <v>0</v>
      </c>
      <c r="L521" s="341">
        <v>49</v>
      </c>
      <c r="M521" s="341">
        <v>98</v>
      </c>
      <c r="N521" s="340">
        <v>0</v>
      </c>
      <c r="O521" s="341">
        <v>122</v>
      </c>
      <c r="P521" s="341">
        <v>136</v>
      </c>
      <c r="Q521" s="343">
        <v>122</v>
      </c>
      <c r="R521" s="344">
        <v>136</v>
      </c>
      <c r="S521" s="344">
        <v>150</v>
      </c>
      <c r="T521" s="344">
        <v>167</v>
      </c>
      <c r="U521" s="344">
        <v>170</v>
      </c>
      <c r="V521" s="344">
        <v>170</v>
      </c>
      <c r="W521" s="344">
        <v>0</v>
      </c>
      <c r="X521" s="383">
        <v>0</v>
      </c>
      <c r="Y521" s="384">
        <v>0.12</v>
      </c>
      <c r="Z521" s="384">
        <v>0.25</v>
      </c>
      <c r="AA521" s="384">
        <v>0.25</v>
      </c>
      <c r="AB521" s="385">
        <v>0</v>
      </c>
      <c r="AC521" s="385">
        <v>0</v>
      </c>
      <c r="AD521" s="385">
        <v>0</v>
      </c>
      <c r="AE521" s="346">
        <v>340</v>
      </c>
      <c r="AF521" s="5">
        <v>0</v>
      </c>
      <c r="AG521" s="333" t="s">
        <v>1570</v>
      </c>
      <c r="AH521" s="388" t="s">
        <v>1555</v>
      </c>
      <c r="AI521" s="388" t="s">
        <v>3957</v>
      </c>
      <c r="AJ521" s="389">
        <v>0.75</v>
      </c>
      <c r="AK521" s="390">
        <v>24</v>
      </c>
      <c r="AL521" s="333">
        <v>39</v>
      </c>
      <c r="AM521" s="333">
        <v>0.4292087750842169</v>
      </c>
      <c r="AN521" s="440">
        <v>14.163889577779157</v>
      </c>
      <c r="AO521" s="389"/>
      <c r="AP521" s="389">
        <v>6.4381316262632531</v>
      </c>
      <c r="AQ521" s="389">
        <v>1</v>
      </c>
      <c r="AR521" s="389">
        <v>1</v>
      </c>
      <c r="AS521" s="389"/>
      <c r="AT521" s="389"/>
      <c r="AU521" s="389"/>
      <c r="AV521" s="389"/>
      <c r="AW521" s="350">
        <v>0.1</v>
      </c>
      <c r="AX521" s="391">
        <v>0.25</v>
      </c>
      <c r="AY521" s="83">
        <v>5</v>
      </c>
      <c r="AZ521" s="5">
        <v>0</v>
      </c>
      <c r="BA521" s="5" t="s">
        <v>1537</v>
      </c>
      <c r="BB521" s="5" t="s">
        <v>1537</v>
      </c>
      <c r="BC521" s="5" t="s">
        <v>1537</v>
      </c>
      <c r="BD521" s="4" t="s">
        <v>3612</v>
      </c>
      <c r="BE521" s="5">
        <v>0</v>
      </c>
      <c r="BF521" s="5">
        <v>0</v>
      </c>
      <c r="BG521" s="5">
        <v>0</v>
      </c>
      <c r="BH521" s="5" t="s">
        <v>1537</v>
      </c>
      <c r="BI521" s="289"/>
      <c r="BJ521" s="297">
        <v>0</v>
      </c>
      <c r="BK521" s="297">
        <v>11</v>
      </c>
    </row>
    <row r="522" spans="1:63" x14ac:dyDescent="0.2">
      <c r="A522" s="291" t="s">
        <v>932</v>
      </c>
      <c r="B522" s="292" t="s">
        <v>3060</v>
      </c>
      <c r="C522" s="340">
        <v>0</v>
      </c>
      <c r="D522" s="341">
        <v>75</v>
      </c>
      <c r="E522" s="341">
        <v>109</v>
      </c>
      <c r="F522" s="341">
        <v>110</v>
      </c>
      <c r="G522" s="341">
        <v>118</v>
      </c>
      <c r="H522" s="341">
        <v>137</v>
      </c>
      <c r="I522" s="342">
        <v>233</v>
      </c>
      <c r="J522" s="340">
        <v>0</v>
      </c>
      <c r="K522" s="341">
        <v>0</v>
      </c>
      <c r="L522" s="341">
        <v>53</v>
      </c>
      <c r="M522" s="341">
        <v>105</v>
      </c>
      <c r="N522" s="340">
        <v>0</v>
      </c>
      <c r="O522" s="341">
        <v>125</v>
      </c>
      <c r="P522" s="341">
        <v>140</v>
      </c>
      <c r="Q522" s="343">
        <v>125</v>
      </c>
      <c r="R522" s="344">
        <v>140</v>
      </c>
      <c r="S522" s="344">
        <v>175</v>
      </c>
      <c r="T522" s="344">
        <v>170</v>
      </c>
      <c r="U522" s="344">
        <v>196</v>
      </c>
      <c r="V522" s="344">
        <v>196</v>
      </c>
      <c r="W522" s="344">
        <v>0</v>
      </c>
      <c r="X522" s="383">
        <v>0</v>
      </c>
      <c r="Y522" s="384">
        <v>0.12</v>
      </c>
      <c r="Z522" s="384">
        <v>0.25</v>
      </c>
      <c r="AA522" s="384">
        <v>0.25</v>
      </c>
      <c r="AB522" s="385">
        <v>0</v>
      </c>
      <c r="AC522" s="385">
        <v>0</v>
      </c>
      <c r="AD522" s="385">
        <v>0</v>
      </c>
      <c r="AE522" s="385">
        <v>348</v>
      </c>
      <c r="AF522" s="5">
        <v>0</v>
      </c>
      <c r="AG522" s="333" t="s">
        <v>1570</v>
      </c>
      <c r="AH522" s="388" t="s">
        <v>1555</v>
      </c>
      <c r="AI522" s="388" t="s">
        <v>3957</v>
      </c>
      <c r="AJ522" s="389">
        <v>0.75</v>
      </c>
      <c r="AK522" s="390">
        <v>24</v>
      </c>
      <c r="AL522" s="333">
        <v>42</v>
      </c>
      <c r="AM522" s="333">
        <v>0.4622582856276824</v>
      </c>
      <c r="AN522" s="440">
        <v>15.25452342571352</v>
      </c>
      <c r="AO522" s="389"/>
      <c r="AP522" s="389">
        <v>6.9338742844152357</v>
      </c>
      <c r="AQ522" s="389">
        <v>1</v>
      </c>
      <c r="AR522" s="389">
        <v>1</v>
      </c>
      <c r="AS522" s="389"/>
      <c r="AT522" s="389"/>
      <c r="AU522" s="389"/>
      <c r="AV522" s="389"/>
      <c r="AW522" s="350">
        <v>0.1</v>
      </c>
      <c r="AX522" s="391">
        <v>0.25</v>
      </c>
      <c r="AY522" s="83">
        <v>5</v>
      </c>
      <c r="AZ522" s="5">
        <v>0</v>
      </c>
      <c r="BA522" s="5" t="s">
        <v>1537</v>
      </c>
      <c r="BB522" s="5" t="s">
        <v>1537</v>
      </c>
      <c r="BC522" s="5" t="s">
        <v>1537</v>
      </c>
      <c r="BD522" s="4" t="s">
        <v>3612</v>
      </c>
      <c r="BE522" s="5">
        <v>0</v>
      </c>
      <c r="BF522" s="5">
        <v>0</v>
      </c>
      <c r="BG522" s="5">
        <v>0</v>
      </c>
      <c r="BH522" s="5" t="s">
        <v>1537</v>
      </c>
      <c r="BI522" s="289"/>
      <c r="BJ522" s="297">
        <v>0</v>
      </c>
      <c r="BK522" s="297">
        <v>12</v>
      </c>
    </row>
    <row r="523" spans="1:63" x14ac:dyDescent="0.2">
      <c r="A523" s="291" t="s">
        <v>939</v>
      </c>
      <c r="B523" s="292" t="s">
        <v>3067</v>
      </c>
      <c r="C523" s="340">
        <v>0</v>
      </c>
      <c r="D523" s="341">
        <v>88</v>
      </c>
      <c r="E523" s="341">
        <v>129</v>
      </c>
      <c r="F523" s="341">
        <v>129</v>
      </c>
      <c r="G523" s="341">
        <v>138</v>
      </c>
      <c r="H523" s="341">
        <v>162</v>
      </c>
      <c r="I523" s="342">
        <v>276</v>
      </c>
      <c r="J523" s="340">
        <v>0</v>
      </c>
      <c r="K523" s="341">
        <v>0</v>
      </c>
      <c r="L523" s="341">
        <v>64</v>
      </c>
      <c r="M523" s="341">
        <v>125</v>
      </c>
      <c r="N523" s="340">
        <v>0</v>
      </c>
      <c r="O523" s="341">
        <v>132</v>
      </c>
      <c r="P523" s="341">
        <v>149</v>
      </c>
      <c r="Q523" s="343">
        <v>132</v>
      </c>
      <c r="R523" s="344">
        <v>149</v>
      </c>
      <c r="S523" s="344">
        <v>185</v>
      </c>
      <c r="T523" s="344">
        <v>296</v>
      </c>
      <c r="U523" s="344">
        <v>203</v>
      </c>
      <c r="V523" s="344">
        <v>203</v>
      </c>
      <c r="W523" s="344">
        <v>0</v>
      </c>
      <c r="X523" s="383">
        <v>0</v>
      </c>
      <c r="Y523" s="384">
        <v>0.12</v>
      </c>
      <c r="Z523" s="384">
        <v>0.25</v>
      </c>
      <c r="AA523" s="384">
        <v>0.25</v>
      </c>
      <c r="AB523" s="385">
        <v>0</v>
      </c>
      <c r="AC523" s="385">
        <v>0</v>
      </c>
      <c r="AD523" s="385">
        <v>0</v>
      </c>
      <c r="AE523" s="385">
        <v>0</v>
      </c>
      <c r="AF523" s="5">
        <v>0</v>
      </c>
      <c r="AG523" s="333" t="s">
        <v>1570</v>
      </c>
      <c r="AH523" s="388" t="s">
        <v>1555</v>
      </c>
      <c r="AI523" s="388" t="s">
        <v>3957</v>
      </c>
      <c r="AJ523" s="389">
        <v>0.75</v>
      </c>
      <c r="AK523" s="390">
        <v>24</v>
      </c>
      <c r="AL523" s="333">
        <v>49.8</v>
      </c>
      <c r="AM523" s="333">
        <v>0.27323468998789852</v>
      </c>
      <c r="AN523" s="440">
        <v>9.0167447696006526</v>
      </c>
      <c r="AO523" s="389"/>
      <c r="AP523" s="389">
        <v>4.0985203498184779</v>
      </c>
      <c r="AQ523" s="389">
        <v>1</v>
      </c>
      <c r="AR523" s="389">
        <v>1</v>
      </c>
      <c r="AS523" s="389"/>
      <c r="AT523" s="389"/>
      <c r="AU523" s="389"/>
      <c r="AV523" s="389"/>
      <c r="AW523" s="350">
        <v>0.1</v>
      </c>
      <c r="AX523" s="391">
        <v>0.25</v>
      </c>
      <c r="AY523" s="83">
        <v>5</v>
      </c>
      <c r="AZ523" s="5">
        <v>0</v>
      </c>
      <c r="BA523" s="5" t="s">
        <v>1537</v>
      </c>
      <c r="BB523" s="5" t="s">
        <v>1537</v>
      </c>
      <c r="BC523" s="5" t="s">
        <v>1537</v>
      </c>
      <c r="BD523" s="4" t="s">
        <v>3612</v>
      </c>
      <c r="BE523" s="5">
        <v>0</v>
      </c>
      <c r="BF523" s="5">
        <v>0</v>
      </c>
      <c r="BG523" s="5">
        <v>0</v>
      </c>
      <c r="BH523" s="5" t="s">
        <v>1537</v>
      </c>
      <c r="BI523" s="289"/>
      <c r="BJ523" s="297">
        <v>0</v>
      </c>
      <c r="BK523" s="297">
        <v>14</v>
      </c>
    </row>
    <row r="524" spans="1:63" x14ac:dyDescent="0.2">
      <c r="A524" s="291" t="s">
        <v>93</v>
      </c>
      <c r="B524" s="292" t="s">
        <v>2092</v>
      </c>
      <c r="C524" s="340">
        <v>373</v>
      </c>
      <c r="D524" s="341">
        <v>379</v>
      </c>
      <c r="E524" s="341">
        <v>394</v>
      </c>
      <c r="F524" s="341">
        <v>398</v>
      </c>
      <c r="G524" s="341">
        <v>407</v>
      </c>
      <c r="H524" s="341">
        <v>443</v>
      </c>
      <c r="I524" s="342">
        <v>440</v>
      </c>
      <c r="J524" s="340">
        <v>19</v>
      </c>
      <c r="K524" s="341">
        <v>39</v>
      </c>
      <c r="L524" s="341">
        <v>21</v>
      </c>
      <c r="M524" s="341">
        <v>41</v>
      </c>
      <c r="N524" s="340">
        <v>373</v>
      </c>
      <c r="O524" s="341">
        <v>419</v>
      </c>
      <c r="P524" s="341">
        <v>449</v>
      </c>
      <c r="Q524" s="343">
        <v>419</v>
      </c>
      <c r="R524" s="344">
        <v>449</v>
      </c>
      <c r="S524" s="344">
        <v>497</v>
      </c>
      <c r="T524" s="344">
        <v>471</v>
      </c>
      <c r="U524" s="344">
        <v>536</v>
      </c>
      <c r="V524" s="344">
        <v>536</v>
      </c>
      <c r="W524" s="344">
        <v>47</v>
      </c>
      <c r="X524" s="383">
        <v>53</v>
      </c>
      <c r="Y524" s="384">
        <v>0.12</v>
      </c>
      <c r="Z524" s="384">
        <v>0.25</v>
      </c>
      <c r="AA524" s="384">
        <v>0.25</v>
      </c>
      <c r="AB524" s="385">
        <v>188</v>
      </c>
      <c r="AC524" s="385">
        <v>276</v>
      </c>
      <c r="AD524" s="385">
        <v>0</v>
      </c>
      <c r="AE524" s="385">
        <v>0</v>
      </c>
      <c r="AF524" s="5">
        <v>0</v>
      </c>
      <c r="AG524" s="333" t="s">
        <v>3957</v>
      </c>
      <c r="AH524" s="388" t="s">
        <v>2093</v>
      </c>
      <c r="AI524" s="388" t="s">
        <v>2094</v>
      </c>
      <c r="AJ524" s="389">
        <v>24</v>
      </c>
      <c r="AK524" s="390">
        <v>15</v>
      </c>
      <c r="AL524" s="333">
        <v>28.5</v>
      </c>
      <c r="AM524" s="333">
        <v>6.3431351273148149</v>
      </c>
      <c r="AN524" s="440">
        <v>49.719444444444456</v>
      </c>
      <c r="AO524" s="389">
        <v>24.986111111111114</v>
      </c>
      <c r="AP524" s="389">
        <v>2.5</v>
      </c>
      <c r="AQ524" s="389">
        <v>2</v>
      </c>
      <c r="AR524" s="389">
        <v>0</v>
      </c>
      <c r="AS524" s="389">
        <v>2</v>
      </c>
      <c r="AT524" s="389">
        <v>0</v>
      </c>
      <c r="AU524" s="389">
        <v>0</v>
      </c>
      <c r="AV524" s="389">
        <v>0</v>
      </c>
      <c r="AW524" s="350">
        <v>1</v>
      </c>
      <c r="AX524" s="391">
        <v>1</v>
      </c>
      <c r="AY524" s="83">
        <v>12</v>
      </c>
      <c r="AZ524" s="5">
        <v>0</v>
      </c>
      <c r="BA524" s="5" t="s">
        <v>1537</v>
      </c>
      <c r="BB524" s="5" t="s">
        <v>1537</v>
      </c>
      <c r="BC524" s="5" t="s">
        <v>1537</v>
      </c>
      <c r="BD524" s="4" t="s">
        <v>3612</v>
      </c>
      <c r="BE524" s="5">
        <v>0</v>
      </c>
      <c r="BF524" s="5">
        <v>0</v>
      </c>
      <c r="BG524" s="5">
        <v>1</v>
      </c>
      <c r="BH524" s="5" t="s">
        <v>1537</v>
      </c>
      <c r="BI524" s="289"/>
      <c r="BJ524" s="297">
        <v>19</v>
      </c>
      <c r="BK524" s="297">
        <v>41</v>
      </c>
    </row>
    <row r="525" spans="1:63" x14ac:dyDescent="0.2">
      <c r="A525" s="291" t="s">
        <v>94</v>
      </c>
      <c r="B525" s="292" t="s">
        <v>2095</v>
      </c>
      <c r="C525" s="340">
        <v>380</v>
      </c>
      <c r="D525" s="341">
        <v>392</v>
      </c>
      <c r="E525" s="341">
        <v>408</v>
      </c>
      <c r="F525" s="341">
        <v>412</v>
      </c>
      <c r="G525" s="341">
        <v>422</v>
      </c>
      <c r="H525" s="341">
        <v>460</v>
      </c>
      <c r="I525" s="342">
        <v>456</v>
      </c>
      <c r="J525" s="340">
        <v>19</v>
      </c>
      <c r="K525" s="341">
        <v>39</v>
      </c>
      <c r="L525" s="341">
        <v>25</v>
      </c>
      <c r="M525" s="341">
        <v>50</v>
      </c>
      <c r="N525" s="340">
        <v>380</v>
      </c>
      <c r="O525" s="341">
        <v>433</v>
      </c>
      <c r="P525" s="341">
        <v>464</v>
      </c>
      <c r="Q525" s="343">
        <v>433</v>
      </c>
      <c r="R525" s="344">
        <v>464</v>
      </c>
      <c r="S525" s="344">
        <v>515</v>
      </c>
      <c r="T525" s="344">
        <v>499</v>
      </c>
      <c r="U525" s="344">
        <v>554</v>
      </c>
      <c r="V525" s="344">
        <v>554</v>
      </c>
      <c r="W525" s="344">
        <v>47</v>
      </c>
      <c r="X525" s="383">
        <v>53</v>
      </c>
      <c r="Y525" s="384">
        <v>0.12</v>
      </c>
      <c r="Z525" s="384">
        <v>0.25</v>
      </c>
      <c r="AA525" s="384">
        <v>0.25</v>
      </c>
      <c r="AB525" s="385">
        <v>188</v>
      </c>
      <c r="AC525" s="385">
        <v>276</v>
      </c>
      <c r="AD525" s="385">
        <v>0</v>
      </c>
      <c r="AE525" s="385">
        <v>0</v>
      </c>
      <c r="AF525" s="5">
        <v>0</v>
      </c>
      <c r="AG525" s="333" t="s">
        <v>3957</v>
      </c>
      <c r="AH525" s="388" t="s">
        <v>2093</v>
      </c>
      <c r="AI525" s="388" t="s">
        <v>2094</v>
      </c>
      <c r="AJ525" s="389">
        <v>24</v>
      </c>
      <c r="AK525" s="390">
        <v>18</v>
      </c>
      <c r="AL525" s="333">
        <v>28.5</v>
      </c>
      <c r="AM525" s="333">
        <v>7.5909649884259256</v>
      </c>
      <c r="AN525" s="440">
        <v>55.002777777777787</v>
      </c>
      <c r="AO525" s="389">
        <v>27.319444444444446</v>
      </c>
      <c r="AP525" s="389">
        <v>3</v>
      </c>
      <c r="AQ525" s="389">
        <v>2</v>
      </c>
      <c r="AR525" s="389">
        <v>0</v>
      </c>
      <c r="AS525" s="389">
        <v>2</v>
      </c>
      <c r="AT525" s="389">
        <v>0</v>
      </c>
      <c r="AU525" s="389">
        <v>0</v>
      </c>
      <c r="AV525" s="389">
        <v>0</v>
      </c>
      <c r="AW525" s="350">
        <v>1</v>
      </c>
      <c r="AX525" s="391">
        <v>1</v>
      </c>
      <c r="AY525" s="83">
        <v>12</v>
      </c>
      <c r="AZ525" s="5">
        <v>0</v>
      </c>
      <c r="BA525" s="5" t="s">
        <v>1537</v>
      </c>
      <c r="BB525" s="5" t="s">
        <v>1537</v>
      </c>
      <c r="BC525" s="5" t="s">
        <v>1537</v>
      </c>
      <c r="BD525" s="4" t="s">
        <v>3612</v>
      </c>
      <c r="BE525" s="5">
        <v>0</v>
      </c>
      <c r="BF525" s="5">
        <v>0</v>
      </c>
      <c r="BG525" s="5">
        <v>1</v>
      </c>
      <c r="BH525" s="5" t="s">
        <v>1537</v>
      </c>
      <c r="BI525" s="289"/>
      <c r="BJ525" s="297">
        <v>19</v>
      </c>
      <c r="BK525" s="297">
        <v>43</v>
      </c>
    </row>
    <row r="526" spans="1:63" x14ac:dyDescent="0.2">
      <c r="A526" s="291" t="s">
        <v>95</v>
      </c>
      <c r="B526" s="292" t="s">
        <v>2096</v>
      </c>
      <c r="C526" s="340">
        <v>423</v>
      </c>
      <c r="D526" s="341">
        <v>447</v>
      </c>
      <c r="E526" s="341">
        <v>475</v>
      </c>
      <c r="F526" s="341">
        <v>481</v>
      </c>
      <c r="G526" s="341">
        <v>492</v>
      </c>
      <c r="H526" s="341">
        <v>538</v>
      </c>
      <c r="I526" s="342">
        <v>531</v>
      </c>
      <c r="J526" s="340">
        <v>19</v>
      </c>
      <c r="K526" s="341">
        <v>39</v>
      </c>
      <c r="L526" s="341">
        <v>42</v>
      </c>
      <c r="M526" s="341">
        <v>83</v>
      </c>
      <c r="N526" s="340">
        <v>423</v>
      </c>
      <c r="O526" s="341">
        <v>516</v>
      </c>
      <c r="P526" s="341">
        <v>551</v>
      </c>
      <c r="Q526" s="343">
        <v>516</v>
      </c>
      <c r="R526" s="344">
        <v>551</v>
      </c>
      <c r="S526" s="344">
        <v>601</v>
      </c>
      <c r="T526" s="344">
        <v>605</v>
      </c>
      <c r="U526" s="344">
        <v>646</v>
      </c>
      <c r="V526" s="344">
        <v>646</v>
      </c>
      <c r="W526" s="344">
        <v>47</v>
      </c>
      <c r="X526" s="383">
        <v>53</v>
      </c>
      <c r="Y526" s="384">
        <v>0.12</v>
      </c>
      <c r="Z526" s="384">
        <v>0.25</v>
      </c>
      <c r="AA526" s="384">
        <v>0.25</v>
      </c>
      <c r="AB526" s="385">
        <v>188</v>
      </c>
      <c r="AC526" s="385">
        <v>276</v>
      </c>
      <c r="AD526" s="385">
        <v>0</v>
      </c>
      <c r="AE526" s="385">
        <v>0</v>
      </c>
      <c r="AF526" s="5">
        <v>0</v>
      </c>
      <c r="AG526" s="333" t="s">
        <v>3957</v>
      </c>
      <c r="AH526" s="388" t="s">
        <v>2093</v>
      </c>
      <c r="AI526" s="388" t="s">
        <v>2094</v>
      </c>
      <c r="AJ526" s="389">
        <v>24</v>
      </c>
      <c r="AK526" s="390">
        <v>30</v>
      </c>
      <c r="AL526" s="333">
        <v>28.5</v>
      </c>
      <c r="AM526" s="333">
        <v>12.58228443287037</v>
      </c>
      <c r="AN526" s="440">
        <v>76.13611111111112</v>
      </c>
      <c r="AO526" s="389">
        <v>36.652777777777771</v>
      </c>
      <c r="AP526" s="389">
        <v>5</v>
      </c>
      <c r="AQ526" s="389">
        <v>4</v>
      </c>
      <c r="AR526" s="389">
        <v>0</v>
      </c>
      <c r="AS526" s="389">
        <v>2</v>
      </c>
      <c r="AT526" s="389">
        <v>0</v>
      </c>
      <c r="AU526" s="389">
        <v>0</v>
      </c>
      <c r="AV526" s="389">
        <v>0</v>
      </c>
      <c r="AW526" s="350">
        <v>1</v>
      </c>
      <c r="AX526" s="391">
        <v>1</v>
      </c>
      <c r="AY526" s="83">
        <v>16</v>
      </c>
      <c r="AZ526" s="5">
        <v>0</v>
      </c>
      <c r="BA526" s="5" t="s">
        <v>1537</v>
      </c>
      <c r="BB526" s="5" t="s">
        <v>1537</v>
      </c>
      <c r="BC526" s="5" t="s">
        <v>1537</v>
      </c>
      <c r="BD526" s="4" t="s">
        <v>3612</v>
      </c>
      <c r="BE526" s="5">
        <v>0</v>
      </c>
      <c r="BF526" s="5">
        <v>0</v>
      </c>
      <c r="BG526" s="5">
        <v>1</v>
      </c>
      <c r="BH526" s="5" t="s">
        <v>1537</v>
      </c>
      <c r="BI526" s="289"/>
      <c r="BJ526" s="297">
        <v>19</v>
      </c>
      <c r="BK526" s="297">
        <v>50</v>
      </c>
    </row>
    <row r="527" spans="1:63" x14ac:dyDescent="0.2">
      <c r="A527" s="291" t="s">
        <v>96</v>
      </c>
      <c r="B527" s="292" t="s">
        <v>2097</v>
      </c>
      <c r="C527" s="340">
        <v>456</v>
      </c>
      <c r="D527" s="341">
        <v>486</v>
      </c>
      <c r="E527" s="341">
        <v>519</v>
      </c>
      <c r="F527" s="341">
        <v>525</v>
      </c>
      <c r="G527" s="341">
        <v>539</v>
      </c>
      <c r="H527" s="341">
        <v>589</v>
      </c>
      <c r="I527" s="342">
        <v>580</v>
      </c>
      <c r="J527" s="340">
        <v>19</v>
      </c>
      <c r="K527" s="341">
        <v>39</v>
      </c>
      <c r="L527" s="341">
        <v>49</v>
      </c>
      <c r="M527" s="341">
        <v>100</v>
      </c>
      <c r="N527" s="340">
        <v>456</v>
      </c>
      <c r="O527" s="341">
        <v>557</v>
      </c>
      <c r="P527" s="341">
        <v>596</v>
      </c>
      <c r="Q527" s="343">
        <v>557</v>
      </c>
      <c r="R527" s="344">
        <v>596</v>
      </c>
      <c r="S527" s="344">
        <v>663</v>
      </c>
      <c r="T527" s="344">
        <v>646</v>
      </c>
      <c r="U527" s="344">
        <v>706</v>
      </c>
      <c r="V527" s="344">
        <v>706</v>
      </c>
      <c r="W527" s="344">
        <v>47</v>
      </c>
      <c r="X527" s="383">
        <v>53</v>
      </c>
      <c r="Y527" s="384">
        <v>0.12</v>
      </c>
      <c r="Z527" s="384">
        <v>0.25</v>
      </c>
      <c r="AA527" s="384">
        <v>0.25</v>
      </c>
      <c r="AB527" s="385">
        <v>188</v>
      </c>
      <c r="AC527" s="385">
        <v>276</v>
      </c>
      <c r="AD527" s="385">
        <v>0</v>
      </c>
      <c r="AE527" s="385">
        <v>0</v>
      </c>
      <c r="AF527" s="5">
        <v>0</v>
      </c>
      <c r="AG527" s="333" t="s">
        <v>3957</v>
      </c>
      <c r="AH527" s="388" t="s">
        <v>2093</v>
      </c>
      <c r="AI527" s="388" t="s">
        <v>2094</v>
      </c>
      <c r="AJ527" s="389">
        <v>24</v>
      </c>
      <c r="AK527" s="390">
        <v>36</v>
      </c>
      <c r="AL527" s="333">
        <v>28.5</v>
      </c>
      <c r="AM527" s="333">
        <v>15.077944155092593</v>
      </c>
      <c r="AN527" s="440">
        <v>86.702777777777783</v>
      </c>
      <c r="AO527" s="389">
        <v>41.319444444444443</v>
      </c>
      <c r="AP527" s="389">
        <v>6</v>
      </c>
      <c r="AQ527" s="389">
        <v>4</v>
      </c>
      <c r="AR527" s="389">
        <v>0</v>
      </c>
      <c r="AS527" s="389">
        <v>2</v>
      </c>
      <c r="AT527" s="389">
        <v>0</v>
      </c>
      <c r="AU527" s="389">
        <v>0</v>
      </c>
      <c r="AV527" s="389">
        <v>0</v>
      </c>
      <c r="AW527" s="350">
        <v>1</v>
      </c>
      <c r="AX527" s="391">
        <v>1</v>
      </c>
      <c r="AY527" s="83">
        <v>16</v>
      </c>
      <c r="AZ527" s="5">
        <v>0</v>
      </c>
      <c r="BA527" s="5" t="s">
        <v>1537</v>
      </c>
      <c r="BB527" s="5" t="s">
        <v>1537</v>
      </c>
      <c r="BC527" s="5" t="s">
        <v>1537</v>
      </c>
      <c r="BD527" s="4" t="s">
        <v>3612</v>
      </c>
      <c r="BE527" s="5">
        <v>0</v>
      </c>
      <c r="BF527" s="5">
        <v>0</v>
      </c>
      <c r="BG527" s="5">
        <v>1</v>
      </c>
      <c r="BH527" s="5" t="s">
        <v>1537</v>
      </c>
      <c r="BI527" s="289"/>
      <c r="BJ527" s="297">
        <v>19</v>
      </c>
      <c r="BK527" s="297">
        <v>54</v>
      </c>
    </row>
    <row r="528" spans="1:63" x14ac:dyDescent="0.2">
      <c r="A528" s="291" t="s">
        <v>853</v>
      </c>
      <c r="B528" s="292" t="s">
        <v>2972</v>
      </c>
      <c r="C528" s="340">
        <v>0</v>
      </c>
      <c r="D528" s="341">
        <v>31</v>
      </c>
      <c r="E528" s="341">
        <v>44</v>
      </c>
      <c r="F528" s="341">
        <v>43</v>
      </c>
      <c r="G528" s="341">
        <v>46</v>
      </c>
      <c r="H528" s="341">
        <v>53</v>
      </c>
      <c r="I528" s="342">
        <v>88</v>
      </c>
      <c r="J528" s="340">
        <v>0</v>
      </c>
      <c r="K528" s="341">
        <v>0</v>
      </c>
      <c r="L528" s="341">
        <v>20</v>
      </c>
      <c r="M528" s="341">
        <v>37</v>
      </c>
      <c r="N528" s="340">
        <v>0</v>
      </c>
      <c r="O528" s="341">
        <v>65</v>
      </c>
      <c r="P528" s="341">
        <v>72</v>
      </c>
      <c r="Q528" s="343">
        <v>65</v>
      </c>
      <c r="R528" s="344">
        <v>72</v>
      </c>
      <c r="S528" s="344">
        <v>77</v>
      </c>
      <c r="T528" s="344">
        <v>93</v>
      </c>
      <c r="U528" s="344">
        <v>97</v>
      </c>
      <c r="V528" s="344">
        <v>97</v>
      </c>
      <c r="W528" s="344">
        <v>0</v>
      </c>
      <c r="X528" s="383">
        <v>0</v>
      </c>
      <c r="Y528" s="384">
        <v>0.12</v>
      </c>
      <c r="Z528" s="384">
        <v>0.25</v>
      </c>
      <c r="AA528" s="384">
        <v>0.25</v>
      </c>
      <c r="AB528" s="385">
        <v>0</v>
      </c>
      <c r="AC528" s="385">
        <v>0</v>
      </c>
      <c r="AD528" s="385">
        <v>0</v>
      </c>
      <c r="AE528" s="385">
        <v>273</v>
      </c>
      <c r="AF528" s="5">
        <v>0</v>
      </c>
      <c r="AG528" s="333" t="s">
        <v>1570</v>
      </c>
      <c r="AH528" s="388" t="s">
        <v>1555</v>
      </c>
      <c r="AI528" s="388" t="s">
        <v>3957</v>
      </c>
      <c r="AJ528" s="389">
        <v>1</v>
      </c>
      <c r="AK528" s="390">
        <v>30</v>
      </c>
      <c r="AL528" s="333">
        <v>12</v>
      </c>
      <c r="AM528" s="333">
        <v>0.16394081399273913</v>
      </c>
      <c r="AN528" s="440">
        <v>5.4100468617603914</v>
      </c>
      <c r="AO528" s="389"/>
      <c r="AP528" s="389">
        <v>2.4591122098910869</v>
      </c>
      <c r="AQ528" s="389">
        <v>1</v>
      </c>
      <c r="AR528" s="389">
        <v>1</v>
      </c>
      <c r="AS528" s="389"/>
      <c r="AT528" s="389"/>
      <c r="AU528" s="389"/>
      <c r="AV528" s="389"/>
      <c r="AW528" s="350">
        <v>0.1</v>
      </c>
      <c r="AX528" s="391">
        <v>0.25</v>
      </c>
      <c r="AY528" s="83">
        <v>5</v>
      </c>
      <c r="AZ528" s="5">
        <v>0</v>
      </c>
      <c r="BA528" s="5" t="s">
        <v>1537</v>
      </c>
      <c r="BB528" s="5" t="s">
        <v>1537</v>
      </c>
      <c r="BC528" s="5" t="s">
        <v>1537</v>
      </c>
      <c r="BD528" s="4" t="s">
        <v>3612</v>
      </c>
      <c r="BE528" s="5">
        <v>0</v>
      </c>
      <c r="BF528" s="5">
        <v>0</v>
      </c>
      <c r="BG528" s="5">
        <v>0</v>
      </c>
      <c r="BH528" s="5" t="s">
        <v>1537</v>
      </c>
      <c r="BI528" s="289"/>
      <c r="BJ528" s="297">
        <v>0</v>
      </c>
      <c r="BK528" s="297">
        <v>5</v>
      </c>
    </row>
    <row r="529" spans="1:63" x14ac:dyDescent="0.2">
      <c r="A529" s="291" t="s">
        <v>1239</v>
      </c>
      <c r="B529" s="292" t="s">
        <v>2984</v>
      </c>
      <c r="C529" s="340">
        <v>0</v>
      </c>
      <c r="D529" s="341">
        <v>37</v>
      </c>
      <c r="E529" s="341">
        <v>285</v>
      </c>
      <c r="F529" s="341">
        <v>52</v>
      </c>
      <c r="G529" s="341">
        <v>285</v>
      </c>
      <c r="H529" s="341">
        <v>285</v>
      </c>
      <c r="I529" s="342">
        <v>108</v>
      </c>
      <c r="J529" s="340">
        <v>0</v>
      </c>
      <c r="K529" s="341">
        <v>0</v>
      </c>
      <c r="L529" s="341">
        <v>23</v>
      </c>
      <c r="M529" s="341">
        <v>46</v>
      </c>
      <c r="N529" s="340">
        <v>0</v>
      </c>
      <c r="O529" s="341">
        <v>71</v>
      </c>
      <c r="P529" s="341">
        <v>78</v>
      </c>
      <c r="Q529" s="343">
        <v>285</v>
      </c>
      <c r="R529" s="344">
        <v>285</v>
      </c>
      <c r="S529" s="344">
        <v>285</v>
      </c>
      <c r="T529" s="344">
        <v>285</v>
      </c>
      <c r="U529" s="344">
        <v>285</v>
      </c>
      <c r="V529" s="344">
        <v>285</v>
      </c>
      <c r="W529" s="344">
        <v>0</v>
      </c>
      <c r="X529" s="383">
        <v>0</v>
      </c>
      <c r="Y529" s="384">
        <v>0.12</v>
      </c>
      <c r="Z529" s="384">
        <v>0.25</v>
      </c>
      <c r="AA529" s="384">
        <v>0.25</v>
      </c>
      <c r="AB529" s="385">
        <v>0</v>
      </c>
      <c r="AC529" s="385">
        <v>0</v>
      </c>
      <c r="AD529" s="385">
        <v>0</v>
      </c>
      <c r="AE529" s="385">
        <v>285</v>
      </c>
      <c r="AF529" s="5">
        <v>0</v>
      </c>
      <c r="AG529" s="333" t="s">
        <v>1570</v>
      </c>
      <c r="AH529" s="388" t="s">
        <v>1555</v>
      </c>
      <c r="AI529" s="388" t="s">
        <v>3957</v>
      </c>
      <c r="AJ529" s="389">
        <v>7</v>
      </c>
      <c r="AK529" s="390">
        <v>30</v>
      </c>
      <c r="AL529" s="333">
        <v>15</v>
      </c>
      <c r="AM529" s="333">
        <v>0.20587916175832355</v>
      </c>
      <c r="AN529" s="440">
        <v>6.794012338024678</v>
      </c>
      <c r="AO529" s="389"/>
      <c r="AP529" s="389">
        <v>3.0881874263748532</v>
      </c>
      <c r="AQ529" s="389">
        <v>1</v>
      </c>
      <c r="AR529" s="389">
        <v>1</v>
      </c>
      <c r="AS529" s="389"/>
      <c r="AT529" s="389"/>
      <c r="AU529" s="389"/>
      <c r="AV529" s="389"/>
      <c r="AW529" s="350">
        <v>0.1</v>
      </c>
      <c r="AX529" s="391">
        <v>0.25</v>
      </c>
      <c r="AY529" s="83">
        <v>5</v>
      </c>
      <c r="AZ529" s="5">
        <v>0</v>
      </c>
      <c r="BA529" s="5" t="s">
        <v>1537</v>
      </c>
      <c r="BB529" s="5" t="s">
        <v>1537</v>
      </c>
      <c r="BC529" s="5" t="s">
        <v>1537</v>
      </c>
      <c r="BD529" s="4" t="s">
        <v>3612</v>
      </c>
      <c r="BE529" s="5">
        <v>0</v>
      </c>
      <c r="BF529" s="5">
        <v>0</v>
      </c>
      <c r="BG529" s="5">
        <v>0</v>
      </c>
      <c r="BH529" s="5" t="s">
        <v>1537</v>
      </c>
      <c r="BI529" s="289"/>
      <c r="BJ529" s="297">
        <v>0</v>
      </c>
      <c r="BK529" s="297">
        <v>6</v>
      </c>
    </row>
    <row r="530" spans="1:63" x14ac:dyDescent="0.2">
      <c r="A530" s="291" t="s">
        <v>4810</v>
      </c>
      <c r="B530" s="292" t="s">
        <v>2984</v>
      </c>
      <c r="C530" s="340">
        <v>0</v>
      </c>
      <c r="D530" s="341">
        <v>37</v>
      </c>
      <c r="E530" s="341">
        <v>285</v>
      </c>
      <c r="F530" s="341">
        <v>52</v>
      </c>
      <c r="G530" s="341">
        <v>285</v>
      </c>
      <c r="H530" s="341">
        <v>285</v>
      </c>
      <c r="I530" s="342">
        <v>108</v>
      </c>
      <c r="J530" s="340">
        <v>0</v>
      </c>
      <c r="K530" s="341">
        <v>0</v>
      </c>
      <c r="L530" s="341">
        <v>23</v>
      </c>
      <c r="M530" s="341">
        <v>46</v>
      </c>
      <c r="N530" s="340">
        <v>0</v>
      </c>
      <c r="O530" s="341">
        <v>71</v>
      </c>
      <c r="P530" s="341">
        <v>78</v>
      </c>
      <c r="Q530" s="343">
        <v>285</v>
      </c>
      <c r="R530" s="344">
        <v>285</v>
      </c>
      <c r="S530" s="344">
        <v>285</v>
      </c>
      <c r="T530" s="344">
        <v>285</v>
      </c>
      <c r="U530" s="344">
        <v>285</v>
      </c>
      <c r="V530" s="344">
        <v>285</v>
      </c>
      <c r="W530" s="344">
        <v>0</v>
      </c>
      <c r="X530" s="383">
        <v>0</v>
      </c>
      <c r="Y530" s="384">
        <v>0.12</v>
      </c>
      <c r="Z530" s="384">
        <v>0.25</v>
      </c>
      <c r="AA530" s="384">
        <v>0.25</v>
      </c>
      <c r="AB530" s="385">
        <v>0</v>
      </c>
      <c r="AC530" s="385">
        <v>0</v>
      </c>
      <c r="AD530" s="385">
        <v>0</v>
      </c>
      <c r="AE530" s="346">
        <v>285</v>
      </c>
      <c r="AF530" s="5">
        <v>0</v>
      </c>
      <c r="AG530" s="333" t="s">
        <v>1570</v>
      </c>
      <c r="AH530" s="388" t="s">
        <v>1555</v>
      </c>
      <c r="AI530" s="388" t="s">
        <v>3957</v>
      </c>
      <c r="AJ530" s="389">
        <v>7</v>
      </c>
      <c r="AK530" s="390">
        <v>30</v>
      </c>
      <c r="AL530" s="333">
        <v>15</v>
      </c>
      <c r="AM530" s="333">
        <v>0.20587916175832355</v>
      </c>
      <c r="AN530" s="440">
        <v>6.794012338024678</v>
      </c>
      <c r="AO530" s="389"/>
      <c r="AP530" s="389">
        <v>3.0881874263748532</v>
      </c>
      <c r="AQ530" s="389">
        <v>1</v>
      </c>
      <c r="AR530" s="389">
        <v>1</v>
      </c>
      <c r="AS530" s="389"/>
      <c r="AT530" s="389"/>
      <c r="AU530" s="389"/>
      <c r="AV530" s="389"/>
      <c r="AW530" s="350">
        <v>0.1</v>
      </c>
      <c r="AX530" s="391">
        <v>0.25</v>
      </c>
      <c r="AY530" s="83">
        <v>5</v>
      </c>
      <c r="AZ530" s="5">
        <v>0</v>
      </c>
      <c r="BA530" s="5" t="s">
        <v>1537</v>
      </c>
      <c r="BB530" s="5" t="s">
        <v>1537</v>
      </c>
      <c r="BC530" s="5" t="s">
        <v>1537</v>
      </c>
      <c r="BD530" s="4" t="s">
        <v>3612</v>
      </c>
      <c r="BE530" s="5">
        <v>0</v>
      </c>
      <c r="BF530" s="5">
        <v>0</v>
      </c>
      <c r="BG530" s="5">
        <v>0</v>
      </c>
      <c r="BH530" s="5" t="s">
        <v>1537</v>
      </c>
      <c r="BI530" s="289" t="s">
        <v>1537</v>
      </c>
      <c r="BJ530" s="297">
        <v>0</v>
      </c>
      <c r="BK530" s="297">
        <v>6</v>
      </c>
    </row>
    <row r="531" spans="1:63" x14ac:dyDescent="0.2">
      <c r="A531" s="291" t="s">
        <v>1241</v>
      </c>
      <c r="B531" s="292" t="s">
        <v>2992</v>
      </c>
      <c r="C531" s="340">
        <v>0</v>
      </c>
      <c r="D531" s="341">
        <v>43</v>
      </c>
      <c r="E531" s="341">
        <v>294</v>
      </c>
      <c r="F531" s="341">
        <v>63</v>
      </c>
      <c r="G531" s="341">
        <v>294</v>
      </c>
      <c r="H531" s="341">
        <v>294</v>
      </c>
      <c r="I531" s="342">
        <v>127</v>
      </c>
      <c r="J531" s="340">
        <v>0</v>
      </c>
      <c r="K531" s="341">
        <v>0</v>
      </c>
      <c r="L531" s="341">
        <v>27</v>
      </c>
      <c r="M531" s="341">
        <v>56</v>
      </c>
      <c r="N531" s="340">
        <v>0</v>
      </c>
      <c r="O531" s="341">
        <v>80</v>
      </c>
      <c r="P531" s="341">
        <v>88</v>
      </c>
      <c r="Q531" s="343">
        <v>294</v>
      </c>
      <c r="R531" s="344">
        <v>294</v>
      </c>
      <c r="S531" s="344">
        <v>294</v>
      </c>
      <c r="T531" s="344">
        <v>294</v>
      </c>
      <c r="U531" s="344">
        <v>294</v>
      </c>
      <c r="V531" s="344">
        <v>294</v>
      </c>
      <c r="W531" s="344">
        <v>0</v>
      </c>
      <c r="X531" s="383">
        <v>0</v>
      </c>
      <c r="Y531" s="384">
        <v>0.12</v>
      </c>
      <c r="Z531" s="384">
        <v>0.25</v>
      </c>
      <c r="AA531" s="384">
        <v>0.25</v>
      </c>
      <c r="AB531" s="385">
        <v>0</v>
      </c>
      <c r="AC531" s="385">
        <v>0</v>
      </c>
      <c r="AD531" s="385">
        <v>0</v>
      </c>
      <c r="AE531" s="385">
        <v>294</v>
      </c>
      <c r="AF531" s="5">
        <v>0</v>
      </c>
      <c r="AG531" s="333" t="s">
        <v>1570</v>
      </c>
      <c r="AH531" s="388" t="s">
        <v>1555</v>
      </c>
      <c r="AI531" s="388" t="s">
        <v>3957</v>
      </c>
      <c r="AJ531" s="389">
        <v>15</v>
      </c>
      <c r="AK531" s="390">
        <v>30</v>
      </c>
      <c r="AL531" s="333">
        <v>18</v>
      </c>
      <c r="AM531" s="333">
        <v>0.24727285565682244</v>
      </c>
      <c r="AN531" s="440">
        <v>8.1600042366751406</v>
      </c>
      <c r="AO531" s="389"/>
      <c r="AP531" s="389">
        <v>3.7090928348523367</v>
      </c>
      <c r="AQ531" s="389">
        <v>1</v>
      </c>
      <c r="AR531" s="389">
        <v>1</v>
      </c>
      <c r="AS531" s="389"/>
      <c r="AT531" s="389"/>
      <c r="AU531" s="389"/>
      <c r="AV531" s="389"/>
      <c r="AW531" s="350">
        <v>0.1</v>
      </c>
      <c r="AX531" s="391">
        <v>0.25</v>
      </c>
      <c r="AY531" s="83">
        <v>5</v>
      </c>
      <c r="AZ531" s="5">
        <v>0</v>
      </c>
      <c r="BA531" s="5" t="s">
        <v>1537</v>
      </c>
      <c r="BB531" s="5" t="s">
        <v>1537</v>
      </c>
      <c r="BC531" s="5" t="s">
        <v>1537</v>
      </c>
      <c r="BD531" s="4" t="s">
        <v>3612</v>
      </c>
      <c r="BE531" s="5">
        <v>0</v>
      </c>
      <c r="BF531" s="5">
        <v>0</v>
      </c>
      <c r="BG531" s="5">
        <v>0</v>
      </c>
      <c r="BH531" s="5" t="s">
        <v>1537</v>
      </c>
      <c r="BI531" s="289"/>
      <c r="BJ531" s="297">
        <v>0</v>
      </c>
      <c r="BK531" s="297">
        <v>7</v>
      </c>
    </row>
    <row r="532" spans="1:63" x14ac:dyDescent="0.2">
      <c r="A532" s="291" t="s">
        <v>4812</v>
      </c>
      <c r="B532" s="292" t="s">
        <v>2992</v>
      </c>
      <c r="C532" s="340">
        <v>0</v>
      </c>
      <c r="D532" s="341">
        <v>43</v>
      </c>
      <c r="E532" s="341">
        <v>294</v>
      </c>
      <c r="F532" s="341">
        <v>63</v>
      </c>
      <c r="G532" s="341">
        <v>294</v>
      </c>
      <c r="H532" s="341">
        <v>294</v>
      </c>
      <c r="I532" s="342">
        <v>127</v>
      </c>
      <c r="J532" s="340">
        <v>0</v>
      </c>
      <c r="K532" s="341">
        <v>0</v>
      </c>
      <c r="L532" s="341">
        <v>27</v>
      </c>
      <c r="M532" s="341">
        <v>56</v>
      </c>
      <c r="N532" s="340">
        <v>0</v>
      </c>
      <c r="O532" s="341">
        <v>80</v>
      </c>
      <c r="P532" s="341">
        <v>88</v>
      </c>
      <c r="Q532" s="343">
        <v>294</v>
      </c>
      <c r="R532" s="344">
        <v>294</v>
      </c>
      <c r="S532" s="344">
        <v>294</v>
      </c>
      <c r="T532" s="344">
        <v>294</v>
      </c>
      <c r="U532" s="344">
        <v>294</v>
      </c>
      <c r="V532" s="344">
        <v>294</v>
      </c>
      <c r="W532" s="344">
        <v>0</v>
      </c>
      <c r="X532" s="383">
        <v>0</v>
      </c>
      <c r="Y532" s="384">
        <v>0.12</v>
      </c>
      <c r="Z532" s="384">
        <v>0.25</v>
      </c>
      <c r="AA532" s="384">
        <v>0.25</v>
      </c>
      <c r="AB532" s="385">
        <v>0</v>
      </c>
      <c r="AC532" s="385">
        <v>0</v>
      </c>
      <c r="AD532" s="385">
        <v>0</v>
      </c>
      <c r="AE532" s="385">
        <v>294</v>
      </c>
      <c r="AF532" s="5">
        <v>0</v>
      </c>
      <c r="AG532" s="333" t="s">
        <v>1570</v>
      </c>
      <c r="AH532" s="388" t="s">
        <v>1555</v>
      </c>
      <c r="AI532" s="388" t="s">
        <v>3957</v>
      </c>
      <c r="AJ532" s="389">
        <v>15</v>
      </c>
      <c r="AK532" s="390">
        <v>30</v>
      </c>
      <c r="AL532" s="333">
        <v>18</v>
      </c>
      <c r="AM532" s="333">
        <v>0.24727285565682244</v>
      </c>
      <c r="AN532" s="440">
        <v>8.1600042366751406</v>
      </c>
      <c r="AO532" s="389"/>
      <c r="AP532" s="389">
        <v>3.7090928348523367</v>
      </c>
      <c r="AQ532" s="389">
        <v>1</v>
      </c>
      <c r="AR532" s="389">
        <v>1</v>
      </c>
      <c r="AS532" s="389"/>
      <c r="AT532" s="389"/>
      <c r="AU532" s="389"/>
      <c r="AV532" s="389"/>
      <c r="AW532" s="350">
        <v>0.1</v>
      </c>
      <c r="AX532" s="391">
        <v>0.25</v>
      </c>
      <c r="AY532" s="83">
        <v>5</v>
      </c>
      <c r="AZ532" s="5">
        <v>0</v>
      </c>
      <c r="BA532" s="5" t="s">
        <v>1537</v>
      </c>
      <c r="BB532" s="5" t="s">
        <v>1537</v>
      </c>
      <c r="BC532" s="5" t="s">
        <v>1537</v>
      </c>
      <c r="BD532" s="4" t="s">
        <v>3612</v>
      </c>
      <c r="BE532" s="5">
        <v>0</v>
      </c>
      <c r="BF532" s="5">
        <v>0</v>
      </c>
      <c r="BG532" s="5">
        <v>0</v>
      </c>
      <c r="BH532" s="5" t="s">
        <v>1537</v>
      </c>
      <c r="BI532" s="289" t="s">
        <v>1537</v>
      </c>
      <c r="BJ532" s="297">
        <v>0</v>
      </c>
      <c r="BK532" s="297">
        <v>7</v>
      </c>
    </row>
    <row r="533" spans="1:63" x14ac:dyDescent="0.2">
      <c r="A533" s="291" t="s">
        <v>854</v>
      </c>
      <c r="B533" s="292" t="s">
        <v>2973</v>
      </c>
      <c r="C533" s="340">
        <v>0</v>
      </c>
      <c r="D533" s="341">
        <v>33</v>
      </c>
      <c r="E533" s="341">
        <v>47</v>
      </c>
      <c r="F533" s="341">
        <v>47</v>
      </c>
      <c r="G533" s="341">
        <v>49</v>
      </c>
      <c r="H533" s="341">
        <v>57</v>
      </c>
      <c r="I533" s="342">
        <v>95</v>
      </c>
      <c r="J533" s="340">
        <v>0</v>
      </c>
      <c r="K533" s="341">
        <v>0</v>
      </c>
      <c r="L533" s="341">
        <v>21</v>
      </c>
      <c r="M533" s="341">
        <v>41</v>
      </c>
      <c r="N533" s="340">
        <v>0</v>
      </c>
      <c r="O533" s="341">
        <v>67</v>
      </c>
      <c r="P533" s="341">
        <v>74</v>
      </c>
      <c r="Q533" s="343">
        <v>67</v>
      </c>
      <c r="R533" s="344">
        <v>74</v>
      </c>
      <c r="S533" s="344">
        <v>81</v>
      </c>
      <c r="T533" s="344">
        <v>94</v>
      </c>
      <c r="U533" s="344">
        <v>102</v>
      </c>
      <c r="V533" s="344">
        <v>102</v>
      </c>
      <c r="W533" s="344">
        <v>0</v>
      </c>
      <c r="X533" s="383">
        <v>0</v>
      </c>
      <c r="Y533" s="384">
        <v>0.12</v>
      </c>
      <c r="Z533" s="384">
        <v>0.25</v>
      </c>
      <c r="AA533" s="384">
        <v>0.25</v>
      </c>
      <c r="AB533" s="385">
        <v>0</v>
      </c>
      <c r="AC533" s="385">
        <v>0</v>
      </c>
      <c r="AD533" s="385">
        <v>0</v>
      </c>
      <c r="AE533" s="385">
        <v>278</v>
      </c>
      <c r="AF533" s="5">
        <v>0</v>
      </c>
      <c r="AG533" s="333" t="s">
        <v>1570</v>
      </c>
      <c r="AH533" s="388" t="s">
        <v>1555</v>
      </c>
      <c r="AI533" s="388" t="s">
        <v>3957</v>
      </c>
      <c r="AJ533" s="389">
        <v>1</v>
      </c>
      <c r="AK533" s="390">
        <v>33</v>
      </c>
      <c r="AL533" s="333">
        <v>12</v>
      </c>
      <c r="AM533" s="333">
        <v>0.1803564949722492</v>
      </c>
      <c r="AN533" s="440">
        <v>5.9517643340842241</v>
      </c>
      <c r="AO533" s="389"/>
      <c r="AP533" s="389">
        <v>2.7053474245837381</v>
      </c>
      <c r="AQ533" s="389">
        <v>1</v>
      </c>
      <c r="AR533" s="389">
        <v>1</v>
      </c>
      <c r="AS533" s="389"/>
      <c r="AT533" s="389"/>
      <c r="AU533" s="389"/>
      <c r="AV533" s="389"/>
      <c r="AW533" s="350">
        <v>0.1</v>
      </c>
      <c r="AX533" s="391">
        <v>0.25</v>
      </c>
      <c r="AY533" s="83">
        <v>5</v>
      </c>
      <c r="AZ533" s="5">
        <v>0</v>
      </c>
      <c r="BA533" s="5" t="s">
        <v>1537</v>
      </c>
      <c r="BB533" s="5" t="s">
        <v>1537</v>
      </c>
      <c r="BC533" s="5" t="s">
        <v>1537</v>
      </c>
      <c r="BD533" s="4" t="s">
        <v>3612</v>
      </c>
      <c r="BE533" s="5">
        <v>0</v>
      </c>
      <c r="BF533" s="5">
        <v>0</v>
      </c>
      <c r="BG533" s="5">
        <v>0</v>
      </c>
      <c r="BH533" s="5" t="s">
        <v>1537</v>
      </c>
      <c r="BI533" s="289"/>
      <c r="BJ533" s="297">
        <v>0</v>
      </c>
      <c r="BK533" s="297">
        <v>5</v>
      </c>
    </row>
    <row r="534" spans="1:63" x14ac:dyDescent="0.2">
      <c r="A534" s="63" t="s">
        <v>4806</v>
      </c>
      <c r="B534" s="288" t="s">
        <v>4807</v>
      </c>
      <c r="C534" s="340">
        <v>0</v>
      </c>
      <c r="D534" s="341">
        <v>36</v>
      </c>
      <c r="E534" s="341">
        <v>50</v>
      </c>
      <c r="F534" s="341">
        <v>50</v>
      </c>
      <c r="G534" s="341">
        <v>53</v>
      </c>
      <c r="H534" s="341">
        <v>63</v>
      </c>
      <c r="I534" s="342">
        <v>104</v>
      </c>
      <c r="J534" s="340">
        <v>0</v>
      </c>
      <c r="K534" s="341">
        <v>0</v>
      </c>
      <c r="L534" s="341">
        <v>22</v>
      </c>
      <c r="M534" s="341">
        <v>44</v>
      </c>
      <c r="N534" s="340">
        <v>0</v>
      </c>
      <c r="O534" s="341">
        <v>71</v>
      </c>
      <c r="P534" s="341">
        <v>78</v>
      </c>
      <c r="Q534" s="343">
        <v>71</v>
      </c>
      <c r="R534" s="344">
        <v>78</v>
      </c>
      <c r="S534" s="344">
        <v>93</v>
      </c>
      <c r="T534" s="344">
        <v>95</v>
      </c>
      <c r="U534" s="344">
        <v>111</v>
      </c>
      <c r="V534" s="344">
        <v>111</v>
      </c>
      <c r="W534" s="344">
        <v>0</v>
      </c>
      <c r="X534" s="383">
        <v>0</v>
      </c>
      <c r="Y534" s="384">
        <v>0.12</v>
      </c>
      <c r="Z534" s="384">
        <v>0.25</v>
      </c>
      <c r="AA534" s="384">
        <v>0.25</v>
      </c>
      <c r="AB534" s="385">
        <v>0</v>
      </c>
      <c r="AC534" s="385">
        <v>0</v>
      </c>
      <c r="AD534" s="385">
        <v>0</v>
      </c>
      <c r="AE534" s="385">
        <v>0</v>
      </c>
      <c r="AF534" s="5">
        <v>0</v>
      </c>
      <c r="AG534" s="333" t="s">
        <v>1570</v>
      </c>
      <c r="AH534" s="386" t="s">
        <v>1555</v>
      </c>
      <c r="AI534" s="387" t="s">
        <v>3957</v>
      </c>
      <c r="AJ534" s="386">
        <v>1</v>
      </c>
      <c r="AK534" s="390">
        <v>36</v>
      </c>
      <c r="AL534" s="333">
        <v>10.5</v>
      </c>
      <c r="AM534" s="333">
        <v>0.19677217595175936</v>
      </c>
      <c r="AN534" s="440">
        <v>6.4934818064080586</v>
      </c>
      <c r="AO534" s="389"/>
      <c r="AP534" s="390">
        <v>2.9515826392763902</v>
      </c>
      <c r="AQ534" s="387">
        <v>1</v>
      </c>
      <c r="AR534" s="387">
        <v>1</v>
      </c>
      <c r="AS534" s="387"/>
      <c r="AT534" s="387"/>
      <c r="AU534" s="387"/>
      <c r="AV534" s="387"/>
      <c r="AW534" s="350">
        <v>0.1</v>
      </c>
      <c r="AX534" s="391">
        <v>0.25</v>
      </c>
      <c r="AY534" s="83">
        <v>5</v>
      </c>
      <c r="AZ534" s="5">
        <v>0</v>
      </c>
      <c r="BA534" s="5" t="s">
        <v>1537</v>
      </c>
      <c r="BB534" s="5" t="s">
        <v>1537</v>
      </c>
      <c r="BC534" s="5" t="s">
        <v>1537</v>
      </c>
      <c r="BD534" s="4" t="s">
        <v>3612</v>
      </c>
      <c r="BE534" s="5">
        <v>0</v>
      </c>
      <c r="BF534" s="5">
        <v>0</v>
      </c>
      <c r="BG534" s="5">
        <v>0</v>
      </c>
      <c r="BH534" s="354" t="s">
        <v>1537</v>
      </c>
      <c r="BI534" s="289" t="s">
        <v>1537</v>
      </c>
      <c r="BJ534" s="297">
        <v>0</v>
      </c>
      <c r="BK534" s="297">
        <v>6</v>
      </c>
    </row>
    <row r="535" spans="1:63" x14ac:dyDescent="0.2">
      <c r="A535" s="63" t="s">
        <v>855</v>
      </c>
      <c r="B535" s="288" t="s">
        <v>2974</v>
      </c>
      <c r="C535" s="340">
        <v>0</v>
      </c>
      <c r="D535" s="341">
        <v>36</v>
      </c>
      <c r="E535" s="341">
        <v>50</v>
      </c>
      <c r="F535" s="341">
        <v>50</v>
      </c>
      <c r="G535" s="341">
        <v>53</v>
      </c>
      <c r="H535" s="341">
        <v>63</v>
      </c>
      <c r="I535" s="342">
        <v>104</v>
      </c>
      <c r="J535" s="340">
        <v>0</v>
      </c>
      <c r="K535" s="341">
        <v>0</v>
      </c>
      <c r="L535" s="341">
        <v>22</v>
      </c>
      <c r="M535" s="341">
        <v>44</v>
      </c>
      <c r="N535" s="340">
        <v>0</v>
      </c>
      <c r="O535" s="341">
        <v>71</v>
      </c>
      <c r="P535" s="341">
        <v>78</v>
      </c>
      <c r="Q535" s="343">
        <v>71</v>
      </c>
      <c r="R535" s="344">
        <v>78</v>
      </c>
      <c r="S535" s="344">
        <v>93</v>
      </c>
      <c r="T535" s="344">
        <v>95</v>
      </c>
      <c r="U535" s="344">
        <v>111</v>
      </c>
      <c r="V535" s="344">
        <v>111</v>
      </c>
      <c r="W535" s="344">
        <v>0</v>
      </c>
      <c r="X535" s="383">
        <v>0</v>
      </c>
      <c r="Y535" s="384">
        <v>0.12</v>
      </c>
      <c r="Z535" s="384">
        <v>0.25</v>
      </c>
      <c r="AA535" s="384">
        <v>0.25</v>
      </c>
      <c r="AB535" s="385">
        <v>0</v>
      </c>
      <c r="AC535" s="385">
        <v>0</v>
      </c>
      <c r="AD535" s="385">
        <v>0</v>
      </c>
      <c r="AE535" s="385">
        <v>283</v>
      </c>
      <c r="AF535" s="5">
        <v>0</v>
      </c>
      <c r="AG535" s="333" t="s">
        <v>1570</v>
      </c>
      <c r="AH535" s="386" t="s">
        <v>1555</v>
      </c>
      <c r="AI535" s="387" t="s">
        <v>3957</v>
      </c>
      <c r="AJ535" s="386">
        <v>1</v>
      </c>
      <c r="AK535" s="390">
        <v>36</v>
      </c>
      <c r="AL535" s="333">
        <v>12</v>
      </c>
      <c r="AM535" s="333">
        <v>0.19677217595175936</v>
      </c>
      <c r="AN535" s="440">
        <v>6.4934818064080586</v>
      </c>
      <c r="AO535" s="389"/>
      <c r="AP535" s="390">
        <v>2.9515826392763902</v>
      </c>
      <c r="AQ535" s="387">
        <v>1</v>
      </c>
      <c r="AR535" s="387">
        <v>1</v>
      </c>
      <c r="AS535" s="387"/>
      <c r="AT535" s="387"/>
      <c r="AU535" s="387"/>
      <c r="AV535" s="387"/>
      <c r="AW535" s="350">
        <v>0.1</v>
      </c>
      <c r="AX535" s="391">
        <v>0.25</v>
      </c>
      <c r="AY535" s="83">
        <v>5</v>
      </c>
      <c r="AZ535" s="5">
        <v>0</v>
      </c>
      <c r="BA535" s="5" t="s">
        <v>1537</v>
      </c>
      <c r="BB535" s="5" t="s">
        <v>1537</v>
      </c>
      <c r="BC535" s="5" t="s">
        <v>1537</v>
      </c>
      <c r="BD535" s="4" t="s">
        <v>3612</v>
      </c>
      <c r="BE535" s="5">
        <v>0</v>
      </c>
      <c r="BF535" s="5">
        <v>0</v>
      </c>
      <c r="BG535" s="5">
        <v>0</v>
      </c>
      <c r="BH535" s="354" t="s">
        <v>1537</v>
      </c>
      <c r="BI535" s="289"/>
      <c r="BJ535" s="297">
        <v>0</v>
      </c>
      <c r="BK535" s="297">
        <v>6</v>
      </c>
    </row>
    <row r="536" spans="1:63" x14ac:dyDescent="0.2">
      <c r="A536" s="291" t="s">
        <v>1240</v>
      </c>
      <c r="B536" s="292" t="s">
        <v>2985</v>
      </c>
      <c r="C536" s="340">
        <v>0</v>
      </c>
      <c r="D536" s="341">
        <v>43</v>
      </c>
      <c r="E536" s="341">
        <v>294</v>
      </c>
      <c r="F536" s="341">
        <v>63</v>
      </c>
      <c r="G536" s="341">
        <v>294</v>
      </c>
      <c r="H536" s="341">
        <v>294</v>
      </c>
      <c r="I536" s="342">
        <v>127</v>
      </c>
      <c r="J536" s="340">
        <v>0</v>
      </c>
      <c r="K536" s="341">
        <v>0</v>
      </c>
      <c r="L536" s="341">
        <v>27</v>
      </c>
      <c r="M536" s="341">
        <v>56</v>
      </c>
      <c r="N536" s="340">
        <v>0</v>
      </c>
      <c r="O536" s="341">
        <v>85</v>
      </c>
      <c r="P536" s="341">
        <v>93</v>
      </c>
      <c r="Q536" s="343">
        <v>294</v>
      </c>
      <c r="R536" s="344">
        <v>294</v>
      </c>
      <c r="S536" s="344">
        <v>294</v>
      </c>
      <c r="T536" s="344">
        <v>294</v>
      </c>
      <c r="U536" s="344">
        <v>294</v>
      </c>
      <c r="V536" s="344">
        <v>294</v>
      </c>
      <c r="W536" s="344">
        <v>0</v>
      </c>
      <c r="X536" s="383">
        <v>0</v>
      </c>
      <c r="Y536" s="384">
        <v>0.12</v>
      </c>
      <c r="Z536" s="384">
        <v>0.25</v>
      </c>
      <c r="AA536" s="384">
        <v>0.25</v>
      </c>
      <c r="AB536" s="385">
        <v>0</v>
      </c>
      <c r="AC536" s="385">
        <v>0</v>
      </c>
      <c r="AD536" s="385">
        <v>0</v>
      </c>
      <c r="AE536" s="385">
        <v>294</v>
      </c>
      <c r="AF536" s="405">
        <v>0</v>
      </c>
      <c r="AG536" s="333" t="s">
        <v>1570</v>
      </c>
      <c r="AH536" s="388" t="s">
        <v>1555</v>
      </c>
      <c r="AI536" s="388" t="s">
        <v>3957</v>
      </c>
      <c r="AJ536" s="389">
        <v>8</v>
      </c>
      <c r="AK536" s="390">
        <v>36</v>
      </c>
      <c r="AL536" s="333">
        <v>15</v>
      </c>
      <c r="AM536" s="333">
        <v>0.24710924421848846</v>
      </c>
      <c r="AN536" s="440">
        <v>8.1546050592101196</v>
      </c>
      <c r="AO536" s="389"/>
      <c r="AP536" s="388">
        <v>3.7066386632773267</v>
      </c>
      <c r="AQ536" s="389">
        <v>1</v>
      </c>
      <c r="AR536" s="389">
        <v>1</v>
      </c>
      <c r="AS536" s="389"/>
      <c r="AT536" s="389"/>
      <c r="AU536" s="389"/>
      <c r="AV536" s="389"/>
      <c r="AW536" s="350">
        <v>0.1</v>
      </c>
      <c r="AX536" s="391">
        <v>0.25</v>
      </c>
      <c r="AY536" s="83">
        <v>5</v>
      </c>
      <c r="AZ536" s="5">
        <v>0</v>
      </c>
      <c r="BA536" s="5" t="s">
        <v>1537</v>
      </c>
      <c r="BB536" s="5" t="s">
        <v>1537</v>
      </c>
      <c r="BC536" s="5" t="s">
        <v>1537</v>
      </c>
      <c r="BD536" s="4" t="s">
        <v>3612</v>
      </c>
      <c r="BE536" s="5">
        <v>0</v>
      </c>
      <c r="BF536" s="5">
        <v>0</v>
      </c>
      <c r="BG536" s="5">
        <v>0</v>
      </c>
      <c r="BH536" s="5" t="s">
        <v>1537</v>
      </c>
      <c r="BI536" s="289"/>
      <c r="BJ536" s="297">
        <v>0</v>
      </c>
      <c r="BK536" s="297">
        <v>7</v>
      </c>
    </row>
    <row r="537" spans="1:63" x14ac:dyDescent="0.2">
      <c r="A537" s="291" t="s">
        <v>4811</v>
      </c>
      <c r="B537" s="292" t="s">
        <v>2985</v>
      </c>
      <c r="C537" s="340">
        <v>0</v>
      </c>
      <c r="D537" s="341">
        <v>43</v>
      </c>
      <c r="E537" s="341">
        <v>294</v>
      </c>
      <c r="F537" s="341">
        <v>63</v>
      </c>
      <c r="G537" s="341">
        <v>294</v>
      </c>
      <c r="H537" s="341">
        <v>294</v>
      </c>
      <c r="I537" s="342">
        <v>127</v>
      </c>
      <c r="J537" s="340">
        <v>0</v>
      </c>
      <c r="K537" s="341">
        <v>0</v>
      </c>
      <c r="L537" s="341">
        <v>27</v>
      </c>
      <c r="M537" s="341">
        <v>56</v>
      </c>
      <c r="N537" s="340">
        <v>0</v>
      </c>
      <c r="O537" s="341">
        <v>85</v>
      </c>
      <c r="P537" s="341">
        <v>93</v>
      </c>
      <c r="Q537" s="343">
        <v>294</v>
      </c>
      <c r="R537" s="344">
        <v>294</v>
      </c>
      <c r="S537" s="344">
        <v>294</v>
      </c>
      <c r="T537" s="344">
        <v>294</v>
      </c>
      <c r="U537" s="344">
        <v>294</v>
      </c>
      <c r="V537" s="344">
        <v>294</v>
      </c>
      <c r="W537" s="344">
        <v>0</v>
      </c>
      <c r="X537" s="383">
        <v>0</v>
      </c>
      <c r="Y537" s="384">
        <v>0.12</v>
      </c>
      <c r="Z537" s="384">
        <v>0.25</v>
      </c>
      <c r="AA537" s="384">
        <v>0.25</v>
      </c>
      <c r="AB537" s="385">
        <v>0</v>
      </c>
      <c r="AC537" s="385">
        <v>0</v>
      </c>
      <c r="AD537" s="385">
        <v>0</v>
      </c>
      <c r="AE537" s="385">
        <v>294</v>
      </c>
      <c r="AF537" s="405">
        <v>0</v>
      </c>
      <c r="AG537" s="333" t="s">
        <v>1570</v>
      </c>
      <c r="AH537" s="388" t="s">
        <v>1555</v>
      </c>
      <c r="AI537" s="388" t="s">
        <v>3957</v>
      </c>
      <c r="AJ537" s="389">
        <v>8</v>
      </c>
      <c r="AK537" s="390">
        <v>36</v>
      </c>
      <c r="AL537" s="333">
        <v>15</v>
      </c>
      <c r="AM537" s="333">
        <v>0.24710924421848846</v>
      </c>
      <c r="AN537" s="440">
        <v>8.1546050592101196</v>
      </c>
      <c r="AO537" s="389"/>
      <c r="AP537" s="388">
        <v>3.7066386632773267</v>
      </c>
      <c r="AQ537" s="389">
        <v>1</v>
      </c>
      <c r="AR537" s="389">
        <v>1</v>
      </c>
      <c r="AS537" s="389"/>
      <c r="AT537" s="389"/>
      <c r="AU537" s="389"/>
      <c r="AV537" s="389"/>
      <c r="AW537" s="350">
        <v>0.1</v>
      </c>
      <c r="AX537" s="391">
        <v>0.25</v>
      </c>
      <c r="AY537" s="83">
        <v>5</v>
      </c>
      <c r="AZ537" s="5">
        <v>0</v>
      </c>
      <c r="BA537" s="5" t="s">
        <v>1537</v>
      </c>
      <c r="BB537" s="5" t="s">
        <v>1537</v>
      </c>
      <c r="BC537" s="5" t="s">
        <v>1537</v>
      </c>
      <c r="BD537" s="4" t="s">
        <v>3612</v>
      </c>
      <c r="BE537" s="5">
        <v>0</v>
      </c>
      <c r="BF537" s="5">
        <v>0</v>
      </c>
      <c r="BG537" s="5">
        <v>0</v>
      </c>
      <c r="BH537" s="5" t="s">
        <v>1537</v>
      </c>
      <c r="BI537" s="289" t="s">
        <v>1537</v>
      </c>
      <c r="BJ537" s="297">
        <v>0</v>
      </c>
      <c r="BK537" s="297">
        <v>7</v>
      </c>
    </row>
    <row r="538" spans="1:63" x14ac:dyDescent="0.2">
      <c r="A538" s="291" t="s">
        <v>1242</v>
      </c>
      <c r="B538" s="292" t="s">
        <v>2993</v>
      </c>
      <c r="C538" s="340">
        <v>0</v>
      </c>
      <c r="D538" s="341">
        <v>50</v>
      </c>
      <c r="E538" s="341">
        <v>307</v>
      </c>
      <c r="F538" s="341">
        <v>73</v>
      </c>
      <c r="G538" s="341">
        <v>307</v>
      </c>
      <c r="H538" s="341">
        <v>307</v>
      </c>
      <c r="I538" s="342">
        <v>153</v>
      </c>
      <c r="J538" s="340">
        <v>0</v>
      </c>
      <c r="K538" s="341">
        <v>0</v>
      </c>
      <c r="L538" s="341">
        <v>35</v>
      </c>
      <c r="M538" s="341">
        <v>67</v>
      </c>
      <c r="N538" s="340">
        <v>0</v>
      </c>
      <c r="O538" s="341">
        <v>97</v>
      </c>
      <c r="P538" s="341">
        <v>107</v>
      </c>
      <c r="Q538" s="343">
        <v>307</v>
      </c>
      <c r="R538" s="344">
        <v>307</v>
      </c>
      <c r="S538" s="344">
        <v>307</v>
      </c>
      <c r="T538" s="344">
        <v>307</v>
      </c>
      <c r="U538" s="344">
        <v>307</v>
      </c>
      <c r="V538" s="344">
        <v>307</v>
      </c>
      <c r="W538" s="344">
        <v>0</v>
      </c>
      <c r="X538" s="383">
        <v>0</v>
      </c>
      <c r="Y538" s="384">
        <v>0.12</v>
      </c>
      <c r="Z538" s="384">
        <v>0.25</v>
      </c>
      <c r="AA538" s="384">
        <v>0.25</v>
      </c>
      <c r="AB538" s="385">
        <v>0</v>
      </c>
      <c r="AC538" s="385">
        <v>0</v>
      </c>
      <c r="AD538" s="385">
        <v>0</v>
      </c>
      <c r="AE538" s="385">
        <v>307</v>
      </c>
      <c r="AF538" s="405">
        <v>0</v>
      </c>
      <c r="AG538" s="333" t="s">
        <v>1570</v>
      </c>
      <c r="AH538" s="388" t="s">
        <v>1555</v>
      </c>
      <c r="AI538" s="388" t="s">
        <v>3957</v>
      </c>
      <c r="AJ538" s="389">
        <v>16</v>
      </c>
      <c r="AK538" s="390">
        <v>36</v>
      </c>
      <c r="AL538" s="333">
        <v>18</v>
      </c>
      <c r="AM538" s="333">
        <v>0.29679258432590938</v>
      </c>
      <c r="AN538" s="440">
        <v>9.7941552827550105</v>
      </c>
      <c r="AO538" s="389"/>
      <c r="AP538" s="388">
        <v>4.4518887648886407</v>
      </c>
      <c r="AQ538" s="389">
        <v>1</v>
      </c>
      <c r="AR538" s="389">
        <v>1</v>
      </c>
      <c r="AS538" s="389"/>
      <c r="AT538" s="389"/>
      <c r="AU538" s="389"/>
      <c r="AV538" s="389"/>
      <c r="AW538" s="350">
        <v>0.1</v>
      </c>
      <c r="AX538" s="391">
        <v>0.25</v>
      </c>
      <c r="AY538" s="83">
        <v>5</v>
      </c>
      <c r="AZ538" s="5">
        <v>0</v>
      </c>
      <c r="BA538" s="5" t="s">
        <v>1537</v>
      </c>
      <c r="BB538" s="5" t="s">
        <v>1537</v>
      </c>
      <c r="BC538" s="5" t="s">
        <v>1537</v>
      </c>
      <c r="BD538" s="4" t="s">
        <v>3612</v>
      </c>
      <c r="BE538" s="5">
        <v>0</v>
      </c>
      <c r="BF538" s="5">
        <v>0</v>
      </c>
      <c r="BG538" s="5">
        <v>0</v>
      </c>
      <c r="BH538" s="5" t="s">
        <v>1537</v>
      </c>
      <c r="BI538" s="289"/>
      <c r="BJ538" s="297">
        <v>0</v>
      </c>
      <c r="BK538" s="297">
        <v>8</v>
      </c>
    </row>
    <row r="539" spans="1:63" x14ac:dyDescent="0.2">
      <c r="A539" s="291" t="s">
        <v>4813</v>
      </c>
      <c r="B539" s="292" t="s">
        <v>2993</v>
      </c>
      <c r="C539" s="340">
        <v>0</v>
      </c>
      <c r="D539" s="341">
        <v>50</v>
      </c>
      <c r="E539" s="341">
        <v>307</v>
      </c>
      <c r="F539" s="341">
        <v>73</v>
      </c>
      <c r="G539" s="341">
        <v>307</v>
      </c>
      <c r="H539" s="341">
        <v>307</v>
      </c>
      <c r="I539" s="342">
        <v>153</v>
      </c>
      <c r="J539" s="340">
        <v>0</v>
      </c>
      <c r="K539" s="341">
        <v>0</v>
      </c>
      <c r="L539" s="341">
        <v>35</v>
      </c>
      <c r="M539" s="341">
        <v>67</v>
      </c>
      <c r="N539" s="340">
        <v>0</v>
      </c>
      <c r="O539" s="341">
        <v>97</v>
      </c>
      <c r="P539" s="341">
        <v>107</v>
      </c>
      <c r="Q539" s="343">
        <v>307</v>
      </c>
      <c r="R539" s="344">
        <v>307</v>
      </c>
      <c r="S539" s="344">
        <v>307</v>
      </c>
      <c r="T539" s="344">
        <v>307</v>
      </c>
      <c r="U539" s="344">
        <v>307</v>
      </c>
      <c r="V539" s="344">
        <v>307</v>
      </c>
      <c r="W539" s="344">
        <v>0</v>
      </c>
      <c r="X539" s="383">
        <v>0</v>
      </c>
      <c r="Y539" s="384">
        <v>0.12</v>
      </c>
      <c r="Z539" s="384">
        <v>0.25</v>
      </c>
      <c r="AA539" s="384">
        <v>0.25</v>
      </c>
      <c r="AB539" s="385">
        <v>0</v>
      </c>
      <c r="AC539" s="385">
        <v>0</v>
      </c>
      <c r="AD539" s="385">
        <v>0</v>
      </c>
      <c r="AE539" s="385">
        <v>307</v>
      </c>
      <c r="AF539" s="405">
        <v>0</v>
      </c>
      <c r="AG539" s="333" t="s">
        <v>1570</v>
      </c>
      <c r="AH539" s="388" t="s">
        <v>1555</v>
      </c>
      <c r="AI539" s="388" t="s">
        <v>3957</v>
      </c>
      <c r="AJ539" s="389">
        <v>16</v>
      </c>
      <c r="AK539" s="390">
        <v>36</v>
      </c>
      <c r="AL539" s="333">
        <v>18</v>
      </c>
      <c r="AM539" s="333">
        <v>0.29679258432590938</v>
      </c>
      <c r="AN539" s="440">
        <v>9.7941552827550105</v>
      </c>
      <c r="AO539" s="389"/>
      <c r="AP539" s="388">
        <v>4.4518887648886407</v>
      </c>
      <c r="AQ539" s="389">
        <v>1</v>
      </c>
      <c r="AR539" s="389">
        <v>1</v>
      </c>
      <c r="AS539" s="389"/>
      <c r="AT539" s="389"/>
      <c r="AU539" s="389"/>
      <c r="AV539" s="389"/>
      <c r="AW539" s="350">
        <v>0.1</v>
      </c>
      <c r="AX539" s="391">
        <v>0.25</v>
      </c>
      <c r="AY539" s="83">
        <v>5</v>
      </c>
      <c r="AZ539" s="5">
        <v>0</v>
      </c>
      <c r="BA539" s="5" t="s">
        <v>1537</v>
      </c>
      <c r="BB539" s="5" t="s">
        <v>1537</v>
      </c>
      <c r="BC539" s="5" t="s">
        <v>1537</v>
      </c>
      <c r="BD539" s="4" t="s">
        <v>3612</v>
      </c>
      <c r="BE539" s="5">
        <v>0</v>
      </c>
      <c r="BF539" s="5">
        <v>0</v>
      </c>
      <c r="BG539" s="5">
        <v>0</v>
      </c>
      <c r="BH539" s="5" t="s">
        <v>1537</v>
      </c>
      <c r="BI539" s="289" t="s">
        <v>1537</v>
      </c>
      <c r="BJ539" s="297">
        <v>0</v>
      </c>
      <c r="BK539" s="297">
        <v>8</v>
      </c>
    </row>
    <row r="540" spans="1:63" x14ac:dyDescent="0.2">
      <c r="A540" s="291" t="s">
        <v>856</v>
      </c>
      <c r="B540" s="292" t="s">
        <v>2975</v>
      </c>
      <c r="C540" s="340">
        <v>0</v>
      </c>
      <c r="D540" s="341">
        <v>38</v>
      </c>
      <c r="E540" s="341">
        <v>54</v>
      </c>
      <c r="F540" s="341">
        <v>54</v>
      </c>
      <c r="G540" s="341">
        <v>58</v>
      </c>
      <c r="H540" s="341">
        <v>68</v>
      </c>
      <c r="I540" s="342">
        <v>112</v>
      </c>
      <c r="J540" s="340">
        <v>0</v>
      </c>
      <c r="K540" s="341">
        <v>0</v>
      </c>
      <c r="L540" s="341">
        <v>25</v>
      </c>
      <c r="M540" s="341">
        <v>48</v>
      </c>
      <c r="N540" s="340">
        <v>0</v>
      </c>
      <c r="O540" s="341">
        <v>71</v>
      </c>
      <c r="P540" s="341">
        <v>79</v>
      </c>
      <c r="Q540" s="343">
        <v>71</v>
      </c>
      <c r="R540" s="344">
        <v>79</v>
      </c>
      <c r="S540" s="344">
        <v>94</v>
      </c>
      <c r="T540" s="344">
        <v>98</v>
      </c>
      <c r="U540" s="344">
        <v>116</v>
      </c>
      <c r="V540" s="344">
        <v>116</v>
      </c>
      <c r="W540" s="344">
        <v>0</v>
      </c>
      <c r="X540" s="383">
        <v>0</v>
      </c>
      <c r="Y540" s="384">
        <v>0.12</v>
      </c>
      <c r="Z540" s="384">
        <v>0.25</v>
      </c>
      <c r="AA540" s="384">
        <v>0.25</v>
      </c>
      <c r="AB540" s="385">
        <v>0</v>
      </c>
      <c r="AC540" s="385">
        <v>0</v>
      </c>
      <c r="AD540" s="385">
        <v>0</v>
      </c>
      <c r="AE540" s="346">
        <v>287</v>
      </c>
      <c r="AF540" s="405">
        <v>0</v>
      </c>
      <c r="AG540" s="333" t="s">
        <v>1570</v>
      </c>
      <c r="AH540" s="388" t="s">
        <v>1555</v>
      </c>
      <c r="AI540" s="388" t="s">
        <v>3957</v>
      </c>
      <c r="AJ540" s="389">
        <v>1</v>
      </c>
      <c r="AK540" s="390">
        <v>39</v>
      </c>
      <c r="AL540" s="333">
        <v>12</v>
      </c>
      <c r="AM540" s="333">
        <v>0.21318785693126943</v>
      </c>
      <c r="AN540" s="440">
        <v>7.0351992787318913</v>
      </c>
      <c r="AO540" s="389"/>
      <c r="AP540" s="388">
        <v>3.1978178539690414</v>
      </c>
      <c r="AQ540" s="389">
        <v>1</v>
      </c>
      <c r="AR540" s="389">
        <v>1</v>
      </c>
      <c r="AS540" s="389"/>
      <c r="AT540" s="389"/>
      <c r="AU540" s="389"/>
      <c r="AV540" s="389"/>
      <c r="AW540" s="350">
        <v>0.1</v>
      </c>
      <c r="AX540" s="391">
        <v>0.25</v>
      </c>
      <c r="AY540" s="83">
        <v>5</v>
      </c>
      <c r="AZ540" s="5">
        <v>0</v>
      </c>
      <c r="BA540" s="5" t="s">
        <v>1537</v>
      </c>
      <c r="BB540" s="5" t="s">
        <v>1537</v>
      </c>
      <c r="BC540" s="5" t="s">
        <v>1537</v>
      </c>
      <c r="BD540" s="4" t="s">
        <v>3612</v>
      </c>
      <c r="BE540" s="5">
        <v>0</v>
      </c>
      <c r="BF540" s="5">
        <v>0</v>
      </c>
      <c r="BG540" s="5">
        <v>0</v>
      </c>
      <c r="BH540" s="5" t="s">
        <v>1537</v>
      </c>
      <c r="BI540" s="289"/>
      <c r="BJ540" s="297">
        <v>0</v>
      </c>
      <c r="BK540" s="297">
        <v>6</v>
      </c>
    </row>
    <row r="541" spans="1:63" x14ac:dyDescent="0.2">
      <c r="A541" s="291" t="s">
        <v>97</v>
      </c>
      <c r="B541" s="292" t="s">
        <v>2098</v>
      </c>
      <c r="C541" s="340">
        <v>349</v>
      </c>
      <c r="D541" s="341">
        <v>356</v>
      </c>
      <c r="E541" s="341">
        <v>370</v>
      </c>
      <c r="F541" s="341">
        <v>374</v>
      </c>
      <c r="G541" s="341">
        <v>383</v>
      </c>
      <c r="H541" s="341">
        <v>416</v>
      </c>
      <c r="I541" s="342">
        <v>413</v>
      </c>
      <c r="J541" s="340">
        <v>19</v>
      </c>
      <c r="K541" s="341">
        <v>39</v>
      </c>
      <c r="L541" s="341">
        <v>21</v>
      </c>
      <c r="M541" s="341">
        <v>41</v>
      </c>
      <c r="N541" s="340">
        <v>349</v>
      </c>
      <c r="O541" s="341">
        <v>409</v>
      </c>
      <c r="P541" s="341">
        <v>438</v>
      </c>
      <c r="Q541" s="343">
        <v>409</v>
      </c>
      <c r="R541" s="344">
        <v>438</v>
      </c>
      <c r="S541" s="344">
        <v>490</v>
      </c>
      <c r="T541" s="344">
        <v>453</v>
      </c>
      <c r="U541" s="344">
        <v>532</v>
      </c>
      <c r="V541" s="344">
        <v>532</v>
      </c>
      <c r="W541" s="344">
        <v>47</v>
      </c>
      <c r="X541" s="383">
        <v>53</v>
      </c>
      <c r="Y541" s="384">
        <v>0.12</v>
      </c>
      <c r="Z541" s="384">
        <v>0.25</v>
      </c>
      <c r="AA541" s="384">
        <v>0.25</v>
      </c>
      <c r="AB541" s="385">
        <v>282</v>
      </c>
      <c r="AC541" s="385">
        <v>414</v>
      </c>
      <c r="AD541" s="385">
        <v>0</v>
      </c>
      <c r="AE541" s="385">
        <v>0</v>
      </c>
      <c r="AF541" s="405">
        <v>0</v>
      </c>
      <c r="AG541" s="333" t="s">
        <v>3957</v>
      </c>
      <c r="AH541" s="388" t="s">
        <v>2093</v>
      </c>
      <c r="AI541" s="388" t="s">
        <v>2099</v>
      </c>
      <c r="AJ541" s="389">
        <v>24</v>
      </c>
      <c r="AK541" s="390">
        <v>15</v>
      </c>
      <c r="AL541" s="333">
        <v>28.5</v>
      </c>
      <c r="AM541" s="333">
        <v>6.3431351273148149</v>
      </c>
      <c r="AN541" s="440">
        <v>56.802777777777784</v>
      </c>
      <c r="AO541" s="389">
        <v>27.069444444444446</v>
      </c>
      <c r="AP541" s="388">
        <v>2.5</v>
      </c>
      <c r="AQ541" s="389">
        <v>3</v>
      </c>
      <c r="AR541" s="389">
        <v>0</v>
      </c>
      <c r="AS541" s="389">
        <v>3</v>
      </c>
      <c r="AT541" s="389">
        <v>0</v>
      </c>
      <c r="AU541" s="389">
        <v>0</v>
      </c>
      <c r="AV541" s="389">
        <v>0</v>
      </c>
      <c r="AW541" s="350">
        <v>1</v>
      </c>
      <c r="AX541" s="391">
        <v>1</v>
      </c>
      <c r="AY541" s="83">
        <v>13</v>
      </c>
      <c r="AZ541" s="5">
        <v>0</v>
      </c>
      <c r="BA541" s="5" t="s">
        <v>1537</v>
      </c>
      <c r="BB541" s="5" t="s">
        <v>1537</v>
      </c>
      <c r="BC541" s="5" t="s">
        <v>1537</v>
      </c>
      <c r="BD541" s="4" t="s">
        <v>3612</v>
      </c>
      <c r="BE541" s="5">
        <v>0</v>
      </c>
      <c r="BF541" s="5">
        <v>0</v>
      </c>
      <c r="BG541" s="5">
        <v>1</v>
      </c>
      <c r="BH541" s="5" t="s">
        <v>1537</v>
      </c>
      <c r="BI541" s="289"/>
      <c r="BJ541" s="297">
        <v>19</v>
      </c>
      <c r="BK541" s="297">
        <v>39</v>
      </c>
    </row>
    <row r="542" spans="1:63" x14ac:dyDescent="0.2">
      <c r="A542" s="291" t="s">
        <v>98</v>
      </c>
      <c r="B542" s="292" t="s">
        <v>2100</v>
      </c>
      <c r="C542" s="340">
        <v>357</v>
      </c>
      <c r="D542" s="341">
        <v>368</v>
      </c>
      <c r="E542" s="341">
        <v>384</v>
      </c>
      <c r="F542" s="341">
        <v>388</v>
      </c>
      <c r="G542" s="341">
        <v>398</v>
      </c>
      <c r="H542" s="341">
        <v>434</v>
      </c>
      <c r="I542" s="342">
        <v>428</v>
      </c>
      <c r="J542" s="340">
        <v>19</v>
      </c>
      <c r="K542" s="341">
        <v>39</v>
      </c>
      <c r="L542" s="341">
        <v>25</v>
      </c>
      <c r="M542" s="341">
        <v>50</v>
      </c>
      <c r="N542" s="340">
        <v>357</v>
      </c>
      <c r="O542" s="341">
        <v>423</v>
      </c>
      <c r="P542" s="341">
        <v>454</v>
      </c>
      <c r="Q542" s="343">
        <v>423</v>
      </c>
      <c r="R542" s="344">
        <v>454</v>
      </c>
      <c r="S542" s="344">
        <v>509</v>
      </c>
      <c r="T542" s="344">
        <v>482</v>
      </c>
      <c r="U542" s="344">
        <v>554</v>
      </c>
      <c r="V542" s="344">
        <v>554</v>
      </c>
      <c r="W542" s="344">
        <v>47</v>
      </c>
      <c r="X542" s="383">
        <v>53</v>
      </c>
      <c r="Y542" s="384">
        <v>0.12</v>
      </c>
      <c r="Z542" s="384">
        <v>0.25</v>
      </c>
      <c r="AA542" s="384">
        <v>0.25</v>
      </c>
      <c r="AB542" s="385">
        <v>282</v>
      </c>
      <c r="AC542" s="385">
        <v>414</v>
      </c>
      <c r="AD542" s="385">
        <v>0</v>
      </c>
      <c r="AE542" s="346">
        <v>0</v>
      </c>
      <c r="AF542" s="405">
        <v>0</v>
      </c>
      <c r="AG542" s="333" t="s">
        <v>3957</v>
      </c>
      <c r="AH542" s="388" t="s">
        <v>2093</v>
      </c>
      <c r="AI542" s="388" t="s">
        <v>2099</v>
      </c>
      <c r="AJ542" s="389">
        <v>24</v>
      </c>
      <c r="AK542" s="390">
        <v>18</v>
      </c>
      <c r="AL542" s="333">
        <v>28.5</v>
      </c>
      <c r="AM542" s="333">
        <v>7.5909649884259256</v>
      </c>
      <c r="AN542" s="440">
        <v>63.186111111111117</v>
      </c>
      <c r="AO542" s="389">
        <v>29.902777777777779</v>
      </c>
      <c r="AP542" s="388">
        <v>3</v>
      </c>
      <c r="AQ542" s="389">
        <v>3</v>
      </c>
      <c r="AR542" s="389">
        <v>0</v>
      </c>
      <c r="AS542" s="389">
        <v>3</v>
      </c>
      <c r="AT542" s="389">
        <v>0</v>
      </c>
      <c r="AU542" s="389">
        <v>0</v>
      </c>
      <c r="AV542" s="389">
        <v>0</v>
      </c>
      <c r="AW542" s="350">
        <v>1</v>
      </c>
      <c r="AX542" s="391">
        <v>1</v>
      </c>
      <c r="AY542" s="83">
        <v>13</v>
      </c>
      <c r="AZ542" s="5">
        <v>0</v>
      </c>
      <c r="BA542" s="5" t="s">
        <v>1537</v>
      </c>
      <c r="BB542" s="5" t="s">
        <v>1537</v>
      </c>
      <c r="BC542" s="5" t="s">
        <v>1537</v>
      </c>
      <c r="BD542" s="4" t="s">
        <v>3612</v>
      </c>
      <c r="BE542" s="5">
        <v>0</v>
      </c>
      <c r="BF542" s="5">
        <v>0</v>
      </c>
      <c r="BG542" s="5">
        <v>1</v>
      </c>
      <c r="BH542" s="5" t="s">
        <v>1537</v>
      </c>
      <c r="BI542" s="289"/>
      <c r="BJ542" s="297">
        <v>19</v>
      </c>
      <c r="BK542" s="297">
        <v>40</v>
      </c>
    </row>
    <row r="543" spans="1:63" x14ac:dyDescent="0.2">
      <c r="A543" s="291" t="s">
        <v>99</v>
      </c>
      <c r="B543" s="292" t="s">
        <v>2101</v>
      </c>
      <c r="C543" s="340">
        <v>400</v>
      </c>
      <c r="D543" s="341">
        <v>424</v>
      </c>
      <c r="E543" s="341">
        <v>451</v>
      </c>
      <c r="F543" s="341">
        <v>456</v>
      </c>
      <c r="G543" s="341">
        <v>469</v>
      </c>
      <c r="H543" s="341">
        <v>513</v>
      </c>
      <c r="I543" s="342">
        <v>505</v>
      </c>
      <c r="J543" s="340">
        <v>19</v>
      </c>
      <c r="K543" s="341">
        <v>39</v>
      </c>
      <c r="L543" s="341">
        <v>42</v>
      </c>
      <c r="M543" s="341">
        <v>83</v>
      </c>
      <c r="N543" s="340">
        <v>400</v>
      </c>
      <c r="O543" s="341">
        <v>513</v>
      </c>
      <c r="P543" s="341">
        <v>543</v>
      </c>
      <c r="Q543" s="343">
        <v>513</v>
      </c>
      <c r="R543" s="344">
        <v>543</v>
      </c>
      <c r="S543" s="344">
        <v>605</v>
      </c>
      <c r="T543" s="344">
        <v>595</v>
      </c>
      <c r="U543" s="344">
        <v>651</v>
      </c>
      <c r="V543" s="344">
        <v>651</v>
      </c>
      <c r="W543" s="344">
        <v>47</v>
      </c>
      <c r="X543" s="383">
        <v>53</v>
      </c>
      <c r="Y543" s="384">
        <v>0.12</v>
      </c>
      <c r="Z543" s="384">
        <v>0.25</v>
      </c>
      <c r="AA543" s="384">
        <v>0.25</v>
      </c>
      <c r="AB543" s="385">
        <v>282</v>
      </c>
      <c r="AC543" s="385">
        <v>414</v>
      </c>
      <c r="AD543" s="385">
        <v>0</v>
      </c>
      <c r="AE543" s="385">
        <v>0</v>
      </c>
      <c r="AF543" s="405">
        <v>0</v>
      </c>
      <c r="AG543" s="333" t="s">
        <v>3957</v>
      </c>
      <c r="AH543" s="388" t="s">
        <v>2093</v>
      </c>
      <c r="AI543" s="388" t="s">
        <v>2099</v>
      </c>
      <c r="AJ543" s="389">
        <v>24</v>
      </c>
      <c r="AK543" s="390">
        <v>30</v>
      </c>
      <c r="AL543" s="333">
        <v>28.5</v>
      </c>
      <c r="AM543" s="333">
        <v>12.58228443287037</v>
      </c>
      <c r="AN543" s="440">
        <v>88.719444444444449</v>
      </c>
      <c r="AO543" s="389">
        <v>41.236111111111107</v>
      </c>
      <c r="AP543" s="388">
        <v>5</v>
      </c>
      <c r="AQ543" s="389">
        <v>6</v>
      </c>
      <c r="AR543" s="389">
        <v>0</v>
      </c>
      <c r="AS543" s="389">
        <v>3</v>
      </c>
      <c r="AT543" s="389">
        <v>0</v>
      </c>
      <c r="AU543" s="389">
        <v>0</v>
      </c>
      <c r="AV543" s="389">
        <v>0</v>
      </c>
      <c r="AW543" s="350">
        <v>1</v>
      </c>
      <c r="AX543" s="391">
        <v>1</v>
      </c>
      <c r="AY543" s="83">
        <v>18</v>
      </c>
      <c r="AZ543" s="5">
        <v>0</v>
      </c>
      <c r="BA543" s="5" t="s">
        <v>1537</v>
      </c>
      <c r="BB543" s="5" t="s">
        <v>1537</v>
      </c>
      <c r="BC543" s="5" t="s">
        <v>1537</v>
      </c>
      <c r="BD543" s="4" t="s">
        <v>3612</v>
      </c>
      <c r="BE543" s="5">
        <v>0</v>
      </c>
      <c r="BF543" s="5">
        <v>0</v>
      </c>
      <c r="BG543" s="5">
        <v>1</v>
      </c>
      <c r="BH543" s="5" t="s">
        <v>1537</v>
      </c>
      <c r="BI543" s="289"/>
      <c r="BJ543" s="297">
        <v>19</v>
      </c>
      <c r="BK543" s="297">
        <v>47</v>
      </c>
    </row>
    <row r="544" spans="1:63" x14ac:dyDescent="0.2">
      <c r="A544" s="291" t="s">
        <v>100</v>
      </c>
      <c r="B544" s="292" t="s">
        <v>2102</v>
      </c>
      <c r="C544" s="340">
        <v>433</v>
      </c>
      <c r="D544" s="341">
        <v>463</v>
      </c>
      <c r="E544" s="341">
        <v>496</v>
      </c>
      <c r="F544" s="341">
        <v>501</v>
      </c>
      <c r="G544" s="341">
        <v>516</v>
      </c>
      <c r="H544" s="341">
        <v>565</v>
      </c>
      <c r="I544" s="342">
        <v>555</v>
      </c>
      <c r="J544" s="340">
        <v>19</v>
      </c>
      <c r="K544" s="341">
        <v>39</v>
      </c>
      <c r="L544" s="341">
        <v>49</v>
      </c>
      <c r="M544" s="341">
        <v>100</v>
      </c>
      <c r="N544" s="340">
        <v>433</v>
      </c>
      <c r="O544" s="341">
        <v>554</v>
      </c>
      <c r="P544" s="341">
        <v>592</v>
      </c>
      <c r="Q544" s="343">
        <v>554</v>
      </c>
      <c r="R544" s="344">
        <v>592</v>
      </c>
      <c r="S544" s="344">
        <v>666</v>
      </c>
      <c r="T544" s="344">
        <v>638</v>
      </c>
      <c r="U544" s="344">
        <v>707</v>
      </c>
      <c r="V544" s="344">
        <v>707</v>
      </c>
      <c r="W544" s="344">
        <v>47</v>
      </c>
      <c r="X544" s="383">
        <v>53</v>
      </c>
      <c r="Y544" s="384">
        <v>0.12</v>
      </c>
      <c r="Z544" s="384">
        <v>0.25</v>
      </c>
      <c r="AA544" s="384">
        <v>0.25</v>
      </c>
      <c r="AB544" s="385">
        <v>282</v>
      </c>
      <c r="AC544" s="385">
        <v>414</v>
      </c>
      <c r="AD544" s="385">
        <v>0</v>
      </c>
      <c r="AE544" s="385">
        <v>0</v>
      </c>
      <c r="AF544" s="405">
        <v>0</v>
      </c>
      <c r="AG544" s="333" t="s">
        <v>3957</v>
      </c>
      <c r="AH544" s="388" t="s">
        <v>2093</v>
      </c>
      <c r="AI544" s="388" t="s">
        <v>2099</v>
      </c>
      <c r="AJ544" s="389">
        <v>24</v>
      </c>
      <c r="AK544" s="390">
        <v>36</v>
      </c>
      <c r="AL544" s="333">
        <v>28.5</v>
      </c>
      <c r="AM544" s="333">
        <v>15.077944155092593</v>
      </c>
      <c r="AN544" s="440">
        <v>101.48611111111111</v>
      </c>
      <c r="AO544" s="389">
        <v>46.902777777777779</v>
      </c>
      <c r="AP544" s="388">
        <v>6</v>
      </c>
      <c r="AQ544" s="389">
        <v>6</v>
      </c>
      <c r="AR544" s="389">
        <v>0</v>
      </c>
      <c r="AS544" s="389">
        <v>3</v>
      </c>
      <c r="AT544" s="389">
        <v>0</v>
      </c>
      <c r="AU544" s="389">
        <v>0</v>
      </c>
      <c r="AV544" s="389">
        <v>0</v>
      </c>
      <c r="AW544" s="350">
        <v>1</v>
      </c>
      <c r="AX544" s="391">
        <v>1</v>
      </c>
      <c r="AY544" s="83">
        <v>18</v>
      </c>
      <c r="AZ544" s="5">
        <v>0</v>
      </c>
      <c r="BA544" s="5" t="s">
        <v>1537</v>
      </c>
      <c r="BB544" s="5" t="s">
        <v>1537</v>
      </c>
      <c r="BC544" s="5" t="s">
        <v>1537</v>
      </c>
      <c r="BD544" s="4" t="s">
        <v>3612</v>
      </c>
      <c r="BE544" s="5">
        <v>0</v>
      </c>
      <c r="BF544" s="5">
        <v>0</v>
      </c>
      <c r="BG544" s="5">
        <v>1</v>
      </c>
      <c r="BH544" s="5" t="s">
        <v>1537</v>
      </c>
      <c r="BI544" s="289"/>
      <c r="BJ544" s="297">
        <v>19</v>
      </c>
      <c r="BK544" s="297">
        <v>52</v>
      </c>
    </row>
    <row r="545" spans="1:63" x14ac:dyDescent="0.2">
      <c r="A545" s="291" t="s">
        <v>4808</v>
      </c>
      <c r="B545" s="292" t="s">
        <v>4809</v>
      </c>
      <c r="C545" s="340">
        <v>0</v>
      </c>
      <c r="D545" s="341">
        <v>40</v>
      </c>
      <c r="E545" s="341">
        <v>58</v>
      </c>
      <c r="F545" s="341">
        <v>58</v>
      </c>
      <c r="G545" s="341">
        <v>62</v>
      </c>
      <c r="H545" s="341">
        <v>72</v>
      </c>
      <c r="I545" s="342">
        <v>119</v>
      </c>
      <c r="J545" s="340">
        <v>0</v>
      </c>
      <c r="K545" s="341">
        <v>0</v>
      </c>
      <c r="L545" s="341">
        <v>26</v>
      </c>
      <c r="M545" s="341">
        <v>52</v>
      </c>
      <c r="N545" s="340">
        <v>0</v>
      </c>
      <c r="O545" s="341">
        <v>76</v>
      </c>
      <c r="P545" s="341">
        <v>84</v>
      </c>
      <c r="Q545" s="343">
        <v>76</v>
      </c>
      <c r="R545" s="344">
        <v>84</v>
      </c>
      <c r="S545" s="344">
        <v>104</v>
      </c>
      <c r="T545" s="344">
        <v>100</v>
      </c>
      <c r="U545" s="344">
        <v>122</v>
      </c>
      <c r="V545" s="344">
        <v>122</v>
      </c>
      <c r="W545" s="344">
        <v>0</v>
      </c>
      <c r="X545" s="383">
        <v>0</v>
      </c>
      <c r="Y545" s="384">
        <v>0.12</v>
      </c>
      <c r="Z545" s="384">
        <v>0.25</v>
      </c>
      <c r="AA545" s="384">
        <v>0.25</v>
      </c>
      <c r="AB545" s="385">
        <v>0</v>
      </c>
      <c r="AC545" s="385">
        <v>0</v>
      </c>
      <c r="AD545" s="385">
        <v>0</v>
      </c>
      <c r="AE545" s="385">
        <v>0</v>
      </c>
      <c r="AF545" s="405">
        <v>0</v>
      </c>
      <c r="AG545" s="333" t="s">
        <v>1570</v>
      </c>
      <c r="AH545" s="388" t="s">
        <v>1518</v>
      </c>
      <c r="AI545" s="388" t="s">
        <v>1515</v>
      </c>
      <c r="AJ545" s="389">
        <v>1</v>
      </c>
      <c r="AK545" s="390">
        <v>42</v>
      </c>
      <c r="AL545" s="333">
        <v>10.5</v>
      </c>
      <c r="AM545" s="333">
        <v>0.22960353791077953</v>
      </c>
      <c r="AN545" s="440">
        <v>7.5769167510557249</v>
      </c>
      <c r="AO545" s="389"/>
      <c r="AP545" s="388">
        <v>3.444053068661693</v>
      </c>
      <c r="AQ545" s="389">
        <v>1</v>
      </c>
      <c r="AR545" s="389">
        <v>1</v>
      </c>
      <c r="AS545" s="389"/>
      <c r="AT545" s="389"/>
      <c r="AU545" s="389"/>
      <c r="AV545" s="389"/>
      <c r="AW545" s="350">
        <v>0.1</v>
      </c>
      <c r="AX545" s="391">
        <v>0.25</v>
      </c>
      <c r="AY545" s="83">
        <v>5</v>
      </c>
      <c r="AZ545" s="5">
        <v>0</v>
      </c>
      <c r="BA545" s="5" t="s">
        <v>1537</v>
      </c>
      <c r="BB545" s="5" t="s">
        <v>1537</v>
      </c>
      <c r="BC545" s="5" t="s">
        <v>1537</v>
      </c>
      <c r="BD545" s="4" t="s">
        <v>3612</v>
      </c>
      <c r="BE545" s="5">
        <v>0</v>
      </c>
      <c r="BF545" s="5">
        <v>0</v>
      </c>
      <c r="BG545" s="5">
        <v>0</v>
      </c>
      <c r="BH545" s="5" t="s">
        <v>1537</v>
      </c>
      <c r="BI545" s="289" t="s">
        <v>1537</v>
      </c>
      <c r="BJ545" s="297">
        <v>0</v>
      </c>
      <c r="BK545" s="297">
        <v>7</v>
      </c>
    </row>
    <row r="546" spans="1:63" x14ac:dyDescent="0.2">
      <c r="A546" s="291" t="s">
        <v>857</v>
      </c>
      <c r="B546" s="292" t="s">
        <v>2976</v>
      </c>
      <c r="C546" s="340">
        <v>0</v>
      </c>
      <c r="D546" s="341">
        <v>40</v>
      </c>
      <c r="E546" s="341">
        <v>58</v>
      </c>
      <c r="F546" s="341">
        <v>58</v>
      </c>
      <c r="G546" s="341">
        <v>62</v>
      </c>
      <c r="H546" s="341">
        <v>72</v>
      </c>
      <c r="I546" s="342">
        <v>119</v>
      </c>
      <c r="J546" s="340">
        <v>0</v>
      </c>
      <c r="K546" s="341">
        <v>0</v>
      </c>
      <c r="L546" s="341">
        <v>26</v>
      </c>
      <c r="M546" s="341">
        <v>52</v>
      </c>
      <c r="N546" s="340">
        <v>0</v>
      </c>
      <c r="O546" s="341">
        <v>76</v>
      </c>
      <c r="P546" s="341">
        <v>84</v>
      </c>
      <c r="Q546" s="343">
        <v>76</v>
      </c>
      <c r="R546" s="344">
        <v>84</v>
      </c>
      <c r="S546" s="344">
        <v>104</v>
      </c>
      <c r="T546" s="344">
        <v>100</v>
      </c>
      <c r="U546" s="344">
        <v>122</v>
      </c>
      <c r="V546" s="344">
        <v>122</v>
      </c>
      <c r="W546" s="344">
        <v>0</v>
      </c>
      <c r="X546" s="383">
        <v>0</v>
      </c>
      <c r="Y546" s="384">
        <v>0.12</v>
      </c>
      <c r="Z546" s="384">
        <v>0.25</v>
      </c>
      <c r="AA546" s="384">
        <v>0.25</v>
      </c>
      <c r="AB546" s="385">
        <v>0</v>
      </c>
      <c r="AC546" s="385">
        <v>0</v>
      </c>
      <c r="AD546" s="385">
        <v>0</v>
      </c>
      <c r="AE546" s="385">
        <v>291</v>
      </c>
      <c r="AF546" s="405">
        <v>0</v>
      </c>
      <c r="AG546" s="333" t="s">
        <v>1570</v>
      </c>
      <c r="AH546" s="388" t="s">
        <v>1518</v>
      </c>
      <c r="AI546" s="388" t="s">
        <v>1515</v>
      </c>
      <c r="AJ546" s="389">
        <v>1</v>
      </c>
      <c r="AK546" s="390">
        <v>42</v>
      </c>
      <c r="AL546" s="333">
        <v>12</v>
      </c>
      <c r="AM546" s="333">
        <v>0.22960353791077953</v>
      </c>
      <c r="AN546" s="440">
        <v>7.5769167510557249</v>
      </c>
      <c r="AO546" s="389"/>
      <c r="AP546" s="388">
        <v>3.444053068661693</v>
      </c>
      <c r="AQ546" s="389">
        <v>1</v>
      </c>
      <c r="AR546" s="389">
        <v>1</v>
      </c>
      <c r="AS546" s="389"/>
      <c r="AT546" s="389"/>
      <c r="AU546" s="389"/>
      <c r="AV546" s="389"/>
      <c r="AW546" s="350">
        <v>0.1</v>
      </c>
      <c r="AX546" s="391">
        <v>0.25</v>
      </c>
      <c r="AY546" s="83">
        <v>5</v>
      </c>
      <c r="AZ546" s="5">
        <v>0</v>
      </c>
      <c r="BA546" s="5" t="s">
        <v>1537</v>
      </c>
      <c r="BB546" s="5" t="s">
        <v>1537</v>
      </c>
      <c r="BC546" s="5" t="s">
        <v>1537</v>
      </c>
      <c r="BD546" s="4" t="s">
        <v>3612</v>
      </c>
      <c r="BE546" s="5">
        <v>0</v>
      </c>
      <c r="BF546" s="5">
        <v>0</v>
      </c>
      <c r="BG546" s="5">
        <v>0</v>
      </c>
      <c r="BH546" s="5" t="s">
        <v>1537</v>
      </c>
      <c r="BI546" s="289"/>
      <c r="BJ546" s="297">
        <v>0</v>
      </c>
      <c r="BK546" s="297">
        <v>7</v>
      </c>
    </row>
    <row r="547" spans="1:63" x14ac:dyDescent="0.2">
      <c r="A547" s="291" t="s">
        <v>101</v>
      </c>
      <c r="B547" s="292" t="s">
        <v>2103</v>
      </c>
      <c r="C547" s="340">
        <v>159</v>
      </c>
      <c r="D547" s="341">
        <v>168</v>
      </c>
      <c r="E547" s="341">
        <v>179</v>
      </c>
      <c r="F547" s="341">
        <v>182</v>
      </c>
      <c r="G547" s="341">
        <v>187</v>
      </c>
      <c r="H547" s="341">
        <v>204</v>
      </c>
      <c r="I547" s="342">
        <v>226</v>
      </c>
      <c r="J547" s="340">
        <v>19</v>
      </c>
      <c r="K547" s="341">
        <v>39</v>
      </c>
      <c r="L547" s="341">
        <v>17</v>
      </c>
      <c r="M547" s="341">
        <v>34</v>
      </c>
      <c r="N547" s="340">
        <v>159</v>
      </c>
      <c r="O547" s="341">
        <v>192</v>
      </c>
      <c r="P547" s="341">
        <v>206</v>
      </c>
      <c r="Q547" s="343">
        <v>192</v>
      </c>
      <c r="R547" s="344">
        <v>206</v>
      </c>
      <c r="S547" s="344">
        <v>229</v>
      </c>
      <c r="T547" s="344">
        <v>217</v>
      </c>
      <c r="U547" s="344">
        <v>247</v>
      </c>
      <c r="V547" s="344">
        <v>247</v>
      </c>
      <c r="W547" s="344">
        <v>47</v>
      </c>
      <c r="X547" s="383">
        <v>53</v>
      </c>
      <c r="Y547" s="384">
        <v>0.12</v>
      </c>
      <c r="Z547" s="384">
        <v>0.25</v>
      </c>
      <c r="AA547" s="384">
        <v>0.25</v>
      </c>
      <c r="AB547" s="385">
        <v>0</v>
      </c>
      <c r="AC547" s="385">
        <v>0</v>
      </c>
      <c r="AD547" s="385">
        <v>22</v>
      </c>
      <c r="AE547" s="346">
        <v>0</v>
      </c>
      <c r="AF547" s="405">
        <v>1</v>
      </c>
      <c r="AG547" s="333" t="s">
        <v>3957</v>
      </c>
      <c r="AH547" s="388" t="s">
        <v>2093</v>
      </c>
      <c r="AI547" s="388" t="s">
        <v>2104</v>
      </c>
      <c r="AJ547" s="389">
        <v>24</v>
      </c>
      <c r="AK547" s="390">
        <v>12</v>
      </c>
      <c r="AL547" s="333">
        <v>28.5</v>
      </c>
      <c r="AM547" s="333">
        <v>5.0953052662037033</v>
      </c>
      <c r="AN547" s="440">
        <v>36.600000000000009</v>
      </c>
      <c r="AO547" s="389">
        <v>19.864583333333336</v>
      </c>
      <c r="AP547" s="388">
        <v>2</v>
      </c>
      <c r="AQ547" s="389">
        <v>1</v>
      </c>
      <c r="AR547" s="389">
        <v>1</v>
      </c>
      <c r="AS547" s="389">
        <v>0</v>
      </c>
      <c r="AT547" s="389">
        <v>0</v>
      </c>
      <c r="AU547" s="389">
        <v>1</v>
      </c>
      <c r="AV547" s="389">
        <v>2</v>
      </c>
      <c r="AW547" s="350">
        <v>1</v>
      </c>
      <c r="AX547" s="391">
        <v>1</v>
      </c>
      <c r="AY547" s="83">
        <v>11</v>
      </c>
      <c r="AZ547" s="5">
        <v>0</v>
      </c>
      <c r="BA547" s="5" t="s">
        <v>1537</v>
      </c>
      <c r="BB547" s="5" t="s">
        <v>1537</v>
      </c>
      <c r="BC547" s="5" t="s">
        <v>1537</v>
      </c>
      <c r="BD547" s="4" t="s">
        <v>3612</v>
      </c>
      <c r="BE547" s="5">
        <v>0</v>
      </c>
      <c r="BF547" s="5">
        <v>0</v>
      </c>
      <c r="BG547" s="5">
        <v>1</v>
      </c>
      <c r="BH547" s="5" t="s">
        <v>1537</v>
      </c>
      <c r="BI547" s="289"/>
      <c r="BJ547" s="297">
        <v>19</v>
      </c>
      <c r="BK547" s="297">
        <v>19</v>
      </c>
    </row>
    <row r="548" spans="1:63" x14ac:dyDescent="0.2">
      <c r="A548" s="291" t="s">
        <v>102</v>
      </c>
      <c r="B548" s="292" t="s">
        <v>2105</v>
      </c>
      <c r="C548" s="340">
        <v>165</v>
      </c>
      <c r="D548" s="341">
        <v>178</v>
      </c>
      <c r="E548" s="341">
        <v>192</v>
      </c>
      <c r="F548" s="341">
        <v>196</v>
      </c>
      <c r="G548" s="341">
        <v>200</v>
      </c>
      <c r="H548" s="341">
        <v>219</v>
      </c>
      <c r="I548" s="342">
        <v>246</v>
      </c>
      <c r="J548" s="340">
        <v>19</v>
      </c>
      <c r="K548" s="341">
        <v>39</v>
      </c>
      <c r="L548" s="341">
        <v>21</v>
      </c>
      <c r="M548" s="341">
        <v>42</v>
      </c>
      <c r="N548" s="340">
        <v>165</v>
      </c>
      <c r="O548" s="341">
        <v>203</v>
      </c>
      <c r="P548" s="341">
        <v>218</v>
      </c>
      <c r="Q548" s="343">
        <v>203</v>
      </c>
      <c r="R548" s="344">
        <v>218</v>
      </c>
      <c r="S548" s="344">
        <v>241</v>
      </c>
      <c r="T548" s="344">
        <v>234</v>
      </c>
      <c r="U548" s="344">
        <v>260</v>
      </c>
      <c r="V548" s="344">
        <v>260</v>
      </c>
      <c r="W548" s="344">
        <v>47</v>
      </c>
      <c r="X548" s="383">
        <v>53</v>
      </c>
      <c r="Y548" s="384">
        <v>0.12</v>
      </c>
      <c r="Z548" s="384">
        <v>0.25</v>
      </c>
      <c r="AA548" s="384">
        <v>0.25</v>
      </c>
      <c r="AB548" s="385">
        <v>0</v>
      </c>
      <c r="AC548" s="385">
        <v>0</v>
      </c>
      <c r="AD548" s="385">
        <v>22</v>
      </c>
      <c r="AE548" s="385">
        <v>0</v>
      </c>
      <c r="AF548" s="405">
        <v>1</v>
      </c>
      <c r="AG548" s="333" t="s">
        <v>3957</v>
      </c>
      <c r="AH548" s="388" t="s">
        <v>2093</v>
      </c>
      <c r="AI548" s="388" t="s">
        <v>2104</v>
      </c>
      <c r="AJ548" s="389">
        <v>24</v>
      </c>
      <c r="AK548" s="390">
        <v>15</v>
      </c>
      <c r="AL548" s="333">
        <v>28.5</v>
      </c>
      <c r="AM548" s="333">
        <v>6.3431351273148149</v>
      </c>
      <c r="AN548" s="440">
        <v>40.765000000000001</v>
      </c>
      <c r="AO548" s="389">
        <v>21.59375</v>
      </c>
      <c r="AP548" s="388">
        <v>2.5</v>
      </c>
      <c r="AQ548" s="389">
        <v>1</v>
      </c>
      <c r="AR548" s="389">
        <v>1</v>
      </c>
      <c r="AS548" s="389">
        <v>0</v>
      </c>
      <c r="AT548" s="389">
        <v>0</v>
      </c>
      <c r="AU548" s="389">
        <v>1</v>
      </c>
      <c r="AV548" s="389">
        <v>2</v>
      </c>
      <c r="AW548" s="350">
        <v>1</v>
      </c>
      <c r="AX548" s="391">
        <v>1</v>
      </c>
      <c r="AY548" s="83">
        <v>11</v>
      </c>
      <c r="AZ548" s="5">
        <v>0</v>
      </c>
      <c r="BA548" s="5" t="s">
        <v>1537</v>
      </c>
      <c r="BB548" s="5" t="s">
        <v>1537</v>
      </c>
      <c r="BC548" s="5" t="s">
        <v>1537</v>
      </c>
      <c r="BD548" s="4" t="s">
        <v>3612</v>
      </c>
      <c r="BE548" s="5">
        <v>0</v>
      </c>
      <c r="BF548" s="5">
        <v>0</v>
      </c>
      <c r="BG548" s="5">
        <v>1</v>
      </c>
      <c r="BH548" s="5" t="s">
        <v>1537</v>
      </c>
      <c r="BI548" s="289"/>
      <c r="BJ548" s="297">
        <v>19</v>
      </c>
      <c r="BK548" s="297">
        <v>20</v>
      </c>
    </row>
    <row r="549" spans="1:63" x14ac:dyDescent="0.2">
      <c r="A549" s="291" t="s">
        <v>103</v>
      </c>
      <c r="B549" s="292" t="s">
        <v>2106</v>
      </c>
      <c r="C549" s="340">
        <v>172</v>
      </c>
      <c r="D549" s="341">
        <v>190</v>
      </c>
      <c r="E549" s="341">
        <v>206</v>
      </c>
      <c r="F549" s="341">
        <v>210</v>
      </c>
      <c r="G549" s="341">
        <v>215</v>
      </c>
      <c r="H549" s="341">
        <v>235</v>
      </c>
      <c r="I549" s="342">
        <v>269</v>
      </c>
      <c r="J549" s="340">
        <v>19</v>
      </c>
      <c r="K549" s="341">
        <v>39</v>
      </c>
      <c r="L549" s="341">
        <v>25</v>
      </c>
      <c r="M549" s="341">
        <v>51</v>
      </c>
      <c r="N549" s="340">
        <v>172</v>
      </c>
      <c r="O549" s="341">
        <v>217</v>
      </c>
      <c r="P549" s="341">
        <v>234</v>
      </c>
      <c r="Q549" s="343">
        <v>217</v>
      </c>
      <c r="R549" s="344">
        <v>234</v>
      </c>
      <c r="S549" s="344">
        <v>256</v>
      </c>
      <c r="T549" s="344">
        <v>260</v>
      </c>
      <c r="U549" s="344">
        <v>276</v>
      </c>
      <c r="V549" s="344">
        <v>276</v>
      </c>
      <c r="W549" s="344">
        <v>47</v>
      </c>
      <c r="X549" s="383">
        <v>53</v>
      </c>
      <c r="Y549" s="384">
        <v>0.12</v>
      </c>
      <c r="Z549" s="384">
        <v>0.25</v>
      </c>
      <c r="AA549" s="384">
        <v>0.25</v>
      </c>
      <c r="AB549" s="385">
        <v>0</v>
      </c>
      <c r="AC549" s="385">
        <v>0</v>
      </c>
      <c r="AD549" s="385">
        <v>22</v>
      </c>
      <c r="AE549" s="346">
        <v>0</v>
      </c>
      <c r="AF549" s="405">
        <v>1</v>
      </c>
      <c r="AG549" s="333" t="s">
        <v>3957</v>
      </c>
      <c r="AH549" s="388" t="s">
        <v>2093</v>
      </c>
      <c r="AI549" s="388" t="s">
        <v>2104</v>
      </c>
      <c r="AJ549" s="389">
        <v>24</v>
      </c>
      <c r="AK549" s="390">
        <v>18</v>
      </c>
      <c r="AL549" s="333">
        <v>28.5</v>
      </c>
      <c r="AM549" s="333">
        <v>7.5909649884259256</v>
      </c>
      <c r="AN549" s="440">
        <v>44.93</v>
      </c>
      <c r="AO549" s="389">
        <v>23.322916666666668</v>
      </c>
      <c r="AP549" s="388">
        <v>3</v>
      </c>
      <c r="AQ549" s="389">
        <v>1</v>
      </c>
      <c r="AR549" s="389">
        <v>1</v>
      </c>
      <c r="AS549" s="389">
        <v>0</v>
      </c>
      <c r="AT549" s="389">
        <v>0</v>
      </c>
      <c r="AU549" s="389">
        <v>1</v>
      </c>
      <c r="AV549" s="389">
        <v>2</v>
      </c>
      <c r="AW549" s="350">
        <v>1</v>
      </c>
      <c r="AX549" s="391">
        <v>1</v>
      </c>
      <c r="AY549" s="83">
        <v>11</v>
      </c>
      <c r="AZ549" s="5">
        <v>0</v>
      </c>
      <c r="BA549" s="5" t="s">
        <v>1537</v>
      </c>
      <c r="BB549" s="5" t="s">
        <v>1537</v>
      </c>
      <c r="BC549" s="5" t="s">
        <v>1537</v>
      </c>
      <c r="BD549" s="4" t="s">
        <v>3612</v>
      </c>
      <c r="BE549" s="5">
        <v>0</v>
      </c>
      <c r="BF549" s="5">
        <v>0</v>
      </c>
      <c r="BG549" s="5">
        <v>1</v>
      </c>
      <c r="BH549" s="5" t="s">
        <v>1537</v>
      </c>
      <c r="BI549" s="289"/>
      <c r="BJ549" s="297">
        <v>19</v>
      </c>
      <c r="BK549" s="297">
        <v>22</v>
      </c>
    </row>
    <row r="550" spans="1:63" x14ac:dyDescent="0.2">
      <c r="A550" s="291" t="s">
        <v>104</v>
      </c>
      <c r="B550" s="292" t="s">
        <v>2107</v>
      </c>
      <c r="C550" s="340">
        <v>179</v>
      </c>
      <c r="D550" s="341">
        <v>200</v>
      </c>
      <c r="E550" s="341">
        <v>219</v>
      </c>
      <c r="F550" s="341">
        <v>222</v>
      </c>
      <c r="G550" s="341">
        <v>228</v>
      </c>
      <c r="H550" s="341">
        <v>250</v>
      </c>
      <c r="I550" s="342">
        <v>289</v>
      </c>
      <c r="J550" s="340">
        <v>19</v>
      </c>
      <c r="K550" s="341">
        <v>39</v>
      </c>
      <c r="L550" s="341">
        <v>30</v>
      </c>
      <c r="M550" s="341">
        <v>59</v>
      </c>
      <c r="N550" s="340">
        <v>179</v>
      </c>
      <c r="O550" s="341">
        <v>233</v>
      </c>
      <c r="P550" s="341">
        <v>251</v>
      </c>
      <c r="Q550" s="343">
        <v>233</v>
      </c>
      <c r="R550" s="344">
        <v>251</v>
      </c>
      <c r="S550" s="344">
        <v>270</v>
      </c>
      <c r="T550" s="344">
        <v>269</v>
      </c>
      <c r="U550" s="344">
        <v>289</v>
      </c>
      <c r="V550" s="344">
        <v>289</v>
      </c>
      <c r="W550" s="344">
        <v>47</v>
      </c>
      <c r="X550" s="383">
        <v>53</v>
      </c>
      <c r="Y550" s="384">
        <v>0.12</v>
      </c>
      <c r="Z550" s="384">
        <v>0.25</v>
      </c>
      <c r="AA550" s="384">
        <v>0.25</v>
      </c>
      <c r="AB550" s="385">
        <v>0</v>
      </c>
      <c r="AC550" s="385">
        <v>0</v>
      </c>
      <c r="AD550" s="385">
        <v>22</v>
      </c>
      <c r="AE550" s="346">
        <v>0</v>
      </c>
      <c r="AF550" s="405">
        <v>1</v>
      </c>
      <c r="AG550" s="333" t="s">
        <v>3957</v>
      </c>
      <c r="AH550" s="388" t="s">
        <v>2093</v>
      </c>
      <c r="AI550" s="388" t="s">
        <v>2104</v>
      </c>
      <c r="AJ550" s="389">
        <v>24</v>
      </c>
      <c r="AK550" s="390">
        <v>21</v>
      </c>
      <c r="AL550" s="333">
        <v>28.5</v>
      </c>
      <c r="AM550" s="333">
        <v>8.8387948495370363</v>
      </c>
      <c r="AN550" s="440">
        <v>49.095000000000006</v>
      </c>
      <c r="AO550" s="389">
        <v>25.052083333333332</v>
      </c>
      <c r="AP550" s="388">
        <v>3.5</v>
      </c>
      <c r="AQ550" s="389">
        <v>1</v>
      </c>
      <c r="AR550" s="389">
        <v>1</v>
      </c>
      <c r="AS550" s="389">
        <v>0</v>
      </c>
      <c r="AT550" s="389">
        <v>0</v>
      </c>
      <c r="AU550" s="389">
        <v>1</v>
      </c>
      <c r="AV550" s="389">
        <v>2</v>
      </c>
      <c r="AW550" s="350">
        <v>1</v>
      </c>
      <c r="AX550" s="391">
        <v>1</v>
      </c>
      <c r="AY550" s="83">
        <v>11</v>
      </c>
      <c r="AZ550" s="5">
        <v>0</v>
      </c>
      <c r="BA550" s="5" t="s">
        <v>1537</v>
      </c>
      <c r="BB550" s="5" t="s">
        <v>1537</v>
      </c>
      <c r="BC550" s="5" t="s">
        <v>1537</v>
      </c>
      <c r="BD550" s="4" t="s">
        <v>3612</v>
      </c>
      <c r="BE550" s="5">
        <v>0</v>
      </c>
      <c r="BF550" s="5">
        <v>0</v>
      </c>
      <c r="BG550" s="5">
        <v>1</v>
      </c>
      <c r="BH550" s="5" t="s">
        <v>1537</v>
      </c>
      <c r="BI550" s="289"/>
      <c r="BJ550" s="297">
        <v>19</v>
      </c>
      <c r="BK550" s="297">
        <v>23</v>
      </c>
    </row>
    <row r="551" spans="1:63" x14ac:dyDescent="0.2">
      <c r="A551" s="291" t="s">
        <v>106</v>
      </c>
      <c r="B551" s="292" t="s">
        <v>2108</v>
      </c>
      <c r="C551" s="340">
        <v>189</v>
      </c>
      <c r="D551" s="341">
        <v>212</v>
      </c>
      <c r="E551" s="341">
        <v>234</v>
      </c>
      <c r="F551" s="341">
        <v>239</v>
      </c>
      <c r="G551" s="341">
        <v>245</v>
      </c>
      <c r="H551" s="341">
        <v>270</v>
      </c>
      <c r="I551" s="342">
        <v>313</v>
      </c>
      <c r="J551" s="340">
        <v>19</v>
      </c>
      <c r="K551" s="341">
        <v>39</v>
      </c>
      <c r="L551" s="341">
        <v>34</v>
      </c>
      <c r="M551" s="341">
        <v>67</v>
      </c>
      <c r="N551" s="340">
        <v>189</v>
      </c>
      <c r="O551" s="341">
        <v>259</v>
      </c>
      <c r="P551" s="341">
        <v>278</v>
      </c>
      <c r="Q551" s="343">
        <v>259</v>
      </c>
      <c r="R551" s="344">
        <v>278</v>
      </c>
      <c r="S551" s="344">
        <v>312</v>
      </c>
      <c r="T551" s="344">
        <v>292</v>
      </c>
      <c r="U551" s="344">
        <v>345</v>
      </c>
      <c r="V551" s="344">
        <v>345</v>
      </c>
      <c r="W551" s="344">
        <v>47</v>
      </c>
      <c r="X551" s="383">
        <v>53</v>
      </c>
      <c r="Y551" s="384">
        <v>0.12</v>
      </c>
      <c r="Z551" s="384">
        <v>0.25</v>
      </c>
      <c r="AA551" s="384">
        <v>0.25</v>
      </c>
      <c r="AB551" s="385">
        <v>0</v>
      </c>
      <c r="AC551" s="385">
        <v>0</v>
      </c>
      <c r="AD551" s="385">
        <v>44</v>
      </c>
      <c r="AE551" s="346">
        <v>0</v>
      </c>
      <c r="AF551" s="405">
        <v>0</v>
      </c>
      <c r="AG551" s="333" t="s">
        <v>3957</v>
      </c>
      <c r="AH551" s="388" t="s">
        <v>2093</v>
      </c>
      <c r="AI551" s="388" t="s">
        <v>2104</v>
      </c>
      <c r="AJ551" s="389">
        <v>24</v>
      </c>
      <c r="AK551" s="390">
        <v>24</v>
      </c>
      <c r="AL551" s="333">
        <v>28.5</v>
      </c>
      <c r="AM551" s="333">
        <v>10.086624710648149</v>
      </c>
      <c r="AN551" s="440">
        <v>53.620000000000005</v>
      </c>
      <c r="AO551" s="389">
        <v>26.78125</v>
      </c>
      <c r="AP551" s="388">
        <v>4</v>
      </c>
      <c r="AQ551" s="389">
        <v>2</v>
      </c>
      <c r="AR551" s="389">
        <v>2</v>
      </c>
      <c r="AS551" s="389">
        <v>0</v>
      </c>
      <c r="AT551" s="389">
        <v>0</v>
      </c>
      <c r="AU551" s="389">
        <v>1</v>
      </c>
      <c r="AV551" s="389">
        <v>4</v>
      </c>
      <c r="AW551" s="350">
        <v>1</v>
      </c>
      <c r="AX551" s="391">
        <v>1</v>
      </c>
      <c r="AY551" s="83">
        <v>12</v>
      </c>
      <c r="AZ551" s="5">
        <v>0</v>
      </c>
      <c r="BA551" s="5" t="s">
        <v>1537</v>
      </c>
      <c r="BB551" s="5" t="s">
        <v>1537</v>
      </c>
      <c r="BC551" s="5" t="s">
        <v>1537</v>
      </c>
      <c r="BD551" s="4" t="s">
        <v>3612</v>
      </c>
      <c r="BE551" s="5">
        <v>0</v>
      </c>
      <c r="BF551" s="5">
        <v>0</v>
      </c>
      <c r="BG551" s="5">
        <v>1</v>
      </c>
      <c r="BH551" s="5" t="s">
        <v>1537</v>
      </c>
      <c r="BI551" s="289"/>
      <c r="BJ551" s="297">
        <v>19</v>
      </c>
      <c r="BK551" s="297">
        <v>25</v>
      </c>
    </row>
    <row r="552" spans="1:63" x14ac:dyDescent="0.2">
      <c r="A552" s="291" t="s">
        <v>105</v>
      </c>
      <c r="B552" s="292" t="s">
        <v>2108</v>
      </c>
      <c r="C552" s="340">
        <v>186</v>
      </c>
      <c r="D552" s="341">
        <v>210</v>
      </c>
      <c r="E552" s="341">
        <v>232</v>
      </c>
      <c r="F552" s="341">
        <v>236</v>
      </c>
      <c r="G552" s="341">
        <v>242</v>
      </c>
      <c r="H552" s="341">
        <v>267</v>
      </c>
      <c r="I552" s="342">
        <v>310</v>
      </c>
      <c r="J552" s="340">
        <v>19</v>
      </c>
      <c r="K552" s="341">
        <v>39</v>
      </c>
      <c r="L552" s="341">
        <v>34</v>
      </c>
      <c r="M552" s="341">
        <v>68</v>
      </c>
      <c r="N552" s="340">
        <v>186</v>
      </c>
      <c r="O552" s="341">
        <v>242</v>
      </c>
      <c r="P552" s="341">
        <v>261</v>
      </c>
      <c r="Q552" s="343">
        <v>242</v>
      </c>
      <c r="R552" s="344">
        <v>261</v>
      </c>
      <c r="S552" s="344">
        <v>283</v>
      </c>
      <c r="T552" s="344">
        <v>278</v>
      </c>
      <c r="U552" s="344">
        <v>303</v>
      </c>
      <c r="V552" s="344">
        <v>303</v>
      </c>
      <c r="W552" s="344">
        <v>47</v>
      </c>
      <c r="X552" s="383">
        <v>53</v>
      </c>
      <c r="Y552" s="384">
        <v>0.12</v>
      </c>
      <c r="Z552" s="384">
        <v>0.25</v>
      </c>
      <c r="AA552" s="384">
        <v>0.25</v>
      </c>
      <c r="AB552" s="385">
        <v>0</v>
      </c>
      <c r="AC552" s="385">
        <v>0</v>
      </c>
      <c r="AD552" s="385">
        <v>22</v>
      </c>
      <c r="AE552" s="385">
        <v>0</v>
      </c>
      <c r="AF552" s="405">
        <v>1</v>
      </c>
      <c r="AG552" s="333" t="s">
        <v>3957</v>
      </c>
      <c r="AH552" s="388" t="s">
        <v>2093</v>
      </c>
      <c r="AI552" s="388" t="s">
        <v>2104</v>
      </c>
      <c r="AJ552" s="389">
        <v>24</v>
      </c>
      <c r="AK552" s="390">
        <v>24</v>
      </c>
      <c r="AL552" s="333">
        <v>28.5</v>
      </c>
      <c r="AM552" s="333">
        <v>10.086624710648149</v>
      </c>
      <c r="AN552" s="440">
        <v>53.260000000000005</v>
      </c>
      <c r="AO552" s="389">
        <v>26.78125</v>
      </c>
      <c r="AP552" s="388">
        <v>4</v>
      </c>
      <c r="AQ552" s="389">
        <v>1</v>
      </c>
      <c r="AR552" s="389">
        <v>1</v>
      </c>
      <c r="AS552" s="389">
        <v>0</v>
      </c>
      <c r="AT552" s="389">
        <v>0</v>
      </c>
      <c r="AU552" s="389">
        <v>1</v>
      </c>
      <c r="AV552" s="389">
        <v>2</v>
      </c>
      <c r="AW552" s="350">
        <v>1</v>
      </c>
      <c r="AX552" s="391">
        <v>1</v>
      </c>
      <c r="AY552" s="83">
        <v>11</v>
      </c>
      <c r="AZ552" s="5">
        <v>0</v>
      </c>
      <c r="BA552" s="5" t="s">
        <v>1537</v>
      </c>
      <c r="BB552" s="5" t="s">
        <v>1537</v>
      </c>
      <c r="BC552" s="5" t="s">
        <v>1537</v>
      </c>
      <c r="BD552" s="4" t="s">
        <v>3612</v>
      </c>
      <c r="BE552" s="5">
        <v>0</v>
      </c>
      <c r="BF552" s="5">
        <v>0</v>
      </c>
      <c r="BG552" s="5">
        <v>1</v>
      </c>
      <c r="BH552" s="5" t="s">
        <v>1537</v>
      </c>
      <c r="BI552" s="289"/>
      <c r="BJ552" s="297">
        <v>19</v>
      </c>
      <c r="BK552" s="297">
        <v>25</v>
      </c>
    </row>
    <row r="553" spans="1:63" x14ac:dyDescent="0.2">
      <c r="A553" s="291" t="s">
        <v>107</v>
      </c>
      <c r="B553" s="292" t="s">
        <v>2109</v>
      </c>
      <c r="C553" s="340">
        <v>196</v>
      </c>
      <c r="D553" s="341">
        <v>223</v>
      </c>
      <c r="E553" s="341">
        <v>247</v>
      </c>
      <c r="F553" s="341">
        <v>252</v>
      </c>
      <c r="G553" s="341">
        <v>259</v>
      </c>
      <c r="H553" s="341">
        <v>285</v>
      </c>
      <c r="I553" s="342">
        <v>334</v>
      </c>
      <c r="J553" s="340">
        <v>19</v>
      </c>
      <c r="K553" s="341">
        <v>39</v>
      </c>
      <c r="L553" s="341">
        <v>38</v>
      </c>
      <c r="M553" s="341">
        <v>75</v>
      </c>
      <c r="N553" s="340">
        <v>196</v>
      </c>
      <c r="O553" s="341">
        <v>272</v>
      </c>
      <c r="P553" s="341">
        <v>293</v>
      </c>
      <c r="Q553" s="343">
        <v>272</v>
      </c>
      <c r="R553" s="344">
        <v>293</v>
      </c>
      <c r="S553" s="344">
        <v>325</v>
      </c>
      <c r="T553" s="344">
        <v>318</v>
      </c>
      <c r="U553" s="344">
        <v>361</v>
      </c>
      <c r="V553" s="344">
        <v>361</v>
      </c>
      <c r="W553" s="344">
        <v>47</v>
      </c>
      <c r="X553" s="383">
        <v>53</v>
      </c>
      <c r="Y553" s="384">
        <v>0.12</v>
      </c>
      <c r="Z553" s="384">
        <v>0.25</v>
      </c>
      <c r="AA553" s="384">
        <v>0.25</v>
      </c>
      <c r="AB553" s="385">
        <v>0</v>
      </c>
      <c r="AC553" s="385">
        <v>0</v>
      </c>
      <c r="AD553" s="385">
        <v>44</v>
      </c>
      <c r="AE553" s="346">
        <v>0</v>
      </c>
      <c r="AF553" s="405">
        <v>0</v>
      </c>
      <c r="AG553" s="333" t="s">
        <v>3957</v>
      </c>
      <c r="AH553" s="388" t="s">
        <v>2093</v>
      </c>
      <c r="AI553" s="388" t="s">
        <v>2104</v>
      </c>
      <c r="AJ553" s="389">
        <v>24</v>
      </c>
      <c r="AK553" s="390">
        <v>27</v>
      </c>
      <c r="AL553" s="333">
        <v>28.5</v>
      </c>
      <c r="AM553" s="333">
        <v>11.33445457175926</v>
      </c>
      <c r="AN553" s="440">
        <v>57.785000000000004</v>
      </c>
      <c r="AO553" s="389">
        <v>28.510416666666668</v>
      </c>
      <c r="AP553" s="388">
        <v>4.5</v>
      </c>
      <c r="AQ553" s="389">
        <v>2</v>
      </c>
      <c r="AR553" s="389">
        <v>2</v>
      </c>
      <c r="AS553" s="389">
        <v>0</v>
      </c>
      <c r="AT553" s="389">
        <v>0</v>
      </c>
      <c r="AU553" s="389">
        <v>1</v>
      </c>
      <c r="AV553" s="389">
        <v>4</v>
      </c>
      <c r="AW553" s="350">
        <v>1</v>
      </c>
      <c r="AX553" s="391">
        <v>1</v>
      </c>
      <c r="AY553" s="83">
        <v>12</v>
      </c>
      <c r="AZ553" s="5">
        <v>0</v>
      </c>
      <c r="BA553" s="5" t="s">
        <v>1537</v>
      </c>
      <c r="BB553" s="5" t="s">
        <v>1537</v>
      </c>
      <c r="BC553" s="5" t="s">
        <v>1537</v>
      </c>
      <c r="BD553" s="4" t="s">
        <v>3612</v>
      </c>
      <c r="BE553" s="5">
        <v>0</v>
      </c>
      <c r="BF553" s="5">
        <v>0</v>
      </c>
      <c r="BG553" s="5">
        <v>1</v>
      </c>
      <c r="BH553" s="5" t="s">
        <v>1537</v>
      </c>
      <c r="BI553" s="289"/>
      <c r="BJ553" s="297">
        <v>19</v>
      </c>
      <c r="BK553" s="297">
        <v>26</v>
      </c>
    </row>
    <row r="554" spans="1:63" x14ac:dyDescent="0.2">
      <c r="A554" s="291" t="s">
        <v>108</v>
      </c>
      <c r="B554" s="292" t="s">
        <v>2110</v>
      </c>
      <c r="C554" s="340">
        <v>202</v>
      </c>
      <c r="D554" s="341">
        <v>233</v>
      </c>
      <c r="E554" s="341">
        <v>259</v>
      </c>
      <c r="F554" s="341">
        <v>263</v>
      </c>
      <c r="G554" s="341">
        <v>272</v>
      </c>
      <c r="H554" s="341">
        <v>299</v>
      </c>
      <c r="I554" s="342">
        <v>354</v>
      </c>
      <c r="J554" s="340">
        <v>19</v>
      </c>
      <c r="K554" s="341">
        <v>39</v>
      </c>
      <c r="L554" s="341">
        <v>42</v>
      </c>
      <c r="M554" s="341">
        <v>83</v>
      </c>
      <c r="N554" s="340">
        <v>202</v>
      </c>
      <c r="O554" s="341">
        <v>281</v>
      </c>
      <c r="P554" s="341">
        <v>301</v>
      </c>
      <c r="Q554" s="343">
        <v>281</v>
      </c>
      <c r="R554" s="344">
        <v>301</v>
      </c>
      <c r="S554" s="344">
        <v>335</v>
      </c>
      <c r="T554" s="344">
        <v>326</v>
      </c>
      <c r="U554" s="344">
        <v>370</v>
      </c>
      <c r="V554" s="344">
        <v>370</v>
      </c>
      <c r="W554" s="344">
        <v>47</v>
      </c>
      <c r="X554" s="383">
        <v>53</v>
      </c>
      <c r="Y554" s="384">
        <v>0.12</v>
      </c>
      <c r="Z554" s="384">
        <v>0.25</v>
      </c>
      <c r="AA554" s="384">
        <v>0.25</v>
      </c>
      <c r="AB554" s="385">
        <v>0</v>
      </c>
      <c r="AC554" s="385">
        <v>0</v>
      </c>
      <c r="AD554" s="385">
        <v>44</v>
      </c>
      <c r="AE554" s="385">
        <v>0</v>
      </c>
      <c r="AF554" s="405">
        <v>0</v>
      </c>
      <c r="AG554" s="333" t="s">
        <v>3957</v>
      </c>
      <c r="AH554" s="388" t="s">
        <v>2093</v>
      </c>
      <c r="AI554" s="388" t="s">
        <v>2104</v>
      </c>
      <c r="AJ554" s="389">
        <v>24</v>
      </c>
      <c r="AK554" s="390">
        <v>30</v>
      </c>
      <c r="AL554" s="333">
        <v>28.5</v>
      </c>
      <c r="AM554" s="333">
        <v>12.58228443287037</v>
      </c>
      <c r="AN554" s="440">
        <v>61.95</v>
      </c>
      <c r="AO554" s="389">
        <v>30.239583333333332</v>
      </c>
      <c r="AP554" s="388">
        <v>5</v>
      </c>
      <c r="AQ554" s="389">
        <v>2</v>
      </c>
      <c r="AR554" s="389">
        <v>2</v>
      </c>
      <c r="AS554" s="389">
        <v>0</v>
      </c>
      <c r="AT554" s="389">
        <v>0</v>
      </c>
      <c r="AU554" s="389">
        <v>1</v>
      </c>
      <c r="AV554" s="389">
        <v>4</v>
      </c>
      <c r="AW554" s="350">
        <v>1</v>
      </c>
      <c r="AX554" s="391">
        <v>1</v>
      </c>
      <c r="AY554" s="83">
        <v>12</v>
      </c>
      <c r="AZ554" s="5">
        <v>0</v>
      </c>
      <c r="BA554" s="5" t="s">
        <v>1537</v>
      </c>
      <c r="BB554" s="5" t="s">
        <v>1537</v>
      </c>
      <c r="BC554" s="5" t="s">
        <v>1537</v>
      </c>
      <c r="BD554" s="4" t="s">
        <v>3612</v>
      </c>
      <c r="BE554" s="5">
        <v>0</v>
      </c>
      <c r="BF554" s="5">
        <v>0</v>
      </c>
      <c r="BG554" s="5">
        <v>1</v>
      </c>
      <c r="BH554" s="5" t="s">
        <v>1537</v>
      </c>
      <c r="BI554" s="289"/>
      <c r="BJ554" s="297">
        <v>19</v>
      </c>
      <c r="BK554" s="297">
        <v>28</v>
      </c>
    </row>
    <row r="555" spans="1:63" x14ac:dyDescent="0.2">
      <c r="A555" s="291" t="s">
        <v>109</v>
      </c>
      <c r="B555" s="292" t="s">
        <v>2111</v>
      </c>
      <c r="C555" s="340">
        <v>210</v>
      </c>
      <c r="D555" s="341">
        <v>245</v>
      </c>
      <c r="E555" s="341">
        <v>275</v>
      </c>
      <c r="F555" s="341">
        <v>280</v>
      </c>
      <c r="G555" s="341">
        <v>288</v>
      </c>
      <c r="H555" s="341">
        <v>317</v>
      </c>
      <c r="I555" s="342">
        <v>377</v>
      </c>
      <c r="J555" s="340">
        <v>19</v>
      </c>
      <c r="K555" s="341">
        <v>39</v>
      </c>
      <c r="L555" s="341">
        <v>46</v>
      </c>
      <c r="M555" s="341">
        <v>92</v>
      </c>
      <c r="N555" s="340">
        <v>210</v>
      </c>
      <c r="O555" s="341">
        <v>300</v>
      </c>
      <c r="P555" s="341">
        <v>323</v>
      </c>
      <c r="Q555" s="343">
        <v>300</v>
      </c>
      <c r="R555" s="344">
        <v>323</v>
      </c>
      <c r="S555" s="344">
        <v>354</v>
      </c>
      <c r="T555" s="344">
        <v>370</v>
      </c>
      <c r="U555" s="344">
        <v>389</v>
      </c>
      <c r="V555" s="344">
        <v>389</v>
      </c>
      <c r="W555" s="344">
        <v>47</v>
      </c>
      <c r="X555" s="383">
        <v>53</v>
      </c>
      <c r="Y555" s="384">
        <v>0.12</v>
      </c>
      <c r="Z555" s="384">
        <v>0.25</v>
      </c>
      <c r="AA555" s="384">
        <v>0.25</v>
      </c>
      <c r="AB555" s="385">
        <v>0</v>
      </c>
      <c r="AC555" s="385">
        <v>0</v>
      </c>
      <c r="AD555" s="385">
        <v>44</v>
      </c>
      <c r="AE555" s="385">
        <v>0</v>
      </c>
      <c r="AF555" s="405">
        <v>0</v>
      </c>
      <c r="AG555" s="333" t="s">
        <v>3957</v>
      </c>
      <c r="AH555" s="388" t="s">
        <v>2093</v>
      </c>
      <c r="AI555" s="388" t="s">
        <v>2104</v>
      </c>
      <c r="AJ555" s="389">
        <v>24</v>
      </c>
      <c r="AK555" s="390">
        <v>33</v>
      </c>
      <c r="AL555" s="333">
        <v>28.5</v>
      </c>
      <c r="AM555" s="333">
        <v>13.830114293981481</v>
      </c>
      <c r="AN555" s="440">
        <v>66.115000000000009</v>
      </c>
      <c r="AO555" s="389">
        <v>31.96875</v>
      </c>
      <c r="AP555" s="388">
        <v>5.5</v>
      </c>
      <c r="AQ555" s="389">
        <v>2</v>
      </c>
      <c r="AR555" s="389">
        <v>2</v>
      </c>
      <c r="AS555" s="389">
        <v>0</v>
      </c>
      <c r="AT555" s="389">
        <v>0</v>
      </c>
      <c r="AU555" s="389">
        <v>1</v>
      </c>
      <c r="AV555" s="389">
        <v>4</v>
      </c>
      <c r="AW555" s="350">
        <v>1</v>
      </c>
      <c r="AX555" s="391">
        <v>1</v>
      </c>
      <c r="AY555" s="83">
        <v>12</v>
      </c>
      <c r="AZ555" s="5">
        <v>0</v>
      </c>
      <c r="BA555" s="5" t="s">
        <v>1537</v>
      </c>
      <c r="BB555" s="5" t="s">
        <v>1537</v>
      </c>
      <c r="BC555" s="5" t="s">
        <v>1537</v>
      </c>
      <c r="BD555" s="4" t="s">
        <v>3612</v>
      </c>
      <c r="BE555" s="5">
        <v>0</v>
      </c>
      <c r="BF555" s="5">
        <v>0</v>
      </c>
      <c r="BG555" s="5">
        <v>1</v>
      </c>
      <c r="BH555" s="5" t="s">
        <v>1537</v>
      </c>
      <c r="BI555" s="289"/>
      <c r="BJ555" s="297">
        <v>19</v>
      </c>
      <c r="BK555" s="297">
        <v>29</v>
      </c>
    </row>
    <row r="556" spans="1:63" x14ac:dyDescent="0.2">
      <c r="A556" s="291" t="s">
        <v>110</v>
      </c>
      <c r="B556" s="292" t="s">
        <v>2112</v>
      </c>
      <c r="C556" s="340">
        <v>219</v>
      </c>
      <c r="D556" s="341">
        <v>256</v>
      </c>
      <c r="E556" s="341">
        <v>289</v>
      </c>
      <c r="F556" s="341">
        <v>294</v>
      </c>
      <c r="G556" s="341">
        <v>302</v>
      </c>
      <c r="H556" s="341">
        <v>334</v>
      </c>
      <c r="I556" s="342">
        <v>400</v>
      </c>
      <c r="J556" s="340">
        <v>19</v>
      </c>
      <c r="K556" s="341">
        <v>39</v>
      </c>
      <c r="L556" s="341">
        <v>49</v>
      </c>
      <c r="M556" s="341">
        <v>100</v>
      </c>
      <c r="N556" s="340">
        <v>219</v>
      </c>
      <c r="O556" s="341">
        <v>312</v>
      </c>
      <c r="P556" s="341">
        <v>336</v>
      </c>
      <c r="Q556" s="343">
        <v>312</v>
      </c>
      <c r="R556" s="344">
        <v>336</v>
      </c>
      <c r="S556" s="344">
        <v>369</v>
      </c>
      <c r="T556" s="344">
        <v>381</v>
      </c>
      <c r="U556" s="344">
        <v>403</v>
      </c>
      <c r="V556" s="344">
        <v>403</v>
      </c>
      <c r="W556" s="344">
        <v>47</v>
      </c>
      <c r="X556" s="383">
        <v>53</v>
      </c>
      <c r="Y556" s="384">
        <v>0.12</v>
      </c>
      <c r="Z556" s="384">
        <v>0.25</v>
      </c>
      <c r="AA556" s="384">
        <v>0.25</v>
      </c>
      <c r="AB556" s="385">
        <v>0</v>
      </c>
      <c r="AC556" s="385">
        <v>0</v>
      </c>
      <c r="AD556" s="385">
        <v>44</v>
      </c>
      <c r="AE556" s="385">
        <v>0</v>
      </c>
      <c r="AF556" s="405">
        <v>0</v>
      </c>
      <c r="AG556" s="333" t="s">
        <v>3957</v>
      </c>
      <c r="AH556" s="388" t="s">
        <v>2093</v>
      </c>
      <c r="AI556" s="388" t="s">
        <v>2104</v>
      </c>
      <c r="AJ556" s="389">
        <v>24</v>
      </c>
      <c r="AK556" s="390">
        <v>36</v>
      </c>
      <c r="AL556" s="333">
        <v>28.5</v>
      </c>
      <c r="AM556" s="333">
        <v>15.077944155092593</v>
      </c>
      <c r="AN556" s="440">
        <v>70.28</v>
      </c>
      <c r="AO556" s="389">
        <v>33.697916666666671</v>
      </c>
      <c r="AP556" s="388">
        <v>6</v>
      </c>
      <c r="AQ556" s="389">
        <v>2</v>
      </c>
      <c r="AR556" s="389">
        <v>2</v>
      </c>
      <c r="AS556" s="389">
        <v>0</v>
      </c>
      <c r="AT556" s="389">
        <v>0</v>
      </c>
      <c r="AU556" s="389">
        <v>1</v>
      </c>
      <c r="AV556" s="389">
        <v>4</v>
      </c>
      <c r="AW556" s="350">
        <v>1</v>
      </c>
      <c r="AX556" s="391">
        <v>1</v>
      </c>
      <c r="AY556" s="83">
        <v>12</v>
      </c>
      <c r="AZ556" s="5">
        <v>0</v>
      </c>
      <c r="BA556" s="5" t="s">
        <v>1537</v>
      </c>
      <c r="BB556" s="5" t="s">
        <v>1537</v>
      </c>
      <c r="BC556" s="5" t="s">
        <v>1537</v>
      </c>
      <c r="BD556" s="4" t="s">
        <v>3612</v>
      </c>
      <c r="BE556" s="5">
        <v>0</v>
      </c>
      <c r="BF556" s="5">
        <v>0</v>
      </c>
      <c r="BG556" s="5">
        <v>1</v>
      </c>
      <c r="BH556" s="5" t="s">
        <v>1537</v>
      </c>
      <c r="BI556" s="289"/>
      <c r="BJ556" s="297">
        <v>19</v>
      </c>
      <c r="BK556" s="297">
        <v>31</v>
      </c>
    </row>
    <row r="557" spans="1:63" x14ac:dyDescent="0.2">
      <c r="A557" s="291" t="s">
        <v>111</v>
      </c>
      <c r="B557" s="292" t="s">
        <v>2113</v>
      </c>
      <c r="C557" s="340">
        <v>232</v>
      </c>
      <c r="D557" s="341">
        <v>273</v>
      </c>
      <c r="E557" s="341">
        <v>308</v>
      </c>
      <c r="F557" s="341">
        <v>314</v>
      </c>
      <c r="G557" s="341">
        <v>323</v>
      </c>
      <c r="H557" s="341">
        <v>357</v>
      </c>
      <c r="I557" s="342">
        <v>426</v>
      </c>
      <c r="J557" s="340">
        <v>19</v>
      </c>
      <c r="K557" s="341">
        <v>39</v>
      </c>
      <c r="L557" s="341">
        <v>53</v>
      </c>
      <c r="M557" s="341">
        <v>109</v>
      </c>
      <c r="N557" s="340">
        <v>232</v>
      </c>
      <c r="O557" s="341">
        <v>340</v>
      </c>
      <c r="P557" s="341">
        <v>368</v>
      </c>
      <c r="Q557" s="343">
        <v>340</v>
      </c>
      <c r="R557" s="344">
        <v>368</v>
      </c>
      <c r="S557" s="344">
        <v>391</v>
      </c>
      <c r="T557" s="344">
        <v>396</v>
      </c>
      <c r="U557" s="344">
        <v>427</v>
      </c>
      <c r="V557" s="344">
        <v>427</v>
      </c>
      <c r="W557" s="344">
        <v>47</v>
      </c>
      <c r="X557" s="383">
        <v>53</v>
      </c>
      <c r="Y557" s="384">
        <v>0.12</v>
      </c>
      <c r="Z557" s="384">
        <v>0.25</v>
      </c>
      <c r="AA557" s="384">
        <v>0.25</v>
      </c>
      <c r="AB557" s="385">
        <v>0</v>
      </c>
      <c r="AC557" s="385">
        <v>0</v>
      </c>
      <c r="AD557" s="385">
        <v>44</v>
      </c>
      <c r="AE557" s="385">
        <v>0</v>
      </c>
      <c r="AF557" s="405">
        <v>0</v>
      </c>
      <c r="AG557" s="333" t="s">
        <v>3957</v>
      </c>
      <c r="AH557" s="388" t="s">
        <v>2093</v>
      </c>
      <c r="AI557" s="388" t="s">
        <v>2104</v>
      </c>
      <c r="AJ557" s="389">
        <v>24</v>
      </c>
      <c r="AK557" s="390">
        <v>39</v>
      </c>
      <c r="AL557" s="333">
        <v>28.5</v>
      </c>
      <c r="AM557" s="333">
        <v>16.325774016203702</v>
      </c>
      <c r="AN557" s="440">
        <v>74.444999999999993</v>
      </c>
      <c r="AO557" s="389">
        <v>35.427083333333329</v>
      </c>
      <c r="AP557" s="388">
        <v>6.5</v>
      </c>
      <c r="AQ557" s="389">
        <v>2</v>
      </c>
      <c r="AR557" s="389">
        <v>2</v>
      </c>
      <c r="AS557" s="389">
        <v>0</v>
      </c>
      <c r="AT557" s="389">
        <v>0</v>
      </c>
      <c r="AU557" s="389">
        <v>1</v>
      </c>
      <c r="AV557" s="389">
        <v>4</v>
      </c>
      <c r="AW557" s="350">
        <v>2</v>
      </c>
      <c r="AX557" s="391">
        <v>1</v>
      </c>
      <c r="AY557" s="83">
        <v>12</v>
      </c>
      <c r="AZ557" s="5">
        <v>0</v>
      </c>
      <c r="BA557" s="5" t="s">
        <v>1537</v>
      </c>
      <c r="BB557" s="5" t="s">
        <v>1537</v>
      </c>
      <c r="BC557" s="5" t="s">
        <v>1537</v>
      </c>
      <c r="BD557" s="4" t="s">
        <v>3612</v>
      </c>
      <c r="BE557" s="5">
        <v>0</v>
      </c>
      <c r="BF557" s="5">
        <v>0</v>
      </c>
      <c r="BG557" s="5">
        <v>1</v>
      </c>
      <c r="BH557" s="5" t="s">
        <v>1537</v>
      </c>
      <c r="BI557" s="289"/>
      <c r="BJ557" s="297">
        <v>19</v>
      </c>
      <c r="BK557" s="297">
        <v>33</v>
      </c>
    </row>
    <row r="558" spans="1:63" x14ac:dyDescent="0.2">
      <c r="A558" s="291" t="s">
        <v>112</v>
      </c>
      <c r="B558" s="292" t="s">
        <v>2114</v>
      </c>
      <c r="C558" s="340">
        <v>236</v>
      </c>
      <c r="D558" s="341">
        <v>280</v>
      </c>
      <c r="E558" s="341">
        <v>319</v>
      </c>
      <c r="F558" s="341">
        <v>325</v>
      </c>
      <c r="G558" s="341">
        <v>334</v>
      </c>
      <c r="H558" s="341">
        <v>370</v>
      </c>
      <c r="I558" s="342">
        <v>445</v>
      </c>
      <c r="J558" s="340">
        <v>19</v>
      </c>
      <c r="K558" s="341">
        <v>39</v>
      </c>
      <c r="L558" s="341">
        <v>59</v>
      </c>
      <c r="M558" s="341">
        <v>117</v>
      </c>
      <c r="N558" s="340">
        <v>236</v>
      </c>
      <c r="O558" s="341">
        <v>346</v>
      </c>
      <c r="P558" s="341">
        <v>374</v>
      </c>
      <c r="Q558" s="343">
        <v>346</v>
      </c>
      <c r="R558" s="344">
        <v>374</v>
      </c>
      <c r="S558" s="344">
        <v>400</v>
      </c>
      <c r="T558" s="344">
        <v>403</v>
      </c>
      <c r="U558" s="344">
        <v>436</v>
      </c>
      <c r="V558" s="344">
        <v>436</v>
      </c>
      <c r="W558" s="344">
        <v>47</v>
      </c>
      <c r="X558" s="383">
        <v>53</v>
      </c>
      <c r="Y558" s="384">
        <v>0.12</v>
      </c>
      <c r="Z558" s="384">
        <v>0.25</v>
      </c>
      <c r="AA558" s="384">
        <v>0.25</v>
      </c>
      <c r="AB558" s="385">
        <v>0</v>
      </c>
      <c r="AC558" s="385">
        <v>0</v>
      </c>
      <c r="AD558" s="385">
        <v>44</v>
      </c>
      <c r="AE558" s="385">
        <v>0</v>
      </c>
      <c r="AF558" s="405">
        <v>0</v>
      </c>
      <c r="AG558" s="333" t="s">
        <v>3957</v>
      </c>
      <c r="AH558" s="388" t="s">
        <v>2093</v>
      </c>
      <c r="AI558" s="388" t="s">
        <v>2104</v>
      </c>
      <c r="AJ558" s="389">
        <v>24</v>
      </c>
      <c r="AK558" s="390">
        <v>42</v>
      </c>
      <c r="AL558" s="333">
        <v>28.5</v>
      </c>
      <c r="AM558" s="333">
        <v>17.573603877314813</v>
      </c>
      <c r="AN558" s="440">
        <v>78.61</v>
      </c>
      <c r="AO558" s="389">
        <v>37.15625</v>
      </c>
      <c r="AP558" s="388">
        <v>7</v>
      </c>
      <c r="AQ558" s="389">
        <v>2</v>
      </c>
      <c r="AR558" s="389">
        <v>2</v>
      </c>
      <c r="AS558" s="389">
        <v>0</v>
      </c>
      <c r="AT558" s="389">
        <v>0</v>
      </c>
      <c r="AU558" s="389">
        <v>1</v>
      </c>
      <c r="AV558" s="389">
        <v>4</v>
      </c>
      <c r="AW558" s="350">
        <v>2</v>
      </c>
      <c r="AX558" s="391">
        <v>1</v>
      </c>
      <c r="AY558" s="83">
        <v>12</v>
      </c>
      <c r="AZ558" s="5">
        <v>0</v>
      </c>
      <c r="BA558" s="5" t="s">
        <v>1537</v>
      </c>
      <c r="BB558" s="5" t="s">
        <v>1537</v>
      </c>
      <c r="BC558" s="5" t="s">
        <v>1537</v>
      </c>
      <c r="BD558" s="4" t="s">
        <v>3612</v>
      </c>
      <c r="BE558" s="5">
        <v>0</v>
      </c>
      <c r="BF558" s="5">
        <v>0</v>
      </c>
      <c r="BG558" s="5">
        <v>1</v>
      </c>
      <c r="BH558" s="5" t="s">
        <v>1537</v>
      </c>
      <c r="BI558" s="289"/>
      <c r="BJ558" s="297">
        <v>19</v>
      </c>
      <c r="BK558" s="297">
        <v>34</v>
      </c>
    </row>
    <row r="559" spans="1:63" x14ac:dyDescent="0.2">
      <c r="A559" s="291" t="s">
        <v>5536</v>
      </c>
      <c r="B559" s="292" t="s">
        <v>5537</v>
      </c>
      <c r="C559" s="340">
        <v>0</v>
      </c>
      <c r="D559" s="341">
        <v>18</v>
      </c>
      <c r="E559" s="341">
        <v>18</v>
      </c>
      <c r="F559" s="341">
        <v>18</v>
      </c>
      <c r="G559" s="341">
        <v>18</v>
      </c>
      <c r="H559" s="341">
        <v>18</v>
      </c>
      <c r="I559" s="342">
        <v>18</v>
      </c>
      <c r="J559" s="340">
        <v>0</v>
      </c>
      <c r="K559" s="341">
        <v>0</v>
      </c>
      <c r="L559" s="341">
        <v>0</v>
      </c>
      <c r="M559" s="341">
        <v>0</v>
      </c>
      <c r="N559" s="340">
        <v>0</v>
      </c>
      <c r="O559" s="341">
        <v>18</v>
      </c>
      <c r="P559" s="341">
        <v>18</v>
      </c>
      <c r="Q559" s="343">
        <v>18</v>
      </c>
      <c r="R559" s="344">
        <v>18</v>
      </c>
      <c r="S559" s="344">
        <v>18</v>
      </c>
      <c r="T559" s="344">
        <v>18</v>
      </c>
      <c r="U559" s="344">
        <v>18</v>
      </c>
      <c r="V559" s="344">
        <v>18</v>
      </c>
      <c r="W559" s="344">
        <v>0</v>
      </c>
      <c r="X559" s="383">
        <v>0</v>
      </c>
      <c r="Y559" s="384">
        <v>0.12</v>
      </c>
      <c r="Z559" s="384">
        <v>0.25</v>
      </c>
      <c r="AA559" s="384">
        <v>0.25</v>
      </c>
      <c r="AB559" s="385">
        <v>0</v>
      </c>
      <c r="AC559" s="385">
        <v>0</v>
      </c>
      <c r="AD559" s="385">
        <v>0</v>
      </c>
      <c r="AE559" s="385">
        <v>0</v>
      </c>
      <c r="AF559" s="405">
        <v>0</v>
      </c>
      <c r="AG559" s="333" t="s">
        <v>1570</v>
      </c>
      <c r="AH559" s="388" t="s">
        <v>1518</v>
      </c>
      <c r="AI559" s="388" t="s">
        <v>5538</v>
      </c>
      <c r="AJ559" s="389">
        <v>1</v>
      </c>
      <c r="AK559" s="390">
        <v>8</v>
      </c>
      <c r="AL559" s="333">
        <v>4</v>
      </c>
      <c r="AM559" s="333">
        <v>3.2399370354296263E-2</v>
      </c>
      <c r="AN559" s="440">
        <v>1.0691792216917768</v>
      </c>
      <c r="AO559" s="389"/>
      <c r="AP559" s="388">
        <v>0.22222222222222221</v>
      </c>
      <c r="AQ559" s="389">
        <v>0</v>
      </c>
      <c r="AR559" s="389">
        <v>1</v>
      </c>
      <c r="AS559" s="389">
        <v>0</v>
      </c>
      <c r="AT559" s="389">
        <v>0</v>
      </c>
      <c r="AU559" s="389">
        <v>0</v>
      </c>
      <c r="AV559" s="389">
        <v>0</v>
      </c>
      <c r="AW559" s="350">
        <v>0.05</v>
      </c>
      <c r="AX559" s="391">
        <v>0.25</v>
      </c>
      <c r="AY559" s="83">
        <v>5</v>
      </c>
      <c r="AZ559" s="5">
        <v>0</v>
      </c>
      <c r="BA559" s="5" t="s">
        <v>3612</v>
      </c>
      <c r="BB559" s="5" t="s">
        <v>3612</v>
      </c>
      <c r="BC559" s="5" t="s">
        <v>3612</v>
      </c>
      <c r="BD559" s="4" t="s">
        <v>3612</v>
      </c>
      <c r="BE559" s="5">
        <v>0</v>
      </c>
      <c r="BF559" s="5">
        <v>0</v>
      </c>
      <c r="BG559" s="5">
        <v>0</v>
      </c>
      <c r="BH559" s="5" t="s">
        <v>3612</v>
      </c>
      <c r="BI559" s="289"/>
      <c r="BJ559" s="297">
        <v>0</v>
      </c>
      <c r="BK559" s="297">
        <v>0</v>
      </c>
    </row>
    <row r="560" spans="1:63" x14ac:dyDescent="0.2">
      <c r="A560" s="291" t="s">
        <v>5539</v>
      </c>
      <c r="B560" s="292" t="s">
        <v>5540</v>
      </c>
      <c r="C560" s="340">
        <v>0</v>
      </c>
      <c r="D560" s="341">
        <v>20</v>
      </c>
      <c r="E560" s="341">
        <v>20</v>
      </c>
      <c r="F560" s="341">
        <v>20</v>
      </c>
      <c r="G560" s="341">
        <v>20</v>
      </c>
      <c r="H560" s="341">
        <v>20</v>
      </c>
      <c r="I560" s="342">
        <v>20</v>
      </c>
      <c r="J560" s="340">
        <v>0</v>
      </c>
      <c r="K560" s="341">
        <v>0</v>
      </c>
      <c r="L560" s="341">
        <v>0</v>
      </c>
      <c r="M560" s="341">
        <v>0</v>
      </c>
      <c r="N560" s="340">
        <v>0</v>
      </c>
      <c r="O560" s="341">
        <v>20</v>
      </c>
      <c r="P560" s="341">
        <v>20</v>
      </c>
      <c r="Q560" s="343">
        <v>20</v>
      </c>
      <c r="R560" s="344">
        <v>20</v>
      </c>
      <c r="S560" s="344">
        <v>20</v>
      </c>
      <c r="T560" s="344">
        <v>20</v>
      </c>
      <c r="U560" s="344">
        <v>20</v>
      </c>
      <c r="V560" s="344">
        <v>20</v>
      </c>
      <c r="W560" s="344">
        <v>0</v>
      </c>
      <c r="X560" s="383">
        <v>0</v>
      </c>
      <c r="Y560" s="384">
        <v>0.12</v>
      </c>
      <c r="Z560" s="384">
        <v>0.25</v>
      </c>
      <c r="AA560" s="384">
        <v>0.25</v>
      </c>
      <c r="AB560" s="385">
        <v>0</v>
      </c>
      <c r="AC560" s="385">
        <v>0</v>
      </c>
      <c r="AD560" s="385">
        <v>0</v>
      </c>
      <c r="AE560" s="385">
        <v>0</v>
      </c>
      <c r="AF560" s="405">
        <v>0</v>
      </c>
      <c r="AG560" s="333" t="s">
        <v>1570</v>
      </c>
      <c r="AH560" s="388" t="s">
        <v>1518</v>
      </c>
      <c r="AI560" s="388" t="s">
        <v>5538</v>
      </c>
      <c r="AJ560" s="389">
        <v>1</v>
      </c>
      <c r="AK560" s="390">
        <v>11</v>
      </c>
      <c r="AL560" s="333">
        <v>4</v>
      </c>
      <c r="AM560" s="333">
        <v>4.0687581375162755E-2</v>
      </c>
      <c r="AN560" s="440">
        <v>1.3426901853803712</v>
      </c>
      <c r="AO560" s="389"/>
      <c r="AP560" s="388">
        <v>0.30555555555555558</v>
      </c>
      <c r="AQ560" s="389">
        <v>0</v>
      </c>
      <c r="AR560" s="389">
        <v>1</v>
      </c>
      <c r="AS560" s="389">
        <v>0</v>
      </c>
      <c r="AT560" s="389">
        <v>0</v>
      </c>
      <c r="AU560" s="389">
        <v>0</v>
      </c>
      <c r="AV560" s="389">
        <v>0</v>
      </c>
      <c r="AW560" s="350">
        <v>0.05</v>
      </c>
      <c r="AX560" s="391">
        <v>0.25</v>
      </c>
      <c r="AY560" s="83">
        <v>5</v>
      </c>
      <c r="AZ560" s="5">
        <v>0</v>
      </c>
      <c r="BA560" s="5" t="s">
        <v>3612</v>
      </c>
      <c r="BB560" s="5" t="s">
        <v>3612</v>
      </c>
      <c r="BC560" s="5" t="s">
        <v>3612</v>
      </c>
      <c r="BD560" s="4" t="s">
        <v>3612</v>
      </c>
      <c r="BE560" s="5">
        <v>0</v>
      </c>
      <c r="BF560" s="5">
        <v>0</v>
      </c>
      <c r="BG560" s="5">
        <v>0</v>
      </c>
      <c r="BH560" s="5" t="s">
        <v>3612</v>
      </c>
      <c r="BI560" s="289"/>
      <c r="BJ560" s="297">
        <v>0</v>
      </c>
      <c r="BK560" s="297">
        <v>0</v>
      </c>
    </row>
    <row r="561" spans="1:63" x14ac:dyDescent="0.2">
      <c r="A561" s="291" t="s">
        <v>5541</v>
      </c>
      <c r="B561" s="292" t="s">
        <v>5542</v>
      </c>
      <c r="C561" s="340">
        <v>0</v>
      </c>
      <c r="D561" s="341">
        <v>24</v>
      </c>
      <c r="E561" s="341">
        <v>24</v>
      </c>
      <c r="F561" s="341">
        <v>24</v>
      </c>
      <c r="G561" s="341">
        <v>24</v>
      </c>
      <c r="H561" s="341">
        <v>24</v>
      </c>
      <c r="I561" s="342">
        <v>24</v>
      </c>
      <c r="J561" s="340">
        <v>0</v>
      </c>
      <c r="K561" s="341">
        <v>0</v>
      </c>
      <c r="L561" s="341">
        <v>0</v>
      </c>
      <c r="M561" s="341">
        <v>0</v>
      </c>
      <c r="N561" s="340">
        <v>0</v>
      </c>
      <c r="O561" s="341">
        <v>24</v>
      </c>
      <c r="P561" s="341">
        <v>24</v>
      </c>
      <c r="Q561" s="343">
        <v>24</v>
      </c>
      <c r="R561" s="344">
        <v>24</v>
      </c>
      <c r="S561" s="344">
        <v>24</v>
      </c>
      <c r="T561" s="344">
        <v>24</v>
      </c>
      <c r="U561" s="344">
        <v>24</v>
      </c>
      <c r="V561" s="344">
        <v>24</v>
      </c>
      <c r="W561" s="344">
        <v>0</v>
      </c>
      <c r="X561" s="383">
        <v>0</v>
      </c>
      <c r="Y561" s="384">
        <v>0.12</v>
      </c>
      <c r="Z561" s="384">
        <v>0.25</v>
      </c>
      <c r="AA561" s="384">
        <v>0.25</v>
      </c>
      <c r="AB561" s="385">
        <v>0</v>
      </c>
      <c r="AC561" s="385">
        <v>0</v>
      </c>
      <c r="AD561" s="385">
        <v>0</v>
      </c>
      <c r="AE561" s="385">
        <v>0</v>
      </c>
      <c r="AF561" s="405">
        <v>0</v>
      </c>
      <c r="AG561" s="333" t="s">
        <v>1570</v>
      </c>
      <c r="AH561" s="388" t="s">
        <v>1518</v>
      </c>
      <c r="AI561" s="388" t="s">
        <v>5538</v>
      </c>
      <c r="AJ561" s="389">
        <v>1</v>
      </c>
      <c r="AK561" s="390">
        <v>14</v>
      </c>
      <c r="AL561" s="333">
        <v>4</v>
      </c>
      <c r="AM561" s="333">
        <v>4.0687581375162755E-2</v>
      </c>
      <c r="AN561" s="440">
        <v>1</v>
      </c>
      <c r="AO561" s="389"/>
      <c r="AP561" s="388">
        <v>0.3888888888888889</v>
      </c>
      <c r="AQ561" s="389">
        <v>0</v>
      </c>
      <c r="AR561" s="389">
        <v>1</v>
      </c>
      <c r="AS561" s="389">
        <v>0</v>
      </c>
      <c r="AT561" s="389">
        <v>0</v>
      </c>
      <c r="AU561" s="389">
        <v>0</v>
      </c>
      <c r="AV561" s="389">
        <v>0</v>
      </c>
      <c r="AW561" s="350">
        <v>0.05</v>
      </c>
      <c r="AX561" s="391">
        <v>0.25</v>
      </c>
      <c r="AY561" s="83">
        <v>5</v>
      </c>
      <c r="AZ561" s="5">
        <v>0</v>
      </c>
      <c r="BA561" s="5" t="s">
        <v>3612</v>
      </c>
      <c r="BB561" s="5" t="s">
        <v>3612</v>
      </c>
      <c r="BC561" s="5" t="s">
        <v>3612</v>
      </c>
      <c r="BD561" s="4" t="s">
        <v>3612</v>
      </c>
      <c r="BE561" s="5">
        <v>0</v>
      </c>
      <c r="BF561" s="5">
        <v>0</v>
      </c>
      <c r="BG561" s="5">
        <v>0</v>
      </c>
      <c r="BH561" s="5" t="s">
        <v>3612</v>
      </c>
      <c r="BI561" s="289"/>
      <c r="BJ561" s="297">
        <v>0</v>
      </c>
      <c r="BK561" s="297">
        <v>0</v>
      </c>
    </row>
    <row r="562" spans="1:63" x14ac:dyDescent="0.2">
      <c r="A562" s="291" t="s">
        <v>5543</v>
      </c>
      <c r="B562" s="292" t="s">
        <v>5544</v>
      </c>
      <c r="C562" s="340">
        <v>0</v>
      </c>
      <c r="D562" s="341">
        <v>29</v>
      </c>
      <c r="E562" s="341">
        <v>29</v>
      </c>
      <c r="F562" s="341">
        <v>29</v>
      </c>
      <c r="G562" s="341">
        <v>29</v>
      </c>
      <c r="H562" s="341">
        <v>29</v>
      </c>
      <c r="I562" s="342">
        <v>29</v>
      </c>
      <c r="J562" s="340">
        <v>0</v>
      </c>
      <c r="K562" s="341">
        <v>0</v>
      </c>
      <c r="L562" s="341">
        <v>0</v>
      </c>
      <c r="M562" s="341">
        <v>0</v>
      </c>
      <c r="N562" s="340">
        <v>0</v>
      </c>
      <c r="O562" s="341">
        <v>29</v>
      </c>
      <c r="P562" s="341">
        <v>29</v>
      </c>
      <c r="Q562" s="343">
        <v>29</v>
      </c>
      <c r="R562" s="344">
        <v>29</v>
      </c>
      <c r="S562" s="344">
        <v>29</v>
      </c>
      <c r="T562" s="344">
        <v>29</v>
      </c>
      <c r="U562" s="344">
        <v>29</v>
      </c>
      <c r="V562" s="344">
        <v>29</v>
      </c>
      <c r="W562" s="344">
        <v>0</v>
      </c>
      <c r="X562" s="383">
        <v>0</v>
      </c>
      <c r="Y562" s="384">
        <v>0.12</v>
      </c>
      <c r="Z562" s="384">
        <v>0.25</v>
      </c>
      <c r="AA562" s="384">
        <v>0.25</v>
      </c>
      <c r="AB562" s="385">
        <v>0</v>
      </c>
      <c r="AC562" s="385">
        <v>0</v>
      </c>
      <c r="AD562" s="385">
        <v>0</v>
      </c>
      <c r="AE562" s="385">
        <v>0</v>
      </c>
      <c r="AF562" s="405">
        <v>0</v>
      </c>
      <c r="AG562" s="333" t="s">
        <v>1570</v>
      </c>
      <c r="AH562" s="388" t="s">
        <v>1518</v>
      </c>
      <c r="AI562" s="388" t="s">
        <v>5538</v>
      </c>
      <c r="AJ562" s="389">
        <v>1</v>
      </c>
      <c r="AK562" s="390">
        <v>17</v>
      </c>
      <c r="AL562" s="333">
        <v>4</v>
      </c>
      <c r="AM562" s="333">
        <v>5.7048725208561531E-2</v>
      </c>
      <c r="AN562" s="440">
        <v>1</v>
      </c>
      <c r="AO562" s="389"/>
      <c r="AP562" s="388">
        <v>0.47222222222222221</v>
      </c>
      <c r="AQ562" s="389">
        <v>0</v>
      </c>
      <c r="AR562" s="389">
        <v>1</v>
      </c>
      <c r="AS562" s="389">
        <v>0</v>
      </c>
      <c r="AT562" s="389">
        <v>0</v>
      </c>
      <c r="AU562" s="389">
        <v>0</v>
      </c>
      <c r="AV562" s="389">
        <v>0</v>
      </c>
      <c r="AW562" s="350">
        <v>0.05</v>
      </c>
      <c r="AX562" s="391">
        <v>0.25</v>
      </c>
      <c r="AY562" s="83">
        <v>5</v>
      </c>
      <c r="AZ562" s="5">
        <v>0</v>
      </c>
      <c r="BA562" s="5" t="s">
        <v>3612</v>
      </c>
      <c r="BB562" s="5" t="s">
        <v>3612</v>
      </c>
      <c r="BC562" s="5" t="s">
        <v>3612</v>
      </c>
      <c r="BD562" s="4" t="s">
        <v>3612</v>
      </c>
      <c r="BE562" s="5">
        <v>0</v>
      </c>
      <c r="BF562" s="5">
        <v>0</v>
      </c>
      <c r="BG562" s="5">
        <v>0</v>
      </c>
      <c r="BH562" s="5" t="s">
        <v>3612</v>
      </c>
      <c r="BI562" s="289"/>
      <c r="BJ562" s="297">
        <v>0</v>
      </c>
      <c r="BK562" s="297">
        <v>0</v>
      </c>
    </row>
    <row r="563" spans="1:63" x14ac:dyDescent="0.2">
      <c r="A563" s="291" t="s">
        <v>5545</v>
      </c>
      <c r="B563" s="292" t="s">
        <v>5546</v>
      </c>
      <c r="C563" s="340">
        <v>0</v>
      </c>
      <c r="D563" s="341">
        <v>31</v>
      </c>
      <c r="E563" s="341">
        <v>31</v>
      </c>
      <c r="F563" s="341">
        <v>31</v>
      </c>
      <c r="G563" s="341">
        <v>31</v>
      </c>
      <c r="H563" s="341">
        <v>31</v>
      </c>
      <c r="I563" s="342">
        <v>31</v>
      </c>
      <c r="J563" s="340">
        <v>0</v>
      </c>
      <c r="K563" s="341">
        <v>0</v>
      </c>
      <c r="L563" s="341">
        <v>0</v>
      </c>
      <c r="M563" s="341">
        <v>0</v>
      </c>
      <c r="N563" s="340">
        <v>0</v>
      </c>
      <c r="O563" s="341">
        <v>31</v>
      </c>
      <c r="P563" s="341">
        <v>31</v>
      </c>
      <c r="Q563" s="341">
        <v>31</v>
      </c>
      <c r="R563" s="341">
        <v>31</v>
      </c>
      <c r="S563" s="341">
        <v>31</v>
      </c>
      <c r="T563" s="341">
        <v>31</v>
      </c>
      <c r="U563" s="341">
        <v>31</v>
      </c>
      <c r="V563" s="341">
        <v>31</v>
      </c>
      <c r="W563" s="344">
        <v>0</v>
      </c>
      <c r="X563" s="383">
        <v>0</v>
      </c>
      <c r="Y563" s="384">
        <v>0.12</v>
      </c>
      <c r="Z563" s="384">
        <v>0.25</v>
      </c>
      <c r="AA563" s="384">
        <v>0.25</v>
      </c>
      <c r="AB563" s="385">
        <v>0</v>
      </c>
      <c r="AC563" s="385">
        <v>0</v>
      </c>
      <c r="AD563" s="385">
        <v>0</v>
      </c>
      <c r="AE563" s="385">
        <v>0</v>
      </c>
      <c r="AF563" s="405">
        <v>0</v>
      </c>
      <c r="AG563" s="333" t="s">
        <v>1570</v>
      </c>
      <c r="AH563" s="388" t="s">
        <v>1518</v>
      </c>
      <c r="AI563" s="388" t="s">
        <v>5538</v>
      </c>
      <c r="AJ563" s="389">
        <v>1</v>
      </c>
      <c r="AK563" s="390">
        <v>20</v>
      </c>
      <c r="AL563" s="333">
        <v>4</v>
      </c>
      <c r="AM563" s="333">
        <v>6.5229297125260918E-2</v>
      </c>
      <c r="AN563" s="440">
        <v>2.1525668051336107</v>
      </c>
      <c r="AO563" s="389"/>
      <c r="AP563" s="388">
        <v>0.55555555555555558</v>
      </c>
      <c r="AQ563" s="389">
        <v>0</v>
      </c>
      <c r="AR563" s="389">
        <v>1</v>
      </c>
      <c r="AS563" s="389">
        <v>0</v>
      </c>
      <c r="AT563" s="389">
        <v>0</v>
      </c>
      <c r="AU563" s="389">
        <v>0</v>
      </c>
      <c r="AV563" s="389">
        <v>0</v>
      </c>
      <c r="AW563" s="350">
        <v>0.05</v>
      </c>
      <c r="AX563" s="391">
        <v>0.25</v>
      </c>
      <c r="AY563" s="83">
        <v>5</v>
      </c>
      <c r="AZ563" s="5">
        <v>0</v>
      </c>
      <c r="BA563" s="5" t="s">
        <v>3612</v>
      </c>
      <c r="BB563" s="5" t="s">
        <v>3612</v>
      </c>
      <c r="BC563" s="5" t="s">
        <v>3612</v>
      </c>
      <c r="BD563" s="4" t="s">
        <v>3612</v>
      </c>
      <c r="BE563" s="5">
        <v>0</v>
      </c>
      <c r="BF563" s="5">
        <v>0</v>
      </c>
      <c r="BG563" s="5">
        <v>0</v>
      </c>
      <c r="BH563" s="5" t="s">
        <v>3612</v>
      </c>
      <c r="BI563" s="289"/>
      <c r="BJ563" s="297">
        <v>0</v>
      </c>
      <c r="BK563" s="297">
        <v>0</v>
      </c>
    </row>
    <row r="564" spans="1:63" x14ac:dyDescent="0.2">
      <c r="A564" s="291" t="s">
        <v>5547</v>
      </c>
      <c r="B564" s="292" t="s">
        <v>5548</v>
      </c>
      <c r="C564" s="340">
        <v>0</v>
      </c>
      <c r="D564" s="341">
        <v>33</v>
      </c>
      <c r="E564" s="341">
        <v>33</v>
      </c>
      <c r="F564" s="341">
        <v>33</v>
      </c>
      <c r="G564" s="341">
        <v>33</v>
      </c>
      <c r="H564" s="341">
        <v>33</v>
      </c>
      <c r="I564" s="342">
        <v>33</v>
      </c>
      <c r="J564" s="340">
        <v>0</v>
      </c>
      <c r="K564" s="341">
        <v>0</v>
      </c>
      <c r="L564" s="341">
        <v>0</v>
      </c>
      <c r="M564" s="341">
        <v>0</v>
      </c>
      <c r="N564" s="340">
        <v>0</v>
      </c>
      <c r="O564" s="341">
        <v>33</v>
      </c>
      <c r="P564" s="341">
        <v>33</v>
      </c>
      <c r="Q564" s="341">
        <v>33</v>
      </c>
      <c r="R564" s="341">
        <v>33</v>
      </c>
      <c r="S564" s="341">
        <v>33</v>
      </c>
      <c r="T564" s="341">
        <v>33</v>
      </c>
      <c r="U564" s="341">
        <v>33</v>
      </c>
      <c r="V564" s="341">
        <v>33</v>
      </c>
      <c r="W564" s="344">
        <v>0</v>
      </c>
      <c r="X564" s="383">
        <v>0</v>
      </c>
      <c r="Y564" s="384">
        <v>0.12</v>
      </c>
      <c r="Z564" s="384">
        <v>0.25</v>
      </c>
      <c r="AA564" s="384">
        <v>0.25</v>
      </c>
      <c r="AB564" s="385">
        <v>0</v>
      </c>
      <c r="AC564" s="385">
        <v>0</v>
      </c>
      <c r="AD564" s="385">
        <v>0</v>
      </c>
      <c r="AE564" s="385">
        <v>0</v>
      </c>
      <c r="AF564" s="405">
        <v>0</v>
      </c>
      <c r="AG564" s="333" t="s">
        <v>1570</v>
      </c>
      <c r="AH564" s="388" t="s">
        <v>1518</v>
      </c>
      <c r="AI564" s="388" t="s">
        <v>5538</v>
      </c>
      <c r="AJ564" s="389">
        <v>1</v>
      </c>
      <c r="AK564" s="390">
        <v>23</v>
      </c>
      <c r="AL564" s="333">
        <v>4</v>
      </c>
      <c r="AM564" s="333">
        <v>7.3517508146127411E-2</v>
      </c>
      <c r="AN564" s="440">
        <v>2.4260777688222048</v>
      </c>
      <c r="AO564" s="389"/>
      <c r="AP564" s="388">
        <v>0.63888888888888884</v>
      </c>
      <c r="AQ564" s="389">
        <v>0</v>
      </c>
      <c r="AR564" s="389">
        <v>1</v>
      </c>
      <c r="AS564" s="389">
        <v>0</v>
      </c>
      <c r="AT564" s="389">
        <v>0</v>
      </c>
      <c r="AU564" s="389">
        <v>0</v>
      </c>
      <c r="AV564" s="389">
        <v>0</v>
      </c>
      <c r="AW564" s="350">
        <v>0.05</v>
      </c>
      <c r="AX564" s="391">
        <v>0.25</v>
      </c>
      <c r="AY564" s="83">
        <v>5</v>
      </c>
      <c r="AZ564" s="5">
        <v>0</v>
      </c>
      <c r="BA564" s="5" t="s">
        <v>3612</v>
      </c>
      <c r="BB564" s="5" t="s">
        <v>3612</v>
      </c>
      <c r="BC564" s="5" t="s">
        <v>3612</v>
      </c>
      <c r="BD564" s="4" t="s">
        <v>3612</v>
      </c>
      <c r="BE564" s="5">
        <v>0</v>
      </c>
      <c r="BF564" s="5">
        <v>0</v>
      </c>
      <c r="BG564" s="5">
        <v>0</v>
      </c>
      <c r="BH564" s="5" t="s">
        <v>3612</v>
      </c>
      <c r="BI564" s="289"/>
      <c r="BJ564" s="297">
        <v>0</v>
      </c>
      <c r="BK564" s="297">
        <v>0</v>
      </c>
    </row>
    <row r="565" spans="1:63" x14ac:dyDescent="0.2">
      <c r="A565" s="291" t="s">
        <v>5549</v>
      </c>
      <c r="B565" s="292" t="s">
        <v>5550</v>
      </c>
      <c r="C565" s="340">
        <v>0</v>
      </c>
      <c r="D565" s="341">
        <v>36</v>
      </c>
      <c r="E565" s="341">
        <v>36</v>
      </c>
      <c r="F565" s="341">
        <v>36</v>
      </c>
      <c r="G565" s="341">
        <v>36</v>
      </c>
      <c r="H565" s="341">
        <v>36</v>
      </c>
      <c r="I565" s="342">
        <v>36</v>
      </c>
      <c r="J565" s="340">
        <v>0</v>
      </c>
      <c r="K565" s="341">
        <v>0</v>
      </c>
      <c r="L565" s="341">
        <v>0</v>
      </c>
      <c r="M565" s="341">
        <v>0</v>
      </c>
      <c r="N565" s="340">
        <v>0</v>
      </c>
      <c r="O565" s="341">
        <v>36</v>
      </c>
      <c r="P565" s="341">
        <v>36</v>
      </c>
      <c r="Q565" s="341">
        <v>36</v>
      </c>
      <c r="R565" s="341">
        <v>36</v>
      </c>
      <c r="S565" s="341">
        <v>36</v>
      </c>
      <c r="T565" s="341">
        <v>36</v>
      </c>
      <c r="U565" s="341">
        <v>36</v>
      </c>
      <c r="V565" s="341">
        <v>36</v>
      </c>
      <c r="W565" s="344">
        <v>0</v>
      </c>
      <c r="X565" s="383">
        <v>0</v>
      </c>
      <c r="Y565" s="384">
        <v>0.12</v>
      </c>
      <c r="Z565" s="384">
        <v>0.25</v>
      </c>
      <c r="AA565" s="384">
        <v>0.25</v>
      </c>
      <c r="AB565" s="385">
        <v>0</v>
      </c>
      <c r="AC565" s="385">
        <v>0</v>
      </c>
      <c r="AD565" s="385">
        <v>0</v>
      </c>
      <c r="AE565" s="385">
        <v>0</v>
      </c>
      <c r="AF565" s="405">
        <v>0</v>
      </c>
      <c r="AG565" s="333" t="s">
        <v>1570</v>
      </c>
      <c r="AH565" s="388" t="s">
        <v>1518</v>
      </c>
      <c r="AI565" s="388" t="s">
        <v>5538</v>
      </c>
      <c r="AJ565" s="389">
        <v>1</v>
      </c>
      <c r="AK565" s="390">
        <v>26</v>
      </c>
      <c r="AL565" s="333">
        <v>4</v>
      </c>
      <c r="AM565" s="333">
        <v>8.1698080062826806E-2</v>
      </c>
      <c r="AN565" s="440">
        <v>2</v>
      </c>
      <c r="AO565" s="389"/>
      <c r="AP565" s="388">
        <v>0.72222222222222221</v>
      </c>
      <c r="AQ565" s="389">
        <v>0</v>
      </c>
      <c r="AR565" s="389">
        <v>1</v>
      </c>
      <c r="AS565" s="389">
        <v>0</v>
      </c>
      <c r="AT565" s="389">
        <v>0</v>
      </c>
      <c r="AU565" s="389">
        <v>0</v>
      </c>
      <c r="AV565" s="389">
        <v>0</v>
      </c>
      <c r="AW565" s="350">
        <v>0.05</v>
      </c>
      <c r="AX565" s="391">
        <v>0.25</v>
      </c>
      <c r="AY565" s="83">
        <v>5</v>
      </c>
      <c r="AZ565" s="5">
        <v>0</v>
      </c>
      <c r="BA565" s="5" t="s">
        <v>3612</v>
      </c>
      <c r="BB565" s="5" t="s">
        <v>3612</v>
      </c>
      <c r="BC565" s="5" t="s">
        <v>3612</v>
      </c>
      <c r="BD565" s="4" t="s">
        <v>3612</v>
      </c>
      <c r="BE565" s="5">
        <v>0</v>
      </c>
      <c r="BF565" s="5">
        <v>0</v>
      </c>
      <c r="BG565" s="5">
        <v>0</v>
      </c>
      <c r="BH565" s="5" t="s">
        <v>3612</v>
      </c>
      <c r="BI565" s="289"/>
      <c r="BJ565" s="297">
        <v>0</v>
      </c>
      <c r="BK565" s="297">
        <v>0</v>
      </c>
    </row>
    <row r="566" spans="1:63" x14ac:dyDescent="0.2">
      <c r="A566" s="291" t="s">
        <v>5551</v>
      </c>
      <c r="B566" s="292" t="s">
        <v>5552</v>
      </c>
      <c r="C566" s="340">
        <v>0</v>
      </c>
      <c r="D566" s="341">
        <v>36</v>
      </c>
      <c r="E566" s="341">
        <v>36</v>
      </c>
      <c r="F566" s="341">
        <v>36</v>
      </c>
      <c r="G566" s="341">
        <v>36</v>
      </c>
      <c r="H566" s="341">
        <v>36</v>
      </c>
      <c r="I566" s="342">
        <v>36</v>
      </c>
      <c r="J566" s="340">
        <v>0</v>
      </c>
      <c r="K566" s="341">
        <v>0</v>
      </c>
      <c r="L566" s="341">
        <v>0</v>
      </c>
      <c r="M566" s="341">
        <v>0</v>
      </c>
      <c r="N566" s="340">
        <v>0</v>
      </c>
      <c r="O566" s="341">
        <v>36</v>
      </c>
      <c r="P566" s="341">
        <v>36</v>
      </c>
      <c r="Q566" s="341">
        <v>36</v>
      </c>
      <c r="R566" s="341">
        <v>36</v>
      </c>
      <c r="S566" s="341">
        <v>36</v>
      </c>
      <c r="T566" s="341">
        <v>36</v>
      </c>
      <c r="U566" s="341">
        <v>36</v>
      </c>
      <c r="V566" s="341">
        <v>36</v>
      </c>
      <c r="W566" s="344">
        <v>0</v>
      </c>
      <c r="X566" s="383">
        <v>0</v>
      </c>
      <c r="Y566" s="384">
        <v>0.12</v>
      </c>
      <c r="Z566" s="384">
        <v>0.25</v>
      </c>
      <c r="AA566" s="384">
        <v>0.25</v>
      </c>
      <c r="AB566" s="385">
        <v>0</v>
      </c>
      <c r="AC566" s="385">
        <v>0</v>
      </c>
      <c r="AD566" s="385">
        <v>0</v>
      </c>
      <c r="AE566" s="385">
        <v>0</v>
      </c>
      <c r="AF566" s="405">
        <v>0</v>
      </c>
      <c r="AG566" s="333" t="s">
        <v>1570</v>
      </c>
      <c r="AH566" s="388" t="s">
        <v>1518</v>
      </c>
      <c r="AI566" s="388" t="s">
        <v>5538</v>
      </c>
      <c r="AJ566" s="389">
        <v>1</v>
      </c>
      <c r="AK566" s="390">
        <v>29</v>
      </c>
      <c r="AL566" s="333">
        <v>4</v>
      </c>
      <c r="AM566" s="333">
        <v>8.1698080062826806E-2</v>
      </c>
      <c r="AN566" s="440">
        <v>2</v>
      </c>
      <c r="AO566" s="389"/>
      <c r="AP566" s="388">
        <v>0.80555555555555558</v>
      </c>
      <c r="AQ566" s="389">
        <v>0</v>
      </c>
      <c r="AR566" s="389">
        <v>1</v>
      </c>
      <c r="AS566" s="389">
        <v>0</v>
      </c>
      <c r="AT566" s="389">
        <v>0</v>
      </c>
      <c r="AU566" s="389">
        <v>0</v>
      </c>
      <c r="AV566" s="389">
        <v>0</v>
      </c>
      <c r="AW566" s="350">
        <v>0.05</v>
      </c>
      <c r="AX566" s="391">
        <v>0.25</v>
      </c>
      <c r="AY566" s="83">
        <v>5</v>
      </c>
      <c r="AZ566" s="5">
        <v>0</v>
      </c>
      <c r="BA566" s="5" t="s">
        <v>3612</v>
      </c>
      <c r="BB566" s="5" t="s">
        <v>3612</v>
      </c>
      <c r="BC566" s="5" t="s">
        <v>3612</v>
      </c>
      <c r="BD566" s="4" t="s">
        <v>3612</v>
      </c>
      <c r="BE566" s="5">
        <v>0</v>
      </c>
      <c r="BF566" s="5">
        <v>0</v>
      </c>
      <c r="BG566" s="5">
        <v>0</v>
      </c>
      <c r="BH566" s="5" t="s">
        <v>3612</v>
      </c>
      <c r="BI566" s="289"/>
      <c r="BJ566" s="297">
        <v>0</v>
      </c>
      <c r="BK566" s="297">
        <v>0</v>
      </c>
    </row>
    <row r="567" spans="1:63" x14ac:dyDescent="0.2">
      <c r="A567" s="291" t="s">
        <v>5553</v>
      </c>
      <c r="B567" s="292" t="s">
        <v>5554</v>
      </c>
      <c r="C567" s="340">
        <v>0</v>
      </c>
      <c r="D567" s="341">
        <v>41</v>
      </c>
      <c r="E567" s="341">
        <v>41</v>
      </c>
      <c r="F567" s="341">
        <v>41</v>
      </c>
      <c r="G567" s="341">
        <v>41</v>
      </c>
      <c r="H567" s="341">
        <v>41</v>
      </c>
      <c r="I567" s="342">
        <v>41</v>
      </c>
      <c r="J567" s="340">
        <v>0</v>
      </c>
      <c r="K567" s="341">
        <v>0</v>
      </c>
      <c r="L567" s="341">
        <v>0</v>
      </c>
      <c r="M567" s="341">
        <v>0</v>
      </c>
      <c r="N567" s="340">
        <v>0</v>
      </c>
      <c r="O567" s="341">
        <v>41</v>
      </c>
      <c r="P567" s="341">
        <v>41</v>
      </c>
      <c r="Q567" s="343">
        <v>41</v>
      </c>
      <c r="R567" s="344">
        <v>41</v>
      </c>
      <c r="S567" s="344">
        <v>41</v>
      </c>
      <c r="T567" s="344">
        <v>41</v>
      </c>
      <c r="U567" s="344">
        <v>41</v>
      </c>
      <c r="V567" s="344">
        <v>41</v>
      </c>
      <c r="W567" s="344">
        <v>0</v>
      </c>
      <c r="X567" s="383">
        <v>0</v>
      </c>
      <c r="Y567" s="384">
        <v>0.12</v>
      </c>
      <c r="Z567" s="384">
        <v>0.25</v>
      </c>
      <c r="AA567" s="384">
        <v>0.25</v>
      </c>
      <c r="AB567" s="385">
        <v>0</v>
      </c>
      <c r="AC567" s="385">
        <v>0</v>
      </c>
      <c r="AD567" s="385">
        <v>0</v>
      </c>
      <c r="AE567" s="385">
        <v>0</v>
      </c>
      <c r="AF567" s="405">
        <v>0</v>
      </c>
      <c r="AG567" s="333" t="s">
        <v>1570</v>
      </c>
      <c r="AH567" s="388" t="s">
        <v>1518</v>
      </c>
      <c r="AI567" s="388" t="s">
        <v>5538</v>
      </c>
      <c r="AJ567" s="389">
        <v>1</v>
      </c>
      <c r="AK567" s="390">
        <v>32</v>
      </c>
      <c r="AL567" s="333">
        <v>4</v>
      </c>
      <c r="AM567" s="333">
        <v>9.8059223896225581E-2</v>
      </c>
      <c r="AN567" s="440">
        <v>2</v>
      </c>
      <c r="AO567" s="389"/>
      <c r="AP567" s="388">
        <v>0.88888888888888884</v>
      </c>
      <c r="AQ567" s="389">
        <v>0</v>
      </c>
      <c r="AR567" s="389">
        <v>1</v>
      </c>
      <c r="AS567" s="389">
        <v>0</v>
      </c>
      <c r="AT567" s="389">
        <v>0</v>
      </c>
      <c r="AU567" s="389">
        <v>0</v>
      </c>
      <c r="AV567" s="389">
        <v>0</v>
      </c>
      <c r="AW567" s="350">
        <v>0.05</v>
      </c>
      <c r="AX567" s="391">
        <v>0.25</v>
      </c>
      <c r="AY567" s="83">
        <v>5</v>
      </c>
      <c r="AZ567" s="5">
        <v>0</v>
      </c>
      <c r="BA567" s="5" t="s">
        <v>3612</v>
      </c>
      <c r="BB567" s="5" t="s">
        <v>3612</v>
      </c>
      <c r="BC567" s="5" t="s">
        <v>3612</v>
      </c>
      <c r="BD567" s="4" t="s">
        <v>3612</v>
      </c>
      <c r="BE567" s="5">
        <v>0</v>
      </c>
      <c r="BF567" s="5">
        <v>0</v>
      </c>
      <c r="BG567" s="5">
        <v>0</v>
      </c>
      <c r="BH567" s="5" t="s">
        <v>3612</v>
      </c>
      <c r="BI567" s="289"/>
      <c r="BJ567" s="297">
        <v>0</v>
      </c>
      <c r="BK567" s="297">
        <v>0</v>
      </c>
    </row>
    <row r="568" spans="1:63" x14ac:dyDescent="0.2">
      <c r="A568" s="291" t="s">
        <v>5555</v>
      </c>
      <c r="B568" s="292" t="s">
        <v>5556</v>
      </c>
      <c r="C568" s="340">
        <v>0</v>
      </c>
      <c r="D568" s="341">
        <v>41</v>
      </c>
      <c r="E568" s="341">
        <v>41</v>
      </c>
      <c r="F568" s="341">
        <v>41</v>
      </c>
      <c r="G568" s="341">
        <v>41</v>
      </c>
      <c r="H568" s="341">
        <v>41</v>
      </c>
      <c r="I568" s="342">
        <v>41</v>
      </c>
      <c r="J568" s="340">
        <v>0</v>
      </c>
      <c r="K568" s="341">
        <v>0</v>
      </c>
      <c r="L568" s="341">
        <v>0</v>
      </c>
      <c r="M568" s="341">
        <v>0</v>
      </c>
      <c r="N568" s="340">
        <v>0</v>
      </c>
      <c r="O568" s="341">
        <v>41</v>
      </c>
      <c r="P568" s="341">
        <v>41</v>
      </c>
      <c r="Q568" s="343">
        <v>41</v>
      </c>
      <c r="R568" s="344">
        <v>41</v>
      </c>
      <c r="S568" s="344">
        <v>41</v>
      </c>
      <c r="T568" s="344">
        <v>41</v>
      </c>
      <c r="U568" s="344">
        <v>41</v>
      </c>
      <c r="V568" s="344">
        <v>41</v>
      </c>
      <c r="W568" s="344">
        <v>0</v>
      </c>
      <c r="X568" s="383">
        <v>0</v>
      </c>
      <c r="Y568" s="384">
        <v>0.12</v>
      </c>
      <c r="Z568" s="384">
        <v>0.25</v>
      </c>
      <c r="AA568" s="384">
        <v>0.25</v>
      </c>
      <c r="AB568" s="385">
        <v>0</v>
      </c>
      <c r="AC568" s="385">
        <v>0</v>
      </c>
      <c r="AD568" s="385">
        <v>0</v>
      </c>
      <c r="AE568" s="346">
        <v>0</v>
      </c>
      <c r="AF568" s="405">
        <v>0</v>
      </c>
      <c r="AG568" s="333" t="s">
        <v>1570</v>
      </c>
      <c r="AH568" s="388" t="s">
        <v>1518</v>
      </c>
      <c r="AI568" s="388" t="s">
        <v>5538</v>
      </c>
      <c r="AJ568" s="389">
        <v>1</v>
      </c>
      <c r="AK568" s="390">
        <v>35</v>
      </c>
      <c r="AL568" s="333">
        <v>4</v>
      </c>
      <c r="AM568" s="333">
        <v>9.8059223896225581E-2</v>
      </c>
      <c r="AN568" s="440">
        <v>3</v>
      </c>
      <c r="AO568" s="389"/>
      <c r="AP568" s="388">
        <v>0.97222222222222221</v>
      </c>
      <c r="AQ568" s="389">
        <v>0</v>
      </c>
      <c r="AR568" s="389">
        <v>1</v>
      </c>
      <c r="AS568" s="389">
        <v>0</v>
      </c>
      <c r="AT568" s="389">
        <v>0</v>
      </c>
      <c r="AU568" s="389">
        <v>0</v>
      </c>
      <c r="AV568" s="389">
        <v>0</v>
      </c>
      <c r="AW568" s="350">
        <v>0.05</v>
      </c>
      <c r="AX568" s="391">
        <v>0.25</v>
      </c>
      <c r="AY568" s="83">
        <v>5</v>
      </c>
      <c r="AZ568" s="5">
        <v>0</v>
      </c>
      <c r="BA568" s="5" t="s">
        <v>3612</v>
      </c>
      <c r="BB568" s="5" t="s">
        <v>3612</v>
      </c>
      <c r="BC568" s="5" t="s">
        <v>3612</v>
      </c>
      <c r="BD568" s="4" t="s">
        <v>3612</v>
      </c>
      <c r="BE568" s="5">
        <v>0</v>
      </c>
      <c r="BF568" s="5">
        <v>0</v>
      </c>
      <c r="BG568" s="5">
        <v>0</v>
      </c>
      <c r="BH568" s="5" t="s">
        <v>3612</v>
      </c>
      <c r="BI568" s="289"/>
      <c r="BJ568" s="297">
        <v>0</v>
      </c>
      <c r="BK568" s="297">
        <v>0</v>
      </c>
    </row>
    <row r="569" spans="1:63" x14ac:dyDescent="0.2">
      <c r="A569" s="291" t="s">
        <v>5557</v>
      </c>
      <c r="B569" s="292" t="s">
        <v>5558</v>
      </c>
      <c r="C569" s="340">
        <v>0</v>
      </c>
      <c r="D569" s="341">
        <v>46</v>
      </c>
      <c r="E569" s="341">
        <v>46</v>
      </c>
      <c r="F569" s="341">
        <v>46</v>
      </c>
      <c r="G569" s="341">
        <v>46</v>
      </c>
      <c r="H569" s="341">
        <v>46</v>
      </c>
      <c r="I569" s="342">
        <v>46</v>
      </c>
      <c r="J569" s="340">
        <v>0</v>
      </c>
      <c r="K569" s="341">
        <v>0</v>
      </c>
      <c r="L569" s="341">
        <v>0</v>
      </c>
      <c r="M569" s="341">
        <v>0</v>
      </c>
      <c r="N569" s="340">
        <v>0</v>
      </c>
      <c r="O569" s="341">
        <v>46</v>
      </c>
      <c r="P569" s="341">
        <v>46</v>
      </c>
      <c r="Q569" s="343">
        <v>46</v>
      </c>
      <c r="R569" s="344">
        <v>46</v>
      </c>
      <c r="S569" s="344">
        <v>46</v>
      </c>
      <c r="T569" s="344">
        <v>46</v>
      </c>
      <c r="U569" s="344">
        <v>46</v>
      </c>
      <c r="V569" s="344">
        <v>46</v>
      </c>
      <c r="W569" s="344">
        <v>0</v>
      </c>
      <c r="X569" s="383">
        <v>0</v>
      </c>
      <c r="Y569" s="384">
        <v>0.12</v>
      </c>
      <c r="Z569" s="384">
        <v>0.25</v>
      </c>
      <c r="AA569" s="384">
        <v>0.25</v>
      </c>
      <c r="AB569" s="385">
        <v>0</v>
      </c>
      <c r="AC569" s="385">
        <v>0</v>
      </c>
      <c r="AD569" s="385">
        <v>0</v>
      </c>
      <c r="AE569" s="385">
        <v>0</v>
      </c>
      <c r="AF569" s="405">
        <v>0</v>
      </c>
      <c r="AG569" s="333" t="s">
        <v>1570</v>
      </c>
      <c r="AH569" s="388" t="s">
        <v>1518</v>
      </c>
      <c r="AI569" s="388" t="s">
        <v>5538</v>
      </c>
      <c r="AJ569" s="389">
        <v>1</v>
      </c>
      <c r="AK569" s="390">
        <v>38</v>
      </c>
      <c r="AL569" s="333">
        <v>4</v>
      </c>
      <c r="AM569" s="333">
        <v>0.11442036772962436</v>
      </c>
      <c r="AN569" s="440">
        <v>3</v>
      </c>
      <c r="AO569" s="389"/>
      <c r="AP569" s="388">
        <v>1.0555555555555556</v>
      </c>
      <c r="AQ569" s="389">
        <v>0</v>
      </c>
      <c r="AR569" s="389">
        <v>1</v>
      </c>
      <c r="AS569" s="389">
        <v>0</v>
      </c>
      <c r="AT569" s="389">
        <v>0</v>
      </c>
      <c r="AU569" s="389">
        <v>0</v>
      </c>
      <c r="AV569" s="389">
        <v>0</v>
      </c>
      <c r="AW569" s="350">
        <v>0.05</v>
      </c>
      <c r="AX569" s="391">
        <v>0.25</v>
      </c>
      <c r="AY569" s="83">
        <v>5</v>
      </c>
      <c r="AZ569" s="5">
        <v>0</v>
      </c>
      <c r="BA569" s="5" t="s">
        <v>3612</v>
      </c>
      <c r="BB569" s="5" t="s">
        <v>3612</v>
      </c>
      <c r="BC569" s="5" t="s">
        <v>3612</v>
      </c>
      <c r="BD569" s="4" t="s">
        <v>3612</v>
      </c>
      <c r="BE569" s="5">
        <v>0</v>
      </c>
      <c r="BF569" s="5">
        <v>0</v>
      </c>
      <c r="BG569" s="5">
        <v>0</v>
      </c>
      <c r="BH569" s="5" t="s">
        <v>3612</v>
      </c>
      <c r="BI569" s="289"/>
      <c r="BJ569" s="297">
        <v>0</v>
      </c>
      <c r="BK569" s="297">
        <v>0</v>
      </c>
    </row>
    <row r="570" spans="1:63" x14ac:dyDescent="0.2">
      <c r="A570" s="291" t="s">
        <v>824</v>
      </c>
      <c r="B570" s="292" t="s">
        <v>2938</v>
      </c>
      <c r="C570" s="340">
        <v>0</v>
      </c>
      <c r="D570" s="341">
        <v>9</v>
      </c>
      <c r="E570" s="341">
        <v>10</v>
      </c>
      <c r="F570" s="341">
        <v>10</v>
      </c>
      <c r="G570" s="341">
        <v>10</v>
      </c>
      <c r="H570" s="341">
        <v>11</v>
      </c>
      <c r="I570" s="342">
        <v>11</v>
      </c>
      <c r="J570" s="340">
        <v>0</v>
      </c>
      <c r="K570" s="341">
        <v>0</v>
      </c>
      <c r="L570" s="341">
        <v>3</v>
      </c>
      <c r="M570" s="341">
        <v>4</v>
      </c>
      <c r="N570" s="340">
        <v>0</v>
      </c>
      <c r="O570" s="341">
        <v>17</v>
      </c>
      <c r="P570" s="341">
        <v>19</v>
      </c>
      <c r="Q570" s="341">
        <v>17</v>
      </c>
      <c r="R570" s="341">
        <v>19</v>
      </c>
      <c r="S570" s="341">
        <v>21</v>
      </c>
      <c r="T570" s="341">
        <v>20</v>
      </c>
      <c r="U570" s="341">
        <v>32</v>
      </c>
      <c r="V570" s="341">
        <v>32</v>
      </c>
      <c r="W570" s="344">
        <v>0</v>
      </c>
      <c r="X570" s="383">
        <v>0</v>
      </c>
      <c r="Y570" s="384">
        <v>0.12</v>
      </c>
      <c r="Z570" s="384">
        <v>0.25</v>
      </c>
      <c r="AA570" s="384">
        <v>0.25</v>
      </c>
      <c r="AB570" s="385">
        <v>0</v>
      </c>
      <c r="AC570" s="385">
        <v>0</v>
      </c>
      <c r="AD570" s="385">
        <v>0</v>
      </c>
      <c r="AE570" s="385">
        <v>0</v>
      </c>
      <c r="AF570" s="405">
        <v>0</v>
      </c>
      <c r="AG570" s="333" t="s">
        <v>1570</v>
      </c>
      <c r="AH570" s="388" t="s">
        <v>1518</v>
      </c>
      <c r="AI570" s="388" t="s">
        <v>1515</v>
      </c>
      <c r="AJ570" s="389">
        <v>1</v>
      </c>
      <c r="AK570" s="390">
        <v>6</v>
      </c>
      <c r="AL570" s="333">
        <v>6</v>
      </c>
      <c r="AM570" s="333">
        <v>1.6145865625064586E-2</v>
      </c>
      <c r="AN570" s="440">
        <v>0.53281356562713134</v>
      </c>
      <c r="AO570" s="389"/>
      <c r="AP570" s="388">
        <v>0.24218798437596878</v>
      </c>
      <c r="AQ570" s="389">
        <v>1</v>
      </c>
      <c r="AR570" s="389">
        <v>1</v>
      </c>
      <c r="AS570" s="389">
        <v>0</v>
      </c>
      <c r="AT570" s="389">
        <v>0</v>
      </c>
      <c r="AU570" s="389">
        <v>0</v>
      </c>
      <c r="AV570" s="389">
        <v>0</v>
      </c>
      <c r="AW570" s="350">
        <v>0.05</v>
      </c>
      <c r="AX570" s="391">
        <v>0.25</v>
      </c>
      <c r="AY570" s="83">
        <v>5</v>
      </c>
      <c r="AZ570" s="5">
        <v>0</v>
      </c>
      <c r="BA570" s="5" t="s">
        <v>1537</v>
      </c>
      <c r="BB570" s="5" t="s">
        <v>1537</v>
      </c>
      <c r="BC570" s="5" t="s">
        <v>1537</v>
      </c>
      <c r="BD570" s="4" t="s">
        <v>3612</v>
      </c>
      <c r="BE570" s="5">
        <v>0</v>
      </c>
      <c r="BF570" s="5">
        <v>0</v>
      </c>
      <c r="BG570" s="5">
        <v>0</v>
      </c>
      <c r="BH570" s="5" t="s">
        <v>1537</v>
      </c>
      <c r="BI570" s="289"/>
      <c r="BJ570" s="297">
        <v>0</v>
      </c>
      <c r="BK570" s="297">
        <v>1</v>
      </c>
    </row>
    <row r="571" spans="1:63" x14ac:dyDescent="0.2">
      <c r="A571" s="291" t="s">
        <v>825</v>
      </c>
      <c r="B571" s="292" t="s">
        <v>2939</v>
      </c>
      <c r="C571" s="340">
        <v>0</v>
      </c>
      <c r="D571" s="341">
        <v>10</v>
      </c>
      <c r="E571" s="341">
        <v>12</v>
      </c>
      <c r="F571" s="341">
        <v>11</v>
      </c>
      <c r="G571" s="341">
        <v>12</v>
      </c>
      <c r="H571" s="341">
        <v>13</v>
      </c>
      <c r="I571" s="342">
        <v>13</v>
      </c>
      <c r="J571" s="340">
        <v>0</v>
      </c>
      <c r="K571" s="341">
        <v>0</v>
      </c>
      <c r="L571" s="341">
        <v>4</v>
      </c>
      <c r="M571" s="341">
        <v>5</v>
      </c>
      <c r="N571" s="340">
        <v>0</v>
      </c>
      <c r="O571" s="341">
        <v>24</v>
      </c>
      <c r="P571" s="341">
        <v>25</v>
      </c>
      <c r="Q571" s="341">
        <v>24</v>
      </c>
      <c r="R571" s="341">
        <v>25</v>
      </c>
      <c r="S571" s="341">
        <v>34</v>
      </c>
      <c r="T571" s="341">
        <v>24</v>
      </c>
      <c r="U571" s="341">
        <v>47</v>
      </c>
      <c r="V571" s="341">
        <v>47</v>
      </c>
      <c r="W571" s="344">
        <v>0</v>
      </c>
      <c r="X571" s="383">
        <v>0</v>
      </c>
      <c r="Y571" s="384">
        <v>0.12</v>
      </c>
      <c r="Z571" s="384">
        <v>0.25</v>
      </c>
      <c r="AA571" s="384">
        <v>0.25</v>
      </c>
      <c r="AB571" s="385">
        <v>0</v>
      </c>
      <c r="AC571" s="385">
        <v>0</v>
      </c>
      <c r="AD571" s="385">
        <v>0</v>
      </c>
      <c r="AE571" s="385">
        <v>0</v>
      </c>
      <c r="AF571" s="405">
        <v>0</v>
      </c>
      <c r="AG571" s="333" t="s">
        <v>1570</v>
      </c>
      <c r="AH571" s="388" t="s">
        <v>1518</v>
      </c>
      <c r="AI571" s="388" t="s">
        <v>1515</v>
      </c>
      <c r="AJ571" s="389">
        <v>1</v>
      </c>
      <c r="AK571" s="390">
        <v>9</v>
      </c>
      <c r="AL571" s="333">
        <v>6</v>
      </c>
      <c r="AM571" s="333">
        <v>2.4218798437596879E-2</v>
      </c>
      <c r="AN571" s="440">
        <v>0.799220348440697</v>
      </c>
      <c r="AO571" s="389"/>
      <c r="AP571" s="388">
        <v>0.36328197656395317</v>
      </c>
      <c r="AQ571" s="389">
        <v>1</v>
      </c>
      <c r="AR571" s="389">
        <v>1</v>
      </c>
      <c r="AS571" s="389">
        <v>0</v>
      </c>
      <c r="AT571" s="389">
        <v>0</v>
      </c>
      <c r="AU571" s="389">
        <v>0</v>
      </c>
      <c r="AV571" s="389">
        <v>0</v>
      </c>
      <c r="AW571" s="350">
        <v>0.05</v>
      </c>
      <c r="AX571" s="391">
        <v>0.25</v>
      </c>
      <c r="AY571" s="83">
        <v>5</v>
      </c>
      <c r="AZ571" s="5">
        <v>0</v>
      </c>
      <c r="BA571" s="5" t="s">
        <v>1537</v>
      </c>
      <c r="BB571" s="5" t="s">
        <v>1537</v>
      </c>
      <c r="BC571" s="5" t="s">
        <v>1537</v>
      </c>
      <c r="BD571" s="4" t="s">
        <v>3612</v>
      </c>
      <c r="BE571" s="5">
        <v>0</v>
      </c>
      <c r="BF571" s="5">
        <v>0</v>
      </c>
      <c r="BG571" s="5">
        <v>0</v>
      </c>
      <c r="BH571" s="5" t="s">
        <v>1537</v>
      </c>
      <c r="BI571" s="289"/>
      <c r="BJ571" s="297">
        <v>0</v>
      </c>
      <c r="BK571" s="297">
        <v>2</v>
      </c>
    </row>
    <row r="572" spans="1:63" x14ac:dyDescent="0.2">
      <c r="A572" s="291" t="s">
        <v>826</v>
      </c>
      <c r="B572" s="292" t="s">
        <v>2941</v>
      </c>
      <c r="C572" s="340">
        <v>0</v>
      </c>
      <c r="D572" s="341">
        <v>11</v>
      </c>
      <c r="E572" s="341">
        <v>13</v>
      </c>
      <c r="F572" s="341">
        <v>13</v>
      </c>
      <c r="G572" s="341">
        <v>14</v>
      </c>
      <c r="H572" s="341">
        <v>16</v>
      </c>
      <c r="I572" s="342">
        <v>15</v>
      </c>
      <c r="J572" s="340">
        <v>0</v>
      </c>
      <c r="K572" s="341">
        <v>0</v>
      </c>
      <c r="L572" s="341">
        <v>5</v>
      </c>
      <c r="M572" s="341">
        <v>7</v>
      </c>
      <c r="N572" s="340">
        <v>0</v>
      </c>
      <c r="O572" s="341">
        <v>28</v>
      </c>
      <c r="P572" s="341">
        <v>31</v>
      </c>
      <c r="Q572" s="341">
        <v>28</v>
      </c>
      <c r="R572" s="341">
        <v>31</v>
      </c>
      <c r="S572" s="341">
        <v>38</v>
      </c>
      <c r="T572" s="341">
        <v>27</v>
      </c>
      <c r="U572" s="341">
        <v>51</v>
      </c>
      <c r="V572" s="341">
        <v>51</v>
      </c>
      <c r="W572" s="344">
        <v>0</v>
      </c>
      <c r="X572" s="383">
        <v>0</v>
      </c>
      <c r="Y572" s="384">
        <v>0.12</v>
      </c>
      <c r="Z572" s="384">
        <v>0.25</v>
      </c>
      <c r="AA572" s="384">
        <v>0.25</v>
      </c>
      <c r="AB572" s="385">
        <v>0</v>
      </c>
      <c r="AC572" s="385">
        <v>0</v>
      </c>
      <c r="AD572" s="385">
        <v>0</v>
      </c>
      <c r="AE572" s="385">
        <v>0</v>
      </c>
      <c r="AF572" s="405">
        <v>0</v>
      </c>
      <c r="AG572" s="333" t="s">
        <v>1570</v>
      </c>
      <c r="AH572" s="388" t="s">
        <v>1518</v>
      </c>
      <c r="AI572" s="388" t="s">
        <v>1515</v>
      </c>
      <c r="AJ572" s="389">
        <v>1</v>
      </c>
      <c r="AK572" s="390">
        <v>12</v>
      </c>
      <c r="AL572" s="333">
        <v>6</v>
      </c>
      <c r="AM572" s="333">
        <v>3.2399370354296263E-2</v>
      </c>
      <c r="AN572" s="440">
        <v>1.0691792216917768</v>
      </c>
      <c r="AO572" s="389"/>
      <c r="AP572" s="388">
        <v>0.48599055531444396</v>
      </c>
      <c r="AQ572" s="389">
        <v>1</v>
      </c>
      <c r="AR572" s="389">
        <v>1</v>
      </c>
      <c r="AS572" s="389">
        <v>0</v>
      </c>
      <c r="AT572" s="389">
        <v>0</v>
      </c>
      <c r="AU572" s="389">
        <v>0</v>
      </c>
      <c r="AV572" s="389">
        <v>0</v>
      </c>
      <c r="AW572" s="350">
        <v>0.05</v>
      </c>
      <c r="AX572" s="391">
        <v>0.25</v>
      </c>
      <c r="AY572" s="83">
        <v>5</v>
      </c>
      <c r="AZ572" s="5">
        <v>0</v>
      </c>
      <c r="BA572" s="5" t="s">
        <v>1537</v>
      </c>
      <c r="BB572" s="5" t="s">
        <v>1537</v>
      </c>
      <c r="BC572" s="5" t="s">
        <v>1537</v>
      </c>
      <c r="BD572" s="4" t="s">
        <v>3612</v>
      </c>
      <c r="BE572" s="5">
        <v>0</v>
      </c>
      <c r="BF572" s="5">
        <v>0</v>
      </c>
      <c r="BG572" s="5">
        <v>0</v>
      </c>
      <c r="BH572" s="5" t="s">
        <v>1537</v>
      </c>
      <c r="BI572" s="289"/>
      <c r="BJ572" s="297">
        <v>0</v>
      </c>
      <c r="BK572" s="297">
        <v>2</v>
      </c>
    </row>
    <row r="573" spans="1:63" x14ac:dyDescent="0.2">
      <c r="A573" s="291" t="s">
        <v>840</v>
      </c>
      <c r="B573" s="292" t="s">
        <v>2955</v>
      </c>
      <c r="C573" s="340">
        <v>0</v>
      </c>
      <c r="D573" s="341">
        <v>14</v>
      </c>
      <c r="E573" s="341">
        <v>19</v>
      </c>
      <c r="F573" s="341">
        <v>18</v>
      </c>
      <c r="G573" s="341">
        <v>21</v>
      </c>
      <c r="H573" s="341">
        <v>24</v>
      </c>
      <c r="I573" s="342">
        <v>22</v>
      </c>
      <c r="J573" s="340">
        <v>0</v>
      </c>
      <c r="K573" s="341">
        <v>0</v>
      </c>
      <c r="L573" s="341">
        <v>8</v>
      </c>
      <c r="M573" s="341">
        <v>13</v>
      </c>
      <c r="N573" s="340">
        <v>0</v>
      </c>
      <c r="O573" s="341">
        <v>33</v>
      </c>
      <c r="P573" s="341">
        <v>36</v>
      </c>
      <c r="Q573" s="343">
        <v>33</v>
      </c>
      <c r="R573" s="344">
        <v>36</v>
      </c>
      <c r="S573" s="344">
        <v>45</v>
      </c>
      <c r="T573" s="344">
        <v>34</v>
      </c>
      <c r="U573" s="344">
        <v>63</v>
      </c>
      <c r="V573" s="344">
        <v>63</v>
      </c>
      <c r="W573" s="344">
        <v>0</v>
      </c>
      <c r="X573" s="383">
        <v>0</v>
      </c>
      <c r="Y573" s="384">
        <v>0.12</v>
      </c>
      <c r="Z573" s="384">
        <v>0.25</v>
      </c>
      <c r="AA573" s="384">
        <v>0.25</v>
      </c>
      <c r="AB573" s="385">
        <v>0</v>
      </c>
      <c r="AC573" s="385">
        <v>0</v>
      </c>
      <c r="AD573" s="385">
        <v>0</v>
      </c>
      <c r="AE573" s="385">
        <v>0</v>
      </c>
      <c r="AF573" s="405">
        <v>0</v>
      </c>
      <c r="AG573" s="333" t="s">
        <v>1570</v>
      </c>
      <c r="AH573" s="388" t="s">
        <v>1518</v>
      </c>
      <c r="AI573" s="388" t="s">
        <v>1515</v>
      </c>
      <c r="AJ573" s="389">
        <v>1</v>
      </c>
      <c r="AK573" s="390">
        <v>12</v>
      </c>
      <c r="AL573" s="333">
        <v>10.5</v>
      </c>
      <c r="AM573" s="333">
        <v>5.6806896021199454E-2</v>
      </c>
      <c r="AN573" s="440">
        <v>1.8746275686995821</v>
      </c>
      <c r="AO573" s="389"/>
      <c r="AP573" s="388">
        <v>0.85210344031799179</v>
      </c>
      <c r="AQ573" s="389">
        <v>1</v>
      </c>
      <c r="AR573" s="389">
        <v>1</v>
      </c>
      <c r="AS573" s="389">
        <v>0</v>
      </c>
      <c r="AT573" s="389">
        <v>0</v>
      </c>
      <c r="AU573" s="389">
        <v>0</v>
      </c>
      <c r="AV573" s="389">
        <v>0</v>
      </c>
      <c r="AW573" s="350">
        <v>0.05</v>
      </c>
      <c r="AX573" s="391">
        <v>0.25</v>
      </c>
      <c r="AY573" s="83">
        <v>5</v>
      </c>
      <c r="AZ573" s="5">
        <v>0</v>
      </c>
      <c r="BA573" s="5" t="s">
        <v>1537</v>
      </c>
      <c r="BB573" s="5" t="s">
        <v>1537</v>
      </c>
      <c r="BC573" s="5" t="s">
        <v>1537</v>
      </c>
      <c r="BD573" s="4" t="s">
        <v>3612</v>
      </c>
      <c r="BE573" s="5">
        <v>0</v>
      </c>
      <c r="BF573" s="5">
        <v>0</v>
      </c>
      <c r="BG573" s="5">
        <v>0</v>
      </c>
      <c r="BH573" s="5" t="s">
        <v>1537</v>
      </c>
      <c r="BI573" s="289"/>
      <c r="BJ573" s="297">
        <v>0</v>
      </c>
      <c r="BK573" s="297">
        <v>3</v>
      </c>
    </row>
    <row r="574" spans="1:63" x14ac:dyDescent="0.2">
      <c r="A574" s="291" t="s">
        <v>845</v>
      </c>
      <c r="B574" s="292" t="s">
        <v>2960</v>
      </c>
      <c r="C574" s="340">
        <v>0</v>
      </c>
      <c r="D574" s="341">
        <v>15</v>
      </c>
      <c r="E574" s="341">
        <v>22</v>
      </c>
      <c r="F574" s="341">
        <v>22</v>
      </c>
      <c r="G574" s="341">
        <v>23</v>
      </c>
      <c r="H574" s="341">
        <v>26</v>
      </c>
      <c r="I574" s="342">
        <v>25</v>
      </c>
      <c r="J574" s="340">
        <v>0</v>
      </c>
      <c r="K574" s="341">
        <v>0</v>
      </c>
      <c r="L574" s="341">
        <v>8</v>
      </c>
      <c r="M574" s="341">
        <v>15</v>
      </c>
      <c r="N574" s="340">
        <v>0</v>
      </c>
      <c r="O574" s="341">
        <v>35</v>
      </c>
      <c r="P574" s="341">
        <v>38</v>
      </c>
      <c r="Q574" s="343">
        <v>35</v>
      </c>
      <c r="R574" s="344">
        <v>38</v>
      </c>
      <c r="S574" s="344">
        <v>47</v>
      </c>
      <c r="T574" s="344">
        <v>37</v>
      </c>
      <c r="U574" s="344">
        <v>66</v>
      </c>
      <c r="V574" s="344">
        <v>66</v>
      </c>
      <c r="W574" s="344">
        <v>0</v>
      </c>
      <c r="X574" s="383">
        <v>0</v>
      </c>
      <c r="Y574" s="384">
        <v>0.12</v>
      </c>
      <c r="Z574" s="384">
        <v>0.25</v>
      </c>
      <c r="AA574" s="384">
        <v>0.25</v>
      </c>
      <c r="AB574" s="385">
        <v>0</v>
      </c>
      <c r="AC574" s="385">
        <v>0</v>
      </c>
      <c r="AD574" s="385">
        <v>0</v>
      </c>
      <c r="AE574" s="385">
        <v>0</v>
      </c>
      <c r="AF574" s="405">
        <v>0</v>
      </c>
      <c r="AG574" s="333" t="s">
        <v>1570</v>
      </c>
      <c r="AH574" s="388" t="s">
        <v>1518</v>
      </c>
      <c r="AI574" s="388" t="s">
        <v>1515</v>
      </c>
      <c r="AJ574" s="389">
        <v>1</v>
      </c>
      <c r="AK574" s="390">
        <v>12</v>
      </c>
      <c r="AL574" s="333">
        <v>12</v>
      </c>
      <c r="AM574" s="333">
        <v>6.5014736510954504E-2</v>
      </c>
      <c r="AN574" s="440">
        <v>2.1454863048614987</v>
      </c>
      <c r="AO574" s="389"/>
      <c r="AP574" s="388">
        <v>0.97522104766431761</v>
      </c>
      <c r="AQ574" s="389">
        <v>1</v>
      </c>
      <c r="AR574" s="389">
        <v>1</v>
      </c>
      <c r="AS574" s="389">
        <v>0</v>
      </c>
      <c r="AT574" s="389">
        <v>0</v>
      </c>
      <c r="AU574" s="389">
        <v>0</v>
      </c>
      <c r="AV574" s="389">
        <v>0</v>
      </c>
      <c r="AW574" s="350">
        <v>0.05</v>
      </c>
      <c r="AX574" s="391">
        <v>0.25</v>
      </c>
      <c r="AY574" s="83">
        <v>5</v>
      </c>
      <c r="AZ574" s="5">
        <v>0</v>
      </c>
      <c r="BA574" s="5" t="s">
        <v>1537</v>
      </c>
      <c r="BB574" s="5" t="s">
        <v>1537</v>
      </c>
      <c r="BC574" s="5" t="s">
        <v>1537</v>
      </c>
      <c r="BD574" s="4" t="s">
        <v>3612</v>
      </c>
      <c r="BE574" s="5">
        <v>0</v>
      </c>
      <c r="BF574" s="5">
        <v>0</v>
      </c>
      <c r="BG574" s="5">
        <v>0</v>
      </c>
      <c r="BH574" s="5" t="s">
        <v>1537</v>
      </c>
      <c r="BI574" s="289"/>
      <c r="BJ574" s="297">
        <v>0</v>
      </c>
      <c r="BK574" s="297">
        <v>3</v>
      </c>
    </row>
    <row r="575" spans="1:63" x14ac:dyDescent="0.2">
      <c r="A575" s="291" t="s">
        <v>827</v>
      </c>
      <c r="B575" s="292" t="s">
        <v>2942</v>
      </c>
      <c r="C575" s="340">
        <v>0</v>
      </c>
      <c r="D575" s="341">
        <v>12</v>
      </c>
      <c r="E575" s="341">
        <v>15</v>
      </c>
      <c r="F575" s="341">
        <v>15</v>
      </c>
      <c r="G575" s="341">
        <v>16</v>
      </c>
      <c r="H575" s="341">
        <v>18</v>
      </c>
      <c r="I575" s="342">
        <v>17</v>
      </c>
      <c r="J575" s="340">
        <v>0</v>
      </c>
      <c r="K575" s="341">
        <v>0</v>
      </c>
      <c r="L575" s="341">
        <v>5</v>
      </c>
      <c r="M575" s="341">
        <v>9</v>
      </c>
      <c r="N575" s="340">
        <v>0</v>
      </c>
      <c r="O575" s="341">
        <v>31</v>
      </c>
      <c r="P575" s="341">
        <v>33</v>
      </c>
      <c r="Q575" s="343">
        <v>31</v>
      </c>
      <c r="R575" s="344">
        <v>33</v>
      </c>
      <c r="S575" s="344">
        <v>42</v>
      </c>
      <c r="T575" s="344">
        <v>31</v>
      </c>
      <c r="U575" s="344">
        <v>54</v>
      </c>
      <c r="V575" s="344">
        <v>54</v>
      </c>
      <c r="W575" s="344">
        <v>0</v>
      </c>
      <c r="X575" s="383">
        <v>0</v>
      </c>
      <c r="Y575" s="384">
        <v>0.12</v>
      </c>
      <c r="Z575" s="384">
        <v>0.25</v>
      </c>
      <c r="AA575" s="384">
        <v>0.25</v>
      </c>
      <c r="AB575" s="385">
        <v>0</v>
      </c>
      <c r="AC575" s="385">
        <v>0</v>
      </c>
      <c r="AD575" s="385">
        <v>0</v>
      </c>
      <c r="AE575" s="385">
        <v>0</v>
      </c>
      <c r="AF575" s="405">
        <v>0</v>
      </c>
      <c r="AG575" s="333" t="s">
        <v>1570</v>
      </c>
      <c r="AH575" s="388" t="s">
        <v>1518</v>
      </c>
      <c r="AI575" s="388" t="s">
        <v>1515</v>
      </c>
      <c r="AJ575" s="389">
        <v>1</v>
      </c>
      <c r="AK575" s="390">
        <v>15</v>
      </c>
      <c r="AL575" s="333">
        <v>6</v>
      </c>
      <c r="AM575" s="333">
        <v>4.0687581375162755E-2</v>
      </c>
      <c r="AN575" s="440">
        <v>1.3426901853803712</v>
      </c>
      <c r="AO575" s="389"/>
      <c r="AP575" s="388">
        <v>0.61031372062744138</v>
      </c>
      <c r="AQ575" s="389">
        <v>1</v>
      </c>
      <c r="AR575" s="389">
        <v>1</v>
      </c>
      <c r="AS575" s="389">
        <v>0</v>
      </c>
      <c r="AT575" s="389">
        <v>0</v>
      </c>
      <c r="AU575" s="389">
        <v>0</v>
      </c>
      <c r="AV575" s="389">
        <v>0</v>
      </c>
      <c r="AW575" s="350">
        <v>0.05</v>
      </c>
      <c r="AX575" s="391">
        <v>0.25</v>
      </c>
      <c r="AY575" s="83">
        <v>5</v>
      </c>
      <c r="AZ575" s="5">
        <v>0</v>
      </c>
      <c r="BA575" s="5" t="s">
        <v>1537</v>
      </c>
      <c r="BB575" s="5" t="s">
        <v>1537</v>
      </c>
      <c r="BC575" s="5" t="s">
        <v>1537</v>
      </c>
      <c r="BD575" s="4" t="s">
        <v>3612</v>
      </c>
      <c r="BE575" s="5">
        <v>0</v>
      </c>
      <c r="BF575" s="5">
        <v>0</v>
      </c>
      <c r="BG575" s="5">
        <v>0</v>
      </c>
      <c r="BH575" s="5" t="s">
        <v>1537</v>
      </c>
      <c r="BI575" s="289"/>
      <c r="BJ575" s="297">
        <v>0</v>
      </c>
      <c r="BK575" s="297">
        <v>2</v>
      </c>
    </row>
    <row r="576" spans="1:63" x14ac:dyDescent="0.2">
      <c r="A576" s="291" t="s">
        <v>841</v>
      </c>
      <c r="B576" s="292" t="s">
        <v>2956</v>
      </c>
      <c r="C576" s="340">
        <v>0</v>
      </c>
      <c r="D576" s="341">
        <v>16</v>
      </c>
      <c r="E576" s="341">
        <v>23</v>
      </c>
      <c r="F576" s="341">
        <v>23</v>
      </c>
      <c r="G576" s="341">
        <v>24</v>
      </c>
      <c r="H576" s="341">
        <v>28</v>
      </c>
      <c r="I576" s="342">
        <v>27</v>
      </c>
      <c r="J576" s="340">
        <v>0</v>
      </c>
      <c r="K576" s="341">
        <v>0</v>
      </c>
      <c r="L576" s="341">
        <v>9</v>
      </c>
      <c r="M576" s="341">
        <v>16</v>
      </c>
      <c r="N576" s="340">
        <v>0</v>
      </c>
      <c r="O576" s="341">
        <v>36</v>
      </c>
      <c r="P576" s="341">
        <v>40</v>
      </c>
      <c r="Q576" s="343">
        <v>36</v>
      </c>
      <c r="R576" s="344">
        <v>40</v>
      </c>
      <c r="S576" s="344">
        <v>49</v>
      </c>
      <c r="T576" s="344">
        <v>40</v>
      </c>
      <c r="U576" s="344">
        <v>68</v>
      </c>
      <c r="V576" s="344">
        <v>68</v>
      </c>
      <c r="W576" s="344">
        <v>0</v>
      </c>
      <c r="X576" s="383">
        <v>0</v>
      </c>
      <c r="Y576" s="384">
        <v>0.12</v>
      </c>
      <c r="Z576" s="384">
        <v>0.25</v>
      </c>
      <c r="AA576" s="384">
        <v>0.25</v>
      </c>
      <c r="AB576" s="385">
        <v>0</v>
      </c>
      <c r="AC576" s="385">
        <v>0</v>
      </c>
      <c r="AD576" s="385">
        <v>0</v>
      </c>
      <c r="AE576" s="385">
        <v>0</v>
      </c>
      <c r="AF576" s="405">
        <v>0</v>
      </c>
      <c r="AG576" s="333" t="s">
        <v>1570</v>
      </c>
      <c r="AH576" s="388" t="s">
        <v>1518</v>
      </c>
      <c r="AI576" s="388" t="s">
        <v>1515</v>
      </c>
      <c r="AJ576" s="389">
        <v>1</v>
      </c>
      <c r="AK576" s="390">
        <v>15</v>
      </c>
      <c r="AL576" s="333">
        <v>10.5</v>
      </c>
      <c r="AM576" s="333">
        <v>7.1338892677785357E-2</v>
      </c>
      <c r="AN576" s="440">
        <v>2.3541834583669168</v>
      </c>
      <c r="AO576" s="389"/>
      <c r="AP576" s="388">
        <v>1.0700833901667803</v>
      </c>
      <c r="AQ576" s="389">
        <v>1</v>
      </c>
      <c r="AR576" s="389">
        <v>1</v>
      </c>
      <c r="AS576" s="389">
        <v>0</v>
      </c>
      <c r="AT576" s="389">
        <v>0</v>
      </c>
      <c r="AU576" s="389">
        <v>0</v>
      </c>
      <c r="AV576" s="389">
        <v>0</v>
      </c>
      <c r="AW576" s="350">
        <v>0.05</v>
      </c>
      <c r="AX576" s="391">
        <v>0.25</v>
      </c>
      <c r="AY576" s="83">
        <v>5</v>
      </c>
      <c r="AZ576" s="5">
        <v>0</v>
      </c>
      <c r="BA576" s="5" t="s">
        <v>1537</v>
      </c>
      <c r="BB576" s="5" t="s">
        <v>1537</v>
      </c>
      <c r="BC576" s="5" t="s">
        <v>1537</v>
      </c>
      <c r="BD576" s="4" t="s">
        <v>3612</v>
      </c>
      <c r="BE576" s="5">
        <v>0</v>
      </c>
      <c r="BF576" s="5">
        <v>0</v>
      </c>
      <c r="BG576" s="5">
        <v>0</v>
      </c>
      <c r="BH576" s="5" t="s">
        <v>1537</v>
      </c>
      <c r="BI576" s="289"/>
      <c r="BJ576" s="297">
        <v>0</v>
      </c>
      <c r="BK576" s="297">
        <v>3</v>
      </c>
    </row>
    <row r="577" spans="1:63" x14ac:dyDescent="0.2">
      <c r="A577" s="291" t="s">
        <v>846</v>
      </c>
      <c r="B577" s="292" t="s">
        <v>2961</v>
      </c>
      <c r="C577" s="340">
        <v>0</v>
      </c>
      <c r="D577" s="341">
        <v>18</v>
      </c>
      <c r="E577" s="341">
        <v>26</v>
      </c>
      <c r="F577" s="341">
        <v>25</v>
      </c>
      <c r="G577" s="341">
        <v>27</v>
      </c>
      <c r="H577" s="341">
        <v>30</v>
      </c>
      <c r="I577" s="342">
        <v>29</v>
      </c>
      <c r="J577" s="340">
        <v>0</v>
      </c>
      <c r="K577" s="341">
        <v>0</v>
      </c>
      <c r="L577" s="341">
        <v>10</v>
      </c>
      <c r="M577" s="341">
        <v>18</v>
      </c>
      <c r="N577" s="340">
        <v>0</v>
      </c>
      <c r="O577" s="341">
        <v>39</v>
      </c>
      <c r="P577" s="341">
        <v>42</v>
      </c>
      <c r="Q577" s="343">
        <v>39</v>
      </c>
      <c r="R577" s="344">
        <v>42</v>
      </c>
      <c r="S577" s="344">
        <v>51</v>
      </c>
      <c r="T577" s="344">
        <v>44</v>
      </c>
      <c r="U577" s="344">
        <v>70</v>
      </c>
      <c r="V577" s="344">
        <v>70</v>
      </c>
      <c r="W577" s="344">
        <v>0</v>
      </c>
      <c r="X577" s="383">
        <v>0</v>
      </c>
      <c r="Y577" s="384">
        <v>0.12</v>
      </c>
      <c r="Z577" s="384">
        <v>0.25</v>
      </c>
      <c r="AA577" s="384">
        <v>0.25</v>
      </c>
      <c r="AB577" s="385">
        <v>0</v>
      </c>
      <c r="AC577" s="385">
        <v>0</v>
      </c>
      <c r="AD577" s="385">
        <v>0</v>
      </c>
      <c r="AE577" s="385">
        <v>0</v>
      </c>
      <c r="AF577" s="405">
        <v>0</v>
      </c>
      <c r="AG577" s="333" t="s">
        <v>1570</v>
      </c>
      <c r="AH577" s="388" t="s">
        <v>1518</v>
      </c>
      <c r="AI577" s="388" t="s">
        <v>1515</v>
      </c>
      <c r="AJ577" s="389">
        <v>1</v>
      </c>
      <c r="AK577" s="390">
        <v>15</v>
      </c>
      <c r="AL577" s="333">
        <v>12</v>
      </c>
      <c r="AM577" s="333">
        <v>8.1646413292826583E-2</v>
      </c>
      <c r="AN577" s="440">
        <v>2.6943316386632774</v>
      </c>
      <c r="AO577" s="389"/>
      <c r="AP577" s="388">
        <v>1.2246961993923988</v>
      </c>
      <c r="AQ577" s="389">
        <v>1</v>
      </c>
      <c r="AR577" s="389">
        <v>1</v>
      </c>
      <c r="AS577" s="389">
        <v>0</v>
      </c>
      <c r="AT577" s="389">
        <v>0</v>
      </c>
      <c r="AU577" s="389">
        <v>0</v>
      </c>
      <c r="AV577" s="389">
        <v>0</v>
      </c>
      <c r="AW577" s="350">
        <v>0.05</v>
      </c>
      <c r="AX577" s="391">
        <v>0.25</v>
      </c>
      <c r="AY577" s="83">
        <v>5</v>
      </c>
      <c r="AZ577" s="5">
        <v>0</v>
      </c>
      <c r="BA577" s="5" t="s">
        <v>1537</v>
      </c>
      <c r="BB577" s="5" t="s">
        <v>1537</v>
      </c>
      <c r="BC577" s="5" t="s">
        <v>1537</v>
      </c>
      <c r="BD577" s="4" t="s">
        <v>3612</v>
      </c>
      <c r="BE577" s="5">
        <v>0</v>
      </c>
      <c r="BF577" s="5">
        <v>0</v>
      </c>
      <c r="BG577" s="5">
        <v>0</v>
      </c>
      <c r="BH577" s="5" t="s">
        <v>1537</v>
      </c>
      <c r="BI577" s="289"/>
      <c r="BJ577" s="297">
        <v>0</v>
      </c>
      <c r="BK577" s="297">
        <v>3</v>
      </c>
    </row>
    <row r="578" spans="1:63" x14ac:dyDescent="0.2">
      <c r="A578" s="291" t="s">
        <v>1633</v>
      </c>
      <c r="B578" s="292" t="s">
        <v>2968</v>
      </c>
      <c r="C578" s="340">
        <v>0</v>
      </c>
      <c r="D578" s="341">
        <v>22</v>
      </c>
      <c r="E578" s="341">
        <v>30</v>
      </c>
      <c r="F578" s="341">
        <v>29</v>
      </c>
      <c r="G578" s="341">
        <v>31</v>
      </c>
      <c r="H578" s="341">
        <v>36</v>
      </c>
      <c r="I578" s="342">
        <v>34</v>
      </c>
      <c r="J578" s="340">
        <v>0</v>
      </c>
      <c r="K578" s="341">
        <v>0</v>
      </c>
      <c r="L578" s="341">
        <v>12</v>
      </c>
      <c r="M578" s="341">
        <v>23</v>
      </c>
      <c r="N578" s="340">
        <v>0</v>
      </c>
      <c r="O578" s="341">
        <v>41</v>
      </c>
      <c r="P578" s="341">
        <v>45</v>
      </c>
      <c r="Q578" s="343">
        <v>41</v>
      </c>
      <c r="R578" s="344">
        <v>45</v>
      </c>
      <c r="S578" s="344">
        <v>53</v>
      </c>
      <c r="T578" s="344">
        <v>51</v>
      </c>
      <c r="U578" s="344">
        <v>59</v>
      </c>
      <c r="V578" s="344">
        <v>59</v>
      </c>
      <c r="W578" s="344">
        <v>0</v>
      </c>
      <c r="X578" s="383">
        <v>0</v>
      </c>
      <c r="Y578" s="384">
        <v>0.12</v>
      </c>
      <c r="Z578" s="384">
        <v>0.25</v>
      </c>
      <c r="AA578" s="384">
        <v>0.25</v>
      </c>
      <c r="AB578" s="385">
        <v>0</v>
      </c>
      <c r="AC578" s="385">
        <v>0</v>
      </c>
      <c r="AD578" s="385">
        <v>0</v>
      </c>
      <c r="AE578" s="346">
        <v>0</v>
      </c>
      <c r="AF578" s="405">
        <v>0</v>
      </c>
      <c r="AG578" s="333" t="s">
        <v>1570</v>
      </c>
      <c r="AH578" s="388" t="s">
        <v>1518</v>
      </c>
      <c r="AI578" s="388" t="s">
        <v>1515</v>
      </c>
      <c r="AJ578" s="389">
        <v>1</v>
      </c>
      <c r="AK578" s="390">
        <v>15</v>
      </c>
      <c r="AL578" s="333">
        <v>15</v>
      </c>
      <c r="AM578" s="333">
        <v>0.10253270506541014</v>
      </c>
      <c r="AN578" s="440">
        <v>3.383579267158535</v>
      </c>
      <c r="AO578" s="389"/>
      <c r="AP578" s="388">
        <v>1.5379905759811521</v>
      </c>
      <c r="AQ578" s="389">
        <v>1</v>
      </c>
      <c r="AR578" s="389">
        <v>1</v>
      </c>
      <c r="AS578" s="389">
        <v>0</v>
      </c>
      <c r="AT578" s="389">
        <v>0</v>
      </c>
      <c r="AU578" s="389">
        <v>0</v>
      </c>
      <c r="AV578" s="389">
        <v>0</v>
      </c>
      <c r="AW578" s="350">
        <v>0.05</v>
      </c>
      <c r="AX578" s="391">
        <v>0.25</v>
      </c>
      <c r="AY578" s="83">
        <v>5</v>
      </c>
      <c r="AZ578" s="5">
        <v>0</v>
      </c>
      <c r="BA578" s="5" t="s">
        <v>1537</v>
      </c>
      <c r="BB578" s="5" t="s">
        <v>1537</v>
      </c>
      <c r="BC578" s="5" t="s">
        <v>1537</v>
      </c>
      <c r="BD578" s="4" t="s">
        <v>3612</v>
      </c>
      <c r="BE578" s="5">
        <v>0</v>
      </c>
      <c r="BF578" s="5">
        <v>0</v>
      </c>
      <c r="BG578" s="5">
        <v>0</v>
      </c>
      <c r="BH578" s="5" t="s">
        <v>1537</v>
      </c>
      <c r="BI578" s="289"/>
      <c r="BJ578" s="297">
        <v>0</v>
      </c>
      <c r="BK578" s="297">
        <v>4</v>
      </c>
    </row>
    <row r="579" spans="1:63" x14ac:dyDescent="0.2">
      <c r="A579" s="291" t="s">
        <v>828</v>
      </c>
      <c r="B579" s="292" t="s">
        <v>2943</v>
      </c>
      <c r="C579" s="340">
        <v>0</v>
      </c>
      <c r="D579" s="341">
        <v>13</v>
      </c>
      <c r="E579" s="341">
        <v>16</v>
      </c>
      <c r="F579" s="341">
        <v>15</v>
      </c>
      <c r="G579" s="341">
        <v>16</v>
      </c>
      <c r="H579" s="341">
        <v>19</v>
      </c>
      <c r="I579" s="342">
        <v>18</v>
      </c>
      <c r="J579" s="340">
        <v>0</v>
      </c>
      <c r="K579" s="341">
        <v>0</v>
      </c>
      <c r="L579" s="341">
        <v>7</v>
      </c>
      <c r="M579" s="341">
        <v>10</v>
      </c>
      <c r="N579" s="340">
        <v>0</v>
      </c>
      <c r="O579" s="341">
        <v>32</v>
      </c>
      <c r="P579" s="341">
        <v>34</v>
      </c>
      <c r="Q579" s="343">
        <v>32</v>
      </c>
      <c r="R579" s="344">
        <v>34</v>
      </c>
      <c r="S579" s="344">
        <v>43</v>
      </c>
      <c r="T579" s="344">
        <v>36</v>
      </c>
      <c r="U579" s="344">
        <v>57</v>
      </c>
      <c r="V579" s="344">
        <v>57</v>
      </c>
      <c r="W579" s="344">
        <v>0</v>
      </c>
      <c r="X579" s="383">
        <v>0</v>
      </c>
      <c r="Y579" s="384">
        <v>0.12</v>
      </c>
      <c r="Z579" s="384">
        <v>0.25</v>
      </c>
      <c r="AA579" s="384">
        <v>0.25</v>
      </c>
      <c r="AB579" s="385">
        <v>0</v>
      </c>
      <c r="AC579" s="385">
        <v>0</v>
      </c>
      <c r="AD579" s="385">
        <v>0</v>
      </c>
      <c r="AE579" s="385">
        <v>0</v>
      </c>
      <c r="AF579" s="405">
        <v>0</v>
      </c>
      <c r="AG579" s="333" t="s">
        <v>1570</v>
      </c>
      <c r="AH579" s="388" t="s">
        <v>1518</v>
      </c>
      <c r="AI579" s="388" t="s">
        <v>1515</v>
      </c>
      <c r="AJ579" s="389">
        <v>1</v>
      </c>
      <c r="AK579" s="390">
        <v>16.5</v>
      </c>
      <c r="AL579" s="333">
        <v>6</v>
      </c>
      <c r="AM579" s="333">
        <v>4.4777867333512439E-2</v>
      </c>
      <c r="AN579" s="440">
        <v>1.4776696220059107</v>
      </c>
      <c r="AO579" s="389"/>
      <c r="AP579" s="388">
        <v>0.67166801000268661</v>
      </c>
      <c r="AQ579" s="389">
        <v>1</v>
      </c>
      <c r="AR579" s="389">
        <v>1</v>
      </c>
      <c r="AS579" s="389">
        <v>0</v>
      </c>
      <c r="AT579" s="389">
        <v>0</v>
      </c>
      <c r="AU579" s="389">
        <v>0</v>
      </c>
      <c r="AV579" s="389">
        <v>0</v>
      </c>
      <c r="AW579" s="350">
        <v>0.05</v>
      </c>
      <c r="AX579" s="391">
        <v>0.25</v>
      </c>
      <c r="AY579" s="83">
        <v>5</v>
      </c>
      <c r="AZ579" s="5">
        <v>0</v>
      </c>
      <c r="BA579" s="5" t="s">
        <v>1537</v>
      </c>
      <c r="BB579" s="5" t="s">
        <v>1537</v>
      </c>
      <c r="BC579" s="5" t="s">
        <v>1537</v>
      </c>
      <c r="BD579" s="4" t="s">
        <v>3612</v>
      </c>
      <c r="BE579" s="5">
        <v>0</v>
      </c>
      <c r="BF579" s="5">
        <v>0</v>
      </c>
      <c r="BG579" s="5">
        <v>0</v>
      </c>
      <c r="BH579" s="5" t="s">
        <v>1537</v>
      </c>
      <c r="BI579" s="289"/>
      <c r="BJ579" s="297">
        <v>0</v>
      </c>
      <c r="BK579" s="297">
        <v>2</v>
      </c>
    </row>
    <row r="580" spans="1:63" x14ac:dyDescent="0.2">
      <c r="A580" s="291" t="s">
        <v>829</v>
      </c>
      <c r="B580" s="292" t="s">
        <v>2944</v>
      </c>
      <c r="C580" s="340">
        <v>0</v>
      </c>
      <c r="D580" s="341">
        <v>13</v>
      </c>
      <c r="E580" s="341">
        <v>17</v>
      </c>
      <c r="F580" s="341">
        <v>16</v>
      </c>
      <c r="G580" s="341">
        <v>17</v>
      </c>
      <c r="H580" s="341">
        <v>21</v>
      </c>
      <c r="I580" s="342">
        <v>19</v>
      </c>
      <c r="J580" s="340">
        <v>0</v>
      </c>
      <c r="K580" s="341">
        <v>0</v>
      </c>
      <c r="L580" s="341">
        <v>7</v>
      </c>
      <c r="M580" s="341">
        <v>11</v>
      </c>
      <c r="N580" s="340">
        <v>0</v>
      </c>
      <c r="O580" s="341">
        <v>33</v>
      </c>
      <c r="P580" s="341">
        <v>36</v>
      </c>
      <c r="Q580" s="343">
        <v>33</v>
      </c>
      <c r="R580" s="344">
        <v>36</v>
      </c>
      <c r="S580" s="344">
        <v>46</v>
      </c>
      <c r="T580" s="344">
        <v>37</v>
      </c>
      <c r="U580" s="344">
        <v>58</v>
      </c>
      <c r="V580" s="344">
        <v>58</v>
      </c>
      <c r="W580" s="344">
        <v>0</v>
      </c>
      <c r="X580" s="383">
        <v>0</v>
      </c>
      <c r="Y580" s="384">
        <v>0.12</v>
      </c>
      <c r="Z580" s="384">
        <v>0.25</v>
      </c>
      <c r="AA580" s="384">
        <v>0.25</v>
      </c>
      <c r="AB580" s="385">
        <v>0</v>
      </c>
      <c r="AC580" s="385">
        <v>0</v>
      </c>
      <c r="AD580" s="385">
        <v>0</v>
      </c>
      <c r="AE580" s="385">
        <v>0</v>
      </c>
      <c r="AF580" s="405">
        <v>0</v>
      </c>
      <c r="AG580" s="333" t="s">
        <v>1570</v>
      </c>
      <c r="AH580" s="388" t="s">
        <v>1518</v>
      </c>
      <c r="AI580" s="388" t="s">
        <v>1515</v>
      </c>
      <c r="AJ580" s="389">
        <v>1</v>
      </c>
      <c r="AK580" s="390">
        <v>18</v>
      </c>
      <c r="AL580" s="333">
        <v>6</v>
      </c>
      <c r="AM580" s="333">
        <v>4.8868153291862136E-2</v>
      </c>
      <c r="AN580" s="440">
        <v>1.6126490586314506</v>
      </c>
      <c r="AO580" s="389"/>
      <c r="AP580" s="388">
        <v>0.73302229937793206</v>
      </c>
      <c r="AQ580" s="389">
        <v>1</v>
      </c>
      <c r="AR580" s="389">
        <v>1</v>
      </c>
      <c r="AS580" s="389">
        <v>0</v>
      </c>
      <c r="AT580" s="389">
        <v>0</v>
      </c>
      <c r="AU580" s="389">
        <v>0</v>
      </c>
      <c r="AV580" s="389">
        <v>0</v>
      </c>
      <c r="AW580" s="350">
        <v>0.05</v>
      </c>
      <c r="AX580" s="391">
        <v>0.25</v>
      </c>
      <c r="AY580" s="83">
        <v>5</v>
      </c>
      <c r="AZ580" s="5">
        <v>0</v>
      </c>
      <c r="BA580" s="5" t="s">
        <v>1537</v>
      </c>
      <c r="BB580" s="5" t="s">
        <v>1537</v>
      </c>
      <c r="BC580" s="5" t="s">
        <v>1537</v>
      </c>
      <c r="BD580" s="4" t="s">
        <v>3612</v>
      </c>
      <c r="BE580" s="5">
        <v>0</v>
      </c>
      <c r="BF580" s="5">
        <v>0</v>
      </c>
      <c r="BG580" s="5">
        <v>0</v>
      </c>
      <c r="BH580" s="5" t="s">
        <v>1537</v>
      </c>
      <c r="BI580" s="289"/>
      <c r="BJ580" s="297">
        <v>0</v>
      </c>
      <c r="BK580" s="297">
        <v>2</v>
      </c>
    </row>
    <row r="581" spans="1:63" x14ac:dyDescent="0.2">
      <c r="A581" s="291" t="s">
        <v>842</v>
      </c>
      <c r="B581" s="292" t="s">
        <v>2957</v>
      </c>
      <c r="C581" s="340">
        <v>0</v>
      </c>
      <c r="D581" s="341">
        <v>18</v>
      </c>
      <c r="E581" s="341">
        <v>26</v>
      </c>
      <c r="F581" s="341">
        <v>26</v>
      </c>
      <c r="G581" s="341">
        <v>27</v>
      </c>
      <c r="H581" s="341">
        <v>31</v>
      </c>
      <c r="I581" s="342">
        <v>30</v>
      </c>
      <c r="J581" s="340">
        <v>0</v>
      </c>
      <c r="K581" s="341">
        <v>0</v>
      </c>
      <c r="L581" s="341">
        <v>10</v>
      </c>
      <c r="M581" s="341">
        <v>19</v>
      </c>
      <c r="N581" s="340">
        <v>0</v>
      </c>
      <c r="O581" s="341">
        <v>41</v>
      </c>
      <c r="P581" s="341">
        <v>45</v>
      </c>
      <c r="Q581" s="343">
        <v>41</v>
      </c>
      <c r="R581" s="344">
        <v>45</v>
      </c>
      <c r="S581" s="344">
        <v>53</v>
      </c>
      <c r="T581" s="344">
        <v>51</v>
      </c>
      <c r="U581" s="344">
        <v>73</v>
      </c>
      <c r="V581" s="344">
        <v>73</v>
      </c>
      <c r="W581" s="344">
        <v>0</v>
      </c>
      <c r="X581" s="383">
        <v>0</v>
      </c>
      <c r="Y581" s="384">
        <v>0.12</v>
      </c>
      <c r="Z581" s="384">
        <v>0.25</v>
      </c>
      <c r="AA581" s="384">
        <v>0.25</v>
      </c>
      <c r="AB581" s="385">
        <v>0</v>
      </c>
      <c r="AC581" s="385">
        <v>0</v>
      </c>
      <c r="AD581" s="385">
        <v>0</v>
      </c>
      <c r="AE581" s="385">
        <v>0</v>
      </c>
      <c r="AF581" s="405">
        <v>0</v>
      </c>
      <c r="AG581" s="333" t="s">
        <v>1570</v>
      </c>
      <c r="AH581" s="388" t="s">
        <v>1518</v>
      </c>
      <c r="AI581" s="388" t="s">
        <v>1515</v>
      </c>
      <c r="AJ581" s="389">
        <v>1</v>
      </c>
      <c r="AK581" s="390">
        <v>18</v>
      </c>
      <c r="AL581" s="333">
        <v>10.5</v>
      </c>
      <c r="AM581" s="333">
        <v>8.5682162105064963E-2</v>
      </c>
      <c r="AN581" s="440">
        <v>2.827511349467144</v>
      </c>
      <c r="AO581" s="389"/>
      <c r="AP581" s="388">
        <v>1.2852324315759744</v>
      </c>
      <c r="AQ581" s="389">
        <v>1</v>
      </c>
      <c r="AR581" s="389">
        <v>1</v>
      </c>
      <c r="AS581" s="389">
        <v>0</v>
      </c>
      <c r="AT581" s="389">
        <v>0</v>
      </c>
      <c r="AU581" s="389">
        <v>0</v>
      </c>
      <c r="AV581" s="389">
        <v>0</v>
      </c>
      <c r="AW581" s="350">
        <v>0.05</v>
      </c>
      <c r="AX581" s="391">
        <v>0.25</v>
      </c>
      <c r="AY581" s="83">
        <v>5</v>
      </c>
      <c r="AZ581" s="5">
        <v>0</v>
      </c>
      <c r="BA581" s="5" t="s">
        <v>1537</v>
      </c>
      <c r="BB581" s="5" t="s">
        <v>1537</v>
      </c>
      <c r="BC581" s="5" t="s">
        <v>1537</v>
      </c>
      <c r="BD581" s="4" t="s">
        <v>3612</v>
      </c>
      <c r="BE581" s="5">
        <v>0</v>
      </c>
      <c r="BF581" s="5">
        <v>0</v>
      </c>
      <c r="BG581" s="5">
        <v>0</v>
      </c>
      <c r="BH581" s="5" t="s">
        <v>1537</v>
      </c>
      <c r="BI581" s="289"/>
      <c r="BJ581" s="297">
        <v>0</v>
      </c>
      <c r="BK581" s="297">
        <v>3</v>
      </c>
    </row>
    <row r="582" spans="1:63" x14ac:dyDescent="0.2">
      <c r="A582" s="291" t="s">
        <v>847</v>
      </c>
      <c r="B582" s="292" t="s">
        <v>2962</v>
      </c>
      <c r="C582" s="340">
        <v>0</v>
      </c>
      <c r="D582" s="341">
        <v>21</v>
      </c>
      <c r="E582" s="341">
        <v>29</v>
      </c>
      <c r="F582" s="341">
        <v>28</v>
      </c>
      <c r="G582" s="341">
        <v>30</v>
      </c>
      <c r="H582" s="341">
        <v>35</v>
      </c>
      <c r="I582" s="342">
        <v>33</v>
      </c>
      <c r="J582" s="340">
        <v>0</v>
      </c>
      <c r="K582" s="341">
        <v>0</v>
      </c>
      <c r="L582" s="341">
        <v>12</v>
      </c>
      <c r="M582" s="341">
        <v>22</v>
      </c>
      <c r="N582" s="340">
        <v>0</v>
      </c>
      <c r="O582" s="341">
        <v>43</v>
      </c>
      <c r="P582" s="341">
        <v>47</v>
      </c>
      <c r="Q582" s="343">
        <v>43</v>
      </c>
      <c r="R582" s="344">
        <v>47</v>
      </c>
      <c r="S582" s="344">
        <v>57</v>
      </c>
      <c r="T582" s="344">
        <v>55</v>
      </c>
      <c r="U582" s="344">
        <v>76</v>
      </c>
      <c r="V582" s="344">
        <v>76</v>
      </c>
      <c r="W582" s="344">
        <v>0</v>
      </c>
      <c r="X582" s="383">
        <v>0</v>
      </c>
      <c r="Y582" s="384">
        <v>0.12</v>
      </c>
      <c r="Z582" s="384">
        <v>0.25</v>
      </c>
      <c r="AA582" s="384">
        <v>0.25</v>
      </c>
      <c r="AB582" s="385">
        <v>0</v>
      </c>
      <c r="AC582" s="385">
        <v>0</v>
      </c>
      <c r="AD582" s="385">
        <v>0</v>
      </c>
      <c r="AE582" s="385">
        <v>0</v>
      </c>
      <c r="AF582" s="405">
        <v>0</v>
      </c>
      <c r="AG582" s="333" t="s">
        <v>1570</v>
      </c>
      <c r="AH582" s="388" t="s">
        <v>1518</v>
      </c>
      <c r="AI582" s="388" t="s">
        <v>1515</v>
      </c>
      <c r="AJ582" s="389">
        <v>1</v>
      </c>
      <c r="AK582" s="390">
        <v>18</v>
      </c>
      <c r="AL582" s="333">
        <v>12</v>
      </c>
      <c r="AM582" s="333">
        <v>9.8062094272336697E-2</v>
      </c>
      <c r="AN582" s="440">
        <v>3.2360491109871115</v>
      </c>
      <c r="AO582" s="389"/>
      <c r="AP582" s="388">
        <v>1.4709314140850505</v>
      </c>
      <c r="AQ582" s="389">
        <v>1</v>
      </c>
      <c r="AR582" s="389">
        <v>1</v>
      </c>
      <c r="AS582" s="389">
        <v>0</v>
      </c>
      <c r="AT582" s="389">
        <v>0</v>
      </c>
      <c r="AU582" s="389">
        <v>0</v>
      </c>
      <c r="AV582" s="389">
        <v>0</v>
      </c>
      <c r="AW582" s="350">
        <v>0.05</v>
      </c>
      <c r="AX582" s="391">
        <v>0.25</v>
      </c>
      <c r="AY582" s="83">
        <v>5</v>
      </c>
      <c r="AZ582" s="5">
        <v>0</v>
      </c>
      <c r="BA582" s="5" t="s">
        <v>1537</v>
      </c>
      <c r="BB582" s="5" t="s">
        <v>1537</v>
      </c>
      <c r="BC582" s="5" t="s">
        <v>1537</v>
      </c>
      <c r="BD582" s="4" t="s">
        <v>3612</v>
      </c>
      <c r="BE582" s="5">
        <v>0</v>
      </c>
      <c r="BF582" s="5">
        <v>0</v>
      </c>
      <c r="BG582" s="5">
        <v>0</v>
      </c>
      <c r="BH582" s="5" t="s">
        <v>1537</v>
      </c>
      <c r="BI582" s="289"/>
      <c r="BJ582" s="297">
        <v>0</v>
      </c>
      <c r="BK582" s="297">
        <v>3</v>
      </c>
    </row>
    <row r="583" spans="1:63" x14ac:dyDescent="0.2">
      <c r="A583" s="291" t="s">
        <v>1634</v>
      </c>
      <c r="B583" s="292" t="s">
        <v>2969</v>
      </c>
      <c r="C583" s="340">
        <v>0</v>
      </c>
      <c r="D583" s="341">
        <v>25</v>
      </c>
      <c r="E583" s="341">
        <v>34</v>
      </c>
      <c r="F583" s="341">
        <v>33</v>
      </c>
      <c r="G583" s="341">
        <v>36</v>
      </c>
      <c r="H583" s="341">
        <v>41</v>
      </c>
      <c r="I583" s="342">
        <v>39</v>
      </c>
      <c r="J583" s="340">
        <v>0</v>
      </c>
      <c r="K583" s="341">
        <v>0</v>
      </c>
      <c r="L583" s="341">
        <v>14</v>
      </c>
      <c r="M583" s="341">
        <v>28</v>
      </c>
      <c r="N583" s="340">
        <v>0</v>
      </c>
      <c r="O583" s="341">
        <v>45</v>
      </c>
      <c r="P583" s="341">
        <v>49</v>
      </c>
      <c r="Q583" s="343">
        <v>45</v>
      </c>
      <c r="R583" s="344">
        <v>49</v>
      </c>
      <c r="S583" s="344">
        <v>58</v>
      </c>
      <c r="T583" s="344">
        <v>67</v>
      </c>
      <c r="U583" s="344">
        <v>66</v>
      </c>
      <c r="V583" s="344">
        <v>66</v>
      </c>
      <c r="W583" s="344">
        <v>0</v>
      </c>
      <c r="X583" s="383">
        <v>0</v>
      </c>
      <c r="Y583" s="384">
        <v>0.12</v>
      </c>
      <c r="Z583" s="384">
        <v>0.25</v>
      </c>
      <c r="AA583" s="384">
        <v>0.25</v>
      </c>
      <c r="AB583" s="385">
        <v>0</v>
      </c>
      <c r="AC583" s="385">
        <v>0</v>
      </c>
      <c r="AD583" s="385">
        <v>0</v>
      </c>
      <c r="AE583" s="385">
        <v>0</v>
      </c>
      <c r="AF583" s="405">
        <v>0</v>
      </c>
      <c r="AG583" s="333" t="s">
        <v>1570</v>
      </c>
      <c r="AH583" s="388" t="s">
        <v>1518</v>
      </c>
      <c r="AI583" s="388" t="s">
        <v>1515</v>
      </c>
      <c r="AJ583" s="389">
        <v>1</v>
      </c>
      <c r="AK583" s="390">
        <v>18</v>
      </c>
      <c r="AL583" s="333">
        <v>15</v>
      </c>
      <c r="AM583" s="333">
        <v>0.1231477462954926</v>
      </c>
      <c r="AN583" s="440">
        <v>4.0638756277512567</v>
      </c>
      <c r="AO583" s="389"/>
      <c r="AP583" s="388">
        <v>1.847216194432389</v>
      </c>
      <c r="AQ583" s="389">
        <v>1</v>
      </c>
      <c r="AR583" s="389">
        <v>1</v>
      </c>
      <c r="AS583" s="389">
        <v>0</v>
      </c>
      <c r="AT583" s="389">
        <v>0</v>
      </c>
      <c r="AU583" s="389">
        <v>0</v>
      </c>
      <c r="AV583" s="389">
        <v>0</v>
      </c>
      <c r="AW583" s="350">
        <v>0.05</v>
      </c>
      <c r="AX583" s="391">
        <v>0.25</v>
      </c>
      <c r="AY583" s="83">
        <v>5</v>
      </c>
      <c r="AZ583" s="5">
        <v>0</v>
      </c>
      <c r="BA583" s="5" t="s">
        <v>1537</v>
      </c>
      <c r="BB583" s="5" t="s">
        <v>1537</v>
      </c>
      <c r="BC583" s="5" t="s">
        <v>1537</v>
      </c>
      <c r="BD583" s="4" t="s">
        <v>3612</v>
      </c>
      <c r="BE583" s="5">
        <v>0</v>
      </c>
      <c r="BF583" s="5">
        <v>0</v>
      </c>
      <c r="BG583" s="5">
        <v>0</v>
      </c>
      <c r="BH583" s="5" t="s">
        <v>1537</v>
      </c>
      <c r="BI583" s="289"/>
      <c r="BJ583" s="297">
        <v>0</v>
      </c>
      <c r="BK583" s="297">
        <v>4</v>
      </c>
    </row>
    <row r="584" spans="1:63" x14ac:dyDescent="0.2">
      <c r="A584" s="291" t="s">
        <v>830</v>
      </c>
      <c r="B584" s="292" t="s">
        <v>2945</v>
      </c>
      <c r="C584" s="340">
        <v>0</v>
      </c>
      <c r="D584" s="341">
        <v>14</v>
      </c>
      <c r="E584" s="341">
        <v>19</v>
      </c>
      <c r="F584" s="341">
        <v>17</v>
      </c>
      <c r="G584" s="341">
        <v>18</v>
      </c>
      <c r="H584" s="341">
        <v>22</v>
      </c>
      <c r="I584" s="342">
        <v>21</v>
      </c>
      <c r="J584" s="340">
        <v>0</v>
      </c>
      <c r="K584" s="341">
        <v>0</v>
      </c>
      <c r="L584" s="341">
        <v>7</v>
      </c>
      <c r="M584" s="341">
        <v>12</v>
      </c>
      <c r="N584" s="340">
        <v>0</v>
      </c>
      <c r="O584" s="341">
        <v>38</v>
      </c>
      <c r="P584" s="341">
        <v>38</v>
      </c>
      <c r="Q584" s="343">
        <v>38</v>
      </c>
      <c r="R584" s="344">
        <v>38</v>
      </c>
      <c r="S584" s="344">
        <v>49</v>
      </c>
      <c r="T584" s="344">
        <v>38</v>
      </c>
      <c r="U584" s="344">
        <v>62</v>
      </c>
      <c r="V584" s="344">
        <v>62</v>
      </c>
      <c r="W584" s="344">
        <v>0</v>
      </c>
      <c r="X584" s="383">
        <v>0</v>
      </c>
      <c r="Y584" s="384">
        <v>0.12</v>
      </c>
      <c r="Z584" s="384">
        <v>0.25</v>
      </c>
      <c r="AA584" s="384">
        <v>0.25</v>
      </c>
      <c r="AB584" s="385">
        <v>0</v>
      </c>
      <c r="AC584" s="385">
        <v>0</v>
      </c>
      <c r="AD584" s="385">
        <v>0</v>
      </c>
      <c r="AE584" s="385">
        <v>0</v>
      </c>
      <c r="AF584" s="405">
        <v>0</v>
      </c>
      <c r="AG584" s="333" t="s">
        <v>1570</v>
      </c>
      <c r="AH584" s="388" t="s">
        <v>1518</v>
      </c>
      <c r="AI584" s="388" t="s">
        <v>1515</v>
      </c>
      <c r="AJ584" s="389">
        <v>1</v>
      </c>
      <c r="AK584" s="390">
        <v>19.5</v>
      </c>
      <c r="AL584" s="333">
        <v>6</v>
      </c>
      <c r="AM584" s="333">
        <v>5.2958439250211833E-2</v>
      </c>
      <c r="AN584" s="440">
        <v>1.7476284952569907</v>
      </c>
      <c r="AO584" s="389"/>
      <c r="AP584" s="388">
        <v>0.79437658875317751</v>
      </c>
      <c r="AQ584" s="389">
        <v>1</v>
      </c>
      <c r="AR584" s="389">
        <v>1</v>
      </c>
      <c r="AS584" s="389">
        <v>0</v>
      </c>
      <c r="AT584" s="389">
        <v>0</v>
      </c>
      <c r="AU584" s="389">
        <v>0</v>
      </c>
      <c r="AV584" s="389">
        <v>0</v>
      </c>
      <c r="AW584" s="350">
        <v>0.05</v>
      </c>
      <c r="AX584" s="391">
        <v>0.25</v>
      </c>
      <c r="AY584" s="83">
        <v>5</v>
      </c>
      <c r="AZ584" s="5">
        <v>0</v>
      </c>
      <c r="BA584" s="5" t="s">
        <v>1537</v>
      </c>
      <c r="BB584" s="5" t="s">
        <v>1537</v>
      </c>
      <c r="BC584" s="5" t="s">
        <v>1537</v>
      </c>
      <c r="BD584" s="4" t="s">
        <v>3612</v>
      </c>
      <c r="BE584" s="5">
        <v>0</v>
      </c>
      <c r="BF584" s="5">
        <v>0</v>
      </c>
      <c r="BG584" s="5">
        <v>0</v>
      </c>
      <c r="BH584" s="5" t="s">
        <v>1537</v>
      </c>
      <c r="BI584" s="289"/>
      <c r="BJ584" s="297">
        <v>0</v>
      </c>
      <c r="BK584" s="297">
        <v>2</v>
      </c>
    </row>
    <row r="585" spans="1:63" x14ac:dyDescent="0.2">
      <c r="A585" s="291" t="s">
        <v>831</v>
      </c>
      <c r="B585" s="292" t="s">
        <v>2946</v>
      </c>
      <c r="C585" s="340">
        <v>0</v>
      </c>
      <c r="D585" s="341">
        <v>14</v>
      </c>
      <c r="E585" s="341">
        <v>21</v>
      </c>
      <c r="F585" s="341">
        <v>18</v>
      </c>
      <c r="G585" s="341">
        <v>21</v>
      </c>
      <c r="H585" s="341">
        <v>24</v>
      </c>
      <c r="I585" s="342">
        <v>22</v>
      </c>
      <c r="J585" s="340">
        <v>0</v>
      </c>
      <c r="K585" s="341">
        <v>0</v>
      </c>
      <c r="L585" s="341">
        <v>8</v>
      </c>
      <c r="M585" s="341">
        <v>13</v>
      </c>
      <c r="N585" s="340">
        <v>0</v>
      </c>
      <c r="O585" s="341">
        <v>38</v>
      </c>
      <c r="P585" s="341">
        <v>39</v>
      </c>
      <c r="Q585" s="343">
        <v>38</v>
      </c>
      <c r="R585" s="344">
        <v>39</v>
      </c>
      <c r="S585" s="344">
        <v>50</v>
      </c>
      <c r="T585" s="344">
        <v>38</v>
      </c>
      <c r="U585" s="344">
        <v>62</v>
      </c>
      <c r="V585" s="344">
        <v>62</v>
      </c>
      <c r="W585" s="344">
        <v>0</v>
      </c>
      <c r="X585" s="383">
        <v>0</v>
      </c>
      <c r="Y585" s="384">
        <v>0.12</v>
      </c>
      <c r="Z585" s="384">
        <v>0.25</v>
      </c>
      <c r="AA585" s="384">
        <v>0.25</v>
      </c>
      <c r="AB585" s="385">
        <v>0</v>
      </c>
      <c r="AC585" s="385">
        <v>0</v>
      </c>
      <c r="AD585" s="385">
        <v>0</v>
      </c>
      <c r="AE585" s="385">
        <v>0</v>
      </c>
      <c r="AF585" s="405">
        <v>0</v>
      </c>
      <c r="AG585" s="333" t="s">
        <v>1570</v>
      </c>
      <c r="AH585" s="388" t="s">
        <v>1518</v>
      </c>
      <c r="AI585" s="388" t="s">
        <v>1515</v>
      </c>
      <c r="AJ585" s="389">
        <v>1</v>
      </c>
      <c r="AK585" s="390">
        <v>21</v>
      </c>
      <c r="AL585" s="333">
        <v>6</v>
      </c>
      <c r="AM585" s="333">
        <v>5.7048725208561531E-2</v>
      </c>
      <c r="AN585" s="440">
        <v>1.8826079318825306</v>
      </c>
      <c r="AO585" s="389"/>
      <c r="AP585" s="388">
        <v>0.85573087812842297</v>
      </c>
      <c r="AQ585" s="389">
        <v>1</v>
      </c>
      <c r="AR585" s="389">
        <v>1</v>
      </c>
      <c r="AS585" s="389">
        <v>0</v>
      </c>
      <c r="AT585" s="389">
        <v>0</v>
      </c>
      <c r="AU585" s="389">
        <v>0</v>
      </c>
      <c r="AV585" s="389">
        <v>0</v>
      </c>
      <c r="AW585" s="350">
        <v>0.05</v>
      </c>
      <c r="AX585" s="391">
        <v>0.25</v>
      </c>
      <c r="AY585" s="83">
        <v>5</v>
      </c>
      <c r="AZ585" s="5">
        <v>0</v>
      </c>
      <c r="BA585" s="5" t="s">
        <v>1537</v>
      </c>
      <c r="BB585" s="5" t="s">
        <v>1537</v>
      </c>
      <c r="BC585" s="5" t="s">
        <v>1537</v>
      </c>
      <c r="BD585" s="4" t="s">
        <v>3612</v>
      </c>
      <c r="BE585" s="5">
        <v>0</v>
      </c>
      <c r="BF585" s="5">
        <v>0</v>
      </c>
      <c r="BG585" s="5">
        <v>0</v>
      </c>
      <c r="BH585" s="5" t="s">
        <v>1537</v>
      </c>
      <c r="BI585" s="289"/>
      <c r="BJ585" s="297">
        <v>0</v>
      </c>
      <c r="BK585" s="297">
        <v>3</v>
      </c>
    </row>
    <row r="586" spans="1:63" x14ac:dyDescent="0.2">
      <c r="A586" s="291" t="s">
        <v>843</v>
      </c>
      <c r="B586" s="292" t="s">
        <v>2958</v>
      </c>
      <c r="C586" s="340">
        <v>0</v>
      </c>
      <c r="D586" s="341">
        <v>21</v>
      </c>
      <c r="E586" s="341">
        <v>29</v>
      </c>
      <c r="F586" s="341">
        <v>29</v>
      </c>
      <c r="G586" s="341">
        <v>31</v>
      </c>
      <c r="H586" s="341">
        <v>35</v>
      </c>
      <c r="I586" s="342">
        <v>34</v>
      </c>
      <c r="J586" s="340">
        <v>0</v>
      </c>
      <c r="K586" s="341">
        <v>0</v>
      </c>
      <c r="L586" s="341">
        <v>12</v>
      </c>
      <c r="M586" s="341">
        <v>23</v>
      </c>
      <c r="N586" s="340">
        <v>0</v>
      </c>
      <c r="O586" s="341">
        <v>45</v>
      </c>
      <c r="P586" s="341">
        <v>49</v>
      </c>
      <c r="Q586" s="343">
        <v>45</v>
      </c>
      <c r="R586" s="344">
        <v>49</v>
      </c>
      <c r="S586" s="344">
        <v>58</v>
      </c>
      <c r="T586" s="344">
        <v>52</v>
      </c>
      <c r="U586" s="344">
        <v>78</v>
      </c>
      <c r="V586" s="344">
        <v>78</v>
      </c>
      <c r="W586" s="344">
        <v>0</v>
      </c>
      <c r="X586" s="383">
        <v>0</v>
      </c>
      <c r="Y586" s="384">
        <v>0.12</v>
      </c>
      <c r="Z586" s="384">
        <v>0.25</v>
      </c>
      <c r="AA586" s="384">
        <v>0.25</v>
      </c>
      <c r="AB586" s="385">
        <v>0</v>
      </c>
      <c r="AC586" s="385">
        <v>0</v>
      </c>
      <c r="AD586" s="385">
        <v>0</v>
      </c>
      <c r="AE586" s="385">
        <v>0</v>
      </c>
      <c r="AF586" s="405">
        <v>0</v>
      </c>
      <c r="AG586" s="333" t="s">
        <v>1570</v>
      </c>
      <c r="AH586" s="388" t="s">
        <v>1518</v>
      </c>
      <c r="AI586" s="388" t="s">
        <v>1515</v>
      </c>
      <c r="AJ586" s="389">
        <v>1</v>
      </c>
      <c r="AK586" s="390">
        <v>21</v>
      </c>
      <c r="AL586" s="333">
        <v>10.5</v>
      </c>
      <c r="AM586" s="333">
        <v>0.10002543153234456</v>
      </c>
      <c r="AN586" s="440">
        <v>3.3008392405673708</v>
      </c>
      <c r="AO586" s="389"/>
      <c r="AP586" s="388">
        <v>1.5003814729851683</v>
      </c>
      <c r="AQ586" s="389">
        <v>1</v>
      </c>
      <c r="AR586" s="389">
        <v>1</v>
      </c>
      <c r="AS586" s="389">
        <v>0</v>
      </c>
      <c r="AT586" s="389">
        <v>0</v>
      </c>
      <c r="AU586" s="389">
        <v>0</v>
      </c>
      <c r="AV586" s="389">
        <v>0</v>
      </c>
      <c r="AW586" s="350">
        <v>0.05</v>
      </c>
      <c r="AX586" s="391">
        <v>0.25</v>
      </c>
      <c r="AY586" s="83">
        <v>5</v>
      </c>
      <c r="AZ586" s="5">
        <v>0</v>
      </c>
      <c r="BA586" s="5" t="s">
        <v>1537</v>
      </c>
      <c r="BB586" s="5" t="s">
        <v>1537</v>
      </c>
      <c r="BC586" s="5" t="s">
        <v>1537</v>
      </c>
      <c r="BD586" s="4" t="s">
        <v>3612</v>
      </c>
      <c r="BE586" s="5">
        <v>0</v>
      </c>
      <c r="BF586" s="5">
        <v>0</v>
      </c>
      <c r="BG586" s="5">
        <v>0</v>
      </c>
      <c r="BH586" s="5" t="s">
        <v>1537</v>
      </c>
      <c r="BI586" s="289"/>
      <c r="BJ586" s="297">
        <v>0</v>
      </c>
      <c r="BK586" s="297">
        <v>4</v>
      </c>
    </row>
    <row r="587" spans="1:63" x14ac:dyDescent="0.2">
      <c r="A587" s="291" t="s">
        <v>848</v>
      </c>
      <c r="B587" s="292" t="s">
        <v>2963</v>
      </c>
      <c r="C587" s="340">
        <v>0</v>
      </c>
      <c r="D587" s="341">
        <v>24</v>
      </c>
      <c r="E587" s="341">
        <v>32</v>
      </c>
      <c r="F587" s="341">
        <v>32</v>
      </c>
      <c r="G587" s="341">
        <v>34</v>
      </c>
      <c r="H587" s="341">
        <v>39</v>
      </c>
      <c r="I587" s="342">
        <v>37</v>
      </c>
      <c r="J587" s="340">
        <v>0</v>
      </c>
      <c r="K587" s="341">
        <v>0</v>
      </c>
      <c r="L587" s="341">
        <v>13</v>
      </c>
      <c r="M587" s="341">
        <v>26</v>
      </c>
      <c r="N587" s="340">
        <v>0</v>
      </c>
      <c r="O587" s="341">
        <v>47</v>
      </c>
      <c r="P587" s="341">
        <v>52</v>
      </c>
      <c r="Q587" s="343">
        <v>47</v>
      </c>
      <c r="R587" s="344">
        <v>52</v>
      </c>
      <c r="S587" s="344">
        <v>62</v>
      </c>
      <c r="T587" s="344">
        <v>56</v>
      </c>
      <c r="U587" s="344">
        <v>81</v>
      </c>
      <c r="V587" s="344">
        <v>81</v>
      </c>
      <c r="W587" s="344">
        <v>0</v>
      </c>
      <c r="X587" s="383">
        <v>0</v>
      </c>
      <c r="Y587" s="384">
        <v>0.12</v>
      </c>
      <c r="Z587" s="384">
        <v>0.25</v>
      </c>
      <c r="AA587" s="384">
        <v>0.25</v>
      </c>
      <c r="AB587" s="385">
        <v>0</v>
      </c>
      <c r="AC587" s="385">
        <v>0</v>
      </c>
      <c r="AD587" s="385">
        <v>0</v>
      </c>
      <c r="AE587" s="385">
        <v>0</v>
      </c>
      <c r="AF587" s="405">
        <v>0</v>
      </c>
      <c r="AG587" s="333" t="s">
        <v>1570</v>
      </c>
      <c r="AH587" s="388" t="s">
        <v>1518</v>
      </c>
      <c r="AI587" s="388" t="s">
        <v>1515</v>
      </c>
      <c r="AJ587" s="389">
        <v>1</v>
      </c>
      <c r="AK587" s="390">
        <v>21</v>
      </c>
      <c r="AL587" s="333">
        <v>12</v>
      </c>
      <c r="AM587" s="333">
        <v>0.11447777525184681</v>
      </c>
      <c r="AN587" s="440">
        <v>3.7777665833109451</v>
      </c>
      <c r="AO587" s="389"/>
      <c r="AP587" s="388">
        <v>1.7171666287777021</v>
      </c>
      <c r="AQ587" s="389">
        <v>1</v>
      </c>
      <c r="AR587" s="389">
        <v>1</v>
      </c>
      <c r="AS587" s="389">
        <v>0</v>
      </c>
      <c r="AT587" s="389">
        <v>0</v>
      </c>
      <c r="AU587" s="389">
        <v>0</v>
      </c>
      <c r="AV587" s="389">
        <v>0</v>
      </c>
      <c r="AW587" s="350">
        <v>0.05</v>
      </c>
      <c r="AX587" s="391">
        <v>0.25</v>
      </c>
      <c r="AY587" s="83">
        <v>5</v>
      </c>
      <c r="AZ587" s="5">
        <v>0</v>
      </c>
      <c r="BA587" s="5" t="s">
        <v>1537</v>
      </c>
      <c r="BB587" s="5" t="s">
        <v>1537</v>
      </c>
      <c r="BC587" s="5" t="s">
        <v>1537</v>
      </c>
      <c r="BD587" s="4" t="s">
        <v>3612</v>
      </c>
      <c r="BE587" s="5">
        <v>0</v>
      </c>
      <c r="BF587" s="5">
        <v>0</v>
      </c>
      <c r="BG587" s="5">
        <v>0</v>
      </c>
      <c r="BH587" s="5" t="s">
        <v>1537</v>
      </c>
      <c r="BI587" s="289"/>
      <c r="BJ587" s="297">
        <v>0</v>
      </c>
      <c r="BK587" s="297">
        <v>4</v>
      </c>
    </row>
    <row r="588" spans="1:63" x14ac:dyDescent="0.2">
      <c r="A588" s="291" t="s">
        <v>1635</v>
      </c>
      <c r="B588" s="292" t="s">
        <v>2970</v>
      </c>
      <c r="C588" s="340">
        <v>0</v>
      </c>
      <c r="D588" s="341">
        <v>25</v>
      </c>
      <c r="E588" s="341">
        <v>34</v>
      </c>
      <c r="F588" s="341">
        <v>34</v>
      </c>
      <c r="G588" s="341">
        <v>36</v>
      </c>
      <c r="H588" s="341">
        <v>41</v>
      </c>
      <c r="I588" s="342">
        <v>68</v>
      </c>
      <c r="J588" s="340">
        <v>0</v>
      </c>
      <c r="K588" s="341">
        <v>0</v>
      </c>
      <c r="L588" s="341">
        <v>14</v>
      </c>
      <c r="M588" s="341">
        <v>28</v>
      </c>
      <c r="N588" s="340">
        <v>0</v>
      </c>
      <c r="O588" s="341">
        <v>46</v>
      </c>
      <c r="P588" s="341">
        <v>52</v>
      </c>
      <c r="Q588" s="343">
        <v>46</v>
      </c>
      <c r="R588" s="344">
        <v>52</v>
      </c>
      <c r="S588" s="344">
        <v>58</v>
      </c>
      <c r="T588" s="344">
        <v>67</v>
      </c>
      <c r="U588" s="344">
        <v>77</v>
      </c>
      <c r="V588" s="344">
        <v>77</v>
      </c>
      <c r="W588" s="344">
        <v>0</v>
      </c>
      <c r="X588" s="383">
        <v>0</v>
      </c>
      <c r="Y588" s="384">
        <v>0.12</v>
      </c>
      <c r="Z588" s="384">
        <v>0.25</v>
      </c>
      <c r="AA588" s="384">
        <v>0.25</v>
      </c>
      <c r="AB588" s="385">
        <v>0</v>
      </c>
      <c r="AC588" s="385">
        <v>0</v>
      </c>
      <c r="AD588" s="385">
        <v>0</v>
      </c>
      <c r="AE588" s="385">
        <v>0</v>
      </c>
      <c r="AF588" s="405">
        <v>0</v>
      </c>
      <c r="AG588" s="333" t="s">
        <v>1570</v>
      </c>
      <c r="AH588" s="388" t="s">
        <v>1518</v>
      </c>
      <c r="AI588" s="388" t="s">
        <v>1515</v>
      </c>
      <c r="AJ588" s="389">
        <v>1</v>
      </c>
      <c r="AK588" s="390">
        <v>18</v>
      </c>
      <c r="AL588" s="333">
        <v>15</v>
      </c>
      <c r="AM588" s="333">
        <v>0.1231477462954926</v>
      </c>
      <c r="AN588" s="440">
        <v>4.0638756277512567</v>
      </c>
      <c r="AO588" s="389"/>
      <c r="AP588" s="388">
        <v>1.847216194432389</v>
      </c>
      <c r="AQ588" s="389">
        <v>1</v>
      </c>
      <c r="AR588" s="389">
        <v>1</v>
      </c>
      <c r="AS588" s="389">
        <v>0</v>
      </c>
      <c r="AT588" s="389">
        <v>0</v>
      </c>
      <c r="AU588" s="389">
        <v>0</v>
      </c>
      <c r="AV588" s="389">
        <v>0</v>
      </c>
      <c r="AW588" s="350">
        <v>0.05</v>
      </c>
      <c r="AX588" s="391">
        <v>0.25</v>
      </c>
      <c r="AY588" s="83">
        <v>5</v>
      </c>
      <c r="AZ588" s="5">
        <v>0</v>
      </c>
      <c r="BA588" s="5" t="s">
        <v>1537</v>
      </c>
      <c r="BB588" s="5" t="s">
        <v>1537</v>
      </c>
      <c r="BC588" s="5" t="s">
        <v>1537</v>
      </c>
      <c r="BD588" s="4" t="s">
        <v>3612</v>
      </c>
      <c r="BE588" s="5">
        <v>0</v>
      </c>
      <c r="BF588" s="5">
        <v>0</v>
      </c>
      <c r="BG588" s="5">
        <v>0</v>
      </c>
      <c r="BH588" s="5" t="s">
        <v>1537</v>
      </c>
      <c r="BI588" s="289"/>
      <c r="BJ588" s="297">
        <v>0</v>
      </c>
      <c r="BK588" s="297">
        <v>4</v>
      </c>
    </row>
    <row r="589" spans="1:63" x14ac:dyDescent="0.2">
      <c r="A589" s="291" t="s">
        <v>3958</v>
      </c>
      <c r="B589" s="292" t="s">
        <v>4719</v>
      </c>
      <c r="C589" s="340">
        <v>0</v>
      </c>
      <c r="D589" s="341">
        <v>12</v>
      </c>
      <c r="E589" s="341">
        <v>16</v>
      </c>
      <c r="F589" s="341">
        <v>15</v>
      </c>
      <c r="G589" s="341">
        <v>15</v>
      </c>
      <c r="H589" s="341">
        <v>17</v>
      </c>
      <c r="I589" s="342">
        <v>18</v>
      </c>
      <c r="J589" s="340">
        <v>0</v>
      </c>
      <c r="K589" s="341">
        <v>0</v>
      </c>
      <c r="L589" s="341">
        <v>7</v>
      </c>
      <c r="M589" s="341">
        <v>11</v>
      </c>
      <c r="N589" s="340">
        <v>0</v>
      </c>
      <c r="O589" s="341">
        <v>39</v>
      </c>
      <c r="P589" s="341">
        <v>42</v>
      </c>
      <c r="Q589" s="343">
        <v>39</v>
      </c>
      <c r="R589" s="344">
        <v>42</v>
      </c>
      <c r="S589" s="344">
        <v>47</v>
      </c>
      <c r="T589" s="344">
        <v>45</v>
      </c>
      <c r="U589" s="344">
        <v>47</v>
      </c>
      <c r="V589" s="344">
        <v>47</v>
      </c>
      <c r="W589" s="344">
        <v>0</v>
      </c>
      <c r="X589" s="383">
        <v>0</v>
      </c>
      <c r="Y589" s="384">
        <v>0.12</v>
      </c>
      <c r="Z589" s="384">
        <v>0.25</v>
      </c>
      <c r="AA589" s="384">
        <v>0</v>
      </c>
      <c r="AB589" s="385">
        <v>0</v>
      </c>
      <c r="AC589" s="385">
        <v>0</v>
      </c>
      <c r="AD589" s="385">
        <v>0</v>
      </c>
      <c r="AE589" s="385">
        <v>0</v>
      </c>
      <c r="AF589" s="405">
        <v>0</v>
      </c>
      <c r="AG589" s="333" t="s">
        <v>1570</v>
      </c>
      <c r="AH589" s="388" t="s">
        <v>1518</v>
      </c>
      <c r="AI589" s="388" t="s">
        <v>1515</v>
      </c>
      <c r="AJ589" s="389">
        <v>1</v>
      </c>
      <c r="AK589" s="390">
        <v>24</v>
      </c>
      <c r="AL589" s="333">
        <v>4</v>
      </c>
      <c r="AM589" s="333">
        <v>4.3051336102672207E-2</v>
      </c>
      <c r="AN589" s="440">
        <v>1.4206940913881829</v>
      </c>
      <c r="AO589" s="389"/>
      <c r="AP589" s="388">
        <v>0.64577004154008311</v>
      </c>
      <c r="AQ589" s="389">
        <v>1</v>
      </c>
      <c r="AR589" s="389">
        <v>1</v>
      </c>
      <c r="AS589" s="389">
        <v>0</v>
      </c>
      <c r="AT589" s="389">
        <v>0</v>
      </c>
      <c r="AU589" s="389">
        <v>0</v>
      </c>
      <c r="AV589" s="389">
        <v>0</v>
      </c>
      <c r="AW589" s="350">
        <v>0.05</v>
      </c>
      <c r="AX589" s="391">
        <v>0.25</v>
      </c>
      <c r="AY589" s="83">
        <v>5</v>
      </c>
      <c r="AZ589" s="5">
        <v>0</v>
      </c>
      <c r="BA589" s="5" t="s">
        <v>1537</v>
      </c>
      <c r="BB589" s="5" t="s">
        <v>1537</v>
      </c>
      <c r="BC589" s="5" t="s">
        <v>3612</v>
      </c>
      <c r="BD589" s="4" t="s">
        <v>3612</v>
      </c>
      <c r="BE589" s="5">
        <v>0</v>
      </c>
      <c r="BF589" s="5">
        <v>0</v>
      </c>
      <c r="BG589" s="5">
        <v>0</v>
      </c>
      <c r="BH589" s="5" t="s">
        <v>1537</v>
      </c>
      <c r="BI589" s="289"/>
      <c r="BJ589" s="297">
        <v>0</v>
      </c>
      <c r="BK589" s="297">
        <v>2</v>
      </c>
    </row>
    <row r="590" spans="1:63" x14ac:dyDescent="0.2">
      <c r="A590" s="291" t="s">
        <v>832</v>
      </c>
      <c r="B590" s="292" t="s">
        <v>2947</v>
      </c>
      <c r="C590" s="340">
        <v>0</v>
      </c>
      <c r="D590" s="341">
        <v>15</v>
      </c>
      <c r="E590" s="341">
        <v>22</v>
      </c>
      <c r="F590" s="341">
        <v>22</v>
      </c>
      <c r="G590" s="341">
        <v>23</v>
      </c>
      <c r="H590" s="341">
        <v>26</v>
      </c>
      <c r="I590" s="342">
        <v>25</v>
      </c>
      <c r="J590" s="340">
        <v>0</v>
      </c>
      <c r="K590" s="341">
        <v>0</v>
      </c>
      <c r="L590" s="341">
        <v>9</v>
      </c>
      <c r="M590" s="341">
        <v>16</v>
      </c>
      <c r="N590" s="340">
        <v>0</v>
      </c>
      <c r="O590" s="341">
        <v>39</v>
      </c>
      <c r="P590" s="341">
        <v>41</v>
      </c>
      <c r="Q590" s="343">
        <v>39</v>
      </c>
      <c r="R590" s="344">
        <v>41</v>
      </c>
      <c r="S590" s="344">
        <v>53</v>
      </c>
      <c r="T590" s="344">
        <v>40</v>
      </c>
      <c r="U590" s="344">
        <v>65</v>
      </c>
      <c r="V590" s="344">
        <v>65</v>
      </c>
      <c r="W590" s="344">
        <v>0</v>
      </c>
      <c r="X590" s="383">
        <v>0</v>
      </c>
      <c r="Y590" s="384">
        <v>0.12</v>
      </c>
      <c r="Z590" s="384">
        <v>0.25</v>
      </c>
      <c r="AA590" s="384">
        <v>0.25</v>
      </c>
      <c r="AB590" s="385">
        <v>0</v>
      </c>
      <c r="AC590" s="385">
        <v>0</v>
      </c>
      <c r="AD590" s="385">
        <v>0</v>
      </c>
      <c r="AE590" s="385">
        <v>0</v>
      </c>
      <c r="AF590" s="405">
        <v>0</v>
      </c>
      <c r="AG590" s="333" t="s">
        <v>1570</v>
      </c>
      <c r="AH590" s="388" t="s">
        <v>1518</v>
      </c>
      <c r="AI590" s="388" t="s">
        <v>1515</v>
      </c>
      <c r="AJ590" s="389">
        <v>1</v>
      </c>
      <c r="AK590" s="390">
        <v>24</v>
      </c>
      <c r="AL590" s="333">
        <v>6</v>
      </c>
      <c r="AM590" s="333">
        <v>6.5229297125260918E-2</v>
      </c>
      <c r="AN590" s="440">
        <v>2.1525668051336107</v>
      </c>
      <c r="AO590" s="389"/>
      <c r="AP590" s="388">
        <v>0.97843945687891376</v>
      </c>
      <c r="AQ590" s="389">
        <v>1</v>
      </c>
      <c r="AR590" s="389">
        <v>1</v>
      </c>
      <c r="AS590" s="389">
        <v>0</v>
      </c>
      <c r="AT590" s="389">
        <v>0</v>
      </c>
      <c r="AU590" s="389">
        <v>0</v>
      </c>
      <c r="AV590" s="389">
        <v>0</v>
      </c>
      <c r="AW590" s="350">
        <v>0.05</v>
      </c>
      <c r="AX590" s="391">
        <v>0.25</v>
      </c>
      <c r="AY590" s="83">
        <v>5</v>
      </c>
      <c r="AZ590" s="5">
        <v>0</v>
      </c>
      <c r="BA590" s="5" t="s">
        <v>1537</v>
      </c>
      <c r="BB590" s="5" t="s">
        <v>1537</v>
      </c>
      <c r="BC590" s="5" t="s">
        <v>1537</v>
      </c>
      <c r="BD590" s="4" t="s">
        <v>3612</v>
      </c>
      <c r="BE590" s="5">
        <v>0</v>
      </c>
      <c r="BF590" s="5">
        <v>0</v>
      </c>
      <c r="BG590" s="5">
        <v>0</v>
      </c>
      <c r="BH590" s="5" t="s">
        <v>1537</v>
      </c>
      <c r="BI590" s="289"/>
      <c r="BJ590" s="297">
        <v>0</v>
      </c>
      <c r="BK590" s="297">
        <v>3</v>
      </c>
    </row>
    <row r="591" spans="1:63" x14ac:dyDescent="0.2">
      <c r="A591" s="291" t="s">
        <v>844</v>
      </c>
      <c r="B591" s="292" t="s">
        <v>2959</v>
      </c>
      <c r="C591" s="340">
        <v>0</v>
      </c>
      <c r="D591" s="341">
        <v>24</v>
      </c>
      <c r="E591" s="341">
        <v>32</v>
      </c>
      <c r="F591" s="341">
        <v>32</v>
      </c>
      <c r="G591" s="341">
        <v>34</v>
      </c>
      <c r="H591" s="341">
        <v>39</v>
      </c>
      <c r="I591" s="342">
        <v>37</v>
      </c>
      <c r="J591" s="340">
        <v>0</v>
      </c>
      <c r="K591" s="341">
        <v>0</v>
      </c>
      <c r="L591" s="341">
        <v>14</v>
      </c>
      <c r="M591" s="341">
        <v>27</v>
      </c>
      <c r="N591" s="340">
        <v>0</v>
      </c>
      <c r="O591" s="341">
        <v>48</v>
      </c>
      <c r="P591" s="341">
        <v>52</v>
      </c>
      <c r="Q591" s="343">
        <v>48</v>
      </c>
      <c r="R591" s="344">
        <v>52</v>
      </c>
      <c r="S591" s="344">
        <v>67</v>
      </c>
      <c r="T591" s="344">
        <v>54</v>
      </c>
      <c r="U591" s="344">
        <v>87</v>
      </c>
      <c r="V591" s="344">
        <v>87</v>
      </c>
      <c r="W591" s="344">
        <v>0</v>
      </c>
      <c r="X591" s="383">
        <v>0</v>
      </c>
      <c r="Y591" s="384">
        <v>0.12</v>
      </c>
      <c r="Z591" s="384">
        <v>0.25</v>
      </c>
      <c r="AA591" s="384">
        <v>0.25</v>
      </c>
      <c r="AB591" s="385">
        <v>0</v>
      </c>
      <c r="AC591" s="385">
        <v>0</v>
      </c>
      <c r="AD591" s="385">
        <v>0</v>
      </c>
      <c r="AE591" s="385">
        <v>0</v>
      </c>
      <c r="AF591" s="405">
        <v>0</v>
      </c>
      <c r="AG591" s="333" t="s">
        <v>1570</v>
      </c>
      <c r="AH591" s="388" t="s">
        <v>1518</v>
      </c>
      <c r="AI591" s="388" t="s">
        <v>1515</v>
      </c>
      <c r="AJ591" s="389">
        <v>1</v>
      </c>
      <c r="AK591" s="390">
        <v>24</v>
      </c>
      <c r="AL591" s="333">
        <v>10.5</v>
      </c>
      <c r="AM591" s="333">
        <v>0.11436870095962415</v>
      </c>
      <c r="AN591" s="440">
        <v>3.7741671316675971</v>
      </c>
      <c r="AO591" s="389"/>
      <c r="AP591" s="388">
        <v>1.7155305143943622</v>
      </c>
      <c r="AQ591" s="389">
        <v>1</v>
      </c>
      <c r="AR591" s="389">
        <v>1</v>
      </c>
      <c r="AS591" s="389">
        <v>0</v>
      </c>
      <c r="AT591" s="389">
        <v>0</v>
      </c>
      <c r="AU591" s="389">
        <v>0</v>
      </c>
      <c r="AV591" s="389">
        <v>0</v>
      </c>
      <c r="AW591" s="350">
        <v>0.05</v>
      </c>
      <c r="AX591" s="391">
        <v>0.25</v>
      </c>
      <c r="AY591" s="83">
        <v>5</v>
      </c>
      <c r="AZ591" s="5">
        <v>0</v>
      </c>
      <c r="BA591" s="5" t="s">
        <v>1537</v>
      </c>
      <c r="BB591" s="5" t="s">
        <v>1537</v>
      </c>
      <c r="BC591" s="5" t="s">
        <v>1537</v>
      </c>
      <c r="BD591" s="4" t="s">
        <v>3612</v>
      </c>
      <c r="BE591" s="5">
        <v>0</v>
      </c>
      <c r="BF591" s="5">
        <v>0</v>
      </c>
      <c r="BG591" s="5">
        <v>0</v>
      </c>
      <c r="BH591" s="5" t="s">
        <v>1537</v>
      </c>
      <c r="BI591" s="289"/>
      <c r="BJ591" s="297">
        <v>0</v>
      </c>
      <c r="BK591" s="297">
        <v>4</v>
      </c>
    </row>
    <row r="592" spans="1:63" x14ac:dyDescent="0.2">
      <c r="A592" s="291" t="s">
        <v>849</v>
      </c>
      <c r="B592" s="292" t="s">
        <v>2964</v>
      </c>
      <c r="C592" s="340">
        <v>0</v>
      </c>
      <c r="D592" s="341">
        <v>26</v>
      </c>
      <c r="E592" s="341">
        <v>36</v>
      </c>
      <c r="F592" s="341">
        <v>35</v>
      </c>
      <c r="G592" s="341">
        <v>38</v>
      </c>
      <c r="H592" s="341">
        <v>43</v>
      </c>
      <c r="I592" s="342">
        <v>41</v>
      </c>
      <c r="J592" s="340">
        <v>0</v>
      </c>
      <c r="K592" s="341">
        <v>0</v>
      </c>
      <c r="L592" s="341">
        <v>16</v>
      </c>
      <c r="M592" s="341">
        <v>30</v>
      </c>
      <c r="N592" s="340">
        <v>0</v>
      </c>
      <c r="O592" s="341">
        <v>51</v>
      </c>
      <c r="P592" s="341">
        <v>55</v>
      </c>
      <c r="Q592" s="343">
        <v>51</v>
      </c>
      <c r="R592" s="344">
        <v>55</v>
      </c>
      <c r="S592" s="344">
        <v>68</v>
      </c>
      <c r="T592" s="344">
        <v>58</v>
      </c>
      <c r="U592" s="344">
        <v>88</v>
      </c>
      <c r="V592" s="344">
        <v>88</v>
      </c>
      <c r="W592" s="344">
        <v>0</v>
      </c>
      <c r="X592" s="383">
        <v>0</v>
      </c>
      <c r="Y592" s="384">
        <v>0.12</v>
      </c>
      <c r="Z592" s="384">
        <v>0.25</v>
      </c>
      <c r="AA592" s="384">
        <v>0.25</v>
      </c>
      <c r="AB592" s="385">
        <v>0</v>
      </c>
      <c r="AC592" s="385">
        <v>0</v>
      </c>
      <c r="AD592" s="385">
        <v>0</v>
      </c>
      <c r="AE592" s="385">
        <v>0</v>
      </c>
      <c r="AF592" s="405">
        <v>0</v>
      </c>
      <c r="AG592" s="333" t="s">
        <v>1570</v>
      </c>
      <c r="AH592" s="388" t="s">
        <v>1518</v>
      </c>
      <c r="AI592" s="388" t="s">
        <v>1515</v>
      </c>
      <c r="AJ592" s="389">
        <v>1</v>
      </c>
      <c r="AK592" s="390">
        <v>24</v>
      </c>
      <c r="AL592" s="333">
        <v>12</v>
      </c>
      <c r="AM592" s="333">
        <v>0.13089345623135692</v>
      </c>
      <c r="AN592" s="440">
        <v>4.3194840556347787</v>
      </c>
      <c r="AO592" s="389"/>
      <c r="AP592" s="388">
        <v>1.9634018434703537</v>
      </c>
      <c r="AQ592" s="389">
        <v>1</v>
      </c>
      <c r="AR592" s="389">
        <v>1</v>
      </c>
      <c r="AS592" s="389">
        <v>0</v>
      </c>
      <c r="AT592" s="389">
        <v>0</v>
      </c>
      <c r="AU592" s="389">
        <v>0</v>
      </c>
      <c r="AV592" s="389">
        <v>0</v>
      </c>
      <c r="AW592" s="350">
        <v>0.05</v>
      </c>
      <c r="AX592" s="391">
        <v>0.25</v>
      </c>
      <c r="AY592" s="83">
        <v>5</v>
      </c>
      <c r="AZ592" s="5">
        <v>0</v>
      </c>
      <c r="BA592" s="5" t="s">
        <v>1537</v>
      </c>
      <c r="BB592" s="5" t="s">
        <v>1537</v>
      </c>
      <c r="BC592" s="5" t="s">
        <v>1537</v>
      </c>
      <c r="BD592" s="4" t="s">
        <v>3612</v>
      </c>
      <c r="BE592" s="5">
        <v>0</v>
      </c>
      <c r="BF592" s="5">
        <v>0</v>
      </c>
      <c r="BG592" s="5">
        <v>0</v>
      </c>
      <c r="BH592" s="5" t="s">
        <v>1537</v>
      </c>
      <c r="BI592" s="289"/>
      <c r="BJ592" s="297">
        <v>0</v>
      </c>
      <c r="BK592" s="297">
        <v>4</v>
      </c>
    </row>
    <row r="593" spans="1:63" x14ac:dyDescent="0.2">
      <c r="A593" s="291" t="s">
        <v>1636</v>
      </c>
      <c r="B593" s="292" t="s">
        <v>2971</v>
      </c>
      <c r="C593" s="340">
        <v>0</v>
      </c>
      <c r="D593" s="341">
        <v>37</v>
      </c>
      <c r="E593" s="341">
        <v>52</v>
      </c>
      <c r="F593" s="341">
        <v>52</v>
      </c>
      <c r="G593" s="341">
        <v>55</v>
      </c>
      <c r="H593" s="341">
        <v>65</v>
      </c>
      <c r="I593" s="342">
        <v>108</v>
      </c>
      <c r="J593" s="340">
        <v>0</v>
      </c>
      <c r="K593" s="341">
        <v>0</v>
      </c>
      <c r="L593" s="341">
        <v>23</v>
      </c>
      <c r="M593" s="341">
        <v>46</v>
      </c>
      <c r="N593" s="340">
        <v>0</v>
      </c>
      <c r="O593" s="341">
        <v>71</v>
      </c>
      <c r="P593" s="341">
        <v>78</v>
      </c>
      <c r="Q593" s="343">
        <v>71</v>
      </c>
      <c r="R593" s="344">
        <v>78</v>
      </c>
      <c r="S593" s="344">
        <v>90</v>
      </c>
      <c r="T593" s="344">
        <v>117</v>
      </c>
      <c r="U593" s="344">
        <v>105</v>
      </c>
      <c r="V593" s="344">
        <v>105</v>
      </c>
      <c r="W593" s="344">
        <v>0</v>
      </c>
      <c r="X593" s="383">
        <v>0</v>
      </c>
      <c r="Y593" s="384">
        <v>0.12</v>
      </c>
      <c r="Z593" s="384">
        <v>0.25</v>
      </c>
      <c r="AA593" s="384">
        <v>0.25</v>
      </c>
      <c r="AB593" s="385">
        <v>0</v>
      </c>
      <c r="AC593" s="385">
        <v>0</v>
      </c>
      <c r="AD593" s="385">
        <v>0</v>
      </c>
      <c r="AE593" s="385">
        <v>0</v>
      </c>
      <c r="AF593" s="405">
        <v>0</v>
      </c>
      <c r="AG593" s="333" t="s">
        <v>1570</v>
      </c>
      <c r="AH593" s="388" t="s">
        <v>1518</v>
      </c>
      <c r="AI593" s="388" t="s">
        <v>1515</v>
      </c>
      <c r="AJ593" s="389">
        <v>1</v>
      </c>
      <c r="AK593" s="390">
        <v>30</v>
      </c>
      <c r="AL593" s="333">
        <v>15</v>
      </c>
      <c r="AM593" s="333">
        <v>0.20587916175832355</v>
      </c>
      <c r="AN593" s="440">
        <v>6.794012338024678</v>
      </c>
      <c r="AO593" s="389"/>
      <c r="AP593" s="388">
        <v>3.0881874263748532</v>
      </c>
      <c r="AQ593" s="389">
        <v>1</v>
      </c>
      <c r="AR593" s="389">
        <v>1</v>
      </c>
      <c r="AS593" s="389">
        <v>0</v>
      </c>
      <c r="AT593" s="389">
        <v>0</v>
      </c>
      <c r="AU593" s="389">
        <v>0</v>
      </c>
      <c r="AV593" s="389">
        <v>0</v>
      </c>
      <c r="AW593" s="350">
        <v>0.05</v>
      </c>
      <c r="AX593" s="391">
        <v>0.25</v>
      </c>
      <c r="AY593" s="83">
        <v>5</v>
      </c>
      <c r="AZ593" s="5">
        <v>0</v>
      </c>
      <c r="BA593" s="5" t="s">
        <v>1537</v>
      </c>
      <c r="BB593" s="5" t="s">
        <v>1537</v>
      </c>
      <c r="BC593" s="5" t="s">
        <v>1537</v>
      </c>
      <c r="BD593" s="4" t="s">
        <v>3612</v>
      </c>
      <c r="BE593" s="5">
        <v>0</v>
      </c>
      <c r="BF593" s="5">
        <v>0</v>
      </c>
      <c r="BG593" s="5">
        <v>0</v>
      </c>
      <c r="BH593" s="5" t="s">
        <v>1537</v>
      </c>
      <c r="BI593" s="289"/>
      <c r="BJ593" s="297">
        <v>0</v>
      </c>
      <c r="BK593" s="297">
        <v>6</v>
      </c>
    </row>
    <row r="594" spans="1:63" x14ac:dyDescent="0.2">
      <c r="A594" s="291" t="s">
        <v>833</v>
      </c>
      <c r="B594" s="292" t="s">
        <v>2948</v>
      </c>
      <c r="C594" s="340">
        <v>0</v>
      </c>
      <c r="D594" s="341">
        <v>17</v>
      </c>
      <c r="E594" s="341">
        <v>24</v>
      </c>
      <c r="F594" s="341">
        <v>23</v>
      </c>
      <c r="G594" s="341">
        <v>25</v>
      </c>
      <c r="H594" s="341">
        <v>28</v>
      </c>
      <c r="I594" s="342">
        <v>27</v>
      </c>
      <c r="J594" s="340">
        <v>0</v>
      </c>
      <c r="K594" s="341">
        <v>0</v>
      </c>
      <c r="L594" s="341">
        <v>9</v>
      </c>
      <c r="M594" s="341">
        <v>17</v>
      </c>
      <c r="N594" s="340">
        <v>0</v>
      </c>
      <c r="O594" s="341">
        <v>41</v>
      </c>
      <c r="P594" s="341">
        <v>45</v>
      </c>
      <c r="Q594" s="343">
        <v>41</v>
      </c>
      <c r="R594" s="344">
        <v>45</v>
      </c>
      <c r="S594" s="344">
        <v>56</v>
      </c>
      <c r="T594" s="344">
        <v>57</v>
      </c>
      <c r="U594" s="344">
        <v>68</v>
      </c>
      <c r="V594" s="344">
        <v>68</v>
      </c>
      <c r="W594" s="344">
        <v>0</v>
      </c>
      <c r="X594" s="383">
        <v>0</v>
      </c>
      <c r="Y594" s="384">
        <v>0.12</v>
      </c>
      <c r="Z594" s="384">
        <v>0.25</v>
      </c>
      <c r="AA594" s="384">
        <v>0.25</v>
      </c>
      <c r="AB594" s="385">
        <v>0</v>
      </c>
      <c r="AC594" s="385">
        <v>0</v>
      </c>
      <c r="AD594" s="385">
        <v>0</v>
      </c>
      <c r="AE594" s="385">
        <v>0</v>
      </c>
      <c r="AF594" s="405">
        <v>0</v>
      </c>
      <c r="AG594" s="333" t="s">
        <v>1570</v>
      </c>
      <c r="AH594" s="388" t="s">
        <v>1518</v>
      </c>
      <c r="AI594" s="388" t="s">
        <v>1515</v>
      </c>
      <c r="AJ594" s="389">
        <v>1</v>
      </c>
      <c r="AK594" s="390">
        <v>27</v>
      </c>
      <c r="AL594" s="333">
        <v>6</v>
      </c>
      <c r="AM594" s="333">
        <v>7.3517508146127411E-2</v>
      </c>
      <c r="AN594" s="440">
        <v>2.4260777688222048</v>
      </c>
      <c r="AO594" s="389"/>
      <c r="AP594" s="388">
        <v>1.1027626221919111</v>
      </c>
      <c r="AQ594" s="389">
        <v>1</v>
      </c>
      <c r="AR594" s="389">
        <v>1</v>
      </c>
      <c r="AS594" s="389">
        <v>0</v>
      </c>
      <c r="AT594" s="389">
        <v>0</v>
      </c>
      <c r="AU594" s="389">
        <v>0</v>
      </c>
      <c r="AV594" s="389">
        <v>0</v>
      </c>
      <c r="AW594" s="350">
        <v>0.05</v>
      </c>
      <c r="AX594" s="391">
        <v>0.25</v>
      </c>
      <c r="AY594" s="83">
        <v>5</v>
      </c>
      <c r="AZ594" s="5">
        <v>0</v>
      </c>
      <c r="BA594" s="5" t="s">
        <v>1537</v>
      </c>
      <c r="BB594" s="5" t="s">
        <v>1537</v>
      </c>
      <c r="BC594" s="5" t="s">
        <v>1537</v>
      </c>
      <c r="BD594" s="4" t="s">
        <v>3612</v>
      </c>
      <c r="BE594" s="5">
        <v>0</v>
      </c>
      <c r="BF594" s="5">
        <v>0</v>
      </c>
      <c r="BG594" s="5">
        <v>0</v>
      </c>
      <c r="BH594" s="5" t="s">
        <v>1537</v>
      </c>
      <c r="BI594" s="289"/>
      <c r="BJ594" s="297">
        <v>0</v>
      </c>
      <c r="BK594" s="297">
        <v>3</v>
      </c>
    </row>
    <row r="595" spans="1:63" x14ac:dyDescent="0.2">
      <c r="A595" s="291" t="s">
        <v>3959</v>
      </c>
      <c r="B595" s="292" t="s">
        <v>4716</v>
      </c>
      <c r="C595" s="340">
        <v>0</v>
      </c>
      <c r="D595" s="341">
        <v>14</v>
      </c>
      <c r="E595" s="341">
        <v>19</v>
      </c>
      <c r="F595" s="341">
        <v>17</v>
      </c>
      <c r="G595" s="341">
        <v>18</v>
      </c>
      <c r="H595" s="341">
        <v>19</v>
      </c>
      <c r="I595" s="342">
        <v>22</v>
      </c>
      <c r="J595" s="340">
        <v>0</v>
      </c>
      <c r="K595" s="341">
        <v>0</v>
      </c>
      <c r="L595" s="341">
        <v>7</v>
      </c>
      <c r="M595" s="341">
        <v>12</v>
      </c>
      <c r="N595" s="340">
        <v>0</v>
      </c>
      <c r="O595" s="341">
        <v>44</v>
      </c>
      <c r="P595" s="341">
        <v>48</v>
      </c>
      <c r="Q595" s="343">
        <v>44</v>
      </c>
      <c r="R595" s="344">
        <v>48</v>
      </c>
      <c r="S595" s="344">
        <v>53</v>
      </c>
      <c r="T595" s="344">
        <v>51</v>
      </c>
      <c r="U595" s="344">
        <v>54</v>
      </c>
      <c r="V595" s="344">
        <v>54</v>
      </c>
      <c r="W595" s="344">
        <v>0</v>
      </c>
      <c r="X595" s="383">
        <v>0</v>
      </c>
      <c r="Y595" s="384">
        <v>0.12</v>
      </c>
      <c r="Z595" s="384">
        <v>0.25</v>
      </c>
      <c r="AA595" s="384">
        <v>0</v>
      </c>
      <c r="AB595" s="385">
        <v>0</v>
      </c>
      <c r="AC595" s="385">
        <v>0</v>
      </c>
      <c r="AD595" s="385">
        <v>0</v>
      </c>
      <c r="AE595" s="385">
        <v>0</v>
      </c>
      <c r="AF595" s="405">
        <v>0</v>
      </c>
      <c r="AG595" s="333" t="s">
        <v>1570</v>
      </c>
      <c r="AH595" s="388" t="s">
        <v>1518</v>
      </c>
      <c r="AI595" s="388" t="s">
        <v>1515</v>
      </c>
      <c r="AJ595" s="389">
        <v>1</v>
      </c>
      <c r="AK595" s="390">
        <v>30</v>
      </c>
      <c r="AL595" s="333">
        <v>4</v>
      </c>
      <c r="AM595" s="333">
        <v>5.3920732841465688E-2</v>
      </c>
      <c r="AN595" s="440">
        <v>1.7793841837683677</v>
      </c>
      <c r="AO595" s="389"/>
      <c r="AP595" s="388">
        <v>0.8088109926219853</v>
      </c>
      <c r="AQ595" s="389">
        <v>1</v>
      </c>
      <c r="AR595" s="389">
        <v>1</v>
      </c>
      <c r="AS595" s="389">
        <v>0</v>
      </c>
      <c r="AT595" s="389">
        <v>0</v>
      </c>
      <c r="AU595" s="389">
        <v>0</v>
      </c>
      <c r="AV595" s="389">
        <v>0</v>
      </c>
      <c r="AW595" s="350">
        <v>0.05</v>
      </c>
      <c r="AX595" s="391">
        <v>0.25</v>
      </c>
      <c r="AY595" s="83">
        <v>5</v>
      </c>
      <c r="AZ595" s="5">
        <v>0</v>
      </c>
      <c r="BA595" s="5" t="s">
        <v>1537</v>
      </c>
      <c r="BB595" s="5" t="s">
        <v>1537</v>
      </c>
      <c r="BC595" s="5" t="s">
        <v>3612</v>
      </c>
      <c r="BD595" s="4" t="s">
        <v>3612</v>
      </c>
      <c r="BE595" s="5">
        <v>0</v>
      </c>
      <c r="BF595" s="5">
        <v>0</v>
      </c>
      <c r="BG595" s="5">
        <v>0</v>
      </c>
      <c r="BH595" s="5" t="s">
        <v>1537</v>
      </c>
      <c r="BI595" s="289"/>
      <c r="BJ595" s="297">
        <v>0</v>
      </c>
      <c r="BK595" s="297">
        <v>2</v>
      </c>
    </row>
    <row r="596" spans="1:63" x14ac:dyDescent="0.2">
      <c r="A596" s="291" t="s">
        <v>834</v>
      </c>
      <c r="B596" s="292" t="s">
        <v>2949</v>
      </c>
      <c r="C596" s="340">
        <v>0</v>
      </c>
      <c r="D596" s="341">
        <v>18</v>
      </c>
      <c r="E596" s="341">
        <v>26</v>
      </c>
      <c r="F596" s="341">
        <v>25</v>
      </c>
      <c r="G596" s="341">
        <v>27</v>
      </c>
      <c r="H596" s="341">
        <v>30</v>
      </c>
      <c r="I596" s="342">
        <v>29</v>
      </c>
      <c r="J596" s="340">
        <v>0</v>
      </c>
      <c r="K596" s="341">
        <v>0</v>
      </c>
      <c r="L596" s="341">
        <v>10</v>
      </c>
      <c r="M596" s="341">
        <v>18</v>
      </c>
      <c r="N596" s="340">
        <v>0</v>
      </c>
      <c r="O596" s="341">
        <v>49</v>
      </c>
      <c r="P596" s="341">
        <v>50</v>
      </c>
      <c r="Q596" s="343">
        <v>49</v>
      </c>
      <c r="R596" s="344">
        <v>50</v>
      </c>
      <c r="S596" s="344">
        <v>63</v>
      </c>
      <c r="T596" s="344">
        <v>59</v>
      </c>
      <c r="U596" s="344">
        <v>75</v>
      </c>
      <c r="V596" s="344">
        <v>75</v>
      </c>
      <c r="W596" s="344">
        <v>0</v>
      </c>
      <c r="X596" s="383">
        <v>0</v>
      </c>
      <c r="Y596" s="384">
        <v>0.12</v>
      </c>
      <c r="Z596" s="384">
        <v>0.25</v>
      </c>
      <c r="AA596" s="384">
        <v>0.25</v>
      </c>
      <c r="AB596" s="385">
        <v>0</v>
      </c>
      <c r="AC596" s="385">
        <v>0</v>
      </c>
      <c r="AD596" s="385">
        <v>0</v>
      </c>
      <c r="AE596" s="385">
        <v>0</v>
      </c>
      <c r="AF596" s="405">
        <v>0</v>
      </c>
      <c r="AG596" s="333" t="s">
        <v>1570</v>
      </c>
      <c r="AH596" s="388" t="s">
        <v>1518</v>
      </c>
      <c r="AI596" s="388" t="s">
        <v>1515</v>
      </c>
      <c r="AJ596" s="389">
        <v>1</v>
      </c>
      <c r="AK596" s="390">
        <v>30</v>
      </c>
      <c r="AL596" s="333">
        <v>6</v>
      </c>
      <c r="AM596" s="333">
        <v>8.1698080062826806E-2</v>
      </c>
      <c r="AN596" s="440">
        <v>2.6960366420732846</v>
      </c>
      <c r="AO596" s="389"/>
      <c r="AP596" s="388">
        <v>1.225471200942402</v>
      </c>
      <c r="AQ596" s="389">
        <v>1</v>
      </c>
      <c r="AR596" s="389">
        <v>1</v>
      </c>
      <c r="AS596" s="389">
        <v>0</v>
      </c>
      <c r="AT596" s="389">
        <v>0</v>
      </c>
      <c r="AU596" s="389">
        <v>0</v>
      </c>
      <c r="AV596" s="389">
        <v>0</v>
      </c>
      <c r="AW596" s="350">
        <v>0.05</v>
      </c>
      <c r="AX596" s="391">
        <v>0.25</v>
      </c>
      <c r="AY596" s="83">
        <v>5</v>
      </c>
      <c r="AZ596" s="5">
        <v>0</v>
      </c>
      <c r="BA596" s="5" t="s">
        <v>1537</v>
      </c>
      <c r="BB596" s="5" t="s">
        <v>1537</v>
      </c>
      <c r="BC596" s="5" t="s">
        <v>1537</v>
      </c>
      <c r="BD596" s="4" t="s">
        <v>3612</v>
      </c>
      <c r="BE596" s="5">
        <v>0</v>
      </c>
      <c r="BF596" s="5">
        <v>0</v>
      </c>
      <c r="BG596" s="5">
        <v>0</v>
      </c>
      <c r="BH596" s="5" t="s">
        <v>1537</v>
      </c>
      <c r="BI596" s="289"/>
      <c r="BJ596" s="297">
        <v>0</v>
      </c>
      <c r="BK596" s="297">
        <v>3</v>
      </c>
    </row>
    <row r="597" spans="1:63" x14ac:dyDescent="0.2">
      <c r="A597" s="291" t="s">
        <v>850</v>
      </c>
      <c r="B597" s="292" t="s">
        <v>2965</v>
      </c>
      <c r="C597" s="340">
        <v>0</v>
      </c>
      <c r="D597" s="341">
        <v>31</v>
      </c>
      <c r="E597" s="341">
        <v>44</v>
      </c>
      <c r="F597" s="341">
        <v>43</v>
      </c>
      <c r="G597" s="341">
        <v>46</v>
      </c>
      <c r="H597" s="341">
        <v>53</v>
      </c>
      <c r="I597" s="342">
        <v>50</v>
      </c>
      <c r="J597" s="340">
        <v>0</v>
      </c>
      <c r="K597" s="341">
        <v>0</v>
      </c>
      <c r="L597" s="341">
        <v>20</v>
      </c>
      <c r="M597" s="341">
        <v>37</v>
      </c>
      <c r="N597" s="340">
        <v>0</v>
      </c>
      <c r="O597" s="341">
        <v>68</v>
      </c>
      <c r="P597" s="341">
        <v>73</v>
      </c>
      <c r="Q597" s="343">
        <v>68</v>
      </c>
      <c r="R597" s="344">
        <v>73</v>
      </c>
      <c r="S597" s="344">
        <v>80</v>
      </c>
      <c r="T597" s="344">
        <v>92</v>
      </c>
      <c r="U597" s="344">
        <v>102</v>
      </c>
      <c r="V597" s="344">
        <v>102</v>
      </c>
      <c r="W597" s="344">
        <v>0</v>
      </c>
      <c r="X597" s="383">
        <v>0</v>
      </c>
      <c r="Y597" s="384">
        <v>0.12</v>
      </c>
      <c r="Z597" s="384">
        <v>0.25</v>
      </c>
      <c r="AA597" s="384">
        <v>0.25</v>
      </c>
      <c r="AB597" s="385">
        <v>0</v>
      </c>
      <c r="AC597" s="385">
        <v>0</v>
      </c>
      <c r="AD597" s="385">
        <v>0</v>
      </c>
      <c r="AE597" s="385">
        <v>0</v>
      </c>
      <c r="AF597" s="405">
        <v>0</v>
      </c>
      <c r="AG597" s="333" t="s">
        <v>1570</v>
      </c>
      <c r="AH597" s="388" t="s">
        <v>1518</v>
      </c>
      <c r="AI597" s="388" t="s">
        <v>1515</v>
      </c>
      <c r="AJ597" s="389">
        <v>1</v>
      </c>
      <c r="AK597" s="390">
        <v>30</v>
      </c>
      <c r="AL597" s="333">
        <v>12</v>
      </c>
      <c r="AM597" s="333">
        <v>0.16394081399273913</v>
      </c>
      <c r="AN597" s="440">
        <v>5.4100468617603914</v>
      </c>
      <c r="AO597" s="389"/>
      <c r="AP597" s="388">
        <v>2.4591122098910869</v>
      </c>
      <c r="AQ597" s="389">
        <v>1</v>
      </c>
      <c r="AR597" s="389">
        <v>1</v>
      </c>
      <c r="AS597" s="389">
        <v>0</v>
      </c>
      <c r="AT597" s="389">
        <v>0</v>
      </c>
      <c r="AU597" s="389">
        <v>0</v>
      </c>
      <c r="AV597" s="389">
        <v>0</v>
      </c>
      <c r="AW597" s="350">
        <v>0.05</v>
      </c>
      <c r="AX597" s="391">
        <v>0.25</v>
      </c>
      <c r="AY597" s="83">
        <v>5</v>
      </c>
      <c r="AZ597" s="5">
        <v>0</v>
      </c>
      <c r="BA597" s="5" t="s">
        <v>1537</v>
      </c>
      <c r="BB597" s="5" t="s">
        <v>1537</v>
      </c>
      <c r="BC597" s="5" t="s">
        <v>1537</v>
      </c>
      <c r="BD597" s="4" t="s">
        <v>3612</v>
      </c>
      <c r="BE597" s="5">
        <v>0</v>
      </c>
      <c r="BF597" s="5">
        <v>0</v>
      </c>
      <c r="BG597" s="5">
        <v>0</v>
      </c>
      <c r="BH597" s="5" t="s">
        <v>1537</v>
      </c>
      <c r="BI597" s="289"/>
      <c r="BJ597" s="297">
        <v>0</v>
      </c>
      <c r="BK597" s="297">
        <v>5</v>
      </c>
    </row>
    <row r="598" spans="1:63" x14ac:dyDescent="0.2">
      <c r="A598" s="291" t="s">
        <v>835</v>
      </c>
      <c r="B598" s="292" t="s">
        <v>2950</v>
      </c>
      <c r="C598" s="340">
        <v>0</v>
      </c>
      <c r="D598" s="341">
        <v>18</v>
      </c>
      <c r="E598" s="341">
        <v>26</v>
      </c>
      <c r="F598" s="341">
        <v>25</v>
      </c>
      <c r="G598" s="341">
        <v>27</v>
      </c>
      <c r="H598" s="341">
        <v>30</v>
      </c>
      <c r="I598" s="342">
        <v>29</v>
      </c>
      <c r="J598" s="340">
        <v>0</v>
      </c>
      <c r="K598" s="341">
        <v>0</v>
      </c>
      <c r="L598" s="341">
        <v>10</v>
      </c>
      <c r="M598" s="341">
        <v>18</v>
      </c>
      <c r="N598" s="340">
        <v>0</v>
      </c>
      <c r="O598" s="341">
        <v>49</v>
      </c>
      <c r="P598" s="341">
        <v>50</v>
      </c>
      <c r="Q598" s="343">
        <v>49</v>
      </c>
      <c r="R598" s="344">
        <v>50</v>
      </c>
      <c r="S598" s="344">
        <v>63</v>
      </c>
      <c r="T598" s="344">
        <v>59</v>
      </c>
      <c r="U598" s="344">
        <v>75</v>
      </c>
      <c r="V598" s="344">
        <v>75</v>
      </c>
      <c r="W598" s="344">
        <v>0</v>
      </c>
      <c r="X598" s="383">
        <v>0</v>
      </c>
      <c r="Y598" s="384">
        <v>0.12</v>
      </c>
      <c r="Z598" s="384">
        <v>0.25</v>
      </c>
      <c r="AA598" s="384">
        <v>0.25</v>
      </c>
      <c r="AB598" s="385">
        <v>0</v>
      </c>
      <c r="AC598" s="385">
        <v>0</v>
      </c>
      <c r="AD598" s="385">
        <v>0</v>
      </c>
      <c r="AE598" s="385">
        <v>0</v>
      </c>
      <c r="AF598" s="405">
        <v>0</v>
      </c>
      <c r="AG598" s="333" t="s">
        <v>1570</v>
      </c>
      <c r="AH598" s="388" t="s">
        <v>1518</v>
      </c>
      <c r="AI598" s="388" t="s">
        <v>1515</v>
      </c>
      <c r="AJ598" s="389">
        <v>1</v>
      </c>
      <c r="AK598" s="390">
        <v>30</v>
      </c>
      <c r="AL598" s="333">
        <v>6</v>
      </c>
      <c r="AM598" s="333">
        <v>8.1698080062826806E-2</v>
      </c>
      <c r="AN598" s="440">
        <v>2.6960366420732846</v>
      </c>
      <c r="AO598" s="389"/>
      <c r="AP598" s="388">
        <v>1.225471200942402</v>
      </c>
      <c r="AQ598" s="389">
        <v>1</v>
      </c>
      <c r="AR598" s="389">
        <v>1</v>
      </c>
      <c r="AS598" s="389">
        <v>0</v>
      </c>
      <c r="AT598" s="389">
        <v>0</v>
      </c>
      <c r="AU598" s="389">
        <v>0</v>
      </c>
      <c r="AV598" s="389">
        <v>0</v>
      </c>
      <c r="AW598" s="350">
        <v>0.05</v>
      </c>
      <c r="AX598" s="391">
        <v>0.25</v>
      </c>
      <c r="AY598" s="83">
        <v>5</v>
      </c>
      <c r="AZ598" s="5">
        <v>0</v>
      </c>
      <c r="BA598" s="5" t="s">
        <v>1537</v>
      </c>
      <c r="BB598" s="5" t="s">
        <v>1537</v>
      </c>
      <c r="BC598" s="5" t="s">
        <v>1537</v>
      </c>
      <c r="BD598" s="4" t="s">
        <v>3612</v>
      </c>
      <c r="BE598" s="5">
        <v>0</v>
      </c>
      <c r="BF598" s="5">
        <v>0</v>
      </c>
      <c r="BG598" s="5">
        <v>0</v>
      </c>
      <c r="BH598" s="5" t="s">
        <v>1537</v>
      </c>
      <c r="BI598" s="289"/>
      <c r="BJ598" s="297">
        <v>0</v>
      </c>
      <c r="BK598" s="297">
        <v>3</v>
      </c>
    </row>
    <row r="599" spans="1:63" x14ac:dyDescent="0.2">
      <c r="A599" s="291" t="s">
        <v>851</v>
      </c>
      <c r="B599" s="292" t="s">
        <v>2966</v>
      </c>
      <c r="C599" s="340">
        <v>0</v>
      </c>
      <c r="D599" s="341">
        <v>33</v>
      </c>
      <c r="E599" s="341">
        <v>47</v>
      </c>
      <c r="F599" s="341">
        <v>46</v>
      </c>
      <c r="G599" s="341">
        <v>49</v>
      </c>
      <c r="H599" s="341">
        <v>57</v>
      </c>
      <c r="I599" s="342">
        <v>54</v>
      </c>
      <c r="J599" s="340">
        <v>0</v>
      </c>
      <c r="K599" s="341">
        <v>0</v>
      </c>
      <c r="L599" s="341">
        <v>21</v>
      </c>
      <c r="M599" s="341">
        <v>41</v>
      </c>
      <c r="N599" s="340">
        <v>0</v>
      </c>
      <c r="O599" s="341">
        <v>70</v>
      </c>
      <c r="P599" s="341">
        <v>76</v>
      </c>
      <c r="Q599" s="343">
        <v>70</v>
      </c>
      <c r="R599" s="344">
        <v>76</v>
      </c>
      <c r="S599" s="344">
        <v>85</v>
      </c>
      <c r="T599" s="344">
        <v>93</v>
      </c>
      <c r="U599" s="344">
        <v>108</v>
      </c>
      <c r="V599" s="344">
        <v>108</v>
      </c>
      <c r="W599" s="344">
        <v>0</v>
      </c>
      <c r="X599" s="383">
        <v>0</v>
      </c>
      <c r="Y599" s="384">
        <v>0.12</v>
      </c>
      <c r="Z599" s="384">
        <v>0.25</v>
      </c>
      <c r="AA599" s="384">
        <v>0.25</v>
      </c>
      <c r="AB599" s="385">
        <v>0</v>
      </c>
      <c r="AC599" s="385">
        <v>0</v>
      </c>
      <c r="AD599" s="385">
        <v>0</v>
      </c>
      <c r="AE599" s="385">
        <v>0</v>
      </c>
      <c r="AF599" s="405">
        <v>0</v>
      </c>
      <c r="AG599" s="333" t="s">
        <v>1570</v>
      </c>
      <c r="AH599" s="388" t="s">
        <v>1518</v>
      </c>
      <c r="AI599" s="388" t="s">
        <v>1515</v>
      </c>
      <c r="AJ599" s="389">
        <v>1</v>
      </c>
      <c r="AK599" s="390">
        <v>33</v>
      </c>
      <c r="AL599" s="333">
        <v>12</v>
      </c>
      <c r="AM599" s="333">
        <v>0.1803564949722492</v>
      </c>
      <c r="AN599" s="440">
        <v>5.9517643340842241</v>
      </c>
      <c r="AO599" s="389"/>
      <c r="AP599" s="388">
        <v>2.7053474245837381</v>
      </c>
      <c r="AQ599" s="389">
        <v>1</v>
      </c>
      <c r="AR599" s="389">
        <v>1</v>
      </c>
      <c r="AS599" s="389">
        <v>0</v>
      </c>
      <c r="AT599" s="389">
        <v>0</v>
      </c>
      <c r="AU599" s="389">
        <v>0</v>
      </c>
      <c r="AV599" s="389">
        <v>0</v>
      </c>
      <c r="AW599" s="350">
        <v>0.05</v>
      </c>
      <c r="AX599" s="391">
        <v>0.25</v>
      </c>
      <c r="AY599" s="83">
        <v>5</v>
      </c>
      <c r="AZ599" s="5">
        <v>0</v>
      </c>
      <c r="BA599" s="5" t="s">
        <v>1537</v>
      </c>
      <c r="BB599" s="5" t="s">
        <v>1537</v>
      </c>
      <c r="BC599" s="5" t="s">
        <v>1537</v>
      </c>
      <c r="BD599" s="4" t="s">
        <v>3612</v>
      </c>
      <c r="BE599" s="5">
        <v>0</v>
      </c>
      <c r="BF599" s="5">
        <v>0</v>
      </c>
      <c r="BG599" s="5">
        <v>0</v>
      </c>
      <c r="BH599" s="5" t="s">
        <v>1537</v>
      </c>
      <c r="BI599" s="289"/>
      <c r="BJ599" s="297">
        <v>0</v>
      </c>
      <c r="BK599" s="297">
        <v>5</v>
      </c>
    </row>
    <row r="600" spans="1:63" x14ac:dyDescent="0.2">
      <c r="A600" s="291" t="s">
        <v>3960</v>
      </c>
      <c r="B600" s="292" t="s">
        <v>4717</v>
      </c>
      <c r="C600" s="340">
        <v>0</v>
      </c>
      <c r="D600" s="341">
        <v>15</v>
      </c>
      <c r="E600" s="341">
        <v>23</v>
      </c>
      <c r="F600" s="341">
        <v>21</v>
      </c>
      <c r="G600" s="341">
        <v>22</v>
      </c>
      <c r="H600" s="341">
        <v>24</v>
      </c>
      <c r="I600" s="342">
        <v>25</v>
      </c>
      <c r="J600" s="340">
        <v>0</v>
      </c>
      <c r="K600" s="341">
        <v>0</v>
      </c>
      <c r="L600" s="341">
        <v>8</v>
      </c>
      <c r="M600" s="341">
        <v>15</v>
      </c>
      <c r="N600" s="340">
        <v>0</v>
      </c>
      <c r="O600" s="341">
        <v>51</v>
      </c>
      <c r="P600" s="341">
        <v>55</v>
      </c>
      <c r="Q600" s="343">
        <v>51</v>
      </c>
      <c r="R600" s="344">
        <v>55</v>
      </c>
      <c r="S600" s="344">
        <v>62</v>
      </c>
      <c r="T600" s="344">
        <v>59</v>
      </c>
      <c r="U600" s="344">
        <v>62</v>
      </c>
      <c r="V600" s="344">
        <v>62</v>
      </c>
      <c r="W600" s="344">
        <v>0</v>
      </c>
      <c r="X600" s="383">
        <v>0</v>
      </c>
      <c r="Y600" s="384">
        <v>0.12</v>
      </c>
      <c r="Z600" s="384">
        <v>0.25</v>
      </c>
      <c r="AA600" s="384">
        <v>0</v>
      </c>
      <c r="AB600" s="385">
        <v>0</v>
      </c>
      <c r="AC600" s="385">
        <v>0</v>
      </c>
      <c r="AD600" s="385">
        <v>0</v>
      </c>
      <c r="AE600" s="385">
        <v>0</v>
      </c>
      <c r="AF600" s="405">
        <v>0</v>
      </c>
      <c r="AG600" s="333" t="s">
        <v>1570</v>
      </c>
      <c r="AH600" s="388" t="s">
        <v>1518</v>
      </c>
      <c r="AI600" s="388" t="s">
        <v>1515</v>
      </c>
      <c r="AJ600" s="389">
        <v>1</v>
      </c>
      <c r="AK600" s="390">
        <v>36</v>
      </c>
      <c r="AL600" s="333">
        <v>4</v>
      </c>
      <c r="AM600" s="333">
        <v>6.4719087771508879E-2</v>
      </c>
      <c r="AN600" s="440">
        <v>2.1357298964597931</v>
      </c>
      <c r="AO600" s="389"/>
      <c r="AP600" s="388">
        <v>0.97078631657263315</v>
      </c>
      <c r="AQ600" s="389">
        <v>1</v>
      </c>
      <c r="AR600" s="389">
        <v>1</v>
      </c>
      <c r="AS600" s="389">
        <v>0</v>
      </c>
      <c r="AT600" s="389">
        <v>0</v>
      </c>
      <c r="AU600" s="389">
        <v>0</v>
      </c>
      <c r="AV600" s="389">
        <v>0</v>
      </c>
      <c r="AW600" s="350">
        <v>0.05</v>
      </c>
      <c r="AX600" s="391">
        <v>0.25</v>
      </c>
      <c r="AY600" s="83">
        <v>5</v>
      </c>
      <c r="AZ600" s="5">
        <v>0</v>
      </c>
      <c r="BA600" s="5" t="s">
        <v>1537</v>
      </c>
      <c r="BB600" s="5" t="s">
        <v>1537</v>
      </c>
      <c r="BC600" s="5" t="s">
        <v>3612</v>
      </c>
      <c r="BD600" s="4" t="s">
        <v>3612</v>
      </c>
      <c r="BE600" s="5">
        <v>0</v>
      </c>
      <c r="BF600" s="5">
        <v>0</v>
      </c>
      <c r="BG600" s="5">
        <v>0</v>
      </c>
      <c r="BH600" s="5" t="s">
        <v>1537</v>
      </c>
      <c r="BI600" s="289"/>
      <c r="BJ600" s="297">
        <v>0</v>
      </c>
      <c r="BK600" s="297">
        <v>3</v>
      </c>
    </row>
    <row r="601" spans="1:63" x14ac:dyDescent="0.2">
      <c r="A601" s="291" t="s">
        <v>836</v>
      </c>
      <c r="B601" s="292" t="s">
        <v>2951</v>
      </c>
      <c r="C601" s="340">
        <v>0</v>
      </c>
      <c r="D601" s="341">
        <v>21</v>
      </c>
      <c r="E601" s="341">
        <v>29</v>
      </c>
      <c r="F601" s="341">
        <v>28</v>
      </c>
      <c r="G601" s="341">
        <v>30</v>
      </c>
      <c r="H601" s="341">
        <v>35</v>
      </c>
      <c r="I601" s="342">
        <v>33</v>
      </c>
      <c r="J601" s="340">
        <v>0</v>
      </c>
      <c r="K601" s="341">
        <v>0</v>
      </c>
      <c r="L601" s="341">
        <v>12</v>
      </c>
      <c r="M601" s="341">
        <v>22</v>
      </c>
      <c r="N601" s="340">
        <v>0</v>
      </c>
      <c r="O601" s="341">
        <v>52</v>
      </c>
      <c r="P601" s="341">
        <v>56</v>
      </c>
      <c r="Q601" s="343">
        <v>52</v>
      </c>
      <c r="R601" s="344">
        <v>56</v>
      </c>
      <c r="S601" s="344">
        <v>71</v>
      </c>
      <c r="T601" s="344">
        <v>61</v>
      </c>
      <c r="U601" s="344">
        <v>79</v>
      </c>
      <c r="V601" s="344">
        <v>79</v>
      </c>
      <c r="W601" s="344">
        <v>0</v>
      </c>
      <c r="X601" s="383">
        <v>0</v>
      </c>
      <c r="Y601" s="384">
        <v>0.12</v>
      </c>
      <c r="Z601" s="384">
        <v>0.25</v>
      </c>
      <c r="AA601" s="384">
        <v>0.25</v>
      </c>
      <c r="AB601" s="385">
        <v>0</v>
      </c>
      <c r="AC601" s="385">
        <v>0</v>
      </c>
      <c r="AD601" s="385">
        <v>0</v>
      </c>
      <c r="AE601" s="385">
        <v>0</v>
      </c>
      <c r="AF601" s="405">
        <v>0</v>
      </c>
      <c r="AG601" s="333" t="s">
        <v>1570</v>
      </c>
      <c r="AH601" s="388" t="s">
        <v>1518</v>
      </c>
      <c r="AI601" s="388" t="s">
        <v>1515</v>
      </c>
      <c r="AJ601" s="389">
        <v>1</v>
      </c>
      <c r="AK601" s="390">
        <v>36</v>
      </c>
      <c r="AL601" s="333">
        <v>6</v>
      </c>
      <c r="AM601" s="333">
        <v>9.8059223896225581E-2</v>
      </c>
      <c r="AN601" s="440">
        <v>3.2359543885754443</v>
      </c>
      <c r="AO601" s="389"/>
      <c r="AP601" s="388">
        <v>1.4708883584433836</v>
      </c>
      <c r="AQ601" s="389">
        <v>1</v>
      </c>
      <c r="AR601" s="389">
        <v>1</v>
      </c>
      <c r="AS601" s="389">
        <v>0</v>
      </c>
      <c r="AT601" s="389">
        <v>0</v>
      </c>
      <c r="AU601" s="389">
        <v>0</v>
      </c>
      <c r="AV601" s="389">
        <v>0</v>
      </c>
      <c r="AW601" s="350">
        <v>0.05</v>
      </c>
      <c r="AX601" s="391">
        <v>0.25</v>
      </c>
      <c r="AY601" s="83">
        <v>5</v>
      </c>
      <c r="AZ601" s="5">
        <v>0</v>
      </c>
      <c r="BA601" s="5" t="s">
        <v>1537</v>
      </c>
      <c r="BB601" s="5" t="s">
        <v>1537</v>
      </c>
      <c r="BC601" s="5" t="s">
        <v>1537</v>
      </c>
      <c r="BD601" s="4" t="s">
        <v>3612</v>
      </c>
      <c r="BE601" s="5">
        <v>0</v>
      </c>
      <c r="BF601" s="5">
        <v>0</v>
      </c>
      <c r="BG601" s="5">
        <v>0</v>
      </c>
      <c r="BH601" s="5" t="s">
        <v>1537</v>
      </c>
      <c r="BI601" s="289"/>
      <c r="BJ601" s="297">
        <v>0</v>
      </c>
      <c r="BK601" s="297">
        <v>3</v>
      </c>
    </row>
    <row r="602" spans="1:63" x14ac:dyDescent="0.2">
      <c r="A602" s="291" t="s">
        <v>852</v>
      </c>
      <c r="B602" s="292" t="s">
        <v>2967</v>
      </c>
      <c r="C602" s="340">
        <v>0</v>
      </c>
      <c r="D602" s="341">
        <v>36</v>
      </c>
      <c r="E602" s="341">
        <v>50</v>
      </c>
      <c r="F602" s="341">
        <v>49</v>
      </c>
      <c r="G602" s="341">
        <v>53</v>
      </c>
      <c r="H602" s="341">
        <v>63</v>
      </c>
      <c r="I602" s="342">
        <v>58</v>
      </c>
      <c r="J602" s="340">
        <v>0</v>
      </c>
      <c r="K602" s="341">
        <v>0</v>
      </c>
      <c r="L602" s="341">
        <v>22</v>
      </c>
      <c r="M602" s="341">
        <v>44</v>
      </c>
      <c r="N602" s="340">
        <v>0</v>
      </c>
      <c r="O602" s="341">
        <v>74</v>
      </c>
      <c r="P602" s="341">
        <v>79</v>
      </c>
      <c r="Q602" s="343">
        <v>74</v>
      </c>
      <c r="R602" s="344">
        <v>79</v>
      </c>
      <c r="S602" s="344">
        <v>96</v>
      </c>
      <c r="T602" s="344">
        <v>95</v>
      </c>
      <c r="U602" s="344">
        <v>116</v>
      </c>
      <c r="V602" s="344">
        <v>116</v>
      </c>
      <c r="W602" s="344">
        <v>0</v>
      </c>
      <c r="X602" s="383">
        <v>0</v>
      </c>
      <c r="Y602" s="384">
        <v>0.12</v>
      </c>
      <c r="Z602" s="384">
        <v>0.25</v>
      </c>
      <c r="AA602" s="384">
        <v>0.25</v>
      </c>
      <c r="AB602" s="385">
        <v>0</v>
      </c>
      <c r="AC602" s="385">
        <v>0</v>
      </c>
      <c r="AD602" s="385">
        <v>0</v>
      </c>
      <c r="AE602" s="385">
        <v>0</v>
      </c>
      <c r="AF602" s="405">
        <v>0</v>
      </c>
      <c r="AG602" s="333" t="s">
        <v>1570</v>
      </c>
      <c r="AH602" s="388" t="s">
        <v>1518</v>
      </c>
      <c r="AI602" s="388" t="s">
        <v>1515</v>
      </c>
      <c r="AJ602" s="389">
        <v>1</v>
      </c>
      <c r="AK602" s="390">
        <v>36</v>
      </c>
      <c r="AL602" s="333">
        <v>12</v>
      </c>
      <c r="AM602" s="333">
        <v>0.19677217595175936</v>
      </c>
      <c r="AN602" s="440">
        <v>6.4934818064080586</v>
      </c>
      <c r="AO602" s="389"/>
      <c r="AP602" s="388">
        <v>2.9515826392763902</v>
      </c>
      <c r="AQ602" s="389">
        <v>1</v>
      </c>
      <c r="AR602" s="389">
        <v>1</v>
      </c>
      <c r="AS602" s="389">
        <v>0</v>
      </c>
      <c r="AT602" s="389">
        <v>0</v>
      </c>
      <c r="AU602" s="389">
        <v>0</v>
      </c>
      <c r="AV602" s="389">
        <v>0</v>
      </c>
      <c r="AW602" s="350">
        <v>0.05</v>
      </c>
      <c r="AX602" s="391">
        <v>0.25</v>
      </c>
      <c r="AY602" s="83">
        <v>5</v>
      </c>
      <c r="AZ602" s="5">
        <v>0</v>
      </c>
      <c r="BA602" s="5" t="s">
        <v>1537</v>
      </c>
      <c r="BB602" s="5" t="s">
        <v>1537</v>
      </c>
      <c r="BC602" s="5" t="s">
        <v>1537</v>
      </c>
      <c r="BD602" s="4" t="s">
        <v>3612</v>
      </c>
      <c r="BE602" s="5">
        <v>0</v>
      </c>
      <c r="BF602" s="5">
        <v>0</v>
      </c>
      <c r="BG602" s="5">
        <v>0</v>
      </c>
      <c r="BH602" s="5" t="s">
        <v>1537</v>
      </c>
      <c r="BI602" s="289"/>
      <c r="BJ602" s="297">
        <v>0</v>
      </c>
      <c r="BK602" s="297">
        <v>6</v>
      </c>
    </row>
    <row r="603" spans="1:63" x14ac:dyDescent="0.2">
      <c r="A603" s="291" t="s">
        <v>837</v>
      </c>
      <c r="B603" s="292" t="s">
        <v>2952</v>
      </c>
      <c r="C603" s="340">
        <v>0</v>
      </c>
      <c r="D603" s="341">
        <v>21</v>
      </c>
      <c r="E603" s="341">
        <v>29</v>
      </c>
      <c r="F603" s="341">
        <v>28</v>
      </c>
      <c r="G603" s="341">
        <v>30</v>
      </c>
      <c r="H603" s="341">
        <v>35</v>
      </c>
      <c r="I603" s="342">
        <v>33</v>
      </c>
      <c r="J603" s="340">
        <v>0</v>
      </c>
      <c r="K603" s="341">
        <v>0</v>
      </c>
      <c r="L603" s="341">
        <v>12</v>
      </c>
      <c r="M603" s="341">
        <v>22</v>
      </c>
      <c r="N603" s="340">
        <v>0</v>
      </c>
      <c r="O603" s="341">
        <v>52</v>
      </c>
      <c r="P603" s="341">
        <v>56</v>
      </c>
      <c r="Q603" s="343">
        <v>52</v>
      </c>
      <c r="R603" s="344">
        <v>56</v>
      </c>
      <c r="S603" s="344">
        <v>71</v>
      </c>
      <c r="T603" s="344">
        <v>61</v>
      </c>
      <c r="U603" s="344">
        <v>79</v>
      </c>
      <c r="V603" s="344">
        <v>79</v>
      </c>
      <c r="W603" s="344">
        <v>0</v>
      </c>
      <c r="X603" s="383">
        <v>0</v>
      </c>
      <c r="Y603" s="384">
        <v>0.12</v>
      </c>
      <c r="Z603" s="384">
        <v>0.25</v>
      </c>
      <c r="AA603" s="384">
        <v>0.25</v>
      </c>
      <c r="AB603" s="385">
        <v>0</v>
      </c>
      <c r="AC603" s="385">
        <v>0</v>
      </c>
      <c r="AD603" s="385">
        <v>0</v>
      </c>
      <c r="AE603" s="385">
        <v>0</v>
      </c>
      <c r="AF603" s="405">
        <v>0</v>
      </c>
      <c r="AG603" s="333" t="s">
        <v>1570</v>
      </c>
      <c r="AH603" s="388" t="s">
        <v>1518</v>
      </c>
      <c r="AI603" s="388" t="s">
        <v>1515</v>
      </c>
      <c r="AJ603" s="389">
        <v>1</v>
      </c>
      <c r="AK603" s="390">
        <v>36</v>
      </c>
      <c r="AL603" s="333">
        <v>6</v>
      </c>
      <c r="AM603" s="333">
        <v>9.8059223896225581E-2</v>
      </c>
      <c r="AN603" s="440">
        <v>3.2359543885754443</v>
      </c>
      <c r="AO603" s="389"/>
      <c r="AP603" s="388">
        <v>1.4708883584433836</v>
      </c>
      <c r="AQ603" s="389">
        <v>1</v>
      </c>
      <c r="AR603" s="389">
        <v>1</v>
      </c>
      <c r="AS603" s="389">
        <v>0</v>
      </c>
      <c r="AT603" s="389">
        <v>0</v>
      </c>
      <c r="AU603" s="389">
        <v>0</v>
      </c>
      <c r="AV603" s="389">
        <v>0</v>
      </c>
      <c r="AW603" s="350">
        <v>0.05</v>
      </c>
      <c r="AX603" s="391">
        <v>0.25</v>
      </c>
      <c r="AY603" s="83">
        <v>5</v>
      </c>
      <c r="AZ603" s="5">
        <v>0</v>
      </c>
      <c r="BA603" s="5" t="s">
        <v>1537</v>
      </c>
      <c r="BB603" s="5" t="s">
        <v>1537</v>
      </c>
      <c r="BC603" s="5" t="s">
        <v>1537</v>
      </c>
      <c r="BD603" s="4" t="s">
        <v>3612</v>
      </c>
      <c r="BE603" s="5">
        <v>0</v>
      </c>
      <c r="BF603" s="5">
        <v>0</v>
      </c>
      <c r="BG603" s="5">
        <v>0</v>
      </c>
      <c r="BH603" s="5" t="s">
        <v>1537</v>
      </c>
      <c r="BI603" s="289"/>
      <c r="BJ603" s="297">
        <v>0</v>
      </c>
      <c r="BK603" s="297">
        <v>3</v>
      </c>
    </row>
    <row r="604" spans="1:63" x14ac:dyDescent="0.2">
      <c r="A604" s="291" t="s">
        <v>3961</v>
      </c>
      <c r="B604" s="292" t="s">
        <v>4718</v>
      </c>
      <c r="C604" s="340">
        <v>0</v>
      </c>
      <c r="D604" s="341">
        <v>17</v>
      </c>
      <c r="E604" s="341">
        <v>26</v>
      </c>
      <c r="F604" s="341">
        <v>24</v>
      </c>
      <c r="G604" s="341">
        <v>24</v>
      </c>
      <c r="H604" s="341">
        <v>26</v>
      </c>
      <c r="I604" s="342">
        <v>28</v>
      </c>
      <c r="J604" s="340">
        <v>0</v>
      </c>
      <c r="K604" s="341">
        <v>0</v>
      </c>
      <c r="L604" s="341">
        <v>9</v>
      </c>
      <c r="M604" s="341">
        <v>17</v>
      </c>
      <c r="N604" s="340">
        <v>0</v>
      </c>
      <c r="O604" s="341">
        <v>65</v>
      </c>
      <c r="P604" s="341">
        <v>70</v>
      </c>
      <c r="Q604" s="343">
        <v>65</v>
      </c>
      <c r="R604" s="344">
        <v>70</v>
      </c>
      <c r="S604" s="344">
        <v>77</v>
      </c>
      <c r="T604" s="344">
        <v>74</v>
      </c>
      <c r="U604" s="344">
        <v>78</v>
      </c>
      <c r="V604" s="344">
        <v>78</v>
      </c>
      <c r="W604" s="344">
        <v>0</v>
      </c>
      <c r="X604" s="383">
        <v>0</v>
      </c>
      <c r="Y604" s="384">
        <v>0.12</v>
      </c>
      <c r="Z604" s="384">
        <v>0.25</v>
      </c>
      <c r="AA604" s="384">
        <v>0</v>
      </c>
      <c r="AB604" s="385">
        <v>0</v>
      </c>
      <c r="AC604" s="385">
        <v>0</v>
      </c>
      <c r="AD604" s="385">
        <v>0</v>
      </c>
      <c r="AE604" s="385">
        <v>0</v>
      </c>
      <c r="AF604" s="405">
        <v>0</v>
      </c>
      <c r="AG604" s="333" t="s">
        <v>1570</v>
      </c>
      <c r="AH604" s="388" t="s">
        <v>1518</v>
      </c>
      <c r="AI604" s="388" t="s">
        <v>1515</v>
      </c>
      <c r="AJ604" s="389">
        <v>1</v>
      </c>
      <c r="AK604" s="390">
        <v>42</v>
      </c>
      <c r="AL604" s="333">
        <v>4</v>
      </c>
      <c r="AM604" s="333">
        <v>7.5517442701552084E-2</v>
      </c>
      <c r="AN604" s="440">
        <v>2.4920756091512191</v>
      </c>
      <c r="AO604" s="389"/>
      <c r="AP604" s="388">
        <v>1.1327616405232812</v>
      </c>
      <c r="AQ604" s="389">
        <v>1</v>
      </c>
      <c r="AR604" s="389">
        <v>1</v>
      </c>
      <c r="AS604" s="389">
        <v>0</v>
      </c>
      <c r="AT604" s="389">
        <v>0</v>
      </c>
      <c r="AU604" s="389">
        <v>0</v>
      </c>
      <c r="AV604" s="389">
        <v>0</v>
      </c>
      <c r="AW604" s="350">
        <v>0.05</v>
      </c>
      <c r="AX604" s="391">
        <v>0.25</v>
      </c>
      <c r="AY604" s="83">
        <v>5</v>
      </c>
      <c r="AZ604" s="5">
        <v>0</v>
      </c>
      <c r="BA604" s="5" t="s">
        <v>1537</v>
      </c>
      <c r="BB604" s="5" t="s">
        <v>1537</v>
      </c>
      <c r="BC604" s="5" t="s">
        <v>3612</v>
      </c>
      <c r="BD604" s="4" t="s">
        <v>3612</v>
      </c>
      <c r="BE604" s="5">
        <v>0</v>
      </c>
      <c r="BF604" s="5">
        <v>0</v>
      </c>
      <c r="BG604" s="5">
        <v>0</v>
      </c>
      <c r="BH604" s="5" t="s">
        <v>1537</v>
      </c>
      <c r="BI604" s="289"/>
      <c r="BJ604" s="297">
        <v>0</v>
      </c>
      <c r="BK604" s="297">
        <v>3</v>
      </c>
    </row>
    <row r="605" spans="1:63" x14ac:dyDescent="0.2">
      <c r="A605" s="291" t="s">
        <v>838</v>
      </c>
      <c r="B605" s="292" t="s">
        <v>2953</v>
      </c>
      <c r="C605" s="340">
        <v>0</v>
      </c>
      <c r="D605" s="341">
        <v>24</v>
      </c>
      <c r="E605" s="341">
        <v>33</v>
      </c>
      <c r="F605" s="341">
        <v>32</v>
      </c>
      <c r="G605" s="341">
        <v>34</v>
      </c>
      <c r="H605" s="341">
        <v>39</v>
      </c>
      <c r="I605" s="342">
        <v>37</v>
      </c>
      <c r="J605" s="340">
        <v>0</v>
      </c>
      <c r="K605" s="341">
        <v>0</v>
      </c>
      <c r="L605" s="341">
        <v>13</v>
      </c>
      <c r="M605" s="341">
        <v>26</v>
      </c>
      <c r="N605" s="340">
        <v>0</v>
      </c>
      <c r="O605" s="341">
        <v>56</v>
      </c>
      <c r="P605" s="341">
        <v>60</v>
      </c>
      <c r="Q605" s="343">
        <v>56</v>
      </c>
      <c r="R605" s="344">
        <v>60</v>
      </c>
      <c r="S605" s="344">
        <v>78</v>
      </c>
      <c r="T605" s="344">
        <v>65</v>
      </c>
      <c r="U605" s="344">
        <v>88</v>
      </c>
      <c r="V605" s="344">
        <v>88</v>
      </c>
      <c r="W605" s="344">
        <v>0</v>
      </c>
      <c r="X605" s="383">
        <v>0</v>
      </c>
      <c r="Y605" s="384">
        <v>0.12</v>
      </c>
      <c r="Z605" s="384">
        <v>0.25</v>
      </c>
      <c r="AA605" s="384">
        <v>0.25</v>
      </c>
      <c r="AB605" s="385">
        <v>0</v>
      </c>
      <c r="AC605" s="385">
        <v>0</v>
      </c>
      <c r="AD605" s="385">
        <v>0</v>
      </c>
      <c r="AE605" s="385">
        <v>0</v>
      </c>
      <c r="AF605" s="405">
        <v>0</v>
      </c>
      <c r="AG605" s="333" t="s">
        <v>1570</v>
      </c>
      <c r="AH605" s="388" t="s">
        <v>1518</v>
      </c>
      <c r="AI605" s="388" t="s">
        <v>1515</v>
      </c>
      <c r="AJ605" s="389">
        <v>1</v>
      </c>
      <c r="AK605" s="390">
        <v>42</v>
      </c>
      <c r="AL605" s="333">
        <v>6</v>
      </c>
      <c r="AM605" s="333">
        <v>0.11442036772962436</v>
      </c>
      <c r="AN605" s="440">
        <v>3.7758721350776043</v>
      </c>
      <c r="AO605" s="389"/>
      <c r="AP605" s="388">
        <v>1.7163055159443654</v>
      </c>
      <c r="AQ605" s="389">
        <v>1</v>
      </c>
      <c r="AR605" s="389">
        <v>1</v>
      </c>
      <c r="AS605" s="389">
        <v>0</v>
      </c>
      <c r="AT605" s="389">
        <v>0</v>
      </c>
      <c r="AU605" s="389">
        <v>0</v>
      </c>
      <c r="AV605" s="389">
        <v>0</v>
      </c>
      <c r="AW605" s="350">
        <v>0.05</v>
      </c>
      <c r="AX605" s="391">
        <v>0.25</v>
      </c>
      <c r="AY605" s="83">
        <v>5</v>
      </c>
      <c r="AZ605" s="5">
        <v>0</v>
      </c>
      <c r="BA605" s="5" t="s">
        <v>1537</v>
      </c>
      <c r="BB605" s="5" t="s">
        <v>1537</v>
      </c>
      <c r="BC605" s="5" t="s">
        <v>1537</v>
      </c>
      <c r="BD605" s="4" t="s">
        <v>3612</v>
      </c>
      <c r="BE605" s="5">
        <v>0</v>
      </c>
      <c r="BF605" s="5">
        <v>0</v>
      </c>
      <c r="BG605" s="5">
        <v>0</v>
      </c>
      <c r="BH605" s="5" t="s">
        <v>1537</v>
      </c>
      <c r="BI605" s="289"/>
      <c r="BJ605" s="297">
        <v>0</v>
      </c>
      <c r="BK605" s="297">
        <v>4</v>
      </c>
    </row>
    <row r="606" spans="1:63" x14ac:dyDescent="0.2">
      <c r="A606" s="291" t="s">
        <v>839</v>
      </c>
      <c r="B606" s="292" t="s">
        <v>2954</v>
      </c>
      <c r="C606" s="340">
        <v>0</v>
      </c>
      <c r="D606" s="341">
        <v>26</v>
      </c>
      <c r="E606" s="341">
        <v>36</v>
      </c>
      <c r="F606" s="341">
        <v>35</v>
      </c>
      <c r="G606" s="341">
        <v>37</v>
      </c>
      <c r="H606" s="341">
        <v>43</v>
      </c>
      <c r="I606" s="342">
        <v>41</v>
      </c>
      <c r="J606" s="340">
        <v>0</v>
      </c>
      <c r="K606" s="341">
        <v>0</v>
      </c>
      <c r="L606" s="341">
        <v>16</v>
      </c>
      <c r="M606" s="341">
        <v>29</v>
      </c>
      <c r="N606" s="340">
        <v>0</v>
      </c>
      <c r="O606" s="341">
        <v>64</v>
      </c>
      <c r="P606" s="341">
        <v>65</v>
      </c>
      <c r="Q606" s="343">
        <v>64</v>
      </c>
      <c r="R606" s="344">
        <v>65</v>
      </c>
      <c r="S606" s="344">
        <v>90</v>
      </c>
      <c r="T606" s="344">
        <v>71</v>
      </c>
      <c r="U606" s="344">
        <v>91</v>
      </c>
      <c r="V606" s="344">
        <v>91</v>
      </c>
      <c r="W606" s="344">
        <v>0</v>
      </c>
      <c r="X606" s="383">
        <v>0</v>
      </c>
      <c r="Y606" s="384">
        <v>0.12</v>
      </c>
      <c r="Z606" s="384">
        <v>0.25</v>
      </c>
      <c r="AA606" s="384">
        <v>0.25</v>
      </c>
      <c r="AB606" s="385">
        <v>0</v>
      </c>
      <c r="AC606" s="385">
        <v>0</v>
      </c>
      <c r="AD606" s="385">
        <v>0</v>
      </c>
      <c r="AE606" s="385">
        <v>0</v>
      </c>
      <c r="AF606" s="405">
        <v>0</v>
      </c>
      <c r="AG606" s="333" t="s">
        <v>1570</v>
      </c>
      <c r="AH606" s="388" t="s">
        <v>1518</v>
      </c>
      <c r="AI606" s="388" t="s">
        <v>1515</v>
      </c>
      <c r="AJ606" s="389">
        <v>1</v>
      </c>
      <c r="AK606" s="390">
        <v>48</v>
      </c>
      <c r="AL606" s="333">
        <v>6</v>
      </c>
      <c r="AM606" s="333">
        <v>0.13056623335468895</v>
      </c>
      <c r="AN606" s="440">
        <v>4.3086857007047357</v>
      </c>
      <c r="AO606" s="389"/>
      <c r="AP606" s="388">
        <v>1.9584935003203343</v>
      </c>
      <c r="AQ606" s="389">
        <v>1</v>
      </c>
      <c r="AR606" s="389">
        <v>1</v>
      </c>
      <c r="AS606" s="389">
        <v>0</v>
      </c>
      <c r="AT606" s="389">
        <v>0</v>
      </c>
      <c r="AU606" s="389">
        <v>0</v>
      </c>
      <c r="AV606" s="389">
        <v>0</v>
      </c>
      <c r="AW606" s="350">
        <v>0.05</v>
      </c>
      <c r="AX606" s="391">
        <v>0.25</v>
      </c>
      <c r="AY606" s="83">
        <v>5</v>
      </c>
      <c r="AZ606" s="5">
        <v>0</v>
      </c>
      <c r="BA606" s="5" t="s">
        <v>1537</v>
      </c>
      <c r="BB606" s="5" t="s">
        <v>1537</v>
      </c>
      <c r="BC606" s="5" t="s">
        <v>1537</v>
      </c>
      <c r="BD606" s="4" t="s">
        <v>3612</v>
      </c>
      <c r="BE606" s="5">
        <v>0</v>
      </c>
      <c r="BF606" s="5">
        <v>0</v>
      </c>
      <c r="BG606" s="5">
        <v>0</v>
      </c>
      <c r="BH606" s="5" t="s">
        <v>1537</v>
      </c>
      <c r="BI606" s="289"/>
      <c r="BJ606" s="297">
        <v>0</v>
      </c>
      <c r="BK606" s="297">
        <v>4</v>
      </c>
    </row>
    <row r="607" spans="1:63" x14ac:dyDescent="0.2">
      <c r="A607" s="291" t="s">
        <v>3462</v>
      </c>
      <c r="B607" s="292" t="s">
        <v>3463</v>
      </c>
      <c r="C607" s="340">
        <v>88</v>
      </c>
      <c r="D607" s="341">
        <v>88</v>
      </c>
      <c r="E607" s="341">
        <v>88</v>
      </c>
      <c r="F607" s="341">
        <v>88</v>
      </c>
      <c r="G607" s="341">
        <v>88</v>
      </c>
      <c r="H607" s="341">
        <v>88</v>
      </c>
      <c r="I607" s="342">
        <v>88</v>
      </c>
      <c r="J607" s="340">
        <v>0</v>
      </c>
      <c r="K607" s="341">
        <v>0</v>
      </c>
      <c r="L607" s="341">
        <v>0</v>
      </c>
      <c r="M607" s="341">
        <v>0</v>
      </c>
      <c r="N607" s="340">
        <v>88</v>
      </c>
      <c r="O607" s="341">
        <v>88</v>
      </c>
      <c r="P607" s="341">
        <v>88</v>
      </c>
      <c r="Q607" s="343">
        <v>88</v>
      </c>
      <c r="R607" s="344">
        <v>88</v>
      </c>
      <c r="S607" s="344">
        <v>88</v>
      </c>
      <c r="T607" s="344">
        <v>88</v>
      </c>
      <c r="U607" s="344">
        <v>88</v>
      </c>
      <c r="V607" s="344">
        <v>88</v>
      </c>
      <c r="W607" s="344">
        <v>0</v>
      </c>
      <c r="X607" s="383">
        <v>0</v>
      </c>
      <c r="Y607" s="384">
        <v>0</v>
      </c>
      <c r="Z607" s="384">
        <v>0</v>
      </c>
      <c r="AA607" s="384">
        <v>0</v>
      </c>
      <c r="AB607" s="385">
        <v>0</v>
      </c>
      <c r="AC607" s="385">
        <v>0</v>
      </c>
      <c r="AD607" s="385">
        <v>0</v>
      </c>
      <c r="AE607" s="385">
        <v>0</v>
      </c>
      <c r="AF607" s="405">
        <v>0</v>
      </c>
      <c r="AG607" s="333" t="s">
        <v>1570</v>
      </c>
      <c r="AH607" s="388" t="s">
        <v>5103</v>
      </c>
      <c r="AI607" s="388" t="s">
        <v>5104</v>
      </c>
      <c r="AJ607" s="389">
        <v>0</v>
      </c>
      <c r="AK607" s="390">
        <v>0</v>
      </c>
      <c r="AL607" s="333">
        <v>0</v>
      </c>
      <c r="AM607" s="333">
        <v>0</v>
      </c>
      <c r="AN607" s="440">
        <v>2</v>
      </c>
      <c r="AO607" s="389">
        <v>0</v>
      </c>
      <c r="AP607" s="388"/>
      <c r="AQ607" s="389"/>
      <c r="AR607" s="389"/>
      <c r="AS607" s="389"/>
      <c r="AT607" s="389"/>
      <c r="AU607" s="389"/>
      <c r="AV607" s="389"/>
      <c r="AW607" s="350">
        <v>0.2</v>
      </c>
      <c r="AX607" s="391">
        <v>0</v>
      </c>
      <c r="AY607" s="83">
        <v>0</v>
      </c>
      <c r="AZ607" s="5">
        <v>0</v>
      </c>
      <c r="BA607" s="5" t="s">
        <v>3612</v>
      </c>
      <c r="BB607" s="5" t="s">
        <v>3612</v>
      </c>
      <c r="BC607" s="5" t="s">
        <v>3612</v>
      </c>
      <c r="BD607" s="4" t="s">
        <v>3612</v>
      </c>
      <c r="BE607" s="5">
        <v>0</v>
      </c>
      <c r="BF607" s="5">
        <v>0</v>
      </c>
      <c r="BG607" s="5">
        <v>0</v>
      </c>
      <c r="BH607" s="5" t="s">
        <v>3612</v>
      </c>
      <c r="BI607" s="289"/>
      <c r="BJ607" s="297">
        <v>0</v>
      </c>
      <c r="BK607" s="297">
        <v>0</v>
      </c>
    </row>
    <row r="608" spans="1:63" x14ac:dyDescent="0.2">
      <c r="A608" s="291" t="s">
        <v>3464</v>
      </c>
      <c r="B608" s="292" t="s">
        <v>3465</v>
      </c>
      <c r="C608" s="340">
        <v>104</v>
      </c>
      <c r="D608" s="341">
        <v>104</v>
      </c>
      <c r="E608" s="341">
        <v>104</v>
      </c>
      <c r="F608" s="341">
        <v>104</v>
      </c>
      <c r="G608" s="341">
        <v>104</v>
      </c>
      <c r="H608" s="341">
        <v>104</v>
      </c>
      <c r="I608" s="342">
        <v>104</v>
      </c>
      <c r="J608" s="340">
        <v>0</v>
      </c>
      <c r="K608" s="341">
        <v>0</v>
      </c>
      <c r="L608" s="341">
        <v>0</v>
      </c>
      <c r="M608" s="341">
        <v>0</v>
      </c>
      <c r="N608" s="340">
        <v>104</v>
      </c>
      <c r="O608" s="341">
        <v>104</v>
      </c>
      <c r="P608" s="341">
        <v>104</v>
      </c>
      <c r="Q608" s="343">
        <v>104</v>
      </c>
      <c r="R608" s="344">
        <v>104</v>
      </c>
      <c r="S608" s="344">
        <v>104</v>
      </c>
      <c r="T608" s="344">
        <v>104</v>
      </c>
      <c r="U608" s="344">
        <v>104</v>
      </c>
      <c r="V608" s="344">
        <v>104</v>
      </c>
      <c r="W608" s="344">
        <v>0</v>
      </c>
      <c r="X608" s="383">
        <v>0</v>
      </c>
      <c r="Y608" s="384">
        <v>0</v>
      </c>
      <c r="Z608" s="384">
        <v>0</v>
      </c>
      <c r="AA608" s="384">
        <v>0</v>
      </c>
      <c r="AB608" s="385">
        <v>0</v>
      </c>
      <c r="AC608" s="385">
        <v>0</v>
      </c>
      <c r="AD608" s="385">
        <v>0</v>
      </c>
      <c r="AE608" s="385">
        <v>0</v>
      </c>
      <c r="AF608" s="405">
        <v>0</v>
      </c>
      <c r="AG608" s="333" t="s">
        <v>1570</v>
      </c>
      <c r="AH608" s="388" t="s">
        <v>5103</v>
      </c>
      <c r="AI608" s="388" t="s">
        <v>5104</v>
      </c>
      <c r="AJ608" s="389">
        <v>0</v>
      </c>
      <c r="AK608" s="390">
        <v>0</v>
      </c>
      <c r="AL608" s="333">
        <v>0</v>
      </c>
      <c r="AM608" s="333">
        <v>0</v>
      </c>
      <c r="AN608" s="440">
        <v>3</v>
      </c>
      <c r="AO608" s="389">
        <v>0</v>
      </c>
      <c r="AP608" s="388"/>
      <c r="AQ608" s="389"/>
      <c r="AR608" s="389"/>
      <c r="AS608" s="389"/>
      <c r="AT608" s="389"/>
      <c r="AU608" s="389"/>
      <c r="AV608" s="389"/>
      <c r="AW608" s="350">
        <v>0.2</v>
      </c>
      <c r="AX608" s="391">
        <v>0</v>
      </c>
      <c r="AY608" s="83">
        <v>0</v>
      </c>
      <c r="AZ608" s="5">
        <v>0</v>
      </c>
      <c r="BA608" s="5" t="s">
        <v>3612</v>
      </c>
      <c r="BB608" s="5" t="s">
        <v>3612</v>
      </c>
      <c r="BC608" s="5" t="s">
        <v>3612</v>
      </c>
      <c r="BD608" s="4" t="s">
        <v>3612</v>
      </c>
      <c r="BE608" s="5">
        <v>0</v>
      </c>
      <c r="BF608" s="5">
        <v>0</v>
      </c>
      <c r="BG608" s="5">
        <v>0</v>
      </c>
      <c r="BH608" s="5" t="s">
        <v>3612</v>
      </c>
      <c r="BI608" s="289"/>
      <c r="BJ608" s="297">
        <v>0</v>
      </c>
      <c r="BK608" s="297">
        <v>0</v>
      </c>
    </row>
    <row r="609" spans="1:63" x14ac:dyDescent="0.2">
      <c r="A609" s="291" t="s">
        <v>5972</v>
      </c>
      <c r="B609" s="292" t="s">
        <v>5973</v>
      </c>
      <c r="C609" s="340">
        <v>19</v>
      </c>
      <c r="D609" s="341">
        <v>19</v>
      </c>
      <c r="E609" s="341">
        <v>19</v>
      </c>
      <c r="F609" s="341">
        <v>19</v>
      </c>
      <c r="G609" s="341">
        <v>19</v>
      </c>
      <c r="H609" s="341">
        <v>19</v>
      </c>
      <c r="I609" s="342">
        <v>19</v>
      </c>
      <c r="J609" s="340">
        <v>0</v>
      </c>
      <c r="K609" s="341">
        <v>0</v>
      </c>
      <c r="L609" s="341">
        <v>0</v>
      </c>
      <c r="M609" s="341">
        <v>0</v>
      </c>
      <c r="N609" s="340">
        <v>19</v>
      </c>
      <c r="O609" s="341">
        <v>19</v>
      </c>
      <c r="P609" s="341">
        <v>19</v>
      </c>
      <c r="Q609" s="343">
        <v>19</v>
      </c>
      <c r="R609" s="344">
        <v>19</v>
      </c>
      <c r="S609" s="344">
        <v>19</v>
      </c>
      <c r="T609" s="344">
        <v>19</v>
      </c>
      <c r="U609" s="344">
        <v>19</v>
      </c>
      <c r="V609" s="344">
        <v>19</v>
      </c>
      <c r="W609" s="344">
        <v>0</v>
      </c>
      <c r="X609" s="383">
        <v>0</v>
      </c>
      <c r="Y609" s="384">
        <v>0</v>
      </c>
      <c r="Z609" s="384">
        <v>0</v>
      </c>
      <c r="AA609" s="384">
        <v>0</v>
      </c>
      <c r="AB609" s="385">
        <v>0</v>
      </c>
      <c r="AC609" s="385">
        <v>0</v>
      </c>
      <c r="AD609" s="385">
        <v>0</v>
      </c>
      <c r="AE609" s="385">
        <v>0</v>
      </c>
      <c r="AF609" s="405">
        <v>0</v>
      </c>
      <c r="AG609" s="333" t="s">
        <v>1520</v>
      </c>
      <c r="AH609" s="388" t="s">
        <v>5107</v>
      </c>
      <c r="AI609" s="388" t="s">
        <v>3176</v>
      </c>
      <c r="AJ609" s="389">
        <v>0</v>
      </c>
      <c r="AK609" s="390">
        <v>0</v>
      </c>
      <c r="AL609" s="333">
        <v>0</v>
      </c>
      <c r="AM609" s="333">
        <v>1.9097222222222223</v>
      </c>
      <c r="AN609" s="440">
        <v>2</v>
      </c>
      <c r="AO609" s="389">
        <v>0</v>
      </c>
      <c r="AP609" s="388">
        <v>0</v>
      </c>
      <c r="AQ609" s="389">
        <v>0</v>
      </c>
      <c r="AR609" s="389">
        <v>0</v>
      </c>
      <c r="AS609" s="389">
        <v>0</v>
      </c>
      <c r="AT609" s="389">
        <v>0</v>
      </c>
      <c r="AU609" s="389">
        <v>0</v>
      </c>
      <c r="AV609" s="389">
        <v>0</v>
      </c>
      <c r="AW609" s="350">
        <v>0</v>
      </c>
      <c r="AX609" s="391">
        <v>0</v>
      </c>
      <c r="AY609" s="83">
        <v>1</v>
      </c>
      <c r="AZ609" s="5">
        <v>0</v>
      </c>
      <c r="BA609" s="5" t="s">
        <v>3612</v>
      </c>
      <c r="BB609" s="5" t="s">
        <v>3612</v>
      </c>
      <c r="BC609" s="5" t="s">
        <v>3612</v>
      </c>
      <c r="BD609" s="4" t="s">
        <v>3612</v>
      </c>
      <c r="BE609" s="5">
        <v>0</v>
      </c>
      <c r="BF609" s="5">
        <v>0</v>
      </c>
      <c r="BG609" s="5">
        <v>0</v>
      </c>
      <c r="BH609" s="5" t="s">
        <v>3612</v>
      </c>
      <c r="BI609" s="289">
        <v>0</v>
      </c>
      <c r="BJ609" s="297">
        <v>0</v>
      </c>
      <c r="BK609" s="297">
        <v>0</v>
      </c>
    </row>
    <row r="610" spans="1:63" x14ac:dyDescent="0.2">
      <c r="A610" s="291" t="s">
        <v>5108</v>
      </c>
      <c r="B610" s="292" t="s">
        <v>5109</v>
      </c>
      <c r="C610" s="340">
        <v>19</v>
      </c>
      <c r="D610" s="341">
        <v>19</v>
      </c>
      <c r="E610" s="341">
        <v>19</v>
      </c>
      <c r="F610" s="341">
        <v>19</v>
      </c>
      <c r="G610" s="341">
        <v>19</v>
      </c>
      <c r="H610" s="341">
        <v>19</v>
      </c>
      <c r="I610" s="342">
        <v>19</v>
      </c>
      <c r="J610" s="340">
        <v>0</v>
      </c>
      <c r="K610" s="341">
        <v>0</v>
      </c>
      <c r="L610" s="341">
        <v>0</v>
      </c>
      <c r="M610" s="341">
        <v>0</v>
      </c>
      <c r="N610" s="340">
        <v>19</v>
      </c>
      <c r="O610" s="341">
        <v>19</v>
      </c>
      <c r="P610" s="341">
        <v>19</v>
      </c>
      <c r="Q610" s="343">
        <v>19</v>
      </c>
      <c r="R610" s="344">
        <v>19</v>
      </c>
      <c r="S610" s="344">
        <v>19</v>
      </c>
      <c r="T610" s="344">
        <v>19</v>
      </c>
      <c r="U610" s="344">
        <v>19</v>
      </c>
      <c r="V610" s="344">
        <v>19</v>
      </c>
      <c r="W610" s="344">
        <v>0</v>
      </c>
      <c r="X610" s="383">
        <v>0</v>
      </c>
      <c r="Y610" s="384">
        <v>0</v>
      </c>
      <c r="Z610" s="384">
        <v>0</v>
      </c>
      <c r="AA610" s="384">
        <v>0</v>
      </c>
      <c r="AB610" s="385">
        <v>0</v>
      </c>
      <c r="AC610" s="385">
        <v>0</v>
      </c>
      <c r="AD610" s="385">
        <v>0</v>
      </c>
      <c r="AE610" s="385">
        <v>0</v>
      </c>
      <c r="AF610" s="405">
        <v>0</v>
      </c>
      <c r="AG610" s="333" t="s">
        <v>1520</v>
      </c>
      <c r="AH610" s="388" t="s">
        <v>5107</v>
      </c>
      <c r="AI610" s="388" t="s">
        <v>3176</v>
      </c>
      <c r="AJ610" s="389">
        <v>0</v>
      </c>
      <c r="AK610" s="390">
        <v>0</v>
      </c>
      <c r="AL610" s="333">
        <v>0</v>
      </c>
      <c r="AM610" s="333">
        <v>1.9097222222222223</v>
      </c>
      <c r="AN610" s="440">
        <v>2</v>
      </c>
      <c r="AO610" s="389">
        <v>0</v>
      </c>
      <c r="AP610" s="388">
        <v>0</v>
      </c>
      <c r="AQ610" s="389">
        <v>0</v>
      </c>
      <c r="AR610" s="389">
        <v>0</v>
      </c>
      <c r="AS610" s="389">
        <v>0</v>
      </c>
      <c r="AT610" s="389">
        <v>0</v>
      </c>
      <c r="AU610" s="389">
        <v>0</v>
      </c>
      <c r="AV610" s="389">
        <v>0</v>
      </c>
      <c r="AW610" s="350">
        <v>0</v>
      </c>
      <c r="AX610" s="391">
        <v>0</v>
      </c>
      <c r="AY610" s="83">
        <v>1</v>
      </c>
      <c r="AZ610" s="5">
        <v>0</v>
      </c>
      <c r="BA610" s="5" t="s">
        <v>3612</v>
      </c>
      <c r="BB610" s="5" t="s">
        <v>3612</v>
      </c>
      <c r="BC610" s="5" t="s">
        <v>3612</v>
      </c>
      <c r="BD610" s="4" t="s">
        <v>3612</v>
      </c>
      <c r="BE610" s="5">
        <v>0</v>
      </c>
      <c r="BF610" s="5">
        <v>0</v>
      </c>
      <c r="BG610" s="5">
        <v>0</v>
      </c>
      <c r="BH610" s="5" t="s">
        <v>3612</v>
      </c>
      <c r="BI610" s="289">
        <v>0</v>
      </c>
      <c r="BJ610" s="297">
        <v>0</v>
      </c>
      <c r="BK610" s="297">
        <v>0</v>
      </c>
    </row>
    <row r="611" spans="1:63" x14ac:dyDescent="0.2">
      <c r="A611" s="291" t="s">
        <v>5116</v>
      </c>
      <c r="B611" s="292" t="s">
        <v>5117</v>
      </c>
      <c r="C611" s="340">
        <v>19</v>
      </c>
      <c r="D611" s="341">
        <v>19</v>
      </c>
      <c r="E611" s="341">
        <v>19</v>
      </c>
      <c r="F611" s="341">
        <v>19</v>
      </c>
      <c r="G611" s="341">
        <v>19</v>
      </c>
      <c r="H611" s="341">
        <v>19</v>
      </c>
      <c r="I611" s="342">
        <v>19</v>
      </c>
      <c r="J611" s="340">
        <v>0</v>
      </c>
      <c r="K611" s="341">
        <v>0</v>
      </c>
      <c r="L611" s="341">
        <v>0</v>
      </c>
      <c r="M611" s="341">
        <v>0</v>
      </c>
      <c r="N611" s="340">
        <v>19</v>
      </c>
      <c r="O611" s="341">
        <v>19</v>
      </c>
      <c r="P611" s="341">
        <v>19</v>
      </c>
      <c r="Q611" s="343">
        <v>19</v>
      </c>
      <c r="R611" s="344">
        <v>19</v>
      </c>
      <c r="S611" s="344">
        <v>19</v>
      </c>
      <c r="T611" s="344">
        <v>19</v>
      </c>
      <c r="U611" s="344">
        <v>19</v>
      </c>
      <c r="V611" s="344">
        <v>19</v>
      </c>
      <c r="W611" s="344">
        <v>0</v>
      </c>
      <c r="X611" s="383">
        <v>0</v>
      </c>
      <c r="Y611" s="384">
        <v>0</v>
      </c>
      <c r="Z611" s="384">
        <v>0</v>
      </c>
      <c r="AA611" s="384">
        <v>0</v>
      </c>
      <c r="AB611" s="385">
        <v>0</v>
      </c>
      <c r="AC611" s="385">
        <v>0</v>
      </c>
      <c r="AD611" s="385">
        <v>0</v>
      </c>
      <c r="AE611" s="385">
        <v>0</v>
      </c>
      <c r="AF611" s="405">
        <v>0</v>
      </c>
      <c r="AG611" s="333" t="s">
        <v>1520</v>
      </c>
      <c r="AH611" s="388" t="s">
        <v>5107</v>
      </c>
      <c r="AI611" s="388" t="s">
        <v>3176</v>
      </c>
      <c r="AJ611" s="389">
        <v>0</v>
      </c>
      <c r="AK611" s="390">
        <v>0</v>
      </c>
      <c r="AL611" s="333">
        <v>0</v>
      </c>
      <c r="AM611" s="333">
        <v>1.9097222222222223</v>
      </c>
      <c r="AN611" s="440">
        <v>2</v>
      </c>
      <c r="AO611" s="389">
        <v>0</v>
      </c>
      <c r="AP611" s="388">
        <v>0</v>
      </c>
      <c r="AQ611" s="389">
        <v>0</v>
      </c>
      <c r="AR611" s="389">
        <v>0</v>
      </c>
      <c r="AS611" s="389">
        <v>0</v>
      </c>
      <c r="AT611" s="389">
        <v>0</v>
      </c>
      <c r="AU611" s="389">
        <v>0</v>
      </c>
      <c r="AV611" s="389">
        <v>0</v>
      </c>
      <c r="AW611" s="350">
        <v>0</v>
      </c>
      <c r="AX611" s="391">
        <v>0</v>
      </c>
      <c r="AY611" s="83">
        <v>1</v>
      </c>
      <c r="AZ611" s="5">
        <v>0</v>
      </c>
      <c r="BA611" s="5" t="s">
        <v>3612</v>
      </c>
      <c r="BB611" s="5" t="s">
        <v>3612</v>
      </c>
      <c r="BC611" s="5" t="s">
        <v>3612</v>
      </c>
      <c r="BD611" s="4" t="s">
        <v>3612</v>
      </c>
      <c r="BE611" s="5">
        <v>0</v>
      </c>
      <c r="BF611" s="5">
        <v>0</v>
      </c>
      <c r="BG611" s="5">
        <v>0</v>
      </c>
      <c r="BH611" s="5" t="s">
        <v>3612</v>
      </c>
      <c r="BI611" s="289">
        <v>0</v>
      </c>
      <c r="BJ611" s="297">
        <v>0</v>
      </c>
      <c r="BK611" s="297">
        <v>0</v>
      </c>
    </row>
    <row r="612" spans="1:63" x14ac:dyDescent="0.2">
      <c r="A612" s="291" t="s">
        <v>5118</v>
      </c>
      <c r="B612" s="292" t="s">
        <v>5119</v>
      </c>
      <c r="C612" s="340">
        <v>19</v>
      </c>
      <c r="D612" s="341">
        <v>19</v>
      </c>
      <c r="E612" s="341">
        <v>19</v>
      </c>
      <c r="F612" s="341">
        <v>19</v>
      </c>
      <c r="G612" s="341">
        <v>19</v>
      </c>
      <c r="H612" s="341">
        <v>19</v>
      </c>
      <c r="I612" s="342">
        <v>19</v>
      </c>
      <c r="J612" s="340">
        <v>0</v>
      </c>
      <c r="K612" s="341">
        <v>0</v>
      </c>
      <c r="L612" s="341">
        <v>0</v>
      </c>
      <c r="M612" s="341">
        <v>0</v>
      </c>
      <c r="N612" s="340">
        <v>19</v>
      </c>
      <c r="O612" s="341">
        <v>19</v>
      </c>
      <c r="P612" s="341">
        <v>19</v>
      </c>
      <c r="Q612" s="343">
        <v>19</v>
      </c>
      <c r="R612" s="344">
        <v>19</v>
      </c>
      <c r="S612" s="344">
        <v>19</v>
      </c>
      <c r="T612" s="344">
        <v>19</v>
      </c>
      <c r="U612" s="344">
        <v>19</v>
      </c>
      <c r="V612" s="344">
        <v>19</v>
      </c>
      <c r="W612" s="344">
        <v>0</v>
      </c>
      <c r="X612" s="383">
        <v>0</v>
      </c>
      <c r="Y612" s="384">
        <v>0</v>
      </c>
      <c r="Z612" s="384">
        <v>0</v>
      </c>
      <c r="AA612" s="384">
        <v>0</v>
      </c>
      <c r="AB612" s="385">
        <v>0</v>
      </c>
      <c r="AC612" s="385">
        <v>0</v>
      </c>
      <c r="AD612" s="385">
        <v>0</v>
      </c>
      <c r="AE612" s="385">
        <v>0</v>
      </c>
      <c r="AF612" s="405">
        <v>0</v>
      </c>
      <c r="AG612" s="333" t="s">
        <v>1520</v>
      </c>
      <c r="AH612" s="388" t="s">
        <v>5107</v>
      </c>
      <c r="AI612" s="388" t="s">
        <v>3176</v>
      </c>
      <c r="AJ612" s="389">
        <v>0</v>
      </c>
      <c r="AK612" s="390">
        <v>0</v>
      </c>
      <c r="AL612" s="333">
        <v>0</v>
      </c>
      <c r="AM612" s="333">
        <v>1.9097222222222223</v>
      </c>
      <c r="AN612" s="440">
        <v>2</v>
      </c>
      <c r="AO612" s="389">
        <v>0</v>
      </c>
      <c r="AP612" s="388">
        <v>0</v>
      </c>
      <c r="AQ612" s="389">
        <v>0</v>
      </c>
      <c r="AR612" s="389">
        <v>0</v>
      </c>
      <c r="AS612" s="389">
        <v>0</v>
      </c>
      <c r="AT612" s="389">
        <v>0</v>
      </c>
      <c r="AU612" s="389">
        <v>0</v>
      </c>
      <c r="AV612" s="389">
        <v>0</v>
      </c>
      <c r="AW612" s="350">
        <v>0</v>
      </c>
      <c r="AX612" s="391">
        <v>0</v>
      </c>
      <c r="AY612" s="83">
        <v>1</v>
      </c>
      <c r="AZ612" s="5">
        <v>0</v>
      </c>
      <c r="BA612" s="5" t="s">
        <v>3612</v>
      </c>
      <c r="BB612" s="5" t="s">
        <v>3612</v>
      </c>
      <c r="BC612" s="5" t="s">
        <v>3612</v>
      </c>
      <c r="BD612" s="4" t="s">
        <v>3612</v>
      </c>
      <c r="BE612" s="5">
        <v>0</v>
      </c>
      <c r="BF612" s="5">
        <v>0</v>
      </c>
      <c r="BG612" s="5">
        <v>0</v>
      </c>
      <c r="BH612" s="5" t="s">
        <v>3612</v>
      </c>
      <c r="BI612" s="289">
        <v>0</v>
      </c>
      <c r="BJ612" s="297">
        <v>0</v>
      </c>
      <c r="BK612" s="297">
        <v>0</v>
      </c>
    </row>
    <row r="613" spans="1:63" x14ac:dyDescent="0.2">
      <c r="A613" s="291" t="s">
        <v>5120</v>
      </c>
      <c r="B613" s="292" t="s">
        <v>5121</v>
      </c>
      <c r="C613" s="340">
        <v>19</v>
      </c>
      <c r="D613" s="341">
        <v>19</v>
      </c>
      <c r="E613" s="341">
        <v>19</v>
      </c>
      <c r="F613" s="341">
        <v>19</v>
      </c>
      <c r="G613" s="341">
        <v>19</v>
      </c>
      <c r="H613" s="341">
        <v>19</v>
      </c>
      <c r="I613" s="342">
        <v>19</v>
      </c>
      <c r="J613" s="340">
        <v>0</v>
      </c>
      <c r="K613" s="341">
        <v>0</v>
      </c>
      <c r="L613" s="341">
        <v>0</v>
      </c>
      <c r="M613" s="341">
        <v>0</v>
      </c>
      <c r="N613" s="340">
        <v>19</v>
      </c>
      <c r="O613" s="341">
        <v>19</v>
      </c>
      <c r="P613" s="341">
        <v>19</v>
      </c>
      <c r="Q613" s="343">
        <v>19</v>
      </c>
      <c r="R613" s="344">
        <v>19</v>
      </c>
      <c r="S613" s="344">
        <v>19</v>
      </c>
      <c r="T613" s="344">
        <v>19</v>
      </c>
      <c r="U613" s="344">
        <v>19</v>
      </c>
      <c r="V613" s="344">
        <v>19</v>
      </c>
      <c r="W613" s="344">
        <v>0</v>
      </c>
      <c r="X613" s="383">
        <v>0</v>
      </c>
      <c r="Y613" s="384">
        <v>0</v>
      </c>
      <c r="Z613" s="384">
        <v>0</v>
      </c>
      <c r="AA613" s="384">
        <v>0</v>
      </c>
      <c r="AB613" s="385">
        <v>0</v>
      </c>
      <c r="AC613" s="385">
        <v>0</v>
      </c>
      <c r="AD613" s="385">
        <v>0</v>
      </c>
      <c r="AE613" s="385">
        <v>0</v>
      </c>
      <c r="AF613" s="405">
        <v>0</v>
      </c>
      <c r="AG613" s="333" t="s">
        <v>1520</v>
      </c>
      <c r="AH613" s="388" t="s">
        <v>5107</v>
      </c>
      <c r="AI613" s="388" t="s">
        <v>3176</v>
      </c>
      <c r="AJ613" s="389">
        <v>0</v>
      </c>
      <c r="AK613" s="390">
        <v>0</v>
      </c>
      <c r="AL613" s="333">
        <v>0</v>
      </c>
      <c r="AM613" s="333">
        <v>1.9097222222222223</v>
      </c>
      <c r="AN613" s="440">
        <v>2</v>
      </c>
      <c r="AO613" s="389">
        <v>0</v>
      </c>
      <c r="AP613" s="388">
        <v>0</v>
      </c>
      <c r="AQ613" s="389">
        <v>0</v>
      </c>
      <c r="AR613" s="389">
        <v>0</v>
      </c>
      <c r="AS613" s="389">
        <v>0</v>
      </c>
      <c r="AT613" s="389">
        <v>0</v>
      </c>
      <c r="AU613" s="389">
        <v>0</v>
      </c>
      <c r="AV613" s="389">
        <v>0</v>
      </c>
      <c r="AW613" s="350">
        <v>0</v>
      </c>
      <c r="AX613" s="391">
        <v>0</v>
      </c>
      <c r="AY613" s="83">
        <v>1</v>
      </c>
      <c r="AZ613" s="5">
        <v>0</v>
      </c>
      <c r="BA613" s="5" t="s">
        <v>3612</v>
      </c>
      <c r="BB613" s="5" t="s">
        <v>3612</v>
      </c>
      <c r="BC613" s="5" t="s">
        <v>3612</v>
      </c>
      <c r="BD613" s="4" t="s">
        <v>3612</v>
      </c>
      <c r="BE613" s="5">
        <v>0</v>
      </c>
      <c r="BF613" s="5">
        <v>0</v>
      </c>
      <c r="BG613" s="5">
        <v>0</v>
      </c>
      <c r="BH613" s="5" t="s">
        <v>3612</v>
      </c>
      <c r="BI613" s="289">
        <v>0</v>
      </c>
      <c r="BJ613" s="297">
        <v>0</v>
      </c>
      <c r="BK613" s="297">
        <v>0</v>
      </c>
    </row>
    <row r="614" spans="1:63" x14ac:dyDescent="0.2">
      <c r="A614" s="291" t="s">
        <v>5122</v>
      </c>
      <c r="B614" s="292" t="s">
        <v>5123</v>
      </c>
      <c r="C614" s="340">
        <v>19</v>
      </c>
      <c r="D614" s="341">
        <v>19</v>
      </c>
      <c r="E614" s="341">
        <v>19</v>
      </c>
      <c r="F614" s="341">
        <v>19</v>
      </c>
      <c r="G614" s="341">
        <v>19</v>
      </c>
      <c r="H614" s="341">
        <v>19</v>
      </c>
      <c r="I614" s="342">
        <v>19</v>
      </c>
      <c r="J614" s="340">
        <v>0</v>
      </c>
      <c r="K614" s="341">
        <v>0</v>
      </c>
      <c r="L614" s="341">
        <v>0</v>
      </c>
      <c r="M614" s="341">
        <v>0</v>
      </c>
      <c r="N614" s="340">
        <v>19</v>
      </c>
      <c r="O614" s="341">
        <v>19</v>
      </c>
      <c r="P614" s="341">
        <v>19</v>
      </c>
      <c r="Q614" s="343">
        <v>19</v>
      </c>
      <c r="R614" s="344">
        <v>19</v>
      </c>
      <c r="S614" s="344">
        <v>19</v>
      </c>
      <c r="T614" s="344">
        <v>19</v>
      </c>
      <c r="U614" s="344">
        <v>19</v>
      </c>
      <c r="V614" s="344">
        <v>19</v>
      </c>
      <c r="W614" s="344">
        <v>0</v>
      </c>
      <c r="X614" s="383">
        <v>0</v>
      </c>
      <c r="Y614" s="384">
        <v>0</v>
      </c>
      <c r="Z614" s="384">
        <v>0</v>
      </c>
      <c r="AA614" s="384">
        <v>0</v>
      </c>
      <c r="AB614" s="385">
        <v>0</v>
      </c>
      <c r="AC614" s="385">
        <v>0</v>
      </c>
      <c r="AD614" s="385">
        <v>0</v>
      </c>
      <c r="AE614" s="385">
        <v>0</v>
      </c>
      <c r="AF614" s="405">
        <v>0</v>
      </c>
      <c r="AG614" s="333" t="s">
        <v>1520</v>
      </c>
      <c r="AH614" s="388" t="s">
        <v>5107</v>
      </c>
      <c r="AI614" s="388" t="s">
        <v>3176</v>
      </c>
      <c r="AJ614" s="389">
        <v>0</v>
      </c>
      <c r="AK614" s="390">
        <v>0</v>
      </c>
      <c r="AL614" s="333">
        <v>0</v>
      </c>
      <c r="AM614" s="333">
        <v>1.9097222222222223</v>
      </c>
      <c r="AN614" s="440">
        <v>2</v>
      </c>
      <c r="AO614" s="389">
        <v>0</v>
      </c>
      <c r="AP614" s="388">
        <v>0</v>
      </c>
      <c r="AQ614" s="389">
        <v>0</v>
      </c>
      <c r="AR614" s="389">
        <v>0</v>
      </c>
      <c r="AS614" s="389">
        <v>0</v>
      </c>
      <c r="AT614" s="389">
        <v>0</v>
      </c>
      <c r="AU614" s="389">
        <v>0</v>
      </c>
      <c r="AV614" s="389">
        <v>0</v>
      </c>
      <c r="AW614" s="350">
        <v>0</v>
      </c>
      <c r="AX614" s="391">
        <v>0</v>
      </c>
      <c r="AY614" s="83">
        <v>1</v>
      </c>
      <c r="AZ614" s="5">
        <v>0</v>
      </c>
      <c r="BA614" s="5" t="s">
        <v>3612</v>
      </c>
      <c r="BB614" s="5" t="s">
        <v>3612</v>
      </c>
      <c r="BC614" s="5" t="s">
        <v>3612</v>
      </c>
      <c r="BD614" s="4" t="s">
        <v>3612</v>
      </c>
      <c r="BE614" s="5">
        <v>0</v>
      </c>
      <c r="BF614" s="5">
        <v>0</v>
      </c>
      <c r="BG614" s="5">
        <v>0</v>
      </c>
      <c r="BH614" s="5" t="s">
        <v>3612</v>
      </c>
      <c r="BI614" s="289">
        <v>0</v>
      </c>
      <c r="BJ614" s="297">
        <v>0</v>
      </c>
      <c r="BK614" s="297">
        <v>0</v>
      </c>
    </row>
    <row r="615" spans="1:63" x14ac:dyDescent="0.2">
      <c r="A615" s="291" t="s">
        <v>5124</v>
      </c>
      <c r="B615" s="292" t="s">
        <v>5125</v>
      </c>
      <c r="C615" s="340">
        <v>19</v>
      </c>
      <c r="D615" s="341">
        <v>19</v>
      </c>
      <c r="E615" s="341">
        <v>19</v>
      </c>
      <c r="F615" s="341">
        <v>19</v>
      </c>
      <c r="G615" s="341">
        <v>19</v>
      </c>
      <c r="H615" s="341">
        <v>19</v>
      </c>
      <c r="I615" s="342">
        <v>19</v>
      </c>
      <c r="J615" s="340">
        <v>0</v>
      </c>
      <c r="K615" s="341">
        <v>0</v>
      </c>
      <c r="L615" s="341">
        <v>0</v>
      </c>
      <c r="M615" s="341">
        <v>0</v>
      </c>
      <c r="N615" s="340">
        <v>19</v>
      </c>
      <c r="O615" s="341">
        <v>19</v>
      </c>
      <c r="P615" s="341">
        <v>19</v>
      </c>
      <c r="Q615" s="343">
        <v>19</v>
      </c>
      <c r="R615" s="344">
        <v>19</v>
      </c>
      <c r="S615" s="344">
        <v>19</v>
      </c>
      <c r="T615" s="344">
        <v>19</v>
      </c>
      <c r="U615" s="344">
        <v>19</v>
      </c>
      <c r="V615" s="344">
        <v>19</v>
      </c>
      <c r="W615" s="344">
        <v>0</v>
      </c>
      <c r="X615" s="383">
        <v>0</v>
      </c>
      <c r="Y615" s="384">
        <v>0</v>
      </c>
      <c r="Z615" s="384">
        <v>0</v>
      </c>
      <c r="AA615" s="384">
        <v>0</v>
      </c>
      <c r="AB615" s="385">
        <v>0</v>
      </c>
      <c r="AC615" s="385">
        <v>0</v>
      </c>
      <c r="AD615" s="385">
        <v>0</v>
      </c>
      <c r="AE615" s="385">
        <v>0</v>
      </c>
      <c r="AF615" s="405">
        <v>0</v>
      </c>
      <c r="AG615" s="333" t="s">
        <v>1520</v>
      </c>
      <c r="AH615" s="388" t="s">
        <v>5107</v>
      </c>
      <c r="AI615" s="388" t="s">
        <v>3176</v>
      </c>
      <c r="AJ615" s="389">
        <v>0</v>
      </c>
      <c r="AK615" s="390">
        <v>0</v>
      </c>
      <c r="AL615" s="333">
        <v>0</v>
      </c>
      <c r="AM615" s="333">
        <v>1.9097222222222223</v>
      </c>
      <c r="AN615" s="440">
        <v>2</v>
      </c>
      <c r="AO615" s="389">
        <v>0</v>
      </c>
      <c r="AP615" s="388">
        <v>0</v>
      </c>
      <c r="AQ615" s="389">
        <v>0</v>
      </c>
      <c r="AR615" s="389">
        <v>0</v>
      </c>
      <c r="AS615" s="389">
        <v>0</v>
      </c>
      <c r="AT615" s="389">
        <v>0</v>
      </c>
      <c r="AU615" s="389">
        <v>0</v>
      </c>
      <c r="AV615" s="389">
        <v>0</v>
      </c>
      <c r="AW615" s="350">
        <v>0</v>
      </c>
      <c r="AX615" s="391">
        <v>0</v>
      </c>
      <c r="AY615" s="83">
        <v>1</v>
      </c>
      <c r="AZ615" s="5">
        <v>0</v>
      </c>
      <c r="BA615" s="5" t="s">
        <v>3612</v>
      </c>
      <c r="BB615" s="5" t="s">
        <v>3612</v>
      </c>
      <c r="BC615" s="5" t="s">
        <v>3612</v>
      </c>
      <c r="BD615" s="4" t="s">
        <v>3612</v>
      </c>
      <c r="BE615" s="5">
        <v>0</v>
      </c>
      <c r="BF615" s="5">
        <v>0</v>
      </c>
      <c r="BG615" s="5">
        <v>0</v>
      </c>
      <c r="BH615" s="5" t="s">
        <v>3612</v>
      </c>
      <c r="BI615" s="289">
        <v>0</v>
      </c>
      <c r="BJ615" s="297">
        <v>0</v>
      </c>
      <c r="BK615" s="297">
        <v>0</v>
      </c>
    </row>
    <row r="616" spans="1:63" x14ac:dyDescent="0.2">
      <c r="A616" s="296" t="s">
        <v>5654</v>
      </c>
      <c r="B616" s="292" t="s">
        <v>5655</v>
      </c>
      <c r="C616" s="340">
        <v>19</v>
      </c>
      <c r="D616" s="341">
        <v>19</v>
      </c>
      <c r="E616" s="341">
        <v>19</v>
      </c>
      <c r="F616" s="341">
        <v>19</v>
      </c>
      <c r="G616" s="341">
        <v>19</v>
      </c>
      <c r="H616" s="341">
        <v>19</v>
      </c>
      <c r="I616" s="342">
        <v>19</v>
      </c>
      <c r="J616" s="340">
        <v>0</v>
      </c>
      <c r="K616" s="341">
        <v>0</v>
      </c>
      <c r="L616" s="341">
        <v>0</v>
      </c>
      <c r="M616" s="341">
        <v>0</v>
      </c>
      <c r="N616" s="340">
        <v>19</v>
      </c>
      <c r="O616" s="341">
        <v>19</v>
      </c>
      <c r="P616" s="341">
        <v>19</v>
      </c>
      <c r="Q616" s="343">
        <v>19</v>
      </c>
      <c r="R616" s="344">
        <v>19</v>
      </c>
      <c r="S616" s="344">
        <v>19</v>
      </c>
      <c r="T616" s="344">
        <v>19</v>
      </c>
      <c r="U616" s="344">
        <v>19</v>
      </c>
      <c r="V616" s="344">
        <v>19</v>
      </c>
      <c r="W616" s="344">
        <v>0</v>
      </c>
      <c r="X616" s="383">
        <v>0</v>
      </c>
      <c r="Y616" s="384">
        <v>0</v>
      </c>
      <c r="Z616" s="384">
        <v>0</v>
      </c>
      <c r="AA616" s="384">
        <v>0</v>
      </c>
      <c r="AB616" s="385">
        <v>0</v>
      </c>
      <c r="AC616" s="385">
        <v>0</v>
      </c>
      <c r="AD616" s="385">
        <v>0</v>
      </c>
      <c r="AE616" s="385">
        <v>0</v>
      </c>
      <c r="AF616" s="405">
        <v>0</v>
      </c>
      <c r="AG616" s="333" t="s">
        <v>1520</v>
      </c>
      <c r="AH616" s="388" t="s">
        <v>5107</v>
      </c>
      <c r="AI616" s="388" t="s">
        <v>3176</v>
      </c>
      <c r="AJ616" s="389">
        <v>0</v>
      </c>
      <c r="AK616" s="390">
        <v>0</v>
      </c>
      <c r="AL616" s="333">
        <v>0</v>
      </c>
      <c r="AM616" s="333">
        <v>1.9097222222222223</v>
      </c>
      <c r="AN616" s="440">
        <v>2</v>
      </c>
      <c r="AO616" s="389">
        <v>0</v>
      </c>
      <c r="AP616" s="388">
        <v>0</v>
      </c>
      <c r="AQ616" s="389">
        <v>0</v>
      </c>
      <c r="AR616" s="389">
        <v>0</v>
      </c>
      <c r="AS616" s="389">
        <v>0</v>
      </c>
      <c r="AT616" s="389">
        <v>0</v>
      </c>
      <c r="AU616" s="389">
        <v>0</v>
      </c>
      <c r="AV616" s="389">
        <v>0</v>
      </c>
      <c r="AW616" s="350">
        <v>0</v>
      </c>
      <c r="AX616" s="391">
        <v>0</v>
      </c>
      <c r="AY616" s="83">
        <v>1</v>
      </c>
      <c r="AZ616" s="5">
        <v>0</v>
      </c>
      <c r="BA616" s="5" t="s">
        <v>3612</v>
      </c>
      <c r="BB616" s="5" t="s">
        <v>3612</v>
      </c>
      <c r="BC616" s="5" t="s">
        <v>3612</v>
      </c>
      <c r="BD616" s="4" t="s">
        <v>3612</v>
      </c>
      <c r="BE616" s="5">
        <v>0</v>
      </c>
      <c r="BF616" s="5">
        <v>0</v>
      </c>
      <c r="BG616" s="5">
        <v>0</v>
      </c>
      <c r="BH616" s="5" t="s">
        <v>3612</v>
      </c>
      <c r="BI616" s="289">
        <v>0</v>
      </c>
      <c r="BJ616" s="297">
        <v>0</v>
      </c>
      <c r="BK616" s="297">
        <v>0</v>
      </c>
    </row>
    <row r="617" spans="1:63" x14ac:dyDescent="0.2">
      <c r="A617" s="296" t="s">
        <v>5656</v>
      </c>
      <c r="B617" s="292" t="s">
        <v>5657</v>
      </c>
      <c r="C617" s="340">
        <v>19</v>
      </c>
      <c r="D617" s="341">
        <v>19</v>
      </c>
      <c r="E617" s="341">
        <v>19</v>
      </c>
      <c r="F617" s="341">
        <v>19</v>
      </c>
      <c r="G617" s="341">
        <v>19</v>
      </c>
      <c r="H617" s="341">
        <v>19</v>
      </c>
      <c r="I617" s="342">
        <v>19</v>
      </c>
      <c r="J617" s="340">
        <v>0</v>
      </c>
      <c r="K617" s="341">
        <v>0</v>
      </c>
      <c r="L617" s="341">
        <v>0</v>
      </c>
      <c r="M617" s="341">
        <v>0</v>
      </c>
      <c r="N617" s="340">
        <v>19</v>
      </c>
      <c r="O617" s="341">
        <v>19</v>
      </c>
      <c r="P617" s="341">
        <v>19</v>
      </c>
      <c r="Q617" s="343">
        <v>19</v>
      </c>
      <c r="R617" s="344">
        <v>19</v>
      </c>
      <c r="S617" s="344">
        <v>19</v>
      </c>
      <c r="T617" s="344">
        <v>19</v>
      </c>
      <c r="U617" s="344">
        <v>19</v>
      </c>
      <c r="V617" s="344">
        <v>19</v>
      </c>
      <c r="W617" s="344">
        <v>0</v>
      </c>
      <c r="X617" s="383">
        <v>0</v>
      </c>
      <c r="Y617" s="384">
        <v>0</v>
      </c>
      <c r="Z617" s="384">
        <v>0</v>
      </c>
      <c r="AA617" s="384">
        <v>0</v>
      </c>
      <c r="AB617" s="385">
        <v>0</v>
      </c>
      <c r="AC617" s="385">
        <v>0</v>
      </c>
      <c r="AD617" s="385">
        <v>0</v>
      </c>
      <c r="AE617" s="385">
        <v>0</v>
      </c>
      <c r="AF617" s="405">
        <v>0</v>
      </c>
      <c r="AG617" s="333" t="s">
        <v>1520</v>
      </c>
      <c r="AH617" s="388" t="s">
        <v>5107</v>
      </c>
      <c r="AI617" s="388" t="s">
        <v>3176</v>
      </c>
      <c r="AJ617" s="389">
        <v>0</v>
      </c>
      <c r="AK617" s="390">
        <v>0</v>
      </c>
      <c r="AL617" s="333">
        <v>0</v>
      </c>
      <c r="AM617" s="333">
        <v>1.9097222222222223</v>
      </c>
      <c r="AN617" s="440">
        <v>2</v>
      </c>
      <c r="AO617" s="389">
        <v>0</v>
      </c>
      <c r="AP617" s="388">
        <v>0</v>
      </c>
      <c r="AQ617" s="389">
        <v>0</v>
      </c>
      <c r="AR617" s="389">
        <v>0</v>
      </c>
      <c r="AS617" s="389">
        <v>0</v>
      </c>
      <c r="AT617" s="389">
        <v>0</v>
      </c>
      <c r="AU617" s="389">
        <v>0</v>
      </c>
      <c r="AV617" s="389">
        <v>0</v>
      </c>
      <c r="AW617" s="350">
        <v>0</v>
      </c>
      <c r="AX617" s="391">
        <v>0</v>
      </c>
      <c r="AY617" s="83">
        <v>1</v>
      </c>
      <c r="AZ617" s="5">
        <v>0</v>
      </c>
      <c r="BA617" s="5" t="s">
        <v>3612</v>
      </c>
      <c r="BB617" s="5" t="s">
        <v>3612</v>
      </c>
      <c r="BC617" s="5" t="s">
        <v>3612</v>
      </c>
      <c r="BD617" s="4" t="s">
        <v>3612</v>
      </c>
      <c r="BE617" s="5">
        <v>0</v>
      </c>
      <c r="BF617" s="5">
        <v>0</v>
      </c>
      <c r="BG617" s="5">
        <v>0</v>
      </c>
      <c r="BH617" s="5" t="s">
        <v>3612</v>
      </c>
      <c r="BI617" s="289">
        <v>0</v>
      </c>
      <c r="BJ617" s="297">
        <v>0</v>
      </c>
      <c r="BK617" s="297">
        <v>0</v>
      </c>
    </row>
    <row r="618" spans="1:63" x14ac:dyDescent="0.2">
      <c r="A618" s="445" t="s">
        <v>6087</v>
      </c>
      <c r="B618" s="292" t="s">
        <v>6091</v>
      </c>
      <c r="C618" s="340">
        <v>19</v>
      </c>
      <c r="D618" s="341">
        <v>19</v>
      </c>
      <c r="E618" s="341">
        <v>19</v>
      </c>
      <c r="F618" s="341">
        <v>19</v>
      </c>
      <c r="G618" s="341">
        <v>19</v>
      </c>
      <c r="H618" s="341">
        <v>19</v>
      </c>
      <c r="I618" s="342">
        <v>19</v>
      </c>
      <c r="J618" s="340">
        <v>0</v>
      </c>
      <c r="K618" s="341">
        <v>0</v>
      </c>
      <c r="L618" s="341">
        <v>0</v>
      </c>
      <c r="M618" s="341">
        <v>0</v>
      </c>
      <c r="N618" s="340">
        <v>19</v>
      </c>
      <c r="O618" s="341">
        <v>19</v>
      </c>
      <c r="P618" s="341">
        <v>19</v>
      </c>
      <c r="Q618" s="343">
        <v>19</v>
      </c>
      <c r="R618" s="344">
        <v>19</v>
      </c>
      <c r="S618" s="344">
        <v>19</v>
      </c>
      <c r="T618" s="344">
        <v>19</v>
      </c>
      <c r="U618" s="344">
        <v>19</v>
      </c>
      <c r="V618" s="344">
        <v>19</v>
      </c>
      <c r="W618" s="344">
        <v>0</v>
      </c>
      <c r="X618" s="383">
        <v>0</v>
      </c>
      <c r="Y618" s="384">
        <v>0</v>
      </c>
      <c r="Z618" s="384">
        <v>0</v>
      </c>
      <c r="AA618" s="384">
        <v>0</v>
      </c>
      <c r="AB618" s="385">
        <v>0</v>
      </c>
      <c r="AC618" s="385">
        <v>0</v>
      </c>
      <c r="AD618" s="385">
        <v>0</v>
      </c>
      <c r="AE618" s="385">
        <v>0</v>
      </c>
      <c r="AF618" s="405">
        <v>0</v>
      </c>
      <c r="AG618" s="333" t="s">
        <v>1520</v>
      </c>
      <c r="AH618" s="388" t="s">
        <v>5107</v>
      </c>
      <c r="AI618" s="388" t="s">
        <v>3176</v>
      </c>
      <c r="AJ618" s="389">
        <v>0</v>
      </c>
      <c r="AK618" s="390">
        <v>0</v>
      </c>
      <c r="AL618" s="333">
        <v>0</v>
      </c>
      <c r="AM618" s="333">
        <v>1.9097222222222223</v>
      </c>
      <c r="AN618" s="440">
        <v>2</v>
      </c>
      <c r="AO618" s="389">
        <v>0</v>
      </c>
      <c r="AP618" s="388">
        <v>0</v>
      </c>
      <c r="AQ618" s="389">
        <v>0</v>
      </c>
      <c r="AR618" s="389">
        <v>0</v>
      </c>
      <c r="AS618" s="389">
        <v>0</v>
      </c>
      <c r="AT618" s="389">
        <v>0</v>
      </c>
      <c r="AU618" s="389">
        <v>0</v>
      </c>
      <c r="AV618" s="389">
        <v>0</v>
      </c>
      <c r="AW618" s="350">
        <v>0</v>
      </c>
      <c r="AX618" s="391">
        <v>0</v>
      </c>
      <c r="AY618" s="83">
        <v>1</v>
      </c>
      <c r="AZ618" s="5">
        <v>0</v>
      </c>
      <c r="BA618" s="5" t="s">
        <v>3612</v>
      </c>
      <c r="BB618" s="5" t="s">
        <v>3612</v>
      </c>
      <c r="BC618" s="5" t="s">
        <v>3612</v>
      </c>
      <c r="BD618" s="4" t="s">
        <v>3612</v>
      </c>
      <c r="BE618" s="5">
        <v>0</v>
      </c>
      <c r="BF618" s="5">
        <v>0</v>
      </c>
      <c r="BG618" s="5">
        <v>0</v>
      </c>
      <c r="BH618" s="5" t="s">
        <v>3612</v>
      </c>
      <c r="BI618" s="289">
        <v>0</v>
      </c>
      <c r="BJ618" s="297">
        <v>0</v>
      </c>
      <c r="BK618" s="297">
        <v>0</v>
      </c>
    </row>
    <row r="619" spans="1:63" x14ac:dyDescent="0.2">
      <c r="A619" s="445" t="s">
        <v>6088</v>
      </c>
      <c r="B619" s="292" t="s">
        <v>6092</v>
      </c>
      <c r="C619" s="340">
        <v>19</v>
      </c>
      <c r="D619" s="341">
        <v>19</v>
      </c>
      <c r="E619" s="341">
        <v>19</v>
      </c>
      <c r="F619" s="341">
        <v>19</v>
      </c>
      <c r="G619" s="341">
        <v>19</v>
      </c>
      <c r="H619" s="341">
        <v>19</v>
      </c>
      <c r="I619" s="342">
        <v>19</v>
      </c>
      <c r="J619" s="340">
        <v>0</v>
      </c>
      <c r="K619" s="341">
        <v>0</v>
      </c>
      <c r="L619" s="341">
        <v>0</v>
      </c>
      <c r="M619" s="341">
        <v>0</v>
      </c>
      <c r="N619" s="340">
        <v>19</v>
      </c>
      <c r="O619" s="341">
        <v>19</v>
      </c>
      <c r="P619" s="341">
        <v>19</v>
      </c>
      <c r="Q619" s="343">
        <v>19</v>
      </c>
      <c r="R619" s="344">
        <v>19</v>
      </c>
      <c r="S619" s="344">
        <v>19</v>
      </c>
      <c r="T619" s="344">
        <v>19</v>
      </c>
      <c r="U619" s="344">
        <v>19</v>
      </c>
      <c r="V619" s="344">
        <v>19</v>
      </c>
      <c r="W619" s="344">
        <v>0</v>
      </c>
      <c r="X619" s="383">
        <v>0</v>
      </c>
      <c r="Y619" s="384">
        <v>0</v>
      </c>
      <c r="Z619" s="384">
        <v>0</v>
      </c>
      <c r="AA619" s="384">
        <v>0</v>
      </c>
      <c r="AB619" s="385">
        <v>0</v>
      </c>
      <c r="AC619" s="385">
        <v>0</v>
      </c>
      <c r="AD619" s="385">
        <v>0</v>
      </c>
      <c r="AE619" s="385">
        <v>0</v>
      </c>
      <c r="AF619" s="405">
        <v>0</v>
      </c>
      <c r="AG619" s="333" t="s">
        <v>1520</v>
      </c>
      <c r="AH619" s="388" t="s">
        <v>5107</v>
      </c>
      <c r="AI619" s="388" t="s">
        <v>3176</v>
      </c>
      <c r="AJ619" s="389">
        <v>0</v>
      </c>
      <c r="AK619" s="390">
        <v>0</v>
      </c>
      <c r="AL619" s="333">
        <v>0</v>
      </c>
      <c r="AM619" s="333">
        <v>1.9097222222222223</v>
      </c>
      <c r="AN619" s="440">
        <v>2</v>
      </c>
      <c r="AO619" s="389">
        <v>0</v>
      </c>
      <c r="AP619" s="388">
        <v>0</v>
      </c>
      <c r="AQ619" s="389">
        <v>0</v>
      </c>
      <c r="AR619" s="389">
        <v>0</v>
      </c>
      <c r="AS619" s="389">
        <v>0</v>
      </c>
      <c r="AT619" s="389">
        <v>0</v>
      </c>
      <c r="AU619" s="389">
        <v>0</v>
      </c>
      <c r="AV619" s="389">
        <v>0</v>
      </c>
      <c r="AW619" s="350">
        <v>0</v>
      </c>
      <c r="AX619" s="391">
        <v>0</v>
      </c>
      <c r="AY619" s="83">
        <v>1</v>
      </c>
      <c r="AZ619" s="5">
        <v>0</v>
      </c>
      <c r="BA619" s="5" t="s">
        <v>3612</v>
      </c>
      <c r="BB619" s="5" t="s">
        <v>3612</v>
      </c>
      <c r="BC619" s="5" t="s">
        <v>3612</v>
      </c>
      <c r="BD619" s="4" t="s">
        <v>3612</v>
      </c>
      <c r="BE619" s="5">
        <v>0</v>
      </c>
      <c r="BF619" s="5">
        <v>0</v>
      </c>
      <c r="BG619" s="5">
        <v>0</v>
      </c>
      <c r="BH619" s="5" t="s">
        <v>3612</v>
      </c>
      <c r="BI619" s="289">
        <v>0</v>
      </c>
      <c r="BJ619" s="297">
        <v>0</v>
      </c>
      <c r="BK619" s="297">
        <v>0</v>
      </c>
    </row>
    <row r="620" spans="1:63" x14ac:dyDescent="0.2">
      <c r="A620" s="445" t="s">
        <v>6089</v>
      </c>
      <c r="B620" s="292" t="s">
        <v>6093</v>
      </c>
      <c r="C620" s="340">
        <v>19</v>
      </c>
      <c r="D620" s="341">
        <v>19</v>
      </c>
      <c r="E620" s="341">
        <v>19</v>
      </c>
      <c r="F620" s="341">
        <v>19</v>
      </c>
      <c r="G620" s="341">
        <v>19</v>
      </c>
      <c r="H620" s="341">
        <v>19</v>
      </c>
      <c r="I620" s="342">
        <v>19</v>
      </c>
      <c r="J620" s="340">
        <v>0</v>
      </c>
      <c r="K620" s="341">
        <v>0</v>
      </c>
      <c r="L620" s="341">
        <v>0</v>
      </c>
      <c r="M620" s="341">
        <v>0</v>
      </c>
      <c r="N620" s="340">
        <v>19</v>
      </c>
      <c r="O620" s="341">
        <v>19</v>
      </c>
      <c r="P620" s="341">
        <v>19</v>
      </c>
      <c r="Q620" s="343">
        <v>19</v>
      </c>
      <c r="R620" s="344">
        <v>19</v>
      </c>
      <c r="S620" s="344">
        <v>19</v>
      </c>
      <c r="T620" s="344">
        <v>19</v>
      </c>
      <c r="U620" s="344">
        <v>19</v>
      </c>
      <c r="V620" s="344">
        <v>19</v>
      </c>
      <c r="W620" s="344">
        <v>0</v>
      </c>
      <c r="X620" s="383">
        <v>0</v>
      </c>
      <c r="Y620" s="384">
        <v>0</v>
      </c>
      <c r="Z620" s="384">
        <v>0</v>
      </c>
      <c r="AA620" s="384">
        <v>0</v>
      </c>
      <c r="AB620" s="385">
        <v>0</v>
      </c>
      <c r="AC620" s="385">
        <v>0</v>
      </c>
      <c r="AD620" s="385">
        <v>0</v>
      </c>
      <c r="AE620" s="385">
        <v>0</v>
      </c>
      <c r="AF620" s="405">
        <v>0</v>
      </c>
      <c r="AG620" s="333" t="s">
        <v>1520</v>
      </c>
      <c r="AH620" s="388" t="s">
        <v>5107</v>
      </c>
      <c r="AI620" s="388" t="s">
        <v>3176</v>
      </c>
      <c r="AJ620" s="389">
        <v>0</v>
      </c>
      <c r="AK620" s="390">
        <v>0</v>
      </c>
      <c r="AL620" s="333">
        <v>0</v>
      </c>
      <c r="AM620" s="333">
        <v>1.9097222222222223</v>
      </c>
      <c r="AN620" s="440">
        <v>2</v>
      </c>
      <c r="AO620" s="389">
        <v>0</v>
      </c>
      <c r="AP620" s="388">
        <v>0</v>
      </c>
      <c r="AQ620" s="389">
        <v>0</v>
      </c>
      <c r="AR620" s="389">
        <v>0</v>
      </c>
      <c r="AS620" s="389">
        <v>0</v>
      </c>
      <c r="AT620" s="389">
        <v>0</v>
      </c>
      <c r="AU620" s="389">
        <v>0</v>
      </c>
      <c r="AV620" s="389">
        <v>0</v>
      </c>
      <c r="AW620" s="350">
        <v>0</v>
      </c>
      <c r="AX620" s="391">
        <v>0</v>
      </c>
      <c r="AY620" s="83">
        <v>1</v>
      </c>
      <c r="AZ620" s="5">
        <v>0</v>
      </c>
      <c r="BA620" s="5" t="s">
        <v>3612</v>
      </c>
      <c r="BB620" s="5" t="s">
        <v>3612</v>
      </c>
      <c r="BC620" s="5" t="s">
        <v>3612</v>
      </c>
      <c r="BD620" s="4" t="s">
        <v>3612</v>
      </c>
      <c r="BE620" s="5">
        <v>0</v>
      </c>
      <c r="BF620" s="5">
        <v>0</v>
      </c>
      <c r="BG620" s="5">
        <v>0</v>
      </c>
      <c r="BH620" s="5" t="s">
        <v>3612</v>
      </c>
      <c r="BI620" s="289">
        <v>0</v>
      </c>
      <c r="BJ620" s="297">
        <v>0</v>
      </c>
      <c r="BK620" s="297">
        <v>0</v>
      </c>
    </row>
    <row r="621" spans="1:63" x14ac:dyDescent="0.2">
      <c r="A621" s="445" t="s">
        <v>6090</v>
      </c>
      <c r="B621" s="292" t="s">
        <v>6094</v>
      </c>
      <c r="C621" s="340">
        <v>19</v>
      </c>
      <c r="D621" s="341">
        <v>19</v>
      </c>
      <c r="E621" s="341">
        <v>19</v>
      </c>
      <c r="F621" s="341">
        <v>19</v>
      </c>
      <c r="G621" s="341">
        <v>19</v>
      </c>
      <c r="H621" s="341">
        <v>19</v>
      </c>
      <c r="I621" s="342">
        <v>19</v>
      </c>
      <c r="J621" s="340">
        <v>0</v>
      </c>
      <c r="K621" s="341">
        <v>0</v>
      </c>
      <c r="L621" s="341">
        <v>0</v>
      </c>
      <c r="M621" s="341">
        <v>0</v>
      </c>
      <c r="N621" s="340">
        <v>19</v>
      </c>
      <c r="O621" s="341">
        <v>19</v>
      </c>
      <c r="P621" s="341">
        <v>19</v>
      </c>
      <c r="Q621" s="343">
        <v>19</v>
      </c>
      <c r="R621" s="344">
        <v>19</v>
      </c>
      <c r="S621" s="344">
        <v>19</v>
      </c>
      <c r="T621" s="344">
        <v>19</v>
      </c>
      <c r="U621" s="344">
        <v>19</v>
      </c>
      <c r="V621" s="344">
        <v>19</v>
      </c>
      <c r="W621" s="344">
        <v>0</v>
      </c>
      <c r="X621" s="383">
        <v>0</v>
      </c>
      <c r="Y621" s="384">
        <v>0</v>
      </c>
      <c r="Z621" s="384">
        <v>0</v>
      </c>
      <c r="AA621" s="384">
        <v>0</v>
      </c>
      <c r="AB621" s="385">
        <v>0</v>
      </c>
      <c r="AC621" s="385">
        <v>0</v>
      </c>
      <c r="AD621" s="385">
        <v>0</v>
      </c>
      <c r="AE621" s="385">
        <v>0</v>
      </c>
      <c r="AF621" s="405">
        <v>0</v>
      </c>
      <c r="AG621" s="333" t="s">
        <v>1520</v>
      </c>
      <c r="AH621" s="388" t="s">
        <v>5107</v>
      </c>
      <c r="AI621" s="388" t="s">
        <v>3176</v>
      </c>
      <c r="AJ621" s="389">
        <v>0</v>
      </c>
      <c r="AK621" s="390">
        <v>0</v>
      </c>
      <c r="AL621" s="333">
        <v>0</v>
      </c>
      <c r="AM621" s="333">
        <v>1.9097222222222223</v>
      </c>
      <c r="AN621" s="440">
        <v>2</v>
      </c>
      <c r="AO621" s="389">
        <v>0</v>
      </c>
      <c r="AP621" s="388">
        <v>0</v>
      </c>
      <c r="AQ621" s="389">
        <v>0</v>
      </c>
      <c r="AR621" s="389">
        <v>0</v>
      </c>
      <c r="AS621" s="389">
        <v>0</v>
      </c>
      <c r="AT621" s="389">
        <v>0</v>
      </c>
      <c r="AU621" s="389">
        <v>0</v>
      </c>
      <c r="AV621" s="389">
        <v>0</v>
      </c>
      <c r="AW621" s="350">
        <v>0</v>
      </c>
      <c r="AX621" s="391">
        <v>0</v>
      </c>
      <c r="AY621" s="83">
        <v>1</v>
      </c>
      <c r="AZ621" s="5">
        <v>0</v>
      </c>
      <c r="BA621" s="5" t="s">
        <v>3612</v>
      </c>
      <c r="BB621" s="5" t="s">
        <v>3612</v>
      </c>
      <c r="BC621" s="5" t="s">
        <v>3612</v>
      </c>
      <c r="BD621" s="4" t="s">
        <v>3612</v>
      </c>
      <c r="BE621" s="5">
        <v>0</v>
      </c>
      <c r="BF621" s="5">
        <v>0</v>
      </c>
      <c r="BG621" s="5">
        <v>0</v>
      </c>
      <c r="BH621" s="5" t="s">
        <v>3612</v>
      </c>
      <c r="BI621" s="289">
        <v>0</v>
      </c>
      <c r="BJ621" s="297">
        <v>0</v>
      </c>
      <c r="BK621" s="297">
        <v>0</v>
      </c>
    </row>
    <row r="622" spans="1:63" x14ac:dyDescent="0.2">
      <c r="A622" s="291" t="s">
        <v>5132</v>
      </c>
      <c r="B622" s="292" t="s">
        <v>5133</v>
      </c>
      <c r="C622" s="340">
        <v>19</v>
      </c>
      <c r="D622" s="341">
        <v>19</v>
      </c>
      <c r="E622" s="341">
        <v>19</v>
      </c>
      <c r="F622" s="341">
        <v>19</v>
      </c>
      <c r="G622" s="341">
        <v>19</v>
      </c>
      <c r="H622" s="341">
        <v>19</v>
      </c>
      <c r="I622" s="342">
        <v>19</v>
      </c>
      <c r="J622" s="340">
        <v>0</v>
      </c>
      <c r="K622" s="341">
        <v>0</v>
      </c>
      <c r="L622" s="341">
        <v>0</v>
      </c>
      <c r="M622" s="341">
        <v>0</v>
      </c>
      <c r="N622" s="340">
        <v>19</v>
      </c>
      <c r="O622" s="341">
        <v>19</v>
      </c>
      <c r="P622" s="341">
        <v>19</v>
      </c>
      <c r="Q622" s="343">
        <v>19</v>
      </c>
      <c r="R622" s="344">
        <v>19</v>
      </c>
      <c r="S622" s="344">
        <v>19</v>
      </c>
      <c r="T622" s="344">
        <v>19</v>
      </c>
      <c r="U622" s="344">
        <v>19</v>
      </c>
      <c r="V622" s="344">
        <v>19</v>
      </c>
      <c r="W622" s="344">
        <v>0</v>
      </c>
      <c r="X622" s="383">
        <v>0</v>
      </c>
      <c r="Y622" s="384">
        <v>0</v>
      </c>
      <c r="Z622" s="384">
        <v>0</v>
      </c>
      <c r="AA622" s="384">
        <v>0</v>
      </c>
      <c r="AB622" s="385">
        <v>0</v>
      </c>
      <c r="AC622" s="385">
        <v>0</v>
      </c>
      <c r="AD622" s="385">
        <v>0</v>
      </c>
      <c r="AE622" s="385">
        <v>0</v>
      </c>
      <c r="AF622" s="405">
        <v>0</v>
      </c>
      <c r="AG622" s="333" t="s">
        <v>1520</v>
      </c>
      <c r="AH622" s="388" t="s">
        <v>5107</v>
      </c>
      <c r="AI622" s="388" t="s">
        <v>3176</v>
      </c>
      <c r="AJ622" s="389">
        <v>0</v>
      </c>
      <c r="AK622" s="390">
        <v>0</v>
      </c>
      <c r="AL622" s="333">
        <v>0</v>
      </c>
      <c r="AM622" s="333">
        <v>1.9097222222222223</v>
      </c>
      <c r="AN622" s="440">
        <v>2</v>
      </c>
      <c r="AO622" s="389">
        <v>0</v>
      </c>
      <c r="AP622" s="388">
        <v>0</v>
      </c>
      <c r="AQ622" s="389">
        <v>0</v>
      </c>
      <c r="AR622" s="389">
        <v>0</v>
      </c>
      <c r="AS622" s="389">
        <v>0</v>
      </c>
      <c r="AT622" s="389">
        <v>0</v>
      </c>
      <c r="AU622" s="389">
        <v>0</v>
      </c>
      <c r="AV622" s="389">
        <v>0</v>
      </c>
      <c r="AW622" s="350">
        <v>0</v>
      </c>
      <c r="AX622" s="391">
        <v>0</v>
      </c>
      <c r="AY622" s="83">
        <v>1</v>
      </c>
      <c r="AZ622" s="5">
        <v>0</v>
      </c>
      <c r="BA622" s="5" t="s">
        <v>3612</v>
      </c>
      <c r="BB622" s="5" t="s">
        <v>3612</v>
      </c>
      <c r="BC622" s="5" t="s">
        <v>3612</v>
      </c>
      <c r="BD622" s="4" t="s">
        <v>3612</v>
      </c>
      <c r="BE622" s="5">
        <v>0</v>
      </c>
      <c r="BF622" s="5">
        <v>0</v>
      </c>
      <c r="BG622" s="5">
        <v>0</v>
      </c>
      <c r="BH622" s="5" t="s">
        <v>3612</v>
      </c>
      <c r="BI622" s="289">
        <v>0</v>
      </c>
      <c r="BJ622" s="297">
        <v>0</v>
      </c>
      <c r="BK622" s="297">
        <v>0</v>
      </c>
    </row>
    <row r="623" spans="1:63" x14ac:dyDescent="0.2">
      <c r="A623" s="291" t="s">
        <v>5138</v>
      </c>
      <c r="B623" s="292" t="s">
        <v>5139</v>
      </c>
      <c r="C623" s="340">
        <v>19</v>
      </c>
      <c r="D623" s="341">
        <v>19</v>
      </c>
      <c r="E623" s="341">
        <v>19</v>
      </c>
      <c r="F623" s="341">
        <v>19</v>
      </c>
      <c r="G623" s="341">
        <v>19</v>
      </c>
      <c r="H623" s="341">
        <v>19</v>
      </c>
      <c r="I623" s="342">
        <v>19</v>
      </c>
      <c r="J623" s="340">
        <v>0</v>
      </c>
      <c r="K623" s="341">
        <v>0</v>
      </c>
      <c r="L623" s="341">
        <v>0</v>
      </c>
      <c r="M623" s="341">
        <v>0</v>
      </c>
      <c r="N623" s="340">
        <v>19</v>
      </c>
      <c r="O623" s="341">
        <v>19</v>
      </c>
      <c r="P623" s="341">
        <v>19</v>
      </c>
      <c r="Q623" s="343">
        <v>19</v>
      </c>
      <c r="R623" s="344">
        <v>19</v>
      </c>
      <c r="S623" s="344">
        <v>19</v>
      </c>
      <c r="T623" s="344">
        <v>19</v>
      </c>
      <c r="U623" s="344">
        <v>19</v>
      </c>
      <c r="V623" s="344">
        <v>19</v>
      </c>
      <c r="W623" s="344">
        <v>0</v>
      </c>
      <c r="X623" s="383">
        <v>0</v>
      </c>
      <c r="Y623" s="384">
        <v>0</v>
      </c>
      <c r="Z623" s="384">
        <v>0</v>
      </c>
      <c r="AA623" s="384">
        <v>0</v>
      </c>
      <c r="AB623" s="385">
        <v>0</v>
      </c>
      <c r="AC623" s="385">
        <v>0</v>
      </c>
      <c r="AD623" s="385">
        <v>0</v>
      </c>
      <c r="AE623" s="385">
        <v>0</v>
      </c>
      <c r="AF623" s="405">
        <v>0</v>
      </c>
      <c r="AG623" s="333" t="s">
        <v>1520</v>
      </c>
      <c r="AH623" s="388" t="s">
        <v>5107</v>
      </c>
      <c r="AI623" s="388" t="s">
        <v>3176</v>
      </c>
      <c r="AJ623" s="389">
        <v>0</v>
      </c>
      <c r="AK623" s="390">
        <v>0</v>
      </c>
      <c r="AL623" s="333">
        <v>0</v>
      </c>
      <c r="AM623" s="333">
        <v>1.9097222222222223</v>
      </c>
      <c r="AN623" s="440">
        <v>2</v>
      </c>
      <c r="AO623" s="389">
        <v>0</v>
      </c>
      <c r="AP623" s="388">
        <v>0</v>
      </c>
      <c r="AQ623" s="389">
        <v>0</v>
      </c>
      <c r="AR623" s="389">
        <v>0</v>
      </c>
      <c r="AS623" s="389">
        <v>0</v>
      </c>
      <c r="AT623" s="389">
        <v>0</v>
      </c>
      <c r="AU623" s="389">
        <v>0</v>
      </c>
      <c r="AV623" s="389">
        <v>0</v>
      </c>
      <c r="AW623" s="350">
        <v>0</v>
      </c>
      <c r="AX623" s="391">
        <v>0</v>
      </c>
      <c r="AY623" s="83">
        <v>1</v>
      </c>
      <c r="AZ623" s="5">
        <v>0</v>
      </c>
      <c r="BA623" s="5" t="s">
        <v>3612</v>
      </c>
      <c r="BB623" s="5" t="s">
        <v>3612</v>
      </c>
      <c r="BC623" s="5" t="s">
        <v>3612</v>
      </c>
      <c r="BD623" s="4" t="s">
        <v>3612</v>
      </c>
      <c r="BE623" s="5">
        <v>0</v>
      </c>
      <c r="BF623" s="5">
        <v>0</v>
      </c>
      <c r="BG623" s="5">
        <v>0</v>
      </c>
      <c r="BH623" s="5" t="s">
        <v>3612</v>
      </c>
      <c r="BI623" s="289">
        <v>0</v>
      </c>
      <c r="BJ623" s="297">
        <v>0</v>
      </c>
      <c r="BK623" s="297">
        <v>0</v>
      </c>
    </row>
    <row r="624" spans="1:63" x14ac:dyDescent="0.2">
      <c r="A624" s="291" t="s">
        <v>5140</v>
      </c>
      <c r="B624" s="292" t="s">
        <v>5141</v>
      </c>
      <c r="C624" s="340">
        <v>19</v>
      </c>
      <c r="D624" s="341">
        <v>19</v>
      </c>
      <c r="E624" s="341">
        <v>19</v>
      </c>
      <c r="F624" s="341">
        <v>19</v>
      </c>
      <c r="G624" s="341">
        <v>19</v>
      </c>
      <c r="H624" s="341">
        <v>19</v>
      </c>
      <c r="I624" s="342">
        <v>19</v>
      </c>
      <c r="J624" s="340">
        <v>0</v>
      </c>
      <c r="K624" s="341">
        <v>0</v>
      </c>
      <c r="L624" s="341">
        <v>0</v>
      </c>
      <c r="M624" s="341">
        <v>0</v>
      </c>
      <c r="N624" s="340">
        <v>19</v>
      </c>
      <c r="O624" s="341">
        <v>19</v>
      </c>
      <c r="P624" s="341">
        <v>19</v>
      </c>
      <c r="Q624" s="343">
        <v>19</v>
      </c>
      <c r="R624" s="344">
        <v>19</v>
      </c>
      <c r="S624" s="344">
        <v>19</v>
      </c>
      <c r="T624" s="344">
        <v>19</v>
      </c>
      <c r="U624" s="344">
        <v>19</v>
      </c>
      <c r="V624" s="344">
        <v>19</v>
      </c>
      <c r="W624" s="344">
        <v>0</v>
      </c>
      <c r="X624" s="383">
        <v>0</v>
      </c>
      <c r="Y624" s="384">
        <v>0</v>
      </c>
      <c r="Z624" s="384">
        <v>0</v>
      </c>
      <c r="AA624" s="384">
        <v>0</v>
      </c>
      <c r="AB624" s="385">
        <v>0</v>
      </c>
      <c r="AC624" s="385">
        <v>0</v>
      </c>
      <c r="AD624" s="385">
        <v>0</v>
      </c>
      <c r="AE624" s="385">
        <v>0</v>
      </c>
      <c r="AF624" s="405">
        <v>0</v>
      </c>
      <c r="AG624" s="333" t="s">
        <v>1520</v>
      </c>
      <c r="AH624" s="388" t="s">
        <v>5107</v>
      </c>
      <c r="AI624" s="388" t="s">
        <v>3176</v>
      </c>
      <c r="AJ624" s="389">
        <v>0</v>
      </c>
      <c r="AK624" s="390">
        <v>0</v>
      </c>
      <c r="AL624" s="333">
        <v>0</v>
      </c>
      <c r="AM624" s="333">
        <v>1.9097222222222223</v>
      </c>
      <c r="AN624" s="440">
        <v>2</v>
      </c>
      <c r="AO624" s="389">
        <v>0</v>
      </c>
      <c r="AP624" s="388">
        <v>0</v>
      </c>
      <c r="AQ624" s="389">
        <v>0</v>
      </c>
      <c r="AR624" s="389">
        <v>0</v>
      </c>
      <c r="AS624" s="389">
        <v>0</v>
      </c>
      <c r="AT624" s="389">
        <v>0</v>
      </c>
      <c r="AU624" s="389">
        <v>0</v>
      </c>
      <c r="AV624" s="389">
        <v>0</v>
      </c>
      <c r="AW624" s="350">
        <v>0</v>
      </c>
      <c r="AX624" s="391">
        <v>0</v>
      </c>
      <c r="AY624" s="83">
        <v>1</v>
      </c>
      <c r="AZ624" s="5">
        <v>0</v>
      </c>
      <c r="BA624" s="5" t="s">
        <v>3612</v>
      </c>
      <c r="BB624" s="5" t="s">
        <v>3612</v>
      </c>
      <c r="BC624" s="5" t="s">
        <v>3612</v>
      </c>
      <c r="BD624" s="4" t="s">
        <v>3612</v>
      </c>
      <c r="BE624" s="5">
        <v>0</v>
      </c>
      <c r="BF624" s="5">
        <v>0</v>
      </c>
      <c r="BG624" s="5">
        <v>0</v>
      </c>
      <c r="BH624" s="5" t="s">
        <v>3612</v>
      </c>
      <c r="BI624" s="289">
        <v>0</v>
      </c>
      <c r="BJ624" s="297">
        <v>0</v>
      </c>
      <c r="BK624" s="297">
        <v>0</v>
      </c>
    </row>
    <row r="625" spans="1:63" x14ac:dyDescent="0.2">
      <c r="A625" s="291" t="s">
        <v>5144</v>
      </c>
      <c r="B625" s="292" t="s">
        <v>5145</v>
      </c>
      <c r="C625" s="340">
        <v>19</v>
      </c>
      <c r="D625" s="341">
        <v>19</v>
      </c>
      <c r="E625" s="341">
        <v>19</v>
      </c>
      <c r="F625" s="341">
        <v>19</v>
      </c>
      <c r="G625" s="341">
        <v>19</v>
      </c>
      <c r="H625" s="341">
        <v>19</v>
      </c>
      <c r="I625" s="342">
        <v>19</v>
      </c>
      <c r="J625" s="340">
        <v>0</v>
      </c>
      <c r="K625" s="341">
        <v>0</v>
      </c>
      <c r="L625" s="341">
        <v>0</v>
      </c>
      <c r="M625" s="341">
        <v>0</v>
      </c>
      <c r="N625" s="340">
        <v>19</v>
      </c>
      <c r="O625" s="341">
        <v>19</v>
      </c>
      <c r="P625" s="341">
        <v>19</v>
      </c>
      <c r="Q625" s="343">
        <v>19</v>
      </c>
      <c r="R625" s="344">
        <v>19</v>
      </c>
      <c r="S625" s="344">
        <v>19</v>
      </c>
      <c r="T625" s="344">
        <v>19</v>
      </c>
      <c r="U625" s="344">
        <v>19</v>
      </c>
      <c r="V625" s="344">
        <v>19</v>
      </c>
      <c r="W625" s="344">
        <v>0</v>
      </c>
      <c r="X625" s="383">
        <v>0</v>
      </c>
      <c r="Y625" s="384">
        <v>0</v>
      </c>
      <c r="Z625" s="384">
        <v>0</v>
      </c>
      <c r="AA625" s="384">
        <v>0</v>
      </c>
      <c r="AB625" s="385">
        <v>0</v>
      </c>
      <c r="AC625" s="385">
        <v>0</v>
      </c>
      <c r="AD625" s="385">
        <v>0</v>
      </c>
      <c r="AE625" s="385">
        <v>0</v>
      </c>
      <c r="AF625" s="405">
        <v>0</v>
      </c>
      <c r="AG625" s="333" t="s">
        <v>1520</v>
      </c>
      <c r="AH625" s="388" t="s">
        <v>5107</v>
      </c>
      <c r="AI625" s="388" t="s">
        <v>3176</v>
      </c>
      <c r="AJ625" s="389">
        <v>0</v>
      </c>
      <c r="AK625" s="390">
        <v>0</v>
      </c>
      <c r="AL625" s="333">
        <v>0</v>
      </c>
      <c r="AM625" s="333">
        <v>1.9097222222222223</v>
      </c>
      <c r="AN625" s="440">
        <v>2</v>
      </c>
      <c r="AO625" s="389">
        <v>0</v>
      </c>
      <c r="AP625" s="388">
        <v>0</v>
      </c>
      <c r="AQ625" s="389">
        <v>0</v>
      </c>
      <c r="AR625" s="389">
        <v>0</v>
      </c>
      <c r="AS625" s="389">
        <v>0</v>
      </c>
      <c r="AT625" s="389">
        <v>0</v>
      </c>
      <c r="AU625" s="389">
        <v>0</v>
      </c>
      <c r="AV625" s="389">
        <v>0</v>
      </c>
      <c r="AW625" s="350">
        <v>0</v>
      </c>
      <c r="AX625" s="391">
        <v>0</v>
      </c>
      <c r="AY625" s="83">
        <v>1</v>
      </c>
      <c r="AZ625" s="5">
        <v>0</v>
      </c>
      <c r="BA625" s="5" t="s">
        <v>3612</v>
      </c>
      <c r="BB625" s="5" t="s">
        <v>3612</v>
      </c>
      <c r="BC625" s="5" t="s">
        <v>3612</v>
      </c>
      <c r="BD625" s="4" t="s">
        <v>3612</v>
      </c>
      <c r="BE625" s="5">
        <v>0</v>
      </c>
      <c r="BF625" s="5">
        <v>0</v>
      </c>
      <c r="BG625" s="5">
        <v>0</v>
      </c>
      <c r="BH625" s="5" t="s">
        <v>3612</v>
      </c>
      <c r="BI625" s="289">
        <v>0</v>
      </c>
      <c r="BJ625" s="297">
        <v>0</v>
      </c>
      <c r="BK625" s="297">
        <v>0</v>
      </c>
    </row>
    <row r="626" spans="1:63" x14ac:dyDescent="0.2">
      <c r="A626" s="291" t="s">
        <v>5148</v>
      </c>
      <c r="B626" s="292" t="s">
        <v>5149</v>
      </c>
      <c r="C626" s="340">
        <v>19</v>
      </c>
      <c r="D626" s="341">
        <v>19</v>
      </c>
      <c r="E626" s="341">
        <v>19</v>
      </c>
      <c r="F626" s="341">
        <v>19</v>
      </c>
      <c r="G626" s="341">
        <v>19</v>
      </c>
      <c r="H626" s="341">
        <v>19</v>
      </c>
      <c r="I626" s="342">
        <v>19</v>
      </c>
      <c r="J626" s="340">
        <v>0</v>
      </c>
      <c r="K626" s="341">
        <v>0</v>
      </c>
      <c r="L626" s="341">
        <v>0</v>
      </c>
      <c r="M626" s="341">
        <v>0</v>
      </c>
      <c r="N626" s="340">
        <v>19</v>
      </c>
      <c r="O626" s="341">
        <v>19</v>
      </c>
      <c r="P626" s="341">
        <v>19</v>
      </c>
      <c r="Q626" s="343">
        <v>19</v>
      </c>
      <c r="R626" s="344">
        <v>19</v>
      </c>
      <c r="S626" s="344">
        <v>19</v>
      </c>
      <c r="T626" s="344">
        <v>19</v>
      </c>
      <c r="U626" s="344">
        <v>19</v>
      </c>
      <c r="V626" s="344">
        <v>19</v>
      </c>
      <c r="W626" s="344">
        <v>0</v>
      </c>
      <c r="X626" s="383">
        <v>0</v>
      </c>
      <c r="Y626" s="384">
        <v>0</v>
      </c>
      <c r="Z626" s="384">
        <v>0</v>
      </c>
      <c r="AA626" s="384">
        <v>0</v>
      </c>
      <c r="AB626" s="385">
        <v>0</v>
      </c>
      <c r="AC626" s="385">
        <v>0</v>
      </c>
      <c r="AD626" s="385">
        <v>0</v>
      </c>
      <c r="AE626" s="385">
        <v>0</v>
      </c>
      <c r="AF626" s="405">
        <v>0</v>
      </c>
      <c r="AG626" s="333" t="s">
        <v>1520</v>
      </c>
      <c r="AH626" s="388" t="s">
        <v>5107</v>
      </c>
      <c r="AI626" s="388" t="s">
        <v>3176</v>
      </c>
      <c r="AJ626" s="389">
        <v>0</v>
      </c>
      <c r="AK626" s="390">
        <v>0</v>
      </c>
      <c r="AL626" s="333">
        <v>0</v>
      </c>
      <c r="AM626" s="333">
        <v>1.9097222222222223</v>
      </c>
      <c r="AN626" s="440">
        <v>2</v>
      </c>
      <c r="AO626" s="389">
        <v>0</v>
      </c>
      <c r="AP626" s="388">
        <v>0</v>
      </c>
      <c r="AQ626" s="389">
        <v>0</v>
      </c>
      <c r="AR626" s="389">
        <v>0</v>
      </c>
      <c r="AS626" s="389">
        <v>0</v>
      </c>
      <c r="AT626" s="389">
        <v>0</v>
      </c>
      <c r="AU626" s="389">
        <v>0</v>
      </c>
      <c r="AV626" s="389">
        <v>0</v>
      </c>
      <c r="AW626" s="350">
        <v>0</v>
      </c>
      <c r="AX626" s="391">
        <v>0</v>
      </c>
      <c r="AY626" s="83">
        <v>1</v>
      </c>
      <c r="AZ626" s="5">
        <v>0</v>
      </c>
      <c r="BA626" s="5" t="s">
        <v>3612</v>
      </c>
      <c r="BB626" s="5" t="s">
        <v>3612</v>
      </c>
      <c r="BC626" s="5" t="s">
        <v>3612</v>
      </c>
      <c r="BD626" s="4" t="s">
        <v>3612</v>
      </c>
      <c r="BE626" s="5">
        <v>0</v>
      </c>
      <c r="BF626" s="5">
        <v>0</v>
      </c>
      <c r="BG626" s="5">
        <v>0</v>
      </c>
      <c r="BH626" s="5" t="s">
        <v>3612</v>
      </c>
      <c r="BI626" s="289">
        <v>0</v>
      </c>
      <c r="BJ626" s="297">
        <v>0</v>
      </c>
      <c r="BK626" s="297">
        <v>0</v>
      </c>
    </row>
    <row r="627" spans="1:63" x14ac:dyDescent="0.2">
      <c r="A627" s="296" t="s">
        <v>5658</v>
      </c>
      <c r="B627" s="288" t="s">
        <v>5659</v>
      </c>
      <c r="C627" s="340">
        <v>19</v>
      </c>
      <c r="D627" s="341">
        <v>19</v>
      </c>
      <c r="E627" s="341">
        <v>19</v>
      </c>
      <c r="F627" s="341">
        <v>19</v>
      </c>
      <c r="G627" s="341">
        <v>19</v>
      </c>
      <c r="H627" s="341">
        <v>19</v>
      </c>
      <c r="I627" s="342">
        <v>19</v>
      </c>
      <c r="J627" s="340">
        <v>0</v>
      </c>
      <c r="K627" s="341">
        <v>0</v>
      </c>
      <c r="L627" s="341">
        <v>0</v>
      </c>
      <c r="M627" s="341">
        <v>0</v>
      </c>
      <c r="N627" s="340">
        <v>19</v>
      </c>
      <c r="O627" s="341">
        <v>19</v>
      </c>
      <c r="P627" s="341">
        <v>19</v>
      </c>
      <c r="Q627" s="343">
        <v>19</v>
      </c>
      <c r="R627" s="344">
        <v>19</v>
      </c>
      <c r="S627" s="344">
        <v>19</v>
      </c>
      <c r="T627" s="344">
        <v>19</v>
      </c>
      <c r="U627" s="344">
        <v>19</v>
      </c>
      <c r="V627" s="344">
        <v>19</v>
      </c>
      <c r="W627" s="344">
        <v>0</v>
      </c>
      <c r="X627" s="383">
        <v>0</v>
      </c>
      <c r="Y627" s="384">
        <v>0</v>
      </c>
      <c r="Z627" s="384">
        <v>0</v>
      </c>
      <c r="AA627" s="384">
        <v>0</v>
      </c>
      <c r="AB627" s="385">
        <v>0</v>
      </c>
      <c r="AC627" s="385">
        <v>0</v>
      </c>
      <c r="AD627" s="385">
        <v>0</v>
      </c>
      <c r="AE627" s="385">
        <v>0</v>
      </c>
      <c r="AF627" s="405">
        <v>0</v>
      </c>
      <c r="AG627" s="333" t="s">
        <v>1520</v>
      </c>
      <c r="AH627" s="388" t="s">
        <v>5107</v>
      </c>
      <c r="AI627" s="388" t="s">
        <v>3176</v>
      </c>
      <c r="AJ627" s="389">
        <v>0</v>
      </c>
      <c r="AK627" s="390">
        <v>0</v>
      </c>
      <c r="AL627" s="333">
        <v>0</v>
      </c>
      <c r="AM627" s="333">
        <v>1.9097222222222223</v>
      </c>
      <c r="AN627" s="440">
        <v>2</v>
      </c>
      <c r="AO627" s="389">
        <v>0</v>
      </c>
      <c r="AP627" s="388">
        <v>0</v>
      </c>
      <c r="AQ627" s="389">
        <v>0</v>
      </c>
      <c r="AR627" s="389">
        <v>0</v>
      </c>
      <c r="AS627" s="389">
        <v>0</v>
      </c>
      <c r="AT627" s="389">
        <v>0</v>
      </c>
      <c r="AU627" s="389">
        <v>0</v>
      </c>
      <c r="AV627" s="389">
        <v>0</v>
      </c>
      <c r="AW627" s="350">
        <v>0</v>
      </c>
      <c r="AX627" s="391">
        <v>0</v>
      </c>
      <c r="AY627" s="83">
        <v>1</v>
      </c>
      <c r="AZ627" s="5">
        <v>0</v>
      </c>
      <c r="BA627" s="5" t="s">
        <v>3612</v>
      </c>
      <c r="BB627" s="5" t="s">
        <v>3612</v>
      </c>
      <c r="BC627" s="5" t="s">
        <v>3612</v>
      </c>
      <c r="BD627" s="4" t="s">
        <v>3612</v>
      </c>
      <c r="BE627" s="5">
        <v>0</v>
      </c>
      <c r="BF627" s="5">
        <v>0</v>
      </c>
      <c r="BG627" s="5">
        <v>0</v>
      </c>
      <c r="BH627" s="5" t="s">
        <v>3612</v>
      </c>
      <c r="BI627" s="289">
        <v>0</v>
      </c>
      <c r="BJ627" s="297">
        <v>0</v>
      </c>
      <c r="BK627" s="297">
        <v>0</v>
      </c>
    </row>
    <row r="628" spans="1:63" x14ac:dyDescent="0.2">
      <c r="A628" s="291" t="s">
        <v>788</v>
      </c>
      <c r="B628" s="292" t="s">
        <v>2923</v>
      </c>
      <c r="C628" s="340">
        <v>99</v>
      </c>
      <c r="D628" s="341">
        <v>116</v>
      </c>
      <c r="E628" s="341">
        <v>130</v>
      </c>
      <c r="F628" s="341">
        <v>132</v>
      </c>
      <c r="G628" s="341">
        <v>136</v>
      </c>
      <c r="H628" s="341">
        <v>150</v>
      </c>
      <c r="I628" s="342">
        <v>178</v>
      </c>
      <c r="J628" s="340">
        <v>0</v>
      </c>
      <c r="K628" s="341">
        <v>0</v>
      </c>
      <c r="L628" s="341">
        <v>22</v>
      </c>
      <c r="M628" s="341">
        <v>45</v>
      </c>
      <c r="N628" s="340">
        <v>119</v>
      </c>
      <c r="O628" s="341">
        <v>163</v>
      </c>
      <c r="P628" s="341">
        <v>176</v>
      </c>
      <c r="Q628" s="343">
        <v>163</v>
      </c>
      <c r="R628" s="344">
        <v>176</v>
      </c>
      <c r="S628" s="344">
        <v>197</v>
      </c>
      <c r="T628" s="344">
        <v>187</v>
      </c>
      <c r="U628" s="344">
        <v>216</v>
      </c>
      <c r="V628" s="344">
        <v>216</v>
      </c>
      <c r="W628" s="344">
        <v>0</v>
      </c>
      <c r="X628" s="383">
        <v>0</v>
      </c>
      <c r="Y628" s="384">
        <v>0.12</v>
      </c>
      <c r="Z628" s="384">
        <v>0.25</v>
      </c>
      <c r="AA628" s="384">
        <v>0.25</v>
      </c>
      <c r="AB628" s="385">
        <v>0</v>
      </c>
      <c r="AC628" s="385">
        <v>0</v>
      </c>
      <c r="AD628" s="385">
        <v>0</v>
      </c>
      <c r="AE628" s="385">
        <v>0</v>
      </c>
      <c r="AF628" s="405">
        <v>1</v>
      </c>
      <c r="AG628" s="333" t="s">
        <v>3962</v>
      </c>
      <c r="AH628" s="388" t="s">
        <v>2818</v>
      </c>
      <c r="AI628" s="388" t="s">
        <v>2819</v>
      </c>
      <c r="AJ628" s="389">
        <v>1.6</v>
      </c>
      <c r="AK628" s="390">
        <v>12</v>
      </c>
      <c r="AL628" s="333">
        <v>30</v>
      </c>
      <c r="AM628" s="333">
        <v>0.55755931712962969</v>
      </c>
      <c r="AN628" s="440">
        <v>13.347222222222221</v>
      </c>
      <c r="AO628" s="389">
        <v>8.0555555555555554</v>
      </c>
      <c r="AP628" s="388">
        <v>2.5</v>
      </c>
      <c r="AQ628" s="389">
        <v>1</v>
      </c>
      <c r="AR628" s="389">
        <v>1</v>
      </c>
      <c r="AS628" s="389">
        <v>0</v>
      </c>
      <c r="AT628" s="389">
        <v>0</v>
      </c>
      <c r="AU628" s="389">
        <v>0</v>
      </c>
      <c r="AV628" s="389">
        <v>2</v>
      </c>
      <c r="AW628" s="350">
        <v>1</v>
      </c>
      <c r="AX628" s="391">
        <v>1</v>
      </c>
      <c r="AY628" s="83">
        <v>16</v>
      </c>
      <c r="AZ628" s="5">
        <v>0</v>
      </c>
      <c r="BA628" s="393" t="s">
        <v>1537</v>
      </c>
      <c r="BB628" s="393" t="s">
        <v>1537</v>
      </c>
      <c r="BC628" s="393" t="s">
        <v>1537</v>
      </c>
      <c r="BD628" s="353" t="s">
        <v>3612</v>
      </c>
      <c r="BE628" s="5">
        <v>0</v>
      </c>
      <c r="BF628" s="5">
        <v>0</v>
      </c>
      <c r="BG628" s="5">
        <v>0</v>
      </c>
      <c r="BH628" s="5" t="s">
        <v>1537</v>
      </c>
      <c r="BI628" s="289"/>
      <c r="BJ628" s="297">
        <v>0</v>
      </c>
      <c r="BK628" s="297">
        <v>14</v>
      </c>
    </row>
    <row r="629" spans="1:63" x14ac:dyDescent="0.2">
      <c r="A629" s="291" t="s">
        <v>799</v>
      </c>
      <c r="B629" s="292" t="s">
        <v>2912</v>
      </c>
      <c r="C629" s="340">
        <v>104</v>
      </c>
      <c r="D629" s="341">
        <v>124</v>
      </c>
      <c r="E629" s="341">
        <v>140</v>
      </c>
      <c r="F629" s="341">
        <v>144</v>
      </c>
      <c r="G629" s="341">
        <v>148</v>
      </c>
      <c r="H629" s="341">
        <v>163</v>
      </c>
      <c r="I629" s="342">
        <v>198</v>
      </c>
      <c r="J629" s="340">
        <v>0</v>
      </c>
      <c r="K629" s="341">
        <v>0</v>
      </c>
      <c r="L629" s="341">
        <v>26</v>
      </c>
      <c r="M629" s="341">
        <v>53</v>
      </c>
      <c r="N629" s="340">
        <v>126</v>
      </c>
      <c r="O629" s="341">
        <v>179</v>
      </c>
      <c r="P629" s="341">
        <v>194</v>
      </c>
      <c r="Q629" s="343">
        <v>179</v>
      </c>
      <c r="R629" s="344">
        <v>194</v>
      </c>
      <c r="S629" s="344">
        <v>217</v>
      </c>
      <c r="T629" s="344">
        <v>215</v>
      </c>
      <c r="U629" s="344">
        <v>236</v>
      </c>
      <c r="V629" s="344">
        <v>236</v>
      </c>
      <c r="W629" s="344">
        <v>0</v>
      </c>
      <c r="X629" s="383">
        <v>0</v>
      </c>
      <c r="Y629" s="384">
        <v>0.12</v>
      </c>
      <c r="Z629" s="384">
        <v>0.25</v>
      </c>
      <c r="AA629" s="384">
        <v>0.25</v>
      </c>
      <c r="AB629" s="385">
        <v>0</v>
      </c>
      <c r="AC629" s="385">
        <v>0</v>
      </c>
      <c r="AD629" s="385">
        <v>0</v>
      </c>
      <c r="AE629" s="346">
        <v>0</v>
      </c>
      <c r="AF629" s="405">
        <v>1</v>
      </c>
      <c r="AG629" s="333" t="s">
        <v>3962</v>
      </c>
      <c r="AH629" s="388" t="s">
        <v>2818</v>
      </c>
      <c r="AI629" s="388" t="s">
        <v>2819</v>
      </c>
      <c r="AJ629" s="389">
        <v>1.6</v>
      </c>
      <c r="AK629" s="390">
        <v>12</v>
      </c>
      <c r="AL629" s="333">
        <v>36</v>
      </c>
      <c r="AM629" s="333">
        <v>0.66814959490740744</v>
      </c>
      <c r="AN629" s="440">
        <v>15.81388888888889</v>
      </c>
      <c r="AO629" s="389">
        <v>8.8222222222222229</v>
      </c>
      <c r="AP629" s="388">
        <v>3</v>
      </c>
      <c r="AQ629" s="389">
        <v>1</v>
      </c>
      <c r="AR629" s="389">
        <v>1</v>
      </c>
      <c r="AS629" s="389">
        <v>0</v>
      </c>
      <c r="AT629" s="389">
        <v>0</v>
      </c>
      <c r="AU629" s="389">
        <v>0</v>
      </c>
      <c r="AV629" s="389">
        <v>2</v>
      </c>
      <c r="AW629" s="350">
        <v>1</v>
      </c>
      <c r="AX629" s="391">
        <v>1</v>
      </c>
      <c r="AY629" s="83">
        <v>16</v>
      </c>
      <c r="AZ629" s="5">
        <v>0</v>
      </c>
      <c r="BA629" s="393" t="s">
        <v>1537</v>
      </c>
      <c r="BB629" s="393" t="s">
        <v>1537</v>
      </c>
      <c r="BC629" s="393" t="s">
        <v>1537</v>
      </c>
      <c r="BD629" s="353" t="s">
        <v>3612</v>
      </c>
      <c r="BE629" s="5">
        <v>0</v>
      </c>
      <c r="BF629" s="5">
        <v>0</v>
      </c>
      <c r="BG629" s="5">
        <v>0</v>
      </c>
      <c r="BH629" s="5" t="s">
        <v>1537</v>
      </c>
      <c r="BI629" s="289"/>
      <c r="BJ629" s="297">
        <v>0</v>
      </c>
      <c r="BK629" s="297">
        <v>15</v>
      </c>
    </row>
    <row r="630" spans="1:63" x14ac:dyDescent="0.2">
      <c r="A630" s="291" t="s">
        <v>810</v>
      </c>
      <c r="B630" s="292" t="s">
        <v>2901</v>
      </c>
      <c r="C630" s="340">
        <v>111</v>
      </c>
      <c r="D630" s="341">
        <v>134</v>
      </c>
      <c r="E630" s="341">
        <v>154</v>
      </c>
      <c r="F630" s="341">
        <v>157</v>
      </c>
      <c r="G630" s="341">
        <v>162</v>
      </c>
      <c r="H630" s="341">
        <v>179</v>
      </c>
      <c r="I630" s="342">
        <v>219</v>
      </c>
      <c r="J630" s="340">
        <v>0</v>
      </c>
      <c r="K630" s="341">
        <v>0</v>
      </c>
      <c r="L630" s="341">
        <v>31</v>
      </c>
      <c r="M630" s="341">
        <v>61</v>
      </c>
      <c r="N630" s="340">
        <v>135</v>
      </c>
      <c r="O630" s="341">
        <v>195</v>
      </c>
      <c r="P630" s="341">
        <v>210</v>
      </c>
      <c r="Q630" s="343">
        <v>195</v>
      </c>
      <c r="R630" s="344">
        <v>210</v>
      </c>
      <c r="S630" s="344">
        <v>237</v>
      </c>
      <c r="T630" s="344">
        <v>227</v>
      </c>
      <c r="U630" s="344">
        <v>256</v>
      </c>
      <c r="V630" s="344">
        <v>256</v>
      </c>
      <c r="W630" s="344">
        <v>0</v>
      </c>
      <c r="X630" s="383">
        <v>0</v>
      </c>
      <c r="Y630" s="384">
        <v>0.12</v>
      </c>
      <c r="Z630" s="384">
        <v>0.25</v>
      </c>
      <c r="AA630" s="384">
        <v>0.25</v>
      </c>
      <c r="AB630" s="385">
        <v>0</v>
      </c>
      <c r="AC630" s="385">
        <v>0</v>
      </c>
      <c r="AD630" s="385">
        <v>0</v>
      </c>
      <c r="AE630" s="346">
        <v>0</v>
      </c>
      <c r="AF630" s="405">
        <v>1</v>
      </c>
      <c r="AG630" s="333" t="s">
        <v>3962</v>
      </c>
      <c r="AH630" s="388" t="s">
        <v>2818</v>
      </c>
      <c r="AI630" s="388" t="s">
        <v>2819</v>
      </c>
      <c r="AJ630" s="389">
        <v>1.6</v>
      </c>
      <c r="AK630" s="390">
        <v>12</v>
      </c>
      <c r="AL630" s="333">
        <v>42</v>
      </c>
      <c r="AM630" s="333">
        <v>0.7787398726851853</v>
      </c>
      <c r="AN630" s="440">
        <v>18.280555555555559</v>
      </c>
      <c r="AO630" s="389">
        <v>9.5888888888888886</v>
      </c>
      <c r="AP630" s="388">
        <v>3.5</v>
      </c>
      <c r="AQ630" s="389">
        <v>1</v>
      </c>
      <c r="AR630" s="389">
        <v>1</v>
      </c>
      <c r="AS630" s="389">
        <v>0</v>
      </c>
      <c r="AT630" s="389">
        <v>0</v>
      </c>
      <c r="AU630" s="389">
        <v>0</v>
      </c>
      <c r="AV630" s="389">
        <v>2</v>
      </c>
      <c r="AW630" s="350">
        <v>1</v>
      </c>
      <c r="AX630" s="391">
        <v>1</v>
      </c>
      <c r="AY630" s="83">
        <v>16</v>
      </c>
      <c r="AZ630" s="5">
        <v>0</v>
      </c>
      <c r="BA630" s="393" t="s">
        <v>1537</v>
      </c>
      <c r="BB630" s="393" t="s">
        <v>1537</v>
      </c>
      <c r="BC630" s="393" t="s">
        <v>1537</v>
      </c>
      <c r="BD630" s="353" t="s">
        <v>3612</v>
      </c>
      <c r="BE630" s="5">
        <v>0</v>
      </c>
      <c r="BF630" s="5">
        <v>0</v>
      </c>
      <c r="BG630" s="5">
        <v>0</v>
      </c>
      <c r="BH630" s="5" t="s">
        <v>1537</v>
      </c>
      <c r="BI630" s="289"/>
      <c r="BJ630" s="297">
        <v>0</v>
      </c>
      <c r="BK630" s="297">
        <v>17</v>
      </c>
    </row>
    <row r="631" spans="1:63" x14ac:dyDescent="0.2">
      <c r="A631" s="291" t="s">
        <v>1852</v>
      </c>
      <c r="B631" s="292" t="s">
        <v>2891</v>
      </c>
      <c r="C631" s="340">
        <v>116</v>
      </c>
      <c r="D631" s="341">
        <v>145</v>
      </c>
      <c r="E631" s="341">
        <v>168</v>
      </c>
      <c r="F631" s="341">
        <v>172</v>
      </c>
      <c r="G631" s="341">
        <v>177</v>
      </c>
      <c r="H631" s="341">
        <v>197</v>
      </c>
      <c r="I631" s="342">
        <v>244</v>
      </c>
      <c r="J631" s="340">
        <v>0</v>
      </c>
      <c r="K631" s="341">
        <v>0</v>
      </c>
      <c r="L631" s="341">
        <v>36</v>
      </c>
      <c r="M631" s="341">
        <v>74</v>
      </c>
      <c r="N631" s="340">
        <v>145</v>
      </c>
      <c r="O631" s="341">
        <v>209</v>
      </c>
      <c r="P631" s="341">
        <v>226</v>
      </c>
      <c r="Q631" s="343">
        <v>209</v>
      </c>
      <c r="R631" s="344">
        <v>226</v>
      </c>
      <c r="S631" s="344">
        <v>261</v>
      </c>
      <c r="T631" s="344">
        <v>292</v>
      </c>
      <c r="U631" s="344">
        <v>280</v>
      </c>
      <c r="V631" s="344">
        <v>280</v>
      </c>
      <c r="W631" s="344">
        <v>0</v>
      </c>
      <c r="X631" s="383">
        <v>0</v>
      </c>
      <c r="Y631" s="384">
        <v>0.12</v>
      </c>
      <c r="Z631" s="384">
        <v>0.25</v>
      </c>
      <c r="AA631" s="384">
        <v>0.25</v>
      </c>
      <c r="AB631" s="385">
        <v>0</v>
      </c>
      <c r="AC631" s="385">
        <v>0</v>
      </c>
      <c r="AD631" s="385">
        <v>0</v>
      </c>
      <c r="AE631" s="385">
        <v>0</v>
      </c>
      <c r="AF631" s="405">
        <v>1</v>
      </c>
      <c r="AG631" s="333" t="s">
        <v>3962</v>
      </c>
      <c r="AH631" s="388" t="s">
        <v>2818</v>
      </c>
      <c r="AI631" s="388" t="s">
        <v>2819</v>
      </c>
      <c r="AJ631" s="389">
        <v>1.6</v>
      </c>
      <c r="AK631" s="390">
        <v>12</v>
      </c>
      <c r="AL631" s="333">
        <v>42</v>
      </c>
      <c r="AM631" s="333">
        <v>0.7787398726851853</v>
      </c>
      <c r="AN631" s="440">
        <v>19.613888888888891</v>
      </c>
      <c r="AO631" s="389">
        <v>9.5888888888888886</v>
      </c>
      <c r="AP631" s="388">
        <v>4.166666666666667</v>
      </c>
      <c r="AQ631" s="389">
        <v>1</v>
      </c>
      <c r="AR631" s="389">
        <v>1</v>
      </c>
      <c r="AS631" s="389">
        <v>0</v>
      </c>
      <c r="AT631" s="389">
        <v>0</v>
      </c>
      <c r="AU631" s="389">
        <v>0</v>
      </c>
      <c r="AV631" s="389">
        <v>2</v>
      </c>
      <c r="AW631" s="350">
        <v>1</v>
      </c>
      <c r="AX631" s="391">
        <v>1</v>
      </c>
      <c r="AY631" s="83">
        <v>16</v>
      </c>
      <c r="AZ631" s="5">
        <v>0</v>
      </c>
      <c r="BA631" s="393" t="s">
        <v>1537</v>
      </c>
      <c r="BB631" s="393" t="s">
        <v>1537</v>
      </c>
      <c r="BC631" s="393" t="s">
        <v>1537</v>
      </c>
      <c r="BD631" s="353" t="s">
        <v>3612</v>
      </c>
      <c r="BE631" s="5">
        <v>0</v>
      </c>
      <c r="BF631" s="5">
        <v>0</v>
      </c>
      <c r="BG631" s="5">
        <v>0</v>
      </c>
      <c r="BH631" s="5" t="s">
        <v>1537</v>
      </c>
      <c r="BI631" s="289"/>
      <c r="BJ631" s="297">
        <v>0</v>
      </c>
      <c r="BK631" s="297">
        <v>18</v>
      </c>
    </row>
    <row r="632" spans="1:63" x14ac:dyDescent="0.2">
      <c r="A632" s="291" t="s">
        <v>766</v>
      </c>
      <c r="B632" s="292" t="s">
        <v>2880</v>
      </c>
      <c r="C632" s="340">
        <v>132</v>
      </c>
      <c r="D632" s="341">
        <v>167</v>
      </c>
      <c r="E632" s="341">
        <v>195</v>
      </c>
      <c r="F632" s="341">
        <v>199</v>
      </c>
      <c r="G632" s="341">
        <v>206</v>
      </c>
      <c r="H632" s="341">
        <v>229</v>
      </c>
      <c r="I632" s="342">
        <v>286</v>
      </c>
      <c r="J632" s="340">
        <v>0</v>
      </c>
      <c r="K632" s="341">
        <v>0</v>
      </c>
      <c r="L632" s="341">
        <v>43</v>
      </c>
      <c r="M632" s="341">
        <v>88</v>
      </c>
      <c r="N632" s="340">
        <v>165</v>
      </c>
      <c r="O632" s="341">
        <v>256</v>
      </c>
      <c r="P632" s="341">
        <v>276</v>
      </c>
      <c r="Q632" s="343">
        <v>256</v>
      </c>
      <c r="R632" s="344">
        <v>276</v>
      </c>
      <c r="S632" s="344">
        <v>310</v>
      </c>
      <c r="T632" s="344">
        <v>293</v>
      </c>
      <c r="U632" s="344">
        <v>346</v>
      </c>
      <c r="V632" s="344">
        <v>346</v>
      </c>
      <c r="W632" s="344">
        <v>0</v>
      </c>
      <c r="X632" s="383">
        <v>0</v>
      </c>
      <c r="Y632" s="384">
        <v>0.12</v>
      </c>
      <c r="Z632" s="384">
        <v>0.25</v>
      </c>
      <c r="AA632" s="384">
        <v>0.25</v>
      </c>
      <c r="AB632" s="385">
        <v>0</v>
      </c>
      <c r="AC632" s="385">
        <v>0</v>
      </c>
      <c r="AD632" s="385">
        <v>0</v>
      </c>
      <c r="AE632" s="385">
        <v>0</v>
      </c>
      <c r="AF632" s="405">
        <v>1</v>
      </c>
      <c r="AG632" s="333" t="s">
        <v>3962</v>
      </c>
      <c r="AH632" s="388" t="s">
        <v>2818</v>
      </c>
      <c r="AI632" s="388" t="s">
        <v>2819</v>
      </c>
      <c r="AJ632" s="389">
        <v>1.6</v>
      </c>
      <c r="AK632" s="390">
        <v>12</v>
      </c>
      <c r="AL632" s="333">
        <v>65</v>
      </c>
      <c r="AM632" s="333">
        <v>1.2026692708333333</v>
      </c>
      <c r="AN632" s="440">
        <v>27.262777777777778</v>
      </c>
      <c r="AO632" s="389">
        <v>12.527777777777779</v>
      </c>
      <c r="AP632" s="388">
        <v>5</v>
      </c>
      <c r="AQ632" s="389">
        <v>2</v>
      </c>
      <c r="AR632" s="389">
        <v>2</v>
      </c>
      <c r="AS632" s="389">
        <v>0</v>
      </c>
      <c r="AT632" s="389">
        <v>0</v>
      </c>
      <c r="AU632" s="389">
        <v>0</v>
      </c>
      <c r="AV632" s="389">
        <v>4</v>
      </c>
      <c r="AW632" s="350">
        <v>1</v>
      </c>
      <c r="AX632" s="391">
        <v>1</v>
      </c>
      <c r="AY632" s="83">
        <v>17</v>
      </c>
      <c r="AZ632" s="5">
        <v>0</v>
      </c>
      <c r="BA632" s="393" t="s">
        <v>1537</v>
      </c>
      <c r="BB632" s="393" t="s">
        <v>1537</v>
      </c>
      <c r="BC632" s="393" t="s">
        <v>1537</v>
      </c>
      <c r="BD632" s="353" t="s">
        <v>3612</v>
      </c>
      <c r="BE632" s="5">
        <v>0</v>
      </c>
      <c r="BF632" s="5">
        <v>0</v>
      </c>
      <c r="BG632" s="5">
        <v>0</v>
      </c>
      <c r="BH632" s="5" t="s">
        <v>1537</v>
      </c>
      <c r="BI632" s="289"/>
      <c r="BJ632" s="297">
        <v>0</v>
      </c>
      <c r="BK632" s="297">
        <v>21</v>
      </c>
    </row>
    <row r="633" spans="1:63" x14ac:dyDescent="0.2">
      <c r="A633" s="291" t="s">
        <v>777</v>
      </c>
      <c r="B633" s="292" t="s">
        <v>2869</v>
      </c>
      <c r="C633" s="340">
        <v>140</v>
      </c>
      <c r="D633" s="341">
        <v>183</v>
      </c>
      <c r="E633" s="341">
        <v>217</v>
      </c>
      <c r="F633" s="341">
        <v>221</v>
      </c>
      <c r="G633" s="341">
        <v>231</v>
      </c>
      <c r="H633" s="341">
        <v>255</v>
      </c>
      <c r="I633" s="342">
        <v>323</v>
      </c>
      <c r="J633" s="340">
        <v>0</v>
      </c>
      <c r="K633" s="341">
        <v>0</v>
      </c>
      <c r="L633" s="341">
        <v>52</v>
      </c>
      <c r="M633" s="341">
        <v>105</v>
      </c>
      <c r="N633" s="340">
        <v>180</v>
      </c>
      <c r="O633" s="341">
        <v>288</v>
      </c>
      <c r="P633" s="341">
        <v>311</v>
      </c>
      <c r="Q633" s="343">
        <v>288</v>
      </c>
      <c r="R633" s="344">
        <v>311</v>
      </c>
      <c r="S633" s="344">
        <v>351</v>
      </c>
      <c r="T633" s="344">
        <v>349</v>
      </c>
      <c r="U633" s="344">
        <v>385</v>
      </c>
      <c r="V633" s="344">
        <v>385</v>
      </c>
      <c r="W633" s="344">
        <v>0</v>
      </c>
      <c r="X633" s="383">
        <v>0</v>
      </c>
      <c r="Y633" s="384">
        <v>0.12</v>
      </c>
      <c r="Z633" s="384">
        <v>0.25</v>
      </c>
      <c r="AA633" s="384">
        <v>0.25</v>
      </c>
      <c r="AB633" s="385">
        <v>0</v>
      </c>
      <c r="AC633" s="385">
        <v>0</v>
      </c>
      <c r="AD633" s="385">
        <v>0</v>
      </c>
      <c r="AE633" s="385">
        <v>0</v>
      </c>
      <c r="AF633" s="405">
        <v>1</v>
      </c>
      <c r="AG633" s="333" t="s">
        <v>3962</v>
      </c>
      <c r="AH633" s="388" t="s">
        <v>2818</v>
      </c>
      <c r="AI633" s="388" t="s">
        <v>2819</v>
      </c>
      <c r="AJ633" s="389">
        <v>1.6</v>
      </c>
      <c r="AK633" s="390">
        <v>12</v>
      </c>
      <c r="AL633" s="333">
        <v>77</v>
      </c>
      <c r="AM633" s="333">
        <v>1.4238498263888888</v>
      </c>
      <c r="AN633" s="440">
        <v>32.196111111111115</v>
      </c>
      <c r="AO633" s="389">
        <v>14.06111111111111</v>
      </c>
      <c r="AP633" s="388">
        <v>6</v>
      </c>
      <c r="AQ633" s="389">
        <v>2</v>
      </c>
      <c r="AR633" s="389">
        <v>2</v>
      </c>
      <c r="AS633" s="389">
        <v>0</v>
      </c>
      <c r="AT633" s="389">
        <v>0</v>
      </c>
      <c r="AU633" s="389">
        <v>0</v>
      </c>
      <c r="AV633" s="389">
        <v>4</v>
      </c>
      <c r="AW633" s="350">
        <v>1</v>
      </c>
      <c r="AX633" s="391">
        <v>1</v>
      </c>
      <c r="AY633" s="83">
        <v>17</v>
      </c>
      <c r="AZ633" s="5">
        <v>0</v>
      </c>
      <c r="BA633" s="393" t="s">
        <v>1537</v>
      </c>
      <c r="BB633" s="393" t="s">
        <v>1537</v>
      </c>
      <c r="BC633" s="393" t="s">
        <v>1537</v>
      </c>
      <c r="BD633" s="353" t="s">
        <v>3612</v>
      </c>
      <c r="BE633" s="5">
        <v>0</v>
      </c>
      <c r="BF633" s="5">
        <v>0</v>
      </c>
      <c r="BG633" s="5">
        <v>0</v>
      </c>
      <c r="BH633" s="5" t="s">
        <v>1537</v>
      </c>
      <c r="BI633" s="289"/>
      <c r="BJ633" s="297">
        <v>0</v>
      </c>
      <c r="BK633" s="297">
        <v>24</v>
      </c>
    </row>
    <row r="634" spans="1:63" x14ac:dyDescent="0.2">
      <c r="A634" s="291" t="s">
        <v>721</v>
      </c>
      <c r="B634" s="292" t="s">
        <v>2859</v>
      </c>
      <c r="C634" s="340">
        <v>148</v>
      </c>
      <c r="D634" s="341">
        <v>196</v>
      </c>
      <c r="E634" s="341">
        <v>233</v>
      </c>
      <c r="F634" s="341">
        <v>238</v>
      </c>
      <c r="G634" s="341">
        <v>246</v>
      </c>
      <c r="H634" s="341">
        <v>275</v>
      </c>
      <c r="I634" s="342">
        <v>351</v>
      </c>
      <c r="J634" s="340">
        <v>0</v>
      </c>
      <c r="K634" s="341">
        <v>0</v>
      </c>
      <c r="L634" s="341">
        <v>59</v>
      </c>
      <c r="M634" s="341">
        <v>117</v>
      </c>
      <c r="N634" s="340">
        <v>190</v>
      </c>
      <c r="O634" s="341">
        <v>300</v>
      </c>
      <c r="P634" s="341">
        <v>325</v>
      </c>
      <c r="Q634" s="343">
        <v>300</v>
      </c>
      <c r="R634" s="344">
        <v>325</v>
      </c>
      <c r="S634" s="344">
        <v>373</v>
      </c>
      <c r="T634" s="344">
        <v>397</v>
      </c>
      <c r="U634" s="344">
        <v>409</v>
      </c>
      <c r="V634" s="344">
        <v>409</v>
      </c>
      <c r="W634" s="344">
        <v>0</v>
      </c>
      <c r="X634" s="383">
        <v>0</v>
      </c>
      <c r="Y634" s="384">
        <v>0.12</v>
      </c>
      <c r="Z634" s="384">
        <v>0.25</v>
      </c>
      <c r="AA634" s="384">
        <v>0.25</v>
      </c>
      <c r="AB634" s="385">
        <v>0</v>
      </c>
      <c r="AC634" s="385">
        <v>0</v>
      </c>
      <c r="AD634" s="385">
        <v>0</v>
      </c>
      <c r="AE634" s="385">
        <v>0</v>
      </c>
      <c r="AF634" s="405">
        <v>1</v>
      </c>
      <c r="AG634" s="333" t="s">
        <v>3962</v>
      </c>
      <c r="AH634" s="388" t="s">
        <v>2818</v>
      </c>
      <c r="AI634" s="388" t="s">
        <v>2819</v>
      </c>
      <c r="AJ634" s="389">
        <v>1.6</v>
      </c>
      <c r="AK634" s="390">
        <v>12</v>
      </c>
      <c r="AL634" s="333">
        <v>84</v>
      </c>
      <c r="AM634" s="333">
        <v>1.5528718171296296</v>
      </c>
      <c r="AN634" s="440">
        <v>39.587222222222223</v>
      </c>
      <c r="AO634" s="389">
        <v>14.955555555555556</v>
      </c>
      <c r="AP634" s="388">
        <v>8.75</v>
      </c>
      <c r="AQ634" s="389">
        <v>2</v>
      </c>
      <c r="AR634" s="389">
        <v>2</v>
      </c>
      <c r="AS634" s="389">
        <v>0</v>
      </c>
      <c r="AT634" s="389">
        <v>0</v>
      </c>
      <c r="AU634" s="389">
        <v>0</v>
      </c>
      <c r="AV634" s="389">
        <v>5</v>
      </c>
      <c r="AW634" s="350">
        <v>1</v>
      </c>
      <c r="AX634" s="391">
        <v>1</v>
      </c>
      <c r="AY634" s="83">
        <v>17</v>
      </c>
      <c r="AZ634" s="5">
        <v>0</v>
      </c>
      <c r="BA634" s="393" t="s">
        <v>1537</v>
      </c>
      <c r="BB634" s="393" t="s">
        <v>1537</v>
      </c>
      <c r="BC634" s="393" t="s">
        <v>1537</v>
      </c>
      <c r="BD634" s="353" t="s">
        <v>3612</v>
      </c>
      <c r="BE634" s="5">
        <v>0</v>
      </c>
      <c r="BF634" s="5">
        <v>0</v>
      </c>
      <c r="BG634" s="5">
        <v>0</v>
      </c>
      <c r="BH634" s="5" t="s">
        <v>1537</v>
      </c>
      <c r="BI634" s="289"/>
      <c r="BJ634" s="297">
        <v>0</v>
      </c>
      <c r="BK634" s="297">
        <v>25</v>
      </c>
    </row>
    <row r="635" spans="1:63" x14ac:dyDescent="0.2">
      <c r="A635" s="291" t="s">
        <v>730</v>
      </c>
      <c r="B635" s="292" t="s">
        <v>2849</v>
      </c>
      <c r="C635" s="340">
        <v>150</v>
      </c>
      <c r="D635" s="341">
        <v>200</v>
      </c>
      <c r="E635" s="341">
        <v>239</v>
      </c>
      <c r="F635" s="341">
        <v>244</v>
      </c>
      <c r="G635" s="341">
        <v>253</v>
      </c>
      <c r="H635" s="341">
        <v>282</v>
      </c>
      <c r="I635" s="342">
        <v>360</v>
      </c>
      <c r="J635" s="340">
        <v>0</v>
      </c>
      <c r="K635" s="341">
        <v>0</v>
      </c>
      <c r="L635" s="341">
        <v>60</v>
      </c>
      <c r="M635" s="341">
        <v>121</v>
      </c>
      <c r="N635" s="340">
        <v>193</v>
      </c>
      <c r="O635" s="341">
        <v>313</v>
      </c>
      <c r="P635" s="341">
        <v>328</v>
      </c>
      <c r="Q635" s="343">
        <v>313</v>
      </c>
      <c r="R635" s="344">
        <v>328</v>
      </c>
      <c r="S635" s="344">
        <v>382</v>
      </c>
      <c r="T635" s="344">
        <v>422</v>
      </c>
      <c r="U635" s="344">
        <v>415</v>
      </c>
      <c r="V635" s="344">
        <v>415</v>
      </c>
      <c r="W635" s="344">
        <v>0</v>
      </c>
      <c r="X635" s="383">
        <v>0</v>
      </c>
      <c r="Y635" s="384">
        <v>0.12</v>
      </c>
      <c r="Z635" s="384">
        <v>0.25</v>
      </c>
      <c r="AA635" s="384">
        <v>0.25</v>
      </c>
      <c r="AB635" s="385">
        <v>0</v>
      </c>
      <c r="AC635" s="385">
        <v>0</v>
      </c>
      <c r="AD635" s="385">
        <v>0</v>
      </c>
      <c r="AE635" s="385">
        <v>0</v>
      </c>
      <c r="AF635" s="405">
        <v>1</v>
      </c>
      <c r="AG635" s="333" t="s">
        <v>3962</v>
      </c>
      <c r="AH635" s="388" t="s">
        <v>2818</v>
      </c>
      <c r="AI635" s="388" t="s">
        <v>2819</v>
      </c>
      <c r="AJ635" s="389">
        <v>1.6</v>
      </c>
      <c r="AK635" s="390">
        <v>12</v>
      </c>
      <c r="AL635" s="333">
        <v>87</v>
      </c>
      <c r="AM635" s="333">
        <v>1.6081669560185186</v>
      </c>
      <c r="AN635" s="440">
        <v>36.620555555555555</v>
      </c>
      <c r="AO635" s="389">
        <v>15.338888888888889</v>
      </c>
      <c r="AP635" s="388">
        <v>6.8999999999999995</v>
      </c>
      <c r="AQ635" s="389">
        <v>2</v>
      </c>
      <c r="AR635" s="389">
        <v>2</v>
      </c>
      <c r="AS635" s="389">
        <v>0</v>
      </c>
      <c r="AT635" s="389">
        <v>0</v>
      </c>
      <c r="AU635" s="389">
        <v>0</v>
      </c>
      <c r="AV635" s="389">
        <v>5</v>
      </c>
      <c r="AW635" s="350">
        <v>1</v>
      </c>
      <c r="AX635" s="391">
        <v>1</v>
      </c>
      <c r="AY635" s="83">
        <v>17</v>
      </c>
      <c r="AZ635" s="5">
        <v>0</v>
      </c>
      <c r="BA635" s="393" t="s">
        <v>1537</v>
      </c>
      <c r="BB635" s="393" t="s">
        <v>1537</v>
      </c>
      <c r="BC635" s="393" t="s">
        <v>1537</v>
      </c>
      <c r="BD635" s="353" t="s">
        <v>3612</v>
      </c>
      <c r="BE635" s="5">
        <v>0</v>
      </c>
      <c r="BF635" s="5">
        <v>0</v>
      </c>
      <c r="BG635" s="5">
        <v>0</v>
      </c>
      <c r="BH635" s="5" t="s">
        <v>1537</v>
      </c>
      <c r="BI635" s="289"/>
      <c r="BJ635" s="297">
        <v>0</v>
      </c>
      <c r="BK635" s="297">
        <v>26</v>
      </c>
    </row>
    <row r="636" spans="1:63" x14ac:dyDescent="0.2">
      <c r="A636" s="291" t="s">
        <v>739</v>
      </c>
      <c r="B636" s="292" t="s">
        <v>2839</v>
      </c>
      <c r="C636" s="340">
        <v>153</v>
      </c>
      <c r="D636" s="341">
        <v>204</v>
      </c>
      <c r="E636" s="341">
        <v>244</v>
      </c>
      <c r="F636" s="341">
        <v>250</v>
      </c>
      <c r="G636" s="341">
        <v>258</v>
      </c>
      <c r="H636" s="341">
        <v>288</v>
      </c>
      <c r="I636" s="342">
        <v>370</v>
      </c>
      <c r="J636" s="340">
        <v>0</v>
      </c>
      <c r="K636" s="341">
        <v>0</v>
      </c>
      <c r="L636" s="341">
        <v>62</v>
      </c>
      <c r="M636" s="341">
        <v>126</v>
      </c>
      <c r="N636" s="340">
        <v>198</v>
      </c>
      <c r="O636" s="341">
        <v>317</v>
      </c>
      <c r="P636" s="341">
        <v>341</v>
      </c>
      <c r="Q636" s="343">
        <v>317</v>
      </c>
      <c r="R636" s="344">
        <v>341</v>
      </c>
      <c r="S636" s="344">
        <v>393</v>
      </c>
      <c r="T636" s="344">
        <v>426</v>
      </c>
      <c r="U636" s="344">
        <v>428</v>
      </c>
      <c r="V636" s="344">
        <v>428</v>
      </c>
      <c r="W636" s="344">
        <v>0</v>
      </c>
      <c r="X636" s="383">
        <v>0</v>
      </c>
      <c r="Y636" s="384">
        <v>0.12</v>
      </c>
      <c r="Z636" s="384">
        <v>0.25</v>
      </c>
      <c r="AA636" s="384">
        <v>0.25</v>
      </c>
      <c r="AB636" s="385">
        <v>0</v>
      </c>
      <c r="AC636" s="385">
        <v>0</v>
      </c>
      <c r="AD636" s="385">
        <v>0</v>
      </c>
      <c r="AE636" s="385">
        <v>0</v>
      </c>
      <c r="AF636" s="405">
        <v>1</v>
      </c>
      <c r="AG636" s="333" t="s">
        <v>3962</v>
      </c>
      <c r="AH636" s="388" t="s">
        <v>2818</v>
      </c>
      <c r="AI636" s="388" t="s">
        <v>2819</v>
      </c>
      <c r="AJ636" s="389">
        <v>1.6</v>
      </c>
      <c r="AK636" s="390">
        <v>12</v>
      </c>
      <c r="AL636" s="333">
        <v>90</v>
      </c>
      <c r="AM636" s="333">
        <v>1.6634620949074075</v>
      </c>
      <c r="AN636" s="440">
        <v>37.853888888888889</v>
      </c>
      <c r="AO636" s="389">
        <v>15.722222222222221</v>
      </c>
      <c r="AP636" s="388">
        <v>7.1499999999999995</v>
      </c>
      <c r="AQ636" s="389">
        <v>2</v>
      </c>
      <c r="AR636" s="389">
        <v>2</v>
      </c>
      <c r="AS636" s="389">
        <v>0</v>
      </c>
      <c r="AT636" s="389">
        <v>0</v>
      </c>
      <c r="AU636" s="389">
        <v>0</v>
      </c>
      <c r="AV636" s="389">
        <v>5</v>
      </c>
      <c r="AW636" s="350">
        <v>1</v>
      </c>
      <c r="AX636" s="391">
        <v>1</v>
      </c>
      <c r="AY636" s="83">
        <v>17</v>
      </c>
      <c r="AZ636" s="5">
        <v>0</v>
      </c>
      <c r="BA636" s="393" t="s">
        <v>1537</v>
      </c>
      <c r="BB636" s="393" t="s">
        <v>1537</v>
      </c>
      <c r="BC636" s="393" t="s">
        <v>1537</v>
      </c>
      <c r="BD636" s="353" t="s">
        <v>3612</v>
      </c>
      <c r="BE636" s="5">
        <v>0</v>
      </c>
      <c r="BF636" s="5">
        <v>0</v>
      </c>
      <c r="BG636" s="5">
        <v>0</v>
      </c>
      <c r="BH636" s="5" t="s">
        <v>1537</v>
      </c>
      <c r="BI636" s="289"/>
      <c r="BJ636" s="297">
        <v>0</v>
      </c>
      <c r="BK636" s="297">
        <v>26</v>
      </c>
    </row>
    <row r="637" spans="1:63" x14ac:dyDescent="0.2">
      <c r="A637" s="291" t="s">
        <v>748</v>
      </c>
      <c r="B637" s="292" t="s">
        <v>2829</v>
      </c>
      <c r="C637" s="340">
        <v>155</v>
      </c>
      <c r="D637" s="341">
        <v>208</v>
      </c>
      <c r="E637" s="341">
        <v>249</v>
      </c>
      <c r="F637" s="341">
        <v>255</v>
      </c>
      <c r="G637" s="341">
        <v>264</v>
      </c>
      <c r="H637" s="341">
        <v>294</v>
      </c>
      <c r="I637" s="342">
        <v>379</v>
      </c>
      <c r="J637" s="340">
        <v>0</v>
      </c>
      <c r="K637" s="341">
        <v>0</v>
      </c>
      <c r="L637" s="341">
        <v>65</v>
      </c>
      <c r="M637" s="341">
        <v>131</v>
      </c>
      <c r="N637" s="340">
        <v>201</v>
      </c>
      <c r="O637" s="341">
        <v>323</v>
      </c>
      <c r="P637" s="341">
        <v>350</v>
      </c>
      <c r="Q637" s="343">
        <v>323</v>
      </c>
      <c r="R637" s="344">
        <v>350</v>
      </c>
      <c r="S637" s="344">
        <v>401</v>
      </c>
      <c r="T637" s="344">
        <v>431</v>
      </c>
      <c r="U637" s="344">
        <v>436</v>
      </c>
      <c r="V637" s="344">
        <v>436</v>
      </c>
      <c r="W637" s="344">
        <v>0</v>
      </c>
      <c r="X637" s="383">
        <v>0</v>
      </c>
      <c r="Y637" s="384">
        <v>0.12</v>
      </c>
      <c r="Z637" s="384">
        <v>0.25</v>
      </c>
      <c r="AA637" s="384">
        <v>0.25</v>
      </c>
      <c r="AB637" s="385">
        <v>0</v>
      </c>
      <c r="AC637" s="385">
        <v>0</v>
      </c>
      <c r="AD637" s="385">
        <v>0</v>
      </c>
      <c r="AE637" s="385">
        <v>0</v>
      </c>
      <c r="AF637" s="405">
        <v>1</v>
      </c>
      <c r="AG637" s="333" t="s">
        <v>3962</v>
      </c>
      <c r="AH637" s="388" t="s">
        <v>2818</v>
      </c>
      <c r="AI637" s="388" t="s">
        <v>2819</v>
      </c>
      <c r="AJ637" s="389">
        <v>1.6</v>
      </c>
      <c r="AK637" s="390">
        <v>12</v>
      </c>
      <c r="AL637" s="333">
        <v>93</v>
      </c>
      <c r="AM637" s="333">
        <v>1.7187572337962964</v>
      </c>
      <c r="AN637" s="440">
        <v>39.087222222222223</v>
      </c>
      <c r="AO637" s="389">
        <v>16.105555555555554</v>
      </c>
      <c r="AP637" s="388">
        <v>7.3999999999999995</v>
      </c>
      <c r="AQ637" s="389">
        <v>2</v>
      </c>
      <c r="AR637" s="389">
        <v>2</v>
      </c>
      <c r="AS637" s="389">
        <v>0</v>
      </c>
      <c r="AT637" s="389">
        <v>0</v>
      </c>
      <c r="AU637" s="389">
        <v>0</v>
      </c>
      <c r="AV637" s="389">
        <v>5</v>
      </c>
      <c r="AW637" s="350">
        <v>1</v>
      </c>
      <c r="AX637" s="391">
        <v>1</v>
      </c>
      <c r="AY637" s="83">
        <v>17</v>
      </c>
      <c r="AZ637" s="5">
        <v>0</v>
      </c>
      <c r="BA637" s="393" t="s">
        <v>1537</v>
      </c>
      <c r="BB637" s="393" t="s">
        <v>1537</v>
      </c>
      <c r="BC637" s="393" t="s">
        <v>1537</v>
      </c>
      <c r="BD637" s="353" t="s">
        <v>3612</v>
      </c>
      <c r="BE637" s="5">
        <v>0</v>
      </c>
      <c r="BF637" s="5">
        <v>0</v>
      </c>
      <c r="BG637" s="5">
        <v>0</v>
      </c>
      <c r="BH637" s="5" t="s">
        <v>1537</v>
      </c>
      <c r="BI637" s="289"/>
      <c r="BJ637" s="297">
        <v>0</v>
      </c>
      <c r="BK637" s="297">
        <v>27</v>
      </c>
    </row>
    <row r="638" spans="1:63" x14ac:dyDescent="0.2">
      <c r="A638" s="291" t="s">
        <v>757</v>
      </c>
      <c r="B638" s="292" t="s">
        <v>2817</v>
      </c>
      <c r="C638" s="340">
        <v>157</v>
      </c>
      <c r="D638" s="341">
        <v>212</v>
      </c>
      <c r="E638" s="341">
        <v>255</v>
      </c>
      <c r="F638" s="341">
        <v>260</v>
      </c>
      <c r="G638" s="341">
        <v>271</v>
      </c>
      <c r="H638" s="341">
        <v>301</v>
      </c>
      <c r="I638" s="342">
        <v>387</v>
      </c>
      <c r="J638" s="340">
        <v>0</v>
      </c>
      <c r="K638" s="341">
        <v>0</v>
      </c>
      <c r="L638" s="341">
        <v>66</v>
      </c>
      <c r="M638" s="341">
        <v>135</v>
      </c>
      <c r="N638" s="340">
        <v>204</v>
      </c>
      <c r="O638" s="341">
        <v>330</v>
      </c>
      <c r="P638" s="341">
        <v>357</v>
      </c>
      <c r="Q638" s="343">
        <v>330</v>
      </c>
      <c r="R638" s="344">
        <v>357</v>
      </c>
      <c r="S638" s="344">
        <v>411</v>
      </c>
      <c r="T638" s="344">
        <v>436</v>
      </c>
      <c r="U638" s="344">
        <v>447</v>
      </c>
      <c r="V638" s="344">
        <v>447</v>
      </c>
      <c r="W638" s="344">
        <v>0</v>
      </c>
      <c r="X638" s="383">
        <v>0</v>
      </c>
      <c r="Y638" s="384">
        <v>0.12</v>
      </c>
      <c r="Z638" s="384">
        <v>0.25</v>
      </c>
      <c r="AA638" s="384">
        <v>0.25</v>
      </c>
      <c r="AB638" s="385">
        <v>0</v>
      </c>
      <c r="AC638" s="385">
        <v>0</v>
      </c>
      <c r="AD638" s="385">
        <v>0</v>
      </c>
      <c r="AE638" s="385">
        <v>0</v>
      </c>
      <c r="AF638" s="405">
        <v>1</v>
      </c>
      <c r="AG638" s="333" t="s">
        <v>3962</v>
      </c>
      <c r="AH638" s="388" t="s">
        <v>2818</v>
      </c>
      <c r="AI638" s="388" t="s">
        <v>2819</v>
      </c>
      <c r="AJ638" s="389">
        <v>1.6</v>
      </c>
      <c r="AK638" s="390">
        <v>12</v>
      </c>
      <c r="AL638" s="333">
        <v>96</v>
      </c>
      <c r="AM638" s="333">
        <v>1.7740523726851851</v>
      </c>
      <c r="AN638" s="440">
        <v>40.500555555555557</v>
      </c>
      <c r="AO638" s="389">
        <v>16.488888888888887</v>
      </c>
      <c r="AP638" s="388">
        <v>7.6499999999999995</v>
      </c>
      <c r="AQ638" s="389">
        <v>2</v>
      </c>
      <c r="AR638" s="389">
        <v>2</v>
      </c>
      <c r="AS638" s="389">
        <v>0</v>
      </c>
      <c r="AT638" s="389">
        <v>0</v>
      </c>
      <c r="AU638" s="389">
        <v>0</v>
      </c>
      <c r="AV638" s="389">
        <v>6</v>
      </c>
      <c r="AW638" s="350">
        <v>1</v>
      </c>
      <c r="AX638" s="391">
        <v>1</v>
      </c>
      <c r="AY638" s="83">
        <v>17</v>
      </c>
      <c r="AZ638" s="5">
        <v>0</v>
      </c>
      <c r="BA638" s="393" t="s">
        <v>1537</v>
      </c>
      <c r="BB638" s="393" t="s">
        <v>1537</v>
      </c>
      <c r="BC638" s="393" t="s">
        <v>1537</v>
      </c>
      <c r="BD638" s="353" t="s">
        <v>3612</v>
      </c>
      <c r="BE638" s="5">
        <v>0</v>
      </c>
      <c r="BF638" s="5">
        <v>0</v>
      </c>
      <c r="BG638" s="5">
        <v>0</v>
      </c>
      <c r="BH638" s="5" t="s">
        <v>1537</v>
      </c>
      <c r="BI638" s="289"/>
      <c r="BJ638" s="297">
        <v>0</v>
      </c>
      <c r="BK638" s="297">
        <v>28</v>
      </c>
    </row>
    <row r="639" spans="1:63" x14ac:dyDescent="0.2">
      <c r="A639" s="291" t="s">
        <v>789</v>
      </c>
      <c r="B639" s="292" t="s">
        <v>2924</v>
      </c>
      <c r="C639" s="340">
        <v>101</v>
      </c>
      <c r="D639" s="341">
        <v>123</v>
      </c>
      <c r="E639" s="341">
        <v>140</v>
      </c>
      <c r="F639" s="341">
        <v>144</v>
      </c>
      <c r="G639" s="341">
        <v>148</v>
      </c>
      <c r="H639" s="341">
        <v>163</v>
      </c>
      <c r="I639" s="342">
        <v>200</v>
      </c>
      <c r="J639" s="340">
        <v>0</v>
      </c>
      <c r="K639" s="341">
        <v>0</v>
      </c>
      <c r="L639" s="341">
        <v>27</v>
      </c>
      <c r="M639" s="341">
        <v>55</v>
      </c>
      <c r="N639" s="340">
        <v>123</v>
      </c>
      <c r="O639" s="341">
        <v>174</v>
      </c>
      <c r="P639" s="341">
        <v>187</v>
      </c>
      <c r="Q639" s="343">
        <v>174</v>
      </c>
      <c r="R639" s="344">
        <v>187</v>
      </c>
      <c r="S639" s="344">
        <v>210</v>
      </c>
      <c r="T639" s="344">
        <v>204</v>
      </c>
      <c r="U639" s="344">
        <v>228</v>
      </c>
      <c r="V639" s="344">
        <v>228</v>
      </c>
      <c r="W639" s="344">
        <v>0</v>
      </c>
      <c r="X639" s="383">
        <v>0</v>
      </c>
      <c r="Y639" s="384">
        <v>0.12</v>
      </c>
      <c r="Z639" s="384">
        <v>0.25</v>
      </c>
      <c r="AA639" s="384">
        <v>0.25</v>
      </c>
      <c r="AB639" s="385">
        <v>0</v>
      </c>
      <c r="AC639" s="385">
        <v>0</v>
      </c>
      <c r="AD639" s="385">
        <v>0</v>
      </c>
      <c r="AE639" s="385">
        <v>0</v>
      </c>
      <c r="AF639" s="405">
        <v>1</v>
      </c>
      <c r="AG639" s="333" t="s">
        <v>3962</v>
      </c>
      <c r="AH639" s="388" t="s">
        <v>2818</v>
      </c>
      <c r="AI639" s="388" t="s">
        <v>2819</v>
      </c>
      <c r="AJ639" s="389">
        <v>1.6</v>
      </c>
      <c r="AK639" s="390">
        <v>15</v>
      </c>
      <c r="AL639" s="333">
        <v>30</v>
      </c>
      <c r="AM639" s="333">
        <v>0.69410445601851845</v>
      </c>
      <c r="AN639" s="440">
        <v>15.898888888888891</v>
      </c>
      <c r="AO639" s="389">
        <v>8.7534722222222214</v>
      </c>
      <c r="AP639" s="388">
        <v>3.125</v>
      </c>
      <c r="AQ639" s="389">
        <v>1</v>
      </c>
      <c r="AR639" s="389">
        <v>1</v>
      </c>
      <c r="AS639" s="389">
        <v>0</v>
      </c>
      <c r="AT639" s="389">
        <v>0</v>
      </c>
      <c r="AU639" s="389">
        <v>0</v>
      </c>
      <c r="AV639" s="389">
        <v>2</v>
      </c>
      <c r="AW639" s="350">
        <v>1</v>
      </c>
      <c r="AX639" s="391">
        <v>1</v>
      </c>
      <c r="AY639" s="83">
        <v>16</v>
      </c>
      <c r="AZ639" s="5">
        <v>0</v>
      </c>
      <c r="BA639" s="393" t="s">
        <v>1537</v>
      </c>
      <c r="BB639" s="393" t="s">
        <v>1537</v>
      </c>
      <c r="BC639" s="393" t="s">
        <v>1537</v>
      </c>
      <c r="BD639" s="353" t="s">
        <v>3612</v>
      </c>
      <c r="BE639" s="5">
        <v>0</v>
      </c>
      <c r="BF639" s="5">
        <v>0</v>
      </c>
      <c r="BG639" s="5">
        <v>0</v>
      </c>
      <c r="BH639" s="5" t="s">
        <v>1537</v>
      </c>
      <c r="BI639" s="289"/>
      <c r="BJ639" s="297">
        <v>0</v>
      </c>
      <c r="BK639" s="297">
        <v>15</v>
      </c>
    </row>
    <row r="640" spans="1:63" x14ac:dyDescent="0.2">
      <c r="A640" s="291" t="s">
        <v>800</v>
      </c>
      <c r="B640" s="292" t="s">
        <v>2913</v>
      </c>
      <c r="C640" s="340">
        <v>106</v>
      </c>
      <c r="D640" s="341">
        <v>132</v>
      </c>
      <c r="E640" s="341">
        <v>154</v>
      </c>
      <c r="F640" s="341">
        <v>157</v>
      </c>
      <c r="G640" s="341">
        <v>162</v>
      </c>
      <c r="H640" s="341">
        <v>179</v>
      </c>
      <c r="I640" s="342">
        <v>222</v>
      </c>
      <c r="J640" s="340">
        <v>0</v>
      </c>
      <c r="K640" s="341">
        <v>0</v>
      </c>
      <c r="L640" s="341">
        <v>34</v>
      </c>
      <c r="M640" s="341">
        <v>67</v>
      </c>
      <c r="N640" s="340">
        <v>129</v>
      </c>
      <c r="O640" s="341">
        <v>192</v>
      </c>
      <c r="P640" s="341">
        <v>206</v>
      </c>
      <c r="Q640" s="343">
        <v>192</v>
      </c>
      <c r="R640" s="344">
        <v>206</v>
      </c>
      <c r="S640" s="344">
        <v>229</v>
      </c>
      <c r="T640" s="344">
        <v>238</v>
      </c>
      <c r="U640" s="344">
        <v>250</v>
      </c>
      <c r="V640" s="344">
        <v>250</v>
      </c>
      <c r="W640" s="344">
        <v>0</v>
      </c>
      <c r="X640" s="383">
        <v>0</v>
      </c>
      <c r="Y640" s="384">
        <v>0.12</v>
      </c>
      <c r="Z640" s="384">
        <v>0.25</v>
      </c>
      <c r="AA640" s="384">
        <v>0.25</v>
      </c>
      <c r="AB640" s="385">
        <v>0</v>
      </c>
      <c r="AC640" s="385">
        <v>0</v>
      </c>
      <c r="AD640" s="385">
        <v>0</v>
      </c>
      <c r="AE640" s="385">
        <v>0</v>
      </c>
      <c r="AF640" s="405">
        <v>1</v>
      </c>
      <c r="AG640" s="333" t="s">
        <v>3962</v>
      </c>
      <c r="AH640" s="388" t="s">
        <v>2818</v>
      </c>
      <c r="AI640" s="388" t="s">
        <v>2819</v>
      </c>
      <c r="AJ640" s="389">
        <v>1.6</v>
      </c>
      <c r="AK640" s="390">
        <v>15</v>
      </c>
      <c r="AL640" s="333">
        <v>36</v>
      </c>
      <c r="AM640" s="333">
        <v>0.83177806712962965</v>
      </c>
      <c r="AN640" s="440">
        <v>18.835555555555555</v>
      </c>
      <c r="AO640" s="389">
        <v>9.6451388888888889</v>
      </c>
      <c r="AP640" s="388">
        <v>3.75</v>
      </c>
      <c r="AQ640" s="389">
        <v>1</v>
      </c>
      <c r="AR640" s="389">
        <v>1</v>
      </c>
      <c r="AS640" s="389">
        <v>0</v>
      </c>
      <c r="AT640" s="389">
        <v>0</v>
      </c>
      <c r="AU640" s="389">
        <v>0</v>
      </c>
      <c r="AV640" s="389">
        <v>2</v>
      </c>
      <c r="AW640" s="350">
        <v>1</v>
      </c>
      <c r="AX640" s="391">
        <v>1</v>
      </c>
      <c r="AY640" s="83">
        <v>16</v>
      </c>
      <c r="AZ640" s="5">
        <v>0</v>
      </c>
      <c r="BA640" s="393" t="s">
        <v>1537</v>
      </c>
      <c r="BB640" s="393" t="s">
        <v>1537</v>
      </c>
      <c r="BC640" s="393" t="s">
        <v>1537</v>
      </c>
      <c r="BD640" s="353" t="s">
        <v>3612</v>
      </c>
      <c r="BE640" s="5">
        <v>0</v>
      </c>
      <c r="BF640" s="5">
        <v>0</v>
      </c>
      <c r="BG640" s="5">
        <v>0</v>
      </c>
      <c r="BH640" s="5" t="s">
        <v>1537</v>
      </c>
      <c r="BI640" s="289"/>
      <c r="BJ640" s="297">
        <v>0</v>
      </c>
      <c r="BK640" s="297">
        <v>17</v>
      </c>
    </row>
    <row r="641" spans="1:63" x14ac:dyDescent="0.2">
      <c r="A641" s="291" t="s">
        <v>811</v>
      </c>
      <c r="B641" s="292" t="s">
        <v>2902</v>
      </c>
      <c r="C641" s="340">
        <v>113</v>
      </c>
      <c r="D641" s="341">
        <v>144</v>
      </c>
      <c r="E641" s="341">
        <v>168</v>
      </c>
      <c r="F641" s="341">
        <v>172</v>
      </c>
      <c r="G641" s="341">
        <v>177</v>
      </c>
      <c r="H641" s="341">
        <v>197</v>
      </c>
      <c r="I641" s="342">
        <v>247</v>
      </c>
      <c r="J641" s="340">
        <v>0</v>
      </c>
      <c r="K641" s="341">
        <v>0</v>
      </c>
      <c r="L641" s="341">
        <v>39</v>
      </c>
      <c r="M641" s="341">
        <v>77</v>
      </c>
      <c r="N641" s="340">
        <v>139</v>
      </c>
      <c r="O641" s="341">
        <v>207</v>
      </c>
      <c r="P641" s="341">
        <v>223</v>
      </c>
      <c r="Q641" s="343">
        <v>207</v>
      </c>
      <c r="R641" s="344">
        <v>223</v>
      </c>
      <c r="S641" s="344">
        <v>251</v>
      </c>
      <c r="T641" s="344">
        <v>251</v>
      </c>
      <c r="U641" s="344">
        <v>270</v>
      </c>
      <c r="V641" s="344">
        <v>270</v>
      </c>
      <c r="W641" s="344">
        <v>0</v>
      </c>
      <c r="X641" s="383">
        <v>0</v>
      </c>
      <c r="Y641" s="384">
        <v>0.12</v>
      </c>
      <c r="Z641" s="384">
        <v>0.25</v>
      </c>
      <c r="AA641" s="384">
        <v>0.25</v>
      </c>
      <c r="AB641" s="385">
        <v>0</v>
      </c>
      <c r="AC641" s="385">
        <v>0</v>
      </c>
      <c r="AD641" s="385">
        <v>0</v>
      </c>
      <c r="AE641" s="385">
        <v>0</v>
      </c>
      <c r="AF641" s="405">
        <v>1</v>
      </c>
      <c r="AG641" s="333" t="s">
        <v>3962</v>
      </c>
      <c r="AH641" s="388" t="s">
        <v>2818</v>
      </c>
      <c r="AI641" s="388" t="s">
        <v>2819</v>
      </c>
      <c r="AJ641" s="389">
        <v>1.6</v>
      </c>
      <c r="AK641" s="390">
        <v>15</v>
      </c>
      <c r="AL641" s="333">
        <v>42</v>
      </c>
      <c r="AM641" s="333">
        <v>0.96945167824074063</v>
      </c>
      <c r="AN641" s="440">
        <v>21.772222222222222</v>
      </c>
      <c r="AO641" s="389">
        <v>10.536805555555556</v>
      </c>
      <c r="AP641" s="388">
        <v>4.375</v>
      </c>
      <c r="AQ641" s="389">
        <v>1</v>
      </c>
      <c r="AR641" s="389">
        <v>1</v>
      </c>
      <c r="AS641" s="389">
        <v>0</v>
      </c>
      <c r="AT641" s="389">
        <v>0</v>
      </c>
      <c r="AU641" s="389">
        <v>0</v>
      </c>
      <c r="AV641" s="389">
        <v>2</v>
      </c>
      <c r="AW641" s="350">
        <v>1</v>
      </c>
      <c r="AX641" s="391">
        <v>1</v>
      </c>
      <c r="AY641" s="83">
        <v>16</v>
      </c>
      <c r="AZ641" s="5">
        <v>0</v>
      </c>
      <c r="BA641" s="393" t="s">
        <v>1537</v>
      </c>
      <c r="BB641" s="393" t="s">
        <v>1537</v>
      </c>
      <c r="BC641" s="393" t="s">
        <v>1537</v>
      </c>
      <c r="BD641" s="353" t="s">
        <v>3612</v>
      </c>
      <c r="BE641" s="5">
        <v>0</v>
      </c>
      <c r="BF641" s="5">
        <v>0</v>
      </c>
      <c r="BG641" s="5">
        <v>0</v>
      </c>
      <c r="BH641" s="5" t="s">
        <v>1537</v>
      </c>
      <c r="BI641" s="289"/>
      <c r="BJ641" s="297">
        <v>0</v>
      </c>
      <c r="BK641" s="297">
        <v>18</v>
      </c>
    </row>
    <row r="642" spans="1:63" x14ac:dyDescent="0.2">
      <c r="A642" s="291" t="s">
        <v>1853</v>
      </c>
      <c r="B642" s="292" t="s">
        <v>2892</v>
      </c>
      <c r="C642" s="340">
        <v>118</v>
      </c>
      <c r="D642" s="341">
        <v>156</v>
      </c>
      <c r="E642" s="341">
        <v>186</v>
      </c>
      <c r="F642" s="341">
        <v>189</v>
      </c>
      <c r="G642" s="341">
        <v>196</v>
      </c>
      <c r="H642" s="341">
        <v>218</v>
      </c>
      <c r="I642" s="342">
        <v>277</v>
      </c>
      <c r="J642" s="340">
        <v>0</v>
      </c>
      <c r="K642" s="341">
        <v>0</v>
      </c>
      <c r="L642" s="341">
        <v>46</v>
      </c>
      <c r="M642" s="341">
        <v>92</v>
      </c>
      <c r="N642" s="340">
        <v>148</v>
      </c>
      <c r="O642" s="341">
        <v>221</v>
      </c>
      <c r="P642" s="341">
        <v>240</v>
      </c>
      <c r="Q642" s="343">
        <v>221</v>
      </c>
      <c r="R642" s="344">
        <v>240</v>
      </c>
      <c r="S642" s="344">
        <v>277</v>
      </c>
      <c r="T642" s="344">
        <v>333</v>
      </c>
      <c r="U642" s="344">
        <v>297</v>
      </c>
      <c r="V642" s="344">
        <v>297</v>
      </c>
      <c r="W642" s="344">
        <v>0</v>
      </c>
      <c r="X642" s="383">
        <v>0</v>
      </c>
      <c r="Y642" s="384">
        <v>0.12</v>
      </c>
      <c r="Z642" s="384">
        <v>0.25</v>
      </c>
      <c r="AA642" s="384">
        <v>0.25</v>
      </c>
      <c r="AB642" s="385">
        <v>0</v>
      </c>
      <c r="AC642" s="385">
        <v>0</v>
      </c>
      <c r="AD642" s="385">
        <v>0</v>
      </c>
      <c r="AE642" s="385">
        <v>0</v>
      </c>
      <c r="AF642" s="405">
        <v>1</v>
      </c>
      <c r="AG642" s="333" t="s">
        <v>3962</v>
      </c>
      <c r="AH642" s="388" t="s">
        <v>2818</v>
      </c>
      <c r="AI642" s="388" t="s">
        <v>2819</v>
      </c>
      <c r="AJ642" s="389">
        <v>1.6</v>
      </c>
      <c r="AK642" s="390">
        <v>15</v>
      </c>
      <c r="AL642" s="333">
        <v>42</v>
      </c>
      <c r="AM642" s="333">
        <v>0.96945167824074063</v>
      </c>
      <c r="AN642" s="440">
        <v>23.43888888888889</v>
      </c>
      <c r="AO642" s="389">
        <v>10.536805555555556</v>
      </c>
      <c r="AP642" s="388">
        <v>5.208333333333333</v>
      </c>
      <c r="AQ642" s="389">
        <v>1</v>
      </c>
      <c r="AR642" s="389">
        <v>1</v>
      </c>
      <c r="AS642" s="389">
        <v>0</v>
      </c>
      <c r="AT642" s="389">
        <v>0</v>
      </c>
      <c r="AU642" s="389">
        <v>0</v>
      </c>
      <c r="AV642" s="389">
        <v>2</v>
      </c>
      <c r="AW642" s="350">
        <v>1</v>
      </c>
      <c r="AX642" s="391">
        <v>1</v>
      </c>
      <c r="AY642" s="83">
        <v>16</v>
      </c>
      <c r="AZ642" s="5">
        <v>0</v>
      </c>
      <c r="BA642" s="393" t="s">
        <v>1537</v>
      </c>
      <c r="BB642" s="393" t="s">
        <v>1537</v>
      </c>
      <c r="BC642" s="393" t="s">
        <v>1537</v>
      </c>
      <c r="BD642" s="353" t="s">
        <v>3612</v>
      </c>
      <c r="BE642" s="5">
        <v>0</v>
      </c>
      <c r="BF642" s="5">
        <v>0</v>
      </c>
      <c r="BG642" s="5">
        <v>0</v>
      </c>
      <c r="BH642" s="5" t="s">
        <v>1537</v>
      </c>
      <c r="BI642" s="289"/>
      <c r="BJ642" s="297">
        <v>0</v>
      </c>
      <c r="BK642" s="297">
        <v>20</v>
      </c>
    </row>
    <row r="643" spans="1:63" x14ac:dyDescent="0.2">
      <c r="A643" s="291" t="s">
        <v>767</v>
      </c>
      <c r="B643" s="292" t="s">
        <v>2881</v>
      </c>
      <c r="C643" s="340">
        <v>134</v>
      </c>
      <c r="D643" s="341">
        <v>179</v>
      </c>
      <c r="E643" s="341">
        <v>214</v>
      </c>
      <c r="F643" s="341">
        <v>219</v>
      </c>
      <c r="G643" s="341">
        <v>227</v>
      </c>
      <c r="H643" s="341">
        <v>253</v>
      </c>
      <c r="I643" s="342">
        <v>325</v>
      </c>
      <c r="J643" s="340">
        <v>0</v>
      </c>
      <c r="K643" s="341">
        <v>0</v>
      </c>
      <c r="L643" s="341">
        <v>53</v>
      </c>
      <c r="M643" s="341">
        <v>111</v>
      </c>
      <c r="N643" s="340">
        <v>169</v>
      </c>
      <c r="O643" s="341">
        <v>274</v>
      </c>
      <c r="P643" s="341">
        <v>293</v>
      </c>
      <c r="Q643" s="343">
        <v>274</v>
      </c>
      <c r="R643" s="344">
        <v>293</v>
      </c>
      <c r="S643" s="344">
        <v>333</v>
      </c>
      <c r="T643" s="344">
        <v>324</v>
      </c>
      <c r="U643" s="344">
        <v>367</v>
      </c>
      <c r="V643" s="344">
        <v>367</v>
      </c>
      <c r="W643" s="344">
        <v>0</v>
      </c>
      <c r="X643" s="383">
        <v>0</v>
      </c>
      <c r="Y643" s="384">
        <v>0.12</v>
      </c>
      <c r="Z643" s="384">
        <v>0.25</v>
      </c>
      <c r="AA643" s="384">
        <v>0.25</v>
      </c>
      <c r="AB643" s="385">
        <v>0</v>
      </c>
      <c r="AC643" s="385">
        <v>0</v>
      </c>
      <c r="AD643" s="385">
        <v>0</v>
      </c>
      <c r="AE643" s="385">
        <v>0</v>
      </c>
      <c r="AF643" s="405">
        <v>1</v>
      </c>
      <c r="AG643" s="333" t="s">
        <v>3962</v>
      </c>
      <c r="AH643" s="388" t="s">
        <v>2818</v>
      </c>
      <c r="AI643" s="388" t="s">
        <v>2819</v>
      </c>
      <c r="AJ643" s="389">
        <v>1.6</v>
      </c>
      <c r="AK643" s="390">
        <v>15</v>
      </c>
      <c r="AL643" s="333">
        <v>65</v>
      </c>
      <c r="AM643" s="333">
        <v>1.4972005208333332</v>
      </c>
      <c r="AN643" s="440">
        <v>32.347777777777779</v>
      </c>
      <c r="AO643" s="389">
        <v>13.954861111111111</v>
      </c>
      <c r="AP643" s="388">
        <v>6.25</v>
      </c>
      <c r="AQ643" s="389">
        <v>2</v>
      </c>
      <c r="AR643" s="389">
        <v>2</v>
      </c>
      <c r="AS643" s="389">
        <v>0</v>
      </c>
      <c r="AT643" s="389">
        <v>0</v>
      </c>
      <c r="AU643" s="389">
        <v>0</v>
      </c>
      <c r="AV643" s="389">
        <v>4</v>
      </c>
      <c r="AW643" s="350">
        <v>1</v>
      </c>
      <c r="AX643" s="391">
        <v>1</v>
      </c>
      <c r="AY643" s="83">
        <v>17</v>
      </c>
      <c r="AZ643" s="5">
        <v>0</v>
      </c>
      <c r="BA643" s="393" t="s">
        <v>1537</v>
      </c>
      <c r="BB643" s="393" t="s">
        <v>1537</v>
      </c>
      <c r="BC643" s="393" t="s">
        <v>1537</v>
      </c>
      <c r="BD643" s="353" t="s">
        <v>3612</v>
      </c>
      <c r="BE643" s="5">
        <v>0</v>
      </c>
      <c r="BF643" s="5">
        <v>0</v>
      </c>
      <c r="BG643" s="5">
        <v>0</v>
      </c>
      <c r="BH643" s="5" t="s">
        <v>1537</v>
      </c>
      <c r="BI643" s="289"/>
      <c r="BJ643" s="297">
        <v>0</v>
      </c>
      <c r="BK643" s="297">
        <v>23</v>
      </c>
    </row>
    <row r="644" spans="1:63" x14ac:dyDescent="0.2">
      <c r="A644" s="291" t="s">
        <v>778</v>
      </c>
      <c r="B644" s="292" t="s">
        <v>2870</v>
      </c>
      <c r="C644" s="340">
        <v>144</v>
      </c>
      <c r="D644" s="341">
        <v>199</v>
      </c>
      <c r="E644" s="341">
        <v>241</v>
      </c>
      <c r="F644" s="341">
        <v>245</v>
      </c>
      <c r="G644" s="341">
        <v>255</v>
      </c>
      <c r="H644" s="341">
        <v>285</v>
      </c>
      <c r="I644" s="342">
        <v>370</v>
      </c>
      <c r="J644" s="340">
        <v>0</v>
      </c>
      <c r="K644" s="341">
        <v>0</v>
      </c>
      <c r="L644" s="341">
        <v>65</v>
      </c>
      <c r="M644" s="341">
        <v>133</v>
      </c>
      <c r="N644" s="340">
        <v>183</v>
      </c>
      <c r="O644" s="341">
        <v>308</v>
      </c>
      <c r="P644" s="341">
        <v>332</v>
      </c>
      <c r="Q644" s="343">
        <v>308</v>
      </c>
      <c r="R644" s="344">
        <v>332</v>
      </c>
      <c r="S644" s="344">
        <v>370</v>
      </c>
      <c r="T644" s="344">
        <v>392</v>
      </c>
      <c r="U644" s="344">
        <v>411</v>
      </c>
      <c r="V644" s="344">
        <v>411</v>
      </c>
      <c r="W644" s="344">
        <v>0</v>
      </c>
      <c r="X644" s="383">
        <v>0</v>
      </c>
      <c r="Y644" s="384">
        <v>0.12</v>
      </c>
      <c r="Z644" s="384">
        <v>0.25</v>
      </c>
      <c r="AA644" s="384">
        <v>0.25</v>
      </c>
      <c r="AB644" s="385">
        <v>0</v>
      </c>
      <c r="AC644" s="385">
        <v>0</v>
      </c>
      <c r="AD644" s="385">
        <v>0</v>
      </c>
      <c r="AE644" s="385">
        <v>0</v>
      </c>
      <c r="AF644" s="405">
        <v>1</v>
      </c>
      <c r="AG644" s="333" t="s">
        <v>3962</v>
      </c>
      <c r="AH644" s="388" t="s">
        <v>2818</v>
      </c>
      <c r="AI644" s="388" t="s">
        <v>2819</v>
      </c>
      <c r="AJ644" s="389">
        <v>1.6</v>
      </c>
      <c r="AK644" s="390">
        <v>15</v>
      </c>
      <c r="AL644" s="333">
        <v>77</v>
      </c>
      <c r="AM644" s="333">
        <v>1.7725477430555556</v>
      </c>
      <c r="AN644" s="440">
        <v>38.221111111111114</v>
      </c>
      <c r="AO644" s="389">
        <v>15.738194444444446</v>
      </c>
      <c r="AP644" s="388">
        <v>7.5</v>
      </c>
      <c r="AQ644" s="389">
        <v>2</v>
      </c>
      <c r="AR644" s="389">
        <v>2</v>
      </c>
      <c r="AS644" s="389">
        <v>0</v>
      </c>
      <c r="AT644" s="389">
        <v>0</v>
      </c>
      <c r="AU644" s="389">
        <v>0</v>
      </c>
      <c r="AV644" s="389">
        <v>4</v>
      </c>
      <c r="AW644" s="350">
        <v>1</v>
      </c>
      <c r="AX644" s="391">
        <v>1</v>
      </c>
      <c r="AY644" s="83">
        <v>17</v>
      </c>
      <c r="AZ644" s="5">
        <v>0</v>
      </c>
      <c r="BA644" s="393" t="s">
        <v>1537</v>
      </c>
      <c r="BB644" s="393" t="s">
        <v>1537</v>
      </c>
      <c r="BC644" s="393" t="s">
        <v>1537</v>
      </c>
      <c r="BD644" s="353" t="s">
        <v>3612</v>
      </c>
      <c r="BE644" s="5">
        <v>0</v>
      </c>
      <c r="BF644" s="5">
        <v>0</v>
      </c>
      <c r="BG644" s="5">
        <v>0</v>
      </c>
      <c r="BH644" s="5" t="s">
        <v>1537</v>
      </c>
      <c r="BI644" s="289"/>
      <c r="BJ644" s="297">
        <v>0</v>
      </c>
      <c r="BK644" s="297">
        <v>26</v>
      </c>
    </row>
    <row r="645" spans="1:63" x14ac:dyDescent="0.2">
      <c r="A645" s="291" t="s">
        <v>722</v>
      </c>
      <c r="B645" s="292" t="s">
        <v>2860</v>
      </c>
      <c r="C645" s="340">
        <v>150</v>
      </c>
      <c r="D645" s="341">
        <v>211</v>
      </c>
      <c r="E645" s="341">
        <v>258</v>
      </c>
      <c r="F645" s="341">
        <v>264</v>
      </c>
      <c r="G645" s="341">
        <v>275</v>
      </c>
      <c r="H645" s="341">
        <v>306</v>
      </c>
      <c r="I645" s="342">
        <v>402</v>
      </c>
      <c r="J645" s="340">
        <v>0</v>
      </c>
      <c r="K645" s="341">
        <v>0</v>
      </c>
      <c r="L645" s="341">
        <v>73</v>
      </c>
      <c r="M645" s="341">
        <v>147</v>
      </c>
      <c r="N645" s="340">
        <v>193</v>
      </c>
      <c r="O645" s="341">
        <v>319</v>
      </c>
      <c r="P645" s="341">
        <v>343</v>
      </c>
      <c r="Q645" s="343">
        <v>319</v>
      </c>
      <c r="R645" s="344">
        <v>343</v>
      </c>
      <c r="S645" s="344">
        <v>398</v>
      </c>
      <c r="T645" s="344">
        <v>452</v>
      </c>
      <c r="U645" s="344">
        <v>434</v>
      </c>
      <c r="V645" s="344">
        <v>434</v>
      </c>
      <c r="W645" s="344">
        <v>0</v>
      </c>
      <c r="X645" s="383">
        <v>0</v>
      </c>
      <c r="Y645" s="384">
        <v>0.12</v>
      </c>
      <c r="Z645" s="384">
        <v>0.25</v>
      </c>
      <c r="AA645" s="384">
        <v>0.25</v>
      </c>
      <c r="AB645" s="385">
        <v>0</v>
      </c>
      <c r="AC645" s="385">
        <v>0</v>
      </c>
      <c r="AD645" s="385">
        <v>0</v>
      </c>
      <c r="AE645" s="385">
        <v>0</v>
      </c>
      <c r="AF645" s="405">
        <v>1</v>
      </c>
      <c r="AG645" s="333" t="s">
        <v>3962</v>
      </c>
      <c r="AH645" s="388" t="s">
        <v>2818</v>
      </c>
      <c r="AI645" s="388" t="s">
        <v>2819</v>
      </c>
      <c r="AJ645" s="389">
        <v>1.6</v>
      </c>
      <c r="AK645" s="390">
        <v>15</v>
      </c>
      <c r="AL645" s="333">
        <v>84</v>
      </c>
      <c r="AM645" s="333">
        <v>1.9331669560185185</v>
      </c>
      <c r="AN645" s="440">
        <v>45.36888888888889</v>
      </c>
      <c r="AO645" s="389">
        <v>16.77847222222222</v>
      </c>
      <c r="AP645" s="388">
        <v>10</v>
      </c>
      <c r="AQ645" s="389">
        <v>2</v>
      </c>
      <c r="AR645" s="389">
        <v>2</v>
      </c>
      <c r="AS645" s="389">
        <v>0</v>
      </c>
      <c r="AT645" s="389">
        <v>0</v>
      </c>
      <c r="AU645" s="389">
        <v>0</v>
      </c>
      <c r="AV645" s="389">
        <v>5</v>
      </c>
      <c r="AW645" s="350">
        <v>1</v>
      </c>
      <c r="AX645" s="391">
        <v>1</v>
      </c>
      <c r="AY645" s="83">
        <v>17</v>
      </c>
      <c r="AZ645" s="5">
        <v>0</v>
      </c>
      <c r="BA645" s="393" t="s">
        <v>1537</v>
      </c>
      <c r="BB645" s="393" t="s">
        <v>1537</v>
      </c>
      <c r="BC645" s="393" t="s">
        <v>1537</v>
      </c>
      <c r="BD645" s="353" t="s">
        <v>3612</v>
      </c>
      <c r="BE645" s="5">
        <v>0</v>
      </c>
      <c r="BF645" s="5">
        <v>0</v>
      </c>
      <c r="BG645" s="5">
        <v>0</v>
      </c>
      <c r="BH645" s="5" t="s">
        <v>1537</v>
      </c>
      <c r="BI645" s="289"/>
      <c r="BJ645" s="297">
        <v>0</v>
      </c>
      <c r="BK645" s="297">
        <v>28</v>
      </c>
    </row>
    <row r="646" spans="1:63" x14ac:dyDescent="0.2">
      <c r="A646" s="291" t="s">
        <v>731</v>
      </c>
      <c r="B646" s="292" t="s">
        <v>2850</v>
      </c>
      <c r="C646" s="340">
        <v>153</v>
      </c>
      <c r="D646" s="341">
        <v>215</v>
      </c>
      <c r="E646" s="341">
        <v>264</v>
      </c>
      <c r="F646" s="341">
        <v>272</v>
      </c>
      <c r="G646" s="341">
        <v>281</v>
      </c>
      <c r="H646" s="341">
        <v>315</v>
      </c>
      <c r="I646" s="342">
        <v>413</v>
      </c>
      <c r="J646" s="340">
        <v>0</v>
      </c>
      <c r="K646" s="341">
        <v>0</v>
      </c>
      <c r="L646" s="341">
        <v>75</v>
      </c>
      <c r="M646" s="341">
        <v>153</v>
      </c>
      <c r="N646" s="340">
        <v>198</v>
      </c>
      <c r="O646" s="341">
        <v>331</v>
      </c>
      <c r="P646" s="341">
        <v>358</v>
      </c>
      <c r="Q646" s="343">
        <v>331</v>
      </c>
      <c r="R646" s="344">
        <v>358</v>
      </c>
      <c r="S646" s="344">
        <v>407</v>
      </c>
      <c r="T646" s="344">
        <v>486</v>
      </c>
      <c r="U646" s="344">
        <v>441</v>
      </c>
      <c r="V646" s="344">
        <v>441</v>
      </c>
      <c r="W646" s="344">
        <v>0</v>
      </c>
      <c r="X646" s="383">
        <v>0</v>
      </c>
      <c r="Y646" s="384">
        <v>0.12</v>
      </c>
      <c r="Z646" s="384">
        <v>0.25</v>
      </c>
      <c r="AA646" s="384">
        <v>0.25</v>
      </c>
      <c r="AB646" s="385">
        <v>0</v>
      </c>
      <c r="AC646" s="385">
        <v>0</v>
      </c>
      <c r="AD646" s="385">
        <v>0</v>
      </c>
      <c r="AE646" s="385">
        <v>0</v>
      </c>
      <c r="AF646" s="405">
        <v>1</v>
      </c>
      <c r="AG646" s="333" t="s">
        <v>3962</v>
      </c>
      <c r="AH646" s="388" t="s">
        <v>2818</v>
      </c>
      <c r="AI646" s="388" t="s">
        <v>2819</v>
      </c>
      <c r="AJ646" s="389">
        <v>1.6</v>
      </c>
      <c r="AK646" s="390">
        <v>15</v>
      </c>
      <c r="AL646" s="333">
        <v>87</v>
      </c>
      <c r="AM646" s="333">
        <v>2.0020037615740742</v>
      </c>
      <c r="AN646" s="440">
        <v>43.462222222222223</v>
      </c>
      <c r="AO646" s="389">
        <v>17.224305555555556</v>
      </c>
      <c r="AP646" s="388">
        <v>8.625</v>
      </c>
      <c r="AQ646" s="389">
        <v>2</v>
      </c>
      <c r="AR646" s="389">
        <v>2</v>
      </c>
      <c r="AS646" s="389">
        <v>0</v>
      </c>
      <c r="AT646" s="389">
        <v>0</v>
      </c>
      <c r="AU646" s="389">
        <v>0</v>
      </c>
      <c r="AV646" s="389">
        <v>5</v>
      </c>
      <c r="AW646" s="350">
        <v>1</v>
      </c>
      <c r="AX646" s="391">
        <v>1</v>
      </c>
      <c r="AY646" s="83">
        <v>17</v>
      </c>
      <c r="AZ646" s="5">
        <v>0</v>
      </c>
      <c r="BA646" s="393" t="s">
        <v>1537</v>
      </c>
      <c r="BB646" s="393" t="s">
        <v>1537</v>
      </c>
      <c r="BC646" s="393" t="s">
        <v>1537</v>
      </c>
      <c r="BD646" s="353" t="s">
        <v>3612</v>
      </c>
      <c r="BE646" s="5">
        <v>0</v>
      </c>
      <c r="BF646" s="5">
        <v>0</v>
      </c>
      <c r="BG646" s="5">
        <v>0</v>
      </c>
      <c r="BH646" s="5" t="s">
        <v>1537</v>
      </c>
      <c r="BI646" s="289"/>
      <c r="BJ646" s="297">
        <v>0</v>
      </c>
      <c r="BK646" s="297">
        <v>29</v>
      </c>
    </row>
    <row r="647" spans="1:63" x14ac:dyDescent="0.2">
      <c r="A647" s="291" t="s">
        <v>740</v>
      </c>
      <c r="B647" s="292" t="s">
        <v>2840</v>
      </c>
      <c r="C647" s="340">
        <v>156</v>
      </c>
      <c r="D647" s="341">
        <v>221</v>
      </c>
      <c r="E647" s="341">
        <v>271</v>
      </c>
      <c r="F647" s="341">
        <v>278</v>
      </c>
      <c r="G647" s="341">
        <v>289</v>
      </c>
      <c r="H647" s="341">
        <v>322</v>
      </c>
      <c r="I647" s="342">
        <v>424</v>
      </c>
      <c r="J647" s="340">
        <v>0</v>
      </c>
      <c r="K647" s="341">
        <v>0</v>
      </c>
      <c r="L647" s="341">
        <v>78</v>
      </c>
      <c r="M647" s="341">
        <v>158</v>
      </c>
      <c r="N647" s="340">
        <v>201</v>
      </c>
      <c r="O647" s="341">
        <v>336</v>
      </c>
      <c r="P647" s="341">
        <v>364</v>
      </c>
      <c r="Q647" s="343">
        <v>336</v>
      </c>
      <c r="R647" s="344">
        <v>364</v>
      </c>
      <c r="S647" s="344">
        <v>417</v>
      </c>
      <c r="T647" s="344">
        <v>486</v>
      </c>
      <c r="U647" s="344">
        <v>456</v>
      </c>
      <c r="V647" s="344">
        <v>456</v>
      </c>
      <c r="W647" s="344">
        <v>0</v>
      </c>
      <c r="X647" s="383">
        <v>0</v>
      </c>
      <c r="Y647" s="384">
        <v>0.12</v>
      </c>
      <c r="Z647" s="384">
        <v>0.25</v>
      </c>
      <c r="AA647" s="384">
        <v>0.25</v>
      </c>
      <c r="AB647" s="385">
        <v>0</v>
      </c>
      <c r="AC647" s="385">
        <v>0</v>
      </c>
      <c r="AD647" s="385">
        <v>0</v>
      </c>
      <c r="AE647" s="385">
        <v>0</v>
      </c>
      <c r="AF647" s="405">
        <v>1</v>
      </c>
      <c r="AG647" s="333" t="s">
        <v>3962</v>
      </c>
      <c r="AH647" s="388" t="s">
        <v>2818</v>
      </c>
      <c r="AI647" s="388" t="s">
        <v>2819</v>
      </c>
      <c r="AJ647" s="389">
        <v>1.6</v>
      </c>
      <c r="AK647" s="390">
        <v>15</v>
      </c>
      <c r="AL647" s="333">
        <v>90</v>
      </c>
      <c r="AM647" s="333">
        <v>2.0708405671296295</v>
      </c>
      <c r="AN647" s="440">
        <v>44.930555555555557</v>
      </c>
      <c r="AO647" s="389">
        <v>17.670138888888889</v>
      </c>
      <c r="AP647" s="388">
        <v>8.9375</v>
      </c>
      <c r="AQ647" s="389">
        <v>2</v>
      </c>
      <c r="AR647" s="389">
        <v>2</v>
      </c>
      <c r="AS647" s="389">
        <v>0</v>
      </c>
      <c r="AT647" s="389">
        <v>0</v>
      </c>
      <c r="AU647" s="389">
        <v>0</v>
      </c>
      <c r="AV647" s="389">
        <v>5</v>
      </c>
      <c r="AW647" s="350">
        <v>1</v>
      </c>
      <c r="AX647" s="391">
        <v>1</v>
      </c>
      <c r="AY647" s="83">
        <v>17</v>
      </c>
      <c r="AZ647" s="5">
        <v>0</v>
      </c>
      <c r="BA647" s="393" t="s">
        <v>1537</v>
      </c>
      <c r="BB647" s="393" t="s">
        <v>1537</v>
      </c>
      <c r="BC647" s="393" t="s">
        <v>1537</v>
      </c>
      <c r="BD647" s="353" t="s">
        <v>3612</v>
      </c>
      <c r="BE647" s="5">
        <v>0</v>
      </c>
      <c r="BF647" s="5">
        <v>0</v>
      </c>
      <c r="BG647" s="5">
        <v>0</v>
      </c>
      <c r="BH647" s="5" t="s">
        <v>1537</v>
      </c>
      <c r="BI647" s="289"/>
      <c r="BJ647" s="297">
        <v>0</v>
      </c>
      <c r="BK647" s="297">
        <v>29</v>
      </c>
    </row>
    <row r="648" spans="1:63" x14ac:dyDescent="0.2">
      <c r="A648" s="291" t="s">
        <v>749</v>
      </c>
      <c r="B648" s="292" t="s">
        <v>2830</v>
      </c>
      <c r="C648" s="340">
        <v>158</v>
      </c>
      <c r="D648" s="341">
        <v>226</v>
      </c>
      <c r="E648" s="341">
        <v>278</v>
      </c>
      <c r="F648" s="341">
        <v>284</v>
      </c>
      <c r="G648" s="341">
        <v>295</v>
      </c>
      <c r="H648" s="341">
        <v>330</v>
      </c>
      <c r="I648" s="342">
        <v>436</v>
      </c>
      <c r="J648" s="340">
        <v>0</v>
      </c>
      <c r="K648" s="341">
        <v>0</v>
      </c>
      <c r="L648" s="341">
        <v>81</v>
      </c>
      <c r="M648" s="341">
        <v>163</v>
      </c>
      <c r="N648" s="340">
        <v>204</v>
      </c>
      <c r="O648" s="341">
        <v>342</v>
      </c>
      <c r="P648" s="341">
        <v>372</v>
      </c>
      <c r="Q648" s="343">
        <v>342</v>
      </c>
      <c r="R648" s="344">
        <v>372</v>
      </c>
      <c r="S648" s="344">
        <v>427</v>
      </c>
      <c r="T648" s="344">
        <v>492</v>
      </c>
      <c r="U648" s="344">
        <v>466</v>
      </c>
      <c r="V648" s="344">
        <v>466</v>
      </c>
      <c r="W648" s="344">
        <v>0</v>
      </c>
      <c r="X648" s="383">
        <v>0</v>
      </c>
      <c r="Y648" s="384">
        <v>0.12</v>
      </c>
      <c r="Z648" s="384">
        <v>0.25</v>
      </c>
      <c r="AA648" s="384">
        <v>0.25</v>
      </c>
      <c r="AB648" s="385">
        <v>0</v>
      </c>
      <c r="AC648" s="385">
        <v>0</v>
      </c>
      <c r="AD648" s="385">
        <v>0</v>
      </c>
      <c r="AE648" s="385">
        <v>0</v>
      </c>
      <c r="AF648" s="405">
        <v>1</v>
      </c>
      <c r="AG648" s="333" t="s">
        <v>3962</v>
      </c>
      <c r="AH648" s="388" t="s">
        <v>2818</v>
      </c>
      <c r="AI648" s="388" t="s">
        <v>2819</v>
      </c>
      <c r="AJ648" s="389">
        <v>1.6</v>
      </c>
      <c r="AK648" s="390">
        <v>15</v>
      </c>
      <c r="AL648" s="333">
        <v>93</v>
      </c>
      <c r="AM648" s="333">
        <v>2.1396773726851852</v>
      </c>
      <c r="AN648" s="440">
        <v>46.398888888888891</v>
      </c>
      <c r="AO648" s="389">
        <v>18.115972222222222</v>
      </c>
      <c r="AP648" s="388">
        <v>9.25</v>
      </c>
      <c r="AQ648" s="389">
        <v>2</v>
      </c>
      <c r="AR648" s="389">
        <v>2</v>
      </c>
      <c r="AS648" s="389">
        <v>0</v>
      </c>
      <c r="AT648" s="389">
        <v>0</v>
      </c>
      <c r="AU648" s="389">
        <v>0</v>
      </c>
      <c r="AV648" s="389">
        <v>5</v>
      </c>
      <c r="AW648" s="350">
        <v>1</v>
      </c>
      <c r="AX648" s="391">
        <v>1</v>
      </c>
      <c r="AY648" s="83">
        <v>17</v>
      </c>
      <c r="AZ648" s="5">
        <v>0</v>
      </c>
      <c r="BA648" s="393" t="s">
        <v>1537</v>
      </c>
      <c r="BB648" s="393" t="s">
        <v>1537</v>
      </c>
      <c r="BC648" s="393" t="s">
        <v>1537</v>
      </c>
      <c r="BD648" s="353" t="s">
        <v>3612</v>
      </c>
      <c r="BE648" s="5">
        <v>0</v>
      </c>
      <c r="BF648" s="5">
        <v>0</v>
      </c>
      <c r="BG648" s="5">
        <v>0</v>
      </c>
      <c r="BH648" s="5" t="s">
        <v>1537</v>
      </c>
      <c r="BI648" s="289"/>
      <c r="BJ648" s="297">
        <v>0</v>
      </c>
      <c r="BK648" s="297">
        <v>30</v>
      </c>
    </row>
    <row r="649" spans="1:63" x14ac:dyDescent="0.2">
      <c r="A649" s="291" t="s">
        <v>758</v>
      </c>
      <c r="B649" s="292" t="s">
        <v>2820</v>
      </c>
      <c r="C649" s="340">
        <v>160</v>
      </c>
      <c r="D649" s="341">
        <v>230</v>
      </c>
      <c r="E649" s="341">
        <v>284</v>
      </c>
      <c r="F649" s="341">
        <v>291</v>
      </c>
      <c r="G649" s="341">
        <v>302</v>
      </c>
      <c r="H649" s="341">
        <v>338</v>
      </c>
      <c r="I649" s="342">
        <v>447</v>
      </c>
      <c r="J649" s="340">
        <v>0</v>
      </c>
      <c r="K649" s="341">
        <v>0</v>
      </c>
      <c r="L649" s="341">
        <v>82</v>
      </c>
      <c r="M649" s="341">
        <v>170</v>
      </c>
      <c r="N649" s="340">
        <v>208</v>
      </c>
      <c r="O649" s="341">
        <v>350</v>
      </c>
      <c r="P649" s="341">
        <v>379</v>
      </c>
      <c r="Q649" s="343">
        <v>350</v>
      </c>
      <c r="R649" s="344">
        <v>379</v>
      </c>
      <c r="S649" s="344">
        <v>438</v>
      </c>
      <c r="T649" s="344">
        <v>497</v>
      </c>
      <c r="U649" s="344">
        <v>474</v>
      </c>
      <c r="V649" s="344">
        <v>474</v>
      </c>
      <c r="W649" s="344">
        <v>0</v>
      </c>
      <c r="X649" s="383">
        <v>0</v>
      </c>
      <c r="Y649" s="384">
        <v>0.12</v>
      </c>
      <c r="Z649" s="384">
        <v>0.25</v>
      </c>
      <c r="AA649" s="384">
        <v>0.25</v>
      </c>
      <c r="AB649" s="385">
        <v>0</v>
      </c>
      <c r="AC649" s="385">
        <v>0</v>
      </c>
      <c r="AD649" s="385">
        <v>0</v>
      </c>
      <c r="AE649" s="385">
        <v>0</v>
      </c>
      <c r="AF649" s="405">
        <v>1</v>
      </c>
      <c r="AG649" s="333" t="s">
        <v>3962</v>
      </c>
      <c r="AH649" s="388" t="s">
        <v>2818</v>
      </c>
      <c r="AI649" s="388" t="s">
        <v>2819</v>
      </c>
      <c r="AJ649" s="389">
        <v>1.6</v>
      </c>
      <c r="AK649" s="390">
        <v>15</v>
      </c>
      <c r="AL649" s="333">
        <v>96</v>
      </c>
      <c r="AM649" s="333">
        <v>2.2085141782407409</v>
      </c>
      <c r="AN649" s="440">
        <v>48.047222222222224</v>
      </c>
      <c r="AO649" s="389">
        <v>18.561805555555559</v>
      </c>
      <c r="AP649" s="388">
        <v>9.5625</v>
      </c>
      <c r="AQ649" s="389">
        <v>2</v>
      </c>
      <c r="AR649" s="389">
        <v>2</v>
      </c>
      <c r="AS649" s="389">
        <v>0</v>
      </c>
      <c r="AT649" s="389">
        <v>0</v>
      </c>
      <c r="AU649" s="389">
        <v>0</v>
      </c>
      <c r="AV649" s="389">
        <v>6</v>
      </c>
      <c r="AW649" s="350">
        <v>1</v>
      </c>
      <c r="AX649" s="391">
        <v>1</v>
      </c>
      <c r="AY649" s="83">
        <v>17</v>
      </c>
      <c r="AZ649" s="5">
        <v>0</v>
      </c>
      <c r="BA649" s="393" t="s">
        <v>1537</v>
      </c>
      <c r="BB649" s="393" t="s">
        <v>1537</v>
      </c>
      <c r="BC649" s="393" t="s">
        <v>1537</v>
      </c>
      <c r="BD649" s="353" t="s">
        <v>3612</v>
      </c>
      <c r="BE649" s="5">
        <v>0</v>
      </c>
      <c r="BF649" s="5">
        <v>0</v>
      </c>
      <c r="BG649" s="5">
        <v>0</v>
      </c>
      <c r="BH649" s="5" t="s">
        <v>1537</v>
      </c>
      <c r="BI649" s="289"/>
      <c r="BJ649" s="297">
        <v>0</v>
      </c>
      <c r="BK649" s="297">
        <v>31</v>
      </c>
    </row>
    <row r="650" spans="1:63" x14ac:dyDescent="0.2">
      <c r="A650" s="291" t="s">
        <v>790</v>
      </c>
      <c r="B650" s="292" t="s">
        <v>2925</v>
      </c>
      <c r="C650" s="340">
        <v>104</v>
      </c>
      <c r="D650" s="341">
        <v>129</v>
      </c>
      <c r="E650" s="341">
        <v>152</v>
      </c>
      <c r="F650" s="341">
        <v>155</v>
      </c>
      <c r="G650" s="341">
        <v>160</v>
      </c>
      <c r="H650" s="341">
        <v>177</v>
      </c>
      <c r="I650" s="342">
        <v>220</v>
      </c>
      <c r="J650" s="340">
        <v>0</v>
      </c>
      <c r="K650" s="341">
        <v>0</v>
      </c>
      <c r="L650" s="341">
        <v>34</v>
      </c>
      <c r="M650" s="341">
        <v>67</v>
      </c>
      <c r="N650" s="340">
        <v>126</v>
      </c>
      <c r="O650" s="341">
        <v>186</v>
      </c>
      <c r="P650" s="341">
        <v>200</v>
      </c>
      <c r="Q650" s="343">
        <v>186</v>
      </c>
      <c r="R650" s="344">
        <v>200</v>
      </c>
      <c r="S650" s="344">
        <v>222</v>
      </c>
      <c r="T650" s="344">
        <v>234</v>
      </c>
      <c r="U650" s="344">
        <v>241</v>
      </c>
      <c r="V650" s="344">
        <v>241</v>
      </c>
      <c r="W650" s="344">
        <v>0</v>
      </c>
      <c r="X650" s="383">
        <v>0</v>
      </c>
      <c r="Y650" s="384">
        <v>0.12</v>
      </c>
      <c r="Z650" s="384">
        <v>0.25</v>
      </c>
      <c r="AA650" s="384">
        <v>0.25</v>
      </c>
      <c r="AB650" s="385">
        <v>0</v>
      </c>
      <c r="AC650" s="385">
        <v>0</v>
      </c>
      <c r="AD650" s="385">
        <v>0</v>
      </c>
      <c r="AE650" s="385">
        <v>0</v>
      </c>
      <c r="AF650" s="405">
        <v>1</v>
      </c>
      <c r="AG650" s="333" t="s">
        <v>3962</v>
      </c>
      <c r="AH650" s="388" t="s">
        <v>2818</v>
      </c>
      <c r="AI650" s="388" t="s">
        <v>2819</v>
      </c>
      <c r="AJ650" s="389">
        <v>1.6</v>
      </c>
      <c r="AK650" s="390">
        <v>18</v>
      </c>
      <c r="AL650" s="333">
        <v>30</v>
      </c>
      <c r="AM650" s="333">
        <v>0.83064959490740753</v>
      </c>
      <c r="AN650" s="440">
        <v>18.450555555555557</v>
      </c>
      <c r="AO650" s="389">
        <v>9.4513888888888893</v>
      </c>
      <c r="AP650" s="388">
        <v>3.75</v>
      </c>
      <c r="AQ650" s="389">
        <v>1</v>
      </c>
      <c r="AR650" s="389">
        <v>1</v>
      </c>
      <c r="AS650" s="389">
        <v>0</v>
      </c>
      <c r="AT650" s="389">
        <v>0</v>
      </c>
      <c r="AU650" s="389">
        <v>0</v>
      </c>
      <c r="AV650" s="389">
        <v>2</v>
      </c>
      <c r="AW650" s="350">
        <v>1</v>
      </c>
      <c r="AX650" s="391">
        <v>1</v>
      </c>
      <c r="AY650" s="83">
        <v>16</v>
      </c>
      <c r="AZ650" s="5">
        <v>0</v>
      </c>
      <c r="BA650" s="393" t="s">
        <v>1537</v>
      </c>
      <c r="BB650" s="393" t="s">
        <v>1537</v>
      </c>
      <c r="BC650" s="393" t="s">
        <v>1537</v>
      </c>
      <c r="BD650" s="353" t="s">
        <v>3612</v>
      </c>
      <c r="BE650" s="5">
        <v>0</v>
      </c>
      <c r="BF650" s="5">
        <v>0</v>
      </c>
      <c r="BG650" s="5">
        <v>0</v>
      </c>
      <c r="BH650" s="5" t="s">
        <v>1537</v>
      </c>
      <c r="BI650" s="289"/>
      <c r="BJ650" s="297">
        <v>0</v>
      </c>
      <c r="BK650" s="297">
        <v>16</v>
      </c>
    </row>
    <row r="651" spans="1:63" x14ac:dyDescent="0.2">
      <c r="A651" s="291" t="s">
        <v>801</v>
      </c>
      <c r="B651" s="292" t="s">
        <v>2914</v>
      </c>
      <c r="C651" s="340">
        <v>108</v>
      </c>
      <c r="D651" s="341">
        <v>140</v>
      </c>
      <c r="E651" s="341">
        <v>166</v>
      </c>
      <c r="F651" s="341">
        <v>169</v>
      </c>
      <c r="G651" s="341">
        <v>175</v>
      </c>
      <c r="H651" s="341">
        <v>196</v>
      </c>
      <c r="I651" s="342">
        <v>246</v>
      </c>
      <c r="J651" s="340">
        <v>0</v>
      </c>
      <c r="K651" s="341">
        <v>0</v>
      </c>
      <c r="L651" s="341">
        <v>39</v>
      </c>
      <c r="M651" s="341">
        <v>80</v>
      </c>
      <c r="N651" s="340">
        <v>134</v>
      </c>
      <c r="O651" s="341">
        <v>206</v>
      </c>
      <c r="P651" s="341">
        <v>222</v>
      </c>
      <c r="Q651" s="343">
        <v>206</v>
      </c>
      <c r="R651" s="344">
        <v>222</v>
      </c>
      <c r="S651" s="344">
        <v>246</v>
      </c>
      <c r="T651" s="344">
        <v>279</v>
      </c>
      <c r="U651" s="344">
        <v>265</v>
      </c>
      <c r="V651" s="344">
        <v>265</v>
      </c>
      <c r="W651" s="344">
        <v>0</v>
      </c>
      <c r="X651" s="383">
        <v>0</v>
      </c>
      <c r="Y651" s="384">
        <v>0.12</v>
      </c>
      <c r="Z651" s="384">
        <v>0.25</v>
      </c>
      <c r="AA651" s="384">
        <v>0.25</v>
      </c>
      <c r="AB651" s="385">
        <v>0</v>
      </c>
      <c r="AC651" s="385">
        <v>0</v>
      </c>
      <c r="AD651" s="385">
        <v>0</v>
      </c>
      <c r="AE651" s="385">
        <v>0</v>
      </c>
      <c r="AF651" s="405">
        <v>1</v>
      </c>
      <c r="AG651" s="333" t="s">
        <v>3962</v>
      </c>
      <c r="AH651" s="388" t="s">
        <v>2818</v>
      </c>
      <c r="AI651" s="388" t="s">
        <v>2819</v>
      </c>
      <c r="AJ651" s="389">
        <v>1.6</v>
      </c>
      <c r="AK651" s="390">
        <v>18</v>
      </c>
      <c r="AL651" s="333">
        <v>36</v>
      </c>
      <c r="AM651" s="333">
        <v>0.99540653935185186</v>
      </c>
      <c r="AN651" s="440">
        <v>21.857222222222223</v>
      </c>
      <c r="AO651" s="389">
        <v>10.468055555555555</v>
      </c>
      <c r="AP651" s="388">
        <v>4.5</v>
      </c>
      <c r="AQ651" s="389">
        <v>1</v>
      </c>
      <c r="AR651" s="389">
        <v>1</v>
      </c>
      <c r="AS651" s="389">
        <v>0</v>
      </c>
      <c r="AT651" s="389">
        <v>0</v>
      </c>
      <c r="AU651" s="389">
        <v>0</v>
      </c>
      <c r="AV651" s="389">
        <v>2</v>
      </c>
      <c r="AW651" s="350">
        <v>1</v>
      </c>
      <c r="AX651" s="391">
        <v>1</v>
      </c>
      <c r="AY651" s="83">
        <v>16</v>
      </c>
      <c r="AZ651" s="5">
        <v>0</v>
      </c>
      <c r="BA651" s="393" t="s">
        <v>1537</v>
      </c>
      <c r="BB651" s="393" t="s">
        <v>1537</v>
      </c>
      <c r="BC651" s="393" t="s">
        <v>1537</v>
      </c>
      <c r="BD651" s="353" t="s">
        <v>3612</v>
      </c>
      <c r="BE651" s="5">
        <v>0</v>
      </c>
      <c r="BF651" s="5">
        <v>0</v>
      </c>
      <c r="BG651" s="5">
        <v>0</v>
      </c>
      <c r="BH651" s="5" t="s">
        <v>1537</v>
      </c>
      <c r="BI651" s="289"/>
      <c r="BJ651" s="297">
        <v>0</v>
      </c>
      <c r="BK651" s="297">
        <v>18</v>
      </c>
    </row>
    <row r="652" spans="1:63" x14ac:dyDescent="0.2">
      <c r="A652" s="291" t="s">
        <v>812</v>
      </c>
      <c r="B652" s="292" t="s">
        <v>2903</v>
      </c>
      <c r="C652" s="340">
        <v>115</v>
      </c>
      <c r="D652" s="341">
        <v>153</v>
      </c>
      <c r="E652" s="341">
        <v>182</v>
      </c>
      <c r="F652" s="341">
        <v>186</v>
      </c>
      <c r="G652" s="341">
        <v>194</v>
      </c>
      <c r="H652" s="341">
        <v>214</v>
      </c>
      <c r="I652" s="342">
        <v>275</v>
      </c>
      <c r="J652" s="340">
        <v>0</v>
      </c>
      <c r="K652" s="341">
        <v>0</v>
      </c>
      <c r="L652" s="341">
        <v>46</v>
      </c>
      <c r="M652" s="341">
        <v>93</v>
      </c>
      <c r="N652" s="340">
        <v>142</v>
      </c>
      <c r="O652" s="341">
        <v>221</v>
      </c>
      <c r="P652" s="341">
        <v>240</v>
      </c>
      <c r="Q652" s="343">
        <v>221</v>
      </c>
      <c r="R652" s="344">
        <v>240</v>
      </c>
      <c r="S652" s="344">
        <v>270</v>
      </c>
      <c r="T652" s="344">
        <v>291</v>
      </c>
      <c r="U652" s="344">
        <v>289</v>
      </c>
      <c r="V652" s="344">
        <v>289</v>
      </c>
      <c r="W652" s="344">
        <v>0</v>
      </c>
      <c r="X652" s="383">
        <v>0</v>
      </c>
      <c r="Y652" s="384">
        <v>0.12</v>
      </c>
      <c r="Z652" s="384">
        <v>0.25</v>
      </c>
      <c r="AA652" s="384">
        <v>0.25</v>
      </c>
      <c r="AB652" s="385">
        <v>0</v>
      </c>
      <c r="AC652" s="385">
        <v>0</v>
      </c>
      <c r="AD652" s="385">
        <v>0</v>
      </c>
      <c r="AE652" s="385">
        <v>0</v>
      </c>
      <c r="AF652" s="405">
        <v>1</v>
      </c>
      <c r="AG652" s="333" t="s">
        <v>3962</v>
      </c>
      <c r="AH652" s="388" t="s">
        <v>2818</v>
      </c>
      <c r="AI652" s="388" t="s">
        <v>2819</v>
      </c>
      <c r="AJ652" s="389">
        <v>1.6</v>
      </c>
      <c r="AK652" s="390">
        <v>18</v>
      </c>
      <c r="AL652" s="333">
        <v>42</v>
      </c>
      <c r="AM652" s="333">
        <v>1.1601634837962964</v>
      </c>
      <c r="AN652" s="440">
        <v>25.263888888888893</v>
      </c>
      <c r="AO652" s="389">
        <v>11.484722222222222</v>
      </c>
      <c r="AP652" s="388">
        <v>5.25</v>
      </c>
      <c r="AQ652" s="389">
        <v>1</v>
      </c>
      <c r="AR652" s="389">
        <v>1</v>
      </c>
      <c r="AS652" s="389">
        <v>0</v>
      </c>
      <c r="AT652" s="389">
        <v>0</v>
      </c>
      <c r="AU652" s="389">
        <v>0</v>
      </c>
      <c r="AV652" s="389">
        <v>2</v>
      </c>
      <c r="AW652" s="350">
        <v>1</v>
      </c>
      <c r="AX652" s="391">
        <v>1</v>
      </c>
      <c r="AY652" s="83">
        <v>16</v>
      </c>
      <c r="AZ652" s="5">
        <v>0</v>
      </c>
      <c r="BA652" s="393" t="s">
        <v>1537</v>
      </c>
      <c r="BB652" s="393" t="s">
        <v>1537</v>
      </c>
      <c r="BC652" s="393" t="s">
        <v>1537</v>
      </c>
      <c r="BD652" s="353" t="s">
        <v>3612</v>
      </c>
      <c r="BE652" s="5">
        <v>0</v>
      </c>
      <c r="BF652" s="5">
        <v>0</v>
      </c>
      <c r="BG652" s="5">
        <v>0</v>
      </c>
      <c r="BH652" s="5" t="s">
        <v>1537</v>
      </c>
      <c r="BI652" s="289"/>
      <c r="BJ652" s="297">
        <v>0</v>
      </c>
      <c r="BK652" s="297">
        <v>20</v>
      </c>
    </row>
    <row r="653" spans="1:63" x14ac:dyDescent="0.2">
      <c r="A653" s="291" t="s">
        <v>1854</v>
      </c>
      <c r="B653" s="292" t="s">
        <v>2893</v>
      </c>
      <c r="C653" s="340">
        <v>120</v>
      </c>
      <c r="D653" s="341">
        <v>166</v>
      </c>
      <c r="E653" s="341">
        <v>202</v>
      </c>
      <c r="F653" s="341">
        <v>206</v>
      </c>
      <c r="G653" s="341">
        <v>214</v>
      </c>
      <c r="H653" s="341">
        <v>239</v>
      </c>
      <c r="I653" s="342">
        <v>310</v>
      </c>
      <c r="J653" s="340">
        <v>0</v>
      </c>
      <c r="K653" s="341">
        <v>0</v>
      </c>
      <c r="L653" s="341">
        <v>53</v>
      </c>
      <c r="M653" s="341">
        <v>111</v>
      </c>
      <c r="N653" s="340">
        <v>153</v>
      </c>
      <c r="O653" s="341">
        <v>237</v>
      </c>
      <c r="P653" s="341">
        <v>255</v>
      </c>
      <c r="Q653" s="343">
        <v>237</v>
      </c>
      <c r="R653" s="344">
        <v>255</v>
      </c>
      <c r="S653" s="344">
        <v>294</v>
      </c>
      <c r="T653" s="344">
        <v>409</v>
      </c>
      <c r="U653" s="344">
        <v>313</v>
      </c>
      <c r="V653" s="344">
        <v>313</v>
      </c>
      <c r="W653" s="344">
        <v>0</v>
      </c>
      <c r="X653" s="383">
        <v>0</v>
      </c>
      <c r="Y653" s="384">
        <v>0.12</v>
      </c>
      <c r="Z653" s="384">
        <v>0.25</v>
      </c>
      <c r="AA653" s="384">
        <v>0.25</v>
      </c>
      <c r="AB653" s="385">
        <v>0</v>
      </c>
      <c r="AC653" s="385">
        <v>0</v>
      </c>
      <c r="AD653" s="385">
        <v>0</v>
      </c>
      <c r="AE653" s="385">
        <v>0</v>
      </c>
      <c r="AF653" s="405">
        <v>1</v>
      </c>
      <c r="AG653" s="333" t="s">
        <v>3962</v>
      </c>
      <c r="AH653" s="388" t="s">
        <v>2818</v>
      </c>
      <c r="AI653" s="388" t="s">
        <v>2819</v>
      </c>
      <c r="AJ653" s="389">
        <v>1.6</v>
      </c>
      <c r="AK653" s="390">
        <v>18</v>
      </c>
      <c r="AL653" s="333">
        <v>42</v>
      </c>
      <c r="AM653" s="333">
        <v>1.1601634837962964</v>
      </c>
      <c r="AN653" s="440">
        <v>27.263888888888893</v>
      </c>
      <c r="AO653" s="389">
        <v>11.484722222222222</v>
      </c>
      <c r="AP653" s="388">
        <v>6.25</v>
      </c>
      <c r="AQ653" s="389">
        <v>1</v>
      </c>
      <c r="AR653" s="389">
        <v>1</v>
      </c>
      <c r="AS653" s="389">
        <v>0</v>
      </c>
      <c r="AT653" s="389">
        <v>0</v>
      </c>
      <c r="AU653" s="389">
        <v>0</v>
      </c>
      <c r="AV653" s="389">
        <v>2</v>
      </c>
      <c r="AW653" s="350">
        <v>1</v>
      </c>
      <c r="AX653" s="391">
        <v>1</v>
      </c>
      <c r="AY653" s="83">
        <v>16</v>
      </c>
      <c r="AZ653" s="5">
        <v>0</v>
      </c>
      <c r="BA653" s="393" t="s">
        <v>1537</v>
      </c>
      <c r="BB653" s="393" t="s">
        <v>1537</v>
      </c>
      <c r="BC653" s="393" t="s">
        <v>1537</v>
      </c>
      <c r="BD653" s="353" t="s">
        <v>3612</v>
      </c>
      <c r="BE653" s="5">
        <v>0</v>
      </c>
      <c r="BF653" s="5">
        <v>0</v>
      </c>
      <c r="BG653" s="5">
        <v>0</v>
      </c>
      <c r="BH653" s="5" t="s">
        <v>1537</v>
      </c>
      <c r="BI653" s="289"/>
      <c r="BJ653" s="297">
        <v>0</v>
      </c>
      <c r="BK653" s="297">
        <v>22</v>
      </c>
    </row>
    <row r="654" spans="1:63" x14ac:dyDescent="0.2">
      <c r="A654" s="291" t="s">
        <v>768</v>
      </c>
      <c r="B654" s="292" t="s">
        <v>2882</v>
      </c>
      <c r="C654" s="340">
        <v>137</v>
      </c>
      <c r="D654" s="341">
        <v>192</v>
      </c>
      <c r="E654" s="341">
        <v>234</v>
      </c>
      <c r="F654" s="341">
        <v>240</v>
      </c>
      <c r="G654" s="341">
        <v>249</v>
      </c>
      <c r="H654" s="341">
        <v>277</v>
      </c>
      <c r="I654" s="342">
        <v>363</v>
      </c>
      <c r="J654" s="340">
        <v>0</v>
      </c>
      <c r="K654" s="341">
        <v>0</v>
      </c>
      <c r="L654" s="341">
        <v>65</v>
      </c>
      <c r="M654" s="341">
        <v>133</v>
      </c>
      <c r="N654" s="340">
        <v>172</v>
      </c>
      <c r="O654" s="341">
        <v>291</v>
      </c>
      <c r="P654" s="341">
        <v>315</v>
      </c>
      <c r="Q654" s="343">
        <v>291</v>
      </c>
      <c r="R654" s="344">
        <v>315</v>
      </c>
      <c r="S654" s="344">
        <v>353</v>
      </c>
      <c r="T654" s="344">
        <v>378</v>
      </c>
      <c r="U654" s="344">
        <v>389</v>
      </c>
      <c r="V654" s="344">
        <v>389</v>
      </c>
      <c r="W654" s="344">
        <v>0</v>
      </c>
      <c r="X654" s="383">
        <v>0</v>
      </c>
      <c r="Y654" s="384">
        <v>0.12</v>
      </c>
      <c r="Z654" s="384">
        <v>0.25</v>
      </c>
      <c r="AA654" s="384">
        <v>0.25</v>
      </c>
      <c r="AB654" s="385">
        <v>0</v>
      </c>
      <c r="AC654" s="385">
        <v>0</v>
      </c>
      <c r="AD654" s="385">
        <v>0</v>
      </c>
      <c r="AE654" s="385">
        <v>0</v>
      </c>
      <c r="AF654" s="405">
        <v>1</v>
      </c>
      <c r="AG654" s="333" t="s">
        <v>3962</v>
      </c>
      <c r="AH654" s="388" t="s">
        <v>2818</v>
      </c>
      <c r="AI654" s="388" t="s">
        <v>2819</v>
      </c>
      <c r="AJ654" s="389">
        <v>1.6</v>
      </c>
      <c r="AK654" s="390">
        <v>18</v>
      </c>
      <c r="AL654" s="333">
        <v>65</v>
      </c>
      <c r="AM654" s="333">
        <v>1.7917317708333333</v>
      </c>
      <c r="AN654" s="440">
        <v>37.43277777777778</v>
      </c>
      <c r="AO654" s="389">
        <v>15.381944444444445</v>
      </c>
      <c r="AP654" s="388">
        <v>7.5</v>
      </c>
      <c r="AQ654" s="389">
        <v>2</v>
      </c>
      <c r="AR654" s="389">
        <v>2</v>
      </c>
      <c r="AS654" s="389">
        <v>0</v>
      </c>
      <c r="AT654" s="389">
        <v>0</v>
      </c>
      <c r="AU654" s="389">
        <v>0</v>
      </c>
      <c r="AV654" s="389">
        <v>4</v>
      </c>
      <c r="AW654" s="350">
        <v>1</v>
      </c>
      <c r="AX654" s="391">
        <v>1</v>
      </c>
      <c r="AY654" s="83">
        <v>17</v>
      </c>
      <c r="AZ654" s="5">
        <v>0</v>
      </c>
      <c r="BA654" s="393" t="s">
        <v>1537</v>
      </c>
      <c r="BB654" s="393" t="s">
        <v>1537</v>
      </c>
      <c r="BC654" s="393" t="s">
        <v>1537</v>
      </c>
      <c r="BD654" s="353" t="s">
        <v>3612</v>
      </c>
      <c r="BE654" s="5">
        <v>0</v>
      </c>
      <c r="BF654" s="5">
        <v>0</v>
      </c>
      <c r="BG654" s="5">
        <v>0</v>
      </c>
      <c r="BH654" s="5" t="s">
        <v>1537</v>
      </c>
      <c r="BI654" s="289"/>
      <c r="BJ654" s="297">
        <v>0</v>
      </c>
      <c r="BK654" s="297">
        <v>25</v>
      </c>
    </row>
    <row r="655" spans="1:63" x14ac:dyDescent="0.2">
      <c r="A655" s="293" t="s">
        <v>779</v>
      </c>
      <c r="B655" s="288" t="s">
        <v>2871</v>
      </c>
      <c r="C655" s="340">
        <v>146</v>
      </c>
      <c r="D655" s="341">
        <v>212</v>
      </c>
      <c r="E655" s="341">
        <v>263</v>
      </c>
      <c r="F655" s="341">
        <v>270</v>
      </c>
      <c r="G655" s="341">
        <v>280</v>
      </c>
      <c r="H655" s="341">
        <v>314</v>
      </c>
      <c r="I655" s="342">
        <v>416</v>
      </c>
      <c r="J655" s="340">
        <v>0</v>
      </c>
      <c r="K655" s="341">
        <v>0</v>
      </c>
      <c r="L655" s="341">
        <v>78</v>
      </c>
      <c r="M655" s="341">
        <v>159</v>
      </c>
      <c r="N655" s="340">
        <v>188</v>
      </c>
      <c r="O655" s="341">
        <v>333</v>
      </c>
      <c r="P655" s="341">
        <v>361</v>
      </c>
      <c r="Q655" s="343">
        <v>333</v>
      </c>
      <c r="R655" s="344">
        <v>361</v>
      </c>
      <c r="S655" s="344">
        <v>401</v>
      </c>
      <c r="T655" s="344">
        <v>469</v>
      </c>
      <c r="U655" s="344">
        <v>437</v>
      </c>
      <c r="V655" s="344">
        <v>437</v>
      </c>
      <c r="W655" s="344">
        <v>0</v>
      </c>
      <c r="X655" s="383">
        <v>0</v>
      </c>
      <c r="Y655" s="384">
        <v>0.12</v>
      </c>
      <c r="Z655" s="384">
        <v>0.25</v>
      </c>
      <c r="AA655" s="384">
        <v>0.25</v>
      </c>
      <c r="AB655" s="385">
        <v>0</v>
      </c>
      <c r="AC655" s="385">
        <v>0</v>
      </c>
      <c r="AD655" s="385">
        <v>0</v>
      </c>
      <c r="AE655" s="385">
        <v>0</v>
      </c>
      <c r="AF655" s="200">
        <v>1</v>
      </c>
      <c r="AG655" s="333" t="s">
        <v>3962</v>
      </c>
      <c r="AH655" s="386" t="s">
        <v>2818</v>
      </c>
      <c r="AI655" s="387" t="s">
        <v>2819</v>
      </c>
      <c r="AJ655" s="386">
        <v>1.6</v>
      </c>
      <c r="AK655" s="390">
        <v>18</v>
      </c>
      <c r="AL655" s="333">
        <v>77</v>
      </c>
      <c r="AM655" s="333">
        <v>2.1212456597222222</v>
      </c>
      <c r="AN655" s="440">
        <v>44.246111111111112</v>
      </c>
      <c r="AO655" s="389">
        <v>17.415277777777778</v>
      </c>
      <c r="AP655" s="390">
        <v>9</v>
      </c>
      <c r="AQ655" s="387">
        <v>2</v>
      </c>
      <c r="AR655" s="387">
        <v>2</v>
      </c>
      <c r="AS655" s="387">
        <v>0</v>
      </c>
      <c r="AT655" s="387">
        <v>0</v>
      </c>
      <c r="AU655" s="387">
        <v>0</v>
      </c>
      <c r="AV655" s="387">
        <v>4</v>
      </c>
      <c r="AW655" s="350">
        <v>1</v>
      </c>
      <c r="AX655" s="391">
        <v>1</v>
      </c>
      <c r="AY655" s="83">
        <v>17</v>
      </c>
      <c r="AZ655" s="5">
        <v>0</v>
      </c>
      <c r="BA655" s="393" t="s">
        <v>1537</v>
      </c>
      <c r="BB655" s="393" t="s">
        <v>1537</v>
      </c>
      <c r="BC655" s="393" t="s">
        <v>1537</v>
      </c>
      <c r="BD655" s="353" t="s">
        <v>3612</v>
      </c>
      <c r="BE655" s="5">
        <v>0</v>
      </c>
      <c r="BF655" s="5">
        <v>0</v>
      </c>
      <c r="BG655" s="5">
        <v>0</v>
      </c>
      <c r="BH655" s="354" t="s">
        <v>1537</v>
      </c>
      <c r="BI655" s="289"/>
      <c r="BJ655" s="297">
        <v>0</v>
      </c>
      <c r="BK655" s="297">
        <v>28</v>
      </c>
    </row>
    <row r="656" spans="1:63" x14ac:dyDescent="0.2">
      <c r="A656" s="293" t="s">
        <v>723</v>
      </c>
      <c r="B656" s="288" t="s">
        <v>2861</v>
      </c>
      <c r="C656" s="340">
        <v>154</v>
      </c>
      <c r="D656" s="341">
        <v>227</v>
      </c>
      <c r="E656" s="341">
        <v>283</v>
      </c>
      <c r="F656" s="341">
        <v>290</v>
      </c>
      <c r="G656" s="341">
        <v>301</v>
      </c>
      <c r="H656" s="341">
        <v>338</v>
      </c>
      <c r="I656" s="342">
        <v>452</v>
      </c>
      <c r="J656" s="340">
        <v>0</v>
      </c>
      <c r="K656" s="341">
        <v>0</v>
      </c>
      <c r="L656" s="341">
        <v>87</v>
      </c>
      <c r="M656" s="341">
        <v>177</v>
      </c>
      <c r="N656" s="340">
        <v>198</v>
      </c>
      <c r="O656" s="341">
        <v>340</v>
      </c>
      <c r="P656" s="341">
        <v>370</v>
      </c>
      <c r="Q656" s="343">
        <v>340</v>
      </c>
      <c r="R656" s="344">
        <v>370</v>
      </c>
      <c r="S656" s="344">
        <v>423</v>
      </c>
      <c r="T656" s="344">
        <v>553</v>
      </c>
      <c r="U656" s="344">
        <v>460</v>
      </c>
      <c r="V656" s="344">
        <v>460</v>
      </c>
      <c r="W656" s="344">
        <v>0</v>
      </c>
      <c r="X656" s="383">
        <v>0</v>
      </c>
      <c r="Y656" s="384">
        <v>0.12</v>
      </c>
      <c r="Z656" s="384">
        <v>0.25</v>
      </c>
      <c r="AA656" s="384">
        <v>0.25</v>
      </c>
      <c r="AB656" s="385">
        <v>0</v>
      </c>
      <c r="AC656" s="385">
        <v>0</v>
      </c>
      <c r="AD656" s="385">
        <v>0</v>
      </c>
      <c r="AE656" s="385">
        <v>0</v>
      </c>
      <c r="AF656" s="200">
        <v>1</v>
      </c>
      <c r="AG656" s="333" t="s">
        <v>3962</v>
      </c>
      <c r="AH656" s="386" t="s">
        <v>2818</v>
      </c>
      <c r="AI656" s="387" t="s">
        <v>2819</v>
      </c>
      <c r="AJ656" s="386">
        <v>1.6</v>
      </c>
      <c r="AK656" s="390">
        <v>18</v>
      </c>
      <c r="AL656" s="333">
        <v>84</v>
      </c>
      <c r="AM656" s="333">
        <v>2.3134620949074076</v>
      </c>
      <c r="AN656" s="440">
        <v>34.900555555555556</v>
      </c>
      <c r="AO656" s="389">
        <v>18.601388888888891</v>
      </c>
      <c r="AP656" s="390">
        <v>3.125</v>
      </c>
      <c r="AQ656" s="387">
        <v>2</v>
      </c>
      <c r="AR656" s="387">
        <v>2</v>
      </c>
      <c r="AS656" s="387">
        <v>0</v>
      </c>
      <c r="AT656" s="387">
        <v>0</v>
      </c>
      <c r="AU656" s="387">
        <v>0</v>
      </c>
      <c r="AV656" s="387">
        <v>5</v>
      </c>
      <c r="AW656" s="350">
        <v>1</v>
      </c>
      <c r="AX656" s="391">
        <v>1</v>
      </c>
      <c r="AY656" s="83">
        <v>17</v>
      </c>
      <c r="AZ656" s="5">
        <v>0</v>
      </c>
      <c r="BA656" s="393" t="s">
        <v>1537</v>
      </c>
      <c r="BB656" s="393" t="s">
        <v>1537</v>
      </c>
      <c r="BC656" s="393" t="s">
        <v>1537</v>
      </c>
      <c r="BD656" s="353" t="s">
        <v>3612</v>
      </c>
      <c r="BE656" s="5">
        <v>0</v>
      </c>
      <c r="BF656" s="5">
        <v>0</v>
      </c>
      <c r="BG656" s="5">
        <v>0</v>
      </c>
      <c r="BH656" s="354" t="s">
        <v>1537</v>
      </c>
      <c r="BI656" s="289"/>
      <c r="BJ656" s="297">
        <v>0</v>
      </c>
      <c r="BK656" s="297">
        <v>31</v>
      </c>
    </row>
    <row r="657" spans="1:63" x14ac:dyDescent="0.2">
      <c r="A657" s="293" t="s">
        <v>732</v>
      </c>
      <c r="B657" s="288" t="s">
        <v>2851</v>
      </c>
      <c r="C657" s="340">
        <v>156</v>
      </c>
      <c r="D657" s="341">
        <v>232</v>
      </c>
      <c r="E657" s="341">
        <v>291</v>
      </c>
      <c r="F657" s="341">
        <v>297</v>
      </c>
      <c r="G657" s="341">
        <v>311</v>
      </c>
      <c r="H657" s="341">
        <v>347</v>
      </c>
      <c r="I657" s="342">
        <v>465</v>
      </c>
      <c r="J657" s="340">
        <v>0</v>
      </c>
      <c r="K657" s="341">
        <v>0</v>
      </c>
      <c r="L657" s="341">
        <v>91</v>
      </c>
      <c r="M657" s="341">
        <v>183</v>
      </c>
      <c r="N657" s="340">
        <v>201</v>
      </c>
      <c r="O657" s="341">
        <v>355</v>
      </c>
      <c r="P657" s="341">
        <v>383</v>
      </c>
      <c r="Q657" s="343">
        <v>355</v>
      </c>
      <c r="R657" s="344">
        <v>383</v>
      </c>
      <c r="S657" s="344">
        <v>435</v>
      </c>
      <c r="T657" s="344">
        <v>597</v>
      </c>
      <c r="U657" s="344">
        <v>468</v>
      </c>
      <c r="V657" s="344">
        <v>468</v>
      </c>
      <c r="W657" s="344">
        <v>0</v>
      </c>
      <c r="X657" s="383">
        <v>0</v>
      </c>
      <c r="Y657" s="384">
        <v>0.12</v>
      </c>
      <c r="Z657" s="384">
        <v>0.25</v>
      </c>
      <c r="AA657" s="384">
        <v>0.25</v>
      </c>
      <c r="AB657" s="385">
        <v>0</v>
      </c>
      <c r="AC657" s="385">
        <v>0</v>
      </c>
      <c r="AD657" s="385">
        <v>0</v>
      </c>
      <c r="AE657" s="385">
        <v>0</v>
      </c>
      <c r="AF657" s="200">
        <v>1</v>
      </c>
      <c r="AG657" s="333" t="s">
        <v>3962</v>
      </c>
      <c r="AH657" s="386" t="s">
        <v>2818</v>
      </c>
      <c r="AI657" s="387" t="s">
        <v>2819</v>
      </c>
      <c r="AJ657" s="386">
        <v>1.6</v>
      </c>
      <c r="AK657" s="390">
        <v>18</v>
      </c>
      <c r="AL657" s="333">
        <v>87</v>
      </c>
      <c r="AM657" s="333">
        <v>2.3958405671296297</v>
      </c>
      <c r="AN657" s="440">
        <v>50.303888888888892</v>
      </c>
      <c r="AO657" s="389">
        <v>19.109722222222224</v>
      </c>
      <c r="AP657" s="390">
        <v>10.35</v>
      </c>
      <c r="AQ657" s="387">
        <v>2</v>
      </c>
      <c r="AR657" s="387">
        <v>2</v>
      </c>
      <c r="AS657" s="387">
        <v>0</v>
      </c>
      <c r="AT657" s="387">
        <v>0</v>
      </c>
      <c r="AU657" s="387">
        <v>0</v>
      </c>
      <c r="AV657" s="387">
        <v>5</v>
      </c>
      <c r="AW657" s="350">
        <v>1</v>
      </c>
      <c r="AX657" s="391">
        <v>1</v>
      </c>
      <c r="AY657" s="83">
        <v>17</v>
      </c>
      <c r="AZ657" s="5">
        <v>0</v>
      </c>
      <c r="BA657" s="393" t="s">
        <v>1537</v>
      </c>
      <c r="BB657" s="393" t="s">
        <v>1537</v>
      </c>
      <c r="BC657" s="393" t="s">
        <v>1537</v>
      </c>
      <c r="BD657" s="353" t="s">
        <v>3612</v>
      </c>
      <c r="BE657" s="5">
        <v>0</v>
      </c>
      <c r="BF657" s="5">
        <v>0</v>
      </c>
      <c r="BG657" s="5">
        <v>0</v>
      </c>
      <c r="BH657" s="354" t="s">
        <v>1537</v>
      </c>
      <c r="BI657" s="289"/>
      <c r="BJ657" s="297">
        <v>0</v>
      </c>
      <c r="BK657" s="297">
        <v>32</v>
      </c>
    </row>
    <row r="658" spans="1:63" x14ac:dyDescent="0.2">
      <c r="A658" s="293" t="s">
        <v>741</v>
      </c>
      <c r="B658" s="288" t="s">
        <v>2841</v>
      </c>
      <c r="C658" s="340">
        <v>158</v>
      </c>
      <c r="D658" s="341">
        <v>237</v>
      </c>
      <c r="E658" s="341">
        <v>298</v>
      </c>
      <c r="F658" s="341">
        <v>305</v>
      </c>
      <c r="G658" s="341">
        <v>318</v>
      </c>
      <c r="H658" s="341">
        <v>356</v>
      </c>
      <c r="I658" s="342">
        <v>479</v>
      </c>
      <c r="J658" s="340">
        <v>0</v>
      </c>
      <c r="K658" s="341">
        <v>0</v>
      </c>
      <c r="L658" s="341">
        <v>94</v>
      </c>
      <c r="M658" s="341">
        <v>189</v>
      </c>
      <c r="N658" s="340">
        <v>205</v>
      </c>
      <c r="O658" s="341">
        <v>362</v>
      </c>
      <c r="P658" s="341">
        <v>394</v>
      </c>
      <c r="Q658" s="343">
        <v>362</v>
      </c>
      <c r="R658" s="344">
        <v>394</v>
      </c>
      <c r="S658" s="344">
        <v>447</v>
      </c>
      <c r="T658" s="344">
        <v>598</v>
      </c>
      <c r="U658" s="344">
        <v>485</v>
      </c>
      <c r="V658" s="344">
        <v>485</v>
      </c>
      <c r="W658" s="344">
        <v>0</v>
      </c>
      <c r="X658" s="383">
        <v>0</v>
      </c>
      <c r="Y658" s="384">
        <v>0.12</v>
      </c>
      <c r="Z658" s="384">
        <v>0.25</v>
      </c>
      <c r="AA658" s="384">
        <v>0.25</v>
      </c>
      <c r="AB658" s="385">
        <v>0</v>
      </c>
      <c r="AC658" s="385">
        <v>0</v>
      </c>
      <c r="AD658" s="385">
        <v>0</v>
      </c>
      <c r="AE658" s="385">
        <v>0</v>
      </c>
      <c r="AF658" s="200">
        <v>1</v>
      </c>
      <c r="AG658" s="333" t="s">
        <v>3962</v>
      </c>
      <c r="AH658" s="386" t="s">
        <v>2818</v>
      </c>
      <c r="AI658" s="387" t="s">
        <v>2819</v>
      </c>
      <c r="AJ658" s="386">
        <v>1.6</v>
      </c>
      <c r="AK658" s="390">
        <v>18</v>
      </c>
      <c r="AL658" s="333">
        <v>90</v>
      </c>
      <c r="AM658" s="333">
        <v>2.4782190393518522</v>
      </c>
      <c r="AN658" s="440">
        <v>52.007222222222225</v>
      </c>
      <c r="AO658" s="389">
        <v>19.618055555555557</v>
      </c>
      <c r="AP658" s="390">
        <v>10.725</v>
      </c>
      <c r="AQ658" s="387">
        <v>2</v>
      </c>
      <c r="AR658" s="387">
        <v>2</v>
      </c>
      <c r="AS658" s="387">
        <v>0</v>
      </c>
      <c r="AT658" s="387">
        <v>0</v>
      </c>
      <c r="AU658" s="387">
        <v>0</v>
      </c>
      <c r="AV658" s="387">
        <v>5</v>
      </c>
      <c r="AW658" s="350">
        <v>1</v>
      </c>
      <c r="AX658" s="391">
        <v>1</v>
      </c>
      <c r="AY658" s="83">
        <v>17</v>
      </c>
      <c r="AZ658" s="5">
        <v>0</v>
      </c>
      <c r="BA658" s="393" t="s">
        <v>1537</v>
      </c>
      <c r="BB658" s="393" t="s">
        <v>1537</v>
      </c>
      <c r="BC658" s="393" t="s">
        <v>1537</v>
      </c>
      <c r="BD658" s="353" t="s">
        <v>3612</v>
      </c>
      <c r="BE658" s="5">
        <v>0</v>
      </c>
      <c r="BF658" s="5">
        <v>0</v>
      </c>
      <c r="BG658" s="5">
        <v>0</v>
      </c>
      <c r="BH658" s="354" t="s">
        <v>1537</v>
      </c>
      <c r="BI658" s="289"/>
      <c r="BJ658" s="297">
        <v>0</v>
      </c>
      <c r="BK658" s="297">
        <v>32</v>
      </c>
    </row>
    <row r="659" spans="1:63" x14ac:dyDescent="0.2">
      <c r="A659" s="293" t="s">
        <v>750</v>
      </c>
      <c r="B659" s="288" t="s">
        <v>2831</v>
      </c>
      <c r="C659" s="340">
        <v>160</v>
      </c>
      <c r="D659" s="341">
        <v>243</v>
      </c>
      <c r="E659" s="341">
        <v>304</v>
      </c>
      <c r="F659" s="341">
        <v>313</v>
      </c>
      <c r="G659" s="341">
        <v>326</v>
      </c>
      <c r="H659" s="341">
        <v>365</v>
      </c>
      <c r="I659" s="342">
        <v>492</v>
      </c>
      <c r="J659" s="340">
        <v>0</v>
      </c>
      <c r="K659" s="341">
        <v>0</v>
      </c>
      <c r="L659" s="341">
        <v>96</v>
      </c>
      <c r="M659" s="341">
        <v>197</v>
      </c>
      <c r="N659" s="340">
        <v>208</v>
      </c>
      <c r="O659" s="341">
        <v>369</v>
      </c>
      <c r="P659" s="341">
        <v>401</v>
      </c>
      <c r="Q659" s="343">
        <v>369</v>
      </c>
      <c r="R659" s="344">
        <v>401</v>
      </c>
      <c r="S659" s="344">
        <v>457</v>
      </c>
      <c r="T659" s="344">
        <v>603</v>
      </c>
      <c r="U659" s="344">
        <v>494</v>
      </c>
      <c r="V659" s="344">
        <v>494</v>
      </c>
      <c r="W659" s="344">
        <v>0</v>
      </c>
      <c r="X659" s="383">
        <v>0</v>
      </c>
      <c r="Y659" s="384">
        <v>0.12</v>
      </c>
      <c r="Z659" s="384">
        <v>0.25</v>
      </c>
      <c r="AA659" s="384">
        <v>0.25</v>
      </c>
      <c r="AB659" s="385">
        <v>0</v>
      </c>
      <c r="AC659" s="385">
        <v>0</v>
      </c>
      <c r="AD659" s="385">
        <v>0</v>
      </c>
      <c r="AE659" s="385">
        <v>0</v>
      </c>
      <c r="AF659" s="200">
        <v>1</v>
      </c>
      <c r="AG659" s="333" t="s">
        <v>3962</v>
      </c>
      <c r="AH659" s="386" t="s">
        <v>2818</v>
      </c>
      <c r="AI659" s="387" t="s">
        <v>2819</v>
      </c>
      <c r="AJ659" s="386">
        <v>1.6</v>
      </c>
      <c r="AK659" s="390">
        <v>18</v>
      </c>
      <c r="AL659" s="333">
        <v>93</v>
      </c>
      <c r="AM659" s="333">
        <v>2.5605975115740742</v>
      </c>
      <c r="AN659" s="440">
        <v>53.710555555555558</v>
      </c>
      <c r="AO659" s="389">
        <v>20.12638888888889</v>
      </c>
      <c r="AP659" s="390">
        <v>11.1</v>
      </c>
      <c r="AQ659" s="387">
        <v>2</v>
      </c>
      <c r="AR659" s="387">
        <v>2</v>
      </c>
      <c r="AS659" s="387">
        <v>0</v>
      </c>
      <c r="AT659" s="387">
        <v>0</v>
      </c>
      <c r="AU659" s="387">
        <v>0</v>
      </c>
      <c r="AV659" s="387">
        <v>5</v>
      </c>
      <c r="AW659" s="350">
        <v>1</v>
      </c>
      <c r="AX659" s="391">
        <v>1</v>
      </c>
      <c r="AY659" s="83">
        <v>17</v>
      </c>
      <c r="AZ659" s="5">
        <v>0</v>
      </c>
      <c r="BA659" s="393" t="s">
        <v>1537</v>
      </c>
      <c r="BB659" s="393" t="s">
        <v>1537</v>
      </c>
      <c r="BC659" s="393" t="s">
        <v>1537</v>
      </c>
      <c r="BD659" s="353" t="s">
        <v>3612</v>
      </c>
      <c r="BE659" s="5">
        <v>0</v>
      </c>
      <c r="BF659" s="5">
        <v>0</v>
      </c>
      <c r="BG659" s="5">
        <v>0</v>
      </c>
      <c r="BH659" s="354" t="s">
        <v>1537</v>
      </c>
      <c r="BI659" s="289"/>
      <c r="BJ659" s="297">
        <v>0</v>
      </c>
      <c r="BK659" s="297">
        <v>33</v>
      </c>
    </row>
    <row r="660" spans="1:63" x14ac:dyDescent="0.2">
      <c r="A660" s="293" t="s">
        <v>759</v>
      </c>
      <c r="B660" s="288" t="s">
        <v>2821</v>
      </c>
      <c r="C660" s="340">
        <v>162</v>
      </c>
      <c r="D660" s="341">
        <v>248</v>
      </c>
      <c r="E660" s="341">
        <v>313</v>
      </c>
      <c r="F660" s="341">
        <v>320</v>
      </c>
      <c r="G660" s="341">
        <v>333</v>
      </c>
      <c r="H660" s="341">
        <v>374</v>
      </c>
      <c r="I660" s="342">
        <v>505</v>
      </c>
      <c r="J660" s="340">
        <v>0</v>
      </c>
      <c r="K660" s="341">
        <v>0</v>
      </c>
      <c r="L660" s="341">
        <v>100</v>
      </c>
      <c r="M660" s="341">
        <v>203</v>
      </c>
      <c r="N660" s="340">
        <v>211</v>
      </c>
      <c r="O660" s="341">
        <v>375</v>
      </c>
      <c r="P660" s="341">
        <v>408</v>
      </c>
      <c r="Q660" s="343">
        <v>375</v>
      </c>
      <c r="R660" s="344">
        <v>408</v>
      </c>
      <c r="S660" s="344">
        <v>469</v>
      </c>
      <c r="T660" s="344">
        <v>608</v>
      </c>
      <c r="U660" s="344">
        <v>506</v>
      </c>
      <c r="V660" s="344">
        <v>506</v>
      </c>
      <c r="W660" s="344">
        <v>0</v>
      </c>
      <c r="X660" s="383">
        <v>0</v>
      </c>
      <c r="Y660" s="384">
        <v>0.12</v>
      </c>
      <c r="Z660" s="384">
        <v>0.25</v>
      </c>
      <c r="AA660" s="384">
        <v>0.25</v>
      </c>
      <c r="AB660" s="385">
        <v>0</v>
      </c>
      <c r="AC660" s="385">
        <v>0</v>
      </c>
      <c r="AD660" s="385">
        <v>0</v>
      </c>
      <c r="AE660" s="385">
        <v>0</v>
      </c>
      <c r="AF660" s="200">
        <v>1</v>
      </c>
      <c r="AG660" s="333" t="s">
        <v>3962</v>
      </c>
      <c r="AH660" s="386" t="s">
        <v>2818</v>
      </c>
      <c r="AI660" s="387" t="s">
        <v>2819</v>
      </c>
      <c r="AJ660" s="386">
        <v>1.6</v>
      </c>
      <c r="AK660" s="390">
        <v>18</v>
      </c>
      <c r="AL660" s="333">
        <v>96</v>
      </c>
      <c r="AM660" s="333">
        <v>2.6429759837962963</v>
      </c>
      <c r="AN660" s="440">
        <v>55.593888888888898</v>
      </c>
      <c r="AO660" s="389">
        <v>20.634722222222223</v>
      </c>
      <c r="AP660" s="390">
        <v>11.475</v>
      </c>
      <c r="AQ660" s="387">
        <v>2</v>
      </c>
      <c r="AR660" s="387">
        <v>2</v>
      </c>
      <c r="AS660" s="387">
        <v>0</v>
      </c>
      <c r="AT660" s="387">
        <v>0</v>
      </c>
      <c r="AU660" s="387">
        <v>0</v>
      </c>
      <c r="AV660" s="387">
        <v>6</v>
      </c>
      <c r="AW660" s="350">
        <v>1</v>
      </c>
      <c r="AX660" s="391">
        <v>1</v>
      </c>
      <c r="AY660" s="83">
        <v>17</v>
      </c>
      <c r="AZ660" s="5">
        <v>0</v>
      </c>
      <c r="BA660" s="393" t="s">
        <v>1537</v>
      </c>
      <c r="BB660" s="393" t="s">
        <v>1537</v>
      </c>
      <c r="BC660" s="393" t="s">
        <v>1537</v>
      </c>
      <c r="BD660" s="353" t="s">
        <v>3612</v>
      </c>
      <c r="BE660" s="5">
        <v>0</v>
      </c>
      <c r="BF660" s="5">
        <v>0</v>
      </c>
      <c r="BG660" s="5">
        <v>0</v>
      </c>
      <c r="BH660" s="354" t="s">
        <v>1537</v>
      </c>
      <c r="BI660" s="289"/>
      <c r="BJ660" s="297">
        <v>0</v>
      </c>
      <c r="BK660" s="297">
        <v>34</v>
      </c>
    </row>
    <row r="661" spans="1:63" x14ac:dyDescent="0.2">
      <c r="A661" s="293" t="s">
        <v>791</v>
      </c>
      <c r="B661" s="288" t="s">
        <v>2926</v>
      </c>
      <c r="C661" s="340">
        <v>106</v>
      </c>
      <c r="D661" s="341">
        <v>137</v>
      </c>
      <c r="E661" s="341">
        <v>162</v>
      </c>
      <c r="F661" s="341">
        <v>165</v>
      </c>
      <c r="G661" s="341">
        <v>172</v>
      </c>
      <c r="H661" s="341">
        <v>190</v>
      </c>
      <c r="I661" s="342">
        <v>241</v>
      </c>
      <c r="J661" s="340">
        <v>0</v>
      </c>
      <c r="K661" s="341">
        <v>0</v>
      </c>
      <c r="L661" s="341">
        <v>39</v>
      </c>
      <c r="M661" s="341">
        <v>77</v>
      </c>
      <c r="N661" s="340">
        <v>131</v>
      </c>
      <c r="O661" s="341">
        <v>202</v>
      </c>
      <c r="P661" s="341">
        <v>218</v>
      </c>
      <c r="Q661" s="343">
        <v>202</v>
      </c>
      <c r="R661" s="344">
        <v>218</v>
      </c>
      <c r="S661" s="344">
        <v>234</v>
      </c>
      <c r="T661" s="344">
        <v>240</v>
      </c>
      <c r="U661" s="344">
        <v>254</v>
      </c>
      <c r="V661" s="344">
        <v>254</v>
      </c>
      <c r="W661" s="344">
        <v>0</v>
      </c>
      <c r="X661" s="383">
        <v>0</v>
      </c>
      <c r="Y661" s="384">
        <v>0.12</v>
      </c>
      <c r="Z661" s="384">
        <v>0.25</v>
      </c>
      <c r="AA661" s="384">
        <v>0.25</v>
      </c>
      <c r="AB661" s="385">
        <v>0</v>
      </c>
      <c r="AC661" s="385">
        <v>0</v>
      </c>
      <c r="AD661" s="385">
        <v>0</v>
      </c>
      <c r="AE661" s="385">
        <v>0</v>
      </c>
      <c r="AF661" s="200">
        <v>1</v>
      </c>
      <c r="AG661" s="333" t="s">
        <v>3962</v>
      </c>
      <c r="AH661" s="386" t="s">
        <v>2818</v>
      </c>
      <c r="AI661" s="387" t="s">
        <v>2819</v>
      </c>
      <c r="AJ661" s="386">
        <v>1.6</v>
      </c>
      <c r="AK661" s="390">
        <v>21</v>
      </c>
      <c r="AL661" s="333">
        <v>30</v>
      </c>
      <c r="AM661" s="333">
        <v>0.96719473379629628</v>
      </c>
      <c r="AN661" s="440">
        <v>21.002222222222223</v>
      </c>
      <c r="AO661" s="389">
        <v>10.149305555555555</v>
      </c>
      <c r="AP661" s="390">
        <v>4.375</v>
      </c>
      <c r="AQ661" s="387">
        <v>1</v>
      </c>
      <c r="AR661" s="387">
        <v>1</v>
      </c>
      <c r="AS661" s="387">
        <v>0</v>
      </c>
      <c r="AT661" s="387">
        <v>0</v>
      </c>
      <c r="AU661" s="387">
        <v>0</v>
      </c>
      <c r="AV661" s="387">
        <v>2</v>
      </c>
      <c r="AW661" s="350">
        <v>1</v>
      </c>
      <c r="AX661" s="391">
        <v>1</v>
      </c>
      <c r="AY661" s="83">
        <v>16</v>
      </c>
      <c r="AZ661" s="5">
        <v>0</v>
      </c>
      <c r="BA661" s="393" t="s">
        <v>1537</v>
      </c>
      <c r="BB661" s="393" t="s">
        <v>1537</v>
      </c>
      <c r="BC661" s="393" t="s">
        <v>1537</v>
      </c>
      <c r="BD661" s="353" t="s">
        <v>3612</v>
      </c>
      <c r="BE661" s="5">
        <v>0</v>
      </c>
      <c r="BF661" s="5">
        <v>0</v>
      </c>
      <c r="BG661" s="5">
        <v>0</v>
      </c>
      <c r="BH661" s="354" t="s">
        <v>1537</v>
      </c>
      <c r="BI661" s="289"/>
      <c r="BJ661" s="297">
        <v>0</v>
      </c>
      <c r="BK661" s="297">
        <v>18</v>
      </c>
    </row>
    <row r="662" spans="1:63" x14ac:dyDescent="0.2">
      <c r="A662" s="293" t="s">
        <v>802</v>
      </c>
      <c r="B662" s="288" t="s">
        <v>2915</v>
      </c>
      <c r="C662" s="340">
        <v>111</v>
      </c>
      <c r="D662" s="341">
        <v>149</v>
      </c>
      <c r="E662" s="341">
        <v>178</v>
      </c>
      <c r="F662" s="341">
        <v>182</v>
      </c>
      <c r="G662" s="341">
        <v>189</v>
      </c>
      <c r="H662" s="341">
        <v>210</v>
      </c>
      <c r="I662" s="342">
        <v>271</v>
      </c>
      <c r="J662" s="340">
        <v>0</v>
      </c>
      <c r="K662" s="341">
        <v>0</v>
      </c>
      <c r="L662" s="341">
        <v>46</v>
      </c>
      <c r="M662" s="341">
        <v>93</v>
      </c>
      <c r="N662" s="340">
        <v>137</v>
      </c>
      <c r="O662" s="341">
        <v>229</v>
      </c>
      <c r="P662" s="341">
        <v>247</v>
      </c>
      <c r="Q662" s="343">
        <v>229</v>
      </c>
      <c r="R662" s="344">
        <v>247</v>
      </c>
      <c r="S662" s="344">
        <v>262</v>
      </c>
      <c r="T662" s="344">
        <v>285</v>
      </c>
      <c r="U662" s="344">
        <v>282</v>
      </c>
      <c r="V662" s="344">
        <v>282</v>
      </c>
      <c r="W662" s="344">
        <v>0</v>
      </c>
      <c r="X662" s="383">
        <v>0</v>
      </c>
      <c r="Y662" s="384">
        <v>0.12</v>
      </c>
      <c r="Z662" s="384">
        <v>0.25</v>
      </c>
      <c r="AA662" s="384">
        <v>0.25</v>
      </c>
      <c r="AB662" s="385">
        <v>0</v>
      </c>
      <c r="AC662" s="385">
        <v>0</v>
      </c>
      <c r="AD662" s="385">
        <v>0</v>
      </c>
      <c r="AE662" s="385">
        <v>0</v>
      </c>
      <c r="AF662" s="200">
        <v>1</v>
      </c>
      <c r="AG662" s="333" t="s">
        <v>3962</v>
      </c>
      <c r="AH662" s="386" t="s">
        <v>2818</v>
      </c>
      <c r="AI662" s="387" t="s">
        <v>2819</v>
      </c>
      <c r="AJ662" s="386">
        <v>1.6</v>
      </c>
      <c r="AK662" s="390">
        <v>21</v>
      </c>
      <c r="AL662" s="333">
        <v>36</v>
      </c>
      <c r="AM662" s="333">
        <v>1.1590350115740742</v>
      </c>
      <c r="AN662" s="440">
        <v>24.878888888888891</v>
      </c>
      <c r="AO662" s="389">
        <v>11.290972222222223</v>
      </c>
      <c r="AP662" s="390">
        <v>5.25</v>
      </c>
      <c r="AQ662" s="387">
        <v>1</v>
      </c>
      <c r="AR662" s="387">
        <v>1</v>
      </c>
      <c r="AS662" s="387">
        <v>0</v>
      </c>
      <c r="AT662" s="387">
        <v>0</v>
      </c>
      <c r="AU662" s="387">
        <v>0</v>
      </c>
      <c r="AV662" s="387">
        <v>2</v>
      </c>
      <c r="AW662" s="350">
        <v>1</v>
      </c>
      <c r="AX662" s="391">
        <v>1</v>
      </c>
      <c r="AY662" s="83">
        <v>16</v>
      </c>
      <c r="AZ662" s="5">
        <v>0</v>
      </c>
      <c r="BA662" s="393" t="s">
        <v>1537</v>
      </c>
      <c r="BB662" s="393" t="s">
        <v>1537</v>
      </c>
      <c r="BC662" s="393" t="s">
        <v>1537</v>
      </c>
      <c r="BD662" s="353" t="s">
        <v>3612</v>
      </c>
      <c r="BE662" s="5">
        <v>0</v>
      </c>
      <c r="BF662" s="5">
        <v>0</v>
      </c>
      <c r="BG662" s="5">
        <v>0</v>
      </c>
      <c r="BH662" s="354" t="s">
        <v>1537</v>
      </c>
      <c r="BI662" s="289"/>
      <c r="BJ662" s="297">
        <v>0</v>
      </c>
      <c r="BK662" s="297">
        <v>19</v>
      </c>
    </row>
    <row r="663" spans="1:63" x14ac:dyDescent="0.2">
      <c r="A663" s="293" t="s">
        <v>813</v>
      </c>
      <c r="B663" s="288" t="s">
        <v>2904</v>
      </c>
      <c r="C663" s="340">
        <v>117</v>
      </c>
      <c r="D663" s="341">
        <v>162</v>
      </c>
      <c r="E663" s="341">
        <v>196</v>
      </c>
      <c r="F663" s="341">
        <v>201</v>
      </c>
      <c r="G663" s="341">
        <v>208</v>
      </c>
      <c r="H663" s="341">
        <v>232</v>
      </c>
      <c r="I663" s="342">
        <v>301</v>
      </c>
      <c r="J663" s="340">
        <v>0</v>
      </c>
      <c r="K663" s="341">
        <v>0</v>
      </c>
      <c r="L663" s="341">
        <v>53</v>
      </c>
      <c r="M663" s="341">
        <v>109</v>
      </c>
      <c r="N663" s="340">
        <v>147</v>
      </c>
      <c r="O663" s="341">
        <v>244</v>
      </c>
      <c r="P663" s="341">
        <v>264</v>
      </c>
      <c r="Q663" s="343">
        <v>244</v>
      </c>
      <c r="R663" s="344">
        <v>264</v>
      </c>
      <c r="S663" s="344">
        <v>285</v>
      </c>
      <c r="T663" s="344">
        <v>299</v>
      </c>
      <c r="U663" s="344">
        <v>304</v>
      </c>
      <c r="V663" s="344">
        <v>304</v>
      </c>
      <c r="W663" s="344">
        <v>0</v>
      </c>
      <c r="X663" s="383">
        <v>0</v>
      </c>
      <c r="Y663" s="384">
        <v>0.12</v>
      </c>
      <c r="Z663" s="384">
        <v>0.25</v>
      </c>
      <c r="AA663" s="384">
        <v>0.25</v>
      </c>
      <c r="AB663" s="385">
        <v>0</v>
      </c>
      <c r="AC663" s="385">
        <v>0</v>
      </c>
      <c r="AD663" s="385">
        <v>0</v>
      </c>
      <c r="AE663" s="385">
        <v>0</v>
      </c>
      <c r="AF663" s="200">
        <v>1</v>
      </c>
      <c r="AG663" s="333" t="s">
        <v>3962</v>
      </c>
      <c r="AH663" s="386" t="s">
        <v>2818</v>
      </c>
      <c r="AI663" s="387" t="s">
        <v>2819</v>
      </c>
      <c r="AJ663" s="386">
        <v>1.6</v>
      </c>
      <c r="AK663" s="390">
        <v>21</v>
      </c>
      <c r="AL663" s="333">
        <v>42</v>
      </c>
      <c r="AM663" s="333">
        <v>1.3508752893518519</v>
      </c>
      <c r="AN663" s="440">
        <v>28.755555555555556</v>
      </c>
      <c r="AO663" s="389">
        <v>12.432638888888889</v>
      </c>
      <c r="AP663" s="390">
        <v>6.125</v>
      </c>
      <c r="AQ663" s="387">
        <v>1</v>
      </c>
      <c r="AR663" s="387">
        <v>1</v>
      </c>
      <c r="AS663" s="387">
        <v>0</v>
      </c>
      <c r="AT663" s="387">
        <v>0</v>
      </c>
      <c r="AU663" s="387">
        <v>0</v>
      </c>
      <c r="AV663" s="387">
        <v>2</v>
      </c>
      <c r="AW663" s="350">
        <v>1</v>
      </c>
      <c r="AX663" s="391">
        <v>1</v>
      </c>
      <c r="AY663" s="83">
        <v>16</v>
      </c>
      <c r="AZ663" s="5">
        <v>0</v>
      </c>
      <c r="BA663" s="393" t="s">
        <v>1537</v>
      </c>
      <c r="BB663" s="393" t="s">
        <v>1537</v>
      </c>
      <c r="BC663" s="393" t="s">
        <v>1537</v>
      </c>
      <c r="BD663" s="353" t="s">
        <v>3612</v>
      </c>
      <c r="BE663" s="5">
        <v>0</v>
      </c>
      <c r="BF663" s="5">
        <v>0</v>
      </c>
      <c r="BG663" s="5">
        <v>0</v>
      </c>
      <c r="BH663" s="354" t="s">
        <v>1537</v>
      </c>
      <c r="BI663" s="289"/>
      <c r="BJ663" s="297">
        <v>0</v>
      </c>
      <c r="BK663" s="297">
        <v>21</v>
      </c>
    </row>
    <row r="664" spans="1:63" x14ac:dyDescent="0.2">
      <c r="A664" s="293" t="s">
        <v>1855</v>
      </c>
      <c r="B664" s="288" t="s">
        <v>2894</v>
      </c>
      <c r="C664" s="340">
        <v>123</v>
      </c>
      <c r="D664" s="341">
        <v>176</v>
      </c>
      <c r="E664" s="341">
        <v>217</v>
      </c>
      <c r="F664" s="341">
        <v>222</v>
      </c>
      <c r="G664" s="341">
        <v>232</v>
      </c>
      <c r="H664" s="341">
        <v>258</v>
      </c>
      <c r="I664" s="342">
        <v>341</v>
      </c>
      <c r="J664" s="340">
        <v>0</v>
      </c>
      <c r="K664" s="341">
        <v>0</v>
      </c>
      <c r="L664" s="341">
        <v>64</v>
      </c>
      <c r="M664" s="341">
        <v>129</v>
      </c>
      <c r="N664" s="340">
        <v>156</v>
      </c>
      <c r="O664" s="341">
        <v>249</v>
      </c>
      <c r="P664" s="341">
        <v>271</v>
      </c>
      <c r="Q664" s="343">
        <v>249</v>
      </c>
      <c r="R664" s="344">
        <v>271</v>
      </c>
      <c r="S664" s="344">
        <v>313</v>
      </c>
      <c r="T664" s="344">
        <v>415</v>
      </c>
      <c r="U664" s="344">
        <v>332</v>
      </c>
      <c r="V664" s="344">
        <v>332</v>
      </c>
      <c r="W664" s="344">
        <v>0</v>
      </c>
      <c r="X664" s="383">
        <v>0</v>
      </c>
      <c r="Y664" s="384">
        <v>0.12</v>
      </c>
      <c r="Z664" s="384">
        <v>0.25</v>
      </c>
      <c r="AA664" s="384">
        <v>0.25</v>
      </c>
      <c r="AB664" s="385">
        <v>0</v>
      </c>
      <c r="AC664" s="385">
        <v>0</v>
      </c>
      <c r="AD664" s="385">
        <v>0</v>
      </c>
      <c r="AE664" s="385">
        <v>0</v>
      </c>
      <c r="AF664" s="200">
        <v>1</v>
      </c>
      <c r="AG664" s="333" t="s">
        <v>3962</v>
      </c>
      <c r="AH664" s="386" t="s">
        <v>2818</v>
      </c>
      <c r="AI664" s="387" t="s">
        <v>2819</v>
      </c>
      <c r="AJ664" s="386">
        <v>1.6</v>
      </c>
      <c r="AK664" s="390">
        <v>21</v>
      </c>
      <c r="AL664" s="333">
        <v>42</v>
      </c>
      <c r="AM664" s="333">
        <v>1.3508752893518519</v>
      </c>
      <c r="AN664" s="440">
        <v>31.088888888888889</v>
      </c>
      <c r="AO664" s="389">
        <v>12.432638888888889</v>
      </c>
      <c r="AP664" s="390">
        <v>7.291666666666667</v>
      </c>
      <c r="AQ664" s="387">
        <v>1</v>
      </c>
      <c r="AR664" s="387">
        <v>1</v>
      </c>
      <c r="AS664" s="387">
        <v>0</v>
      </c>
      <c r="AT664" s="387">
        <v>0</v>
      </c>
      <c r="AU664" s="387">
        <v>0</v>
      </c>
      <c r="AV664" s="387">
        <v>2</v>
      </c>
      <c r="AW664" s="350">
        <v>1</v>
      </c>
      <c r="AX664" s="391">
        <v>1</v>
      </c>
      <c r="AY664" s="83">
        <v>16</v>
      </c>
      <c r="AZ664" s="5">
        <v>0</v>
      </c>
      <c r="BA664" s="393" t="s">
        <v>1537</v>
      </c>
      <c r="BB664" s="393" t="s">
        <v>1537</v>
      </c>
      <c r="BC664" s="393" t="s">
        <v>1537</v>
      </c>
      <c r="BD664" s="353" t="s">
        <v>3612</v>
      </c>
      <c r="BE664" s="5">
        <v>0</v>
      </c>
      <c r="BF664" s="5">
        <v>0</v>
      </c>
      <c r="BG664" s="5">
        <v>0</v>
      </c>
      <c r="BH664" s="354" t="s">
        <v>1537</v>
      </c>
      <c r="BI664" s="289"/>
      <c r="BJ664" s="297">
        <v>0</v>
      </c>
      <c r="BK664" s="297">
        <v>24</v>
      </c>
    </row>
    <row r="665" spans="1:63" x14ac:dyDescent="0.2">
      <c r="A665" s="293" t="s">
        <v>769</v>
      </c>
      <c r="B665" s="288" t="s">
        <v>2883</v>
      </c>
      <c r="C665" s="340">
        <v>139</v>
      </c>
      <c r="D665" s="341">
        <v>204</v>
      </c>
      <c r="E665" s="341">
        <v>253</v>
      </c>
      <c r="F665" s="341">
        <v>259</v>
      </c>
      <c r="G665" s="341">
        <v>271</v>
      </c>
      <c r="H665" s="341">
        <v>301</v>
      </c>
      <c r="I665" s="342">
        <v>402</v>
      </c>
      <c r="J665" s="340">
        <v>0</v>
      </c>
      <c r="K665" s="341">
        <v>0</v>
      </c>
      <c r="L665" s="341">
        <v>75</v>
      </c>
      <c r="M665" s="341">
        <v>155</v>
      </c>
      <c r="N665" s="340">
        <v>177</v>
      </c>
      <c r="O665" s="341">
        <v>321</v>
      </c>
      <c r="P665" s="341">
        <v>349</v>
      </c>
      <c r="Q665" s="343">
        <v>321</v>
      </c>
      <c r="R665" s="344">
        <v>349</v>
      </c>
      <c r="S665" s="344">
        <v>373</v>
      </c>
      <c r="T665" s="344">
        <v>386</v>
      </c>
      <c r="U665" s="344">
        <v>410</v>
      </c>
      <c r="V665" s="344">
        <v>410</v>
      </c>
      <c r="W665" s="344">
        <v>0</v>
      </c>
      <c r="X665" s="383">
        <v>0</v>
      </c>
      <c r="Y665" s="384">
        <v>0.12</v>
      </c>
      <c r="Z665" s="384">
        <v>0.25</v>
      </c>
      <c r="AA665" s="384">
        <v>0.25</v>
      </c>
      <c r="AB665" s="385">
        <v>0</v>
      </c>
      <c r="AC665" s="385">
        <v>0</v>
      </c>
      <c r="AD665" s="385">
        <v>0</v>
      </c>
      <c r="AE665" s="385">
        <v>0</v>
      </c>
      <c r="AF665" s="200">
        <v>1</v>
      </c>
      <c r="AG665" s="333" t="s">
        <v>3962</v>
      </c>
      <c r="AH665" s="386" t="s">
        <v>2818</v>
      </c>
      <c r="AI665" s="387" t="s">
        <v>2819</v>
      </c>
      <c r="AJ665" s="386">
        <v>1.6</v>
      </c>
      <c r="AK665" s="390">
        <v>21</v>
      </c>
      <c r="AL665" s="333">
        <v>65</v>
      </c>
      <c r="AM665" s="333">
        <v>2.0862630208333335</v>
      </c>
      <c r="AN665" s="440">
        <v>42.517777777777781</v>
      </c>
      <c r="AO665" s="389">
        <v>16.809027777777779</v>
      </c>
      <c r="AP665" s="390">
        <v>8.75</v>
      </c>
      <c r="AQ665" s="387">
        <v>2</v>
      </c>
      <c r="AR665" s="387">
        <v>2</v>
      </c>
      <c r="AS665" s="387">
        <v>0</v>
      </c>
      <c r="AT665" s="387">
        <v>0</v>
      </c>
      <c r="AU665" s="387">
        <v>0</v>
      </c>
      <c r="AV665" s="387">
        <v>4</v>
      </c>
      <c r="AW665" s="350">
        <v>1</v>
      </c>
      <c r="AX665" s="391">
        <v>1</v>
      </c>
      <c r="AY665" s="83">
        <v>17</v>
      </c>
      <c r="AZ665" s="5">
        <v>0</v>
      </c>
      <c r="BA665" s="393" t="s">
        <v>1537</v>
      </c>
      <c r="BB665" s="393" t="s">
        <v>1537</v>
      </c>
      <c r="BC665" s="393" t="s">
        <v>1537</v>
      </c>
      <c r="BD665" s="353" t="s">
        <v>3612</v>
      </c>
      <c r="BE665" s="5">
        <v>0</v>
      </c>
      <c r="BF665" s="5">
        <v>0</v>
      </c>
      <c r="BG665" s="5">
        <v>0</v>
      </c>
      <c r="BH665" s="354" t="s">
        <v>1537</v>
      </c>
      <c r="BI665" s="289"/>
      <c r="BJ665" s="297">
        <v>0</v>
      </c>
      <c r="BK665" s="297">
        <v>28</v>
      </c>
    </row>
    <row r="666" spans="1:63" x14ac:dyDescent="0.2">
      <c r="A666" s="293" t="s">
        <v>780</v>
      </c>
      <c r="B666" s="288" t="s">
        <v>2872</v>
      </c>
      <c r="C666" s="340">
        <v>148</v>
      </c>
      <c r="D666" s="341">
        <v>227</v>
      </c>
      <c r="E666" s="341">
        <v>286</v>
      </c>
      <c r="F666" s="341">
        <v>293</v>
      </c>
      <c r="G666" s="341">
        <v>305</v>
      </c>
      <c r="H666" s="341">
        <v>341</v>
      </c>
      <c r="I666" s="342">
        <v>462</v>
      </c>
      <c r="J666" s="340">
        <v>0</v>
      </c>
      <c r="K666" s="341">
        <v>0</v>
      </c>
      <c r="L666" s="341">
        <v>91</v>
      </c>
      <c r="M666" s="341">
        <v>185</v>
      </c>
      <c r="N666" s="340">
        <v>191</v>
      </c>
      <c r="O666" s="341">
        <v>375</v>
      </c>
      <c r="P666" s="341">
        <v>406</v>
      </c>
      <c r="Q666" s="343">
        <v>375</v>
      </c>
      <c r="R666" s="344">
        <v>406</v>
      </c>
      <c r="S666" s="344">
        <v>427</v>
      </c>
      <c r="T666" s="344">
        <v>477</v>
      </c>
      <c r="U666" s="344">
        <v>466</v>
      </c>
      <c r="V666" s="344">
        <v>466</v>
      </c>
      <c r="W666" s="344">
        <v>0</v>
      </c>
      <c r="X666" s="383">
        <v>0</v>
      </c>
      <c r="Y666" s="384">
        <v>0.12</v>
      </c>
      <c r="Z666" s="384">
        <v>0.25</v>
      </c>
      <c r="AA666" s="384">
        <v>0.25</v>
      </c>
      <c r="AB666" s="385">
        <v>0</v>
      </c>
      <c r="AC666" s="385">
        <v>0</v>
      </c>
      <c r="AD666" s="385">
        <v>0</v>
      </c>
      <c r="AE666" s="385">
        <v>0</v>
      </c>
      <c r="AF666" s="200">
        <v>1</v>
      </c>
      <c r="AG666" s="333" t="s">
        <v>3962</v>
      </c>
      <c r="AH666" s="386" t="s">
        <v>2818</v>
      </c>
      <c r="AI666" s="387" t="s">
        <v>2819</v>
      </c>
      <c r="AJ666" s="386">
        <v>1.6</v>
      </c>
      <c r="AK666" s="390">
        <v>21</v>
      </c>
      <c r="AL666" s="333">
        <v>77</v>
      </c>
      <c r="AM666" s="333">
        <v>2.4699435763888888</v>
      </c>
      <c r="AN666" s="440">
        <v>50.271111111111111</v>
      </c>
      <c r="AO666" s="389">
        <v>19.09236111111111</v>
      </c>
      <c r="AP666" s="390">
        <v>10.5</v>
      </c>
      <c r="AQ666" s="387">
        <v>2</v>
      </c>
      <c r="AR666" s="387">
        <v>2</v>
      </c>
      <c r="AS666" s="387">
        <v>0</v>
      </c>
      <c r="AT666" s="387">
        <v>0</v>
      </c>
      <c r="AU666" s="387">
        <v>0</v>
      </c>
      <c r="AV666" s="387">
        <v>4</v>
      </c>
      <c r="AW666" s="350">
        <v>1</v>
      </c>
      <c r="AX666" s="391">
        <v>1</v>
      </c>
      <c r="AY666" s="83">
        <v>17</v>
      </c>
      <c r="AZ666" s="5">
        <v>0</v>
      </c>
      <c r="BA666" s="393" t="s">
        <v>1537</v>
      </c>
      <c r="BB666" s="393" t="s">
        <v>1537</v>
      </c>
      <c r="BC666" s="393" t="s">
        <v>1537</v>
      </c>
      <c r="BD666" s="353" t="s">
        <v>3612</v>
      </c>
      <c r="BE666" s="5">
        <v>0</v>
      </c>
      <c r="BF666" s="5">
        <v>0</v>
      </c>
      <c r="BG666" s="5">
        <v>0</v>
      </c>
      <c r="BH666" s="354" t="s">
        <v>1537</v>
      </c>
      <c r="BI666" s="289"/>
      <c r="BJ666" s="297">
        <v>0</v>
      </c>
      <c r="BK666" s="297">
        <v>31</v>
      </c>
    </row>
    <row r="667" spans="1:63" x14ac:dyDescent="0.2">
      <c r="A667" s="293" t="s">
        <v>724</v>
      </c>
      <c r="B667" s="288" t="s">
        <v>2862</v>
      </c>
      <c r="C667" s="340">
        <v>156</v>
      </c>
      <c r="D667" s="341">
        <v>243</v>
      </c>
      <c r="E667" s="341">
        <v>308</v>
      </c>
      <c r="F667" s="341">
        <v>316</v>
      </c>
      <c r="G667" s="341">
        <v>330</v>
      </c>
      <c r="H667" s="341">
        <v>370</v>
      </c>
      <c r="I667" s="342">
        <v>503</v>
      </c>
      <c r="J667" s="340">
        <v>0</v>
      </c>
      <c r="K667" s="341">
        <v>0</v>
      </c>
      <c r="L667" s="341">
        <v>101</v>
      </c>
      <c r="M667" s="341">
        <v>206</v>
      </c>
      <c r="N667" s="340">
        <v>202</v>
      </c>
      <c r="O667" s="341">
        <v>368</v>
      </c>
      <c r="P667" s="341">
        <v>400</v>
      </c>
      <c r="Q667" s="343">
        <v>368</v>
      </c>
      <c r="R667" s="344">
        <v>400</v>
      </c>
      <c r="S667" s="344">
        <v>450</v>
      </c>
      <c r="T667" s="344">
        <v>561</v>
      </c>
      <c r="U667" s="344">
        <v>488</v>
      </c>
      <c r="V667" s="344">
        <v>488</v>
      </c>
      <c r="W667" s="344">
        <v>0</v>
      </c>
      <c r="X667" s="383">
        <v>0</v>
      </c>
      <c r="Y667" s="384">
        <v>0.12</v>
      </c>
      <c r="Z667" s="384">
        <v>0.25</v>
      </c>
      <c r="AA667" s="384">
        <v>0.25</v>
      </c>
      <c r="AB667" s="385">
        <v>0</v>
      </c>
      <c r="AC667" s="385">
        <v>0</v>
      </c>
      <c r="AD667" s="385">
        <v>0</v>
      </c>
      <c r="AE667" s="385">
        <v>0</v>
      </c>
      <c r="AF667" s="200">
        <v>1</v>
      </c>
      <c r="AG667" s="333" t="s">
        <v>3962</v>
      </c>
      <c r="AH667" s="386" t="s">
        <v>2818</v>
      </c>
      <c r="AI667" s="387" t="s">
        <v>2819</v>
      </c>
      <c r="AJ667" s="386">
        <v>1.6</v>
      </c>
      <c r="AK667" s="390">
        <v>21</v>
      </c>
      <c r="AL667" s="333">
        <v>84</v>
      </c>
      <c r="AM667" s="333">
        <v>2.6937572337962963</v>
      </c>
      <c r="AN667" s="440">
        <v>38.807222222222222</v>
      </c>
      <c r="AO667" s="389">
        <v>20.424305555555556</v>
      </c>
      <c r="AP667" s="390">
        <v>3.4375</v>
      </c>
      <c r="AQ667" s="387">
        <v>2</v>
      </c>
      <c r="AR667" s="387">
        <v>2</v>
      </c>
      <c r="AS667" s="387">
        <v>0</v>
      </c>
      <c r="AT667" s="387">
        <v>0</v>
      </c>
      <c r="AU667" s="387">
        <v>0</v>
      </c>
      <c r="AV667" s="387">
        <v>5</v>
      </c>
      <c r="AW667" s="350">
        <v>1</v>
      </c>
      <c r="AX667" s="391">
        <v>1</v>
      </c>
      <c r="AY667" s="83">
        <v>17</v>
      </c>
      <c r="AZ667" s="5">
        <v>0</v>
      </c>
      <c r="BA667" s="393" t="s">
        <v>1537</v>
      </c>
      <c r="BB667" s="393" t="s">
        <v>1537</v>
      </c>
      <c r="BC667" s="393" t="s">
        <v>1537</v>
      </c>
      <c r="BD667" s="353" t="s">
        <v>3612</v>
      </c>
      <c r="BE667" s="5">
        <v>0</v>
      </c>
      <c r="BF667" s="5">
        <v>0</v>
      </c>
      <c r="BG667" s="5">
        <v>0</v>
      </c>
      <c r="BH667" s="354" t="s">
        <v>1537</v>
      </c>
      <c r="BI667" s="289"/>
      <c r="BJ667" s="297">
        <v>0</v>
      </c>
      <c r="BK667" s="297">
        <v>33</v>
      </c>
    </row>
    <row r="668" spans="1:63" x14ac:dyDescent="0.2">
      <c r="A668" s="293" t="s">
        <v>733</v>
      </c>
      <c r="B668" s="288" t="s">
        <v>2852</v>
      </c>
      <c r="C668" s="340">
        <v>158</v>
      </c>
      <c r="D668" s="341">
        <v>248</v>
      </c>
      <c r="E668" s="341">
        <v>317</v>
      </c>
      <c r="F668" s="341">
        <v>325</v>
      </c>
      <c r="G668" s="341">
        <v>338</v>
      </c>
      <c r="H668" s="341">
        <v>380</v>
      </c>
      <c r="I668" s="342">
        <v>519</v>
      </c>
      <c r="J668" s="340">
        <v>0</v>
      </c>
      <c r="K668" s="341">
        <v>0</v>
      </c>
      <c r="L668" s="341">
        <v>105</v>
      </c>
      <c r="M668" s="341">
        <v>214</v>
      </c>
      <c r="N668" s="340">
        <v>205</v>
      </c>
      <c r="O668" s="341">
        <v>371</v>
      </c>
      <c r="P668" s="341">
        <v>401</v>
      </c>
      <c r="Q668" s="343">
        <v>371</v>
      </c>
      <c r="R668" s="344">
        <v>401</v>
      </c>
      <c r="S668" s="344">
        <v>463</v>
      </c>
      <c r="T668" s="344">
        <v>607</v>
      </c>
      <c r="U668" s="344">
        <v>497</v>
      </c>
      <c r="V668" s="344">
        <v>497</v>
      </c>
      <c r="W668" s="344">
        <v>0</v>
      </c>
      <c r="X668" s="383">
        <v>0</v>
      </c>
      <c r="Y668" s="384">
        <v>0.12</v>
      </c>
      <c r="Z668" s="384">
        <v>0.25</v>
      </c>
      <c r="AA668" s="384">
        <v>0.25</v>
      </c>
      <c r="AB668" s="385">
        <v>0</v>
      </c>
      <c r="AC668" s="385">
        <v>0</v>
      </c>
      <c r="AD668" s="385">
        <v>0</v>
      </c>
      <c r="AE668" s="385">
        <v>0</v>
      </c>
      <c r="AF668" s="200">
        <v>1</v>
      </c>
      <c r="AG668" s="333" t="s">
        <v>3962</v>
      </c>
      <c r="AH668" s="386" t="s">
        <v>2818</v>
      </c>
      <c r="AI668" s="387" t="s">
        <v>2819</v>
      </c>
      <c r="AJ668" s="386">
        <v>1.6</v>
      </c>
      <c r="AK668" s="390">
        <v>21</v>
      </c>
      <c r="AL668" s="333">
        <v>87</v>
      </c>
      <c r="AM668" s="333">
        <v>2.7896773726851851</v>
      </c>
      <c r="AN668" s="440">
        <v>57.145555555555561</v>
      </c>
      <c r="AO668" s="389">
        <v>20.995138888888889</v>
      </c>
      <c r="AP668" s="390">
        <v>12.074999999999999</v>
      </c>
      <c r="AQ668" s="387">
        <v>2</v>
      </c>
      <c r="AR668" s="387">
        <v>2</v>
      </c>
      <c r="AS668" s="387">
        <v>0</v>
      </c>
      <c r="AT668" s="387">
        <v>0</v>
      </c>
      <c r="AU668" s="387">
        <v>0</v>
      </c>
      <c r="AV668" s="387">
        <v>5</v>
      </c>
      <c r="AW668" s="350">
        <v>1</v>
      </c>
      <c r="AX668" s="391">
        <v>1</v>
      </c>
      <c r="AY668" s="83">
        <v>17</v>
      </c>
      <c r="AZ668" s="5">
        <v>0</v>
      </c>
      <c r="BA668" s="393" t="s">
        <v>1537</v>
      </c>
      <c r="BB668" s="393" t="s">
        <v>1537</v>
      </c>
      <c r="BC668" s="393" t="s">
        <v>1537</v>
      </c>
      <c r="BD668" s="353" t="s">
        <v>3612</v>
      </c>
      <c r="BE668" s="5">
        <v>0</v>
      </c>
      <c r="BF668" s="5">
        <v>0</v>
      </c>
      <c r="BG668" s="5">
        <v>0</v>
      </c>
      <c r="BH668" s="354" t="s">
        <v>1537</v>
      </c>
      <c r="BI668" s="289"/>
      <c r="BJ668" s="297">
        <v>0</v>
      </c>
      <c r="BK668" s="297">
        <v>34</v>
      </c>
    </row>
    <row r="669" spans="1:63" x14ac:dyDescent="0.2">
      <c r="A669" s="293" t="s">
        <v>742</v>
      </c>
      <c r="B669" s="288" t="s">
        <v>2842</v>
      </c>
      <c r="C669" s="340">
        <v>160</v>
      </c>
      <c r="D669" s="341">
        <v>253</v>
      </c>
      <c r="E669" s="341">
        <v>324</v>
      </c>
      <c r="F669" s="341">
        <v>333</v>
      </c>
      <c r="G669" s="341">
        <v>347</v>
      </c>
      <c r="H669" s="341">
        <v>391</v>
      </c>
      <c r="I669" s="342">
        <v>533</v>
      </c>
      <c r="J669" s="340">
        <v>0</v>
      </c>
      <c r="K669" s="341">
        <v>0</v>
      </c>
      <c r="L669" s="341">
        <v>108</v>
      </c>
      <c r="M669" s="341">
        <v>222</v>
      </c>
      <c r="N669" s="340">
        <v>208</v>
      </c>
      <c r="O669" s="341">
        <v>394</v>
      </c>
      <c r="P669" s="341">
        <v>428</v>
      </c>
      <c r="Q669" s="343">
        <v>394</v>
      </c>
      <c r="R669" s="344">
        <v>428</v>
      </c>
      <c r="S669" s="344">
        <v>479</v>
      </c>
      <c r="T669" s="344">
        <v>606</v>
      </c>
      <c r="U669" s="344">
        <v>515</v>
      </c>
      <c r="V669" s="344">
        <v>515</v>
      </c>
      <c r="W669" s="344">
        <v>0</v>
      </c>
      <c r="X669" s="383">
        <v>0</v>
      </c>
      <c r="Y669" s="384">
        <v>0.12</v>
      </c>
      <c r="Z669" s="384">
        <v>0.25</v>
      </c>
      <c r="AA669" s="384">
        <v>0.25</v>
      </c>
      <c r="AB669" s="385">
        <v>0</v>
      </c>
      <c r="AC669" s="385">
        <v>0</v>
      </c>
      <c r="AD669" s="385">
        <v>0</v>
      </c>
      <c r="AE669" s="385">
        <v>0</v>
      </c>
      <c r="AF669" s="200">
        <v>1</v>
      </c>
      <c r="AG669" s="333" t="s">
        <v>3962</v>
      </c>
      <c r="AH669" s="386" t="s">
        <v>2818</v>
      </c>
      <c r="AI669" s="387" t="s">
        <v>2819</v>
      </c>
      <c r="AJ669" s="386">
        <v>1.6</v>
      </c>
      <c r="AK669" s="390">
        <v>21</v>
      </c>
      <c r="AL669" s="333">
        <v>90</v>
      </c>
      <c r="AM669" s="333">
        <v>2.885597511574074</v>
      </c>
      <c r="AN669" s="440">
        <v>59.083888888888893</v>
      </c>
      <c r="AO669" s="389">
        <v>21.565972222222221</v>
      </c>
      <c r="AP669" s="390">
        <v>12.512499999999999</v>
      </c>
      <c r="AQ669" s="387">
        <v>2</v>
      </c>
      <c r="AR669" s="387">
        <v>2</v>
      </c>
      <c r="AS669" s="387">
        <v>0</v>
      </c>
      <c r="AT669" s="387">
        <v>0</v>
      </c>
      <c r="AU669" s="387">
        <v>0</v>
      </c>
      <c r="AV669" s="387">
        <v>5</v>
      </c>
      <c r="AW669" s="350">
        <v>1</v>
      </c>
      <c r="AX669" s="391">
        <v>1</v>
      </c>
      <c r="AY669" s="83">
        <v>17</v>
      </c>
      <c r="AZ669" s="5">
        <v>0</v>
      </c>
      <c r="BA669" s="393" t="s">
        <v>1537</v>
      </c>
      <c r="BB669" s="393" t="s">
        <v>1537</v>
      </c>
      <c r="BC669" s="393" t="s">
        <v>1537</v>
      </c>
      <c r="BD669" s="353" t="s">
        <v>3612</v>
      </c>
      <c r="BE669" s="5">
        <v>0</v>
      </c>
      <c r="BF669" s="5">
        <v>0</v>
      </c>
      <c r="BG669" s="5">
        <v>0</v>
      </c>
      <c r="BH669" s="354" t="s">
        <v>1537</v>
      </c>
      <c r="BI669" s="289"/>
      <c r="BJ669" s="297">
        <v>0</v>
      </c>
      <c r="BK669" s="297">
        <v>35</v>
      </c>
    </row>
    <row r="670" spans="1:63" x14ac:dyDescent="0.2">
      <c r="A670" s="293" t="s">
        <v>751</v>
      </c>
      <c r="B670" s="288" t="s">
        <v>2832</v>
      </c>
      <c r="C670" s="340">
        <v>162</v>
      </c>
      <c r="D670" s="341">
        <v>260</v>
      </c>
      <c r="E670" s="341">
        <v>333</v>
      </c>
      <c r="F670" s="341">
        <v>341</v>
      </c>
      <c r="G670" s="341">
        <v>356</v>
      </c>
      <c r="H670" s="341">
        <v>400</v>
      </c>
      <c r="I670" s="342">
        <v>548</v>
      </c>
      <c r="J670" s="340">
        <v>0</v>
      </c>
      <c r="K670" s="341">
        <v>0</v>
      </c>
      <c r="L670" s="341">
        <v>113</v>
      </c>
      <c r="M670" s="341">
        <v>229</v>
      </c>
      <c r="N670" s="340">
        <v>212</v>
      </c>
      <c r="O670" s="341">
        <v>402</v>
      </c>
      <c r="P670" s="341">
        <v>438</v>
      </c>
      <c r="Q670" s="343">
        <v>402</v>
      </c>
      <c r="R670" s="344">
        <v>438</v>
      </c>
      <c r="S670" s="344">
        <v>487</v>
      </c>
      <c r="T670" s="344">
        <v>613</v>
      </c>
      <c r="U670" s="344">
        <v>524</v>
      </c>
      <c r="V670" s="344">
        <v>524</v>
      </c>
      <c r="W670" s="344">
        <v>0</v>
      </c>
      <c r="X670" s="383">
        <v>0</v>
      </c>
      <c r="Y670" s="384">
        <v>0.12</v>
      </c>
      <c r="Z670" s="384">
        <v>0.25</v>
      </c>
      <c r="AA670" s="384">
        <v>0.25</v>
      </c>
      <c r="AB670" s="385">
        <v>0</v>
      </c>
      <c r="AC670" s="385">
        <v>0</v>
      </c>
      <c r="AD670" s="385">
        <v>0</v>
      </c>
      <c r="AE670" s="385">
        <v>0</v>
      </c>
      <c r="AF670" s="200">
        <v>1</v>
      </c>
      <c r="AG670" s="333" t="s">
        <v>3962</v>
      </c>
      <c r="AH670" s="386" t="s">
        <v>2818</v>
      </c>
      <c r="AI670" s="387" t="s">
        <v>2819</v>
      </c>
      <c r="AJ670" s="386">
        <v>1.6</v>
      </c>
      <c r="AK670" s="390">
        <v>21</v>
      </c>
      <c r="AL670" s="333">
        <v>93</v>
      </c>
      <c r="AM670" s="333">
        <v>2.9815176504629628</v>
      </c>
      <c r="AN670" s="440">
        <v>61.022222222222226</v>
      </c>
      <c r="AO670" s="389">
        <v>22.136805555555554</v>
      </c>
      <c r="AP670" s="390">
        <v>12.95</v>
      </c>
      <c r="AQ670" s="387">
        <v>2</v>
      </c>
      <c r="AR670" s="387">
        <v>2</v>
      </c>
      <c r="AS670" s="387">
        <v>0</v>
      </c>
      <c r="AT670" s="387">
        <v>0</v>
      </c>
      <c r="AU670" s="387">
        <v>0</v>
      </c>
      <c r="AV670" s="387">
        <v>5</v>
      </c>
      <c r="AW670" s="350">
        <v>1</v>
      </c>
      <c r="AX670" s="391">
        <v>1</v>
      </c>
      <c r="AY670" s="83">
        <v>17</v>
      </c>
      <c r="AZ670" s="5">
        <v>0</v>
      </c>
      <c r="BA670" s="393" t="s">
        <v>1537</v>
      </c>
      <c r="BB670" s="393" t="s">
        <v>1537</v>
      </c>
      <c r="BC670" s="393" t="s">
        <v>1537</v>
      </c>
      <c r="BD670" s="353" t="s">
        <v>3612</v>
      </c>
      <c r="BE670" s="5">
        <v>0</v>
      </c>
      <c r="BF670" s="5">
        <v>0</v>
      </c>
      <c r="BG670" s="5">
        <v>0</v>
      </c>
      <c r="BH670" s="354" t="s">
        <v>1537</v>
      </c>
      <c r="BI670" s="289"/>
      <c r="BJ670" s="297">
        <v>0</v>
      </c>
      <c r="BK670" s="297">
        <v>36</v>
      </c>
    </row>
    <row r="671" spans="1:63" x14ac:dyDescent="0.2">
      <c r="A671" s="293" t="s">
        <v>760</v>
      </c>
      <c r="B671" s="288" t="s">
        <v>2822</v>
      </c>
      <c r="C671" s="340">
        <v>165</v>
      </c>
      <c r="D671" s="341">
        <v>265</v>
      </c>
      <c r="E671" s="341">
        <v>340</v>
      </c>
      <c r="F671" s="341">
        <v>350</v>
      </c>
      <c r="G671" s="341">
        <v>365</v>
      </c>
      <c r="H671" s="341">
        <v>411</v>
      </c>
      <c r="I671" s="342">
        <v>564</v>
      </c>
      <c r="J671" s="340">
        <v>0</v>
      </c>
      <c r="K671" s="341">
        <v>0</v>
      </c>
      <c r="L671" s="341">
        <v>117</v>
      </c>
      <c r="M671" s="341">
        <v>237</v>
      </c>
      <c r="N671" s="340">
        <v>215</v>
      </c>
      <c r="O671" s="341">
        <v>408</v>
      </c>
      <c r="P671" s="341">
        <v>445</v>
      </c>
      <c r="Q671" s="343">
        <v>408</v>
      </c>
      <c r="R671" s="344">
        <v>445</v>
      </c>
      <c r="S671" s="344">
        <v>499</v>
      </c>
      <c r="T671" s="344">
        <v>619</v>
      </c>
      <c r="U671" s="344">
        <v>536</v>
      </c>
      <c r="V671" s="344">
        <v>536</v>
      </c>
      <c r="W671" s="344">
        <v>0</v>
      </c>
      <c r="X671" s="383">
        <v>0</v>
      </c>
      <c r="Y671" s="384">
        <v>0.12</v>
      </c>
      <c r="Z671" s="384">
        <v>0.25</v>
      </c>
      <c r="AA671" s="384">
        <v>0.25</v>
      </c>
      <c r="AB671" s="385">
        <v>0</v>
      </c>
      <c r="AC671" s="385">
        <v>0</v>
      </c>
      <c r="AD671" s="385">
        <v>0</v>
      </c>
      <c r="AE671" s="385">
        <v>0</v>
      </c>
      <c r="AF671" s="200">
        <v>1</v>
      </c>
      <c r="AG671" s="333" t="s">
        <v>3962</v>
      </c>
      <c r="AH671" s="386" t="s">
        <v>2818</v>
      </c>
      <c r="AI671" s="387" t="s">
        <v>2819</v>
      </c>
      <c r="AJ671" s="386">
        <v>1.6</v>
      </c>
      <c r="AK671" s="390">
        <v>21</v>
      </c>
      <c r="AL671" s="333">
        <v>96</v>
      </c>
      <c r="AM671" s="333">
        <v>3.0774377893518516</v>
      </c>
      <c r="AN671" s="440">
        <v>63.140555555555558</v>
      </c>
      <c r="AO671" s="389">
        <v>22.707638888888891</v>
      </c>
      <c r="AP671" s="390">
        <v>13.387499999999999</v>
      </c>
      <c r="AQ671" s="387">
        <v>2</v>
      </c>
      <c r="AR671" s="387">
        <v>2</v>
      </c>
      <c r="AS671" s="387">
        <v>0</v>
      </c>
      <c r="AT671" s="387">
        <v>0</v>
      </c>
      <c r="AU671" s="387">
        <v>0</v>
      </c>
      <c r="AV671" s="387">
        <v>6</v>
      </c>
      <c r="AW671" s="350">
        <v>1</v>
      </c>
      <c r="AX671" s="391">
        <v>1</v>
      </c>
      <c r="AY671" s="83">
        <v>17</v>
      </c>
      <c r="AZ671" s="5">
        <v>0</v>
      </c>
      <c r="BA671" s="393" t="s">
        <v>1537</v>
      </c>
      <c r="BB671" s="393" t="s">
        <v>1537</v>
      </c>
      <c r="BC671" s="393" t="s">
        <v>1537</v>
      </c>
      <c r="BD671" s="353" t="s">
        <v>3612</v>
      </c>
      <c r="BE671" s="5">
        <v>0</v>
      </c>
      <c r="BF671" s="5">
        <v>0</v>
      </c>
      <c r="BG671" s="5">
        <v>0</v>
      </c>
      <c r="BH671" s="354" t="s">
        <v>1537</v>
      </c>
      <c r="BI671" s="289"/>
      <c r="BJ671" s="297">
        <v>0</v>
      </c>
      <c r="BK671" s="297">
        <v>37</v>
      </c>
    </row>
    <row r="672" spans="1:63" x14ac:dyDescent="0.2">
      <c r="A672" s="293" t="s">
        <v>792</v>
      </c>
      <c r="B672" s="288" t="s">
        <v>2927</v>
      </c>
      <c r="C672" s="340">
        <v>119</v>
      </c>
      <c r="D672" s="341">
        <v>155</v>
      </c>
      <c r="E672" s="341">
        <v>182</v>
      </c>
      <c r="F672" s="341">
        <v>186</v>
      </c>
      <c r="G672" s="341">
        <v>193</v>
      </c>
      <c r="H672" s="341">
        <v>213</v>
      </c>
      <c r="I672" s="342">
        <v>271</v>
      </c>
      <c r="J672" s="340">
        <v>0</v>
      </c>
      <c r="K672" s="341">
        <v>0</v>
      </c>
      <c r="L672" s="341">
        <v>43</v>
      </c>
      <c r="M672" s="341">
        <v>88</v>
      </c>
      <c r="N672" s="340">
        <v>144</v>
      </c>
      <c r="O672" s="341">
        <v>235</v>
      </c>
      <c r="P672" s="341">
        <v>253</v>
      </c>
      <c r="Q672" s="343">
        <v>235</v>
      </c>
      <c r="R672" s="344">
        <v>253</v>
      </c>
      <c r="S672" s="344">
        <v>286</v>
      </c>
      <c r="T672" s="344">
        <v>270</v>
      </c>
      <c r="U672" s="344">
        <v>322</v>
      </c>
      <c r="V672" s="344">
        <v>322</v>
      </c>
      <c r="W672" s="344">
        <v>0</v>
      </c>
      <c r="X672" s="383">
        <v>0</v>
      </c>
      <c r="Y672" s="384">
        <v>0.12</v>
      </c>
      <c r="Z672" s="384">
        <v>0.25</v>
      </c>
      <c r="AA672" s="384">
        <v>0.25</v>
      </c>
      <c r="AB672" s="385">
        <v>0</v>
      </c>
      <c r="AC672" s="385">
        <v>0</v>
      </c>
      <c r="AD672" s="385">
        <v>0</v>
      </c>
      <c r="AE672" s="385">
        <v>0</v>
      </c>
      <c r="AF672" s="200">
        <v>0</v>
      </c>
      <c r="AG672" s="333" t="s">
        <v>3962</v>
      </c>
      <c r="AH672" s="386" t="s">
        <v>2818</v>
      </c>
      <c r="AI672" s="387" t="s">
        <v>2819</v>
      </c>
      <c r="AJ672" s="386">
        <v>1.6</v>
      </c>
      <c r="AK672" s="390">
        <v>24</v>
      </c>
      <c r="AL672" s="333">
        <v>30</v>
      </c>
      <c r="AM672" s="333">
        <v>1.1037398726851853</v>
      </c>
      <c r="AN672" s="440">
        <v>23.913888888888891</v>
      </c>
      <c r="AO672" s="389">
        <v>10.847222222222221</v>
      </c>
      <c r="AP672" s="390">
        <v>5</v>
      </c>
      <c r="AQ672" s="387">
        <v>2</v>
      </c>
      <c r="AR672" s="387">
        <v>2</v>
      </c>
      <c r="AS672" s="387">
        <v>0</v>
      </c>
      <c r="AT672" s="387">
        <v>0</v>
      </c>
      <c r="AU672" s="387">
        <v>0</v>
      </c>
      <c r="AV672" s="387">
        <v>4</v>
      </c>
      <c r="AW672" s="350">
        <v>1</v>
      </c>
      <c r="AX672" s="391">
        <v>1</v>
      </c>
      <c r="AY672" s="83">
        <v>17</v>
      </c>
      <c r="AZ672" s="5">
        <v>0</v>
      </c>
      <c r="BA672" s="393" t="s">
        <v>1537</v>
      </c>
      <c r="BB672" s="393" t="s">
        <v>1537</v>
      </c>
      <c r="BC672" s="393" t="s">
        <v>1537</v>
      </c>
      <c r="BD672" s="353" t="s">
        <v>3612</v>
      </c>
      <c r="BE672" s="5">
        <v>0</v>
      </c>
      <c r="BF672" s="5">
        <v>0</v>
      </c>
      <c r="BG672" s="5">
        <v>0</v>
      </c>
      <c r="BH672" s="354" t="s">
        <v>1537</v>
      </c>
      <c r="BI672" s="289"/>
      <c r="BJ672" s="297">
        <v>0</v>
      </c>
      <c r="BK672" s="297">
        <v>20</v>
      </c>
    </row>
    <row r="673" spans="1:63" x14ac:dyDescent="0.2">
      <c r="A673" s="293" t="s">
        <v>803</v>
      </c>
      <c r="B673" s="288" t="s">
        <v>2916</v>
      </c>
      <c r="C673" s="340">
        <v>123</v>
      </c>
      <c r="D673" s="341">
        <v>166</v>
      </c>
      <c r="E673" s="341">
        <v>201</v>
      </c>
      <c r="F673" s="341">
        <v>204</v>
      </c>
      <c r="G673" s="341">
        <v>212</v>
      </c>
      <c r="H673" s="341">
        <v>236</v>
      </c>
      <c r="I673" s="342">
        <v>304</v>
      </c>
      <c r="J673" s="340">
        <v>0</v>
      </c>
      <c r="K673" s="341">
        <v>0</v>
      </c>
      <c r="L673" s="341">
        <v>52</v>
      </c>
      <c r="M673" s="341">
        <v>105</v>
      </c>
      <c r="N673" s="340">
        <v>151</v>
      </c>
      <c r="O673" s="341">
        <v>260</v>
      </c>
      <c r="P673" s="341">
        <v>282</v>
      </c>
      <c r="Q673" s="343">
        <v>260</v>
      </c>
      <c r="R673" s="344">
        <v>282</v>
      </c>
      <c r="S673" s="344">
        <v>317</v>
      </c>
      <c r="T673" s="344">
        <v>318</v>
      </c>
      <c r="U673" s="344">
        <v>352</v>
      </c>
      <c r="V673" s="344">
        <v>352</v>
      </c>
      <c r="W673" s="344">
        <v>0</v>
      </c>
      <c r="X673" s="383">
        <v>0</v>
      </c>
      <c r="Y673" s="384">
        <v>0.12</v>
      </c>
      <c r="Z673" s="384">
        <v>0.25</v>
      </c>
      <c r="AA673" s="384">
        <v>0.25</v>
      </c>
      <c r="AB673" s="385">
        <v>0</v>
      </c>
      <c r="AC673" s="385">
        <v>0</v>
      </c>
      <c r="AD673" s="385">
        <v>0</v>
      </c>
      <c r="AE673" s="385">
        <v>0</v>
      </c>
      <c r="AF673" s="200">
        <v>0</v>
      </c>
      <c r="AG673" s="333" t="s">
        <v>3962</v>
      </c>
      <c r="AH673" s="386" t="s">
        <v>2818</v>
      </c>
      <c r="AI673" s="387" t="s">
        <v>2819</v>
      </c>
      <c r="AJ673" s="386">
        <v>1.6</v>
      </c>
      <c r="AK673" s="390">
        <v>24</v>
      </c>
      <c r="AL673" s="333">
        <v>36</v>
      </c>
      <c r="AM673" s="333">
        <v>1.3226634837962963</v>
      </c>
      <c r="AN673" s="440">
        <v>28.260555555555559</v>
      </c>
      <c r="AO673" s="389">
        <v>12.113888888888889</v>
      </c>
      <c r="AP673" s="390">
        <v>6</v>
      </c>
      <c r="AQ673" s="387">
        <v>2</v>
      </c>
      <c r="AR673" s="387">
        <v>2</v>
      </c>
      <c r="AS673" s="387">
        <v>0</v>
      </c>
      <c r="AT673" s="387">
        <v>0</v>
      </c>
      <c r="AU673" s="387">
        <v>0</v>
      </c>
      <c r="AV673" s="387">
        <v>4</v>
      </c>
      <c r="AW673" s="350">
        <v>1</v>
      </c>
      <c r="AX673" s="391">
        <v>1</v>
      </c>
      <c r="AY673" s="83">
        <v>17</v>
      </c>
      <c r="AZ673" s="5">
        <v>0</v>
      </c>
      <c r="BA673" s="393" t="s">
        <v>1537</v>
      </c>
      <c r="BB673" s="393" t="s">
        <v>1537</v>
      </c>
      <c r="BC673" s="393" t="s">
        <v>1537</v>
      </c>
      <c r="BD673" s="353" t="s">
        <v>3612</v>
      </c>
      <c r="BE673" s="5">
        <v>0</v>
      </c>
      <c r="BF673" s="5">
        <v>0</v>
      </c>
      <c r="BG673" s="5">
        <v>0</v>
      </c>
      <c r="BH673" s="354" t="s">
        <v>1537</v>
      </c>
      <c r="BI673" s="289"/>
      <c r="BJ673" s="297">
        <v>0</v>
      </c>
      <c r="BK673" s="297">
        <v>22</v>
      </c>
    </row>
    <row r="674" spans="1:63" x14ac:dyDescent="0.2">
      <c r="A674" s="293" t="s">
        <v>814</v>
      </c>
      <c r="B674" s="288" t="s">
        <v>2905</v>
      </c>
      <c r="C674" s="340">
        <v>131</v>
      </c>
      <c r="D674" s="341">
        <v>182</v>
      </c>
      <c r="E674" s="341">
        <v>221</v>
      </c>
      <c r="F674" s="341">
        <v>226</v>
      </c>
      <c r="G674" s="341">
        <v>235</v>
      </c>
      <c r="H674" s="341">
        <v>262</v>
      </c>
      <c r="I674" s="342">
        <v>341</v>
      </c>
      <c r="J674" s="340">
        <v>0</v>
      </c>
      <c r="K674" s="341">
        <v>0</v>
      </c>
      <c r="L674" s="341">
        <v>61</v>
      </c>
      <c r="M674" s="341">
        <v>123</v>
      </c>
      <c r="N674" s="340">
        <v>162</v>
      </c>
      <c r="O674" s="341">
        <v>284</v>
      </c>
      <c r="P674" s="341">
        <v>308</v>
      </c>
      <c r="Q674" s="343">
        <v>284</v>
      </c>
      <c r="R674" s="344">
        <v>308</v>
      </c>
      <c r="S674" s="344">
        <v>350</v>
      </c>
      <c r="T674" s="344">
        <v>334</v>
      </c>
      <c r="U674" s="344">
        <v>385</v>
      </c>
      <c r="V674" s="344">
        <v>385</v>
      </c>
      <c r="W674" s="344">
        <v>0</v>
      </c>
      <c r="X674" s="383">
        <v>0</v>
      </c>
      <c r="Y674" s="384">
        <v>0.12</v>
      </c>
      <c r="Z674" s="384">
        <v>0.25</v>
      </c>
      <c r="AA674" s="384">
        <v>0.25</v>
      </c>
      <c r="AB674" s="385">
        <v>0</v>
      </c>
      <c r="AC674" s="385">
        <v>0</v>
      </c>
      <c r="AD674" s="385">
        <v>0</v>
      </c>
      <c r="AE674" s="385">
        <v>0</v>
      </c>
      <c r="AF674" s="200">
        <v>0</v>
      </c>
      <c r="AG674" s="333" t="s">
        <v>3962</v>
      </c>
      <c r="AH674" s="386" t="s">
        <v>2818</v>
      </c>
      <c r="AI674" s="387" t="s">
        <v>2819</v>
      </c>
      <c r="AJ674" s="386">
        <v>1.6</v>
      </c>
      <c r="AK674" s="390">
        <v>24</v>
      </c>
      <c r="AL674" s="333">
        <v>42</v>
      </c>
      <c r="AM674" s="333">
        <v>1.5415870949074075</v>
      </c>
      <c r="AN674" s="440">
        <v>32.607222222222219</v>
      </c>
      <c r="AO674" s="389">
        <v>13.380555555555556</v>
      </c>
      <c r="AP674" s="390">
        <v>7</v>
      </c>
      <c r="AQ674" s="387">
        <v>2</v>
      </c>
      <c r="AR674" s="387">
        <v>2</v>
      </c>
      <c r="AS674" s="387">
        <v>0</v>
      </c>
      <c r="AT674" s="387">
        <v>0</v>
      </c>
      <c r="AU674" s="387">
        <v>0</v>
      </c>
      <c r="AV674" s="387">
        <v>4</v>
      </c>
      <c r="AW674" s="350">
        <v>1</v>
      </c>
      <c r="AX674" s="391">
        <v>1</v>
      </c>
      <c r="AY674" s="83">
        <v>17</v>
      </c>
      <c r="AZ674" s="5">
        <v>0</v>
      </c>
      <c r="BA674" s="393" t="s">
        <v>1537</v>
      </c>
      <c r="BB674" s="393" t="s">
        <v>1537</v>
      </c>
      <c r="BC674" s="393" t="s">
        <v>1537</v>
      </c>
      <c r="BD674" s="353" t="s">
        <v>3612</v>
      </c>
      <c r="BE674" s="5">
        <v>0</v>
      </c>
      <c r="BF674" s="5">
        <v>0</v>
      </c>
      <c r="BG674" s="5">
        <v>0</v>
      </c>
      <c r="BH674" s="354" t="s">
        <v>1537</v>
      </c>
      <c r="BI674" s="289"/>
      <c r="BJ674" s="297">
        <v>0</v>
      </c>
      <c r="BK674" s="297">
        <v>24</v>
      </c>
    </row>
    <row r="675" spans="1:63" x14ac:dyDescent="0.2">
      <c r="A675" s="293" t="s">
        <v>1856</v>
      </c>
      <c r="B675" s="288" t="s">
        <v>2895</v>
      </c>
      <c r="C675" s="340">
        <v>137</v>
      </c>
      <c r="D675" s="341">
        <v>199</v>
      </c>
      <c r="E675" s="341">
        <v>246</v>
      </c>
      <c r="F675" s="341">
        <v>252</v>
      </c>
      <c r="G675" s="341">
        <v>261</v>
      </c>
      <c r="H675" s="341">
        <v>292</v>
      </c>
      <c r="I675" s="342">
        <v>387</v>
      </c>
      <c r="J675" s="340">
        <v>0</v>
      </c>
      <c r="K675" s="341">
        <v>0</v>
      </c>
      <c r="L675" s="341">
        <v>73</v>
      </c>
      <c r="M675" s="341">
        <v>147</v>
      </c>
      <c r="N675" s="340">
        <v>171</v>
      </c>
      <c r="O675" s="341">
        <v>277</v>
      </c>
      <c r="P675" s="341">
        <v>301</v>
      </c>
      <c r="Q675" s="343">
        <v>277</v>
      </c>
      <c r="R675" s="344">
        <v>301</v>
      </c>
      <c r="S675" s="344">
        <v>346</v>
      </c>
      <c r="T675" s="344">
        <v>435</v>
      </c>
      <c r="U675" s="344">
        <v>366</v>
      </c>
      <c r="V675" s="344">
        <v>366</v>
      </c>
      <c r="W675" s="344">
        <v>0</v>
      </c>
      <c r="X675" s="383">
        <v>0</v>
      </c>
      <c r="Y675" s="384">
        <v>0.12</v>
      </c>
      <c r="Z675" s="384">
        <v>0.25</v>
      </c>
      <c r="AA675" s="384">
        <v>0.25</v>
      </c>
      <c r="AB675" s="385">
        <v>0</v>
      </c>
      <c r="AC675" s="385">
        <v>0</v>
      </c>
      <c r="AD675" s="385">
        <v>0</v>
      </c>
      <c r="AE675" s="385">
        <v>0</v>
      </c>
      <c r="AF675" s="200">
        <v>0</v>
      </c>
      <c r="AG675" s="333" t="s">
        <v>3962</v>
      </c>
      <c r="AH675" s="386" t="s">
        <v>2818</v>
      </c>
      <c r="AI675" s="387" t="s">
        <v>2819</v>
      </c>
      <c r="AJ675" s="386">
        <v>1.6</v>
      </c>
      <c r="AK675" s="390">
        <v>24</v>
      </c>
      <c r="AL675" s="333">
        <v>42</v>
      </c>
      <c r="AM675" s="333">
        <v>1.5415870949074075</v>
      </c>
      <c r="AN675" s="440">
        <v>35.273888888888891</v>
      </c>
      <c r="AO675" s="389">
        <v>13.380555555555556</v>
      </c>
      <c r="AP675" s="390">
        <v>8.3333333333333339</v>
      </c>
      <c r="AQ675" s="387">
        <v>2</v>
      </c>
      <c r="AR675" s="387">
        <v>2</v>
      </c>
      <c r="AS675" s="387">
        <v>0</v>
      </c>
      <c r="AT675" s="387">
        <v>0</v>
      </c>
      <c r="AU675" s="387">
        <v>0</v>
      </c>
      <c r="AV675" s="387">
        <v>4</v>
      </c>
      <c r="AW675" s="350">
        <v>1</v>
      </c>
      <c r="AX675" s="391">
        <v>1</v>
      </c>
      <c r="AY675" s="83">
        <v>17</v>
      </c>
      <c r="AZ675" s="5">
        <v>0</v>
      </c>
      <c r="BA675" s="393" t="s">
        <v>1537</v>
      </c>
      <c r="BB675" s="393" t="s">
        <v>1537</v>
      </c>
      <c r="BC675" s="393" t="s">
        <v>1537</v>
      </c>
      <c r="BD675" s="353" t="s">
        <v>3612</v>
      </c>
      <c r="BE675" s="5">
        <v>0</v>
      </c>
      <c r="BF675" s="5">
        <v>0</v>
      </c>
      <c r="BG675" s="5">
        <v>0</v>
      </c>
      <c r="BH675" s="354" t="s">
        <v>1537</v>
      </c>
      <c r="BI675" s="289"/>
      <c r="BJ675" s="297">
        <v>0</v>
      </c>
      <c r="BK675" s="297">
        <v>27</v>
      </c>
    </row>
    <row r="676" spans="1:63" x14ac:dyDescent="0.2">
      <c r="A676" s="293" t="s">
        <v>770</v>
      </c>
      <c r="B676" s="288" t="s">
        <v>2884</v>
      </c>
      <c r="C676" s="340">
        <v>156</v>
      </c>
      <c r="D676" s="341">
        <v>230</v>
      </c>
      <c r="E676" s="341">
        <v>286</v>
      </c>
      <c r="F676" s="341">
        <v>293</v>
      </c>
      <c r="G676" s="341">
        <v>305</v>
      </c>
      <c r="H676" s="341">
        <v>340</v>
      </c>
      <c r="I676" s="342">
        <v>455</v>
      </c>
      <c r="J676" s="340">
        <v>0</v>
      </c>
      <c r="K676" s="341">
        <v>0</v>
      </c>
      <c r="L676" s="341">
        <v>88</v>
      </c>
      <c r="M676" s="341">
        <v>177</v>
      </c>
      <c r="N676" s="340">
        <v>194</v>
      </c>
      <c r="O676" s="341">
        <v>342</v>
      </c>
      <c r="P676" s="341">
        <v>373</v>
      </c>
      <c r="Q676" s="343">
        <v>342</v>
      </c>
      <c r="R676" s="344">
        <v>373</v>
      </c>
      <c r="S676" s="344">
        <v>411</v>
      </c>
      <c r="T676" s="344">
        <v>426</v>
      </c>
      <c r="U676" s="344">
        <v>450</v>
      </c>
      <c r="V676" s="344">
        <v>450</v>
      </c>
      <c r="W676" s="344">
        <v>0</v>
      </c>
      <c r="X676" s="383">
        <v>0</v>
      </c>
      <c r="Y676" s="384">
        <v>0.12</v>
      </c>
      <c r="Z676" s="384">
        <v>0.25</v>
      </c>
      <c r="AA676" s="384">
        <v>0.25</v>
      </c>
      <c r="AB676" s="385">
        <v>0</v>
      </c>
      <c r="AC676" s="385">
        <v>0</v>
      </c>
      <c r="AD676" s="385">
        <v>0</v>
      </c>
      <c r="AE676" s="385">
        <v>0</v>
      </c>
      <c r="AF676" s="200">
        <v>0</v>
      </c>
      <c r="AG676" s="333" t="s">
        <v>3962</v>
      </c>
      <c r="AH676" s="386" t="s">
        <v>2818</v>
      </c>
      <c r="AI676" s="387" t="s">
        <v>2819</v>
      </c>
      <c r="AJ676" s="386">
        <v>1.6</v>
      </c>
      <c r="AK676" s="390">
        <v>24</v>
      </c>
      <c r="AL676" s="333">
        <v>65</v>
      </c>
      <c r="AM676" s="333">
        <v>2.3807942708333338</v>
      </c>
      <c r="AN676" s="440">
        <v>48.322777777777787</v>
      </c>
      <c r="AO676" s="389">
        <v>18.236111111111114</v>
      </c>
      <c r="AP676" s="390">
        <v>10</v>
      </c>
      <c r="AQ676" s="387">
        <v>4</v>
      </c>
      <c r="AR676" s="387">
        <v>4</v>
      </c>
      <c r="AS676" s="387">
        <v>0</v>
      </c>
      <c r="AT676" s="387">
        <v>0</v>
      </c>
      <c r="AU676" s="387">
        <v>0</v>
      </c>
      <c r="AV676" s="387">
        <v>8</v>
      </c>
      <c r="AW676" s="350">
        <v>1</v>
      </c>
      <c r="AX676" s="391">
        <v>1</v>
      </c>
      <c r="AY676" s="83">
        <v>19</v>
      </c>
      <c r="AZ676" s="5">
        <v>0</v>
      </c>
      <c r="BA676" s="393" t="s">
        <v>1537</v>
      </c>
      <c r="BB676" s="393" t="s">
        <v>1537</v>
      </c>
      <c r="BC676" s="393" t="s">
        <v>1537</v>
      </c>
      <c r="BD676" s="353" t="s">
        <v>3612</v>
      </c>
      <c r="BE676" s="5">
        <v>0</v>
      </c>
      <c r="BF676" s="5">
        <v>0</v>
      </c>
      <c r="BG676" s="5">
        <v>0</v>
      </c>
      <c r="BH676" s="354" t="s">
        <v>1537</v>
      </c>
      <c r="BI676" s="289"/>
      <c r="BJ676" s="297">
        <v>0</v>
      </c>
      <c r="BK676" s="297">
        <v>31</v>
      </c>
    </row>
    <row r="677" spans="1:63" x14ac:dyDescent="0.2">
      <c r="A677" s="293" t="s">
        <v>781</v>
      </c>
      <c r="B677" s="288" t="s">
        <v>2873</v>
      </c>
      <c r="C677" s="340">
        <v>164</v>
      </c>
      <c r="D677" s="341">
        <v>253</v>
      </c>
      <c r="E677" s="341">
        <v>321</v>
      </c>
      <c r="F677" s="341">
        <v>329</v>
      </c>
      <c r="G677" s="341">
        <v>343</v>
      </c>
      <c r="H677" s="341">
        <v>384</v>
      </c>
      <c r="I677" s="342">
        <v>521</v>
      </c>
      <c r="J677" s="340">
        <v>0</v>
      </c>
      <c r="K677" s="341">
        <v>0</v>
      </c>
      <c r="L677" s="341">
        <v>103</v>
      </c>
      <c r="M677" s="341">
        <v>210</v>
      </c>
      <c r="N677" s="340">
        <v>208</v>
      </c>
      <c r="O677" s="341">
        <v>428</v>
      </c>
      <c r="P677" s="341">
        <v>463</v>
      </c>
      <c r="Q677" s="343">
        <v>428</v>
      </c>
      <c r="R677" s="344">
        <v>463</v>
      </c>
      <c r="S677" s="344">
        <v>528</v>
      </c>
      <c r="T677" s="344">
        <v>531</v>
      </c>
      <c r="U677" s="344">
        <v>595</v>
      </c>
      <c r="V677" s="344">
        <v>595</v>
      </c>
      <c r="W677" s="344">
        <v>0</v>
      </c>
      <c r="X677" s="383">
        <v>0</v>
      </c>
      <c r="Y677" s="384">
        <v>0.12</v>
      </c>
      <c r="Z677" s="384">
        <v>0.25</v>
      </c>
      <c r="AA677" s="384">
        <v>0.25</v>
      </c>
      <c r="AB677" s="385">
        <v>0</v>
      </c>
      <c r="AC677" s="385">
        <v>0</v>
      </c>
      <c r="AD677" s="385">
        <v>0</v>
      </c>
      <c r="AE677" s="385">
        <v>0</v>
      </c>
      <c r="AF677" s="200">
        <v>0</v>
      </c>
      <c r="AG677" s="333" t="s">
        <v>3962</v>
      </c>
      <c r="AH677" s="386" t="s">
        <v>2818</v>
      </c>
      <c r="AI677" s="387" t="s">
        <v>2819</v>
      </c>
      <c r="AJ677" s="386">
        <v>1.6</v>
      </c>
      <c r="AK677" s="390">
        <v>24</v>
      </c>
      <c r="AL677" s="333">
        <v>77</v>
      </c>
      <c r="AM677" s="333">
        <v>2.8186414930555554</v>
      </c>
      <c r="AN677" s="440">
        <v>57.016111111111115</v>
      </c>
      <c r="AO677" s="389">
        <v>20.769444444444446</v>
      </c>
      <c r="AP677" s="390">
        <v>12</v>
      </c>
      <c r="AQ677" s="387">
        <v>4</v>
      </c>
      <c r="AR677" s="387">
        <v>4</v>
      </c>
      <c r="AS677" s="387">
        <v>0</v>
      </c>
      <c r="AT677" s="387">
        <v>0</v>
      </c>
      <c r="AU677" s="387">
        <v>0</v>
      </c>
      <c r="AV677" s="387">
        <v>8</v>
      </c>
      <c r="AW677" s="350">
        <v>1</v>
      </c>
      <c r="AX677" s="391">
        <v>1</v>
      </c>
      <c r="AY677" s="83">
        <v>19</v>
      </c>
      <c r="AZ677" s="5">
        <v>0</v>
      </c>
      <c r="BA677" s="393" t="s">
        <v>1537</v>
      </c>
      <c r="BB677" s="393" t="s">
        <v>1537</v>
      </c>
      <c r="BC677" s="393" t="s">
        <v>1537</v>
      </c>
      <c r="BD677" s="353" t="s">
        <v>3612</v>
      </c>
      <c r="BE677" s="5">
        <v>0</v>
      </c>
      <c r="BF677" s="5">
        <v>0</v>
      </c>
      <c r="BG677" s="5">
        <v>0</v>
      </c>
      <c r="BH677" s="354" t="s">
        <v>1537</v>
      </c>
      <c r="BI677" s="289"/>
      <c r="BJ677" s="297">
        <v>0</v>
      </c>
      <c r="BK677" s="297">
        <v>35</v>
      </c>
    </row>
    <row r="678" spans="1:63" x14ac:dyDescent="0.2">
      <c r="A678" s="293" t="s">
        <v>725</v>
      </c>
      <c r="B678" s="288" t="s">
        <v>2863</v>
      </c>
      <c r="C678" s="340">
        <v>174</v>
      </c>
      <c r="D678" s="341">
        <v>273</v>
      </c>
      <c r="E678" s="341">
        <v>347</v>
      </c>
      <c r="F678" s="341">
        <v>356</v>
      </c>
      <c r="G678" s="341">
        <v>371</v>
      </c>
      <c r="H678" s="341">
        <v>417</v>
      </c>
      <c r="I678" s="342">
        <v>568</v>
      </c>
      <c r="J678" s="340">
        <v>0</v>
      </c>
      <c r="K678" s="341">
        <v>0</v>
      </c>
      <c r="L678" s="341">
        <v>116</v>
      </c>
      <c r="M678" s="341">
        <v>234</v>
      </c>
      <c r="N678" s="340">
        <v>220</v>
      </c>
      <c r="O678" s="341">
        <v>445</v>
      </c>
      <c r="P678" s="341">
        <v>482</v>
      </c>
      <c r="Q678" s="343">
        <v>445</v>
      </c>
      <c r="R678" s="344">
        <v>482</v>
      </c>
      <c r="S678" s="344">
        <v>564</v>
      </c>
      <c r="T678" s="344">
        <v>620</v>
      </c>
      <c r="U678" s="344">
        <v>632</v>
      </c>
      <c r="V678" s="344">
        <v>632</v>
      </c>
      <c r="W678" s="344">
        <v>0</v>
      </c>
      <c r="X678" s="383">
        <v>0</v>
      </c>
      <c r="Y678" s="384">
        <v>0.12</v>
      </c>
      <c r="Z678" s="384">
        <v>0.25</v>
      </c>
      <c r="AA678" s="384">
        <v>0.25</v>
      </c>
      <c r="AB678" s="385">
        <v>0</v>
      </c>
      <c r="AC678" s="385">
        <v>0</v>
      </c>
      <c r="AD678" s="385">
        <v>0</v>
      </c>
      <c r="AE678" s="385">
        <v>0</v>
      </c>
      <c r="AF678" s="200">
        <v>0</v>
      </c>
      <c r="AG678" s="333" t="s">
        <v>3962</v>
      </c>
      <c r="AH678" s="386" t="s">
        <v>2818</v>
      </c>
      <c r="AI678" s="387" t="s">
        <v>2819</v>
      </c>
      <c r="AJ678" s="386">
        <v>1.6</v>
      </c>
      <c r="AK678" s="390">
        <v>24</v>
      </c>
      <c r="AL678" s="333">
        <v>84</v>
      </c>
      <c r="AM678" s="333">
        <v>3.0740523726851854</v>
      </c>
      <c r="AN678" s="440">
        <v>62.713888888888889</v>
      </c>
      <c r="AO678" s="389">
        <v>22.24722222222222</v>
      </c>
      <c r="AP678" s="390">
        <v>13.299999999999999</v>
      </c>
      <c r="AQ678" s="387">
        <v>4</v>
      </c>
      <c r="AR678" s="387">
        <v>4</v>
      </c>
      <c r="AS678" s="387">
        <v>0</v>
      </c>
      <c r="AT678" s="387">
        <v>0</v>
      </c>
      <c r="AU678" s="387">
        <v>0</v>
      </c>
      <c r="AV678" s="387">
        <v>10</v>
      </c>
      <c r="AW678" s="350">
        <v>1</v>
      </c>
      <c r="AX678" s="391">
        <v>1</v>
      </c>
      <c r="AY678" s="83">
        <v>19</v>
      </c>
      <c r="AZ678" s="5">
        <v>0</v>
      </c>
      <c r="BA678" s="393" t="s">
        <v>1537</v>
      </c>
      <c r="BB678" s="393" t="s">
        <v>1537</v>
      </c>
      <c r="BC678" s="393" t="s">
        <v>1537</v>
      </c>
      <c r="BD678" s="353" t="s">
        <v>3612</v>
      </c>
      <c r="BE678" s="5">
        <v>0</v>
      </c>
      <c r="BF678" s="5">
        <v>0</v>
      </c>
      <c r="BG678" s="5">
        <v>0</v>
      </c>
      <c r="BH678" s="354" t="s">
        <v>1537</v>
      </c>
      <c r="BI678" s="289"/>
      <c r="BJ678" s="297">
        <v>0</v>
      </c>
      <c r="BK678" s="297">
        <v>38</v>
      </c>
    </row>
    <row r="679" spans="1:63" x14ac:dyDescent="0.2">
      <c r="A679" s="293" t="s">
        <v>734</v>
      </c>
      <c r="B679" s="288" t="s">
        <v>2853</v>
      </c>
      <c r="C679" s="340">
        <v>176</v>
      </c>
      <c r="D679" s="341">
        <v>278</v>
      </c>
      <c r="E679" s="341">
        <v>356</v>
      </c>
      <c r="F679" s="341">
        <v>366</v>
      </c>
      <c r="G679" s="341">
        <v>381</v>
      </c>
      <c r="H679" s="341">
        <v>427</v>
      </c>
      <c r="I679" s="342">
        <v>585</v>
      </c>
      <c r="J679" s="340">
        <v>0</v>
      </c>
      <c r="K679" s="341">
        <v>0</v>
      </c>
      <c r="L679" s="341">
        <v>120</v>
      </c>
      <c r="M679" s="341">
        <v>243</v>
      </c>
      <c r="N679" s="340">
        <v>224</v>
      </c>
      <c r="O679" s="341">
        <v>464</v>
      </c>
      <c r="P679" s="341">
        <v>486</v>
      </c>
      <c r="Q679" s="343">
        <v>464</v>
      </c>
      <c r="R679" s="344">
        <v>486</v>
      </c>
      <c r="S679" s="344">
        <v>580</v>
      </c>
      <c r="T679" s="344">
        <v>664</v>
      </c>
      <c r="U679" s="344">
        <v>640</v>
      </c>
      <c r="V679" s="344">
        <v>640</v>
      </c>
      <c r="W679" s="344">
        <v>0</v>
      </c>
      <c r="X679" s="383">
        <v>0</v>
      </c>
      <c r="Y679" s="384">
        <v>0.12</v>
      </c>
      <c r="Z679" s="384">
        <v>0.25</v>
      </c>
      <c r="AA679" s="384">
        <v>0.25</v>
      </c>
      <c r="AB679" s="385">
        <v>0</v>
      </c>
      <c r="AC679" s="385">
        <v>0</v>
      </c>
      <c r="AD679" s="385">
        <v>0</v>
      </c>
      <c r="AE679" s="385">
        <v>0</v>
      </c>
      <c r="AF679" s="200">
        <v>0</v>
      </c>
      <c r="AG679" s="333" t="s">
        <v>3962</v>
      </c>
      <c r="AH679" s="386" t="s">
        <v>2818</v>
      </c>
      <c r="AI679" s="387" t="s">
        <v>2819</v>
      </c>
      <c r="AJ679" s="386">
        <v>1.6</v>
      </c>
      <c r="AK679" s="390">
        <v>24</v>
      </c>
      <c r="AL679" s="333">
        <v>87</v>
      </c>
      <c r="AM679" s="333">
        <v>3.183514178240741</v>
      </c>
      <c r="AN679" s="440">
        <v>64.887222222222221</v>
      </c>
      <c r="AO679" s="389">
        <v>22.880555555555556</v>
      </c>
      <c r="AP679" s="390">
        <v>13.799999999999999</v>
      </c>
      <c r="AQ679" s="387">
        <v>4</v>
      </c>
      <c r="AR679" s="387">
        <v>4</v>
      </c>
      <c r="AS679" s="387">
        <v>0</v>
      </c>
      <c r="AT679" s="387">
        <v>0</v>
      </c>
      <c r="AU679" s="387">
        <v>0</v>
      </c>
      <c r="AV679" s="387">
        <v>10</v>
      </c>
      <c r="AW679" s="350">
        <v>1</v>
      </c>
      <c r="AX679" s="391">
        <v>1</v>
      </c>
      <c r="AY679" s="83">
        <v>19</v>
      </c>
      <c r="AZ679" s="5">
        <v>0</v>
      </c>
      <c r="BA679" s="393" t="s">
        <v>1537</v>
      </c>
      <c r="BB679" s="393" t="s">
        <v>1537</v>
      </c>
      <c r="BC679" s="393" t="s">
        <v>1537</v>
      </c>
      <c r="BD679" s="353" t="s">
        <v>3612</v>
      </c>
      <c r="BE679" s="5">
        <v>0</v>
      </c>
      <c r="BF679" s="5">
        <v>0</v>
      </c>
      <c r="BG679" s="5">
        <v>0</v>
      </c>
      <c r="BH679" s="354" t="s">
        <v>1537</v>
      </c>
      <c r="BI679" s="289"/>
      <c r="BJ679" s="297">
        <v>0</v>
      </c>
      <c r="BK679" s="297">
        <v>39</v>
      </c>
    </row>
    <row r="680" spans="1:63" x14ac:dyDescent="0.2">
      <c r="A680" s="293" t="s">
        <v>743</v>
      </c>
      <c r="B680" s="288" t="s">
        <v>2843</v>
      </c>
      <c r="C680" s="340">
        <v>178</v>
      </c>
      <c r="D680" s="341">
        <v>285</v>
      </c>
      <c r="E680" s="341">
        <v>366</v>
      </c>
      <c r="F680" s="341">
        <v>374</v>
      </c>
      <c r="G680" s="341">
        <v>391</v>
      </c>
      <c r="H680" s="341">
        <v>439</v>
      </c>
      <c r="I680" s="342">
        <v>601</v>
      </c>
      <c r="J680" s="340">
        <v>0</v>
      </c>
      <c r="K680" s="341">
        <v>0</v>
      </c>
      <c r="L680" s="341">
        <v>124</v>
      </c>
      <c r="M680" s="341">
        <v>251</v>
      </c>
      <c r="N680" s="340">
        <v>228</v>
      </c>
      <c r="O680" s="341">
        <v>470</v>
      </c>
      <c r="P680" s="341">
        <v>509</v>
      </c>
      <c r="Q680" s="343">
        <v>470</v>
      </c>
      <c r="R680" s="344">
        <v>509</v>
      </c>
      <c r="S680" s="344">
        <v>596</v>
      </c>
      <c r="T680" s="344">
        <v>667</v>
      </c>
      <c r="U680" s="344">
        <v>662</v>
      </c>
      <c r="V680" s="344">
        <v>662</v>
      </c>
      <c r="W680" s="344">
        <v>0</v>
      </c>
      <c r="X680" s="383">
        <v>0</v>
      </c>
      <c r="Y680" s="384">
        <v>0.12</v>
      </c>
      <c r="Z680" s="384">
        <v>0.25</v>
      </c>
      <c r="AA680" s="384">
        <v>0.25</v>
      </c>
      <c r="AB680" s="385">
        <v>0</v>
      </c>
      <c r="AC680" s="385">
        <v>0</v>
      </c>
      <c r="AD680" s="385">
        <v>0</v>
      </c>
      <c r="AE680" s="385">
        <v>0</v>
      </c>
      <c r="AF680" s="200">
        <v>0</v>
      </c>
      <c r="AG680" s="333" t="s">
        <v>3962</v>
      </c>
      <c r="AH680" s="386" t="s">
        <v>2818</v>
      </c>
      <c r="AI680" s="387" t="s">
        <v>2819</v>
      </c>
      <c r="AJ680" s="386">
        <v>1.6</v>
      </c>
      <c r="AK680" s="390">
        <v>24</v>
      </c>
      <c r="AL680" s="333">
        <v>90</v>
      </c>
      <c r="AM680" s="333">
        <v>3.2929759837962966</v>
      </c>
      <c r="AN680" s="440">
        <v>67.060555555555553</v>
      </c>
      <c r="AO680" s="389">
        <v>23.513888888888889</v>
      </c>
      <c r="AP680" s="390">
        <v>14.299999999999999</v>
      </c>
      <c r="AQ680" s="387">
        <v>4</v>
      </c>
      <c r="AR680" s="387">
        <v>4</v>
      </c>
      <c r="AS680" s="387">
        <v>0</v>
      </c>
      <c r="AT680" s="387">
        <v>0</v>
      </c>
      <c r="AU680" s="387">
        <v>0</v>
      </c>
      <c r="AV680" s="387">
        <v>10</v>
      </c>
      <c r="AW680" s="350">
        <v>1</v>
      </c>
      <c r="AX680" s="391">
        <v>1</v>
      </c>
      <c r="AY680" s="83">
        <v>19</v>
      </c>
      <c r="AZ680" s="5">
        <v>0</v>
      </c>
      <c r="BA680" s="393" t="s">
        <v>1537</v>
      </c>
      <c r="BB680" s="393" t="s">
        <v>1537</v>
      </c>
      <c r="BC680" s="393" t="s">
        <v>1537</v>
      </c>
      <c r="BD680" s="353" t="s">
        <v>3612</v>
      </c>
      <c r="BE680" s="5">
        <v>0</v>
      </c>
      <c r="BF680" s="5">
        <v>0</v>
      </c>
      <c r="BG680" s="5">
        <v>0</v>
      </c>
      <c r="BH680" s="354" t="s">
        <v>1537</v>
      </c>
      <c r="BI680" s="289"/>
      <c r="BJ680" s="297">
        <v>0</v>
      </c>
      <c r="BK680" s="297">
        <v>40</v>
      </c>
    </row>
    <row r="681" spans="1:63" x14ac:dyDescent="0.2">
      <c r="A681" s="293" t="s">
        <v>752</v>
      </c>
      <c r="B681" s="288" t="s">
        <v>2833</v>
      </c>
      <c r="C681" s="340">
        <v>180</v>
      </c>
      <c r="D681" s="341">
        <v>291</v>
      </c>
      <c r="E681" s="341">
        <v>374</v>
      </c>
      <c r="F681" s="341">
        <v>384</v>
      </c>
      <c r="G681" s="341">
        <v>401</v>
      </c>
      <c r="H681" s="341">
        <v>450</v>
      </c>
      <c r="I681" s="342">
        <v>618</v>
      </c>
      <c r="J681" s="340">
        <v>0</v>
      </c>
      <c r="K681" s="341">
        <v>0</v>
      </c>
      <c r="L681" s="341">
        <v>127</v>
      </c>
      <c r="M681" s="341">
        <v>261</v>
      </c>
      <c r="N681" s="340">
        <v>231</v>
      </c>
      <c r="O681" s="341">
        <v>481</v>
      </c>
      <c r="P681" s="341">
        <v>521</v>
      </c>
      <c r="Q681" s="343">
        <v>481</v>
      </c>
      <c r="R681" s="344">
        <v>521</v>
      </c>
      <c r="S681" s="344">
        <v>609</v>
      </c>
      <c r="T681" s="344">
        <v>675</v>
      </c>
      <c r="U681" s="344">
        <v>676</v>
      </c>
      <c r="V681" s="344">
        <v>676</v>
      </c>
      <c r="W681" s="344">
        <v>0</v>
      </c>
      <c r="X681" s="383">
        <v>0</v>
      </c>
      <c r="Y681" s="384">
        <v>0.12</v>
      </c>
      <c r="Z681" s="384">
        <v>0.25</v>
      </c>
      <c r="AA681" s="384">
        <v>0.25</v>
      </c>
      <c r="AB681" s="385">
        <v>0</v>
      </c>
      <c r="AC681" s="385">
        <v>0</v>
      </c>
      <c r="AD681" s="385">
        <v>0</v>
      </c>
      <c r="AE681" s="385">
        <v>0</v>
      </c>
      <c r="AF681" s="200">
        <v>0</v>
      </c>
      <c r="AG681" s="333" t="s">
        <v>3962</v>
      </c>
      <c r="AH681" s="386" t="s">
        <v>2818</v>
      </c>
      <c r="AI681" s="387" t="s">
        <v>2819</v>
      </c>
      <c r="AJ681" s="386">
        <v>1.6</v>
      </c>
      <c r="AK681" s="390">
        <v>24</v>
      </c>
      <c r="AL681" s="333">
        <v>93</v>
      </c>
      <c r="AM681" s="333">
        <v>3.4024377893518523</v>
      </c>
      <c r="AN681" s="440">
        <v>69.593888888888884</v>
      </c>
      <c r="AO681" s="389">
        <v>24.147222222222222</v>
      </c>
      <c r="AP681" s="390">
        <v>14.799999999999999</v>
      </c>
      <c r="AQ681" s="387">
        <v>4</v>
      </c>
      <c r="AR681" s="387">
        <v>4</v>
      </c>
      <c r="AS681" s="387">
        <v>0</v>
      </c>
      <c r="AT681" s="387">
        <v>0</v>
      </c>
      <c r="AU681" s="387">
        <v>0</v>
      </c>
      <c r="AV681" s="387">
        <v>12</v>
      </c>
      <c r="AW681" s="350">
        <v>1</v>
      </c>
      <c r="AX681" s="391">
        <v>1</v>
      </c>
      <c r="AY681" s="83">
        <v>19</v>
      </c>
      <c r="AZ681" s="5">
        <v>0</v>
      </c>
      <c r="BA681" s="393" t="s">
        <v>1537</v>
      </c>
      <c r="BB681" s="393" t="s">
        <v>1537</v>
      </c>
      <c r="BC681" s="393" t="s">
        <v>1537</v>
      </c>
      <c r="BD681" s="353" t="s">
        <v>3612</v>
      </c>
      <c r="BE681" s="5">
        <v>0</v>
      </c>
      <c r="BF681" s="5">
        <v>0</v>
      </c>
      <c r="BG681" s="5">
        <v>0</v>
      </c>
      <c r="BH681" s="354" t="s">
        <v>1537</v>
      </c>
      <c r="BI681" s="289"/>
      <c r="BJ681" s="297">
        <v>0</v>
      </c>
      <c r="BK681" s="297">
        <v>41</v>
      </c>
    </row>
    <row r="682" spans="1:63" x14ac:dyDescent="0.2">
      <c r="A682" s="293" t="s">
        <v>761</v>
      </c>
      <c r="B682" s="288" t="s">
        <v>2823</v>
      </c>
      <c r="C682" s="340">
        <v>182</v>
      </c>
      <c r="D682" s="341">
        <v>296</v>
      </c>
      <c r="E682" s="341">
        <v>383</v>
      </c>
      <c r="F682" s="341">
        <v>393</v>
      </c>
      <c r="G682" s="341">
        <v>410</v>
      </c>
      <c r="H682" s="341">
        <v>461</v>
      </c>
      <c r="I682" s="342">
        <v>634</v>
      </c>
      <c r="J682" s="340">
        <v>0</v>
      </c>
      <c r="K682" s="341">
        <v>0</v>
      </c>
      <c r="L682" s="341">
        <v>131</v>
      </c>
      <c r="M682" s="341">
        <v>269</v>
      </c>
      <c r="N682" s="340">
        <v>235</v>
      </c>
      <c r="O682" s="341">
        <v>491</v>
      </c>
      <c r="P682" s="341">
        <v>531</v>
      </c>
      <c r="Q682" s="343">
        <v>491</v>
      </c>
      <c r="R682" s="344">
        <v>531</v>
      </c>
      <c r="S682" s="344">
        <v>623</v>
      </c>
      <c r="T682" s="344">
        <v>681</v>
      </c>
      <c r="U682" s="344">
        <v>691</v>
      </c>
      <c r="V682" s="344">
        <v>691</v>
      </c>
      <c r="W682" s="344">
        <v>0</v>
      </c>
      <c r="X682" s="383">
        <v>0</v>
      </c>
      <c r="Y682" s="384">
        <v>0.12</v>
      </c>
      <c r="Z682" s="384">
        <v>0.25</v>
      </c>
      <c r="AA682" s="384">
        <v>0.25</v>
      </c>
      <c r="AB682" s="385">
        <v>0</v>
      </c>
      <c r="AC682" s="385">
        <v>0</v>
      </c>
      <c r="AD682" s="385">
        <v>0</v>
      </c>
      <c r="AE682" s="385">
        <v>0</v>
      </c>
      <c r="AF682" s="200">
        <v>0</v>
      </c>
      <c r="AG682" s="333" t="s">
        <v>3962</v>
      </c>
      <c r="AH682" s="386" t="s">
        <v>2818</v>
      </c>
      <c r="AI682" s="387" t="s">
        <v>2819</v>
      </c>
      <c r="AJ682" s="386">
        <v>1.6</v>
      </c>
      <c r="AK682" s="390">
        <v>24</v>
      </c>
      <c r="AL682" s="333">
        <v>96</v>
      </c>
      <c r="AM682" s="333">
        <v>3.5118995949074074</v>
      </c>
      <c r="AN682" s="440">
        <v>71.767222222222216</v>
      </c>
      <c r="AO682" s="389">
        <v>24.780555555555559</v>
      </c>
      <c r="AP682" s="390">
        <v>15.299999999999999</v>
      </c>
      <c r="AQ682" s="387">
        <v>4</v>
      </c>
      <c r="AR682" s="387">
        <v>4</v>
      </c>
      <c r="AS682" s="387">
        <v>0</v>
      </c>
      <c r="AT682" s="387">
        <v>0</v>
      </c>
      <c r="AU682" s="387">
        <v>0</v>
      </c>
      <c r="AV682" s="387">
        <v>12</v>
      </c>
      <c r="AW682" s="350">
        <v>1</v>
      </c>
      <c r="AX682" s="391">
        <v>1</v>
      </c>
      <c r="AY682" s="83">
        <v>19</v>
      </c>
      <c r="AZ682" s="5">
        <v>0</v>
      </c>
      <c r="BA682" s="393" t="s">
        <v>1537</v>
      </c>
      <c r="BB682" s="393" t="s">
        <v>1537</v>
      </c>
      <c r="BC682" s="393" t="s">
        <v>1537</v>
      </c>
      <c r="BD682" s="353" t="s">
        <v>3612</v>
      </c>
      <c r="BE682" s="5">
        <v>0</v>
      </c>
      <c r="BF682" s="5">
        <v>0</v>
      </c>
      <c r="BG682" s="5">
        <v>0</v>
      </c>
      <c r="BH682" s="354" t="s">
        <v>1537</v>
      </c>
      <c r="BI682" s="289"/>
      <c r="BJ682" s="297">
        <v>0</v>
      </c>
      <c r="BK682" s="297">
        <v>41</v>
      </c>
    </row>
    <row r="683" spans="1:63" x14ac:dyDescent="0.2">
      <c r="A683" s="293" t="s">
        <v>793</v>
      </c>
      <c r="B683" s="288" t="s">
        <v>2928</v>
      </c>
      <c r="C683" s="340">
        <v>121</v>
      </c>
      <c r="D683" s="341">
        <v>161</v>
      </c>
      <c r="E683" s="341">
        <v>193</v>
      </c>
      <c r="F683" s="341">
        <v>198</v>
      </c>
      <c r="G683" s="341">
        <v>204</v>
      </c>
      <c r="H683" s="341">
        <v>228</v>
      </c>
      <c r="I683" s="342">
        <v>292</v>
      </c>
      <c r="J683" s="340">
        <v>0</v>
      </c>
      <c r="K683" s="341">
        <v>0</v>
      </c>
      <c r="L683" s="341">
        <v>48</v>
      </c>
      <c r="M683" s="341">
        <v>99</v>
      </c>
      <c r="N683" s="340">
        <v>148</v>
      </c>
      <c r="O683" s="341">
        <v>247</v>
      </c>
      <c r="P683" s="341">
        <v>268</v>
      </c>
      <c r="Q683" s="343">
        <v>247</v>
      </c>
      <c r="R683" s="344">
        <v>268</v>
      </c>
      <c r="S683" s="344">
        <v>298</v>
      </c>
      <c r="T683" s="344">
        <v>299</v>
      </c>
      <c r="U683" s="344">
        <v>336</v>
      </c>
      <c r="V683" s="344">
        <v>336</v>
      </c>
      <c r="W683" s="344">
        <v>0</v>
      </c>
      <c r="X683" s="383">
        <v>0</v>
      </c>
      <c r="Y683" s="384">
        <v>0.12</v>
      </c>
      <c r="Z683" s="384">
        <v>0.25</v>
      </c>
      <c r="AA683" s="384">
        <v>0.25</v>
      </c>
      <c r="AB683" s="385">
        <v>0</v>
      </c>
      <c r="AC683" s="385">
        <v>0</v>
      </c>
      <c r="AD683" s="385">
        <v>0</v>
      </c>
      <c r="AE683" s="385">
        <v>0</v>
      </c>
      <c r="AF683" s="200">
        <v>0</v>
      </c>
      <c r="AG683" s="333" t="s">
        <v>3962</v>
      </c>
      <c r="AH683" s="386" t="s">
        <v>2818</v>
      </c>
      <c r="AI683" s="387" t="s">
        <v>2819</v>
      </c>
      <c r="AJ683" s="386">
        <v>1.6</v>
      </c>
      <c r="AK683" s="390">
        <v>27</v>
      </c>
      <c r="AL683" s="333">
        <v>30</v>
      </c>
      <c r="AM683" s="333">
        <v>1.2402850115740742</v>
      </c>
      <c r="AN683" s="440">
        <v>26.465555555555557</v>
      </c>
      <c r="AO683" s="389">
        <v>11.545138888888889</v>
      </c>
      <c r="AP683" s="390">
        <v>5.625</v>
      </c>
      <c r="AQ683" s="387">
        <v>2</v>
      </c>
      <c r="AR683" s="387">
        <v>2</v>
      </c>
      <c r="AS683" s="387">
        <v>0</v>
      </c>
      <c r="AT683" s="387">
        <v>0</v>
      </c>
      <c r="AU683" s="387">
        <v>0</v>
      </c>
      <c r="AV683" s="387">
        <v>4</v>
      </c>
      <c r="AW683" s="350">
        <v>1</v>
      </c>
      <c r="AX683" s="391">
        <v>1</v>
      </c>
      <c r="AY683" s="83">
        <v>17</v>
      </c>
      <c r="AZ683" s="5">
        <v>0</v>
      </c>
      <c r="BA683" s="393" t="s">
        <v>1537</v>
      </c>
      <c r="BB683" s="393" t="s">
        <v>1537</v>
      </c>
      <c r="BC683" s="393" t="s">
        <v>1537</v>
      </c>
      <c r="BD683" s="353" t="s">
        <v>3612</v>
      </c>
      <c r="BE683" s="5">
        <v>0</v>
      </c>
      <c r="BF683" s="5">
        <v>0</v>
      </c>
      <c r="BG683" s="5">
        <v>0</v>
      </c>
      <c r="BH683" s="354" t="s">
        <v>1537</v>
      </c>
      <c r="BI683" s="289"/>
      <c r="BJ683" s="297">
        <v>0</v>
      </c>
      <c r="BK683" s="297">
        <v>21</v>
      </c>
    </row>
    <row r="684" spans="1:63" x14ac:dyDescent="0.2">
      <c r="A684" s="293" t="s">
        <v>804</v>
      </c>
      <c r="B684" s="288" t="s">
        <v>2917</v>
      </c>
      <c r="C684" s="340">
        <v>125</v>
      </c>
      <c r="D684" s="341">
        <v>175</v>
      </c>
      <c r="E684" s="341">
        <v>212</v>
      </c>
      <c r="F684" s="341">
        <v>217</v>
      </c>
      <c r="G684" s="341">
        <v>226</v>
      </c>
      <c r="H684" s="341">
        <v>252</v>
      </c>
      <c r="I684" s="342">
        <v>329</v>
      </c>
      <c r="J684" s="340">
        <v>0</v>
      </c>
      <c r="K684" s="341">
        <v>0</v>
      </c>
      <c r="L684" s="341">
        <v>60</v>
      </c>
      <c r="M684" s="341">
        <v>119</v>
      </c>
      <c r="N684" s="340">
        <v>156</v>
      </c>
      <c r="O684" s="341">
        <v>277</v>
      </c>
      <c r="P684" s="341">
        <v>298</v>
      </c>
      <c r="Q684" s="343">
        <v>277</v>
      </c>
      <c r="R684" s="344">
        <v>298</v>
      </c>
      <c r="S684" s="344">
        <v>330</v>
      </c>
      <c r="T684" s="344">
        <v>357</v>
      </c>
      <c r="U684" s="344">
        <v>368</v>
      </c>
      <c r="V684" s="344">
        <v>368</v>
      </c>
      <c r="W684" s="344">
        <v>0</v>
      </c>
      <c r="X684" s="383">
        <v>0</v>
      </c>
      <c r="Y684" s="384">
        <v>0.12</v>
      </c>
      <c r="Z684" s="384">
        <v>0.25</v>
      </c>
      <c r="AA684" s="384">
        <v>0.25</v>
      </c>
      <c r="AB684" s="385">
        <v>0</v>
      </c>
      <c r="AC684" s="385">
        <v>0</v>
      </c>
      <c r="AD684" s="385">
        <v>0</v>
      </c>
      <c r="AE684" s="385">
        <v>0</v>
      </c>
      <c r="AF684" s="200">
        <v>0</v>
      </c>
      <c r="AG684" s="333" t="s">
        <v>3962</v>
      </c>
      <c r="AH684" s="386" t="s">
        <v>2818</v>
      </c>
      <c r="AI684" s="387" t="s">
        <v>2819</v>
      </c>
      <c r="AJ684" s="386">
        <v>1.6</v>
      </c>
      <c r="AK684" s="390">
        <v>27</v>
      </c>
      <c r="AL684" s="333">
        <v>36</v>
      </c>
      <c r="AM684" s="333">
        <v>1.4862919560185188</v>
      </c>
      <c r="AN684" s="440">
        <v>31.282222222222224</v>
      </c>
      <c r="AO684" s="389">
        <v>12.936805555555555</v>
      </c>
      <c r="AP684" s="390">
        <v>6.75</v>
      </c>
      <c r="AQ684" s="387">
        <v>2</v>
      </c>
      <c r="AR684" s="387">
        <v>2</v>
      </c>
      <c r="AS684" s="387">
        <v>0</v>
      </c>
      <c r="AT684" s="387">
        <v>0</v>
      </c>
      <c r="AU684" s="387">
        <v>0</v>
      </c>
      <c r="AV684" s="387">
        <v>4</v>
      </c>
      <c r="AW684" s="350">
        <v>1</v>
      </c>
      <c r="AX684" s="391">
        <v>1</v>
      </c>
      <c r="AY684" s="83">
        <v>17</v>
      </c>
      <c r="AZ684" s="5">
        <v>0</v>
      </c>
      <c r="BA684" s="393" t="s">
        <v>1537</v>
      </c>
      <c r="BB684" s="393" t="s">
        <v>1537</v>
      </c>
      <c r="BC684" s="393" t="s">
        <v>1537</v>
      </c>
      <c r="BD684" s="353" t="s">
        <v>3612</v>
      </c>
      <c r="BE684" s="5">
        <v>0</v>
      </c>
      <c r="BF684" s="5">
        <v>0</v>
      </c>
      <c r="BG684" s="5">
        <v>0</v>
      </c>
      <c r="BH684" s="354" t="s">
        <v>1537</v>
      </c>
      <c r="BI684" s="289"/>
      <c r="BJ684" s="297">
        <v>0</v>
      </c>
      <c r="BK684" s="297">
        <v>23</v>
      </c>
    </row>
    <row r="685" spans="1:63" x14ac:dyDescent="0.2">
      <c r="A685" s="293" t="s">
        <v>815</v>
      </c>
      <c r="B685" s="288" t="s">
        <v>2906</v>
      </c>
      <c r="C685" s="340">
        <v>134</v>
      </c>
      <c r="D685" s="341">
        <v>191</v>
      </c>
      <c r="E685" s="341">
        <v>237</v>
      </c>
      <c r="F685" s="341">
        <v>241</v>
      </c>
      <c r="G685" s="341">
        <v>251</v>
      </c>
      <c r="H685" s="341">
        <v>280</v>
      </c>
      <c r="I685" s="342">
        <v>370</v>
      </c>
      <c r="J685" s="340">
        <v>0</v>
      </c>
      <c r="K685" s="341">
        <v>0</v>
      </c>
      <c r="L685" s="341">
        <v>69</v>
      </c>
      <c r="M685" s="341">
        <v>139</v>
      </c>
      <c r="N685" s="340">
        <v>165</v>
      </c>
      <c r="O685" s="341">
        <v>300</v>
      </c>
      <c r="P685" s="341">
        <v>325</v>
      </c>
      <c r="Q685" s="343">
        <v>300</v>
      </c>
      <c r="R685" s="344">
        <v>325</v>
      </c>
      <c r="S685" s="344">
        <v>366</v>
      </c>
      <c r="T685" s="344">
        <v>375</v>
      </c>
      <c r="U685" s="344">
        <v>404</v>
      </c>
      <c r="V685" s="344">
        <v>404</v>
      </c>
      <c r="W685" s="344">
        <v>0</v>
      </c>
      <c r="X685" s="383">
        <v>0</v>
      </c>
      <c r="Y685" s="384">
        <v>0.12</v>
      </c>
      <c r="Z685" s="384">
        <v>0.25</v>
      </c>
      <c r="AA685" s="384">
        <v>0.25</v>
      </c>
      <c r="AB685" s="385">
        <v>0</v>
      </c>
      <c r="AC685" s="385">
        <v>0</v>
      </c>
      <c r="AD685" s="385">
        <v>0</v>
      </c>
      <c r="AE685" s="385">
        <v>0</v>
      </c>
      <c r="AF685" s="200">
        <v>0</v>
      </c>
      <c r="AG685" s="333" t="s">
        <v>3962</v>
      </c>
      <c r="AH685" s="386" t="s">
        <v>2818</v>
      </c>
      <c r="AI685" s="387" t="s">
        <v>2819</v>
      </c>
      <c r="AJ685" s="386">
        <v>1.6</v>
      </c>
      <c r="AK685" s="390">
        <v>27</v>
      </c>
      <c r="AL685" s="333">
        <v>42</v>
      </c>
      <c r="AM685" s="333">
        <v>1.7322989004629632</v>
      </c>
      <c r="AN685" s="440">
        <v>36.098888888888894</v>
      </c>
      <c r="AO685" s="389">
        <v>14.328472222222222</v>
      </c>
      <c r="AP685" s="390">
        <v>7.875</v>
      </c>
      <c r="AQ685" s="387">
        <v>2</v>
      </c>
      <c r="AR685" s="387">
        <v>2</v>
      </c>
      <c r="AS685" s="387">
        <v>0</v>
      </c>
      <c r="AT685" s="387">
        <v>0</v>
      </c>
      <c r="AU685" s="387">
        <v>0</v>
      </c>
      <c r="AV685" s="387">
        <v>4</v>
      </c>
      <c r="AW685" s="350">
        <v>1</v>
      </c>
      <c r="AX685" s="391">
        <v>1</v>
      </c>
      <c r="AY685" s="83">
        <v>17</v>
      </c>
      <c r="AZ685" s="5">
        <v>0</v>
      </c>
      <c r="BA685" s="393" t="s">
        <v>1537</v>
      </c>
      <c r="BB685" s="393" t="s">
        <v>1537</v>
      </c>
      <c r="BC685" s="393" t="s">
        <v>1537</v>
      </c>
      <c r="BD685" s="353" t="s">
        <v>3612</v>
      </c>
      <c r="BE685" s="5">
        <v>0</v>
      </c>
      <c r="BF685" s="5">
        <v>0</v>
      </c>
      <c r="BG685" s="5">
        <v>0</v>
      </c>
      <c r="BH685" s="354" t="s">
        <v>1537</v>
      </c>
      <c r="BI685" s="289"/>
      <c r="BJ685" s="297">
        <v>0</v>
      </c>
      <c r="BK685" s="297">
        <v>26</v>
      </c>
    </row>
    <row r="686" spans="1:63" x14ac:dyDescent="0.2">
      <c r="A686" s="293" t="s">
        <v>1857</v>
      </c>
      <c r="B686" s="288" t="s">
        <v>2896</v>
      </c>
      <c r="C686" s="340">
        <v>139</v>
      </c>
      <c r="D686" s="341">
        <v>209</v>
      </c>
      <c r="E686" s="341">
        <v>261</v>
      </c>
      <c r="F686" s="341">
        <v>269</v>
      </c>
      <c r="G686" s="341">
        <v>279</v>
      </c>
      <c r="H686" s="341">
        <v>313</v>
      </c>
      <c r="I686" s="342">
        <v>419</v>
      </c>
      <c r="J686" s="340">
        <v>0</v>
      </c>
      <c r="K686" s="341">
        <v>0</v>
      </c>
      <c r="L686" s="341">
        <v>81</v>
      </c>
      <c r="M686" s="341">
        <v>165</v>
      </c>
      <c r="N686" s="340">
        <v>175</v>
      </c>
      <c r="O686" s="341">
        <v>315</v>
      </c>
      <c r="P686" s="341">
        <v>340</v>
      </c>
      <c r="Q686" s="343">
        <v>315</v>
      </c>
      <c r="R686" s="344">
        <v>340</v>
      </c>
      <c r="S686" s="344">
        <v>404</v>
      </c>
      <c r="T686" s="344">
        <v>530</v>
      </c>
      <c r="U686" s="344">
        <v>441</v>
      </c>
      <c r="V686" s="344">
        <v>441</v>
      </c>
      <c r="W686" s="344">
        <v>0</v>
      </c>
      <c r="X686" s="383">
        <v>0</v>
      </c>
      <c r="Y686" s="384">
        <v>0.12</v>
      </c>
      <c r="Z686" s="384">
        <v>0.25</v>
      </c>
      <c r="AA686" s="384">
        <v>0.25</v>
      </c>
      <c r="AB686" s="385">
        <v>0</v>
      </c>
      <c r="AC686" s="385">
        <v>0</v>
      </c>
      <c r="AD686" s="385">
        <v>0</v>
      </c>
      <c r="AE686" s="385">
        <v>0</v>
      </c>
      <c r="AF686" s="200">
        <v>0</v>
      </c>
      <c r="AG686" s="333" t="s">
        <v>3962</v>
      </c>
      <c r="AH686" s="386" t="s">
        <v>2818</v>
      </c>
      <c r="AI686" s="387" t="s">
        <v>2819</v>
      </c>
      <c r="AJ686" s="386">
        <v>1.6</v>
      </c>
      <c r="AK686" s="390">
        <v>27</v>
      </c>
      <c r="AL686" s="333">
        <v>42</v>
      </c>
      <c r="AM686" s="333">
        <v>1.7322989004629632</v>
      </c>
      <c r="AN686" s="440">
        <v>39.098888888888894</v>
      </c>
      <c r="AO686" s="389">
        <v>14.328472222222222</v>
      </c>
      <c r="AP686" s="390">
        <v>9.375</v>
      </c>
      <c r="AQ686" s="387">
        <v>2</v>
      </c>
      <c r="AR686" s="387">
        <v>2</v>
      </c>
      <c r="AS686" s="387">
        <v>0</v>
      </c>
      <c r="AT686" s="387">
        <v>0</v>
      </c>
      <c r="AU686" s="387">
        <v>0</v>
      </c>
      <c r="AV686" s="387">
        <v>4</v>
      </c>
      <c r="AW686" s="350">
        <v>1</v>
      </c>
      <c r="AX686" s="391">
        <v>1</v>
      </c>
      <c r="AY686" s="83">
        <v>17</v>
      </c>
      <c r="AZ686" s="5">
        <v>0</v>
      </c>
      <c r="BA686" s="393" t="s">
        <v>1537</v>
      </c>
      <c r="BB686" s="393" t="s">
        <v>1537</v>
      </c>
      <c r="BC686" s="393" t="s">
        <v>1537</v>
      </c>
      <c r="BD686" s="353" t="s">
        <v>3612</v>
      </c>
      <c r="BE686" s="5">
        <v>0</v>
      </c>
      <c r="BF686" s="5">
        <v>0</v>
      </c>
      <c r="BG686" s="5">
        <v>0</v>
      </c>
      <c r="BH686" s="354" t="s">
        <v>1537</v>
      </c>
      <c r="BI686" s="289"/>
      <c r="BJ686" s="297">
        <v>0</v>
      </c>
      <c r="BK686" s="297">
        <v>28</v>
      </c>
    </row>
    <row r="687" spans="1:63" x14ac:dyDescent="0.2">
      <c r="A687" s="293" t="s">
        <v>771</v>
      </c>
      <c r="B687" s="288" t="s">
        <v>2885</v>
      </c>
      <c r="C687" s="340">
        <v>158</v>
      </c>
      <c r="D687" s="341">
        <v>242</v>
      </c>
      <c r="E687" s="341">
        <v>304</v>
      </c>
      <c r="F687" s="341">
        <v>313</v>
      </c>
      <c r="G687" s="341">
        <v>326</v>
      </c>
      <c r="H687" s="341">
        <v>364</v>
      </c>
      <c r="I687" s="342">
        <v>492</v>
      </c>
      <c r="J687" s="340">
        <v>0</v>
      </c>
      <c r="K687" s="341">
        <v>0</v>
      </c>
      <c r="L687" s="341">
        <v>98</v>
      </c>
      <c r="M687" s="341">
        <v>198</v>
      </c>
      <c r="N687" s="340">
        <v>198</v>
      </c>
      <c r="O687" s="341">
        <v>400</v>
      </c>
      <c r="P687" s="341">
        <v>433</v>
      </c>
      <c r="Q687" s="343">
        <v>400</v>
      </c>
      <c r="R687" s="344">
        <v>433</v>
      </c>
      <c r="S687" s="344">
        <v>486</v>
      </c>
      <c r="T687" s="344">
        <v>489</v>
      </c>
      <c r="U687" s="344">
        <v>559</v>
      </c>
      <c r="V687" s="344">
        <v>559</v>
      </c>
      <c r="W687" s="344">
        <v>0</v>
      </c>
      <c r="X687" s="383">
        <v>0</v>
      </c>
      <c r="Y687" s="384">
        <v>0.12</v>
      </c>
      <c r="Z687" s="384">
        <v>0.25</v>
      </c>
      <c r="AA687" s="384">
        <v>0.25</v>
      </c>
      <c r="AB687" s="385">
        <v>0</v>
      </c>
      <c r="AC687" s="385">
        <v>0</v>
      </c>
      <c r="AD687" s="385">
        <v>0</v>
      </c>
      <c r="AE687" s="385">
        <v>0</v>
      </c>
      <c r="AF687" s="200">
        <v>0</v>
      </c>
      <c r="AG687" s="333" t="s">
        <v>3962</v>
      </c>
      <c r="AH687" s="386" t="s">
        <v>2818</v>
      </c>
      <c r="AI687" s="387" t="s">
        <v>2819</v>
      </c>
      <c r="AJ687" s="386">
        <v>1.6</v>
      </c>
      <c r="AK687" s="390">
        <v>27</v>
      </c>
      <c r="AL687" s="333">
        <v>65</v>
      </c>
      <c r="AM687" s="333">
        <v>2.6753255208333337</v>
      </c>
      <c r="AN687" s="440">
        <v>53.407777777777781</v>
      </c>
      <c r="AO687" s="389">
        <v>19.663194444444443</v>
      </c>
      <c r="AP687" s="390">
        <v>11.25</v>
      </c>
      <c r="AQ687" s="387">
        <v>4</v>
      </c>
      <c r="AR687" s="387">
        <v>4</v>
      </c>
      <c r="AS687" s="387">
        <v>0</v>
      </c>
      <c r="AT687" s="387">
        <v>0</v>
      </c>
      <c r="AU687" s="387">
        <v>0</v>
      </c>
      <c r="AV687" s="387">
        <v>8</v>
      </c>
      <c r="AW687" s="350">
        <v>1</v>
      </c>
      <c r="AX687" s="391">
        <v>1</v>
      </c>
      <c r="AY687" s="83">
        <v>19</v>
      </c>
      <c r="AZ687" s="5">
        <v>0</v>
      </c>
      <c r="BA687" s="393" t="s">
        <v>1537</v>
      </c>
      <c r="BB687" s="393" t="s">
        <v>1537</v>
      </c>
      <c r="BC687" s="393" t="s">
        <v>1537</v>
      </c>
      <c r="BD687" s="353" t="s">
        <v>3612</v>
      </c>
      <c r="BE687" s="5">
        <v>0</v>
      </c>
      <c r="BF687" s="5">
        <v>0</v>
      </c>
      <c r="BG687" s="5">
        <v>0</v>
      </c>
      <c r="BH687" s="354" t="s">
        <v>1537</v>
      </c>
      <c r="BI687" s="289"/>
      <c r="BJ687" s="297">
        <v>0</v>
      </c>
      <c r="BK687" s="297">
        <v>33</v>
      </c>
    </row>
    <row r="688" spans="1:63" x14ac:dyDescent="0.2">
      <c r="A688" s="293" t="s">
        <v>782</v>
      </c>
      <c r="B688" s="288" t="s">
        <v>2874</v>
      </c>
      <c r="C688" s="340">
        <v>167</v>
      </c>
      <c r="D688" s="341">
        <v>269</v>
      </c>
      <c r="E688" s="341">
        <v>343</v>
      </c>
      <c r="F688" s="341">
        <v>353</v>
      </c>
      <c r="G688" s="341">
        <v>368</v>
      </c>
      <c r="H688" s="341">
        <v>414</v>
      </c>
      <c r="I688" s="342">
        <v>568</v>
      </c>
      <c r="J688" s="340">
        <v>0</v>
      </c>
      <c r="K688" s="341">
        <v>0</v>
      </c>
      <c r="L688" s="341">
        <v>117</v>
      </c>
      <c r="M688" s="341">
        <v>238</v>
      </c>
      <c r="N688" s="340">
        <v>212</v>
      </c>
      <c r="O688" s="341">
        <v>458</v>
      </c>
      <c r="P688" s="341">
        <v>495</v>
      </c>
      <c r="Q688" s="343">
        <v>458</v>
      </c>
      <c r="R688" s="344">
        <v>495</v>
      </c>
      <c r="S688" s="344">
        <v>547</v>
      </c>
      <c r="T688" s="344">
        <v>608</v>
      </c>
      <c r="U688" s="344">
        <v>621</v>
      </c>
      <c r="V688" s="344">
        <v>621</v>
      </c>
      <c r="W688" s="344">
        <v>0</v>
      </c>
      <c r="X688" s="383">
        <v>0</v>
      </c>
      <c r="Y688" s="384">
        <v>0.12</v>
      </c>
      <c r="Z688" s="384">
        <v>0.25</v>
      </c>
      <c r="AA688" s="384">
        <v>0.25</v>
      </c>
      <c r="AB688" s="385">
        <v>0</v>
      </c>
      <c r="AC688" s="385">
        <v>0</v>
      </c>
      <c r="AD688" s="385">
        <v>0</v>
      </c>
      <c r="AE688" s="385">
        <v>0</v>
      </c>
      <c r="AF688" s="200">
        <v>0</v>
      </c>
      <c r="AG688" s="333" t="s">
        <v>3962</v>
      </c>
      <c r="AH688" s="386" t="s">
        <v>2818</v>
      </c>
      <c r="AI688" s="387" t="s">
        <v>2819</v>
      </c>
      <c r="AJ688" s="386">
        <v>1.6</v>
      </c>
      <c r="AK688" s="390">
        <v>27</v>
      </c>
      <c r="AL688" s="333">
        <v>77</v>
      </c>
      <c r="AM688" s="333">
        <v>3.1673394097222225</v>
      </c>
      <c r="AN688" s="440">
        <v>63.041111111111114</v>
      </c>
      <c r="AO688" s="389">
        <v>22.446527777777778</v>
      </c>
      <c r="AP688" s="390">
        <v>13.5</v>
      </c>
      <c r="AQ688" s="387">
        <v>4</v>
      </c>
      <c r="AR688" s="387">
        <v>4</v>
      </c>
      <c r="AS688" s="387">
        <v>0</v>
      </c>
      <c r="AT688" s="387">
        <v>0</v>
      </c>
      <c r="AU688" s="387">
        <v>0</v>
      </c>
      <c r="AV688" s="387">
        <v>8</v>
      </c>
      <c r="AW688" s="350">
        <v>1</v>
      </c>
      <c r="AX688" s="391">
        <v>1</v>
      </c>
      <c r="AY688" s="83">
        <v>19</v>
      </c>
      <c r="AZ688" s="5">
        <v>0</v>
      </c>
      <c r="BA688" s="393" t="s">
        <v>1537</v>
      </c>
      <c r="BB688" s="393" t="s">
        <v>1537</v>
      </c>
      <c r="BC688" s="393" t="s">
        <v>1537</v>
      </c>
      <c r="BD688" s="353" t="s">
        <v>3612</v>
      </c>
      <c r="BE688" s="5">
        <v>0</v>
      </c>
      <c r="BF688" s="5">
        <v>0</v>
      </c>
      <c r="BG688" s="5">
        <v>0</v>
      </c>
      <c r="BH688" s="354" t="s">
        <v>1537</v>
      </c>
      <c r="BI688" s="289"/>
      <c r="BJ688" s="297">
        <v>0</v>
      </c>
      <c r="BK688" s="297">
        <v>37</v>
      </c>
    </row>
    <row r="689" spans="1:63" x14ac:dyDescent="0.2">
      <c r="A689" s="293" t="s">
        <v>726</v>
      </c>
      <c r="B689" s="288" t="s">
        <v>2864</v>
      </c>
      <c r="C689" s="340">
        <v>176</v>
      </c>
      <c r="D689" s="341">
        <v>288</v>
      </c>
      <c r="E689" s="341">
        <v>373</v>
      </c>
      <c r="F689" s="341">
        <v>382</v>
      </c>
      <c r="G689" s="341">
        <v>399</v>
      </c>
      <c r="H689" s="341">
        <v>449</v>
      </c>
      <c r="I689" s="342">
        <v>619</v>
      </c>
      <c r="J689" s="340">
        <v>0</v>
      </c>
      <c r="K689" s="341">
        <v>0</v>
      </c>
      <c r="L689" s="341">
        <v>130</v>
      </c>
      <c r="M689" s="341">
        <v>264</v>
      </c>
      <c r="N689" s="340">
        <v>224</v>
      </c>
      <c r="O689" s="341">
        <v>465</v>
      </c>
      <c r="P689" s="341">
        <v>504</v>
      </c>
      <c r="Q689" s="343">
        <v>465</v>
      </c>
      <c r="R689" s="344">
        <v>504</v>
      </c>
      <c r="S689" s="344">
        <v>590</v>
      </c>
      <c r="T689" s="344">
        <v>720</v>
      </c>
      <c r="U689" s="344">
        <v>663</v>
      </c>
      <c r="V689" s="344">
        <v>663</v>
      </c>
      <c r="W689" s="344">
        <v>0</v>
      </c>
      <c r="X689" s="383">
        <v>0</v>
      </c>
      <c r="Y689" s="384">
        <v>0.12</v>
      </c>
      <c r="Z689" s="384">
        <v>0.25</v>
      </c>
      <c r="AA689" s="384">
        <v>0.25</v>
      </c>
      <c r="AB689" s="385">
        <v>0</v>
      </c>
      <c r="AC689" s="385">
        <v>0</v>
      </c>
      <c r="AD689" s="385">
        <v>0</v>
      </c>
      <c r="AE689" s="385">
        <v>0</v>
      </c>
      <c r="AF689" s="200">
        <v>0</v>
      </c>
      <c r="AG689" s="333" t="s">
        <v>3962</v>
      </c>
      <c r="AH689" s="386" t="s">
        <v>2818</v>
      </c>
      <c r="AI689" s="387" t="s">
        <v>2819</v>
      </c>
      <c r="AJ689" s="386">
        <v>1.6</v>
      </c>
      <c r="AK689" s="390">
        <v>27</v>
      </c>
      <c r="AL689" s="333">
        <v>84</v>
      </c>
      <c r="AM689" s="333">
        <v>3.4543475115740745</v>
      </c>
      <c r="AN689" s="440">
        <v>69.320555555555558</v>
      </c>
      <c r="AO689" s="389">
        <v>24.070138888888891</v>
      </c>
      <c r="AP689" s="390">
        <v>14.962499999999999</v>
      </c>
      <c r="AQ689" s="387">
        <v>4</v>
      </c>
      <c r="AR689" s="387">
        <v>4</v>
      </c>
      <c r="AS689" s="387">
        <v>0</v>
      </c>
      <c r="AT689" s="387">
        <v>0</v>
      </c>
      <c r="AU689" s="387">
        <v>0</v>
      </c>
      <c r="AV689" s="387">
        <v>10</v>
      </c>
      <c r="AW689" s="350">
        <v>1</v>
      </c>
      <c r="AX689" s="391">
        <v>1</v>
      </c>
      <c r="AY689" s="83">
        <v>19</v>
      </c>
      <c r="AZ689" s="5">
        <v>0</v>
      </c>
      <c r="BA689" s="393" t="s">
        <v>1537</v>
      </c>
      <c r="BB689" s="393" t="s">
        <v>1537</v>
      </c>
      <c r="BC689" s="393" t="s">
        <v>1537</v>
      </c>
      <c r="BD689" s="353" t="s">
        <v>3612</v>
      </c>
      <c r="BE689" s="5">
        <v>0</v>
      </c>
      <c r="BF689" s="5">
        <v>0</v>
      </c>
      <c r="BG689" s="5">
        <v>0</v>
      </c>
      <c r="BH689" s="354" t="s">
        <v>1537</v>
      </c>
      <c r="BI689" s="289"/>
      <c r="BJ689" s="297">
        <v>0</v>
      </c>
      <c r="BK689" s="297">
        <v>40</v>
      </c>
    </row>
    <row r="690" spans="1:63" x14ac:dyDescent="0.2">
      <c r="A690" s="293" t="s">
        <v>735</v>
      </c>
      <c r="B690" s="288" t="s">
        <v>2854</v>
      </c>
      <c r="C690" s="340">
        <v>178</v>
      </c>
      <c r="D690" s="341">
        <v>295</v>
      </c>
      <c r="E690" s="341">
        <v>383</v>
      </c>
      <c r="F690" s="341">
        <v>393</v>
      </c>
      <c r="G690" s="341">
        <v>410</v>
      </c>
      <c r="H690" s="341">
        <v>461</v>
      </c>
      <c r="I690" s="342">
        <v>639</v>
      </c>
      <c r="J690" s="340">
        <v>0</v>
      </c>
      <c r="K690" s="341">
        <v>0</v>
      </c>
      <c r="L690" s="341">
        <v>134</v>
      </c>
      <c r="M690" s="341">
        <v>275</v>
      </c>
      <c r="N690" s="340">
        <v>228</v>
      </c>
      <c r="O690" s="341">
        <v>486</v>
      </c>
      <c r="P690" s="341">
        <v>527</v>
      </c>
      <c r="Q690" s="343">
        <v>486</v>
      </c>
      <c r="R690" s="344">
        <v>527</v>
      </c>
      <c r="S690" s="344">
        <v>603</v>
      </c>
      <c r="T690" s="344">
        <v>777</v>
      </c>
      <c r="U690" s="344">
        <v>666</v>
      </c>
      <c r="V690" s="344">
        <v>666</v>
      </c>
      <c r="W690" s="344">
        <v>0</v>
      </c>
      <c r="X690" s="383">
        <v>0</v>
      </c>
      <c r="Y690" s="384">
        <v>0.12</v>
      </c>
      <c r="Z690" s="384">
        <v>0.25</v>
      </c>
      <c r="AA690" s="384">
        <v>0.25</v>
      </c>
      <c r="AB690" s="385">
        <v>0</v>
      </c>
      <c r="AC690" s="385">
        <v>0</v>
      </c>
      <c r="AD690" s="385">
        <v>0</v>
      </c>
      <c r="AE690" s="385">
        <v>0</v>
      </c>
      <c r="AF690" s="200">
        <v>0</v>
      </c>
      <c r="AG690" s="333" t="s">
        <v>3962</v>
      </c>
      <c r="AH690" s="386" t="s">
        <v>2818</v>
      </c>
      <c r="AI690" s="387" t="s">
        <v>2819</v>
      </c>
      <c r="AJ690" s="386">
        <v>1.6</v>
      </c>
      <c r="AK690" s="390">
        <v>27</v>
      </c>
      <c r="AL690" s="333">
        <v>87</v>
      </c>
      <c r="AM690" s="333">
        <v>3.5773509837962965</v>
      </c>
      <c r="AN690" s="440">
        <v>71.728888888888889</v>
      </c>
      <c r="AO690" s="389">
        <v>24.765972222222224</v>
      </c>
      <c r="AP690" s="390">
        <v>15.524999999999999</v>
      </c>
      <c r="AQ690" s="387">
        <v>4</v>
      </c>
      <c r="AR690" s="387">
        <v>4</v>
      </c>
      <c r="AS690" s="387">
        <v>0</v>
      </c>
      <c r="AT690" s="387">
        <v>0</v>
      </c>
      <c r="AU690" s="387">
        <v>0</v>
      </c>
      <c r="AV690" s="387">
        <v>10</v>
      </c>
      <c r="AW690" s="350">
        <v>1</v>
      </c>
      <c r="AX690" s="391">
        <v>1</v>
      </c>
      <c r="AY690" s="83">
        <v>19</v>
      </c>
      <c r="AZ690" s="5">
        <v>0</v>
      </c>
      <c r="BA690" s="393" t="s">
        <v>1537</v>
      </c>
      <c r="BB690" s="393" t="s">
        <v>1537</v>
      </c>
      <c r="BC690" s="393" t="s">
        <v>1537</v>
      </c>
      <c r="BD690" s="353" t="s">
        <v>3612</v>
      </c>
      <c r="BE690" s="5">
        <v>0</v>
      </c>
      <c r="BF690" s="5">
        <v>0</v>
      </c>
      <c r="BG690" s="5">
        <v>0</v>
      </c>
      <c r="BH690" s="354" t="s">
        <v>1537</v>
      </c>
      <c r="BI690" s="289"/>
      <c r="BJ690" s="297">
        <v>0</v>
      </c>
      <c r="BK690" s="297">
        <v>41</v>
      </c>
    </row>
    <row r="691" spans="1:63" x14ac:dyDescent="0.2">
      <c r="A691" s="293" t="s">
        <v>744</v>
      </c>
      <c r="B691" s="288" t="s">
        <v>2844</v>
      </c>
      <c r="C691" s="340">
        <v>180</v>
      </c>
      <c r="D691" s="341">
        <v>301</v>
      </c>
      <c r="E691" s="341">
        <v>393</v>
      </c>
      <c r="F691" s="341">
        <v>403</v>
      </c>
      <c r="G691" s="341">
        <v>421</v>
      </c>
      <c r="H691" s="341">
        <v>474</v>
      </c>
      <c r="I691" s="342">
        <v>657</v>
      </c>
      <c r="J691" s="340">
        <v>0</v>
      </c>
      <c r="K691" s="341">
        <v>0</v>
      </c>
      <c r="L691" s="341">
        <v>140</v>
      </c>
      <c r="M691" s="341">
        <v>284</v>
      </c>
      <c r="N691" s="340">
        <v>232</v>
      </c>
      <c r="O691" s="341">
        <v>494</v>
      </c>
      <c r="P691" s="341">
        <v>536</v>
      </c>
      <c r="Q691" s="343">
        <v>494</v>
      </c>
      <c r="R691" s="344">
        <v>536</v>
      </c>
      <c r="S691" s="344">
        <v>620</v>
      </c>
      <c r="T691" s="344">
        <v>780</v>
      </c>
      <c r="U691" s="344">
        <v>693</v>
      </c>
      <c r="V691" s="344">
        <v>693</v>
      </c>
      <c r="W691" s="344">
        <v>0</v>
      </c>
      <c r="X691" s="383">
        <v>0</v>
      </c>
      <c r="Y691" s="384">
        <v>0.12</v>
      </c>
      <c r="Z691" s="384">
        <v>0.25</v>
      </c>
      <c r="AA691" s="384">
        <v>0.25</v>
      </c>
      <c r="AB691" s="385">
        <v>0</v>
      </c>
      <c r="AC691" s="385">
        <v>0</v>
      </c>
      <c r="AD691" s="385">
        <v>0</v>
      </c>
      <c r="AE691" s="385">
        <v>0</v>
      </c>
      <c r="AF691" s="200">
        <v>0</v>
      </c>
      <c r="AG691" s="333" t="s">
        <v>3962</v>
      </c>
      <c r="AH691" s="386" t="s">
        <v>2818</v>
      </c>
      <c r="AI691" s="387" t="s">
        <v>2819</v>
      </c>
      <c r="AJ691" s="386">
        <v>1.6</v>
      </c>
      <c r="AK691" s="390">
        <v>27</v>
      </c>
      <c r="AL691" s="333">
        <v>90</v>
      </c>
      <c r="AM691" s="333">
        <v>3.7003544560185189</v>
      </c>
      <c r="AN691" s="440">
        <v>74.137222222222221</v>
      </c>
      <c r="AO691" s="389">
        <v>25.461805555555557</v>
      </c>
      <c r="AP691" s="390">
        <v>16.087499999999999</v>
      </c>
      <c r="AQ691" s="387">
        <v>4</v>
      </c>
      <c r="AR691" s="387">
        <v>4</v>
      </c>
      <c r="AS691" s="387">
        <v>0</v>
      </c>
      <c r="AT691" s="387">
        <v>0</v>
      </c>
      <c r="AU691" s="387">
        <v>0</v>
      </c>
      <c r="AV691" s="387">
        <v>10</v>
      </c>
      <c r="AW691" s="350">
        <v>1</v>
      </c>
      <c r="AX691" s="391">
        <v>1</v>
      </c>
      <c r="AY691" s="83">
        <v>19</v>
      </c>
      <c r="AZ691" s="5">
        <v>0</v>
      </c>
      <c r="BA691" s="393" t="s">
        <v>1537</v>
      </c>
      <c r="BB691" s="393" t="s">
        <v>1537</v>
      </c>
      <c r="BC691" s="393" t="s">
        <v>1537</v>
      </c>
      <c r="BD691" s="353" t="s">
        <v>3612</v>
      </c>
      <c r="BE691" s="5">
        <v>0</v>
      </c>
      <c r="BF691" s="5">
        <v>0</v>
      </c>
      <c r="BG691" s="5">
        <v>0</v>
      </c>
      <c r="BH691" s="354" t="s">
        <v>1537</v>
      </c>
      <c r="BI691" s="289"/>
      <c r="BJ691" s="297">
        <v>0</v>
      </c>
      <c r="BK691" s="297">
        <v>43</v>
      </c>
    </row>
    <row r="692" spans="1:63" x14ac:dyDescent="0.2">
      <c r="A692" s="293" t="s">
        <v>753</v>
      </c>
      <c r="B692" s="288" t="s">
        <v>2834</v>
      </c>
      <c r="C692" s="340">
        <v>182</v>
      </c>
      <c r="D692" s="341">
        <v>309</v>
      </c>
      <c r="E692" s="341">
        <v>403</v>
      </c>
      <c r="F692" s="341">
        <v>413</v>
      </c>
      <c r="G692" s="341">
        <v>432</v>
      </c>
      <c r="H692" s="341">
        <v>486</v>
      </c>
      <c r="I692" s="342">
        <v>675</v>
      </c>
      <c r="J692" s="340">
        <v>0</v>
      </c>
      <c r="K692" s="341">
        <v>0</v>
      </c>
      <c r="L692" s="341">
        <v>144</v>
      </c>
      <c r="M692" s="341">
        <v>294</v>
      </c>
      <c r="N692" s="340">
        <v>235</v>
      </c>
      <c r="O692" s="341">
        <v>504</v>
      </c>
      <c r="P692" s="341">
        <v>547</v>
      </c>
      <c r="Q692" s="343">
        <v>504</v>
      </c>
      <c r="R692" s="344">
        <v>547</v>
      </c>
      <c r="S692" s="344">
        <v>638</v>
      </c>
      <c r="T692" s="344">
        <v>786</v>
      </c>
      <c r="U692" s="344">
        <v>711</v>
      </c>
      <c r="V692" s="344">
        <v>711</v>
      </c>
      <c r="W692" s="344">
        <v>0</v>
      </c>
      <c r="X692" s="383">
        <v>0</v>
      </c>
      <c r="Y692" s="384">
        <v>0.12</v>
      </c>
      <c r="Z692" s="384">
        <v>0.25</v>
      </c>
      <c r="AA692" s="384">
        <v>0.25</v>
      </c>
      <c r="AB692" s="385">
        <v>0</v>
      </c>
      <c r="AC692" s="385">
        <v>0</v>
      </c>
      <c r="AD692" s="385">
        <v>0</v>
      </c>
      <c r="AE692" s="385">
        <v>0</v>
      </c>
      <c r="AF692" s="200">
        <v>0</v>
      </c>
      <c r="AG692" s="333" t="s">
        <v>3962</v>
      </c>
      <c r="AH692" s="386" t="s">
        <v>2818</v>
      </c>
      <c r="AI692" s="387" t="s">
        <v>2819</v>
      </c>
      <c r="AJ692" s="386">
        <v>1.6</v>
      </c>
      <c r="AK692" s="390">
        <v>27</v>
      </c>
      <c r="AL692" s="333">
        <v>93</v>
      </c>
      <c r="AM692" s="333">
        <v>3.8233579282407413</v>
      </c>
      <c r="AN692" s="440">
        <v>76.905555555555566</v>
      </c>
      <c r="AO692" s="389">
        <v>26.15763888888889</v>
      </c>
      <c r="AP692" s="390">
        <v>16.649999999999999</v>
      </c>
      <c r="AQ692" s="387">
        <v>4</v>
      </c>
      <c r="AR692" s="387">
        <v>4</v>
      </c>
      <c r="AS692" s="387">
        <v>0</v>
      </c>
      <c r="AT692" s="387">
        <v>0</v>
      </c>
      <c r="AU692" s="387">
        <v>0</v>
      </c>
      <c r="AV692" s="387">
        <v>12</v>
      </c>
      <c r="AW692" s="350">
        <v>1</v>
      </c>
      <c r="AX692" s="391">
        <v>1</v>
      </c>
      <c r="AY692" s="83">
        <v>19</v>
      </c>
      <c r="AZ692" s="5">
        <v>0</v>
      </c>
      <c r="BA692" s="393" t="s">
        <v>1537</v>
      </c>
      <c r="BB692" s="393" t="s">
        <v>1537</v>
      </c>
      <c r="BC692" s="393" t="s">
        <v>1537</v>
      </c>
      <c r="BD692" s="353" t="s">
        <v>3612</v>
      </c>
      <c r="BE692" s="5">
        <v>0</v>
      </c>
      <c r="BF692" s="5">
        <v>0</v>
      </c>
      <c r="BG692" s="5">
        <v>0</v>
      </c>
      <c r="BH692" s="354" t="s">
        <v>1537</v>
      </c>
      <c r="BI692" s="289"/>
      <c r="BJ692" s="297">
        <v>0</v>
      </c>
      <c r="BK692" s="297">
        <v>44</v>
      </c>
    </row>
    <row r="693" spans="1:63" x14ac:dyDescent="0.2">
      <c r="A693" s="293" t="s">
        <v>762</v>
      </c>
      <c r="B693" s="288" t="s">
        <v>2824</v>
      </c>
      <c r="C693" s="340">
        <v>185</v>
      </c>
      <c r="D693" s="341">
        <v>315</v>
      </c>
      <c r="E693" s="341">
        <v>412</v>
      </c>
      <c r="F693" s="341">
        <v>423</v>
      </c>
      <c r="G693" s="341">
        <v>443</v>
      </c>
      <c r="H693" s="341">
        <v>498</v>
      </c>
      <c r="I693" s="342">
        <v>694</v>
      </c>
      <c r="J693" s="340">
        <v>0</v>
      </c>
      <c r="K693" s="341">
        <v>0</v>
      </c>
      <c r="L693" s="341">
        <v>150</v>
      </c>
      <c r="M693" s="341">
        <v>304</v>
      </c>
      <c r="N693" s="340">
        <v>239</v>
      </c>
      <c r="O693" s="341">
        <v>515</v>
      </c>
      <c r="P693" s="341">
        <v>558</v>
      </c>
      <c r="Q693" s="343">
        <v>515</v>
      </c>
      <c r="R693" s="344">
        <v>558</v>
      </c>
      <c r="S693" s="344">
        <v>654</v>
      </c>
      <c r="T693" s="344">
        <v>793</v>
      </c>
      <c r="U693" s="344">
        <v>726</v>
      </c>
      <c r="V693" s="344">
        <v>726</v>
      </c>
      <c r="W693" s="344">
        <v>0</v>
      </c>
      <c r="X693" s="383">
        <v>0</v>
      </c>
      <c r="Y693" s="384">
        <v>0.12</v>
      </c>
      <c r="Z693" s="384">
        <v>0.25</v>
      </c>
      <c r="AA693" s="384">
        <v>0.25</v>
      </c>
      <c r="AB693" s="385">
        <v>0</v>
      </c>
      <c r="AC693" s="385">
        <v>0</v>
      </c>
      <c r="AD693" s="385">
        <v>0</v>
      </c>
      <c r="AE693" s="385">
        <v>0</v>
      </c>
      <c r="AF693" s="200">
        <v>0</v>
      </c>
      <c r="AG693" s="333" t="s">
        <v>3962</v>
      </c>
      <c r="AH693" s="386" t="s">
        <v>2818</v>
      </c>
      <c r="AI693" s="387" t="s">
        <v>2819</v>
      </c>
      <c r="AJ693" s="386">
        <v>1.6</v>
      </c>
      <c r="AK693" s="390">
        <v>27</v>
      </c>
      <c r="AL693" s="333">
        <v>96</v>
      </c>
      <c r="AM693" s="333">
        <v>3.9463614004629637</v>
      </c>
      <c r="AN693" s="440">
        <v>79.313888888888897</v>
      </c>
      <c r="AO693" s="389">
        <v>26.853472222222223</v>
      </c>
      <c r="AP693" s="390">
        <v>17.212499999999999</v>
      </c>
      <c r="AQ693" s="387">
        <v>4</v>
      </c>
      <c r="AR693" s="387">
        <v>4</v>
      </c>
      <c r="AS693" s="387">
        <v>0</v>
      </c>
      <c r="AT693" s="387">
        <v>0</v>
      </c>
      <c r="AU693" s="387">
        <v>0</v>
      </c>
      <c r="AV693" s="387">
        <v>12</v>
      </c>
      <c r="AW693" s="350">
        <v>1</v>
      </c>
      <c r="AX693" s="391">
        <v>1</v>
      </c>
      <c r="AY693" s="83">
        <v>19</v>
      </c>
      <c r="AZ693" s="5">
        <v>0</v>
      </c>
      <c r="BA693" s="393" t="s">
        <v>1537</v>
      </c>
      <c r="BB693" s="393" t="s">
        <v>1537</v>
      </c>
      <c r="BC693" s="393" t="s">
        <v>1537</v>
      </c>
      <c r="BD693" s="353" t="s">
        <v>3612</v>
      </c>
      <c r="BE693" s="5">
        <v>0</v>
      </c>
      <c r="BF693" s="5">
        <v>0</v>
      </c>
      <c r="BG693" s="5">
        <v>0</v>
      </c>
      <c r="BH693" s="354" t="s">
        <v>1537</v>
      </c>
      <c r="BI693" s="289"/>
      <c r="BJ693" s="297">
        <v>0</v>
      </c>
      <c r="BK693" s="297">
        <v>45</v>
      </c>
    </row>
    <row r="694" spans="1:63" x14ac:dyDescent="0.2">
      <c r="A694" s="293" t="s">
        <v>794</v>
      </c>
      <c r="B694" s="288" t="s">
        <v>2929</v>
      </c>
      <c r="C694" s="340">
        <v>123</v>
      </c>
      <c r="D694" s="341">
        <v>168</v>
      </c>
      <c r="E694" s="341">
        <v>204</v>
      </c>
      <c r="F694" s="341">
        <v>208</v>
      </c>
      <c r="G694" s="341">
        <v>216</v>
      </c>
      <c r="H694" s="341">
        <v>242</v>
      </c>
      <c r="I694" s="342">
        <v>313</v>
      </c>
      <c r="J694" s="340">
        <v>0</v>
      </c>
      <c r="K694" s="341">
        <v>0</v>
      </c>
      <c r="L694" s="341">
        <v>53</v>
      </c>
      <c r="M694" s="341">
        <v>111</v>
      </c>
      <c r="N694" s="340">
        <v>151</v>
      </c>
      <c r="O694" s="341">
        <v>256</v>
      </c>
      <c r="P694" s="341">
        <v>274</v>
      </c>
      <c r="Q694" s="343">
        <v>256</v>
      </c>
      <c r="R694" s="344">
        <v>274</v>
      </c>
      <c r="S694" s="344">
        <v>313</v>
      </c>
      <c r="T694" s="344">
        <v>305</v>
      </c>
      <c r="U694" s="344">
        <v>347</v>
      </c>
      <c r="V694" s="344">
        <v>347</v>
      </c>
      <c r="W694" s="344">
        <v>0</v>
      </c>
      <c r="X694" s="383">
        <v>0</v>
      </c>
      <c r="Y694" s="384">
        <v>0.12</v>
      </c>
      <c r="Z694" s="384">
        <v>0.25</v>
      </c>
      <c r="AA694" s="384">
        <v>0.25</v>
      </c>
      <c r="AB694" s="385">
        <v>0</v>
      </c>
      <c r="AC694" s="385">
        <v>0</v>
      </c>
      <c r="AD694" s="385">
        <v>0</v>
      </c>
      <c r="AE694" s="385">
        <v>0</v>
      </c>
      <c r="AF694" s="200">
        <v>0</v>
      </c>
      <c r="AG694" s="333" t="s">
        <v>3962</v>
      </c>
      <c r="AH694" s="386" t="s">
        <v>2818</v>
      </c>
      <c r="AI694" s="387" t="s">
        <v>2819</v>
      </c>
      <c r="AJ694" s="386">
        <v>1.6</v>
      </c>
      <c r="AK694" s="390">
        <v>30</v>
      </c>
      <c r="AL694" s="333">
        <v>30</v>
      </c>
      <c r="AM694" s="333">
        <v>1.3768301504629632</v>
      </c>
      <c r="AN694" s="440">
        <v>29.017222222222223</v>
      </c>
      <c r="AO694" s="389">
        <v>12.243055555555555</v>
      </c>
      <c r="AP694" s="390">
        <v>6.25</v>
      </c>
      <c r="AQ694" s="387">
        <v>2</v>
      </c>
      <c r="AR694" s="387">
        <v>2</v>
      </c>
      <c r="AS694" s="387">
        <v>0</v>
      </c>
      <c r="AT694" s="387">
        <v>0</v>
      </c>
      <c r="AU694" s="387">
        <v>0</v>
      </c>
      <c r="AV694" s="387">
        <v>4</v>
      </c>
      <c r="AW694" s="350">
        <v>1</v>
      </c>
      <c r="AX694" s="391">
        <v>1</v>
      </c>
      <c r="AY694" s="83">
        <v>17</v>
      </c>
      <c r="AZ694" s="5">
        <v>0</v>
      </c>
      <c r="BA694" s="393" t="s">
        <v>1537</v>
      </c>
      <c r="BB694" s="393" t="s">
        <v>1537</v>
      </c>
      <c r="BC694" s="393" t="s">
        <v>1537</v>
      </c>
      <c r="BD694" s="353" t="s">
        <v>3612</v>
      </c>
      <c r="BE694" s="5">
        <v>0</v>
      </c>
      <c r="BF694" s="5">
        <v>0</v>
      </c>
      <c r="BG694" s="5">
        <v>0</v>
      </c>
      <c r="BH694" s="354" t="s">
        <v>1537</v>
      </c>
      <c r="BI694" s="289"/>
      <c r="BJ694" s="297">
        <v>0</v>
      </c>
      <c r="BK694" s="297">
        <v>22</v>
      </c>
    </row>
    <row r="695" spans="1:63" x14ac:dyDescent="0.2">
      <c r="A695" s="293" t="s">
        <v>805</v>
      </c>
      <c r="B695" s="288" t="s">
        <v>2918</v>
      </c>
      <c r="C695" s="340">
        <v>127</v>
      </c>
      <c r="D695" s="341">
        <v>182</v>
      </c>
      <c r="E695" s="341">
        <v>226</v>
      </c>
      <c r="F695" s="341">
        <v>231</v>
      </c>
      <c r="G695" s="341">
        <v>240</v>
      </c>
      <c r="H695" s="341">
        <v>268</v>
      </c>
      <c r="I695" s="342">
        <v>354</v>
      </c>
      <c r="J695" s="340">
        <v>0</v>
      </c>
      <c r="K695" s="341">
        <v>0</v>
      </c>
      <c r="L695" s="341">
        <v>65</v>
      </c>
      <c r="M695" s="341">
        <v>133</v>
      </c>
      <c r="N695" s="340">
        <v>159</v>
      </c>
      <c r="O695" s="341">
        <v>283</v>
      </c>
      <c r="P695" s="341">
        <v>306</v>
      </c>
      <c r="Q695" s="343">
        <v>283</v>
      </c>
      <c r="R695" s="344">
        <v>306</v>
      </c>
      <c r="S695" s="344">
        <v>341</v>
      </c>
      <c r="T695" s="344">
        <v>364</v>
      </c>
      <c r="U695" s="344">
        <v>382</v>
      </c>
      <c r="V695" s="344">
        <v>382</v>
      </c>
      <c r="W695" s="344">
        <v>0</v>
      </c>
      <c r="X695" s="383">
        <v>0</v>
      </c>
      <c r="Y695" s="384">
        <v>0.12</v>
      </c>
      <c r="Z695" s="384">
        <v>0.25</v>
      </c>
      <c r="AA695" s="384">
        <v>0.25</v>
      </c>
      <c r="AB695" s="385">
        <v>0</v>
      </c>
      <c r="AC695" s="385">
        <v>0</v>
      </c>
      <c r="AD695" s="385">
        <v>0</v>
      </c>
      <c r="AE695" s="385">
        <v>0</v>
      </c>
      <c r="AF695" s="200">
        <v>0</v>
      </c>
      <c r="AG695" s="333" t="s">
        <v>3962</v>
      </c>
      <c r="AH695" s="386" t="s">
        <v>2818</v>
      </c>
      <c r="AI695" s="387" t="s">
        <v>2819</v>
      </c>
      <c r="AJ695" s="386">
        <v>1.6</v>
      </c>
      <c r="AK695" s="390">
        <v>30</v>
      </c>
      <c r="AL695" s="333">
        <v>36</v>
      </c>
      <c r="AM695" s="333">
        <v>1.6499204282407407</v>
      </c>
      <c r="AN695" s="440">
        <v>34.303888888888892</v>
      </c>
      <c r="AO695" s="389">
        <v>13.759722222222223</v>
      </c>
      <c r="AP695" s="390">
        <v>7.5</v>
      </c>
      <c r="AQ695" s="387">
        <v>2</v>
      </c>
      <c r="AR695" s="387">
        <v>2</v>
      </c>
      <c r="AS695" s="387">
        <v>0</v>
      </c>
      <c r="AT695" s="387">
        <v>0</v>
      </c>
      <c r="AU695" s="387">
        <v>0</v>
      </c>
      <c r="AV695" s="387">
        <v>4</v>
      </c>
      <c r="AW695" s="350">
        <v>1</v>
      </c>
      <c r="AX695" s="391">
        <v>1</v>
      </c>
      <c r="AY695" s="83">
        <v>17</v>
      </c>
      <c r="AZ695" s="5">
        <v>0</v>
      </c>
      <c r="BA695" s="393" t="s">
        <v>1537</v>
      </c>
      <c r="BB695" s="393" t="s">
        <v>1537</v>
      </c>
      <c r="BC695" s="393" t="s">
        <v>1537</v>
      </c>
      <c r="BD695" s="353" t="s">
        <v>3612</v>
      </c>
      <c r="BE695" s="5">
        <v>0</v>
      </c>
      <c r="BF695" s="5">
        <v>0</v>
      </c>
      <c r="BG695" s="5">
        <v>0</v>
      </c>
      <c r="BH695" s="354" t="s">
        <v>1537</v>
      </c>
      <c r="BI695" s="289"/>
      <c r="BJ695" s="297">
        <v>0</v>
      </c>
      <c r="BK695" s="297">
        <v>24</v>
      </c>
    </row>
    <row r="696" spans="1:63" x14ac:dyDescent="0.2">
      <c r="A696" s="293" t="s">
        <v>816</v>
      </c>
      <c r="B696" s="288" t="s">
        <v>2907</v>
      </c>
      <c r="C696" s="340">
        <v>136</v>
      </c>
      <c r="D696" s="341">
        <v>201</v>
      </c>
      <c r="E696" s="341">
        <v>250</v>
      </c>
      <c r="F696" s="341">
        <v>256</v>
      </c>
      <c r="G696" s="341">
        <v>265</v>
      </c>
      <c r="H696" s="341">
        <v>298</v>
      </c>
      <c r="I696" s="342">
        <v>398</v>
      </c>
      <c r="J696" s="340">
        <v>0</v>
      </c>
      <c r="K696" s="341">
        <v>0</v>
      </c>
      <c r="L696" s="341">
        <v>75</v>
      </c>
      <c r="M696" s="341">
        <v>155</v>
      </c>
      <c r="N696" s="340">
        <v>169</v>
      </c>
      <c r="O696" s="341">
        <v>306</v>
      </c>
      <c r="P696" s="341">
        <v>333</v>
      </c>
      <c r="Q696" s="343">
        <v>306</v>
      </c>
      <c r="R696" s="344">
        <v>333</v>
      </c>
      <c r="S696" s="344">
        <v>379</v>
      </c>
      <c r="T696" s="344">
        <v>382</v>
      </c>
      <c r="U696" s="344">
        <v>415</v>
      </c>
      <c r="V696" s="344">
        <v>415</v>
      </c>
      <c r="W696" s="344">
        <v>0</v>
      </c>
      <c r="X696" s="383">
        <v>0</v>
      </c>
      <c r="Y696" s="384">
        <v>0.12</v>
      </c>
      <c r="Z696" s="384">
        <v>0.25</v>
      </c>
      <c r="AA696" s="384">
        <v>0.25</v>
      </c>
      <c r="AB696" s="385">
        <v>0</v>
      </c>
      <c r="AC696" s="385">
        <v>0</v>
      </c>
      <c r="AD696" s="385">
        <v>0</v>
      </c>
      <c r="AE696" s="385">
        <v>0</v>
      </c>
      <c r="AF696" s="200">
        <v>0</v>
      </c>
      <c r="AG696" s="333" t="s">
        <v>3962</v>
      </c>
      <c r="AH696" s="386" t="s">
        <v>2818</v>
      </c>
      <c r="AI696" s="387" t="s">
        <v>2819</v>
      </c>
      <c r="AJ696" s="386">
        <v>1.6</v>
      </c>
      <c r="AK696" s="390">
        <v>30</v>
      </c>
      <c r="AL696" s="333">
        <v>42</v>
      </c>
      <c r="AM696" s="333">
        <v>1.9230107060185186</v>
      </c>
      <c r="AN696" s="440">
        <v>39.590555555555554</v>
      </c>
      <c r="AO696" s="389">
        <v>15.276388888888889</v>
      </c>
      <c r="AP696" s="390">
        <v>8.75</v>
      </c>
      <c r="AQ696" s="387">
        <v>2</v>
      </c>
      <c r="AR696" s="387">
        <v>2</v>
      </c>
      <c r="AS696" s="387">
        <v>0</v>
      </c>
      <c r="AT696" s="387">
        <v>0</v>
      </c>
      <c r="AU696" s="387">
        <v>0</v>
      </c>
      <c r="AV696" s="387">
        <v>4</v>
      </c>
      <c r="AW696" s="350">
        <v>1</v>
      </c>
      <c r="AX696" s="391">
        <v>1</v>
      </c>
      <c r="AY696" s="83">
        <v>17</v>
      </c>
      <c r="AZ696" s="5">
        <v>0</v>
      </c>
      <c r="BA696" s="393" t="s">
        <v>1537</v>
      </c>
      <c r="BB696" s="393" t="s">
        <v>1537</v>
      </c>
      <c r="BC696" s="393" t="s">
        <v>1537</v>
      </c>
      <c r="BD696" s="353" t="s">
        <v>3612</v>
      </c>
      <c r="BE696" s="5">
        <v>0</v>
      </c>
      <c r="BF696" s="5">
        <v>0</v>
      </c>
      <c r="BG696" s="5">
        <v>0</v>
      </c>
      <c r="BH696" s="354" t="s">
        <v>1537</v>
      </c>
      <c r="BI696" s="289"/>
      <c r="BJ696" s="297">
        <v>0</v>
      </c>
      <c r="BK696" s="297">
        <v>27</v>
      </c>
    </row>
    <row r="697" spans="1:63" x14ac:dyDescent="0.2">
      <c r="A697" s="293" t="s">
        <v>1858</v>
      </c>
      <c r="B697" s="288" t="s">
        <v>2897</v>
      </c>
      <c r="C697" s="340">
        <v>141</v>
      </c>
      <c r="D697" s="341">
        <v>219</v>
      </c>
      <c r="E697" s="341">
        <v>278</v>
      </c>
      <c r="F697" s="341">
        <v>285</v>
      </c>
      <c r="G697" s="341">
        <v>297</v>
      </c>
      <c r="H697" s="341">
        <v>333</v>
      </c>
      <c r="I697" s="342">
        <v>451</v>
      </c>
      <c r="J697" s="340">
        <v>0</v>
      </c>
      <c r="K697" s="341">
        <v>0</v>
      </c>
      <c r="L697" s="341">
        <v>91</v>
      </c>
      <c r="M697" s="341">
        <v>184</v>
      </c>
      <c r="N697" s="340">
        <v>179</v>
      </c>
      <c r="O697" s="341">
        <v>326</v>
      </c>
      <c r="P697" s="341">
        <v>355</v>
      </c>
      <c r="Q697" s="343">
        <v>326</v>
      </c>
      <c r="R697" s="344">
        <v>355</v>
      </c>
      <c r="S697" s="344">
        <v>419</v>
      </c>
      <c r="T697" s="344">
        <v>537</v>
      </c>
      <c r="U697" s="344">
        <v>455</v>
      </c>
      <c r="V697" s="344">
        <v>455</v>
      </c>
      <c r="W697" s="344">
        <v>0</v>
      </c>
      <c r="X697" s="383">
        <v>0</v>
      </c>
      <c r="Y697" s="384">
        <v>0.12</v>
      </c>
      <c r="Z697" s="384">
        <v>0.25</v>
      </c>
      <c r="AA697" s="384">
        <v>0.25</v>
      </c>
      <c r="AB697" s="385">
        <v>0</v>
      </c>
      <c r="AC697" s="385">
        <v>0</v>
      </c>
      <c r="AD697" s="385">
        <v>0</v>
      </c>
      <c r="AE697" s="385">
        <v>0</v>
      </c>
      <c r="AF697" s="200">
        <v>0</v>
      </c>
      <c r="AG697" s="333" t="s">
        <v>3962</v>
      </c>
      <c r="AH697" s="386" t="s">
        <v>2818</v>
      </c>
      <c r="AI697" s="387" t="s">
        <v>2819</v>
      </c>
      <c r="AJ697" s="386">
        <v>1.6</v>
      </c>
      <c r="AK697" s="390">
        <v>30</v>
      </c>
      <c r="AL697" s="333">
        <v>42</v>
      </c>
      <c r="AM697" s="333">
        <v>1.9230107060185186</v>
      </c>
      <c r="AN697" s="440">
        <v>42.923888888888889</v>
      </c>
      <c r="AO697" s="389">
        <v>15.276388888888889</v>
      </c>
      <c r="AP697" s="390">
        <v>10.416666666666666</v>
      </c>
      <c r="AQ697" s="387">
        <v>2</v>
      </c>
      <c r="AR697" s="387">
        <v>2</v>
      </c>
      <c r="AS697" s="387">
        <v>0</v>
      </c>
      <c r="AT697" s="387">
        <v>0</v>
      </c>
      <c r="AU697" s="387">
        <v>0</v>
      </c>
      <c r="AV697" s="387">
        <v>4</v>
      </c>
      <c r="AW697" s="350">
        <v>1</v>
      </c>
      <c r="AX697" s="391">
        <v>1</v>
      </c>
      <c r="AY697" s="83">
        <v>17</v>
      </c>
      <c r="AZ697" s="5">
        <v>0</v>
      </c>
      <c r="BA697" s="393" t="s">
        <v>1537</v>
      </c>
      <c r="BB697" s="393" t="s">
        <v>1537</v>
      </c>
      <c r="BC697" s="393" t="s">
        <v>1537</v>
      </c>
      <c r="BD697" s="353" t="s">
        <v>3612</v>
      </c>
      <c r="BE697" s="5">
        <v>0</v>
      </c>
      <c r="BF697" s="5">
        <v>0</v>
      </c>
      <c r="BG697" s="5">
        <v>0</v>
      </c>
      <c r="BH697" s="354" t="s">
        <v>1537</v>
      </c>
      <c r="BI697" s="289"/>
      <c r="BJ697" s="297">
        <v>0</v>
      </c>
      <c r="BK697" s="297">
        <v>30</v>
      </c>
    </row>
    <row r="698" spans="1:63" x14ac:dyDescent="0.2">
      <c r="A698" s="293" t="s">
        <v>772</v>
      </c>
      <c r="B698" s="288" t="s">
        <v>2886</v>
      </c>
      <c r="C698" s="340">
        <v>160</v>
      </c>
      <c r="D698" s="341">
        <v>253</v>
      </c>
      <c r="E698" s="341">
        <v>324</v>
      </c>
      <c r="F698" s="341">
        <v>332</v>
      </c>
      <c r="G698" s="341">
        <v>346</v>
      </c>
      <c r="H698" s="341">
        <v>390</v>
      </c>
      <c r="I698" s="342">
        <v>531</v>
      </c>
      <c r="J698" s="340">
        <v>0</v>
      </c>
      <c r="K698" s="341">
        <v>0</v>
      </c>
      <c r="L698" s="341">
        <v>108</v>
      </c>
      <c r="M698" s="341">
        <v>221</v>
      </c>
      <c r="N698" s="340">
        <v>202</v>
      </c>
      <c r="O698" s="341">
        <v>412</v>
      </c>
      <c r="P698" s="341">
        <v>443</v>
      </c>
      <c r="Q698" s="343">
        <v>412</v>
      </c>
      <c r="R698" s="344">
        <v>443</v>
      </c>
      <c r="S698" s="344">
        <v>509</v>
      </c>
      <c r="T698" s="344">
        <v>497</v>
      </c>
      <c r="U698" s="344">
        <v>575</v>
      </c>
      <c r="V698" s="344">
        <v>575</v>
      </c>
      <c r="W698" s="344">
        <v>0</v>
      </c>
      <c r="X698" s="383">
        <v>0</v>
      </c>
      <c r="Y698" s="384">
        <v>0.12</v>
      </c>
      <c r="Z698" s="384">
        <v>0.25</v>
      </c>
      <c r="AA698" s="384">
        <v>0.25</v>
      </c>
      <c r="AB698" s="385">
        <v>0</v>
      </c>
      <c r="AC698" s="385">
        <v>0</v>
      </c>
      <c r="AD698" s="385">
        <v>0</v>
      </c>
      <c r="AE698" s="385">
        <v>0</v>
      </c>
      <c r="AF698" s="200">
        <v>0</v>
      </c>
      <c r="AG698" s="333" t="s">
        <v>3962</v>
      </c>
      <c r="AH698" s="386" t="s">
        <v>2818</v>
      </c>
      <c r="AI698" s="387" t="s">
        <v>2819</v>
      </c>
      <c r="AJ698" s="386">
        <v>1.6</v>
      </c>
      <c r="AK698" s="390">
        <v>30</v>
      </c>
      <c r="AL698" s="333">
        <v>65</v>
      </c>
      <c r="AM698" s="333">
        <v>2.9698567708333337</v>
      </c>
      <c r="AN698" s="440">
        <v>58.492777777777775</v>
      </c>
      <c r="AO698" s="389">
        <v>21.090277777777779</v>
      </c>
      <c r="AP698" s="390">
        <v>12.5</v>
      </c>
      <c r="AQ698" s="387">
        <v>4</v>
      </c>
      <c r="AR698" s="387">
        <v>4</v>
      </c>
      <c r="AS698" s="387">
        <v>0</v>
      </c>
      <c r="AT698" s="387">
        <v>0</v>
      </c>
      <c r="AU698" s="387">
        <v>0</v>
      </c>
      <c r="AV698" s="387">
        <v>8</v>
      </c>
      <c r="AW698" s="350">
        <v>1</v>
      </c>
      <c r="AX698" s="391">
        <v>1</v>
      </c>
      <c r="AY698" s="83">
        <v>19</v>
      </c>
      <c r="AZ698" s="5">
        <v>0</v>
      </c>
      <c r="BA698" s="393" t="s">
        <v>1537</v>
      </c>
      <c r="BB698" s="393" t="s">
        <v>1537</v>
      </c>
      <c r="BC698" s="393" t="s">
        <v>1537</v>
      </c>
      <c r="BD698" s="353" t="s">
        <v>3612</v>
      </c>
      <c r="BE698" s="5">
        <v>0</v>
      </c>
      <c r="BF698" s="5">
        <v>0</v>
      </c>
      <c r="BG698" s="5">
        <v>0</v>
      </c>
      <c r="BH698" s="354" t="s">
        <v>1537</v>
      </c>
      <c r="BI698" s="289"/>
      <c r="BJ698" s="297">
        <v>0</v>
      </c>
      <c r="BK698" s="297">
        <v>35</v>
      </c>
    </row>
    <row r="699" spans="1:63" x14ac:dyDescent="0.2">
      <c r="A699" s="293" t="s">
        <v>783</v>
      </c>
      <c r="B699" s="288" t="s">
        <v>2875</v>
      </c>
      <c r="C699" s="340">
        <v>169</v>
      </c>
      <c r="D699" s="341">
        <v>283</v>
      </c>
      <c r="E699" s="341">
        <v>367</v>
      </c>
      <c r="F699" s="341">
        <v>376</v>
      </c>
      <c r="G699" s="341">
        <v>393</v>
      </c>
      <c r="H699" s="341">
        <v>443</v>
      </c>
      <c r="I699" s="342">
        <v>613</v>
      </c>
      <c r="J699" s="340">
        <v>0</v>
      </c>
      <c r="K699" s="341">
        <v>0</v>
      </c>
      <c r="L699" s="341">
        <v>130</v>
      </c>
      <c r="M699" s="341">
        <v>265</v>
      </c>
      <c r="N699" s="340">
        <v>215</v>
      </c>
      <c r="O699" s="341">
        <v>466</v>
      </c>
      <c r="P699" s="341">
        <v>506</v>
      </c>
      <c r="Q699" s="343">
        <v>466</v>
      </c>
      <c r="R699" s="344">
        <v>506</v>
      </c>
      <c r="S699" s="344">
        <v>568</v>
      </c>
      <c r="T699" s="344">
        <v>617</v>
      </c>
      <c r="U699" s="344">
        <v>646</v>
      </c>
      <c r="V699" s="344">
        <v>646</v>
      </c>
      <c r="W699" s="344">
        <v>0</v>
      </c>
      <c r="X699" s="383">
        <v>0</v>
      </c>
      <c r="Y699" s="384">
        <v>0.12</v>
      </c>
      <c r="Z699" s="384">
        <v>0.25</v>
      </c>
      <c r="AA699" s="384">
        <v>0.25</v>
      </c>
      <c r="AB699" s="385">
        <v>0</v>
      </c>
      <c r="AC699" s="385">
        <v>0</v>
      </c>
      <c r="AD699" s="385">
        <v>0</v>
      </c>
      <c r="AE699" s="385">
        <v>0</v>
      </c>
      <c r="AF699" s="200">
        <v>0</v>
      </c>
      <c r="AG699" s="333" t="s">
        <v>3962</v>
      </c>
      <c r="AH699" s="386" t="s">
        <v>2818</v>
      </c>
      <c r="AI699" s="387" t="s">
        <v>2819</v>
      </c>
      <c r="AJ699" s="386">
        <v>1.6</v>
      </c>
      <c r="AK699" s="390">
        <v>30</v>
      </c>
      <c r="AL699" s="333">
        <v>77</v>
      </c>
      <c r="AM699" s="333">
        <v>3.5160373263888891</v>
      </c>
      <c r="AN699" s="440">
        <v>54.066111111111113</v>
      </c>
      <c r="AO699" s="389">
        <v>24.12361111111111</v>
      </c>
      <c r="AP699" s="390">
        <v>7.5</v>
      </c>
      <c r="AQ699" s="387">
        <v>4</v>
      </c>
      <c r="AR699" s="387">
        <v>4</v>
      </c>
      <c r="AS699" s="387">
        <v>0</v>
      </c>
      <c r="AT699" s="387">
        <v>0</v>
      </c>
      <c r="AU699" s="387">
        <v>0</v>
      </c>
      <c r="AV699" s="387">
        <v>8</v>
      </c>
      <c r="AW699" s="350">
        <v>1</v>
      </c>
      <c r="AX699" s="391">
        <v>1</v>
      </c>
      <c r="AY699" s="83">
        <v>19</v>
      </c>
      <c r="AZ699" s="5">
        <v>0</v>
      </c>
      <c r="BA699" s="5" t="s">
        <v>1537</v>
      </c>
      <c r="BB699" s="5" t="s">
        <v>1537</v>
      </c>
      <c r="BC699" s="5" t="s">
        <v>1537</v>
      </c>
      <c r="BD699" s="4" t="s">
        <v>3612</v>
      </c>
      <c r="BE699" s="5">
        <v>0</v>
      </c>
      <c r="BF699" s="5">
        <v>0</v>
      </c>
      <c r="BG699" s="5">
        <v>0</v>
      </c>
      <c r="BH699" s="354" t="s">
        <v>1537</v>
      </c>
      <c r="BI699" s="289"/>
      <c r="BJ699" s="297">
        <v>0</v>
      </c>
      <c r="BK699" s="297">
        <v>40</v>
      </c>
    </row>
    <row r="700" spans="1:63" x14ac:dyDescent="0.2">
      <c r="A700" s="293" t="s">
        <v>727</v>
      </c>
      <c r="B700" s="288" t="s">
        <v>2865</v>
      </c>
      <c r="C700" s="340">
        <v>178</v>
      </c>
      <c r="D700" s="341">
        <v>304</v>
      </c>
      <c r="E700" s="341">
        <v>398</v>
      </c>
      <c r="F700" s="341">
        <v>408</v>
      </c>
      <c r="G700" s="341">
        <v>426</v>
      </c>
      <c r="H700" s="341">
        <v>481</v>
      </c>
      <c r="I700" s="342">
        <v>670</v>
      </c>
      <c r="J700" s="340">
        <v>0</v>
      </c>
      <c r="K700" s="341">
        <v>0</v>
      </c>
      <c r="L700" s="341">
        <v>144</v>
      </c>
      <c r="M700" s="341">
        <v>293</v>
      </c>
      <c r="N700" s="340">
        <v>229</v>
      </c>
      <c r="O700" s="341">
        <v>482</v>
      </c>
      <c r="P700" s="341">
        <v>522</v>
      </c>
      <c r="Q700" s="343">
        <v>482</v>
      </c>
      <c r="R700" s="344">
        <v>522</v>
      </c>
      <c r="S700" s="344">
        <v>614</v>
      </c>
      <c r="T700" s="344">
        <v>729</v>
      </c>
      <c r="U700" s="344">
        <v>682</v>
      </c>
      <c r="V700" s="344">
        <v>682</v>
      </c>
      <c r="W700" s="344">
        <v>0</v>
      </c>
      <c r="X700" s="383">
        <v>0</v>
      </c>
      <c r="Y700" s="384">
        <v>0.12</v>
      </c>
      <c r="Z700" s="384">
        <v>0.25</v>
      </c>
      <c r="AA700" s="384">
        <v>0.25</v>
      </c>
      <c r="AB700" s="385">
        <v>0</v>
      </c>
      <c r="AC700" s="385">
        <v>0</v>
      </c>
      <c r="AD700" s="385">
        <v>0</v>
      </c>
      <c r="AE700" s="385">
        <v>0</v>
      </c>
      <c r="AF700" s="200">
        <v>0</v>
      </c>
      <c r="AG700" s="333" t="s">
        <v>3962</v>
      </c>
      <c r="AH700" s="386" t="s">
        <v>2818</v>
      </c>
      <c r="AI700" s="387" t="s">
        <v>2819</v>
      </c>
      <c r="AJ700" s="386">
        <v>1.6</v>
      </c>
      <c r="AK700" s="390">
        <v>30</v>
      </c>
      <c r="AL700" s="333">
        <v>84</v>
      </c>
      <c r="AM700" s="333">
        <v>3.8346426504629636</v>
      </c>
      <c r="AN700" s="440">
        <v>75.927222222222227</v>
      </c>
      <c r="AO700" s="389">
        <v>25.893055555555556</v>
      </c>
      <c r="AP700" s="390">
        <v>16.625</v>
      </c>
      <c r="AQ700" s="387">
        <v>4</v>
      </c>
      <c r="AR700" s="387">
        <v>4</v>
      </c>
      <c r="AS700" s="387">
        <v>0</v>
      </c>
      <c r="AT700" s="387">
        <v>0</v>
      </c>
      <c r="AU700" s="387">
        <v>0</v>
      </c>
      <c r="AV700" s="387">
        <v>10</v>
      </c>
      <c r="AW700" s="350">
        <v>1</v>
      </c>
      <c r="AX700" s="391">
        <v>1</v>
      </c>
      <c r="AY700" s="83">
        <v>19</v>
      </c>
      <c r="AZ700" s="5">
        <v>0</v>
      </c>
      <c r="BA700" s="5" t="s">
        <v>1537</v>
      </c>
      <c r="BB700" s="5" t="s">
        <v>1537</v>
      </c>
      <c r="BC700" s="5" t="s">
        <v>1537</v>
      </c>
      <c r="BD700" s="4" t="s">
        <v>3612</v>
      </c>
      <c r="BE700" s="5">
        <v>0</v>
      </c>
      <c r="BF700" s="5">
        <v>0</v>
      </c>
      <c r="BG700" s="5">
        <v>0</v>
      </c>
      <c r="BH700" s="354" t="s">
        <v>1537</v>
      </c>
      <c r="BI700" s="289"/>
      <c r="BJ700" s="297">
        <v>0</v>
      </c>
      <c r="BK700" s="297">
        <v>43</v>
      </c>
    </row>
    <row r="701" spans="1:63" x14ac:dyDescent="0.2">
      <c r="A701" s="293" t="s">
        <v>736</v>
      </c>
      <c r="B701" s="288" t="s">
        <v>2855</v>
      </c>
      <c r="C701" s="340">
        <v>180</v>
      </c>
      <c r="D701" s="341">
        <v>312</v>
      </c>
      <c r="E701" s="341">
        <v>409</v>
      </c>
      <c r="F701" s="341">
        <v>420</v>
      </c>
      <c r="G701" s="341">
        <v>439</v>
      </c>
      <c r="H701" s="341">
        <v>494</v>
      </c>
      <c r="I701" s="342">
        <v>691</v>
      </c>
      <c r="J701" s="340">
        <v>0</v>
      </c>
      <c r="K701" s="341">
        <v>0</v>
      </c>
      <c r="L701" s="341">
        <v>150</v>
      </c>
      <c r="M701" s="341">
        <v>305</v>
      </c>
      <c r="N701" s="340">
        <v>232</v>
      </c>
      <c r="O701" s="341">
        <v>502</v>
      </c>
      <c r="P701" s="341">
        <v>545</v>
      </c>
      <c r="Q701" s="343">
        <v>502</v>
      </c>
      <c r="R701" s="344">
        <v>545</v>
      </c>
      <c r="S701" s="344">
        <v>630</v>
      </c>
      <c r="T701" s="344">
        <v>792</v>
      </c>
      <c r="U701" s="344">
        <v>692</v>
      </c>
      <c r="V701" s="344">
        <v>692</v>
      </c>
      <c r="W701" s="344">
        <v>0</v>
      </c>
      <c r="X701" s="383">
        <v>0</v>
      </c>
      <c r="Y701" s="384">
        <v>0.12</v>
      </c>
      <c r="Z701" s="384">
        <v>0.25</v>
      </c>
      <c r="AA701" s="384">
        <v>0.25</v>
      </c>
      <c r="AB701" s="385">
        <v>0</v>
      </c>
      <c r="AC701" s="385">
        <v>0</v>
      </c>
      <c r="AD701" s="385">
        <v>0</v>
      </c>
      <c r="AE701" s="385">
        <v>0</v>
      </c>
      <c r="AF701" s="200">
        <v>0</v>
      </c>
      <c r="AG701" s="333" t="s">
        <v>3962</v>
      </c>
      <c r="AH701" s="386" t="s">
        <v>2818</v>
      </c>
      <c r="AI701" s="387" t="s">
        <v>2819</v>
      </c>
      <c r="AJ701" s="386">
        <v>1.6</v>
      </c>
      <c r="AK701" s="390">
        <v>30</v>
      </c>
      <c r="AL701" s="333">
        <v>87</v>
      </c>
      <c r="AM701" s="333">
        <v>3.9711877893518523</v>
      </c>
      <c r="AN701" s="440">
        <v>78.570555555555558</v>
      </c>
      <c r="AO701" s="389">
        <v>26.651388888888889</v>
      </c>
      <c r="AP701" s="390">
        <v>17.25</v>
      </c>
      <c r="AQ701" s="387">
        <v>4</v>
      </c>
      <c r="AR701" s="387">
        <v>4</v>
      </c>
      <c r="AS701" s="387">
        <v>0</v>
      </c>
      <c r="AT701" s="387">
        <v>0</v>
      </c>
      <c r="AU701" s="387">
        <v>0</v>
      </c>
      <c r="AV701" s="387">
        <v>10</v>
      </c>
      <c r="AW701" s="350">
        <v>1</v>
      </c>
      <c r="AX701" s="391">
        <v>1</v>
      </c>
      <c r="AY701" s="83">
        <v>19</v>
      </c>
      <c r="AZ701" s="5">
        <v>0</v>
      </c>
      <c r="BA701" s="5" t="s">
        <v>1537</v>
      </c>
      <c r="BB701" s="5" t="s">
        <v>1537</v>
      </c>
      <c r="BC701" s="5" t="s">
        <v>1537</v>
      </c>
      <c r="BD701" s="4" t="s">
        <v>3612</v>
      </c>
      <c r="BE701" s="5">
        <v>0</v>
      </c>
      <c r="BF701" s="5">
        <v>0</v>
      </c>
      <c r="BG701" s="5">
        <v>0</v>
      </c>
      <c r="BH701" s="354" t="s">
        <v>1537</v>
      </c>
      <c r="BI701" s="289"/>
      <c r="BJ701" s="297">
        <v>0</v>
      </c>
      <c r="BK701" s="297">
        <v>44</v>
      </c>
    </row>
    <row r="702" spans="1:63" x14ac:dyDescent="0.2">
      <c r="A702" s="293" t="s">
        <v>745</v>
      </c>
      <c r="B702" s="288" t="s">
        <v>2845</v>
      </c>
      <c r="C702" s="340">
        <v>183</v>
      </c>
      <c r="D702" s="341">
        <v>318</v>
      </c>
      <c r="E702" s="341">
        <v>419</v>
      </c>
      <c r="F702" s="341">
        <v>431</v>
      </c>
      <c r="G702" s="341">
        <v>450</v>
      </c>
      <c r="H702" s="341">
        <v>507</v>
      </c>
      <c r="I702" s="342">
        <v>710</v>
      </c>
      <c r="J702" s="340">
        <v>0</v>
      </c>
      <c r="K702" s="341">
        <v>0</v>
      </c>
      <c r="L702" s="341">
        <v>155</v>
      </c>
      <c r="M702" s="341">
        <v>315</v>
      </c>
      <c r="N702" s="340">
        <v>235</v>
      </c>
      <c r="O702" s="341">
        <v>509</v>
      </c>
      <c r="P702" s="341">
        <v>554</v>
      </c>
      <c r="Q702" s="343">
        <v>509</v>
      </c>
      <c r="R702" s="344">
        <v>554</v>
      </c>
      <c r="S702" s="344">
        <v>644</v>
      </c>
      <c r="T702" s="344">
        <v>788</v>
      </c>
      <c r="U702" s="344">
        <v>718</v>
      </c>
      <c r="V702" s="344">
        <v>718</v>
      </c>
      <c r="W702" s="344">
        <v>0</v>
      </c>
      <c r="X702" s="383">
        <v>0</v>
      </c>
      <c r="Y702" s="384">
        <v>0.12</v>
      </c>
      <c r="Z702" s="384">
        <v>0.25</v>
      </c>
      <c r="AA702" s="384">
        <v>0.25</v>
      </c>
      <c r="AB702" s="385">
        <v>0</v>
      </c>
      <c r="AC702" s="385">
        <v>0</v>
      </c>
      <c r="AD702" s="385">
        <v>0</v>
      </c>
      <c r="AE702" s="385">
        <v>0</v>
      </c>
      <c r="AF702" s="200">
        <v>0</v>
      </c>
      <c r="AG702" s="333" t="s">
        <v>3962</v>
      </c>
      <c r="AH702" s="386" t="s">
        <v>2818</v>
      </c>
      <c r="AI702" s="387" t="s">
        <v>2819</v>
      </c>
      <c r="AJ702" s="386">
        <v>1.6</v>
      </c>
      <c r="AK702" s="390">
        <v>30</v>
      </c>
      <c r="AL702" s="333">
        <v>90</v>
      </c>
      <c r="AM702" s="333">
        <v>4.1077329282407407</v>
      </c>
      <c r="AN702" s="440">
        <v>81.213888888888889</v>
      </c>
      <c r="AO702" s="389">
        <v>27.409722222222221</v>
      </c>
      <c r="AP702" s="390">
        <v>17.875</v>
      </c>
      <c r="AQ702" s="387">
        <v>4</v>
      </c>
      <c r="AR702" s="387">
        <v>4</v>
      </c>
      <c r="AS702" s="387">
        <v>0</v>
      </c>
      <c r="AT702" s="387">
        <v>0</v>
      </c>
      <c r="AU702" s="387">
        <v>0</v>
      </c>
      <c r="AV702" s="387">
        <v>10</v>
      </c>
      <c r="AW702" s="350">
        <v>1</v>
      </c>
      <c r="AX702" s="391">
        <v>1</v>
      </c>
      <c r="AY702" s="83">
        <v>19</v>
      </c>
      <c r="AZ702" s="5">
        <v>0</v>
      </c>
      <c r="BA702" s="5" t="s">
        <v>1537</v>
      </c>
      <c r="BB702" s="5" t="s">
        <v>1537</v>
      </c>
      <c r="BC702" s="5" t="s">
        <v>1537</v>
      </c>
      <c r="BD702" s="4" t="s">
        <v>3612</v>
      </c>
      <c r="BE702" s="5">
        <v>0</v>
      </c>
      <c r="BF702" s="5">
        <v>0</v>
      </c>
      <c r="BG702" s="5">
        <v>0</v>
      </c>
      <c r="BH702" s="354" t="s">
        <v>1537</v>
      </c>
      <c r="BI702" s="289"/>
      <c r="BJ702" s="297">
        <v>0</v>
      </c>
      <c r="BK702" s="297">
        <v>45</v>
      </c>
    </row>
    <row r="703" spans="1:63" x14ac:dyDescent="0.2">
      <c r="A703" s="293" t="s">
        <v>754</v>
      </c>
      <c r="B703" s="288" t="s">
        <v>2835</v>
      </c>
      <c r="C703" s="340">
        <v>186</v>
      </c>
      <c r="D703" s="341">
        <v>326</v>
      </c>
      <c r="E703" s="341">
        <v>429</v>
      </c>
      <c r="F703" s="341">
        <v>442</v>
      </c>
      <c r="G703" s="341">
        <v>462</v>
      </c>
      <c r="H703" s="341">
        <v>521</v>
      </c>
      <c r="I703" s="342">
        <v>731</v>
      </c>
      <c r="J703" s="340">
        <v>0</v>
      </c>
      <c r="K703" s="341">
        <v>0</v>
      </c>
      <c r="L703" s="341">
        <v>160</v>
      </c>
      <c r="M703" s="341">
        <v>327</v>
      </c>
      <c r="N703" s="340">
        <v>240</v>
      </c>
      <c r="O703" s="341">
        <v>520</v>
      </c>
      <c r="P703" s="341">
        <v>566</v>
      </c>
      <c r="Q703" s="343">
        <v>520</v>
      </c>
      <c r="R703" s="344">
        <v>566</v>
      </c>
      <c r="S703" s="344">
        <v>661</v>
      </c>
      <c r="T703" s="344">
        <v>795</v>
      </c>
      <c r="U703" s="344">
        <v>732</v>
      </c>
      <c r="V703" s="344">
        <v>732</v>
      </c>
      <c r="W703" s="344">
        <v>0</v>
      </c>
      <c r="X703" s="383">
        <v>0</v>
      </c>
      <c r="Y703" s="384">
        <v>0.12</v>
      </c>
      <c r="Z703" s="384">
        <v>0.25</v>
      </c>
      <c r="AA703" s="384">
        <v>0.25</v>
      </c>
      <c r="AB703" s="385">
        <v>0</v>
      </c>
      <c r="AC703" s="385">
        <v>0</v>
      </c>
      <c r="AD703" s="385">
        <v>0</v>
      </c>
      <c r="AE703" s="385">
        <v>0</v>
      </c>
      <c r="AF703" s="200">
        <v>0</v>
      </c>
      <c r="AG703" s="333" t="s">
        <v>3962</v>
      </c>
      <c r="AH703" s="386" t="s">
        <v>2818</v>
      </c>
      <c r="AI703" s="387" t="s">
        <v>2819</v>
      </c>
      <c r="AJ703" s="386">
        <v>1.6</v>
      </c>
      <c r="AK703" s="390">
        <v>30</v>
      </c>
      <c r="AL703" s="333">
        <v>93</v>
      </c>
      <c r="AM703" s="333">
        <v>4.2442780671296294</v>
      </c>
      <c r="AN703" s="440">
        <v>84.217222222222233</v>
      </c>
      <c r="AO703" s="389">
        <v>28.168055555555554</v>
      </c>
      <c r="AP703" s="390">
        <v>18.5</v>
      </c>
      <c r="AQ703" s="387">
        <v>4</v>
      </c>
      <c r="AR703" s="387">
        <v>4</v>
      </c>
      <c r="AS703" s="387">
        <v>0</v>
      </c>
      <c r="AT703" s="387">
        <v>0</v>
      </c>
      <c r="AU703" s="387">
        <v>0</v>
      </c>
      <c r="AV703" s="387">
        <v>12</v>
      </c>
      <c r="AW703" s="350">
        <v>1</v>
      </c>
      <c r="AX703" s="391">
        <v>1</v>
      </c>
      <c r="AY703" s="83">
        <v>19</v>
      </c>
      <c r="AZ703" s="5">
        <v>0</v>
      </c>
      <c r="BA703" s="5" t="s">
        <v>1537</v>
      </c>
      <c r="BB703" s="5" t="s">
        <v>1537</v>
      </c>
      <c r="BC703" s="5" t="s">
        <v>1537</v>
      </c>
      <c r="BD703" s="4" t="s">
        <v>3612</v>
      </c>
      <c r="BE703" s="5">
        <v>0</v>
      </c>
      <c r="BF703" s="5">
        <v>0</v>
      </c>
      <c r="BG703" s="5">
        <v>0</v>
      </c>
      <c r="BH703" s="354" t="s">
        <v>1537</v>
      </c>
      <c r="BI703" s="289"/>
      <c r="BJ703" s="297">
        <v>0</v>
      </c>
      <c r="BK703" s="297">
        <v>47</v>
      </c>
    </row>
    <row r="704" spans="1:63" x14ac:dyDescent="0.2">
      <c r="A704" s="293" t="s">
        <v>763</v>
      </c>
      <c r="B704" s="288" t="s">
        <v>2825</v>
      </c>
      <c r="C704" s="340">
        <v>188</v>
      </c>
      <c r="D704" s="341">
        <v>333</v>
      </c>
      <c r="E704" s="341">
        <v>441</v>
      </c>
      <c r="F704" s="341">
        <v>452</v>
      </c>
      <c r="G704" s="341">
        <v>474</v>
      </c>
      <c r="H704" s="341">
        <v>534</v>
      </c>
      <c r="I704" s="342">
        <v>751</v>
      </c>
      <c r="J704" s="340">
        <v>0</v>
      </c>
      <c r="K704" s="341">
        <v>0</v>
      </c>
      <c r="L704" s="341">
        <v>166</v>
      </c>
      <c r="M704" s="341">
        <v>338</v>
      </c>
      <c r="N704" s="340">
        <v>243</v>
      </c>
      <c r="O704" s="341">
        <v>530</v>
      </c>
      <c r="P704" s="341">
        <v>576</v>
      </c>
      <c r="Q704" s="343">
        <v>530</v>
      </c>
      <c r="R704" s="344">
        <v>576</v>
      </c>
      <c r="S704" s="344">
        <v>678</v>
      </c>
      <c r="T704" s="344">
        <v>803</v>
      </c>
      <c r="U704" s="344">
        <v>747</v>
      </c>
      <c r="V704" s="344">
        <v>747</v>
      </c>
      <c r="W704" s="344">
        <v>0</v>
      </c>
      <c r="X704" s="383">
        <v>0</v>
      </c>
      <c r="Y704" s="384">
        <v>0.12</v>
      </c>
      <c r="Z704" s="384">
        <v>0.25</v>
      </c>
      <c r="AA704" s="384">
        <v>0.25</v>
      </c>
      <c r="AB704" s="385">
        <v>0</v>
      </c>
      <c r="AC704" s="385">
        <v>0</v>
      </c>
      <c r="AD704" s="385">
        <v>0</v>
      </c>
      <c r="AE704" s="385">
        <v>0</v>
      </c>
      <c r="AF704" s="200">
        <v>0</v>
      </c>
      <c r="AG704" s="333" t="s">
        <v>3962</v>
      </c>
      <c r="AH704" s="386" t="s">
        <v>2818</v>
      </c>
      <c r="AI704" s="387" t="s">
        <v>2819</v>
      </c>
      <c r="AJ704" s="386">
        <v>1.6</v>
      </c>
      <c r="AK704" s="390">
        <v>30</v>
      </c>
      <c r="AL704" s="333">
        <v>96</v>
      </c>
      <c r="AM704" s="333">
        <v>4.380823206018519</v>
      </c>
      <c r="AN704" s="440">
        <v>86.860555555555564</v>
      </c>
      <c r="AO704" s="389">
        <v>28.926388888888891</v>
      </c>
      <c r="AP704" s="390">
        <v>19.125</v>
      </c>
      <c r="AQ704" s="387">
        <v>4</v>
      </c>
      <c r="AR704" s="387">
        <v>4</v>
      </c>
      <c r="AS704" s="387">
        <v>0</v>
      </c>
      <c r="AT704" s="387">
        <v>0</v>
      </c>
      <c r="AU704" s="387">
        <v>0</v>
      </c>
      <c r="AV704" s="387">
        <v>12</v>
      </c>
      <c r="AW704" s="350">
        <v>1</v>
      </c>
      <c r="AX704" s="391">
        <v>1</v>
      </c>
      <c r="AY704" s="83">
        <v>19</v>
      </c>
      <c r="AZ704" s="5">
        <v>0</v>
      </c>
      <c r="BA704" s="5" t="s">
        <v>1537</v>
      </c>
      <c r="BB704" s="5" t="s">
        <v>1537</v>
      </c>
      <c r="BC704" s="5" t="s">
        <v>1537</v>
      </c>
      <c r="BD704" s="4" t="s">
        <v>3612</v>
      </c>
      <c r="BE704" s="5">
        <v>0</v>
      </c>
      <c r="BF704" s="5">
        <v>0</v>
      </c>
      <c r="BG704" s="5">
        <v>0</v>
      </c>
      <c r="BH704" s="354" t="s">
        <v>1537</v>
      </c>
      <c r="BI704" s="289"/>
      <c r="BJ704" s="297">
        <v>0</v>
      </c>
      <c r="BK704" s="297">
        <v>48</v>
      </c>
    </row>
    <row r="705" spans="1:63" x14ac:dyDescent="0.2">
      <c r="A705" s="293" t="s">
        <v>795</v>
      </c>
      <c r="B705" s="288" t="s">
        <v>2930</v>
      </c>
      <c r="C705" s="340">
        <v>125</v>
      </c>
      <c r="D705" s="341">
        <v>176</v>
      </c>
      <c r="E705" s="341">
        <v>214</v>
      </c>
      <c r="F705" s="341">
        <v>219</v>
      </c>
      <c r="G705" s="341">
        <v>228</v>
      </c>
      <c r="H705" s="341">
        <v>254</v>
      </c>
      <c r="I705" s="342">
        <v>333</v>
      </c>
      <c r="J705" s="340">
        <v>0</v>
      </c>
      <c r="K705" s="341">
        <v>0</v>
      </c>
      <c r="L705" s="341">
        <v>60</v>
      </c>
      <c r="M705" s="341">
        <v>121</v>
      </c>
      <c r="N705" s="340">
        <v>156</v>
      </c>
      <c r="O705" s="341">
        <v>272</v>
      </c>
      <c r="P705" s="341">
        <v>294</v>
      </c>
      <c r="Q705" s="343">
        <v>272</v>
      </c>
      <c r="R705" s="344">
        <v>294</v>
      </c>
      <c r="S705" s="344">
        <v>323</v>
      </c>
      <c r="T705" s="344">
        <v>356</v>
      </c>
      <c r="U705" s="344">
        <v>360</v>
      </c>
      <c r="V705" s="344">
        <v>360</v>
      </c>
      <c r="W705" s="344">
        <v>0</v>
      </c>
      <c r="X705" s="383">
        <v>0</v>
      </c>
      <c r="Y705" s="384">
        <v>0.12</v>
      </c>
      <c r="Z705" s="384">
        <v>0.25</v>
      </c>
      <c r="AA705" s="384">
        <v>0.25</v>
      </c>
      <c r="AB705" s="385">
        <v>0</v>
      </c>
      <c r="AC705" s="385">
        <v>0</v>
      </c>
      <c r="AD705" s="385">
        <v>0</v>
      </c>
      <c r="AE705" s="385">
        <v>0</v>
      </c>
      <c r="AF705" s="200">
        <v>0</v>
      </c>
      <c r="AG705" s="333" t="s">
        <v>3962</v>
      </c>
      <c r="AH705" s="386" t="s">
        <v>2818</v>
      </c>
      <c r="AI705" s="387" t="s">
        <v>2819</v>
      </c>
      <c r="AJ705" s="386">
        <v>1.6</v>
      </c>
      <c r="AK705" s="390">
        <v>33</v>
      </c>
      <c r="AL705" s="333">
        <v>30</v>
      </c>
      <c r="AM705" s="333">
        <v>1.5133752893518519</v>
      </c>
      <c r="AN705" s="440">
        <v>31.568888888888893</v>
      </c>
      <c r="AO705" s="389">
        <v>12.940972222222221</v>
      </c>
      <c r="AP705" s="390">
        <v>6.875</v>
      </c>
      <c r="AQ705" s="387">
        <v>2</v>
      </c>
      <c r="AR705" s="387">
        <v>2</v>
      </c>
      <c r="AS705" s="387">
        <v>0</v>
      </c>
      <c r="AT705" s="387">
        <v>0</v>
      </c>
      <c r="AU705" s="387">
        <v>0</v>
      </c>
      <c r="AV705" s="387">
        <v>4</v>
      </c>
      <c r="AW705" s="350">
        <v>1</v>
      </c>
      <c r="AX705" s="391">
        <v>1</v>
      </c>
      <c r="AY705" s="83">
        <v>17</v>
      </c>
      <c r="AZ705" s="5">
        <v>0</v>
      </c>
      <c r="BA705" s="5" t="s">
        <v>1537</v>
      </c>
      <c r="BB705" s="5" t="s">
        <v>1537</v>
      </c>
      <c r="BC705" s="5" t="s">
        <v>1537</v>
      </c>
      <c r="BD705" s="4" t="s">
        <v>3612</v>
      </c>
      <c r="BE705" s="5">
        <v>0</v>
      </c>
      <c r="BF705" s="5">
        <v>0</v>
      </c>
      <c r="BG705" s="5">
        <v>0</v>
      </c>
      <c r="BH705" s="354" t="s">
        <v>1537</v>
      </c>
      <c r="BI705" s="289"/>
      <c r="BJ705" s="297">
        <v>0</v>
      </c>
      <c r="BK705" s="297">
        <v>23</v>
      </c>
    </row>
    <row r="706" spans="1:63" x14ac:dyDescent="0.2">
      <c r="A706" s="293" t="s">
        <v>806</v>
      </c>
      <c r="B706" s="288" t="s">
        <v>2919</v>
      </c>
      <c r="C706" s="340">
        <v>131</v>
      </c>
      <c r="D706" s="341">
        <v>191</v>
      </c>
      <c r="E706" s="341">
        <v>238</v>
      </c>
      <c r="F706" s="341">
        <v>243</v>
      </c>
      <c r="G706" s="341">
        <v>253</v>
      </c>
      <c r="H706" s="341">
        <v>284</v>
      </c>
      <c r="I706" s="342">
        <v>377</v>
      </c>
      <c r="J706" s="340">
        <v>0</v>
      </c>
      <c r="K706" s="341">
        <v>0</v>
      </c>
      <c r="L706" s="341">
        <v>72</v>
      </c>
      <c r="M706" s="341">
        <v>145</v>
      </c>
      <c r="N706" s="340">
        <v>162</v>
      </c>
      <c r="O706" s="341">
        <v>306</v>
      </c>
      <c r="P706" s="341">
        <v>332</v>
      </c>
      <c r="Q706" s="343">
        <v>306</v>
      </c>
      <c r="R706" s="344">
        <v>332</v>
      </c>
      <c r="S706" s="344">
        <v>359</v>
      </c>
      <c r="T706" s="344">
        <v>439</v>
      </c>
      <c r="U706" s="344">
        <v>395</v>
      </c>
      <c r="V706" s="344">
        <v>395</v>
      </c>
      <c r="W706" s="344">
        <v>0</v>
      </c>
      <c r="X706" s="383">
        <v>0</v>
      </c>
      <c r="Y706" s="384">
        <v>0.12</v>
      </c>
      <c r="Z706" s="384">
        <v>0.25</v>
      </c>
      <c r="AA706" s="384">
        <v>0.25</v>
      </c>
      <c r="AB706" s="385">
        <v>0</v>
      </c>
      <c r="AC706" s="385">
        <v>0</v>
      </c>
      <c r="AD706" s="385">
        <v>0</v>
      </c>
      <c r="AE706" s="385">
        <v>0</v>
      </c>
      <c r="AF706" s="200">
        <v>0</v>
      </c>
      <c r="AG706" s="333" t="s">
        <v>3962</v>
      </c>
      <c r="AH706" s="386" t="s">
        <v>2818</v>
      </c>
      <c r="AI706" s="387" t="s">
        <v>2819</v>
      </c>
      <c r="AJ706" s="386">
        <v>1.6</v>
      </c>
      <c r="AK706" s="390">
        <v>33</v>
      </c>
      <c r="AL706" s="333">
        <v>36</v>
      </c>
      <c r="AM706" s="333">
        <v>1.813548900462963</v>
      </c>
      <c r="AN706" s="440">
        <v>37.325555555555553</v>
      </c>
      <c r="AO706" s="389">
        <v>14.582638888888889</v>
      </c>
      <c r="AP706" s="390">
        <v>8.25</v>
      </c>
      <c r="AQ706" s="387">
        <v>2</v>
      </c>
      <c r="AR706" s="387">
        <v>2</v>
      </c>
      <c r="AS706" s="387">
        <v>0</v>
      </c>
      <c r="AT706" s="387">
        <v>0</v>
      </c>
      <c r="AU706" s="387">
        <v>0</v>
      </c>
      <c r="AV706" s="387">
        <v>4</v>
      </c>
      <c r="AW706" s="350">
        <v>1</v>
      </c>
      <c r="AX706" s="391">
        <v>1</v>
      </c>
      <c r="AY706" s="83">
        <v>17</v>
      </c>
      <c r="AZ706" s="5">
        <v>0</v>
      </c>
      <c r="BA706" s="5" t="s">
        <v>1537</v>
      </c>
      <c r="BB706" s="5" t="s">
        <v>1537</v>
      </c>
      <c r="BC706" s="5" t="s">
        <v>1537</v>
      </c>
      <c r="BD706" s="4" t="s">
        <v>3612</v>
      </c>
      <c r="BE706" s="5">
        <v>0</v>
      </c>
      <c r="BF706" s="5">
        <v>0</v>
      </c>
      <c r="BG706" s="5">
        <v>0</v>
      </c>
      <c r="BH706" s="354" t="s">
        <v>1537</v>
      </c>
      <c r="BI706" s="289"/>
      <c r="BJ706" s="297">
        <v>0</v>
      </c>
      <c r="BK706" s="297">
        <v>26</v>
      </c>
    </row>
    <row r="707" spans="1:63" x14ac:dyDescent="0.2">
      <c r="A707" s="293" t="s">
        <v>817</v>
      </c>
      <c r="B707" s="288" t="s">
        <v>2908</v>
      </c>
      <c r="C707" s="340">
        <v>138</v>
      </c>
      <c r="D707" s="341">
        <v>209</v>
      </c>
      <c r="E707" s="341">
        <v>264</v>
      </c>
      <c r="F707" s="341">
        <v>271</v>
      </c>
      <c r="G707" s="341">
        <v>282</v>
      </c>
      <c r="H707" s="341">
        <v>316</v>
      </c>
      <c r="I707" s="342">
        <v>425</v>
      </c>
      <c r="J707" s="340">
        <v>0</v>
      </c>
      <c r="K707" s="341">
        <v>0</v>
      </c>
      <c r="L707" s="341">
        <v>85</v>
      </c>
      <c r="M707" s="341">
        <v>170</v>
      </c>
      <c r="N707" s="340">
        <v>172</v>
      </c>
      <c r="O707" s="341">
        <v>331</v>
      </c>
      <c r="P707" s="341">
        <v>359</v>
      </c>
      <c r="Q707" s="343">
        <v>331</v>
      </c>
      <c r="R707" s="344">
        <v>359</v>
      </c>
      <c r="S707" s="344">
        <v>399</v>
      </c>
      <c r="T707" s="344">
        <v>457</v>
      </c>
      <c r="U707" s="344">
        <v>434</v>
      </c>
      <c r="V707" s="344">
        <v>434</v>
      </c>
      <c r="W707" s="344">
        <v>0</v>
      </c>
      <c r="X707" s="383">
        <v>0</v>
      </c>
      <c r="Y707" s="384">
        <v>0.12</v>
      </c>
      <c r="Z707" s="384">
        <v>0.25</v>
      </c>
      <c r="AA707" s="384">
        <v>0.25</v>
      </c>
      <c r="AB707" s="385">
        <v>0</v>
      </c>
      <c r="AC707" s="385">
        <v>0</v>
      </c>
      <c r="AD707" s="385">
        <v>0</v>
      </c>
      <c r="AE707" s="385">
        <v>0</v>
      </c>
      <c r="AF707" s="200">
        <v>0</v>
      </c>
      <c r="AG707" s="333" t="s">
        <v>3962</v>
      </c>
      <c r="AH707" s="386" t="s">
        <v>2818</v>
      </c>
      <c r="AI707" s="387" t="s">
        <v>2819</v>
      </c>
      <c r="AJ707" s="386">
        <v>1.6</v>
      </c>
      <c r="AK707" s="390">
        <v>33</v>
      </c>
      <c r="AL707" s="333">
        <v>42</v>
      </c>
      <c r="AM707" s="333">
        <v>2.1137225115740743</v>
      </c>
      <c r="AN707" s="440">
        <v>43.082222222222228</v>
      </c>
      <c r="AO707" s="389">
        <v>16.224305555555556</v>
      </c>
      <c r="AP707" s="390">
        <v>9.625</v>
      </c>
      <c r="AQ707" s="387">
        <v>2</v>
      </c>
      <c r="AR707" s="387">
        <v>2</v>
      </c>
      <c r="AS707" s="387">
        <v>0</v>
      </c>
      <c r="AT707" s="387">
        <v>0</v>
      </c>
      <c r="AU707" s="387">
        <v>0</v>
      </c>
      <c r="AV707" s="387">
        <v>4</v>
      </c>
      <c r="AW707" s="350">
        <v>1</v>
      </c>
      <c r="AX707" s="391">
        <v>1</v>
      </c>
      <c r="AY707" s="83">
        <v>17</v>
      </c>
      <c r="AZ707" s="5">
        <v>0</v>
      </c>
      <c r="BA707" s="5" t="s">
        <v>1537</v>
      </c>
      <c r="BB707" s="5" t="s">
        <v>1537</v>
      </c>
      <c r="BC707" s="5" t="s">
        <v>1537</v>
      </c>
      <c r="BD707" s="4" t="s">
        <v>3612</v>
      </c>
      <c r="BE707" s="5">
        <v>0</v>
      </c>
      <c r="BF707" s="5">
        <v>0</v>
      </c>
      <c r="BG707" s="5">
        <v>0</v>
      </c>
      <c r="BH707" s="354" t="s">
        <v>1537</v>
      </c>
      <c r="BI707" s="289"/>
      <c r="BJ707" s="297">
        <v>0</v>
      </c>
      <c r="BK707" s="297">
        <v>29</v>
      </c>
    </row>
    <row r="708" spans="1:63" x14ac:dyDescent="0.2">
      <c r="A708" s="293" t="s">
        <v>1859</v>
      </c>
      <c r="B708" s="288" t="s">
        <v>2898</v>
      </c>
      <c r="C708" s="340">
        <v>144</v>
      </c>
      <c r="D708" s="341">
        <v>230</v>
      </c>
      <c r="E708" s="341">
        <v>295</v>
      </c>
      <c r="F708" s="341">
        <v>301</v>
      </c>
      <c r="G708" s="341">
        <v>315</v>
      </c>
      <c r="H708" s="341">
        <v>354</v>
      </c>
      <c r="I708" s="342">
        <v>485</v>
      </c>
      <c r="J708" s="340">
        <v>0</v>
      </c>
      <c r="K708" s="341">
        <v>0</v>
      </c>
      <c r="L708" s="341">
        <v>99</v>
      </c>
      <c r="M708" s="341">
        <v>202</v>
      </c>
      <c r="N708" s="340">
        <v>182</v>
      </c>
      <c r="O708" s="341">
        <v>340</v>
      </c>
      <c r="P708" s="341">
        <v>371</v>
      </c>
      <c r="Q708" s="343">
        <v>340</v>
      </c>
      <c r="R708" s="344">
        <v>371</v>
      </c>
      <c r="S708" s="344">
        <v>440</v>
      </c>
      <c r="T708" s="344">
        <v>681</v>
      </c>
      <c r="U708" s="344">
        <v>476</v>
      </c>
      <c r="V708" s="344">
        <v>476</v>
      </c>
      <c r="W708" s="344">
        <v>0</v>
      </c>
      <c r="X708" s="383">
        <v>0</v>
      </c>
      <c r="Y708" s="384">
        <v>0.12</v>
      </c>
      <c r="Z708" s="384">
        <v>0.25</v>
      </c>
      <c r="AA708" s="384">
        <v>0.25</v>
      </c>
      <c r="AB708" s="385">
        <v>0</v>
      </c>
      <c r="AC708" s="385">
        <v>0</v>
      </c>
      <c r="AD708" s="385">
        <v>0</v>
      </c>
      <c r="AE708" s="385">
        <v>0</v>
      </c>
      <c r="AF708" s="200">
        <v>0</v>
      </c>
      <c r="AG708" s="333" t="s">
        <v>3962</v>
      </c>
      <c r="AH708" s="386" t="s">
        <v>2818</v>
      </c>
      <c r="AI708" s="387" t="s">
        <v>2819</v>
      </c>
      <c r="AJ708" s="386">
        <v>1.6</v>
      </c>
      <c r="AK708" s="390">
        <v>33</v>
      </c>
      <c r="AL708" s="333">
        <v>42</v>
      </c>
      <c r="AM708" s="333">
        <v>2.1137225115740743</v>
      </c>
      <c r="AN708" s="440">
        <v>46.748888888888892</v>
      </c>
      <c r="AO708" s="389">
        <v>16.224305555555556</v>
      </c>
      <c r="AP708" s="390">
        <v>11.458333333333334</v>
      </c>
      <c r="AQ708" s="387">
        <v>2</v>
      </c>
      <c r="AR708" s="387">
        <v>2</v>
      </c>
      <c r="AS708" s="387">
        <v>0</v>
      </c>
      <c r="AT708" s="387">
        <v>0</v>
      </c>
      <c r="AU708" s="387">
        <v>0</v>
      </c>
      <c r="AV708" s="387">
        <v>4</v>
      </c>
      <c r="AW708" s="350">
        <v>1</v>
      </c>
      <c r="AX708" s="391">
        <v>1</v>
      </c>
      <c r="AY708" s="83">
        <v>17</v>
      </c>
      <c r="AZ708" s="5">
        <v>0</v>
      </c>
      <c r="BA708" s="5" t="s">
        <v>1537</v>
      </c>
      <c r="BB708" s="5" t="s">
        <v>1537</v>
      </c>
      <c r="BC708" s="5" t="s">
        <v>1537</v>
      </c>
      <c r="BD708" s="4" t="s">
        <v>3612</v>
      </c>
      <c r="BE708" s="5">
        <v>0</v>
      </c>
      <c r="BF708" s="5">
        <v>0</v>
      </c>
      <c r="BG708" s="5">
        <v>0</v>
      </c>
      <c r="BH708" s="354" t="s">
        <v>1537</v>
      </c>
      <c r="BI708" s="289"/>
      <c r="BJ708" s="297">
        <v>0</v>
      </c>
      <c r="BK708" s="297">
        <v>32</v>
      </c>
    </row>
    <row r="709" spans="1:63" x14ac:dyDescent="0.2">
      <c r="A709" s="293" t="s">
        <v>773</v>
      </c>
      <c r="B709" s="288" t="s">
        <v>2887</v>
      </c>
      <c r="C709" s="340">
        <v>163</v>
      </c>
      <c r="D709" s="341">
        <v>267</v>
      </c>
      <c r="E709" s="341">
        <v>343</v>
      </c>
      <c r="F709" s="341">
        <v>353</v>
      </c>
      <c r="G709" s="341">
        <v>368</v>
      </c>
      <c r="H709" s="341">
        <v>414</v>
      </c>
      <c r="I709" s="342">
        <v>570</v>
      </c>
      <c r="J709" s="340">
        <v>0</v>
      </c>
      <c r="K709" s="341">
        <v>0</v>
      </c>
      <c r="L709" s="341">
        <v>120</v>
      </c>
      <c r="M709" s="341">
        <v>243</v>
      </c>
      <c r="N709" s="340">
        <v>205</v>
      </c>
      <c r="O709" s="341">
        <v>442</v>
      </c>
      <c r="P709" s="341">
        <v>479</v>
      </c>
      <c r="Q709" s="343">
        <v>442</v>
      </c>
      <c r="R709" s="344">
        <v>479</v>
      </c>
      <c r="S709" s="344">
        <v>528</v>
      </c>
      <c r="T709" s="344">
        <v>597</v>
      </c>
      <c r="U709" s="344">
        <v>598</v>
      </c>
      <c r="V709" s="344">
        <v>598</v>
      </c>
      <c r="W709" s="344">
        <v>0</v>
      </c>
      <c r="X709" s="383">
        <v>0</v>
      </c>
      <c r="Y709" s="384">
        <v>0.12</v>
      </c>
      <c r="Z709" s="384">
        <v>0.25</v>
      </c>
      <c r="AA709" s="384">
        <v>0.25</v>
      </c>
      <c r="AB709" s="385">
        <v>0</v>
      </c>
      <c r="AC709" s="385">
        <v>0</v>
      </c>
      <c r="AD709" s="385">
        <v>0</v>
      </c>
      <c r="AE709" s="385">
        <v>0</v>
      </c>
      <c r="AF709" s="200">
        <v>0</v>
      </c>
      <c r="AG709" s="333" t="s">
        <v>3962</v>
      </c>
      <c r="AH709" s="386" t="s">
        <v>2818</v>
      </c>
      <c r="AI709" s="387" t="s">
        <v>2819</v>
      </c>
      <c r="AJ709" s="386">
        <v>1.6</v>
      </c>
      <c r="AK709" s="390">
        <v>33</v>
      </c>
      <c r="AL709" s="333">
        <v>65</v>
      </c>
      <c r="AM709" s="333">
        <v>3.2643880208333336</v>
      </c>
      <c r="AN709" s="440">
        <v>63.577777777777783</v>
      </c>
      <c r="AO709" s="389">
        <v>22.517361111111114</v>
      </c>
      <c r="AP709" s="390">
        <v>13.75</v>
      </c>
      <c r="AQ709" s="387">
        <v>4</v>
      </c>
      <c r="AR709" s="387">
        <v>4</v>
      </c>
      <c r="AS709" s="387">
        <v>0</v>
      </c>
      <c r="AT709" s="387">
        <v>0</v>
      </c>
      <c r="AU709" s="387">
        <v>0</v>
      </c>
      <c r="AV709" s="387">
        <v>8</v>
      </c>
      <c r="AW709" s="350">
        <v>1</v>
      </c>
      <c r="AX709" s="391">
        <v>1</v>
      </c>
      <c r="AY709" s="83">
        <v>19</v>
      </c>
      <c r="AZ709" s="5">
        <v>0</v>
      </c>
      <c r="BA709" s="5" t="s">
        <v>1537</v>
      </c>
      <c r="BB709" s="5" t="s">
        <v>1537</v>
      </c>
      <c r="BC709" s="5" t="s">
        <v>1537</v>
      </c>
      <c r="BD709" s="4" t="s">
        <v>3612</v>
      </c>
      <c r="BE709" s="5">
        <v>0</v>
      </c>
      <c r="BF709" s="5">
        <v>0</v>
      </c>
      <c r="BG709" s="5">
        <v>0</v>
      </c>
      <c r="BH709" s="354" t="s">
        <v>1537</v>
      </c>
      <c r="BI709" s="289"/>
      <c r="BJ709" s="297">
        <v>0</v>
      </c>
      <c r="BK709" s="297">
        <v>37</v>
      </c>
    </row>
    <row r="710" spans="1:63" x14ac:dyDescent="0.2">
      <c r="A710" s="293" t="s">
        <v>784</v>
      </c>
      <c r="B710" s="288" t="s">
        <v>2876</v>
      </c>
      <c r="C710" s="340">
        <v>171</v>
      </c>
      <c r="D710" s="341">
        <v>296</v>
      </c>
      <c r="E710" s="341">
        <v>390</v>
      </c>
      <c r="F710" s="341">
        <v>401</v>
      </c>
      <c r="G710" s="341">
        <v>419</v>
      </c>
      <c r="H710" s="341">
        <v>470</v>
      </c>
      <c r="I710" s="342">
        <v>659</v>
      </c>
      <c r="J710" s="340">
        <v>0</v>
      </c>
      <c r="K710" s="341">
        <v>0</v>
      </c>
      <c r="L710" s="341">
        <v>143</v>
      </c>
      <c r="M710" s="341">
        <v>291</v>
      </c>
      <c r="N710" s="340">
        <v>220</v>
      </c>
      <c r="O710" s="341">
        <v>511</v>
      </c>
      <c r="P710" s="341">
        <v>555</v>
      </c>
      <c r="Q710" s="343">
        <v>511</v>
      </c>
      <c r="R710" s="344">
        <v>555</v>
      </c>
      <c r="S710" s="344">
        <v>598</v>
      </c>
      <c r="T710" s="344">
        <v>763</v>
      </c>
      <c r="U710" s="344">
        <v>669</v>
      </c>
      <c r="V710" s="344">
        <v>669</v>
      </c>
      <c r="W710" s="344">
        <v>0</v>
      </c>
      <c r="X710" s="383">
        <v>0</v>
      </c>
      <c r="Y710" s="384">
        <v>0.12</v>
      </c>
      <c r="Z710" s="384">
        <v>0.25</v>
      </c>
      <c r="AA710" s="384">
        <v>0.25</v>
      </c>
      <c r="AB710" s="385">
        <v>0</v>
      </c>
      <c r="AC710" s="385">
        <v>0</v>
      </c>
      <c r="AD710" s="385">
        <v>0</v>
      </c>
      <c r="AE710" s="385">
        <v>0</v>
      </c>
      <c r="AF710" s="200">
        <v>0</v>
      </c>
      <c r="AG710" s="333" t="s">
        <v>3962</v>
      </c>
      <c r="AH710" s="386" t="s">
        <v>2818</v>
      </c>
      <c r="AI710" s="387" t="s">
        <v>2819</v>
      </c>
      <c r="AJ710" s="386">
        <v>1.6</v>
      </c>
      <c r="AK710" s="390">
        <v>33</v>
      </c>
      <c r="AL710" s="333">
        <v>77</v>
      </c>
      <c r="AM710" s="333">
        <v>3.8647352430555553</v>
      </c>
      <c r="AN710" s="440">
        <v>59.591111111111111</v>
      </c>
      <c r="AO710" s="389">
        <v>25.800694444444446</v>
      </c>
      <c r="AP710" s="390">
        <v>8.75</v>
      </c>
      <c r="AQ710" s="387">
        <v>4</v>
      </c>
      <c r="AR710" s="387">
        <v>4</v>
      </c>
      <c r="AS710" s="387">
        <v>0</v>
      </c>
      <c r="AT710" s="387">
        <v>0</v>
      </c>
      <c r="AU710" s="387">
        <v>0</v>
      </c>
      <c r="AV710" s="387">
        <v>8</v>
      </c>
      <c r="AW710" s="350">
        <v>1</v>
      </c>
      <c r="AX710" s="391">
        <v>1</v>
      </c>
      <c r="AY710" s="83">
        <v>19</v>
      </c>
      <c r="AZ710" s="5">
        <v>0</v>
      </c>
      <c r="BA710" s="5" t="s">
        <v>1537</v>
      </c>
      <c r="BB710" s="5" t="s">
        <v>1537</v>
      </c>
      <c r="BC710" s="5" t="s">
        <v>1537</v>
      </c>
      <c r="BD710" s="4" t="s">
        <v>3612</v>
      </c>
      <c r="BE710" s="5">
        <v>0</v>
      </c>
      <c r="BF710" s="5">
        <v>0</v>
      </c>
      <c r="BG710" s="5">
        <v>0</v>
      </c>
      <c r="BH710" s="354" t="s">
        <v>1537</v>
      </c>
      <c r="BI710" s="289"/>
      <c r="BJ710" s="297">
        <v>0</v>
      </c>
      <c r="BK710" s="297">
        <v>42</v>
      </c>
    </row>
    <row r="711" spans="1:63" x14ac:dyDescent="0.2">
      <c r="A711" s="293" t="s">
        <v>728</v>
      </c>
      <c r="B711" s="288" t="s">
        <v>2866</v>
      </c>
      <c r="C711" s="340">
        <v>181</v>
      </c>
      <c r="D711" s="341">
        <v>319</v>
      </c>
      <c r="E711" s="341">
        <v>423</v>
      </c>
      <c r="F711" s="341">
        <v>434</v>
      </c>
      <c r="G711" s="341">
        <v>454</v>
      </c>
      <c r="H711" s="341">
        <v>513</v>
      </c>
      <c r="I711" s="342">
        <v>722</v>
      </c>
      <c r="J711" s="340">
        <v>0</v>
      </c>
      <c r="K711" s="341">
        <v>0</v>
      </c>
      <c r="L711" s="341">
        <v>159</v>
      </c>
      <c r="M711" s="341">
        <v>323</v>
      </c>
      <c r="N711" s="340">
        <v>232</v>
      </c>
      <c r="O711" s="341">
        <v>509</v>
      </c>
      <c r="P711" s="341">
        <v>554</v>
      </c>
      <c r="Q711" s="343">
        <v>509</v>
      </c>
      <c r="R711" s="344">
        <v>554</v>
      </c>
      <c r="S711" s="344">
        <v>643</v>
      </c>
      <c r="T711" s="344">
        <v>920</v>
      </c>
      <c r="U711" s="344">
        <v>712</v>
      </c>
      <c r="V711" s="344">
        <v>712</v>
      </c>
      <c r="W711" s="344">
        <v>0</v>
      </c>
      <c r="X711" s="383">
        <v>0</v>
      </c>
      <c r="Y711" s="384">
        <v>0.12</v>
      </c>
      <c r="Z711" s="384">
        <v>0.25</v>
      </c>
      <c r="AA711" s="384">
        <v>0.25</v>
      </c>
      <c r="AB711" s="385">
        <v>0</v>
      </c>
      <c r="AC711" s="385">
        <v>0</v>
      </c>
      <c r="AD711" s="385">
        <v>0</v>
      </c>
      <c r="AE711" s="385">
        <v>0</v>
      </c>
      <c r="AF711" s="200">
        <v>0</v>
      </c>
      <c r="AG711" s="333" t="s">
        <v>3962</v>
      </c>
      <c r="AH711" s="386" t="s">
        <v>2818</v>
      </c>
      <c r="AI711" s="387" t="s">
        <v>2819</v>
      </c>
      <c r="AJ711" s="386">
        <v>1.6</v>
      </c>
      <c r="AK711" s="390">
        <v>33</v>
      </c>
      <c r="AL711" s="333">
        <v>84</v>
      </c>
      <c r="AM711" s="333">
        <v>4.2149377893518523</v>
      </c>
      <c r="AN711" s="440">
        <v>82.533888888888896</v>
      </c>
      <c r="AO711" s="389">
        <v>27.71597222222222</v>
      </c>
      <c r="AP711" s="390">
        <v>18.287500000000001</v>
      </c>
      <c r="AQ711" s="387">
        <v>4</v>
      </c>
      <c r="AR711" s="387">
        <v>4</v>
      </c>
      <c r="AS711" s="387">
        <v>0</v>
      </c>
      <c r="AT711" s="387">
        <v>0</v>
      </c>
      <c r="AU711" s="387">
        <v>0</v>
      </c>
      <c r="AV711" s="387">
        <v>10</v>
      </c>
      <c r="AW711" s="350">
        <v>1</v>
      </c>
      <c r="AX711" s="391">
        <v>1</v>
      </c>
      <c r="AY711" s="83">
        <v>19</v>
      </c>
      <c r="AZ711" s="5">
        <v>0</v>
      </c>
      <c r="BA711" s="5" t="s">
        <v>1537</v>
      </c>
      <c r="BB711" s="5" t="s">
        <v>1537</v>
      </c>
      <c r="BC711" s="5" t="s">
        <v>1537</v>
      </c>
      <c r="BD711" s="4" t="s">
        <v>3612</v>
      </c>
      <c r="BE711" s="5">
        <v>0</v>
      </c>
      <c r="BF711" s="5">
        <v>0</v>
      </c>
      <c r="BG711" s="5">
        <v>0</v>
      </c>
      <c r="BH711" s="354" t="s">
        <v>1537</v>
      </c>
      <c r="BI711" s="289"/>
      <c r="BJ711" s="297">
        <v>0</v>
      </c>
      <c r="BK711" s="297">
        <v>46</v>
      </c>
    </row>
    <row r="712" spans="1:63" x14ac:dyDescent="0.2">
      <c r="A712" s="293" t="s">
        <v>737</v>
      </c>
      <c r="B712" s="288" t="s">
        <v>2856</v>
      </c>
      <c r="C712" s="340">
        <v>183</v>
      </c>
      <c r="D712" s="341">
        <v>328</v>
      </c>
      <c r="E712" s="341">
        <v>434</v>
      </c>
      <c r="F712" s="341">
        <v>446</v>
      </c>
      <c r="G712" s="341">
        <v>467</v>
      </c>
      <c r="H712" s="341">
        <v>527</v>
      </c>
      <c r="I712" s="342">
        <v>743</v>
      </c>
      <c r="J712" s="340">
        <v>0</v>
      </c>
      <c r="K712" s="341">
        <v>0</v>
      </c>
      <c r="L712" s="341">
        <v>164</v>
      </c>
      <c r="M712" s="341">
        <v>335</v>
      </c>
      <c r="N712" s="340">
        <v>236</v>
      </c>
      <c r="O712" s="341">
        <v>531</v>
      </c>
      <c r="P712" s="341">
        <v>577</v>
      </c>
      <c r="Q712" s="343">
        <v>531</v>
      </c>
      <c r="R712" s="344">
        <v>577</v>
      </c>
      <c r="S712" s="344">
        <v>658</v>
      </c>
      <c r="T712" s="344">
        <v>1004</v>
      </c>
      <c r="U712" s="344">
        <v>721</v>
      </c>
      <c r="V712" s="344">
        <v>721</v>
      </c>
      <c r="W712" s="344">
        <v>0</v>
      </c>
      <c r="X712" s="383">
        <v>0</v>
      </c>
      <c r="Y712" s="384">
        <v>0.12</v>
      </c>
      <c r="Z712" s="384">
        <v>0.25</v>
      </c>
      <c r="AA712" s="384">
        <v>0.25</v>
      </c>
      <c r="AB712" s="385">
        <v>0</v>
      </c>
      <c r="AC712" s="385">
        <v>0</v>
      </c>
      <c r="AD712" s="385">
        <v>0</v>
      </c>
      <c r="AE712" s="385">
        <v>0</v>
      </c>
      <c r="AF712" s="200">
        <v>0</v>
      </c>
      <c r="AG712" s="333" t="s">
        <v>3962</v>
      </c>
      <c r="AH712" s="386" t="s">
        <v>2818</v>
      </c>
      <c r="AI712" s="387" t="s">
        <v>2819</v>
      </c>
      <c r="AJ712" s="386">
        <v>1.6</v>
      </c>
      <c r="AK712" s="390">
        <v>33</v>
      </c>
      <c r="AL712" s="333">
        <v>87</v>
      </c>
      <c r="AM712" s="333">
        <v>4.3650245949074069</v>
      </c>
      <c r="AN712" s="440">
        <v>85.412222222222226</v>
      </c>
      <c r="AO712" s="389">
        <v>28.536805555555556</v>
      </c>
      <c r="AP712" s="390">
        <v>18.975000000000001</v>
      </c>
      <c r="AQ712" s="387">
        <v>4</v>
      </c>
      <c r="AR712" s="387">
        <v>4</v>
      </c>
      <c r="AS712" s="387">
        <v>0</v>
      </c>
      <c r="AT712" s="387">
        <v>0</v>
      </c>
      <c r="AU712" s="387">
        <v>0</v>
      </c>
      <c r="AV712" s="387">
        <v>10</v>
      </c>
      <c r="AW712" s="350">
        <v>1</v>
      </c>
      <c r="AX712" s="391">
        <v>1</v>
      </c>
      <c r="AY712" s="83">
        <v>19</v>
      </c>
      <c r="AZ712" s="5">
        <v>0</v>
      </c>
      <c r="BA712" s="5" t="s">
        <v>1537</v>
      </c>
      <c r="BB712" s="5" t="s">
        <v>1537</v>
      </c>
      <c r="BC712" s="5" t="s">
        <v>1537</v>
      </c>
      <c r="BD712" s="4" t="s">
        <v>3612</v>
      </c>
      <c r="BE712" s="5">
        <v>0</v>
      </c>
      <c r="BF712" s="5">
        <v>0</v>
      </c>
      <c r="BG712" s="5">
        <v>0</v>
      </c>
      <c r="BH712" s="354" t="s">
        <v>1537</v>
      </c>
      <c r="BI712" s="289"/>
      <c r="BJ712" s="297">
        <v>0</v>
      </c>
      <c r="BK712" s="297">
        <v>47</v>
      </c>
    </row>
    <row r="713" spans="1:63" x14ac:dyDescent="0.2">
      <c r="A713" s="293" t="s">
        <v>746</v>
      </c>
      <c r="B713" s="288" t="s">
        <v>2846</v>
      </c>
      <c r="C713" s="340">
        <v>186</v>
      </c>
      <c r="D713" s="341">
        <v>335</v>
      </c>
      <c r="E713" s="341">
        <v>446</v>
      </c>
      <c r="F713" s="341">
        <v>458</v>
      </c>
      <c r="G713" s="341">
        <v>480</v>
      </c>
      <c r="H713" s="341">
        <v>542</v>
      </c>
      <c r="I713" s="342">
        <v>766</v>
      </c>
      <c r="J713" s="340">
        <v>0</v>
      </c>
      <c r="K713" s="341">
        <v>0</v>
      </c>
      <c r="L713" s="341">
        <v>170</v>
      </c>
      <c r="M713" s="341">
        <v>348</v>
      </c>
      <c r="N713" s="340">
        <v>240</v>
      </c>
      <c r="O713" s="341">
        <v>543</v>
      </c>
      <c r="P713" s="341">
        <v>592</v>
      </c>
      <c r="Q713" s="343">
        <v>543</v>
      </c>
      <c r="R713" s="344">
        <v>592</v>
      </c>
      <c r="S713" s="344">
        <v>678</v>
      </c>
      <c r="T713" s="344">
        <v>1003</v>
      </c>
      <c r="U713" s="344">
        <v>748</v>
      </c>
      <c r="V713" s="344">
        <v>748</v>
      </c>
      <c r="W713" s="344">
        <v>0</v>
      </c>
      <c r="X713" s="383">
        <v>0</v>
      </c>
      <c r="Y713" s="384">
        <v>0.12</v>
      </c>
      <c r="Z713" s="384">
        <v>0.25</v>
      </c>
      <c r="AA713" s="384">
        <v>0.25</v>
      </c>
      <c r="AB713" s="385">
        <v>0</v>
      </c>
      <c r="AC713" s="385">
        <v>0</v>
      </c>
      <c r="AD713" s="385">
        <v>0</v>
      </c>
      <c r="AE713" s="385">
        <v>0</v>
      </c>
      <c r="AF713" s="200">
        <v>0</v>
      </c>
      <c r="AG713" s="333" t="s">
        <v>3962</v>
      </c>
      <c r="AH713" s="386" t="s">
        <v>2818</v>
      </c>
      <c r="AI713" s="387" t="s">
        <v>2819</v>
      </c>
      <c r="AJ713" s="386">
        <v>1.6</v>
      </c>
      <c r="AK713" s="390">
        <v>33</v>
      </c>
      <c r="AL713" s="333">
        <v>90</v>
      </c>
      <c r="AM713" s="333">
        <v>4.5151114004629633</v>
      </c>
      <c r="AN713" s="440">
        <v>88.290555555555557</v>
      </c>
      <c r="AO713" s="389">
        <v>29.357638888888889</v>
      </c>
      <c r="AP713" s="390">
        <v>19.662500000000001</v>
      </c>
      <c r="AQ713" s="387">
        <v>4</v>
      </c>
      <c r="AR713" s="387">
        <v>4</v>
      </c>
      <c r="AS713" s="387">
        <v>0</v>
      </c>
      <c r="AT713" s="387">
        <v>0</v>
      </c>
      <c r="AU713" s="387">
        <v>0</v>
      </c>
      <c r="AV713" s="387">
        <v>10</v>
      </c>
      <c r="AW713" s="350">
        <v>1</v>
      </c>
      <c r="AX713" s="391">
        <v>1</v>
      </c>
      <c r="AY713" s="83">
        <v>19</v>
      </c>
      <c r="AZ713" s="5">
        <v>0</v>
      </c>
      <c r="BA713" s="5" t="s">
        <v>1537</v>
      </c>
      <c r="BB713" s="5" t="s">
        <v>1537</v>
      </c>
      <c r="BC713" s="5" t="s">
        <v>1537</v>
      </c>
      <c r="BD713" s="4" t="s">
        <v>3612</v>
      </c>
      <c r="BE713" s="5">
        <v>0</v>
      </c>
      <c r="BF713" s="5">
        <v>0</v>
      </c>
      <c r="BG713" s="5">
        <v>0</v>
      </c>
      <c r="BH713" s="354" t="s">
        <v>1537</v>
      </c>
      <c r="BI713" s="289"/>
      <c r="BJ713" s="297">
        <v>0</v>
      </c>
      <c r="BK713" s="297">
        <v>48</v>
      </c>
    </row>
    <row r="714" spans="1:63" x14ac:dyDescent="0.2">
      <c r="A714" s="293" t="s">
        <v>755</v>
      </c>
      <c r="B714" s="288" t="s">
        <v>2836</v>
      </c>
      <c r="C714" s="340">
        <v>188</v>
      </c>
      <c r="D714" s="341">
        <v>342</v>
      </c>
      <c r="E714" s="341">
        <v>458</v>
      </c>
      <c r="F714" s="341">
        <v>469</v>
      </c>
      <c r="G714" s="341">
        <v>492</v>
      </c>
      <c r="H714" s="341">
        <v>556</v>
      </c>
      <c r="I714" s="342">
        <v>788</v>
      </c>
      <c r="J714" s="340">
        <v>0</v>
      </c>
      <c r="K714" s="341">
        <v>0</v>
      </c>
      <c r="L714" s="341">
        <v>177</v>
      </c>
      <c r="M714" s="341">
        <v>360</v>
      </c>
      <c r="N714" s="340">
        <v>243</v>
      </c>
      <c r="O714" s="341">
        <v>555</v>
      </c>
      <c r="P714" s="341">
        <v>605</v>
      </c>
      <c r="Q714" s="343">
        <v>555</v>
      </c>
      <c r="R714" s="344">
        <v>605</v>
      </c>
      <c r="S714" s="344">
        <v>697</v>
      </c>
      <c r="T714" s="344">
        <v>1011</v>
      </c>
      <c r="U714" s="344">
        <v>767</v>
      </c>
      <c r="V714" s="344">
        <v>767</v>
      </c>
      <c r="W714" s="344">
        <v>0</v>
      </c>
      <c r="X714" s="383">
        <v>0</v>
      </c>
      <c r="Y714" s="384">
        <v>0.12</v>
      </c>
      <c r="Z714" s="384">
        <v>0.25</v>
      </c>
      <c r="AA714" s="384">
        <v>0.25</v>
      </c>
      <c r="AB714" s="385">
        <v>0</v>
      </c>
      <c r="AC714" s="385">
        <v>0</v>
      </c>
      <c r="AD714" s="385">
        <v>0</v>
      </c>
      <c r="AE714" s="385">
        <v>0</v>
      </c>
      <c r="AF714" s="200">
        <v>0</v>
      </c>
      <c r="AG714" s="333" t="s">
        <v>3962</v>
      </c>
      <c r="AH714" s="386" t="s">
        <v>2818</v>
      </c>
      <c r="AI714" s="387" t="s">
        <v>2819</v>
      </c>
      <c r="AJ714" s="386">
        <v>1.6</v>
      </c>
      <c r="AK714" s="390">
        <v>33</v>
      </c>
      <c r="AL714" s="333">
        <v>93</v>
      </c>
      <c r="AM714" s="333">
        <v>4.6651982060185189</v>
      </c>
      <c r="AN714" s="440">
        <v>91.528888888888901</v>
      </c>
      <c r="AO714" s="389">
        <v>30.178472222222222</v>
      </c>
      <c r="AP714" s="390">
        <v>20.350000000000001</v>
      </c>
      <c r="AQ714" s="387">
        <v>4</v>
      </c>
      <c r="AR714" s="387">
        <v>4</v>
      </c>
      <c r="AS714" s="387">
        <v>0</v>
      </c>
      <c r="AT714" s="387">
        <v>0</v>
      </c>
      <c r="AU714" s="387">
        <v>0</v>
      </c>
      <c r="AV714" s="387">
        <v>12</v>
      </c>
      <c r="AW714" s="350">
        <v>1</v>
      </c>
      <c r="AX714" s="391">
        <v>1</v>
      </c>
      <c r="AY714" s="83">
        <v>19</v>
      </c>
      <c r="AZ714" s="5">
        <v>0</v>
      </c>
      <c r="BA714" s="5" t="s">
        <v>1537</v>
      </c>
      <c r="BB714" s="5" t="s">
        <v>1537</v>
      </c>
      <c r="BC714" s="5" t="s">
        <v>1537</v>
      </c>
      <c r="BD714" s="4" t="s">
        <v>3612</v>
      </c>
      <c r="BE714" s="5">
        <v>0</v>
      </c>
      <c r="BF714" s="5">
        <v>0</v>
      </c>
      <c r="BG714" s="5">
        <v>0</v>
      </c>
      <c r="BH714" s="354" t="s">
        <v>1537</v>
      </c>
      <c r="BI714" s="289"/>
      <c r="BJ714" s="297">
        <v>0</v>
      </c>
      <c r="BK714" s="297">
        <v>50</v>
      </c>
    </row>
    <row r="715" spans="1:63" x14ac:dyDescent="0.2">
      <c r="A715" s="293" t="s">
        <v>764</v>
      </c>
      <c r="B715" s="288" t="s">
        <v>2826</v>
      </c>
      <c r="C715" s="340">
        <v>190</v>
      </c>
      <c r="D715" s="341">
        <v>351</v>
      </c>
      <c r="E715" s="341">
        <v>468</v>
      </c>
      <c r="F715" s="341">
        <v>482</v>
      </c>
      <c r="G715" s="341">
        <v>504</v>
      </c>
      <c r="H715" s="341">
        <v>570</v>
      </c>
      <c r="I715" s="342">
        <v>810</v>
      </c>
      <c r="J715" s="340">
        <v>0</v>
      </c>
      <c r="K715" s="341">
        <v>0</v>
      </c>
      <c r="L715" s="341">
        <v>182</v>
      </c>
      <c r="M715" s="341">
        <v>372</v>
      </c>
      <c r="N715" s="340">
        <v>247</v>
      </c>
      <c r="O715" s="341">
        <v>565</v>
      </c>
      <c r="P715" s="341">
        <v>615</v>
      </c>
      <c r="Q715" s="343">
        <v>565</v>
      </c>
      <c r="R715" s="344">
        <v>615</v>
      </c>
      <c r="S715" s="344">
        <v>714</v>
      </c>
      <c r="T715" s="344">
        <v>1017</v>
      </c>
      <c r="U715" s="344">
        <v>783</v>
      </c>
      <c r="V715" s="344">
        <v>783</v>
      </c>
      <c r="W715" s="344">
        <v>0</v>
      </c>
      <c r="X715" s="383">
        <v>0</v>
      </c>
      <c r="Y715" s="384">
        <v>0.12</v>
      </c>
      <c r="Z715" s="384">
        <v>0.25</v>
      </c>
      <c r="AA715" s="384">
        <v>0.25</v>
      </c>
      <c r="AB715" s="385">
        <v>0</v>
      </c>
      <c r="AC715" s="385">
        <v>0</v>
      </c>
      <c r="AD715" s="385">
        <v>0</v>
      </c>
      <c r="AE715" s="385">
        <v>0</v>
      </c>
      <c r="AF715" s="200">
        <v>0</v>
      </c>
      <c r="AG715" s="333" t="s">
        <v>3962</v>
      </c>
      <c r="AH715" s="386" t="s">
        <v>2818</v>
      </c>
      <c r="AI715" s="387" t="s">
        <v>2819</v>
      </c>
      <c r="AJ715" s="386">
        <v>1.6</v>
      </c>
      <c r="AK715" s="390">
        <v>33</v>
      </c>
      <c r="AL715" s="333">
        <v>96</v>
      </c>
      <c r="AM715" s="333">
        <v>4.8152850115740744</v>
      </c>
      <c r="AN715" s="440">
        <v>94.407222222222231</v>
      </c>
      <c r="AO715" s="389">
        <v>30.999305555555559</v>
      </c>
      <c r="AP715" s="390">
        <v>21.037500000000001</v>
      </c>
      <c r="AQ715" s="387">
        <v>4</v>
      </c>
      <c r="AR715" s="387">
        <v>4</v>
      </c>
      <c r="AS715" s="387">
        <v>0</v>
      </c>
      <c r="AT715" s="387">
        <v>0</v>
      </c>
      <c r="AU715" s="387">
        <v>0</v>
      </c>
      <c r="AV715" s="387">
        <v>12</v>
      </c>
      <c r="AW715" s="350">
        <v>1</v>
      </c>
      <c r="AX715" s="391">
        <v>1</v>
      </c>
      <c r="AY715" s="83">
        <v>19</v>
      </c>
      <c r="AZ715" s="5">
        <v>0</v>
      </c>
      <c r="BA715" s="5" t="s">
        <v>1537</v>
      </c>
      <c r="BB715" s="5" t="s">
        <v>1537</v>
      </c>
      <c r="BC715" s="5" t="s">
        <v>1537</v>
      </c>
      <c r="BD715" s="4" t="s">
        <v>3612</v>
      </c>
      <c r="BE715" s="5">
        <v>0</v>
      </c>
      <c r="BF715" s="5">
        <v>0</v>
      </c>
      <c r="BG715" s="5">
        <v>0</v>
      </c>
      <c r="BH715" s="354" t="s">
        <v>1537</v>
      </c>
      <c r="BI715" s="289"/>
      <c r="BJ715" s="297">
        <v>0</v>
      </c>
      <c r="BK715" s="297">
        <v>51</v>
      </c>
    </row>
    <row r="716" spans="1:63" x14ac:dyDescent="0.2">
      <c r="A716" s="293" t="s">
        <v>796</v>
      </c>
      <c r="B716" s="288" t="s">
        <v>2931</v>
      </c>
      <c r="C716" s="340">
        <v>127</v>
      </c>
      <c r="D716" s="341">
        <v>183</v>
      </c>
      <c r="E716" s="341">
        <v>226</v>
      </c>
      <c r="F716" s="341">
        <v>231</v>
      </c>
      <c r="G716" s="341">
        <v>240</v>
      </c>
      <c r="H716" s="341">
        <v>268</v>
      </c>
      <c r="I716" s="342">
        <v>354</v>
      </c>
      <c r="J716" s="340">
        <v>0</v>
      </c>
      <c r="K716" s="341">
        <v>0</v>
      </c>
      <c r="L716" s="341">
        <v>65</v>
      </c>
      <c r="M716" s="341">
        <v>133</v>
      </c>
      <c r="N716" s="340">
        <v>159</v>
      </c>
      <c r="O716" s="341">
        <v>277</v>
      </c>
      <c r="P716" s="341">
        <v>299</v>
      </c>
      <c r="Q716" s="343">
        <v>277</v>
      </c>
      <c r="R716" s="344">
        <v>299</v>
      </c>
      <c r="S716" s="344">
        <v>336</v>
      </c>
      <c r="T716" s="344">
        <v>363</v>
      </c>
      <c r="U716" s="344">
        <v>372</v>
      </c>
      <c r="V716" s="344">
        <v>372</v>
      </c>
      <c r="W716" s="344">
        <v>0</v>
      </c>
      <c r="X716" s="383">
        <v>0</v>
      </c>
      <c r="Y716" s="384">
        <v>0.12</v>
      </c>
      <c r="Z716" s="384">
        <v>0.25</v>
      </c>
      <c r="AA716" s="384">
        <v>0.25</v>
      </c>
      <c r="AB716" s="385">
        <v>0</v>
      </c>
      <c r="AC716" s="385">
        <v>0</v>
      </c>
      <c r="AD716" s="385">
        <v>0</v>
      </c>
      <c r="AE716" s="385">
        <v>0</v>
      </c>
      <c r="AF716" s="200">
        <v>0</v>
      </c>
      <c r="AG716" s="333" t="s">
        <v>3962</v>
      </c>
      <c r="AH716" s="386" t="s">
        <v>2818</v>
      </c>
      <c r="AI716" s="387" t="s">
        <v>2819</v>
      </c>
      <c r="AJ716" s="386">
        <v>1.6</v>
      </c>
      <c r="AK716" s="390">
        <v>36</v>
      </c>
      <c r="AL716" s="333">
        <v>30</v>
      </c>
      <c r="AM716" s="333">
        <v>1.6499204282407407</v>
      </c>
      <c r="AN716" s="440">
        <v>34.120555555555555</v>
      </c>
      <c r="AO716" s="389">
        <v>13.638888888888889</v>
      </c>
      <c r="AP716" s="390">
        <v>7.5</v>
      </c>
      <c r="AQ716" s="387">
        <v>2</v>
      </c>
      <c r="AR716" s="387">
        <v>2</v>
      </c>
      <c r="AS716" s="387">
        <v>0</v>
      </c>
      <c r="AT716" s="387">
        <v>0</v>
      </c>
      <c r="AU716" s="387">
        <v>0</v>
      </c>
      <c r="AV716" s="387">
        <v>4</v>
      </c>
      <c r="AW716" s="350">
        <v>1</v>
      </c>
      <c r="AX716" s="391">
        <v>1</v>
      </c>
      <c r="AY716" s="83">
        <v>17</v>
      </c>
      <c r="AZ716" s="5">
        <v>0</v>
      </c>
      <c r="BA716" s="5" t="s">
        <v>1537</v>
      </c>
      <c r="BB716" s="5" t="s">
        <v>1537</v>
      </c>
      <c r="BC716" s="5" t="s">
        <v>1537</v>
      </c>
      <c r="BD716" s="4" t="s">
        <v>3612</v>
      </c>
      <c r="BE716" s="5">
        <v>0</v>
      </c>
      <c r="BF716" s="5">
        <v>0</v>
      </c>
      <c r="BG716" s="5">
        <v>0</v>
      </c>
      <c r="BH716" s="354" t="s">
        <v>1537</v>
      </c>
      <c r="BI716" s="289"/>
      <c r="BJ716" s="297">
        <v>0</v>
      </c>
      <c r="BK716" s="297">
        <v>24</v>
      </c>
    </row>
    <row r="717" spans="1:63" x14ac:dyDescent="0.2">
      <c r="A717" s="293" t="s">
        <v>807</v>
      </c>
      <c r="B717" s="288" t="s">
        <v>2920</v>
      </c>
      <c r="C717" s="340">
        <v>133</v>
      </c>
      <c r="D717" s="341">
        <v>200</v>
      </c>
      <c r="E717" s="341">
        <v>250</v>
      </c>
      <c r="F717" s="341">
        <v>256</v>
      </c>
      <c r="G717" s="341">
        <v>268</v>
      </c>
      <c r="H717" s="341">
        <v>298</v>
      </c>
      <c r="I717" s="342">
        <v>402</v>
      </c>
      <c r="J717" s="340">
        <v>0</v>
      </c>
      <c r="K717" s="341">
        <v>0</v>
      </c>
      <c r="L717" s="341">
        <v>78</v>
      </c>
      <c r="M717" s="341">
        <v>159</v>
      </c>
      <c r="N717" s="340">
        <v>166</v>
      </c>
      <c r="O717" s="341">
        <v>313</v>
      </c>
      <c r="P717" s="341">
        <v>338</v>
      </c>
      <c r="Q717" s="343">
        <v>313</v>
      </c>
      <c r="R717" s="344">
        <v>338</v>
      </c>
      <c r="S717" s="344">
        <v>376</v>
      </c>
      <c r="T717" s="344">
        <v>446</v>
      </c>
      <c r="U717" s="344">
        <v>413</v>
      </c>
      <c r="V717" s="344">
        <v>413</v>
      </c>
      <c r="W717" s="344">
        <v>0</v>
      </c>
      <c r="X717" s="383">
        <v>0</v>
      </c>
      <c r="Y717" s="384">
        <v>0.12</v>
      </c>
      <c r="Z717" s="384">
        <v>0.25</v>
      </c>
      <c r="AA717" s="384">
        <v>0.25</v>
      </c>
      <c r="AB717" s="385">
        <v>0</v>
      </c>
      <c r="AC717" s="385">
        <v>0</v>
      </c>
      <c r="AD717" s="385">
        <v>0</v>
      </c>
      <c r="AE717" s="385">
        <v>0</v>
      </c>
      <c r="AF717" s="200">
        <v>0</v>
      </c>
      <c r="AG717" s="333" t="s">
        <v>3962</v>
      </c>
      <c r="AH717" s="386" t="s">
        <v>2818</v>
      </c>
      <c r="AI717" s="387" t="s">
        <v>2819</v>
      </c>
      <c r="AJ717" s="386">
        <v>1.6</v>
      </c>
      <c r="AK717" s="390">
        <v>36</v>
      </c>
      <c r="AL717" s="333">
        <v>36</v>
      </c>
      <c r="AM717" s="333">
        <v>1.9771773726851851</v>
      </c>
      <c r="AN717" s="440">
        <v>40.347222222222229</v>
      </c>
      <c r="AO717" s="389">
        <v>15.405555555555555</v>
      </c>
      <c r="AP717" s="390">
        <v>9</v>
      </c>
      <c r="AQ717" s="387">
        <v>2</v>
      </c>
      <c r="AR717" s="387">
        <v>2</v>
      </c>
      <c r="AS717" s="387">
        <v>0</v>
      </c>
      <c r="AT717" s="387">
        <v>0</v>
      </c>
      <c r="AU717" s="387">
        <v>0</v>
      </c>
      <c r="AV717" s="387">
        <v>4</v>
      </c>
      <c r="AW717" s="350">
        <v>1</v>
      </c>
      <c r="AX717" s="391">
        <v>1</v>
      </c>
      <c r="AY717" s="83">
        <v>17</v>
      </c>
      <c r="AZ717" s="5">
        <v>0</v>
      </c>
      <c r="BA717" s="5" t="s">
        <v>1537</v>
      </c>
      <c r="BB717" s="5" t="s">
        <v>1537</v>
      </c>
      <c r="BC717" s="5" t="s">
        <v>1537</v>
      </c>
      <c r="BD717" s="4" t="s">
        <v>3612</v>
      </c>
      <c r="BE717" s="5">
        <v>0</v>
      </c>
      <c r="BF717" s="5">
        <v>0</v>
      </c>
      <c r="BG717" s="5">
        <v>0</v>
      </c>
      <c r="BH717" s="354" t="s">
        <v>1537</v>
      </c>
      <c r="BI717" s="289"/>
      <c r="BJ717" s="297">
        <v>0</v>
      </c>
      <c r="BK717" s="297">
        <v>27</v>
      </c>
    </row>
    <row r="718" spans="1:63" x14ac:dyDescent="0.2">
      <c r="A718" s="293" t="s">
        <v>818</v>
      </c>
      <c r="B718" s="288" t="s">
        <v>2909</v>
      </c>
      <c r="C718" s="340">
        <v>140</v>
      </c>
      <c r="D718" s="341">
        <v>219</v>
      </c>
      <c r="E718" s="341">
        <v>279</v>
      </c>
      <c r="F718" s="341">
        <v>285</v>
      </c>
      <c r="G718" s="341">
        <v>297</v>
      </c>
      <c r="H718" s="341">
        <v>334</v>
      </c>
      <c r="I718" s="342">
        <v>454</v>
      </c>
      <c r="J718" s="340">
        <v>0</v>
      </c>
      <c r="K718" s="341">
        <v>0</v>
      </c>
      <c r="L718" s="341">
        <v>91</v>
      </c>
      <c r="M718" s="341">
        <v>185</v>
      </c>
      <c r="N718" s="340">
        <v>177</v>
      </c>
      <c r="O718" s="341">
        <v>336</v>
      </c>
      <c r="P718" s="341">
        <v>365</v>
      </c>
      <c r="Q718" s="343">
        <v>336</v>
      </c>
      <c r="R718" s="344">
        <v>365</v>
      </c>
      <c r="S718" s="344">
        <v>415</v>
      </c>
      <c r="T718" s="344">
        <v>464</v>
      </c>
      <c r="U718" s="344">
        <v>451</v>
      </c>
      <c r="V718" s="344">
        <v>451</v>
      </c>
      <c r="W718" s="344">
        <v>0</v>
      </c>
      <c r="X718" s="383">
        <v>0</v>
      </c>
      <c r="Y718" s="384">
        <v>0.12</v>
      </c>
      <c r="Z718" s="384">
        <v>0.25</v>
      </c>
      <c r="AA718" s="384">
        <v>0.25</v>
      </c>
      <c r="AB718" s="385">
        <v>0</v>
      </c>
      <c r="AC718" s="385">
        <v>0</v>
      </c>
      <c r="AD718" s="385">
        <v>0</v>
      </c>
      <c r="AE718" s="385">
        <v>0</v>
      </c>
      <c r="AF718" s="200">
        <v>0</v>
      </c>
      <c r="AG718" s="333" t="s">
        <v>3962</v>
      </c>
      <c r="AH718" s="386" t="s">
        <v>2818</v>
      </c>
      <c r="AI718" s="387" t="s">
        <v>2819</v>
      </c>
      <c r="AJ718" s="386">
        <v>1.6</v>
      </c>
      <c r="AK718" s="390">
        <v>36</v>
      </c>
      <c r="AL718" s="333">
        <v>42</v>
      </c>
      <c r="AM718" s="333">
        <v>2.3044343171296298</v>
      </c>
      <c r="AN718" s="440">
        <v>46.573888888888895</v>
      </c>
      <c r="AO718" s="389">
        <v>17.172222222222224</v>
      </c>
      <c r="AP718" s="390">
        <v>10.5</v>
      </c>
      <c r="AQ718" s="387">
        <v>2</v>
      </c>
      <c r="AR718" s="387">
        <v>2</v>
      </c>
      <c r="AS718" s="387">
        <v>0</v>
      </c>
      <c r="AT718" s="387">
        <v>0</v>
      </c>
      <c r="AU718" s="387">
        <v>0</v>
      </c>
      <c r="AV718" s="387">
        <v>4</v>
      </c>
      <c r="AW718" s="350">
        <v>1</v>
      </c>
      <c r="AX718" s="391">
        <v>1</v>
      </c>
      <c r="AY718" s="83">
        <v>17</v>
      </c>
      <c r="AZ718" s="5">
        <v>0</v>
      </c>
      <c r="BA718" s="5" t="s">
        <v>1537</v>
      </c>
      <c r="BB718" s="5" t="s">
        <v>1537</v>
      </c>
      <c r="BC718" s="5" t="s">
        <v>1537</v>
      </c>
      <c r="BD718" s="4" t="s">
        <v>3612</v>
      </c>
      <c r="BE718" s="5">
        <v>0</v>
      </c>
      <c r="BF718" s="5">
        <v>0</v>
      </c>
      <c r="BG718" s="5">
        <v>0</v>
      </c>
      <c r="BH718" s="354" t="s">
        <v>1537</v>
      </c>
      <c r="BI718" s="289"/>
      <c r="BJ718" s="297">
        <v>0</v>
      </c>
      <c r="BK718" s="297">
        <v>30</v>
      </c>
    </row>
    <row r="719" spans="1:63" x14ac:dyDescent="0.2">
      <c r="A719" s="293" t="s">
        <v>1860</v>
      </c>
      <c r="B719" s="288" t="s">
        <v>2899</v>
      </c>
      <c r="C719" s="340">
        <v>147</v>
      </c>
      <c r="D719" s="341">
        <v>241</v>
      </c>
      <c r="E719" s="341">
        <v>312</v>
      </c>
      <c r="F719" s="341">
        <v>319</v>
      </c>
      <c r="G719" s="341">
        <v>333</v>
      </c>
      <c r="H719" s="341">
        <v>375</v>
      </c>
      <c r="I719" s="342">
        <v>517</v>
      </c>
      <c r="J719" s="340">
        <v>0</v>
      </c>
      <c r="K719" s="341">
        <v>0</v>
      </c>
      <c r="L719" s="341">
        <v>108</v>
      </c>
      <c r="M719" s="341">
        <v>221</v>
      </c>
      <c r="N719" s="340">
        <v>187</v>
      </c>
      <c r="O719" s="341">
        <v>356</v>
      </c>
      <c r="P719" s="341">
        <v>387</v>
      </c>
      <c r="Q719" s="343">
        <v>356</v>
      </c>
      <c r="R719" s="344">
        <v>387</v>
      </c>
      <c r="S719" s="344">
        <v>454</v>
      </c>
      <c r="T719" s="344">
        <v>687</v>
      </c>
      <c r="U719" s="344">
        <v>490</v>
      </c>
      <c r="V719" s="344">
        <v>490</v>
      </c>
      <c r="W719" s="344">
        <v>0</v>
      </c>
      <c r="X719" s="383">
        <v>0</v>
      </c>
      <c r="Y719" s="384">
        <v>0.12</v>
      </c>
      <c r="Z719" s="384">
        <v>0.25</v>
      </c>
      <c r="AA719" s="384">
        <v>0.25</v>
      </c>
      <c r="AB719" s="385">
        <v>0</v>
      </c>
      <c r="AC719" s="385">
        <v>0</v>
      </c>
      <c r="AD719" s="385">
        <v>0</v>
      </c>
      <c r="AE719" s="385">
        <v>0</v>
      </c>
      <c r="AF719" s="200">
        <v>0</v>
      </c>
      <c r="AG719" s="333" t="s">
        <v>3962</v>
      </c>
      <c r="AH719" s="386" t="s">
        <v>2818</v>
      </c>
      <c r="AI719" s="387" t="s">
        <v>2819</v>
      </c>
      <c r="AJ719" s="386">
        <v>1.6</v>
      </c>
      <c r="AK719" s="390">
        <v>36</v>
      </c>
      <c r="AL719" s="333">
        <v>42</v>
      </c>
      <c r="AM719" s="333">
        <v>2.3044343171296298</v>
      </c>
      <c r="AN719" s="440">
        <v>50.573888888888895</v>
      </c>
      <c r="AO719" s="389">
        <v>17.172222222222224</v>
      </c>
      <c r="AP719" s="390">
        <v>12.5</v>
      </c>
      <c r="AQ719" s="387">
        <v>2</v>
      </c>
      <c r="AR719" s="387">
        <v>2</v>
      </c>
      <c r="AS719" s="387">
        <v>0</v>
      </c>
      <c r="AT719" s="387">
        <v>0</v>
      </c>
      <c r="AU719" s="387">
        <v>0</v>
      </c>
      <c r="AV719" s="387">
        <v>4</v>
      </c>
      <c r="AW719" s="350">
        <v>1</v>
      </c>
      <c r="AX719" s="391">
        <v>1</v>
      </c>
      <c r="AY719" s="83">
        <v>17</v>
      </c>
      <c r="AZ719" s="5">
        <v>0</v>
      </c>
      <c r="BA719" s="5" t="s">
        <v>1537</v>
      </c>
      <c r="BB719" s="5" t="s">
        <v>1537</v>
      </c>
      <c r="BC719" s="5" t="s">
        <v>1537</v>
      </c>
      <c r="BD719" s="4" t="s">
        <v>3612</v>
      </c>
      <c r="BE719" s="5">
        <v>0</v>
      </c>
      <c r="BF719" s="5">
        <v>0</v>
      </c>
      <c r="BG719" s="5">
        <v>0</v>
      </c>
      <c r="BH719" s="354" t="s">
        <v>1537</v>
      </c>
      <c r="BI719" s="289"/>
      <c r="BJ719" s="297">
        <v>0</v>
      </c>
      <c r="BK719" s="297">
        <v>34</v>
      </c>
    </row>
    <row r="720" spans="1:63" x14ac:dyDescent="0.2">
      <c r="A720" s="293" t="s">
        <v>774</v>
      </c>
      <c r="B720" s="288" t="s">
        <v>2888</v>
      </c>
      <c r="C720" s="340">
        <v>165</v>
      </c>
      <c r="D720" s="341">
        <v>278</v>
      </c>
      <c r="E720" s="341">
        <v>362</v>
      </c>
      <c r="F720" s="341">
        <v>372</v>
      </c>
      <c r="G720" s="341">
        <v>390</v>
      </c>
      <c r="H720" s="341">
        <v>438</v>
      </c>
      <c r="I720" s="342">
        <v>609</v>
      </c>
      <c r="J720" s="340">
        <v>0</v>
      </c>
      <c r="K720" s="341">
        <v>0</v>
      </c>
      <c r="L720" s="341">
        <v>130</v>
      </c>
      <c r="M720" s="341">
        <v>265</v>
      </c>
      <c r="N720" s="340">
        <v>209</v>
      </c>
      <c r="O720" s="341">
        <v>448</v>
      </c>
      <c r="P720" s="341">
        <v>486</v>
      </c>
      <c r="Q720" s="343">
        <v>448</v>
      </c>
      <c r="R720" s="344">
        <v>486</v>
      </c>
      <c r="S720" s="344">
        <v>548</v>
      </c>
      <c r="T720" s="344">
        <v>605</v>
      </c>
      <c r="U720" s="344">
        <v>618</v>
      </c>
      <c r="V720" s="344">
        <v>618</v>
      </c>
      <c r="W720" s="344">
        <v>0</v>
      </c>
      <c r="X720" s="383">
        <v>0</v>
      </c>
      <c r="Y720" s="384">
        <v>0.12</v>
      </c>
      <c r="Z720" s="384">
        <v>0.25</v>
      </c>
      <c r="AA720" s="384">
        <v>0.25</v>
      </c>
      <c r="AB720" s="385">
        <v>0</v>
      </c>
      <c r="AC720" s="385">
        <v>0</v>
      </c>
      <c r="AD720" s="385">
        <v>0</v>
      </c>
      <c r="AE720" s="385">
        <v>0</v>
      </c>
      <c r="AF720" s="200">
        <v>0</v>
      </c>
      <c r="AG720" s="333" t="s">
        <v>3962</v>
      </c>
      <c r="AH720" s="386" t="s">
        <v>2818</v>
      </c>
      <c r="AI720" s="387" t="s">
        <v>2819</v>
      </c>
      <c r="AJ720" s="386">
        <v>1.6</v>
      </c>
      <c r="AK720" s="390">
        <v>36</v>
      </c>
      <c r="AL720" s="333">
        <v>65</v>
      </c>
      <c r="AM720" s="333">
        <v>3.5589192708333335</v>
      </c>
      <c r="AN720" s="440">
        <v>68.662777777777791</v>
      </c>
      <c r="AO720" s="389">
        <v>23.944444444444443</v>
      </c>
      <c r="AP720" s="390">
        <v>15</v>
      </c>
      <c r="AQ720" s="387">
        <v>4</v>
      </c>
      <c r="AR720" s="387">
        <v>4</v>
      </c>
      <c r="AS720" s="387">
        <v>0</v>
      </c>
      <c r="AT720" s="387">
        <v>0</v>
      </c>
      <c r="AU720" s="387">
        <v>0</v>
      </c>
      <c r="AV720" s="387">
        <v>8</v>
      </c>
      <c r="AW720" s="350">
        <v>1</v>
      </c>
      <c r="AX720" s="391">
        <v>1</v>
      </c>
      <c r="AY720" s="83">
        <v>19</v>
      </c>
      <c r="AZ720" s="5">
        <v>0</v>
      </c>
      <c r="BA720" s="5" t="s">
        <v>1537</v>
      </c>
      <c r="BB720" s="5" t="s">
        <v>1537</v>
      </c>
      <c r="BC720" s="5" t="s">
        <v>1537</v>
      </c>
      <c r="BD720" s="4" t="s">
        <v>3612</v>
      </c>
      <c r="BE720" s="5">
        <v>0</v>
      </c>
      <c r="BF720" s="5">
        <v>0</v>
      </c>
      <c r="BG720" s="5">
        <v>0</v>
      </c>
      <c r="BH720" s="354" t="s">
        <v>1537</v>
      </c>
      <c r="BI720" s="289"/>
      <c r="BJ720" s="297">
        <v>0</v>
      </c>
      <c r="BK720" s="297">
        <v>39</v>
      </c>
    </row>
    <row r="721" spans="1:63" x14ac:dyDescent="0.2">
      <c r="A721" s="293" t="s">
        <v>785</v>
      </c>
      <c r="B721" s="288" t="s">
        <v>2877</v>
      </c>
      <c r="C721" s="340">
        <v>175</v>
      </c>
      <c r="D721" s="341">
        <v>311</v>
      </c>
      <c r="E721" s="341">
        <v>412</v>
      </c>
      <c r="F721" s="341">
        <v>423</v>
      </c>
      <c r="G721" s="341">
        <v>444</v>
      </c>
      <c r="H721" s="341">
        <v>500</v>
      </c>
      <c r="I721" s="342">
        <v>705</v>
      </c>
      <c r="J721" s="340">
        <v>0</v>
      </c>
      <c r="K721" s="341">
        <v>0</v>
      </c>
      <c r="L721" s="341">
        <v>156</v>
      </c>
      <c r="M721" s="341">
        <v>318</v>
      </c>
      <c r="N721" s="340">
        <v>224</v>
      </c>
      <c r="O721" s="341">
        <v>518</v>
      </c>
      <c r="P721" s="341">
        <v>564</v>
      </c>
      <c r="Q721" s="343">
        <v>518</v>
      </c>
      <c r="R721" s="344">
        <v>564</v>
      </c>
      <c r="S721" s="344">
        <v>629</v>
      </c>
      <c r="T721" s="344">
        <v>771</v>
      </c>
      <c r="U721" s="344">
        <v>700</v>
      </c>
      <c r="V721" s="344">
        <v>700</v>
      </c>
      <c r="W721" s="344">
        <v>0</v>
      </c>
      <c r="X721" s="383">
        <v>0</v>
      </c>
      <c r="Y721" s="384">
        <v>0.12</v>
      </c>
      <c r="Z721" s="384">
        <v>0.25</v>
      </c>
      <c r="AA721" s="384">
        <v>0.25</v>
      </c>
      <c r="AB721" s="385">
        <v>0</v>
      </c>
      <c r="AC721" s="385">
        <v>0</v>
      </c>
      <c r="AD721" s="385">
        <v>0</v>
      </c>
      <c r="AE721" s="385">
        <v>0</v>
      </c>
      <c r="AF721" s="200">
        <v>0</v>
      </c>
      <c r="AG721" s="333" t="s">
        <v>3962</v>
      </c>
      <c r="AH721" s="386" t="s">
        <v>2818</v>
      </c>
      <c r="AI721" s="387" t="s">
        <v>2819</v>
      </c>
      <c r="AJ721" s="386">
        <v>1.6</v>
      </c>
      <c r="AK721" s="390">
        <v>36</v>
      </c>
      <c r="AL721" s="333">
        <v>77</v>
      </c>
      <c r="AM721" s="333">
        <v>4.2134331597222223</v>
      </c>
      <c r="AN721" s="440">
        <v>52.616111111111117</v>
      </c>
      <c r="AO721" s="389">
        <v>27.477777777777778</v>
      </c>
      <c r="AP721" s="390">
        <v>3.75</v>
      </c>
      <c r="AQ721" s="387">
        <v>4</v>
      </c>
      <c r="AR721" s="387">
        <v>4</v>
      </c>
      <c r="AS721" s="387">
        <v>0</v>
      </c>
      <c r="AT721" s="387">
        <v>0</v>
      </c>
      <c r="AU721" s="387">
        <v>0</v>
      </c>
      <c r="AV721" s="387">
        <v>8</v>
      </c>
      <c r="AW721" s="350">
        <v>1</v>
      </c>
      <c r="AX721" s="391">
        <v>1</v>
      </c>
      <c r="AY721" s="83">
        <v>19</v>
      </c>
      <c r="AZ721" s="5">
        <v>0</v>
      </c>
      <c r="BA721" s="5" t="s">
        <v>1537</v>
      </c>
      <c r="BB721" s="5" t="s">
        <v>1537</v>
      </c>
      <c r="BC721" s="5" t="s">
        <v>1537</v>
      </c>
      <c r="BD721" s="4" t="s">
        <v>3612</v>
      </c>
      <c r="BE721" s="5">
        <v>0</v>
      </c>
      <c r="BF721" s="5">
        <v>0</v>
      </c>
      <c r="BG721" s="5">
        <v>0</v>
      </c>
      <c r="BH721" s="354" t="s">
        <v>1537</v>
      </c>
      <c r="BI721" s="289"/>
      <c r="BJ721" s="297">
        <v>0</v>
      </c>
      <c r="BK721" s="297">
        <v>45</v>
      </c>
    </row>
    <row r="722" spans="1:63" x14ac:dyDescent="0.2">
      <c r="A722" s="293" t="s">
        <v>729</v>
      </c>
      <c r="B722" s="288" t="s">
        <v>2867</v>
      </c>
      <c r="C722" s="340">
        <v>183</v>
      </c>
      <c r="D722" s="341">
        <v>335</v>
      </c>
      <c r="E722" s="341">
        <v>448</v>
      </c>
      <c r="F722" s="341">
        <v>460</v>
      </c>
      <c r="G722" s="341">
        <v>482</v>
      </c>
      <c r="H722" s="341">
        <v>544</v>
      </c>
      <c r="I722" s="342">
        <v>772</v>
      </c>
      <c r="J722" s="340">
        <v>0</v>
      </c>
      <c r="K722" s="341">
        <v>0</v>
      </c>
      <c r="L722" s="341">
        <v>173</v>
      </c>
      <c r="M722" s="341">
        <v>353</v>
      </c>
      <c r="N722" s="340">
        <v>236</v>
      </c>
      <c r="O722" s="341">
        <v>525</v>
      </c>
      <c r="P722" s="341">
        <v>573</v>
      </c>
      <c r="Q722" s="343">
        <v>525</v>
      </c>
      <c r="R722" s="344">
        <v>573</v>
      </c>
      <c r="S722" s="344">
        <v>664</v>
      </c>
      <c r="T722" s="344">
        <v>929</v>
      </c>
      <c r="U722" s="344">
        <v>735</v>
      </c>
      <c r="V722" s="344">
        <v>735</v>
      </c>
      <c r="W722" s="344">
        <v>0</v>
      </c>
      <c r="X722" s="383">
        <v>0</v>
      </c>
      <c r="Y722" s="384">
        <v>0.12</v>
      </c>
      <c r="Z722" s="384">
        <v>0.25</v>
      </c>
      <c r="AA722" s="384">
        <v>0.25</v>
      </c>
      <c r="AB722" s="385">
        <v>0</v>
      </c>
      <c r="AC722" s="385">
        <v>0</v>
      </c>
      <c r="AD722" s="385">
        <v>0</v>
      </c>
      <c r="AE722" s="385">
        <v>0</v>
      </c>
      <c r="AF722" s="200">
        <v>0</v>
      </c>
      <c r="AG722" s="333" t="s">
        <v>3962</v>
      </c>
      <c r="AH722" s="386" t="s">
        <v>2818</v>
      </c>
      <c r="AI722" s="387" t="s">
        <v>2819</v>
      </c>
      <c r="AJ722" s="386">
        <v>1.6</v>
      </c>
      <c r="AK722" s="390">
        <v>36</v>
      </c>
      <c r="AL722" s="333">
        <v>84</v>
      </c>
      <c r="AM722" s="333">
        <v>4.5952329282407405</v>
      </c>
      <c r="AN722" s="440">
        <v>89.140555555555551</v>
      </c>
      <c r="AO722" s="389">
        <v>29.538888888888891</v>
      </c>
      <c r="AP722" s="390">
        <v>19.95</v>
      </c>
      <c r="AQ722" s="387">
        <v>4</v>
      </c>
      <c r="AR722" s="387">
        <v>4</v>
      </c>
      <c r="AS722" s="387">
        <v>0</v>
      </c>
      <c r="AT722" s="387">
        <v>0</v>
      </c>
      <c r="AU722" s="387">
        <v>0</v>
      </c>
      <c r="AV722" s="387">
        <v>10</v>
      </c>
      <c r="AW722" s="350">
        <v>1</v>
      </c>
      <c r="AX722" s="391">
        <v>1</v>
      </c>
      <c r="AY722" s="83">
        <v>19</v>
      </c>
      <c r="AZ722" s="5">
        <v>0</v>
      </c>
      <c r="BA722" s="5" t="s">
        <v>1537</v>
      </c>
      <c r="BB722" s="5" t="s">
        <v>1537</v>
      </c>
      <c r="BC722" s="5" t="s">
        <v>1537</v>
      </c>
      <c r="BD722" s="4" t="s">
        <v>3612</v>
      </c>
      <c r="BE722" s="5">
        <v>0</v>
      </c>
      <c r="BF722" s="5">
        <v>0</v>
      </c>
      <c r="BG722" s="5">
        <v>0</v>
      </c>
      <c r="BH722" s="354" t="s">
        <v>1537</v>
      </c>
      <c r="BI722" s="289"/>
      <c r="BJ722" s="297">
        <v>0</v>
      </c>
      <c r="BK722" s="297">
        <v>49</v>
      </c>
    </row>
    <row r="723" spans="1:63" x14ac:dyDescent="0.2">
      <c r="A723" s="293" t="s">
        <v>738</v>
      </c>
      <c r="B723" s="288" t="s">
        <v>2857</v>
      </c>
      <c r="C723" s="340">
        <v>186</v>
      </c>
      <c r="D723" s="341">
        <v>343</v>
      </c>
      <c r="E723" s="341">
        <v>460</v>
      </c>
      <c r="F723" s="341">
        <v>473</v>
      </c>
      <c r="G723" s="341">
        <v>496</v>
      </c>
      <c r="H723" s="341">
        <v>560</v>
      </c>
      <c r="I723" s="342">
        <v>795</v>
      </c>
      <c r="J723" s="340">
        <v>0</v>
      </c>
      <c r="K723" s="341">
        <v>0</v>
      </c>
      <c r="L723" s="341">
        <v>179</v>
      </c>
      <c r="M723" s="341">
        <v>366</v>
      </c>
      <c r="N723" s="340">
        <v>240</v>
      </c>
      <c r="O723" s="341">
        <v>550</v>
      </c>
      <c r="P723" s="341">
        <v>597</v>
      </c>
      <c r="Q723" s="343">
        <v>550</v>
      </c>
      <c r="R723" s="344">
        <v>597</v>
      </c>
      <c r="S723" s="344">
        <v>682</v>
      </c>
      <c r="T723" s="344">
        <v>1015</v>
      </c>
      <c r="U723" s="344">
        <v>746</v>
      </c>
      <c r="V723" s="344">
        <v>746</v>
      </c>
      <c r="W723" s="344">
        <v>0</v>
      </c>
      <c r="X723" s="383">
        <v>0</v>
      </c>
      <c r="Y723" s="384">
        <v>0.12</v>
      </c>
      <c r="Z723" s="384">
        <v>0.25</v>
      </c>
      <c r="AA723" s="384">
        <v>0.25</v>
      </c>
      <c r="AB723" s="385">
        <v>0</v>
      </c>
      <c r="AC723" s="385">
        <v>0</v>
      </c>
      <c r="AD723" s="385">
        <v>0</v>
      </c>
      <c r="AE723" s="385">
        <v>0</v>
      </c>
      <c r="AF723" s="200">
        <v>0</v>
      </c>
      <c r="AG723" s="333" t="s">
        <v>3962</v>
      </c>
      <c r="AH723" s="386" t="s">
        <v>2818</v>
      </c>
      <c r="AI723" s="387" t="s">
        <v>2819</v>
      </c>
      <c r="AJ723" s="386">
        <v>1.6</v>
      </c>
      <c r="AK723" s="390">
        <v>36</v>
      </c>
      <c r="AL723" s="333">
        <v>87</v>
      </c>
      <c r="AM723" s="333">
        <v>4.7588614004629628</v>
      </c>
      <c r="AN723" s="440">
        <v>92.253888888888895</v>
      </c>
      <c r="AO723" s="389">
        <v>30.422222222222224</v>
      </c>
      <c r="AP723" s="390">
        <v>20.7</v>
      </c>
      <c r="AQ723" s="387">
        <v>4</v>
      </c>
      <c r="AR723" s="387">
        <v>4</v>
      </c>
      <c r="AS723" s="387">
        <v>0</v>
      </c>
      <c r="AT723" s="387">
        <v>0</v>
      </c>
      <c r="AU723" s="387">
        <v>0</v>
      </c>
      <c r="AV723" s="387">
        <v>10</v>
      </c>
      <c r="AW723" s="350">
        <v>1</v>
      </c>
      <c r="AX723" s="391">
        <v>1</v>
      </c>
      <c r="AY723" s="83">
        <v>19</v>
      </c>
      <c r="AZ723" s="5">
        <v>0</v>
      </c>
      <c r="BA723" s="5" t="s">
        <v>1537</v>
      </c>
      <c r="BB723" s="5" t="s">
        <v>1537</v>
      </c>
      <c r="BC723" s="5" t="s">
        <v>1537</v>
      </c>
      <c r="BD723" s="4" t="s">
        <v>3612</v>
      </c>
      <c r="BE723" s="5">
        <v>0</v>
      </c>
      <c r="BF723" s="5">
        <v>0</v>
      </c>
      <c r="BG723" s="5">
        <v>0</v>
      </c>
      <c r="BH723" s="354" t="s">
        <v>1537</v>
      </c>
      <c r="BI723" s="289"/>
      <c r="BJ723" s="297">
        <v>0</v>
      </c>
      <c r="BK723" s="297">
        <v>50</v>
      </c>
    </row>
    <row r="724" spans="1:63" x14ac:dyDescent="0.2">
      <c r="A724" s="293" t="s">
        <v>747</v>
      </c>
      <c r="B724" s="288" t="s">
        <v>2847</v>
      </c>
      <c r="C724" s="340">
        <v>188</v>
      </c>
      <c r="D724" s="341">
        <v>352</v>
      </c>
      <c r="E724" s="341">
        <v>474</v>
      </c>
      <c r="F724" s="341">
        <v>486</v>
      </c>
      <c r="G724" s="341">
        <v>508</v>
      </c>
      <c r="H724" s="341">
        <v>575</v>
      </c>
      <c r="I724" s="342">
        <v>820</v>
      </c>
      <c r="J724" s="340">
        <v>0</v>
      </c>
      <c r="K724" s="341">
        <v>0</v>
      </c>
      <c r="L724" s="341">
        <v>186</v>
      </c>
      <c r="M724" s="341">
        <v>380</v>
      </c>
      <c r="N724" s="340">
        <v>244</v>
      </c>
      <c r="O724" s="341">
        <v>561</v>
      </c>
      <c r="P724" s="341">
        <v>612</v>
      </c>
      <c r="Q724" s="343">
        <v>561</v>
      </c>
      <c r="R724" s="344">
        <v>612</v>
      </c>
      <c r="S724" s="344">
        <v>705</v>
      </c>
      <c r="T724" s="344">
        <v>1012</v>
      </c>
      <c r="U724" s="344">
        <v>775</v>
      </c>
      <c r="V724" s="344">
        <v>775</v>
      </c>
      <c r="W724" s="344">
        <v>0</v>
      </c>
      <c r="X724" s="383">
        <v>0</v>
      </c>
      <c r="Y724" s="384">
        <v>0.12</v>
      </c>
      <c r="Z724" s="384">
        <v>0.25</v>
      </c>
      <c r="AA724" s="384">
        <v>0.25</v>
      </c>
      <c r="AB724" s="385">
        <v>0</v>
      </c>
      <c r="AC724" s="385">
        <v>0</v>
      </c>
      <c r="AD724" s="385">
        <v>0</v>
      </c>
      <c r="AE724" s="385">
        <v>0</v>
      </c>
      <c r="AF724" s="200">
        <v>0</v>
      </c>
      <c r="AG724" s="333" t="s">
        <v>3962</v>
      </c>
      <c r="AH724" s="386" t="s">
        <v>2818</v>
      </c>
      <c r="AI724" s="387" t="s">
        <v>2819</v>
      </c>
      <c r="AJ724" s="386">
        <v>1.6</v>
      </c>
      <c r="AK724" s="390">
        <v>36</v>
      </c>
      <c r="AL724" s="333">
        <v>90</v>
      </c>
      <c r="AM724" s="333">
        <v>4.9224898726851851</v>
      </c>
      <c r="AN724" s="440">
        <v>95.367222222222225</v>
      </c>
      <c r="AO724" s="389">
        <v>31.305555555555557</v>
      </c>
      <c r="AP724" s="390">
        <v>21.45</v>
      </c>
      <c r="AQ724" s="387">
        <v>4</v>
      </c>
      <c r="AR724" s="387">
        <v>4</v>
      </c>
      <c r="AS724" s="387">
        <v>0</v>
      </c>
      <c r="AT724" s="387">
        <v>0</v>
      </c>
      <c r="AU724" s="387">
        <v>0</v>
      </c>
      <c r="AV724" s="387">
        <v>10</v>
      </c>
      <c r="AW724" s="350">
        <v>1</v>
      </c>
      <c r="AX724" s="391">
        <v>1</v>
      </c>
      <c r="AY724" s="83">
        <v>19</v>
      </c>
      <c r="AZ724" s="5">
        <v>0</v>
      </c>
      <c r="BA724" s="5" t="s">
        <v>1537</v>
      </c>
      <c r="BB724" s="5" t="s">
        <v>1537</v>
      </c>
      <c r="BC724" s="5" t="s">
        <v>1537</v>
      </c>
      <c r="BD724" s="4" t="s">
        <v>3612</v>
      </c>
      <c r="BE724" s="5">
        <v>0</v>
      </c>
      <c r="BF724" s="5">
        <v>0</v>
      </c>
      <c r="BG724" s="5">
        <v>0</v>
      </c>
      <c r="BH724" s="354" t="s">
        <v>1537</v>
      </c>
      <c r="BI724" s="289"/>
      <c r="BJ724" s="297">
        <v>0</v>
      </c>
      <c r="BK724" s="297">
        <v>51</v>
      </c>
    </row>
    <row r="725" spans="1:63" x14ac:dyDescent="0.2">
      <c r="A725" s="293" t="s">
        <v>756</v>
      </c>
      <c r="B725" s="288" t="s">
        <v>2837</v>
      </c>
      <c r="C725" s="340">
        <v>190</v>
      </c>
      <c r="D725" s="341">
        <v>360</v>
      </c>
      <c r="E725" s="341">
        <v>485</v>
      </c>
      <c r="F725" s="341">
        <v>499</v>
      </c>
      <c r="G725" s="341">
        <v>523</v>
      </c>
      <c r="H725" s="341">
        <v>591</v>
      </c>
      <c r="I725" s="342">
        <v>845</v>
      </c>
      <c r="J725" s="340">
        <v>0</v>
      </c>
      <c r="K725" s="341">
        <v>0</v>
      </c>
      <c r="L725" s="341">
        <v>194</v>
      </c>
      <c r="M725" s="341">
        <v>392</v>
      </c>
      <c r="N725" s="340">
        <v>247</v>
      </c>
      <c r="O725" s="341">
        <v>572</v>
      </c>
      <c r="P725" s="341">
        <v>623</v>
      </c>
      <c r="Q725" s="343">
        <v>572</v>
      </c>
      <c r="R725" s="344">
        <v>623</v>
      </c>
      <c r="S725" s="344">
        <v>720</v>
      </c>
      <c r="T725" s="344">
        <v>1019</v>
      </c>
      <c r="U725" s="344">
        <v>790</v>
      </c>
      <c r="V725" s="344">
        <v>790</v>
      </c>
      <c r="W725" s="344">
        <v>0</v>
      </c>
      <c r="X725" s="383">
        <v>0</v>
      </c>
      <c r="Y725" s="384">
        <v>0.12</v>
      </c>
      <c r="Z725" s="384">
        <v>0.25</v>
      </c>
      <c r="AA725" s="384">
        <v>0.25</v>
      </c>
      <c r="AB725" s="385">
        <v>0</v>
      </c>
      <c r="AC725" s="385">
        <v>0</v>
      </c>
      <c r="AD725" s="385">
        <v>0</v>
      </c>
      <c r="AE725" s="385">
        <v>0</v>
      </c>
      <c r="AF725" s="200">
        <v>0</v>
      </c>
      <c r="AG725" s="333" t="s">
        <v>3962</v>
      </c>
      <c r="AH725" s="386" t="s">
        <v>2818</v>
      </c>
      <c r="AI725" s="387" t="s">
        <v>2819</v>
      </c>
      <c r="AJ725" s="386">
        <v>1.6</v>
      </c>
      <c r="AK725" s="390">
        <v>36</v>
      </c>
      <c r="AL725" s="333">
        <v>93</v>
      </c>
      <c r="AM725" s="333">
        <v>5.0861183449074074</v>
      </c>
      <c r="AN725" s="440">
        <v>98.840555555555568</v>
      </c>
      <c r="AO725" s="389">
        <v>32.18888888888889</v>
      </c>
      <c r="AP725" s="390">
        <v>22.2</v>
      </c>
      <c r="AQ725" s="387">
        <v>4</v>
      </c>
      <c r="AR725" s="387">
        <v>4</v>
      </c>
      <c r="AS725" s="387">
        <v>0</v>
      </c>
      <c r="AT725" s="387">
        <v>0</v>
      </c>
      <c r="AU725" s="387">
        <v>0</v>
      </c>
      <c r="AV725" s="387">
        <v>12</v>
      </c>
      <c r="AW725" s="350">
        <v>1</v>
      </c>
      <c r="AX725" s="391">
        <v>1</v>
      </c>
      <c r="AY725" s="83">
        <v>19</v>
      </c>
      <c r="AZ725" s="5">
        <v>0</v>
      </c>
      <c r="BA725" s="5" t="s">
        <v>1537</v>
      </c>
      <c r="BB725" s="5" t="s">
        <v>1537</v>
      </c>
      <c r="BC725" s="5" t="s">
        <v>1537</v>
      </c>
      <c r="BD725" s="4" t="s">
        <v>3612</v>
      </c>
      <c r="BE725" s="5">
        <v>0</v>
      </c>
      <c r="BF725" s="5">
        <v>0</v>
      </c>
      <c r="BG725" s="5">
        <v>0</v>
      </c>
      <c r="BH725" s="354" t="s">
        <v>1537</v>
      </c>
      <c r="BI725" s="289"/>
      <c r="BJ725" s="297">
        <v>0</v>
      </c>
      <c r="BK725" s="297">
        <v>53</v>
      </c>
    </row>
    <row r="726" spans="1:63" x14ac:dyDescent="0.2">
      <c r="A726" s="293" t="s">
        <v>765</v>
      </c>
      <c r="B726" s="288" t="s">
        <v>2827</v>
      </c>
      <c r="C726" s="340">
        <v>193</v>
      </c>
      <c r="D726" s="341">
        <v>368</v>
      </c>
      <c r="E726" s="341">
        <v>497</v>
      </c>
      <c r="F726" s="341">
        <v>511</v>
      </c>
      <c r="G726" s="341">
        <v>536</v>
      </c>
      <c r="H726" s="341">
        <v>607</v>
      </c>
      <c r="I726" s="342">
        <v>868</v>
      </c>
      <c r="J726" s="340">
        <v>0</v>
      </c>
      <c r="K726" s="341">
        <v>0</v>
      </c>
      <c r="L726" s="341">
        <v>199</v>
      </c>
      <c r="M726" s="341">
        <v>406</v>
      </c>
      <c r="N726" s="340">
        <v>250</v>
      </c>
      <c r="O726" s="341">
        <v>582</v>
      </c>
      <c r="P726" s="341">
        <v>634</v>
      </c>
      <c r="Q726" s="343">
        <v>582</v>
      </c>
      <c r="R726" s="344">
        <v>634</v>
      </c>
      <c r="S726" s="344">
        <v>741</v>
      </c>
      <c r="T726" s="344">
        <v>1026</v>
      </c>
      <c r="U726" s="344">
        <v>810</v>
      </c>
      <c r="V726" s="344">
        <v>810</v>
      </c>
      <c r="W726" s="344">
        <v>0</v>
      </c>
      <c r="X726" s="383">
        <v>0</v>
      </c>
      <c r="Y726" s="384">
        <v>0.12</v>
      </c>
      <c r="Z726" s="384">
        <v>0.25</v>
      </c>
      <c r="AA726" s="384">
        <v>0.25</v>
      </c>
      <c r="AB726" s="385">
        <v>0</v>
      </c>
      <c r="AC726" s="385">
        <v>0</v>
      </c>
      <c r="AD726" s="385">
        <v>0</v>
      </c>
      <c r="AE726" s="385">
        <v>0</v>
      </c>
      <c r="AF726" s="200">
        <v>0</v>
      </c>
      <c r="AG726" s="333" t="s">
        <v>3962</v>
      </c>
      <c r="AH726" s="386" t="s">
        <v>2818</v>
      </c>
      <c r="AI726" s="387" t="s">
        <v>2819</v>
      </c>
      <c r="AJ726" s="386">
        <v>1.6</v>
      </c>
      <c r="AK726" s="390">
        <v>36</v>
      </c>
      <c r="AL726" s="333">
        <v>96</v>
      </c>
      <c r="AM726" s="333">
        <v>5.2497468171296298</v>
      </c>
      <c r="AN726" s="440">
        <v>101.95388888888888</v>
      </c>
      <c r="AO726" s="389">
        <v>33.072222222222223</v>
      </c>
      <c r="AP726" s="390">
        <v>22.95</v>
      </c>
      <c r="AQ726" s="387">
        <v>4</v>
      </c>
      <c r="AR726" s="387">
        <v>4</v>
      </c>
      <c r="AS726" s="387">
        <v>0</v>
      </c>
      <c r="AT726" s="387">
        <v>0</v>
      </c>
      <c r="AU726" s="387">
        <v>0</v>
      </c>
      <c r="AV726" s="387">
        <v>12</v>
      </c>
      <c r="AW726" s="350">
        <v>2</v>
      </c>
      <c r="AX726" s="391">
        <v>1</v>
      </c>
      <c r="AY726" s="83">
        <v>19</v>
      </c>
      <c r="AZ726" s="5">
        <v>0</v>
      </c>
      <c r="BA726" s="5" t="s">
        <v>1537</v>
      </c>
      <c r="BB726" s="5" t="s">
        <v>1537</v>
      </c>
      <c r="BC726" s="5" t="s">
        <v>1537</v>
      </c>
      <c r="BD726" s="4" t="s">
        <v>3612</v>
      </c>
      <c r="BE726" s="5">
        <v>0</v>
      </c>
      <c r="BF726" s="5">
        <v>0</v>
      </c>
      <c r="BG726" s="5">
        <v>0</v>
      </c>
      <c r="BH726" s="354" t="s">
        <v>1537</v>
      </c>
      <c r="BI726" s="289"/>
      <c r="BJ726" s="297">
        <v>0</v>
      </c>
      <c r="BK726" s="297">
        <v>54</v>
      </c>
    </row>
    <row r="727" spans="1:63" x14ac:dyDescent="0.2">
      <c r="A727" s="293" t="s">
        <v>797</v>
      </c>
      <c r="B727" s="288" t="s">
        <v>2932</v>
      </c>
      <c r="C727" s="340">
        <v>129</v>
      </c>
      <c r="D727" s="341">
        <v>190</v>
      </c>
      <c r="E727" s="341">
        <v>237</v>
      </c>
      <c r="F727" s="341">
        <v>242</v>
      </c>
      <c r="G727" s="341">
        <v>252</v>
      </c>
      <c r="H727" s="341">
        <v>282</v>
      </c>
      <c r="I727" s="342">
        <v>374</v>
      </c>
      <c r="J727" s="340">
        <v>0</v>
      </c>
      <c r="K727" s="341">
        <v>0</v>
      </c>
      <c r="L727" s="341">
        <v>70</v>
      </c>
      <c r="M727" s="341">
        <v>143</v>
      </c>
      <c r="N727" s="340">
        <v>162</v>
      </c>
      <c r="O727" s="341">
        <v>297</v>
      </c>
      <c r="P727" s="341">
        <v>311</v>
      </c>
      <c r="Q727" s="343">
        <v>297</v>
      </c>
      <c r="R727" s="344">
        <v>311</v>
      </c>
      <c r="S727" s="344">
        <v>351</v>
      </c>
      <c r="T727" s="344">
        <v>368</v>
      </c>
      <c r="U727" s="344">
        <v>388</v>
      </c>
      <c r="V727" s="344">
        <v>388</v>
      </c>
      <c r="W727" s="344">
        <v>0</v>
      </c>
      <c r="X727" s="383">
        <v>0</v>
      </c>
      <c r="Y727" s="384">
        <v>0.12</v>
      </c>
      <c r="Z727" s="384">
        <v>0.25</v>
      </c>
      <c r="AA727" s="384">
        <v>0.25</v>
      </c>
      <c r="AB727" s="385">
        <v>0</v>
      </c>
      <c r="AC727" s="385">
        <v>0</v>
      </c>
      <c r="AD727" s="385">
        <v>0</v>
      </c>
      <c r="AE727" s="385">
        <v>0</v>
      </c>
      <c r="AF727" s="200">
        <v>0</v>
      </c>
      <c r="AG727" s="333" t="s">
        <v>3962</v>
      </c>
      <c r="AH727" s="386" t="s">
        <v>2818</v>
      </c>
      <c r="AI727" s="387" t="s">
        <v>2819</v>
      </c>
      <c r="AJ727" s="386">
        <v>1.6</v>
      </c>
      <c r="AK727" s="390">
        <v>39</v>
      </c>
      <c r="AL727" s="333">
        <v>30</v>
      </c>
      <c r="AM727" s="333">
        <v>1.7864655671296295</v>
      </c>
      <c r="AN727" s="440">
        <v>36.672222222222224</v>
      </c>
      <c r="AO727" s="389">
        <v>14.336805555555555</v>
      </c>
      <c r="AP727" s="390">
        <v>8.125</v>
      </c>
      <c r="AQ727" s="387">
        <v>2</v>
      </c>
      <c r="AR727" s="387">
        <v>2</v>
      </c>
      <c r="AS727" s="387">
        <v>0</v>
      </c>
      <c r="AT727" s="387">
        <v>0</v>
      </c>
      <c r="AU727" s="387">
        <v>0</v>
      </c>
      <c r="AV727" s="387">
        <v>4</v>
      </c>
      <c r="AW727" s="350">
        <v>1</v>
      </c>
      <c r="AX727" s="391">
        <v>1</v>
      </c>
      <c r="AY727" s="83">
        <v>17</v>
      </c>
      <c r="AZ727" s="5">
        <v>0</v>
      </c>
      <c r="BA727" s="5" t="s">
        <v>1537</v>
      </c>
      <c r="BB727" s="5" t="s">
        <v>1537</v>
      </c>
      <c r="BC727" s="5" t="s">
        <v>1537</v>
      </c>
      <c r="BD727" s="4" t="s">
        <v>3612</v>
      </c>
      <c r="BE727" s="5">
        <v>0</v>
      </c>
      <c r="BF727" s="5">
        <v>0</v>
      </c>
      <c r="BG727" s="5">
        <v>0</v>
      </c>
      <c r="BH727" s="354" t="s">
        <v>1537</v>
      </c>
      <c r="BI727" s="289"/>
      <c r="BJ727" s="297">
        <v>0</v>
      </c>
      <c r="BK727" s="297">
        <v>26</v>
      </c>
    </row>
    <row r="728" spans="1:63" x14ac:dyDescent="0.2">
      <c r="A728" s="63" t="s">
        <v>808</v>
      </c>
      <c r="B728" s="292" t="s">
        <v>2921</v>
      </c>
      <c r="C728" s="340">
        <v>135</v>
      </c>
      <c r="D728" s="341">
        <v>207</v>
      </c>
      <c r="E728" s="341">
        <v>262</v>
      </c>
      <c r="F728" s="341">
        <v>270</v>
      </c>
      <c r="G728" s="341">
        <v>280</v>
      </c>
      <c r="H728" s="341">
        <v>315</v>
      </c>
      <c r="I728" s="342">
        <v>425</v>
      </c>
      <c r="J728" s="340">
        <v>0</v>
      </c>
      <c r="K728" s="341">
        <v>0</v>
      </c>
      <c r="L728" s="341">
        <v>86</v>
      </c>
      <c r="M728" s="341">
        <v>173</v>
      </c>
      <c r="N728" s="340">
        <v>169</v>
      </c>
      <c r="O728" s="341">
        <v>332</v>
      </c>
      <c r="P728" s="341">
        <v>361</v>
      </c>
      <c r="Q728" s="343">
        <v>332</v>
      </c>
      <c r="R728" s="344">
        <v>361</v>
      </c>
      <c r="S728" s="344">
        <v>386</v>
      </c>
      <c r="T728" s="344">
        <v>451</v>
      </c>
      <c r="U728" s="344">
        <v>425</v>
      </c>
      <c r="V728" s="344">
        <v>425</v>
      </c>
      <c r="W728" s="344">
        <v>0</v>
      </c>
      <c r="X728" s="383">
        <v>0</v>
      </c>
      <c r="Y728" s="384">
        <v>0.12</v>
      </c>
      <c r="Z728" s="384">
        <v>0.25</v>
      </c>
      <c r="AA728" s="384">
        <v>0.25</v>
      </c>
      <c r="AB728" s="385">
        <v>0</v>
      </c>
      <c r="AC728" s="385">
        <v>0</v>
      </c>
      <c r="AD728" s="385">
        <v>0</v>
      </c>
      <c r="AE728" s="385">
        <v>0</v>
      </c>
      <c r="AF728" s="5">
        <v>0</v>
      </c>
      <c r="AG728" s="333" t="s">
        <v>3962</v>
      </c>
      <c r="AH728" s="388" t="s">
        <v>2818</v>
      </c>
      <c r="AI728" s="388" t="s">
        <v>2819</v>
      </c>
      <c r="AJ728" s="389">
        <v>1.6</v>
      </c>
      <c r="AK728" s="390">
        <v>39</v>
      </c>
      <c r="AL728" s="333">
        <v>36</v>
      </c>
      <c r="AM728" s="333">
        <v>2.1408058449074074</v>
      </c>
      <c r="AN728" s="440">
        <v>43.36888888888889</v>
      </c>
      <c r="AO728" s="389">
        <v>16.228472222222223</v>
      </c>
      <c r="AP728" s="389">
        <v>9.75</v>
      </c>
      <c r="AQ728" s="389">
        <v>2</v>
      </c>
      <c r="AR728" s="389">
        <v>2</v>
      </c>
      <c r="AS728" s="389">
        <v>0</v>
      </c>
      <c r="AT728" s="389">
        <v>0</v>
      </c>
      <c r="AU728" s="389">
        <v>0</v>
      </c>
      <c r="AV728" s="389">
        <v>4</v>
      </c>
      <c r="AW728" s="350">
        <v>1</v>
      </c>
      <c r="AX728" s="391">
        <v>1</v>
      </c>
      <c r="AY728" s="83">
        <v>17</v>
      </c>
      <c r="AZ728" s="5">
        <v>0</v>
      </c>
      <c r="BA728" s="5" t="s">
        <v>1537</v>
      </c>
      <c r="BB728" s="5" t="s">
        <v>1537</v>
      </c>
      <c r="BC728" s="5" t="s">
        <v>1537</v>
      </c>
      <c r="BD728" s="4" t="s">
        <v>3612</v>
      </c>
      <c r="BE728" s="5">
        <v>0</v>
      </c>
      <c r="BF728" s="5">
        <v>0</v>
      </c>
      <c r="BG728" s="5">
        <v>0</v>
      </c>
      <c r="BH728" s="5" t="s">
        <v>1537</v>
      </c>
      <c r="BI728" s="289"/>
      <c r="BJ728" s="297">
        <v>0</v>
      </c>
      <c r="BK728" s="297">
        <v>28</v>
      </c>
    </row>
    <row r="729" spans="1:63" x14ac:dyDescent="0.2">
      <c r="A729" s="63" t="s">
        <v>819</v>
      </c>
      <c r="B729" s="292" t="s">
        <v>2910</v>
      </c>
      <c r="C729" s="340">
        <v>142</v>
      </c>
      <c r="D729" s="341">
        <v>229</v>
      </c>
      <c r="E729" s="341">
        <v>293</v>
      </c>
      <c r="F729" s="341">
        <v>299</v>
      </c>
      <c r="G729" s="341">
        <v>313</v>
      </c>
      <c r="H729" s="341">
        <v>352</v>
      </c>
      <c r="I729" s="342">
        <v>482</v>
      </c>
      <c r="J729" s="340">
        <v>0</v>
      </c>
      <c r="K729" s="341">
        <v>0</v>
      </c>
      <c r="L729" s="341">
        <v>99</v>
      </c>
      <c r="M729" s="341">
        <v>201</v>
      </c>
      <c r="N729" s="340">
        <v>180</v>
      </c>
      <c r="O729" s="341">
        <v>357</v>
      </c>
      <c r="P729" s="341">
        <v>387</v>
      </c>
      <c r="Q729" s="343">
        <v>357</v>
      </c>
      <c r="R729" s="344">
        <v>387</v>
      </c>
      <c r="S729" s="344">
        <v>431</v>
      </c>
      <c r="T729" s="344">
        <v>470</v>
      </c>
      <c r="U729" s="344">
        <v>468</v>
      </c>
      <c r="V729" s="344">
        <v>468</v>
      </c>
      <c r="W729" s="344">
        <v>0</v>
      </c>
      <c r="X729" s="383">
        <v>0</v>
      </c>
      <c r="Y729" s="384">
        <v>0.12</v>
      </c>
      <c r="Z729" s="384">
        <v>0.25</v>
      </c>
      <c r="AA729" s="384">
        <v>0.25</v>
      </c>
      <c r="AB729" s="385">
        <v>0</v>
      </c>
      <c r="AC729" s="385">
        <v>0</v>
      </c>
      <c r="AD729" s="385">
        <v>0</v>
      </c>
      <c r="AE729" s="385">
        <v>0</v>
      </c>
      <c r="AF729" s="5">
        <v>0</v>
      </c>
      <c r="AG729" s="333" t="s">
        <v>3962</v>
      </c>
      <c r="AH729" s="388" t="s">
        <v>2818</v>
      </c>
      <c r="AI729" s="388" t="s">
        <v>2819</v>
      </c>
      <c r="AJ729" s="389">
        <v>1.6</v>
      </c>
      <c r="AK729" s="390">
        <v>39</v>
      </c>
      <c r="AL729" s="333">
        <v>42</v>
      </c>
      <c r="AM729" s="333">
        <v>2.4951461226851852</v>
      </c>
      <c r="AN729" s="440">
        <v>50.065555555555562</v>
      </c>
      <c r="AO729" s="389">
        <v>18.120138888888889</v>
      </c>
      <c r="AP729" s="389">
        <v>11.375</v>
      </c>
      <c r="AQ729" s="389">
        <v>2</v>
      </c>
      <c r="AR729" s="389">
        <v>2</v>
      </c>
      <c r="AS729" s="389">
        <v>0</v>
      </c>
      <c r="AT729" s="389">
        <v>0</v>
      </c>
      <c r="AU729" s="389">
        <v>0</v>
      </c>
      <c r="AV729" s="389">
        <v>4</v>
      </c>
      <c r="AW729" s="350">
        <v>1</v>
      </c>
      <c r="AX729" s="391">
        <v>1</v>
      </c>
      <c r="AY729" s="83">
        <v>17</v>
      </c>
      <c r="AZ729" s="5">
        <v>0</v>
      </c>
      <c r="BA729" s="5" t="s">
        <v>1537</v>
      </c>
      <c r="BB729" s="5" t="s">
        <v>1537</v>
      </c>
      <c r="BC729" s="5" t="s">
        <v>1537</v>
      </c>
      <c r="BD729" s="4" t="s">
        <v>3612</v>
      </c>
      <c r="BE729" s="5">
        <v>0</v>
      </c>
      <c r="BF729" s="5">
        <v>0</v>
      </c>
      <c r="BG729" s="5">
        <v>0</v>
      </c>
      <c r="BH729" s="5" t="s">
        <v>1537</v>
      </c>
      <c r="BI729" s="289"/>
      <c r="BJ729" s="297">
        <v>0</v>
      </c>
      <c r="BK729" s="297">
        <v>32</v>
      </c>
    </row>
    <row r="730" spans="1:63" x14ac:dyDescent="0.2">
      <c r="A730" s="63" t="s">
        <v>775</v>
      </c>
      <c r="B730" s="292" t="s">
        <v>2889</v>
      </c>
      <c r="C730" s="340">
        <v>167</v>
      </c>
      <c r="D730" s="341">
        <v>290</v>
      </c>
      <c r="E730" s="341">
        <v>382</v>
      </c>
      <c r="F730" s="341">
        <v>393</v>
      </c>
      <c r="G730" s="341">
        <v>410</v>
      </c>
      <c r="H730" s="341">
        <v>462</v>
      </c>
      <c r="I730" s="342">
        <v>648</v>
      </c>
      <c r="J730" s="340">
        <v>0</v>
      </c>
      <c r="K730" s="341">
        <v>0</v>
      </c>
      <c r="L730" s="341">
        <v>142</v>
      </c>
      <c r="M730" s="341">
        <v>287</v>
      </c>
      <c r="N730" s="340">
        <v>212</v>
      </c>
      <c r="O730" s="341">
        <v>484</v>
      </c>
      <c r="P730" s="341">
        <v>503</v>
      </c>
      <c r="Q730" s="343">
        <v>484</v>
      </c>
      <c r="R730" s="344">
        <v>503</v>
      </c>
      <c r="S730" s="344">
        <v>574</v>
      </c>
      <c r="T730" s="344">
        <v>613</v>
      </c>
      <c r="U730" s="344">
        <v>646</v>
      </c>
      <c r="V730" s="344">
        <v>646</v>
      </c>
      <c r="W730" s="344">
        <v>0</v>
      </c>
      <c r="X730" s="383">
        <v>0</v>
      </c>
      <c r="Y730" s="384">
        <v>0.12</v>
      </c>
      <c r="Z730" s="384">
        <v>0.25</v>
      </c>
      <c r="AA730" s="384">
        <v>0.25</v>
      </c>
      <c r="AB730" s="385">
        <v>0</v>
      </c>
      <c r="AC730" s="385">
        <v>0</v>
      </c>
      <c r="AD730" s="385">
        <v>0</v>
      </c>
      <c r="AE730" s="385">
        <v>0</v>
      </c>
      <c r="AF730" s="5">
        <v>0</v>
      </c>
      <c r="AG730" s="333" t="s">
        <v>3962</v>
      </c>
      <c r="AH730" s="388" t="s">
        <v>2818</v>
      </c>
      <c r="AI730" s="388" t="s">
        <v>2819</v>
      </c>
      <c r="AJ730" s="389">
        <v>1.6</v>
      </c>
      <c r="AK730" s="390">
        <v>39</v>
      </c>
      <c r="AL730" s="333">
        <v>65</v>
      </c>
      <c r="AM730" s="333">
        <v>3.8534505208333334</v>
      </c>
      <c r="AN730" s="440">
        <v>73.747777777777785</v>
      </c>
      <c r="AO730" s="389">
        <v>25.371527777777779</v>
      </c>
      <c r="AP730" s="389">
        <v>16.25</v>
      </c>
      <c r="AQ730" s="389">
        <v>4</v>
      </c>
      <c r="AR730" s="389">
        <v>4</v>
      </c>
      <c r="AS730" s="389">
        <v>0</v>
      </c>
      <c r="AT730" s="389">
        <v>0</v>
      </c>
      <c r="AU730" s="389">
        <v>0</v>
      </c>
      <c r="AV730" s="389">
        <v>8</v>
      </c>
      <c r="AW730" s="350">
        <v>1</v>
      </c>
      <c r="AX730" s="391">
        <v>1</v>
      </c>
      <c r="AY730" s="83">
        <v>19</v>
      </c>
      <c r="AZ730" s="5">
        <v>0</v>
      </c>
      <c r="BA730" s="5" t="s">
        <v>1537</v>
      </c>
      <c r="BB730" s="5" t="s">
        <v>1537</v>
      </c>
      <c r="BC730" s="5" t="s">
        <v>1537</v>
      </c>
      <c r="BD730" s="4" t="s">
        <v>3612</v>
      </c>
      <c r="BE730" s="5">
        <v>0</v>
      </c>
      <c r="BF730" s="5">
        <v>0</v>
      </c>
      <c r="BG730" s="5">
        <v>0</v>
      </c>
      <c r="BH730" s="5" t="s">
        <v>1537</v>
      </c>
      <c r="BI730" s="289"/>
      <c r="BJ730" s="297">
        <v>0</v>
      </c>
      <c r="BK730" s="297">
        <v>41</v>
      </c>
    </row>
    <row r="731" spans="1:63" x14ac:dyDescent="0.2">
      <c r="A731" s="63" t="s">
        <v>786</v>
      </c>
      <c r="B731" s="292" t="s">
        <v>2878</v>
      </c>
      <c r="C731" s="340">
        <v>177</v>
      </c>
      <c r="D731" s="341">
        <v>326</v>
      </c>
      <c r="E731" s="341">
        <v>435</v>
      </c>
      <c r="F731" s="341">
        <v>447</v>
      </c>
      <c r="G731" s="341">
        <v>468</v>
      </c>
      <c r="H731" s="341">
        <v>529</v>
      </c>
      <c r="I731" s="342">
        <v>750</v>
      </c>
      <c r="J731" s="340">
        <v>0</v>
      </c>
      <c r="K731" s="341">
        <v>0</v>
      </c>
      <c r="L731" s="341">
        <v>169</v>
      </c>
      <c r="M731" s="341">
        <v>344</v>
      </c>
      <c r="N731" s="340">
        <v>228</v>
      </c>
      <c r="O731" s="341">
        <v>556</v>
      </c>
      <c r="P731" s="341">
        <v>605</v>
      </c>
      <c r="Q731" s="343">
        <v>556</v>
      </c>
      <c r="R731" s="344">
        <v>605</v>
      </c>
      <c r="S731" s="344">
        <v>648</v>
      </c>
      <c r="T731" s="344">
        <v>780</v>
      </c>
      <c r="U731" s="344">
        <v>720</v>
      </c>
      <c r="V731" s="344">
        <v>720</v>
      </c>
      <c r="W731" s="344">
        <v>0</v>
      </c>
      <c r="X731" s="383">
        <v>0</v>
      </c>
      <c r="Y731" s="384">
        <v>0.12</v>
      </c>
      <c r="Z731" s="384">
        <v>0.25</v>
      </c>
      <c r="AA731" s="384">
        <v>0.25</v>
      </c>
      <c r="AB731" s="385">
        <v>0</v>
      </c>
      <c r="AC731" s="385">
        <v>0</v>
      </c>
      <c r="AD731" s="385">
        <v>0</v>
      </c>
      <c r="AE731" s="385">
        <v>0</v>
      </c>
      <c r="AF731" s="5">
        <v>0</v>
      </c>
      <c r="AG731" s="333" t="s">
        <v>3962</v>
      </c>
      <c r="AH731" s="388" t="s">
        <v>2818</v>
      </c>
      <c r="AI731" s="388" t="s">
        <v>2819</v>
      </c>
      <c r="AJ731" s="389">
        <v>1.6</v>
      </c>
      <c r="AK731" s="390">
        <v>39</v>
      </c>
      <c r="AL731" s="333">
        <v>77</v>
      </c>
      <c r="AM731" s="333">
        <v>4.5621310763888889</v>
      </c>
      <c r="AN731" s="440">
        <v>57.141111111111115</v>
      </c>
      <c r="AO731" s="389">
        <v>29.154861111111114</v>
      </c>
      <c r="AP731" s="389">
        <v>4.5</v>
      </c>
      <c r="AQ731" s="389">
        <v>4</v>
      </c>
      <c r="AR731" s="389">
        <v>4</v>
      </c>
      <c r="AS731" s="389">
        <v>0</v>
      </c>
      <c r="AT731" s="389">
        <v>0</v>
      </c>
      <c r="AU731" s="389">
        <v>0</v>
      </c>
      <c r="AV731" s="389">
        <v>8</v>
      </c>
      <c r="AW731" s="350">
        <v>1</v>
      </c>
      <c r="AX731" s="391">
        <v>1</v>
      </c>
      <c r="AY731" s="83">
        <v>19</v>
      </c>
      <c r="AZ731" s="5">
        <v>0</v>
      </c>
      <c r="BA731" s="5" t="s">
        <v>1537</v>
      </c>
      <c r="BB731" s="5" t="s">
        <v>1537</v>
      </c>
      <c r="BC731" s="5" t="s">
        <v>1537</v>
      </c>
      <c r="BD731" s="4" t="s">
        <v>3612</v>
      </c>
      <c r="BE731" s="5">
        <v>0</v>
      </c>
      <c r="BF731" s="5">
        <v>0</v>
      </c>
      <c r="BG731" s="5">
        <v>0</v>
      </c>
      <c r="BH731" s="5" t="s">
        <v>1537</v>
      </c>
      <c r="BI731" s="289"/>
      <c r="BJ731" s="297">
        <v>0</v>
      </c>
      <c r="BK731" s="297">
        <v>47</v>
      </c>
    </row>
    <row r="732" spans="1:63" x14ac:dyDescent="0.2">
      <c r="A732" s="63" t="s">
        <v>798</v>
      </c>
      <c r="B732" s="292" t="s">
        <v>2933</v>
      </c>
      <c r="C732" s="340">
        <v>133</v>
      </c>
      <c r="D732" s="341">
        <v>198</v>
      </c>
      <c r="E732" s="341">
        <v>247</v>
      </c>
      <c r="F732" s="341">
        <v>253</v>
      </c>
      <c r="G732" s="341">
        <v>262</v>
      </c>
      <c r="H732" s="341">
        <v>294</v>
      </c>
      <c r="I732" s="342">
        <v>395</v>
      </c>
      <c r="J732" s="340">
        <v>0</v>
      </c>
      <c r="K732" s="341">
        <v>0</v>
      </c>
      <c r="L732" s="341">
        <v>75</v>
      </c>
      <c r="M732" s="341">
        <v>155</v>
      </c>
      <c r="N732" s="340">
        <v>166</v>
      </c>
      <c r="O732" s="341">
        <v>312</v>
      </c>
      <c r="P732" s="341">
        <v>337</v>
      </c>
      <c r="Q732" s="343">
        <v>312</v>
      </c>
      <c r="R732" s="344">
        <v>337</v>
      </c>
      <c r="S732" s="344">
        <v>361</v>
      </c>
      <c r="T732" s="344">
        <v>374</v>
      </c>
      <c r="U732" s="344">
        <v>397</v>
      </c>
      <c r="V732" s="344">
        <v>397</v>
      </c>
      <c r="W732" s="344">
        <v>0</v>
      </c>
      <c r="X732" s="383">
        <v>0</v>
      </c>
      <c r="Y732" s="384">
        <v>0.12</v>
      </c>
      <c r="Z732" s="384">
        <v>0.25</v>
      </c>
      <c r="AA732" s="384">
        <v>0.25</v>
      </c>
      <c r="AB732" s="385">
        <v>0</v>
      </c>
      <c r="AC732" s="385">
        <v>0</v>
      </c>
      <c r="AD732" s="385">
        <v>0</v>
      </c>
      <c r="AE732" s="385">
        <v>0</v>
      </c>
      <c r="AF732" s="5">
        <v>0</v>
      </c>
      <c r="AG732" s="333" t="s">
        <v>3962</v>
      </c>
      <c r="AH732" s="388" t="s">
        <v>2818</v>
      </c>
      <c r="AI732" s="388" t="s">
        <v>2819</v>
      </c>
      <c r="AJ732" s="389">
        <v>1.6</v>
      </c>
      <c r="AK732" s="390">
        <v>42</v>
      </c>
      <c r="AL732" s="333">
        <v>30</v>
      </c>
      <c r="AM732" s="333">
        <v>1.9230107060185186</v>
      </c>
      <c r="AN732" s="440">
        <v>39.223888888888894</v>
      </c>
      <c r="AO732" s="389">
        <v>15.034722222222221</v>
      </c>
      <c r="AP732" s="389">
        <v>8.75</v>
      </c>
      <c r="AQ732" s="389">
        <v>2</v>
      </c>
      <c r="AR732" s="389">
        <v>2</v>
      </c>
      <c r="AS732" s="389">
        <v>0</v>
      </c>
      <c r="AT732" s="389">
        <v>0</v>
      </c>
      <c r="AU732" s="389">
        <v>0</v>
      </c>
      <c r="AV732" s="389">
        <v>4</v>
      </c>
      <c r="AW732" s="350">
        <v>1</v>
      </c>
      <c r="AX732" s="391">
        <v>1</v>
      </c>
      <c r="AY732" s="83">
        <v>17</v>
      </c>
      <c r="AZ732" s="5">
        <v>0</v>
      </c>
      <c r="BA732" s="5" t="s">
        <v>1537</v>
      </c>
      <c r="BB732" s="5" t="s">
        <v>1537</v>
      </c>
      <c r="BC732" s="5" t="s">
        <v>1537</v>
      </c>
      <c r="BD732" s="4" t="s">
        <v>3612</v>
      </c>
      <c r="BE732" s="5">
        <v>0</v>
      </c>
      <c r="BF732" s="5">
        <v>0</v>
      </c>
      <c r="BG732" s="5">
        <v>0</v>
      </c>
      <c r="BH732" s="5" t="s">
        <v>1537</v>
      </c>
      <c r="BI732" s="289"/>
      <c r="BJ732" s="297">
        <v>0</v>
      </c>
      <c r="BK732" s="297">
        <v>27</v>
      </c>
    </row>
    <row r="733" spans="1:63" x14ac:dyDescent="0.2">
      <c r="A733" s="63" t="s">
        <v>809</v>
      </c>
      <c r="B733" s="292" t="s">
        <v>2922</v>
      </c>
      <c r="C733" s="340">
        <v>137</v>
      </c>
      <c r="D733" s="341">
        <v>215</v>
      </c>
      <c r="E733" s="341">
        <v>276</v>
      </c>
      <c r="F733" s="341">
        <v>282</v>
      </c>
      <c r="G733" s="341">
        <v>294</v>
      </c>
      <c r="H733" s="341">
        <v>330</v>
      </c>
      <c r="I733" s="342">
        <v>449</v>
      </c>
      <c r="J733" s="340">
        <v>0</v>
      </c>
      <c r="K733" s="341">
        <v>0</v>
      </c>
      <c r="L733" s="341">
        <v>91</v>
      </c>
      <c r="M733" s="341">
        <v>185</v>
      </c>
      <c r="N733" s="340">
        <v>174</v>
      </c>
      <c r="O733" s="341">
        <v>358</v>
      </c>
      <c r="P733" s="341">
        <v>387</v>
      </c>
      <c r="Q733" s="343">
        <v>358</v>
      </c>
      <c r="R733" s="344">
        <v>387</v>
      </c>
      <c r="S733" s="344">
        <v>407</v>
      </c>
      <c r="T733" s="344">
        <v>457</v>
      </c>
      <c r="U733" s="344">
        <v>445</v>
      </c>
      <c r="V733" s="344">
        <v>445</v>
      </c>
      <c r="W733" s="344">
        <v>0</v>
      </c>
      <c r="X733" s="383">
        <v>0</v>
      </c>
      <c r="Y733" s="384">
        <v>0.12</v>
      </c>
      <c r="Z733" s="384">
        <v>0.25</v>
      </c>
      <c r="AA733" s="384">
        <v>0.25</v>
      </c>
      <c r="AB733" s="385">
        <v>0</v>
      </c>
      <c r="AC733" s="385">
        <v>0</v>
      </c>
      <c r="AD733" s="385">
        <v>0</v>
      </c>
      <c r="AE733" s="385">
        <v>0</v>
      </c>
      <c r="AF733" s="5">
        <v>0</v>
      </c>
      <c r="AG733" s="333" t="s">
        <v>3962</v>
      </c>
      <c r="AH733" s="388" t="s">
        <v>2818</v>
      </c>
      <c r="AI733" s="388" t="s">
        <v>2819</v>
      </c>
      <c r="AJ733" s="389">
        <v>1.6</v>
      </c>
      <c r="AK733" s="390">
        <v>42</v>
      </c>
      <c r="AL733" s="333">
        <v>36</v>
      </c>
      <c r="AM733" s="333">
        <v>2.3044343171296298</v>
      </c>
      <c r="AN733" s="440">
        <v>46.390555555555558</v>
      </c>
      <c r="AO733" s="389">
        <v>17.051388888888887</v>
      </c>
      <c r="AP733" s="389">
        <v>10.5</v>
      </c>
      <c r="AQ733" s="389">
        <v>2</v>
      </c>
      <c r="AR733" s="389">
        <v>2</v>
      </c>
      <c r="AS733" s="389">
        <v>0</v>
      </c>
      <c r="AT733" s="389">
        <v>0</v>
      </c>
      <c r="AU733" s="389">
        <v>0</v>
      </c>
      <c r="AV733" s="389">
        <v>4</v>
      </c>
      <c r="AW733" s="350">
        <v>1</v>
      </c>
      <c r="AX733" s="391">
        <v>1</v>
      </c>
      <c r="AY733" s="83">
        <v>17</v>
      </c>
      <c r="AZ733" s="5">
        <v>0</v>
      </c>
      <c r="BA733" s="5" t="s">
        <v>1537</v>
      </c>
      <c r="BB733" s="5" t="s">
        <v>1537</v>
      </c>
      <c r="BC733" s="5" t="s">
        <v>1537</v>
      </c>
      <c r="BD733" s="4" t="s">
        <v>3612</v>
      </c>
      <c r="BE733" s="5">
        <v>0</v>
      </c>
      <c r="BF733" s="5">
        <v>0</v>
      </c>
      <c r="BG733" s="5">
        <v>0</v>
      </c>
      <c r="BH733" s="5" t="s">
        <v>1537</v>
      </c>
      <c r="BI733" s="289"/>
      <c r="BJ733" s="297">
        <v>0</v>
      </c>
      <c r="BK733" s="297">
        <v>30</v>
      </c>
    </row>
    <row r="734" spans="1:63" x14ac:dyDescent="0.2">
      <c r="A734" s="63" t="s">
        <v>820</v>
      </c>
      <c r="B734" s="292" t="s">
        <v>2911</v>
      </c>
      <c r="C734" s="340">
        <v>146</v>
      </c>
      <c r="D734" s="341">
        <v>237</v>
      </c>
      <c r="E734" s="341">
        <v>306</v>
      </c>
      <c r="F734" s="341">
        <v>315</v>
      </c>
      <c r="G734" s="341">
        <v>329</v>
      </c>
      <c r="H734" s="341">
        <v>370</v>
      </c>
      <c r="I734" s="342">
        <v>508</v>
      </c>
      <c r="J734" s="340">
        <v>0</v>
      </c>
      <c r="K734" s="341">
        <v>0</v>
      </c>
      <c r="L734" s="341">
        <v>105</v>
      </c>
      <c r="M734" s="341">
        <v>217</v>
      </c>
      <c r="N734" s="340">
        <v>185</v>
      </c>
      <c r="O734" s="341">
        <v>382</v>
      </c>
      <c r="P734" s="341">
        <v>416</v>
      </c>
      <c r="Q734" s="343">
        <v>382</v>
      </c>
      <c r="R734" s="344">
        <v>416</v>
      </c>
      <c r="S734" s="344">
        <v>445</v>
      </c>
      <c r="T734" s="344">
        <v>477</v>
      </c>
      <c r="U734" s="344">
        <v>480</v>
      </c>
      <c r="V734" s="344">
        <v>480</v>
      </c>
      <c r="W734" s="344">
        <v>0</v>
      </c>
      <c r="X734" s="383">
        <v>0</v>
      </c>
      <c r="Y734" s="384">
        <v>0.12</v>
      </c>
      <c r="Z734" s="384">
        <v>0.25</v>
      </c>
      <c r="AA734" s="384">
        <v>0.25</v>
      </c>
      <c r="AB734" s="385">
        <v>0</v>
      </c>
      <c r="AC734" s="385">
        <v>0</v>
      </c>
      <c r="AD734" s="385">
        <v>0</v>
      </c>
      <c r="AE734" s="385">
        <v>0</v>
      </c>
      <c r="AF734" s="5">
        <v>0</v>
      </c>
      <c r="AG734" s="333" t="s">
        <v>3962</v>
      </c>
      <c r="AH734" s="388" t="s">
        <v>2818</v>
      </c>
      <c r="AI734" s="388" t="s">
        <v>2819</v>
      </c>
      <c r="AJ734" s="389">
        <v>1.6</v>
      </c>
      <c r="AK734" s="390">
        <v>42</v>
      </c>
      <c r="AL734" s="333">
        <v>42</v>
      </c>
      <c r="AM734" s="333">
        <v>2.6858579282407411</v>
      </c>
      <c r="AN734" s="440">
        <v>53.557222222222222</v>
      </c>
      <c r="AO734" s="389">
        <v>19.068055555555556</v>
      </c>
      <c r="AP734" s="389">
        <v>12.25</v>
      </c>
      <c r="AQ734" s="389">
        <v>2</v>
      </c>
      <c r="AR734" s="389">
        <v>2</v>
      </c>
      <c r="AS734" s="389">
        <v>0</v>
      </c>
      <c r="AT734" s="389">
        <v>0</v>
      </c>
      <c r="AU734" s="389">
        <v>0</v>
      </c>
      <c r="AV734" s="389">
        <v>4</v>
      </c>
      <c r="AW734" s="350">
        <v>1</v>
      </c>
      <c r="AX734" s="391">
        <v>1</v>
      </c>
      <c r="AY734" s="83">
        <v>17</v>
      </c>
      <c r="AZ734" s="5">
        <v>0</v>
      </c>
      <c r="BA734" s="5" t="s">
        <v>1537</v>
      </c>
      <c r="BB734" s="5" t="s">
        <v>1537</v>
      </c>
      <c r="BC734" s="5" t="s">
        <v>1537</v>
      </c>
      <c r="BD734" s="4" t="s">
        <v>3612</v>
      </c>
      <c r="BE734" s="5">
        <v>0</v>
      </c>
      <c r="BF734" s="5">
        <v>0</v>
      </c>
      <c r="BG734" s="5">
        <v>0</v>
      </c>
      <c r="BH734" s="5" t="s">
        <v>1537</v>
      </c>
      <c r="BI734" s="289"/>
      <c r="BJ734" s="297">
        <v>0</v>
      </c>
      <c r="BK734" s="297">
        <v>33</v>
      </c>
    </row>
    <row r="735" spans="1:63" x14ac:dyDescent="0.2">
      <c r="A735" s="63" t="s">
        <v>1861</v>
      </c>
      <c r="B735" s="292" t="s">
        <v>2900</v>
      </c>
      <c r="C735" s="340">
        <v>151</v>
      </c>
      <c r="D735" s="341">
        <v>261</v>
      </c>
      <c r="E735" s="341">
        <v>343</v>
      </c>
      <c r="F735" s="341">
        <v>353</v>
      </c>
      <c r="G735" s="341">
        <v>369</v>
      </c>
      <c r="H735" s="341">
        <v>416</v>
      </c>
      <c r="I735" s="342">
        <v>581</v>
      </c>
      <c r="J735" s="340">
        <v>0</v>
      </c>
      <c r="K735" s="341">
        <v>0</v>
      </c>
      <c r="L735" s="341">
        <v>126</v>
      </c>
      <c r="M735" s="341">
        <v>258</v>
      </c>
      <c r="N735" s="340">
        <v>193</v>
      </c>
      <c r="O735" s="341">
        <v>382</v>
      </c>
      <c r="P735" s="341">
        <v>417</v>
      </c>
      <c r="Q735" s="343">
        <v>382</v>
      </c>
      <c r="R735" s="344">
        <v>417</v>
      </c>
      <c r="S735" s="344">
        <v>491</v>
      </c>
      <c r="T735" s="344">
        <v>701</v>
      </c>
      <c r="U735" s="344">
        <v>528</v>
      </c>
      <c r="V735" s="344">
        <v>528</v>
      </c>
      <c r="W735" s="344">
        <v>0</v>
      </c>
      <c r="X735" s="383">
        <v>0</v>
      </c>
      <c r="Y735" s="384">
        <v>0.12</v>
      </c>
      <c r="Z735" s="384">
        <v>0.25</v>
      </c>
      <c r="AA735" s="384">
        <v>0.25</v>
      </c>
      <c r="AB735" s="385">
        <v>0</v>
      </c>
      <c r="AC735" s="385">
        <v>0</v>
      </c>
      <c r="AD735" s="385">
        <v>0</v>
      </c>
      <c r="AE735" s="385">
        <v>0</v>
      </c>
      <c r="AF735" s="5">
        <v>0</v>
      </c>
      <c r="AG735" s="333" t="s">
        <v>3962</v>
      </c>
      <c r="AH735" s="388" t="s">
        <v>2818</v>
      </c>
      <c r="AI735" s="388" t="s">
        <v>2819</v>
      </c>
      <c r="AJ735" s="389">
        <v>1.6</v>
      </c>
      <c r="AK735" s="390">
        <v>42</v>
      </c>
      <c r="AL735" s="333">
        <v>42</v>
      </c>
      <c r="AM735" s="333">
        <v>2.6858579282407411</v>
      </c>
      <c r="AN735" s="440">
        <v>58.223888888888894</v>
      </c>
      <c r="AO735" s="389">
        <v>19.068055555555556</v>
      </c>
      <c r="AP735" s="389">
        <v>14.583333333333334</v>
      </c>
      <c r="AQ735" s="389">
        <v>2</v>
      </c>
      <c r="AR735" s="389">
        <v>2</v>
      </c>
      <c r="AS735" s="389">
        <v>0</v>
      </c>
      <c r="AT735" s="389">
        <v>0</v>
      </c>
      <c r="AU735" s="389">
        <v>0</v>
      </c>
      <c r="AV735" s="389">
        <v>4</v>
      </c>
      <c r="AW735" s="350">
        <v>1</v>
      </c>
      <c r="AX735" s="391">
        <v>1</v>
      </c>
      <c r="AY735" s="83">
        <v>17</v>
      </c>
      <c r="AZ735" s="5">
        <v>0</v>
      </c>
      <c r="BA735" s="5" t="s">
        <v>1537</v>
      </c>
      <c r="BB735" s="5" t="s">
        <v>1537</v>
      </c>
      <c r="BC735" s="5" t="s">
        <v>1537</v>
      </c>
      <c r="BD735" s="4" t="s">
        <v>3612</v>
      </c>
      <c r="BE735" s="5">
        <v>0</v>
      </c>
      <c r="BF735" s="5">
        <v>0</v>
      </c>
      <c r="BG735" s="5">
        <v>0</v>
      </c>
      <c r="BH735" s="5" t="s">
        <v>1537</v>
      </c>
      <c r="BI735" s="289"/>
      <c r="BJ735" s="297">
        <v>0</v>
      </c>
      <c r="BK735" s="297">
        <v>37</v>
      </c>
    </row>
    <row r="736" spans="1:63" x14ac:dyDescent="0.2">
      <c r="A736" s="63" t="s">
        <v>776</v>
      </c>
      <c r="B736" s="292" t="s">
        <v>2890</v>
      </c>
      <c r="C736" s="340">
        <v>170</v>
      </c>
      <c r="D736" s="341">
        <v>303</v>
      </c>
      <c r="E736" s="341">
        <v>402</v>
      </c>
      <c r="F736" s="341">
        <v>412</v>
      </c>
      <c r="G736" s="341">
        <v>432</v>
      </c>
      <c r="H736" s="341">
        <v>487</v>
      </c>
      <c r="I736" s="342">
        <v>686</v>
      </c>
      <c r="J736" s="340">
        <v>0</v>
      </c>
      <c r="K736" s="341">
        <v>0</v>
      </c>
      <c r="L736" s="341">
        <v>152</v>
      </c>
      <c r="M736" s="341">
        <v>309</v>
      </c>
      <c r="N736" s="340">
        <v>217</v>
      </c>
      <c r="O736" s="341">
        <v>509</v>
      </c>
      <c r="P736" s="341">
        <v>554</v>
      </c>
      <c r="Q736" s="343">
        <v>509</v>
      </c>
      <c r="R736" s="344">
        <v>554</v>
      </c>
      <c r="S736" s="344">
        <v>590</v>
      </c>
      <c r="T736" s="344">
        <v>621</v>
      </c>
      <c r="U736" s="344">
        <v>661</v>
      </c>
      <c r="V736" s="344">
        <v>661</v>
      </c>
      <c r="W736" s="344">
        <v>0</v>
      </c>
      <c r="X736" s="383">
        <v>0</v>
      </c>
      <c r="Y736" s="384">
        <v>0.12</v>
      </c>
      <c r="Z736" s="384">
        <v>0.25</v>
      </c>
      <c r="AA736" s="384">
        <v>0.25</v>
      </c>
      <c r="AB736" s="385">
        <v>0</v>
      </c>
      <c r="AC736" s="385">
        <v>0</v>
      </c>
      <c r="AD736" s="385">
        <v>0</v>
      </c>
      <c r="AE736" s="385">
        <v>0</v>
      </c>
      <c r="AF736" s="5">
        <v>0</v>
      </c>
      <c r="AG736" s="333" t="s">
        <v>3962</v>
      </c>
      <c r="AH736" s="388" t="s">
        <v>2818</v>
      </c>
      <c r="AI736" s="388" t="s">
        <v>2819</v>
      </c>
      <c r="AJ736" s="389">
        <v>1.6</v>
      </c>
      <c r="AK736" s="390">
        <v>42</v>
      </c>
      <c r="AL736" s="333">
        <v>65</v>
      </c>
      <c r="AM736" s="333">
        <v>4.1479817708333337</v>
      </c>
      <c r="AN736" s="440">
        <v>78.832777777777778</v>
      </c>
      <c r="AO736" s="389">
        <v>26.798611111111111</v>
      </c>
      <c r="AP736" s="389">
        <v>17.5</v>
      </c>
      <c r="AQ736" s="389">
        <v>4</v>
      </c>
      <c r="AR736" s="389">
        <v>4</v>
      </c>
      <c r="AS736" s="389">
        <v>0</v>
      </c>
      <c r="AT736" s="389">
        <v>0</v>
      </c>
      <c r="AU736" s="389">
        <v>0</v>
      </c>
      <c r="AV736" s="389">
        <v>8</v>
      </c>
      <c r="AW736" s="350">
        <v>1</v>
      </c>
      <c r="AX736" s="391">
        <v>1</v>
      </c>
      <c r="AY736" s="83">
        <v>19</v>
      </c>
      <c r="AZ736" s="5">
        <v>0</v>
      </c>
      <c r="BA736" s="5" t="s">
        <v>1537</v>
      </c>
      <c r="BB736" s="5" t="s">
        <v>1537</v>
      </c>
      <c r="BC736" s="5" t="s">
        <v>1537</v>
      </c>
      <c r="BD736" s="4" t="s">
        <v>3612</v>
      </c>
      <c r="BE736" s="5">
        <v>0</v>
      </c>
      <c r="BF736" s="5">
        <v>0</v>
      </c>
      <c r="BG736" s="5">
        <v>0</v>
      </c>
      <c r="BH736" s="5" t="s">
        <v>1537</v>
      </c>
      <c r="BI736" s="289"/>
      <c r="BJ736" s="297">
        <v>0</v>
      </c>
      <c r="BK736" s="297">
        <v>44</v>
      </c>
    </row>
    <row r="737" spans="1:63" x14ac:dyDescent="0.2">
      <c r="A737" s="63" t="s">
        <v>787</v>
      </c>
      <c r="B737" s="292" t="s">
        <v>2879</v>
      </c>
      <c r="C737" s="340">
        <v>179</v>
      </c>
      <c r="D737" s="341">
        <v>339</v>
      </c>
      <c r="E737" s="341">
        <v>458</v>
      </c>
      <c r="F737" s="341">
        <v>470</v>
      </c>
      <c r="G737" s="341">
        <v>493</v>
      </c>
      <c r="H737" s="341">
        <v>558</v>
      </c>
      <c r="I737" s="342">
        <v>796</v>
      </c>
      <c r="J737" s="340">
        <v>0</v>
      </c>
      <c r="K737" s="341">
        <v>0</v>
      </c>
      <c r="L737" s="341">
        <v>182</v>
      </c>
      <c r="M737" s="341">
        <v>371</v>
      </c>
      <c r="N737" s="340">
        <v>232</v>
      </c>
      <c r="O737" s="341">
        <v>603</v>
      </c>
      <c r="P737" s="341">
        <v>655</v>
      </c>
      <c r="Q737" s="343">
        <v>603</v>
      </c>
      <c r="R737" s="344">
        <v>655</v>
      </c>
      <c r="S737" s="344">
        <v>684</v>
      </c>
      <c r="T737" s="344">
        <v>788</v>
      </c>
      <c r="U737" s="344">
        <v>754</v>
      </c>
      <c r="V737" s="344">
        <v>754</v>
      </c>
      <c r="W737" s="344">
        <v>0</v>
      </c>
      <c r="X737" s="383">
        <v>0</v>
      </c>
      <c r="Y737" s="384">
        <v>0.12</v>
      </c>
      <c r="Z737" s="384">
        <v>0.25</v>
      </c>
      <c r="AA737" s="384">
        <v>0.25</v>
      </c>
      <c r="AB737" s="385">
        <v>0</v>
      </c>
      <c r="AC737" s="385">
        <v>0</v>
      </c>
      <c r="AD737" s="385">
        <v>0</v>
      </c>
      <c r="AE737" s="385">
        <v>0</v>
      </c>
      <c r="AF737" s="5">
        <v>0</v>
      </c>
      <c r="AG737" s="333" t="s">
        <v>3962</v>
      </c>
      <c r="AH737" s="388" t="s">
        <v>2818</v>
      </c>
      <c r="AI737" s="388" t="s">
        <v>2819</v>
      </c>
      <c r="AJ737" s="389">
        <v>1.6</v>
      </c>
      <c r="AK737" s="390">
        <v>42</v>
      </c>
      <c r="AL737" s="333">
        <v>77</v>
      </c>
      <c r="AM737" s="333">
        <v>4.9108289930555555</v>
      </c>
      <c r="AN737" s="440">
        <v>61.666111111111114</v>
      </c>
      <c r="AO737" s="389">
        <v>30.831944444444446</v>
      </c>
      <c r="AP737" s="389">
        <v>5.25</v>
      </c>
      <c r="AQ737" s="389">
        <v>4</v>
      </c>
      <c r="AR737" s="389">
        <v>4</v>
      </c>
      <c r="AS737" s="389">
        <v>0</v>
      </c>
      <c r="AT737" s="389">
        <v>0</v>
      </c>
      <c r="AU737" s="389">
        <v>0</v>
      </c>
      <c r="AV737" s="389">
        <v>8</v>
      </c>
      <c r="AW737" s="350">
        <v>1</v>
      </c>
      <c r="AX737" s="391">
        <v>1</v>
      </c>
      <c r="AY737" s="83">
        <v>19</v>
      </c>
      <c r="AZ737" s="5">
        <v>0</v>
      </c>
      <c r="BA737" s="5" t="s">
        <v>1537</v>
      </c>
      <c r="BB737" s="5" t="s">
        <v>1537</v>
      </c>
      <c r="BC737" s="5" t="s">
        <v>1537</v>
      </c>
      <c r="BD737" s="4" t="s">
        <v>3612</v>
      </c>
      <c r="BE737" s="5">
        <v>0</v>
      </c>
      <c r="BF737" s="5">
        <v>0</v>
      </c>
      <c r="BG737" s="5">
        <v>0</v>
      </c>
      <c r="BH737" s="5" t="s">
        <v>1537</v>
      </c>
      <c r="BI737" s="289"/>
      <c r="BJ737" s="297">
        <v>0</v>
      </c>
      <c r="BK737" s="297">
        <v>50</v>
      </c>
    </row>
    <row r="738" spans="1:63" x14ac:dyDescent="0.2">
      <c r="A738" s="63" t="s">
        <v>1851</v>
      </c>
      <c r="B738" s="292" t="s">
        <v>2868</v>
      </c>
      <c r="C738" s="340">
        <v>189</v>
      </c>
      <c r="D738" s="341">
        <v>366</v>
      </c>
      <c r="E738" s="341">
        <v>498</v>
      </c>
      <c r="F738" s="341">
        <v>511</v>
      </c>
      <c r="G738" s="341">
        <v>537</v>
      </c>
      <c r="H738" s="341">
        <v>608</v>
      </c>
      <c r="I738" s="342">
        <v>873</v>
      </c>
      <c r="J738" s="340">
        <v>0</v>
      </c>
      <c r="K738" s="341">
        <v>0</v>
      </c>
      <c r="L738" s="341">
        <v>202</v>
      </c>
      <c r="M738" s="341">
        <v>412</v>
      </c>
      <c r="N738" s="340">
        <v>244</v>
      </c>
      <c r="O738" s="341">
        <v>579</v>
      </c>
      <c r="P738" s="341">
        <v>632</v>
      </c>
      <c r="Q738" s="343">
        <v>579</v>
      </c>
      <c r="R738" s="344">
        <v>632</v>
      </c>
      <c r="S738" s="344">
        <v>720</v>
      </c>
      <c r="T738" s="344">
        <v>947</v>
      </c>
      <c r="U738" s="344">
        <v>790</v>
      </c>
      <c r="V738" s="344">
        <v>790</v>
      </c>
      <c r="W738" s="344">
        <v>0</v>
      </c>
      <c r="X738" s="383">
        <v>0</v>
      </c>
      <c r="Y738" s="384">
        <v>0.12</v>
      </c>
      <c r="Z738" s="384">
        <v>0.25</v>
      </c>
      <c r="AA738" s="384">
        <v>0.25</v>
      </c>
      <c r="AB738" s="385">
        <v>0</v>
      </c>
      <c r="AC738" s="385">
        <v>0</v>
      </c>
      <c r="AD738" s="385">
        <v>0</v>
      </c>
      <c r="AE738" s="385">
        <v>0</v>
      </c>
      <c r="AF738" s="5">
        <v>0</v>
      </c>
      <c r="AG738" s="333" t="s">
        <v>3962</v>
      </c>
      <c r="AH738" s="388" t="s">
        <v>2818</v>
      </c>
      <c r="AI738" s="388" t="s">
        <v>2819</v>
      </c>
      <c r="AJ738" s="389">
        <v>1.6</v>
      </c>
      <c r="AK738" s="390">
        <v>42</v>
      </c>
      <c r="AL738" s="333">
        <v>84</v>
      </c>
      <c r="AM738" s="333">
        <v>5.3558232060185196</v>
      </c>
      <c r="AN738" s="440">
        <v>90.803888888888892</v>
      </c>
      <c r="AO738" s="389">
        <v>33.18472222222222</v>
      </c>
      <c r="AP738" s="389">
        <v>17.5</v>
      </c>
      <c r="AQ738" s="389">
        <v>4</v>
      </c>
      <c r="AR738" s="389">
        <v>4</v>
      </c>
      <c r="AS738" s="389">
        <v>0</v>
      </c>
      <c r="AT738" s="389">
        <v>0</v>
      </c>
      <c r="AU738" s="389">
        <v>0</v>
      </c>
      <c r="AV738" s="389">
        <v>10</v>
      </c>
      <c r="AW738" s="350">
        <v>1</v>
      </c>
      <c r="AX738" s="391">
        <v>1</v>
      </c>
      <c r="AY738" s="83">
        <v>19</v>
      </c>
      <c r="AZ738" s="5">
        <v>0</v>
      </c>
      <c r="BA738" s="5" t="s">
        <v>1537</v>
      </c>
      <c r="BB738" s="5" t="s">
        <v>1537</v>
      </c>
      <c r="BC738" s="5" t="s">
        <v>1537</v>
      </c>
      <c r="BD738" s="4" t="s">
        <v>3612</v>
      </c>
      <c r="BE738" s="5">
        <v>0</v>
      </c>
      <c r="BF738" s="5">
        <v>0</v>
      </c>
      <c r="BG738" s="5">
        <v>0</v>
      </c>
      <c r="BH738" s="5" t="s">
        <v>1537</v>
      </c>
      <c r="BI738" s="289"/>
      <c r="BJ738" s="297">
        <v>0</v>
      </c>
      <c r="BK738" s="297">
        <v>54</v>
      </c>
    </row>
    <row r="739" spans="1:63" x14ac:dyDescent="0.2">
      <c r="A739" s="63" t="s">
        <v>1850</v>
      </c>
      <c r="B739" s="292" t="s">
        <v>2858</v>
      </c>
      <c r="C739" s="340">
        <v>191</v>
      </c>
      <c r="D739" s="341">
        <v>375</v>
      </c>
      <c r="E739" s="341">
        <v>513</v>
      </c>
      <c r="F739" s="341">
        <v>527</v>
      </c>
      <c r="G739" s="341">
        <v>552</v>
      </c>
      <c r="H739" s="341">
        <v>626</v>
      </c>
      <c r="I739" s="342">
        <v>901</v>
      </c>
      <c r="J739" s="340">
        <v>0</v>
      </c>
      <c r="K739" s="341">
        <v>0</v>
      </c>
      <c r="L739" s="341">
        <v>209</v>
      </c>
      <c r="M739" s="341">
        <v>427</v>
      </c>
      <c r="N739" s="340">
        <v>247</v>
      </c>
      <c r="O739" s="341">
        <v>583</v>
      </c>
      <c r="P739" s="341">
        <v>631</v>
      </c>
      <c r="Q739" s="343">
        <v>583</v>
      </c>
      <c r="R739" s="344">
        <v>631</v>
      </c>
      <c r="S739" s="344">
        <v>741</v>
      </c>
      <c r="T739" s="344">
        <v>1035</v>
      </c>
      <c r="U739" s="344">
        <v>805</v>
      </c>
      <c r="V739" s="344">
        <v>805</v>
      </c>
      <c r="W739" s="344">
        <v>0</v>
      </c>
      <c r="X739" s="383">
        <v>0</v>
      </c>
      <c r="Y739" s="384">
        <v>0.12</v>
      </c>
      <c r="Z739" s="384">
        <v>0.25</v>
      </c>
      <c r="AA739" s="384">
        <v>0.25</v>
      </c>
      <c r="AB739" s="385">
        <v>0</v>
      </c>
      <c r="AC739" s="385">
        <v>0</v>
      </c>
      <c r="AD739" s="385">
        <v>0</v>
      </c>
      <c r="AE739" s="385">
        <v>0</v>
      </c>
      <c r="AF739" s="5">
        <v>0</v>
      </c>
      <c r="AG739" s="333" t="s">
        <v>3962</v>
      </c>
      <c r="AH739" s="388" t="s">
        <v>2818</v>
      </c>
      <c r="AI739" s="388" t="s">
        <v>2819</v>
      </c>
      <c r="AJ739" s="389">
        <v>1.6</v>
      </c>
      <c r="AK739" s="390">
        <v>42</v>
      </c>
      <c r="AL739" s="333">
        <v>87</v>
      </c>
      <c r="AM739" s="333">
        <v>5.5465350115740746</v>
      </c>
      <c r="AN739" s="440">
        <v>92.637222222222235</v>
      </c>
      <c r="AO739" s="389">
        <v>34.19305555555556</v>
      </c>
      <c r="AP739" s="389">
        <v>17.5</v>
      </c>
      <c r="AQ739" s="389">
        <v>4</v>
      </c>
      <c r="AR739" s="389">
        <v>4</v>
      </c>
      <c r="AS739" s="389">
        <v>0</v>
      </c>
      <c r="AT739" s="389">
        <v>0</v>
      </c>
      <c r="AU739" s="389">
        <v>0</v>
      </c>
      <c r="AV739" s="389">
        <v>10</v>
      </c>
      <c r="AW739" s="350">
        <v>1</v>
      </c>
      <c r="AX739" s="391">
        <v>1</v>
      </c>
      <c r="AY739" s="83">
        <v>19</v>
      </c>
      <c r="AZ739" s="5">
        <v>0</v>
      </c>
      <c r="BA739" s="5" t="s">
        <v>1537</v>
      </c>
      <c r="BB739" s="5" t="s">
        <v>1537</v>
      </c>
      <c r="BC739" s="5" t="s">
        <v>1537</v>
      </c>
      <c r="BD739" s="4" t="s">
        <v>3612</v>
      </c>
      <c r="BE739" s="5">
        <v>0</v>
      </c>
      <c r="BF739" s="5">
        <v>0</v>
      </c>
      <c r="BG739" s="5">
        <v>0</v>
      </c>
      <c r="BH739" s="5" t="s">
        <v>1537</v>
      </c>
      <c r="BI739" s="289"/>
      <c r="BJ739" s="297">
        <v>0</v>
      </c>
      <c r="BK739" s="297">
        <v>56</v>
      </c>
    </row>
    <row r="740" spans="1:63" x14ac:dyDescent="0.2">
      <c r="A740" s="63" t="s">
        <v>1849</v>
      </c>
      <c r="B740" s="292" t="s">
        <v>2848</v>
      </c>
      <c r="C740" s="340">
        <v>193</v>
      </c>
      <c r="D740" s="341">
        <v>384</v>
      </c>
      <c r="E740" s="341">
        <v>527</v>
      </c>
      <c r="F740" s="341">
        <v>541</v>
      </c>
      <c r="G740" s="341">
        <v>568</v>
      </c>
      <c r="H740" s="341">
        <v>643</v>
      </c>
      <c r="I740" s="342">
        <v>929</v>
      </c>
      <c r="J740" s="340">
        <v>0</v>
      </c>
      <c r="K740" s="341">
        <v>0</v>
      </c>
      <c r="L740" s="341">
        <v>217</v>
      </c>
      <c r="M740" s="341">
        <v>443</v>
      </c>
      <c r="N740" s="340">
        <v>251</v>
      </c>
      <c r="O740" s="341">
        <v>626</v>
      </c>
      <c r="P740" s="341">
        <v>684</v>
      </c>
      <c r="Q740" s="343">
        <v>626</v>
      </c>
      <c r="R740" s="344">
        <v>684</v>
      </c>
      <c r="S740" s="344">
        <v>766</v>
      </c>
      <c r="T740" s="344">
        <v>1029</v>
      </c>
      <c r="U740" s="344">
        <v>837</v>
      </c>
      <c r="V740" s="344">
        <v>837</v>
      </c>
      <c r="W740" s="344">
        <v>0</v>
      </c>
      <c r="X740" s="383">
        <v>0</v>
      </c>
      <c r="Y740" s="384">
        <v>0.12</v>
      </c>
      <c r="Z740" s="384">
        <v>0.25</v>
      </c>
      <c r="AA740" s="384">
        <v>0.25</v>
      </c>
      <c r="AB740" s="385">
        <v>0</v>
      </c>
      <c r="AC740" s="385">
        <v>0</v>
      </c>
      <c r="AD740" s="385">
        <v>0</v>
      </c>
      <c r="AE740" s="385">
        <v>0</v>
      </c>
      <c r="AF740" s="5">
        <v>0</v>
      </c>
      <c r="AG740" s="333" t="s">
        <v>3962</v>
      </c>
      <c r="AH740" s="388" t="s">
        <v>2818</v>
      </c>
      <c r="AI740" s="388" t="s">
        <v>2819</v>
      </c>
      <c r="AJ740" s="389">
        <v>1.6</v>
      </c>
      <c r="AK740" s="390">
        <v>42</v>
      </c>
      <c r="AL740" s="333">
        <v>90</v>
      </c>
      <c r="AM740" s="333">
        <v>5.7372468171296305</v>
      </c>
      <c r="AN740" s="440">
        <v>94.470555555555563</v>
      </c>
      <c r="AO740" s="389">
        <v>35.201388888888886</v>
      </c>
      <c r="AP740" s="389">
        <v>17.5</v>
      </c>
      <c r="AQ740" s="389">
        <v>4</v>
      </c>
      <c r="AR740" s="389">
        <v>4</v>
      </c>
      <c r="AS740" s="389">
        <v>0</v>
      </c>
      <c r="AT740" s="389">
        <v>0</v>
      </c>
      <c r="AU740" s="389">
        <v>0</v>
      </c>
      <c r="AV740" s="389">
        <v>10</v>
      </c>
      <c r="AW740" s="350">
        <v>1</v>
      </c>
      <c r="AX740" s="391">
        <v>1</v>
      </c>
      <c r="AY740" s="83">
        <v>19</v>
      </c>
      <c r="AZ740" s="5">
        <v>0</v>
      </c>
      <c r="BA740" s="5" t="s">
        <v>1537</v>
      </c>
      <c r="BB740" s="5" t="s">
        <v>1537</v>
      </c>
      <c r="BC740" s="5" t="s">
        <v>1537</v>
      </c>
      <c r="BD740" s="4" t="s">
        <v>3612</v>
      </c>
      <c r="BE740" s="5">
        <v>0</v>
      </c>
      <c r="BF740" s="5">
        <v>0</v>
      </c>
      <c r="BG740" s="5">
        <v>0</v>
      </c>
      <c r="BH740" s="5" t="s">
        <v>1537</v>
      </c>
      <c r="BI740" s="289"/>
      <c r="BJ740" s="297">
        <v>0</v>
      </c>
      <c r="BK740" s="297">
        <v>57</v>
      </c>
    </row>
    <row r="741" spans="1:63" x14ac:dyDescent="0.2">
      <c r="A741" s="63" t="s">
        <v>1848</v>
      </c>
      <c r="B741" s="292" t="s">
        <v>2838</v>
      </c>
      <c r="C741" s="340">
        <v>196</v>
      </c>
      <c r="D741" s="341">
        <v>395</v>
      </c>
      <c r="E741" s="341">
        <v>540</v>
      </c>
      <c r="F741" s="341">
        <v>557</v>
      </c>
      <c r="G741" s="341">
        <v>583</v>
      </c>
      <c r="H741" s="341">
        <v>661</v>
      </c>
      <c r="I741" s="342">
        <v>956</v>
      </c>
      <c r="J741" s="340">
        <v>0</v>
      </c>
      <c r="K741" s="341">
        <v>0</v>
      </c>
      <c r="L741" s="341">
        <v>225</v>
      </c>
      <c r="M741" s="341">
        <v>458</v>
      </c>
      <c r="N741" s="340">
        <v>254</v>
      </c>
      <c r="O741" s="341">
        <v>638</v>
      </c>
      <c r="P741" s="341">
        <v>696</v>
      </c>
      <c r="Q741" s="343">
        <v>638</v>
      </c>
      <c r="R741" s="344">
        <v>696</v>
      </c>
      <c r="S741" s="344">
        <v>781</v>
      </c>
      <c r="T741" s="344">
        <v>1038</v>
      </c>
      <c r="U741" s="344">
        <v>852</v>
      </c>
      <c r="V741" s="344">
        <v>852</v>
      </c>
      <c r="W741" s="344">
        <v>0</v>
      </c>
      <c r="X741" s="383">
        <v>0</v>
      </c>
      <c r="Y741" s="384">
        <v>0.12</v>
      </c>
      <c r="Z741" s="384">
        <v>0.25</v>
      </c>
      <c r="AA741" s="384">
        <v>0.25</v>
      </c>
      <c r="AB741" s="385">
        <v>0</v>
      </c>
      <c r="AC741" s="385">
        <v>0</v>
      </c>
      <c r="AD741" s="385">
        <v>0</v>
      </c>
      <c r="AE741" s="385">
        <v>0</v>
      </c>
      <c r="AF741" s="5">
        <v>0</v>
      </c>
      <c r="AG741" s="333" t="s">
        <v>3962</v>
      </c>
      <c r="AH741" s="388" t="s">
        <v>2818</v>
      </c>
      <c r="AI741" s="388" t="s">
        <v>2819</v>
      </c>
      <c r="AJ741" s="389">
        <v>1.6</v>
      </c>
      <c r="AK741" s="390">
        <v>42</v>
      </c>
      <c r="AL741" s="333">
        <v>93</v>
      </c>
      <c r="AM741" s="333">
        <v>5.9279586226851855</v>
      </c>
      <c r="AN741" s="440">
        <v>96.663888888888891</v>
      </c>
      <c r="AO741" s="389">
        <v>36.209722222222226</v>
      </c>
      <c r="AP741" s="389">
        <v>17.5</v>
      </c>
      <c r="AQ741" s="389">
        <v>4</v>
      </c>
      <c r="AR741" s="389">
        <v>4</v>
      </c>
      <c r="AS741" s="389">
        <v>0</v>
      </c>
      <c r="AT741" s="389">
        <v>0</v>
      </c>
      <c r="AU741" s="389">
        <v>0</v>
      </c>
      <c r="AV741" s="389">
        <v>12</v>
      </c>
      <c r="AW741" s="350">
        <v>1</v>
      </c>
      <c r="AX741" s="391">
        <v>1</v>
      </c>
      <c r="AY741" s="83">
        <v>19</v>
      </c>
      <c r="AZ741" s="5">
        <v>0</v>
      </c>
      <c r="BA741" s="5" t="s">
        <v>1537</v>
      </c>
      <c r="BB741" s="5" t="s">
        <v>1537</v>
      </c>
      <c r="BC741" s="5" t="s">
        <v>1537</v>
      </c>
      <c r="BD741" s="4" t="s">
        <v>3612</v>
      </c>
      <c r="BE741" s="5">
        <v>0</v>
      </c>
      <c r="BF741" s="5">
        <v>0</v>
      </c>
      <c r="BG741" s="5">
        <v>0</v>
      </c>
      <c r="BH741" s="5" t="s">
        <v>1537</v>
      </c>
      <c r="BI741" s="289"/>
      <c r="BJ741" s="297">
        <v>0</v>
      </c>
      <c r="BK741" s="297">
        <v>59</v>
      </c>
    </row>
    <row r="742" spans="1:63" x14ac:dyDescent="0.2">
      <c r="A742" s="63" t="s">
        <v>1847</v>
      </c>
      <c r="B742" s="292" t="s">
        <v>2828</v>
      </c>
      <c r="C742" s="340">
        <v>198</v>
      </c>
      <c r="D742" s="341">
        <v>403</v>
      </c>
      <c r="E742" s="341">
        <v>555</v>
      </c>
      <c r="F742" s="341">
        <v>570</v>
      </c>
      <c r="G742" s="341">
        <v>599</v>
      </c>
      <c r="H742" s="341">
        <v>679</v>
      </c>
      <c r="I742" s="342">
        <v>984</v>
      </c>
      <c r="J742" s="340">
        <v>0</v>
      </c>
      <c r="K742" s="341">
        <v>0</v>
      </c>
      <c r="L742" s="341">
        <v>233</v>
      </c>
      <c r="M742" s="341">
        <v>474</v>
      </c>
      <c r="N742" s="340">
        <v>258</v>
      </c>
      <c r="O742" s="341">
        <v>647</v>
      </c>
      <c r="P742" s="341">
        <v>707</v>
      </c>
      <c r="Q742" s="343">
        <v>647</v>
      </c>
      <c r="R742" s="344">
        <v>707</v>
      </c>
      <c r="S742" s="344">
        <v>801</v>
      </c>
      <c r="T742" s="344">
        <v>1045</v>
      </c>
      <c r="U742" s="344">
        <v>869</v>
      </c>
      <c r="V742" s="344">
        <v>869</v>
      </c>
      <c r="W742" s="344">
        <v>0</v>
      </c>
      <c r="X742" s="383">
        <v>0</v>
      </c>
      <c r="Y742" s="384">
        <v>0.12</v>
      </c>
      <c r="Z742" s="384">
        <v>0.25</v>
      </c>
      <c r="AA742" s="384">
        <v>0.25</v>
      </c>
      <c r="AB742" s="385">
        <v>0</v>
      </c>
      <c r="AC742" s="385">
        <v>0</v>
      </c>
      <c r="AD742" s="385">
        <v>0</v>
      </c>
      <c r="AE742" s="385">
        <v>0</v>
      </c>
      <c r="AF742" s="5">
        <v>0</v>
      </c>
      <c r="AG742" s="333" t="s">
        <v>3962</v>
      </c>
      <c r="AH742" s="388" t="s">
        <v>2818</v>
      </c>
      <c r="AI742" s="388" t="s">
        <v>2819</v>
      </c>
      <c r="AJ742" s="389">
        <v>1.6</v>
      </c>
      <c r="AK742" s="390">
        <v>42</v>
      </c>
      <c r="AL742" s="333">
        <v>96</v>
      </c>
      <c r="AM742" s="333">
        <v>6.1186704282407405</v>
      </c>
      <c r="AN742" s="440">
        <v>98.497222222222234</v>
      </c>
      <c r="AO742" s="389">
        <v>37.218055555555559</v>
      </c>
      <c r="AP742" s="389">
        <v>17.5</v>
      </c>
      <c r="AQ742" s="389">
        <v>4</v>
      </c>
      <c r="AR742" s="389">
        <v>4</v>
      </c>
      <c r="AS742" s="389">
        <v>0</v>
      </c>
      <c r="AT742" s="389">
        <v>0</v>
      </c>
      <c r="AU742" s="389">
        <v>0</v>
      </c>
      <c r="AV742" s="389">
        <v>12</v>
      </c>
      <c r="AW742" s="350">
        <v>1</v>
      </c>
      <c r="AX742" s="391">
        <v>1</v>
      </c>
      <c r="AY742" s="83">
        <v>19</v>
      </c>
      <c r="AZ742" s="5">
        <v>0</v>
      </c>
      <c r="BA742" s="5" t="s">
        <v>1537</v>
      </c>
      <c r="BB742" s="5" t="s">
        <v>1537</v>
      </c>
      <c r="BC742" s="5" t="s">
        <v>1537</v>
      </c>
      <c r="BD742" s="4" t="s">
        <v>3612</v>
      </c>
      <c r="BE742" s="5">
        <v>0</v>
      </c>
      <c r="BF742" s="5">
        <v>0</v>
      </c>
      <c r="BG742" s="5">
        <v>0</v>
      </c>
      <c r="BH742" s="5" t="s">
        <v>1537</v>
      </c>
      <c r="BI742" s="289"/>
      <c r="BJ742" s="297">
        <v>0</v>
      </c>
      <c r="BK742" s="297">
        <v>60</v>
      </c>
    </row>
    <row r="743" spans="1:63" x14ac:dyDescent="0.2">
      <c r="A743" s="63" t="s">
        <v>5950</v>
      </c>
      <c r="B743" s="292" t="s">
        <v>5951</v>
      </c>
      <c r="C743" s="340">
        <v>7</v>
      </c>
      <c r="D743" s="341">
        <v>7</v>
      </c>
      <c r="E743" s="341">
        <v>7</v>
      </c>
      <c r="F743" s="341">
        <v>7</v>
      </c>
      <c r="G743" s="341">
        <v>7</v>
      </c>
      <c r="H743" s="341">
        <v>7</v>
      </c>
      <c r="I743" s="342">
        <v>7</v>
      </c>
      <c r="J743" s="340">
        <v>0</v>
      </c>
      <c r="K743" s="341">
        <v>0</v>
      </c>
      <c r="L743" s="341">
        <v>0</v>
      </c>
      <c r="M743" s="341">
        <v>0</v>
      </c>
      <c r="N743" s="340">
        <v>7</v>
      </c>
      <c r="O743" s="341">
        <v>7</v>
      </c>
      <c r="P743" s="341">
        <v>7</v>
      </c>
      <c r="Q743" s="343">
        <v>7</v>
      </c>
      <c r="R743" s="344">
        <v>7</v>
      </c>
      <c r="S743" s="344">
        <v>7</v>
      </c>
      <c r="T743" s="344">
        <v>7</v>
      </c>
      <c r="U743" s="344">
        <v>7</v>
      </c>
      <c r="V743" s="344">
        <v>7</v>
      </c>
      <c r="W743" s="344">
        <v>0</v>
      </c>
      <c r="X743" s="383">
        <v>0</v>
      </c>
      <c r="Y743" s="384">
        <v>0</v>
      </c>
      <c r="Z743" s="384">
        <v>0</v>
      </c>
      <c r="AA743" s="384">
        <v>0</v>
      </c>
      <c r="AB743" s="385">
        <v>0</v>
      </c>
      <c r="AC743" s="385">
        <v>0</v>
      </c>
      <c r="AD743" s="385">
        <v>0</v>
      </c>
      <c r="AE743" s="385">
        <v>0</v>
      </c>
      <c r="AF743" s="5">
        <v>0</v>
      </c>
      <c r="AG743" s="333" t="s">
        <v>3459</v>
      </c>
      <c r="AH743" s="388" t="s">
        <v>3454</v>
      </c>
      <c r="AI743" s="388" t="s">
        <v>1525</v>
      </c>
      <c r="AJ743" s="389">
        <v>1</v>
      </c>
      <c r="AK743" s="390">
        <v>4</v>
      </c>
      <c r="AL743" s="333">
        <v>1</v>
      </c>
      <c r="AM743" s="333">
        <v>2.3148148148148147E-3</v>
      </c>
      <c r="AN743" s="440">
        <v>0.1</v>
      </c>
      <c r="AO743" s="389">
        <v>0</v>
      </c>
      <c r="AP743" s="389"/>
      <c r="AQ743" s="389"/>
      <c r="AR743" s="389"/>
      <c r="AS743" s="389"/>
      <c r="AT743" s="389"/>
      <c r="AU743" s="389"/>
      <c r="AV743" s="389"/>
      <c r="AW743" s="350">
        <v>0</v>
      </c>
      <c r="AX743" s="391">
        <v>0</v>
      </c>
      <c r="AY743" s="83">
        <v>0</v>
      </c>
      <c r="AZ743" s="5">
        <v>0</v>
      </c>
      <c r="BA743" s="5" t="s">
        <v>3612</v>
      </c>
      <c r="BB743" s="5" t="s">
        <v>3612</v>
      </c>
      <c r="BC743" s="5" t="s">
        <v>3612</v>
      </c>
      <c r="BD743" s="4" t="s">
        <v>3612</v>
      </c>
      <c r="BG743" s="5">
        <v>0</v>
      </c>
      <c r="BH743" s="5" t="s">
        <v>3612</v>
      </c>
      <c r="BI743" s="289"/>
      <c r="BJ743" s="297">
        <v>0</v>
      </c>
      <c r="BK743" s="297">
        <v>0</v>
      </c>
    </row>
    <row r="744" spans="1:63" x14ac:dyDescent="0.2">
      <c r="A744" s="63" t="s">
        <v>5952</v>
      </c>
      <c r="B744" s="292" t="s">
        <v>5953</v>
      </c>
      <c r="C744" s="340">
        <v>7</v>
      </c>
      <c r="D744" s="341">
        <v>7</v>
      </c>
      <c r="E744" s="341">
        <v>7</v>
      </c>
      <c r="F744" s="341">
        <v>7</v>
      </c>
      <c r="G744" s="341">
        <v>7</v>
      </c>
      <c r="H744" s="341">
        <v>7</v>
      </c>
      <c r="I744" s="342">
        <v>7</v>
      </c>
      <c r="J744" s="340">
        <v>0</v>
      </c>
      <c r="K744" s="341">
        <v>0</v>
      </c>
      <c r="L744" s="341">
        <v>0</v>
      </c>
      <c r="M744" s="341">
        <v>0</v>
      </c>
      <c r="N744" s="340">
        <v>7</v>
      </c>
      <c r="O744" s="341">
        <v>7</v>
      </c>
      <c r="P744" s="341">
        <v>7</v>
      </c>
      <c r="Q744" s="343">
        <v>7</v>
      </c>
      <c r="R744" s="344">
        <v>7</v>
      </c>
      <c r="S744" s="344">
        <v>7</v>
      </c>
      <c r="T744" s="344">
        <v>7</v>
      </c>
      <c r="U744" s="344">
        <v>7</v>
      </c>
      <c r="V744" s="344">
        <v>7</v>
      </c>
      <c r="W744" s="344">
        <v>0</v>
      </c>
      <c r="X744" s="383">
        <v>0</v>
      </c>
      <c r="Y744" s="384">
        <v>0</v>
      </c>
      <c r="Z744" s="384">
        <v>0</v>
      </c>
      <c r="AA744" s="384">
        <v>0</v>
      </c>
      <c r="AB744" s="385">
        <v>0</v>
      </c>
      <c r="AC744" s="385">
        <v>0</v>
      </c>
      <c r="AD744" s="385">
        <v>0</v>
      </c>
      <c r="AE744" s="385">
        <v>0</v>
      </c>
      <c r="AF744" s="5">
        <v>0</v>
      </c>
      <c r="AG744" s="333" t="s">
        <v>3459</v>
      </c>
      <c r="AH744" s="388" t="s">
        <v>3454</v>
      </c>
      <c r="AI744" s="388" t="s">
        <v>1525</v>
      </c>
      <c r="AJ744" s="389">
        <v>1</v>
      </c>
      <c r="AK744" s="390">
        <v>4</v>
      </c>
      <c r="AL744" s="333">
        <v>1</v>
      </c>
      <c r="AM744" s="333">
        <v>2.3148148148148147E-3</v>
      </c>
      <c r="AN744" s="440">
        <v>0.1</v>
      </c>
      <c r="AO744" s="389">
        <v>0</v>
      </c>
      <c r="AP744" s="389"/>
      <c r="AQ744" s="389"/>
      <c r="AR744" s="389"/>
      <c r="AS744" s="389"/>
      <c r="AT744" s="389"/>
      <c r="AU744" s="389"/>
      <c r="AV744" s="389"/>
      <c r="AW744" s="350">
        <v>0</v>
      </c>
      <c r="AX744" s="391">
        <v>0</v>
      </c>
      <c r="AY744" s="83">
        <v>0</v>
      </c>
      <c r="AZ744" s="5">
        <v>0</v>
      </c>
      <c r="BA744" s="5" t="s">
        <v>3612</v>
      </c>
      <c r="BB744" s="5" t="s">
        <v>3612</v>
      </c>
      <c r="BC744" s="5" t="s">
        <v>3612</v>
      </c>
      <c r="BD744" s="4" t="s">
        <v>3612</v>
      </c>
      <c r="BG744" s="5">
        <v>0</v>
      </c>
      <c r="BH744" s="5" t="s">
        <v>3612</v>
      </c>
      <c r="BI744" s="289"/>
      <c r="BJ744" s="297">
        <v>0</v>
      </c>
      <c r="BK744" s="297">
        <v>0</v>
      </c>
    </row>
    <row r="745" spans="1:63" x14ac:dyDescent="0.2">
      <c r="A745" s="63" t="s">
        <v>3517</v>
      </c>
      <c r="B745" s="292" t="s">
        <v>3518</v>
      </c>
      <c r="C745" s="340">
        <v>7</v>
      </c>
      <c r="D745" s="341">
        <v>7</v>
      </c>
      <c r="E745" s="341">
        <v>7</v>
      </c>
      <c r="F745" s="341">
        <v>7</v>
      </c>
      <c r="G745" s="341">
        <v>7</v>
      </c>
      <c r="H745" s="341">
        <v>7</v>
      </c>
      <c r="I745" s="342">
        <v>7</v>
      </c>
      <c r="J745" s="340">
        <v>0</v>
      </c>
      <c r="K745" s="341">
        <v>0</v>
      </c>
      <c r="L745" s="341">
        <v>0</v>
      </c>
      <c r="M745" s="341">
        <v>0</v>
      </c>
      <c r="N745" s="340">
        <v>7</v>
      </c>
      <c r="O745" s="341">
        <v>7</v>
      </c>
      <c r="P745" s="341">
        <v>7</v>
      </c>
      <c r="Q745" s="343">
        <v>7</v>
      </c>
      <c r="R745" s="344">
        <v>7</v>
      </c>
      <c r="S745" s="344">
        <v>7</v>
      </c>
      <c r="T745" s="344">
        <v>7</v>
      </c>
      <c r="U745" s="344">
        <v>7</v>
      </c>
      <c r="V745" s="344">
        <v>7</v>
      </c>
      <c r="W745" s="344">
        <v>0</v>
      </c>
      <c r="X745" s="383">
        <v>0</v>
      </c>
      <c r="Y745" s="384">
        <v>0</v>
      </c>
      <c r="Z745" s="384">
        <v>0</v>
      </c>
      <c r="AA745" s="384">
        <v>0</v>
      </c>
      <c r="AB745" s="385">
        <v>0</v>
      </c>
      <c r="AC745" s="385">
        <v>0</v>
      </c>
      <c r="AD745" s="385">
        <v>0</v>
      </c>
      <c r="AE745" s="385">
        <v>0</v>
      </c>
      <c r="AF745" s="5">
        <v>0</v>
      </c>
      <c r="AG745" s="333" t="s">
        <v>3459</v>
      </c>
      <c r="AH745" s="388" t="s">
        <v>3454</v>
      </c>
      <c r="AI745" s="388" t="s">
        <v>1525</v>
      </c>
      <c r="AJ745" s="389">
        <v>1</v>
      </c>
      <c r="AK745" s="390">
        <v>4</v>
      </c>
      <c r="AL745" s="333">
        <v>1</v>
      </c>
      <c r="AM745" s="333">
        <v>2.3148148148148147E-3</v>
      </c>
      <c r="AN745" s="440">
        <v>0.1</v>
      </c>
      <c r="AO745" s="389">
        <v>0</v>
      </c>
      <c r="AP745" s="389"/>
      <c r="AQ745" s="389"/>
      <c r="AR745" s="389"/>
      <c r="AS745" s="389"/>
      <c r="AT745" s="389"/>
      <c r="AU745" s="389"/>
      <c r="AV745" s="389"/>
      <c r="AW745" s="350">
        <v>0</v>
      </c>
      <c r="AX745" s="391">
        <v>0</v>
      </c>
      <c r="AY745" s="83">
        <v>0</v>
      </c>
      <c r="AZ745" s="5">
        <v>0</v>
      </c>
      <c r="BA745" s="5" t="s">
        <v>3612</v>
      </c>
      <c r="BB745" s="5" t="s">
        <v>3612</v>
      </c>
      <c r="BC745" s="5" t="s">
        <v>3612</v>
      </c>
      <c r="BD745" s="4" t="s">
        <v>3612</v>
      </c>
      <c r="BG745" s="5">
        <v>0</v>
      </c>
      <c r="BH745" s="5" t="s">
        <v>3612</v>
      </c>
      <c r="BI745" s="289"/>
      <c r="BJ745" s="297">
        <v>0</v>
      </c>
      <c r="BK745" s="297">
        <v>0</v>
      </c>
    </row>
    <row r="746" spans="1:63" x14ac:dyDescent="0.2">
      <c r="A746" s="291" t="s">
        <v>3521</v>
      </c>
      <c r="B746" s="292" t="s">
        <v>3522</v>
      </c>
      <c r="C746" s="340">
        <v>7</v>
      </c>
      <c r="D746" s="341">
        <v>7</v>
      </c>
      <c r="E746" s="341">
        <v>7</v>
      </c>
      <c r="F746" s="341">
        <v>7</v>
      </c>
      <c r="G746" s="341">
        <v>7</v>
      </c>
      <c r="H746" s="341">
        <v>7</v>
      </c>
      <c r="I746" s="342">
        <v>7</v>
      </c>
      <c r="J746" s="340">
        <v>0</v>
      </c>
      <c r="K746" s="341">
        <v>0</v>
      </c>
      <c r="L746" s="341">
        <v>0</v>
      </c>
      <c r="M746" s="341">
        <v>0</v>
      </c>
      <c r="N746" s="340">
        <v>7</v>
      </c>
      <c r="O746" s="341">
        <v>7</v>
      </c>
      <c r="P746" s="341">
        <v>7</v>
      </c>
      <c r="Q746" s="343">
        <v>7</v>
      </c>
      <c r="R746" s="344">
        <v>7</v>
      </c>
      <c r="S746" s="344">
        <v>7</v>
      </c>
      <c r="T746" s="344">
        <v>7</v>
      </c>
      <c r="U746" s="344">
        <v>7</v>
      </c>
      <c r="V746" s="344">
        <v>7</v>
      </c>
      <c r="W746" s="344">
        <v>0</v>
      </c>
      <c r="X746" s="383">
        <v>0</v>
      </c>
      <c r="Y746" s="384">
        <v>0</v>
      </c>
      <c r="Z746" s="384">
        <v>0</v>
      </c>
      <c r="AA746" s="384">
        <v>0</v>
      </c>
      <c r="AB746" s="385">
        <v>0</v>
      </c>
      <c r="AC746" s="385">
        <v>0</v>
      </c>
      <c r="AD746" s="385">
        <v>0</v>
      </c>
      <c r="AE746" s="385">
        <v>0</v>
      </c>
      <c r="AF746" s="405">
        <v>0</v>
      </c>
      <c r="AG746" s="333" t="s">
        <v>3459</v>
      </c>
      <c r="AH746" s="388" t="s">
        <v>3454</v>
      </c>
      <c r="AI746" s="388" t="s">
        <v>1525</v>
      </c>
      <c r="AJ746" s="389">
        <v>1</v>
      </c>
      <c r="AK746" s="390">
        <v>4</v>
      </c>
      <c r="AL746" s="333">
        <v>1</v>
      </c>
      <c r="AM746" s="333">
        <v>2.3148148148148147E-3</v>
      </c>
      <c r="AN746" s="440">
        <v>0.1</v>
      </c>
      <c r="AO746" s="389">
        <v>0</v>
      </c>
      <c r="AP746" s="388"/>
      <c r="AQ746" s="389"/>
      <c r="AR746" s="389"/>
      <c r="AS746" s="389"/>
      <c r="AT746" s="389"/>
      <c r="AU746" s="389"/>
      <c r="AV746" s="389"/>
      <c r="AW746" s="350">
        <v>0</v>
      </c>
      <c r="AX746" s="391">
        <v>0</v>
      </c>
      <c r="AY746" s="83">
        <v>0</v>
      </c>
      <c r="AZ746" s="5">
        <v>0</v>
      </c>
      <c r="BA746" s="5" t="s">
        <v>3612</v>
      </c>
      <c r="BB746" s="5" t="s">
        <v>3612</v>
      </c>
      <c r="BC746" s="5" t="s">
        <v>3612</v>
      </c>
      <c r="BD746" s="4" t="s">
        <v>3612</v>
      </c>
      <c r="BG746" s="5">
        <v>0</v>
      </c>
      <c r="BH746" s="5" t="s">
        <v>3612</v>
      </c>
      <c r="BI746" s="289"/>
      <c r="BJ746" s="297">
        <v>0</v>
      </c>
      <c r="BK746" s="297">
        <v>0</v>
      </c>
    </row>
    <row r="747" spans="1:63" x14ac:dyDescent="0.2">
      <c r="A747" s="291" t="s">
        <v>3523</v>
      </c>
      <c r="B747" s="292" t="s">
        <v>3524</v>
      </c>
      <c r="C747" s="340">
        <v>7</v>
      </c>
      <c r="D747" s="341">
        <v>7</v>
      </c>
      <c r="E747" s="341">
        <v>7</v>
      </c>
      <c r="F747" s="341">
        <v>7</v>
      </c>
      <c r="G747" s="341">
        <v>7</v>
      </c>
      <c r="H747" s="341">
        <v>7</v>
      </c>
      <c r="I747" s="342">
        <v>7</v>
      </c>
      <c r="J747" s="340">
        <v>0</v>
      </c>
      <c r="K747" s="341">
        <v>0</v>
      </c>
      <c r="L747" s="341">
        <v>0</v>
      </c>
      <c r="M747" s="341">
        <v>0</v>
      </c>
      <c r="N747" s="340">
        <v>7</v>
      </c>
      <c r="O747" s="341">
        <v>7</v>
      </c>
      <c r="P747" s="341">
        <v>7</v>
      </c>
      <c r="Q747" s="343">
        <v>7</v>
      </c>
      <c r="R747" s="344">
        <v>7</v>
      </c>
      <c r="S747" s="344">
        <v>7</v>
      </c>
      <c r="T747" s="344">
        <v>7</v>
      </c>
      <c r="U747" s="344">
        <v>7</v>
      </c>
      <c r="V747" s="344">
        <v>7</v>
      </c>
      <c r="W747" s="344">
        <v>0</v>
      </c>
      <c r="X747" s="383">
        <v>0</v>
      </c>
      <c r="Y747" s="384">
        <v>0</v>
      </c>
      <c r="Z747" s="384">
        <v>0</v>
      </c>
      <c r="AA747" s="384">
        <v>0</v>
      </c>
      <c r="AB747" s="385">
        <v>0</v>
      </c>
      <c r="AC747" s="385">
        <v>0</v>
      </c>
      <c r="AD747" s="385">
        <v>0</v>
      </c>
      <c r="AE747" s="385">
        <v>0</v>
      </c>
      <c r="AF747" s="405">
        <v>0</v>
      </c>
      <c r="AG747" s="333" t="s">
        <v>3459</v>
      </c>
      <c r="AH747" s="388" t="s">
        <v>3454</v>
      </c>
      <c r="AI747" s="388" t="s">
        <v>1525</v>
      </c>
      <c r="AJ747" s="389">
        <v>1</v>
      </c>
      <c r="AK747" s="390">
        <v>4</v>
      </c>
      <c r="AL747" s="333">
        <v>1</v>
      </c>
      <c r="AM747" s="333">
        <v>2.3148148148148147E-3</v>
      </c>
      <c r="AN747" s="440">
        <v>0.1</v>
      </c>
      <c r="AO747" s="389">
        <v>0</v>
      </c>
      <c r="AP747" s="388"/>
      <c r="AQ747" s="389"/>
      <c r="AR747" s="389"/>
      <c r="AS747" s="389"/>
      <c r="AT747" s="389"/>
      <c r="AU747" s="389"/>
      <c r="AV747" s="389"/>
      <c r="AW747" s="350">
        <v>0</v>
      </c>
      <c r="AX747" s="391">
        <v>0</v>
      </c>
      <c r="AY747" s="83">
        <v>0</v>
      </c>
      <c r="AZ747" s="5">
        <v>0</v>
      </c>
      <c r="BA747" s="5" t="s">
        <v>3612</v>
      </c>
      <c r="BB747" s="5" t="s">
        <v>3612</v>
      </c>
      <c r="BC747" s="5" t="s">
        <v>3612</v>
      </c>
      <c r="BD747" s="4" t="s">
        <v>3612</v>
      </c>
      <c r="BG747" s="5">
        <v>0</v>
      </c>
      <c r="BH747" s="5" t="s">
        <v>3612</v>
      </c>
      <c r="BI747" s="289"/>
      <c r="BJ747" s="297">
        <v>0</v>
      </c>
      <c r="BK747" s="297">
        <v>0</v>
      </c>
    </row>
    <row r="748" spans="1:63" x14ac:dyDescent="0.2">
      <c r="A748" s="291" t="s">
        <v>6095</v>
      </c>
      <c r="B748" s="292" t="s">
        <v>6096</v>
      </c>
      <c r="C748" s="340">
        <v>7</v>
      </c>
      <c r="D748" s="341">
        <v>7</v>
      </c>
      <c r="E748" s="341">
        <v>7</v>
      </c>
      <c r="F748" s="341">
        <v>7</v>
      </c>
      <c r="G748" s="341">
        <v>7</v>
      </c>
      <c r="H748" s="341">
        <v>7</v>
      </c>
      <c r="I748" s="342">
        <v>7</v>
      </c>
      <c r="J748" s="340">
        <v>0</v>
      </c>
      <c r="K748" s="341">
        <v>0</v>
      </c>
      <c r="L748" s="341">
        <v>0</v>
      </c>
      <c r="M748" s="341">
        <v>0</v>
      </c>
      <c r="N748" s="340">
        <v>7</v>
      </c>
      <c r="O748" s="341">
        <v>7</v>
      </c>
      <c r="P748" s="341">
        <v>7</v>
      </c>
      <c r="Q748" s="343">
        <v>7</v>
      </c>
      <c r="R748" s="344">
        <v>7</v>
      </c>
      <c r="S748" s="344">
        <v>7</v>
      </c>
      <c r="T748" s="344">
        <v>7</v>
      </c>
      <c r="U748" s="344">
        <v>7</v>
      </c>
      <c r="V748" s="344">
        <v>7</v>
      </c>
      <c r="W748" s="344">
        <v>0</v>
      </c>
      <c r="X748" s="383">
        <v>0</v>
      </c>
      <c r="Y748" s="384">
        <v>0</v>
      </c>
      <c r="Z748" s="384">
        <v>0</v>
      </c>
      <c r="AA748" s="384">
        <v>0</v>
      </c>
      <c r="AB748" s="385">
        <v>0</v>
      </c>
      <c r="AC748" s="385">
        <v>0</v>
      </c>
      <c r="AD748" s="385">
        <v>0</v>
      </c>
      <c r="AE748" s="385">
        <v>0</v>
      </c>
      <c r="AF748" s="405">
        <v>0</v>
      </c>
      <c r="AG748" s="333" t="s">
        <v>3459</v>
      </c>
      <c r="AH748" s="388" t="s">
        <v>3454</v>
      </c>
      <c r="AI748" s="388" t="s">
        <v>1525</v>
      </c>
      <c r="AJ748" s="389">
        <v>1</v>
      </c>
      <c r="AK748" s="390">
        <v>4</v>
      </c>
      <c r="AL748" s="333">
        <v>1</v>
      </c>
      <c r="AM748" s="333">
        <v>2.3148148148148147E-3</v>
      </c>
      <c r="AN748" s="440">
        <v>0.1</v>
      </c>
      <c r="AO748" s="389">
        <v>0</v>
      </c>
      <c r="AP748" s="388"/>
      <c r="AQ748" s="389"/>
      <c r="AR748" s="389"/>
      <c r="AS748" s="389"/>
      <c r="AT748" s="389"/>
      <c r="AU748" s="389"/>
      <c r="AV748" s="389"/>
      <c r="AW748" s="350">
        <v>0</v>
      </c>
      <c r="AX748" s="391">
        <v>0</v>
      </c>
      <c r="AY748" s="83">
        <v>0</v>
      </c>
      <c r="AZ748" s="5">
        <v>0</v>
      </c>
      <c r="BA748" s="5" t="s">
        <v>3612</v>
      </c>
      <c r="BB748" s="5" t="s">
        <v>3612</v>
      </c>
      <c r="BC748" s="5" t="s">
        <v>3612</v>
      </c>
      <c r="BD748" s="4" t="s">
        <v>3612</v>
      </c>
      <c r="BG748" s="5">
        <v>0</v>
      </c>
      <c r="BH748" s="5" t="s">
        <v>3612</v>
      </c>
      <c r="BI748" s="289"/>
      <c r="BJ748" s="297">
        <v>0</v>
      </c>
      <c r="BK748" s="297">
        <v>0</v>
      </c>
    </row>
    <row r="749" spans="1:63" x14ac:dyDescent="0.2">
      <c r="A749" s="296" t="s">
        <v>5653</v>
      </c>
      <c r="B749" s="292" t="s">
        <v>5956</v>
      </c>
      <c r="C749" s="340">
        <v>7</v>
      </c>
      <c r="D749" s="341">
        <v>7</v>
      </c>
      <c r="E749" s="341">
        <v>7</v>
      </c>
      <c r="F749" s="341">
        <v>7</v>
      </c>
      <c r="G749" s="341">
        <v>7</v>
      </c>
      <c r="H749" s="341">
        <v>7</v>
      </c>
      <c r="I749" s="342">
        <v>7</v>
      </c>
      <c r="J749" s="340">
        <v>0</v>
      </c>
      <c r="K749" s="341">
        <v>0</v>
      </c>
      <c r="L749" s="341">
        <v>0</v>
      </c>
      <c r="M749" s="341">
        <v>0</v>
      </c>
      <c r="N749" s="340">
        <v>7</v>
      </c>
      <c r="O749" s="341">
        <v>7</v>
      </c>
      <c r="P749" s="341">
        <v>7</v>
      </c>
      <c r="Q749" s="343">
        <v>7</v>
      </c>
      <c r="R749" s="344">
        <v>7</v>
      </c>
      <c r="S749" s="344">
        <v>7</v>
      </c>
      <c r="T749" s="344">
        <v>7</v>
      </c>
      <c r="U749" s="344">
        <v>7</v>
      </c>
      <c r="V749" s="344">
        <v>7</v>
      </c>
      <c r="W749" s="344">
        <v>0</v>
      </c>
      <c r="X749" s="383">
        <v>0</v>
      </c>
      <c r="Y749" s="384">
        <v>0</v>
      </c>
      <c r="Z749" s="384">
        <v>0</v>
      </c>
      <c r="AA749" s="384">
        <v>0</v>
      </c>
      <c r="AB749" s="385">
        <v>0</v>
      </c>
      <c r="AC749" s="385">
        <v>0</v>
      </c>
      <c r="AD749" s="385">
        <v>0</v>
      </c>
      <c r="AE749" s="385">
        <v>0</v>
      </c>
      <c r="AF749" s="405">
        <v>0</v>
      </c>
      <c r="AG749" s="333" t="s">
        <v>3459</v>
      </c>
      <c r="AH749" s="388" t="s">
        <v>3454</v>
      </c>
      <c r="AI749" s="388" t="s">
        <v>1525</v>
      </c>
      <c r="AJ749" s="389">
        <v>1</v>
      </c>
      <c r="AK749" s="390">
        <v>4</v>
      </c>
      <c r="AL749" s="333">
        <v>1</v>
      </c>
      <c r="AM749" s="333">
        <v>2.3148148148148147E-3</v>
      </c>
      <c r="AN749" s="440">
        <v>0.1</v>
      </c>
      <c r="AO749" s="389">
        <v>0</v>
      </c>
      <c r="AP749" s="388"/>
      <c r="AQ749" s="389"/>
      <c r="AR749" s="389"/>
      <c r="AS749" s="389"/>
      <c r="AT749" s="389"/>
      <c r="AU749" s="389"/>
      <c r="AV749" s="389"/>
      <c r="AW749" s="350">
        <v>0</v>
      </c>
      <c r="AX749" s="391">
        <v>0</v>
      </c>
      <c r="AY749" s="83">
        <v>0</v>
      </c>
      <c r="AZ749" s="5">
        <v>0</v>
      </c>
      <c r="BA749" s="5" t="s">
        <v>3612</v>
      </c>
      <c r="BB749" s="5" t="s">
        <v>3612</v>
      </c>
      <c r="BC749" s="5" t="s">
        <v>3612</v>
      </c>
      <c r="BD749" s="4" t="s">
        <v>3612</v>
      </c>
      <c r="BG749" s="5">
        <v>0</v>
      </c>
      <c r="BH749" s="5" t="s">
        <v>3612</v>
      </c>
      <c r="BI749" s="289"/>
      <c r="BJ749" s="297">
        <v>0</v>
      </c>
      <c r="BK749" s="297">
        <v>0</v>
      </c>
    </row>
    <row r="750" spans="1:63" x14ac:dyDescent="0.2">
      <c r="A750" s="296" t="s">
        <v>5651</v>
      </c>
      <c r="B750" s="292" t="s">
        <v>5957</v>
      </c>
      <c r="C750" s="340">
        <v>7</v>
      </c>
      <c r="D750" s="341">
        <v>7</v>
      </c>
      <c r="E750" s="341">
        <v>7</v>
      </c>
      <c r="F750" s="341">
        <v>7</v>
      </c>
      <c r="G750" s="341">
        <v>7</v>
      </c>
      <c r="H750" s="341">
        <v>7</v>
      </c>
      <c r="I750" s="342">
        <v>7</v>
      </c>
      <c r="J750" s="340">
        <v>0</v>
      </c>
      <c r="K750" s="341">
        <v>0</v>
      </c>
      <c r="L750" s="341">
        <v>0</v>
      </c>
      <c r="M750" s="341">
        <v>0</v>
      </c>
      <c r="N750" s="340">
        <v>7</v>
      </c>
      <c r="O750" s="341">
        <v>7</v>
      </c>
      <c r="P750" s="341">
        <v>7</v>
      </c>
      <c r="Q750" s="343">
        <v>7</v>
      </c>
      <c r="R750" s="344">
        <v>7</v>
      </c>
      <c r="S750" s="344">
        <v>7</v>
      </c>
      <c r="T750" s="344">
        <v>7</v>
      </c>
      <c r="U750" s="344">
        <v>7</v>
      </c>
      <c r="V750" s="344">
        <v>7</v>
      </c>
      <c r="W750" s="344">
        <v>0</v>
      </c>
      <c r="X750" s="383">
        <v>0</v>
      </c>
      <c r="Y750" s="384">
        <v>0</v>
      </c>
      <c r="Z750" s="384">
        <v>0</v>
      </c>
      <c r="AA750" s="384">
        <v>0</v>
      </c>
      <c r="AB750" s="385">
        <v>0</v>
      </c>
      <c r="AC750" s="385">
        <v>0</v>
      </c>
      <c r="AD750" s="385">
        <v>0</v>
      </c>
      <c r="AE750" s="385">
        <v>0</v>
      </c>
      <c r="AF750" s="405">
        <v>0</v>
      </c>
      <c r="AG750" s="333" t="s">
        <v>3459</v>
      </c>
      <c r="AH750" s="388" t="s">
        <v>3454</v>
      </c>
      <c r="AI750" s="388" t="s">
        <v>1525</v>
      </c>
      <c r="AJ750" s="389">
        <v>1</v>
      </c>
      <c r="AK750" s="390">
        <v>4</v>
      </c>
      <c r="AL750" s="333">
        <v>1</v>
      </c>
      <c r="AM750" s="333">
        <v>2.3148148148148147E-3</v>
      </c>
      <c r="AN750" s="440">
        <v>0.1</v>
      </c>
      <c r="AO750" s="389">
        <v>0</v>
      </c>
      <c r="AP750" s="388"/>
      <c r="AQ750" s="389"/>
      <c r="AR750" s="389"/>
      <c r="AS750" s="389"/>
      <c r="AT750" s="389"/>
      <c r="AU750" s="389"/>
      <c r="AV750" s="389"/>
      <c r="AW750" s="350">
        <v>0</v>
      </c>
      <c r="AX750" s="391">
        <v>0</v>
      </c>
      <c r="AY750" s="83">
        <v>0</v>
      </c>
      <c r="AZ750" s="5">
        <v>0</v>
      </c>
      <c r="BA750" s="5" t="s">
        <v>3612</v>
      </c>
      <c r="BB750" s="5" t="s">
        <v>3612</v>
      </c>
      <c r="BC750" s="5" t="s">
        <v>3612</v>
      </c>
      <c r="BD750" s="4" t="s">
        <v>3612</v>
      </c>
      <c r="BG750" s="5">
        <v>0</v>
      </c>
      <c r="BH750" s="5" t="s">
        <v>3612</v>
      </c>
      <c r="BI750" s="289"/>
      <c r="BJ750" s="297">
        <v>0</v>
      </c>
      <c r="BK750" s="297">
        <v>0</v>
      </c>
    </row>
    <row r="751" spans="1:63" x14ac:dyDescent="0.2">
      <c r="A751" s="296" t="s">
        <v>6020</v>
      </c>
      <c r="B751" s="292" t="s">
        <v>6021</v>
      </c>
      <c r="C751" s="340">
        <v>7</v>
      </c>
      <c r="D751" s="341">
        <v>7</v>
      </c>
      <c r="E751" s="341">
        <v>7</v>
      </c>
      <c r="F751" s="341">
        <v>7</v>
      </c>
      <c r="G751" s="341">
        <v>7</v>
      </c>
      <c r="H751" s="341">
        <v>7</v>
      </c>
      <c r="I751" s="342">
        <v>7</v>
      </c>
      <c r="J751" s="340">
        <v>0</v>
      </c>
      <c r="K751" s="341">
        <v>0</v>
      </c>
      <c r="L751" s="341">
        <v>0</v>
      </c>
      <c r="M751" s="341">
        <v>0</v>
      </c>
      <c r="N751" s="340">
        <v>7</v>
      </c>
      <c r="O751" s="341">
        <v>7</v>
      </c>
      <c r="P751" s="341">
        <v>7</v>
      </c>
      <c r="Q751" s="343">
        <v>7</v>
      </c>
      <c r="R751" s="344">
        <v>7</v>
      </c>
      <c r="S751" s="344">
        <v>7</v>
      </c>
      <c r="T751" s="344">
        <v>7</v>
      </c>
      <c r="U751" s="344">
        <v>7</v>
      </c>
      <c r="V751" s="344">
        <v>7</v>
      </c>
      <c r="W751" s="344">
        <v>0</v>
      </c>
      <c r="X751" s="383">
        <v>0</v>
      </c>
      <c r="Y751" s="384">
        <v>0</v>
      </c>
      <c r="Z751" s="384">
        <v>0</v>
      </c>
      <c r="AA751" s="384">
        <v>0</v>
      </c>
      <c r="AB751" s="385">
        <v>0</v>
      </c>
      <c r="AC751" s="385">
        <v>0</v>
      </c>
      <c r="AD751" s="385">
        <v>0</v>
      </c>
      <c r="AE751" s="385">
        <v>0</v>
      </c>
      <c r="AF751" s="405">
        <v>0</v>
      </c>
      <c r="AG751" s="333" t="s">
        <v>3459</v>
      </c>
      <c r="AH751" s="388" t="s">
        <v>3454</v>
      </c>
      <c r="AI751" s="388" t="s">
        <v>1525</v>
      </c>
      <c r="AJ751" s="389">
        <v>1</v>
      </c>
      <c r="AK751" s="390">
        <v>4</v>
      </c>
      <c r="AL751" s="333">
        <v>1</v>
      </c>
      <c r="AM751" s="333">
        <v>2.3148148148148147E-3</v>
      </c>
      <c r="AN751" s="440">
        <v>0.1</v>
      </c>
      <c r="AO751" s="389">
        <v>0</v>
      </c>
      <c r="AP751" s="388"/>
      <c r="AQ751" s="389"/>
      <c r="AR751" s="389"/>
      <c r="AS751" s="389"/>
      <c r="AT751" s="389"/>
      <c r="AU751" s="389"/>
      <c r="AV751" s="389"/>
      <c r="AW751" s="350">
        <v>0</v>
      </c>
      <c r="AX751" s="391">
        <v>0</v>
      </c>
      <c r="AY751" s="83">
        <v>0</v>
      </c>
      <c r="AZ751" s="5">
        <v>0</v>
      </c>
      <c r="BA751" s="5" t="s">
        <v>3612</v>
      </c>
      <c r="BB751" s="5" t="s">
        <v>3612</v>
      </c>
      <c r="BC751" s="5" t="s">
        <v>3612</v>
      </c>
      <c r="BD751" s="4" t="s">
        <v>3612</v>
      </c>
      <c r="BG751" s="5">
        <v>0</v>
      </c>
      <c r="BH751" s="5" t="s">
        <v>3612</v>
      </c>
      <c r="BI751" s="289"/>
      <c r="BJ751" s="297">
        <v>0</v>
      </c>
      <c r="BK751" s="297">
        <v>0</v>
      </c>
    </row>
    <row r="752" spans="1:63" x14ac:dyDescent="0.2">
      <c r="A752" s="296" t="s">
        <v>6018</v>
      </c>
      <c r="B752" s="292" t="s">
        <v>6019</v>
      </c>
      <c r="C752" s="340">
        <v>7</v>
      </c>
      <c r="D752" s="341">
        <v>7</v>
      </c>
      <c r="E752" s="341">
        <v>7</v>
      </c>
      <c r="F752" s="341">
        <v>7</v>
      </c>
      <c r="G752" s="341">
        <v>7</v>
      </c>
      <c r="H752" s="341">
        <v>7</v>
      </c>
      <c r="I752" s="342">
        <v>7</v>
      </c>
      <c r="J752" s="340">
        <v>0</v>
      </c>
      <c r="K752" s="341">
        <v>0</v>
      </c>
      <c r="L752" s="341">
        <v>0</v>
      </c>
      <c r="M752" s="341">
        <v>0</v>
      </c>
      <c r="N752" s="340">
        <v>7</v>
      </c>
      <c r="O752" s="341">
        <v>7</v>
      </c>
      <c r="P752" s="341">
        <v>7</v>
      </c>
      <c r="Q752" s="343">
        <v>7</v>
      </c>
      <c r="R752" s="344">
        <v>7</v>
      </c>
      <c r="S752" s="344">
        <v>7</v>
      </c>
      <c r="T752" s="344">
        <v>7</v>
      </c>
      <c r="U752" s="344">
        <v>7</v>
      </c>
      <c r="V752" s="344">
        <v>7</v>
      </c>
      <c r="W752" s="344">
        <v>0</v>
      </c>
      <c r="X752" s="383">
        <v>0</v>
      </c>
      <c r="Y752" s="384">
        <v>0</v>
      </c>
      <c r="Z752" s="384">
        <v>0</v>
      </c>
      <c r="AA752" s="384">
        <v>0</v>
      </c>
      <c r="AB752" s="385">
        <v>0</v>
      </c>
      <c r="AC752" s="385">
        <v>0</v>
      </c>
      <c r="AD752" s="385">
        <v>0</v>
      </c>
      <c r="AE752" s="385">
        <v>0</v>
      </c>
      <c r="AF752" s="405">
        <v>0</v>
      </c>
      <c r="AG752" s="333" t="s">
        <v>3459</v>
      </c>
      <c r="AH752" s="388" t="s">
        <v>3454</v>
      </c>
      <c r="AI752" s="388" t="s">
        <v>1525</v>
      </c>
      <c r="AJ752" s="389">
        <v>1</v>
      </c>
      <c r="AK752" s="390">
        <v>4</v>
      </c>
      <c r="AL752" s="333">
        <v>1</v>
      </c>
      <c r="AM752" s="333">
        <v>2.3148148148148147E-3</v>
      </c>
      <c r="AN752" s="440">
        <v>0.1</v>
      </c>
      <c r="AO752" s="389">
        <v>0</v>
      </c>
      <c r="AP752" s="388"/>
      <c r="AQ752" s="389"/>
      <c r="AR752" s="389"/>
      <c r="AS752" s="389"/>
      <c r="AT752" s="389"/>
      <c r="AU752" s="389"/>
      <c r="AV752" s="389"/>
      <c r="AW752" s="350">
        <v>0</v>
      </c>
      <c r="AX752" s="391">
        <v>0</v>
      </c>
      <c r="AY752" s="83">
        <v>0</v>
      </c>
      <c r="AZ752" s="5">
        <v>0</v>
      </c>
      <c r="BA752" s="5" t="s">
        <v>3612</v>
      </c>
      <c r="BB752" s="5" t="s">
        <v>3612</v>
      </c>
      <c r="BC752" s="5" t="s">
        <v>3612</v>
      </c>
      <c r="BD752" s="4" t="s">
        <v>3612</v>
      </c>
      <c r="BG752" s="5">
        <v>0</v>
      </c>
      <c r="BH752" s="5" t="s">
        <v>3612</v>
      </c>
      <c r="BI752" s="289"/>
      <c r="BJ752" s="297">
        <v>0</v>
      </c>
      <c r="BK752" s="297">
        <v>0</v>
      </c>
    </row>
    <row r="753" spans="1:63" x14ac:dyDescent="0.2">
      <c r="A753" s="296" t="s">
        <v>5954</v>
      </c>
      <c r="B753" s="292" t="s">
        <v>5955</v>
      </c>
      <c r="C753" s="340">
        <v>7</v>
      </c>
      <c r="D753" s="341">
        <v>7</v>
      </c>
      <c r="E753" s="341">
        <v>7</v>
      </c>
      <c r="F753" s="341">
        <v>7</v>
      </c>
      <c r="G753" s="341">
        <v>7</v>
      </c>
      <c r="H753" s="341">
        <v>7</v>
      </c>
      <c r="I753" s="342">
        <v>7</v>
      </c>
      <c r="J753" s="340">
        <v>0</v>
      </c>
      <c r="K753" s="341">
        <v>0</v>
      </c>
      <c r="L753" s="341">
        <v>0</v>
      </c>
      <c r="M753" s="341">
        <v>0</v>
      </c>
      <c r="N753" s="340">
        <v>7</v>
      </c>
      <c r="O753" s="341">
        <v>7</v>
      </c>
      <c r="P753" s="341">
        <v>7</v>
      </c>
      <c r="Q753" s="343">
        <v>7</v>
      </c>
      <c r="R753" s="344">
        <v>7</v>
      </c>
      <c r="S753" s="344">
        <v>7</v>
      </c>
      <c r="T753" s="344">
        <v>7</v>
      </c>
      <c r="U753" s="344">
        <v>7</v>
      </c>
      <c r="V753" s="344">
        <v>7</v>
      </c>
      <c r="W753" s="344">
        <v>0</v>
      </c>
      <c r="X753" s="383">
        <v>0</v>
      </c>
      <c r="Y753" s="384">
        <v>0</v>
      </c>
      <c r="Z753" s="384">
        <v>0</v>
      </c>
      <c r="AA753" s="384">
        <v>0</v>
      </c>
      <c r="AB753" s="385">
        <v>0</v>
      </c>
      <c r="AC753" s="385">
        <v>0</v>
      </c>
      <c r="AD753" s="385">
        <v>0</v>
      </c>
      <c r="AE753" s="385">
        <v>0</v>
      </c>
      <c r="AF753" s="405">
        <v>0</v>
      </c>
      <c r="AG753" s="333" t="s">
        <v>3459</v>
      </c>
      <c r="AH753" s="388" t="s">
        <v>3454</v>
      </c>
      <c r="AI753" s="388" t="s">
        <v>1525</v>
      </c>
      <c r="AJ753" s="389">
        <v>1</v>
      </c>
      <c r="AK753" s="390">
        <v>4</v>
      </c>
      <c r="AL753" s="333">
        <v>1</v>
      </c>
      <c r="AM753" s="333">
        <v>2.3148148148148147E-3</v>
      </c>
      <c r="AN753" s="440">
        <v>0.1</v>
      </c>
      <c r="AO753" s="389">
        <v>0</v>
      </c>
      <c r="AP753" s="388"/>
      <c r="AQ753" s="389"/>
      <c r="AR753" s="389"/>
      <c r="AS753" s="389"/>
      <c r="AT753" s="389"/>
      <c r="AU753" s="389"/>
      <c r="AV753" s="389"/>
      <c r="AW753" s="350">
        <v>0</v>
      </c>
      <c r="AX753" s="391">
        <v>0</v>
      </c>
      <c r="AY753" s="83">
        <v>0</v>
      </c>
      <c r="AZ753" s="5">
        <v>0</v>
      </c>
      <c r="BA753" s="5" t="s">
        <v>3612</v>
      </c>
      <c r="BB753" s="5" t="s">
        <v>3612</v>
      </c>
      <c r="BC753" s="5" t="s">
        <v>3612</v>
      </c>
      <c r="BD753" s="4" t="s">
        <v>3612</v>
      </c>
      <c r="BG753" s="5">
        <v>0</v>
      </c>
      <c r="BH753" s="5" t="s">
        <v>3612</v>
      </c>
      <c r="BI753" s="289"/>
      <c r="BJ753" s="297">
        <v>0</v>
      </c>
      <c r="BK753" s="297">
        <v>0</v>
      </c>
    </row>
    <row r="754" spans="1:63" x14ac:dyDescent="0.2">
      <c r="A754" s="4" t="s">
        <v>6015</v>
      </c>
      <c r="B754" s="382" t="s">
        <v>6016</v>
      </c>
      <c r="C754" s="340">
        <v>7</v>
      </c>
      <c r="D754" s="341">
        <v>7</v>
      </c>
      <c r="E754" s="341">
        <v>7</v>
      </c>
      <c r="F754" s="341">
        <v>7</v>
      </c>
      <c r="G754" s="341">
        <v>7</v>
      </c>
      <c r="H754" s="341">
        <v>7</v>
      </c>
      <c r="I754" s="342">
        <v>7</v>
      </c>
      <c r="J754" s="340">
        <v>0</v>
      </c>
      <c r="K754" s="341">
        <v>0</v>
      </c>
      <c r="L754" s="341">
        <v>0</v>
      </c>
      <c r="M754" s="341">
        <v>0</v>
      </c>
      <c r="N754" s="340">
        <v>7</v>
      </c>
      <c r="O754" s="341">
        <v>7</v>
      </c>
      <c r="P754" s="341">
        <v>7</v>
      </c>
      <c r="Q754" s="343">
        <v>7</v>
      </c>
      <c r="R754" s="344">
        <v>7</v>
      </c>
      <c r="S754" s="344">
        <v>7</v>
      </c>
      <c r="T754" s="344">
        <v>7</v>
      </c>
      <c r="U754" s="344">
        <v>7</v>
      </c>
      <c r="V754" s="344">
        <v>7</v>
      </c>
      <c r="W754" s="344">
        <v>0</v>
      </c>
      <c r="X754" s="383">
        <v>0</v>
      </c>
      <c r="Y754" s="384">
        <v>0</v>
      </c>
      <c r="Z754" s="384">
        <v>0</v>
      </c>
      <c r="AA754" s="384">
        <v>0</v>
      </c>
      <c r="AB754" s="385">
        <v>0</v>
      </c>
      <c r="AC754" s="385">
        <v>0</v>
      </c>
      <c r="AD754" s="385">
        <v>0</v>
      </c>
      <c r="AE754" s="385">
        <v>0</v>
      </c>
      <c r="AF754" s="405">
        <v>0</v>
      </c>
      <c r="AG754" s="333" t="s">
        <v>3459</v>
      </c>
      <c r="AH754" s="388" t="s">
        <v>3454</v>
      </c>
      <c r="AI754" s="388" t="s">
        <v>1525</v>
      </c>
      <c r="AJ754" s="389">
        <v>1</v>
      </c>
      <c r="AK754" s="390">
        <v>4</v>
      </c>
      <c r="AL754" s="333">
        <v>1</v>
      </c>
      <c r="AM754" s="333">
        <v>2.3148148148148147E-3</v>
      </c>
      <c r="AN754" s="440">
        <v>0.1</v>
      </c>
      <c r="AO754" s="389">
        <v>0</v>
      </c>
      <c r="AP754" s="388"/>
      <c r="AQ754" s="389"/>
      <c r="AR754" s="389"/>
      <c r="AS754" s="389"/>
      <c r="AT754" s="389"/>
      <c r="AU754" s="389"/>
      <c r="AV754" s="389"/>
      <c r="AW754" s="350">
        <v>0</v>
      </c>
      <c r="AX754" s="391">
        <v>0</v>
      </c>
      <c r="AY754" s="83">
        <v>0</v>
      </c>
      <c r="AZ754" s="5">
        <v>0</v>
      </c>
      <c r="BA754" s="5" t="s">
        <v>3612</v>
      </c>
      <c r="BB754" s="5" t="s">
        <v>3612</v>
      </c>
      <c r="BC754" s="5" t="s">
        <v>3612</v>
      </c>
      <c r="BD754" s="4" t="s">
        <v>3612</v>
      </c>
      <c r="BG754" s="5">
        <v>0</v>
      </c>
      <c r="BH754" s="5" t="s">
        <v>3612</v>
      </c>
      <c r="BI754" s="289"/>
      <c r="BJ754" s="297">
        <v>0</v>
      </c>
      <c r="BK754" s="297">
        <v>0</v>
      </c>
    </row>
    <row r="755" spans="1:63" x14ac:dyDescent="0.2">
      <c r="A755" s="296" t="s">
        <v>5563</v>
      </c>
      <c r="B755" s="292" t="s">
        <v>5958</v>
      </c>
      <c r="C755" s="340">
        <v>7</v>
      </c>
      <c r="D755" s="341">
        <v>7</v>
      </c>
      <c r="E755" s="341">
        <v>7</v>
      </c>
      <c r="F755" s="341">
        <v>7</v>
      </c>
      <c r="G755" s="341">
        <v>7</v>
      </c>
      <c r="H755" s="341">
        <v>7</v>
      </c>
      <c r="I755" s="342">
        <v>7</v>
      </c>
      <c r="J755" s="340">
        <v>0</v>
      </c>
      <c r="K755" s="341">
        <v>0</v>
      </c>
      <c r="L755" s="341">
        <v>0</v>
      </c>
      <c r="M755" s="341">
        <v>0</v>
      </c>
      <c r="N755" s="340">
        <v>7</v>
      </c>
      <c r="O755" s="341">
        <v>7</v>
      </c>
      <c r="P755" s="341">
        <v>7</v>
      </c>
      <c r="Q755" s="343">
        <v>7</v>
      </c>
      <c r="R755" s="344">
        <v>7</v>
      </c>
      <c r="S755" s="344">
        <v>7</v>
      </c>
      <c r="T755" s="344">
        <v>7</v>
      </c>
      <c r="U755" s="344">
        <v>7</v>
      </c>
      <c r="V755" s="344">
        <v>7</v>
      </c>
      <c r="W755" s="344">
        <v>0</v>
      </c>
      <c r="X755" s="383">
        <v>0</v>
      </c>
      <c r="Y755" s="384">
        <v>0</v>
      </c>
      <c r="Z755" s="384">
        <v>0</v>
      </c>
      <c r="AA755" s="384">
        <v>0</v>
      </c>
      <c r="AB755" s="385">
        <v>0</v>
      </c>
      <c r="AC755" s="385">
        <v>0</v>
      </c>
      <c r="AD755" s="385">
        <v>0</v>
      </c>
      <c r="AE755" s="385">
        <v>0</v>
      </c>
      <c r="AF755" s="405">
        <v>0</v>
      </c>
      <c r="AG755" s="333" t="s">
        <v>3459</v>
      </c>
      <c r="AH755" s="388" t="s">
        <v>3454</v>
      </c>
      <c r="AI755" s="388" t="s">
        <v>1525</v>
      </c>
      <c r="AJ755" s="389">
        <v>1</v>
      </c>
      <c r="AK755" s="390">
        <v>4</v>
      </c>
      <c r="AL755" s="333">
        <v>1</v>
      </c>
      <c r="AM755" s="333">
        <v>2.3148148148148147E-3</v>
      </c>
      <c r="AN755" s="440">
        <v>0.1</v>
      </c>
      <c r="AO755" s="389">
        <v>0</v>
      </c>
      <c r="AP755" s="388"/>
      <c r="AQ755" s="389"/>
      <c r="AR755" s="389"/>
      <c r="AS755" s="389"/>
      <c r="AT755" s="389"/>
      <c r="AU755" s="389"/>
      <c r="AV755" s="389"/>
      <c r="AW755" s="350">
        <v>0</v>
      </c>
      <c r="AX755" s="391">
        <v>0</v>
      </c>
      <c r="AY755" s="83">
        <v>0</v>
      </c>
      <c r="AZ755" s="5">
        <v>0</v>
      </c>
      <c r="BA755" s="5" t="s">
        <v>3612</v>
      </c>
      <c r="BB755" s="5" t="s">
        <v>3612</v>
      </c>
      <c r="BC755" s="5" t="s">
        <v>3612</v>
      </c>
      <c r="BD755" s="4" t="s">
        <v>3612</v>
      </c>
      <c r="BG755" s="5">
        <v>0</v>
      </c>
      <c r="BH755" s="5" t="s">
        <v>3612</v>
      </c>
      <c r="BI755" s="289"/>
      <c r="BJ755" s="297">
        <v>0</v>
      </c>
      <c r="BK755" s="297">
        <v>0</v>
      </c>
    </row>
    <row r="756" spans="1:63" x14ac:dyDescent="0.2">
      <c r="A756" s="296" t="s">
        <v>6098</v>
      </c>
      <c r="B756" s="292" t="s">
        <v>6097</v>
      </c>
      <c r="C756" s="340">
        <v>7</v>
      </c>
      <c r="D756" s="341">
        <v>7</v>
      </c>
      <c r="E756" s="341">
        <v>7</v>
      </c>
      <c r="F756" s="341">
        <v>7</v>
      </c>
      <c r="G756" s="341">
        <v>7</v>
      </c>
      <c r="H756" s="341">
        <v>7</v>
      </c>
      <c r="I756" s="342">
        <v>7</v>
      </c>
      <c r="J756" s="340">
        <v>0</v>
      </c>
      <c r="K756" s="341">
        <v>0</v>
      </c>
      <c r="L756" s="341">
        <v>0</v>
      </c>
      <c r="M756" s="341">
        <v>0</v>
      </c>
      <c r="N756" s="340">
        <v>7</v>
      </c>
      <c r="O756" s="341">
        <v>7</v>
      </c>
      <c r="P756" s="341">
        <v>7</v>
      </c>
      <c r="Q756" s="343">
        <v>7</v>
      </c>
      <c r="R756" s="344">
        <v>7</v>
      </c>
      <c r="S756" s="344">
        <v>7</v>
      </c>
      <c r="T756" s="344">
        <v>7</v>
      </c>
      <c r="U756" s="344">
        <v>7</v>
      </c>
      <c r="V756" s="344">
        <v>7</v>
      </c>
      <c r="W756" s="344">
        <v>0</v>
      </c>
      <c r="X756" s="383">
        <v>0</v>
      </c>
      <c r="Y756" s="384">
        <v>0</v>
      </c>
      <c r="Z756" s="384">
        <v>0</v>
      </c>
      <c r="AA756" s="384">
        <v>0</v>
      </c>
      <c r="AB756" s="385">
        <v>0</v>
      </c>
      <c r="AC756" s="385">
        <v>0</v>
      </c>
      <c r="AD756" s="385">
        <v>0</v>
      </c>
      <c r="AE756" s="385">
        <v>0</v>
      </c>
      <c r="AF756" s="405">
        <v>0</v>
      </c>
      <c r="AG756" s="333" t="s">
        <v>3459</v>
      </c>
      <c r="AH756" s="388" t="s">
        <v>3454</v>
      </c>
      <c r="AI756" s="388" t="s">
        <v>1525</v>
      </c>
      <c r="AJ756" s="389">
        <v>1</v>
      </c>
      <c r="AK756" s="390">
        <v>4</v>
      </c>
      <c r="AL756" s="333">
        <v>1</v>
      </c>
      <c r="AM756" s="333">
        <v>2.3148148148148147E-3</v>
      </c>
      <c r="AN756" s="440">
        <v>0.1</v>
      </c>
      <c r="AO756" s="389">
        <v>0</v>
      </c>
      <c r="AP756" s="388"/>
      <c r="AQ756" s="389"/>
      <c r="AR756" s="389"/>
      <c r="AS756" s="389"/>
      <c r="AT756" s="389"/>
      <c r="AU756" s="389"/>
      <c r="AV756" s="389"/>
      <c r="AW756" s="350">
        <v>0</v>
      </c>
      <c r="AX756" s="391">
        <v>0</v>
      </c>
      <c r="AY756" s="83">
        <v>0</v>
      </c>
      <c r="AZ756" s="5">
        <v>0</v>
      </c>
      <c r="BA756" s="5" t="s">
        <v>3612</v>
      </c>
      <c r="BB756" s="5" t="s">
        <v>3612</v>
      </c>
      <c r="BC756" s="5" t="s">
        <v>3612</v>
      </c>
      <c r="BD756" s="4" t="s">
        <v>3612</v>
      </c>
      <c r="BG756" s="5">
        <v>0</v>
      </c>
      <c r="BH756" s="5" t="s">
        <v>3612</v>
      </c>
      <c r="BI756" s="289"/>
      <c r="BJ756" s="297">
        <v>0</v>
      </c>
      <c r="BK756" s="297">
        <v>0</v>
      </c>
    </row>
    <row r="757" spans="1:63" x14ac:dyDescent="0.2">
      <c r="A757" s="291" t="s">
        <v>3533</v>
      </c>
      <c r="B757" s="292" t="s">
        <v>3534</v>
      </c>
      <c r="C757" s="340">
        <v>7</v>
      </c>
      <c r="D757" s="341">
        <v>7</v>
      </c>
      <c r="E757" s="341">
        <v>7</v>
      </c>
      <c r="F757" s="341">
        <v>7</v>
      </c>
      <c r="G757" s="341">
        <v>7</v>
      </c>
      <c r="H757" s="341">
        <v>7</v>
      </c>
      <c r="I757" s="342">
        <v>7</v>
      </c>
      <c r="J757" s="340">
        <v>0</v>
      </c>
      <c r="K757" s="341">
        <v>0</v>
      </c>
      <c r="L757" s="341">
        <v>0</v>
      </c>
      <c r="M757" s="341">
        <v>0</v>
      </c>
      <c r="N757" s="340">
        <v>7</v>
      </c>
      <c r="O757" s="341">
        <v>7</v>
      </c>
      <c r="P757" s="341">
        <v>7</v>
      </c>
      <c r="Q757" s="343">
        <v>7</v>
      </c>
      <c r="R757" s="344">
        <v>7</v>
      </c>
      <c r="S757" s="344">
        <v>7</v>
      </c>
      <c r="T757" s="344">
        <v>7</v>
      </c>
      <c r="U757" s="344">
        <v>7</v>
      </c>
      <c r="V757" s="344">
        <v>7</v>
      </c>
      <c r="W757" s="344">
        <v>0</v>
      </c>
      <c r="X757" s="383">
        <v>0</v>
      </c>
      <c r="Y757" s="384">
        <v>0</v>
      </c>
      <c r="Z757" s="384">
        <v>0</v>
      </c>
      <c r="AA757" s="384">
        <v>0</v>
      </c>
      <c r="AB757" s="346">
        <v>0</v>
      </c>
      <c r="AC757" s="346">
        <v>0</v>
      </c>
      <c r="AD757" s="385">
        <v>0</v>
      </c>
      <c r="AE757" s="385">
        <v>0</v>
      </c>
      <c r="AF757" s="405">
        <v>0</v>
      </c>
      <c r="AG757" s="333" t="s">
        <v>3459</v>
      </c>
      <c r="AH757" s="388" t="s">
        <v>3454</v>
      </c>
      <c r="AI757" s="388" t="s">
        <v>1525</v>
      </c>
      <c r="AJ757" s="389">
        <v>1</v>
      </c>
      <c r="AK757" s="390">
        <v>4</v>
      </c>
      <c r="AL757" s="333">
        <v>1</v>
      </c>
      <c r="AM757" s="333">
        <v>2.3148148148148147E-3</v>
      </c>
      <c r="AN757" s="440">
        <v>0.1</v>
      </c>
      <c r="AO757" s="389">
        <v>0</v>
      </c>
      <c r="AP757" s="388"/>
      <c r="AQ757" s="389"/>
      <c r="AR757" s="389"/>
      <c r="AS757" s="389"/>
      <c r="AT757" s="389"/>
      <c r="AU757" s="389"/>
      <c r="AV757" s="389"/>
      <c r="AW757" s="350">
        <v>0</v>
      </c>
      <c r="AX757" s="391">
        <v>0</v>
      </c>
      <c r="AY757" s="83">
        <v>0</v>
      </c>
      <c r="AZ757" s="5">
        <v>0</v>
      </c>
      <c r="BA757" s="5" t="s">
        <v>3612</v>
      </c>
      <c r="BB757" s="5" t="s">
        <v>3612</v>
      </c>
      <c r="BC757" s="5" t="s">
        <v>3612</v>
      </c>
      <c r="BD757" s="4" t="s">
        <v>3612</v>
      </c>
      <c r="BG757" s="5">
        <v>0</v>
      </c>
      <c r="BH757" s="5" t="s">
        <v>3612</v>
      </c>
      <c r="BI757" s="289"/>
      <c r="BJ757" s="297">
        <v>0</v>
      </c>
      <c r="BK757" s="297">
        <v>0</v>
      </c>
    </row>
    <row r="758" spans="1:63" x14ac:dyDescent="0.2">
      <c r="A758" s="291" t="s">
        <v>3535</v>
      </c>
      <c r="B758" s="292" t="s">
        <v>3536</v>
      </c>
      <c r="C758" s="340">
        <v>7</v>
      </c>
      <c r="D758" s="341">
        <v>7</v>
      </c>
      <c r="E758" s="341">
        <v>7</v>
      </c>
      <c r="F758" s="341">
        <v>7</v>
      </c>
      <c r="G758" s="341">
        <v>7</v>
      </c>
      <c r="H758" s="341">
        <v>7</v>
      </c>
      <c r="I758" s="342">
        <v>7</v>
      </c>
      <c r="J758" s="340">
        <v>0</v>
      </c>
      <c r="K758" s="341">
        <v>0</v>
      </c>
      <c r="L758" s="341">
        <v>0</v>
      </c>
      <c r="M758" s="341">
        <v>0</v>
      </c>
      <c r="N758" s="340">
        <v>7</v>
      </c>
      <c r="O758" s="341">
        <v>7</v>
      </c>
      <c r="P758" s="341">
        <v>7</v>
      </c>
      <c r="Q758" s="343">
        <v>7</v>
      </c>
      <c r="R758" s="344">
        <v>7</v>
      </c>
      <c r="S758" s="344">
        <v>7</v>
      </c>
      <c r="T758" s="344">
        <v>7</v>
      </c>
      <c r="U758" s="344">
        <v>7</v>
      </c>
      <c r="V758" s="344">
        <v>7</v>
      </c>
      <c r="W758" s="344">
        <v>0</v>
      </c>
      <c r="X758" s="383">
        <v>0</v>
      </c>
      <c r="Y758" s="384">
        <v>0</v>
      </c>
      <c r="Z758" s="384">
        <v>0</v>
      </c>
      <c r="AA758" s="384">
        <v>0</v>
      </c>
      <c r="AB758" s="346">
        <v>0</v>
      </c>
      <c r="AC758" s="346">
        <v>0</v>
      </c>
      <c r="AD758" s="385">
        <v>0</v>
      </c>
      <c r="AE758" s="385">
        <v>0</v>
      </c>
      <c r="AF758" s="405">
        <v>0</v>
      </c>
      <c r="AG758" s="333" t="s">
        <v>3459</v>
      </c>
      <c r="AH758" s="388" t="s">
        <v>3454</v>
      </c>
      <c r="AI758" s="388" t="s">
        <v>1525</v>
      </c>
      <c r="AJ758" s="389">
        <v>1</v>
      </c>
      <c r="AK758" s="390">
        <v>4</v>
      </c>
      <c r="AL758" s="333">
        <v>1</v>
      </c>
      <c r="AM758" s="333">
        <v>2.3148148148148147E-3</v>
      </c>
      <c r="AN758" s="440">
        <v>0.1</v>
      </c>
      <c r="AO758" s="389">
        <v>0</v>
      </c>
      <c r="AP758" s="388"/>
      <c r="AQ758" s="389"/>
      <c r="AR758" s="389"/>
      <c r="AS758" s="389"/>
      <c r="AT758" s="389"/>
      <c r="AU758" s="389"/>
      <c r="AV758" s="389"/>
      <c r="AW758" s="350">
        <v>0</v>
      </c>
      <c r="AX758" s="391">
        <v>0</v>
      </c>
      <c r="AY758" s="83">
        <v>0</v>
      </c>
      <c r="AZ758" s="5">
        <v>0</v>
      </c>
      <c r="BA758" s="5" t="s">
        <v>3612</v>
      </c>
      <c r="BB758" s="5" t="s">
        <v>3612</v>
      </c>
      <c r="BC758" s="5" t="s">
        <v>3612</v>
      </c>
      <c r="BD758" s="4" t="s">
        <v>3612</v>
      </c>
      <c r="BG758" s="5">
        <v>0</v>
      </c>
      <c r="BH758" s="5" t="s">
        <v>3612</v>
      </c>
      <c r="BI758" s="289"/>
      <c r="BJ758" s="297">
        <v>0</v>
      </c>
      <c r="BK758" s="297">
        <v>0</v>
      </c>
    </row>
    <row r="759" spans="1:63" x14ac:dyDescent="0.2">
      <c r="A759" s="291" t="s">
        <v>6111</v>
      </c>
      <c r="B759" s="292" t="s">
        <v>6112</v>
      </c>
      <c r="C759" s="340">
        <v>7</v>
      </c>
      <c r="D759" s="341">
        <v>7</v>
      </c>
      <c r="E759" s="341">
        <v>7</v>
      </c>
      <c r="F759" s="341">
        <v>7</v>
      </c>
      <c r="G759" s="341">
        <v>7</v>
      </c>
      <c r="H759" s="341">
        <v>7</v>
      </c>
      <c r="I759" s="342">
        <v>7</v>
      </c>
      <c r="J759" s="340">
        <v>0</v>
      </c>
      <c r="K759" s="341">
        <v>0</v>
      </c>
      <c r="L759" s="341">
        <v>0</v>
      </c>
      <c r="M759" s="341">
        <v>0</v>
      </c>
      <c r="N759" s="340">
        <v>7</v>
      </c>
      <c r="O759" s="341">
        <v>7</v>
      </c>
      <c r="P759" s="341">
        <v>7</v>
      </c>
      <c r="Q759" s="343">
        <v>7</v>
      </c>
      <c r="R759" s="344">
        <v>7</v>
      </c>
      <c r="S759" s="344">
        <v>7</v>
      </c>
      <c r="T759" s="344">
        <v>7</v>
      </c>
      <c r="U759" s="344">
        <v>7</v>
      </c>
      <c r="V759" s="344">
        <v>7</v>
      </c>
      <c r="W759" s="344">
        <v>0</v>
      </c>
      <c r="X759" s="383">
        <v>0</v>
      </c>
      <c r="Y759" s="384">
        <v>0</v>
      </c>
      <c r="Z759" s="384">
        <v>0</v>
      </c>
      <c r="AA759" s="384">
        <v>0</v>
      </c>
      <c r="AB759" s="346">
        <v>0</v>
      </c>
      <c r="AC759" s="346">
        <v>0</v>
      </c>
      <c r="AD759" s="385">
        <v>0</v>
      </c>
      <c r="AE759" s="385">
        <v>0</v>
      </c>
      <c r="AF759" s="405">
        <v>0</v>
      </c>
      <c r="AG759" s="333" t="s">
        <v>3459</v>
      </c>
      <c r="AH759" s="388" t="s">
        <v>3454</v>
      </c>
      <c r="AI759" s="388" t="s">
        <v>1525</v>
      </c>
      <c r="AJ759" s="389">
        <v>1</v>
      </c>
      <c r="AK759" s="390">
        <v>4</v>
      </c>
      <c r="AL759" s="333">
        <v>1</v>
      </c>
      <c r="AM759" s="333">
        <v>2.3148148148148147E-3</v>
      </c>
      <c r="AN759" s="440">
        <v>0.1</v>
      </c>
      <c r="AO759" s="389">
        <v>0</v>
      </c>
      <c r="AP759" s="388"/>
      <c r="AQ759" s="389"/>
      <c r="AR759" s="389"/>
      <c r="AS759" s="389"/>
      <c r="AT759" s="389"/>
      <c r="AU759" s="389"/>
      <c r="AV759" s="389"/>
      <c r="AW759" s="350">
        <v>0</v>
      </c>
      <c r="AX759" s="391">
        <v>0</v>
      </c>
      <c r="AY759" s="83">
        <v>0</v>
      </c>
      <c r="AZ759" s="5">
        <v>0</v>
      </c>
      <c r="BA759" s="5" t="s">
        <v>3612</v>
      </c>
      <c r="BB759" s="5" t="s">
        <v>3612</v>
      </c>
      <c r="BC759" s="5" t="s">
        <v>3612</v>
      </c>
      <c r="BD759" s="4" t="s">
        <v>3612</v>
      </c>
      <c r="BG759" s="5">
        <v>0</v>
      </c>
      <c r="BH759" s="5" t="s">
        <v>3612</v>
      </c>
      <c r="BI759" s="289"/>
      <c r="BJ759" s="297">
        <v>0</v>
      </c>
      <c r="BK759" s="297">
        <v>0</v>
      </c>
    </row>
    <row r="760" spans="1:63" x14ac:dyDescent="0.2">
      <c r="A760" s="291" t="s">
        <v>3541</v>
      </c>
      <c r="B760" s="292" t="s">
        <v>3542</v>
      </c>
      <c r="C760" s="340">
        <v>7</v>
      </c>
      <c r="D760" s="341">
        <v>7</v>
      </c>
      <c r="E760" s="341">
        <v>7</v>
      </c>
      <c r="F760" s="341">
        <v>7</v>
      </c>
      <c r="G760" s="341">
        <v>7</v>
      </c>
      <c r="H760" s="341">
        <v>7</v>
      </c>
      <c r="I760" s="342">
        <v>7</v>
      </c>
      <c r="J760" s="340">
        <v>0</v>
      </c>
      <c r="K760" s="341">
        <v>0</v>
      </c>
      <c r="L760" s="341">
        <v>0</v>
      </c>
      <c r="M760" s="341">
        <v>0</v>
      </c>
      <c r="N760" s="340">
        <v>7</v>
      </c>
      <c r="O760" s="341">
        <v>7</v>
      </c>
      <c r="P760" s="341">
        <v>7</v>
      </c>
      <c r="Q760" s="343">
        <v>7</v>
      </c>
      <c r="R760" s="344">
        <v>7</v>
      </c>
      <c r="S760" s="344">
        <v>7</v>
      </c>
      <c r="T760" s="344">
        <v>7</v>
      </c>
      <c r="U760" s="344">
        <v>7</v>
      </c>
      <c r="V760" s="344">
        <v>7</v>
      </c>
      <c r="W760" s="344">
        <v>0</v>
      </c>
      <c r="X760" s="383">
        <v>0</v>
      </c>
      <c r="Y760" s="384">
        <v>0</v>
      </c>
      <c r="Z760" s="384">
        <v>0</v>
      </c>
      <c r="AA760" s="384">
        <v>0</v>
      </c>
      <c r="AB760" s="346">
        <v>0</v>
      </c>
      <c r="AC760" s="346">
        <v>0</v>
      </c>
      <c r="AD760" s="385">
        <v>0</v>
      </c>
      <c r="AE760" s="385">
        <v>0</v>
      </c>
      <c r="AF760" s="405">
        <v>0</v>
      </c>
      <c r="AG760" s="333" t="s">
        <v>3459</v>
      </c>
      <c r="AH760" s="388" t="s">
        <v>3454</v>
      </c>
      <c r="AI760" s="388" t="s">
        <v>1525</v>
      </c>
      <c r="AJ760" s="389">
        <v>1</v>
      </c>
      <c r="AK760" s="390">
        <v>4</v>
      </c>
      <c r="AL760" s="333">
        <v>1</v>
      </c>
      <c r="AM760" s="333">
        <v>2.3148148148148147E-3</v>
      </c>
      <c r="AN760" s="440">
        <v>0.1</v>
      </c>
      <c r="AO760" s="389">
        <v>0</v>
      </c>
      <c r="AP760" s="388"/>
      <c r="AQ760" s="389"/>
      <c r="AR760" s="389"/>
      <c r="AS760" s="389"/>
      <c r="AT760" s="389"/>
      <c r="AU760" s="389"/>
      <c r="AV760" s="389"/>
      <c r="AW760" s="350">
        <v>0</v>
      </c>
      <c r="AX760" s="391">
        <v>0</v>
      </c>
      <c r="AY760" s="83">
        <v>0</v>
      </c>
      <c r="AZ760" s="5">
        <v>0</v>
      </c>
      <c r="BA760" s="5" t="s">
        <v>3612</v>
      </c>
      <c r="BB760" s="5" t="s">
        <v>3612</v>
      </c>
      <c r="BC760" s="5" t="s">
        <v>3612</v>
      </c>
      <c r="BD760" s="4" t="s">
        <v>3612</v>
      </c>
      <c r="BG760" s="5">
        <v>0</v>
      </c>
      <c r="BH760" s="5" t="s">
        <v>3612</v>
      </c>
      <c r="BI760" s="289"/>
      <c r="BJ760" s="297">
        <v>0</v>
      </c>
      <c r="BK760" s="297">
        <v>0</v>
      </c>
    </row>
    <row r="761" spans="1:63" x14ac:dyDescent="0.2">
      <c r="A761" s="291" t="s">
        <v>4691</v>
      </c>
      <c r="B761" s="292" t="s">
        <v>4692</v>
      </c>
      <c r="C761" s="340">
        <v>7</v>
      </c>
      <c r="D761" s="341">
        <v>7</v>
      </c>
      <c r="E761" s="341">
        <v>7</v>
      </c>
      <c r="F761" s="341">
        <v>7</v>
      </c>
      <c r="G761" s="341">
        <v>7</v>
      </c>
      <c r="H761" s="341">
        <v>7</v>
      </c>
      <c r="I761" s="342">
        <v>7</v>
      </c>
      <c r="J761" s="340">
        <v>0</v>
      </c>
      <c r="K761" s="341">
        <v>0</v>
      </c>
      <c r="L761" s="341">
        <v>0</v>
      </c>
      <c r="M761" s="341">
        <v>0</v>
      </c>
      <c r="N761" s="340">
        <v>7</v>
      </c>
      <c r="O761" s="341">
        <v>7</v>
      </c>
      <c r="P761" s="341">
        <v>7</v>
      </c>
      <c r="Q761" s="343">
        <v>7</v>
      </c>
      <c r="R761" s="344">
        <v>7</v>
      </c>
      <c r="S761" s="344">
        <v>7</v>
      </c>
      <c r="T761" s="344">
        <v>7</v>
      </c>
      <c r="U761" s="344">
        <v>7</v>
      </c>
      <c r="V761" s="344">
        <v>7</v>
      </c>
      <c r="W761" s="344">
        <v>0</v>
      </c>
      <c r="X761" s="383">
        <v>0</v>
      </c>
      <c r="Y761" s="384">
        <v>0</v>
      </c>
      <c r="Z761" s="384">
        <v>0</v>
      </c>
      <c r="AA761" s="384">
        <v>0</v>
      </c>
      <c r="AB761" s="346">
        <v>0</v>
      </c>
      <c r="AC761" s="346">
        <v>0</v>
      </c>
      <c r="AD761" s="385">
        <v>0</v>
      </c>
      <c r="AE761" s="385">
        <v>0</v>
      </c>
      <c r="AF761" s="405">
        <v>0</v>
      </c>
      <c r="AG761" s="333" t="s">
        <v>3459</v>
      </c>
      <c r="AH761" s="388" t="s">
        <v>3454</v>
      </c>
      <c r="AI761" s="388" t="s">
        <v>1525</v>
      </c>
      <c r="AJ761" s="389">
        <v>1</v>
      </c>
      <c r="AK761" s="390">
        <v>4</v>
      </c>
      <c r="AL761" s="333">
        <v>1</v>
      </c>
      <c r="AM761" s="333">
        <v>2.3148148148148147E-3</v>
      </c>
      <c r="AN761" s="440">
        <v>0.1</v>
      </c>
      <c r="AO761" s="389">
        <v>0</v>
      </c>
      <c r="AP761" s="388"/>
      <c r="AQ761" s="389"/>
      <c r="AR761" s="389"/>
      <c r="AS761" s="389"/>
      <c r="AT761" s="389"/>
      <c r="AU761" s="389"/>
      <c r="AV761" s="389"/>
      <c r="AW761" s="350">
        <v>0</v>
      </c>
      <c r="AX761" s="391">
        <v>0</v>
      </c>
      <c r="AY761" s="83">
        <v>0</v>
      </c>
      <c r="AZ761" s="5">
        <v>0</v>
      </c>
      <c r="BA761" s="5" t="s">
        <v>3612</v>
      </c>
      <c r="BB761" s="5" t="s">
        <v>3612</v>
      </c>
      <c r="BC761" s="5" t="s">
        <v>3612</v>
      </c>
      <c r="BD761" s="4" t="s">
        <v>3612</v>
      </c>
      <c r="BG761" s="5">
        <v>0</v>
      </c>
      <c r="BH761" s="5" t="s">
        <v>3612</v>
      </c>
      <c r="BI761" s="289"/>
      <c r="BJ761" s="297">
        <v>0</v>
      </c>
      <c r="BK761" s="297">
        <v>0</v>
      </c>
    </row>
    <row r="762" spans="1:63" x14ac:dyDescent="0.2">
      <c r="A762" s="291" t="s">
        <v>4862</v>
      </c>
      <c r="B762" s="292" t="s">
        <v>4861</v>
      </c>
      <c r="C762" s="340">
        <v>7</v>
      </c>
      <c r="D762" s="341">
        <v>7</v>
      </c>
      <c r="E762" s="341">
        <v>7</v>
      </c>
      <c r="F762" s="341">
        <v>7</v>
      </c>
      <c r="G762" s="341">
        <v>7</v>
      </c>
      <c r="H762" s="341">
        <v>7</v>
      </c>
      <c r="I762" s="342">
        <v>7</v>
      </c>
      <c r="J762" s="340">
        <v>0</v>
      </c>
      <c r="K762" s="341">
        <v>0</v>
      </c>
      <c r="L762" s="341">
        <v>0</v>
      </c>
      <c r="M762" s="341">
        <v>0</v>
      </c>
      <c r="N762" s="340">
        <v>7</v>
      </c>
      <c r="O762" s="341">
        <v>7</v>
      </c>
      <c r="P762" s="341">
        <v>7</v>
      </c>
      <c r="Q762" s="343">
        <v>7</v>
      </c>
      <c r="R762" s="344">
        <v>7</v>
      </c>
      <c r="S762" s="344">
        <v>7</v>
      </c>
      <c r="T762" s="344">
        <v>7</v>
      </c>
      <c r="U762" s="344">
        <v>7</v>
      </c>
      <c r="V762" s="344">
        <v>7</v>
      </c>
      <c r="W762" s="344">
        <v>0</v>
      </c>
      <c r="X762" s="383">
        <v>0</v>
      </c>
      <c r="Y762" s="384">
        <v>0</v>
      </c>
      <c r="Z762" s="384">
        <v>0</v>
      </c>
      <c r="AA762" s="384">
        <v>0</v>
      </c>
      <c r="AB762" s="346">
        <v>0</v>
      </c>
      <c r="AC762" s="346">
        <v>0</v>
      </c>
      <c r="AD762" s="385">
        <v>0</v>
      </c>
      <c r="AE762" s="385">
        <v>0</v>
      </c>
      <c r="AF762" s="405">
        <v>0</v>
      </c>
      <c r="AG762" s="333" t="s">
        <v>3459</v>
      </c>
      <c r="AH762" s="388" t="s">
        <v>3454</v>
      </c>
      <c r="AI762" s="388" t="s">
        <v>1525</v>
      </c>
      <c r="AJ762" s="389">
        <v>1</v>
      </c>
      <c r="AK762" s="390">
        <v>4</v>
      </c>
      <c r="AL762" s="333">
        <v>1</v>
      </c>
      <c r="AM762" s="333">
        <v>2.3148148148148147E-3</v>
      </c>
      <c r="AN762" s="440">
        <v>0.1</v>
      </c>
      <c r="AO762" s="389">
        <v>0</v>
      </c>
      <c r="AP762" s="388"/>
      <c r="AQ762" s="389"/>
      <c r="AR762" s="389"/>
      <c r="AS762" s="389"/>
      <c r="AT762" s="389"/>
      <c r="AU762" s="389"/>
      <c r="AV762" s="389"/>
      <c r="AW762" s="350">
        <v>0</v>
      </c>
      <c r="AX762" s="391">
        <v>0</v>
      </c>
      <c r="AY762" s="83">
        <v>0</v>
      </c>
      <c r="AZ762" s="5">
        <v>0</v>
      </c>
      <c r="BA762" s="5" t="s">
        <v>3612</v>
      </c>
      <c r="BB762" s="5" t="s">
        <v>3612</v>
      </c>
      <c r="BC762" s="5" t="s">
        <v>3612</v>
      </c>
      <c r="BD762" s="4" t="s">
        <v>3612</v>
      </c>
      <c r="BG762" s="5">
        <v>0</v>
      </c>
      <c r="BH762" s="5" t="s">
        <v>3612</v>
      </c>
      <c r="BI762" s="289"/>
      <c r="BJ762" s="297">
        <v>0</v>
      </c>
      <c r="BK762" s="297">
        <v>0</v>
      </c>
    </row>
    <row r="763" spans="1:63" x14ac:dyDescent="0.2">
      <c r="A763" s="296" t="s">
        <v>5645</v>
      </c>
      <c r="B763" s="288" t="s">
        <v>5646</v>
      </c>
      <c r="C763" s="340">
        <v>7</v>
      </c>
      <c r="D763" s="341">
        <v>7</v>
      </c>
      <c r="E763" s="341">
        <v>7</v>
      </c>
      <c r="F763" s="341">
        <v>7</v>
      </c>
      <c r="G763" s="341">
        <v>7</v>
      </c>
      <c r="H763" s="341">
        <v>7</v>
      </c>
      <c r="I763" s="342">
        <v>7</v>
      </c>
      <c r="J763" s="340">
        <v>0</v>
      </c>
      <c r="K763" s="341">
        <v>0</v>
      </c>
      <c r="L763" s="341">
        <v>0</v>
      </c>
      <c r="M763" s="341">
        <v>0</v>
      </c>
      <c r="N763" s="340">
        <v>7</v>
      </c>
      <c r="O763" s="341">
        <v>7</v>
      </c>
      <c r="P763" s="341">
        <v>7</v>
      </c>
      <c r="Q763" s="343">
        <v>7</v>
      </c>
      <c r="R763" s="344">
        <v>7</v>
      </c>
      <c r="S763" s="344">
        <v>7</v>
      </c>
      <c r="T763" s="344">
        <v>7</v>
      </c>
      <c r="U763" s="344">
        <v>7</v>
      </c>
      <c r="V763" s="344">
        <v>7</v>
      </c>
      <c r="W763" s="344">
        <v>0</v>
      </c>
      <c r="X763" s="383">
        <v>0</v>
      </c>
      <c r="Y763" s="384">
        <v>0</v>
      </c>
      <c r="Z763" s="384">
        <v>0</v>
      </c>
      <c r="AA763" s="384">
        <v>0</v>
      </c>
      <c r="AB763" s="346">
        <v>0</v>
      </c>
      <c r="AC763" s="346">
        <v>0</v>
      </c>
      <c r="AD763" s="385">
        <v>0</v>
      </c>
      <c r="AE763" s="385">
        <v>0</v>
      </c>
      <c r="AF763" s="405">
        <v>0</v>
      </c>
      <c r="AG763" s="333" t="s">
        <v>3459</v>
      </c>
      <c r="AH763" s="388" t="s">
        <v>3454</v>
      </c>
      <c r="AI763" s="388" t="s">
        <v>1525</v>
      </c>
      <c r="AJ763" s="389">
        <v>1</v>
      </c>
      <c r="AK763" s="390">
        <v>4</v>
      </c>
      <c r="AL763" s="333">
        <v>1</v>
      </c>
      <c r="AM763" s="333">
        <v>2.3148148148148147E-3</v>
      </c>
      <c r="AN763" s="440">
        <v>0.1</v>
      </c>
      <c r="AO763" s="389">
        <v>0</v>
      </c>
      <c r="AP763" s="388"/>
      <c r="AQ763" s="389"/>
      <c r="AR763" s="389"/>
      <c r="AS763" s="389"/>
      <c r="AT763" s="389"/>
      <c r="AU763" s="389"/>
      <c r="AV763" s="389"/>
      <c r="AW763" s="350">
        <v>0</v>
      </c>
      <c r="AX763" s="391">
        <v>0</v>
      </c>
      <c r="AY763" s="83">
        <v>0</v>
      </c>
      <c r="AZ763" s="5">
        <v>0</v>
      </c>
      <c r="BA763" s="5" t="s">
        <v>3612</v>
      </c>
      <c r="BB763" s="5" t="s">
        <v>3612</v>
      </c>
      <c r="BC763" s="5" t="s">
        <v>3612</v>
      </c>
      <c r="BD763" s="4" t="s">
        <v>3612</v>
      </c>
      <c r="BG763" s="5">
        <v>0</v>
      </c>
      <c r="BH763" s="5" t="s">
        <v>3612</v>
      </c>
      <c r="BI763" s="289"/>
      <c r="BJ763" s="297">
        <v>0</v>
      </c>
      <c r="BK763" s="297">
        <v>0</v>
      </c>
    </row>
    <row r="764" spans="1:63" x14ac:dyDescent="0.2">
      <c r="A764" s="296" t="s">
        <v>5649</v>
      </c>
      <c r="B764" s="288" t="s">
        <v>5646</v>
      </c>
      <c r="C764" s="340">
        <v>7</v>
      </c>
      <c r="D764" s="341">
        <v>7</v>
      </c>
      <c r="E764" s="341">
        <v>7</v>
      </c>
      <c r="F764" s="341">
        <v>7</v>
      </c>
      <c r="G764" s="341">
        <v>7</v>
      </c>
      <c r="H764" s="341">
        <v>7</v>
      </c>
      <c r="I764" s="342">
        <v>7</v>
      </c>
      <c r="J764" s="340">
        <v>0</v>
      </c>
      <c r="K764" s="341">
        <v>0</v>
      </c>
      <c r="L764" s="341">
        <v>0</v>
      </c>
      <c r="M764" s="341">
        <v>0</v>
      </c>
      <c r="N764" s="340">
        <v>7</v>
      </c>
      <c r="O764" s="341">
        <v>7</v>
      </c>
      <c r="P764" s="341">
        <v>7</v>
      </c>
      <c r="Q764" s="343">
        <v>7</v>
      </c>
      <c r="R764" s="344">
        <v>7</v>
      </c>
      <c r="S764" s="344">
        <v>7</v>
      </c>
      <c r="T764" s="344">
        <v>7</v>
      </c>
      <c r="U764" s="344">
        <v>7</v>
      </c>
      <c r="V764" s="344">
        <v>7</v>
      </c>
      <c r="W764" s="344">
        <v>0</v>
      </c>
      <c r="X764" s="383">
        <v>0</v>
      </c>
      <c r="Y764" s="384">
        <v>0</v>
      </c>
      <c r="Z764" s="384">
        <v>0</v>
      </c>
      <c r="AA764" s="384">
        <v>0</v>
      </c>
      <c r="AB764" s="346">
        <v>0</v>
      </c>
      <c r="AC764" s="346">
        <v>0</v>
      </c>
      <c r="AD764" s="385">
        <v>0</v>
      </c>
      <c r="AE764" s="385">
        <v>0</v>
      </c>
      <c r="AF764" s="405">
        <v>0</v>
      </c>
      <c r="AG764" s="333" t="s">
        <v>3459</v>
      </c>
      <c r="AH764" s="388" t="s">
        <v>3454</v>
      </c>
      <c r="AI764" s="388" t="s">
        <v>1525</v>
      </c>
      <c r="AJ764" s="389">
        <v>1</v>
      </c>
      <c r="AK764" s="390">
        <v>4</v>
      </c>
      <c r="AL764" s="333">
        <v>1</v>
      </c>
      <c r="AM764" s="333">
        <v>2.3148148148148147E-3</v>
      </c>
      <c r="AN764" s="440">
        <v>0.1</v>
      </c>
      <c r="AO764" s="389">
        <v>0</v>
      </c>
      <c r="AP764" s="388"/>
      <c r="AQ764" s="389"/>
      <c r="AR764" s="389"/>
      <c r="AS764" s="389"/>
      <c r="AT764" s="389"/>
      <c r="AU764" s="389"/>
      <c r="AV764" s="389"/>
      <c r="AW764" s="350">
        <v>0</v>
      </c>
      <c r="AX764" s="391">
        <v>0</v>
      </c>
      <c r="AY764" s="83">
        <v>0</v>
      </c>
      <c r="AZ764" s="5">
        <v>0</v>
      </c>
      <c r="BA764" s="5" t="s">
        <v>3612</v>
      </c>
      <c r="BB764" s="5" t="s">
        <v>3612</v>
      </c>
      <c r="BC764" s="5" t="s">
        <v>3612</v>
      </c>
      <c r="BD764" s="4" t="s">
        <v>3612</v>
      </c>
      <c r="BG764" s="5">
        <v>0</v>
      </c>
      <c r="BH764" s="5" t="s">
        <v>3612</v>
      </c>
      <c r="BI764" s="289"/>
      <c r="BJ764" s="297">
        <v>0</v>
      </c>
      <c r="BK764" s="297">
        <v>0</v>
      </c>
    </row>
    <row r="765" spans="1:63" x14ac:dyDescent="0.2">
      <c r="A765" s="291" t="s">
        <v>5959</v>
      </c>
      <c r="B765" s="292" t="s">
        <v>5960</v>
      </c>
      <c r="C765" s="340">
        <v>12</v>
      </c>
      <c r="D765" s="341">
        <v>12</v>
      </c>
      <c r="E765" s="341">
        <v>12</v>
      </c>
      <c r="F765" s="341">
        <v>12</v>
      </c>
      <c r="G765" s="341">
        <v>12</v>
      </c>
      <c r="H765" s="341">
        <v>12</v>
      </c>
      <c r="I765" s="342">
        <v>12</v>
      </c>
      <c r="J765" s="340">
        <v>0</v>
      </c>
      <c r="K765" s="341">
        <v>0</v>
      </c>
      <c r="L765" s="341">
        <v>0</v>
      </c>
      <c r="M765" s="341">
        <v>0</v>
      </c>
      <c r="N765" s="340">
        <v>12</v>
      </c>
      <c r="O765" s="341">
        <v>12</v>
      </c>
      <c r="P765" s="341">
        <v>12</v>
      </c>
      <c r="Q765" s="343">
        <v>12</v>
      </c>
      <c r="R765" s="344">
        <v>12</v>
      </c>
      <c r="S765" s="344">
        <v>12</v>
      </c>
      <c r="T765" s="344">
        <v>12</v>
      </c>
      <c r="U765" s="344">
        <v>12</v>
      </c>
      <c r="V765" s="344">
        <v>12</v>
      </c>
      <c r="W765" s="344">
        <v>0</v>
      </c>
      <c r="X765" s="383">
        <v>0</v>
      </c>
      <c r="Y765" s="384">
        <v>0</v>
      </c>
      <c r="Z765" s="384">
        <v>0</v>
      </c>
      <c r="AA765" s="384">
        <v>0</v>
      </c>
      <c r="AB765" s="346">
        <v>0</v>
      </c>
      <c r="AC765" s="346">
        <v>0</v>
      </c>
      <c r="AD765" s="346">
        <v>0</v>
      </c>
      <c r="AE765" s="346">
        <v>0</v>
      </c>
      <c r="AF765" s="405">
        <v>0</v>
      </c>
      <c r="AG765" s="333" t="s">
        <v>3459</v>
      </c>
      <c r="AH765" s="388" t="s">
        <v>3454</v>
      </c>
      <c r="AI765" s="388" t="s">
        <v>1525</v>
      </c>
      <c r="AJ765" s="389">
        <v>1</v>
      </c>
      <c r="AK765" s="390">
        <v>4</v>
      </c>
      <c r="AL765" s="333">
        <v>1</v>
      </c>
      <c r="AM765" s="333">
        <v>2.3148148148148147E-3</v>
      </c>
      <c r="AN765" s="440">
        <v>0.1</v>
      </c>
      <c r="AO765" s="389">
        <v>0</v>
      </c>
      <c r="AP765" s="388"/>
      <c r="AQ765" s="389"/>
      <c r="AR765" s="389"/>
      <c r="AS765" s="389"/>
      <c r="AT765" s="389"/>
      <c r="AU765" s="389"/>
      <c r="AV765" s="389"/>
      <c r="AW765" s="350">
        <v>0</v>
      </c>
      <c r="AX765" s="391">
        <v>0</v>
      </c>
      <c r="AY765" s="83">
        <v>0</v>
      </c>
      <c r="AZ765" s="5">
        <v>0</v>
      </c>
      <c r="BA765" s="5" t="s">
        <v>3612</v>
      </c>
      <c r="BB765" s="5" t="s">
        <v>3612</v>
      </c>
      <c r="BC765" s="5" t="s">
        <v>3612</v>
      </c>
      <c r="BD765" s="4" t="s">
        <v>3612</v>
      </c>
      <c r="BG765" s="5">
        <v>0</v>
      </c>
      <c r="BH765" s="5" t="s">
        <v>3612</v>
      </c>
      <c r="BI765" s="289"/>
      <c r="BJ765" s="297">
        <v>0</v>
      </c>
      <c r="BK765" s="297">
        <v>0</v>
      </c>
    </row>
    <row r="766" spans="1:63" x14ac:dyDescent="0.2">
      <c r="A766" s="291" t="s">
        <v>3553</v>
      </c>
      <c r="B766" s="292" t="s">
        <v>3554</v>
      </c>
      <c r="C766" s="340">
        <v>12</v>
      </c>
      <c r="D766" s="341">
        <v>12</v>
      </c>
      <c r="E766" s="341">
        <v>12</v>
      </c>
      <c r="F766" s="341">
        <v>12</v>
      </c>
      <c r="G766" s="341">
        <v>12</v>
      </c>
      <c r="H766" s="341">
        <v>12</v>
      </c>
      <c r="I766" s="342">
        <v>12</v>
      </c>
      <c r="J766" s="340">
        <v>0</v>
      </c>
      <c r="K766" s="341">
        <v>0</v>
      </c>
      <c r="L766" s="341">
        <v>0</v>
      </c>
      <c r="M766" s="341">
        <v>0</v>
      </c>
      <c r="N766" s="340">
        <v>12</v>
      </c>
      <c r="O766" s="341">
        <v>12</v>
      </c>
      <c r="P766" s="341">
        <v>12</v>
      </c>
      <c r="Q766" s="343">
        <v>12</v>
      </c>
      <c r="R766" s="344">
        <v>12</v>
      </c>
      <c r="S766" s="344">
        <v>12</v>
      </c>
      <c r="T766" s="344">
        <v>12</v>
      </c>
      <c r="U766" s="344">
        <v>12</v>
      </c>
      <c r="V766" s="344">
        <v>12</v>
      </c>
      <c r="W766" s="344">
        <v>0</v>
      </c>
      <c r="X766" s="383">
        <v>0</v>
      </c>
      <c r="Y766" s="384">
        <v>0</v>
      </c>
      <c r="Z766" s="384">
        <v>0</v>
      </c>
      <c r="AA766" s="384">
        <v>0</v>
      </c>
      <c r="AB766" s="346">
        <v>0</v>
      </c>
      <c r="AC766" s="346">
        <v>0</v>
      </c>
      <c r="AD766" s="346">
        <v>0</v>
      </c>
      <c r="AE766" s="346">
        <v>0</v>
      </c>
      <c r="AF766" s="405">
        <v>0</v>
      </c>
      <c r="AG766" s="333" t="s">
        <v>3459</v>
      </c>
      <c r="AH766" s="388" t="s">
        <v>3454</v>
      </c>
      <c r="AI766" s="388" t="s">
        <v>1525</v>
      </c>
      <c r="AJ766" s="389">
        <v>1</v>
      </c>
      <c r="AK766" s="390">
        <v>4</v>
      </c>
      <c r="AL766" s="333">
        <v>1</v>
      </c>
      <c r="AM766" s="333">
        <v>2.3148148148148147E-3</v>
      </c>
      <c r="AN766" s="440">
        <v>0.1</v>
      </c>
      <c r="AO766" s="389">
        <v>0</v>
      </c>
      <c r="AP766" s="388"/>
      <c r="AQ766" s="389"/>
      <c r="AR766" s="389"/>
      <c r="AS766" s="389"/>
      <c r="AT766" s="389"/>
      <c r="AU766" s="389"/>
      <c r="AV766" s="389"/>
      <c r="AW766" s="350">
        <v>0</v>
      </c>
      <c r="AX766" s="391">
        <v>0</v>
      </c>
      <c r="AY766" s="83">
        <v>0</v>
      </c>
      <c r="AZ766" s="5">
        <v>0</v>
      </c>
      <c r="BA766" s="5" t="s">
        <v>3612</v>
      </c>
      <c r="BB766" s="5" t="s">
        <v>3612</v>
      </c>
      <c r="BC766" s="5" t="s">
        <v>3612</v>
      </c>
      <c r="BD766" s="4" t="s">
        <v>3612</v>
      </c>
      <c r="BG766" s="5">
        <v>0</v>
      </c>
      <c r="BH766" s="5" t="s">
        <v>3612</v>
      </c>
      <c r="BI766" s="289"/>
      <c r="BJ766" s="297">
        <v>0</v>
      </c>
      <c r="BK766" s="297">
        <v>0</v>
      </c>
    </row>
    <row r="767" spans="1:63" x14ac:dyDescent="0.2">
      <c r="A767" s="291" t="s">
        <v>3557</v>
      </c>
      <c r="B767" s="292" t="s">
        <v>3558</v>
      </c>
      <c r="C767" s="340">
        <v>12</v>
      </c>
      <c r="D767" s="341">
        <v>12</v>
      </c>
      <c r="E767" s="341">
        <v>12</v>
      </c>
      <c r="F767" s="341">
        <v>12</v>
      </c>
      <c r="G767" s="341">
        <v>12</v>
      </c>
      <c r="H767" s="341">
        <v>12</v>
      </c>
      <c r="I767" s="342">
        <v>12</v>
      </c>
      <c r="J767" s="340">
        <v>0</v>
      </c>
      <c r="K767" s="341">
        <v>0</v>
      </c>
      <c r="L767" s="341">
        <v>0</v>
      </c>
      <c r="M767" s="341">
        <v>0</v>
      </c>
      <c r="N767" s="340">
        <v>12</v>
      </c>
      <c r="O767" s="341">
        <v>12</v>
      </c>
      <c r="P767" s="341">
        <v>12</v>
      </c>
      <c r="Q767" s="343">
        <v>12</v>
      </c>
      <c r="R767" s="344">
        <v>12</v>
      </c>
      <c r="S767" s="344">
        <v>12</v>
      </c>
      <c r="T767" s="344">
        <v>12</v>
      </c>
      <c r="U767" s="344">
        <v>12</v>
      </c>
      <c r="V767" s="344">
        <v>12</v>
      </c>
      <c r="W767" s="344">
        <v>0</v>
      </c>
      <c r="X767" s="383">
        <v>0</v>
      </c>
      <c r="Y767" s="384">
        <v>0</v>
      </c>
      <c r="Z767" s="384">
        <v>0</v>
      </c>
      <c r="AA767" s="384">
        <v>0</v>
      </c>
      <c r="AB767" s="346">
        <v>0</v>
      </c>
      <c r="AC767" s="346">
        <v>0</v>
      </c>
      <c r="AD767" s="346">
        <v>0</v>
      </c>
      <c r="AE767" s="346">
        <v>0</v>
      </c>
      <c r="AF767" s="405">
        <v>0</v>
      </c>
      <c r="AG767" s="333" t="s">
        <v>3459</v>
      </c>
      <c r="AH767" s="388" t="s">
        <v>3454</v>
      </c>
      <c r="AI767" s="388" t="s">
        <v>1525</v>
      </c>
      <c r="AJ767" s="389">
        <v>1</v>
      </c>
      <c r="AK767" s="390">
        <v>4</v>
      </c>
      <c r="AL767" s="333">
        <v>1</v>
      </c>
      <c r="AM767" s="333">
        <v>2.3148148148148147E-3</v>
      </c>
      <c r="AN767" s="440">
        <v>0.1</v>
      </c>
      <c r="AO767" s="389">
        <v>0</v>
      </c>
      <c r="AP767" s="388"/>
      <c r="AQ767" s="389"/>
      <c r="AR767" s="389"/>
      <c r="AS767" s="389"/>
      <c r="AT767" s="389"/>
      <c r="AU767" s="389"/>
      <c r="AV767" s="389"/>
      <c r="AW767" s="350">
        <v>0</v>
      </c>
      <c r="AX767" s="391">
        <v>0</v>
      </c>
      <c r="AY767" s="83">
        <v>0</v>
      </c>
      <c r="AZ767" s="5">
        <v>0</v>
      </c>
      <c r="BA767" s="5" t="s">
        <v>3612</v>
      </c>
      <c r="BB767" s="5" t="s">
        <v>3612</v>
      </c>
      <c r="BC767" s="5" t="s">
        <v>3612</v>
      </c>
      <c r="BD767" s="4" t="s">
        <v>3612</v>
      </c>
      <c r="BG767" s="5">
        <v>0</v>
      </c>
      <c r="BH767" s="5" t="s">
        <v>3612</v>
      </c>
      <c r="BI767" s="289"/>
      <c r="BJ767" s="297">
        <v>0</v>
      </c>
      <c r="BK767" s="297">
        <v>0</v>
      </c>
    </row>
    <row r="768" spans="1:63" x14ac:dyDescent="0.2">
      <c r="A768" s="291" t="s">
        <v>3559</v>
      </c>
      <c r="B768" s="292" t="s">
        <v>3560</v>
      </c>
      <c r="C768" s="340">
        <v>12</v>
      </c>
      <c r="D768" s="341">
        <v>12</v>
      </c>
      <c r="E768" s="341">
        <v>12</v>
      </c>
      <c r="F768" s="341">
        <v>12</v>
      </c>
      <c r="G768" s="341">
        <v>12</v>
      </c>
      <c r="H768" s="341">
        <v>12</v>
      </c>
      <c r="I768" s="342">
        <v>12</v>
      </c>
      <c r="J768" s="340">
        <v>0</v>
      </c>
      <c r="K768" s="341">
        <v>0</v>
      </c>
      <c r="L768" s="341">
        <v>0</v>
      </c>
      <c r="M768" s="341">
        <v>0</v>
      </c>
      <c r="N768" s="340">
        <v>12</v>
      </c>
      <c r="O768" s="341">
        <v>12</v>
      </c>
      <c r="P768" s="341">
        <v>12</v>
      </c>
      <c r="Q768" s="343">
        <v>12</v>
      </c>
      <c r="R768" s="344">
        <v>12</v>
      </c>
      <c r="S768" s="344">
        <v>12</v>
      </c>
      <c r="T768" s="344">
        <v>12</v>
      </c>
      <c r="U768" s="344">
        <v>12</v>
      </c>
      <c r="V768" s="344">
        <v>12</v>
      </c>
      <c r="W768" s="344">
        <v>0</v>
      </c>
      <c r="X768" s="383">
        <v>0</v>
      </c>
      <c r="Y768" s="384">
        <v>0</v>
      </c>
      <c r="Z768" s="384">
        <v>0</v>
      </c>
      <c r="AA768" s="384">
        <v>0</v>
      </c>
      <c r="AB768" s="346">
        <v>0</v>
      </c>
      <c r="AC768" s="346">
        <v>0</v>
      </c>
      <c r="AD768" s="346">
        <v>0</v>
      </c>
      <c r="AE768" s="346">
        <v>0</v>
      </c>
      <c r="AF768" s="405">
        <v>0</v>
      </c>
      <c r="AG768" s="333" t="s">
        <v>3459</v>
      </c>
      <c r="AH768" s="388" t="s">
        <v>3454</v>
      </c>
      <c r="AI768" s="388" t="s">
        <v>1525</v>
      </c>
      <c r="AJ768" s="389">
        <v>1</v>
      </c>
      <c r="AK768" s="390">
        <v>4</v>
      </c>
      <c r="AL768" s="333">
        <v>1</v>
      </c>
      <c r="AM768" s="333">
        <v>2.3148148148148147E-3</v>
      </c>
      <c r="AN768" s="440">
        <v>0.1</v>
      </c>
      <c r="AO768" s="389">
        <v>0</v>
      </c>
      <c r="AP768" s="388"/>
      <c r="AQ768" s="389"/>
      <c r="AR768" s="389"/>
      <c r="AS768" s="389"/>
      <c r="AT768" s="389"/>
      <c r="AU768" s="389"/>
      <c r="AV768" s="389"/>
      <c r="AW768" s="350">
        <v>0</v>
      </c>
      <c r="AX768" s="391">
        <v>0</v>
      </c>
      <c r="AY768" s="83">
        <v>0</v>
      </c>
      <c r="AZ768" s="5">
        <v>0</v>
      </c>
      <c r="BA768" s="5" t="s">
        <v>3612</v>
      </c>
      <c r="BB768" s="5" t="s">
        <v>3612</v>
      </c>
      <c r="BC768" s="5" t="s">
        <v>3612</v>
      </c>
      <c r="BD768" s="4" t="s">
        <v>3612</v>
      </c>
      <c r="BG768" s="5">
        <v>0</v>
      </c>
      <c r="BH768" s="5" t="s">
        <v>3612</v>
      </c>
      <c r="BI768" s="289"/>
      <c r="BJ768" s="297">
        <v>0</v>
      </c>
      <c r="BK768" s="297">
        <v>0</v>
      </c>
    </row>
    <row r="769" spans="1:63" x14ac:dyDescent="0.2">
      <c r="A769" s="291" t="s">
        <v>5962</v>
      </c>
      <c r="B769" s="292" t="s">
        <v>5961</v>
      </c>
      <c r="C769" s="340">
        <v>12</v>
      </c>
      <c r="D769" s="341">
        <v>12</v>
      </c>
      <c r="E769" s="341">
        <v>12</v>
      </c>
      <c r="F769" s="341">
        <v>12</v>
      </c>
      <c r="G769" s="341">
        <v>12</v>
      </c>
      <c r="H769" s="341">
        <v>12</v>
      </c>
      <c r="I769" s="342">
        <v>12</v>
      </c>
      <c r="J769" s="340">
        <v>0</v>
      </c>
      <c r="K769" s="341">
        <v>0</v>
      </c>
      <c r="L769" s="341">
        <v>0</v>
      </c>
      <c r="M769" s="341">
        <v>0</v>
      </c>
      <c r="N769" s="340">
        <v>12</v>
      </c>
      <c r="O769" s="341">
        <v>12</v>
      </c>
      <c r="P769" s="341">
        <v>12</v>
      </c>
      <c r="Q769" s="343">
        <v>12</v>
      </c>
      <c r="R769" s="344">
        <v>12</v>
      </c>
      <c r="S769" s="344">
        <v>12</v>
      </c>
      <c r="T769" s="344">
        <v>12</v>
      </c>
      <c r="U769" s="344">
        <v>12</v>
      </c>
      <c r="V769" s="344">
        <v>12</v>
      </c>
      <c r="W769" s="344">
        <v>0</v>
      </c>
      <c r="X769" s="383">
        <v>0</v>
      </c>
      <c r="Y769" s="384">
        <v>0</v>
      </c>
      <c r="Z769" s="384">
        <v>0</v>
      </c>
      <c r="AA769" s="384">
        <v>0</v>
      </c>
      <c r="AB769" s="346">
        <v>0</v>
      </c>
      <c r="AC769" s="346">
        <v>0</v>
      </c>
      <c r="AD769" s="346">
        <v>0</v>
      </c>
      <c r="AE769" s="346">
        <v>0</v>
      </c>
      <c r="AF769" s="405">
        <v>0</v>
      </c>
      <c r="AG769" s="333" t="s">
        <v>3459</v>
      </c>
      <c r="AH769" s="388" t="s">
        <v>3454</v>
      </c>
      <c r="AI769" s="388" t="s">
        <v>1525</v>
      </c>
      <c r="AJ769" s="389">
        <v>1</v>
      </c>
      <c r="AK769" s="390">
        <v>4</v>
      </c>
      <c r="AL769" s="333">
        <v>1</v>
      </c>
      <c r="AM769" s="333">
        <v>2.3148148148148147E-3</v>
      </c>
      <c r="AN769" s="440">
        <v>0.1</v>
      </c>
      <c r="AO769" s="389">
        <v>0</v>
      </c>
      <c r="AP769" s="388"/>
      <c r="AQ769" s="389"/>
      <c r="AR769" s="389"/>
      <c r="AS769" s="389"/>
      <c r="AT769" s="389"/>
      <c r="AU769" s="389"/>
      <c r="AV769" s="389"/>
      <c r="AW769" s="350">
        <v>0</v>
      </c>
      <c r="AX769" s="391">
        <v>0</v>
      </c>
      <c r="AY769" s="83">
        <v>0</v>
      </c>
      <c r="AZ769" s="5">
        <v>0</v>
      </c>
      <c r="BA769" s="5" t="s">
        <v>3612</v>
      </c>
      <c r="BB769" s="5" t="s">
        <v>3612</v>
      </c>
      <c r="BC769" s="5" t="s">
        <v>3612</v>
      </c>
      <c r="BD769" s="4" t="s">
        <v>3612</v>
      </c>
      <c r="BG769" s="5">
        <v>0</v>
      </c>
      <c r="BH769" s="5" t="s">
        <v>3612</v>
      </c>
      <c r="BI769" s="289"/>
      <c r="BJ769" s="297">
        <v>0</v>
      </c>
      <c r="BK769" s="297">
        <v>0</v>
      </c>
    </row>
    <row r="770" spans="1:63" x14ac:dyDescent="0.2">
      <c r="A770" s="296" t="s">
        <v>5652</v>
      </c>
      <c r="B770" s="288" t="s">
        <v>5965</v>
      </c>
      <c r="C770" s="340">
        <v>12</v>
      </c>
      <c r="D770" s="341">
        <v>12</v>
      </c>
      <c r="E770" s="341">
        <v>12</v>
      </c>
      <c r="F770" s="341">
        <v>12</v>
      </c>
      <c r="G770" s="341">
        <v>12</v>
      </c>
      <c r="H770" s="341">
        <v>12</v>
      </c>
      <c r="I770" s="342">
        <v>12</v>
      </c>
      <c r="J770" s="340">
        <v>0</v>
      </c>
      <c r="K770" s="341">
        <v>0</v>
      </c>
      <c r="L770" s="341">
        <v>0</v>
      </c>
      <c r="M770" s="341">
        <v>0</v>
      </c>
      <c r="N770" s="340">
        <v>12</v>
      </c>
      <c r="O770" s="341">
        <v>12</v>
      </c>
      <c r="P770" s="341">
        <v>12</v>
      </c>
      <c r="Q770" s="343">
        <v>12</v>
      </c>
      <c r="R770" s="344">
        <v>12</v>
      </c>
      <c r="S770" s="344">
        <v>12</v>
      </c>
      <c r="T770" s="344">
        <v>12</v>
      </c>
      <c r="U770" s="344">
        <v>12</v>
      </c>
      <c r="V770" s="344">
        <v>12</v>
      </c>
      <c r="W770" s="344">
        <v>0</v>
      </c>
      <c r="X770" s="383">
        <v>0</v>
      </c>
      <c r="Y770" s="384">
        <v>0</v>
      </c>
      <c r="Z770" s="384">
        <v>0</v>
      </c>
      <c r="AA770" s="384">
        <v>0</v>
      </c>
      <c r="AB770" s="346">
        <v>0</v>
      </c>
      <c r="AC770" s="346">
        <v>0</v>
      </c>
      <c r="AD770" s="346">
        <v>0</v>
      </c>
      <c r="AE770" s="346">
        <v>0</v>
      </c>
      <c r="AF770" s="405">
        <v>0</v>
      </c>
      <c r="AG770" s="333" t="s">
        <v>3459</v>
      </c>
      <c r="AH770" s="388" t="s">
        <v>3454</v>
      </c>
      <c r="AI770" s="388" t="s">
        <v>1525</v>
      </c>
      <c r="AJ770" s="389">
        <v>1</v>
      </c>
      <c r="AK770" s="390">
        <v>4</v>
      </c>
      <c r="AL770" s="333">
        <v>1</v>
      </c>
      <c r="AM770" s="333">
        <v>2.3148148148148147E-3</v>
      </c>
      <c r="AN770" s="440">
        <v>0.1</v>
      </c>
      <c r="AO770" s="389">
        <v>0</v>
      </c>
      <c r="AP770" s="388"/>
      <c r="AQ770" s="389"/>
      <c r="AR770" s="389"/>
      <c r="AS770" s="389"/>
      <c r="AT770" s="389"/>
      <c r="AU770" s="389"/>
      <c r="AV770" s="389"/>
      <c r="AW770" s="350">
        <v>0</v>
      </c>
      <c r="AX770" s="391">
        <v>0</v>
      </c>
      <c r="AY770" s="83">
        <v>0</v>
      </c>
      <c r="AZ770" s="5">
        <v>0</v>
      </c>
      <c r="BA770" s="5" t="s">
        <v>3612</v>
      </c>
      <c r="BB770" s="5" t="s">
        <v>3612</v>
      </c>
      <c r="BC770" s="5" t="s">
        <v>3612</v>
      </c>
      <c r="BD770" s="4" t="s">
        <v>3612</v>
      </c>
      <c r="BG770" s="5">
        <v>0</v>
      </c>
      <c r="BH770" s="5" t="s">
        <v>3612</v>
      </c>
      <c r="BI770" s="289"/>
      <c r="BJ770" s="297">
        <v>0</v>
      </c>
      <c r="BK770" s="297">
        <v>0</v>
      </c>
    </row>
    <row r="771" spans="1:63" x14ac:dyDescent="0.2">
      <c r="A771" s="296" t="s">
        <v>6022</v>
      </c>
      <c r="B771" s="288" t="s">
        <v>6025</v>
      </c>
      <c r="C771" s="340">
        <v>12</v>
      </c>
      <c r="D771" s="341">
        <v>12</v>
      </c>
      <c r="E771" s="341">
        <v>12</v>
      </c>
      <c r="F771" s="341">
        <v>12</v>
      </c>
      <c r="G771" s="341">
        <v>12</v>
      </c>
      <c r="H771" s="341">
        <v>12</v>
      </c>
      <c r="I771" s="342">
        <v>12</v>
      </c>
      <c r="J771" s="340">
        <v>0</v>
      </c>
      <c r="K771" s="341">
        <v>0</v>
      </c>
      <c r="L771" s="341">
        <v>0</v>
      </c>
      <c r="M771" s="341">
        <v>0</v>
      </c>
      <c r="N771" s="340">
        <v>12</v>
      </c>
      <c r="O771" s="341">
        <v>12</v>
      </c>
      <c r="P771" s="341">
        <v>12</v>
      </c>
      <c r="Q771" s="343">
        <v>12</v>
      </c>
      <c r="R771" s="344">
        <v>12</v>
      </c>
      <c r="S771" s="344">
        <v>12</v>
      </c>
      <c r="T771" s="344">
        <v>12</v>
      </c>
      <c r="U771" s="344">
        <v>12</v>
      </c>
      <c r="V771" s="344">
        <v>12</v>
      </c>
      <c r="W771" s="344">
        <v>0</v>
      </c>
      <c r="X771" s="383">
        <v>0</v>
      </c>
      <c r="Y771" s="384">
        <v>0</v>
      </c>
      <c r="Z771" s="384">
        <v>0</v>
      </c>
      <c r="AA771" s="384">
        <v>0</v>
      </c>
      <c r="AB771" s="346">
        <v>0</v>
      </c>
      <c r="AC771" s="346">
        <v>0</v>
      </c>
      <c r="AD771" s="346">
        <v>0</v>
      </c>
      <c r="AE771" s="346">
        <v>0</v>
      </c>
      <c r="AF771" s="405">
        <v>0</v>
      </c>
      <c r="AG771" s="333" t="s">
        <v>3459</v>
      </c>
      <c r="AH771" s="388" t="s">
        <v>3454</v>
      </c>
      <c r="AI771" s="388" t="s">
        <v>1525</v>
      </c>
      <c r="AJ771" s="389">
        <v>1</v>
      </c>
      <c r="AK771" s="390">
        <v>4</v>
      </c>
      <c r="AL771" s="333">
        <v>1</v>
      </c>
      <c r="AM771" s="333">
        <v>2.3148148148148147E-3</v>
      </c>
      <c r="AN771" s="440">
        <v>0.1</v>
      </c>
      <c r="AO771" s="389">
        <v>0</v>
      </c>
      <c r="AP771" s="388"/>
      <c r="AQ771" s="389"/>
      <c r="AR771" s="389"/>
      <c r="AS771" s="389"/>
      <c r="AT771" s="389"/>
      <c r="AU771" s="389"/>
      <c r="AV771" s="389"/>
      <c r="AW771" s="350">
        <v>0</v>
      </c>
      <c r="AX771" s="391">
        <v>0</v>
      </c>
      <c r="AY771" s="83">
        <v>0</v>
      </c>
      <c r="AZ771" s="5">
        <v>0</v>
      </c>
      <c r="BA771" s="5" t="s">
        <v>3612</v>
      </c>
      <c r="BB771" s="5" t="s">
        <v>3612</v>
      </c>
      <c r="BC771" s="5" t="s">
        <v>3612</v>
      </c>
      <c r="BD771" s="4" t="s">
        <v>3612</v>
      </c>
      <c r="BG771" s="5">
        <v>0</v>
      </c>
      <c r="BH771" s="5" t="s">
        <v>3612</v>
      </c>
      <c r="BI771" s="289"/>
      <c r="BJ771" s="297">
        <v>0</v>
      </c>
      <c r="BK771" s="297">
        <v>0</v>
      </c>
    </row>
    <row r="772" spans="1:63" x14ac:dyDescent="0.2">
      <c r="A772" s="296" t="s">
        <v>6023</v>
      </c>
      <c r="B772" s="288" t="s">
        <v>6024</v>
      </c>
      <c r="C772" s="340">
        <v>12</v>
      </c>
      <c r="D772" s="341">
        <v>12</v>
      </c>
      <c r="E772" s="341">
        <v>12</v>
      </c>
      <c r="F772" s="341">
        <v>12</v>
      </c>
      <c r="G772" s="341">
        <v>12</v>
      </c>
      <c r="H772" s="341">
        <v>12</v>
      </c>
      <c r="I772" s="342">
        <v>12</v>
      </c>
      <c r="J772" s="340">
        <v>0</v>
      </c>
      <c r="K772" s="341">
        <v>0</v>
      </c>
      <c r="L772" s="341">
        <v>0</v>
      </c>
      <c r="M772" s="341">
        <v>0</v>
      </c>
      <c r="N772" s="340">
        <v>12</v>
      </c>
      <c r="O772" s="341">
        <v>12</v>
      </c>
      <c r="P772" s="341">
        <v>12</v>
      </c>
      <c r="Q772" s="343">
        <v>12</v>
      </c>
      <c r="R772" s="344">
        <v>12</v>
      </c>
      <c r="S772" s="344">
        <v>12</v>
      </c>
      <c r="T772" s="344">
        <v>12</v>
      </c>
      <c r="U772" s="344">
        <v>12</v>
      </c>
      <c r="V772" s="344">
        <v>12</v>
      </c>
      <c r="W772" s="344">
        <v>0</v>
      </c>
      <c r="X772" s="383">
        <v>0</v>
      </c>
      <c r="Y772" s="384">
        <v>0</v>
      </c>
      <c r="Z772" s="384">
        <v>0</v>
      </c>
      <c r="AA772" s="384">
        <v>0</v>
      </c>
      <c r="AB772" s="346">
        <v>0</v>
      </c>
      <c r="AC772" s="346">
        <v>0</v>
      </c>
      <c r="AD772" s="346">
        <v>0</v>
      </c>
      <c r="AE772" s="346">
        <v>0</v>
      </c>
      <c r="AF772" s="405">
        <v>0</v>
      </c>
      <c r="AG772" s="333" t="s">
        <v>3459</v>
      </c>
      <c r="AH772" s="388" t="s">
        <v>3454</v>
      </c>
      <c r="AI772" s="388" t="s">
        <v>1525</v>
      </c>
      <c r="AJ772" s="389">
        <v>1</v>
      </c>
      <c r="AK772" s="390">
        <v>4</v>
      </c>
      <c r="AL772" s="333">
        <v>1</v>
      </c>
      <c r="AM772" s="333">
        <v>2.3148148148148147E-3</v>
      </c>
      <c r="AN772" s="440">
        <v>0.1</v>
      </c>
      <c r="AO772" s="389">
        <v>0</v>
      </c>
      <c r="AP772" s="388"/>
      <c r="AQ772" s="389"/>
      <c r="AR772" s="389"/>
      <c r="AS772" s="389"/>
      <c r="AT772" s="389"/>
      <c r="AU772" s="389"/>
      <c r="AV772" s="389"/>
      <c r="AW772" s="350">
        <v>0</v>
      </c>
      <c r="AX772" s="391">
        <v>0</v>
      </c>
      <c r="AY772" s="83">
        <v>0</v>
      </c>
      <c r="AZ772" s="5">
        <v>0</v>
      </c>
      <c r="BA772" s="5" t="s">
        <v>3612</v>
      </c>
      <c r="BB772" s="5" t="s">
        <v>3612</v>
      </c>
      <c r="BC772" s="5" t="s">
        <v>3612</v>
      </c>
      <c r="BD772" s="4" t="s">
        <v>3612</v>
      </c>
      <c r="BG772" s="5">
        <v>0</v>
      </c>
      <c r="BH772" s="5" t="s">
        <v>3612</v>
      </c>
      <c r="BI772" s="289"/>
      <c r="BJ772" s="297">
        <v>0</v>
      </c>
      <c r="BK772" s="297">
        <v>0</v>
      </c>
    </row>
    <row r="773" spans="1:63" x14ac:dyDescent="0.2">
      <c r="A773" s="296" t="s">
        <v>5963</v>
      </c>
      <c r="B773" s="288" t="s">
        <v>5964</v>
      </c>
      <c r="C773" s="340">
        <v>12</v>
      </c>
      <c r="D773" s="341">
        <v>12</v>
      </c>
      <c r="E773" s="341">
        <v>12</v>
      </c>
      <c r="F773" s="341">
        <v>12</v>
      </c>
      <c r="G773" s="341">
        <v>12</v>
      </c>
      <c r="H773" s="341">
        <v>12</v>
      </c>
      <c r="I773" s="342">
        <v>12</v>
      </c>
      <c r="J773" s="340">
        <v>0</v>
      </c>
      <c r="K773" s="341">
        <v>0</v>
      </c>
      <c r="L773" s="341">
        <v>0</v>
      </c>
      <c r="M773" s="341">
        <v>0</v>
      </c>
      <c r="N773" s="340">
        <v>12</v>
      </c>
      <c r="O773" s="341">
        <v>12</v>
      </c>
      <c r="P773" s="341">
        <v>12</v>
      </c>
      <c r="Q773" s="343">
        <v>12</v>
      </c>
      <c r="R773" s="344">
        <v>12</v>
      </c>
      <c r="S773" s="344">
        <v>12</v>
      </c>
      <c r="T773" s="344">
        <v>12</v>
      </c>
      <c r="U773" s="344">
        <v>12</v>
      </c>
      <c r="V773" s="344">
        <v>12</v>
      </c>
      <c r="W773" s="344">
        <v>0</v>
      </c>
      <c r="X773" s="383">
        <v>0</v>
      </c>
      <c r="Y773" s="384">
        <v>0</v>
      </c>
      <c r="Z773" s="384">
        <v>0</v>
      </c>
      <c r="AA773" s="384">
        <v>0</v>
      </c>
      <c r="AB773" s="346">
        <v>0</v>
      </c>
      <c r="AC773" s="346">
        <v>0</v>
      </c>
      <c r="AD773" s="346">
        <v>0</v>
      </c>
      <c r="AE773" s="346">
        <v>0</v>
      </c>
      <c r="AF773" s="405">
        <v>0</v>
      </c>
      <c r="AG773" s="333" t="s">
        <v>3459</v>
      </c>
      <c r="AH773" s="388" t="s">
        <v>3454</v>
      </c>
      <c r="AI773" s="388" t="s">
        <v>1525</v>
      </c>
      <c r="AJ773" s="389">
        <v>1</v>
      </c>
      <c r="AK773" s="390">
        <v>4</v>
      </c>
      <c r="AL773" s="333">
        <v>1</v>
      </c>
      <c r="AM773" s="333">
        <v>2.3148148148148147E-3</v>
      </c>
      <c r="AN773" s="440">
        <v>0.1</v>
      </c>
      <c r="AO773" s="389">
        <v>0</v>
      </c>
      <c r="AP773" s="388"/>
      <c r="AQ773" s="389"/>
      <c r="AR773" s="389"/>
      <c r="AS773" s="389"/>
      <c r="AT773" s="389"/>
      <c r="AU773" s="389"/>
      <c r="AV773" s="389"/>
      <c r="AW773" s="350">
        <v>0</v>
      </c>
      <c r="AX773" s="391">
        <v>0</v>
      </c>
      <c r="AY773" s="83">
        <v>0</v>
      </c>
      <c r="AZ773" s="5">
        <v>0</v>
      </c>
      <c r="BA773" s="5" t="s">
        <v>3612</v>
      </c>
      <c r="BB773" s="5" t="s">
        <v>3612</v>
      </c>
      <c r="BC773" s="5" t="s">
        <v>3612</v>
      </c>
      <c r="BD773" s="4" t="s">
        <v>3612</v>
      </c>
      <c r="BG773" s="5">
        <v>0</v>
      </c>
      <c r="BH773" s="5" t="s">
        <v>3612</v>
      </c>
      <c r="BI773" s="289"/>
      <c r="BJ773" s="297">
        <v>0</v>
      </c>
      <c r="BK773" s="297">
        <v>0</v>
      </c>
    </row>
    <row r="774" spans="1:63" x14ac:dyDescent="0.2">
      <c r="A774" s="4" t="s">
        <v>6103</v>
      </c>
      <c r="B774" s="382" t="s">
        <v>6017</v>
      </c>
      <c r="C774" s="340">
        <v>12</v>
      </c>
      <c r="D774" s="341">
        <v>12</v>
      </c>
      <c r="E774" s="341">
        <v>12</v>
      </c>
      <c r="F774" s="341">
        <v>12</v>
      </c>
      <c r="G774" s="341">
        <v>12</v>
      </c>
      <c r="H774" s="341">
        <v>12</v>
      </c>
      <c r="I774" s="342">
        <v>12</v>
      </c>
      <c r="J774" s="340">
        <v>0</v>
      </c>
      <c r="K774" s="341">
        <v>0</v>
      </c>
      <c r="L774" s="341">
        <v>0</v>
      </c>
      <c r="M774" s="341">
        <v>0</v>
      </c>
      <c r="N774" s="340">
        <v>12</v>
      </c>
      <c r="O774" s="341">
        <v>12</v>
      </c>
      <c r="P774" s="341">
        <v>12</v>
      </c>
      <c r="Q774" s="343">
        <v>12</v>
      </c>
      <c r="R774" s="344">
        <v>12</v>
      </c>
      <c r="S774" s="344">
        <v>12</v>
      </c>
      <c r="T774" s="344">
        <v>12</v>
      </c>
      <c r="U774" s="344">
        <v>12</v>
      </c>
      <c r="V774" s="344">
        <v>12</v>
      </c>
      <c r="W774" s="344">
        <v>0</v>
      </c>
      <c r="X774" s="383">
        <v>0</v>
      </c>
      <c r="Y774" s="384">
        <v>0</v>
      </c>
      <c r="Z774" s="384">
        <v>0</v>
      </c>
      <c r="AA774" s="384">
        <v>0</v>
      </c>
      <c r="AB774" s="346">
        <v>0</v>
      </c>
      <c r="AC774" s="346">
        <v>0</v>
      </c>
      <c r="AD774" s="346">
        <v>0</v>
      </c>
      <c r="AE774" s="346">
        <v>0</v>
      </c>
      <c r="AF774" s="405">
        <v>0</v>
      </c>
      <c r="AG774" s="333" t="s">
        <v>3459</v>
      </c>
      <c r="AH774" s="388" t="s">
        <v>3454</v>
      </c>
      <c r="AI774" s="388" t="s">
        <v>1525</v>
      </c>
      <c r="AJ774" s="389">
        <v>1</v>
      </c>
      <c r="AK774" s="390">
        <v>4</v>
      </c>
      <c r="AL774" s="333">
        <v>1</v>
      </c>
      <c r="AM774" s="333">
        <v>2.3148148148148147E-3</v>
      </c>
      <c r="AN774" s="440">
        <v>0.1</v>
      </c>
      <c r="AO774" s="389">
        <v>0</v>
      </c>
      <c r="AP774" s="388"/>
      <c r="AQ774" s="389"/>
      <c r="AR774" s="389"/>
      <c r="AS774" s="389"/>
      <c r="AT774" s="389"/>
      <c r="AU774" s="389"/>
      <c r="AV774" s="389"/>
      <c r="AW774" s="350">
        <v>0</v>
      </c>
      <c r="AX774" s="391">
        <v>0</v>
      </c>
      <c r="AY774" s="83">
        <v>0</v>
      </c>
      <c r="AZ774" s="5">
        <v>0</v>
      </c>
      <c r="BA774" s="5" t="s">
        <v>3612</v>
      </c>
      <c r="BB774" s="5" t="s">
        <v>3612</v>
      </c>
      <c r="BC774" s="5" t="s">
        <v>3612</v>
      </c>
      <c r="BD774" s="4" t="s">
        <v>3612</v>
      </c>
      <c r="BG774" s="5">
        <v>0</v>
      </c>
      <c r="BH774" s="5" t="s">
        <v>3612</v>
      </c>
      <c r="BI774" s="289"/>
      <c r="BJ774" s="297">
        <v>0</v>
      </c>
      <c r="BK774" s="297">
        <v>0</v>
      </c>
    </row>
    <row r="775" spans="1:63" x14ac:dyDescent="0.2">
      <c r="A775" s="296" t="s">
        <v>5564</v>
      </c>
      <c r="B775" s="288" t="s">
        <v>5966</v>
      </c>
      <c r="C775" s="340">
        <v>12</v>
      </c>
      <c r="D775" s="341">
        <v>12</v>
      </c>
      <c r="E775" s="341">
        <v>12</v>
      </c>
      <c r="F775" s="341">
        <v>12</v>
      </c>
      <c r="G775" s="341">
        <v>12</v>
      </c>
      <c r="H775" s="341">
        <v>12</v>
      </c>
      <c r="I775" s="342">
        <v>12</v>
      </c>
      <c r="J775" s="340">
        <v>0</v>
      </c>
      <c r="K775" s="341">
        <v>0</v>
      </c>
      <c r="L775" s="341">
        <v>0</v>
      </c>
      <c r="M775" s="400">
        <v>0</v>
      </c>
      <c r="N775" s="401">
        <v>12</v>
      </c>
      <c r="O775" s="400">
        <v>12</v>
      </c>
      <c r="P775" s="400">
        <v>12</v>
      </c>
      <c r="Q775" s="402">
        <v>12</v>
      </c>
      <c r="R775" s="392">
        <v>12</v>
      </c>
      <c r="S775" s="392">
        <v>12</v>
      </c>
      <c r="T775" s="392">
        <v>12</v>
      </c>
      <c r="U775" s="392">
        <v>12</v>
      </c>
      <c r="V775" s="392">
        <v>12</v>
      </c>
      <c r="W775" s="392">
        <v>0</v>
      </c>
      <c r="X775" s="200">
        <v>0</v>
      </c>
      <c r="Y775" s="384">
        <v>0</v>
      </c>
      <c r="Z775" s="384">
        <v>0</v>
      </c>
      <c r="AA775" s="384">
        <v>0</v>
      </c>
      <c r="AB775" s="346">
        <v>0</v>
      </c>
      <c r="AC775" s="346">
        <v>0</v>
      </c>
      <c r="AD775" s="346">
        <v>0</v>
      </c>
      <c r="AE775" s="346">
        <v>0</v>
      </c>
      <c r="AF775" s="200">
        <v>0</v>
      </c>
      <c r="AG775" s="333" t="s">
        <v>3459</v>
      </c>
      <c r="AH775" s="4" t="s">
        <v>3454</v>
      </c>
      <c r="AI775" s="4" t="s">
        <v>1525</v>
      </c>
      <c r="AJ775" s="4">
        <v>1</v>
      </c>
      <c r="AK775" s="4">
        <v>4</v>
      </c>
      <c r="AL775" s="5">
        <v>1</v>
      </c>
      <c r="AM775" s="5">
        <v>2.3148148148148147E-3</v>
      </c>
      <c r="AN775" s="438">
        <v>0.1</v>
      </c>
      <c r="AO775" s="4">
        <v>0</v>
      </c>
      <c r="AW775" s="393">
        <v>0</v>
      </c>
      <c r="AX775" s="4">
        <v>0</v>
      </c>
      <c r="AY775" s="66">
        <v>0</v>
      </c>
      <c r="AZ775" s="5">
        <v>0</v>
      </c>
      <c r="BA775" s="5" t="s">
        <v>3612</v>
      </c>
      <c r="BB775" s="5" t="s">
        <v>3612</v>
      </c>
      <c r="BC775" s="5" t="s">
        <v>3612</v>
      </c>
      <c r="BD775" s="5" t="s">
        <v>3612</v>
      </c>
      <c r="BG775" s="5">
        <v>0</v>
      </c>
      <c r="BH775" s="5" t="s">
        <v>3612</v>
      </c>
      <c r="BI775" s="289"/>
      <c r="BJ775" s="297">
        <v>0</v>
      </c>
      <c r="BK775" s="297">
        <v>0</v>
      </c>
    </row>
    <row r="776" spans="1:63" x14ac:dyDescent="0.2">
      <c r="A776" s="291" t="s">
        <v>5967</v>
      </c>
      <c r="B776" s="292" t="s">
        <v>5968</v>
      </c>
      <c r="C776" s="340">
        <v>12</v>
      </c>
      <c r="D776" s="341">
        <v>12</v>
      </c>
      <c r="E776" s="341">
        <v>12</v>
      </c>
      <c r="F776" s="341">
        <v>12</v>
      </c>
      <c r="G776" s="341">
        <v>12</v>
      </c>
      <c r="H776" s="341">
        <v>12</v>
      </c>
      <c r="I776" s="342">
        <v>12</v>
      </c>
      <c r="J776" s="340">
        <v>0</v>
      </c>
      <c r="K776" s="341">
        <v>0</v>
      </c>
      <c r="L776" s="341">
        <v>0</v>
      </c>
      <c r="M776" s="341">
        <v>0</v>
      </c>
      <c r="N776" s="340">
        <v>12</v>
      </c>
      <c r="O776" s="341">
        <v>12</v>
      </c>
      <c r="P776" s="341">
        <v>12</v>
      </c>
      <c r="Q776" s="343">
        <v>12</v>
      </c>
      <c r="R776" s="344">
        <v>12</v>
      </c>
      <c r="S776" s="344">
        <v>12</v>
      </c>
      <c r="T776" s="344">
        <v>12</v>
      </c>
      <c r="U776" s="344">
        <v>12</v>
      </c>
      <c r="V776" s="344">
        <v>12</v>
      </c>
      <c r="W776" s="344">
        <v>0</v>
      </c>
      <c r="X776" s="383">
        <v>0</v>
      </c>
      <c r="Y776" s="384">
        <v>0</v>
      </c>
      <c r="Z776" s="384">
        <v>0</v>
      </c>
      <c r="AA776" s="384">
        <v>0</v>
      </c>
      <c r="AB776" s="346">
        <v>0</v>
      </c>
      <c r="AC776" s="346">
        <v>0</v>
      </c>
      <c r="AD776" s="346">
        <v>0</v>
      </c>
      <c r="AE776" s="346">
        <v>0</v>
      </c>
      <c r="AF776" s="405">
        <v>0</v>
      </c>
      <c r="AG776" s="333" t="s">
        <v>3459</v>
      </c>
      <c r="AH776" s="388" t="s">
        <v>3454</v>
      </c>
      <c r="AI776" s="388" t="s">
        <v>1525</v>
      </c>
      <c r="AJ776" s="389">
        <v>1</v>
      </c>
      <c r="AK776" s="390">
        <v>4</v>
      </c>
      <c r="AL776" s="333">
        <v>1</v>
      </c>
      <c r="AM776" s="333">
        <v>2.3148148148148147E-3</v>
      </c>
      <c r="AN776" s="440">
        <v>0.1</v>
      </c>
      <c r="AO776" s="389">
        <v>0</v>
      </c>
      <c r="AP776" s="388"/>
      <c r="AQ776" s="389"/>
      <c r="AR776" s="389"/>
      <c r="AS776" s="389"/>
      <c r="AT776" s="389"/>
      <c r="AU776" s="389"/>
      <c r="AV776" s="389"/>
      <c r="AW776" s="350">
        <v>0</v>
      </c>
      <c r="AX776" s="391">
        <v>0</v>
      </c>
      <c r="AY776" s="83">
        <v>0</v>
      </c>
      <c r="AZ776" s="5">
        <v>0</v>
      </c>
      <c r="BA776" s="5" t="s">
        <v>3612</v>
      </c>
      <c r="BB776" s="5" t="s">
        <v>3612</v>
      </c>
      <c r="BC776" s="5" t="s">
        <v>3612</v>
      </c>
      <c r="BD776" s="4" t="s">
        <v>3612</v>
      </c>
      <c r="BG776" s="5">
        <v>0</v>
      </c>
      <c r="BH776" s="5" t="s">
        <v>3612</v>
      </c>
      <c r="BI776" s="289"/>
      <c r="BJ776" s="297">
        <v>0</v>
      </c>
      <c r="BK776" s="297">
        <v>0</v>
      </c>
    </row>
    <row r="777" spans="1:63" x14ac:dyDescent="0.2">
      <c r="A777" s="63" t="s">
        <v>3569</v>
      </c>
      <c r="B777" s="292" t="s">
        <v>3570</v>
      </c>
      <c r="C777" s="340">
        <v>12</v>
      </c>
      <c r="D777" s="341">
        <v>12</v>
      </c>
      <c r="E777" s="341">
        <v>12</v>
      </c>
      <c r="F777" s="341">
        <v>12</v>
      </c>
      <c r="G777" s="341">
        <v>12</v>
      </c>
      <c r="H777" s="341">
        <v>12</v>
      </c>
      <c r="I777" s="342">
        <v>12</v>
      </c>
      <c r="J777" s="340">
        <v>0</v>
      </c>
      <c r="K777" s="341">
        <v>0</v>
      </c>
      <c r="L777" s="341">
        <v>0</v>
      </c>
      <c r="M777" s="341">
        <v>0</v>
      </c>
      <c r="N777" s="340">
        <v>12</v>
      </c>
      <c r="O777" s="341">
        <v>12</v>
      </c>
      <c r="P777" s="341">
        <v>12</v>
      </c>
      <c r="Q777" s="343">
        <v>12</v>
      </c>
      <c r="R777" s="344">
        <v>12</v>
      </c>
      <c r="S777" s="344">
        <v>12</v>
      </c>
      <c r="T777" s="344">
        <v>12</v>
      </c>
      <c r="U777" s="344">
        <v>12</v>
      </c>
      <c r="V777" s="344">
        <v>12</v>
      </c>
      <c r="W777" s="344">
        <v>0</v>
      </c>
      <c r="X777" s="383">
        <v>0</v>
      </c>
      <c r="Y777" s="384">
        <v>0</v>
      </c>
      <c r="Z777" s="384">
        <v>0</v>
      </c>
      <c r="AA777" s="384">
        <v>0</v>
      </c>
      <c r="AB777" s="385">
        <v>0</v>
      </c>
      <c r="AC777" s="385">
        <v>0</v>
      </c>
      <c r="AD777" s="385">
        <v>0</v>
      </c>
      <c r="AE777" s="346">
        <v>0</v>
      </c>
      <c r="AF777" s="5">
        <v>0</v>
      </c>
      <c r="AG777" s="333" t="s">
        <v>3459</v>
      </c>
      <c r="AH777" s="388" t="s">
        <v>3454</v>
      </c>
      <c r="AI777" s="388" t="s">
        <v>1525</v>
      </c>
      <c r="AJ777" s="389">
        <v>1</v>
      </c>
      <c r="AK777" s="390">
        <v>4</v>
      </c>
      <c r="AL777" s="333">
        <v>1</v>
      </c>
      <c r="AM777" s="333">
        <v>2.3148148148148147E-3</v>
      </c>
      <c r="AN777" s="440">
        <v>0.1</v>
      </c>
      <c r="AO777" s="389">
        <v>0</v>
      </c>
      <c r="AP777" s="389"/>
      <c r="AQ777" s="389"/>
      <c r="AR777" s="389"/>
      <c r="AS777" s="389"/>
      <c r="AT777" s="389"/>
      <c r="AU777" s="389"/>
      <c r="AV777" s="389"/>
      <c r="AW777" s="350">
        <v>0</v>
      </c>
      <c r="AX777" s="391">
        <v>0</v>
      </c>
      <c r="AY777" s="83">
        <v>0</v>
      </c>
      <c r="AZ777" s="5">
        <v>0</v>
      </c>
      <c r="BA777" s="5" t="s">
        <v>3612</v>
      </c>
      <c r="BB777" s="5" t="s">
        <v>3612</v>
      </c>
      <c r="BC777" s="5" t="s">
        <v>3612</v>
      </c>
      <c r="BD777" s="4" t="s">
        <v>3612</v>
      </c>
      <c r="BG777" s="5">
        <v>0</v>
      </c>
      <c r="BH777" s="5" t="s">
        <v>3612</v>
      </c>
      <c r="BI777" s="289"/>
      <c r="BJ777" s="297">
        <v>0</v>
      </c>
      <c r="BK777" s="297">
        <v>0</v>
      </c>
    </row>
    <row r="778" spans="1:63" x14ac:dyDescent="0.2">
      <c r="A778" s="63" t="s">
        <v>3571</v>
      </c>
      <c r="B778" s="292" t="s">
        <v>3572</v>
      </c>
      <c r="C778" s="340">
        <v>12</v>
      </c>
      <c r="D778" s="341">
        <v>12</v>
      </c>
      <c r="E778" s="341">
        <v>12</v>
      </c>
      <c r="F778" s="341">
        <v>12</v>
      </c>
      <c r="G778" s="341">
        <v>12</v>
      </c>
      <c r="H778" s="341">
        <v>12</v>
      </c>
      <c r="I778" s="342">
        <v>12</v>
      </c>
      <c r="J778" s="340">
        <v>0</v>
      </c>
      <c r="K778" s="341">
        <v>0</v>
      </c>
      <c r="L778" s="341">
        <v>0</v>
      </c>
      <c r="M778" s="341">
        <v>0</v>
      </c>
      <c r="N778" s="340">
        <v>12</v>
      </c>
      <c r="O778" s="341">
        <v>12</v>
      </c>
      <c r="P778" s="341">
        <v>12</v>
      </c>
      <c r="Q778" s="343">
        <v>12</v>
      </c>
      <c r="R778" s="344">
        <v>12</v>
      </c>
      <c r="S778" s="344">
        <v>12</v>
      </c>
      <c r="T778" s="344">
        <v>12</v>
      </c>
      <c r="U778" s="344">
        <v>12</v>
      </c>
      <c r="V778" s="344">
        <v>12</v>
      </c>
      <c r="W778" s="344">
        <v>0</v>
      </c>
      <c r="X778" s="383">
        <v>0</v>
      </c>
      <c r="Y778" s="384">
        <v>0</v>
      </c>
      <c r="Z778" s="384">
        <v>0</v>
      </c>
      <c r="AA778" s="384">
        <v>0</v>
      </c>
      <c r="AB778" s="385">
        <v>0</v>
      </c>
      <c r="AC778" s="385">
        <v>0</v>
      </c>
      <c r="AD778" s="385">
        <v>0</v>
      </c>
      <c r="AE778" s="346">
        <v>0</v>
      </c>
      <c r="AF778" s="5">
        <v>0</v>
      </c>
      <c r="AG778" s="333" t="s">
        <v>3459</v>
      </c>
      <c r="AH778" s="388" t="s">
        <v>3454</v>
      </c>
      <c r="AI778" s="388" t="s">
        <v>1525</v>
      </c>
      <c r="AJ778" s="389">
        <v>1</v>
      </c>
      <c r="AK778" s="390">
        <v>4</v>
      </c>
      <c r="AL778" s="333">
        <v>1</v>
      </c>
      <c r="AM778" s="333">
        <v>2.3148148148148147E-3</v>
      </c>
      <c r="AN778" s="440">
        <v>0.1</v>
      </c>
      <c r="AO778" s="389">
        <v>0</v>
      </c>
      <c r="AP778" s="389"/>
      <c r="AQ778" s="389"/>
      <c r="AR778" s="389"/>
      <c r="AS778" s="389"/>
      <c r="AT778" s="389"/>
      <c r="AU778" s="389"/>
      <c r="AV778" s="389"/>
      <c r="AW778" s="350">
        <v>0</v>
      </c>
      <c r="AX778" s="391">
        <v>0</v>
      </c>
      <c r="AY778" s="83">
        <v>0</v>
      </c>
      <c r="AZ778" s="5">
        <v>0</v>
      </c>
      <c r="BA778" s="5" t="s">
        <v>3612</v>
      </c>
      <c r="BB778" s="5" t="s">
        <v>3612</v>
      </c>
      <c r="BC778" s="5" t="s">
        <v>3612</v>
      </c>
      <c r="BD778" s="4" t="s">
        <v>3612</v>
      </c>
      <c r="BG778" s="5">
        <v>0</v>
      </c>
      <c r="BH778" s="5" t="s">
        <v>3612</v>
      </c>
      <c r="BI778" s="289"/>
      <c r="BJ778" s="297">
        <v>0</v>
      </c>
      <c r="BK778" s="297">
        <v>0</v>
      </c>
    </row>
    <row r="779" spans="1:63" x14ac:dyDescent="0.2">
      <c r="A779" s="63" t="s">
        <v>3575</v>
      </c>
      <c r="B779" s="292" t="s">
        <v>3576</v>
      </c>
      <c r="C779" s="340">
        <v>12</v>
      </c>
      <c r="D779" s="341">
        <v>12</v>
      </c>
      <c r="E779" s="341">
        <v>12</v>
      </c>
      <c r="F779" s="341">
        <v>12</v>
      </c>
      <c r="G779" s="341">
        <v>12</v>
      </c>
      <c r="H779" s="341">
        <v>12</v>
      </c>
      <c r="I779" s="342">
        <v>12</v>
      </c>
      <c r="J779" s="340">
        <v>0</v>
      </c>
      <c r="K779" s="341">
        <v>0</v>
      </c>
      <c r="L779" s="341">
        <v>0</v>
      </c>
      <c r="M779" s="341">
        <v>0</v>
      </c>
      <c r="N779" s="340">
        <v>12</v>
      </c>
      <c r="O779" s="341">
        <v>12</v>
      </c>
      <c r="P779" s="341">
        <v>12</v>
      </c>
      <c r="Q779" s="343">
        <v>12</v>
      </c>
      <c r="R779" s="344">
        <v>12</v>
      </c>
      <c r="S779" s="344">
        <v>12</v>
      </c>
      <c r="T779" s="344">
        <v>12</v>
      </c>
      <c r="U779" s="344">
        <v>12</v>
      </c>
      <c r="V779" s="344">
        <v>12</v>
      </c>
      <c r="W779" s="344">
        <v>0</v>
      </c>
      <c r="X779" s="383">
        <v>0</v>
      </c>
      <c r="Y779" s="384">
        <v>0</v>
      </c>
      <c r="Z779" s="384">
        <v>0</v>
      </c>
      <c r="AA779" s="384">
        <v>0</v>
      </c>
      <c r="AB779" s="385">
        <v>0</v>
      </c>
      <c r="AC779" s="385">
        <v>0</v>
      </c>
      <c r="AD779" s="385">
        <v>0</v>
      </c>
      <c r="AE779" s="346">
        <v>0</v>
      </c>
      <c r="AF779" s="5">
        <v>0</v>
      </c>
      <c r="AG779" s="333" t="s">
        <v>3459</v>
      </c>
      <c r="AH779" s="388" t="s">
        <v>3454</v>
      </c>
      <c r="AI779" s="388" t="s">
        <v>1525</v>
      </c>
      <c r="AJ779" s="389">
        <v>1</v>
      </c>
      <c r="AK779" s="390">
        <v>4</v>
      </c>
      <c r="AL779" s="333">
        <v>1</v>
      </c>
      <c r="AM779" s="333">
        <v>2.3148148148148147E-3</v>
      </c>
      <c r="AN779" s="440">
        <v>0.1</v>
      </c>
      <c r="AO779" s="389">
        <v>0</v>
      </c>
      <c r="AP779" s="389"/>
      <c r="AQ779" s="389"/>
      <c r="AR779" s="389"/>
      <c r="AS779" s="389"/>
      <c r="AT779" s="389"/>
      <c r="AU779" s="389"/>
      <c r="AV779" s="389"/>
      <c r="AW779" s="350">
        <v>0</v>
      </c>
      <c r="AX779" s="391">
        <v>0</v>
      </c>
      <c r="AY779" s="83">
        <v>0</v>
      </c>
      <c r="AZ779" s="5">
        <v>0</v>
      </c>
      <c r="BA779" s="5" t="s">
        <v>3612</v>
      </c>
      <c r="BB779" s="5" t="s">
        <v>3612</v>
      </c>
      <c r="BC779" s="5" t="s">
        <v>3612</v>
      </c>
      <c r="BD779" s="4" t="s">
        <v>3612</v>
      </c>
      <c r="BG779" s="5">
        <v>0</v>
      </c>
      <c r="BH779" s="5" t="s">
        <v>3612</v>
      </c>
      <c r="BI779" s="289"/>
      <c r="BJ779" s="297">
        <v>0</v>
      </c>
      <c r="BK779" s="297">
        <v>0</v>
      </c>
    </row>
    <row r="780" spans="1:63" x14ac:dyDescent="0.2">
      <c r="A780" s="63" t="s">
        <v>4693</v>
      </c>
      <c r="B780" s="292" t="s">
        <v>4694</v>
      </c>
      <c r="C780" s="340">
        <v>12</v>
      </c>
      <c r="D780" s="341">
        <v>12</v>
      </c>
      <c r="E780" s="341">
        <v>12</v>
      </c>
      <c r="F780" s="341">
        <v>12</v>
      </c>
      <c r="G780" s="341">
        <v>12</v>
      </c>
      <c r="H780" s="341">
        <v>12</v>
      </c>
      <c r="I780" s="342">
        <v>12</v>
      </c>
      <c r="J780" s="340">
        <v>0</v>
      </c>
      <c r="K780" s="341">
        <v>0</v>
      </c>
      <c r="L780" s="341">
        <v>0</v>
      </c>
      <c r="M780" s="341">
        <v>0</v>
      </c>
      <c r="N780" s="340">
        <v>12</v>
      </c>
      <c r="O780" s="341">
        <v>12</v>
      </c>
      <c r="P780" s="341">
        <v>12</v>
      </c>
      <c r="Q780" s="343">
        <v>12</v>
      </c>
      <c r="R780" s="344">
        <v>12</v>
      </c>
      <c r="S780" s="344">
        <v>12</v>
      </c>
      <c r="T780" s="344">
        <v>12</v>
      </c>
      <c r="U780" s="344">
        <v>12</v>
      </c>
      <c r="V780" s="344">
        <v>12</v>
      </c>
      <c r="W780" s="344">
        <v>0</v>
      </c>
      <c r="X780" s="383">
        <v>0</v>
      </c>
      <c r="Y780" s="384">
        <v>0</v>
      </c>
      <c r="Z780" s="384">
        <v>0</v>
      </c>
      <c r="AA780" s="384">
        <v>0</v>
      </c>
      <c r="AB780" s="385">
        <v>0</v>
      </c>
      <c r="AC780" s="385">
        <v>0</v>
      </c>
      <c r="AD780" s="385">
        <v>0</v>
      </c>
      <c r="AE780" s="346">
        <v>0</v>
      </c>
      <c r="AF780" s="5">
        <v>0</v>
      </c>
      <c r="AG780" s="333" t="s">
        <v>3459</v>
      </c>
      <c r="AH780" s="388" t="s">
        <v>3454</v>
      </c>
      <c r="AI780" s="388" t="s">
        <v>1525</v>
      </c>
      <c r="AJ780" s="389">
        <v>1</v>
      </c>
      <c r="AK780" s="390">
        <v>4</v>
      </c>
      <c r="AL780" s="333">
        <v>1</v>
      </c>
      <c r="AM780" s="333">
        <v>2.3148148148148147E-3</v>
      </c>
      <c r="AN780" s="440">
        <v>0.1</v>
      </c>
      <c r="AO780" s="389">
        <v>0</v>
      </c>
      <c r="AP780" s="389"/>
      <c r="AQ780" s="389"/>
      <c r="AR780" s="389"/>
      <c r="AS780" s="389"/>
      <c r="AT780" s="389"/>
      <c r="AU780" s="389"/>
      <c r="AV780" s="389"/>
      <c r="AW780" s="350">
        <v>0</v>
      </c>
      <c r="AX780" s="391">
        <v>0</v>
      </c>
      <c r="AY780" s="83">
        <v>0</v>
      </c>
      <c r="AZ780" s="5">
        <v>0</v>
      </c>
      <c r="BA780" s="5" t="s">
        <v>3612</v>
      </c>
      <c r="BB780" s="5" t="s">
        <v>3612</v>
      </c>
      <c r="BC780" s="5" t="s">
        <v>3612</v>
      </c>
      <c r="BD780" s="4" t="s">
        <v>3612</v>
      </c>
      <c r="BG780" s="5">
        <v>0</v>
      </c>
      <c r="BH780" s="5" t="s">
        <v>3612</v>
      </c>
      <c r="BI780" s="289"/>
      <c r="BJ780" s="297">
        <v>0</v>
      </c>
      <c r="BK780" s="297">
        <v>0</v>
      </c>
    </row>
    <row r="781" spans="1:63" x14ac:dyDescent="0.2">
      <c r="A781" s="63" t="s">
        <v>4863</v>
      </c>
      <c r="B781" s="292" t="s">
        <v>4864</v>
      </c>
      <c r="C781" s="340">
        <v>12</v>
      </c>
      <c r="D781" s="341">
        <v>12</v>
      </c>
      <c r="E781" s="341">
        <v>12</v>
      </c>
      <c r="F781" s="341">
        <v>12</v>
      </c>
      <c r="G781" s="341">
        <v>12</v>
      </c>
      <c r="H781" s="341">
        <v>12</v>
      </c>
      <c r="I781" s="342">
        <v>12</v>
      </c>
      <c r="J781" s="340">
        <v>0</v>
      </c>
      <c r="K781" s="341">
        <v>0</v>
      </c>
      <c r="L781" s="341">
        <v>0</v>
      </c>
      <c r="M781" s="341">
        <v>0</v>
      </c>
      <c r="N781" s="340">
        <v>12</v>
      </c>
      <c r="O781" s="341">
        <v>12</v>
      </c>
      <c r="P781" s="341">
        <v>12</v>
      </c>
      <c r="Q781" s="343">
        <v>12</v>
      </c>
      <c r="R781" s="344">
        <v>12</v>
      </c>
      <c r="S781" s="344">
        <v>12</v>
      </c>
      <c r="T781" s="344">
        <v>12</v>
      </c>
      <c r="U781" s="344">
        <v>12</v>
      </c>
      <c r="V781" s="344">
        <v>12</v>
      </c>
      <c r="W781" s="344">
        <v>0</v>
      </c>
      <c r="X781" s="383">
        <v>0</v>
      </c>
      <c r="Y781" s="384">
        <v>0</v>
      </c>
      <c r="Z781" s="384">
        <v>0</v>
      </c>
      <c r="AA781" s="384">
        <v>0</v>
      </c>
      <c r="AB781" s="385">
        <v>0</v>
      </c>
      <c r="AC781" s="385">
        <v>0</v>
      </c>
      <c r="AD781" s="385">
        <v>0</v>
      </c>
      <c r="AE781" s="346">
        <v>0</v>
      </c>
      <c r="AF781" s="5">
        <v>0</v>
      </c>
      <c r="AG781" s="333" t="s">
        <v>3459</v>
      </c>
      <c r="AH781" s="388" t="s">
        <v>3454</v>
      </c>
      <c r="AI781" s="388" t="s">
        <v>1525</v>
      </c>
      <c r="AJ781" s="389">
        <v>1</v>
      </c>
      <c r="AK781" s="390">
        <v>4</v>
      </c>
      <c r="AL781" s="333">
        <v>1</v>
      </c>
      <c r="AM781" s="333">
        <v>2.3148148148148147E-3</v>
      </c>
      <c r="AN781" s="440">
        <v>0.1</v>
      </c>
      <c r="AO781" s="389">
        <v>0</v>
      </c>
      <c r="AP781" s="389"/>
      <c r="AQ781" s="389"/>
      <c r="AR781" s="389"/>
      <c r="AS781" s="389"/>
      <c r="AT781" s="389"/>
      <c r="AU781" s="389"/>
      <c r="AV781" s="389"/>
      <c r="AW781" s="350">
        <v>0</v>
      </c>
      <c r="AX781" s="391">
        <v>0</v>
      </c>
      <c r="AY781" s="83">
        <v>0</v>
      </c>
      <c r="AZ781" s="5">
        <v>0</v>
      </c>
      <c r="BA781" s="5" t="s">
        <v>3612</v>
      </c>
      <c r="BB781" s="5" t="s">
        <v>3612</v>
      </c>
      <c r="BC781" s="5" t="s">
        <v>3612</v>
      </c>
      <c r="BD781" s="4" t="s">
        <v>3612</v>
      </c>
      <c r="BG781" s="5">
        <v>0</v>
      </c>
      <c r="BH781" s="5" t="s">
        <v>3612</v>
      </c>
      <c r="BI781" s="289"/>
      <c r="BJ781" s="297">
        <v>0</v>
      </c>
      <c r="BK781" s="297">
        <v>0</v>
      </c>
    </row>
    <row r="782" spans="1:63" x14ac:dyDescent="0.2">
      <c r="A782" s="296" t="s">
        <v>5647</v>
      </c>
      <c r="B782" s="288" t="s">
        <v>5648</v>
      </c>
      <c r="C782" s="340">
        <v>12</v>
      </c>
      <c r="D782" s="341">
        <v>12</v>
      </c>
      <c r="E782" s="341">
        <v>12</v>
      </c>
      <c r="F782" s="341">
        <v>12</v>
      </c>
      <c r="G782" s="341">
        <v>12</v>
      </c>
      <c r="H782" s="341">
        <v>12</v>
      </c>
      <c r="I782" s="342">
        <v>12</v>
      </c>
      <c r="J782" s="340">
        <v>0</v>
      </c>
      <c r="K782" s="341">
        <v>0</v>
      </c>
      <c r="L782" s="341">
        <v>0</v>
      </c>
      <c r="M782" s="341">
        <v>0</v>
      </c>
      <c r="N782" s="340">
        <v>12</v>
      </c>
      <c r="O782" s="341">
        <v>12</v>
      </c>
      <c r="P782" s="341">
        <v>12</v>
      </c>
      <c r="Q782" s="343">
        <v>12</v>
      </c>
      <c r="R782" s="344">
        <v>12</v>
      </c>
      <c r="S782" s="344">
        <v>12</v>
      </c>
      <c r="T782" s="344">
        <v>12</v>
      </c>
      <c r="U782" s="344">
        <v>12</v>
      </c>
      <c r="V782" s="344">
        <v>12</v>
      </c>
      <c r="W782" s="344">
        <v>0</v>
      </c>
      <c r="X782" s="383">
        <v>0</v>
      </c>
      <c r="Y782" s="384">
        <v>0</v>
      </c>
      <c r="Z782" s="384">
        <v>0</v>
      </c>
      <c r="AA782" s="384">
        <v>0</v>
      </c>
      <c r="AB782" s="385">
        <v>0</v>
      </c>
      <c r="AC782" s="385">
        <v>0</v>
      </c>
      <c r="AD782" s="385">
        <v>0</v>
      </c>
      <c r="AE782" s="346">
        <v>0</v>
      </c>
      <c r="AF782" s="5">
        <v>0</v>
      </c>
      <c r="AG782" s="333" t="s">
        <v>3459</v>
      </c>
      <c r="AH782" s="388" t="s">
        <v>3454</v>
      </c>
      <c r="AI782" s="388" t="s">
        <v>1525</v>
      </c>
      <c r="AJ782" s="389">
        <v>1</v>
      </c>
      <c r="AK782" s="390">
        <v>4</v>
      </c>
      <c r="AL782" s="333">
        <v>1</v>
      </c>
      <c r="AM782" s="333">
        <v>2.3148148148148147E-3</v>
      </c>
      <c r="AN782" s="440">
        <v>0.1</v>
      </c>
      <c r="AO782" s="389">
        <v>0</v>
      </c>
      <c r="AP782" s="389"/>
      <c r="AQ782" s="389"/>
      <c r="AR782" s="389"/>
      <c r="AS782" s="389"/>
      <c r="AT782" s="389"/>
      <c r="AU782" s="389"/>
      <c r="AV782" s="389"/>
      <c r="AW782" s="350">
        <v>0</v>
      </c>
      <c r="AX782" s="391">
        <v>0</v>
      </c>
      <c r="AY782" s="83">
        <v>0</v>
      </c>
      <c r="AZ782" s="5">
        <v>0</v>
      </c>
      <c r="BA782" s="5" t="s">
        <v>3612</v>
      </c>
      <c r="BB782" s="5" t="s">
        <v>3612</v>
      </c>
      <c r="BC782" s="5" t="s">
        <v>3612</v>
      </c>
      <c r="BD782" s="4" t="s">
        <v>3612</v>
      </c>
      <c r="BG782" s="5">
        <v>0</v>
      </c>
      <c r="BH782" s="5" t="s">
        <v>3612</v>
      </c>
      <c r="BI782" s="289"/>
      <c r="BJ782" s="297">
        <v>0</v>
      </c>
      <c r="BK782" s="297">
        <v>0</v>
      </c>
    </row>
    <row r="783" spans="1:63" x14ac:dyDescent="0.2">
      <c r="A783" s="296" t="s">
        <v>5650</v>
      </c>
      <c r="B783" s="288" t="s">
        <v>5648</v>
      </c>
      <c r="C783" s="340">
        <v>12</v>
      </c>
      <c r="D783" s="341">
        <v>12</v>
      </c>
      <c r="E783" s="341">
        <v>12</v>
      </c>
      <c r="F783" s="341">
        <v>12</v>
      </c>
      <c r="G783" s="341">
        <v>12</v>
      </c>
      <c r="H783" s="341">
        <v>12</v>
      </c>
      <c r="I783" s="342">
        <v>12</v>
      </c>
      <c r="J783" s="340">
        <v>0</v>
      </c>
      <c r="K783" s="341">
        <v>0</v>
      </c>
      <c r="L783" s="341">
        <v>0</v>
      </c>
      <c r="M783" s="341">
        <v>0</v>
      </c>
      <c r="N783" s="340">
        <v>12</v>
      </c>
      <c r="O783" s="341">
        <v>12</v>
      </c>
      <c r="P783" s="341">
        <v>12</v>
      </c>
      <c r="Q783" s="343">
        <v>12</v>
      </c>
      <c r="R783" s="344">
        <v>12</v>
      </c>
      <c r="S783" s="344">
        <v>12</v>
      </c>
      <c r="T783" s="344">
        <v>12</v>
      </c>
      <c r="U783" s="344">
        <v>12</v>
      </c>
      <c r="V783" s="344">
        <v>12</v>
      </c>
      <c r="W783" s="344">
        <v>0</v>
      </c>
      <c r="X783" s="383">
        <v>0</v>
      </c>
      <c r="Y783" s="384">
        <v>0</v>
      </c>
      <c r="Z783" s="384">
        <v>0</v>
      </c>
      <c r="AA783" s="384">
        <v>0</v>
      </c>
      <c r="AB783" s="385">
        <v>0</v>
      </c>
      <c r="AC783" s="385">
        <v>0</v>
      </c>
      <c r="AD783" s="385">
        <v>0</v>
      </c>
      <c r="AE783" s="346">
        <v>0</v>
      </c>
      <c r="AF783" s="5">
        <v>0</v>
      </c>
      <c r="AG783" s="333" t="s">
        <v>3459</v>
      </c>
      <c r="AH783" s="388" t="s">
        <v>3454</v>
      </c>
      <c r="AI783" s="388" t="s">
        <v>1525</v>
      </c>
      <c r="AJ783" s="389">
        <v>1</v>
      </c>
      <c r="AK783" s="390">
        <v>4</v>
      </c>
      <c r="AL783" s="333">
        <v>1</v>
      </c>
      <c r="AM783" s="333">
        <v>2.3148148148148147E-3</v>
      </c>
      <c r="AN783" s="440">
        <v>0.1</v>
      </c>
      <c r="AO783" s="389">
        <v>0</v>
      </c>
      <c r="AP783" s="389"/>
      <c r="AQ783" s="389"/>
      <c r="AR783" s="389"/>
      <c r="AS783" s="389"/>
      <c r="AT783" s="389"/>
      <c r="AU783" s="389"/>
      <c r="AV783" s="389"/>
      <c r="AW783" s="350">
        <v>0</v>
      </c>
      <c r="AX783" s="391">
        <v>0</v>
      </c>
      <c r="AY783" s="83">
        <v>0</v>
      </c>
      <c r="AZ783" s="5">
        <v>0</v>
      </c>
      <c r="BA783" s="5" t="s">
        <v>3612</v>
      </c>
      <c r="BB783" s="5" t="s">
        <v>3612</v>
      </c>
      <c r="BC783" s="5" t="s">
        <v>3612</v>
      </c>
      <c r="BD783" s="4" t="s">
        <v>3612</v>
      </c>
      <c r="BG783" s="5">
        <v>0</v>
      </c>
      <c r="BH783" s="5" t="s">
        <v>3612</v>
      </c>
      <c r="BI783" s="289"/>
      <c r="BJ783" s="297">
        <v>0</v>
      </c>
      <c r="BK783" s="297">
        <v>0</v>
      </c>
    </row>
    <row r="784" spans="1:63" x14ac:dyDescent="0.2">
      <c r="A784" s="63" t="s">
        <v>1132</v>
      </c>
      <c r="B784" s="288" t="s">
        <v>3068</v>
      </c>
      <c r="C784" s="340">
        <v>0</v>
      </c>
      <c r="D784" s="341">
        <v>101</v>
      </c>
      <c r="E784" s="341">
        <v>133</v>
      </c>
      <c r="F784" s="341">
        <v>116</v>
      </c>
      <c r="G784" s="341">
        <v>133</v>
      </c>
      <c r="H784" s="341">
        <v>142</v>
      </c>
      <c r="I784" s="342">
        <v>131</v>
      </c>
      <c r="J784" s="340">
        <v>0</v>
      </c>
      <c r="K784" s="341">
        <v>0</v>
      </c>
      <c r="L784" s="341">
        <v>23</v>
      </c>
      <c r="M784" s="341">
        <v>42</v>
      </c>
      <c r="N784" s="340">
        <v>0</v>
      </c>
      <c r="O784" s="341">
        <v>91</v>
      </c>
      <c r="P784" s="341">
        <v>95</v>
      </c>
      <c r="Q784" s="343">
        <v>107</v>
      </c>
      <c r="R784" s="344">
        <v>111</v>
      </c>
      <c r="S784" s="344">
        <v>117</v>
      </c>
      <c r="T784" s="344">
        <v>114</v>
      </c>
      <c r="U784" s="344">
        <v>132</v>
      </c>
      <c r="V784" s="344">
        <v>132</v>
      </c>
      <c r="W784" s="344">
        <v>0</v>
      </c>
      <c r="X784" s="383">
        <v>0</v>
      </c>
      <c r="Y784" s="384">
        <v>0.12</v>
      </c>
      <c r="Z784" s="384">
        <v>0.25</v>
      </c>
      <c r="AA784" s="384">
        <v>0.25</v>
      </c>
      <c r="AB784" s="385">
        <v>0</v>
      </c>
      <c r="AC784" s="385">
        <v>0</v>
      </c>
      <c r="AD784" s="385">
        <v>0</v>
      </c>
      <c r="AE784" s="346">
        <v>0</v>
      </c>
      <c r="AF784" s="200">
        <v>0</v>
      </c>
      <c r="AG784" s="333" t="s">
        <v>1570</v>
      </c>
      <c r="AH784" s="386" t="s">
        <v>1518</v>
      </c>
      <c r="AI784" s="387" t="s">
        <v>1515</v>
      </c>
      <c r="AJ784" s="386">
        <v>0.75</v>
      </c>
      <c r="AK784" s="390">
        <v>15</v>
      </c>
      <c r="AL784" s="333">
        <v>30</v>
      </c>
      <c r="AM784" s="333">
        <v>0.27323468998789852</v>
      </c>
      <c r="AN784" s="440">
        <v>9.0167447696006526</v>
      </c>
      <c r="AO784" s="389"/>
      <c r="AP784" s="390">
        <v>4.0985203498184779</v>
      </c>
      <c r="AQ784" s="387">
        <v>1</v>
      </c>
      <c r="AR784" s="387">
        <v>1</v>
      </c>
      <c r="AS784" s="387"/>
      <c r="AT784" s="387"/>
      <c r="AU784" s="387"/>
      <c r="AV784" s="387"/>
      <c r="AW784" s="350">
        <v>0.25</v>
      </c>
      <c r="AX784" s="391">
        <v>0.25</v>
      </c>
      <c r="AY784" s="83">
        <v>5</v>
      </c>
      <c r="AZ784" s="5">
        <v>0</v>
      </c>
      <c r="BA784" s="5" t="s">
        <v>1537</v>
      </c>
      <c r="BB784" s="5" t="s">
        <v>1537</v>
      </c>
      <c r="BC784" s="5" t="s">
        <v>1537</v>
      </c>
      <c r="BD784" s="4" t="s">
        <v>1537</v>
      </c>
      <c r="BE784" s="5">
        <v>95</v>
      </c>
      <c r="BF784" s="5">
        <v>120</v>
      </c>
      <c r="BG784" s="5">
        <v>0</v>
      </c>
      <c r="BH784" s="354" t="s">
        <v>1537</v>
      </c>
      <c r="BI784" s="289"/>
      <c r="BJ784" s="297">
        <v>0</v>
      </c>
      <c r="BK784" s="297">
        <v>12</v>
      </c>
    </row>
    <row r="785" spans="1:63" x14ac:dyDescent="0.2">
      <c r="A785" s="63" t="s">
        <v>1135</v>
      </c>
      <c r="B785" s="288" t="s">
        <v>3072</v>
      </c>
      <c r="C785" s="340">
        <v>0</v>
      </c>
      <c r="D785" s="341">
        <v>107</v>
      </c>
      <c r="E785" s="341">
        <v>148</v>
      </c>
      <c r="F785" s="341">
        <v>124</v>
      </c>
      <c r="G785" s="341">
        <v>149</v>
      </c>
      <c r="H785" s="341">
        <v>157</v>
      </c>
      <c r="I785" s="342">
        <v>142</v>
      </c>
      <c r="J785" s="340">
        <v>0</v>
      </c>
      <c r="K785" s="341">
        <v>0</v>
      </c>
      <c r="L785" s="341">
        <v>27</v>
      </c>
      <c r="M785" s="341">
        <v>42</v>
      </c>
      <c r="N785" s="340">
        <v>0</v>
      </c>
      <c r="O785" s="341">
        <v>93</v>
      </c>
      <c r="P785" s="341">
        <v>98</v>
      </c>
      <c r="Q785" s="343">
        <v>115</v>
      </c>
      <c r="R785" s="344">
        <v>120</v>
      </c>
      <c r="S785" s="344">
        <v>127</v>
      </c>
      <c r="T785" s="344">
        <v>123</v>
      </c>
      <c r="U785" s="344">
        <v>145</v>
      </c>
      <c r="V785" s="344">
        <v>145</v>
      </c>
      <c r="W785" s="344">
        <v>0</v>
      </c>
      <c r="X785" s="383">
        <v>0</v>
      </c>
      <c r="Y785" s="384">
        <v>0.12</v>
      </c>
      <c r="Z785" s="384">
        <v>0.25</v>
      </c>
      <c r="AA785" s="384">
        <v>0.25</v>
      </c>
      <c r="AB785" s="385">
        <v>0</v>
      </c>
      <c r="AC785" s="385">
        <v>0</v>
      </c>
      <c r="AD785" s="385">
        <v>0</v>
      </c>
      <c r="AE785" s="346">
        <v>0</v>
      </c>
      <c r="AF785" s="200">
        <v>0</v>
      </c>
      <c r="AG785" s="333" t="s">
        <v>1570</v>
      </c>
      <c r="AH785" s="386" t="s">
        <v>1518</v>
      </c>
      <c r="AI785" s="387" t="s">
        <v>1515</v>
      </c>
      <c r="AJ785" s="386">
        <v>0.75</v>
      </c>
      <c r="AK785" s="390">
        <v>15</v>
      </c>
      <c r="AL785" s="333">
        <v>36</v>
      </c>
      <c r="AM785" s="333">
        <v>0.27323468998789852</v>
      </c>
      <c r="AN785" s="440">
        <v>9.0167447696006526</v>
      </c>
      <c r="AO785" s="389"/>
      <c r="AP785" s="390">
        <v>4.0985203498184779</v>
      </c>
      <c r="AQ785" s="387">
        <v>1</v>
      </c>
      <c r="AR785" s="387">
        <v>1</v>
      </c>
      <c r="AS785" s="387"/>
      <c r="AT785" s="387"/>
      <c r="AU785" s="387"/>
      <c r="AV785" s="387"/>
      <c r="AW785" s="350">
        <v>0.25</v>
      </c>
      <c r="AX785" s="391">
        <v>0.25</v>
      </c>
      <c r="AY785" s="83">
        <v>5</v>
      </c>
      <c r="AZ785" s="5">
        <v>0</v>
      </c>
      <c r="BA785" s="5" t="s">
        <v>1537</v>
      </c>
      <c r="BB785" s="5" t="s">
        <v>1537</v>
      </c>
      <c r="BC785" s="5" t="s">
        <v>1537</v>
      </c>
      <c r="BD785" s="4" t="s">
        <v>1537</v>
      </c>
      <c r="BE785" s="5">
        <v>95</v>
      </c>
      <c r="BF785" s="5">
        <v>120</v>
      </c>
      <c r="BG785" s="5">
        <v>0</v>
      </c>
      <c r="BH785" s="354" t="s">
        <v>1537</v>
      </c>
      <c r="BI785" s="289"/>
      <c r="BJ785" s="297">
        <v>0</v>
      </c>
      <c r="BK785" s="297">
        <v>13</v>
      </c>
    </row>
    <row r="786" spans="1:63" x14ac:dyDescent="0.2">
      <c r="A786" s="63" t="s">
        <v>5157</v>
      </c>
      <c r="B786" s="288" t="s">
        <v>3348</v>
      </c>
      <c r="C786" s="340">
        <v>0</v>
      </c>
      <c r="D786" s="341">
        <v>109</v>
      </c>
      <c r="E786" s="341">
        <v>152</v>
      </c>
      <c r="F786" s="341">
        <v>129</v>
      </c>
      <c r="G786" s="341">
        <v>153</v>
      </c>
      <c r="H786" s="341">
        <v>164</v>
      </c>
      <c r="I786" s="342">
        <v>148</v>
      </c>
      <c r="J786" s="340">
        <v>0</v>
      </c>
      <c r="K786" s="341">
        <v>0</v>
      </c>
      <c r="L786" s="341">
        <v>33</v>
      </c>
      <c r="M786" s="341">
        <v>41</v>
      </c>
      <c r="N786" s="340">
        <v>0</v>
      </c>
      <c r="O786" s="341">
        <v>95</v>
      </c>
      <c r="P786" s="341">
        <v>101</v>
      </c>
      <c r="Q786" s="343">
        <v>118</v>
      </c>
      <c r="R786" s="344">
        <v>124</v>
      </c>
      <c r="S786" s="344">
        <v>131</v>
      </c>
      <c r="T786" s="344">
        <v>126</v>
      </c>
      <c r="U786" s="344">
        <v>150</v>
      </c>
      <c r="V786" s="344">
        <v>150</v>
      </c>
      <c r="W786" s="344">
        <v>0</v>
      </c>
      <c r="X786" s="383">
        <v>0</v>
      </c>
      <c r="Y786" s="384">
        <v>0.12</v>
      </c>
      <c r="Z786" s="384">
        <v>0.25</v>
      </c>
      <c r="AA786" s="384">
        <v>0.25</v>
      </c>
      <c r="AB786" s="385">
        <v>0</v>
      </c>
      <c r="AC786" s="385">
        <v>0</v>
      </c>
      <c r="AD786" s="385">
        <v>0</v>
      </c>
      <c r="AE786" s="346">
        <v>0</v>
      </c>
      <c r="AF786" s="200">
        <v>0</v>
      </c>
      <c r="AG786" s="333" t="s">
        <v>1570</v>
      </c>
      <c r="AH786" s="386" t="s">
        <v>1518</v>
      </c>
      <c r="AI786" s="387" t="s">
        <v>1515</v>
      </c>
      <c r="AJ786" s="386">
        <v>0.75</v>
      </c>
      <c r="AK786" s="390">
        <v>15</v>
      </c>
      <c r="AL786" s="333">
        <v>39</v>
      </c>
      <c r="AM786" s="333">
        <v>0.27323468998789852</v>
      </c>
      <c r="AN786" s="440">
        <v>9.0167447696006526</v>
      </c>
      <c r="AO786" s="389"/>
      <c r="AP786" s="390">
        <v>4.0985203498184779</v>
      </c>
      <c r="AQ786" s="387">
        <v>1</v>
      </c>
      <c r="AR786" s="387">
        <v>1</v>
      </c>
      <c r="AS786" s="387"/>
      <c r="AT786" s="387"/>
      <c r="AU786" s="387"/>
      <c r="AV786" s="387"/>
      <c r="AW786" s="350">
        <v>0.25</v>
      </c>
      <c r="AX786" s="391">
        <v>0.25</v>
      </c>
      <c r="AY786" s="83">
        <v>5</v>
      </c>
      <c r="AZ786" s="5">
        <v>0</v>
      </c>
      <c r="BA786" s="5" t="s">
        <v>1537</v>
      </c>
      <c r="BB786" s="5" t="s">
        <v>1537</v>
      </c>
      <c r="BC786" s="5" t="s">
        <v>1537</v>
      </c>
      <c r="BD786" s="4" t="s">
        <v>1537</v>
      </c>
      <c r="BE786" s="5">
        <v>95</v>
      </c>
      <c r="BF786" s="5">
        <v>120</v>
      </c>
      <c r="BG786" s="5">
        <v>0</v>
      </c>
      <c r="BH786" s="354" t="s">
        <v>1537</v>
      </c>
      <c r="BI786" s="289"/>
      <c r="BJ786" s="297">
        <v>0</v>
      </c>
      <c r="BK786" s="297">
        <v>13</v>
      </c>
    </row>
    <row r="787" spans="1:63" x14ac:dyDescent="0.2">
      <c r="A787" s="63" t="s">
        <v>1137</v>
      </c>
      <c r="B787" s="288" t="s">
        <v>3076</v>
      </c>
      <c r="C787" s="340">
        <v>0</v>
      </c>
      <c r="D787" s="341">
        <v>113</v>
      </c>
      <c r="E787" s="341">
        <v>161</v>
      </c>
      <c r="F787" s="341">
        <v>134</v>
      </c>
      <c r="G787" s="341">
        <v>162</v>
      </c>
      <c r="H787" s="341">
        <v>173</v>
      </c>
      <c r="I787" s="342">
        <v>153</v>
      </c>
      <c r="J787" s="340">
        <v>0</v>
      </c>
      <c r="K787" s="341">
        <v>0</v>
      </c>
      <c r="L787" s="341">
        <v>34</v>
      </c>
      <c r="M787" s="341">
        <v>42</v>
      </c>
      <c r="N787" s="340">
        <v>0</v>
      </c>
      <c r="O787" s="341">
        <v>98</v>
      </c>
      <c r="P787" s="341">
        <v>105</v>
      </c>
      <c r="Q787" s="343">
        <v>125</v>
      </c>
      <c r="R787" s="344">
        <v>132</v>
      </c>
      <c r="S787" s="344">
        <v>139</v>
      </c>
      <c r="T787" s="344">
        <v>134</v>
      </c>
      <c r="U787" s="344">
        <v>159</v>
      </c>
      <c r="V787" s="344">
        <v>159</v>
      </c>
      <c r="W787" s="344">
        <v>0</v>
      </c>
      <c r="X787" s="383">
        <v>0</v>
      </c>
      <c r="Y787" s="384">
        <v>0.12</v>
      </c>
      <c r="Z787" s="384">
        <v>0.25</v>
      </c>
      <c r="AA787" s="384">
        <v>0.25</v>
      </c>
      <c r="AB787" s="385">
        <v>0</v>
      </c>
      <c r="AC787" s="385">
        <v>0</v>
      </c>
      <c r="AD787" s="385">
        <v>0</v>
      </c>
      <c r="AE787" s="346">
        <v>0</v>
      </c>
      <c r="AF787" s="200">
        <v>0</v>
      </c>
      <c r="AG787" s="333" t="s">
        <v>1570</v>
      </c>
      <c r="AH787" s="386" t="s">
        <v>1518</v>
      </c>
      <c r="AI787" s="387" t="s">
        <v>1515</v>
      </c>
      <c r="AJ787" s="386">
        <v>0.75</v>
      </c>
      <c r="AK787" s="390">
        <v>15</v>
      </c>
      <c r="AL787" s="333">
        <v>42</v>
      </c>
      <c r="AM787" s="333">
        <v>0.27323468998789852</v>
      </c>
      <c r="AN787" s="440">
        <v>9.0167447696006526</v>
      </c>
      <c r="AO787" s="389"/>
      <c r="AP787" s="390">
        <v>4.0985203498184779</v>
      </c>
      <c r="AQ787" s="387">
        <v>1</v>
      </c>
      <c r="AR787" s="387">
        <v>1</v>
      </c>
      <c r="AS787" s="387"/>
      <c r="AT787" s="387"/>
      <c r="AU787" s="387"/>
      <c r="AV787" s="387"/>
      <c r="AW787" s="350">
        <v>0.25</v>
      </c>
      <c r="AX787" s="391">
        <v>0.25</v>
      </c>
      <c r="AY787" s="83">
        <v>5</v>
      </c>
      <c r="AZ787" s="5">
        <v>0</v>
      </c>
      <c r="BA787" s="5" t="s">
        <v>1537</v>
      </c>
      <c r="BB787" s="5" t="s">
        <v>1537</v>
      </c>
      <c r="BC787" s="5" t="s">
        <v>1537</v>
      </c>
      <c r="BD787" s="4" t="s">
        <v>1537</v>
      </c>
      <c r="BE787" s="5">
        <v>95</v>
      </c>
      <c r="BF787" s="5">
        <v>120</v>
      </c>
      <c r="BG787" s="5">
        <v>0</v>
      </c>
      <c r="BH787" s="354" t="s">
        <v>1537</v>
      </c>
      <c r="BI787" s="289"/>
      <c r="BJ787" s="297">
        <v>0</v>
      </c>
      <c r="BK787" s="297">
        <v>14</v>
      </c>
    </row>
    <row r="788" spans="1:63" x14ac:dyDescent="0.2">
      <c r="A788" s="63" t="s">
        <v>1134</v>
      </c>
      <c r="B788" s="288" t="s">
        <v>3069</v>
      </c>
      <c r="C788" s="340">
        <v>0</v>
      </c>
      <c r="D788" s="341">
        <v>107</v>
      </c>
      <c r="E788" s="341">
        <v>153</v>
      </c>
      <c r="F788" s="341">
        <v>124</v>
      </c>
      <c r="G788" s="341">
        <v>154</v>
      </c>
      <c r="H788" s="341">
        <v>162</v>
      </c>
      <c r="I788" s="342">
        <v>142</v>
      </c>
      <c r="J788" s="340">
        <v>0</v>
      </c>
      <c r="K788" s="341">
        <v>0</v>
      </c>
      <c r="L788" s="341">
        <v>27</v>
      </c>
      <c r="M788" s="341">
        <v>42</v>
      </c>
      <c r="N788" s="340">
        <v>0</v>
      </c>
      <c r="O788" s="341">
        <v>94</v>
      </c>
      <c r="P788" s="341">
        <v>100</v>
      </c>
      <c r="Q788" s="343">
        <v>121</v>
      </c>
      <c r="R788" s="344">
        <v>127</v>
      </c>
      <c r="S788" s="344">
        <v>134</v>
      </c>
      <c r="T788" s="344">
        <v>130</v>
      </c>
      <c r="U788" s="344">
        <v>149</v>
      </c>
      <c r="V788" s="344">
        <v>149</v>
      </c>
      <c r="W788" s="344">
        <v>0</v>
      </c>
      <c r="X788" s="383">
        <v>0</v>
      </c>
      <c r="Y788" s="384">
        <v>0.12</v>
      </c>
      <c r="Z788" s="384">
        <v>0.25</v>
      </c>
      <c r="AA788" s="384">
        <v>0.25</v>
      </c>
      <c r="AB788" s="385">
        <v>0</v>
      </c>
      <c r="AC788" s="385">
        <v>0</v>
      </c>
      <c r="AD788" s="385">
        <v>0</v>
      </c>
      <c r="AE788" s="346">
        <v>0</v>
      </c>
      <c r="AF788" s="5">
        <v>0</v>
      </c>
      <c r="AG788" s="333" t="s">
        <v>1570</v>
      </c>
      <c r="AH788" s="386" t="s">
        <v>1518</v>
      </c>
      <c r="AI788" s="387" t="s">
        <v>1515</v>
      </c>
      <c r="AJ788" s="386">
        <v>0.75</v>
      </c>
      <c r="AK788" s="390">
        <v>18</v>
      </c>
      <c r="AL788" s="333">
        <v>30</v>
      </c>
      <c r="AM788" s="333">
        <v>0.27323468998789852</v>
      </c>
      <c r="AN788" s="440">
        <v>9.0167447696006526</v>
      </c>
      <c r="AO788" s="389"/>
      <c r="AP788" s="390">
        <v>4.0985203498184779</v>
      </c>
      <c r="AQ788" s="387">
        <v>1</v>
      </c>
      <c r="AR788" s="387">
        <v>1</v>
      </c>
      <c r="AS788" s="387"/>
      <c r="AT788" s="387"/>
      <c r="AU788" s="387"/>
      <c r="AV788" s="387"/>
      <c r="AW788" s="350">
        <v>0.25</v>
      </c>
      <c r="AX788" s="391">
        <v>0.25</v>
      </c>
      <c r="AY788" s="83">
        <v>5</v>
      </c>
      <c r="AZ788" s="5">
        <v>0</v>
      </c>
      <c r="BA788" s="5" t="s">
        <v>1537</v>
      </c>
      <c r="BB788" s="5" t="s">
        <v>1537</v>
      </c>
      <c r="BC788" s="5" t="s">
        <v>1537</v>
      </c>
      <c r="BD788" s="4" t="s">
        <v>1537</v>
      </c>
      <c r="BE788" s="5">
        <v>95</v>
      </c>
      <c r="BF788" s="5">
        <v>120</v>
      </c>
      <c r="BG788" s="5">
        <v>0</v>
      </c>
      <c r="BH788" s="354" t="s">
        <v>1537</v>
      </c>
      <c r="BI788" s="289"/>
      <c r="BJ788" s="297">
        <v>0</v>
      </c>
      <c r="BK788" s="297">
        <v>13</v>
      </c>
    </row>
    <row r="789" spans="1:63" x14ac:dyDescent="0.2">
      <c r="A789" s="63" t="s">
        <v>1136</v>
      </c>
      <c r="B789" s="288" t="s">
        <v>3073</v>
      </c>
      <c r="C789" s="340">
        <v>0</v>
      </c>
      <c r="D789" s="341">
        <v>114</v>
      </c>
      <c r="E789" s="341">
        <v>171</v>
      </c>
      <c r="F789" s="341">
        <v>135</v>
      </c>
      <c r="G789" s="341">
        <v>172</v>
      </c>
      <c r="H789" s="341">
        <v>183</v>
      </c>
      <c r="I789" s="342">
        <v>155</v>
      </c>
      <c r="J789" s="340">
        <v>0</v>
      </c>
      <c r="K789" s="341">
        <v>0</v>
      </c>
      <c r="L789" s="341">
        <v>35</v>
      </c>
      <c r="M789" s="341">
        <v>42</v>
      </c>
      <c r="N789" s="340">
        <v>0</v>
      </c>
      <c r="O789" s="341">
        <v>101</v>
      </c>
      <c r="P789" s="341">
        <v>108</v>
      </c>
      <c r="Q789" s="343">
        <v>136</v>
      </c>
      <c r="R789" s="344">
        <v>143</v>
      </c>
      <c r="S789" s="344">
        <v>150</v>
      </c>
      <c r="T789" s="344">
        <v>146</v>
      </c>
      <c r="U789" s="344">
        <v>164</v>
      </c>
      <c r="V789" s="344">
        <v>164</v>
      </c>
      <c r="W789" s="344">
        <v>0</v>
      </c>
      <c r="X789" s="383">
        <v>0</v>
      </c>
      <c r="Y789" s="384">
        <v>0.12</v>
      </c>
      <c r="Z789" s="384">
        <v>0.25</v>
      </c>
      <c r="AA789" s="384">
        <v>0.25</v>
      </c>
      <c r="AB789" s="385">
        <v>0</v>
      </c>
      <c r="AC789" s="385">
        <v>0</v>
      </c>
      <c r="AD789" s="385">
        <v>0</v>
      </c>
      <c r="AE789" s="346">
        <v>0</v>
      </c>
      <c r="AF789" s="5">
        <v>0</v>
      </c>
      <c r="AG789" s="333" t="s">
        <v>1570</v>
      </c>
      <c r="AH789" s="386" t="s">
        <v>1518</v>
      </c>
      <c r="AI789" s="387" t="s">
        <v>1515</v>
      </c>
      <c r="AJ789" s="386">
        <v>0.75</v>
      </c>
      <c r="AK789" s="390">
        <v>18</v>
      </c>
      <c r="AL789" s="333">
        <v>36</v>
      </c>
      <c r="AM789" s="333">
        <v>0.27323468998789852</v>
      </c>
      <c r="AN789" s="440">
        <v>9.0167447696006526</v>
      </c>
      <c r="AO789" s="389"/>
      <c r="AP789" s="390">
        <v>4.0985203498184779</v>
      </c>
      <c r="AQ789" s="387">
        <v>1</v>
      </c>
      <c r="AR789" s="387">
        <v>1</v>
      </c>
      <c r="AS789" s="387"/>
      <c r="AT789" s="387"/>
      <c r="AU789" s="387"/>
      <c r="AV789" s="387"/>
      <c r="AW789" s="350">
        <v>0.25</v>
      </c>
      <c r="AX789" s="391">
        <v>0.25</v>
      </c>
      <c r="AY789" s="83">
        <v>5</v>
      </c>
      <c r="AZ789" s="5">
        <v>0</v>
      </c>
      <c r="BA789" s="5" t="s">
        <v>1537</v>
      </c>
      <c r="BB789" s="5" t="s">
        <v>1537</v>
      </c>
      <c r="BC789" s="5" t="s">
        <v>1537</v>
      </c>
      <c r="BD789" s="4" t="s">
        <v>1537</v>
      </c>
      <c r="BE789" s="5">
        <v>95</v>
      </c>
      <c r="BF789" s="5">
        <v>120</v>
      </c>
      <c r="BG789" s="5">
        <v>0</v>
      </c>
      <c r="BH789" s="354" t="s">
        <v>1537</v>
      </c>
      <c r="BI789" s="289"/>
      <c r="BJ789" s="297">
        <v>0</v>
      </c>
      <c r="BK789" s="297">
        <v>14</v>
      </c>
    </row>
    <row r="790" spans="1:63" x14ac:dyDescent="0.2">
      <c r="A790" s="63" t="s">
        <v>5160</v>
      </c>
      <c r="B790" s="288" t="s">
        <v>3069</v>
      </c>
      <c r="C790" s="340">
        <v>0</v>
      </c>
      <c r="D790" s="341">
        <v>118</v>
      </c>
      <c r="E790" s="341">
        <v>179</v>
      </c>
      <c r="F790" s="341">
        <v>142</v>
      </c>
      <c r="G790" s="341">
        <v>180</v>
      </c>
      <c r="H790" s="341">
        <v>189</v>
      </c>
      <c r="I790" s="342">
        <v>162</v>
      </c>
      <c r="J790" s="340">
        <v>0</v>
      </c>
      <c r="K790" s="341">
        <v>0</v>
      </c>
      <c r="L790" s="341">
        <v>39</v>
      </c>
      <c r="M790" s="341">
        <v>41</v>
      </c>
      <c r="N790" s="340">
        <v>0</v>
      </c>
      <c r="O790" s="341">
        <v>105</v>
      </c>
      <c r="P790" s="341">
        <v>110</v>
      </c>
      <c r="Q790" s="343">
        <v>141</v>
      </c>
      <c r="R790" s="344">
        <v>146</v>
      </c>
      <c r="S790" s="344">
        <v>155</v>
      </c>
      <c r="T790" s="344">
        <v>151</v>
      </c>
      <c r="U790" s="344">
        <v>169</v>
      </c>
      <c r="V790" s="344">
        <v>169</v>
      </c>
      <c r="W790" s="344">
        <v>0</v>
      </c>
      <c r="X790" s="383">
        <v>0</v>
      </c>
      <c r="Y790" s="384">
        <v>0.12</v>
      </c>
      <c r="Z790" s="384">
        <v>0.25</v>
      </c>
      <c r="AA790" s="384">
        <v>0.25</v>
      </c>
      <c r="AB790" s="385">
        <v>0</v>
      </c>
      <c r="AC790" s="385">
        <v>0</v>
      </c>
      <c r="AD790" s="385">
        <v>0</v>
      </c>
      <c r="AE790" s="346">
        <v>0</v>
      </c>
      <c r="AF790" s="5">
        <v>0</v>
      </c>
      <c r="AG790" s="333" t="s">
        <v>1570</v>
      </c>
      <c r="AH790" s="386" t="s">
        <v>1518</v>
      </c>
      <c r="AI790" s="387" t="s">
        <v>1515</v>
      </c>
      <c r="AJ790" s="386">
        <v>0.75</v>
      </c>
      <c r="AK790" s="390">
        <v>18</v>
      </c>
      <c r="AL790" s="333">
        <v>39</v>
      </c>
      <c r="AM790" s="333">
        <v>0.27323468998789852</v>
      </c>
      <c r="AN790" s="440">
        <v>9.0167447696006526</v>
      </c>
      <c r="AO790" s="389"/>
      <c r="AP790" s="390">
        <v>4.0985203498184779</v>
      </c>
      <c r="AQ790" s="387">
        <v>1</v>
      </c>
      <c r="AR790" s="387">
        <v>1</v>
      </c>
      <c r="AS790" s="387"/>
      <c r="AT790" s="387"/>
      <c r="AU790" s="387"/>
      <c r="AV790" s="387"/>
      <c r="AW790" s="350">
        <v>0.25</v>
      </c>
      <c r="AX790" s="391">
        <v>0.25</v>
      </c>
      <c r="AY790" s="83">
        <v>5</v>
      </c>
      <c r="AZ790" s="5">
        <v>0</v>
      </c>
      <c r="BA790" s="5" t="s">
        <v>1537</v>
      </c>
      <c r="BB790" s="5" t="s">
        <v>1537</v>
      </c>
      <c r="BC790" s="5" t="s">
        <v>1537</v>
      </c>
      <c r="BD790" s="4" t="s">
        <v>1537</v>
      </c>
      <c r="BE790" s="5">
        <v>95</v>
      </c>
      <c r="BF790" s="5">
        <v>120</v>
      </c>
      <c r="BG790" s="5">
        <v>0</v>
      </c>
      <c r="BH790" s="354" t="s">
        <v>1537</v>
      </c>
      <c r="BI790" s="289"/>
      <c r="BJ790" s="297">
        <v>0</v>
      </c>
      <c r="BK790" s="297">
        <v>15</v>
      </c>
    </row>
    <row r="791" spans="1:63" x14ac:dyDescent="0.2">
      <c r="A791" s="63" t="s">
        <v>1138</v>
      </c>
      <c r="B791" s="288" t="s">
        <v>3077</v>
      </c>
      <c r="C791" s="340">
        <v>0</v>
      </c>
      <c r="D791" s="341">
        <v>122</v>
      </c>
      <c r="E791" s="341">
        <v>190</v>
      </c>
      <c r="F791" s="341">
        <v>147</v>
      </c>
      <c r="G791" s="341">
        <v>191</v>
      </c>
      <c r="H791" s="341">
        <v>201</v>
      </c>
      <c r="I791" s="342">
        <v>168</v>
      </c>
      <c r="J791" s="340">
        <v>0</v>
      </c>
      <c r="K791" s="341">
        <v>0</v>
      </c>
      <c r="L791" s="341">
        <v>40</v>
      </c>
      <c r="M791" s="341">
        <v>42</v>
      </c>
      <c r="N791" s="340">
        <v>0</v>
      </c>
      <c r="O791" s="341">
        <v>109</v>
      </c>
      <c r="P791" s="341">
        <v>114</v>
      </c>
      <c r="Q791" s="343">
        <v>151</v>
      </c>
      <c r="R791" s="344">
        <v>156</v>
      </c>
      <c r="S791" s="344">
        <v>165</v>
      </c>
      <c r="T791" s="344">
        <v>161</v>
      </c>
      <c r="U791" s="344">
        <v>180</v>
      </c>
      <c r="V791" s="344">
        <v>180</v>
      </c>
      <c r="W791" s="344">
        <v>0</v>
      </c>
      <c r="X791" s="383">
        <v>0</v>
      </c>
      <c r="Y791" s="384">
        <v>0.12</v>
      </c>
      <c r="Z791" s="384">
        <v>0.25</v>
      </c>
      <c r="AA791" s="384">
        <v>0.25</v>
      </c>
      <c r="AB791" s="385">
        <v>0</v>
      </c>
      <c r="AC791" s="385">
        <v>0</v>
      </c>
      <c r="AD791" s="385">
        <v>0</v>
      </c>
      <c r="AE791" s="346">
        <v>0</v>
      </c>
      <c r="AF791" s="5">
        <v>0</v>
      </c>
      <c r="AG791" s="333" t="s">
        <v>1570</v>
      </c>
      <c r="AH791" s="386" t="s">
        <v>1518</v>
      </c>
      <c r="AI791" s="387" t="s">
        <v>1515</v>
      </c>
      <c r="AJ791" s="386">
        <v>0.75</v>
      </c>
      <c r="AK791" s="390">
        <v>18</v>
      </c>
      <c r="AL791" s="333">
        <v>42</v>
      </c>
      <c r="AM791" s="333">
        <v>0.27323468998789852</v>
      </c>
      <c r="AN791" s="440">
        <v>9.0167447696006526</v>
      </c>
      <c r="AO791" s="389"/>
      <c r="AP791" s="390">
        <v>4.0985203498184779</v>
      </c>
      <c r="AQ791" s="387">
        <v>1</v>
      </c>
      <c r="AR791" s="387">
        <v>1</v>
      </c>
      <c r="AS791" s="387"/>
      <c r="AT791" s="387"/>
      <c r="AU791" s="387"/>
      <c r="AV791" s="387"/>
      <c r="AW791" s="350">
        <v>0.25</v>
      </c>
      <c r="AX791" s="391">
        <v>0.25</v>
      </c>
      <c r="AY791" s="83">
        <v>5</v>
      </c>
      <c r="AZ791" s="5">
        <v>0</v>
      </c>
      <c r="BA791" s="5" t="s">
        <v>1537</v>
      </c>
      <c r="BB791" s="5" t="s">
        <v>1537</v>
      </c>
      <c r="BC791" s="5" t="s">
        <v>1537</v>
      </c>
      <c r="BD791" s="4" t="s">
        <v>1537</v>
      </c>
      <c r="BE791" s="5">
        <v>95</v>
      </c>
      <c r="BF791" s="5">
        <v>120</v>
      </c>
      <c r="BG791" s="5">
        <v>0</v>
      </c>
      <c r="BH791" s="354" t="s">
        <v>1537</v>
      </c>
      <c r="BI791" s="289"/>
      <c r="BJ791" s="297">
        <v>0</v>
      </c>
      <c r="BK791" s="297">
        <v>15</v>
      </c>
    </row>
    <row r="792" spans="1:63" x14ac:dyDescent="0.2">
      <c r="A792" s="63" t="s">
        <v>5163</v>
      </c>
      <c r="B792" s="288" t="s">
        <v>5164</v>
      </c>
      <c r="C792" s="340">
        <v>17</v>
      </c>
      <c r="D792" s="341">
        <v>17</v>
      </c>
      <c r="E792" s="341">
        <v>17</v>
      </c>
      <c r="F792" s="341">
        <v>17</v>
      </c>
      <c r="G792" s="341">
        <v>17</v>
      </c>
      <c r="H792" s="341">
        <v>17</v>
      </c>
      <c r="I792" s="342">
        <v>17</v>
      </c>
      <c r="J792" s="340">
        <v>0</v>
      </c>
      <c r="K792" s="341">
        <v>0</v>
      </c>
      <c r="L792" s="341">
        <v>0</v>
      </c>
      <c r="M792" s="341">
        <v>0</v>
      </c>
      <c r="N792" s="340">
        <v>17</v>
      </c>
      <c r="O792" s="341">
        <v>17</v>
      </c>
      <c r="P792" s="341">
        <v>17</v>
      </c>
      <c r="Q792" s="343">
        <v>17</v>
      </c>
      <c r="R792" s="344">
        <v>17</v>
      </c>
      <c r="S792" s="344">
        <v>17</v>
      </c>
      <c r="T792" s="344">
        <v>17</v>
      </c>
      <c r="U792" s="344">
        <v>17</v>
      </c>
      <c r="V792" s="344">
        <v>17</v>
      </c>
      <c r="W792" s="344">
        <v>0</v>
      </c>
      <c r="X792" s="383">
        <v>0</v>
      </c>
      <c r="Y792" s="384"/>
      <c r="Z792" s="384"/>
      <c r="AA792" s="384"/>
      <c r="AB792" s="385"/>
      <c r="AC792" s="385"/>
      <c r="AD792" s="385"/>
      <c r="AE792" s="346"/>
      <c r="AF792" s="5">
        <v>0</v>
      </c>
      <c r="AG792" s="333" t="s">
        <v>1520</v>
      </c>
      <c r="AH792" s="386" t="s">
        <v>1518</v>
      </c>
      <c r="AI792" s="387" t="s">
        <v>3174</v>
      </c>
      <c r="AJ792" s="386">
        <v>0</v>
      </c>
      <c r="AK792" s="390">
        <v>0</v>
      </c>
      <c r="AL792" s="333">
        <v>0</v>
      </c>
      <c r="AM792" s="333">
        <v>0</v>
      </c>
      <c r="AN792" s="440">
        <v>0</v>
      </c>
      <c r="AO792" s="389">
        <v>0</v>
      </c>
      <c r="AP792" s="390">
        <v>0</v>
      </c>
      <c r="AQ792" s="387">
        <v>0</v>
      </c>
      <c r="AR792" s="387">
        <v>0</v>
      </c>
      <c r="AS792" s="387">
        <v>0</v>
      </c>
      <c r="AT792" s="387">
        <v>0</v>
      </c>
      <c r="AU792" s="387">
        <v>0</v>
      </c>
      <c r="AV792" s="387">
        <v>0</v>
      </c>
      <c r="AW792" s="350">
        <v>0</v>
      </c>
      <c r="AX792" s="391">
        <v>1</v>
      </c>
      <c r="AY792" s="83">
        <v>10</v>
      </c>
      <c r="AZ792" s="5">
        <v>0</v>
      </c>
      <c r="BA792" s="5" t="s">
        <v>3612</v>
      </c>
      <c r="BB792" s="5" t="s">
        <v>3612</v>
      </c>
      <c r="BC792" s="5" t="s">
        <v>3612</v>
      </c>
      <c r="BD792" s="4" t="s">
        <v>3612</v>
      </c>
      <c r="BE792" s="5">
        <v>0</v>
      </c>
      <c r="BF792" s="5">
        <v>0</v>
      </c>
      <c r="BG792" s="5">
        <v>0</v>
      </c>
      <c r="BH792" s="354" t="s">
        <v>3612</v>
      </c>
      <c r="BI792" s="289">
        <v>0</v>
      </c>
      <c r="BJ792" s="297">
        <v>0</v>
      </c>
      <c r="BK792" s="297">
        <v>0</v>
      </c>
    </row>
    <row r="793" spans="1:63" x14ac:dyDescent="0.2">
      <c r="A793" s="63" t="s">
        <v>5165</v>
      </c>
      <c r="B793" s="288" t="s">
        <v>5166</v>
      </c>
      <c r="C793" s="340">
        <v>27</v>
      </c>
      <c r="D793" s="341">
        <v>27</v>
      </c>
      <c r="E793" s="341">
        <v>27</v>
      </c>
      <c r="F793" s="341">
        <v>27</v>
      </c>
      <c r="G793" s="341">
        <v>27</v>
      </c>
      <c r="H793" s="341">
        <v>27</v>
      </c>
      <c r="I793" s="342">
        <v>27</v>
      </c>
      <c r="J793" s="340">
        <v>0</v>
      </c>
      <c r="K793" s="341">
        <v>0</v>
      </c>
      <c r="L793" s="341">
        <v>0</v>
      </c>
      <c r="M793" s="341">
        <v>0</v>
      </c>
      <c r="N793" s="340">
        <v>27</v>
      </c>
      <c r="O793" s="341">
        <v>27</v>
      </c>
      <c r="P793" s="341">
        <v>27</v>
      </c>
      <c r="Q793" s="343">
        <v>27</v>
      </c>
      <c r="R793" s="344">
        <v>27</v>
      </c>
      <c r="S793" s="344">
        <v>27</v>
      </c>
      <c r="T793" s="344">
        <v>27</v>
      </c>
      <c r="U793" s="344">
        <v>27</v>
      </c>
      <c r="V793" s="344">
        <v>27</v>
      </c>
      <c r="W793" s="344">
        <v>0</v>
      </c>
      <c r="X793" s="383">
        <v>0</v>
      </c>
      <c r="Y793" s="384"/>
      <c r="Z793" s="384"/>
      <c r="AA793" s="384"/>
      <c r="AB793" s="385"/>
      <c r="AC793" s="385"/>
      <c r="AD793" s="385"/>
      <c r="AE793" s="346"/>
      <c r="AF793" s="5">
        <v>0</v>
      </c>
      <c r="AG793" s="333" t="s">
        <v>1520</v>
      </c>
      <c r="AH793" s="386" t="s">
        <v>1518</v>
      </c>
      <c r="AI793" s="387" t="s">
        <v>3174</v>
      </c>
      <c r="AJ793" s="386">
        <v>0</v>
      </c>
      <c r="AK793" s="390">
        <v>0</v>
      </c>
      <c r="AL793" s="333">
        <v>0</v>
      </c>
      <c r="AM793" s="333">
        <v>0</v>
      </c>
      <c r="AN793" s="440">
        <v>0</v>
      </c>
      <c r="AO793" s="389">
        <v>0</v>
      </c>
      <c r="AP793" s="390">
        <v>0</v>
      </c>
      <c r="AQ793" s="387">
        <v>0</v>
      </c>
      <c r="AR793" s="387">
        <v>0</v>
      </c>
      <c r="AS793" s="387">
        <v>0</v>
      </c>
      <c r="AT793" s="387">
        <v>0</v>
      </c>
      <c r="AU793" s="387">
        <v>0</v>
      </c>
      <c r="AV793" s="387">
        <v>0</v>
      </c>
      <c r="AW793" s="350">
        <v>0</v>
      </c>
      <c r="AX793" s="391">
        <v>1</v>
      </c>
      <c r="AY793" s="83">
        <v>10</v>
      </c>
      <c r="AZ793" s="5">
        <v>0</v>
      </c>
      <c r="BA793" s="5" t="s">
        <v>3612</v>
      </c>
      <c r="BB793" s="5" t="s">
        <v>3612</v>
      </c>
      <c r="BC793" s="5" t="s">
        <v>3612</v>
      </c>
      <c r="BD793" s="4" t="s">
        <v>3612</v>
      </c>
      <c r="BE793" s="5">
        <v>0</v>
      </c>
      <c r="BF793" s="5">
        <v>0</v>
      </c>
      <c r="BG793" s="5">
        <v>0</v>
      </c>
      <c r="BH793" s="354" t="s">
        <v>3612</v>
      </c>
      <c r="BI793" s="289">
        <v>0</v>
      </c>
      <c r="BJ793" s="297">
        <v>0</v>
      </c>
      <c r="BK793" s="297">
        <v>0</v>
      </c>
    </row>
    <row r="794" spans="1:63" x14ac:dyDescent="0.2">
      <c r="A794" s="63" t="s">
        <v>5167</v>
      </c>
      <c r="B794" s="288" t="s">
        <v>5168</v>
      </c>
      <c r="C794" s="340">
        <v>86</v>
      </c>
      <c r="D794" s="341">
        <v>86</v>
      </c>
      <c r="E794" s="341">
        <v>86</v>
      </c>
      <c r="F794" s="341">
        <v>86</v>
      </c>
      <c r="G794" s="341">
        <v>86</v>
      </c>
      <c r="H794" s="341">
        <v>86</v>
      </c>
      <c r="I794" s="342">
        <v>86</v>
      </c>
      <c r="J794" s="340">
        <v>0</v>
      </c>
      <c r="K794" s="341">
        <v>0</v>
      </c>
      <c r="L794" s="341">
        <v>0</v>
      </c>
      <c r="M794" s="341">
        <v>0</v>
      </c>
      <c r="N794" s="340">
        <v>86</v>
      </c>
      <c r="O794" s="341">
        <v>86</v>
      </c>
      <c r="P794" s="341">
        <v>86</v>
      </c>
      <c r="Q794" s="343">
        <v>86</v>
      </c>
      <c r="R794" s="344">
        <v>86</v>
      </c>
      <c r="S794" s="344">
        <v>86</v>
      </c>
      <c r="T794" s="344">
        <v>86</v>
      </c>
      <c r="U794" s="344">
        <v>86</v>
      </c>
      <c r="V794" s="344">
        <v>86</v>
      </c>
      <c r="W794" s="344">
        <v>0</v>
      </c>
      <c r="X794" s="383">
        <v>0</v>
      </c>
      <c r="Y794" s="384"/>
      <c r="Z794" s="384"/>
      <c r="AA794" s="384"/>
      <c r="AB794" s="385"/>
      <c r="AC794" s="385"/>
      <c r="AD794" s="385"/>
      <c r="AE794" s="346"/>
      <c r="AF794" s="5">
        <v>0</v>
      </c>
      <c r="AG794" s="333" t="s">
        <v>1520</v>
      </c>
      <c r="AH794" s="386" t="s">
        <v>1518</v>
      </c>
      <c r="AI794" s="387" t="s">
        <v>3174</v>
      </c>
      <c r="AJ794" s="386">
        <v>0</v>
      </c>
      <c r="AK794" s="390">
        <v>0</v>
      </c>
      <c r="AL794" s="333">
        <v>0</v>
      </c>
      <c r="AM794" s="333">
        <v>0</v>
      </c>
      <c r="AN794" s="440">
        <v>0</v>
      </c>
      <c r="AO794" s="389">
        <v>0</v>
      </c>
      <c r="AP794" s="390">
        <v>0</v>
      </c>
      <c r="AQ794" s="387">
        <v>0</v>
      </c>
      <c r="AR794" s="387">
        <v>0</v>
      </c>
      <c r="AS794" s="387">
        <v>0</v>
      </c>
      <c r="AT794" s="387">
        <v>0</v>
      </c>
      <c r="AU794" s="387">
        <v>0</v>
      </c>
      <c r="AV794" s="387">
        <v>0</v>
      </c>
      <c r="AW794" s="350">
        <v>0</v>
      </c>
      <c r="AX794" s="391">
        <v>1</v>
      </c>
      <c r="AY794" s="83">
        <v>10</v>
      </c>
      <c r="AZ794" s="5">
        <v>0</v>
      </c>
      <c r="BA794" s="5" t="s">
        <v>3612</v>
      </c>
      <c r="BB794" s="5" t="s">
        <v>3612</v>
      </c>
      <c r="BC794" s="5" t="s">
        <v>3612</v>
      </c>
      <c r="BD794" s="4" t="s">
        <v>3612</v>
      </c>
      <c r="BE794" s="5">
        <v>0</v>
      </c>
      <c r="BF794" s="5">
        <v>0</v>
      </c>
      <c r="BG794" s="5">
        <v>0</v>
      </c>
      <c r="BH794" s="354" t="s">
        <v>3612</v>
      </c>
      <c r="BI794" s="289">
        <v>0</v>
      </c>
      <c r="BJ794" s="297">
        <v>0</v>
      </c>
      <c r="BK794" s="297">
        <v>0</v>
      </c>
    </row>
    <row r="795" spans="1:63" x14ac:dyDescent="0.2">
      <c r="A795" s="63" t="s">
        <v>5169</v>
      </c>
      <c r="B795" s="288" t="s">
        <v>5170</v>
      </c>
      <c r="C795" s="340">
        <v>86</v>
      </c>
      <c r="D795" s="341">
        <v>86</v>
      </c>
      <c r="E795" s="341">
        <v>86</v>
      </c>
      <c r="F795" s="341">
        <v>86</v>
      </c>
      <c r="G795" s="341">
        <v>86</v>
      </c>
      <c r="H795" s="341">
        <v>86</v>
      </c>
      <c r="I795" s="342">
        <v>86</v>
      </c>
      <c r="J795" s="340">
        <v>0</v>
      </c>
      <c r="K795" s="341">
        <v>0</v>
      </c>
      <c r="L795" s="341">
        <v>0</v>
      </c>
      <c r="M795" s="341">
        <v>0</v>
      </c>
      <c r="N795" s="340">
        <v>86</v>
      </c>
      <c r="O795" s="341">
        <v>86</v>
      </c>
      <c r="P795" s="341">
        <v>86</v>
      </c>
      <c r="Q795" s="343">
        <v>86</v>
      </c>
      <c r="R795" s="344">
        <v>86</v>
      </c>
      <c r="S795" s="344">
        <v>86</v>
      </c>
      <c r="T795" s="344">
        <v>86</v>
      </c>
      <c r="U795" s="344">
        <v>86</v>
      </c>
      <c r="V795" s="344">
        <v>86</v>
      </c>
      <c r="W795" s="344">
        <v>0</v>
      </c>
      <c r="X795" s="383">
        <v>0</v>
      </c>
      <c r="Y795" s="384"/>
      <c r="Z795" s="384"/>
      <c r="AA795" s="384"/>
      <c r="AB795" s="385"/>
      <c r="AC795" s="385"/>
      <c r="AD795" s="385"/>
      <c r="AE795" s="346"/>
      <c r="AF795" s="5">
        <v>0</v>
      </c>
      <c r="AG795" s="333" t="s">
        <v>1520</v>
      </c>
      <c r="AH795" s="386" t="s">
        <v>1518</v>
      </c>
      <c r="AI795" s="387" t="s">
        <v>3174</v>
      </c>
      <c r="AJ795" s="386">
        <v>0</v>
      </c>
      <c r="AK795" s="390">
        <v>0</v>
      </c>
      <c r="AL795" s="333">
        <v>0</v>
      </c>
      <c r="AM795" s="333">
        <v>0</v>
      </c>
      <c r="AN795" s="440">
        <v>0</v>
      </c>
      <c r="AO795" s="389">
        <v>0</v>
      </c>
      <c r="AP795" s="390">
        <v>0</v>
      </c>
      <c r="AQ795" s="387">
        <v>0</v>
      </c>
      <c r="AR795" s="387">
        <v>0</v>
      </c>
      <c r="AS795" s="387">
        <v>0</v>
      </c>
      <c r="AT795" s="387">
        <v>0</v>
      </c>
      <c r="AU795" s="387">
        <v>0</v>
      </c>
      <c r="AV795" s="387">
        <v>0</v>
      </c>
      <c r="AW795" s="350">
        <v>0</v>
      </c>
      <c r="AX795" s="391">
        <v>1</v>
      </c>
      <c r="AY795" s="83">
        <v>10</v>
      </c>
      <c r="AZ795" s="5">
        <v>0</v>
      </c>
      <c r="BA795" s="5" t="s">
        <v>3612</v>
      </c>
      <c r="BB795" s="5" t="s">
        <v>3612</v>
      </c>
      <c r="BC795" s="5" t="s">
        <v>3612</v>
      </c>
      <c r="BD795" s="4" t="s">
        <v>3612</v>
      </c>
      <c r="BE795" s="5">
        <v>0</v>
      </c>
      <c r="BF795" s="5">
        <v>0</v>
      </c>
      <c r="BG795" s="5">
        <v>0</v>
      </c>
      <c r="BH795" s="354" t="s">
        <v>3612</v>
      </c>
      <c r="BI795" s="289">
        <v>0</v>
      </c>
      <c r="BJ795" s="297">
        <v>0</v>
      </c>
      <c r="BK795" s="297">
        <v>0</v>
      </c>
    </row>
    <row r="796" spans="1:63" x14ac:dyDescent="0.2">
      <c r="A796" s="63" t="s">
        <v>5171</v>
      </c>
      <c r="B796" s="288" t="s">
        <v>5172</v>
      </c>
      <c r="C796" s="340">
        <v>13</v>
      </c>
      <c r="D796" s="341">
        <v>13</v>
      </c>
      <c r="E796" s="341">
        <v>13</v>
      </c>
      <c r="F796" s="341">
        <v>13</v>
      </c>
      <c r="G796" s="341">
        <v>13</v>
      </c>
      <c r="H796" s="341">
        <v>13</v>
      </c>
      <c r="I796" s="342">
        <v>13</v>
      </c>
      <c r="J796" s="340">
        <v>0</v>
      </c>
      <c r="K796" s="341">
        <v>0</v>
      </c>
      <c r="L796" s="341">
        <v>0</v>
      </c>
      <c r="M796" s="341">
        <v>0</v>
      </c>
      <c r="N796" s="340">
        <v>13</v>
      </c>
      <c r="O796" s="341">
        <v>13</v>
      </c>
      <c r="P796" s="341">
        <v>13</v>
      </c>
      <c r="Q796" s="343">
        <v>13</v>
      </c>
      <c r="R796" s="344">
        <v>13</v>
      </c>
      <c r="S796" s="344">
        <v>13</v>
      </c>
      <c r="T796" s="344">
        <v>13</v>
      </c>
      <c r="U796" s="344">
        <v>13</v>
      </c>
      <c r="V796" s="344">
        <v>13</v>
      </c>
      <c r="W796" s="344">
        <v>0</v>
      </c>
      <c r="X796" s="383">
        <v>0</v>
      </c>
      <c r="Y796" s="384"/>
      <c r="Z796" s="384"/>
      <c r="AA796" s="384"/>
      <c r="AB796" s="385"/>
      <c r="AC796" s="385"/>
      <c r="AD796" s="385"/>
      <c r="AE796" s="346"/>
      <c r="AF796" s="5">
        <v>0</v>
      </c>
      <c r="AG796" s="333" t="s">
        <v>1520</v>
      </c>
      <c r="AH796" s="386" t="s">
        <v>1518</v>
      </c>
      <c r="AI796" s="387" t="s">
        <v>3174</v>
      </c>
      <c r="AJ796" s="386">
        <v>0</v>
      </c>
      <c r="AK796" s="390">
        <v>0</v>
      </c>
      <c r="AL796" s="333">
        <v>0</v>
      </c>
      <c r="AM796" s="333">
        <v>0</v>
      </c>
      <c r="AN796" s="440">
        <v>0</v>
      </c>
      <c r="AO796" s="389">
        <v>0</v>
      </c>
      <c r="AP796" s="390">
        <v>0</v>
      </c>
      <c r="AQ796" s="387">
        <v>0</v>
      </c>
      <c r="AR796" s="387">
        <v>0</v>
      </c>
      <c r="AS796" s="387">
        <v>0</v>
      </c>
      <c r="AT796" s="387">
        <v>0</v>
      </c>
      <c r="AU796" s="387">
        <v>0</v>
      </c>
      <c r="AV796" s="387">
        <v>0</v>
      </c>
      <c r="AW796" s="350">
        <v>0</v>
      </c>
      <c r="AX796" s="391">
        <v>1</v>
      </c>
      <c r="AY796" s="83">
        <v>5</v>
      </c>
      <c r="AZ796" s="5">
        <v>0</v>
      </c>
      <c r="BA796" s="5" t="s">
        <v>3612</v>
      </c>
      <c r="BB796" s="5" t="s">
        <v>3612</v>
      </c>
      <c r="BC796" s="5" t="s">
        <v>3612</v>
      </c>
      <c r="BD796" s="4" t="s">
        <v>3612</v>
      </c>
      <c r="BE796" s="5">
        <v>0</v>
      </c>
      <c r="BF796" s="5">
        <v>0</v>
      </c>
      <c r="BG796" s="5">
        <v>0</v>
      </c>
      <c r="BH796" s="354" t="s">
        <v>3612</v>
      </c>
      <c r="BI796" s="289">
        <v>0</v>
      </c>
      <c r="BJ796" s="297">
        <v>0</v>
      </c>
      <c r="BK796" s="297">
        <v>0</v>
      </c>
    </row>
    <row r="797" spans="1:63" x14ac:dyDescent="0.2">
      <c r="A797" s="63" t="s">
        <v>5173</v>
      </c>
      <c r="B797" s="288" t="s">
        <v>5174</v>
      </c>
      <c r="C797" s="340">
        <v>4</v>
      </c>
      <c r="D797" s="341">
        <v>4</v>
      </c>
      <c r="E797" s="341">
        <v>4</v>
      </c>
      <c r="F797" s="341">
        <v>4</v>
      </c>
      <c r="G797" s="341">
        <v>4</v>
      </c>
      <c r="H797" s="341">
        <v>4</v>
      </c>
      <c r="I797" s="342">
        <v>4</v>
      </c>
      <c r="J797" s="340">
        <v>0</v>
      </c>
      <c r="K797" s="341">
        <v>0</v>
      </c>
      <c r="L797" s="341">
        <v>0</v>
      </c>
      <c r="M797" s="341">
        <v>0</v>
      </c>
      <c r="N797" s="340">
        <v>4</v>
      </c>
      <c r="O797" s="341">
        <v>4</v>
      </c>
      <c r="P797" s="341">
        <v>4</v>
      </c>
      <c r="Q797" s="343">
        <v>4</v>
      </c>
      <c r="R797" s="344">
        <v>4</v>
      </c>
      <c r="S797" s="344">
        <v>4</v>
      </c>
      <c r="T797" s="344">
        <v>4</v>
      </c>
      <c r="U797" s="344">
        <v>4</v>
      </c>
      <c r="V797" s="344">
        <v>4</v>
      </c>
      <c r="W797" s="344">
        <v>0</v>
      </c>
      <c r="X797" s="383">
        <v>0</v>
      </c>
      <c r="Y797" s="384"/>
      <c r="Z797" s="384"/>
      <c r="AA797" s="384"/>
      <c r="AB797" s="385"/>
      <c r="AC797" s="385"/>
      <c r="AD797" s="385"/>
      <c r="AE797" s="346"/>
      <c r="AF797" s="5">
        <v>0</v>
      </c>
      <c r="AG797" s="333" t="s">
        <v>1520</v>
      </c>
      <c r="AH797" s="386" t="s">
        <v>1170</v>
      </c>
      <c r="AI797" s="387" t="s">
        <v>3174</v>
      </c>
      <c r="AJ797" s="386">
        <v>0</v>
      </c>
      <c r="AK797" s="390">
        <v>0</v>
      </c>
      <c r="AL797" s="333">
        <v>0</v>
      </c>
      <c r="AM797" s="333">
        <v>0</v>
      </c>
      <c r="AN797" s="440">
        <v>0</v>
      </c>
      <c r="AO797" s="389">
        <v>0</v>
      </c>
      <c r="AP797" s="390">
        <v>0</v>
      </c>
      <c r="AQ797" s="387">
        <v>0</v>
      </c>
      <c r="AR797" s="387">
        <v>0</v>
      </c>
      <c r="AS797" s="387">
        <v>0</v>
      </c>
      <c r="AT797" s="387">
        <v>0</v>
      </c>
      <c r="AU797" s="387">
        <v>0</v>
      </c>
      <c r="AV797" s="387">
        <v>0</v>
      </c>
      <c r="AW797" s="350">
        <v>0</v>
      </c>
      <c r="AX797" s="391">
        <v>0</v>
      </c>
      <c r="AY797" s="83">
        <v>2</v>
      </c>
      <c r="AZ797" s="5">
        <v>0</v>
      </c>
      <c r="BA797" s="5" t="s">
        <v>3612</v>
      </c>
      <c r="BB797" s="5" t="s">
        <v>3612</v>
      </c>
      <c r="BC797" s="5" t="s">
        <v>3612</v>
      </c>
      <c r="BD797" s="4" t="s">
        <v>3612</v>
      </c>
      <c r="BE797" s="5">
        <v>0</v>
      </c>
      <c r="BF797" s="5">
        <v>0</v>
      </c>
      <c r="BG797" s="5">
        <v>0</v>
      </c>
      <c r="BH797" s="354" t="s">
        <v>3612</v>
      </c>
      <c r="BI797" s="289">
        <v>0</v>
      </c>
      <c r="BJ797" s="297">
        <v>0</v>
      </c>
      <c r="BK797" s="297">
        <v>0</v>
      </c>
    </row>
    <row r="798" spans="1:63" x14ac:dyDescent="0.2">
      <c r="A798" s="63" t="s">
        <v>5175</v>
      </c>
      <c r="B798" s="288" t="s">
        <v>5176</v>
      </c>
      <c r="C798" s="340">
        <v>7</v>
      </c>
      <c r="D798" s="341">
        <v>7</v>
      </c>
      <c r="E798" s="341">
        <v>7</v>
      </c>
      <c r="F798" s="341">
        <v>7</v>
      </c>
      <c r="G798" s="341">
        <v>7</v>
      </c>
      <c r="H798" s="341">
        <v>7</v>
      </c>
      <c r="I798" s="342">
        <v>7</v>
      </c>
      <c r="J798" s="340">
        <v>0</v>
      </c>
      <c r="K798" s="341">
        <v>0</v>
      </c>
      <c r="L798" s="341">
        <v>0</v>
      </c>
      <c r="M798" s="341">
        <v>0</v>
      </c>
      <c r="N798" s="340">
        <v>7</v>
      </c>
      <c r="O798" s="341">
        <v>7</v>
      </c>
      <c r="P798" s="341">
        <v>7</v>
      </c>
      <c r="Q798" s="343">
        <v>7</v>
      </c>
      <c r="R798" s="344">
        <v>7</v>
      </c>
      <c r="S798" s="344">
        <v>7</v>
      </c>
      <c r="T798" s="344">
        <v>7</v>
      </c>
      <c r="U798" s="344">
        <v>7</v>
      </c>
      <c r="V798" s="344">
        <v>7</v>
      </c>
      <c r="W798" s="344">
        <v>0</v>
      </c>
      <c r="X798" s="383">
        <v>0</v>
      </c>
      <c r="Y798" s="384"/>
      <c r="Z798" s="384"/>
      <c r="AA798" s="384"/>
      <c r="AB798" s="385"/>
      <c r="AC798" s="385"/>
      <c r="AD798" s="385"/>
      <c r="AE798" s="346"/>
      <c r="AF798" s="5">
        <v>0</v>
      </c>
      <c r="AG798" s="333" t="s">
        <v>1520</v>
      </c>
      <c r="AH798" s="386" t="s">
        <v>1170</v>
      </c>
      <c r="AI798" s="387" t="s">
        <v>3174</v>
      </c>
      <c r="AJ798" s="386">
        <v>0</v>
      </c>
      <c r="AK798" s="390">
        <v>0</v>
      </c>
      <c r="AL798" s="333">
        <v>0</v>
      </c>
      <c r="AM798" s="333">
        <v>0</v>
      </c>
      <c r="AN798" s="440">
        <v>0</v>
      </c>
      <c r="AO798" s="389">
        <v>0</v>
      </c>
      <c r="AP798" s="390">
        <v>0</v>
      </c>
      <c r="AQ798" s="387">
        <v>0</v>
      </c>
      <c r="AR798" s="387">
        <v>0</v>
      </c>
      <c r="AS798" s="387">
        <v>0</v>
      </c>
      <c r="AT798" s="387">
        <v>0</v>
      </c>
      <c r="AU798" s="387">
        <v>0</v>
      </c>
      <c r="AV798" s="387">
        <v>0</v>
      </c>
      <c r="AW798" s="350">
        <v>0</v>
      </c>
      <c r="AX798" s="391">
        <v>0</v>
      </c>
      <c r="AY798" s="83">
        <v>2</v>
      </c>
      <c r="AZ798" s="5">
        <v>0</v>
      </c>
      <c r="BA798" s="5" t="s">
        <v>3612</v>
      </c>
      <c r="BB798" s="5" t="s">
        <v>3612</v>
      </c>
      <c r="BC798" s="5" t="s">
        <v>3612</v>
      </c>
      <c r="BD798" s="4" t="s">
        <v>3612</v>
      </c>
      <c r="BE798" s="5">
        <v>0</v>
      </c>
      <c r="BF798" s="5">
        <v>0</v>
      </c>
      <c r="BG798" s="5">
        <v>0</v>
      </c>
      <c r="BH798" s="354" t="s">
        <v>3612</v>
      </c>
      <c r="BI798" s="289">
        <v>0</v>
      </c>
      <c r="BJ798" s="297">
        <v>0</v>
      </c>
      <c r="BK798" s="297">
        <v>0</v>
      </c>
    </row>
    <row r="799" spans="1:63" x14ac:dyDescent="0.2">
      <c r="A799" s="74" t="s">
        <v>5985</v>
      </c>
      <c r="B799" s="382" t="s">
        <v>5837</v>
      </c>
      <c r="C799" s="340">
        <v>19</v>
      </c>
      <c r="D799" s="341">
        <v>19</v>
      </c>
      <c r="E799" s="341">
        <v>19</v>
      </c>
      <c r="F799" s="341">
        <v>19</v>
      </c>
      <c r="G799" s="341">
        <v>19</v>
      </c>
      <c r="H799" s="341">
        <v>19</v>
      </c>
      <c r="I799" s="342">
        <v>19</v>
      </c>
      <c r="J799" s="340">
        <v>0</v>
      </c>
      <c r="K799" s="341">
        <v>0</v>
      </c>
      <c r="L799" s="341">
        <v>0</v>
      </c>
      <c r="M799" s="341">
        <v>0</v>
      </c>
      <c r="N799" s="340">
        <v>19</v>
      </c>
      <c r="O799" s="341">
        <v>19</v>
      </c>
      <c r="P799" s="341">
        <v>19</v>
      </c>
      <c r="Q799" s="343">
        <v>19</v>
      </c>
      <c r="R799" s="344">
        <v>19</v>
      </c>
      <c r="S799" s="344">
        <v>19</v>
      </c>
      <c r="T799" s="344">
        <v>19</v>
      </c>
      <c r="U799" s="344">
        <v>19</v>
      </c>
      <c r="V799" s="344">
        <v>19</v>
      </c>
      <c r="W799" s="344">
        <v>0</v>
      </c>
      <c r="X799" s="383">
        <v>0</v>
      </c>
      <c r="Y799" s="384"/>
      <c r="Z799" s="384"/>
      <c r="AA799" s="384"/>
      <c r="AB799" s="385"/>
      <c r="AC799" s="385"/>
      <c r="AD799" s="385"/>
      <c r="AE799" s="346"/>
      <c r="AF799" s="5">
        <v>0</v>
      </c>
      <c r="AG799" s="333" t="s">
        <v>1520</v>
      </c>
      <c r="AH799" s="386" t="s">
        <v>1170</v>
      </c>
      <c r="AI799" s="387" t="s">
        <v>3174</v>
      </c>
      <c r="AJ799" s="386">
        <v>0</v>
      </c>
      <c r="AK799" s="390">
        <v>0</v>
      </c>
      <c r="AL799" s="333">
        <v>0</v>
      </c>
      <c r="AM799" s="333">
        <v>0</v>
      </c>
      <c r="AN799" s="440">
        <v>0</v>
      </c>
      <c r="AO799" s="389">
        <v>0</v>
      </c>
      <c r="AP799" s="390">
        <v>0</v>
      </c>
      <c r="AQ799" s="387">
        <v>0</v>
      </c>
      <c r="AR799" s="387">
        <v>0</v>
      </c>
      <c r="AS799" s="387">
        <v>0</v>
      </c>
      <c r="AT799" s="387">
        <v>0</v>
      </c>
      <c r="AU799" s="387">
        <v>0</v>
      </c>
      <c r="AV799" s="387">
        <v>0</v>
      </c>
      <c r="AW799" s="350">
        <v>0</v>
      </c>
      <c r="AX799" s="391">
        <v>0</v>
      </c>
      <c r="AY799" s="83">
        <v>2</v>
      </c>
      <c r="AZ799" s="5">
        <v>0</v>
      </c>
      <c r="BA799" s="5" t="s">
        <v>3612</v>
      </c>
      <c r="BB799" s="5" t="s">
        <v>3612</v>
      </c>
      <c r="BC799" s="5" t="s">
        <v>3612</v>
      </c>
      <c r="BD799" s="4" t="s">
        <v>3612</v>
      </c>
      <c r="BE799" s="5">
        <v>0</v>
      </c>
      <c r="BF799" s="5">
        <v>0</v>
      </c>
      <c r="BG799" s="5">
        <v>0</v>
      </c>
      <c r="BH799" s="354" t="s">
        <v>3612</v>
      </c>
      <c r="BI799" s="5">
        <v>0</v>
      </c>
      <c r="BJ799" s="354">
        <v>0</v>
      </c>
      <c r="BK799" s="354">
        <v>0</v>
      </c>
    </row>
    <row r="800" spans="1:63" x14ac:dyDescent="0.2">
      <c r="A800" s="74" t="s">
        <v>5986</v>
      </c>
      <c r="B800" s="382" t="s">
        <v>5838</v>
      </c>
      <c r="C800" s="340">
        <v>3</v>
      </c>
      <c r="D800" s="341">
        <v>3</v>
      </c>
      <c r="E800" s="341">
        <v>3</v>
      </c>
      <c r="F800" s="341">
        <v>3</v>
      </c>
      <c r="G800" s="341">
        <v>3</v>
      </c>
      <c r="H800" s="341">
        <v>3</v>
      </c>
      <c r="I800" s="342">
        <v>3</v>
      </c>
      <c r="J800" s="340">
        <v>0</v>
      </c>
      <c r="K800" s="341">
        <v>0</v>
      </c>
      <c r="L800" s="341">
        <v>0</v>
      </c>
      <c r="M800" s="341">
        <v>0</v>
      </c>
      <c r="N800" s="340">
        <v>3</v>
      </c>
      <c r="O800" s="341">
        <v>3</v>
      </c>
      <c r="P800" s="341">
        <v>3</v>
      </c>
      <c r="Q800" s="343">
        <v>3</v>
      </c>
      <c r="R800" s="344">
        <v>3</v>
      </c>
      <c r="S800" s="344">
        <v>3</v>
      </c>
      <c r="T800" s="344">
        <v>3</v>
      </c>
      <c r="U800" s="344">
        <v>3</v>
      </c>
      <c r="V800" s="344">
        <v>3</v>
      </c>
      <c r="W800" s="344">
        <v>0</v>
      </c>
      <c r="X800" s="383">
        <v>0</v>
      </c>
      <c r="Y800" s="384"/>
      <c r="Z800" s="384"/>
      <c r="AA800" s="384"/>
      <c r="AB800" s="385"/>
      <c r="AC800" s="385"/>
      <c r="AD800" s="385"/>
      <c r="AE800" s="346"/>
      <c r="AF800" s="5">
        <v>0</v>
      </c>
      <c r="AG800" s="333" t="s">
        <v>1520</v>
      </c>
      <c r="AH800" s="386" t="s">
        <v>1170</v>
      </c>
      <c r="AI800" s="387" t="s">
        <v>3174</v>
      </c>
      <c r="AJ800" s="386">
        <v>0</v>
      </c>
      <c r="AK800" s="390">
        <v>0</v>
      </c>
      <c r="AL800" s="333">
        <v>0</v>
      </c>
      <c r="AM800" s="333">
        <v>0</v>
      </c>
      <c r="AN800" s="440">
        <v>0</v>
      </c>
      <c r="AO800" s="389">
        <v>0</v>
      </c>
      <c r="AP800" s="390">
        <v>0</v>
      </c>
      <c r="AQ800" s="387">
        <v>0</v>
      </c>
      <c r="AR800" s="387">
        <v>0</v>
      </c>
      <c r="AS800" s="387">
        <v>0</v>
      </c>
      <c r="AT800" s="387">
        <v>0</v>
      </c>
      <c r="AU800" s="387">
        <v>0</v>
      </c>
      <c r="AV800" s="387">
        <v>0</v>
      </c>
      <c r="AW800" s="350">
        <v>0</v>
      </c>
      <c r="AX800" s="391">
        <v>0</v>
      </c>
      <c r="AY800" s="83">
        <v>2</v>
      </c>
      <c r="AZ800" s="5">
        <v>0</v>
      </c>
      <c r="BA800" s="5" t="s">
        <v>3612</v>
      </c>
      <c r="BB800" s="5" t="s">
        <v>3612</v>
      </c>
      <c r="BC800" s="5" t="s">
        <v>3612</v>
      </c>
      <c r="BD800" s="4" t="s">
        <v>3612</v>
      </c>
      <c r="BE800" s="5">
        <v>0</v>
      </c>
      <c r="BF800" s="5">
        <v>0</v>
      </c>
      <c r="BG800" s="5">
        <v>0</v>
      </c>
      <c r="BH800" s="354" t="s">
        <v>3612</v>
      </c>
      <c r="BI800" s="5">
        <v>0</v>
      </c>
      <c r="BJ800" s="354">
        <v>0</v>
      </c>
      <c r="BK800" s="354">
        <v>0</v>
      </c>
    </row>
    <row r="801" spans="1:63" x14ac:dyDescent="0.2">
      <c r="A801" s="296" t="s">
        <v>5526</v>
      </c>
      <c r="B801" s="288" t="s">
        <v>5527</v>
      </c>
      <c r="C801" s="340">
        <v>12</v>
      </c>
      <c r="D801" s="341">
        <v>12</v>
      </c>
      <c r="E801" s="341">
        <v>12</v>
      </c>
      <c r="F801" s="341">
        <v>12</v>
      </c>
      <c r="G801" s="341">
        <v>12</v>
      </c>
      <c r="H801" s="341">
        <v>12</v>
      </c>
      <c r="I801" s="342">
        <v>12</v>
      </c>
      <c r="J801" s="340">
        <v>0</v>
      </c>
      <c r="K801" s="341">
        <v>0</v>
      </c>
      <c r="L801" s="341">
        <v>0</v>
      </c>
      <c r="M801" s="400">
        <v>0</v>
      </c>
      <c r="N801" s="401">
        <v>12</v>
      </c>
      <c r="O801" s="400">
        <v>12</v>
      </c>
      <c r="P801" s="400">
        <v>12</v>
      </c>
      <c r="Q801" s="402">
        <v>12</v>
      </c>
      <c r="R801" s="392">
        <v>12</v>
      </c>
      <c r="S801" s="392">
        <v>12</v>
      </c>
      <c r="T801" s="392">
        <v>12</v>
      </c>
      <c r="U801" s="392">
        <v>12</v>
      </c>
      <c r="V801" s="392">
        <v>12</v>
      </c>
      <c r="W801" s="392">
        <v>0</v>
      </c>
      <c r="X801" s="200">
        <v>0</v>
      </c>
      <c r="Y801" s="406"/>
      <c r="Z801" s="406"/>
      <c r="AA801" s="406"/>
      <c r="AE801" s="346"/>
      <c r="AF801" s="200">
        <v>0</v>
      </c>
      <c r="AG801" s="333" t="s">
        <v>1520</v>
      </c>
      <c r="AH801" s="4" t="s">
        <v>1170</v>
      </c>
      <c r="AI801" s="4" t="s">
        <v>3174</v>
      </c>
      <c r="AJ801" s="4">
        <v>0</v>
      </c>
      <c r="AK801" s="4">
        <v>0</v>
      </c>
      <c r="AL801" s="5">
        <v>0</v>
      </c>
      <c r="AM801" s="5">
        <v>0</v>
      </c>
      <c r="AN801" s="438">
        <v>0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5">
        <v>0</v>
      </c>
      <c r="AW801" s="393">
        <v>0</v>
      </c>
      <c r="AX801" s="4">
        <v>0</v>
      </c>
      <c r="AY801" s="66">
        <v>2</v>
      </c>
      <c r="AZ801" s="5">
        <v>0</v>
      </c>
      <c r="BA801" s="5" t="s">
        <v>3612</v>
      </c>
      <c r="BB801" s="5" t="s">
        <v>3612</v>
      </c>
      <c r="BC801" s="5" t="s">
        <v>3612</v>
      </c>
      <c r="BD801" s="5" t="s">
        <v>3612</v>
      </c>
      <c r="BE801" s="5">
        <v>0</v>
      </c>
      <c r="BG801" s="5">
        <v>0</v>
      </c>
      <c r="BH801" s="5" t="s">
        <v>3612</v>
      </c>
      <c r="BI801" s="289"/>
      <c r="BJ801" s="297">
        <v>0</v>
      </c>
      <c r="BK801" s="297">
        <v>0</v>
      </c>
    </row>
    <row r="802" spans="1:63" x14ac:dyDescent="0.2">
      <c r="A802" s="296" t="s">
        <v>5528</v>
      </c>
      <c r="B802" s="288" t="s">
        <v>5529</v>
      </c>
      <c r="C802" s="340">
        <v>6</v>
      </c>
      <c r="D802" s="341">
        <v>6</v>
      </c>
      <c r="E802" s="341">
        <v>6</v>
      </c>
      <c r="F802" s="341">
        <v>6</v>
      </c>
      <c r="G802" s="341">
        <v>6</v>
      </c>
      <c r="H802" s="341">
        <v>6</v>
      </c>
      <c r="I802" s="342">
        <v>6</v>
      </c>
      <c r="J802" s="340">
        <v>0</v>
      </c>
      <c r="K802" s="341">
        <v>0</v>
      </c>
      <c r="L802" s="341">
        <v>0</v>
      </c>
      <c r="M802" s="400">
        <v>0</v>
      </c>
      <c r="N802" s="401">
        <v>6</v>
      </c>
      <c r="O802" s="400">
        <v>6</v>
      </c>
      <c r="P802" s="400">
        <v>6</v>
      </c>
      <c r="Q802" s="402">
        <v>6</v>
      </c>
      <c r="R802" s="392">
        <v>6</v>
      </c>
      <c r="S802" s="392">
        <v>6</v>
      </c>
      <c r="T802" s="392">
        <v>6</v>
      </c>
      <c r="U802" s="392">
        <v>6</v>
      </c>
      <c r="V802" s="392">
        <v>6</v>
      </c>
      <c r="W802" s="392">
        <v>0</v>
      </c>
      <c r="X802" s="200">
        <v>0</v>
      </c>
      <c r="Y802" s="406"/>
      <c r="Z802" s="406"/>
      <c r="AA802" s="406"/>
      <c r="AE802" s="346"/>
      <c r="AF802" s="200">
        <v>0</v>
      </c>
      <c r="AG802" s="333" t="s">
        <v>1520</v>
      </c>
      <c r="AH802" s="4" t="s">
        <v>1170</v>
      </c>
      <c r="AI802" s="4" t="s">
        <v>3174</v>
      </c>
      <c r="AJ802" s="4">
        <v>0</v>
      </c>
      <c r="AK802" s="4">
        <v>0</v>
      </c>
      <c r="AL802" s="5">
        <v>0</v>
      </c>
      <c r="AM802" s="5">
        <v>0</v>
      </c>
      <c r="AN802" s="438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5">
        <v>0</v>
      </c>
      <c r="AW802" s="393">
        <v>0</v>
      </c>
      <c r="AX802" s="4">
        <v>0</v>
      </c>
      <c r="AY802" s="66">
        <v>2</v>
      </c>
      <c r="AZ802" s="5">
        <v>0</v>
      </c>
      <c r="BA802" s="5" t="s">
        <v>3612</v>
      </c>
      <c r="BB802" s="5" t="s">
        <v>3612</v>
      </c>
      <c r="BC802" s="5" t="s">
        <v>3612</v>
      </c>
      <c r="BD802" s="5" t="s">
        <v>3612</v>
      </c>
      <c r="BE802" s="5">
        <v>0</v>
      </c>
      <c r="BG802" s="5">
        <v>0</v>
      </c>
      <c r="BH802" s="5" t="s">
        <v>3612</v>
      </c>
      <c r="BI802" s="289"/>
      <c r="BJ802" s="297">
        <v>0</v>
      </c>
      <c r="BK802" s="297">
        <v>0</v>
      </c>
    </row>
    <row r="803" spans="1:63" x14ac:dyDescent="0.2">
      <c r="A803" s="63" t="s">
        <v>5177</v>
      </c>
      <c r="B803" s="288" t="s">
        <v>5178</v>
      </c>
      <c r="C803" s="340">
        <v>3</v>
      </c>
      <c r="D803" s="341">
        <v>3</v>
      </c>
      <c r="E803" s="341">
        <v>3</v>
      </c>
      <c r="F803" s="341">
        <v>3</v>
      </c>
      <c r="G803" s="341">
        <v>3</v>
      </c>
      <c r="H803" s="341">
        <v>3</v>
      </c>
      <c r="I803" s="342">
        <v>3</v>
      </c>
      <c r="J803" s="340">
        <v>0</v>
      </c>
      <c r="K803" s="341">
        <v>0</v>
      </c>
      <c r="L803" s="341">
        <v>0</v>
      </c>
      <c r="M803" s="341">
        <v>0</v>
      </c>
      <c r="N803" s="340">
        <v>3</v>
      </c>
      <c r="O803" s="341">
        <v>3</v>
      </c>
      <c r="P803" s="341">
        <v>3</v>
      </c>
      <c r="Q803" s="343">
        <v>3</v>
      </c>
      <c r="R803" s="344">
        <v>3</v>
      </c>
      <c r="S803" s="344">
        <v>3</v>
      </c>
      <c r="T803" s="344">
        <v>3</v>
      </c>
      <c r="U803" s="344">
        <v>3</v>
      </c>
      <c r="V803" s="344">
        <v>3</v>
      </c>
      <c r="W803" s="344">
        <v>0</v>
      </c>
      <c r="X803" s="383">
        <v>0</v>
      </c>
      <c r="Y803" s="384"/>
      <c r="Z803" s="384"/>
      <c r="AA803" s="384"/>
      <c r="AB803" s="385"/>
      <c r="AC803" s="385"/>
      <c r="AD803" s="385"/>
      <c r="AE803" s="346"/>
      <c r="AF803" s="200">
        <v>0</v>
      </c>
      <c r="AG803" s="333" t="s">
        <v>1520</v>
      </c>
      <c r="AH803" s="386" t="s">
        <v>1170</v>
      </c>
      <c r="AI803" s="387" t="s">
        <v>3174</v>
      </c>
      <c r="AJ803" s="386">
        <v>0</v>
      </c>
      <c r="AK803" s="390">
        <v>0</v>
      </c>
      <c r="AL803" s="333">
        <v>0</v>
      </c>
      <c r="AM803" s="333">
        <v>0</v>
      </c>
      <c r="AN803" s="440">
        <v>0</v>
      </c>
      <c r="AO803" s="389">
        <v>0</v>
      </c>
      <c r="AP803" s="390">
        <v>0</v>
      </c>
      <c r="AQ803" s="387">
        <v>0</v>
      </c>
      <c r="AR803" s="387">
        <v>0</v>
      </c>
      <c r="AS803" s="387">
        <v>0</v>
      </c>
      <c r="AT803" s="387">
        <v>0</v>
      </c>
      <c r="AU803" s="387">
        <v>0</v>
      </c>
      <c r="AV803" s="387">
        <v>0</v>
      </c>
      <c r="AW803" s="350">
        <v>0</v>
      </c>
      <c r="AX803" s="391">
        <v>0</v>
      </c>
      <c r="AY803" s="83">
        <v>2</v>
      </c>
      <c r="AZ803" s="5">
        <v>0</v>
      </c>
      <c r="BA803" s="5" t="s">
        <v>3612</v>
      </c>
      <c r="BB803" s="5" t="s">
        <v>3612</v>
      </c>
      <c r="BC803" s="5" t="s">
        <v>3612</v>
      </c>
      <c r="BD803" s="4" t="s">
        <v>3612</v>
      </c>
      <c r="BE803" s="5">
        <v>0</v>
      </c>
      <c r="BF803" s="5">
        <v>0</v>
      </c>
      <c r="BG803" s="5">
        <v>0</v>
      </c>
      <c r="BH803" s="354" t="s">
        <v>3612</v>
      </c>
      <c r="BI803" s="289">
        <v>0</v>
      </c>
      <c r="BJ803" s="297">
        <v>0</v>
      </c>
      <c r="BK803" s="297">
        <v>0</v>
      </c>
    </row>
    <row r="804" spans="1:63" x14ac:dyDescent="0.2">
      <c r="A804" s="63" t="s">
        <v>5179</v>
      </c>
      <c r="B804" s="288" t="s">
        <v>5180</v>
      </c>
      <c r="C804" s="340">
        <v>3</v>
      </c>
      <c r="D804" s="341">
        <v>3</v>
      </c>
      <c r="E804" s="341">
        <v>3</v>
      </c>
      <c r="F804" s="341">
        <v>3</v>
      </c>
      <c r="G804" s="341">
        <v>3</v>
      </c>
      <c r="H804" s="341">
        <v>3</v>
      </c>
      <c r="I804" s="342">
        <v>3</v>
      </c>
      <c r="J804" s="340">
        <v>0</v>
      </c>
      <c r="K804" s="341">
        <v>0</v>
      </c>
      <c r="L804" s="341">
        <v>0</v>
      </c>
      <c r="M804" s="341">
        <v>0</v>
      </c>
      <c r="N804" s="340">
        <v>3</v>
      </c>
      <c r="O804" s="341">
        <v>3</v>
      </c>
      <c r="P804" s="341">
        <v>3</v>
      </c>
      <c r="Q804" s="343">
        <v>3</v>
      </c>
      <c r="R804" s="344">
        <v>3</v>
      </c>
      <c r="S804" s="344">
        <v>3</v>
      </c>
      <c r="T804" s="344">
        <v>3</v>
      </c>
      <c r="U804" s="344">
        <v>3</v>
      </c>
      <c r="V804" s="344">
        <v>3</v>
      </c>
      <c r="W804" s="344">
        <v>0</v>
      </c>
      <c r="X804" s="383">
        <v>0</v>
      </c>
      <c r="Y804" s="384"/>
      <c r="Z804" s="384"/>
      <c r="AA804" s="384"/>
      <c r="AB804" s="385"/>
      <c r="AC804" s="385"/>
      <c r="AD804" s="385"/>
      <c r="AE804" s="346"/>
      <c r="AF804" s="5">
        <v>0</v>
      </c>
      <c r="AG804" s="333" t="s">
        <v>1520</v>
      </c>
      <c r="AH804" s="386" t="s">
        <v>1170</v>
      </c>
      <c r="AI804" s="387" t="s">
        <v>3174</v>
      </c>
      <c r="AJ804" s="386">
        <v>0</v>
      </c>
      <c r="AK804" s="390">
        <v>0</v>
      </c>
      <c r="AL804" s="333">
        <v>0</v>
      </c>
      <c r="AM804" s="333">
        <v>0</v>
      </c>
      <c r="AN804" s="440">
        <v>0</v>
      </c>
      <c r="AO804" s="389">
        <v>0</v>
      </c>
      <c r="AP804" s="390">
        <v>0</v>
      </c>
      <c r="AQ804" s="387">
        <v>0</v>
      </c>
      <c r="AR804" s="387">
        <v>0</v>
      </c>
      <c r="AS804" s="387">
        <v>0</v>
      </c>
      <c r="AT804" s="387">
        <v>0</v>
      </c>
      <c r="AU804" s="387">
        <v>0</v>
      </c>
      <c r="AV804" s="387">
        <v>0</v>
      </c>
      <c r="AW804" s="350">
        <v>0</v>
      </c>
      <c r="AX804" s="391">
        <v>0</v>
      </c>
      <c r="AY804" s="83">
        <v>2</v>
      </c>
      <c r="AZ804" s="5">
        <v>0</v>
      </c>
      <c r="BA804" s="5" t="s">
        <v>3612</v>
      </c>
      <c r="BB804" s="5" t="s">
        <v>3612</v>
      </c>
      <c r="BC804" s="5" t="s">
        <v>3612</v>
      </c>
      <c r="BD804" s="4" t="s">
        <v>3612</v>
      </c>
      <c r="BE804" s="5">
        <v>0</v>
      </c>
      <c r="BF804" s="5">
        <v>0</v>
      </c>
      <c r="BG804" s="5">
        <v>0</v>
      </c>
      <c r="BH804" s="354" t="s">
        <v>3612</v>
      </c>
      <c r="BI804" s="289">
        <v>0</v>
      </c>
      <c r="BJ804" s="297">
        <v>0</v>
      </c>
      <c r="BK804" s="297">
        <v>0</v>
      </c>
    </row>
    <row r="805" spans="1:63" x14ac:dyDescent="0.2">
      <c r="A805" s="63" t="s">
        <v>5181</v>
      </c>
      <c r="B805" s="288" t="s">
        <v>5182</v>
      </c>
      <c r="C805" s="340">
        <v>4</v>
      </c>
      <c r="D805" s="341">
        <v>4</v>
      </c>
      <c r="E805" s="341">
        <v>4</v>
      </c>
      <c r="F805" s="341">
        <v>4</v>
      </c>
      <c r="G805" s="341">
        <v>4</v>
      </c>
      <c r="H805" s="341">
        <v>4</v>
      </c>
      <c r="I805" s="342">
        <v>4</v>
      </c>
      <c r="J805" s="340">
        <v>0</v>
      </c>
      <c r="K805" s="341">
        <v>0</v>
      </c>
      <c r="L805" s="341">
        <v>0</v>
      </c>
      <c r="M805" s="341">
        <v>0</v>
      </c>
      <c r="N805" s="340">
        <v>4</v>
      </c>
      <c r="O805" s="341">
        <v>4</v>
      </c>
      <c r="P805" s="341">
        <v>4</v>
      </c>
      <c r="Q805" s="343">
        <v>4</v>
      </c>
      <c r="R805" s="344">
        <v>4</v>
      </c>
      <c r="S805" s="344">
        <v>4</v>
      </c>
      <c r="T805" s="344">
        <v>4</v>
      </c>
      <c r="U805" s="344">
        <v>4</v>
      </c>
      <c r="V805" s="344">
        <v>4</v>
      </c>
      <c r="W805" s="344">
        <v>0</v>
      </c>
      <c r="X805" s="383">
        <v>0</v>
      </c>
      <c r="Y805" s="384"/>
      <c r="Z805" s="384"/>
      <c r="AA805" s="384"/>
      <c r="AB805" s="385"/>
      <c r="AC805" s="385"/>
      <c r="AD805" s="385"/>
      <c r="AE805" s="346"/>
      <c r="AF805" s="5">
        <v>0</v>
      </c>
      <c r="AG805" s="333" t="s">
        <v>1520</v>
      </c>
      <c r="AH805" s="386" t="s">
        <v>1170</v>
      </c>
      <c r="AI805" s="387" t="s">
        <v>3174</v>
      </c>
      <c r="AJ805" s="386">
        <v>0</v>
      </c>
      <c r="AK805" s="390">
        <v>0</v>
      </c>
      <c r="AL805" s="333">
        <v>0</v>
      </c>
      <c r="AM805" s="333">
        <v>0</v>
      </c>
      <c r="AN805" s="440">
        <v>0</v>
      </c>
      <c r="AO805" s="389">
        <v>0</v>
      </c>
      <c r="AP805" s="390">
        <v>0</v>
      </c>
      <c r="AQ805" s="387">
        <v>0</v>
      </c>
      <c r="AR805" s="387">
        <v>0</v>
      </c>
      <c r="AS805" s="387">
        <v>0</v>
      </c>
      <c r="AT805" s="387">
        <v>0</v>
      </c>
      <c r="AU805" s="387">
        <v>0</v>
      </c>
      <c r="AV805" s="387">
        <v>0</v>
      </c>
      <c r="AW805" s="350">
        <v>0</v>
      </c>
      <c r="AX805" s="391">
        <v>0</v>
      </c>
      <c r="AY805" s="83">
        <v>2</v>
      </c>
      <c r="AZ805" s="5">
        <v>0</v>
      </c>
      <c r="BA805" s="5" t="s">
        <v>3612</v>
      </c>
      <c r="BB805" s="5" t="s">
        <v>3612</v>
      </c>
      <c r="BC805" s="5" t="s">
        <v>3612</v>
      </c>
      <c r="BD805" s="4" t="s">
        <v>3612</v>
      </c>
      <c r="BE805" s="5">
        <v>0</v>
      </c>
      <c r="BF805" s="5">
        <v>0</v>
      </c>
      <c r="BG805" s="5">
        <v>0</v>
      </c>
      <c r="BH805" s="354" t="s">
        <v>3612</v>
      </c>
      <c r="BI805" s="289">
        <v>0</v>
      </c>
      <c r="BJ805" s="297">
        <v>0</v>
      </c>
      <c r="BK805" s="297">
        <v>0</v>
      </c>
    </row>
    <row r="806" spans="1:63" x14ac:dyDescent="0.2">
      <c r="A806" s="429" t="s">
        <v>5988</v>
      </c>
      <c r="B806" s="288" t="s">
        <v>5989</v>
      </c>
      <c r="C806" s="340">
        <v>12</v>
      </c>
      <c r="D806" s="341">
        <v>12</v>
      </c>
      <c r="E806" s="341">
        <v>12</v>
      </c>
      <c r="F806" s="341">
        <v>12</v>
      </c>
      <c r="G806" s="341">
        <v>12</v>
      </c>
      <c r="H806" s="341">
        <v>12</v>
      </c>
      <c r="I806" s="342">
        <v>12</v>
      </c>
      <c r="J806" s="340">
        <v>0</v>
      </c>
      <c r="K806" s="341">
        <v>0</v>
      </c>
      <c r="L806" s="341">
        <v>0</v>
      </c>
      <c r="M806" s="400">
        <v>0</v>
      </c>
      <c r="N806" s="401">
        <v>12</v>
      </c>
      <c r="O806" s="400">
        <v>12</v>
      </c>
      <c r="P806" s="400">
        <v>12</v>
      </c>
      <c r="Q806" s="402">
        <v>12</v>
      </c>
      <c r="R806" s="392">
        <v>12</v>
      </c>
      <c r="S806" s="392">
        <v>12</v>
      </c>
      <c r="T806" s="392">
        <v>12</v>
      </c>
      <c r="U806" s="392">
        <v>12</v>
      </c>
      <c r="V806" s="392">
        <v>12</v>
      </c>
      <c r="W806" s="392">
        <v>0</v>
      </c>
      <c r="X806" s="200">
        <v>0</v>
      </c>
      <c r="Y806" s="406"/>
      <c r="Z806" s="406"/>
      <c r="AA806" s="406"/>
      <c r="AE806" s="346"/>
      <c r="AF806" s="200">
        <v>0</v>
      </c>
      <c r="AG806" s="333" t="s">
        <v>1520</v>
      </c>
      <c r="AH806" s="4" t="s">
        <v>1170</v>
      </c>
      <c r="AI806" s="4" t="s">
        <v>3174</v>
      </c>
      <c r="AJ806" s="4">
        <v>0</v>
      </c>
      <c r="AK806" s="4">
        <v>0</v>
      </c>
      <c r="AL806" s="5">
        <v>0</v>
      </c>
      <c r="AM806" s="5">
        <v>0</v>
      </c>
      <c r="AN806" s="438">
        <v>0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5">
        <v>0</v>
      </c>
      <c r="AW806" s="393">
        <v>0</v>
      </c>
      <c r="AX806" s="4">
        <v>0</v>
      </c>
      <c r="AY806" s="66">
        <v>2</v>
      </c>
      <c r="AZ806" s="5">
        <v>0</v>
      </c>
      <c r="BA806" s="5" t="s">
        <v>3612</v>
      </c>
      <c r="BB806" s="5" t="s">
        <v>3612</v>
      </c>
      <c r="BC806" s="5" t="s">
        <v>3612</v>
      </c>
      <c r="BD806" s="5" t="s">
        <v>3612</v>
      </c>
      <c r="BE806" s="5">
        <v>0</v>
      </c>
      <c r="BG806" s="5">
        <v>0</v>
      </c>
      <c r="BH806" s="5" t="s">
        <v>3612</v>
      </c>
      <c r="BI806" s="289"/>
      <c r="BJ806" s="297">
        <v>0</v>
      </c>
      <c r="BK806" s="297">
        <v>0</v>
      </c>
    </row>
    <row r="807" spans="1:63" x14ac:dyDescent="0.2">
      <c r="A807" s="429" t="s">
        <v>6100</v>
      </c>
      <c r="B807" s="288" t="s">
        <v>6099</v>
      </c>
      <c r="C807" s="340">
        <v>2</v>
      </c>
      <c r="D807" s="341">
        <v>2</v>
      </c>
      <c r="E807" s="341">
        <v>2</v>
      </c>
      <c r="F807" s="341">
        <v>2</v>
      </c>
      <c r="G807" s="341">
        <v>2</v>
      </c>
      <c r="H807" s="341">
        <v>2</v>
      </c>
      <c r="I807" s="342">
        <v>2</v>
      </c>
      <c r="J807" s="340">
        <v>0</v>
      </c>
      <c r="K807" s="341">
        <v>0</v>
      </c>
      <c r="L807" s="341">
        <v>0</v>
      </c>
      <c r="M807" s="341">
        <v>0</v>
      </c>
      <c r="N807" s="340">
        <v>2</v>
      </c>
      <c r="O807" s="341">
        <v>2</v>
      </c>
      <c r="P807" s="341">
        <v>2</v>
      </c>
      <c r="Q807" s="343">
        <v>2</v>
      </c>
      <c r="R807" s="344">
        <v>2</v>
      </c>
      <c r="S807" s="344">
        <v>2</v>
      </c>
      <c r="T807" s="344">
        <v>2</v>
      </c>
      <c r="U807" s="344">
        <v>2</v>
      </c>
      <c r="V807" s="344">
        <v>2</v>
      </c>
      <c r="W807" s="344">
        <v>0</v>
      </c>
      <c r="X807" s="383">
        <v>0</v>
      </c>
      <c r="Y807" s="384"/>
      <c r="Z807" s="384"/>
      <c r="AA807" s="384"/>
      <c r="AB807" s="385"/>
      <c r="AC807" s="385"/>
      <c r="AD807" s="385"/>
      <c r="AE807" s="346"/>
      <c r="AF807" s="5">
        <v>0</v>
      </c>
      <c r="AG807" s="333" t="s">
        <v>1520</v>
      </c>
      <c r="AH807" s="386" t="s">
        <v>1170</v>
      </c>
      <c r="AI807" s="387" t="s">
        <v>3174</v>
      </c>
      <c r="AJ807" s="386">
        <v>0</v>
      </c>
      <c r="AK807" s="390">
        <v>0</v>
      </c>
      <c r="AL807" s="333">
        <v>0</v>
      </c>
      <c r="AM807" s="333">
        <v>0</v>
      </c>
      <c r="AN807" s="440">
        <v>0</v>
      </c>
      <c r="AO807" s="389">
        <v>0</v>
      </c>
      <c r="AP807" s="390">
        <v>0</v>
      </c>
      <c r="AQ807" s="387">
        <v>0</v>
      </c>
      <c r="AR807" s="387">
        <v>0</v>
      </c>
      <c r="AS807" s="387">
        <v>0</v>
      </c>
      <c r="AT807" s="387">
        <v>0</v>
      </c>
      <c r="AU807" s="387">
        <v>0</v>
      </c>
      <c r="AV807" s="387">
        <v>0</v>
      </c>
      <c r="AW807" s="350">
        <v>0</v>
      </c>
      <c r="AX807" s="391">
        <v>0</v>
      </c>
      <c r="AY807" s="83">
        <v>2</v>
      </c>
      <c r="AZ807" s="5">
        <v>0</v>
      </c>
      <c r="BA807" s="5" t="s">
        <v>3612</v>
      </c>
      <c r="BB807" s="5" t="s">
        <v>3612</v>
      </c>
      <c r="BC807" s="5" t="s">
        <v>3612</v>
      </c>
      <c r="BD807" s="4" t="s">
        <v>3612</v>
      </c>
      <c r="BE807" s="5">
        <v>0</v>
      </c>
      <c r="BF807" s="5">
        <v>0</v>
      </c>
      <c r="BG807" s="5">
        <v>0</v>
      </c>
      <c r="BH807" s="354" t="s">
        <v>3612</v>
      </c>
      <c r="BI807" s="289">
        <v>0</v>
      </c>
      <c r="BJ807" s="297">
        <v>0</v>
      </c>
      <c r="BK807" s="297">
        <v>0</v>
      </c>
    </row>
    <row r="808" spans="1:63" x14ac:dyDescent="0.2">
      <c r="A808" s="63" t="s">
        <v>5183</v>
      </c>
      <c r="B808" s="288" t="s">
        <v>5184</v>
      </c>
      <c r="C808" s="340">
        <v>13</v>
      </c>
      <c r="D808" s="341">
        <v>13</v>
      </c>
      <c r="E808" s="341">
        <v>13</v>
      </c>
      <c r="F808" s="341">
        <v>13</v>
      </c>
      <c r="G808" s="341">
        <v>13</v>
      </c>
      <c r="H808" s="341">
        <v>13</v>
      </c>
      <c r="I808" s="342">
        <v>13</v>
      </c>
      <c r="J808" s="340">
        <v>0</v>
      </c>
      <c r="K808" s="341">
        <v>0</v>
      </c>
      <c r="L808" s="341">
        <v>0</v>
      </c>
      <c r="M808" s="341">
        <v>0</v>
      </c>
      <c r="N808" s="340">
        <v>13</v>
      </c>
      <c r="O808" s="341">
        <v>13</v>
      </c>
      <c r="P808" s="341">
        <v>13</v>
      </c>
      <c r="Q808" s="343">
        <v>13</v>
      </c>
      <c r="R808" s="344">
        <v>13</v>
      </c>
      <c r="S808" s="344">
        <v>13</v>
      </c>
      <c r="T808" s="344">
        <v>13</v>
      </c>
      <c r="U808" s="344">
        <v>13</v>
      </c>
      <c r="V808" s="344">
        <v>13</v>
      </c>
      <c r="W808" s="344">
        <v>0</v>
      </c>
      <c r="X808" s="383">
        <v>0</v>
      </c>
      <c r="Y808" s="384"/>
      <c r="Z808" s="384"/>
      <c r="AA808" s="384"/>
      <c r="AB808" s="385"/>
      <c r="AC808" s="385"/>
      <c r="AD808" s="385"/>
      <c r="AE808" s="346"/>
      <c r="AF808" s="5">
        <v>0</v>
      </c>
      <c r="AG808" s="333" t="s">
        <v>1520</v>
      </c>
      <c r="AH808" s="386" t="s">
        <v>1170</v>
      </c>
      <c r="AI808" s="387" t="s">
        <v>3174</v>
      </c>
      <c r="AJ808" s="386">
        <v>0</v>
      </c>
      <c r="AK808" s="390">
        <v>0</v>
      </c>
      <c r="AL808" s="333">
        <v>0</v>
      </c>
      <c r="AM808" s="333">
        <v>0</v>
      </c>
      <c r="AN808" s="440">
        <v>0</v>
      </c>
      <c r="AO808" s="389">
        <v>0</v>
      </c>
      <c r="AP808" s="390">
        <v>0</v>
      </c>
      <c r="AQ808" s="387">
        <v>0</v>
      </c>
      <c r="AR808" s="387">
        <v>0</v>
      </c>
      <c r="AS808" s="387">
        <v>0</v>
      </c>
      <c r="AT808" s="387">
        <v>0</v>
      </c>
      <c r="AU808" s="387">
        <v>0</v>
      </c>
      <c r="AV808" s="387">
        <v>0</v>
      </c>
      <c r="AW808" s="350">
        <v>0</v>
      </c>
      <c r="AX808" s="391">
        <v>0</v>
      </c>
      <c r="AY808" s="83">
        <v>2</v>
      </c>
      <c r="AZ808" s="5">
        <v>0</v>
      </c>
      <c r="BA808" s="5" t="s">
        <v>3612</v>
      </c>
      <c r="BB808" s="5" t="s">
        <v>3612</v>
      </c>
      <c r="BC808" s="5" t="s">
        <v>3612</v>
      </c>
      <c r="BD808" s="4" t="s">
        <v>3612</v>
      </c>
      <c r="BE808" s="5">
        <v>0</v>
      </c>
      <c r="BF808" s="5">
        <v>0</v>
      </c>
      <c r="BG808" s="5">
        <v>0</v>
      </c>
      <c r="BH808" s="354" t="s">
        <v>3612</v>
      </c>
      <c r="BI808" s="289">
        <v>0</v>
      </c>
      <c r="BJ808" s="297">
        <v>0</v>
      </c>
      <c r="BK808" s="297">
        <v>0</v>
      </c>
    </row>
    <row r="809" spans="1:63" x14ac:dyDescent="0.2">
      <c r="A809" s="63" t="s">
        <v>5185</v>
      </c>
      <c r="B809" s="288" t="s">
        <v>5186</v>
      </c>
      <c r="C809" s="340">
        <v>2</v>
      </c>
      <c r="D809" s="341">
        <v>2</v>
      </c>
      <c r="E809" s="341">
        <v>2</v>
      </c>
      <c r="F809" s="341">
        <v>2</v>
      </c>
      <c r="G809" s="341">
        <v>2</v>
      </c>
      <c r="H809" s="341">
        <v>2</v>
      </c>
      <c r="I809" s="342">
        <v>2</v>
      </c>
      <c r="J809" s="340">
        <v>0</v>
      </c>
      <c r="K809" s="341">
        <v>0</v>
      </c>
      <c r="L809" s="341">
        <v>0</v>
      </c>
      <c r="M809" s="341">
        <v>0</v>
      </c>
      <c r="N809" s="340">
        <v>2</v>
      </c>
      <c r="O809" s="341">
        <v>2</v>
      </c>
      <c r="P809" s="341">
        <v>2</v>
      </c>
      <c r="Q809" s="343">
        <v>2</v>
      </c>
      <c r="R809" s="344">
        <v>2</v>
      </c>
      <c r="S809" s="344">
        <v>2</v>
      </c>
      <c r="T809" s="344">
        <v>2</v>
      </c>
      <c r="U809" s="344">
        <v>2</v>
      </c>
      <c r="V809" s="344">
        <v>2</v>
      </c>
      <c r="W809" s="344">
        <v>0</v>
      </c>
      <c r="X809" s="383">
        <v>0</v>
      </c>
      <c r="Y809" s="384"/>
      <c r="Z809" s="384"/>
      <c r="AA809" s="384"/>
      <c r="AB809" s="385"/>
      <c r="AC809" s="385"/>
      <c r="AD809" s="385"/>
      <c r="AE809" s="346"/>
      <c r="AF809" s="5">
        <v>0</v>
      </c>
      <c r="AG809" s="333" t="s">
        <v>1520</v>
      </c>
      <c r="AH809" s="386" t="s">
        <v>1170</v>
      </c>
      <c r="AI809" s="387" t="s">
        <v>3174</v>
      </c>
      <c r="AJ809" s="386">
        <v>0</v>
      </c>
      <c r="AK809" s="390">
        <v>0</v>
      </c>
      <c r="AL809" s="333">
        <v>0</v>
      </c>
      <c r="AM809" s="333">
        <v>0</v>
      </c>
      <c r="AN809" s="440">
        <v>0</v>
      </c>
      <c r="AO809" s="389">
        <v>0</v>
      </c>
      <c r="AP809" s="390">
        <v>0</v>
      </c>
      <c r="AQ809" s="387">
        <v>0</v>
      </c>
      <c r="AR809" s="387">
        <v>0</v>
      </c>
      <c r="AS809" s="387">
        <v>0</v>
      </c>
      <c r="AT809" s="387">
        <v>0</v>
      </c>
      <c r="AU809" s="387">
        <v>0</v>
      </c>
      <c r="AV809" s="387">
        <v>0</v>
      </c>
      <c r="AW809" s="350">
        <v>0</v>
      </c>
      <c r="AX809" s="391">
        <v>0</v>
      </c>
      <c r="AY809" s="83">
        <v>2</v>
      </c>
      <c r="AZ809" s="5">
        <v>0</v>
      </c>
      <c r="BA809" s="5" t="s">
        <v>3612</v>
      </c>
      <c r="BB809" s="5" t="s">
        <v>3612</v>
      </c>
      <c r="BC809" s="5" t="s">
        <v>3612</v>
      </c>
      <c r="BD809" s="4" t="s">
        <v>3612</v>
      </c>
      <c r="BE809" s="5">
        <v>0</v>
      </c>
      <c r="BF809" s="5">
        <v>0</v>
      </c>
      <c r="BG809" s="5">
        <v>0</v>
      </c>
      <c r="BH809" s="354" t="s">
        <v>3612</v>
      </c>
      <c r="BI809" s="289">
        <v>0</v>
      </c>
      <c r="BJ809" s="297">
        <v>0</v>
      </c>
      <c r="BK809" s="297">
        <v>0</v>
      </c>
    </row>
    <row r="810" spans="1:63" x14ac:dyDescent="0.2">
      <c r="A810" s="63" t="s">
        <v>5185</v>
      </c>
      <c r="B810" s="288" t="s">
        <v>5186</v>
      </c>
      <c r="C810" s="340">
        <v>2</v>
      </c>
      <c r="D810" s="341">
        <v>2</v>
      </c>
      <c r="E810" s="341">
        <v>2</v>
      </c>
      <c r="F810" s="341">
        <v>2</v>
      </c>
      <c r="G810" s="341">
        <v>2</v>
      </c>
      <c r="H810" s="341">
        <v>2</v>
      </c>
      <c r="I810" s="342">
        <v>2</v>
      </c>
      <c r="J810" s="340">
        <v>0</v>
      </c>
      <c r="K810" s="341">
        <v>0</v>
      </c>
      <c r="L810" s="341">
        <v>0</v>
      </c>
      <c r="M810" s="341">
        <v>0</v>
      </c>
      <c r="N810" s="340">
        <v>2</v>
      </c>
      <c r="O810" s="341">
        <v>2</v>
      </c>
      <c r="P810" s="341">
        <v>2</v>
      </c>
      <c r="Q810" s="343">
        <v>2</v>
      </c>
      <c r="R810" s="344">
        <v>2</v>
      </c>
      <c r="S810" s="344">
        <v>2</v>
      </c>
      <c r="T810" s="344">
        <v>2</v>
      </c>
      <c r="U810" s="344">
        <v>2</v>
      </c>
      <c r="V810" s="344">
        <v>2</v>
      </c>
      <c r="W810" s="344">
        <v>0</v>
      </c>
      <c r="X810" s="383">
        <v>0</v>
      </c>
      <c r="Y810" s="384"/>
      <c r="Z810" s="384"/>
      <c r="AA810" s="384"/>
      <c r="AB810" s="385"/>
      <c r="AC810" s="385"/>
      <c r="AD810" s="385"/>
      <c r="AE810" s="346"/>
      <c r="AF810" s="5">
        <v>0</v>
      </c>
      <c r="AG810" s="333" t="s">
        <v>1520</v>
      </c>
      <c r="AH810" s="386" t="s">
        <v>1170</v>
      </c>
      <c r="AI810" s="387" t="s">
        <v>3174</v>
      </c>
      <c r="AJ810" s="386">
        <v>0</v>
      </c>
      <c r="AK810" s="390">
        <v>0</v>
      </c>
      <c r="AL810" s="333">
        <v>0</v>
      </c>
      <c r="AM810" s="333">
        <v>0</v>
      </c>
      <c r="AN810" s="440">
        <v>0</v>
      </c>
      <c r="AO810" s="389">
        <v>0</v>
      </c>
      <c r="AP810" s="390">
        <v>0</v>
      </c>
      <c r="AQ810" s="387">
        <v>0</v>
      </c>
      <c r="AR810" s="387">
        <v>0</v>
      </c>
      <c r="AS810" s="387">
        <v>0</v>
      </c>
      <c r="AT810" s="387">
        <v>0</v>
      </c>
      <c r="AU810" s="387">
        <v>0</v>
      </c>
      <c r="AV810" s="387">
        <v>0</v>
      </c>
      <c r="AW810" s="350">
        <v>0</v>
      </c>
      <c r="AX810" s="391">
        <v>0</v>
      </c>
      <c r="AY810" s="83">
        <v>2</v>
      </c>
      <c r="AZ810" s="5">
        <v>0</v>
      </c>
      <c r="BA810" s="5" t="s">
        <v>3612</v>
      </c>
      <c r="BB810" s="5" t="s">
        <v>3612</v>
      </c>
      <c r="BC810" s="5" t="s">
        <v>3612</v>
      </c>
      <c r="BD810" s="4" t="s">
        <v>3612</v>
      </c>
      <c r="BE810" s="5">
        <v>0</v>
      </c>
      <c r="BF810" s="5">
        <v>0</v>
      </c>
      <c r="BG810" s="5">
        <v>0</v>
      </c>
      <c r="BH810" s="354" t="s">
        <v>3612</v>
      </c>
      <c r="BI810" s="289">
        <v>0</v>
      </c>
      <c r="BJ810" s="297">
        <v>0</v>
      </c>
      <c r="BK810" s="297">
        <v>0</v>
      </c>
    </row>
    <row r="811" spans="1:63" x14ac:dyDescent="0.2">
      <c r="A811" s="63" t="s">
        <v>5187</v>
      </c>
      <c r="B811" s="288" t="s">
        <v>5188</v>
      </c>
      <c r="C811" s="340">
        <v>13</v>
      </c>
      <c r="D811" s="341">
        <v>13</v>
      </c>
      <c r="E811" s="341">
        <v>13</v>
      </c>
      <c r="F811" s="341">
        <v>13</v>
      </c>
      <c r="G811" s="341">
        <v>13</v>
      </c>
      <c r="H811" s="341">
        <v>13</v>
      </c>
      <c r="I811" s="342">
        <v>13</v>
      </c>
      <c r="J811" s="340">
        <v>0</v>
      </c>
      <c r="K811" s="341">
        <v>0</v>
      </c>
      <c r="L811" s="341">
        <v>0</v>
      </c>
      <c r="M811" s="341">
        <v>0</v>
      </c>
      <c r="N811" s="340">
        <v>13</v>
      </c>
      <c r="O811" s="341">
        <v>13</v>
      </c>
      <c r="P811" s="341">
        <v>13</v>
      </c>
      <c r="Q811" s="343">
        <v>13</v>
      </c>
      <c r="R811" s="344">
        <v>13</v>
      </c>
      <c r="S811" s="344">
        <v>13</v>
      </c>
      <c r="T811" s="344">
        <v>13</v>
      </c>
      <c r="U811" s="344">
        <v>13</v>
      </c>
      <c r="V811" s="344">
        <v>13</v>
      </c>
      <c r="W811" s="344">
        <v>0</v>
      </c>
      <c r="X811" s="383">
        <v>0</v>
      </c>
      <c r="Y811" s="384"/>
      <c r="Z811" s="384"/>
      <c r="AA811" s="384"/>
      <c r="AB811" s="385"/>
      <c r="AC811" s="385"/>
      <c r="AD811" s="385"/>
      <c r="AE811" s="346"/>
      <c r="AF811" s="5">
        <v>0</v>
      </c>
      <c r="AG811" s="333" t="s">
        <v>1520</v>
      </c>
      <c r="AH811" s="386" t="s">
        <v>1170</v>
      </c>
      <c r="AI811" s="387" t="s">
        <v>3174</v>
      </c>
      <c r="AJ811" s="386">
        <v>0</v>
      </c>
      <c r="AK811" s="390">
        <v>0</v>
      </c>
      <c r="AL811" s="333">
        <v>0</v>
      </c>
      <c r="AM811" s="333">
        <v>0</v>
      </c>
      <c r="AN811" s="440">
        <v>0</v>
      </c>
      <c r="AO811" s="389">
        <v>0</v>
      </c>
      <c r="AP811" s="390">
        <v>0</v>
      </c>
      <c r="AQ811" s="387">
        <v>0</v>
      </c>
      <c r="AR811" s="387">
        <v>0</v>
      </c>
      <c r="AS811" s="387">
        <v>0</v>
      </c>
      <c r="AT811" s="387">
        <v>0</v>
      </c>
      <c r="AU811" s="387">
        <v>0</v>
      </c>
      <c r="AV811" s="387">
        <v>0</v>
      </c>
      <c r="AW811" s="350">
        <v>0</v>
      </c>
      <c r="AX811" s="391">
        <v>1</v>
      </c>
      <c r="AY811" s="83">
        <v>5</v>
      </c>
      <c r="AZ811" s="5">
        <v>0</v>
      </c>
      <c r="BA811" s="5" t="s">
        <v>3612</v>
      </c>
      <c r="BB811" s="5" t="s">
        <v>3612</v>
      </c>
      <c r="BC811" s="5" t="s">
        <v>3612</v>
      </c>
      <c r="BD811" s="4" t="s">
        <v>3612</v>
      </c>
      <c r="BE811" s="5">
        <v>0</v>
      </c>
      <c r="BF811" s="5">
        <v>0</v>
      </c>
      <c r="BG811" s="5">
        <v>0</v>
      </c>
      <c r="BH811" s="354" t="s">
        <v>3612</v>
      </c>
      <c r="BI811" s="289">
        <v>0</v>
      </c>
      <c r="BJ811" s="297">
        <v>0</v>
      </c>
      <c r="BK811" s="297">
        <v>0</v>
      </c>
    </row>
    <row r="812" spans="1:63" x14ac:dyDescent="0.2">
      <c r="A812" s="63" t="s">
        <v>5189</v>
      </c>
      <c r="B812" s="288" t="s">
        <v>5190</v>
      </c>
      <c r="C812" s="340">
        <v>19</v>
      </c>
      <c r="D812" s="341">
        <v>19</v>
      </c>
      <c r="E812" s="341">
        <v>19</v>
      </c>
      <c r="F812" s="341">
        <v>19</v>
      </c>
      <c r="G812" s="341">
        <v>19</v>
      </c>
      <c r="H812" s="341">
        <v>19</v>
      </c>
      <c r="I812" s="342">
        <v>19</v>
      </c>
      <c r="J812" s="340">
        <v>0</v>
      </c>
      <c r="K812" s="341">
        <v>0</v>
      </c>
      <c r="L812" s="341">
        <v>0</v>
      </c>
      <c r="M812" s="341">
        <v>0</v>
      </c>
      <c r="N812" s="340">
        <v>19</v>
      </c>
      <c r="O812" s="341">
        <v>19</v>
      </c>
      <c r="P812" s="341">
        <v>19</v>
      </c>
      <c r="Q812" s="343">
        <v>19</v>
      </c>
      <c r="R812" s="344">
        <v>19</v>
      </c>
      <c r="S812" s="344">
        <v>19</v>
      </c>
      <c r="T812" s="344">
        <v>19</v>
      </c>
      <c r="U812" s="344">
        <v>19</v>
      </c>
      <c r="V812" s="344">
        <v>19</v>
      </c>
      <c r="W812" s="344">
        <v>0</v>
      </c>
      <c r="X812" s="383">
        <v>0</v>
      </c>
      <c r="Y812" s="384"/>
      <c r="Z812" s="384"/>
      <c r="AA812" s="384"/>
      <c r="AB812" s="385"/>
      <c r="AC812" s="385"/>
      <c r="AD812" s="385"/>
      <c r="AE812" s="346"/>
      <c r="AF812" s="5">
        <v>0</v>
      </c>
      <c r="AG812" s="333" t="s">
        <v>1520</v>
      </c>
      <c r="AH812" s="386" t="s">
        <v>1170</v>
      </c>
      <c r="AI812" s="387" t="s">
        <v>3174</v>
      </c>
      <c r="AJ812" s="386">
        <v>0</v>
      </c>
      <c r="AK812" s="390">
        <v>0</v>
      </c>
      <c r="AL812" s="333">
        <v>0</v>
      </c>
      <c r="AM812" s="333">
        <v>0</v>
      </c>
      <c r="AN812" s="440">
        <v>0</v>
      </c>
      <c r="AO812" s="389">
        <v>0</v>
      </c>
      <c r="AP812" s="390">
        <v>0</v>
      </c>
      <c r="AQ812" s="387">
        <v>0</v>
      </c>
      <c r="AR812" s="387">
        <v>0</v>
      </c>
      <c r="AS812" s="387">
        <v>0</v>
      </c>
      <c r="AT812" s="387">
        <v>0</v>
      </c>
      <c r="AU812" s="387">
        <v>0</v>
      </c>
      <c r="AV812" s="387">
        <v>0</v>
      </c>
      <c r="AW812" s="350">
        <v>0</v>
      </c>
      <c r="AX812" s="391">
        <v>0</v>
      </c>
      <c r="AY812" s="83">
        <v>2</v>
      </c>
      <c r="AZ812" s="5">
        <v>0</v>
      </c>
      <c r="BA812" s="5" t="s">
        <v>3612</v>
      </c>
      <c r="BB812" s="5" t="s">
        <v>3612</v>
      </c>
      <c r="BC812" s="5" t="s">
        <v>3612</v>
      </c>
      <c r="BD812" s="4" t="s">
        <v>3612</v>
      </c>
      <c r="BE812" s="5">
        <v>0</v>
      </c>
      <c r="BF812" s="5">
        <v>0</v>
      </c>
      <c r="BG812" s="5">
        <v>0</v>
      </c>
      <c r="BH812" s="354" t="s">
        <v>3612</v>
      </c>
      <c r="BI812" s="289">
        <v>0</v>
      </c>
      <c r="BJ812" s="297">
        <v>0</v>
      </c>
      <c r="BK812" s="297">
        <v>0</v>
      </c>
    </row>
    <row r="813" spans="1:63" x14ac:dyDescent="0.2">
      <c r="A813" s="63" t="s">
        <v>5191</v>
      </c>
      <c r="B813" s="288" t="s">
        <v>5192</v>
      </c>
      <c r="C813" s="340">
        <v>19</v>
      </c>
      <c r="D813" s="341">
        <v>19</v>
      </c>
      <c r="E813" s="341">
        <v>19</v>
      </c>
      <c r="F813" s="341">
        <v>19</v>
      </c>
      <c r="G813" s="341">
        <v>19</v>
      </c>
      <c r="H813" s="341">
        <v>19</v>
      </c>
      <c r="I813" s="342">
        <v>19</v>
      </c>
      <c r="J813" s="340">
        <v>0</v>
      </c>
      <c r="K813" s="341">
        <v>0</v>
      </c>
      <c r="L813" s="341">
        <v>0</v>
      </c>
      <c r="M813" s="341">
        <v>0</v>
      </c>
      <c r="N813" s="340">
        <v>19</v>
      </c>
      <c r="O813" s="341">
        <v>19</v>
      </c>
      <c r="P813" s="341">
        <v>19</v>
      </c>
      <c r="Q813" s="343">
        <v>19</v>
      </c>
      <c r="R813" s="344">
        <v>19</v>
      </c>
      <c r="S813" s="344">
        <v>19</v>
      </c>
      <c r="T813" s="344">
        <v>19</v>
      </c>
      <c r="U813" s="344">
        <v>19</v>
      </c>
      <c r="V813" s="344">
        <v>19</v>
      </c>
      <c r="W813" s="344">
        <v>0</v>
      </c>
      <c r="X813" s="383">
        <v>0</v>
      </c>
      <c r="Y813" s="384"/>
      <c r="Z813" s="384"/>
      <c r="AA813" s="384"/>
      <c r="AB813" s="385"/>
      <c r="AC813" s="385"/>
      <c r="AD813" s="385"/>
      <c r="AE813" s="346"/>
      <c r="AF813" s="5">
        <v>0</v>
      </c>
      <c r="AG813" s="333" t="s">
        <v>1520</v>
      </c>
      <c r="AH813" s="386" t="s">
        <v>1170</v>
      </c>
      <c r="AI813" s="387" t="s">
        <v>3174</v>
      </c>
      <c r="AJ813" s="386">
        <v>0</v>
      </c>
      <c r="AK813" s="390">
        <v>0</v>
      </c>
      <c r="AL813" s="333">
        <v>0</v>
      </c>
      <c r="AM813" s="333">
        <v>0</v>
      </c>
      <c r="AN813" s="440">
        <v>0</v>
      </c>
      <c r="AO813" s="389">
        <v>0</v>
      </c>
      <c r="AP813" s="390">
        <v>0</v>
      </c>
      <c r="AQ813" s="387">
        <v>0</v>
      </c>
      <c r="AR813" s="387">
        <v>0</v>
      </c>
      <c r="AS813" s="387">
        <v>0</v>
      </c>
      <c r="AT813" s="387">
        <v>0</v>
      </c>
      <c r="AU813" s="387">
        <v>0</v>
      </c>
      <c r="AV813" s="387">
        <v>0</v>
      </c>
      <c r="AW813" s="350">
        <v>0</v>
      </c>
      <c r="AX813" s="391">
        <v>0</v>
      </c>
      <c r="AY813" s="83">
        <v>2</v>
      </c>
      <c r="AZ813" s="5">
        <v>0</v>
      </c>
      <c r="BA813" s="5" t="s">
        <v>3612</v>
      </c>
      <c r="BB813" s="5" t="s">
        <v>3612</v>
      </c>
      <c r="BC813" s="5" t="s">
        <v>3612</v>
      </c>
      <c r="BD813" s="4" t="s">
        <v>3612</v>
      </c>
      <c r="BE813" s="5">
        <v>0</v>
      </c>
      <c r="BF813" s="5">
        <v>0</v>
      </c>
      <c r="BG813" s="5">
        <v>0</v>
      </c>
      <c r="BH813" s="354" t="s">
        <v>3612</v>
      </c>
      <c r="BI813" s="289">
        <v>0</v>
      </c>
      <c r="BJ813" s="297">
        <v>0</v>
      </c>
      <c r="BK813" s="297">
        <v>0</v>
      </c>
    </row>
    <row r="814" spans="1:63" x14ac:dyDescent="0.2">
      <c r="A814" s="63" t="s">
        <v>5193</v>
      </c>
      <c r="B814" s="288" t="s">
        <v>5194</v>
      </c>
      <c r="C814" s="340">
        <v>2</v>
      </c>
      <c r="D814" s="341">
        <v>2</v>
      </c>
      <c r="E814" s="341">
        <v>2</v>
      </c>
      <c r="F814" s="341">
        <v>2</v>
      </c>
      <c r="G814" s="341">
        <v>2</v>
      </c>
      <c r="H814" s="341">
        <v>2</v>
      </c>
      <c r="I814" s="342">
        <v>2</v>
      </c>
      <c r="J814" s="340">
        <v>0</v>
      </c>
      <c r="K814" s="341">
        <v>0</v>
      </c>
      <c r="L814" s="341">
        <v>0</v>
      </c>
      <c r="M814" s="341">
        <v>0</v>
      </c>
      <c r="N814" s="340">
        <v>2</v>
      </c>
      <c r="O814" s="341">
        <v>2</v>
      </c>
      <c r="P814" s="341">
        <v>2</v>
      </c>
      <c r="Q814" s="341">
        <v>2</v>
      </c>
      <c r="R814" s="341">
        <v>2</v>
      </c>
      <c r="S814" s="341">
        <v>2</v>
      </c>
      <c r="T814" s="341">
        <v>2</v>
      </c>
      <c r="U814" s="341">
        <v>2</v>
      </c>
      <c r="V814" s="341">
        <v>2</v>
      </c>
      <c r="W814" s="344">
        <v>0</v>
      </c>
      <c r="X814" s="383">
        <v>0</v>
      </c>
      <c r="Y814" s="384"/>
      <c r="Z814" s="384"/>
      <c r="AA814" s="384"/>
      <c r="AB814" s="385"/>
      <c r="AC814" s="385"/>
      <c r="AD814" s="385"/>
      <c r="AE814" s="385"/>
      <c r="AF814" s="5">
        <v>0</v>
      </c>
      <c r="AG814" s="333" t="s">
        <v>1520</v>
      </c>
      <c r="AH814" s="386" t="s">
        <v>1170</v>
      </c>
      <c r="AI814" s="387" t="s">
        <v>3174</v>
      </c>
      <c r="AJ814" s="386">
        <v>0</v>
      </c>
      <c r="AK814" s="390">
        <v>0</v>
      </c>
      <c r="AL814" s="333">
        <v>0</v>
      </c>
      <c r="AM814" s="333">
        <v>0</v>
      </c>
      <c r="AN814" s="440">
        <v>0</v>
      </c>
      <c r="AO814" s="389">
        <v>0</v>
      </c>
      <c r="AP814" s="390">
        <v>0</v>
      </c>
      <c r="AQ814" s="387">
        <v>0</v>
      </c>
      <c r="AR814" s="387">
        <v>0</v>
      </c>
      <c r="AS814" s="387">
        <v>0</v>
      </c>
      <c r="AT814" s="387">
        <v>0</v>
      </c>
      <c r="AU814" s="387">
        <v>0</v>
      </c>
      <c r="AV814" s="387">
        <v>0</v>
      </c>
      <c r="AW814" s="350">
        <v>0</v>
      </c>
      <c r="AX814" s="391">
        <v>0</v>
      </c>
      <c r="AY814" s="83">
        <v>2</v>
      </c>
      <c r="AZ814" s="5">
        <v>0</v>
      </c>
      <c r="BA814" s="5" t="s">
        <v>3612</v>
      </c>
      <c r="BB814" s="5" t="s">
        <v>3612</v>
      </c>
      <c r="BC814" s="5" t="s">
        <v>3612</v>
      </c>
      <c r="BD814" s="4" t="s">
        <v>3612</v>
      </c>
      <c r="BE814" s="5">
        <v>0</v>
      </c>
      <c r="BF814" s="5">
        <v>0</v>
      </c>
      <c r="BG814" s="5">
        <v>0</v>
      </c>
      <c r="BH814" s="354" t="s">
        <v>3612</v>
      </c>
      <c r="BI814" s="289">
        <v>0</v>
      </c>
      <c r="BJ814" s="297">
        <v>0</v>
      </c>
      <c r="BK814" s="297">
        <v>0</v>
      </c>
    </row>
    <row r="815" spans="1:63" x14ac:dyDescent="0.2">
      <c r="A815" s="296" t="s">
        <v>5193</v>
      </c>
      <c r="B815" s="288" t="s">
        <v>5565</v>
      </c>
      <c r="C815" s="340">
        <v>2</v>
      </c>
      <c r="D815" s="341">
        <v>2</v>
      </c>
      <c r="E815" s="341">
        <v>2</v>
      </c>
      <c r="F815" s="341">
        <v>2</v>
      </c>
      <c r="G815" s="341">
        <v>2</v>
      </c>
      <c r="H815" s="341">
        <v>2</v>
      </c>
      <c r="I815" s="342">
        <v>2</v>
      </c>
      <c r="J815" s="340">
        <v>0</v>
      </c>
      <c r="K815" s="341">
        <v>0</v>
      </c>
      <c r="L815" s="341">
        <v>0</v>
      </c>
      <c r="M815" s="400">
        <v>0</v>
      </c>
      <c r="N815" s="401">
        <v>2</v>
      </c>
      <c r="O815" s="400">
        <v>2</v>
      </c>
      <c r="P815" s="400">
        <v>2</v>
      </c>
      <c r="Q815" s="400">
        <v>2</v>
      </c>
      <c r="R815" s="400">
        <v>2</v>
      </c>
      <c r="S815" s="400">
        <v>2</v>
      </c>
      <c r="T815" s="400">
        <v>2</v>
      </c>
      <c r="U815" s="400">
        <v>2</v>
      </c>
      <c r="V815" s="400">
        <v>2</v>
      </c>
      <c r="W815" s="392">
        <v>0</v>
      </c>
      <c r="X815" s="200">
        <v>0</v>
      </c>
      <c r="Y815" s="406"/>
      <c r="Z815" s="406"/>
      <c r="AA815" s="406"/>
      <c r="AE815" s="385"/>
      <c r="AF815" s="200">
        <v>0</v>
      </c>
      <c r="AG815" s="333" t="s">
        <v>1520</v>
      </c>
      <c r="AH815" s="4" t="s">
        <v>1170</v>
      </c>
      <c r="AI815" s="4" t="s">
        <v>3174</v>
      </c>
      <c r="AJ815" s="4">
        <v>0</v>
      </c>
      <c r="AK815" s="4">
        <v>0</v>
      </c>
      <c r="AL815" s="5">
        <v>0</v>
      </c>
      <c r="AM815" s="5">
        <v>0</v>
      </c>
      <c r="AN815" s="438">
        <v>0</v>
      </c>
      <c r="AO815" s="4">
        <v>0</v>
      </c>
      <c r="AP815" s="4">
        <v>0</v>
      </c>
      <c r="AQ815" s="4">
        <v>0</v>
      </c>
      <c r="AR815" s="4">
        <v>0</v>
      </c>
      <c r="AS815" s="4">
        <v>0</v>
      </c>
      <c r="AT815" s="4">
        <v>0</v>
      </c>
      <c r="AU815" s="4">
        <v>0</v>
      </c>
      <c r="AV815" s="5">
        <v>0</v>
      </c>
      <c r="AW815" s="393">
        <v>0</v>
      </c>
      <c r="AX815" s="4">
        <v>0</v>
      </c>
      <c r="AY815" s="66">
        <v>2</v>
      </c>
      <c r="AZ815" s="5">
        <v>0</v>
      </c>
      <c r="BA815" s="5" t="s">
        <v>3612</v>
      </c>
      <c r="BB815" s="5" t="s">
        <v>3612</v>
      </c>
      <c r="BC815" s="5" t="s">
        <v>3612</v>
      </c>
      <c r="BD815" s="5" t="s">
        <v>3612</v>
      </c>
      <c r="BE815" s="5">
        <v>0</v>
      </c>
      <c r="BF815" s="5">
        <v>0</v>
      </c>
      <c r="BG815" s="5">
        <v>0</v>
      </c>
      <c r="BH815" s="5" t="s">
        <v>3612</v>
      </c>
      <c r="BI815" s="289">
        <v>0</v>
      </c>
      <c r="BJ815" s="297">
        <v>0</v>
      </c>
      <c r="BK815" s="297">
        <v>0</v>
      </c>
    </row>
    <row r="816" spans="1:63" x14ac:dyDescent="0.2">
      <c r="A816" s="63" t="s">
        <v>5990</v>
      </c>
      <c r="B816" s="288" t="s">
        <v>5991</v>
      </c>
      <c r="C816" s="340">
        <v>57</v>
      </c>
      <c r="D816" s="341">
        <v>57</v>
      </c>
      <c r="E816" s="341">
        <v>57</v>
      </c>
      <c r="F816" s="341">
        <v>57</v>
      </c>
      <c r="G816" s="341">
        <v>57</v>
      </c>
      <c r="H816" s="341">
        <v>57</v>
      </c>
      <c r="I816" s="342">
        <v>57</v>
      </c>
      <c r="J816" s="340">
        <v>0</v>
      </c>
      <c r="K816" s="341">
        <v>0</v>
      </c>
      <c r="L816" s="341">
        <v>0</v>
      </c>
      <c r="M816" s="400">
        <v>0</v>
      </c>
      <c r="N816" s="340">
        <v>57</v>
      </c>
      <c r="O816" s="341">
        <v>57</v>
      </c>
      <c r="P816" s="341">
        <v>57</v>
      </c>
      <c r="Q816" s="341">
        <v>57</v>
      </c>
      <c r="R816" s="341">
        <v>57</v>
      </c>
      <c r="S816" s="341">
        <v>57</v>
      </c>
      <c r="T816" s="341">
        <v>57</v>
      </c>
      <c r="U816" s="341">
        <v>57</v>
      </c>
      <c r="V816" s="341">
        <v>57</v>
      </c>
      <c r="W816" s="344">
        <v>0</v>
      </c>
      <c r="X816" s="383">
        <v>0</v>
      </c>
      <c r="Y816" s="384"/>
      <c r="Z816" s="384"/>
      <c r="AA816" s="384"/>
      <c r="AB816" s="385"/>
      <c r="AC816" s="385"/>
      <c r="AD816" s="385"/>
      <c r="AE816" s="385"/>
      <c r="AF816" s="5">
        <v>0</v>
      </c>
      <c r="AG816" s="333" t="s">
        <v>1520</v>
      </c>
      <c r="AH816" s="386" t="s">
        <v>1170</v>
      </c>
      <c r="AI816" s="387" t="s">
        <v>3174</v>
      </c>
      <c r="AJ816" s="386">
        <v>0</v>
      </c>
      <c r="AK816" s="390">
        <v>0</v>
      </c>
      <c r="AL816" s="333">
        <v>0</v>
      </c>
      <c r="AM816" s="333">
        <v>0</v>
      </c>
      <c r="AN816" s="440">
        <v>0</v>
      </c>
      <c r="AO816" s="389">
        <v>0</v>
      </c>
      <c r="AP816" s="390">
        <v>0</v>
      </c>
      <c r="AQ816" s="387">
        <v>0</v>
      </c>
      <c r="AR816" s="387">
        <v>0</v>
      </c>
      <c r="AS816" s="387">
        <v>0</v>
      </c>
      <c r="AT816" s="387">
        <v>0</v>
      </c>
      <c r="AU816" s="387">
        <v>0</v>
      </c>
      <c r="AV816" s="387">
        <v>0</v>
      </c>
      <c r="AW816" s="350">
        <v>1</v>
      </c>
      <c r="AX816" s="391">
        <v>0</v>
      </c>
      <c r="AY816" s="83">
        <v>2</v>
      </c>
      <c r="AZ816" s="5">
        <v>0</v>
      </c>
      <c r="BA816" s="5" t="s">
        <v>3612</v>
      </c>
      <c r="BB816" s="5" t="s">
        <v>3612</v>
      </c>
      <c r="BC816" s="5" t="s">
        <v>3612</v>
      </c>
      <c r="BD816" s="4" t="s">
        <v>3612</v>
      </c>
      <c r="BE816" s="5">
        <v>0</v>
      </c>
      <c r="BF816" s="5">
        <v>0</v>
      </c>
      <c r="BG816" s="5">
        <v>0</v>
      </c>
      <c r="BH816" s="354" t="s">
        <v>3612</v>
      </c>
      <c r="BI816" s="289">
        <v>0</v>
      </c>
      <c r="BJ816" s="297">
        <v>0</v>
      </c>
      <c r="BK816" s="297">
        <v>0</v>
      </c>
    </row>
    <row r="817" spans="1:63" x14ac:dyDescent="0.2">
      <c r="A817" s="63" t="s">
        <v>5992</v>
      </c>
      <c r="B817" s="288" t="s">
        <v>5993</v>
      </c>
      <c r="C817" s="340">
        <v>19</v>
      </c>
      <c r="D817" s="341">
        <v>19</v>
      </c>
      <c r="E817" s="341">
        <v>19</v>
      </c>
      <c r="F817" s="341">
        <v>19</v>
      </c>
      <c r="G817" s="341">
        <v>19</v>
      </c>
      <c r="H817" s="341">
        <v>19</v>
      </c>
      <c r="I817" s="342">
        <v>19</v>
      </c>
      <c r="J817" s="340">
        <v>0</v>
      </c>
      <c r="K817" s="341">
        <v>0</v>
      </c>
      <c r="L817" s="341">
        <v>0</v>
      </c>
      <c r="M817" s="400">
        <v>0</v>
      </c>
      <c r="N817" s="340">
        <v>19</v>
      </c>
      <c r="O817" s="341">
        <v>19</v>
      </c>
      <c r="P817" s="341">
        <v>19</v>
      </c>
      <c r="Q817" s="341">
        <v>19</v>
      </c>
      <c r="R817" s="341">
        <v>19</v>
      </c>
      <c r="S817" s="341">
        <v>19</v>
      </c>
      <c r="T817" s="341">
        <v>19</v>
      </c>
      <c r="U817" s="341">
        <v>19</v>
      </c>
      <c r="V817" s="341">
        <v>19</v>
      </c>
      <c r="W817" s="344">
        <v>0</v>
      </c>
      <c r="X817" s="383">
        <v>0</v>
      </c>
      <c r="Y817" s="384"/>
      <c r="Z817" s="384"/>
      <c r="AA817" s="384"/>
      <c r="AB817" s="385"/>
      <c r="AC817" s="385"/>
      <c r="AD817" s="385"/>
      <c r="AE817" s="385"/>
      <c r="AF817" s="5">
        <v>0</v>
      </c>
      <c r="AG817" s="333" t="s">
        <v>1520</v>
      </c>
      <c r="AH817" s="386" t="s">
        <v>1170</v>
      </c>
      <c r="AI817" s="387" t="s">
        <v>3174</v>
      </c>
      <c r="AJ817" s="386">
        <v>0</v>
      </c>
      <c r="AK817" s="390">
        <v>0</v>
      </c>
      <c r="AL817" s="333">
        <v>0</v>
      </c>
      <c r="AM817" s="333">
        <v>0</v>
      </c>
      <c r="AN817" s="440">
        <v>0</v>
      </c>
      <c r="AO817" s="389">
        <v>0</v>
      </c>
      <c r="AP817" s="390">
        <v>0</v>
      </c>
      <c r="AQ817" s="387">
        <v>0</v>
      </c>
      <c r="AR817" s="387">
        <v>0</v>
      </c>
      <c r="AS817" s="387">
        <v>0</v>
      </c>
      <c r="AT817" s="387">
        <v>0</v>
      </c>
      <c r="AU817" s="387">
        <v>0</v>
      </c>
      <c r="AV817" s="387">
        <v>0</v>
      </c>
      <c r="AW817" s="350">
        <v>2</v>
      </c>
      <c r="AX817" s="391">
        <v>0</v>
      </c>
      <c r="AY817" s="83">
        <v>2</v>
      </c>
      <c r="AZ817" s="5">
        <v>0</v>
      </c>
      <c r="BA817" s="5" t="s">
        <v>3612</v>
      </c>
      <c r="BB817" s="5" t="s">
        <v>3612</v>
      </c>
      <c r="BC817" s="5" t="s">
        <v>3612</v>
      </c>
      <c r="BD817" s="4" t="s">
        <v>3612</v>
      </c>
      <c r="BE817" s="5">
        <v>0</v>
      </c>
      <c r="BF817" s="5">
        <v>0</v>
      </c>
      <c r="BG817" s="5">
        <v>0</v>
      </c>
      <c r="BH817" s="354" t="s">
        <v>3612</v>
      </c>
      <c r="BI817" s="289">
        <v>0</v>
      </c>
      <c r="BJ817" s="297">
        <v>0</v>
      </c>
      <c r="BK817" s="297">
        <v>0</v>
      </c>
    </row>
    <row r="818" spans="1:63" x14ac:dyDescent="0.2">
      <c r="A818" s="63" t="s">
        <v>5994</v>
      </c>
      <c r="B818" s="288" t="s">
        <v>5995</v>
      </c>
      <c r="C818" s="340">
        <v>268</v>
      </c>
      <c r="D818" s="341">
        <v>268</v>
      </c>
      <c r="E818" s="341">
        <v>268</v>
      </c>
      <c r="F818" s="341">
        <v>268</v>
      </c>
      <c r="G818" s="341">
        <v>268</v>
      </c>
      <c r="H818" s="341">
        <v>268</v>
      </c>
      <c r="I818" s="342">
        <v>268</v>
      </c>
      <c r="J818" s="340">
        <v>0</v>
      </c>
      <c r="K818" s="341">
        <v>0</v>
      </c>
      <c r="L818" s="341">
        <v>0</v>
      </c>
      <c r="M818" s="400">
        <v>0</v>
      </c>
      <c r="N818" s="340">
        <v>268</v>
      </c>
      <c r="O818" s="341">
        <v>268</v>
      </c>
      <c r="P818" s="341">
        <v>268</v>
      </c>
      <c r="Q818" s="341">
        <v>268</v>
      </c>
      <c r="R818" s="341">
        <v>268</v>
      </c>
      <c r="S818" s="341">
        <v>268</v>
      </c>
      <c r="T818" s="341">
        <v>268</v>
      </c>
      <c r="U818" s="341">
        <v>268</v>
      </c>
      <c r="V818" s="341">
        <v>268</v>
      </c>
      <c r="W818" s="344">
        <v>0</v>
      </c>
      <c r="X818" s="383">
        <v>0</v>
      </c>
      <c r="Y818" s="384"/>
      <c r="Z818" s="384"/>
      <c r="AA818" s="384"/>
      <c r="AB818" s="385"/>
      <c r="AC818" s="385"/>
      <c r="AD818" s="385"/>
      <c r="AE818" s="385"/>
      <c r="AF818" s="5">
        <v>0</v>
      </c>
      <c r="AG818" s="333" t="s">
        <v>1520</v>
      </c>
      <c r="AH818" s="386" t="s">
        <v>1170</v>
      </c>
      <c r="AI818" s="387" t="s">
        <v>3174</v>
      </c>
      <c r="AJ818" s="386">
        <v>0</v>
      </c>
      <c r="AK818" s="390">
        <v>0</v>
      </c>
      <c r="AL818" s="333">
        <v>0</v>
      </c>
      <c r="AM818" s="333">
        <v>0</v>
      </c>
      <c r="AN818" s="440">
        <v>0</v>
      </c>
      <c r="AO818" s="389">
        <v>0</v>
      </c>
      <c r="AP818" s="390">
        <v>0</v>
      </c>
      <c r="AQ818" s="387">
        <v>0</v>
      </c>
      <c r="AR818" s="387">
        <v>0</v>
      </c>
      <c r="AS818" s="387">
        <v>0</v>
      </c>
      <c r="AT818" s="387">
        <v>0</v>
      </c>
      <c r="AU818" s="387">
        <v>0</v>
      </c>
      <c r="AV818" s="387">
        <v>0</v>
      </c>
      <c r="AW818" s="350">
        <v>3</v>
      </c>
      <c r="AX818" s="391">
        <v>0</v>
      </c>
      <c r="AY818" s="83">
        <v>2</v>
      </c>
      <c r="AZ818" s="5">
        <v>0</v>
      </c>
      <c r="BA818" s="5" t="s">
        <v>3612</v>
      </c>
      <c r="BB818" s="5" t="s">
        <v>3612</v>
      </c>
      <c r="BC818" s="5" t="s">
        <v>3612</v>
      </c>
      <c r="BD818" s="4" t="s">
        <v>3612</v>
      </c>
      <c r="BE818" s="5">
        <v>0</v>
      </c>
      <c r="BF818" s="5">
        <v>0</v>
      </c>
      <c r="BG818" s="5">
        <v>0</v>
      </c>
      <c r="BH818" s="354" t="s">
        <v>3612</v>
      </c>
      <c r="BI818" s="289">
        <v>0</v>
      </c>
      <c r="BJ818" s="297">
        <v>0</v>
      </c>
      <c r="BK818" s="297">
        <v>0</v>
      </c>
    </row>
    <row r="819" spans="1:63" x14ac:dyDescent="0.2">
      <c r="A819" s="63" t="s">
        <v>5996</v>
      </c>
      <c r="B819" s="293" t="s">
        <v>5997</v>
      </c>
      <c r="C819" s="340">
        <v>4</v>
      </c>
      <c r="D819" s="341">
        <v>4</v>
      </c>
      <c r="E819" s="341">
        <v>4</v>
      </c>
      <c r="F819" s="341">
        <v>4</v>
      </c>
      <c r="G819" s="341">
        <v>4</v>
      </c>
      <c r="H819" s="341">
        <v>4</v>
      </c>
      <c r="I819" s="342">
        <v>4</v>
      </c>
      <c r="J819" s="340">
        <v>0</v>
      </c>
      <c r="K819" s="341">
        <v>0</v>
      </c>
      <c r="L819" s="341">
        <v>0</v>
      </c>
      <c r="M819" s="400">
        <v>0</v>
      </c>
      <c r="N819" s="340">
        <v>4</v>
      </c>
      <c r="O819" s="341">
        <v>4</v>
      </c>
      <c r="P819" s="341">
        <v>4</v>
      </c>
      <c r="Q819" s="341">
        <v>4</v>
      </c>
      <c r="R819" s="341">
        <v>4</v>
      </c>
      <c r="S819" s="341">
        <v>4</v>
      </c>
      <c r="T819" s="341">
        <v>4</v>
      </c>
      <c r="U819" s="341">
        <v>4</v>
      </c>
      <c r="V819" s="341">
        <v>4</v>
      </c>
      <c r="W819" s="344">
        <v>0</v>
      </c>
      <c r="X819" s="383">
        <v>0</v>
      </c>
      <c r="Y819" s="384"/>
      <c r="Z819" s="384"/>
      <c r="AA819" s="384"/>
      <c r="AB819" s="385"/>
      <c r="AC819" s="385"/>
      <c r="AD819" s="385"/>
      <c r="AE819" s="385"/>
      <c r="AF819" s="5">
        <v>0</v>
      </c>
      <c r="AG819" s="333" t="s">
        <v>1520</v>
      </c>
      <c r="AH819" s="386" t="s">
        <v>1170</v>
      </c>
      <c r="AI819" s="387" t="s">
        <v>3174</v>
      </c>
      <c r="AJ819" s="386">
        <v>0</v>
      </c>
      <c r="AK819" s="390">
        <v>0</v>
      </c>
      <c r="AL819" s="333">
        <v>0</v>
      </c>
      <c r="AM819" s="333">
        <v>0</v>
      </c>
      <c r="AN819" s="440">
        <v>0</v>
      </c>
      <c r="AO819" s="389">
        <v>0</v>
      </c>
      <c r="AP819" s="390">
        <v>0</v>
      </c>
      <c r="AQ819" s="387">
        <v>0</v>
      </c>
      <c r="AR819" s="387">
        <v>0</v>
      </c>
      <c r="AS819" s="387">
        <v>0</v>
      </c>
      <c r="AT819" s="387">
        <v>0</v>
      </c>
      <c r="AU819" s="387">
        <v>0</v>
      </c>
      <c r="AV819" s="387">
        <v>0</v>
      </c>
      <c r="AW819" s="350">
        <v>4</v>
      </c>
      <c r="AX819" s="391">
        <v>0</v>
      </c>
      <c r="AY819" s="83">
        <v>2</v>
      </c>
      <c r="AZ819" s="5">
        <v>0</v>
      </c>
      <c r="BA819" s="5" t="s">
        <v>3612</v>
      </c>
      <c r="BB819" s="5" t="s">
        <v>3612</v>
      </c>
      <c r="BC819" s="5" t="s">
        <v>3612</v>
      </c>
      <c r="BD819" s="4" t="s">
        <v>3612</v>
      </c>
      <c r="BE819" s="5">
        <v>0</v>
      </c>
      <c r="BF819" s="5">
        <v>0</v>
      </c>
      <c r="BG819" s="5">
        <v>0</v>
      </c>
      <c r="BH819" s="354" t="s">
        <v>3612</v>
      </c>
      <c r="BI819" s="289">
        <v>0</v>
      </c>
      <c r="BJ819" s="297">
        <v>0</v>
      </c>
      <c r="BK819" s="297">
        <v>0</v>
      </c>
    </row>
    <row r="820" spans="1:63" x14ac:dyDescent="0.2">
      <c r="A820" s="63" t="s">
        <v>5998</v>
      </c>
      <c r="B820" s="288" t="s">
        <v>5999</v>
      </c>
      <c r="C820" s="340">
        <v>256</v>
      </c>
      <c r="D820" s="341">
        <v>256</v>
      </c>
      <c r="E820" s="341">
        <v>256</v>
      </c>
      <c r="F820" s="341">
        <v>256</v>
      </c>
      <c r="G820" s="341">
        <v>256</v>
      </c>
      <c r="H820" s="341">
        <v>256</v>
      </c>
      <c r="I820" s="342">
        <v>256</v>
      </c>
      <c r="J820" s="340">
        <v>0</v>
      </c>
      <c r="K820" s="341">
        <v>0</v>
      </c>
      <c r="L820" s="341">
        <v>0</v>
      </c>
      <c r="M820" s="400">
        <v>0</v>
      </c>
      <c r="N820" s="340">
        <v>256</v>
      </c>
      <c r="O820" s="341">
        <v>256</v>
      </c>
      <c r="P820" s="341">
        <v>256</v>
      </c>
      <c r="Q820" s="341">
        <v>256</v>
      </c>
      <c r="R820" s="341">
        <v>256</v>
      </c>
      <c r="S820" s="341">
        <v>256</v>
      </c>
      <c r="T820" s="341">
        <v>256</v>
      </c>
      <c r="U820" s="341">
        <v>256</v>
      </c>
      <c r="V820" s="341">
        <v>256</v>
      </c>
      <c r="W820" s="344">
        <v>0</v>
      </c>
      <c r="X820" s="383">
        <v>0</v>
      </c>
      <c r="Y820" s="384"/>
      <c r="Z820" s="384"/>
      <c r="AA820" s="384"/>
      <c r="AB820" s="385"/>
      <c r="AC820" s="385"/>
      <c r="AD820" s="385"/>
      <c r="AE820" s="385"/>
      <c r="AF820" s="5">
        <v>0</v>
      </c>
      <c r="AG820" s="333" t="s">
        <v>1520</v>
      </c>
      <c r="AH820" s="386" t="s">
        <v>1170</v>
      </c>
      <c r="AI820" s="387" t="s">
        <v>3174</v>
      </c>
      <c r="AJ820" s="386">
        <v>0</v>
      </c>
      <c r="AK820" s="390">
        <v>0</v>
      </c>
      <c r="AL820" s="333">
        <v>0</v>
      </c>
      <c r="AM820" s="333">
        <v>0</v>
      </c>
      <c r="AN820" s="440">
        <v>0</v>
      </c>
      <c r="AO820" s="389">
        <v>0</v>
      </c>
      <c r="AP820" s="390">
        <v>0</v>
      </c>
      <c r="AQ820" s="387">
        <v>0</v>
      </c>
      <c r="AR820" s="387">
        <v>0</v>
      </c>
      <c r="AS820" s="387">
        <v>0</v>
      </c>
      <c r="AT820" s="387">
        <v>0</v>
      </c>
      <c r="AU820" s="387">
        <v>0</v>
      </c>
      <c r="AV820" s="387">
        <v>0</v>
      </c>
      <c r="AW820" s="350">
        <v>5</v>
      </c>
      <c r="AX820" s="391">
        <v>0</v>
      </c>
      <c r="AY820" s="83">
        <v>2</v>
      </c>
      <c r="AZ820" s="5">
        <v>0</v>
      </c>
      <c r="BA820" s="5" t="s">
        <v>3612</v>
      </c>
      <c r="BB820" s="5" t="s">
        <v>3612</v>
      </c>
      <c r="BC820" s="5" t="s">
        <v>3612</v>
      </c>
      <c r="BD820" s="4" t="s">
        <v>3612</v>
      </c>
      <c r="BE820" s="5">
        <v>0</v>
      </c>
      <c r="BF820" s="5">
        <v>0</v>
      </c>
      <c r="BG820" s="5">
        <v>0</v>
      </c>
      <c r="BH820" s="354" t="s">
        <v>3612</v>
      </c>
      <c r="BI820" s="289">
        <v>0</v>
      </c>
      <c r="BJ820" s="297">
        <v>0</v>
      </c>
      <c r="BK820" s="297">
        <v>0</v>
      </c>
    </row>
    <row r="821" spans="1:63" x14ac:dyDescent="0.2">
      <c r="A821" s="63" t="s">
        <v>5197</v>
      </c>
      <c r="B821" s="288" t="s">
        <v>5198</v>
      </c>
      <c r="C821" s="340">
        <v>2</v>
      </c>
      <c r="D821" s="341">
        <v>2</v>
      </c>
      <c r="E821" s="341">
        <v>2</v>
      </c>
      <c r="F821" s="341">
        <v>2</v>
      </c>
      <c r="G821" s="341">
        <v>2</v>
      </c>
      <c r="H821" s="341">
        <v>2</v>
      </c>
      <c r="I821" s="342">
        <v>2</v>
      </c>
      <c r="J821" s="340">
        <v>0</v>
      </c>
      <c r="K821" s="341">
        <v>0</v>
      </c>
      <c r="L821" s="341">
        <v>0</v>
      </c>
      <c r="M821" s="341">
        <v>0</v>
      </c>
      <c r="N821" s="340">
        <v>2</v>
      </c>
      <c r="O821" s="341">
        <v>2</v>
      </c>
      <c r="P821" s="341">
        <v>2</v>
      </c>
      <c r="Q821" s="343">
        <v>2</v>
      </c>
      <c r="R821" s="344">
        <v>2</v>
      </c>
      <c r="S821" s="344">
        <v>2</v>
      </c>
      <c r="T821" s="344">
        <v>2</v>
      </c>
      <c r="U821" s="344">
        <v>2</v>
      </c>
      <c r="V821" s="344">
        <v>2</v>
      </c>
      <c r="W821" s="344">
        <v>0</v>
      </c>
      <c r="X821" s="383">
        <v>0</v>
      </c>
      <c r="Y821" s="384"/>
      <c r="Z821" s="384"/>
      <c r="AA821" s="384"/>
      <c r="AB821" s="385"/>
      <c r="AC821" s="385"/>
      <c r="AD821" s="385"/>
      <c r="AE821" s="385"/>
      <c r="AF821" s="200">
        <v>0</v>
      </c>
      <c r="AG821" s="333" t="s">
        <v>1520</v>
      </c>
      <c r="AH821" s="386" t="s">
        <v>1170</v>
      </c>
      <c r="AI821" s="387" t="s">
        <v>3174</v>
      </c>
      <c r="AJ821" s="386">
        <v>0</v>
      </c>
      <c r="AK821" s="390">
        <v>0</v>
      </c>
      <c r="AL821" s="333">
        <v>0</v>
      </c>
      <c r="AM821" s="333">
        <v>0</v>
      </c>
      <c r="AN821" s="440">
        <v>0</v>
      </c>
      <c r="AO821" s="389">
        <v>0</v>
      </c>
      <c r="AP821" s="390">
        <v>0</v>
      </c>
      <c r="AQ821" s="387">
        <v>0</v>
      </c>
      <c r="AR821" s="387">
        <v>0</v>
      </c>
      <c r="AS821" s="387">
        <v>0</v>
      </c>
      <c r="AT821" s="387">
        <v>0</v>
      </c>
      <c r="AU821" s="387">
        <v>0</v>
      </c>
      <c r="AV821" s="387">
        <v>0</v>
      </c>
      <c r="AW821" s="350">
        <v>0</v>
      </c>
      <c r="AX821" s="391">
        <v>0</v>
      </c>
      <c r="AY821" s="83">
        <v>2</v>
      </c>
      <c r="AZ821" s="5">
        <v>0</v>
      </c>
      <c r="BA821" s="5" t="s">
        <v>3612</v>
      </c>
      <c r="BB821" s="5" t="s">
        <v>3612</v>
      </c>
      <c r="BC821" s="5" t="s">
        <v>3612</v>
      </c>
      <c r="BD821" s="4" t="s">
        <v>3612</v>
      </c>
      <c r="BE821" s="5">
        <v>0</v>
      </c>
      <c r="BF821" s="5">
        <v>0</v>
      </c>
      <c r="BG821" s="5">
        <v>0</v>
      </c>
      <c r="BH821" s="354" t="s">
        <v>3612</v>
      </c>
      <c r="BI821" s="289">
        <v>0</v>
      </c>
      <c r="BJ821" s="297">
        <v>0</v>
      </c>
      <c r="BK821" s="297">
        <v>0</v>
      </c>
    </row>
    <row r="822" spans="1:63" x14ac:dyDescent="0.2">
      <c r="A822" s="63" t="s">
        <v>5199</v>
      </c>
      <c r="B822" s="288" t="s">
        <v>5200</v>
      </c>
      <c r="C822" s="340">
        <v>4</v>
      </c>
      <c r="D822" s="341">
        <v>4</v>
      </c>
      <c r="E822" s="341">
        <v>4</v>
      </c>
      <c r="F822" s="341">
        <v>4</v>
      </c>
      <c r="G822" s="341">
        <v>4</v>
      </c>
      <c r="H822" s="341">
        <v>4</v>
      </c>
      <c r="I822" s="342">
        <v>4</v>
      </c>
      <c r="J822" s="340">
        <v>0</v>
      </c>
      <c r="K822" s="341">
        <v>0</v>
      </c>
      <c r="L822" s="341">
        <v>0</v>
      </c>
      <c r="M822" s="341">
        <v>0</v>
      </c>
      <c r="N822" s="340">
        <v>4</v>
      </c>
      <c r="O822" s="341">
        <v>4</v>
      </c>
      <c r="P822" s="341">
        <v>4</v>
      </c>
      <c r="Q822" s="343">
        <v>4</v>
      </c>
      <c r="R822" s="344">
        <v>4</v>
      </c>
      <c r="S822" s="344">
        <v>4</v>
      </c>
      <c r="T822" s="344">
        <v>4</v>
      </c>
      <c r="U822" s="344">
        <v>4</v>
      </c>
      <c r="V822" s="344">
        <v>4</v>
      </c>
      <c r="W822" s="344">
        <v>0</v>
      </c>
      <c r="X822" s="383">
        <v>0</v>
      </c>
      <c r="Y822" s="384"/>
      <c r="Z822" s="384"/>
      <c r="AA822" s="384"/>
      <c r="AB822" s="385"/>
      <c r="AC822" s="385"/>
      <c r="AD822" s="385"/>
      <c r="AE822" s="385"/>
      <c r="AF822" s="200">
        <v>0</v>
      </c>
      <c r="AG822" s="333" t="s">
        <v>1520</v>
      </c>
      <c r="AH822" s="386" t="s">
        <v>1170</v>
      </c>
      <c r="AI822" s="387" t="s">
        <v>3174</v>
      </c>
      <c r="AJ822" s="386">
        <v>0</v>
      </c>
      <c r="AK822" s="390">
        <v>0</v>
      </c>
      <c r="AL822" s="333">
        <v>0</v>
      </c>
      <c r="AM822" s="333">
        <v>0</v>
      </c>
      <c r="AN822" s="440">
        <v>0</v>
      </c>
      <c r="AO822" s="389">
        <v>0</v>
      </c>
      <c r="AP822" s="390">
        <v>0</v>
      </c>
      <c r="AQ822" s="387">
        <v>0</v>
      </c>
      <c r="AR822" s="387">
        <v>0</v>
      </c>
      <c r="AS822" s="387">
        <v>0</v>
      </c>
      <c r="AT822" s="387">
        <v>0</v>
      </c>
      <c r="AU822" s="387">
        <v>0</v>
      </c>
      <c r="AV822" s="387">
        <v>0</v>
      </c>
      <c r="AW822" s="350">
        <v>0</v>
      </c>
      <c r="AX822" s="391">
        <v>0</v>
      </c>
      <c r="AY822" s="83">
        <v>2</v>
      </c>
      <c r="AZ822" s="5">
        <v>0</v>
      </c>
      <c r="BA822" s="5" t="s">
        <v>3612</v>
      </c>
      <c r="BB822" s="5" t="s">
        <v>3612</v>
      </c>
      <c r="BC822" s="5" t="s">
        <v>3612</v>
      </c>
      <c r="BD822" s="4" t="s">
        <v>3612</v>
      </c>
      <c r="BE822" s="5">
        <v>0</v>
      </c>
      <c r="BF822" s="5">
        <v>0</v>
      </c>
      <c r="BG822" s="5">
        <v>0</v>
      </c>
      <c r="BH822" s="354" t="s">
        <v>3612</v>
      </c>
      <c r="BI822" s="289">
        <v>0</v>
      </c>
      <c r="BJ822" s="297">
        <v>0</v>
      </c>
      <c r="BK822" s="297">
        <v>0</v>
      </c>
    </row>
    <row r="823" spans="1:63" x14ac:dyDescent="0.2">
      <c r="A823" s="63" t="s">
        <v>6228</v>
      </c>
      <c r="B823" s="288" t="s">
        <v>6229</v>
      </c>
      <c r="C823" s="340">
        <v>5</v>
      </c>
      <c r="D823" s="341">
        <v>5</v>
      </c>
      <c r="E823" s="341">
        <v>5</v>
      </c>
      <c r="F823" s="341">
        <v>5</v>
      </c>
      <c r="G823" s="341">
        <v>5</v>
      </c>
      <c r="H823" s="341">
        <v>5</v>
      </c>
      <c r="I823" s="342">
        <v>5</v>
      </c>
      <c r="J823" s="340">
        <v>0</v>
      </c>
      <c r="K823" s="341">
        <v>0</v>
      </c>
      <c r="L823" s="341">
        <v>0</v>
      </c>
      <c r="M823" s="341">
        <v>0</v>
      </c>
      <c r="N823" s="340">
        <v>5</v>
      </c>
      <c r="O823" s="341">
        <v>5</v>
      </c>
      <c r="P823" s="341">
        <v>5</v>
      </c>
      <c r="Q823" s="343">
        <v>5</v>
      </c>
      <c r="R823" s="344">
        <v>5</v>
      </c>
      <c r="S823" s="344">
        <v>5</v>
      </c>
      <c r="T823" s="344">
        <v>5</v>
      </c>
      <c r="U823" s="344">
        <v>5</v>
      </c>
      <c r="V823" s="344">
        <v>5</v>
      </c>
      <c r="W823" s="344">
        <v>0</v>
      </c>
      <c r="X823" s="383">
        <v>0</v>
      </c>
      <c r="Y823" s="384"/>
      <c r="Z823" s="384"/>
      <c r="AA823" s="384"/>
      <c r="AB823" s="385"/>
      <c r="AC823" s="385"/>
      <c r="AD823" s="385"/>
      <c r="AE823" s="385"/>
      <c r="AF823" s="200">
        <v>0</v>
      </c>
      <c r="AG823" s="333" t="s">
        <v>1520</v>
      </c>
      <c r="AH823" s="386" t="s">
        <v>1170</v>
      </c>
      <c r="AI823" s="387" t="s">
        <v>3174</v>
      </c>
      <c r="AJ823" s="386">
        <v>0</v>
      </c>
      <c r="AK823" s="390">
        <v>0</v>
      </c>
      <c r="AL823" s="333">
        <v>0</v>
      </c>
      <c r="AM823" s="333">
        <v>0</v>
      </c>
      <c r="AN823" s="440">
        <v>0</v>
      </c>
      <c r="AO823" s="389">
        <v>0</v>
      </c>
      <c r="AP823" s="390">
        <v>0</v>
      </c>
      <c r="AQ823" s="387">
        <v>0</v>
      </c>
      <c r="AR823" s="387">
        <v>0</v>
      </c>
      <c r="AS823" s="387">
        <v>0</v>
      </c>
      <c r="AT823" s="387">
        <v>0</v>
      </c>
      <c r="AU823" s="387">
        <v>0</v>
      </c>
      <c r="AV823" s="387">
        <v>0</v>
      </c>
      <c r="AW823" s="350">
        <v>0</v>
      </c>
      <c r="AX823" s="391">
        <v>0</v>
      </c>
      <c r="AY823" s="83">
        <v>2</v>
      </c>
      <c r="AZ823" s="5">
        <v>0</v>
      </c>
      <c r="BA823" s="5" t="s">
        <v>3612</v>
      </c>
      <c r="BB823" s="5" t="s">
        <v>3612</v>
      </c>
      <c r="BC823" s="5" t="s">
        <v>3612</v>
      </c>
      <c r="BD823" s="4" t="s">
        <v>3612</v>
      </c>
      <c r="BE823" s="5">
        <v>0</v>
      </c>
      <c r="BF823" s="5">
        <v>0</v>
      </c>
      <c r="BG823" s="5">
        <v>0</v>
      </c>
      <c r="BH823" s="354" t="s">
        <v>3612</v>
      </c>
      <c r="BI823" s="289">
        <v>0</v>
      </c>
      <c r="BJ823" s="297">
        <v>0</v>
      </c>
      <c r="BK823" s="297">
        <v>0</v>
      </c>
    </row>
    <row r="824" spans="1:63" x14ac:dyDescent="0.2">
      <c r="A824" s="63" t="s">
        <v>6114</v>
      </c>
      <c r="B824" s="288" t="s">
        <v>6115</v>
      </c>
      <c r="C824" s="340">
        <v>2</v>
      </c>
      <c r="D824" s="341">
        <v>2</v>
      </c>
      <c r="E824" s="341">
        <v>2</v>
      </c>
      <c r="F824" s="341">
        <v>2</v>
      </c>
      <c r="G824" s="341">
        <v>2</v>
      </c>
      <c r="H824" s="341">
        <v>2</v>
      </c>
      <c r="I824" s="342">
        <v>2</v>
      </c>
      <c r="J824" s="340">
        <v>0</v>
      </c>
      <c r="K824" s="341">
        <v>0</v>
      </c>
      <c r="L824" s="341">
        <v>0</v>
      </c>
      <c r="M824" s="341">
        <v>0</v>
      </c>
      <c r="N824" s="340">
        <v>2</v>
      </c>
      <c r="O824" s="341">
        <v>2</v>
      </c>
      <c r="P824" s="341">
        <v>2</v>
      </c>
      <c r="Q824" s="343">
        <v>2</v>
      </c>
      <c r="R824" s="344">
        <v>2</v>
      </c>
      <c r="S824" s="344">
        <v>2</v>
      </c>
      <c r="T824" s="344">
        <v>2</v>
      </c>
      <c r="U824" s="344">
        <v>2</v>
      </c>
      <c r="V824" s="344">
        <v>2</v>
      </c>
      <c r="W824" s="344">
        <v>0</v>
      </c>
      <c r="X824" s="383">
        <v>0</v>
      </c>
      <c r="Y824" s="384"/>
      <c r="Z824" s="384"/>
      <c r="AA824" s="384"/>
      <c r="AB824" s="385"/>
      <c r="AC824" s="385"/>
      <c r="AD824" s="385"/>
      <c r="AE824" s="385"/>
      <c r="AF824" s="5">
        <v>0</v>
      </c>
      <c r="AG824" s="333" t="s">
        <v>1520</v>
      </c>
      <c r="AH824" s="386" t="s">
        <v>1170</v>
      </c>
      <c r="AI824" s="387" t="s">
        <v>3174</v>
      </c>
      <c r="AJ824" s="386">
        <v>0</v>
      </c>
      <c r="AK824" s="390">
        <v>0</v>
      </c>
      <c r="AL824" s="333">
        <v>0</v>
      </c>
      <c r="AM824" s="333">
        <v>0</v>
      </c>
      <c r="AN824" s="440">
        <v>0</v>
      </c>
      <c r="AO824" s="389">
        <v>0</v>
      </c>
      <c r="AP824" s="390">
        <v>0</v>
      </c>
      <c r="AQ824" s="387">
        <v>0</v>
      </c>
      <c r="AR824" s="387">
        <v>0</v>
      </c>
      <c r="AS824" s="387">
        <v>0</v>
      </c>
      <c r="AT824" s="387">
        <v>0</v>
      </c>
      <c r="AU824" s="387">
        <v>0</v>
      </c>
      <c r="AV824" s="387">
        <v>0</v>
      </c>
      <c r="AW824" s="350">
        <v>0</v>
      </c>
      <c r="AX824" s="391">
        <v>0</v>
      </c>
      <c r="AY824" s="83">
        <v>2</v>
      </c>
      <c r="AZ824" s="5">
        <v>0</v>
      </c>
      <c r="BA824" s="5" t="s">
        <v>3612</v>
      </c>
      <c r="BB824" s="5" t="s">
        <v>3612</v>
      </c>
      <c r="BC824" s="5" t="s">
        <v>3612</v>
      </c>
      <c r="BD824" s="4" t="s">
        <v>3612</v>
      </c>
      <c r="BE824" s="5">
        <v>0</v>
      </c>
      <c r="BF824" s="5">
        <v>0</v>
      </c>
      <c r="BG824" s="5">
        <v>0</v>
      </c>
      <c r="BH824" s="354" t="s">
        <v>3612</v>
      </c>
      <c r="BI824" s="289">
        <v>0</v>
      </c>
      <c r="BJ824" s="297">
        <v>0</v>
      </c>
      <c r="BK824" s="297">
        <v>0</v>
      </c>
    </row>
    <row r="825" spans="1:63" x14ac:dyDescent="0.2">
      <c r="A825" s="63" t="s">
        <v>6116</v>
      </c>
      <c r="B825" s="288" t="s">
        <v>6117</v>
      </c>
      <c r="C825" s="340">
        <v>2</v>
      </c>
      <c r="D825" s="341">
        <v>2</v>
      </c>
      <c r="E825" s="341">
        <v>2</v>
      </c>
      <c r="F825" s="341">
        <v>2</v>
      </c>
      <c r="G825" s="341">
        <v>2</v>
      </c>
      <c r="H825" s="341">
        <v>2</v>
      </c>
      <c r="I825" s="342">
        <v>2</v>
      </c>
      <c r="J825" s="340">
        <v>0</v>
      </c>
      <c r="K825" s="341">
        <v>0</v>
      </c>
      <c r="L825" s="341">
        <v>0</v>
      </c>
      <c r="M825" s="341">
        <v>0</v>
      </c>
      <c r="N825" s="340">
        <v>2</v>
      </c>
      <c r="O825" s="341">
        <v>2</v>
      </c>
      <c r="P825" s="341">
        <v>2</v>
      </c>
      <c r="Q825" s="343">
        <v>2</v>
      </c>
      <c r="R825" s="344">
        <v>2</v>
      </c>
      <c r="S825" s="344">
        <v>2</v>
      </c>
      <c r="T825" s="344">
        <v>2</v>
      </c>
      <c r="U825" s="344">
        <v>2</v>
      </c>
      <c r="V825" s="344">
        <v>2</v>
      </c>
      <c r="W825" s="344">
        <v>0</v>
      </c>
      <c r="X825" s="383">
        <v>0</v>
      </c>
      <c r="Y825" s="384"/>
      <c r="Z825" s="384"/>
      <c r="AA825" s="384"/>
      <c r="AB825" s="385"/>
      <c r="AC825" s="385"/>
      <c r="AD825" s="385"/>
      <c r="AE825" s="385"/>
      <c r="AF825" s="5">
        <v>0</v>
      </c>
      <c r="AG825" s="333" t="s">
        <v>1520</v>
      </c>
      <c r="AH825" s="386" t="s">
        <v>1170</v>
      </c>
      <c r="AI825" s="387" t="s">
        <v>3174</v>
      </c>
      <c r="AJ825" s="386">
        <v>0</v>
      </c>
      <c r="AK825" s="390">
        <v>0</v>
      </c>
      <c r="AL825" s="333">
        <v>0</v>
      </c>
      <c r="AM825" s="333">
        <v>0</v>
      </c>
      <c r="AN825" s="440">
        <v>0</v>
      </c>
      <c r="AO825" s="389">
        <v>0</v>
      </c>
      <c r="AP825" s="390">
        <v>0</v>
      </c>
      <c r="AQ825" s="387">
        <v>0</v>
      </c>
      <c r="AR825" s="387">
        <v>0</v>
      </c>
      <c r="AS825" s="387">
        <v>0</v>
      </c>
      <c r="AT825" s="387">
        <v>0</v>
      </c>
      <c r="AU825" s="387">
        <v>0</v>
      </c>
      <c r="AV825" s="387">
        <v>0</v>
      </c>
      <c r="AW825" s="350">
        <v>0</v>
      </c>
      <c r="AX825" s="391">
        <v>0</v>
      </c>
      <c r="AY825" s="83">
        <v>2</v>
      </c>
      <c r="AZ825" s="5">
        <v>0</v>
      </c>
      <c r="BA825" s="5" t="s">
        <v>3612</v>
      </c>
      <c r="BB825" s="5" t="s">
        <v>3612</v>
      </c>
      <c r="BC825" s="5" t="s">
        <v>3612</v>
      </c>
      <c r="BD825" s="4" t="s">
        <v>3612</v>
      </c>
      <c r="BE825" s="5">
        <v>0</v>
      </c>
      <c r="BF825" s="5">
        <v>0</v>
      </c>
      <c r="BG825" s="5">
        <v>0</v>
      </c>
      <c r="BH825" s="354" t="s">
        <v>3612</v>
      </c>
      <c r="BI825" s="289">
        <v>0</v>
      </c>
      <c r="BJ825" s="297">
        <v>0</v>
      </c>
      <c r="BK825" s="297">
        <v>0</v>
      </c>
    </row>
    <row r="826" spans="1:63" x14ac:dyDescent="0.2">
      <c r="A826" s="63" t="s">
        <v>6118</v>
      </c>
      <c r="B826" s="288" t="s">
        <v>6119</v>
      </c>
      <c r="C826" s="340">
        <v>4</v>
      </c>
      <c r="D826" s="341">
        <v>4</v>
      </c>
      <c r="E826" s="341">
        <v>4</v>
      </c>
      <c r="F826" s="341">
        <v>4</v>
      </c>
      <c r="G826" s="341">
        <v>4</v>
      </c>
      <c r="H826" s="341">
        <v>4</v>
      </c>
      <c r="I826" s="342">
        <v>4</v>
      </c>
      <c r="J826" s="340">
        <v>0</v>
      </c>
      <c r="K826" s="341">
        <v>0</v>
      </c>
      <c r="L826" s="341">
        <v>0</v>
      </c>
      <c r="M826" s="341">
        <v>0</v>
      </c>
      <c r="N826" s="340">
        <v>4</v>
      </c>
      <c r="O826" s="341">
        <v>4</v>
      </c>
      <c r="P826" s="341">
        <v>4</v>
      </c>
      <c r="Q826" s="343">
        <v>4</v>
      </c>
      <c r="R826" s="344">
        <v>4</v>
      </c>
      <c r="S826" s="344">
        <v>4</v>
      </c>
      <c r="T826" s="344">
        <v>4</v>
      </c>
      <c r="U826" s="344">
        <v>4</v>
      </c>
      <c r="V826" s="344">
        <v>4</v>
      </c>
      <c r="W826" s="344">
        <v>0</v>
      </c>
      <c r="X826" s="383">
        <v>0</v>
      </c>
      <c r="Y826" s="384"/>
      <c r="Z826" s="384"/>
      <c r="AA826" s="384"/>
      <c r="AB826" s="385"/>
      <c r="AC826" s="385"/>
      <c r="AD826" s="385"/>
      <c r="AE826" s="385"/>
      <c r="AF826" s="5">
        <v>0</v>
      </c>
      <c r="AG826" s="333" t="s">
        <v>1520</v>
      </c>
      <c r="AH826" s="386" t="s">
        <v>1170</v>
      </c>
      <c r="AI826" s="387" t="s">
        <v>3174</v>
      </c>
      <c r="AJ826" s="386">
        <v>0</v>
      </c>
      <c r="AK826" s="390">
        <v>0</v>
      </c>
      <c r="AL826" s="333">
        <v>0</v>
      </c>
      <c r="AM826" s="333">
        <v>0</v>
      </c>
      <c r="AN826" s="440">
        <v>0</v>
      </c>
      <c r="AO826" s="389">
        <v>0</v>
      </c>
      <c r="AP826" s="390">
        <v>0</v>
      </c>
      <c r="AQ826" s="387">
        <v>0</v>
      </c>
      <c r="AR826" s="387">
        <v>0</v>
      </c>
      <c r="AS826" s="387">
        <v>0</v>
      </c>
      <c r="AT826" s="387">
        <v>0</v>
      </c>
      <c r="AU826" s="387">
        <v>0</v>
      </c>
      <c r="AV826" s="387">
        <v>0</v>
      </c>
      <c r="AW826" s="350">
        <v>0</v>
      </c>
      <c r="AX826" s="391">
        <v>0</v>
      </c>
      <c r="AY826" s="83">
        <v>2</v>
      </c>
      <c r="AZ826" s="5">
        <v>0</v>
      </c>
      <c r="BA826" s="5" t="s">
        <v>3612</v>
      </c>
      <c r="BB826" s="5" t="s">
        <v>3612</v>
      </c>
      <c r="BC826" s="5" t="s">
        <v>3612</v>
      </c>
      <c r="BD826" s="4" t="s">
        <v>3612</v>
      </c>
      <c r="BE826" s="5">
        <v>0</v>
      </c>
      <c r="BF826" s="5">
        <v>0</v>
      </c>
      <c r="BG826" s="5">
        <v>0</v>
      </c>
      <c r="BH826" s="354" t="s">
        <v>3612</v>
      </c>
      <c r="BI826" s="289">
        <v>0</v>
      </c>
      <c r="BJ826" s="297">
        <v>0</v>
      </c>
      <c r="BK826" s="297">
        <v>0</v>
      </c>
    </row>
    <row r="827" spans="1:63" x14ac:dyDescent="0.2">
      <c r="A827" s="63" t="s">
        <v>6120</v>
      </c>
      <c r="B827" s="288" t="s">
        <v>6121</v>
      </c>
      <c r="C827" s="340">
        <v>7</v>
      </c>
      <c r="D827" s="341">
        <v>7</v>
      </c>
      <c r="E827" s="341">
        <v>7</v>
      </c>
      <c r="F827" s="341">
        <v>7</v>
      </c>
      <c r="G827" s="341">
        <v>7</v>
      </c>
      <c r="H827" s="341">
        <v>7</v>
      </c>
      <c r="I827" s="342">
        <v>7</v>
      </c>
      <c r="J827" s="340">
        <v>0</v>
      </c>
      <c r="K827" s="341">
        <v>0</v>
      </c>
      <c r="L827" s="341">
        <v>0</v>
      </c>
      <c r="M827" s="341">
        <v>0</v>
      </c>
      <c r="N827" s="340">
        <v>7</v>
      </c>
      <c r="O827" s="341">
        <v>7</v>
      </c>
      <c r="P827" s="341">
        <v>7</v>
      </c>
      <c r="Q827" s="343">
        <v>7</v>
      </c>
      <c r="R827" s="344">
        <v>7</v>
      </c>
      <c r="S827" s="344">
        <v>7</v>
      </c>
      <c r="T827" s="344">
        <v>7</v>
      </c>
      <c r="U827" s="344">
        <v>7</v>
      </c>
      <c r="V827" s="344">
        <v>7</v>
      </c>
      <c r="W827" s="344">
        <v>0</v>
      </c>
      <c r="X827" s="383">
        <v>0</v>
      </c>
      <c r="Y827" s="384"/>
      <c r="Z827" s="384"/>
      <c r="AA827" s="384"/>
      <c r="AB827" s="385"/>
      <c r="AC827" s="385"/>
      <c r="AD827" s="385"/>
      <c r="AE827" s="385"/>
      <c r="AF827" s="5">
        <v>0</v>
      </c>
      <c r="AG827" s="333" t="s">
        <v>1520</v>
      </c>
      <c r="AH827" s="386" t="s">
        <v>1170</v>
      </c>
      <c r="AI827" s="387" t="s">
        <v>3174</v>
      </c>
      <c r="AJ827" s="386">
        <v>0</v>
      </c>
      <c r="AK827" s="390">
        <v>0</v>
      </c>
      <c r="AL827" s="333">
        <v>0</v>
      </c>
      <c r="AM827" s="333">
        <v>0</v>
      </c>
      <c r="AN827" s="440">
        <v>0</v>
      </c>
      <c r="AO827" s="389">
        <v>0</v>
      </c>
      <c r="AP827" s="390">
        <v>0</v>
      </c>
      <c r="AQ827" s="387">
        <v>0</v>
      </c>
      <c r="AR827" s="387">
        <v>0</v>
      </c>
      <c r="AS827" s="387">
        <v>0</v>
      </c>
      <c r="AT827" s="387">
        <v>0</v>
      </c>
      <c r="AU827" s="387">
        <v>0</v>
      </c>
      <c r="AV827" s="387">
        <v>0</v>
      </c>
      <c r="AW827" s="350">
        <v>0</v>
      </c>
      <c r="AX827" s="391">
        <v>0</v>
      </c>
      <c r="AY827" s="83">
        <v>2</v>
      </c>
      <c r="AZ827" s="5">
        <v>0</v>
      </c>
      <c r="BA827" s="5" t="s">
        <v>3612</v>
      </c>
      <c r="BB827" s="5" t="s">
        <v>3612</v>
      </c>
      <c r="BC827" s="5" t="s">
        <v>3612</v>
      </c>
      <c r="BD827" s="4" t="s">
        <v>3612</v>
      </c>
      <c r="BE827" s="5">
        <v>0</v>
      </c>
      <c r="BF827" s="5">
        <v>0</v>
      </c>
      <c r="BG827" s="5">
        <v>0</v>
      </c>
      <c r="BH827" s="354" t="s">
        <v>3612</v>
      </c>
      <c r="BI827" s="289">
        <v>0</v>
      </c>
      <c r="BJ827" s="297">
        <v>0</v>
      </c>
      <c r="BK827" s="297">
        <v>0</v>
      </c>
    </row>
    <row r="828" spans="1:63" x14ac:dyDescent="0.2">
      <c r="A828" s="63" t="s">
        <v>6122</v>
      </c>
      <c r="B828" s="288" t="s">
        <v>6123</v>
      </c>
      <c r="C828" s="340">
        <v>13</v>
      </c>
      <c r="D828" s="341">
        <v>13</v>
      </c>
      <c r="E828" s="341">
        <v>13</v>
      </c>
      <c r="F828" s="341">
        <v>13</v>
      </c>
      <c r="G828" s="341">
        <v>13</v>
      </c>
      <c r="H828" s="341">
        <v>13</v>
      </c>
      <c r="I828" s="342">
        <v>13</v>
      </c>
      <c r="J828" s="340">
        <v>0</v>
      </c>
      <c r="K828" s="341">
        <v>0</v>
      </c>
      <c r="L828" s="341">
        <v>0</v>
      </c>
      <c r="M828" s="341">
        <v>0</v>
      </c>
      <c r="N828" s="340">
        <v>13</v>
      </c>
      <c r="O828" s="341">
        <v>13</v>
      </c>
      <c r="P828" s="341">
        <v>13</v>
      </c>
      <c r="Q828" s="343">
        <v>13</v>
      </c>
      <c r="R828" s="344">
        <v>13</v>
      </c>
      <c r="S828" s="344">
        <v>13</v>
      </c>
      <c r="T828" s="344">
        <v>13</v>
      </c>
      <c r="U828" s="344">
        <v>13</v>
      </c>
      <c r="V828" s="344">
        <v>13</v>
      </c>
      <c r="W828" s="344">
        <v>0</v>
      </c>
      <c r="X828" s="383">
        <v>0</v>
      </c>
      <c r="Y828" s="384"/>
      <c r="Z828" s="384"/>
      <c r="AA828" s="384"/>
      <c r="AB828" s="385"/>
      <c r="AC828" s="385"/>
      <c r="AD828" s="385"/>
      <c r="AE828" s="385"/>
      <c r="AF828" s="5">
        <v>0</v>
      </c>
      <c r="AG828" s="333" t="s">
        <v>1520</v>
      </c>
      <c r="AH828" s="386" t="s">
        <v>1170</v>
      </c>
      <c r="AI828" s="387" t="s">
        <v>3174</v>
      </c>
      <c r="AJ828" s="386">
        <v>0</v>
      </c>
      <c r="AK828" s="390">
        <v>0</v>
      </c>
      <c r="AL828" s="333">
        <v>0</v>
      </c>
      <c r="AM828" s="333">
        <v>0</v>
      </c>
      <c r="AN828" s="440">
        <v>0</v>
      </c>
      <c r="AO828" s="389">
        <v>0</v>
      </c>
      <c r="AP828" s="390">
        <v>0</v>
      </c>
      <c r="AQ828" s="387">
        <v>0</v>
      </c>
      <c r="AR828" s="387">
        <v>0</v>
      </c>
      <c r="AS828" s="387">
        <v>0</v>
      </c>
      <c r="AT828" s="387">
        <v>0</v>
      </c>
      <c r="AU828" s="387">
        <v>0</v>
      </c>
      <c r="AV828" s="387">
        <v>0</v>
      </c>
      <c r="AW828" s="350">
        <v>0</v>
      </c>
      <c r="AX828" s="391">
        <v>0</v>
      </c>
      <c r="AY828" s="83">
        <v>2</v>
      </c>
      <c r="AZ828" s="5">
        <v>0</v>
      </c>
      <c r="BA828" s="5" t="s">
        <v>3612</v>
      </c>
      <c r="BB828" s="5" t="s">
        <v>3612</v>
      </c>
      <c r="BC828" s="5" t="s">
        <v>3612</v>
      </c>
      <c r="BD828" s="4" t="s">
        <v>3612</v>
      </c>
      <c r="BE828" s="5">
        <v>0</v>
      </c>
      <c r="BF828" s="5">
        <v>0</v>
      </c>
      <c r="BG828" s="5">
        <v>0</v>
      </c>
      <c r="BH828" s="354" t="s">
        <v>3612</v>
      </c>
      <c r="BI828" s="289">
        <v>0</v>
      </c>
      <c r="BJ828" s="297">
        <v>0</v>
      </c>
      <c r="BK828" s="297">
        <v>0</v>
      </c>
    </row>
    <row r="829" spans="1:63" x14ac:dyDescent="0.2">
      <c r="A829" s="63" t="s">
        <v>6124</v>
      </c>
      <c r="B829" s="288" t="s">
        <v>6125</v>
      </c>
      <c r="C829" s="340">
        <v>12</v>
      </c>
      <c r="D829" s="341">
        <v>12</v>
      </c>
      <c r="E829" s="341">
        <v>12</v>
      </c>
      <c r="F829" s="341">
        <v>12</v>
      </c>
      <c r="G829" s="341">
        <v>12</v>
      </c>
      <c r="H829" s="341">
        <v>12</v>
      </c>
      <c r="I829" s="342">
        <v>12</v>
      </c>
      <c r="J829" s="340">
        <v>0</v>
      </c>
      <c r="K829" s="341">
        <v>0</v>
      </c>
      <c r="L829" s="341">
        <v>0</v>
      </c>
      <c r="M829" s="400">
        <v>0</v>
      </c>
      <c r="N829" s="401">
        <v>12</v>
      </c>
      <c r="O829" s="400">
        <v>12</v>
      </c>
      <c r="P829" s="400">
        <v>12</v>
      </c>
      <c r="Q829" s="402">
        <v>12</v>
      </c>
      <c r="R829" s="392">
        <v>12</v>
      </c>
      <c r="S829" s="392">
        <v>12</v>
      </c>
      <c r="T829" s="392">
        <v>12</v>
      </c>
      <c r="U829" s="392">
        <v>12</v>
      </c>
      <c r="V829" s="392">
        <v>12</v>
      </c>
      <c r="W829" s="392">
        <v>0</v>
      </c>
      <c r="X829" s="200">
        <v>0</v>
      </c>
      <c r="Y829" s="384"/>
      <c r="Z829" s="384"/>
      <c r="AA829" s="384"/>
      <c r="AB829" s="385"/>
      <c r="AC829" s="385"/>
      <c r="AD829" s="385"/>
      <c r="AE829" s="385"/>
      <c r="AF829" s="5">
        <v>0</v>
      </c>
      <c r="AG829" s="333" t="s">
        <v>1520</v>
      </c>
      <c r="AH829" s="386" t="s">
        <v>1170</v>
      </c>
      <c r="AI829" s="387" t="s">
        <v>3174</v>
      </c>
      <c r="AJ829" s="386">
        <v>0</v>
      </c>
      <c r="AK829" s="390">
        <v>0</v>
      </c>
      <c r="AL829" s="333">
        <v>0</v>
      </c>
      <c r="AM829" s="333">
        <v>0</v>
      </c>
      <c r="AN829" s="440">
        <v>0</v>
      </c>
      <c r="AO829" s="389">
        <v>0</v>
      </c>
      <c r="AP829" s="390">
        <v>0</v>
      </c>
      <c r="AQ829" s="387">
        <v>0</v>
      </c>
      <c r="AR829" s="387">
        <v>0</v>
      </c>
      <c r="AS829" s="387">
        <v>0</v>
      </c>
      <c r="AT829" s="387">
        <v>0</v>
      </c>
      <c r="AU829" s="387">
        <v>0</v>
      </c>
      <c r="AV829" s="387">
        <v>0</v>
      </c>
      <c r="AW829" s="350">
        <v>0</v>
      </c>
      <c r="AX829" s="391">
        <v>0</v>
      </c>
      <c r="AY829" s="83">
        <v>2</v>
      </c>
      <c r="AZ829" s="5">
        <v>0</v>
      </c>
      <c r="BA829" s="5" t="s">
        <v>3612</v>
      </c>
      <c r="BB829" s="5" t="s">
        <v>3612</v>
      </c>
      <c r="BC829" s="5" t="s">
        <v>3612</v>
      </c>
      <c r="BD829" s="4" t="s">
        <v>3612</v>
      </c>
      <c r="BE829" s="5">
        <v>0</v>
      </c>
      <c r="BF829" s="5">
        <v>0</v>
      </c>
      <c r="BG829" s="5">
        <v>0</v>
      </c>
      <c r="BH829" s="354" t="s">
        <v>3612</v>
      </c>
      <c r="BI829" s="289">
        <v>0</v>
      </c>
      <c r="BJ829" s="297">
        <v>0</v>
      </c>
      <c r="BK829" s="297">
        <v>0</v>
      </c>
    </row>
    <row r="830" spans="1:63" x14ac:dyDescent="0.2">
      <c r="A830" s="63" t="s">
        <v>6126</v>
      </c>
      <c r="B830" s="288" t="s">
        <v>6127</v>
      </c>
      <c r="C830" s="340">
        <v>12</v>
      </c>
      <c r="D830" s="341">
        <v>12</v>
      </c>
      <c r="E830" s="341">
        <v>12</v>
      </c>
      <c r="F830" s="341">
        <v>12</v>
      </c>
      <c r="G830" s="341">
        <v>12</v>
      </c>
      <c r="H830" s="341">
        <v>12</v>
      </c>
      <c r="I830" s="342">
        <v>12</v>
      </c>
      <c r="J830" s="340">
        <v>0</v>
      </c>
      <c r="K830" s="341">
        <v>0</v>
      </c>
      <c r="L830" s="341">
        <v>0</v>
      </c>
      <c r="M830" s="400">
        <v>0</v>
      </c>
      <c r="N830" s="401">
        <v>12</v>
      </c>
      <c r="O830" s="400">
        <v>12</v>
      </c>
      <c r="P830" s="400">
        <v>12</v>
      </c>
      <c r="Q830" s="402">
        <v>12</v>
      </c>
      <c r="R830" s="392">
        <v>12</v>
      </c>
      <c r="S830" s="392">
        <v>12</v>
      </c>
      <c r="T830" s="392">
        <v>12</v>
      </c>
      <c r="U830" s="392">
        <v>12</v>
      </c>
      <c r="V830" s="392">
        <v>12</v>
      </c>
      <c r="W830" s="392">
        <v>0</v>
      </c>
      <c r="X830" s="200">
        <v>0</v>
      </c>
      <c r="Y830" s="384"/>
      <c r="Z830" s="384"/>
      <c r="AA830" s="384"/>
      <c r="AB830" s="385"/>
      <c r="AC830" s="385"/>
      <c r="AD830" s="385"/>
      <c r="AE830" s="385"/>
      <c r="AF830" s="5">
        <v>0</v>
      </c>
      <c r="AG830" s="333" t="s">
        <v>1520</v>
      </c>
      <c r="AH830" s="386" t="s">
        <v>1170</v>
      </c>
      <c r="AI830" s="387" t="s">
        <v>3174</v>
      </c>
      <c r="AJ830" s="386">
        <v>0</v>
      </c>
      <c r="AK830" s="390">
        <v>0</v>
      </c>
      <c r="AL830" s="333">
        <v>0</v>
      </c>
      <c r="AM830" s="333">
        <v>0</v>
      </c>
      <c r="AN830" s="440">
        <v>0</v>
      </c>
      <c r="AO830" s="389">
        <v>0</v>
      </c>
      <c r="AP830" s="390">
        <v>0</v>
      </c>
      <c r="AQ830" s="387">
        <v>0</v>
      </c>
      <c r="AR830" s="387">
        <v>0</v>
      </c>
      <c r="AS830" s="387">
        <v>0</v>
      </c>
      <c r="AT830" s="387">
        <v>0</v>
      </c>
      <c r="AU830" s="387">
        <v>0</v>
      </c>
      <c r="AV830" s="387">
        <v>0</v>
      </c>
      <c r="AW830" s="350">
        <v>0</v>
      </c>
      <c r="AX830" s="391">
        <v>0</v>
      </c>
      <c r="AY830" s="83">
        <v>2</v>
      </c>
      <c r="AZ830" s="5">
        <v>0</v>
      </c>
      <c r="BA830" s="5" t="s">
        <v>3612</v>
      </c>
      <c r="BB830" s="5" t="s">
        <v>3612</v>
      </c>
      <c r="BC830" s="5" t="s">
        <v>3612</v>
      </c>
      <c r="BD830" s="4" t="s">
        <v>3612</v>
      </c>
      <c r="BE830" s="5">
        <v>0</v>
      </c>
      <c r="BF830" s="5">
        <v>0</v>
      </c>
      <c r="BG830" s="5">
        <v>0</v>
      </c>
      <c r="BH830" s="354" t="s">
        <v>3612</v>
      </c>
      <c r="BI830" s="289">
        <v>0</v>
      </c>
      <c r="BJ830" s="297">
        <v>0</v>
      </c>
      <c r="BK830" s="297">
        <v>0</v>
      </c>
    </row>
    <row r="831" spans="1:63" x14ac:dyDescent="0.2">
      <c r="A831" s="63" t="s">
        <v>6128</v>
      </c>
      <c r="B831" s="288" t="s">
        <v>6129</v>
      </c>
      <c r="C831" s="340">
        <v>19</v>
      </c>
      <c r="D831" s="341">
        <v>19</v>
      </c>
      <c r="E831" s="341">
        <v>19</v>
      </c>
      <c r="F831" s="341">
        <v>19</v>
      </c>
      <c r="G831" s="341">
        <v>19</v>
      </c>
      <c r="H831" s="341">
        <v>19</v>
      </c>
      <c r="I831" s="342">
        <v>19</v>
      </c>
      <c r="J831" s="340">
        <v>0</v>
      </c>
      <c r="K831" s="341">
        <v>0</v>
      </c>
      <c r="L831" s="341">
        <v>0</v>
      </c>
      <c r="M831" s="341">
        <v>0</v>
      </c>
      <c r="N831" s="340">
        <v>19</v>
      </c>
      <c r="O831" s="341">
        <v>19</v>
      </c>
      <c r="P831" s="341">
        <v>19</v>
      </c>
      <c r="Q831" s="343">
        <v>19</v>
      </c>
      <c r="R831" s="344">
        <v>19</v>
      </c>
      <c r="S831" s="344">
        <v>19</v>
      </c>
      <c r="T831" s="344">
        <v>19</v>
      </c>
      <c r="U831" s="344">
        <v>19</v>
      </c>
      <c r="V831" s="344">
        <v>19</v>
      </c>
      <c r="W831" s="344">
        <v>0</v>
      </c>
      <c r="X831" s="383">
        <v>0</v>
      </c>
      <c r="Y831" s="384"/>
      <c r="Z831" s="384"/>
      <c r="AA831" s="384"/>
      <c r="AB831" s="385"/>
      <c r="AC831" s="385"/>
      <c r="AD831" s="385"/>
      <c r="AE831" s="385"/>
      <c r="AF831" s="5">
        <v>0</v>
      </c>
      <c r="AG831" s="333" t="s">
        <v>1520</v>
      </c>
      <c r="AH831" s="386" t="s">
        <v>1170</v>
      </c>
      <c r="AI831" s="387" t="s">
        <v>3174</v>
      </c>
      <c r="AJ831" s="386">
        <v>0</v>
      </c>
      <c r="AK831" s="390">
        <v>0</v>
      </c>
      <c r="AL831" s="333">
        <v>0</v>
      </c>
      <c r="AM831" s="333">
        <v>0</v>
      </c>
      <c r="AN831" s="440">
        <v>0</v>
      </c>
      <c r="AO831" s="389">
        <v>0</v>
      </c>
      <c r="AP831" s="390">
        <v>0</v>
      </c>
      <c r="AQ831" s="387">
        <v>0</v>
      </c>
      <c r="AR831" s="387">
        <v>0</v>
      </c>
      <c r="AS831" s="387">
        <v>0</v>
      </c>
      <c r="AT831" s="387">
        <v>0</v>
      </c>
      <c r="AU831" s="387">
        <v>0</v>
      </c>
      <c r="AV831" s="387">
        <v>0</v>
      </c>
      <c r="AW831" s="350">
        <v>0</v>
      </c>
      <c r="AX831" s="391">
        <v>0</v>
      </c>
      <c r="AY831" s="83">
        <v>2</v>
      </c>
      <c r="AZ831" s="5">
        <v>0</v>
      </c>
      <c r="BA831" s="5" t="s">
        <v>3612</v>
      </c>
      <c r="BB831" s="5" t="s">
        <v>3612</v>
      </c>
      <c r="BC831" s="5" t="s">
        <v>3612</v>
      </c>
      <c r="BD831" s="4" t="s">
        <v>3612</v>
      </c>
      <c r="BE831" s="5">
        <v>0</v>
      </c>
      <c r="BF831" s="5">
        <v>0</v>
      </c>
      <c r="BG831" s="5">
        <v>0</v>
      </c>
      <c r="BH831" s="354" t="s">
        <v>3612</v>
      </c>
      <c r="BI831" s="289">
        <v>0</v>
      </c>
      <c r="BJ831" s="297">
        <v>0</v>
      </c>
      <c r="BK831" s="297">
        <v>0</v>
      </c>
    </row>
    <row r="832" spans="1:63" x14ac:dyDescent="0.2">
      <c r="A832" s="63" t="s">
        <v>6130</v>
      </c>
      <c r="B832" s="288" t="s">
        <v>6131</v>
      </c>
      <c r="C832" s="340">
        <v>4</v>
      </c>
      <c r="D832" s="341">
        <v>4</v>
      </c>
      <c r="E832" s="341">
        <v>4</v>
      </c>
      <c r="F832" s="341">
        <v>4</v>
      </c>
      <c r="G832" s="341">
        <v>4</v>
      </c>
      <c r="H832" s="341">
        <v>4</v>
      </c>
      <c r="I832" s="342">
        <v>4</v>
      </c>
      <c r="J832" s="340">
        <v>0</v>
      </c>
      <c r="K832" s="341">
        <v>0</v>
      </c>
      <c r="L832" s="341">
        <v>0</v>
      </c>
      <c r="M832" s="341">
        <v>0</v>
      </c>
      <c r="N832" s="340">
        <v>4</v>
      </c>
      <c r="O832" s="341">
        <v>4</v>
      </c>
      <c r="P832" s="341">
        <v>4</v>
      </c>
      <c r="Q832" s="341">
        <v>4</v>
      </c>
      <c r="R832" s="341">
        <v>4</v>
      </c>
      <c r="S832" s="341">
        <v>4</v>
      </c>
      <c r="T832" s="341">
        <v>4</v>
      </c>
      <c r="U832" s="341">
        <v>4</v>
      </c>
      <c r="V832" s="341">
        <v>4</v>
      </c>
      <c r="W832" s="344">
        <v>0</v>
      </c>
      <c r="X832" s="383">
        <v>0</v>
      </c>
      <c r="Y832" s="384"/>
      <c r="Z832" s="384"/>
      <c r="AA832" s="384"/>
      <c r="AB832" s="385"/>
      <c r="AC832" s="385"/>
      <c r="AD832" s="385"/>
      <c r="AE832" s="385"/>
      <c r="AF832" s="5">
        <v>0</v>
      </c>
      <c r="AG832" s="333" t="s">
        <v>1520</v>
      </c>
      <c r="AH832" s="386" t="s">
        <v>1170</v>
      </c>
      <c r="AI832" s="387" t="s">
        <v>3174</v>
      </c>
      <c r="AJ832" s="386">
        <v>0</v>
      </c>
      <c r="AK832" s="390">
        <v>0</v>
      </c>
      <c r="AL832" s="333">
        <v>0</v>
      </c>
      <c r="AM832" s="333">
        <v>0</v>
      </c>
      <c r="AN832" s="440">
        <v>0</v>
      </c>
      <c r="AO832" s="389">
        <v>0</v>
      </c>
      <c r="AP832" s="390">
        <v>0</v>
      </c>
      <c r="AQ832" s="387">
        <v>0</v>
      </c>
      <c r="AR832" s="387">
        <v>0</v>
      </c>
      <c r="AS832" s="387">
        <v>0</v>
      </c>
      <c r="AT832" s="387">
        <v>0</v>
      </c>
      <c r="AU832" s="387">
        <v>0</v>
      </c>
      <c r="AV832" s="387">
        <v>0</v>
      </c>
      <c r="AW832" s="350">
        <v>0</v>
      </c>
      <c r="AX832" s="391">
        <v>0</v>
      </c>
      <c r="AY832" s="83">
        <v>2</v>
      </c>
      <c r="AZ832" s="5">
        <v>0</v>
      </c>
      <c r="BA832" s="5" t="s">
        <v>3612</v>
      </c>
      <c r="BB832" s="5" t="s">
        <v>3612</v>
      </c>
      <c r="BC832" s="5" t="s">
        <v>3612</v>
      </c>
      <c r="BD832" s="4" t="s">
        <v>3612</v>
      </c>
      <c r="BE832" s="5">
        <v>0</v>
      </c>
      <c r="BF832" s="5">
        <v>0</v>
      </c>
      <c r="BG832" s="5">
        <v>0</v>
      </c>
      <c r="BH832" s="354" t="s">
        <v>3612</v>
      </c>
      <c r="BI832" s="289">
        <v>0</v>
      </c>
      <c r="BJ832" s="297">
        <v>0</v>
      </c>
      <c r="BK832" s="297">
        <v>0</v>
      </c>
    </row>
    <row r="833" spans="1:63" x14ac:dyDescent="0.2">
      <c r="A833" s="63" t="s">
        <v>6132</v>
      </c>
      <c r="B833" s="288" t="s">
        <v>6133</v>
      </c>
      <c r="C833" s="340">
        <v>19</v>
      </c>
      <c r="D833" s="341">
        <v>19</v>
      </c>
      <c r="E833" s="341">
        <v>19</v>
      </c>
      <c r="F833" s="341">
        <v>19</v>
      </c>
      <c r="G833" s="341">
        <v>19</v>
      </c>
      <c r="H833" s="341">
        <v>19</v>
      </c>
      <c r="I833" s="342">
        <v>19</v>
      </c>
      <c r="J833" s="340">
        <v>0</v>
      </c>
      <c r="K833" s="341">
        <v>0</v>
      </c>
      <c r="L833" s="341">
        <v>0</v>
      </c>
      <c r="M833" s="341">
        <v>0</v>
      </c>
      <c r="N833" s="340">
        <v>19</v>
      </c>
      <c r="O833" s="341">
        <v>19</v>
      </c>
      <c r="P833" s="341">
        <v>19</v>
      </c>
      <c r="Q833" s="341">
        <v>19</v>
      </c>
      <c r="R833" s="341">
        <v>19</v>
      </c>
      <c r="S833" s="341">
        <v>19</v>
      </c>
      <c r="T833" s="341">
        <v>19</v>
      </c>
      <c r="U833" s="341">
        <v>19</v>
      </c>
      <c r="V833" s="341">
        <v>19</v>
      </c>
      <c r="W833" s="344">
        <v>0</v>
      </c>
      <c r="X833" s="383">
        <v>0</v>
      </c>
      <c r="Y833" s="384"/>
      <c r="Z833" s="384"/>
      <c r="AA833" s="384"/>
      <c r="AB833" s="385"/>
      <c r="AC833" s="385"/>
      <c r="AD833" s="385"/>
      <c r="AE833" s="385"/>
      <c r="AF833" s="5">
        <v>0</v>
      </c>
      <c r="AG833" s="333" t="s">
        <v>1520</v>
      </c>
      <c r="AH833" s="386" t="s">
        <v>1170</v>
      </c>
      <c r="AI833" s="387" t="s">
        <v>3174</v>
      </c>
      <c r="AJ833" s="386">
        <v>0</v>
      </c>
      <c r="AK833" s="390">
        <v>0</v>
      </c>
      <c r="AL833" s="333">
        <v>0</v>
      </c>
      <c r="AM833" s="333">
        <v>0</v>
      </c>
      <c r="AN833" s="440">
        <v>0</v>
      </c>
      <c r="AO833" s="389">
        <v>0</v>
      </c>
      <c r="AP833" s="390">
        <v>0</v>
      </c>
      <c r="AQ833" s="387">
        <v>0</v>
      </c>
      <c r="AR833" s="387">
        <v>0</v>
      </c>
      <c r="AS833" s="387">
        <v>0</v>
      </c>
      <c r="AT833" s="387">
        <v>0</v>
      </c>
      <c r="AU833" s="387">
        <v>0</v>
      </c>
      <c r="AV833" s="387">
        <v>0</v>
      </c>
      <c r="AW833" s="350">
        <v>0</v>
      </c>
      <c r="AX833" s="391">
        <v>0</v>
      </c>
      <c r="AY833" s="83">
        <v>2</v>
      </c>
      <c r="AZ833" s="5">
        <v>0</v>
      </c>
      <c r="BA833" s="5" t="s">
        <v>3612</v>
      </c>
      <c r="BB833" s="5" t="s">
        <v>3612</v>
      </c>
      <c r="BC833" s="5" t="s">
        <v>3612</v>
      </c>
      <c r="BD833" s="4" t="s">
        <v>3612</v>
      </c>
      <c r="BE833" s="5">
        <v>0</v>
      </c>
      <c r="BF833" s="5">
        <v>0</v>
      </c>
      <c r="BG833" s="5">
        <v>0</v>
      </c>
      <c r="BH833" s="354" t="s">
        <v>3612</v>
      </c>
      <c r="BI833" s="289">
        <v>0</v>
      </c>
      <c r="BJ833" s="297">
        <v>0</v>
      </c>
      <c r="BK833" s="297">
        <v>0</v>
      </c>
    </row>
    <row r="834" spans="1:63" x14ac:dyDescent="0.2">
      <c r="A834" s="63" t="s">
        <v>6134</v>
      </c>
      <c r="B834" s="288" t="s">
        <v>6135</v>
      </c>
      <c r="C834" s="340">
        <v>19</v>
      </c>
      <c r="D834" s="341">
        <v>19</v>
      </c>
      <c r="E834" s="341">
        <v>19</v>
      </c>
      <c r="F834" s="341">
        <v>19</v>
      </c>
      <c r="G834" s="341">
        <v>19</v>
      </c>
      <c r="H834" s="341">
        <v>19</v>
      </c>
      <c r="I834" s="342">
        <v>19</v>
      </c>
      <c r="J834" s="340">
        <v>0</v>
      </c>
      <c r="K834" s="341">
        <v>0</v>
      </c>
      <c r="L834" s="341">
        <v>0</v>
      </c>
      <c r="M834" s="341">
        <v>0</v>
      </c>
      <c r="N834" s="340">
        <v>19</v>
      </c>
      <c r="O834" s="341">
        <v>19</v>
      </c>
      <c r="P834" s="341">
        <v>19</v>
      </c>
      <c r="Q834" s="341">
        <v>19</v>
      </c>
      <c r="R834" s="341">
        <v>19</v>
      </c>
      <c r="S834" s="341">
        <v>19</v>
      </c>
      <c r="T834" s="341">
        <v>19</v>
      </c>
      <c r="U834" s="341">
        <v>19</v>
      </c>
      <c r="V834" s="341">
        <v>19</v>
      </c>
      <c r="W834" s="344">
        <v>0</v>
      </c>
      <c r="X834" s="383">
        <v>0</v>
      </c>
      <c r="Y834" s="384"/>
      <c r="Z834" s="384"/>
      <c r="AA834" s="384"/>
      <c r="AB834" s="385"/>
      <c r="AC834" s="385"/>
      <c r="AD834" s="385"/>
      <c r="AE834" s="385"/>
      <c r="AF834" s="5">
        <v>0</v>
      </c>
      <c r="AG834" s="333" t="s">
        <v>1520</v>
      </c>
      <c r="AH834" s="386" t="s">
        <v>1170</v>
      </c>
      <c r="AI834" s="387" t="s">
        <v>3174</v>
      </c>
      <c r="AJ834" s="386">
        <v>0</v>
      </c>
      <c r="AK834" s="390">
        <v>0</v>
      </c>
      <c r="AL834" s="333">
        <v>0</v>
      </c>
      <c r="AM834" s="333">
        <v>0</v>
      </c>
      <c r="AN834" s="440">
        <v>0</v>
      </c>
      <c r="AO834" s="389">
        <v>0</v>
      </c>
      <c r="AP834" s="390">
        <v>0</v>
      </c>
      <c r="AQ834" s="387">
        <v>0</v>
      </c>
      <c r="AR834" s="387">
        <v>0</v>
      </c>
      <c r="AS834" s="387">
        <v>0</v>
      </c>
      <c r="AT834" s="387">
        <v>0</v>
      </c>
      <c r="AU834" s="387">
        <v>0</v>
      </c>
      <c r="AV834" s="387">
        <v>0</v>
      </c>
      <c r="AW834" s="350">
        <v>0</v>
      </c>
      <c r="AX834" s="391">
        <v>0</v>
      </c>
      <c r="AY834" s="83">
        <v>2</v>
      </c>
      <c r="AZ834" s="5">
        <v>0</v>
      </c>
      <c r="BA834" s="5" t="s">
        <v>3612</v>
      </c>
      <c r="BB834" s="5" t="s">
        <v>3612</v>
      </c>
      <c r="BC834" s="5" t="s">
        <v>3612</v>
      </c>
      <c r="BD834" s="4" t="s">
        <v>3612</v>
      </c>
      <c r="BE834" s="5">
        <v>0</v>
      </c>
      <c r="BF834" s="5">
        <v>0</v>
      </c>
      <c r="BG834" s="5">
        <v>0</v>
      </c>
      <c r="BH834" s="354" t="s">
        <v>3612</v>
      </c>
      <c r="BI834" s="289">
        <v>0</v>
      </c>
      <c r="BJ834" s="297">
        <v>0</v>
      </c>
      <c r="BK834" s="297">
        <v>0</v>
      </c>
    </row>
    <row r="835" spans="1:63" x14ac:dyDescent="0.2">
      <c r="A835" s="63" t="s">
        <v>6136</v>
      </c>
      <c r="B835" s="288" t="s">
        <v>6137</v>
      </c>
      <c r="C835" s="340">
        <v>4</v>
      </c>
      <c r="D835" s="341">
        <v>4</v>
      </c>
      <c r="E835" s="341">
        <v>4</v>
      </c>
      <c r="F835" s="341">
        <v>4</v>
      </c>
      <c r="G835" s="341">
        <v>4</v>
      </c>
      <c r="H835" s="341">
        <v>4</v>
      </c>
      <c r="I835" s="342">
        <v>4</v>
      </c>
      <c r="J835" s="340">
        <v>0</v>
      </c>
      <c r="K835" s="341">
        <v>0</v>
      </c>
      <c r="L835" s="341">
        <v>0</v>
      </c>
      <c r="M835" s="341">
        <v>0</v>
      </c>
      <c r="N835" s="340">
        <v>4</v>
      </c>
      <c r="O835" s="341">
        <v>4</v>
      </c>
      <c r="P835" s="341">
        <v>4</v>
      </c>
      <c r="Q835" s="343">
        <v>4</v>
      </c>
      <c r="R835" s="344">
        <v>4</v>
      </c>
      <c r="S835" s="344">
        <v>4</v>
      </c>
      <c r="T835" s="344">
        <v>4</v>
      </c>
      <c r="U835" s="344">
        <v>4</v>
      </c>
      <c r="V835" s="344">
        <v>4</v>
      </c>
      <c r="W835" s="344">
        <v>0</v>
      </c>
      <c r="X835" s="383">
        <v>0</v>
      </c>
      <c r="Y835" s="384"/>
      <c r="Z835" s="384"/>
      <c r="AA835" s="384"/>
      <c r="AB835" s="385"/>
      <c r="AC835" s="385"/>
      <c r="AD835" s="385"/>
      <c r="AE835" s="385"/>
      <c r="AF835" s="5">
        <v>0</v>
      </c>
      <c r="AG835" s="333" t="s">
        <v>1520</v>
      </c>
      <c r="AH835" s="386" t="s">
        <v>1170</v>
      </c>
      <c r="AI835" s="387" t="s">
        <v>3174</v>
      </c>
      <c r="AJ835" s="386">
        <v>0</v>
      </c>
      <c r="AK835" s="390">
        <v>0</v>
      </c>
      <c r="AL835" s="333">
        <v>0</v>
      </c>
      <c r="AM835" s="333">
        <v>0</v>
      </c>
      <c r="AN835" s="440">
        <v>0</v>
      </c>
      <c r="AO835" s="389">
        <v>0</v>
      </c>
      <c r="AP835" s="390">
        <v>0</v>
      </c>
      <c r="AQ835" s="387">
        <v>0</v>
      </c>
      <c r="AR835" s="387">
        <v>0</v>
      </c>
      <c r="AS835" s="387">
        <v>0</v>
      </c>
      <c r="AT835" s="387">
        <v>0</v>
      </c>
      <c r="AU835" s="387">
        <v>0</v>
      </c>
      <c r="AV835" s="387">
        <v>0</v>
      </c>
      <c r="AW835" s="350">
        <v>0</v>
      </c>
      <c r="AX835" s="391">
        <v>0</v>
      </c>
      <c r="AY835" s="83">
        <v>2</v>
      </c>
      <c r="AZ835" s="5">
        <v>0</v>
      </c>
      <c r="BA835" s="5" t="s">
        <v>3612</v>
      </c>
      <c r="BB835" s="5" t="s">
        <v>3612</v>
      </c>
      <c r="BC835" s="5" t="s">
        <v>3612</v>
      </c>
      <c r="BD835" s="4" t="s">
        <v>3612</v>
      </c>
      <c r="BE835" s="5">
        <v>0</v>
      </c>
      <c r="BF835" s="5">
        <v>0</v>
      </c>
      <c r="BG835" s="5">
        <v>0</v>
      </c>
      <c r="BH835" s="354" t="s">
        <v>3612</v>
      </c>
      <c r="BI835" s="289">
        <v>0</v>
      </c>
      <c r="BJ835" s="297">
        <v>0</v>
      </c>
      <c r="BK835" s="297">
        <v>0</v>
      </c>
    </row>
    <row r="836" spans="1:63" x14ac:dyDescent="0.2">
      <c r="A836" s="63" t="s">
        <v>6138</v>
      </c>
      <c r="B836" s="288" t="s">
        <v>6139</v>
      </c>
      <c r="C836" s="340">
        <v>3</v>
      </c>
      <c r="D836" s="341">
        <v>3</v>
      </c>
      <c r="E836" s="341">
        <v>3</v>
      </c>
      <c r="F836" s="341">
        <v>3</v>
      </c>
      <c r="G836" s="341">
        <v>3</v>
      </c>
      <c r="H836" s="341">
        <v>3</v>
      </c>
      <c r="I836" s="342">
        <v>3</v>
      </c>
      <c r="J836" s="340">
        <v>0</v>
      </c>
      <c r="K836" s="341">
        <v>0</v>
      </c>
      <c r="L836" s="341">
        <v>0</v>
      </c>
      <c r="M836" s="341">
        <v>0</v>
      </c>
      <c r="N836" s="340">
        <v>3</v>
      </c>
      <c r="O836" s="341">
        <v>3</v>
      </c>
      <c r="P836" s="341">
        <v>3</v>
      </c>
      <c r="Q836" s="343">
        <v>3</v>
      </c>
      <c r="R836" s="344">
        <v>3</v>
      </c>
      <c r="S836" s="344">
        <v>3</v>
      </c>
      <c r="T836" s="344">
        <v>3</v>
      </c>
      <c r="U836" s="344">
        <v>3</v>
      </c>
      <c r="V836" s="344">
        <v>3</v>
      </c>
      <c r="W836" s="344">
        <v>0</v>
      </c>
      <c r="X836" s="383">
        <v>0</v>
      </c>
      <c r="Y836" s="384"/>
      <c r="Z836" s="384"/>
      <c r="AA836" s="384"/>
      <c r="AB836" s="385"/>
      <c r="AC836" s="385"/>
      <c r="AD836" s="385"/>
      <c r="AE836" s="385"/>
      <c r="AF836" s="5">
        <v>0</v>
      </c>
      <c r="AG836" s="333" t="s">
        <v>1520</v>
      </c>
      <c r="AH836" s="386" t="s">
        <v>1170</v>
      </c>
      <c r="AI836" s="387" t="s">
        <v>3174</v>
      </c>
      <c r="AJ836" s="386">
        <v>0</v>
      </c>
      <c r="AK836" s="390">
        <v>0</v>
      </c>
      <c r="AL836" s="333">
        <v>0</v>
      </c>
      <c r="AM836" s="333">
        <v>0</v>
      </c>
      <c r="AN836" s="440">
        <v>0</v>
      </c>
      <c r="AO836" s="389">
        <v>0</v>
      </c>
      <c r="AP836" s="390">
        <v>0</v>
      </c>
      <c r="AQ836" s="387">
        <v>0</v>
      </c>
      <c r="AR836" s="387">
        <v>0</v>
      </c>
      <c r="AS836" s="387">
        <v>0</v>
      </c>
      <c r="AT836" s="387">
        <v>0</v>
      </c>
      <c r="AU836" s="387">
        <v>0</v>
      </c>
      <c r="AV836" s="387">
        <v>0</v>
      </c>
      <c r="AW836" s="350">
        <v>0</v>
      </c>
      <c r="AX836" s="391">
        <v>0</v>
      </c>
      <c r="AY836" s="83">
        <v>2</v>
      </c>
      <c r="AZ836" s="5">
        <v>0</v>
      </c>
      <c r="BA836" s="5" t="s">
        <v>3612</v>
      </c>
      <c r="BB836" s="5" t="s">
        <v>3612</v>
      </c>
      <c r="BC836" s="5" t="s">
        <v>3612</v>
      </c>
      <c r="BD836" s="4" t="s">
        <v>3612</v>
      </c>
      <c r="BE836" s="5">
        <v>0</v>
      </c>
      <c r="BF836" s="5">
        <v>0</v>
      </c>
      <c r="BG836" s="5">
        <v>0</v>
      </c>
      <c r="BH836" s="354" t="s">
        <v>3612</v>
      </c>
      <c r="BI836" s="289">
        <v>0</v>
      </c>
      <c r="BJ836" s="297">
        <v>0</v>
      </c>
      <c r="BK836" s="297">
        <v>0</v>
      </c>
    </row>
    <row r="837" spans="1:63" x14ac:dyDescent="0.2">
      <c r="A837" s="63" t="s">
        <v>5868</v>
      </c>
      <c r="B837" s="292" t="s">
        <v>5892</v>
      </c>
      <c r="C837" s="340">
        <v>217</v>
      </c>
      <c r="D837" s="341">
        <v>227</v>
      </c>
      <c r="E837" s="341">
        <v>263</v>
      </c>
      <c r="F837" s="341">
        <v>242</v>
      </c>
      <c r="G837" s="341">
        <v>271</v>
      </c>
      <c r="H837" s="341">
        <v>295</v>
      </c>
      <c r="I837" s="342">
        <v>289</v>
      </c>
      <c r="J837" s="340">
        <v>24</v>
      </c>
      <c r="K837" s="341">
        <v>47</v>
      </c>
      <c r="L837" s="341">
        <v>18</v>
      </c>
      <c r="M837" s="341">
        <v>37</v>
      </c>
      <c r="N837" s="340">
        <v>217</v>
      </c>
      <c r="O837" s="341">
        <v>263</v>
      </c>
      <c r="P837" s="341">
        <v>283</v>
      </c>
      <c r="Q837" s="343">
        <v>287</v>
      </c>
      <c r="R837" s="344">
        <v>307</v>
      </c>
      <c r="S837" s="344">
        <v>340</v>
      </c>
      <c r="T837" s="344">
        <v>320</v>
      </c>
      <c r="U837" s="344">
        <v>369</v>
      </c>
      <c r="V837" s="344">
        <v>369</v>
      </c>
      <c r="W837" s="344">
        <v>47</v>
      </c>
      <c r="X837" s="383">
        <v>53</v>
      </c>
      <c r="Y837" s="384">
        <v>0.12</v>
      </c>
      <c r="Z837" s="384">
        <v>0.25</v>
      </c>
      <c r="AA837" s="384">
        <v>0.25</v>
      </c>
      <c r="AB837" s="385">
        <v>94</v>
      </c>
      <c r="AC837" s="385">
        <v>138</v>
      </c>
      <c r="AD837" s="385">
        <v>22</v>
      </c>
      <c r="AE837" s="385">
        <v>0</v>
      </c>
      <c r="AF837" s="5">
        <v>1</v>
      </c>
      <c r="AG837" s="333" t="s">
        <v>5936</v>
      </c>
      <c r="AH837" s="388" t="s">
        <v>1172</v>
      </c>
      <c r="AI837" s="388" t="s">
        <v>5936</v>
      </c>
      <c r="AJ837" s="389">
        <v>24</v>
      </c>
      <c r="AK837" s="390">
        <v>12</v>
      </c>
      <c r="AL837" s="333">
        <v>32.5</v>
      </c>
      <c r="AM837" s="333" t="s">
        <v>5783</v>
      </c>
      <c r="AN837" s="440">
        <v>46.840277777777779</v>
      </c>
      <c r="AO837" s="389">
        <v>24.413194444444443</v>
      </c>
      <c r="AP837" s="389">
        <v>2.25</v>
      </c>
      <c r="AQ837" s="389">
        <v>2</v>
      </c>
      <c r="AR837" s="389">
        <v>1</v>
      </c>
      <c r="AS837" s="389">
        <v>1</v>
      </c>
      <c r="AT837" s="389">
        <v>0</v>
      </c>
      <c r="AU837" s="389">
        <v>1</v>
      </c>
      <c r="AV837" s="389">
        <v>2</v>
      </c>
      <c r="AW837" s="350">
        <v>1</v>
      </c>
      <c r="AX837" s="391">
        <v>1</v>
      </c>
      <c r="AY837" s="83">
        <v>12</v>
      </c>
      <c r="AZ837" s="5">
        <v>0</v>
      </c>
      <c r="BA837" s="5" t="s">
        <v>1537</v>
      </c>
      <c r="BB837" s="5" t="s">
        <v>1537</v>
      </c>
      <c r="BC837" s="5" t="s">
        <v>1537</v>
      </c>
      <c r="BD837" s="4" t="s">
        <v>3612</v>
      </c>
      <c r="BE837" s="5">
        <v>0</v>
      </c>
      <c r="BF837" s="5">
        <v>0</v>
      </c>
      <c r="BG837" s="5">
        <v>1</v>
      </c>
      <c r="BH837" s="5" t="s">
        <v>1537</v>
      </c>
      <c r="BJ837" s="354">
        <v>24</v>
      </c>
      <c r="BK837" s="354">
        <v>25</v>
      </c>
    </row>
    <row r="838" spans="1:63" x14ac:dyDescent="0.2">
      <c r="A838" s="63" t="s">
        <v>5869</v>
      </c>
      <c r="B838" s="292" t="s">
        <v>5893</v>
      </c>
      <c r="C838" s="340">
        <v>227</v>
      </c>
      <c r="D838" s="341">
        <v>241</v>
      </c>
      <c r="E838" s="341">
        <v>279</v>
      </c>
      <c r="F838" s="341">
        <v>259</v>
      </c>
      <c r="G838" s="341">
        <v>288</v>
      </c>
      <c r="H838" s="341">
        <v>314</v>
      </c>
      <c r="I838" s="342">
        <v>313</v>
      </c>
      <c r="J838" s="340">
        <v>24</v>
      </c>
      <c r="K838" s="341">
        <v>47</v>
      </c>
      <c r="L838" s="341">
        <v>23</v>
      </c>
      <c r="M838" s="341">
        <v>47</v>
      </c>
      <c r="N838" s="340">
        <v>227</v>
      </c>
      <c r="O838" s="341">
        <v>281</v>
      </c>
      <c r="P838" s="341">
        <v>299</v>
      </c>
      <c r="Q838" s="343">
        <v>305</v>
      </c>
      <c r="R838" s="344">
        <v>323</v>
      </c>
      <c r="S838" s="344">
        <v>361</v>
      </c>
      <c r="T838" s="344">
        <v>344</v>
      </c>
      <c r="U838" s="344">
        <v>391</v>
      </c>
      <c r="V838" s="344">
        <v>391</v>
      </c>
      <c r="W838" s="344">
        <v>47</v>
      </c>
      <c r="X838" s="383">
        <v>53</v>
      </c>
      <c r="Y838" s="384">
        <v>0.12</v>
      </c>
      <c r="Z838" s="384">
        <v>0.25</v>
      </c>
      <c r="AA838" s="384">
        <v>0.25</v>
      </c>
      <c r="AB838" s="385">
        <v>94</v>
      </c>
      <c r="AC838" s="385">
        <v>138</v>
      </c>
      <c r="AD838" s="385">
        <v>22</v>
      </c>
      <c r="AE838" s="385">
        <v>0</v>
      </c>
      <c r="AF838" s="5">
        <v>1</v>
      </c>
      <c r="AG838" s="333" t="s">
        <v>5936</v>
      </c>
      <c r="AH838" s="388" t="s">
        <v>1172</v>
      </c>
      <c r="AI838" s="388" t="s">
        <v>5936</v>
      </c>
      <c r="AJ838" s="389">
        <v>24</v>
      </c>
      <c r="AK838" s="390">
        <v>15</v>
      </c>
      <c r="AL838" s="333">
        <v>32.5</v>
      </c>
      <c r="AM838" s="333" t="s">
        <v>5784</v>
      </c>
      <c r="AN838" s="440">
        <v>52.455277777777795</v>
      </c>
      <c r="AO838" s="389">
        <v>26.809027777777782</v>
      </c>
      <c r="AP838" s="389">
        <v>2.8125</v>
      </c>
      <c r="AQ838" s="389">
        <v>2</v>
      </c>
      <c r="AR838" s="389">
        <v>1</v>
      </c>
      <c r="AS838" s="389">
        <v>1</v>
      </c>
      <c r="AT838" s="389">
        <v>0</v>
      </c>
      <c r="AU838" s="389">
        <v>1</v>
      </c>
      <c r="AV838" s="389">
        <v>2</v>
      </c>
      <c r="AW838" s="350">
        <v>1</v>
      </c>
      <c r="AX838" s="391">
        <v>1</v>
      </c>
      <c r="AY838" s="83">
        <v>12</v>
      </c>
      <c r="AZ838" s="5">
        <v>0</v>
      </c>
      <c r="BA838" s="5" t="s">
        <v>1537</v>
      </c>
      <c r="BB838" s="5" t="s">
        <v>1537</v>
      </c>
      <c r="BC838" s="5" t="s">
        <v>1537</v>
      </c>
      <c r="BD838" s="4" t="s">
        <v>3612</v>
      </c>
      <c r="BE838" s="5">
        <v>0</v>
      </c>
      <c r="BF838" s="5">
        <v>0</v>
      </c>
      <c r="BG838" s="5">
        <v>1</v>
      </c>
      <c r="BH838" s="5" t="s">
        <v>1537</v>
      </c>
      <c r="BJ838" s="354">
        <v>24</v>
      </c>
      <c r="BK838" s="354">
        <v>27</v>
      </c>
    </row>
    <row r="839" spans="1:63" x14ac:dyDescent="0.2">
      <c r="A839" s="63" t="s">
        <v>5870</v>
      </c>
      <c r="B839" s="292" t="s">
        <v>5894</v>
      </c>
      <c r="C839" s="340">
        <v>235</v>
      </c>
      <c r="D839" s="341">
        <v>253</v>
      </c>
      <c r="E839" s="341">
        <v>296</v>
      </c>
      <c r="F839" s="341">
        <v>276</v>
      </c>
      <c r="G839" s="341">
        <v>306</v>
      </c>
      <c r="H839" s="341">
        <v>334</v>
      </c>
      <c r="I839" s="342">
        <v>337</v>
      </c>
      <c r="J839" s="340">
        <v>24</v>
      </c>
      <c r="K839" s="341">
        <v>47</v>
      </c>
      <c r="L839" s="341">
        <v>27</v>
      </c>
      <c r="M839" s="341">
        <v>56</v>
      </c>
      <c r="N839" s="340">
        <v>235</v>
      </c>
      <c r="O839" s="341">
        <v>299</v>
      </c>
      <c r="P839" s="341">
        <v>321</v>
      </c>
      <c r="Q839" s="343">
        <v>323</v>
      </c>
      <c r="R839" s="344">
        <v>345</v>
      </c>
      <c r="S839" s="344">
        <v>377</v>
      </c>
      <c r="T839" s="344">
        <v>377</v>
      </c>
      <c r="U839" s="344">
        <v>407</v>
      </c>
      <c r="V839" s="344">
        <v>407</v>
      </c>
      <c r="W839" s="344">
        <v>47</v>
      </c>
      <c r="X839" s="383">
        <v>53</v>
      </c>
      <c r="Y839" s="384">
        <v>0.12</v>
      </c>
      <c r="Z839" s="384">
        <v>0.25</v>
      </c>
      <c r="AA839" s="384">
        <v>0.25</v>
      </c>
      <c r="AB839" s="385">
        <v>94</v>
      </c>
      <c r="AC839" s="385">
        <v>138</v>
      </c>
      <c r="AD839" s="385">
        <v>22</v>
      </c>
      <c r="AE839" s="385">
        <v>0</v>
      </c>
      <c r="AF839" s="5">
        <v>1</v>
      </c>
      <c r="AG839" s="333" t="s">
        <v>5936</v>
      </c>
      <c r="AH839" s="388" t="s">
        <v>1172</v>
      </c>
      <c r="AI839" s="388" t="s">
        <v>5936</v>
      </c>
      <c r="AJ839" s="389">
        <v>24</v>
      </c>
      <c r="AK839" s="390">
        <v>18</v>
      </c>
      <c r="AL839" s="333">
        <v>32.5</v>
      </c>
      <c r="AM839" s="333" t="s">
        <v>5785</v>
      </c>
      <c r="AN839" s="440">
        <v>58.07027777777779</v>
      </c>
      <c r="AO839" s="389">
        <v>29.204861111111111</v>
      </c>
      <c r="AP839" s="389">
        <v>3.375</v>
      </c>
      <c r="AQ839" s="389">
        <v>2</v>
      </c>
      <c r="AR839" s="389">
        <v>1</v>
      </c>
      <c r="AS839" s="389">
        <v>1</v>
      </c>
      <c r="AT839" s="389">
        <v>0</v>
      </c>
      <c r="AU839" s="389">
        <v>1</v>
      </c>
      <c r="AV839" s="389">
        <v>2</v>
      </c>
      <c r="AW839" s="350">
        <v>1</v>
      </c>
      <c r="AX839" s="391">
        <v>1</v>
      </c>
      <c r="AY839" s="83">
        <v>12</v>
      </c>
      <c r="AZ839" s="5">
        <v>0</v>
      </c>
      <c r="BA839" s="5" t="s">
        <v>1537</v>
      </c>
      <c r="BB839" s="5" t="s">
        <v>1537</v>
      </c>
      <c r="BC839" s="5" t="s">
        <v>1537</v>
      </c>
      <c r="BD839" s="4" t="s">
        <v>3612</v>
      </c>
      <c r="BE839" s="5">
        <v>0</v>
      </c>
      <c r="BF839" s="5">
        <v>0</v>
      </c>
      <c r="BG839" s="5">
        <v>1</v>
      </c>
      <c r="BH839" s="5" t="s">
        <v>1537</v>
      </c>
      <c r="BJ839" s="354">
        <v>24</v>
      </c>
      <c r="BK839" s="354">
        <v>29</v>
      </c>
    </row>
    <row r="840" spans="1:63" x14ac:dyDescent="0.2">
      <c r="A840" s="63" t="s">
        <v>5871</v>
      </c>
      <c r="B840" s="292" t="s">
        <v>5895</v>
      </c>
      <c r="C840" s="340">
        <v>244</v>
      </c>
      <c r="D840" s="341">
        <v>267</v>
      </c>
      <c r="E840" s="341">
        <v>311</v>
      </c>
      <c r="F840" s="341">
        <v>292</v>
      </c>
      <c r="G840" s="341">
        <v>323</v>
      </c>
      <c r="H840" s="341">
        <v>352</v>
      </c>
      <c r="I840" s="342">
        <v>360</v>
      </c>
      <c r="J840" s="340">
        <v>24</v>
      </c>
      <c r="K840" s="341">
        <v>47</v>
      </c>
      <c r="L840" s="341">
        <v>33</v>
      </c>
      <c r="M840" s="341">
        <v>66</v>
      </c>
      <c r="N840" s="340">
        <v>244</v>
      </c>
      <c r="O840" s="341">
        <v>316</v>
      </c>
      <c r="P840" s="341">
        <v>337</v>
      </c>
      <c r="Q840" s="343">
        <v>340</v>
      </c>
      <c r="R840" s="344">
        <v>361</v>
      </c>
      <c r="S840" s="344">
        <v>395</v>
      </c>
      <c r="T840" s="344">
        <v>389</v>
      </c>
      <c r="U840" s="344">
        <v>427</v>
      </c>
      <c r="V840" s="344">
        <v>427</v>
      </c>
      <c r="W840" s="344">
        <v>47</v>
      </c>
      <c r="X840" s="383">
        <v>53</v>
      </c>
      <c r="Y840" s="384">
        <v>0.12</v>
      </c>
      <c r="Z840" s="384">
        <v>0.25</v>
      </c>
      <c r="AA840" s="384">
        <v>0.25</v>
      </c>
      <c r="AB840" s="385">
        <v>94</v>
      </c>
      <c r="AC840" s="385">
        <v>138</v>
      </c>
      <c r="AD840" s="385">
        <v>22</v>
      </c>
      <c r="AE840" s="385">
        <v>0</v>
      </c>
      <c r="AF840" s="5">
        <v>1</v>
      </c>
      <c r="AG840" s="333" t="s">
        <v>5936</v>
      </c>
      <c r="AH840" s="388" t="s">
        <v>1172</v>
      </c>
      <c r="AI840" s="388" t="s">
        <v>5936</v>
      </c>
      <c r="AJ840" s="389">
        <v>24</v>
      </c>
      <c r="AK840" s="390">
        <v>21</v>
      </c>
      <c r="AL840" s="333">
        <v>32.5</v>
      </c>
      <c r="AM840" s="333" t="s">
        <v>5786</v>
      </c>
      <c r="AN840" s="440">
        <v>63.685277777777792</v>
      </c>
      <c r="AO840" s="389">
        <v>31.600694444444443</v>
      </c>
      <c r="AP840" s="389">
        <v>3.9375</v>
      </c>
      <c r="AQ840" s="389">
        <v>2</v>
      </c>
      <c r="AR840" s="389">
        <v>1</v>
      </c>
      <c r="AS840" s="389">
        <v>1</v>
      </c>
      <c r="AT840" s="389">
        <v>0</v>
      </c>
      <c r="AU840" s="389">
        <v>1</v>
      </c>
      <c r="AV840" s="389">
        <v>2</v>
      </c>
      <c r="AW840" s="350">
        <v>1</v>
      </c>
      <c r="AX840" s="391">
        <v>1</v>
      </c>
      <c r="AY840" s="83">
        <v>12</v>
      </c>
      <c r="AZ840" s="5">
        <v>0</v>
      </c>
      <c r="BA840" s="5" t="s">
        <v>1537</v>
      </c>
      <c r="BB840" s="5" t="s">
        <v>1537</v>
      </c>
      <c r="BC840" s="5" t="s">
        <v>1537</v>
      </c>
      <c r="BD840" s="4" t="s">
        <v>3612</v>
      </c>
      <c r="BE840" s="5">
        <v>0</v>
      </c>
      <c r="BF840" s="5">
        <v>0</v>
      </c>
      <c r="BG840" s="5">
        <v>1</v>
      </c>
      <c r="BH840" s="5" t="s">
        <v>1537</v>
      </c>
      <c r="BJ840" s="354">
        <v>24</v>
      </c>
      <c r="BK840" s="354">
        <v>30</v>
      </c>
    </row>
    <row r="841" spans="1:63" x14ac:dyDescent="0.2">
      <c r="A841" s="63" t="s">
        <v>5872</v>
      </c>
      <c r="B841" s="292" t="s">
        <v>5896</v>
      </c>
      <c r="C841" s="340">
        <v>256</v>
      </c>
      <c r="D841" s="341">
        <v>283</v>
      </c>
      <c r="E841" s="341">
        <v>329</v>
      </c>
      <c r="F841" s="341">
        <v>312</v>
      </c>
      <c r="G841" s="341">
        <v>343</v>
      </c>
      <c r="H841" s="341">
        <v>375</v>
      </c>
      <c r="I841" s="342">
        <v>386</v>
      </c>
      <c r="J841" s="340">
        <v>24</v>
      </c>
      <c r="K841" s="341">
        <v>47</v>
      </c>
      <c r="L841" s="341">
        <v>38</v>
      </c>
      <c r="M841" s="341">
        <v>75</v>
      </c>
      <c r="N841" s="340">
        <v>256</v>
      </c>
      <c r="O841" s="341">
        <v>343</v>
      </c>
      <c r="P841" s="341">
        <v>369</v>
      </c>
      <c r="Q841" s="343">
        <v>367</v>
      </c>
      <c r="R841" s="344">
        <v>393</v>
      </c>
      <c r="S841" s="344">
        <v>439</v>
      </c>
      <c r="T841" s="344">
        <v>416</v>
      </c>
      <c r="U841" s="344">
        <v>484</v>
      </c>
      <c r="V841" s="344">
        <v>484</v>
      </c>
      <c r="W841" s="344">
        <v>47</v>
      </c>
      <c r="X841" s="383">
        <v>53</v>
      </c>
      <c r="Y841" s="384">
        <v>0.12</v>
      </c>
      <c r="Z841" s="384">
        <v>0.25</v>
      </c>
      <c r="AA841" s="384">
        <v>0.25</v>
      </c>
      <c r="AB841" s="385">
        <v>94</v>
      </c>
      <c r="AC841" s="385">
        <v>138</v>
      </c>
      <c r="AD841" s="385">
        <v>44</v>
      </c>
      <c r="AE841" s="385">
        <v>0</v>
      </c>
      <c r="AF841" s="5">
        <v>0</v>
      </c>
      <c r="AG841" s="333" t="s">
        <v>5936</v>
      </c>
      <c r="AH841" s="388" t="s">
        <v>1172</v>
      </c>
      <c r="AI841" s="388" t="s">
        <v>5936</v>
      </c>
      <c r="AJ841" s="389">
        <v>24</v>
      </c>
      <c r="AK841" s="390">
        <v>24</v>
      </c>
      <c r="AL841" s="333">
        <v>32.5</v>
      </c>
      <c r="AM841" s="333" t="s">
        <v>5774</v>
      </c>
      <c r="AN841" s="440">
        <v>69.660277777777793</v>
      </c>
      <c r="AO841" s="389">
        <v>33.996527777777779</v>
      </c>
      <c r="AP841" s="389">
        <v>4.5</v>
      </c>
      <c r="AQ841" s="389">
        <v>3</v>
      </c>
      <c r="AR841" s="389">
        <v>2</v>
      </c>
      <c r="AS841" s="389">
        <v>1</v>
      </c>
      <c r="AT841" s="389">
        <v>0</v>
      </c>
      <c r="AU841" s="389">
        <v>1</v>
      </c>
      <c r="AV841" s="389">
        <v>4</v>
      </c>
      <c r="AW841" s="350">
        <v>1</v>
      </c>
      <c r="AX841" s="391">
        <v>1</v>
      </c>
      <c r="AY841" s="83">
        <v>13</v>
      </c>
      <c r="AZ841" s="5">
        <v>0</v>
      </c>
      <c r="BA841" s="5" t="s">
        <v>1537</v>
      </c>
      <c r="BB841" s="5" t="s">
        <v>1537</v>
      </c>
      <c r="BC841" s="5" t="s">
        <v>1537</v>
      </c>
      <c r="BD841" s="4" t="s">
        <v>3612</v>
      </c>
      <c r="BE841" s="5">
        <v>0</v>
      </c>
      <c r="BF841" s="5">
        <v>0</v>
      </c>
      <c r="BG841" s="5">
        <v>1</v>
      </c>
      <c r="BH841" s="5" t="s">
        <v>1537</v>
      </c>
      <c r="BJ841" s="354">
        <v>24</v>
      </c>
      <c r="BK841" s="354">
        <v>32</v>
      </c>
    </row>
    <row r="842" spans="1:63" x14ac:dyDescent="0.2">
      <c r="A842" s="63" t="s">
        <v>5873</v>
      </c>
      <c r="B842" s="292" t="s">
        <v>5896</v>
      </c>
      <c r="C842" s="340">
        <v>253</v>
      </c>
      <c r="D842" s="341">
        <v>279</v>
      </c>
      <c r="E842" s="341">
        <v>327</v>
      </c>
      <c r="F842" s="341">
        <v>309</v>
      </c>
      <c r="G842" s="341">
        <v>341</v>
      </c>
      <c r="H842" s="341">
        <v>371</v>
      </c>
      <c r="I842" s="342">
        <v>383</v>
      </c>
      <c r="J842" s="340">
        <v>24</v>
      </c>
      <c r="K842" s="341">
        <v>47</v>
      </c>
      <c r="L842" s="341">
        <v>38</v>
      </c>
      <c r="M842" s="341">
        <v>75</v>
      </c>
      <c r="N842" s="340">
        <v>253</v>
      </c>
      <c r="O842" s="341">
        <v>333</v>
      </c>
      <c r="P842" s="341">
        <v>358</v>
      </c>
      <c r="Q842" s="343">
        <v>357</v>
      </c>
      <c r="R842" s="344">
        <v>382</v>
      </c>
      <c r="S842" s="344">
        <v>417</v>
      </c>
      <c r="T842" s="344">
        <v>402</v>
      </c>
      <c r="U842" s="344">
        <v>447</v>
      </c>
      <c r="V842" s="344">
        <v>447</v>
      </c>
      <c r="W842" s="344">
        <v>47</v>
      </c>
      <c r="X842" s="383">
        <v>53</v>
      </c>
      <c r="Y842" s="384">
        <v>0.12</v>
      </c>
      <c r="Z842" s="384">
        <v>0.25</v>
      </c>
      <c r="AA842" s="384">
        <v>0.25</v>
      </c>
      <c r="AB842" s="385">
        <v>94</v>
      </c>
      <c r="AC842" s="385">
        <v>138</v>
      </c>
      <c r="AD842" s="385">
        <v>22</v>
      </c>
      <c r="AE842" s="385">
        <v>0</v>
      </c>
      <c r="AF842" s="5">
        <v>1</v>
      </c>
      <c r="AG842" s="333" t="s">
        <v>5936</v>
      </c>
      <c r="AH842" s="388" t="s">
        <v>1172</v>
      </c>
      <c r="AI842" s="388" t="s">
        <v>5936</v>
      </c>
      <c r="AJ842" s="389">
        <v>24</v>
      </c>
      <c r="AK842" s="390">
        <v>24</v>
      </c>
      <c r="AL842" s="333">
        <v>32.5</v>
      </c>
      <c r="AM842" s="333" t="s">
        <v>5774</v>
      </c>
      <c r="AN842" s="440">
        <v>69.660277777777793</v>
      </c>
      <c r="AO842" s="389">
        <v>33.996527777777779</v>
      </c>
      <c r="AP842" s="389">
        <v>4.5</v>
      </c>
      <c r="AQ842" s="389">
        <v>3</v>
      </c>
      <c r="AR842" s="389">
        <v>2</v>
      </c>
      <c r="AS842" s="389">
        <v>1</v>
      </c>
      <c r="AT842" s="389">
        <v>0</v>
      </c>
      <c r="AU842" s="389">
        <v>1</v>
      </c>
      <c r="AV842" s="389">
        <v>4</v>
      </c>
      <c r="AW842" s="350">
        <v>1</v>
      </c>
      <c r="AX842" s="391">
        <v>1</v>
      </c>
      <c r="AY842" s="83">
        <v>13</v>
      </c>
      <c r="AZ842" s="5">
        <v>0</v>
      </c>
      <c r="BA842" s="5" t="s">
        <v>1537</v>
      </c>
      <c r="BB842" s="5" t="s">
        <v>1537</v>
      </c>
      <c r="BC842" s="5" t="s">
        <v>1537</v>
      </c>
      <c r="BD842" s="4" t="s">
        <v>3612</v>
      </c>
      <c r="BE842" s="5">
        <v>0</v>
      </c>
      <c r="BF842" s="5">
        <v>0</v>
      </c>
      <c r="BG842" s="5">
        <v>1</v>
      </c>
      <c r="BH842" s="5" t="s">
        <v>1537</v>
      </c>
      <c r="BJ842" s="354">
        <v>24</v>
      </c>
      <c r="BK842" s="354">
        <v>32</v>
      </c>
    </row>
    <row r="843" spans="1:63" x14ac:dyDescent="0.2">
      <c r="A843" s="63" t="s">
        <v>5874</v>
      </c>
      <c r="B843" s="292" t="s">
        <v>5897</v>
      </c>
      <c r="C843" s="340">
        <v>267</v>
      </c>
      <c r="D843" s="341">
        <v>295</v>
      </c>
      <c r="E843" s="341">
        <v>347</v>
      </c>
      <c r="F843" s="341">
        <v>328</v>
      </c>
      <c r="G843" s="341">
        <v>361</v>
      </c>
      <c r="H843" s="341">
        <v>395</v>
      </c>
      <c r="I843" s="342">
        <v>412</v>
      </c>
      <c r="J843" s="340">
        <v>24</v>
      </c>
      <c r="K843" s="341">
        <v>47</v>
      </c>
      <c r="L843" s="341">
        <v>42</v>
      </c>
      <c r="M843" s="341">
        <v>84</v>
      </c>
      <c r="N843" s="340">
        <v>267</v>
      </c>
      <c r="O843" s="341">
        <v>364</v>
      </c>
      <c r="P843" s="341">
        <v>391</v>
      </c>
      <c r="Q843" s="343">
        <v>388</v>
      </c>
      <c r="R843" s="344">
        <v>415</v>
      </c>
      <c r="S843" s="344">
        <v>459</v>
      </c>
      <c r="T843" s="344">
        <v>458</v>
      </c>
      <c r="U843" s="344">
        <v>504</v>
      </c>
      <c r="V843" s="344">
        <v>504</v>
      </c>
      <c r="W843" s="344">
        <v>47</v>
      </c>
      <c r="X843" s="383">
        <v>53</v>
      </c>
      <c r="Y843" s="384">
        <v>0.12</v>
      </c>
      <c r="Z843" s="384">
        <v>0.25</v>
      </c>
      <c r="AA843" s="384">
        <v>0.25</v>
      </c>
      <c r="AB843" s="385">
        <v>94</v>
      </c>
      <c r="AC843" s="385">
        <v>138</v>
      </c>
      <c r="AD843" s="385">
        <v>44</v>
      </c>
      <c r="AE843" s="385">
        <v>0</v>
      </c>
      <c r="AF843" s="5">
        <v>0</v>
      </c>
      <c r="AG843" s="333" t="s">
        <v>5936</v>
      </c>
      <c r="AH843" s="388" t="s">
        <v>1172</v>
      </c>
      <c r="AI843" s="388" t="s">
        <v>5936</v>
      </c>
      <c r="AJ843" s="389">
        <v>24</v>
      </c>
      <c r="AK843" s="390">
        <v>27</v>
      </c>
      <c r="AL843" s="333">
        <v>32.5</v>
      </c>
      <c r="AM843" s="333" t="s">
        <v>5787</v>
      </c>
      <c r="AN843" s="440">
        <v>75.275277777777788</v>
      </c>
      <c r="AO843" s="389">
        <v>36.392361111111114</v>
      </c>
      <c r="AP843" s="389">
        <v>5.0625</v>
      </c>
      <c r="AQ843" s="389">
        <v>3</v>
      </c>
      <c r="AR843" s="389">
        <v>2</v>
      </c>
      <c r="AS843" s="389">
        <v>1</v>
      </c>
      <c r="AT843" s="389">
        <v>0</v>
      </c>
      <c r="AU843" s="389">
        <v>1</v>
      </c>
      <c r="AV843" s="389">
        <v>4</v>
      </c>
      <c r="AW843" s="350">
        <v>1</v>
      </c>
      <c r="AX843" s="391">
        <v>1</v>
      </c>
      <c r="AY843" s="83">
        <v>13</v>
      </c>
      <c r="AZ843" s="5">
        <v>0</v>
      </c>
      <c r="BA843" s="5" t="s">
        <v>1537</v>
      </c>
      <c r="BB843" s="5" t="s">
        <v>1537</v>
      </c>
      <c r="BC843" s="5" t="s">
        <v>1537</v>
      </c>
      <c r="BD843" s="4" t="s">
        <v>3612</v>
      </c>
      <c r="BE843" s="5">
        <v>0</v>
      </c>
      <c r="BF843" s="5">
        <v>0</v>
      </c>
      <c r="BG843" s="5">
        <v>1</v>
      </c>
      <c r="BH843" s="5" t="s">
        <v>1537</v>
      </c>
      <c r="BJ843" s="354">
        <v>24</v>
      </c>
      <c r="BK843" s="354">
        <v>34</v>
      </c>
    </row>
    <row r="844" spans="1:63" x14ac:dyDescent="0.2">
      <c r="A844" s="63" t="s">
        <v>5875</v>
      </c>
      <c r="B844" s="292" t="s">
        <v>5898</v>
      </c>
      <c r="C844" s="340">
        <v>273</v>
      </c>
      <c r="D844" s="341">
        <v>306</v>
      </c>
      <c r="E844" s="341">
        <v>361</v>
      </c>
      <c r="F844" s="341">
        <v>341</v>
      </c>
      <c r="G844" s="341">
        <v>376</v>
      </c>
      <c r="H844" s="341">
        <v>410</v>
      </c>
      <c r="I844" s="342">
        <v>433</v>
      </c>
      <c r="J844" s="340">
        <v>24</v>
      </c>
      <c r="K844" s="341">
        <v>47</v>
      </c>
      <c r="L844" s="341">
        <v>47</v>
      </c>
      <c r="M844" s="341">
        <v>94</v>
      </c>
      <c r="N844" s="340">
        <v>273</v>
      </c>
      <c r="O844" s="341">
        <v>378</v>
      </c>
      <c r="P844" s="341">
        <v>404</v>
      </c>
      <c r="Q844" s="343">
        <v>402</v>
      </c>
      <c r="R844" s="344">
        <v>428</v>
      </c>
      <c r="S844" s="344">
        <v>483</v>
      </c>
      <c r="T844" s="344">
        <v>469</v>
      </c>
      <c r="U844" s="344">
        <v>530</v>
      </c>
      <c r="V844" s="344">
        <v>530</v>
      </c>
      <c r="W844" s="344">
        <v>47</v>
      </c>
      <c r="X844" s="383">
        <v>53</v>
      </c>
      <c r="Y844" s="384">
        <v>0.12</v>
      </c>
      <c r="Z844" s="384">
        <v>0.25</v>
      </c>
      <c r="AA844" s="384">
        <v>0.25</v>
      </c>
      <c r="AB844" s="385">
        <v>94</v>
      </c>
      <c r="AC844" s="385">
        <v>138</v>
      </c>
      <c r="AD844" s="385">
        <v>44</v>
      </c>
      <c r="AE844" s="346">
        <v>0</v>
      </c>
      <c r="AF844" s="5">
        <v>0</v>
      </c>
      <c r="AG844" s="333" t="s">
        <v>5936</v>
      </c>
      <c r="AH844" s="388" t="s">
        <v>1172</v>
      </c>
      <c r="AI844" s="388" t="s">
        <v>5936</v>
      </c>
      <c r="AJ844" s="389">
        <v>24</v>
      </c>
      <c r="AK844" s="390">
        <v>30</v>
      </c>
      <c r="AL844" s="333">
        <v>32.5</v>
      </c>
      <c r="AM844" s="333" t="s">
        <v>5788</v>
      </c>
      <c r="AN844" s="440">
        <v>80.890277777777797</v>
      </c>
      <c r="AO844" s="389">
        <v>38.788194444444443</v>
      </c>
      <c r="AP844" s="389">
        <v>5.625</v>
      </c>
      <c r="AQ844" s="389">
        <v>3</v>
      </c>
      <c r="AR844" s="389">
        <v>2</v>
      </c>
      <c r="AS844" s="389">
        <v>1</v>
      </c>
      <c r="AT844" s="389">
        <v>0</v>
      </c>
      <c r="AU844" s="389">
        <v>1</v>
      </c>
      <c r="AV844" s="389">
        <v>4</v>
      </c>
      <c r="AW844" s="350">
        <v>1</v>
      </c>
      <c r="AX844" s="391">
        <v>1</v>
      </c>
      <c r="AY844" s="83">
        <v>13</v>
      </c>
      <c r="AZ844" s="5">
        <v>0</v>
      </c>
      <c r="BA844" s="5" t="s">
        <v>1537</v>
      </c>
      <c r="BB844" s="5" t="s">
        <v>1537</v>
      </c>
      <c r="BC844" s="5" t="s">
        <v>1537</v>
      </c>
      <c r="BD844" s="4" t="s">
        <v>3612</v>
      </c>
      <c r="BE844" s="5">
        <v>0</v>
      </c>
      <c r="BF844" s="5">
        <v>0</v>
      </c>
      <c r="BG844" s="5">
        <v>1</v>
      </c>
      <c r="BH844" s="5" t="s">
        <v>1537</v>
      </c>
      <c r="BJ844" s="354">
        <v>24</v>
      </c>
      <c r="BK844" s="354">
        <v>36</v>
      </c>
    </row>
    <row r="845" spans="1:63" x14ac:dyDescent="0.2">
      <c r="A845" s="63" t="s">
        <v>5876</v>
      </c>
      <c r="B845" s="292" t="s">
        <v>5899</v>
      </c>
      <c r="C845" s="340">
        <v>286</v>
      </c>
      <c r="D845" s="341">
        <v>323</v>
      </c>
      <c r="E845" s="341">
        <v>380</v>
      </c>
      <c r="F845" s="341">
        <v>363</v>
      </c>
      <c r="G845" s="341">
        <v>396</v>
      </c>
      <c r="H845" s="341">
        <v>433</v>
      </c>
      <c r="I845" s="342">
        <v>460</v>
      </c>
      <c r="J845" s="340">
        <v>24</v>
      </c>
      <c r="K845" s="341">
        <v>47</v>
      </c>
      <c r="L845" s="341">
        <v>51</v>
      </c>
      <c r="M845" s="341">
        <v>103</v>
      </c>
      <c r="N845" s="340">
        <v>286</v>
      </c>
      <c r="O845" s="341">
        <v>401</v>
      </c>
      <c r="P845" s="341">
        <v>428</v>
      </c>
      <c r="Q845" s="343">
        <v>425</v>
      </c>
      <c r="R845" s="344">
        <v>452</v>
      </c>
      <c r="S845" s="344">
        <v>501</v>
      </c>
      <c r="T845" s="344">
        <v>518</v>
      </c>
      <c r="U845" s="344">
        <v>547</v>
      </c>
      <c r="V845" s="344">
        <v>547</v>
      </c>
      <c r="W845" s="344">
        <v>47</v>
      </c>
      <c r="X845" s="383">
        <v>53</v>
      </c>
      <c r="Y845" s="384">
        <v>0.12</v>
      </c>
      <c r="Z845" s="384">
        <v>0.25</v>
      </c>
      <c r="AA845" s="384">
        <v>0.25</v>
      </c>
      <c r="AB845" s="385">
        <v>94</v>
      </c>
      <c r="AC845" s="385">
        <v>138</v>
      </c>
      <c r="AD845" s="385">
        <v>44</v>
      </c>
      <c r="AE845" s="346">
        <v>0</v>
      </c>
      <c r="AF845" s="5">
        <v>0</v>
      </c>
      <c r="AG845" s="333" t="s">
        <v>5936</v>
      </c>
      <c r="AH845" s="388" t="s">
        <v>1172</v>
      </c>
      <c r="AI845" s="388" t="s">
        <v>5936</v>
      </c>
      <c r="AJ845" s="389">
        <v>24</v>
      </c>
      <c r="AK845" s="390">
        <v>33</v>
      </c>
      <c r="AL845" s="333">
        <v>32.5</v>
      </c>
      <c r="AM845" s="333" t="s">
        <v>5789</v>
      </c>
      <c r="AN845" s="440">
        <v>86.505277777777792</v>
      </c>
      <c r="AO845" s="389">
        <v>41.184027777777779</v>
      </c>
      <c r="AP845" s="389">
        <v>6.1875</v>
      </c>
      <c r="AQ845" s="389">
        <v>4</v>
      </c>
      <c r="AR845" s="389">
        <v>2</v>
      </c>
      <c r="AS845" s="389">
        <v>1</v>
      </c>
      <c r="AT845" s="389">
        <v>0</v>
      </c>
      <c r="AU845" s="389">
        <v>1</v>
      </c>
      <c r="AV845" s="389">
        <v>4</v>
      </c>
      <c r="AW845" s="350">
        <v>1</v>
      </c>
      <c r="AX845" s="391">
        <v>1</v>
      </c>
      <c r="AY845" s="83">
        <v>13</v>
      </c>
      <c r="AZ845" s="5">
        <v>0</v>
      </c>
      <c r="BA845" s="5" t="s">
        <v>1537</v>
      </c>
      <c r="BB845" s="5" t="s">
        <v>1537</v>
      </c>
      <c r="BC845" s="5" t="s">
        <v>1537</v>
      </c>
      <c r="BD845" s="4" t="s">
        <v>3612</v>
      </c>
      <c r="BE845" s="5">
        <v>0</v>
      </c>
      <c r="BF845" s="5">
        <v>0</v>
      </c>
      <c r="BG845" s="5">
        <v>1</v>
      </c>
      <c r="BH845" s="5" t="s">
        <v>1537</v>
      </c>
      <c r="BJ845" s="354">
        <v>24</v>
      </c>
      <c r="BK845" s="354">
        <v>38</v>
      </c>
    </row>
    <row r="846" spans="1:63" x14ac:dyDescent="0.2">
      <c r="A846" s="63" t="s">
        <v>5877</v>
      </c>
      <c r="B846" s="292" t="s">
        <v>5900</v>
      </c>
      <c r="C846" s="340">
        <v>296</v>
      </c>
      <c r="D846" s="341">
        <v>338</v>
      </c>
      <c r="E846" s="341">
        <v>398</v>
      </c>
      <c r="F846" s="341">
        <v>381</v>
      </c>
      <c r="G846" s="341">
        <v>416</v>
      </c>
      <c r="H846" s="341">
        <v>455</v>
      </c>
      <c r="I846" s="342">
        <v>486</v>
      </c>
      <c r="J846" s="340">
        <v>24</v>
      </c>
      <c r="K846" s="341">
        <v>47</v>
      </c>
      <c r="L846" s="341">
        <v>55</v>
      </c>
      <c r="M846" s="341">
        <v>113</v>
      </c>
      <c r="N846" s="340">
        <v>296</v>
      </c>
      <c r="O846" s="341">
        <v>422</v>
      </c>
      <c r="P846" s="341">
        <v>452</v>
      </c>
      <c r="Q846" s="343">
        <v>446</v>
      </c>
      <c r="R846" s="344">
        <v>476</v>
      </c>
      <c r="S846" s="344">
        <v>518</v>
      </c>
      <c r="T846" s="344">
        <v>533</v>
      </c>
      <c r="U846" s="344">
        <v>563</v>
      </c>
      <c r="V846" s="344">
        <v>563</v>
      </c>
      <c r="W846" s="344">
        <v>47</v>
      </c>
      <c r="X846" s="383">
        <v>53</v>
      </c>
      <c r="Y846" s="384">
        <v>0.12</v>
      </c>
      <c r="Z846" s="384">
        <v>0.25</v>
      </c>
      <c r="AA846" s="384">
        <v>0.25</v>
      </c>
      <c r="AB846" s="385">
        <v>94</v>
      </c>
      <c r="AC846" s="385">
        <v>138</v>
      </c>
      <c r="AD846" s="385">
        <v>44</v>
      </c>
      <c r="AE846" s="385">
        <v>0</v>
      </c>
      <c r="AF846" s="5">
        <v>0</v>
      </c>
      <c r="AG846" s="333" t="s">
        <v>5936</v>
      </c>
      <c r="AH846" s="388" t="s">
        <v>1172</v>
      </c>
      <c r="AI846" s="388" t="s">
        <v>5936</v>
      </c>
      <c r="AJ846" s="389">
        <v>24</v>
      </c>
      <c r="AK846" s="390">
        <v>36</v>
      </c>
      <c r="AL846" s="333">
        <v>32.5</v>
      </c>
      <c r="AM846" s="333" t="s">
        <v>5790</v>
      </c>
      <c r="AN846" s="440">
        <v>92.120277777777787</v>
      </c>
      <c r="AO846" s="389">
        <v>43.579861111111107</v>
      </c>
      <c r="AP846" s="389">
        <v>6.75</v>
      </c>
      <c r="AQ846" s="389">
        <v>4</v>
      </c>
      <c r="AR846" s="389">
        <v>2</v>
      </c>
      <c r="AS846" s="389">
        <v>1</v>
      </c>
      <c r="AT846" s="389">
        <v>0</v>
      </c>
      <c r="AU846" s="389">
        <v>1</v>
      </c>
      <c r="AV846" s="389">
        <v>4</v>
      </c>
      <c r="AW846" s="350">
        <v>1</v>
      </c>
      <c r="AX846" s="391">
        <v>1</v>
      </c>
      <c r="AY846" s="83">
        <v>14</v>
      </c>
      <c r="AZ846" s="5">
        <v>0</v>
      </c>
      <c r="BA846" s="5" t="s">
        <v>1537</v>
      </c>
      <c r="BB846" s="5" t="s">
        <v>1537</v>
      </c>
      <c r="BC846" s="5" t="s">
        <v>1537</v>
      </c>
      <c r="BD846" s="4" t="s">
        <v>3612</v>
      </c>
      <c r="BE846" s="5">
        <v>0</v>
      </c>
      <c r="BF846" s="5">
        <v>0</v>
      </c>
      <c r="BG846" s="5">
        <v>1</v>
      </c>
      <c r="BH846" s="5" t="s">
        <v>1537</v>
      </c>
      <c r="BJ846" s="354">
        <v>24</v>
      </c>
      <c r="BK846" s="354">
        <v>40</v>
      </c>
    </row>
    <row r="847" spans="1:63" x14ac:dyDescent="0.2">
      <c r="A847" s="63" t="s">
        <v>5878</v>
      </c>
      <c r="B847" s="292" t="s">
        <v>5901</v>
      </c>
      <c r="C847" s="340">
        <v>314</v>
      </c>
      <c r="D847" s="341">
        <v>358</v>
      </c>
      <c r="E847" s="341">
        <v>422</v>
      </c>
      <c r="F847" s="341">
        <v>405</v>
      </c>
      <c r="G847" s="341">
        <v>440</v>
      </c>
      <c r="H847" s="341">
        <v>482</v>
      </c>
      <c r="I847" s="342">
        <v>517</v>
      </c>
      <c r="J847" s="340">
        <v>24</v>
      </c>
      <c r="K847" s="341">
        <v>47</v>
      </c>
      <c r="L847" s="341">
        <v>61</v>
      </c>
      <c r="M847" s="341">
        <v>122</v>
      </c>
      <c r="N847" s="340">
        <v>314</v>
      </c>
      <c r="O847" s="341">
        <v>447</v>
      </c>
      <c r="P847" s="341">
        <v>479</v>
      </c>
      <c r="Q847" s="343">
        <v>471</v>
      </c>
      <c r="R847" s="344">
        <v>503</v>
      </c>
      <c r="S847" s="344">
        <v>547</v>
      </c>
      <c r="T847" s="344">
        <v>554</v>
      </c>
      <c r="U847" s="344">
        <v>593</v>
      </c>
      <c r="V847" s="344">
        <v>593</v>
      </c>
      <c r="W847" s="344">
        <v>47</v>
      </c>
      <c r="X847" s="383">
        <v>53</v>
      </c>
      <c r="Y847" s="384">
        <v>0.12</v>
      </c>
      <c r="Z847" s="384">
        <v>0.25</v>
      </c>
      <c r="AA847" s="384">
        <v>0.25</v>
      </c>
      <c r="AB847" s="385">
        <v>94</v>
      </c>
      <c r="AC847" s="385">
        <v>138</v>
      </c>
      <c r="AD847" s="385">
        <v>44</v>
      </c>
      <c r="AE847" s="385">
        <v>0</v>
      </c>
      <c r="AF847" s="5">
        <v>0</v>
      </c>
      <c r="AG847" s="333" t="s">
        <v>5936</v>
      </c>
      <c r="AH847" s="388" t="s">
        <v>1172</v>
      </c>
      <c r="AI847" s="388" t="s">
        <v>5936</v>
      </c>
      <c r="AJ847" s="389">
        <v>24</v>
      </c>
      <c r="AK847" s="390">
        <v>39</v>
      </c>
      <c r="AL847" s="333">
        <v>32.5</v>
      </c>
      <c r="AM847" s="333" t="s">
        <v>5791</v>
      </c>
      <c r="AN847" s="440">
        <v>97.735277777777796</v>
      </c>
      <c r="AO847" s="389">
        <v>45.975694444444443</v>
      </c>
      <c r="AP847" s="389">
        <v>7.3125</v>
      </c>
      <c r="AQ847" s="389">
        <v>4</v>
      </c>
      <c r="AR847" s="389">
        <v>2</v>
      </c>
      <c r="AS847" s="389">
        <v>1</v>
      </c>
      <c r="AT847" s="389">
        <v>0</v>
      </c>
      <c r="AU847" s="389">
        <v>1</v>
      </c>
      <c r="AV847" s="389">
        <v>4</v>
      </c>
      <c r="AW847" s="350">
        <v>2</v>
      </c>
      <c r="AX847" s="391">
        <v>1</v>
      </c>
      <c r="AY847" s="83">
        <v>14</v>
      </c>
      <c r="AZ847" s="5">
        <v>0</v>
      </c>
      <c r="BA847" s="5" t="s">
        <v>1537</v>
      </c>
      <c r="BB847" s="5" t="s">
        <v>1537</v>
      </c>
      <c r="BC847" s="5" t="s">
        <v>1537</v>
      </c>
      <c r="BD847" s="4" t="s">
        <v>3612</v>
      </c>
      <c r="BE847" s="5">
        <v>0</v>
      </c>
      <c r="BF847" s="5">
        <v>0</v>
      </c>
      <c r="BG847" s="5">
        <v>1</v>
      </c>
      <c r="BH847" s="5" t="s">
        <v>1537</v>
      </c>
      <c r="BJ847" s="354">
        <v>24</v>
      </c>
      <c r="BK847" s="354">
        <v>42</v>
      </c>
    </row>
    <row r="848" spans="1:63" x14ac:dyDescent="0.2">
      <c r="A848" s="63" t="s">
        <v>5879</v>
      </c>
      <c r="B848" s="292" t="s">
        <v>5902</v>
      </c>
      <c r="C848" s="340">
        <v>274</v>
      </c>
      <c r="D848" s="341">
        <v>282</v>
      </c>
      <c r="E848" s="341">
        <v>318</v>
      </c>
      <c r="F848" s="341">
        <v>297</v>
      </c>
      <c r="G848" s="341">
        <v>329</v>
      </c>
      <c r="H848" s="341">
        <v>356</v>
      </c>
      <c r="I848" s="342">
        <v>329</v>
      </c>
      <c r="J848" s="340">
        <v>24</v>
      </c>
      <c r="K848" s="341">
        <v>47</v>
      </c>
      <c r="L848" s="341">
        <v>18</v>
      </c>
      <c r="M848" s="341">
        <v>37</v>
      </c>
      <c r="N848" s="340">
        <v>274</v>
      </c>
      <c r="O848" s="341">
        <v>331</v>
      </c>
      <c r="P848" s="341">
        <v>355</v>
      </c>
      <c r="Q848" s="343">
        <v>355</v>
      </c>
      <c r="R848" s="344">
        <v>379</v>
      </c>
      <c r="S848" s="344">
        <v>423</v>
      </c>
      <c r="T848" s="344">
        <v>387</v>
      </c>
      <c r="U848" s="344">
        <v>469</v>
      </c>
      <c r="V848" s="344">
        <v>469</v>
      </c>
      <c r="W848" s="344">
        <v>47</v>
      </c>
      <c r="X848" s="383">
        <v>53</v>
      </c>
      <c r="Y848" s="384">
        <v>0.12</v>
      </c>
      <c r="Z848" s="384">
        <v>0.25</v>
      </c>
      <c r="AA848" s="384">
        <v>0.25</v>
      </c>
      <c r="AB848" s="385">
        <v>282</v>
      </c>
      <c r="AC848" s="385">
        <v>414</v>
      </c>
      <c r="AD848" s="385">
        <v>0</v>
      </c>
      <c r="AE848" s="385">
        <v>0</v>
      </c>
      <c r="AF848" s="5">
        <v>0</v>
      </c>
      <c r="AG848" s="333" t="s">
        <v>5936</v>
      </c>
      <c r="AH848" s="388" t="s">
        <v>1172</v>
      </c>
      <c r="AI848" s="388" t="s">
        <v>5937</v>
      </c>
      <c r="AJ848" s="389">
        <v>24</v>
      </c>
      <c r="AK848" s="390">
        <v>12</v>
      </c>
      <c r="AL848" s="333">
        <v>32.5</v>
      </c>
      <c r="AM848" s="333" t="s">
        <v>5783</v>
      </c>
      <c r="AN848" s="440">
        <v>54.019444444444453</v>
      </c>
      <c r="AO848" s="389">
        <v>25.902777777777779</v>
      </c>
      <c r="AP848" s="389">
        <v>2.25</v>
      </c>
      <c r="AQ848" s="389">
        <v>3</v>
      </c>
      <c r="AR848" s="389">
        <v>0</v>
      </c>
      <c r="AS848" s="389">
        <v>3</v>
      </c>
      <c r="AT848" s="389">
        <v>0</v>
      </c>
      <c r="AU848" s="389">
        <v>0</v>
      </c>
      <c r="AV848" s="389">
        <v>0</v>
      </c>
      <c r="AW848" s="350">
        <v>1</v>
      </c>
      <c r="AX848" s="391">
        <v>1</v>
      </c>
      <c r="AY848" s="83">
        <v>13</v>
      </c>
      <c r="AZ848" s="5">
        <v>0</v>
      </c>
      <c r="BA848" s="5" t="s">
        <v>1537</v>
      </c>
      <c r="BB848" s="5" t="s">
        <v>1537</v>
      </c>
      <c r="BC848" s="5" t="s">
        <v>1537</v>
      </c>
      <c r="BD848" s="4" t="s">
        <v>3612</v>
      </c>
      <c r="BE848" s="5">
        <v>0</v>
      </c>
      <c r="BF848" s="5">
        <v>0</v>
      </c>
      <c r="BG848" s="5">
        <v>1</v>
      </c>
      <c r="BH848" s="5" t="s">
        <v>1537</v>
      </c>
      <c r="BJ848" s="354">
        <v>24</v>
      </c>
      <c r="BK848" s="354">
        <v>31</v>
      </c>
    </row>
    <row r="849" spans="1:63" x14ac:dyDescent="0.2">
      <c r="A849" s="461" t="s">
        <v>5880</v>
      </c>
      <c r="B849" s="292" t="s">
        <v>5903</v>
      </c>
      <c r="C849" s="340">
        <v>286</v>
      </c>
      <c r="D849" s="341">
        <v>298</v>
      </c>
      <c r="E849" s="341">
        <v>338</v>
      </c>
      <c r="F849" s="341">
        <v>317</v>
      </c>
      <c r="G849" s="341">
        <v>350</v>
      </c>
      <c r="H849" s="341">
        <v>379</v>
      </c>
      <c r="I849" s="342">
        <v>351</v>
      </c>
      <c r="J849" s="340">
        <v>24</v>
      </c>
      <c r="K849" s="341">
        <v>47</v>
      </c>
      <c r="L849" s="341">
        <v>23</v>
      </c>
      <c r="M849" s="341">
        <v>47</v>
      </c>
      <c r="N849" s="340">
        <v>286</v>
      </c>
      <c r="O849" s="341">
        <v>352</v>
      </c>
      <c r="P849" s="341">
        <v>376</v>
      </c>
      <c r="Q849" s="343">
        <v>376</v>
      </c>
      <c r="R849" s="344">
        <v>400</v>
      </c>
      <c r="S849" s="344">
        <v>446</v>
      </c>
      <c r="T849" s="344">
        <v>414</v>
      </c>
      <c r="U849" s="344">
        <v>493</v>
      </c>
      <c r="V849" s="344">
        <v>493</v>
      </c>
      <c r="W849" s="344">
        <v>47</v>
      </c>
      <c r="X849" s="383">
        <v>53</v>
      </c>
      <c r="Y849" s="384">
        <v>0.12</v>
      </c>
      <c r="Z849" s="384">
        <v>0.25</v>
      </c>
      <c r="AA849" s="384">
        <v>0.25</v>
      </c>
      <c r="AB849" s="385">
        <v>282</v>
      </c>
      <c r="AC849" s="385">
        <v>414</v>
      </c>
      <c r="AD849" s="385">
        <v>0</v>
      </c>
      <c r="AE849" s="346">
        <v>0</v>
      </c>
      <c r="AF849" s="5">
        <v>0</v>
      </c>
      <c r="AG849" s="333" t="s">
        <v>5936</v>
      </c>
      <c r="AH849" s="388" t="s">
        <v>1172</v>
      </c>
      <c r="AI849" s="388" t="s">
        <v>5937</v>
      </c>
      <c r="AJ849" s="389">
        <v>24</v>
      </c>
      <c r="AK849" s="390">
        <v>15</v>
      </c>
      <c r="AL849" s="333">
        <v>32.5</v>
      </c>
      <c r="AM849" s="333" t="s">
        <v>5784</v>
      </c>
      <c r="AN849" s="440">
        <v>60.569444444444457</v>
      </c>
      <c r="AO849" s="389">
        <v>28.81944444444445</v>
      </c>
      <c r="AP849" s="389">
        <v>2.8125</v>
      </c>
      <c r="AQ849" s="389">
        <v>3</v>
      </c>
      <c r="AR849" s="389">
        <v>0</v>
      </c>
      <c r="AS849" s="389">
        <v>3</v>
      </c>
      <c r="AT849" s="389">
        <v>0</v>
      </c>
      <c r="AU849" s="389">
        <v>0</v>
      </c>
      <c r="AV849" s="389">
        <v>0</v>
      </c>
      <c r="AW849" s="350">
        <v>1</v>
      </c>
      <c r="AX849" s="391">
        <v>1</v>
      </c>
      <c r="AY849" s="83">
        <v>13</v>
      </c>
      <c r="AZ849" s="5">
        <v>0</v>
      </c>
      <c r="BA849" s="5" t="s">
        <v>1537</v>
      </c>
      <c r="BB849" s="5" t="s">
        <v>1537</v>
      </c>
      <c r="BC849" s="5" t="s">
        <v>1537</v>
      </c>
      <c r="BD849" s="4" t="s">
        <v>3612</v>
      </c>
      <c r="BE849" s="5">
        <v>0</v>
      </c>
      <c r="BF849" s="5">
        <v>0</v>
      </c>
      <c r="BG849" s="5">
        <v>1</v>
      </c>
      <c r="BH849" s="5" t="s">
        <v>1537</v>
      </c>
      <c r="BJ849" s="354">
        <v>24</v>
      </c>
      <c r="BK849" s="354">
        <v>33</v>
      </c>
    </row>
    <row r="850" spans="1:63" x14ac:dyDescent="0.2">
      <c r="A850" s="63" t="s">
        <v>5881</v>
      </c>
      <c r="B850" s="292" t="s">
        <v>5904</v>
      </c>
      <c r="C850" s="340">
        <v>295</v>
      </c>
      <c r="D850" s="341">
        <v>311</v>
      </c>
      <c r="E850" s="341">
        <v>354</v>
      </c>
      <c r="F850" s="341">
        <v>333</v>
      </c>
      <c r="G850" s="341">
        <v>365</v>
      </c>
      <c r="H850" s="341">
        <v>398</v>
      </c>
      <c r="I850" s="342">
        <v>369</v>
      </c>
      <c r="J850" s="340">
        <v>24</v>
      </c>
      <c r="K850" s="341">
        <v>47</v>
      </c>
      <c r="L850" s="341">
        <v>27</v>
      </c>
      <c r="M850" s="341">
        <v>56</v>
      </c>
      <c r="N850" s="340">
        <v>295</v>
      </c>
      <c r="O850" s="341">
        <v>368</v>
      </c>
      <c r="P850" s="341">
        <v>395</v>
      </c>
      <c r="Q850" s="343">
        <v>392</v>
      </c>
      <c r="R850" s="344">
        <v>419</v>
      </c>
      <c r="S850" s="344">
        <v>467</v>
      </c>
      <c r="T850" s="344">
        <v>447</v>
      </c>
      <c r="U850" s="344">
        <v>515</v>
      </c>
      <c r="V850" s="344">
        <v>515</v>
      </c>
      <c r="W850" s="344">
        <v>47</v>
      </c>
      <c r="X850" s="383">
        <v>53</v>
      </c>
      <c r="Y850" s="384">
        <v>0.12</v>
      </c>
      <c r="Z850" s="384">
        <v>0.25</v>
      </c>
      <c r="AA850" s="384">
        <v>0.25</v>
      </c>
      <c r="AB850" s="385">
        <v>282</v>
      </c>
      <c r="AC850" s="385">
        <v>414</v>
      </c>
      <c r="AD850" s="385">
        <v>0</v>
      </c>
      <c r="AE850" s="385">
        <v>0</v>
      </c>
      <c r="AF850" s="5">
        <v>0</v>
      </c>
      <c r="AG850" s="333" t="s">
        <v>5936</v>
      </c>
      <c r="AH850" s="388" t="s">
        <v>1172</v>
      </c>
      <c r="AI850" s="388" t="s">
        <v>5937</v>
      </c>
      <c r="AJ850" s="389">
        <v>24</v>
      </c>
      <c r="AK850" s="390">
        <v>18</v>
      </c>
      <c r="AL850" s="333">
        <v>32.5</v>
      </c>
      <c r="AM850" s="333" t="s">
        <v>5785</v>
      </c>
      <c r="AN850" s="440">
        <v>67.119444444444454</v>
      </c>
      <c r="AO850" s="389">
        <v>31.736111111111114</v>
      </c>
      <c r="AP850" s="389">
        <v>3.375</v>
      </c>
      <c r="AQ850" s="389">
        <v>3</v>
      </c>
      <c r="AR850" s="389">
        <v>0</v>
      </c>
      <c r="AS850" s="389">
        <v>3</v>
      </c>
      <c r="AT850" s="389">
        <v>0</v>
      </c>
      <c r="AU850" s="389">
        <v>0</v>
      </c>
      <c r="AV850" s="389">
        <v>0</v>
      </c>
      <c r="AW850" s="350">
        <v>1</v>
      </c>
      <c r="AX850" s="391">
        <v>1</v>
      </c>
      <c r="AY850" s="83">
        <v>13</v>
      </c>
      <c r="AZ850" s="5">
        <v>0</v>
      </c>
      <c r="BA850" s="5" t="s">
        <v>1537</v>
      </c>
      <c r="BB850" s="5" t="s">
        <v>1537</v>
      </c>
      <c r="BC850" s="5" t="s">
        <v>1537</v>
      </c>
      <c r="BD850" s="4" t="s">
        <v>3612</v>
      </c>
      <c r="BE850" s="5">
        <v>0</v>
      </c>
      <c r="BF850" s="5">
        <v>0</v>
      </c>
      <c r="BG850" s="5">
        <v>1</v>
      </c>
      <c r="BH850" s="5" t="s">
        <v>1537</v>
      </c>
      <c r="BJ850" s="354">
        <v>24</v>
      </c>
      <c r="BK850" s="354">
        <v>35</v>
      </c>
    </row>
    <row r="851" spans="1:63" x14ac:dyDescent="0.2">
      <c r="A851" s="63" t="s">
        <v>5882</v>
      </c>
      <c r="B851" s="292" t="s">
        <v>5905</v>
      </c>
      <c r="C851" s="340">
        <v>305</v>
      </c>
      <c r="D851" s="341">
        <v>326</v>
      </c>
      <c r="E851" s="341">
        <v>370</v>
      </c>
      <c r="F851" s="341">
        <v>351</v>
      </c>
      <c r="G851" s="341">
        <v>384</v>
      </c>
      <c r="H851" s="341">
        <v>418</v>
      </c>
      <c r="I851" s="342">
        <v>387</v>
      </c>
      <c r="J851" s="340">
        <v>24</v>
      </c>
      <c r="K851" s="341">
        <v>47</v>
      </c>
      <c r="L851" s="341">
        <v>33</v>
      </c>
      <c r="M851" s="341">
        <v>66</v>
      </c>
      <c r="N851" s="340">
        <v>305</v>
      </c>
      <c r="O851" s="341">
        <v>388</v>
      </c>
      <c r="P851" s="341">
        <v>415</v>
      </c>
      <c r="Q851" s="343">
        <v>412</v>
      </c>
      <c r="R851" s="344">
        <v>439</v>
      </c>
      <c r="S851" s="344">
        <v>489</v>
      </c>
      <c r="T851" s="344">
        <v>461</v>
      </c>
      <c r="U851" s="344">
        <v>539</v>
      </c>
      <c r="V851" s="344">
        <v>539</v>
      </c>
      <c r="W851" s="344">
        <v>47</v>
      </c>
      <c r="X851" s="383">
        <v>53</v>
      </c>
      <c r="Y851" s="384">
        <v>0.12</v>
      </c>
      <c r="Z851" s="384">
        <v>0.25</v>
      </c>
      <c r="AA851" s="384">
        <v>0.25</v>
      </c>
      <c r="AB851" s="385">
        <v>282</v>
      </c>
      <c r="AC851" s="385">
        <v>414</v>
      </c>
      <c r="AD851" s="385">
        <v>0</v>
      </c>
      <c r="AE851" s="385">
        <v>0</v>
      </c>
      <c r="AF851" s="5">
        <v>0</v>
      </c>
      <c r="AG851" s="333" t="s">
        <v>5936</v>
      </c>
      <c r="AH851" s="388" t="s">
        <v>1172</v>
      </c>
      <c r="AI851" s="388" t="s">
        <v>5937</v>
      </c>
      <c r="AJ851" s="389">
        <v>24</v>
      </c>
      <c r="AK851" s="390">
        <v>21</v>
      </c>
      <c r="AL851" s="333">
        <v>32.5</v>
      </c>
      <c r="AM851" s="333" t="s">
        <v>5786</v>
      </c>
      <c r="AN851" s="440">
        <v>73.669444444444451</v>
      </c>
      <c r="AO851" s="389">
        <v>34.652777777777779</v>
      </c>
      <c r="AP851" s="389">
        <v>3.9375</v>
      </c>
      <c r="AQ851" s="389">
        <v>3</v>
      </c>
      <c r="AR851" s="389">
        <v>0</v>
      </c>
      <c r="AS851" s="389">
        <v>3</v>
      </c>
      <c r="AT851" s="389">
        <v>0</v>
      </c>
      <c r="AU851" s="389">
        <v>0</v>
      </c>
      <c r="AV851" s="389">
        <v>0</v>
      </c>
      <c r="AW851" s="350">
        <v>1</v>
      </c>
      <c r="AX851" s="391">
        <v>1</v>
      </c>
      <c r="AY851" s="83">
        <v>13</v>
      </c>
      <c r="AZ851" s="5">
        <v>0</v>
      </c>
      <c r="BA851" s="5" t="s">
        <v>1537</v>
      </c>
      <c r="BB851" s="5" t="s">
        <v>1537</v>
      </c>
      <c r="BC851" s="5" t="s">
        <v>1537</v>
      </c>
      <c r="BD851" s="4" t="s">
        <v>3612</v>
      </c>
      <c r="BE851" s="5">
        <v>0</v>
      </c>
      <c r="BF851" s="5">
        <v>0</v>
      </c>
      <c r="BG851" s="5">
        <v>1</v>
      </c>
      <c r="BH851" s="5" t="s">
        <v>1537</v>
      </c>
      <c r="BJ851" s="354">
        <v>24</v>
      </c>
      <c r="BK851" s="354">
        <v>36</v>
      </c>
    </row>
    <row r="852" spans="1:63" x14ac:dyDescent="0.2">
      <c r="A852" s="63" t="s">
        <v>5883</v>
      </c>
      <c r="B852" s="292" t="s">
        <v>5906</v>
      </c>
      <c r="C852" s="340">
        <v>318</v>
      </c>
      <c r="D852" s="341">
        <v>341</v>
      </c>
      <c r="E852" s="341">
        <v>390</v>
      </c>
      <c r="F852" s="341">
        <v>370</v>
      </c>
      <c r="G852" s="341">
        <v>405</v>
      </c>
      <c r="H852" s="341">
        <v>441</v>
      </c>
      <c r="I852" s="342">
        <v>409</v>
      </c>
      <c r="J852" s="340">
        <v>24</v>
      </c>
      <c r="K852" s="341">
        <v>47</v>
      </c>
      <c r="L852" s="341">
        <v>39</v>
      </c>
      <c r="M852" s="341">
        <v>75</v>
      </c>
      <c r="N852" s="340">
        <v>318</v>
      </c>
      <c r="O852" s="341">
        <v>408</v>
      </c>
      <c r="P852" s="341">
        <v>437</v>
      </c>
      <c r="Q852" s="343">
        <v>432</v>
      </c>
      <c r="R852" s="344">
        <v>461</v>
      </c>
      <c r="S852" s="344">
        <v>519</v>
      </c>
      <c r="T852" s="344">
        <v>479</v>
      </c>
      <c r="U852" s="344">
        <v>570</v>
      </c>
      <c r="V852" s="344">
        <v>570</v>
      </c>
      <c r="W852" s="344">
        <v>47</v>
      </c>
      <c r="X852" s="383">
        <v>53</v>
      </c>
      <c r="Y852" s="384">
        <v>0.12</v>
      </c>
      <c r="Z852" s="384">
        <v>0.25</v>
      </c>
      <c r="AA852" s="384">
        <v>0.25</v>
      </c>
      <c r="AB852" s="385">
        <v>282</v>
      </c>
      <c r="AC852" s="385">
        <v>414</v>
      </c>
      <c r="AD852" s="385">
        <v>0</v>
      </c>
      <c r="AE852" s="385">
        <v>0</v>
      </c>
      <c r="AF852" s="5">
        <v>0</v>
      </c>
      <c r="AG852" s="333" t="s">
        <v>5936</v>
      </c>
      <c r="AH852" s="388" t="s">
        <v>1172</v>
      </c>
      <c r="AI852" s="388" t="s">
        <v>5937</v>
      </c>
      <c r="AJ852" s="389">
        <v>24</v>
      </c>
      <c r="AK852" s="390">
        <v>24</v>
      </c>
      <c r="AL852" s="333">
        <v>32.5</v>
      </c>
      <c r="AM852" s="333" t="s">
        <v>5774</v>
      </c>
      <c r="AN852" s="440">
        <v>80.219444444444463</v>
      </c>
      <c r="AO852" s="389">
        <v>37.569444444444443</v>
      </c>
      <c r="AP852" s="389">
        <v>4.5</v>
      </c>
      <c r="AQ852" s="389">
        <v>3</v>
      </c>
      <c r="AR852" s="389">
        <v>0</v>
      </c>
      <c r="AS852" s="389">
        <v>3</v>
      </c>
      <c r="AT852" s="389">
        <v>0</v>
      </c>
      <c r="AU852" s="389">
        <v>0</v>
      </c>
      <c r="AV852" s="389">
        <v>0</v>
      </c>
      <c r="AW852" s="350">
        <v>1</v>
      </c>
      <c r="AX852" s="391">
        <v>1</v>
      </c>
      <c r="AY852" s="83">
        <v>13</v>
      </c>
      <c r="AZ852" s="5">
        <v>0</v>
      </c>
      <c r="BA852" s="5" t="s">
        <v>1537</v>
      </c>
      <c r="BB852" s="5" t="s">
        <v>1537</v>
      </c>
      <c r="BC852" s="5" t="s">
        <v>1537</v>
      </c>
      <c r="BD852" s="4" t="s">
        <v>3612</v>
      </c>
      <c r="BE852" s="5">
        <v>0</v>
      </c>
      <c r="BF852" s="5">
        <v>0</v>
      </c>
      <c r="BG852" s="5">
        <v>1</v>
      </c>
      <c r="BH852" s="5" t="s">
        <v>1537</v>
      </c>
      <c r="BJ852" s="354">
        <v>24</v>
      </c>
      <c r="BK852" s="354">
        <v>39</v>
      </c>
    </row>
    <row r="853" spans="1:63" x14ac:dyDescent="0.2">
      <c r="A853" s="63" t="s">
        <v>5884</v>
      </c>
      <c r="B853" s="292" t="s">
        <v>5907</v>
      </c>
      <c r="C853" s="340">
        <v>319</v>
      </c>
      <c r="D853" s="341">
        <v>369</v>
      </c>
      <c r="E853" s="341">
        <v>434</v>
      </c>
      <c r="F853" s="341">
        <v>417</v>
      </c>
      <c r="G853" s="341">
        <v>453</v>
      </c>
      <c r="H853" s="341">
        <v>498</v>
      </c>
      <c r="I853" s="342">
        <v>537</v>
      </c>
      <c r="J853" s="340">
        <v>24</v>
      </c>
      <c r="K853" s="341">
        <v>47</v>
      </c>
      <c r="L853" s="341">
        <v>65</v>
      </c>
      <c r="M853" s="341">
        <v>132</v>
      </c>
      <c r="N853" s="340">
        <v>319</v>
      </c>
      <c r="O853" s="341">
        <v>455</v>
      </c>
      <c r="P853" s="341">
        <v>489</v>
      </c>
      <c r="Q853" s="343">
        <v>479</v>
      </c>
      <c r="R853" s="344">
        <v>513</v>
      </c>
      <c r="S853" s="344">
        <v>561</v>
      </c>
      <c r="T853" s="344">
        <v>563</v>
      </c>
      <c r="U853" s="344">
        <v>607</v>
      </c>
      <c r="V853" s="344">
        <v>607</v>
      </c>
      <c r="W853" s="344">
        <v>47</v>
      </c>
      <c r="X853" s="383">
        <v>53</v>
      </c>
      <c r="Y853" s="384">
        <v>0.12</v>
      </c>
      <c r="Z853" s="384">
        <v>0.25</v>
      </c>
      <c r="AA853" s="384">
        <v>0.25</v>
      </c>
      <c r="AB853" s="385">
        <v>94</v>
      </c>
      <c r="AC853" s="385">
        <v>138</v>
      </c>
      <c r="AD853" s="385">
        <v>44</v>
      </c>
      <c r="AE853" s="385">
        <v>0</v>
      </c>
      <c r="AF853" s="5">
        <v>0</v>
      </c>
      <c r="AG853" s="333" t="s">
        <v>5936</v>
      </c>
      <c r="AH853" s="388" t="s">
        <v>1172</v>
      </c>
      <c r="AI853" s="388" t="s">
        <v>5936</v>
      </c>
      <c r="AJ853" s="389">
        <v>24</v>
      </c>
      <c r="AK853" s="390">
        <v>42</v>
      </c>
      <c r="AL853" s="333">
        <v>32.5</v>
      </c>
      <c r="AM853" s="333" t="s">
        <v>5792</v>
      </c>
      <c r="AN853" s="440">
        <v>103.35027777777779</v>
      </c>
      <c r="AO853" s="389">
        <v>48.371527777777771</v>
      </c>
      <c r="AP853" s="389">
        <v>7.875</v>
      </c>
      <c r="AQ853" s="389">
        <v>4</v>
      </c>
      <c r="AR853" s="389">
        <v>2</v>
      </c>
      <c r="AS853" s="389">
        <v>1</v>
      </c>
      <c r="AT853" s="389">
        <v>0</v>
      </c>
      <c r="AU853" s="389">
        <v>1</v>
      </c>
      <c r="AV853" s="389">
        <v>4</v>
      </c>
      <c r="AW853" s="350">
        <v>2</v>
      </c>
      <c r="AX853" s="391">
        <v>1</v>
      </c>
      <c r="AY853" s="83">
        <v>14</v>
      </c>
      <c r="AZ853" s="5">
        <v>0</v>
      </c>
      <c r="BA853" s="5" t="s">
        <v>1537</v>
      </c>
      <c r="BB853" s="5" t="s">
        <v>1537</v>
      </c>
      <c r="BC853" s="5" t="s">
        <v>1537</v>
      </c>
      <c r="BD853" s="4" t="s">
        <v>3612</v>
      </c>
      <c r="BE853" s="5">
        <v>0</v>
      </c>
      <c r="BF853" s="5">
        <v>0</v>
      </c>
      <c r="BG853" s="5">
        <v>1</v>
      </c>
      <c r="BH853" s="5" t="s">
        <v>1537</v>
      </c>
      <c r="BJ853" s="354">
        <v>24</v>
      </c>
      <c r="BK853" s="354">
        <v>43</v>
      </c>
    </row>
    <row r="854" spans="1:63" x14ac:dyDescent="0.2">
      <c r="A854" s="63" t="s">
        <v>5885</v>
      </c>
      <c r="B854" s="292" t="s">
        <v>5908</v>
      </c>
      <c r="C854" s="340">
        <v>209</v>
      </c>
      <c r="D854" s="341">
        <v>219</v>
      </c>
      <c r="E854" s="341">
        <v>255</v>
      </c>
      <c r="F854" s="341">
        <v>234</v>
      </c>
      <c r="G854" s="341">
        <v>262</v>
      </c>
      <c r="H854" s="341">
        <v>286</v>
      </c>
      <c r="I854" s="342">
        <v>279</v>
      </c>
      <c r="J854" s="340">
        <v>24</v>
      </c>
      <c r="K854" s="341">
        <v>47</v>
      </c>
      <c r="L854" s="341">
        <v>17</v>
      </c>
      <c r="M854" s="341">
        <v>36</v>
      </c>
      <c r="N854" s="340">
        <v>209</v>
      </c>
      <c r="O854" s="341">
        <v>254</v>
      </c>
      <c r="P854" s="341">
        <v>273</v>
      </c>
      <c r="Q854" s="343">
        <v>278</v>
      </c>
      <c r="R854" s="344">
        <v>297</v>
      </c>
      <c r="S854" s="344">
        <v>329</v>
      </c>
      <c r="T854" s="344">
        <v>310</v>
      </c>
      <c r="U854" s="344">
        <v>357</v>
      </c>
      <c r="V854" s="344">
        <v>357</v>
      </c>
      <c r="W854" s="344">
        <v>47</v>
      </c>
      <c r="X854" s="383">
        <v>53</v>
      </c>
      <c r="Y854" s="384">
        <v>0.12</v>
      </c>
      <c r="Z854" s="384">
        <v>0.25</v>
      </c>
      <c r="AA854" s="384">
        <v>0.25</v>
      </c>
      <c r="AB854" s="385">
        <v>94</v>
      </c>
      <c r="AC854" s="385">
        <v>138</v>
      </c>
      <c r="AD854" s="385">
        <v>22</v>
      </c>
      <c r="AE854" s="385">
        <v>0</v>
      </c>
      <c r="AF854" s="5">
        <v>1</v>
      </c>
      <c r="AG854" s="333" t="s">
        <v>5936</v>
      </c>
      <c r="AH854" s="388" t="s">
        <v>1172</v>
      </c>
      <c r="AI854" s="388" t="s">
        <v>5936</v>
      </c>
      <c r="AJ854" s="389">
        <v>24</v>
      </c>
      <c r="AK854" s="390">
        <v>9</v>
      </c>
      <c r="AL854" s="333">
        <v>32.5</v>
      </c>
      <c r="AM854" s="333">
        <v>5.0999999999999996</v>
      </c>
      <c r="AN854" s="440">
        <v>42</v>
      </c>
      <c r="AO854" s="389">
        <v>18.309895833333332</v>
      </c>
      <c r="AP854" s="389">
        <v>1.6875</v>
      </c>
      <c r="AQ854" s="389">
        <v>2</v>
      </c>
      <c r="AR854" s="389">
        <v>1</v>
      </c>
      <c r="AS854" s="389">
        <v>1</v>
      </c>
      <c r="AT854" s="389">
        <v>0</v>
      </c>
      <c r="AU854" s="389">
        <v>1</v>
      </c>
      <c r="AV854" s="389">
        <v>2</v>
      </c>
      <c r="AW854" s="350">
        <v>1</v>
      </c>
      <c r="AX854" s="391">
        <v>1</v>
      </c>
      <c r="AY854" s="83">
        <v>12</v>
      </c>
      <c r="AZ854" s="5">
        <v>0</v>
      </c>
      <c r="BA854" s="5" t="s">
        <v>1537</v>
      </c>
      <c r="BB854" s="5" t="s">
        <v>1537</v>
      </c>
      <c r="BC854" s="5" t="s">
        <v>1537</v>
      </c>
      <c r="BD854" s="4" t="s">
        <v>3612</v>
      </c>
      <c r="BE854" s="5">
        <v>0</v>
      </c>
      <c r="BF854" s="5">
        <v>0</v>
      </c>
      <c r="BG854" s="5">
        <v>1</v>
      </c>
      <c r="BH854" s="5" t="s">
        <v>1537</v>
      </c>
      <c r="BJ854" s="354">
        <v>24</v>
      </c>
      <c r="BK854" s="354">
        <v>24</v>
      </c>
    </row>
    <row r="855" spans="1:63" x14ac:dyDescent="0.2">
      <c r="A855" s="63" t="s">
        <v>5886</v>
      </c>
      <c r="B855" s="292" t="s">
        <v>5909</v>
      </c>
      <c r="C855" s="340">
        <v>199</v>
      </c>
      <c r="D855" s="341">
        <v>237</v>
      </c>
      <c r="E855" s="341">
        <v>292</v>
      </c>
      <c r="F855" s="341">
        <v>274</v>
      </c>
      <c r="G855" s="341">
        <v>305</v>
      </c>
      <c r="H855" s="341">
        <v>336</v>
      </c>
      <c r="I855" s="342">
        <v>358</v>
      </c>
      <c r="J855" s="340">
        <v>24</v>
      </c>
      <c r="K855" s="341">
        <v>47</v>
      </c>
      <c r="L855" s="341">
        <v>51</v>
      </c>
      <c r="M855" s="341">
        <v>103</v>
      </c>
      <c r="N855" s="340">
        <v>244</v>
      </c>
      <c r="O855" s="341">
        <v>354</v>
      </c>
      <c r="P855" s="341">
        <v>380</v>
      </c>
      <c r="Q855" s="343">
        <v>378</v>
      </c>
      <c r="R855" s="344">
        <v>404</v>
      </c>
      <c r="S855" s="344">
        <v>447</v>
      </c>
      <c r="T855" s="344">
        <v>463</v>
      </c>
      <c r="U855" s="344">
        <v>490</v>
      </c>
      <c r="V855" s="344">
        <v>490</v>
      </c>
      <c r="W855" s="344">
        <v>47</v>
      </c>
      <c r="X855" s="383">
        <v>53</v>
      </c>
      <c r="Y855" s="384">
        <v>0.12</v>
      </c>
      <c r="Z855" s="384">
        <v>0.25</v>
      </c>
      <c r="AA855" s="384">
        <v>0.25</v>
      </c>
      <c r="AB855" s="385">
        <v>0</v>
      </c>
      <c r="AC855" s="385">
        <v>0</v>
      </c>
      <c r="AD855" s="385">
        <v>44</v>
      </c>
      <c r="AE855" s="385">
        <v>0</v>
      </c>
      <c r="AF855" s="5">
        <v>0</v>
      </c>
      <c r="AG855" s="333" t="s">
        <v>5936</v>
      </c>
      <c r="AH855" s="388" t="s">
        <v>1172</v>
      </c>
      <c r="AI855" s="388" t="s">
        <v>5938</v>
      </c>
      <c r="AJ855" s="389">
        <v>24</v>
      </c>
      <c r="AK855" s="390">
        <v>33</v>
      </c>
      <c r="AL855" s="333">
        <v>32.5</v>
      </c>
      <c r="AM855" s="333">
        <v>15.754304108796296</v>
      </c>
      <c r="AN855" s="440">
        <v>59.539444444444449</v>
      </c>
      <c r="AO855" s="389">
        <v>31.069444444444446</v>
      </c>
      <c r="AP855" s="389">
        <v>6.1875</v>
      </c>
      <c r="AQ855" s="389">
        <v>2</v>
      </c>
      <c r="AR855" s="389">
        <v>2</v>
      </c>
      <c r="AS855" s="389">
        <v>0</v>
      </c>
      <c r="AT855" s="389">
        <v>0</v>
      </c>
      <c r="AU855" s="389">
        <v>0</v>
      </c>
      <c r="AV855" s="389">
        <v>4</v>
      </c>
      <c r="AW855" s="350">
        <v>1</v>
      </c>
      <c r="AX855" s="391">
        <v>1</v>
      </c>
      <c r="AY855" s="83">
        <v>22</v>
      </c>
      <c r="AZ855" s="5">
        <v>0</v>
      </c>
      <c r="BA855" s="5" t="s">
        <v>1537</v>
      </c>
      <c r="BB855" s="5" t="s">
        <v>1537</v>
      </c>
      <c r="BC855" s="5" t="s">
        <v>1537</v>
      </c>
      <c r="BD855" s="4" t="s">
        <v>3612</v>
      </c>
      <c r="BE855" s="5">
        <v>0</v>
      </c>
      <c r="BF855" s="5">
        <v>0</v>
      </c>
      <c r="BG855" s="5">
        <v>1</v>
      </c>
      <c r="BH855" s="5" t="s">
        <v>1537</v>
      </c>
      <c r="BJ855" s="354">
        <v>24</v>
      </c>
      <c r="BK855" s="354">
        <v>30</v>
      </c>
    </row>
    <row r="856" spans="1:63" x14ac:dyDescent="0.2">
      <c r="A856" s="63" t="s">
        <v>5887</v>
      </c>
      <c r="B856" s="292" t="s">
        <v>5910</v>
      </c>
      <c r="C856" s="340">
        <v>203</v>
      </c>
      <c r="D856" s="341">
        <v>244</v>
      </c>
      <c r="E856" s="341">
        <v>303</v>
      </c>
      <c r="F856" s="341">
        <v>284</v>
      </c>
      <c r="G856" s="341">
        <v>319</v>
      </c>
      <c r="H856" s="341">
        <v>348</v>
      </c>
      <c r="I856" s="342">
        <v>377</v>
      </c>
      <c r="J856" s="340">
        <v>24</v>
      </c>
      <c r="K856" s="341">
        <v>47</v>
      </c>
      <c r="L856" s="341">
        <v>55</v>
      </c>
      <c r="M856" s="341">
        <v>113</v>
      </c>
      <c r="N856" s="340">
        <v>250</v>
      </c>
      <c r="O856" s="341">
        <v>369</v>
      </c>
      <c r="P856" s="341">
        <v>396</v>
      </c>
      <c r="Q856" s="343">
        <v>393</v>
      </c>
      <c r="R856" s="344">
        <v>420</v>
      </c>
      <c r="S856" s="344">
        <v>456</v>
      </c>
      <c r="T856" s="344">
        <v>471</v>
      </c>
      <c r="U856" s="344">
        <v>498</v>
      </c>
      <c r="V856" s="344">
        <v>498</v>
      </c>
      <c r="W856" s="344">
        <v>47</v>
      </c>
      <c r="X856" s="383">
        <v>53</v>
      </c>
      <c r="Y856" s="384">
        <v>0.12</v>
      </c>
      <c r="Z856" s="384">
        <v>0.25</v>
      </c>
      <c r="AA856" s="384">
        <v>0.25</v>
      </c>
      <c r="AB856" s="385">
        <v>0</v>
      </c>
      <c r="AC856" s="385">
        <v>0</v>
      </c>
      <c r="AD856" s="385">
        <v>44</v>
      </c>
      <c r="AE856" s="385">
        <v>0</v>
      </c>
      <c r="AF856" s="5">
        <v>0</v>
      </c>
      <c r="AG856" s="333" t="s">
        <v>5936</v>
      </c>
      <c r="AH856" s="388" t="s">
        <v>1172</v>
      </c>
      <c r="AI856" s="388" t="s">
        <v>5938</v>
      </c>
      <c r="AJ856" s="389">
        <v>24</v>
      </c>
      <c r="AK856" s="390">
        <v>36</v>
      </c>
      <c r="AL856" s="333">
        <v>32.5</v>
      </c>
      <c r="AM856" s="333">
        <v>17.175745081018519</v>
      </c>
      <c r="AN856" s="440">
        <v>62.789444444444449</v>
      </c>
      <c r="AO856" s="389">
        <v>32.486111111111114</v>
      </c>
      <c r="AP856" s="389">
        <v>6.75</v>
      </c>
      <c r="AQ856" s="389">
        <v>2</v>
      </c>
      <c r="AR856" s="389">
        <v>2</v>
      </c>
      <c r="AS856" s="389">
        <v>0</v>
      </c>
      <c r="AT856" s="389">
        <v>0</v>
      </c>
      <c r="AU856" s="389">
        <v>0</v>
      </c>
      <c r="AV856" s="389">
        <v>4</v>
      </c>
      <c r="AW856" s="350">
        <v>1</v>
      </c>
      <c r="AX856" s="391">
        <v>1</v>
      </c>
      <c r="AY856" s="83">
        <v>22</v>
      </c>
      <c r="AZ856" s="5">
        <v>0</v>
      </c>
      <c r="BA856" s="5" t="s">
        <v>1537</v>
      </c>
      <c r="BB856" s="5" t="s">
        <v>1537</v>
      </c>
      <c r="BC856" s="5" t="s">
        <v>1537</v>
      </c>
      <c r="BD856" s="4" t="s">
        <v>3612</v>
      </c>
      <c r="BE856" s="5">
        <v>0</v>
      </c>
      <c r="BF856" s="5">
        <v>0</v>
      </c>
      <c r="BG856" s="5">
        <v>1</v>
      </c>
      <c r="BH856" s="5" t="s">
        <v>1537</v>
      </c>
      <c r="BJ856" s="354">
        <v>24</v>
      </c>
      <c r="BK856" s="354">
        <v>31</v>
      </c>
    </row>
    <row r="857" spans="1:63" x14ac:dyDescent="0.2">
      <c r="A857" s="63" t="s">
        <v>5888</v>
      </c>
      <c r="B857" s="292" t="s">
        <v>5911</v>
      </c>
      <c r="C857" s="340">
        <v>211</v>
      </c>
      <c r="D857" s="341">
        <v>257</v>
      </c>
      <c r="E857" s="341">
        <v>319</v>
      </c>
      <c r="F857" s="341">
        <v>299</v>
      </c>
      <c r="G857" s="341">
        <v>333</v>
      </c>
      <c r="H857" s="341">
        <v>365</v>
      </c>
      <c r="I857" s="342">
        <v>397</v>
      </c>
      <c r="J857" s="340">
        <v>24</v>
      </c>
      <c r="K857" s="341">
        <v>47</v>
      </c>
      <c r="L857" s="341">
        <v>61</v>
      </c>
      <c r="M857" s="341">
        <v>122</v>
      </c>
      <c r="N857" s="340">
        <v>257</v>
      </c>
      <c r="O857" s="341">
        <v>385</v>
      </c>
      <c r="P857" s="341">
        <v>412</v>
      </c>
      <c r="Q857" s="343">
        <v>409</v>
      </c>
      <c r="R857" s="344">
        <v>436</v>
      </c>
      <c r="S857" s="344">
        <v>473</v>
      </c>
      <c r="T857" s="344">
        <v>481</v>
      </c>
      <c r="U857" s="344">
        <v>516</v>
      </c>
      <c r="V857" s="344">
        <v>516</v>
      </c>
      <c r="W857" s="344">
        <v>47</v>
      </c>
      <c r="X857" s="383">
        <v>53</v>
      </c>
      <c r="Y857" s="384">
        <v>0.12</v>
      </c>
      <c r="Z857" s="384">
        <v>0.25</v>
      </c>
      <c r="AA857" s="384">
        <v>0.25</v>
      </c>
      <c r="AB857" s="385">
        <v>0</v>
      </c>
      <c r="AC857" s="385">
        <v>0</v>
      </c>
      <c r="AD857" s="385">
        <v>44</v>
      </c>
      <c r="AE857" s="346">
        <v>0</v>
      </c>
      <c r="AF857" s="5">
        <v>0</v>
      </c>
      <c r="AG857" s="333" t="s">
        <v>5936</v>
      </c>
      <c r="AH857" s="388" t="s">
        <v>1172</v>
      </c>
      <c r="AI857" s="388" t="s">
        <v>5938</v>
      </c>
      <c r="AJ857" s="389">
        <v>24</v>
      </c>
      <c r="AK857" s="390">
        <v>39</v>
      </c>
      <c r="AL857" s="333">
        <v>32.5</v>
      </c>
      <c r="AM857" s="333">
        <v>18.59718605324074</v>
      </c>
      <c r="AN857" s="440">
        <v>66.039444444444456</v>
      </c>
      <c r="AO857" s="389">
        <v>33.902777777777779</v>
      </c>
      <c r="AP857" s="389">
        <v>7.3125</v>
      </c>
      <c r="AQ857" s="389">
        <v>2</v>
      </c>
      <c r="AR857" s="389">
        <v>2</v>
      </c>
      <c r="AS857" s="389">
        <v>0</v>
      </c>
      <c r="AT857" s="389">
        <v>0</v>
      </c>
      <c r="AU857" s="389">
        <v>0</v>
      </c>
      <c r="AV857" s="389">
        <v>4</v>
      </c>
      <c r="AW857" s="350">
        <v>2</v>
      </c>
      <c r="AX857" s="391">
        <v>1</v>
      </c>
      <c r="AY857" s="83">
        <v>22</v>
      </c>
      <c r="AZ857" s="5">
        <v>0</v>
      </c>
      <c r="BA857" s="5" t="s">
        <v>1537</v>
      </c>
      <c r="BB857" s="5" t="s">
        <v>1537</v>
      </c>
      <c r="BC857" s="5" t="s">
        <v>1537</v>
      </c>
      <c r="BD857" s="4" t="s">
        <v>3612</v>
      </c>
      <c r="BE857" s="5">
        <v>0</v>
      </c>
      <c r="BF857" s="5">
        <v>0</v>
      </c>
      <c r="BG857" s="5">
        <v>1</v>
      </c>
      <c r="BH857" s="5" t="s">
        <v>1537</v>
      </c>
      <c r="BJ857" s="354">
        <v>24</v>
      </c>
      <c r="BK857" s="354">
        <v>33</v>
      </c>
    </row>
    <row r="858" spans="1:63" x14ac:dyDescent="0.2">
      <c r="A858" s="63" t="s">
        <v>5889</v>
      </c>
      <c r="B858" s="292" t="s">
        <v>5912</v>
      </c>
      <c r="C858" s="340">
        <v>213</v>
      </c>
      <c r="D858" s="341">
        <v>262</v>
      </c>
      <c r="E858" s="341">
        <v>327</v>
      </c>
      <c r="F858" s="341">
        <v>309</v>
      </c>
      <c r="G858" s="341">
        <v>342</v>
      </c>
      <c r="H858" s="341">
        <v>377</v>
      </c>
      <c r="I858" s="342">
        <v>413</v>
      </c>
      <c r="J858" s="340">
        <v>24</v>
      </c>
      <c r="K858" s="341">
        <v>47</v>
      </c>
      <c r="L858" s="341">
        <v>65</v>
      </c>
      <c r="M858" s="341">
        <v>132</v>
      </c>
      <c r="N858" s="340">
        <v>259</v>
      </c>
      <c r="O858" s="341">
        <v>389</v>
      </c>
      <c r="P858" s="341">
        <v>419</v>
      </c>
      <c r="Q858" s="343">
        <v>413</v>
      </c>
      <c r="R858" s="344">
        <v>443</v>
      </c>
      <c r="S858" s="344">
        <v>485</v>
      </c>
      <c r="T858" s="344">
        <v>488</v>
      </c>
      <c r="U858" s="344">
        <v>527</v>
      </c>
      <c r="V858" s="344">
        <v>527</v>
      </c>
      <c r="W858" s="344">
        <v>47</v>
      </c>
      <c r="X858" s="383">
        <v>53</v>
      </c>
      <c r="Y858" s="384">
        <v>0.12</v>
      </c>
      <c r="Z858" s="384">
        <v>0.25</v>
      </c>
      <c r="AA858" s="384">
        <v>0.25</v>
      </c>
      <c r="AB858" s="385">
        <v>0</v>
      </c>
      <c r="AC858" s="385">
        <v>0</v>
      </c>
      <c r="AD858" s="385">
        <v>44</v>
      </c>
      <c r="AE858" s="385">
        <v>0</v>
      </c>
      <c r="AF858" s="5">
        <v>0</v>
      </c>
      <c r="AG858" s="333" t="s">
        <v>5936</v>
      </c>
      <c r="AH858" s="388" t="s">
        <v>1172</v>
      </c>
      <c r="AI858" s="388" t="s">
        <v>5938</v>
      </c>
      <c r="AJ858" s="389">
        <v>24</v>
      </c>
      <c r="AK858" s="390">
        <v>42</v>
      </c>
      <c r="AL858" s="333">
        <v>32.5</v>
      </c>
      <c r="AM858" s="333">
        <v>20.018627025462962</v>
      </c>
      <c r="AN858" s="440">
        <v>69.289444444444456</v>
      </c>
      <c r="AO858" s="389">
        <v>35.319444444444443</v>
      </c>
      <c r="AP858" s="389">
        <v>7.875</v>
      </c>
      <c r="AQ858" s="389">
        <v>2</v>
      </c>
      <c r="AR858" s="389">
        <v>2</v>
      </c>
      <c r="AS858" s="389">
        <v>0</v>
      </c>
      <c r="AT858" s="389">
        <v>0</v>
      </c>
      <c r="AU858" s="389">
        <v>0</v>
      </c>
      <c r="AV858" s="389">
        <v>4</v>
      </c>
      <c r="AW858" s="350">
        <v>2</v>
      </c>
      <c r="AX858" s="391">
        <v>1</v>
      </c>
      <c r="AY858" s="83">
        <v>22</v>
      </c>
      <c r="AZ858" s="5">
        <v>0</v>
      </c>
      <c r="BA858" s="5" t="s">
        <v>1537</v>
      </c>
      <c r="BB858" s="5" t="s">
        <v>1537</v>
      </c>
      <c r="BC858" s="5" t="s">
        <v>1537</v>
      </c>
      <c r="BD858" s="4" t="s">
        <v>3612</v>
      </c>
      <c r="BE858" s="5">
        <v>0</v>
      </c>
      <c r="BF858" s="5">
        <v>0</v>
      </c>
      <c r="BG858" s="5">
        <v>1</v>
      </c>
      <c r="BH858" s="5" t="s">
        <v>1537</v>
      </c>
      <c r="BJ858" s="354">
        <v>24</v>
      </c>
      <c r="BK858" s="354">
        <v>34</v>
      </c>
    </row>
    <row r="859" spans="1:63" x14ac:dyDescent="0.2">
      <c r="A859" s="63" t="s">
        <v>5915</v>
      </c>
      <c r="B859" s="292" t="s">
        <v>5916</v>
      </c>
      <c r="C859" s="340">
        <v>362</v>
      </c>
      <c r="D859" s="341">
        <v>376</v>
      </c>
      <c r="E859" s="341">
        <v>394</v>
      </c>
      <c r="F859" s="341">
        <v>399</v>
      </c>
      <c r="G859" s="341">
        <v>409</v>
      </c>
      <c r="H859" s="341">
        <v>446</v>
      </c>
      <c r="I859" s="342">
        <v>474</v>
      </c>
      <c r="J859" s="340">
        <v>24</v>
      </c>
      <c r="K859" s="341">
        <v>47</v>
      </c>
      <c r="L859" s="341">
        <v>27</v>
      </c>
      <c r="M859" s="341">
        <v>56</v>
      </c>
      <c r="N859" s="340">
        <v>362</v>
      </c>
      <c r="O859" s="341">
        <v>423</v>
      </c>
      <c r="P859" s="341">
        <v>454</v>
      </c>
      <c r="Q859" s="343">
        <v>423</v>
      </c>
      <c r="R859" s="344">
        <v>454</v>
      </c>
      <c r="S859" s="344">
        <v>497</v>
      </c>
      <c r="T859" s="344">
        <v>493</v>
      </c>
      <c r="U859" s="344">
        <v>531</v>
      </c>
      <c r="V859" s="344">
        <v>531</v>
      </c>
      <c r="W859" s="344">
        <v>47</v>
      </c>
      <c r="X859" s="383">
        <v>53</v>
      </c>
      <c r="Y859" s="384">
        <v>0.12</v>
      </c>
      <c r="Z859" s="384">
        <v>0.25</v>
      </c>
      <c r="AA859" s="384">
        <v>0.25</v>
      </c>
      <c r="AB859" s="385">
        <v>0</v>
      </c>
      <c r="AC859" s="385">
        <v>0</v>
      </c>
      <c r="AD859" s="385">
        <v>0</v>
      </c>
      <c r="AE859" s="385">
        <v>0</v>
      </c>
      <c r="AF859" s="5">
        <v>0</v>
      </c>
      <c r="AG859" s="333" t="s">
        <v>5936</v>
      </c>
      <c r="AH859" s="388" t="s">
        <v>1172</v>
      </c>
      <c r="AI859" s="388" t="s">
        <v>5939</v>
      </c>
      <c r="AJ859" s="389">
        <v>24</v>
      </c>
      <c r="AK859" s="390">
        <v>18</v>
      </c>
      <c r="AL859" s="333">
        <v>32.5</v>
      </c>
      <c r="AM859" s="333">
        <v>8.6470992476851851</v>
      </c>
      <c r="AN859" s="440">
        <v>50.752777777777787</v>
      </c>
      <c r="AO859" s="389">
        <v>26.569444444444446</v>
      </c>
      <c r="AP859" s="389">
        <v>3.375</v>
      </c>
      <c r="AQ859" s="389">
        <v>2</v>
      </c>
      <c r="AR859" s="389">
        <v>0</v>
      </c>
      <c r="AS859" s="389">
        <v>1</v>
      </c>
      <c r="AT859" s="389">
        <v>0</v>
      </c>
      <c r="AU859" s="389">
        <v>0</v>
      </c>
      <c r="AV859" s="389">
        <v>0</v>
      </c>
      <c r="AW859" s="350">
        <v>1</v>
      </c>
      <c r="AX859" s="391">
        <v>1</v>
      </c>
      <c r="AY859" s="83">
        <v>11</v>
      </c>
      <c r="AZ859" s="5">
        <v>0</v>
      </c>
      <c r="BA859" s="5" t="s">
        <v>1537</v>
      </c>
      <c r="BB859" s="5" t="s">
        <v>1537</v>
      </c>
      <c r="BC859" s="5" t="s">
        <v>1537</v>
      </c>
      <c r="BD859" s="4" t="s">
        <v>3612</v>
      </c>
      <c r="BE859" s="5">
        <v>0</v>
      </c>
      <c r="BF859" s="5">
        <v>0</v>
      </c>
      <c r="BG859" s="5">
        <v>1</v>
      </c>
      <c r="BH859" s="5" t="s">
        <v>1537</v>
      </c>
      <c r="BI859" s="337"/>
      <c r="BJ859" s="336">
        <v>24</v>
      </c>
      <c r="BK859" s="336">
        <v>41</v>
      </c>
    </row>
    <row r="860" spans="1:63" x14ac:dyDescent="0.2">
      <c r="A860" s="63" t="s">
        <v>1647</v>
      </c>
      <c r="B860" s="288" t="s">
        <v>3318</v>
      </c>
      <c r="C860" s="340">
        <v>172</v>
      </c>
      <c r="D860" s="341">
        <v>179</v>
      </c>
      <c r="E860" s="341">
        <v>187</v>
      </c>
      <c r="F860" s="341">
        <v>189</v>
      </c>
      <c r="G860" s="341">
        <v>194</v>
      </c>
      <c r="H860" s="341">
        <v>210</v>
      </c>
      <c r="I860" s="342">
        <v>222</v>
      </c>
      <c r="J860" s="340">
        <v>17</v>
      </c>
      <c r="K860" s="341">
        <v>35</v>
      </c>
      <c r="L860" s="341">
        <v>13</v>
      </c>
      <c r="M860" s="341">
        <v>25</v>
      </c>
      <c r="N860" s="340">
        <v>172</v>
      </c>
      <c r="O860" s="341">
        <v>209</v>
      </c>
      <c r="P860" s="341">
        <v>226</v>
      </c>
      <c r="Q860" s="343">
        <v>209</v>
      </c>
      <c r="R860" s="344">
        <v>226</v>
      </c>
      <c r="S860" s="344">
        <v>252</v>
      </c>
      <c r="T860" s="344">
        <v>235</v>
      </c>
      <c r="U860" s="344">
        <v>281</v>
      </c>
      <c r="V860" s="344">
        <v>281</v>
      </c>
      <c r="W860" s="344">
        <v>47</v>
      </c>
      <c r="X860" s="383">
        <v>53</v>
      </c>
      <c r="Y860" s="384">
        <v>0.12</v>
      </c>
      <c r="Z860" s="384">
        <v>0.25</v>
      </c>
      <c r="AA860" s="384">
        <v>0.25</v>
      </c>
      <c r="AB860" s="385">
        <v>0</v>
      </c>
      <c r="AC860" s="385">
        <v>0</v>
      </c>
      <c r="AD860" s="385">
        <v>0</v>
      </c>
      <c r="AE860" s="385">
        <v>0</v>
      </c>
      <c r="AF860" s="5">
        <v>1</v>
      </c>
      <c r="AG860" s="333" t="s">
        <v>3963</v>
      </c>
      <c r="AH860" s="386" t="s">
        <v>1130</v>
      </c>
      <c r="AI860" s="387" t="s">
        <v>2395</v>
      </c>
      <c r="AJ860" s="386">
        <v>21</v>
      </c>
      <c r="AK860" s="390">
        <v>12</v>
      </c>
      <c r="AL860" s="333">
        <v>25.5</v>
      </c>
      <c r="AM860" s="333">
        <v>4.0159866898148149</v>
      </c>
      <c r="AN860" s="440">
        <v>36.572152777777781</v>
      </c>
      <c r="AO860" s="389">
        <v>19.793402777777775</v>
      </c>
      <c r="AP860" s="390">
        <v>1.75</v>
      </c>
      <c r="AQ860" s="387">
        <v>2</v>
      </c>
      <c r="AR860" s="387">
        <v>1</v>
      </c>
      <c r="AS860" s="387">
        <v>1</v>
      </c>
      <c r="AT860" s="387">
        <v>0</v>
      </c>
      <c r="AU860" s="387">
        <v>1</v>
      </c>
      <c r="AV860" s="387">
        <v>2</v>
      </c>
      <c r="AW860" s="350">
        <v>1</v>
      </c>
      <c r="AX860" s="391">
        <v>1</v>
      </c>
      <c r="AY860" s="83">
        <v>12</v>
      </c>
      <c r="AZ860" s="5">
        <v>0</v>
      </c>
      <c r="BA860" s="5" t="s">
        <v>1537</v>
      </c>
      <c r="BB860" s="5" t="s">
        <v>1537</v>
      </c>
      <c r="BC860" s="5" t="s">
        <v>1537</v>
      </c>
      <c r="BD860" s="4" t="s">
        <v>3612</v>
      </c>
      <c r="BE860" s="5">
        <v>0</v>
      </c>
      <c r="BF860" s="5">
        <v>0</v>
      </c>
      <c r="BG860" s="5">
        <v>1</v>
      </c>
      <c r="BH860" s="354" t="s">
        <v>1537</v>
      </c>
      <c r="BI860" s="289"/>
      <c r="BJ860" s="297">
        <v>17</v>
      </c>
      <c r="BK860" s="297">
        <v>20</v>
      </c>
    </row>
    <row r="861" spans="1:63" x14ac:dyDescent="0.2">
      <c r="A861" s="63" t="s">
        <v>4814</v>
      </c>
      <c r="B861" s="288" t="s">
        <v>2967</v>
      </c>
      <c r="C861" s="340">
        <v>0</v>
      </c>
      <c r="D861" s="341">
        <v>36</v>
      </c>
      <c r="E861" s="341">
        <v>50</v>
      </c>
      <c r="F861" s="341">
        <v>49</v>
      </c>
      <c r="G861" s="341">
        <v>53</v>
      </c>
      <c r="H861" s="341">
        <v>63</v>
      </c>
      <c r="I861" s="341">
        <v>58</v>
      </c>
      <c r="J861" s="340">
        <v>0</v>
      </c>
      <c r="K861" s="341">
        <v>0</v>
      </c>
      <c r="L861" s="341">
        <v>22</v>
      </c>
      <c r="M861" s="341">
        <v>44</v>
      </c>
      <c r="N861" s="340">
        <v>0</v>
      </c>
      <c r="O861" s="341">
        <v>74</v>
      </c>
      <c r="P861" s="341">
        <v>79</v>
      </c>
      <c r="Q861" s="341">
        <v>74</v>
      </c>
      <c r="R861" s="341">
        <v>79</v>
      </c>
      <c r="S861" s="341">
        <v>96</v>
      </c>
      <c r="T861" s="341">
        <v>95</v>
      </c>
      <c r="U861" s="341">
        <v>116</v>
      </c>
      <c r="V861" s="341">
        <v>116</v>
      </c>
      <c r="W861" s="344">
        <v>0</v>
      </c>
      <c r="X861" s="383">
        <v>0</v>
      </c>
      <c r="Y861" s="384">
        <v>0.12</v>
      </c>
      <c r="Z861" s="384">
        <v>0.25</v>
      </c>
      <c r="AA861" s="384">
        <v>0.25</v>
      </c>
      <c r="AB861" s="385">
        <v>0</v>
      </c>
      <c r="AC861" s="385">
        <v>0</v>
      </c>
      <c r="AD861" s="385">
        <v>0</v>
      </c>
      <c r="AE861" s="385">
        <v>0</v>
      </c>
      <c r="AF861" s="5">
        <v>0</v>
      </c>
      <c r="AG861" s="333" t="s">
        <v>1570</v>
      </c>
      <c r="AH861" s="386" t="s">
        <v>1518</v>
      </c>
      <c r="AI861" s="387" t="s">
        <v>1515</v>
      </c>
      <c r="AJ861" s="386">
        <v>0.75</v>
      </c>
      <c r="AK861" s="390">
        <v>36</v>
      </c>
      <c r="AL861" s="333">
        <v>12</v>
      </c>
      <c r="AM861" s="333">
        <v>0.19677217595175936</v>
      </c>
      <c r="AN861" s="440">
        <v>6.4934818064080586</v>
      </c>
      <c r="AO861" s="389"/>
      <c r="AP861" s="390">
        <v>2.9515826392763902</v>
      </c>
      <c r="AQ861" s="387">
        <v>1</v>
      </c>
      <c r="AR861" s="387">
        <v>1</v>
      </c>
      <c r="AS861" s="387"/>
      <c r="AT861" s="387"/>
      <c r="AU861" s="387"/>
      <c r="AV861" s="387"/>
      <c r="AW861" s="350">
        <v>0.05</v>
      </c>
      <c r="AX861" s="391">
        <v>0.25</v>
      </c>
      <c r="AY861" s="83">
        <v>5</v>
      </c>
      <c r="AZ861" s="5">
        <v>0</v>
      </c>
      <c r="BA861" s="5" t="s">
        <v>1537</v>
      </c>
      <c r="BB861" s="5" t="s">
        <v>1537</v>
      </c>
      <c r="BC861" s="5" t="s">
        <v>1537</v>
      </c>
      <c r="BD861" s="4" t="s">
        <v>3612</v>
      </c>
      <c r="BE861" s="5">
        <v>0</v>
      </c>
      <c r="BF861" s="5">
        <v>0</v>
      </c>
      <c r="BG861" s="5">
        <v>0</v>
      </c>
      <c r="BH861" s="354" t="s">
        <v>1537</v>
      </c>
      <c r="BI861" s="289" t="s">
        <v>1537</v>
      </c>
      <c r="BJ861" s="297">
        <v>0</v>
      </c>
      <c r="BK861" s="297">
        <v>6</v>
      </c>
    </row>
    <row r="862" spans="1:63" x14ac:dyDescent="0.2">
      <c r="A862" s="63" t="s">
        <v>1156</v>
      </c>
      <c r="B862" s="288" t="s">
        <v>3102</v>
      </c>
      <c r="C862" s="340">
        <v>0</v>
      </c>
      <c r="D862" s="341">
        <v>55</v>
      </c>
      <c r="E862" s="341">
        <v>81</v>
      </c>
      <c r="F862" s="341">
        <v>79</v>
      </c>
      <c r="G862" s="341">
        <v>80</v>
      </c>
      <c r="H862" s="341">
        <v>88</v>
      </c>
      <c r="I862" s="341">
        <v>94</v>
      </c>
      <c r="J862" s="340">
        <v>0</v>
      </c>
      <c r="K862" s="341">
        <v>0</v>
      </c>
      <c r="L862" s="341">
        <v>38</v>
      </c>
      <c r="M862" s="341">
        <v>74</v>
      </c>
      <c r="N862" s="340">
        <v>0</v>
      </c>
      <c r="O862" s="341">
        <v>121</v>
      </c>
      <c r="P862" s="341">
        <v>121</v>
      </c>
      <c r="Q862" s="341">
        <v>121</v>
      </c>
      <c r="R862" s="341">
        <v>121</v>
      </c>
      <c r="S862" s="341">
        <v>121</v>
      </c>
      <c r="T862" s="341">
        <v>121</v>
      </c>
      <c r="U862" s="341">
        <v>121</v>
      </c>
      <c r="V862" s="341">
        <v>121</v>
      </c>
      <c r="W862" s="344">
        <v>0</v>
      </c>
      <c r="X862" s="383">
        <v>0</v>
      </c>
      <c r="Y862" s="384">
        <v>0.12</v>
      </c>
      <c r="Z862" s="384">
        <v>0.25</v>
      </c>
      <c r="AA862" s="384">
        <v>0.25</v>
      </c>
      <c r="AB862" s="385">
        <v>0</v>
      </c>
      <c r="AC862" s="385">
        <v>0</v>
      </c>
      <c r="AD862" s="385">
        <v>0</v>
      </c>
      <c r="AE862" s="385">
        <v>0</v>
      </c>
      <c r="AF862" s="5">
        <v>0</v>
      </c>
      <c r="AG862" s="333" t="s">
        <v>1570</v>
      </c>
      <c r="AH862" s="386" t="s">
        <v>1518</v>
      </c>
      <c r="AI862" s="387" t="s">
        <v>1515</v>
      </c>
      <c r="AJ862" s="386">
        <v>0.75</v>
      </c>
      <c r="AK862" s="390">
        <v>30</v>
      </c>
      <c r="AL862" s="333">
        <v>24</v>
      </c>
      <c r="AM862" s="333">
        <v>0.27323468998789852</v>
      </c>
      <c r="AN862" s="440">
        <v>9.0167447696006526</v>
      </c>
      <c r="AO862" s="389"/>
      <c r="AP862" s="390">
        <v>4.0985203498184779</v>
      </c>
      <c r="AQ862" s="387">
        <v>1</v>
      </c>
      <c r="AR862" s="387">
        <v>1</v>
      </c>
      <c r="AS862" s="387"/>
      <c r="AT862" s="387"/>
      <c r="AU862" s="387"/>
      <c r="AV862" s="387"/>
      <c r="AW862" s="350">
        <v>0.27323468998789852</v>
      </c>
      <c r="AX862" s="391">
        <v>0.25</v>
      </c>
      <c r="AY862" s="83">
        <v>5</v>
      </c>
      <c r="AZ862" s="5">
        <v>0</v>
      </c>
      <c r="BA862" s="5" t="s">
        <v>1537</v>
      </c>
      <c r="BB862" s="5" t="s">
        <v>1537</v>
      </c>
      <c r="BC862" s="5" t="s">
        <v>1537</v>
      </c>
      <c r="BD862" s="4" t="s">
        <v>3612</v>
      </c>
      <c r="BE862" s="5">
        <v>0</v>
      </c>
      <c r="BF862" s="5">
        <v>0</v>
      </c>
      <c r="BG862" s="5">
        <v>0</v>
      </c>
      <c r="BH862" s="354" t="s">
        <v>3612</v>
      </c>
      <c r="BI862" s="289"/>
      <c r="BJ862" s="297">
        <v>0</v>
      </c>
      <c r="BK862" s="297">
        <v>8</v>
      </c>
    </row>
    <row r="863" spans="1:63" x14ac:dyDescent="0.2">
      <c r="A863" s="63" t="s">
        <v>1157</v>
      </c>
      <c r="B863" s="288" t="s">
        <v>3103</v>
      </c>
      <c r="C863" s="340">
        <v>0</v>
      </c>
      <c r="D863" s="341">
        <v>59</v>
      </c>
      <c r="E863" s="341">
        <v>86</v>
      </c>
      <c r="F863" s="341">
        <v>84</v>
      </c>
      <c r="G863" s="341">
        <v>86</v>
      </c>
      <c r="H863" s="341">
        <v>94</v>
      </c>
      <c r="I863" s="341">
        <v>100</v>
      </c>
      <c r="J863" s="340">
        <v>0</v>
      </c>
      <c r="K863" s="341">
        <v>0</v>
      </c>
      <c r="L863" s="341">
        <v>40</v>
      </c>
      <c r="M863" s="341">
        <v>80</v>
      </c>
      <c r="N863" s="340">
        <v>0</v>
      </c>
      <c r="O863" s="341">
        <v>118</v>
      </c>
      <c r="P863" s="341">
        <v>118</v>
      </c>
      <c r="Q863" s="341">
        <v>118</v>
      </c>
      <c r="R863" s="341">
        <v>118</v>
      </c>
      <c r="S863" s="341">
        <v>118</v>
      </c>
      <c r="T863" s="341">
        <v>118</v>
      </c>
      <c r="U863" s="341">
        <v>118</v>
      </c>
      <c r="V863" s="341">
        <v>118</v>
      </c>
      <c r="W863" s="344">
        <v>0</v>
      </c>
      <c r="X863" s="383">
        <v>0</v>
      </c>
      <c r="Y863" s="384">
        <v>0.12</v>
      </c>
      <c r="Z863" s="384">
        <v>0.25</v>
      </c>
      <c r="AA863" s="384">
        <v>0.25</v>
      </c>
      <c r="AB863" s="385">
        <v>0</v>
      </c>
      <c r="AC863" s="385">
        <v>0</v>
      </c>
      <c r="AD863" s="385">
        <v>0</v>
      </c>
      <c r="AE863" s="385">
        <v>0</v>
      </c>
      <c r="AF863" s="5">
        <v>0</v>
      </c>
      <c r="AG863" s="333" t="s">
        <v>1570</v>
      </c>
      <c r="AH863" s="386" t="s">
        <v>1518</v>
      </c>
      <c r="AI863" s="387" t="s">
        <v>1515</v>
      </c>
      <c r="AJ863" s="386">
        <v>0.75</v>
      </c>
      <c r="AK863" s="390">
        <v>30</v>
      </c>
      <c r="AL863" s="333">
        <v>25</v>
      </c>
      <c r="AM863" s="333">
        <v>0.27323468998789852</v>
      </c>
      <c r="AN863" s="440">
        <v>9.0167447696006526</v>
      </c>
      <c r="AO863" s="389"/>
      <c r="AP863" s="390">
        <v>4.0985203498184779</v>
      </c>
      <c r="AQ863" s="387">
        <v>1</v>
      </c>
      <c r="AR863" s="387">
        <v>1</v>
      </c>
      <c r="AS863" s="387"/>
      <c r="AT863" s="387"/>
      <c r="AU863" s="387"/>
      <c r="AV863" s="387"/>
      <c r="AW863" s="350">
        <v>0.27323468998789852</v>
      </c>
      <c r="AX863" s="391">
        <v>0.25</v>
      </c>
      <c r="AY863" s="83">
        <v>5</v>
      </c>
      <c r="AZ863" s="5">
        <v>0</v>
      </c>
      <c r="BA863" s="5" t="s">
        <v>1537</v>
      </c>
      <c r="BB863" s="5" t="s">
        <v>1537</v>
      </c>
      <c r="BC863" s="5" t="s">
        <v>1537</v>
      </c>
      <c r="BD863" s="4" t="s">
        <v>3612</v>
      </c>
      <c r="BE863" s="5">
        <v>0</v>
      </c>
      <c r="BF863" s="5">
        <v>0</v>
      </c>
      <c r="BG863" s="5">
        <v>0</v>
      </c>
      <c r="BH863" s="354" t="s">
        <v>3612</v>
      </c>
      <c r="BI863" s="289"/>
      <c r="BJ863" s="297">
        <v>0</v>
      </c>
      <c r="BK863" s="297">
        <v>9</v>
      </c>
    </row>
    <row r="864" spans="1:63" x14ac:dyDescent="0.2">
      <c r="A864" s="63" t="s">
        <v>3267</v>
      </c>
      <c r="B864" s="288" t="s">
        <v>3275</v>
      </c>
      <c r="C864" s="340">
        <v>0</v>
      </c>
      <c r="D864" s="341">
        <v>68</v>
      </c>
      <c r="E864" s="341">
        <v>99</v>
      </c>
      <c r="F864" s="341">
        <v>97</v>
      </c>
      <c r="G864" s="341">
        <v>99</v>
      </c>
      <c r="H864" s="341">
        <v>108</v>
      </c>
      <c r="I864" s="341">
        <v>116</v>
      </c>
      <c r="J864" s="340">
        <v>0</v>
      </c>
      <c r="K864" s="341">
        <v>0</v>
      </c>
      <c r="L864" s="341">
        <v>47</v>
      </c>
      <c r="M864" s="341">
        <v>93</v>
      </c>
      <c r="N864" s="340">
        <v>0</v>
      </c>
      <c r="O864" s="341">
        <v>126</v>
      </c>
      <c r="P864" s="341">
        <v>126</v>
      </c>
      <c r="Q864" s="341">
        <v>126</v>
      </c>
      <c r="R864" s="341">
        <v>126</v>
      </c>
      <c r="S864" s="341">
        <v>126</v>
      </c>
      <c r="T864" s="341">
        <v>126</v>
      </c>
      <c r="U864" s="341">
        <v>126</v>
      </c>
      <c r="V864" s="341">
        <v>126</v>
      </c>
      <c r="W864" s="344">
        <v>0</v>
      </c>
      <c r="X864" s="383">
        <v>0</v>
      </c>
      <c r="Y864" s="384">
        <v>0.12</v>
      </c>
      <c r="Z864" s="384">
        <v>0.25</v>
      </c>
      <c r="AA864" s="384">
        <v>0.25</v>
      </c>
      <c r="AB864" s="385">
        <v>0</v>
      </c>
      <c r="AC864" s="385">
        <v>0</v>
      </c>
      <c r="AD864" s="385">
        <v>0</v>
      </c>
      <c r="AE864" s="385">
        <v>0</v>
      </c>
      <c r="AF864" s="5">
        <v>0</v>
      </c>
      <c r="AG864" s="333" t="s">
        <v>1570</v>
      </c>
      <c r="AH864" s="386" t="s">
        <v>1518</v>
      </c>
      <c r="AI864" s="387" t="s">
        <v>1515</v>
      </c>
      <c r="AJ864" s="386">
        <v>0.75</v>
      </c>
      <c r="AK864" s="390">
        <v>30</v>
      </c>
      <c r="AL864" s="333">
        <v>30</v>
      </c>
      <c r="AM864" s="333">
        <v>0.27323468998789852</v>
      </c>
      <c r="AN864" s="440">
        <v>9.0167447696006526</v>
      </c>
      <c r="AO864" s="389"/>
      <c r="AP864" s="390">
        <v>4.0985203498184779</v>
      </c>
      <c r="AQ864" s="387">
        <v>1</v>
      </c>
      <c r="AR864" s="387">
        <v>1</v>
      </c>
      <c r="AS864" s="387"/>
      <c r="AT864" s="387"/>
      <c r="AU864" s="387"/>
      <c r="AV864" s="387"/>
      <c r="AW864" s="350">
        <v>0.27323468998789852</v>
      </c>
      <c r="AX864" s="391">
        <v>0.25</v>
      </c>
      <c r="AY864" s="83">
        <v>5</v>
      </c>
      <c r="AZ864" s="5">
        <v>0</v>
      </c>
      <c r="BA864" s="5" t="s">
        <v>1537</v>
      </c>
      <c r="BB864" s="5" t="s">
        <v>1537</v>
      </c>
      <c r="BC864" s="5" t="s">
        <v>1537</v>
      </c>
      <c r="BD864" s="4" t="s">
        <v>3612</v>
      </c>
      <c r="BE864" s="5">
        <v>0</v>
      </c>
      <c r="BF864" s="5">
        <v>0</v>
      </c>
      <c r="BG864" s="5">
        <v>0</v>
      </c>
      <c r="BH864" s="354" t="s">
        <v>3612</v>
      </c>
      <c r="BI864" s="289"/>
      <c r="BJ864" s="297">
        <v>0</v>
      </c>
      <c r="BK864" s="297">
        <v>10</v>
      </c>
    </row>
    <row r="865" spans="1:63" x14ac:dyDescent="0.2">
      <c r="A865" s="63" t="s">
        <v>3270</v>
      </c>
      <c r="B865" s="288" t="s">
        <v>3277</v>
      </c>
      <c r="C865" s="340">
        <v>0</v>
      </c>
      <c r="D865" s="341">
        <v>72</v>
      </c>
      <c r="E865" s="341">
        <v>105</v>
      </c>
      <c r="F865" s="341">
        <v>103</v>
      </c>
      <c r="G865" s="341">
        <v>105</v>
      </c>
      <c r="H865" s="341">
        <v>115</v>
      </c>
      <c r="I865" s="341">
        <v>123</v>
      </c>
      <c r="J865" s="340">
        <v>0</v>
      </c>
      <c r="K865" s="341">
        <v>0</v>
      </c>
      <c r="L865" s="341">
        <v>49</v>
      </c>
      <c r="M865" s="341">
        <v>99</v>
      </c>
      <c r="N865" s="340">
        <v>0</v>
      </c>
      <c r="O865" s="341">
        <v>129</v>
      </c>
      <c r="P865" s="341">
        <v>129</v>
      </c>
      <c r="Q865" s="341">
        <v>129</v>
      </c>
      <c r="R865" s="341">
        <v>129</v>
      </c>
      <c r="S865" s="341">
        <v>129</v>
      </c>
      <c r="T865" s="341">
        <v>129</v>
      </c>
      <c r="U865" s="341">
        <v>129</v>
      </c>
      <c r="V865" s="341">
        <v>129</v>
      </c>
      <c r="W865" s="344">
        <v>0</v>
      </c>
      <c r="X865" s="383">
        <v>0</v>
      </c>
      <c r="Y865" s="384">
        <v>0.12</v>
      </c>
      <c r="Z865" s="384">
        <v>0.25</v>
      </c>
      <c r="AA865" s="384">
        <v>0.25</v>
      </c>
      <c r="AB865" s="385">
        <v>0</v>
      </c>
      <c r="AC865" s="385">
        <v>0</v>
      </c>
      <c r="AD865" s="385">
        <v>0</v>
      </c>
      <c r="AE865" s="385">
        <v>0</v>
      </c>
      <c r="AF865" s="5">
        <v>0</v>
      </c>
      <c r="AG865" s="333" t="s">
        <v>1570</v>
      </c>
      <c r="AH865" s="386" t="s">
        <v>1518</v>
      </c>
      <c r="AI865" s="387" t="s">
        <v>1515</v>
      </c>
      <c r="AJ865" s="386">
        <v>0.75</v>
      </c>
      <c r="AK865" s="390">
        <v>30</v>
      </c>
      <c r="AL865" s="333">
        <v>31</v>
      </c>
      <c r="AM865" s="333">
        <v>0.27323468998789852</v>
      </c>
      <c r="AN865" s="440">
        <v>9.0167447696006526</v>
      </c>
      <c r="AO865" s="389"/>
      <c r="AP865" s="390">
        <v>4.0985203498184779</v>
      </c>
      <c r="AQ865" s="387">
        <v>1</v>
      </c>
      <c r="AR865" s="387">
        <v>1</v>
      </c>
      <c r="AS865" s="387"/>
      <c r="AT865" s="387"/>
      <c r="AU865" s="387"/>
      <c r="AV865" s="387"/>
      <c r="AW865" s="350">
        <v>0.27323468998789852</v>
      </c>
      <c r="AX865" s="391">
        <v>0.25</v>
      </c>
      <c r="AY865" s="83">
        <v>5</v>
      </c>
      <c r="AZ865" s="5">
        <v>0</v>
      </c>
      <c r="BA865" s="5" t="s">
        <v>1537</v>
      </c>
      <c r="BB865" s="5" t="s">
        <v>1537</v>
      </c>
      <c r="BC865" s="5" t="s">
        <v>1537</v>
      </c>
      <c r="BD865" s="4" t="s">
        <v>3612</v>
      </c>
      <c r="BE865" s="5">
        <v>0</v>
      </c>
      <c r="BF865" s="5">
        <v>0</v>
      </c>
      <c r="BG865" s="5">
        <v>0</v>
      </c>
      <c r="BH865" s="354" t="s">
        <v>3612</v>
      </c>
      <c r="BI865" s="289"/>
      <c r="BJ865" s="297">
        <v>0</v>
      </c>
      <c r="BK865" s="297">
        <v>11</v>
      </c>
    </row>
    <row r="866" spans="1:63" x14ac:dyDescent="0.2">
      <c r="A866" s="63" t="s">
        <v>3272</v>
      </c>
      <c r="B866" s="288" t="s">
        <v>3279</v>
      </c>
      <c r="C866" s="340">
        <v>0</v>
      </c>
      <c r="D866" s="341">
        <v>108</v>
      </c>
      <c r="E866" s="341">
        <v>159</v>
      </c>
      <c r="F866" s="341">
        <v>158</v>
      </c>
      <c r="G866" s="341">
        <v>160</v>
      </c>
      <c r="H866" s="341">
        <v>175</v>
      </c>
      <c r="I866" s="342">
        <v>188</v>
      </c>
      <c r="J866" s="340">
        <v>0</v>
      </c>
      <c r="K866" s="341">
        <v>0</v>
      </c>
      <c r="L866" s="341">
        <v>78</v>
      </c>
      <c r="M866" s="341">
        <v>155</v>
      </c>
      <c r="N866" s="340">
        <v>0</v>
      </c>
      <c r="O866" s="341">
        <v>184</v>
      </c>
      <c r="P866" s="341">
        <v>184</v>
      </c>
      <c r="Q866" s="343">
        <v>184</v>
      </c>
      <c r="R866" s="344">
        <v>184</v>
      </c>
      <c r="S866" s="344">
        <v>184</v>
      </c>
      <c r="T866" s="344">
        <v>184</v>
      </c>
      <c r="U866" s="344">
        <v>184</v>
      </c>
      <c r="V866" s="344">
        <v>184</v>
      </c>
      <c r="W866" s="344">
        <v>0</v>
      </c>
      <c r="X866" s="383">
        <v>0</v>
      </c>
      <c r="Y866" s="384">
        <v>0.12</v>
      </c>
      <c r="Z866" s="384">
        <v>0.25</v>
      </c>
      <c r="AA866" s="384">
        <v>0.25</v>
      </c>
      <c r="AB866" s="385">
        <v>0</v>
      </c>
      <c r="AC866" s="385">
        <v>0</v>
      </c>
      <c r="AD866" s="385">
        <v>0</v>
      </c>
      <c r="AE866" s="385">
        <v>0</v>
      </c>
      <c r="AF866" s="5">
        <v>0</v>
      </c>
      <c r="AG866" s="333" t="s">
        <v>1570</v>
      </c>
      <c r="AH866" s="386" t="s">
        <v>1518</v>
      </c>
      <c r="AI866" s="387" t="s">
        <v>1515</v>
      </c>
      <c r="AJ866" s="386">
        <v>0.75</v>
      </c>
      <c r="AK866" s="390">
        <v>30</v>
      </c>
      <c r="AL866" s="333">
        <v>49.8</v>
      </c>
      <c r="AM866" s="333">
        <v>0.27323468998789852</v>
      </c>
      <c r="AN866" s="440">
        <v>9.0167447696006526</v>
      </c>
      <c r="AO866" s="389"/>
      <c r="AP866" s="390">
        <v>4.0985203498184779</v>
      </c>
      <c r="AQ866" s="387">
        <v>1</v>
      </c>
      <c r="AR866" s="387">
        <v>1</v>
      </c>
      <c r="AS866" s="387"/>
      <c r="AT866" s="387"/>
      <c r="AU866" s="387"/>
      <c r="AV866" s="387"/>
      <c r="AW866" s="350">
        <v>0.27323468998789852</v>
      </c>
      <c r="AX866" s="391">
        <v>0.25</v>
      </c>
      <c r="AY866" s="83">
        <v>5</v>
      </c>
      <c r="AZ866" s="5">
        <v>0</v>
      </c>
      <c r="BA866" s="5" t="s">
        <v>1537</v>
      </c>
      <c r="BB866" s="5" t="s">
        <v>1537</v>
      </c>
      <c r="BC866" s="5" t="s">
        <v>1537</v>
      </c>
      <c r="BD866" s="4" t="s">
        <v>3612</v>
      </c>
      <c r="BE866" s="5">
        <v>0</v>
      </c>
      <c r="BF866" s="5">
        <v>0</v>
      </c>
      <c r="BG866" s="5">
        <v>0</v>
      </c>
      <c r="BH866" s="354" t="s">
        <v>3612</v>
      </c>
      <c r="BI866" s="289"/>
      <c r="BJ866" s="297">
        <v>0</v>
      </c>
      <c r="BK866" s="297">
        <v>16</v>
      </c>
    </row>
    <row r="867" spans="1:63" x14ac:dyDescent="0.2">
      <c r="A867" s="63" t="s">
        <v>3274</v>
      </c>
      <c r="B867" s="288" t="s">
        <v>3281</v>
      </c>
      <c r="C867" s="340">
        <v>0</v>
      </c>
      <c r="D867" s="341">
        <v>121</v>
      </c>
      <c r="E867" s="341">
        <v>179</v>
      </c>
      <c r="F867" s="341">
        <v>175</v>
      </c>
      <c r="G867" s="341">
        <v>178</v>
      </c>
      <c r="H867" s="341">
        <v>196</v>
      </c>
      <c r="I867" s="342">
        <v>210</v>
      </c>
      <c r="J867" s="340">
        <v>0</v>
      </c>
      <c r="K867" s="341">
        <v>0</v>
      </c>
      <c r="L867" s="341">
        <v>88</v>
      </c>
      <c r="M867" s="341">
        <v>174</v>
      </c>
      <c r="N867" s="340">
        <v>0</v>
      </c>
      <c r="O867" s="341">
        <v>197</v>
      </c>
      <c r="P867" s="341">
        <v>197</v>
      </c>
      <c r="Q867" s="343">
        <v>197</v>
      </c>
      <c r="R867" s="344">
        <v>197</v>
      </c>
      <c r="S867" s="344">
        <v>197</v>
      </c>
      <c r="T867" s="344">
        <v>197</v>
      </c>
      <c r="U867" s="344">
        <v>197</v>
      </c>
      <c r="V867" s="344">
        <v>197</v>
      </c>
      <c r="W867" s="344">
        <v>0</v>
      </c>
      <c r="X867" s="383">
        <v>0</v>
      </c>
      <c r="Y867" s="384">
        <v>0.12</v>
      </c>
      <c r="Z867" s="384">
        <v>0.25</v>
      </c>
      <c r="AA867" s="384">
        <v>0.25</v>
      </c>
      <c r="AB867" s="385">
        <v>0</v>
      </c>
      <c r="AC867" s="385">
        <v>0</v>
      </c>
      <c r="AD867" s="385">
        <v>0</v>
      </c>
      <c r="AE867" s="385">
        <v>0</v>
      </c>
      <c r="AF867" s="5">
        <v>0</v>
      </c>
      <c r="AG867" s="333" t="s">
        <v>1570</v>
      </c>
      <c r="AH867" s="386" t="s">
        <v>1518</v>
      </c>
      <c r="AI867" s="387" t="s">
        <v>1515</v>
      </c>
      <c r="AJ867" s="386">
        <v>0.75</v>
      </c>
      <c r="AK867" s="390">
        <v>30</v>
      </c>
      <c r="AL867" s="333">
        <v>55</v>
      </c>
      <c r="AM867" s="333">
        <v>0.27323468998789852</v>
      </c>
      <c r="AN867" s="440">
        <v>9.0167447696006526</v>
      </c>
      <c r="AO867" s="389"/>
      <c r="AP867" s="390">
        <v>4.0985203498184779</v>
      </c>
      <c r="AQ867" s="387">
        <v>1</v>
      </c>
      <c r="AR867" s="387">
        <v>1</v>
      </c>
      <c r="AS867" s="387"/>
      <c r="AT867" s="387"/>
      <c r="AU867" s="387"/>
      <c r="AV867" s="387"/>
      <c r="AW867" s="350">
        <v>0.27323468998789852</v>
      </c>
      <c r="AX867" s="391">
        <v>0.25</v>
      </c>
      <c r="AY867" s="83">
        <v>5</v>
      </c>
      <c r="AZ867" s="5">
        <v>0</v>
      </c>
      <c r="BA867" s="5" t="s">
        <v>1537</v>
      </c>
      <c r="BB867" s="5" t="s">
        <v>1537</v>
      </c>
      <c r="BC867" s="5" t="s">
        <v>1537</v>
      </c>
      <c r="BD867" s="4" t="s">
        <v>3612</v>
      </c>
      <c r="BE867" s="5">
        <v>0</v>
      </c>
      <c r="BF867" s="5">
        <v>0</v>
      </c>
      <c r="BG867" s="5">
        <v>0</v>
      </c>
      <c r="BH867" s="354" t="s">
        <v>3612</v>
      </c>
      <c r="BI867" s="289"/>
      <c r="BJ867" s="297">
        <v>0</v>
      </c>
      <c r="BK867" s="297">
        <v>18</v>
      </c>
    </row>
    <row r="868" spans="1:63" x14ac:dyDescent="0.2">
      <c r="A868" s="63" t="s">
        <v>1158</v>
      </c>
      <c r="B868" s="288" t="s">
        <v>3104</v>
      </c>
      <c r="C868" s="340">
        <v>0</v>
      </c>
      <c r="D868" s="341">
        <v>64</v>
      </c>
      <c r="E868" s="341">
        <v>94</v>
      </c>
      <c r="F868" s="341">
        <v>92</v>
      </c>
      <c r="G868" s="341">
        <v>93</v>
      </c>
      <c r="H868" s="341">
        <v>103</v>
      </c>
      <c r="I868" s="342">
        <v>111</v>
      </c>
      <c r="J868" s="340">
        <v>0</v>
      </c>
      <c r="K868" s="341">
        <v>0</v>
      </c>
      <c r="L868" s="341">
        <v>44</v>
      </c>
      <c r="M868" s="341">
        <v>88</v>
      </c>
      <c r="N868" s="340">
        <v>0</v>
      </c>
      <c r="O868" s="341">
        <v>120</v>
      </c>
      <c r="P868" s="341">
        <v>120</v>
      </c>
      <c r="Q868" s="343">
        <v>120</v>
      </c>
      <c r="R868" s="344">
        <v>120</v>
      </c>
      <c r="S868" s="344">
        <v>120</v>
      </c>
      <c r="T868" s="344">
        <v>120</v>
      </c>
      <c r="U868" s="344">
        <v>120</v>
      </c>
      <c r="V868" s="344">
        <v>120</v>
      </c>
      <c r="W868" s="344">
        <v>0</v>
      </c>
      <c r="X868" s="383">
        <v>0</v>
      </c>
      <c r="Y868" s="384">
        <v>0.12</v>
      </c>
      <c r="Z868" s="384">
        <v>0.25</v>
      </c>
      <c r="AA868" s="384">
        <v>0.25</v>
      </c>
      <c r="AB868" s="385">
        <v>0</v>
      </c>
      <c r="AC868" s="385">
        <v>0</v>
      </c>
      <c r="AD868" s="385">
        <v>0</v>
      </c>
      <c r="AE868" s="385">
        <v>0</v>
      </c>
      <c r="AF868" s="5">
        <v>0</v>
      </c>
      <c r="AG868" s="333" t="s">
        <v>1570</v>
      </c>
      <c r="AH868" s="386" t="s">
        <v>1518</v>
      </c>
      <c r="AI868" s="387" t="s">
        <v>1515</v>
      </c>
      <c r="AJ868" s="386">
        <v>0.75</v>
      </c>
      <c r="AK868" s="390">
        <v>33</v>
      </c>
      <c r="AL868" s="333">
        <v>25</v>
      </c>
      <c r="AM868" s="333">
        <v>0.27323468998789852</v>
      </c>
      <c r="AN868" s="440">
        <v>9.0167447696006526</v>
      </c>
      <c r="AO868" s="389"/>
      <c r="AP868" s="390">
        <v>4.0985203498184779</v>
      </c>
      <c r="AQ868" s="387">
        <v>1</v>
      </c>
      <c r="AR868" s="387">
        <v>1</v>
      </c>
      <c r="AS868" s="387"/>
      <c r="AT868" s="387"/>
      <c r="AU868" s="387"/>
      <c r="AV868" s="387"/>
      <c r="AW868" s="350">
        <v>0.27323468998789852</v>
      </c>
      <c r="AX868" s="391">
        <v>0.25</v>
      </c>
      <c r="AY868" s="83">
        <v>5</v>
      </c>
      <c r="AZ868" s="5">
        <v>0</v>
      </c>
      <c r="BA868" s="5" t="s">
        <v>1537</v>
      </c>
      <c r="BB868" s="5" t="s">
        <v>1537</v>
      </c>
      <c r="BC868" s="5" t="s">
        <v>1537</v>
      </c>
      <c r="BD868" s="4" t="s">
        <v>3612</v>
      </c>
      <c r="BE868" s="5">
        <v>0</v>
      </c>
      <c r="BF868" s="5">
        <v>0</v>
      </c>
      <c r="BG868" s="5">
        <v>0</v>
      </c>
      <c r="BH868" s="354" t="s">
        <v>3612</v>
      </c>
      <c r="BI868" s="289"/>
      <c r="BJ868" s="297">
        <v>0</v>
      </c>
      <c r="BK868" s="297">
        <v>10</v>
      </c>
    </row>
    <row r="869" spans="1:63" x14ac:dyDescent="0.2">
      <c r="A869" s="63" t="s">
        <v>3268</v>
      </c>
      <c r="B869" s="288" t="s">
        <v>3364</v>
      </c>
      <c r="C869" s="340">
        <v>0</v>
      </c>
      <c r="D869" s="341">
        <v>74</v>
      </c>
      <c r="E869" s="341">
        <v>108</v>
      </c>
      <c r="F869" s="341">
        <v>106</v>
      </c>
      <c r="G869" s="341">
        <v>108</v>
      </c>
      <c r="H869" s="341">
        <v>118</v>
      </c>
      <c r="I869" s="342">
        <v>126</v>
      </c>
      <c r="J869" s="340">
        <v>0</v>
      </c>
      <c r="K869" s="341">
        <v>0</v>
      </c>
      <c r="L869" s="341">
        <v>52</v>
      </c>
      <c r="M869" s="341">
        <v>102</v>
      </c>
      <c r="N869" s="340">
        <v>0</v>
      </c>
      <c r="O869" s="341">
        <v>131</v>
      </c>
      <c r="P869" s="341">
        <v>131</v>
      </c>
      <c r="Q869" s="343">
        <v>131</v>
      </c>
      <c r="R869" s="344">
        <v>131</v>
      </c>
      <c r="S869" s="344">
        <v>131</v>
      </c>
      <c r="T869" s="344">
        <v>131</v>
      </c>
      <c r="U869" s="344">
        <v>131</v>
      </c>
      <c r="V869" s="344">
        <v>131</v>
      </c>
      <c r="W869" s="344">
        <v>0</v>
      </c>
      <c r="X869" s="383">
        <v>0</v>
      </c>
      <c r="Y869" s="384">
        <v>0.12</v>
      </c>
      <c r="Z869" s="384">
        <v>0.25</v>
      </c>
      <c r="AA869" s="384">
        <v>0.25</v>
      </c>
      <c r="AB869" s="385">
        <v>0</v>
      </c>
      <c r="AC869" s="385">
        <v>0</v>
      </c>
      <c r="AD869" s="385">
        <v>0</v>
      </c>
      <c r="AE869" s="385">
        <v>0</v>
      </c>
      <c r="AF869" s="5">
        <v>0</v>
      </c>
      <c r="AG869" s="333" t="s">
        <v>1570</v>
      </c>
      <c r="AH869" s="386" t="s">
        <v>1518</v>
      </c>
      <c r="AI869" s="387" t="s">
        <v>1515</v>
      </c>
      <c r="AJ869" s="386">
        <v>0.75</v>
      </c>
      <c r="AK869" s="390">
        <v>33</v>
      </c>
      <c r="AL869" s="333">
        <v>30</v>
      </c>
      <c r="AM869" s="333">
        <v>0.27323468998789852</v>
      </c>
      <c r="AN869" s="440">
        <v>9.0167447696006526</v>
      </c>
      <c r="AO869" s="389"/>
      <c r="AP869" s="390">
        <v>4.0985203498184779</v>
      </c>
      <c r="AQ869" s="387">
        <v>1</v>
      </c>
      <c r="AR869" s="387">
        <v>1</v>
      </c>
      <c r="AS869" s="387"/>
      <c r="AT869" s="387"/>
      <c r="AU869" s="387"/>
      <c r="AV869" s="387"/>
      <c r="AW869" s="350">
        <v>0.27323468998789852</v>
      </c>
      <c r="AX869" s="391">
        <v>0.25</v>
      </c>
      <c r="AY869" s="83">
        <v>5</v>
      </c>
      <c r="AZ869" s="5">
        <v>0</v>
      </c>
      <c r="BA869" s="5" t="s">
        <v>1537</v>
      </c>
      <c r="BB869" s="5" t="s">
        <v>1537</v>
      </c>
      <c r="BC869" s="5" t="s">
        <v>1537</v>
      </c>
      <c r="BD869" s="4" t="s">
        <v>3612</v>
      </c>
      <c r="BE869" s="5">
        <v>0</v>
      </c>
      <c r="BF869" s="5">
        <v>0</v>
      </c>
      <c r="BG869" s="5">
        <v>0</v>
      </c>
      <c r="BH869" s="354" t="s">
        <v>3612</v>
      </c>
      <c r="BI869" s="289"/>
      <c r="BJ869" s="297">
        <v>0</v>
      </c>
      <c r="BK869" s="297">
        <v>11</v>
      </c>
    </row>
    <row r="870" spans="1:63" x14ac:dyDescent="0.2">
      <c r="A870" s="63" t="s">
        <v>3271</v>
      </c>
      <c r="B870" s="288" t="s">
        <v>3278</v>
      </c>
      <c r="C870" s="340">
        <v>0</v>
      </c>
      <c r="D870" s="341">
        <v>78</v>
      </c>
      <c r="E870" s="341">
        <v>115</v>
      </c>
      <c r="F870" s="341">
        <v>112</v>
      </c>
      <c r="G870" s="341">
        <v>114</v>
      </c>
      <c r="H870" s="341">
        <v>125</v>
      </c>
      <c r="I870" s="342">
        <v>134</v>
      </c>
      <c r="J870" s="340">
        <v>0</v>
      </c>
      <c r="K870" s="341">
        <v>0</v>
      </c>
      <c r="L870" s="341">
        <v>55</v>
      </c>
      <c r="M870" s="341">
        <v>109</v>
      </c>
      <c r="N870" s="340">
        <v>0</v>
      </c>
      <c r="O870" s="341">
        <v>131</v>
      </c>
      <c r="P870" s="341">
        <v>131</v>
      </c>
      <c r="Q870" s="343">
        <v>131</v>
      </c>
      <c r="R870" s="344">
        <v>131</v>
      </c>
      <c r="S870" s="344">
        <v>131</v>
      </c>
      <c r="T870" s="344">
        <v>131</v>
      </c>
      <c r="U870" s="344">
        <v>131</v>
      </c>
      <c r="V870" s="344">
        <v>131</v>
      </c>
      <c r="W870" s="344">
        <v>0</v>
      </c>
      <c r="X870" s="383">
        <v>0</v>
      </c>
      <c r="Y870" s="384">
        <v>0.12</v>
      </c>
      <c r="Z870" s="384">
        <v>0.25</v>
      </c>
      <c r="AA870" s="384">
        <v>0.25</v>
      </c>
      <c r="AB870" s="385">
        <v>0</v>
      </c>
      <c r="AC870" s="385">
        <v>0</v>
      </c>
      <c r="AD870" s="385">
        <v>0</v>
      </c>
      <c r="AE870" s="385">
        <v>0</v>
      </c>
      <c r="AF870" s="5">
        <v>0</v>
      </c>
      <c r="AG870" s="333" t="s">
        <v>1570</v>
      </c>
      <c r="AH870" s="386" t="s">
        <v>1518</v>
      </c>
      <c r="AI870" s="387" t="s">
        <v>1515</v>
      </c>
      <c r="AJ870" s="386">
        <v>0.75</v>
      </c>
      <c r="AK870" s="390">
        <v>33</v>
      </c>
      <c r="AL870" s="333">
        <v>31</v>
      </c>
      <c r="AM870" s="333">
        <v>0.27323468998789852</v>
      </c>
      <c r="AN870" s="440">
        <v>9.0167447696006526</v>
      </c>
      <c r="AO870" s="389"/>
      <c r="AP870" s="390">
        <v>4.0985203498184779</v>
      </c>
      <c r="AQ870" s="387">
        <v>1</v>
      </c>
      <c r="AR870" s="387">
        <v>1</v>
      </c>
      <c r="AS870" s="387"/>
      <c r="AT870" s="387"/>
      <c r="AU870" s="387"/>
      <c r="AV870" s="387"/>
      <c r="AW870" s="350">
        <v>0.27323468998789852</v>
      </c>
      <c r="AX870" s="391">
        <v>0.25</v>
      </c>
      <c r="AY870" s="83">
        <v>5</v>
      </c>
      <c r="AZ870" s="5">
        <v>0</v>
      </c>
      <c r="BA870" s="5" t="s">
        <v>1537</v>
      </c>
      <c r="BB870" s="5" t="s">
        <v>1537</v>
      </c>
      <c r="BC870" s="5" t="s">
        <v>1537</v>
      </c>
      <c r="BD870" s="4" t="s">
        <v>3612</v>
      </c>
      <c r="BE870" s="5">
        <v>0</v>
      </c>
      <c r="BF870" s="5">
        <v>0</v>
      </c>
      <c r="BG870" s="5">
        <v>0</v>
      </c>
      <c r="BH870" s="354" t="s">
        <v>3612</v>
      </c>
      <c r="BI870" s="289"/>
      <c r="BJ870" s="297">
        <v>0</v>
      </c>
      <c r="BK870" s="297">
        <v>12</v>
      </c>
    </row>
    <row r="871" spans="1:63" x14ac:dyDescent="0.2">
      <c r="A871" s="63" t="s">
        <v>3273</v>
      </c>
      <c r="B871" s="288" t="s">
        <v>3280</v>
      </c>
      <c r="C871" s="340">
        <v>0</v>
      </c>
      <c r="D871" s="341">
        <v>119</v>
      </c>
      <c r="E871" s="341">
        <v>174</v>
      </c>
      <c r="F871" s="341">
        <v>172</v>
      </c>
      <c r="G871" s="341">
        <v>175</v>
      </c>
      <c r="H871" s="341">
        <v>192</v>
      </c>
      <c r="I871" s="342">
        <v>206</v>
      </c>
      <c r="J871" s="340">
        <v>0</v>
      </c>
      <c r="K871" s="341">
        <v>0</v>
      </c>
      <c r="L871" s="341">
        <v>87</v>
      </c>
      <c r="M871" s="341">
        <v>171</v>
      </c>
      <c r="N871" s="340">
        <v>0</v>
      </c>
      <c r="O871" s="341">
        <v>187</v>
      </c>
      <c r="P871" s="341">
        <v>187</v>
      </c>
      <c r="Q871" s="343">
        <v>187</v>
      </c>
      <c r="R871" s="344">
        <v>187</v>
      </c>
      <c r="S871" s="344">
        <v>187</v>
      </c>
      <c r="T871" s="344">
        <v>187</v>
      </c>
      <c r="U871" s="344">
        <v>187</v>
      </c>
      <c r="V871" s="344">
        <v>187</v>
      </c>
      <c r="W871" s="344">
        <v>0</v>
      </c>
      <c r="X871" s="383">
        <v>0</v>
      </c>
      <c r="Y871" s="384">
        <v>0.12</v>
      </c>
      <c r="Z871" s="384">
        <v>0.25</v>
      </c>
      <c r="AA871" s="384">
        <v>0.25</v>
      </c>
      <c r="AB871" s="385">
        <v>0</v>
      </c>
      <c r="AC871" s="385">
        <v>0</v>
      </c>
      <c r="AD871" s="385">
        <v>0</v>
      </c>
      <c r="AE871" s="385">
        <v>0</v>
      </c>
      <c r="AF871" s="5">
        <v>0</v>
      </c>
      <c r="AG871" s="333" t="s">
        <v>1570</v>
      </c>
      <c r="AH871" s="386" t="s">
        <v>1518</v>
      </c>
      <c r="AI871" s="387" t="s">
        <v>1515</v>
      </c>
      <c r="AJ871" s="386">
        <v>0.75</v>
      </c>
      <c r="AK871" s="390">
        <v>33</v>
      </c>
      <c r="AL871" s="333">
        <v>49.8</v>
      </c>
      <c r="AM871" s="333">
        <v>0.27323468998789852</v>
      </c>
      <c r="AN871" s="440">
        <v>9.0167447696006526</v>
      </c>
      <c r="AO871" s="389"/>
      <c r="AP871" s="390">
        <v>4.0985203498184779</v>
      </c>
      <c r="AQ871" s="387">
        <v>1</v>
      </c>
      <c r="AR871" s="387">
        <v>1</v>
      </c>
      <c r="AS871" s="387"/>
      <c r="AT871" s="387"/>
      <c r="AU871" s="387"/>
      <c r="AV871" s="387"/>
      <c r="AW871" s="350">
        <v>0.27323468998789852</v>
      </c>
      <c r="AX871" s="391">
        <v>0.25</v>
      </c>
      <c r="AY871" s="83">
        <v>5</v>
      </c>
      <c r="AZ871" s="5">
        <v>0</v>
      </c>
      <c r="BA871" s="5" t="s">
        <v>1537</v>
      </c>
      <c r="BB871" s="5" t="s">
        <v>1537</v>
      </c>
      <c r="BC871" s="5" t="s">
        <v>1537</v>
      </c>
      <c r="BD871" s="4" t="s">
        <v>3612</v>
      </c>
      <c r="BE871" s="5">
        <v>0</v>
      </c>
      <c r="BF871" s="5">
        <v>0</v>
      </c>
      <c r="BG871" s="5">
        <v>0</v>
      </c>
      <c r="BH871" s="354" t="s">
        <v>3612</v>
      </c>
      <c r="BI871" s="289"/>
      <c r="BJ871" s="297">
        <v>0</v>
      </c>
      <c r="BK871" s="297">
        <v>18</v>
      </c>
    </row>
    <row r="872" spans="1:63" x14ac:dyDescent="0.2">
      <c r="A872" s="63" t="s">
        <v>3266</v>
      </c>
      <c r="B872" s="288" t="s">
        <v>3282</v>
      </c>
      <c r="C872" s="340">
        <v>0</v>
      </c>
      <c r="D872" s="341">
        <v>133</v>
      </c>
      <c r="E872" s="341">
        <v>197</v>
      </c>
      <c r="F872" s="341">
        <v>193</v>
      </c>
      <c r="G872" s="341">
        <v>196</v>
      </c>
      <c r="H872" s="341">
        <v>213</v>
      </c>
      <c r="I872" s="342">
        <v>230</v>
      </c>
      <c r="J872" s="340">
        <v>0</v>
      </c>
      <c r="K872" s="341">
        <v>0</v>
      </c>
      <c r="L872" s="341">
        <v>96</v>
      </c>
      <c r="M872" s="341">
        <v>191</v>
      </c>
      <c r="N872" s="340">
        <v>0</v>
      </c>
      <c r="O872" s="341">
        <v>201</v>
      </c>
      <c r="P872" s="341">
        <v>201</v>
      </c>
      <c r="Q872" s="343">
        <v>201</v>
      </c>
      <c r="R872" s="344">
        <v>201</v>
      </c>
      <c r="S872" s="344">
        <v>201</v>
      </c>
      <c r="T872" s="344">
        <v>201</v>
      </c>
      <c r="U872" s="344">
        <v>201</v>
      </c>
      <c r="V872" s="344">
        <v>201</v>
      </c>
      <c r="W872" s="344">
        <v>0</v>
      </c>
      <c r="X872" s="383">
        <v>0</v>
      </c>
      <c r="Y872" s="384">
        <v>0.12</v>
      </c>
      <c r="Z872" s="384">
        <v>0.25</v>
      </c>
      <c r="AA872" s="384">
        <v>0.25</v>
      </c>
      <c r="AB872" s="385">
        <v>0</v>
      </c>
      <c r="AC872" s="385">
        <v>0</v>
      </c>
      <c r="AD872" s="385">
        <v>0</v>
      </c>
      <c r="AE872" s="385">
        <v>0</v>
      </c>
      <c r="AF872" s="5">
        <v>0</v>
      </c>
      <c r="AG872" s="333" t="s">
        <v>1570</v>
      </c>
      <c r="AH872" s="386" t="s">
        <v>1518</v>
      </c>
      <c r="AI872" s="387" t="s">
        <v>1515</v>
      </c>
      <c r="AJ872" s="386">
        <v>0.75</v>
      </c>
      <c r="AK872" s="390">
        <v>33</v>
      </c>
      <c r="AL872" s="333">
        <v>55</v>
      </c>
      <c r="AM872" s="333">
        <v>0.27323468998789852</v>
      </c>
      <c r="AN872" s="440">
        <v>9.0167447696006526</v>
      </c>
      <c r="AO872" s="389"/>
      <c r="AP872" s="390">
        <v>4.0985203498184779</v>
      </c>
      <c r="AQ872" s="387">
        <v>1</v>
      </c>
      <c r="AR872" s="387">
        <v>1</v>
      </c>
      <c r="AS872" s="387"/>
      <c r="AT872" s="387"/>
      <c r="AU872" s="387"/>
      <c r="AV872" s="387"/>
      <c r="AW872" s="350">
        <v>0.27323468998789852</v>
      </c>
      <c r="AX872" s="391">
        <v>0.25</v>
      </c>
      <c r="AY872" s="83">
        <v>5</v>
      </c>
      <c r="AZ872" s="5">
        <v>0</v>
      </c>
      <c r="BA872" s="5" t="s">
        <v>1537</v>
      </c>
      <c r="BB872" s="5" t="s">
        <v>1537</v>
      </c>
      <c r="BC872" s="5" t="s">
        <v>1537</v>
      </c>
      <c r="BD872" s="4" t="s">
        <v>3612</v>
      </c>
      <c r="BE872" s="5">
        <v>0</v>
      </c>
      <c r="BF872" s="5">
        <v>0</v>
      </c>
      <c r="BG872" s="5">
        <v>0</v>
      </c>
      <c r="BH872" s="354" t="s">
        <v>3612</v>
      </c>
      <c r="BI872" s="289"/>
      <c r="BJ872" s="297">
        <v>0</v>
      </c>
      <c r="BK872" s="297">
        <v>20</v>
      </c>
    </row>
    <row r="873" spans="1:63" x14ac:dyDescent="0.2">
      <c r="A873" s="63" t="s">
        <v>3269</v>
      </c>
      <c r="B873" s="288" t="s">
        <v>3276</v>
      </c>
      <c r="C873" s="340">
        <v>0</v>
      </c>
      <c r="D873" s="341">
        <v>80</v>
      </c>
      <c r="E873" s="341">
        <v>118</v>
      </c>
      <c r="F873" s="341">
        <v>116</v>
      </c>
      <c r="G873" s="341">
        <v>118</v>
      </c>
      <c r="H873" s="341">
        <v>127</v>
      </c>
      <c r="I873" s="342">
        <v>137</v>
      </c>
      <c r="J873" s="340">
        <v>0</v>
      </c>
      <c r="K873" s="341">
        <v>0</v>
      </c>
      <c r="L873" s="341">
        <v>57</v>
      </c>
      <c r="M873" s="341">
        <v>112</v>
      </c>
      <c r="N873" s="340">
        <v>0</v>
      </c>
      <c r="O873" s="341">
        <v>136</v>
      </c>
      <c r="P873" s="341">
        <v>136</v>
      </c>
      <c r="Q873" s="343">
        <v>136</v>
      </c>
      <c r="R873" s="344">
        <v>136</v>
      </c>
      <c r="S873" s="344">
        <v>136</v>
      </c>
      <c r="T873" s="344">
        <v>136</v>
      </c>
      <c r="U873" s="344">
        <v>136</v>
      </c>
      <c r="V873" s="344">
        <v>136</v>
      </c>
      <c r="W873" s="344">
        <v>0</v>
      </c>
      <c r="X873" s="383">
        <v>0</v>
      </c>
      <c r="Y873" s="384">
        <v>0.12</v>
      </c>
      <c r="Z873" s="384">
        <v>0.25</v>
      </c>
      <c r="AA873" s="384">
        <v>0.25</v>
      </c>
      <c r="AB873" s="385">
        <v>0</v>
      </c>
      <c r="AC873" s="385">
        <v>0</v>
      </c>
      <c r="AD873" s="385">
        <v>0</v>
      </c>
      <c r="AE873" s="385">
        <v>0</v>
      </c>
      <c r="AF873" s="5">
        <v>0</v>
      </c>
      <c r="AG873" s="333" t="s">
        <v>1570</v>
      </c>
      <c r="AH873" s="386" t="s">
        <v>1518</v>
      </c>
      <c r="AI873" s="387" t="s">
        <v>1515</v>
      </c>
      <c r="AJ873" s="386">
        <v>0.75</v>
      </c>
      <c r="AK873" s="390">
        <v>36</v>
      </c>
      <c r="AL873" s="333">
        <v>30</v>
      </c>
      <c r="AM873" s="333">
        <v>0.27323468998789852</v>
      </c>
      <c r="AN873" s="440">
        <v>9.0167447696006526</v>
      </c>
      <c r="AO873" s="389"/>
      <c r="AP873" s="390">
        <v>4.0985203498184779</v>
      </c>
      <c r="AQ873" s="387">
        <v>1</v>
      </c>
      <c r="AR873" s="387">
        <v>1</v>
      </c>
      <c r="AS873" s="387"/>
      <c r="AT873" s="387"/>
      <c r="AU873" s="387"/>
      <c r="AV873" s="387"/>
      <c r="AW873" s="350">
        <v>0.27323468998789852</v>
      </c>
      <c r="AX873" s="391">
        <v>0.25</v>
      </c>
      <c r="AY873" s="83">
        <v>5</v>
      </c>
      <c r="AZ873" s="5">
        <v>0</v>
      </c>
      <c r="BA873" s="5" t="s">
        <v>1537</v>
      </c>
      <c r="BB873" s="5" t="s">
        <v>1537</v>
      </c>
      <c r="BC873" s="5" t="s">
        <v>1537</v>
      </c>
      <c r="BD873" s="4" t="s">
        <v>3612</v>
      </c>
      <c r="BE873" s="5">
        <v>0</v>
      </c>
      <c r="BF873" s="5">
        <v>0</v>
      </c>
      <c r="BG873" s="5">
        <v>0</v>
      </c>
      <c r="BH873" s="354" t="s">
        <v>3612</v>
      </c>
      <c r="BI873" s="289"/>
      <c r="BJ873" s="297">
        <v>0</v>
      </c>
      <c r="BK873" s="297">
        <v>12</v>
      </c>
    </row>
    <row r="874" spans="1:63" x14ac:dyDescent="0.2">
      <c r="A874" s="63" t="s">
        <v>113</v>
      </c>
      <c r="B874" s="288" t="s">
        <v>2115</v>
      </c>
      <c r="C874" s="340">
        <v>620</v>
      </c>
      <c r="D874" s="341">
        <v>726</v>
      </c>
      <c r="E874" s="341">
        <v>815</v>
      </c>
      <c r="F874" s="341">
        <v>826</v>
      </c>
      <c r="G874" s="341">
        <v>845</v>
      </c>
      <c r="H874" s="341">
        <v>920</v>
      </c>
      <c r="I874" s="342">
        <v>962</v>
      </c>
      <c r="J874" s="340">
        <v>60</v>
      </c>
      <c r="K874" s="341">
        <v>126</v>
      </c>
      <c r="L874" s="341">
        <v>137</v>
      </c>
      <c r="M874" s="341">
        <v>279</v>
      </c>
      <c r="N874" s="340">
        <v>620</v>
      </c>
      <c r="O874" s="341">
        <v>838</v>
      </c>
      <c r="P874" s="341">
        <v>898</v>
      </c>
      <c r="Q874" s="343">
        <v>838</v>
      </c>
      <c r="R874" s="344">
        <v>898</v>
      </c>
      <c r="S874" s="344">
        <v>984</v>
      </c>
      <c r="T874" s="344">
        <v>968</v>
      </c>
      <c r="U874" s="344">
        <v>1049</v>
      </c>
      <c r="V874" s="344">
        <v>1049</v>
      </c>
      <c r="W874" s="344">
        <v>122</v>
      </c>
      <c r="X874" s="383">
        <v>137</v>
      </c>
      <c r="Y874" s="384">
        <v>0.12</v>
      </c>
      <c r="Z874" s="384">
        <v>0.25</v>
      </c>
      <c r="AA874" s="384">
        <v>0.25</v>
      </c>
      <c r="AB874" s="385">
        <v>94</v>
      </c>
      <c r="AC874" s="385">
        <v>138</v>
      </c>
      <c r="AD874" s="385">
        <v>44</v>
      </c>
      <c r="AE874" s="385">
        <v>0</v>
      </c>
      <c r="AF874" s="5">
        <v>0</v>
      </c>
      <c r="AG874" s="333" t="s">
        <v>3964</v>
      </c>
      <c r="AH874" s="386" t="s">
        <v>2116</v>
      </c>
      <c r="AI874" s="387" t="s">
        <v>2117</v>
      </c>
      <c r="AJ874" s="386">
        <v>24</v>
      </c>
      <c r="AK874" s="390">
        <v>30</v>
      </c>
      <c r="AL874" s="333">
        <v>84</v>
      </c>
      <c r="AM874" s="333">
        <v>36.87156394675926</v>
      </c>
      <c r="AN874" s="440">
        <v>167.00138888888893</v>
      </c>
      <c r="AO874" s="389">
        <v>80.461805555555557</v>
      </c>
      <c r="AP874" s="390">
        <v>2.625</v>
      </c>
      <c r="AQ874" s="387">
        <v>3</v>
      </c>
      <c r="AR874" s="387">
        <v>2</v>
      </c>
      <c r="AS874" s="387">
        <v>1</v>
      </c>
      <c r="AT874" s="387">
        <v>0</v>
      </c>
      <c r="AU874" s="387">
        <v>1</v>
      </c>
      <c r="AV874" s="387">
        <v>4</v>
      </c>
      <c r="AW874" s="350">
        <v>2</v>
      </c>
      <c r="AX874" s="391">
        <v>3</v>
      </c>
      <c r="AY874" s="83">
        <v>33</v>
      </c>
      <c r="AZ874" s="5">
        <v>0</v>
      </c>
      <c r="BA874" s="5" t="s">
        <v>1537</v>
      </c>
      <c r="BB874" s="5" t="s">
        <v>1537</v>
      </c>
      <c r="BC874" s="5" t="s">
        <v>1537</v>
      </c>
      <c r="BD874" s="4" t="s">
        <v>3612</v>
      </c>
      <c r="BE874" s="5">
        <v>0</v>
      </c>
      <c r="BF874" s="5">
        <v>0</v>
      </c>
      <c r="BG874" s="5">
        <v>1</v>
      </c>
      <c r="BH874" s="354" t="s">
        <v>1537</v>
      </c>
      <c r="BI874" s="289"/>
      <c r="BJ874" s="297">
        <v>60</v>
      </c>
      <c r="BK874" s="297">
        <v>85</v>
      </c>
    </row>
    <row r="875" spans="1:63" x14ac:dyDescent="0.2">
      <c r="A875" s="63" t="s">
        <v>114</v>
      </c>
      <c r="B875" s="288" t="s">
        <v>2119</v>
      </c>
      <c r="C875" s="340">
        <v>621</v>
      </c>
      <c r="D875" s="341">
        <v>731</v>
      </c>
      <c r="E875" s="341">
        <v>824</v>
      </c>
      <c r="F875" s="341">
        <v>835</v>
      </c>
      <c r="G875" s="341">
        <v>854</v>
      </c>
      <c r="H875" s="341">
        <v>932</v>
      </c>
      <c r="I875" s="342">
        <v>981</v>
      </c>
      <c r="J875" s="340">
        <v>60</v>
      </c>
      <c r="K875" s="341">
        <v>126</v>
      </c>
      <c r="L875" s="341">
        <v>142</v>
      </c>
      <c r="M875" s="341">
        <v>289</v>
      </c>
      <c r="N875" s="340">
        <v>621</v>
      </c>
      <c r="O875" s="341">
        <v>849</v>
      </c>
      <c r="P875" s="341">
        <v>910</v>
      </c>
      <c r="Q875" s="343">
        <v>849</v>
      </c>
      <c r="R875" s="344">
        <v>910</v>
      </c>
      <c r="S875" s="344">
        <v>1003</v>
      </c>
      <c r="T875" s="344">
        <v>984</v>
      </c>
      <c r="U875" s="344">
        <v>1068</v>
      </c>
      <c r="V875" s="344">
        <v>1068</v>
      </c>
      <c r="W875" s="344">
        <v>122</v>
      </c>
      <c r="X875" s="383">
        <v>137</v>
      </c>
      <c r="Y875" s="384">
        <v>0.12</v>
      </c>
      <c r="Z875" s="384">
        <v>0.25</v>
      </c>
      <c r="AA875" s="384">
        <v>0.25</v>
      </c>
      <c r="AB875" s="385">
        <v>94</v>
      </c>
      <c r="AC875" s="385">
        <v>138</v>
      </c>
      <c r="AD875" s="385">
        <v>44</v>
      </c>
      <c r="AE875" s="385">
        <v>0</v>
      </c>
      <c r="AF875" s="5">
        <v>0</v>
      </c>
      <c r="AG875" s="333" t="s">
        <v>3964</v>
      </c>
      <c r="AH875" s="386" t="s">
        <v>2116</v>
      </c>
      <c r="AI875" s="387" t="s">
        <v>2117</v>
      </c>
      <c r="AJ875" s="386">
        <v>24</v>
      </c>
      <c r="AK875" s="390">
        <v>30</v>
      </c>
      <c r="AL875" s="333">
        <v>87</v>
      </c>
      <c r="AM875" s="333">
        <v>38.184497974537038</v>
      </c>
      <c r="AN875" s="440">
        <v>172.05138888888891</v>
      </c>
      <c r="AO875" s="389">
        <v>82.086805555555557</v>
      </c>
      <c r="AP875" s="390">
        <v>3.5</v>
      </c>
      <c r="AQ875" s="387">
        <v>3</v>
      </c>
      <c r="AR875" s="387">
        <v>2</v>
      </c>
      <c r="AS875" s="387">
        <v>1</v>
      </c>
      <c r="AT875" s="387">
        <v>0</v>
      </c>
      <c r="AU875" s="387">
        <v>1</v>
      </c>
      <c r="AV875" s="387">
        <v>4</v>
      </c>
      <c r="AW875" s="350">
        <v>2</v>
      </c>
      <c r="AX875" s="391">
        <v>3</v>
      </c>
      <c r="AY875" s="83">
        <v>33</v>
      </c>
      <c r="AZ875" s="5">
        <v>0</v>
      </c>
      <c r="BA875" s="5" t="s">
        <v>1537</v>
      </c>
      <c r="BB875" s="5" t="s">
        <v>1537</v>
      </c>
      <c r="BC875" s="5" t="s">
        <v>1537</v>
      </c>
      <c r="BD875" s="4" t="s">
        <v>3612</v>
      </c>
      <c r="BE875" s="5">
        <v>0</v>
      </c>
      <c r="BF875" s="5">
        <v>0</v>
      </c>
      <c r="BG875" s="5">
        <v>1</v>
      </c>
      <c r="BH875" s="354" t="s">
        <v>1537</v>
      </c>
      <c r="BI875" s="289"/>
      <c r="BJ875" s="297">
        <v>60</v>
      </c>
      <c r="BK875" s="297">
        <v>86</v>
      </c>
    </row>
    <row r="876" spans="1:63" x14ac:dyDescent="0.2">
      <c r="A876" s="63" t="s">
        <v>115</v>
      </c>
      <c r="B876" s="288" t="s">
        <v>2121</v>
      </c>
      <c r="C876" s="340">
        <v>641</v>
      </c>
      <c r="D876" s="341">
        <v>755</v>
      </c>
      <c r="E876" s="341">
        <v>851</v>
      </c>
      <c r="F876" s="341">
        <v>863</v>
      </c>
      <c r="G876" s="341">
        <v>884</v>
      </c>
      <c r="H876" s="341">
        <v>964</v>
      </c>
      <c r="I876" s="342">
        <v>1019</v>
      </c>
      <c r="J876" s="340">
        <v>60</v>
      </c>
      <c r="K876" s="341">
        <v>126</v>
      </c>
      <c r="L876" s="341">
        <v>147</v>
      </c>
      <c r="M876" s="341">
        <v>300</v>
      </c>
      <c r="N876" s="340">
        <v>641</v>
      </c>
      <c r="O876" s="341">
        <v>875</v>
      </c>
      <c r="P876" s="341">
        <v>939</v>
      </c>
      <c r="Q876" s="343">
        <v>875</v>
      </c>
      <c r="R876" s="344">
        <v>939</v>
      </c>
      <c r="S876" s="344">
        <v>1029</v>
      </c>
      <c r="T876" s="344">
        <v>1010</v>
      </c>
      <c r="U876" s="344">
        <v>1096</v>
      </c>
      <c r="V876" s="344">
        <v>1096</v>
      </c>
      <c r="W876" s="344">
        <v>122</v>
      </c>
      <c r="X876" s="383">
        <v>137</v>
      </c>
      <c r="Y876" s="384">
        <v>0.12</v>
      </c>
      <c r="Z876" s="384">
        <v>0.25</v>
      </c>
      <c r="AA876" s="384">
        <v>0.25</v>
      </c>
      <c r="AB876" s="385">
        <v>94</v>
      </c>
      <c r="AC876" s="385">
        <v>138</v>
      </c>
      <c r="AD876" s="385">
        <v>44</v>
      </c>
      <c r="AE876" s="385">
        <v>0</v>
      </c>
      <c r="AF876" s="5">
        <v>0</v>
      </c>
      <c r="AG876" s="333" t="s">
        <v>3964</v>
      </c>
      <c r="AH876" s="386" t="s">
        <v>2116</v>
      </c>
      <c r="AI876" s="387" t="s">
        <v>2117</v>
      </c>
      <c r="AJ876" s="386">
        <v>24</v>
      </c>
      <c r="AK876" s="390">
        <v>30</v>
      </c>
      <c r="AL876" s="333">
        <v>90</v>
      </c>
      <c r="AM876" s="333">
        <v>39.497432002314817</v>
      </c>
      <c r="AN876" s="440">
        <v>173.35138888888892</v>
      </c>
      <c r="AO876" s="389">
        <v>83.711805555555557</v>
      </c>
      <c r="AP876" s="390">
        <v>2.5</v>
      </c>
      <c r="AQ876" s="387">
        <v>3</v>
      </c>
      <c r="AR876" s="387">
        <v>2</v>
      </c>
      <c r="AS876" s="387">
        <v>1</v>
      </c>
      <c r="AT876" s="387">
        <v>0</v>
      </c>
      <c r="AU876" s="387">
        <v>1</v>
      </c>
      <c r="AV876" s="387">
        <v>4</v>
      </c>
      <c r="AW876" s="350">
        <v>2</v>
      </c>
      <c r="AX876" s="391">
        <v>3</v>
      </c>
      <c r="AY876" s="83">
        <v>33</v>
      </c>
      <c r="AZ876" s="5">
        <v>0</v>
      </c>
      <c r="BA876" s="5" t="s">
        <v>1537</v>
      </c>
      <c r="BB876" s="5" t="s">
        <v>1537</v>
      </c>
      <c r="BC876" s="5" t="s">
        <v>1537</v>
      </c>
      <c r="BD876" s="4" t="s">
        <v>3612</v>
      </c>
      <c r="BE876" s="5">
        <v>0</v>
      </c>
      <c r="BF876" s="5">
        <v>0</v>
      </c>
      <c r="BG876" s="5">
        <v>1</v>
      </c>
      <c r="BH876" s="354" t="s">
        <v>1537</v>
      </c>
      <c r="BI876" s="289"/>
      <c r="BJ876" s="297">
        <v>60</v>
      </c>
      <c r="BK876" s="297">
        <v>89</v>
      </c>
    </row>
    <row r="877" spans="1:63" x14ac:dyDescent="0.2">
      <c r="A877" s="63" t="s">
        <v>116</v>
      </c>
      <c r="B877" s="288" t="s">
        <v>2123</v>
      </c>
      <c r="C877" s="340">
        <v>642</v>
      </c>
      <c r="D877" s="341">
        <v>761</v>
      </c>
      <c r="E877" s="341">
        <v>861</v>
      </c>
      <c r="F877" s="341">
        <v>872</v>
      </c>
      <c r="G877" s="341">
        <v>893</v>
      </c>
      <c r="H877" s="341">
        <v>975</v>
      </c>
      <c r="I877" s="342">
        <v>1037</v>
      </c>
      <c r="J877" s="340">
        <v>60</v>
      </c>
      <c r="K877" s="341">
        <v>126</v>
      </c>
      <c r="L877" s="341">
        <v>152</v>
      </c>
      <c r="M877" s="341">
        <v>310</v>
      </c>
      <c r="N877" s="340">
        <v>642</v>
      </c>
      <c r="O877" s="341">
        <v>879</v>
      </c>
      <c r="P877" s="341">
        <v>943</v>
      </c>
      <c r="Q877" s="343">
        <v>879</v>
      </c>
      <c r="R877" s="344">
        <v>943</v>
      </c>
      <c r="S877" s="344">
        <v>1039</v>
      </c>
      <c r="T877" s="344">
        <v>1035</v>
      </c>
      <c r="U877" s="344">
        <v>1106</v>
      </c>
      <c r="V877" s="344">
        <v>1106</v>
      </c>
      <c r="W877" s="344">
        <v>122</v>
      </c>
      <c r="X877" s="383">
        <v>137</v>
      </c>
      <c r="Y877" s="384">
        <v>0.12</v>
      </c>
      <c r="Z877" s="384">
        <v>0.25</v>
      </c>
      <c r="AA877" s="384">
        <v>0.25</v>
      </c>
      <c r="AB877" s="385">
        <v>94</v>
      </c>
      <c r="AC877" s="385">
        <v>138</v>
      </c>
      <c r="AD877" s="385">
        <v>44</v>
      </c>
      <c r="AE877" s="385">
        <v>0</v>
      </c>
      <c r="AF877" s="5">
        <v>0</v>
      </c>
      <c r="AG877" s="333" t="s">
        <v>3964</v>
      </c>
      <c r="AH877" s="386" t="s">
        <v>2116</v>
      </c>
      <c r="AI877" s="387" t="s">
        <v>2117</v>
      </c>
      <c r="AJ877" s="386">
        <v>24</v>
      </c>
      <c r="AK877" s="390">
        <v>30</v>
      </c>
      <c r="AL877" s="333">
        <v>93</v>
      </c>
      <c r="AM877" s="333">
        <v>40.810366030092595</v>
      </c>
      <c r="AN877" s="440">
        <v>189.66888888888892</v>
      </c>
      <c r="AO877" s="389">
        <v>89.888888888888886</v>
      </c>
      <c r="AP877" s="390">
        <v>3</v>
      </c>
      <c r="AQ877" s="387">
        <v>3</v>
      </c>
      <c r="AR877" s="387">
        <v>2</v>
      </c>
      <c r="AS877" s="387">
        <v>1</v>
      </c>
      <c r="AT877" s="387">
        <v>0</v>
      </c>
      <c r="AU877" s="387">
        <v>2</v>
      </c>
      <c r="AV877" s="387">
        <v>4</v>
      </c>
      <c r="AW877" s="350">
        <v>2</v>
      </c>
      <c r="AX877" s="391">
        <v>3</v>
      </c>
      <c r="AY877" s="83">
        <v>33</v>
      </c>
      <c r="AZ877" s="5">
        <v>0</v>
      </c>
      <c r="BA877" s="5" t="s">
        <v>1537</v>
      </c>
      <c r="BB877" s="5" t="s">
        <v>1537</v>
      </c>
      <c r="BC877" s="5" t="s">
        <v>1537</v>
      </c>
      <c r="BD877" s="4" t="s">
        <v>3612</v>
      </c>
      <c r="BE877" s="5">
        <v>0</v>
      </c>
      <c r="BF877" s="5">
        <v>0</v>
      </c>
      <c r="BG877" s="5">
        <v>1</v>
      </c>
      <c r="BH877" s="354" t="s">
        <v>1537</v>
      </c>
      <c r="BI877" s="289"/>
      <c r="BJ877" s="297">
        <v>60</v>
      </c>
      <c r="BK877" s="297">
        <v>90</v>
      </c>
    </row>
    <row r="878" spans="1:63" x14ac:dyDescent="0.2">
      <c r="A878" s="63" t="s">
        <v>117</v>
      </c>
      <c r="B878" s="288" t="s">
        <v>2125</v>
      </c>
      <c r="C878" s="340">
        <v>643</v>
      </c>
      <c r="D878" s="341">
        <v>767</v>
      </c>
      <c r="E878" s="341">
        <v>869</v>
      </c>
      <c r="F878" s="341">
        <v>883</v>
      </c>
      <c r="G878" s="341">
        <v>903</v>
      </c>
      <c r="H878" s="341">
        <v>986</v>
      </c>
      <c r="I878" s="342">
        <v>1055</v>
      </c>
      <c r="J878" s="340">
        <v>60</v>
      </c>
      <c r="K878" s="341">
        <v>126</v>
      </c>
      <c r="L878" s="341">
        <v>157</v>
      </c>
      <c r="M878" s="341">
        <v>321</v>
      </c>
      <c r="N878" s="340">
        <v>643</v>
      </c>
      <c r="O878" s="341">
        <v>896</v>
      </c>
      <c r="P878" s="341">
        <v>959</v>
      </c>
      <c r="Q878" s="343">
        <v>896</v>
      </c>
      <c r="R878" s="344">
        <v>959</v>
      </c>
      <c r="S878" s="344">
        <v>1059</v>
      </c>
      <c r="T878" s="344">
        <v>1039</v>
      </c>
      <c r="U878" s="344">
        <v>1123</v>
      </c>
      <c r="V878" s="344">
        <v>1123</v>
      </c>
      <c r="W878" s="344">
        <v>122</v>
      </c>
      <c r="X878" s="383">
        <v>137</v>
      </c>
      <c r="Y878" s="384">
        <v>0.12</v>
      </c>
      <c r="Z878" s="384">
        <v>0.25</v>
      </c>
      <c r="AA878" s="384">
        <v>0.25</v>
      </c>
      <c r="AB878" s="385">
        <v>94</v>
      </c>
      <c r="AC878" s="385">
        <v>138</v>
      </c>
      <c r="AD878" s="385">
        <v>44</v>
      </c>
      <c r="AE878" s="385">
        <v>0</v>
      </c>
      <c r="AF878" s="5">
        <v>0</v>
      </c>
      <c r="AG878" s="333" t="s">
        <v>3964</v>
      </c>
      <c r="AH878" s="386" t="s">
        <v>2116</v>
      </c>
      <c r="AI878" s="387" t="s">
        <v>2117</v>
      </c>
      <c r="AJ878" s="386">
        <v>24</v>
      </c>
      <c r="AK878" s="390">
        <v>30</v>
      </c>
      <c r="AL878" s="333">
        <v>96</v>
      </c>
      <c r="AM878" s="333">
        <v>42.123300057870374</v>
      </c>
      <c r="AN878" s="440">
        <v>193.96888888888893</v>
      </c>
      <c r="AO878" s="389">
        <v>91.513888888888886</v>
      </c>
      <c r="AP878" s="390">
        <v>3.5</v>
      </c>
      <c r="AQ878" s="387">
        <v>3</v>
      </c>
      <c r="AR878" s="387">
        <v>2</v>
      </c>
      <c r="AS878" s="387">
        <v>1</v>
      </c>
      <c r="AT878" s="387">
        <v>0</v>
      </c>
      <c r="AU878" s="387">
        <v>2</v>
      </c>
      <c r="AV878" s="387">
        <v>4</v>
      </c>
      <c r="AW878" s="350">
        <v>2</v>
      </c>
      <c r="AX878" s="391">
        <v>3</v>
      </c>
      <c r="AY878" s="83">
        <v>33</v>
      </c>
      <c r="AZ878" s="5">
        <v>0</v>
      </c>
      <c r="BA878" s="5" t="s">
        <v>1537</v>
      </c>
      <c r="BB878" s="5" t="s">
        <v>1537</v>
      </c>
      <c r="BC878" s="5" t="s">
        <v>1537</v>
      </c>
      <c r="BD878" s="4" t="s">
        <v>3612</v>
      </c>
      <c r="BE878" s="5">
        <v>0</v>
      </c>
      <c r="BF878" s="5">
        <v>0</v>
      </c>
      <c r="BG878" s="5">
        <v>1</v>
      </c>
      <c r="BH878" s="354" t="s">
        <v>1537</v>
      </c>
      <c r="BI878" s="289"/>
      <c r="BJ878" s="297">
        <v>60</v>
      </c>
      <c r="BK878" s="297">
        <v>91</v>
      </c>
    </row>
    <row r="879" spans="1:63" x14ac:dyDescent="0.2">
      <c r="A879" s="63" t="s">
        <v>118</v>
      </c>
      <c r="B879" s="288" t="s">
        <v>2118</v>
      </c>
      <c r="C879" s="340">
        <v>650</v>
      </c>
      <c r="D879" s="341">
        <v>766</v>
      </c>
      <c r="E879" s="341">
        <v>865</v>
      </c>
      <c r="F879" s="341">
        <v>877</v>
      </c>
      <c r="G879" s="341">
        <v>897</v>
      </c>
      <c r="H879" s="341">
        <v>977</v>
      </c>
      <c r="I879" s="342">
        <v>1023</v>
      </c>
      <c r="J879" s="340">
        <v>60</v>
      </c>
      <c r="K879" s="341">
        <v>126</v>
      </c>
      <c r="L879" s="341">
        <v>151</v>
      </c>
      <c r="M879" s="341">
        <v>307</v>
      </c>
      <c r="N879" s="340">
        <v>650</v>
      </c>
      <c r="O879" s="341">
        <v>878</v>
      </c>
      <c r="P879" s="341">
        <v>942</v>
      </c>
      <c r="Q879" s="343">
        <v>878</v>
      </c>
      <c r="R879" s="344">
        <v>942</v>
      </c>
      <c r="S879" s="344">
        <v>1029</v>
      </c>
      <c r="T879" s="344">
        <v>1031</v>
      </c>
      <c r="U879" s="344">
        <v>1096</v>
      </c>
      <c r="V879" s="344">
        <v>1096</v>
      </c>
      <c r="W879" s="344">
        <v>122</v>
      </c>
      <c r="X879" s="383">
        <v>137</v>
      </c>
      <c r="Y879" s="384">
        <v>0.12</v>
      </c>
      <c r="Z879" s="384">
        <v>0.25</v>
      </c>
      <c r="AA879" s="384">
        <v>0.25</v>
      </c>
      <c r="AB879" s="385">
        <v>94</v>
      </c>
      <c r="AC879" s="385">
        <v>138</v>
      </c>
      <c r="AD879" s="385">
        <v>44</v>
      </c>
      <c r="AE879" s="385">
        <v>0</v>
      </c>
      <c r="AF879" s="5">
        <v>0</v>
      </c>
      <c r="AG879" s="333" t="s">
        <v>3964</v>
      </c>
      <c r="AH879" s="386" t="s">
        <v>2116</v>
      </c>
      <c r="AI879" s="387" t="s">
        <v>2117</v>
      </c>
      <c r="AJ879" s="386">
        <v>24</v>
      </c>
      <c r="AK879" s="390">
        <v>33</v>
      </c>
      <c r="AL879" s="333">
        <v>84</v>
      </c>
      <c r="AM879" s="333">
        <v>40.528247974537038</v>
      </c>
      <c r="AN879" s="440">
        <v>177.92305555555555</v>
      </c>
      <c r="AO879" s="389">
        <v>85.263888888888886</v>
      </c>
      <c r="AP879" s="390">
        <v>3.0625</v>
      </c>
      <c r="AQ879" s="387">
        <v>4</v>
      </c>
      <c r="AR879" s="387">
        <v>2</v>
      </c>
      <c r="AS879" s="387">
        <v>1</v>
      </c>
      <c r="AT879" s="387">
        <v>0</v>
      </c>
      <c r="AU879" s="387">
        <v>1</v>
      </c>
      <c r="AV879" s="387">
        <v>4</v>
      </c>
      <c r="AW879" s="350">
        <v>2</v>
      </c>
      <c r="AX879" s="391">
        <v>3</v>
      </c>
      <c r="AY879" s="83">
        <v>34</v>
      </c>
      <c r="AZ879" s="5">
        <v>0</v>
      </c>
      <c r="BA879" s="5" t="s">
        <v>1537</v>
      </c>
      <c r="BB879" s="5" t="s">
        <v>1537</v>
      </c>
      <c r="BC879" s="5" t="s">
        <v>1537</v>
      </c>
      <c r="BD879" s="4" t="s">
        <v>3612</v>
      </c>
      <c r="BE879" s="5">
        <v>0</v>
      </c>
      <c r="BF879" s="5">
        <v>0</v>
      </c>
      <c r="BG879" s="5">
        <v>1</v>
      </c>
      <c r="BH879" s="354" t="s">
        <v>1537</v>
      </c>
      <c r="BI879" s="289"/>
      <c r="BJ879" s="297">
        <v>60</v>
      </c>
      <c r="BK879" s="297">
        <v>90</v>
      </c>
    </row>
    <row r="880" spans="1:63" x14ac:dyDescent="0.2">
      <c r="A880" s="63" t="s">
        <v>119</v>
      </c>
      <c r="B880" s="288" t="s">
        <v>2120</v>
      </c>
      <c r="C880" s="340">
        <v>651</v>
      </c>
      <c r="D880" s="341">
        <v>772</v>
      </c>
      <c r="E880" s="341">
        <v>875</v>
      </c>
      <c r="F880" s="341">
        <v>887</v>
      </c>
      <c r="G880" s="341">
        <v>907</v>
      </c>
      <c r="H880" s="341">
        <v>989</v>
      </c>
      <c r="I880" s="342">
        <v>1043</v>
      </c>
      <c r="J880" s="340">
        <v>60</v>
      </c>
      <c r="K880" s="341">
        <v>126</v>
      </c>
      <c r="L880" s="341">
        <v>156</v>
      </c>
      <c r="M880" s="341">
        <v>318</v>
      </c>
      <c r="N880" s="340">
        <v>651</v>
      </c>
      <c r="O880" s="341">
        <v>891</v>
      </c>
      <c r="P880" s="341">
        <v>955</v>
      </c>
      <c r="Q880" s="343">
        <v>891</v>
      </c>
      <c r="R880" s="344">
        <v>955</v>
      </c>
      <c r="S880" s="344">
        <v>1044</v>
      </c>
      <c r="T880" s="344">
        <v>1055</v>
      </c>
      <c r="U880" s="344">
        <v>1109</v>
      </c>
      <c r="V880" s="344">
        <v>1109</v>
      </c>
      <c r="W880" s="344">
        <v>122</v>
      </c>
      <c r="X880" s="383">
        <v>137</v>
      </c>
      <c r="Y880" s="384">
        <v>0.12</v>
      </c>
      <c r="Z880" s="384">
        <v>0.25</v>
      </c>
      <c r="AA880" s="384">
        <v>0.25</v>
      </c>
      <c r="AB880" s="385">
        <v>94</v>
      </c>
      <c r="AC880" s="385">
        <v>138</v>
      </c>
      <c r="AD880" s="385">
        <v>44</v>
      </c>
      <c r="AE880" s="385">
        <v>0</v>
      </c>
      <c r="AF880" s="5">
        <v>0</v>
      </c>
      <c r="AG880" s="333" t="s">
        <v>3964</v>
      </c>
      <c r="AH880" s="386" t="s">
        <v>2116</v>
      </c>
      <c r="AI880" s="387" t="s">
        <v>2117</v>
      </c>
      <c r="AJ880" s="386">
        <v>24</v>
      </c>
      <c r="AK880" s="390">
        <v>33</v>
      </c>
      <c r="AL880" s="333">
        <v>87</v>
      </c>
      <c r="AM880" s="333">
        <v>41.971390335648145</v>
      </c>
      <c r="AN880" s="440">
        <v>179.20805555555557</v>
      </c>
      <c r="AO880" s="389">
        <v>86.951388888888886</v>
      </c>
      <c r="AP880" s="390">
        <v>2</v>
      </c>
      <c r="AQ880" s="387">
        <v>4</v>
      </c>
      <c r="AR880" s="387">
        <v>2</v>
      </c>
      <c r="AS880" s="387">
        <v>1</v>
      </c>
      <c r="AT880" s="387">
        <v>0</v>
      </c>
      <c r="AU880" s="387">
        <v>1</v>
      </c>
      <c r="AV880" s="387">
        <v>4</v>
      </c>
      <c r="AW880" s="350">
        <v>2</v>
      </c>
      <c r="AX880" s="391">
        <v>3</v>
      </c>
      <c r="AY880" s="83">
        <v>34</v>
      </c>
      <c r="AZ880" s="5">
        <v>0</v>
      </c>
      <c r="BA880" s="5" t="s">
        <v>1537</v>
      </c>
      <c r="BB880" s="5" t="s">
        <v>1537</v>
      </c>
      <c r="BC880" s="5" t="s">
        <v>1537</v>
      </c>
      <c r="BD880" s="4" t="s">
        <v>3612</v>
      </c>
      <c r="BE880" s="5">
        <v>0</v>
      </c>
      <c r="BF880" s="5">
        <v>0</v>
      </c>
      <c r="BG880" s="5">
        <v>1</v>
      </c>
      <c r="BH880" s="354" t="s">
        <v>1537</v>
      </c>
      <c r="BI880" s="289"/>
      <c r="BJ880" s="297">
        <v>60</v>
      </c>
      <c r="BK880" s="297">
        <v>91</v>
      </c>
    </row>
    <row r="881" spans="1:63" x14ac:dyDescent="0.2">
      <c r="A881" s="63" t="s">
        <v>120</v>
      </c>
      <c r="B881" s="288" t="s">
        <v>2122</v>
      </c>
      <c r="C881" s="340">
        <v>671</v>
      </c>
      <c r="D881" s="341">
        <v>796</v>
      </c>
      <c r="E881" s="341">
        <v>903</v>
      </c>
      <c r="F881" s="341">
        <v>916</v>
      </c>
      <c r="G881" s="341">
        <v>938</v>
      </c>
      <c r="H881" s="341">
        <v>1023</v>
      </c>
      <c r="I881" s="342">
        <v>1083</v>
      </c>
      <c r="J881" s="340">
        <v>60</v>
      </c>
      <c r="K881" s="341">
        <v>126</v>
      </c>
      <c r="L881" s="341">
        <v>161</v>
      </c>
      <c r="M881" s="341">
        <v>329</v>
      </c>
      <c r="N881" s="340">
        <v>671</v>
      </c>
      <c r="O881" s="341">
        <v>919</v>
      </c>
      <c r="P881" s="341">
        <v>986</v>
      </c>
      <c r="Q881" s="343">
        <v>919</v>
      </c>
      <c r="R881" s="344">
        <v>986</v>
      </c>
      <c r="S881" s="344">
        <v>1076</v>
      </c>
      <c r="T881" s="344">
        <v>1080</v>
      </c>
      <c r="U881" s="344">
        <v>1144</v>
      </c>
      <c r="V881" s="344">
        <v>1144</v>
      </c>
      <c r="W881" s="344">
        <v>122</v>
      </c>
      <c r="X881" s="383">
        <v>137</v>
      </c>
      <c r="Y881" s="384">
        <v>0.12</v>
      </c>
      <c r="Z881" s="384">
        <v>0.25</v>
      </c>
      <c r="AA881" s="384">
        <v>0.25</v>
      </c>
      <c r="AB881" s="385">
        <v>94</v>
      </c>
      <c r="AC881" s="385">
        <v>138</v>
      </c>
      <c r="AD881" s="385">
        <v>44</v>
      </c>
      <c r="AE881" s="385">
        <v>0</v>
      </c>
      <c r="AF881" s="5">
        <v>0</v>
      </c>
      <c r="AG881" s="333" t="s">
        <v>3964</v>
      </c>
      <c r="AH881" s="386" t="s">
        <v>2116</v>
      </c>
      <c r="AI881" s="387" t="s">
        <v>2117</v>
      </c>
      <c r="AJ881" s="386">
        <v>24</v>
      </c>
      <c r="AK881" s="390">
        <v>33</v>
      </c>
      <c r="AL881" s="333">
        <v>90</v>
      </c>
      <c r="AM881" s="333">
        <v>43.41453269675926</v>
      </c>
      <c r="AN881" s="440">
        <v>184.11805555555557</v>
      </c>
      <c r="AO881" s="389">
        <v>88.638888888888886</v>
      </c>
      <c r="AP881" s="390">
        <v>2.75</v>
      </c>
      <c r="AQ881" s="387">
        <v>4</v>
      </c>
      <c r="AR881" s="387">
        <v>2</v>
      </c>
      <c r="AS881" s="387">
        <v>1</v>
      </c>
      <c r="AT881" s="387">
        <v>0</v>
      </c>
      <c r="AU881" s="387">
        <v>1</v>
      </c>
      <c r="AV881" s="387">
        <v>4</v>
      </c>
      <c r="AW881" s="350">
        <v>2</v>
      </c>
      <c r="AX881" s="391">
        <v>3</v>
      </c>
      <c r="AY881" s="83">
        <v>34</v>
      </c>
      <c r="AZ881" s="5">
        <v>0</v>
      </c>
      <c r="BA881" s="5" t="s">
        <v>1537</v>
      </c>
      <c r="BB881" s="5" t="s">
        <v>1537</v>
      </c>
      <c r="BC881" s="5" t="s">
        <v>1537</v>
      </c>
      <c r="BD881" s="4" t="s">
        <v>3612</v>
      </c>
      <c r="BE881" s="5">
        <v>0</v>
      </c>
      <c r="BF881" s="5">
        <v>0</v>
      </c>
      <c r="BG881" s="5">
        <v>1</v>
      </c>
      <c r="BH881" s="354" t="s">
        <v>1537</v>
      </c>
      <c r="BI881" s="289"/>
      <c r="BJ881" s="297">
        <v>60</v>
      </c>
      <c r="BK881" s="297">
        <v>94</v>
      </c>
    </row>
    <row r="882" spans="1:63" x14ac:dyDescent="0.2">
      <c r="A882" s="63" t="s">
        <v>121</v>
      </c>
      <c r="B882" s="288" t="s">
        <v>2124</v>
      </c>
      <c r="C882" s="340">
        <v>672</v>
      </c>
      <c r="D882" s="341">
        <v>804</v>
      </c>
      <c r="E882" s="341">
        <v>913</v>
      </c>
      <c r="F882" s="341">
        <v>926</v>
      </c>
      <c r="G882" s="341">
        <v>948</v>
      </c>
      <c r="H882" s="341">
        <v>1036</v>
      </c>
      <c r="I882" s="342">
        <v>1104</v>
      </c>
      <c r="J882" s="340">
        <v>60</v>
      </c>
      <c r="K882" s="341">
        <v>126</v>
      </c>
      <c r="L882" s="341">
        <v>168</v>
      </c>
      <c r="M882" s="341">
        <v>341</v>
      </c>
      <c r="N882" s="340">
        <v>672</v>
      </c>
      <c r="O882" s="341">
        <v>924</v>
      </c>
      <c r="P882" s="341">
        <v>992</v>
      </c>
      <c r="Q882" s="343">
        <v>924</v>
      </c>
      <c r="R882" s="344">
        <v>992</v>
      </c>
      <c r="S882" s="344">
        <v>1090</v>
      </c>
      <c r="T882" s="344">
        <v>1117</v>
      </c>
      <c r="U882" s="344">
        <v>1155</v>
      </c>
      <c r="V882" s="344">
        <v>1155</v>
      </c>
      <c r="W882" s="344">
        <v>122</v>
      </c>
      <c r="X882" s="383">
        <v>137</v>
      </c>
      <c r="Y882" s="384">
        <v>0.12</v>
      </c>
      <c r="Z882" s="384">
        <v>0.25</v>
      </c>
      <c r="AA882" s="384">
        <v>0.25</v>
      </c>
      <c r="AB882" s="385">
        <v>94</v>
      </c>
      <c r="AC882" s="385">
        <v>138</v>
      </c>
      <c r="AD882" s="385">
        <v>44</v>
      </c>
      <c r="AE882" s="385">
        <v>0</v>
      </c>
      <c r="AF882" s="5">
        <v>0</v>
      </c>
      <c r="AG882" s="333" t="s">
        <v>3964</v>
      </c>
      <c r="AH882" s="386" t="s">
        <v>2116</v>
      </c>
      <c r="AI882" s="387" t="s">
        <v>2117</v>
      </c>
      <c r="AJ882" s="386">
        <v>24</v>
      </c>
      <c r="AK882" s="390">
        <v>33</v>
      </c>
      <c r="AL882" s="333">
        <v>93</v>
      </c>
      <c r="AM882" s="333">
        <v>44.857675057870374</v>
      </c>
      <c r="AN882" s="440">
        <v>201.81055555555557</v>
      </c>
      <c r="AO882" s="389">
        <v>95.357638888888886</v>
      </c>
      <c r="AP882" s="390">
        <v>3.25</v>
      </c>
      <c r="AQ882" s="387">
        <v>4</v>
      </c>
      <c r="AR882" s="387">
        <v>2</v>
      </c>
      <c r="AS882" s="387">
        <v>1</v>
      </c>
      <c r="AT882" s="387">
        <v>0</v>
      </c>
      <c r="AU882" s="387">
        <v>2</v>
      </c>
      <c r="AV882" s="387">
        <v>4</v>
      </c>
      <c r="AW882" s="350">
        <v>3</v>
      </c>
      <c r="AX882" s="391">
        <v>3</v>
      </c>
      <c r="AY882" s="83">
        <v>34</v>
      </c>
      <c r="AZ882" s="5">
        <v>0</v>
      </c>
      <c r="BA882" s="5" t="s">
        <v>1537</v>
      </c>
      <c r="BB882" s="5" t="s">
        <v>1537</v>
      </c>
      <c r="BC882" s="5" t="s">
        <v>1537</v>
      </c>
      <c r="BD882" s="4" t="s">
        <v>3612</v>
      </c>
      <c r="BE882" s="5">
        <v>0</v>
      </c>
      <c r="BF882" s="5">
        <v>0</v>
      </c>
      <c r="BG882" s="5">
        <v>1</v>
      </c>
      <c r="BH882" s="354" t="s">
        <v>1537</v>
      </c>
      <c r="BI882" s="289"/>
      <c r="BJ882" s="297">
        <v>60</v>
      </c>
      <c r="BK882" s="297">
        <v>95</v>
      </c>
    </row>
    <row r="883" spans="1:63" x14ac:dyDescent="0.2">
      <c r="A883" s="63" t="s">
        <v>122</v>
      </c>
      <c r="B883" s="288" t="s">
        <v>2126</v>
      </c>
      <c r="C883" s="340">
        <v>673</v>
      </c>
      <c r="D883" s="341">
        <v>810</v>
      </c>
      <c r="E883" s="341">
        <v>923</v>
      </c>
      <c r="F883" s="341">
        <v>937</v>
      </c>
      <c r="G883" s="341">
        <v>959</v>
      </c>
      <c r="H883" s="341">
        <v>1048</v>
      </c>
      <c r="I883" s="342">
        <v>1124</v>
      </c>
      <c r="J883" s="340">
        <v>60</v>
      </c>
      <c r="K883" s="341">
        <v>126</v>
      </c>
      <c r="L883" s="341">
        <v>173</v>
      </c>
      <c r="M883" s="341">
        <v>352</v>
      </c>
      <c r="N883" s="340">
        <v>673</v>
      </c>
      <c r="O883" s="341">
        <v>941</v>
      </c>
      <c r="P883" s="341">
        <v>1011</v>
      </c>
      <c r="Q883" s="343">
        <v>941</v>
      </c>
      <c r="R883" s="344">
        <v>1011</v>
      </c>
      <c r="S883" s="344">
        <v>1106</v>
      </c>
      <c r="T883" s="344">
        <v>1121</v>
      </c>
      <c r="U883" s="344">
        <v>1172</v>
      </c>
      <c r="V883" s="344">
        <v>1172</v>
      </c>
      <c r="W883" s="344">
        <v>122</v>
      </c>
      <c r="X883" s="383">
        <v>137</v>
      </c>
      <c r="Y883" s="384">
        <v>0.12</v>
      </c>
      <c r="Z883" s="384">
        <v>0.25</v>
      </c>
      <c r="AA883" s="384">
        <v>0.25</v>
      </c>
      <c r="AB883" s="385">
        <v>94</v>
      </c>
      <c r="AC883" s="385">
        <v>138</v>
      </c>
      <c r="AD883" s="385">
        <v>44</v>
      </c>
      <c r="AE883" s="385">
        <v>0</v>
      </c>
      <c r="AF883" s="5">
        <v>0</v>
      </c>
      <c r="AG883" s="333" t="s">
        <v>3964</v>
      </c>
      <c r="AH883" s="386" t="s">
        <v>2116</v>
      </c>
      <c r="AI883" s="387" t="s">
        <v>2117</v>
      </c>
      <c r="AJ883" s="386">
        <v>24</v>
      </c>
      <c r="AK883" s="390">
        <v>33</v>
      </c>
      <c r="AL883" s="333">
        <v>96</v>
      </c>
      <c r="AM883" s="333">
        <v>46.300817418981481</v>
      </c>
      <c r="AN883" s="440">
        <v>206.72055555555556</v>
      </c>
      <c r="AO883" s="389">
        <v>97.045138888888886</v>
      </c>
      <c r="AP883" s="390">
        <v>4</v>
      </c>
      <c r="AQ883" s="387">
        <v>4</v>
      </c>
      <c r="AR883" s="387">
        <v>2</v>
      </c>
      <c r="AS883" s="387">
        <v>1</v>
      </c>
      <c r="AT883" s="387">
        <v>0</v>
      </c>
      <c r="AU883" s="387">
        <v>2</v>
      </c>
      <c r="AV883" s="387">
        <v>4</v>
      </c>
      <c r="AW883" s="350">
        <v>3</v>
      </c>
      <c r="AX883" s="391">
        <v>3</v>
      </c>
      <c r="AY883" s="83">
        <v>34</v>
      </c>
      <c r="AZ883" s="5">
        <v>0</v>
      </c>
      <c r="BA883" s="5" t="s">
        <v>1537</v>
      </c>
      <c r="BB883" s="5" t="s">
        <v>1537</v>
      </c>
      <c r="BC883" s="5" t="s">
        <v>1537</v>
      </c>
      <c r="BD883" s="4" t="s">
        <v>3612</v>
      </c>
      <c r="BE883" s="5">
        <v>0</v>
      </c>
      <c r="BF883" s="5">
        <v>0</v>
      </c>
      <c r="BG883" s="5">
        <v>1</v>
      </c>
      <c r="BH883" s="354" t="s">
        <v>1537</v>
      </c>
      <c r="BI883" s="289"/>
      <c r="BJ883" s="297">
        <v>60</v>
      </c>
      <c r="BK883" s="297">
        <v>96</v>
      </c>
    </row>
    <row r="884" spans="1:63" x14ac:dyDescent="0.2">
      <c r="A884" s="63" t="s">
        <v>123</v>
      </c>
      <c r="B884" s="288" t="s">
        <v>2127</v>
      </c>
      <c r="C884" s="340">
        <v>569</v>
      </c>
      <c r="D884" s="341">
        <v>675</v>
      </c>
      <c r="E884" s="341">
        <v>766</v>
      </c>
      <c r="F884" s="341">
        <v>775</v>
      </c>
      <c r="G884" s="341">
        <v>791</v>
      </c>
      <c r="H884" s="341">
        <v>861</v>
      </c>
      <c r="I884" s="342">
        <v>907</v>
      </c>
      <c r="J884" s="340">
        <v>60</v>
      </c>
      <c r="K884" s="341">
        <v>126</v>
      </c>
      <c r="L884" s="341">
        <v>137</v>
      </c>
      <c r="M884" s="341">
        <v>279</v>
      </c>
      <c r="N884" s="340">
        <v>569</v>
      </c>
      <c r="O884" s="341">
        <v>781</v>
      </c>
      <c r="P884" s="341">
        <v>834</v>
      </c>
      <c r="Q884" s="343">
        <v>781</v>
      </c>
      <c r="R884" s="344">
        <v>834</v>
      </c>
      <c r="S884" s="344">
        <v>920</v>
      </c>
      <c r="T884" s="344">
        <v>893</v>
      </c>
      <c r="U884" s="344">
        <v>978</v>
      </c>
      <c r="V884" s="344">
        <v>978</v>
      </c>
      <c r="W884" s="344">
        <v>122</v>
      </c>
      <c r="X884" s="383">
        <v>137</v>
      </c>
      <c r="Y884" s="384">
        <v>0.12</v>
      </c>
      <c r="Z884" s="384">
        <v>0.25</v>
      </c>
      <c r="AA884" s="384">
        <v>0.25</v>
      </c>
      <c r="AB884" s="385">
        <v>94</v>
      </c>
      <c r="AC884" s="385">
        <v>138</v>
      </c>
      <c r="AD884" s="385">
        <v>44</v>
      </c>
      <c r="AE884" s="385">
        <v>0</v>
      </c>
      <c r="AF884" s="5">
        <v>0</v>
      </c>
      <c r="AG884" s="333" t="s">
        <v>3964</v>
      </c>
      <c r="AH884" s="386" t="s">
        <v>2116</v>
      </c>
      <c r="AI884" s="387" t="s">
        <v>2128</v>
      </c>
      <c r="AJ884" s="386">
        <v>24</v>
      </c>
      <c r="AK884" s="390">
        <v>30</v>
      </c>
      <c r="AL884" s="333">
        <v>84</v>
      </c>
      <c r="AM884" s="333">
        <v>36.87156394675926</v>
      </c>
      <c r="AN884" s="440">
        <v>179.79305555555558</v>
      </c>
      <c r="AO884" s="389">
        <v>86.253472222222229</v>
      </c>
      <c r="AP884" s="390">
        <v>3.75</v>
      </c>
      <c r="AQ884" s="387">
        <v>3</v>
      </c>
      <c r="AR884" s="387">
        <v>2</v>
      </c>
      <c r="AS884" s="387">
        <v>1</v>
      </c>
      <c r="AT884" s="387">
        <v>0</v>
      </c>
      <c r="AU884" s="387">
        <v>1</v>
      </c>
      <c r="AV884" s="387">
        <v>4</v>
      </c>
      <c r="AW884" s="350">
        <v>2</v>
      </c>
      <c r="AX884" s="391">
        <v>3</v>
      </c>
      <c r="AY884" s="83">
        <v>38</v>
      </c>
      <c r="AZ884" s="5">
        <v>0</v>
      </c>
      <c r="BA884" s="5" t="s">
        <v>1537</v>
      </c>
      <c r="BB884" s="5" t="s">
        <v>1537</v>
      </c>
      <c r="BC884" s="5" t="s">
        <v>1537</v>
      </c>
      <c r="BD884" s="4" t="s">
        <v>3612</v>
      </c>
      <c r="BE884" s="5">
        <v>0</v>
      </c>
      <c r="BF884" s="5">
        <v>0</v>
      </c>
      <c r="BG884" s="5">
        <v>1</v>
      </c>
      <c r="BH884" s="354" t="s">
        <v>1537</v>
      </c>
      <c r="BI884" s="289"/>
      <c r="BJ884" s="297">
        <v>60</v>
      </c>
      <c r="BK884" s="297">
        <v>80</v>
      </c>
    </row>
    <row r="885" spans="1:63" x14ac:dyDescent="0.2">
      <c r="A885" s="63" t="s">
        <v>124</v>
      </c>
      <c r="B885" s="288" t="s">
        <v>2130</v>
      </c>
      <c r="C885" s="340">
        <v>570</v>
      </c>
      <c r="D885" s="341">
        <v>681</v>
      </c>
      <c r="E885" s="341">
        <v>774</v>
      </c>
      <c r="F885" s="341">
        <v>785</v>
      </c>
      <c r="G885" s="341">
        <v>802</v>
      </c>
      <c r="H885" s="341">
        <v>873</v>
      </c>
      <c r="I885" s="342">
        <v>925</v>
      </c>
      <c r="J885" s="340">
        <v>60</v>
      </c>
      <c r="K885" s="341">
        <v>126</v>
      </c>
      <c r="L885" s="341">
        <v>142</v>
      </c>
      <c r="M885" s="341">
        <v>289</v>
      </c>
      <c r="N885" s="340">
        <v>570</v>
      </c>
      <c r="O885" s="341">
        <v>791</v>
      </c>
      <c r="P885" s="341">
        <v>846</v>
      </c>
      <c r="Q885" s="343">
        <v>791</v>
      </c>
      <c r="R885" s="344">
        <v>846</v>
      </c>
      <c r="S885" s="344">
        <v>940</v>
      </c>
      <c r="T885" s="344">
        <v>911</v>
      </c>
      <c r="U885" s="344">
        <v>997</v>
      </c>
      <c r="V885" s="344">
        <v>997</v>
      </c>
      <c r="W885" s="344">
        <v>122</v>
      </c>
      <c r="X885" s="383">
        <v>137</v>
      </c>
      <c r="Y885" s="384">
        <v>0.12</v>
      </c>
      <c r="Z885" s="384">
        <v>0.25</v>
      </c>
      <c r="AA885" s="384">
        <v>0.25</v>
      </c>
      <c r="AB885" s="385">
        <v>94</v>
      </c>
      <c r="AC885" s="385">
        <v>138</v>
      </c>
      <c r="AD885" s="385">
        <v>44</v>
      </c>
      <c r="AE885" s="385">
        <v>0</v>
      </c>
      <c r="AF885" s="5">
        <v>0</v>
      </c>
      <c r="AG885" s="333" t="s">
        <v>3964</v>
      </c>
      <c r="AH885" s="386" t="s">
        <v>2116</v>
      </c>
      <c r="AI885" s="387" t="s">
        <v>2128</v>
      </c>
      <c r="AJ885" s="386">
        <v>24</v>
      </c>
      <c r="AK885" s="390">
        <v>30</v>
      </c>
      <c r="AL885" s="333">
        <v>87</v>
      </c>
      <c r="AM885" s="333">
        <v>38.184497974537038</v>
      </c>
      <c r="AN885" s="440">
        <v>183.09305555555559</v>
      </c>
      <c r="AO885" s="389">
        <v>87.878472222222229</v>
      </c>
      <c r="AP885" s="390">
        <v>3.75</v>
      </c>
      <c r="AQ885" s="387">
        <v>3</v>
      </c>
      <c r="AR885" s="387">
        <v>2</v>
      </c>
      <c r="AS885" s="387">
        <v>1</v>
      </c>
      <c r="AT885" s="387">
        <v>0</v>
      </c>
      <c r="AU885" s="387">
        <v>1</v>
      </c>
      <c r="AV885" s="387">
        <v>4</v>
      </c>
      <c r="AW885" s="350">
        <v>2</v>
      </c>
      <c r="AX885" s="391">
        <v>3</v>
      </c>
      <c r="AY885" s="83">
        <v>38</v>
      </c>
      <c r="AZ885" s="5">
        <v>0</v>
      </c>
      <c r="BA885" s="5" t="s">
        <v>1537</v>
      </c>
      <c r="BB885" s="5" t="s">
        <v>1537</v>
      </c>
      <c r="BC885" s="5" t="s">
        <v>1537</v>
      </c>
      <c r="BD885" s="4" t="s">
        <v>3612</v>
      </c>
      <c r="BE885" s="5">
        <v>0</v>
      </c>
      <c r="BF885" s="5">
        <v>0</v>
      </c>
      <c r="BG885" s="5">
        <v>1</v>
      </c>
      <c r="BH885" s="354" t="s">
        <v>1537</v>
      </c>
      <c r="BI885" s="289"/>
      <c r="BJ885" s="297">
        <v>60</v>
      </c>
      <c r="BK885" s="297">
        <v>81</v>
      </c>
    </row>
    <row r="886" spans="1:63" x14ac:dyDescent="0.2">
      <c r="A886" s="63" t="s">
        <v>125</v>
      </c>
      <c r="B886" s="288" t="s">
        <v>2132</v>
      </c>
      <c r="C886" s="340">
        <v>589</v>
      </c>
      <c r="D886" s="341">
        <v>704</v>
      </c>
      <c r="E886" s="341">
        <v>802</v>
      </c>
      <c r="F886" s="341">
        <v>812</v>
      </c>
      <c r="G886" s="341">
        <v>830</v>
      </c>
      <c r="H886" s="341">
        <v>904</v>
      </c>
      <c r="I886" s="342">
        <v>962</v>
      </c>
      <c r="J886" s="340">
        <v>60</v>
      </c>
      <c r="K886" s="341">
        <v>126</v>
      </c>
      <c r="L886" s="341">
        <v>147</v>
      </c>
      <c r="M886" s="341">
        <v>300</v>
      </c>
      <c r="N886" s="340">
        <v>589</v>
      </c>
      <c r="O886" s="341">
        <v>818</v>
      </c>
      <c r="P886" s="341">
        <v>874</v>
      </c>
      <c r="Q886" s="343">
        <v>818</v>
      </c>
      <c r="R886" s="344">
        <v>874</v>
      </c>
      <c r="S886" s="344">
        <v>966</v>
      </c>
      <c r="T886" s="344">
        <v>935</v>
      </c>
      <c r="U886" s="344">
        <v>1023</v>
      </c>
      <c r="V886" s="344">
        <v>1023</v>
      </c>
      <c r="W886" s="344">
        <v>122</v>
      </c>
      <c r="X886" s="383">
        <v>137</v>
      </c>
      <c r="Y886" s="384">
        <v>0.12</v>
      </c>
      <c r="Z886" s="384">
        <v>0.25</v>
      </c>
      <c r="AA886" s="384">
        <v>0.25</v>
      </c>
      <c r="AB886" s="385">
        <v>94</v>
      </c>
      <c r="AC886" s="385">
        <v>138</v>
      </c>
      <c r="AD886" s="385">
        <v>44</v>
      </c>
      <c r="AE886" s="385">
        <v>0</v>
      </c>
      <c r="AF886" s="5">
        <v>0</v>
      </c>
      <c r="AG886" s="333" t="s">
        <v>3964</v>
      </c>
      <c r="AH886" s="386" t="s">
        <v>2116</v>
      </c>
      <c r="AI886" s="387" t="s">
        <v>2128</v>
      </c>
      <c r="AJ886" s="386">
        <v>24</v>
      </c>
      <c r="AK886" s="390">
        <v>30</v>
      </c>
      <c r="AL886" s="333">
        <v>90</v>
      </c>
      <c r="AM886" s="333">
        <v>39.497432002314817</v>
      </c>
      <c r="AN886" s="440">
        <v>187.89305555555558</v>
      </c>
      <c r="AO886" s="389">
        <v>89.503472222222229</v>
      </c>
      <c r="AP886" s="390">
        <v>4.5</v>
      </c>
      <c r="AQ886" s="387">
        <v>3</v>
      </c>
      <c r="AR886" s="387">
        <v>2</v>
      </c>
      <c r="AS886" s="387">
        <v>1</v>
      </c>
      <c r="AT886" s="387">
        <v>0</v>
      </c>
      <c r="AU886" s="387">
        <v>1</v>
      </c>
      <c r="AV886" s="387">
        <v>4</v>
      </c>
      <c r="AW886" s="350">
        <v>2</v>
      </c>
      <c r="AX886" s="391">
        <v>3</v>
      </c>
      <c r="AY886" s="83">
        <v>38</v>
      </c>
      <c r="AZ886" s="5">
        <v>0</v>
      </c>
      <c r="BA886" s="5" t="s">
        <v>1537</v>
      </c>
      <c r="BB886" s="5" t="s">
        <v>1537</v>
      </c>
      <c r="BC886" s="5" t="s">
        <v>1537</v>
      </c>
      <c r="BD886" s="4" t="s">
        <v>3612</v>
      </c>
      <c r="BE886" s="5">
        <v>0</v>
      </c>
      <c r="BF886" s="5">
        <v>0</v>
      </c>
      <c r="BG886" s="5">
        <v>1</v>
      </c>
      <c r="BH886" s="354" t="s">
        <v>1537</v>
      </c>
      <c r="BI886" s="289"/>
      <c r="BJ886" s="297">
        <v>60</v>
      </c>
      <c r="BK886" s="297">
        <v>83</v>
      </c>
    </row>
    <row r="887" spans="1:63" x14ac:dyDescent="0.2">
      <c r="A887" s="63" t="s">
        <v>126</v>
      </c>
      <c r="B887" s="288" t="s">
        <v>2134</v>
      </c>
      <c r="C887" s="340">
        <v>590</v>
      </c>
      <c r="D887" s="341">
        <v>710</v>
      </c>
      <c r="E887" s="341">
        <v>810</v>
      </c>
      <c r="F887" s="341">
        <v>822</v>
      </c>
      <c r="G887" s="341">
        <v>841</v>
      </c>
      <c r="H887" s="341">
        <v>916</v>
      </c>
      <c r="I887" s="342">
        <v>981</v>
      </c>
      <c r="J887" s="340">
        <v>60</v>
      </c>
      <c r="K887" s="341">
        <v>126</v>
      </c>
      <c r="L887" s="341">
        <v>152</v>
      </c>
      <c r="M887" s="341">
        <v>310</v>
      </c>
      <c r="N887" s="340">
        <v>590</v>
      </c>
      <c r="O887" s="341">
        <v>822</v>
      </c>
      <c r="P887" s="341">
        <v>879</v>
      </c>
      <c r="Q887" s="343">
        <v>822</v>
      </c>
      <c r="R887" s="344">
        <v>879</v>
      </c>
      <c r="S887" s="344">
        <v>976</v>
      </c>
      <c r="T887" s="344">
        <v>960</v>
      </c>
      <c r="U887" s="344">
        <v>1034</v>
      </c>
      <c r="V887" s="344">
        <v>1034</v>
      </c>
      <c r="W887" s="344">
        <v>122</v>
      </c>
      <c r="X887" s="383">
        <v>137</v>
      </c>
      <c r="Y887" s="384">
        <v>0.12</v>
      </c>
      <c r="Z887" s="384">
        <v>0.25</v>
      </c>
      <c r="AA887" s="384">
        <v>0.25</v>
      </c>
      <c r="AB887" s="385">
        <v>94</v>
      </c>
      <c r="AC887" s="385">
        <v>138</v>
      </c>
      <c r="AD887" s="385">
        <v>44</v>
      </c>
      <c r="AE887" s="385">
        <v>0</v>
      </c>
      <c r="AF887" s="5">
        <v>0</v>
      </c>
      <c r="AG887" s="333" t="s">
        <v>3964</v>
      </c>
      <c r="AH887" s="386" t="s">
        <v>2116</v>
      </c>
      <c r="AI887" s="387" t="s">
        <v>2128</v>
      </c>
      <c r="AJ887" s="386">
        <v>24</v>
      </c>
      <c r="AK887" s="390">
        <v>30</v>
      </c>
      <c r="AL887" s="333">
        <v>93</v>
      </c>
      <c r="AM887" s="333">
        <v>40.810366030092595</v>
      </c>
      <c r="AN887" s="440">
        <v>200.4605555555556</v>
      </c>
      <c r="AO887" s="389">
        <v>95.680555555555557</v>
      </c>
      <c r="AP887" s="390">
        <v>3.125</v>
      </c>
      <c r="AQ887" s="387">
        <v>3</v>
      </c>
      <c r="AR887" s="387">
        <v>2</v>
      </c>
      <c r="AS887" s="387">
        <v>1</v>
      </c>
      <c r="AT887" s="387">
        <v>0</v>
      </c>
      <c r="AU887" s="387">
        <v>2</v>
      </c>
      <c r="AV887" s="387">
        <v>4</v>
      </c>
      <c r="AW887" s="350">
        <v>3</v>
      </c>
      <c r="AX887" s="391">
        <v>3</v>
      </c>
      <c r="AY887" s="83">
        <v>38</v>
      </c>
      <c r="AZ887" s="5">
        <v>0</v>
      </c>
      <c r="BA887" s="5" t="s">
        <v>1537</v>
      </c>
      <c r="BB887" s="5" t="s">
        <v>1537</v>
      </c>
      <c r="BC887" s="5" t="s">
        <v>1537</v>
      </c>
      <c r="BD887" s="4" t="s">
        <v>3612</v>
      </c>
      <c r="BE887" s="5">
        <v>0</v>
      </c>
      <c r="BF887" s="5">
        <v>0</v>
      </c>
      <c r="BG887" s="5">
        <v>1</v>
      </c>
      <c r="BH887" s="354" t="s">
        <v>1537</v>
      </c>
      <c r="BI887" s="289"/>
      <c r="BJ887" s="297">
        <v>60</v>
      </c>
      <c r="BK887" s="297">
        <v>85</v>
      </c>
    </row>
    <row r="888" spans="1:63" x14ac:dyDescent="0.2">
      <c r="A888" s="63" t="s">
        <v>127</v>
      </c>
      <c r="B888" s="288" t="s">
        <v>2136</v>
      </c>
      <c r="C888" s="340">
        <v>591</v>
      </c>
      <c r="D888" s="341">
        <v>716</v>
      </c>
      <c r="E888" s="341">
        <v>820</v>
      </c>
      <c r="F888" s="341">
        <v>831</v>
      </c>
      <c r="G888" s="341">
        <v>850</v>
      </c>
      <c r="H888" s="341">
        <v>928</v>
      </c>
      <c r="I888" s="342">
        <v>999</v>
      </c>
      <c r="J888" s="340">
        <v>60</v>
      </c>
      <c r="K888" s="341">
        <v>126</v>
      </c>
      <c r="L888" s="341">
        <v>157</v>
      </c>
      <c r="M888" s="341">
        <v>321</v>
      </c>
      <c r="N888" s="340">
        <v>591</v>
      </c>
      <c r="O888" s="341">
        <v>838</v>
      </c>
      <c r="P888" s="341">
        <v>896</v>
      </c>
      <c r="Q888" s="343">
        <v>838</v>
      </c>
      <c r="R888" s="344">
        <v>896</v>
      </c>
      <c r="S888" s="344">
        <v>995</v>
      </c>
      <c r="T888" s="344">
        <v>964</v>
      </c>
      <c r="U888" s="344">
        <v>1050</v>
      </c>
      <c r="V888" s="344">
        <v>1050</v>
      </c>
      <c r="W888" s="344">
        <v>122</v>
      </c>
      <c r="X888" s="383">
        <v>137</v>
      </c>
      <c r="Y888" s="384">
        <v>0.12</v>
      </c>
      <c r="Z888" s="384">
        <v>0.25</v>
      </c>
      <c r="AA888" s="384">
        <v>0.25</v>
      </c>
      <c r="AB888" s="385">
        <v>94</v>
      </c>
      <c r="AC888" s="385">
        <v>138</v>
      </c>
      <c r="AD888" s="385">
        <v>44</v>
      </c>
      <c r="AE888" s="385">
        <v>0</v>
      </c>
      <c r="AF888" s="5">
        <v>0</v>
      </c>
      <c r="AG888" s="333" t="s">
        <v>3964</v>
      </c>
      <c r="AH888" s="386" t="s">
        <v>2116</v>
      </c>
      <c r="AI888" s="387" t="s">
        <v>2128</v>
      </c>
      <c r="AJ888" s="386">
        <v>24</v>
      </c>
      <c r="AK888" s="390">
        <v>30</v>
      </c>
      <c r="AL888" s="333">
        <v>96</v>
      </c>
      <c r="AM888" s="333">
        <v>42.123300057870374</v>
      </c>
      <c r="AN888" s="440">
        <v>210.01055555555558</v>
      </c>
      <c r="AO888" s="389">
        <v>97.305555555555557</v>
      </c>
      <c r="AP888" s="390">
        <v>6.25</v>
      </c>
      <c r="AQ888" s="387">
        <v>3</v>
      </c>
      <c r="AR888" s="387">
        <v>2</v>
      </c>
      <c r="AS888" s="387">
        <v>1</v>
      </c>
      <c r="AT888" s="387">
        <v>0</v>
      </c>
      <c r="AU888" s="387">
        <v>2</v>
      </c>
      <c r="AV888" s="387">
        <v>4</v>
      </c>
      <c r="AW888" s="350">
        <v>3</v>
      </c>
      <c r="AX888" s="391">
        <v>3</v>
      </c>
      <c r="AY888" s="83">
        <v>38</v>
      </c>
      <c r="AZ888" s="5">
        <v>0</v>
      </c>
      <c r="BA888" s="5" t="s">
        <v>1537</v>
      </c>
      <c r="BB888" s="5" t="s">
        <v>1537</v>
      </c>
      <c r="BC888" s="5" t="s">
        <v>1537</v>
      </c>
      <c r="BD888" s="4" t="s">
        <v>3612</v>
      </c>
      <c r="BE888" s="5">
        <v>0</v>
      </c>
      <c r="BF888" s="5">
        <v>0</v>
      </c>
      <c r="BG888" s="5">
        <v>1</v>
      </c>
      <c r="BH888" s="354" t="s">
        <v>1537</v>
      </c>
      <c r="BI888" s="289"/>
      <c r="BJ888" s="297">
        <v>60</v>
      </c>
      <c r="BK888" s="297">
        <v>85</v>
      </c>
    </row>
    <row r="889" spans="1:63" x14ac:dyDescent="0.2">
      <c r="A889" s="63" t="s">
        <v>128</v>
      </c>
      <c r="B889" s="288" t="s">
        <v>2129</v>
      </c>
      <c r="C889" s="340">
        <v>605</v>
      </c>
      <c r="D889" s="341">
        <v>723</v>
      </c>
      <c r="E889" s="341">
        <v>822</v>
      </c>
      <c r="F889" s="341">
        <v>832</v>
      </c>
      <c r="G889" s="341">
        <v>850</v>
      </c>
      <c r="H889" s="341">
        <v>926</v>
      </c>
      <c r="I889" s="342">
        <v>975</v>
      </c>
      <c r="J889" s="340">
        <v>60</v>
      </c>
      <c r="K889" s="341">
        <v>126</v>
      </c>
      <c r="L889" s="341">
        <v>151</v>
      </c>
      <c r="M889" s="341">
        <v>307</v>
      </c>
      <c r="N889" s="340">
        <v>605</v>
      </c>
      <c r="O889" s="341">
        <v>827</v>
      </c>
      <c r="P889" s="341">
        <v>886</v>
      </c>
      <c r="Q889" s="343">
        <v>827</v>
      </c>
      <c r="R889" s="344">
        <v>886</v>
      </c>
      <c r="S889" s="344">
        <v>973</v>
      </c>
      <c r="T889" s="344">
        <v>964</v>
      </c>
      <c r="U889" s="344">
        <v>1031</v>
      </c>
      <c r="V889" s="344">
        <v>1031</v>
      </c>
      <c r="W889" s="344">
        <v>122</v>
      </c>
      <c r="X889" s="383">
        <v>137</v>
      </c>
      <c r="Y889" s="384">
        <v>0.12</v>
      </c>
      <c r="Z889" s="384">
        <v>0.25</v>
      </c>
      <c r="AA889" s="384">
        <v>0.25</v>
      </c>
      <c r="AB889" s="385">
        <v>94</v>
      </c>
      <c r="AC889" s="385">
        <v>138</v>
      </c>
      <c r="AD889" s="385">
        <v>44</v>
      </c>
      <c r="AE889" s="385">
        <v>0</v>
      </c>
      <c r="AF889" s="5">
        <v>0</v>
      </c>
      <c r="AG889" s="333" t="s">
        <v>3964</v>
      </c>
      <c r="AH889" s="386" t="s">
        <v>2116</v>
      </c>
      <c r="AI889" s="387" t="s">
        <v>2128</v>
      </c>
      <c r="AJ889" s="386">
        <v>24</v>
      </c>
      <c r="AK889" s="390">
        <v>33</v>
      </c>
      <c r="AL889" s="333">
        <v>84</v>
      </c>
      <c r="AM889" s="333">
        <v>40.528247974537038</v>
      </c>
      <c r="AN889" s="440">
        <v>191.56472222222223</v>
      </c>
      <c r="AO889" s="389">
        <v>91.555555555555557</v>
      </c>
      <c r="AP889" s="390">
        <v>4.0625</v>
      </c>
      <c r="AQ889" s="387">
        <v>4</v>
      </c>
      <c r="AR889" s="387">
        <v>2</v>
      </c>
      <c r="AS889" s="387">
        <v>1</v>
      </c>
      <c r="AT889" s="387">
        <v>0</v>
      </c>
      <c r="AU889" s="387">
        <v>1</v>
      </c>
      <c r="AV889" s="387">
        <v>4</v>
      </c>
      <c r="AW889" s="350">
        <v>2</v>
      </c>
      <c r="AX889" s="391">
        <v>3</v>
      </c>
      <c r="AY889" s="83">
        <v>39</v>
      </c>
      <c r="AZ889" s="5">
        <v>0</v>
      </c>
      <c r="BA889" s="5" t="s">
        <v>1537</v>
      </c>
      <c r="BB889" s="5" t="s">
        <v>1537</v>
      </c>
      <c r="BC889" s="5" t="s">
        <v>1537</v>
      </c>
      <c r="BD889" s="4" t="s">
        <v>3612</v>
      </c>
      <c r="BE889" s="5">
        <v>0</v>
      </c>
      <c r="BF889" s="5">
        <v>0</v>
      </c>
      <c r="BG889" s="5">
        <v>1</v>
      </c>
      <c r="BH889" s="354" t="s">
        <v>1537</v>
      </c>
      <c r="BI889" s="289"/>
      <c r="BJ889" s="297">
        <v>60</v>
      </c>
      <c r="BK889" s="297">
        <v>85</v>
      </c>
    </row>
    <row r="890" spans="1:63" x14ac:dyDescent="0.2">
      <c r="A890" s="63" t="s">
        <v>129</v>
      </c>
      <c r="B890" s="288" t="s">
        <v>2131</v>
      </c>
      <c r="C890" s="340">
        <v>607</v>
      </c>
      <c r="D890" s="341">
        <v>729</v>
      </c>
      <c r="E890" s="341">
        <v>831</v>
      </c>
      <c r="F890" s="341">
        <v>844</v>
      </c>
      <c r="G890" s="341">
        <v>862</v>
      </c>
      <c r="H890" s="341">
        <v>938</v>
      </c>
      <c r="I890" s="342">
        <v>995</v>
      </c>
      <c r="J890" s="340">
        <v>60</v>
      </c>
      <c r="K890" s="341">
        <v>126</v>
      </c>
      <c r="L890" s="341">
        <v>156</v>
      </c>
      <c r="M890" s="341">
        <v>318</v>
      </c>
      <c r="N890" s="340">
        <v>607</v>
      </c>
      <c r="O890" s="341">
        <v>839</v>
      </c>
      <c r="P890" s="341">
        <v>898</v>
      </c>
      <c r="Q890" s="343">
        <v>839</v>
      </c>
      <c r="R890" s="344">
        <v>898</v>
      </c>
      <c r="S890" s="344">
        <v>987</v>
      </c>
      <c r="T890" s="344">
        <v>989</v>
      </c>
      <c r="U890" s="344">
        <v>1045</v>
      </c>
      <c r="V890" s="344">
        <v>1045</v>
      </c>
      <c r="W890" s="344">
        <v>122</v>
      </c>
      <c r="X890" s="383">
        <v>137</v>
      </c>
      <c r="Y890" s="384">
        <v>0.12</v>
      </c>
      <c r="Z890" s="384">
        <v>0.25</v>
      </c>
      <c r="AA890" s="384">
        <v>0.25</v>
      </c>
      <c r="AB890" s="385">
        <v>94</v>
      </c>
      <c r="AC890" s="385">
        <v>138</v>
      </c>
      <c r="AD890" s="385">
        <v>44</v>
      </c>
      <c r="AE890" s="385">
        <v>0</v>
      </c>
      <c r="AF890" s="5">
        <v>0</v>
      </c>
      <c r="AG890" s="333" t="s">
        <v>3964</v>
      </c>
      <c r="AH890" s="386" t="s">
        <v>2116</v>
      </c>
      <c r="AI890" s="387" t="s">
        <v>2128</v>
      </c>
      <c r="AJ890" s="386">
        <v>24</v>
      </c>
      <c r="AK890" s="390">
        <v>33</v>
      </c>
      <c r="AL890" s="333">
        <v>87</v>
      </c>
      <c r="AM890" s="333">
        <v>41.971390335648145</v>
      </c>
      <c r="AN890" s="440">
        <v>195.09972222222223</v>
      </c>
      <c r="AO890" s="389">
        <v>93.243055555555557</v>
      </c>
      <c r="AP890" s="390">
        <v>4.125</v>
      </c>
      <c r="AQ890" s="387">
        <v>4</v>
      </c>
      <c r="AR890" s="387">
        <v>2</v>
      </c>
      <c r="AS890" s="387">
        <v>1</v>
      </c>
      <c r="AT890" s="387">
        <v>0</v>
      </c>
      <c r="AU890" s="387">
        <v>1</v>
      </c>
      <c r="AV890" s="387">
        <v>4</v>
      </c>
      <c r="AW890" s="350">
        <v>2</v>
      </c>
      <c r="AX890" s="391">
        <v>3</v>
      </c>
      <c r="AY890" s="83">
        <v>39</v>
      </c>
      <c r="AZ890" s="5">
        <v>0</v>
      </c>
      <c r="BA890" s="5" t="s">
        <v>1537</v>
      </c>
      <c r="BB890" s="5" t="s">
        <v>1537</v>
      </c>
      <c r="BC890" s="5" t="s">
        <v>1537</v>
      </c>
      <c r="BD890" s="4" t="s">
        <v>3612</v>
      </c>
      <c r="BE890" s="5">
        <v>0</v>
      </c>
      <c r="BF890" s="5">
        <v>0</v>
      </c>
      <c r="BG890" s="5">
        <v>1</v>
      </c>
      <c r="BH890" s="354" t="s">
        <v>1537</v>
      </c>
      <c r="BI890" s="289"/>
      <c r="BJ890" s="297">
        <v>60</v>
      </c>
      <c r="BK890" s="297">
        <v>87</v>
      </c>
    </row>
    <row r="891" spans="1:63" x14ac:dyDescent="0.2">
      <c r="A891" s="63" t="s">
        <v>130</v>
      </c>
      <c r="B891" s="288" t="s">
        <v>2133</v>
      </c>
      <c r="C891" s="340">
        <v>626</v>
      </c>
      <c r="D891" s="341">
        <v>753</v>
      </c>
      <c r="E891" s="341">
        <v>860</v>
      </c>
      <c r="F891" s="341">
        <v>871</v>
      </c>
      <c r="G891" s="341">
        <v>891</v>
      </c>
      <c r="H891" s="341">
        <v>972</v>
      </c>
      <c r="I891" s="342">
        <v>1036</v>
      </c>
      <c r="J891" s="340">
        <v>60</v>
      </c>
      <c r="K891" s="341">
        <v>126</v>
      </c>
      <c r="L891" s="341">
        <v>161</v>
      </c>
      <c r="M891" s="341">
        <v>329</v>
      </c>
      <c r="N891" s="340">
        <v>626</v>
      </c>
      <c r="O891" s="341">
        <v>868</v>
      </c>
      <c r="P891" s="341">
        <v>930</v>
      </c>
      <c r="Q891" s="343">
        <v>868</v>
      </c>
      <c r="R891" s="344">
        <v>930</v>
      </c>
      <c r="S891" s="344">
        <v>1021</v>
      </c>
      <c r="T891" s="344">
        <v>1014</v>
      </c>
      <c r="U891" s="344">
        <v>1079</v>
      </c>
      <c r="V891" s="344">
        <v>1079</v>
      </c>
      <c r="W891" s="344">
        <v>122</v>
      </c>
      <c r="X891" s="383">
        <v>137</v>
      </c>
      <c r="Y891" s="384">
        <v>0.12</v>
      </c>
      <c r="Z891" s="384">
        <v>0.25</v>
      </c>
      <c r="AA891" s="384">
        <v>0.25</v>
      </c>
      <c r="AB891" s="385">
        <v>94</v>
      </c>
      <c r="AC891" s="385">
        <v>138</v>
      </c>
      <c r="AD891" s="385">
        <v>44</v>
      </c>
      <c r="AE891" s="385">
        <v>0</v>
      </c>
      <c r="AF891" s="5">
        <v>0</v>
      </c>
      <c r="AG891" s="333" t="s">
        <v>3964</v>
      </c>
      <c r="AH891" s="386" t="s">
        <v>2116</v>
      </c>
      <c r="AI891" s="387" t="s">
        <v>2128</v>
      </c>
      <c r="AJ891" s="386">
        <v>24</v>
      </c>
      <c r="AK891" s="390">
        <v>33</v>
      </c>
      <c r="AL891" s="333">
        <v>90</v>
      </c>
      <c r="AM891" s="333">
        <v>43.41453269675926</v>
      </c>
      <c r="AN891" s="440">
        <v>200.00972222222225</v>
      </c>
      <c r="AO891" s="389">
        <v>94.930555555555557</v>
      </c>
      <c r="AP891" s="390">
        <v>4.875</v>
      </c>
      <c r="AQ891" s="387">
        <v>4</v>
      </c>
      <c r="AR891" s="387">
        <v>2</v>
      </c>
      <c r="AS891" s="387">
        <v>1</v>
      </c>
      <c r="AT891" s="387">
        <v>0</v>
      </c>
      <c r="AU891" s="387">
        <v>1</v>
      </c>
      <c r="AV891" s="387">
        <v>4</v>
      </c>
      <c r="AW891" s="350">
        <v>3</v>
      </c>
      <c r="AX891" s="391">
        <v>3</v>
      </c>
      <c r="AY891" s="83">
        <v>39</v>
      </c>
      <c r="AZ891" s="5">
        <v>0</v>
      </c>
      <c r="BA891" s="5" t="s">
        <v>1537</v>
      </c>
      <c r="BB891" s="5" t="s">
        <v>1537</v>
      </c>
      <c r="BC891" s="5" t="s">
        <v>1537</v>
      </c>
      <c r="BD891" s="4" t="s">
        <v>3612</v>
      </c>
      <c r="BE891" s="5">
        <v>0</v>
      </c>
      <c r="BF891" s="5">
        <v>0</v>
      </c>
      <c r="BG891" s="5">
        <v>1</v>
      </c>
      <c r="BH891" s="354" t="s">
        <v>1537</v>
      </c>
      <c r="BI891" s="289"/>
      <c r="BJ891" s="297">
        <v>60</v>
      </c>
      <c r="BK891" s="297">
        <v>90</v>
      </c>
    </row>
    <row r="892" spans="1:63" x14ac:dyDescent="0.2">
      <c r="A892" s="63" t="s">
        <v>131</v>
      </c>
      <c r="B892" s="288" t="s">
        <v>2135</v>
      </c>
      <c r="C892" s="340">
        <v>628</v>
      </c>
      <c r="D892" s="341">
        <v>761</v>
      </c>
      <c r="E892" s="341">
        <v>869</v>
      </c>
      <c r="F892" s="341">
        <v>883</v>
      </c>
      <c r="G892" s="341">
        <v>902</v>
      </c>
      <c r="H892" s="341">
        <v>984</v>
      </c>
      <c r="I892" s="342">
        <v>1055</v>
      </c>
      <c r="J892" s="340">
        <v>60</v>
      </c>
      <c r="K892" s="341">
        <v>126</v>
      </c>
      <c r="L892" s="341">
        <v>168</v>
      </c>
      <c r="M892" s="341">
        <v>341</v>
      </c>
      <c r="N892" s="340">
        <v>628</v>
      </c>
      <c r="O892" s="341">
        <v>873</v>
      </c>
      <c r="P892" s="341">
        <v>935</v>
      </c>
      <c r="Q892" s="343">
        <v>873</v>
      </c>
      <c r="R892" s="344">
        <v>935</v>
      </c>
      <c r="S892" s="344">
        <v>1032</v>
      </c>
      <c r="T892" s="344">
        <v>1050</v>
      </c>
      <c r="U892" s="344">
        <v>1090</v>
      </c>
      <c r="V892" s="344">
        <v>1090</v>
      </c>
      <c r="W892" s="344">
        <v>122</v>
      </c>
      <c r="X892" s="383">
        <v>137</v>
      </c>
      <c r="Y892" s="384">
        <v>0.12</v>
      </c>
      <c r="Z892" s="384">
        <v>0.25</v>
      </c>
      <c r="AA892" s="384">
        <v>0.25</v>
      </c>
      <c r="AB892" s="385">
        <v>94</v>
      </c>
      <c r="AC892" s="385">
        <v>138</v>
      </c>
      <c r="AD892" s="385">
        <v>44</v>
      </c>
      <c r="AE892" s="385">
        <v>0</v>
      </c>
      <c r="AF892" s="5">
        <v>0</v>
      </c>
      <c r="AG892" s="333" t="s">
        <v>3964</v>
      </c>
      <c r="AH892" s="386" t="s">
        <v>2116</v>
      </c>
      <c r="AI892" s="387" t="s">
        <v>2128</v>
      </c>
      <c r="AJ892" s="386">
        <v>24</v>
      </c>
      <c r="AK892" s="390">
        <v>33</v>
      </c>
      <c r="AL892" s="333">
        <v>93</v>
      </c>
      <c r="AM892" s="333">
        <v>44.857675057870374</v>
      </c>
      <c r="AN892" s="440">
        <v>214.45222222222222</v>
      </c>
      <c r="AO892" s="389">
        <v>101.64930555555556</v>
      </c>
      <c r="AP892" s="390">
        <v>3.75</v>
      </c>
      <c r="AQ892" s="387">
        <v>4</v>
      </c>
      <c r="AR892" s="387">
        <v>2</v>
      </c>
      <c r="AS892" s="387">
        <v>1</v>
      </c>
      <c r="AT892" s="387">
        <v>0</v>
      </c>
      <c r="AU892" s="387">
        <v>2</v>
      </c>
      <c r="AV892" s="387">
        <v>4</v>
      </c>
      <c r="AW892" s="350">
        <v>3</v>
      </c>
      <c r="AX892" s="391">
        <v>3</v>
      </c>
      <c r="AY892" s="83">
        <v>39</v>
      </c>
      <c r="AZ892" s="5">
        <v>0</v>
      </c>
      <c r="BA892" s="5" t="s">
        <v>1537</v>
      </c>
      <c r="BB892" s="5" t="s">
        <v>1537</v>
      </c>
      <c r="BC892" s="5" t="s">
        <v>1537</v>
      </c>
      <c r="BD892" s="4" t="s">
        <v>3612</v>
      </c>
      <c r="BE892" s="5">
        <v>0</v>
      </c>
      <c r="BF892" s="5">
        <v>0</v>
      </c>
      <c r="BG892" s="5">
        <v>1</v>
      </c>
      <c r="BH892" s="354" t="s">
        <v>1537</v>
      </c>
      <c r="BI892" s="289"/>
      <c r="BJ892" s="297">
        <v>60</v>
      </c>
      <c r="BK892" s="297">
        <v>91</v>
      </c>
    </row>
    <row r="893" spans="1:63" x14ac:dyDescent="0.2">
      <c r="A893" s="63" t="s">
        <v>132</v>
      </c>
      <c r="B893" s="288" t="s">
        <v>2137</v>
      </c>
      <c r="C893" s="340">
        <v>629</v>
      </c>
      <c r="D893" s="341">
        <v>767</v>
      </c>
      <c r="E893" s="341">
        <v>879</v>
      </c>
      <c r="F893" s="341">
        <v>892</v>
      </c>
      <c r="G893" s="341">
        <v>912</v>
      </c>
      <c r="H893" s="341">
        <v>997</v>
      </c>
      <c r="I893" s="342">
        <v>1075</v>
      </c>
      <c r="J893" s="340">
        <v>60</v>
      </c>
      <c r="K893" s="341">
        <v>126</v>
      </c>
      <c r="L893" s="341">
        <v>173</v>
      </c>
      <c r="M893" s="341">
        <v>352</v>
      </c>
      <c r="N893" s="340">
        <v>629</v>
      </c>
      <c r="O893" s="341">
        <v>891</v>
      </c>
      <c r="P893" s="341">
        <v>954</v>
      </c>
      <c r="Q893" s="343">
        <v>891</v>
      </c>
      <c r="R893" s="344">
        <v>954</v>
      </c>
      <c r="S893" s="344">
        <v>1049</v>
      </c>
      <c r="T893" s="344">
        <v>1055</v>
      </c>
      <c r="U893" s="344">
        <v>1108</v>
      </c>
      <c r="V893" s="344">
        <v>1108</v>
      </c>
      <c r="W893" s="344">
        <v>122</v>
      </c>
      <c r="X893" s="383">
        <v>137</v>
      </c>
      <c r="Y893" s="384">
        <v>0.12</v>
      </c>
      <c r="Z893" s="384">
        <v>0.25</v>
      </c>
      <c r="AA893" s="384">
        <v>0.25</v>
      </c>
      <c r="AB893" s="385">
        <v>94</v>
      </c>
      <c r="AC893" s="385">
        <v>138</v>
      </c>
      <c r="AD893" s="385">
        <v>44</v>
      </c>
      <c r="AE893" s="385">
        <v>0</v>
      </c>
      <c r="AF893" s="5">
        <v>0</v>
      </c>
      <c r="AG893" s="333" t="s">
        <v>3964</v>
      </c>
      <c r="AH893" s="386" t="s">
        <v>2116</v>
      </c>
      <c r="AI893" s="387" t="s">
        <v>2128</v>
      </c>
      <c r="AJ893" s="386">
        <v>24</v>
      </c>
      <c r="AK893" s="390">
        <v>33</v>
      </c>
      <c r="AL893" s="333">
        <v>96</v>
      </c>
      <c r="AM893" s="333">
        <v>46.300817418981481</v>
      </c>
      <c r="AN893" s="440">
        <v>225.36222222222224</v>
      </c>
      <c r="AO893" s="389">
        <v>103.33680555555556</v>
      </c>
      <c r="AP893" s="390">
        <v>7.5</v>
      </c>
      <c r="AQ893" s="387">
        <v>4</v>
      </c>
      <c r="AR893" s="387">
        <v>2</v>
      </c>
      <c r="AS893" s="387">
        <v>1</v>
      </c>
      <c r="AT893" s="387">
        <v>0</v>
      </c>
      <c r="AU893" s="387">
        <v>2</v>
      </c>
      <c r="AV893" s="387">
        <v>4</v>
      </c>
      <c r="AW893" s="350">
        <v>3</v>
      </c>
      <c r="AX893" s="391">
        <v>3</v>
      </c>
      <c r="AY893" s="83">
        <v>39</v>
      </c>
      <c r="AZ893" s="5">
        <v>0</v>
      </c>
      <c r="BA893" s="5" t="s">
        <v>1537</v>
      </c>
      <c r="BB893" s="5" t="s">
        <v>1537</v>
      </c>
      <c r="BC893" s="5" t="s">
        <v>1537</v>
      </c>
      <c r="BD893" s="4" t="s">
        <v>3612</v>
      </c>
      <c r="BE893" s="5">
        <v>0</v>
      </c>
      <c r="BF893" s="5">
        <v>0</v>
      </c>
      <c r="BG893" s="5">
        <v>1</v>
      </c>
      <c r="BH893" s="354" t="s">
        <v>1537</v>
      </c>
      <c r="BI893" s="289"/>
      <c r="BJ893" s="297">
        <v>60</v>
      </c>
      <c r="BK893" s="297">
        <v>92</v>
      </c>
    </row>
    <row r="894" spans="1:63" x14ac:dyDescent="0.2">
      <c r="A894" s="63" t="s">
        <v>133</v>
      </c>
      <c r="B894" s="288" t="s">
        <v>2138</v>
      </c>
      <c r="C894" s="340">
        <v>573</v>
      </c>
      <c r="D894" s="341">
        <v>680</v>
      </c>
      <c r="E894" s="341">
        <v>770</v>
      </c>
      <c r="F894" s="341">
        <v>782</v>
      </c>
      <c r="G894" s="341">
        <v>803</v>
      </c>
      <c r="H894" s="341">
        <v>879</v>
      </c>
      <c r="I894" s="342">
        <v>989</v>
      </c>
      <c r="J894" s="340">
        <v>60</v>
      </c>
      <c r="K894" s="341">
        <v>126</v>
      </c>
      <c r="L894" s="341">
        <v>135</v>
      </c>
      <c r="M894" s="341">
        <v>278</v>
      </c>
      <c r="N894" s="340">
        <v>573</v>
      </c>
      <c r="O894" s="341">
        <v>836</v>
      </c>
      <c r="P894" s="341">
        <v>895</v>
      </c>
      <c r="Q894" s="343">
        <v>836</v>
      </c>
      <c r="R894" s="344">
        <v>895</v>
      </c>
      <c r="S894" s="344">
        <v>999</v>
      </c>
      <c r="T894" s="344">
        <v>971</v>
      </c>
      <c r="U894" s="344">
        <v>1084</v>
      </c>
      <c r="V894" s="344">
        <v>1084</v>
      </c>
      <c r="W894" s="344">
        <v>122</v>
      </c>
      <c r="X894" s="383">
        <v>137</v>
      </c>
      <c r="Y894" s="384">
        <v>0.12</v>
      </c>
      <c r="Z894" s="384">
        <v>0.25</v>
      </c>
      <c r="AA894" s="384">
        <v>0.25</v>
      </c>
      <c r="AB894" s="385">
        <v>94</v>
      </c>
      <c r="AC894" s="385">
        <v>138</v>
      </c>
      <c r="AD894" s="385">
        <v>88</v>
      </c>
      <c r="AE894" s="385">
        <v>0</v>
      </c>
      <c r="AF894" s="5">
        <v>0</v>
      </c>
      <c r="AG894" s="333" t="s">
        <v>3964</v>
      </c>
      <c r="AH894" s="386" t="s">
        <v>2116</v>
      </c>
      <c r="AI894" s="387" t="s">
        <v>2139</v>
      </c>
      <c r="AJ894" s="386">
        <v>24</v>
      </c>
      <c r="AK894" s="390">
        <v>30</v>
      </c>
      <c r="AL894" s="333">
        <v>84</v>
      </c>
      <c r="AM894" s="333">
        <v>36.87156394675926</v>
      </c>
      <c r="AN894" s="440">
        <v>200.03055555555559</v>
      </c>
      <c r="AO894" s="389">
        <v>90.805555555555557</v>
      </c>
      <c r="AP894" s="390">
        <v>7.5</v>
      </c>
      <c r="AQ894" s="387">
        <v>5</v>
      </c>
      <c r="AR894" s="387">
        <v>4</v>
      </c>
      <c r="AS894" s="387">
        <v>1</v>
      </c>
      <c r="AT894" s="387">
        <v>0</v>
      </c>
      <c r="AU894" s="387">
        <v>2</v>
      </c>
      <c r="AV894" s="387">
        <v>8</v>
      </c>
      <c r="AW894" s="350">
        <v>3</v>
      </c>
      <c r="AX894" s="391">
        <v>3</v>
      </c>
      <c r="AY894" s="83">
        <v>35</v>
      </c>
      <c r="AZ894" s="5">
        <v>0</v>
      </c>
      <c r="BA894" s="5" t="s">
        <v>1537</v>
      </c>
      <c r="BB894" s="5" t="s">
        <v>1537</v>
      </c>
      <c r="BC894" s="5" t="s">
        <v>1537</v>
      </c>
      <c r="BD894" s="4" t="s">
        <v>3612</v>
      </c>
      <c r="BE894" s="5">
        <v>0</v>
      </c>
      <c r="BF894" s="5">
        <v>0</v>
      </c>
      <c r="BG894" s="5">
        <v>1</v>
      </c>
      <c r="BH894" s="354" t="s">
        <v>1537</v>
      </c>
      <c r="BI894" s="289"/>
      <c r="BJ894" s="297">
        <v>60</v>
      </c>
      <c r="BK894" s="297">
        <v>81</v>
      </c>
    </row>
    <row r="895" spans="1:63" x14ac:dyDescent="0.2">
      <c r="A895" s="293" t="s">
        <v>134</v>
      </c>
      <c r="B895" s="288" t="s">
        <v>2141</v>
      </c>
      <c r="C895" s="340">
        <v>574</v>
      </c>
      <c r="D895" s="341">
        <v>686</v>
      </c>
      <c r="E895" s="341">
        <v>778</v>
      </c>
      <c r="F895" s="341">
        <v>791</v>
      </c>
      <c r="G895" s="341">
        <v>812</v>
      </c>
      <c r="H895" s="341">
        <v>892</v>
      </c>
      <c r="I895" s="342">
        <v>1008</v>
      </c>
      <c r="J895" s="340">
        <v>60</v>
      </c>
      <c r="K895" s="341">
        <v>126</v>
      </c>
      <c r="L895" s="341">
        <v>142</v>
      </c>
      <c r="M895" s="341">
        <v>288</v>
      </c>
      <c r="N895" s="340">
        <v>574</v>
      </c>
      <c r="O895" s="341">
        <v>847</v>
      </c>
      <c r="P895" s="341">
        <v>906</v>
      </c>
      <c r="Q895" s="343">
        <v>847</v>
      </c>
      <c r="R895" s="344">
        <v>906</v>
      </c>
      <c r="S895" s="344">
        <v>1019</v>
      </c>
      <c r="T895" s="344">
        <v>989</v>
      </c>
      <c r="U895" s="344">
        <v>1103</v>
      </c>
      <c r="V895" s="344">
        <v>1103</v>
      </c>
      <c r="W895" s="344">
        <v>122</v>
      </c>
      <c r="X895" s="383">
        <v>137</v>
      </c>
      <c r="Y895" s="384">
        <v>0.12</v>
      </c>
      <c r="Z895" s="384">
        <v>0.25</v>
      </c>
      <c r="AA895" s="384">
        <v>0.25</v>
      </c>
      <c r="AB895" s="385">
        <v>94</v>
      </c>
      <c r="AC895" s="385">
        <v>138</v>
      </c>
      <c r="AD895" s="385">
        <v>88</v>
      </c>
      <c r="AE895" s="385">
        <v>0</v>
      </c>
      <c r="AF895" s="200">
        <v>0</v>
      </c>
      <c r="AG895" s="333" t="s">
        <v>3964</v>
      </c>
      <c r="AH895" s="386" t="s">
        <v>2116</v>
      </c>
      <c r="AI895" s="387" t="s">
        <v>2139</v>
      </c>
      <c r="AJ895" s="386">
        <v>24</v>
      </c>
      <c r="AK895" s="390">
        <v>30</v>
      </c>
      <c r="AL895" s="333">
        <v>87</v>
      </c>
      <c r="AM895" s="333">
        <v>38.184497974537038</v>
      </c>
      <c r="AN895" s="440">
        <v>197.33055555555558</v>
      </c>
      <c r="AO895" s="389">
        <v>92.430555555555557</v>
      </c>
      <c r="AP895" s="390">
        <v>4.5</v>
      </c>
      <c r="AQ895" s="387">
        <v>5</v>
      </c>
      <c r="AR895" s="387">
        <v>4</v>
      </c>
      <c r="AS895" s="387">
        <v>1</v>
      </c>
      <c r="AT895" s="387">
        <v>0</v>
      </c>
      <c r="AU895" s="387">
        <v>2</v>
      </c>
      <c r="AV895" s="387">
        <v>8</v>
      </c>
      <c r="AW895" s="350">
        <v>2</v>
      </c>
      <c r="AX895" s="391">
        <v>3</v>
      </c>
      <c r="AY895" s="83">
        <v>35</v>
      </c>
      <c r="AZ895" s="5">
        <v>0</v>
      </c>
      <c r="BA895" s="5" t="s">
        <v>1537</v>
      </c>
      <c r="BB895" s="5" t="s">
        <v>1537</v>
      </c>
      <c r="BC895" s="5" t="s">
        <v>1537</v>
      </c>
      <c r="BD895" s="4" t="s">
        <v>3612</v>
      </c>
      <c r="BE895" s="5">
        <v>0</v>
      </c>
      <c r="BF895" s="5">
        <v>0</v>
      </c>
      <c r="BG895" s="5">
        <v>1</v>
      </c>
      <c r="BH895" s="354" t="s">
        <v>1537</v>
      </c>
      <c r="BI895" s="289"/>
      <c r="BJ895" s="297">
        <v>60</v>
      </c>
      <c r="BK895" s="297">
        <v>82</v>
      </c>
    </row>
    <row r="896" spans="1:63" x14ac:dyDescent="0.2">
      <c r="A896" s="293" t="s">
        <v>135</v>
      </c>
      <c r="B896" s="288" t="s">
        <v>2143</v>
      </c>
      <c r="C896" s="340">
        <v>595</v>
      </c>
      <c r="D896" s="341">
        <v>709</v>
      </c>
      <c r="E896" s="341">
        <v>806</v>
      </c>
      <c r="F896" s="341">
        <v>819</v>
      </c>
      <c r="G896" s="341">
        <v>842</v>
      </c>
      <c r="H896" s="341">
        <v>923</v>
      </c>
      <c r="I896" s="342">
        <v>1046</v>
      </c>
      <c r="J896" s="340">
        <v>60</v>
      </c>
      <c r="K896" s="341">
        <v>126</v>
      </c>
      <c r="L896" s="341">
        <v>147</v>
      </c>
      <c r="M896" s="341">
        <v>299</v>
      </c>
      <c r="N896" s="340">
        <v>595</v>
      </c>
      <c r="O896" s="341">
        <v>873</v>
      </c>
      <c r="P896" s="341">
        <v>935</v>
      </c>
      <c r="Q896" s="343">
        <v>873</v>
      </c>
      <c r="R896" s="344">
        <v>935</v>
      </c>
      <c r="S896" s="344">
        <v>1044</v>
      </c>
      <c r="T896" s="344">
        <v>1013</v>
      </c>
      <c r="U896" s="344">
        <v>1129</v>
      </c>
      <c r="V896" s="344">
        <v>1129</v>
      </c>
      <c r="W896" s="344">
        <v>122</v>
      </c>
      <c r="X896" s="383">
        <v>137</v>
      </c>
      <c r="Y896" s="384">
        <v>0.12</v>
      </c>
      <c r="Z896" s="384">
        <v>0.25</v>
      </c>
      <c r="AA896" s="384">
        <v>0.25</v>
      </c>
      <c r="AB896" s="385">
        <v>94</v>
      </c>
      <c r="AC896" s="385">
        <v>138</v>
      </c>
      <c r="AD896" s="385">
        <v>88</v>
      </c>
      <c r="AE896" s="385">
        <v>0</v>
      </c>
      <c r="AF896" s="200">
        <v>0</v>
      </c>
      <c r="AG896" s="333" t="s">
        <v>3964</v>
      </c>
      <c r="AH896" s="386" t="s">
        <v>2116</v>
      </c>
      <c r="AI896" s="387" t="s">
        <v>2139</v>
      </c>
      <c r="AJ896" s="386">
        <v>24</v>
      </c>
      <c r="AK896" s="390">
        <v>30</v>
      </c>
      <c r="AL896" s="333">
        <v>90</v>
      </c>
      <c r="AM896" s="333">
        <v>39.497432002314817</v>
      </c>
      <c r="AN896" s="440">
        <v>209.63055555555556</v>
      </c>
      <c r="AO896" s="389">
        <v>94.055555555555557</v>
      </c>
      <c r="AP896" s="390">
        <v>9</v>
      </c>
      <c r="AQ896" s="387">
        <v>5</v>
      </c>
      <c r="AR896" s="387">
        <v>4</v>
      </c>
      <c r="AS896" s="387">
        <v>1</v>
      </c>
      <c r="AT896" s="387">
        <v>0</v>
      </c>
      <c r="AU896" s="387">
        <v>2</v>
      </c>
      <c r="AV896" s="387">
        <v>8</v>
      </c>
      <c r="AW896" s="350">
        <v>3</v>
      </c>
      <c r="AX896" s="391">
        <v>3</v>
      </c>
      <c r="AY896" s="83">
        <v>35</v>
      </c>
      <c r="AZ896" s="5">
        <v>0</v>
      </c>
      <c r="BA896" s="5" t="s">
        <v>1537</v>
      </c>
      <c r="BB896" s="5" t="s">
        <v>1537</v>
      </c>
      <c r="BC896" s="5" t="s">
        <v>1537</v>
      </c>
      <c r="BD896" s="4" t="s">
        <v>3612</v>
      </c>
      <c r="BE896" s="5">
        <v>0</v>
      </c>
      <c r="BF896" s="5">
        <v>0</v>
      </c>
      <c r="BG896" s="5">
        <v>1</v>
      </c>
      <c r="BH896" s="354" t="s">
        <v>1537</v>
      </c>
      <c r="BI896" s="289"/>
      <c r="BJ896" s="297">
        <v>60</v>
      </c>
      <c r="BK896" s="297">
        <v>85</v>
      </c>
    </row>
    <row r="897" spans="1:63" x14ac:dyDescent="0.2">
      <c r="A897" s="63" t="s">
        <v>136</v>
      </c>
      <c r="B897" s="288" t="s">
        <v>2145</v>
      </c>
      <c r="C897" s="340">
        <v>596</v>
      </c>
      <c r="D897" s="341">
        <v>715</v>
      </c>
      <c r="E897" s="341">
        <v>814</v>
      </c>
      <c r="F897" s="341">
        <v>828</v>
      </c>
      <c r="G897" s="341">
        <v>851</v>
      </c>
      <c r="H897" s="341">
        <v>935</v>
      </c>
      <c r="I897" s="342">
        <v>1064</v>
      </c>
      <c r="J897" s="340">
        <v>60</v>
      </c>
      <c r="K897" s="341">
        <v>126</v>
      </c>
      <c r="L897" s="341">
        <v>152</v>
      </c>
      <c r="M897" s="341">
        <v>309</v>
      </c>
      <c r="N897" s="340">
        <v>596</v>
      </c>
      <c r="O897" s="341">
        <v>877</v>
      </c>
      <c r="P897" s="341">
        <v>940</v>
      </c>
      <c r="Q897" s="343">
        <v>877</v>
      </c>
      <c r="R897" s="344">
        <v>940</v>
      </c>
      <c r="S897" s="344">
        <v>1054</v>
      </c>
      <c r="T897" s="344">
        <v>1038</v>
      </c>
      <c r="U897" s="344">
        <v>1140</v>
      </c>
      <c r="V897" s="344">
        <v>1140</v>
      </c>
      <c r="W897" s="344">
        <v>122</v>
      </c>
      <c r="X897" s="383">
        <v>137</v>
      </c>
      <c r="Y897" s="384">
        <v>0.12</v>
      </c>
      <c r="Z897" s="384">
        <v>0.25</v>
      </c>
      <c r="AA897" s="384">
        <v>0.25</v>
      </c>
      <c r="AB897" s="385">
        <v>94</v>
      </c>
      <c r="AC897" s="385">
        <v>138</v>
      </c>
      <c r="AD897" s="385">
        <v>88</v>
      </c>
      <c r="AE897" s="385">
        <v>0</v>
      </c>
      <c r="AF897" s="200">
        <v>0</v>
      </c>
      <c r="AG897" s="333" t="s">
        <v>3964</v>
      </c>
      <c r="AH897" s="386" t="s">
        <v>2116</v>
      </c>
      <c r="AI897" s="387" t="s">
        <v>2139</v>
      </c>
      <c r="AJ897" s="386">
        <v>24</v>
      </c>
      <c r="AK897" s="390">
        <v>30</v>
      </c>
      <c r="AL897" s="333">
        <v>93</v>
      </c>
      <c r="AM897" s="333">
        <v>40.810366030092595</v>
      </c>
      <c r="AN897" s="440">
        <v>217.44805555555558</v>
      </c>
      <c r="AO897" s="389">
        <v>100.23263888888889</v>
      </c>
      <c r="AP897" s="390">
        <v>5.25</v>
      </c>
      <c r="AQ897" s="387">
        <v>5</v>
      </c>
      <c r="AR897" s="387">
        <v>4</v>
      </c>
      <c r="AS897" s="387">
        <v>1</v>
      </c>
      <c r="AT897" s="387">
        <v>0</v>
      </c>
      <c r="AU897" s="387">
        <v>3</v>
      </c>
      <c r="AV897" s="387">
        <v>8</v>
      </c>
      <c r="AW897" s="350">
        <v>3</v>
      </c>
      <c r="AX897" s="391">
        <v>3</v>
      </c>
      <c r="AY897" s="83">
        <v>35</v>
      </c>
      <c r="AZ897" s="5">
        <v>0</v>
      </c>
      <c r="BA897" s="5" t="s">
        <v>1537</v>
      </c>
      <c r="BB897" s="5" t="s">
        <v>1537</v>
      </c>
      <c r="BC897" s="5" t="s">
        <v>1537</v>
      </c>
      <c r="BD897" s="4" t="s">
        <v>3612</v>
      </c>
      <c r="BE897" s="5">
        <v>0</v>
      </c>
      <c r="BF897" s="5">
        <v>0</v>
      </c>
      <c r="BG897" s="5">
        <v>1</v>
      </c>
      <c r="BH897" s="354" t="s">
        <v>1537</v>
      </c>
      <c r="BI897" s="289"/>
      <c r="BJ897" s="297">
        <v>60</v>
      </c>
      <c r="BK897" s="297">
        <v>86</v>
      </c>
    </row>
    <row r="898" spans="1:63" x14ac:dyDescent="0.2">
      <c r="A898" s="293" t="s">
        <v>137</v>
      </c>
      <c r="B898" s="288" t="s">
        <v>2147</v>
      </c>
      <c r="C898" s="340">
        <v>597</v>
      </c>
      <c r="D898" s="341">
        <v>721</v>
      </c>
      <c r="E898" s="341">
        <v>824</v>
      </c>
      <c r="F898" s="341">
        <v>838</v>
      </c>
      <c r="G898" s="341">
        <v>861</v>
      </c>
      <c r="H898" s="341">
        <v>946</v>
      </c>
      <c r="I898" s="342">
        <v>1082</v>
      </c>
      <c r="J898" s="340">
        <v>60</v>
      </c>
      <c r="K898" s="341">
        <v>126</v>
      </c>
      <c r="L898" s="341">
        <v>156</v>
      </c>
      <c r="M898" s="341">
        <v>320</v>
      </c>
      <c r="N898" s="340">
        <v>597</v>
      </c>
      <c r="O898" s="341">
        <v>894</v>
      </c>
      <c r="P898" s="341">
        <v>956</v>
      </c>
      <c r="Q898" s="343">
        <v>894</v>
      </c>
      <c r="R898" s="344">
        <v>956</v>
      </c>
      <c r="S898" s="344">
        <v>1073</v>
      </c>
      <c r="T898" s="344">
        <v>1042</v>
      </c>
      <c r="U898" s="344">
        <v>1158</v>
      </c>
      <c r="V898" s="344">
        <v>1158</v>
      </c>
      <c r="W898" s="344">
        <v>122</v>
      </c>
      <c r="X898" s="383">
        <v>137</v>
      </c>
      <c r="Y898" s="384">
        <v>0.12</v>
      </c>
      <c r="Z898" s="384">
        <v>0.25</v>
      </c>
      <c r="AA898" s="384">
        <v>0.25</v>
      </c>
      <c r="AB898" s="385">
        <v>94</v>
      </c>
      <c r="AC898" s="385">
        <v>138</v>
      </c>
      <c r="AD898" s="385">
        <v>88</v>
      </c>
      <c r="AE898" s="385">
        <v>0</v>
      </c>
      <c r="AF898" s="200">
        <v>0</v>
      </c>
      <c r="AG898" s="333" t="s">
        <v>3964</v>
      </c>
      <c r="AH898" s="386" t="s">
        <v>2116</v>
      </c>
      <c r="AI898" s="387" t="s">
        <v>2139</v>
      </c>
      <c r="AJ898" s="386">
        <v>24</v>
      </c>
      <c r="AK898" s="390">
        <v>30</v>
      </c>
      <c r="AL898" s="333">
        <v>96</v>
      </c>
      <c r="AM898" s="333">
        <v>42.123300057870374</v>
      </c>
      <c r="AN898" s="440">
        <v>231.2480555555556</v>
      </c>
      <c r="AO898" s="389">
        <v>101.85763888888889</v>
      </c>
      <c r="AP898" s="390">
        <v>10.5</v>
      </c>
      <c r="AQ898" s="387">
        <v>5</v>
      </c>
      <c r="AR898" s="387">
        <v>4</v>
      </c>
      <c r="AS898" s="387">
        <v>1</v>
      </c>
      <c r="AT898" s="387">
        <v>0</v>
      </c>
      <c r="AU898" s="387">
        <v>3</v>
      </c>
      <c r="AV898" s="387">
        <v>8</v>
      </c>
      <c r="AW898" s="350">
        <v>3</v>
      </c>
      <c r="AX898" s="391">
        <v>3</v>
      </c>
      <c r="AY898" s="83">
        <v>35</v>
      </c>
      <c r="AZ898" s="5">
        <v>0</v>
      </c>
      <c r="BA898" s="5" t="s">
        <v>1537</v>
      </c>
      <c r="BB898" s="5" t="s">
        <v>1537</v>
      </c>
      <c r="BC898" s="5" t="s">
        <v>1537</v>
      </c>
      <c r="BD898" s="4" t="s">
        <v>3612</v>
      </c>
      <c r="BE898" s="5">
        <v>0</v>
      </c>
      <c r="BF898" s="5">
        <v>0</v>
      </c>
      <c r="BG898" s="5">
        <v>1</v>
      </c>
      <c r="BH898" s="354" t="s">
        <v>1537</v>
      </c>
      <c r="BI898" s="289"/>
      <c r="BJ898" s="297">
        <v>60</v>
      </c>
      <c r="BK898" s="297">
        <v>87</v>
      </c>
    </row>
    <row r="899" spans="1:63" x14ac:dyDescent="0.2">
      <c r="A899" s="293" t="s">
        <v>138</v>
      </c>
      <c r="B899" s="288" t="s">
        <v>2140</v>
      </c>
      <c r="C899" s="340">
        <v>606</v>
      </c>
      <c r="D899" s="341">
        <v>723</v>
      </c>
      <c r="E899" s="341">
        <v>821</v>
      </c>
      <c r="F899" s="341">
        <v>834</v>
      </c>
      <c r="G899" s="341">
        <v>857</v>
      </c>
      <c r="H899" s="341">
        <v>940</v>
      </c>
      <c r="I899" s="342">
        <v>1061</v>
      </c>
      <c r="J899" s="340">
        <v>60</v>
      </c>
      <c r="K899" s="341">
        <v>126</v>
      </c>
      <c r="L899" s="341">
        <v>150</v>
      </c>
      <c r="M899" s="341">
        <v>306</v>
      </c>
      <c r="N899" s="340">
        <v>606</v>
      </c>
      <c r="O899" s="341">
        <v>890</v>
      </c>
      <c r="P899" s="341">
        <v>954</v>
      </c>
      <c r="Q899" s="343">
        <v>890</v>
      </c>
      <c r="R899" s="344">
        <v>954</v>
      </c>
      <c r="S899" s="344">
        <v>1051</v>
      </c>
      <c r="T899" s="344">
        <v>1081</v>
      </c>
      <c r="U899" s="344">
        <v>1139</v>
      </c>
      <c r="V899" s="344">
        <v>1139</v>
      </c>
      <c r="W899" s="344">
        <v>122</v>
      </c>
      <c r="X899" s="383">
        <v>137</v>
      </c>
      <c r="Y899" s="384">
        <v>0.12</v>
      </c>
      <c r="Z899" s="384">
        <v>0.25</v>
      </c>
      <c r="AA899" s="384">
        <v>0.25</v>
      </c>
      <c r="AB899" s="385">
        <v>94</v>
      </c>
      <c r="AC899" s="385">
        <v>138</v>
      </c>
      <c r="AD899" s="385">
        <v>88</v>
      </c>
      <c r="AE899" s="385">
        <v>0</v>
      </c>
      <c r="AF899" s="200">
        <v>0</v>
      </c>
      <c r="AG899" s="333" t="s">
        <v>3964</v>
      </c>
      <c r="AH899" s="386" t="s">
        <v>2116</v>
      </c>
      <c r="AI899" s="387" t="s">
        <v>2139</v>
      </c>
      <c r="AJ899" s="386">
        <v>24</v>
      </c>
      <c r="AK899" s="390">
        <v>33</v>
      </c>
      <c r="AL899" s="333">
        <v>84</v>
      </c>
      <c r="AM899" s="333">
        <v>40.528247974537038</v>
      </c>
      <c r="AN899" s="440">
        <v>204.94222222222223</v>
      </c>
      <c r="AO899" s="389">
        <v>96.586805555555557</v>
      </c>
      <c r="AP899" s="390">
        <v>3.75</v>
      </c>
      <c r="AQ899" s="387">
        <v>6</v>
      </c>
      <c r="AR899" s="387">
        <v>4</v>
      </c>
      <c r="AS899" s="387">
        <v>1</v>
      </c>
      <c r="AT899" s="387">
        <v>0</v>
      </c>
      <c r="AU899" s="387">
        <v>2</v>
      </c>
      <c r="AV899" s="387">
        <v>8</v>
      </c>
      <c r="AW899" s="350">
        <v>3</v>
      </c>
      <c r="AX899" s="391">
        <v>3</v>
      </c>
      <c r="AY899" s="83">
        <v>36</v>
      </c>
      <c r="AZ899" s="5">
        <v>0</v>
      </c>
      <c r="BA899" s="5" t="s">
        <v>1537</v>
      </c>
      <c r="BB899" s="5" t="s">
        <v>1537</v>
      </c>
      <c r="BC899" s="5" t="s">
        <v>1537</v>
      </c>
      <c r="BD899" s="4" t="s">
        <v>3612</v>
      </c>
      <c r="BE899" s="5">
        <v>0</v>
      </c>
      <c r="BF899" s="5">
        <v>0</v>
      </c>
      <c r="BG899" s="5">
        <v>1</v>
      </c>
      <c r="BH899" s="354" t="s">
        <v>1537</v>
      </c>
      <c r="BI899" s="289"/>
      <c r="BJ899" s="297">
        <v>60</v>
      </c>
      <c r="BK899" s="297">
        <v>86</v>
      </c>
    </row>
    <row r="900" spans="1:63" x14ac:dyDescent="0.2">
      <c r="A900" s="293" t="s">
        <v>139</v>
      </c>
      <c r="B900" s="288" t="s">
        <v>2142</v>
      </c>
      <c r="C900" s="340">
        <v>607</v>
      </c>
      <c r="D900" s="341">
        <v>729</v>
      </c>
      <c r="E900" s="341">
        <v>830</v>
      </c>
      <c r="F900" s="341">
        <v>845</v>
      </c>
      <c r="G900" s="341">
        <v>867</v>
      </c>
      <c r="H900" s="341">
        <v>953</v>
      </c>
      <c r="I900" s="342">
        <v>1080</v>
      </c>
      <c r="J900" s="340">
        <v>60</v>
      </c>
      <c r="K900" s="341">
        <v>126</v>
      </c>
      <c r="L900" s="341">
        <v>156</v>
      </c>
      <c r="M900" s="341">
        <v>318</v>
      </c>
      <c r="N900" s="340">
        <v>607</v>
      </c>
      <c r="O900" s="341">
        <v>900</v>
      </c>
      <c r="P900" s="341">
        <v>967</v>
      </c>
      <c r="Q900" s="343">
        <v>900</v>
      </c>
      <c r="R900" s="344">
        <v>967</v>
      </c>
      <c r="S900" s="344">
        <v>1066</v>
      </c>
      <c r="T900" s="344">
        <v>1105</v>
      </c>
      <c r="U900" s="344">
        <v>1153</v>
      </c>
      <c r="V900" s="344">
        <v>1153</v>
      </c>
      <c r="W900" s="344">
        <v>122</v>
      </c>
      <c r="X900" s="383">
        <v>137</v>
      </c>
      <c r="Y900" s="384">
        <v>0.12</v>
      </c>
      <c r="Z900" s="384">
        <v>0.25</v>
      </c>
      <c r="AA900" s="384">
        <v>0.25</v>
      </c>
      <c r="AB900" s="385">
        <v>94</v>
      </c>
      <c r="AC900" s="385">
        <v>138</v>
      </c>
      <c r="AD900" s="385">
        <v>88</v>
      </c>
      <c r="AE900" s="385">
        <v>0</v>
      </c>
      <c r="AF900" s="200">
        <v>0</v>
      </c>
      <c r="AG900" s="333" t="s">
        <v>3964</v>
      </c>
      <c r="AH900" s="386" t="s">
        <v>2116</v>
      </c>
      <c r="AI900" s="387" t="s">
        <v>2139</v>
      </c>
      <c r="AJ900" s="386">
        <v>24</v>
      </c>
      <c r="AK900" s="390">
        <v>33</v>
      </c>
      <c r="AL900" s="333">
        <v>87</v>
      </c>
      <c r="AM900" s="333">
        <v>41.971390335648145</v>
      </c>
      <c r="AN900" s="440">
        <v>215.85222222222222</v>
      </c>
      <c r="AO900" s="389">
        <v>98.274305555555557</v>
      </c>
      <c r="AP900" s="390">
        <v>7.5</v>
      </c>
      <c r="AQ900" s="387">
        <v>6</v>
      </c>
      <c r="AR900" s="387">
        <v>4</v>
      </c>
      <c r="AS900" s="387">
        <v>1</v>
      </c>
      <c r="AT900" s="387">
        <v>0</v>
      </c>
      <c r="AU900" s="387">
        <v>2</v>
      </c>
      <c r="AV900" s="387">
        <v>8</v>
      </c>
      <c r="AW900" s="350">
        <v>3</v>
      </c>
      <c r="AX900" s="391">
        <v>3</v>
      </c>
      <c r="AY900" s="83">
        <v>36</v>
      </c>
      <c r="AZ900" s="5">
        <v>0</v>
      </c>
      <c r="BA900" s="5" t="s">
        <v>1537</v>
      </c>
      <c r="BB900" s="5" t="s">
        <v>1537</v>
      </c>
      <c r="BC900" s="5" t="s">
        <v>1537</v>
      </c>
      <c r="BD900" s="4" t="s">
        <v>3612</v>
      </c>
      <c r="BE900" s="5">
        <v>0</v>
      </c>
      <c r="BF900" s="5">
        <v>0</v>
      </c>
      <c r="BG900" s="5">
        <v>1</v>
      </c>
      <c r="BH900" s="354" t="s">
        <v>1537</v>
      </c>
      <c r="BI900" s="289"/>
      <c r="BJ900" s="297">
        <v>60</v>
      </c>
      <c r="BK900" s="297">
        <v>87</v>
      </c>
    </row>
    <row r="901" spans="1:63" x14ac:dyDescent="0.2">
      <c r="A901" s="293" t="s">
        <v>140</v>
      </c>
      <c r="B901" s="288" t="s">
        <v>2144</v>
      </c>
      <c r="C901" s="340">
        <v>626</v>
      </c>
      <c r="D901" s="341">
        <v>753</v>
      </c>
      <c r="E901" s="341">
        <v>860</v>
      </c>
      <c r="F901" s="341">
        <v>873</v>
      </c>
      <c r="G901" s="341">
        <v>898</v>
      </c>
      <c r="H901" s="341">
        <v>986</v>
      </c>
      <c r="I901" s="342">
        <v>1121</v>
      </c>
      <c r="J901" s="340">
        <v>60</v>
      </c>
      <c r="K901" s="341">
        <v>126</v>
      </c>
      <c r="L901" s="341">
        <v>161</v>
      </c>
      <c r="M901" s="341">
        <v>329</v>
      </c>
      <c r="N901" s="340">
        <v>626</v>
      </c>
      <c r="O901" s="341">
        <v>930</v>
      </c>
      <c r="P901" s="341">
        <v>998</v>
      </c>
      <c r="Q901" s="343">
        <v>930</v>
      </c>
      <c r="R901" s="344">
        <v>998</v>
      </c>
      <c r="S901" s="344">
        <v>1098</v>
      </c>
      <c r="T901" s="344">
        <v>1130</v>
      </c>
      <c r="U901" s="344">
        <v>1187</v>
      </c>
      <c r="V901" s="344">
        <v>1187</v>
      </c>
      <c r="W901" s="344">
        <v>122</v>
      </c>
      <c r="X901" s="383">
        <v>137</v>
      </c>
      <c r="Y901" s="384">
        <v>0.12</v>
      </c>
      <c r="Z901" s="384">
        <v>0.25</v>
      </c>
      <c r="AA901" s="384">
        <v>0.25</v>
      </c>
      <c r="AB901" s="385">
        <v>94</v>
      </c>
      <c r="AC901" s="385">
        <v>138</v>
      </c>
      <c r="AD901" s="385">
        <v>88</v>
      </c>
      <c r="AE901" s="385">
        <v>0</v>
      </c>
      <c r="AF901" s="200">
        <v>0</v>
      </c>
      <c r="AG901" s="333" t="s">
        <v>3964</v>
      </c>
      <c r="AH901" s="386" t="s">
        <v>2116</v>
      </c>
      <c r="AI901" s="387" t="s">
        <v>2139</v>
      </c>
      <c r="AJ901" s="386">
        <v>24</v>
      </c>
      <c r="AK901" s="390">
        <v>33</v>
      </c>
      <c r="AL901" s="333">
        <v>90</v>
      </c>
      <c r="AM901" s="333">
        <v>43.41453269675926</v>
      </c>
      <c r="AN901" s="440">
        <v>213.01222222222225</v>
      </c>
      <c r="AO901" s="389">
        <v>99.961805555555557</v>
      </c>
      <c r="AP901" s="390">
        <v>4.375</v>
      </c>
      <c r="AQ901" s="387">
        <v>6</v>
      </c>
      <c r="AR901" s="387">
        <v>4</v>
      </c>
      <c r="AS901" s="387">
        <v>1</v>
      </c>
      <c r="AT901" s="387">
        <v>0</v>
      </c>
      <c r="AU901" s="387">
        <v>2</v>
      </c>
      <c r="AV901" s="387">
        <v>8</v>
      </c>
      <c r="AW901" s="350">
        <v>3</v>
      </c>
      <c r="AX901" s="391">
        <v>3</v>
      </c>
      <c r="AY901" s="83">
        <v>36</v>
      </c>
      <c r="AZ901" s="5">
        <v>0</v>
      </c>
      <c r="BA901" s="5" t="s">
        <v>1537</v>
      </c>
      <c r="BB901" s="5" t="s">
        <v>1537</v>
      </c>
      <c r="BC901" s="5" t="s">
        <v>1537</v>
      </c>
      <c r="BD901" s="4" t="s">
        <v>3612</v>
      </c>
      <c r="BE901" s="5">
        <v>0</v>
      </c>
      <c r="BF901" s="5">
        <v>0</v>
      </c>
      <c r="BG901" s="5">
        <v>1</v>
      </c>
      <c r="BH901" s="354" t="s">
        <v>1537</v>
      </c>
      <c r="BI901" s="289"/>
      <c r="BJ901" s="297">
        <v>60</v>
      </c>
      <c r="BK901" s="297">
        <v>90</v>
      </c>
    </row>
    <row r="902" spans="1:63" x14ac:dyDescent="0.2">
      <c r="A902" s="293" t="s">
        <v>141</v>
      </c>
      <c r="B902" s="288" t="s">
        <v>2146</v>
      </c>
      <c r="C902" s="340">
        <v>628</v>
      </c>
      <c r="D902" s="341">
        <v>761</v>
      </c>
      <c r="E902" s="341">
        <v>869</v>
      </c>
      <c r="F902" s="341">
        <v>885</v>
      </c>
      <c r="G902" s="341">
        <v>908</v>
      </c>
      <c r="H902" s="341">
        <v>998</v>
      </c>
      <c r="I902" s="342">
        <v>1141</v>
      </c>
      <c r="J902" s="340">
        <v>60</v>
      </c>
      <c r="K902" s="341">
        <v>126</v>
      </c>
      <c r="L902" s="341">
        <v>168</v>
      </c>
      <c r="M902" s="341">
        <v>341</v>
      </c>
      <c r="N902" s="340">
        <v>628</v>
      </c>
      <c r="O902" s="341">
        <v>934</v>
      </c>
      <c r="P902" s="341">
        <v>1003</v>
      </c>
      <c r="Q902" s="343">
        <v>934</v>
      </c>
      <c r="R902" s="344">
        <v>1003</v>
      </c>
      <c r="S902" s="344">
        <v>1111</v>
      </c>
      <c r="T902" s="344">
        <v>1167</v>
      </c>
      <c r="U902" s="344">
        <v>1199</v>
      </c>
      <c r="V902" s="344">
        <v>1199</v>
      </c>
      <c r="W902" s="344">
        <v>122</v>
      </c>
      <c r="X902" s="383">
        <v>137</v>
      </c>
      <c r="Y902" s="384">
        <v>0.12</v>
      </c>
      <c r="Z902" s="384">
        <v>0.25</v>
      </c>
      <c r="AA902" s="384">
        <v>0.25</v>
      </c>
      <c r="AB902" s="385">
        <v>94</v>
      </c>
      <c r="AC902" s="385">
        <v>138</v>
      </c>
      <c r="AD902" s="385">
        <v>88</v>
      </c>
      <c r="AE902" s="385">
        <v>0</v>
      </c>
      <c r="AF902" s="200">
        <v>0</v>
      </c>
      <c r="AG902" s="333" t="s">
        <v>3964</v>
      </c>
      <c r="AH902" s="386" t="s">
        <v>2116</v>
      </c>
      <c r="AI902" s="387" t="s">
        <v>2139</v>
      </c>
      <c r="AJ902" s="386">
        <v>24</v>
      </c>
      <c r="AK902" s="390">
        <v>33</v>
      </c>
      <c r="AL902" s="333">
        <v>93</v>
      </c>
      <c r="AM902" s="333">
        <v>44.857675057870374</v>
      </c>
      <c r="AN902" s="440">
        <v>238.45472222222224</v>
      </c>
      <c r="AO902" s="389">
        <v>106.68055555555556</v>
      </c>
      <c r="AP902" s="390">
        <v>8.75</v>
      </c>
      <c r="AQ902" s="387">
        <v>6</v>
      </c>
      <c r="AR902" s="387">
        <v>4</v>
      </c>
      <c r="AS902" s="387">
        <v>1</v>
      </c>
      <c r="AT902" s="387">
        <v>0</v>
      </c>
      <c r="AU902" s="387">
        <v>3</v>
      </c>
      <c r="AV902" s="387">
        <v>8</v>
      </c>
      <c r="AW902" s="350">
        <v>3</v>
      </c>
      <c r="AX902" s="391">
        <v>3</v>
      </c>
      <c r="AY902" s="83">
        <v>36</v>
      </c>
      <c r="AZ902" s="5">
        <v>0</v>
      </c>
      <c r="BA902" s="5" t="s">
        <v>1537</v>
      </c>
      <c r="BB902" s="5" t="s">
        <v>1537</v>
      </c>
      <c r="BC902" s="5" t="s">
        <v>1537</v>
      </c>
      <c r="BD902" s="4" t="s">
        <v>3612</v>
      </c>
      <c r="BE902" s="4">
        <v>0</v>
      </c>
      <c r="BF902" s="4">
        <v>0</v>
      </c>
      <c r="BG902" s="5">
        <v>1</v>
      </c>
      <c r="BH902" s="354" t="s">
        <v>1537</v>
      </c>
      <c r="BI902" s="289"/>
      <c r="BJ902" s="297">
        <v>60</v>
      </c>
      <c r="BK902" s="297">
        <v>91</v>
      </c>
    </row>
    <row r="903" spans="1:63" x14ac:dyDescent="0.2">
      <c r="A903" s="293" t="s">
        <v>142</v>
      </c>
      <c r="B903" s="288" t="s">
        <v>2148</v>
      </c>
      <c r="C903" s="340">
        <v>629</v>
      </c>
      <c r="D903" s="341">
        <v>767</v>
      </c>
      <c r="E903" s="341">
        <v>879</v>
      </c>
      <c r="F903" s="341">
        <v>895</v>
      </c>
      <c r="G903" s="341">
        <v>919</v>
      </c>
      <c r="H903" s="341">
        <v>1011</v>
      </c>
      <c r="I903" s="342">
        <v>1160</v>
      </c>
      <c r="J903" s="340">
        <v>60</v>
      </c>
      <c r="K903" s="341">
        <v>126</v>
      </c>
      <c r="L903" s="341">
        <v>173</v>
      </c>
      <c r="M903" s="341">
        <v>352</v>
      </c>
      <c r="N903" s="340">
        <v>629</v>
      </c>
      <c r="O903" s="341">
        <v>952</v>
      </c>
      <c r="P903" s="341">
        <v>1023</v>
      </c>
      <c r="Q903" s="343">
        <v>952</v>
      </c>
      <c r="R903" s="344">
        <v>1023</v>
      </c>
      <c r="S903" s="344">
        <v>1128</v>
      </c>
      <c r="T903" s="344">
        <v>1171</v>
      </c>
      <c r="U903" s="344">
        <v>1216</v>
      </c>
      <c r="V903" s="344">
        <v>1216</v>
      </c>
      <c r="W903" s="344">
        <v>122</v>
      </c>
      <c r="X903" s="383">
        <v>137</v>
      </c>
      <c r="Y903" s="384">
        <v>0.12</v>
      </c>
      <c r="Z903" s="384">
        <v>0.25</v>
      </c>
      <c r="AA903" s="384">
        <v>0.25</v>
      </c>
      <c r="AB903" s="385">
        <v>94</v>
      </c>
      <c r="AC903" s="385">
        <v>138</v>
      </c>
      <c r="AD903" s="385">
        <v>88</v>
      </c>
      <c r="AE903" s="385">
        <v>0</v>
      </c>
      <c r="AF903" s="200">
        <v>0</v>
      </c>
      <c r="AG903" s="333" t="s">
        <v>3964</v>
      </c>
      <c r="AH903" s="386" t="s">
        <v>2116</v>
      </c>
      <c r="AI903" s="387" t="s">
        <v>2139</v>
      </c>
      <c r="AJ903" s="386">
        <v>24</v>
      </c>
      <c r="AK903" s="390">
        <v>33</v>
      </c>
      <c r="AL903" s="333">
        <v>96</v>
      </c>
      <c r="AM903" s="333">
        <v>46.300817418981481</v>
      </c>
      <c r="AN903" s="440">
        <v>233.11472222222224</v>
      </c>
      <c r="AO903" s="389">
        <v>108.36805555555556</v>
      </c>
      <c r="AP903" s="390">
        <v>4.375</v>
      </c>
      <c r="AQ903" s="387">
        <v>6</v>
      </c>
      <c r="AR903" s="387">
        <v>4</v>
      </c>
      <c r="AS903" s="387">
        <v>1</v>
      </c>
      <c r="AT903" s="387">
        <v>0</v>
      </c>
      <c r="AU903" s="387">
        <v>3</v>
      </c>
      <c r="AV903" s="387">
        <v>8</v>
      </c>
      <c r="AW903" s="350">
        <v>3</v>
      </c>
      <c r="AX903" s="391">
        <v>3</v>
      </c>
      <c r="AY903" s="83">
        <v>36</v>
      </c>
      <c r="AZ903" s="5">
        <v>0</v>
      </c>
      <c r="BA903" s="5" t="s">
        <v>1537</v>
      </c>
      <c r="BB903" s="5" t="s">
        <v>1537</v>
      </c>
      <c r="BC903" s="5" t="s">
        <v>1537</v>
      </c>
      <c r="BD903" s="4" t="s">
        <v>3612</v>
      </c>
      <c r="BE903" s="5">
        <v>0</v>
      </c>
      <c r="BF903" s="5">
        <v>0</v>
      </c>
      <c r="BG903" s="5">
        <v>1</v>
      </c>
      <c r="BH903" s="354" t="s">
        <v>1537</v>
      </c>
      <c r="BI903" s="289"/>
      <c r="BJ903" s="297">
        <v>60</v>
      </c>
      <c r="BK903" s="297">
        <v>92</v>
      </c>
    </row>
    <row r="904" spans="1:63" x14ac:dyDescent="0.2">
      <c r="A904" s="293" t="s">
        <v>143</v>
      </c>
      <c r="B904" s="288" t="s">
        <v>2149</v>
      </c>
      <c r="C904" s="340">
        <v>535</v>
      </c>
      <c r="D904" s="341">
        <v>643</v>
      </c>
      <c r="E904" s="341">
        <v>733</v>
      </c>
      <c r="F904" s="341">
        <v>745</v>
      </c>
      <c r="G904" s="341">
        <v>764</v>
      </c>
      <c r="H904" s="341">
        <v>836</v>
      </c>
      <c r="I904" s="342">
        <v>949</v>
      </c>
      <c r="J904" s="340">
        <v>60</v>
      </c>
      <c r="K904" s="341">
        <v>126</v>
      </c>
      <c r="L904" s="341">
        <v>137</v>
      </c>
      <c r="M904" s="341">
        <v>279</v>
      </c>
      <c r="N904" s="340">
        <v>535</v>
      </c>
      <c r="O904" s="341">
        <v>771</v>
      </c>
      <c r="P904" s="341">
        <v>827</v>
      </c>
      <c r="Q904" s="343">
        <v>771</v>
      </c>
      <c r="R904" s="344">
        <v>827</v>
      </c>
      <c r="S904" s="344">
        <v>919</v>
      </c>
      <c r="T904" s="344">
        <v>895</v>
      </c>
      <c r="U904" s="344">
        <v>993</v>
      </c>
      <c r="V904" s="344">
        <v>993</v>
      </c>
      <c r="W904" s="344">
        <v>122</v>
      </c>
      <c r="X904" s="383">
        <v>137</v>
      </c>
      <c r="Y904" s="384">
        <v>0.12</v>
      </c>
      <c r="Z904" s="384">
        <v>0.25</v>
      </c>
      <c r="AA904" s="384">
        <v>0.25</v>
      </c>
      <c r="AB904" s="385">
        <v>0</v>
      </c>
      <c r="AC904" s="385">
        <v>0</v>
      </c>
      <c r="AD904" s="385">
        <v>88</v>
      </c>
      <c r="AE904" s="385">
        <v>0</v>
      </c>
      <c r="AF904" s="200">
        <v>0</v>
      </c>
      <c r="AG904" s="333" t="s">
        <v>3964</v>
      </c>
      <c r="AH904" s="386" t="s">
        <v>2116</v>
      </c>
      <c r="AI904" s="387" t="s">
        <v>2150</v>
      </c>
      <c r="AJ904" s="386">
        <v>24</v>
      </c>
      <c r="AK904" s="390">
        <v>30</v>
      </c>
      <c r="AL904" s="333">
        <v>84</v>
      </c>
      <c r="AM904" s="333">
        <v>36.87156394675926</v>
      </c>
      <c r="AN904" s="440">
        <v>178.40555555555557</v>
      </c>
      <c r="AO904" s="389">
        <v>80.430555555555557</v>
      </c>
      <c r="AP904" s="390">
        <v>8.25</v>
      </c>
      <c r="AQ904" s="387">
        <v>4</v>
      </c>
      <c r="AR904" s="387">
        <v>4</v>
      </c>
      <c r="AS904" s="387">
        <v>0</v>
      </c>
      <c r="AT904" s="387">
        <v>0</v>
      </c>
      <c r="AU904" s="387">
        <v>2</v>
      </c>
      <c r="AV904" s="387">
        <v>8</v>
      </c>
      <c r="AW904" s="350">
        <v>2</v>
      </c>
      <c r="AX904" s="391">
        <v>3</v>
      </c>
      <c r="AY904" s="83">
        <v>34</v>
      </c>
      <c r="AZ904" s="5">
        <v>0</v>
      </c>
      <c r="BA904" s="5" t="s">
        <v>1537</v>
      </c>
      <c r="BB904" s="5" t="s">
        <v>1537</v>
      </c>
      <c r="BC904" s="5" t="s">
        <v>1537</v>
      </c>
      <c r="BD904" s="4" t="s">
        <v>3612</v>
      </c>
      <c r="BE904" s="5">
        <v>0</v>
      </c>
      <c r="BF904" s="5">
        <v>0</v>
      </c>
      <c r="BG904" s="5">
        <v>1</v>
      </c>
      <c r="BH904" s="354" t="s">
        <v>1537</v>
      </c>
      <c r="BI904" s="289"/>
      <c r="BJ904" s="297">
        <v>60</v>
      </c>
      <c r="BK904" s="297">
        <v>77</v>
      </c>
    </row>
    <row r="905" spans="1:63" x14ac:dyDescent="0.2">
      <c r="A905" s="293" t="s">
        <v>144</v>
      </c>
      <c r="B905" s="288" t="s">
        <v>2152</v>
      </c>
      <c r="C905" s="340">
        <v>536</v>
      </c>
      <c r="D905" s="341">
        <v>650</v>
      </c>
      <c r="E905" s="341">
        <v>741</v>
      </c>
      <c r="F905" s="341">
        <v>754</v>
      </c>
      <c r="G905" s="341">
        <v>774</v>
      </c>
      <c r="H905" s="341">
        <v>849</v>
      </c>
      <c r="I905" s="342">
        <v>967</v>
      </c>
      <c r="J905" s="340">
        <v>60</v>
      </c>
      <c r="K905" s="341">
        <v>126</v>
      </c>
      <c r="L905" s="341">
        <v>142</v>
      </c>
      <c r="M905" s="341">
        <v>289</v>
      </c>
      <c r="N905" s="340">
        <v>536</v>
      </c>
      <c r="O905" s="341">
        <v>782</v>
      </c>
      <c r="P905" s="341">
        <v>837</v>
      </c>
      <c r="Q905" s="343">
        <v>782</v>
      </c>
      <c r="R905" s="344">
        <v>837</v>
      </c>
      <c r="S905" s="344">
        <v>938</v>
      </c>
      <c r="T905" s="344">
        <v>912</v>
      </c>
      <c r="U905" s="344">
        <v>1012</v>
      </c>
      <c r="V905" s="344">
        <v>1012</v>
      </c>
      <c r="W905" s="344">
        <v>122</v>
      </c>
      <c r="X905" s="383">
        <v>137</v>
      </c>
      <c r="Y905" s="384">
        <v>0.12</v>
      </c>
      <c r="Z905" s="384">
        <v>0.25</v>
      </c>
      <c r="AA905" s="384">
        <v>0.25</v>
      </c>
      <c r="AB905" s="385">
        <v>0</v>
      </c>
      <c r="AC905" s="385">
        <v>0</v>
      </c>
      <c r="AD905" s="385">
        <v>88</v>
      </c>
      <c r="AE905" s="385">
        <v>0</v>
      </c>
      <c r="AF905" s="200">
        <v>0</v>
      </c>
      <c r="AG905" s="333" t="s">
        <v>3964</v>
      </c>
      <c r="AH905" s="386" t="s">
        <v>2116</v>
      </c>
      <c r="AI905" s="387" t="s">
        <v>2150</v>
      </c>
      <c r="AJ905" s="386">
        <v>24</v>
      </c>
      <c r="AK905" s="390">
        <v>30</v>
      </c>
      <c r="AL905" s="333">
        <v>87</v>
      </c>
      <c r="AM905" s="333">
        <v>38.184497974537038</v>
      </c>
      <c r="AN905" s="440">
        <v>187.20555555555555</v>
      </c>
      <c r="AO905" s="389">
        <v>82.055555555555557</v>
      </c>
      <c r="AP905" s="390">
        <v>11</v>
      </c>
      <c r="AQ905" s="387">
        <v>4</v>
      </c>
      <c r="AR905" s="387">
        <v>4</v>
      </c>
      <c r="AS905" s="387">
        <v>0</v>
      </c>
      <c r="AT905" s="387">
        <v>0</v>
      </c>
      <c r="AU905" s="387">
        <v>2</v>
      </c>
      <c r="AV905" s="387">
        <v>8</v>
      </c>
      <c r="AW905" s="350">
        <v>2</v>
      </c>
      <c r="AX905" s="391">
        <v>3</v>
      </c>
      <c r="AY905" s="83">
        <v>34</v>
      </c>
      <c r="AZ905" s="5">
        <v>0</v>
      </c>
      <c r="BA905" s="5" t="s">
        <v>1537</v>
      </c>
      <c r="BB905" s="5" t="s">
        <v>1537</v>
      </c>
      <c r="BC905" s="5" t="s">
        <v>1537</v>
      </c>
      <c r="BD905" s="4" t="s">
        <v>3612</v>
      </c>
      <c r="BE905" s="5">
        <v>0</v>
      </c>
      <c r="BF905" s="5">
        <v>0</v>
      </c>
      <c r="BG905" s="5">
        <v>1</v>
      </c>
      <c r="BH905" s="354" t="s">
        <v>1537</v>
      </c>
      <c r="BI905" s="289"/>
      <c r="BJ905" s="297">
        <v>60</v>
      </c>
      <c r="BK905" s="297">
        <v>78</v>
      </c>
    </row>
    <row r="906" spans="1:63" x14ac:dyDescent="0.2">
      <c r="A906" s="63" t="s">
        <v>145</v>
      </c>
      <c r="B906" s="288" t="s">
        <v>2154</v>
      </c>
      <c r="C906" s="340">
        <v>557</v>
      </c>
      <c r="D906" s="341">
        <v>673</v>
      </c>
      <c r="E906" s="341">
        <v>769</v>
      </c>
      <c r="F906" s="341">
        <v>782</v>
      </c>
      <c r="G906" s="341">
        <v>803</v>
      </c>
      <c r="H906" s="341">
        <v>879</v>
      </c>
      <c r="I906" s="342">
        <v>1005</v>
      </c>
      <c r="J906" s="340">
        <v>60</v>
      </c>
      <c r="K906" s="341">
        <v>126</v>
      </c>
      <c r="L906" s="341">
        <v>147</v>
      </c>
      <c r="M906" s="341">
        <v>299</v>
      </c>
      <c r="N906" s="340">
        <v>557</v>
      </c>
      <c r="O906" s="341">
        <v>808</v>
      </c>
      <c r="P906" s="341">
        <v>867</v>
      </c>
      <c r="Q906" s="343">
        <v>808</v>
      </c>
      <c r="R906" s="344">
        <v>867</v>
      </c>
      <c r="S906" s="344">
        <v>964</v>
      </c>
      <c r="T906" s="344">
        <v>936</v>
      </c>
      <c r="U906" s="344">
        <v>1038</v>
      </c>
      <c r="V906" s="344">
        <v>1038</v>
      </c>
      <c r="W906" s="344">
        <v>122</v>
      </c>
      <c r="X906" s="383">
        <v>137</v>
      </c>
      <c r="Y906" s="384">
        <v>0.12</v>
      </c>
      <c r="Z906" s="384">
        <v>0.25</v>
      </c>
      <c r="AA906" s="384">
        <v>0.25</v>
      </c>
      <c r="AB906" s="385">
        <v>0</v>
      </c>
      <c r="AC906" s="385">
        <v>0</v>
      </c>
      <c r="AD906" s="385">
        <v>88</v>
      </c>
      <c r="AE906" s="385">
        <v>0</v>
      </c>
      <c r="AF906" s="200">
        <v>0</v>
      </c>
      <c r="AG906" s="333" t="s">
        <v>3964</v>
      </c>
      <c r="AH906" s="386" t="s">
        <v>2116</v>
      </c>
      <c r="AI906" s="387" t="s">
        <v>2150</v>
      </c>
      <c r="AJ906" s="386">
        <v>24</v>
      </c>
      <c r="AK906" s="390">
        <v>30</v>
      </c>
      <c r="AL906" s="333">
        <v>90</v>
      </c>
      <c r="AM906" s="333">
        <v>39.497432002314817</v>
      </c>
      <c r="AN906" s="440">
        <v>183.50555555555556</v>
      </c>
      <c r="AO906" s="389">
        <v>83.680555555555557</v>
      </c>
      <c r="AP906" s="390">
        <v>7.5</v>
      </c>
      <c r="AQ906" s="387">
        <v>4</v>
      </c>
      <c r="AR906" s="387">
        <v>4</v>
      </c>
      <c r="AS906" s="387">
        <v>0</v>
      </c>
      <c r="AT906" s="387">
        <v>0</v>
      </c>
      <c r="AU906" s="387">
        <v>2</v>
      </c>
      <c r="AV906" s="387">
        <v>8</v>
      </c>
      <c r="AW906" s="350">
        <v>2</v>
      </c>
      <c r="AX906" s="391">
        <v>3</v>
      </c>
      <c r="AY906" s="83">
        <v>34</v>
      </c>
      <c r="AZ906" s="5">
        <v>0</v>
      </c>
      <c r="BA906" s="5" t="s">
        <v>1537</v>
      </c>
      <c r="BB906" s="5" t="s">
        <v>1537</v>
      </c>
      <c r="BC906" s="5" t="s">
        <v>1537</v>
      </c>
      <c r="BD906" s="4" t="s">
        <v>3612</v>
      </c>
      <c r="BE906" s="5">
        <v>0</v>
      </c>
      <c r="BF906" s="5">
        <v>0</v>
      </c>
      <c r="BG906" s="5">
        <v>1</v>
      </c>
      <c r="BH906" s="354" t="s">
        <v>1537</v>
      </c>
      <c r="BI906" s="289"/>
      <c r="BJ906" s="297">
        <v>60</v>
      </c>
      <c r="BK906" s="297">
        <v>81</v>
      </c>
    </row>
    <row r="907" spans="1:63" x14ac:dyDescent="0.2">
      <c r="A907" s="63" t="s">
        <v>146</v>
      </c>
      <c r="B907" s="288" t="s">
        <v>2156</v>
      </c>
      <c r="C907" s="340">
        <v>558</v>
      </c>
      <c r="D907" s="341">
        <v>679</v>
      </c>
      <c r="E907" s="341">
        <v>778</v>
      </c>
      <c r="F907" s="341">
        <v>791</v>
      </c>
      <c r="G907" s="341">
        <v>812</v>
      </c>
      <c r="H907" s="341">
        <v>892</v>
      </c>
      <c r="I907" s="342">
        <v>1023</v>
      </c>
      <c r="J907" s="340">
        <v>60</v>
      </c>
      <c r="K907" s="341">
        <v>126</v>
      </c>
      <c r="L907" s="341">
        <v>152</v>
      </c>
      <c r="M907" s="341">
        <v>310</v>
      </c>
      <c r="N907" s="340">
        <v>558</v>
      </c>
      <c r="O907" s="341">
        <v>812</v>
      </c>
      <c r="P907" s="341">
        <v>872</v>
      </c>
      <c r="Q907" s="343">
        <v>812</v>
      </c>
      <c r="R907" s="344">
        <v>872</v>
      </c>
      <c r="S907" s="344">
        <v>974</v>
      </c>
      <c r="T907" s="344">
        <v>962</v>
      </c>
      <c r="U907" s="344">
        <v>1049</v>
      </c>
      <c r="V907" s="344">
        <v>1049</v>
      </c>
      <c r="W907" s="344">
        <v>122</v>
      </c>
      <c r="X907" s="383">
        <v>137</v>
      </c>
      <c r="Y907" s="384">
        <v>0.12</v>
      </c>
      <c r="Z907" s="384">
        <v>0.25</v>
      </c>
      <c r="AA907" s="384">
        <v>0.25</v>
      </c>
      <c r="AB907" s="385">
        <v>0</v>
      </c>
      <c r="AC907" s="385">
        <v>0</v>
      </c>
      <c r="AD907" s="385">
        <v>88</v>
      </c>
      <c r="AE907" s="385">
        <v>0</v>
      </c>
      <c r="AF907" s="200">
        <v>0</v>
      </c>
      <c r="AG907" s="333" t="s">
        <v>3964</v>
      </c>
      <c r="AH907" s="386" t="s">
        <v>2116</v>
      </c>
      <c r="AI907" s="387" t="s">
        <v>2150</v>
      </c>
      <c r="AJ907" s="386">
        <v>24</v>
      </c>
      <c r="AK907" s="390">
        <v>30</v>
      </c>
      <c r="AL907" s="333">
        <v>93</v>
      </c>
      <c r="AM907" s="333">
        <v>40.810366030092595</v>
      </c>
      <c r="AN907" s="440">
        <v>201.82305555555558</v>
      </c>
      <c r="AO907" s="389">
        <v>89.857638888888886</v>
      </c>
      <c r="AP907" s="390">
        <v>9</v>
      </c>
      <c r="AQ907" s="387">
        <v>4</v>
      </c>
      <c r="AR907" s="387">
        <v>4</v>
      </c>
      <c r="AS907" s="387">
        <v>0</v>
      </c>
      <c r="AT907" s="387">
        <v>0</v>
      </c>
      <c r="AU907" s="387">
        <v>3</v>
      </c>
      <c r="AV907" s="387">
        <v>8</v>
      </c>
      <c r="AW907" s="350">
        <v>3</v>
      </c>
      <c r="AX907" s="391">
        <v>3</v>
      </c>
      <c r="AY907" s="83">
        <v>34</v>
      </c>
      <c r="AZ907" s="5">
        <v>0</v>
      </c>
      <c r="BA907" s="5" t="s">
        <v>1537</v>
      </c>
      <c r="BB907" s="5" t="s">
        <v>1537</v>
      </c>
      <c r="BC907" s="5" t="s">
        <v>1537</v>
      </c>
      <c r="BD907" s="4" t="s">
        <v>3612</v>
      </c>
      <c r="BE907" s="5">
        <v>0</v>
      </c>
      <c r="BF907" s="5">
        <v>0</v>
      </c>
      <c r="BG907" s="5">
        <v>1</v>
      </c>
      <c r="BH907" s="354" t="s">
        <v>1537</v>
      </c>
      <c r="BI907" s="289"/>
      <c r="BJ907" s="297">
        <v>60</v>
      </c>
      <c r="BK907" s="297">
        <v>82</v>
      </c>
    </row>
    <row r="908" spans="1:63" x14ac:dyDescent="0.2">
      <c r="A908" s="306" t="s">
        <v>147</v>
      </c>
      <c r="B908" s="302" t="s">
        <v>2158</v>
      </c>
      <c r="C908" s="340">
        <v>559</v>
      </c>
      <c r="D908" s="341">
        <v>684</v>
      </c>
      <c r="E908" s="341">
        <v>787</v>
      </c>
      <c r="F908" s="341">
        <v>801</v>
      </c>
      <c r="G908" s="341">
        <v>822</v>
      </c>
      <c r="H908" s="341">
        <v>902</v>
      </c>
      <c r="I908" s="342">
        <v>1041</v>
      </c>
      <c r="J908" s="340">
        <v>60</v>
      </c>
      <c r="K908" s="341">
        <v>126</v>
      </c>
      <c r="L908" s="341">
        <v>157</v>
      </c>
      <c r="M908" s="341">
        <v>320</v>
      </c>
      <c r="N908" s="340">
        <v>559</v>
      </c>
      <c r="O908" s="341">
        <v>828</v>
      </c>
      <c r="P908" s="341">
        <v>889</v>
      </c>
      <c r="Q908" s="343">
        <v>828</v>
      </c>
      <c r="R908" s="344">
        <v>889</v>
      </c>
      <c r="S908" s="344">
        <v>993</v>
      </c>
      <c r="T908" s="344">
        <v>965</v>
      </c>
      <c r="U908" s="344">
        <v>1066</v>
      </c>
      <c r="V908" s="344">
        <v>1066</v>
      </c>
      <c r="W908" s="344">
        <v>122</v>
      </c>
      <c r="X908" s="383">
        <v>137</v>
      </c>
      <c r="Y908" s="384">
        <v>0.12</v>
      </c>
      <c r="Z908" s="384">
        <v>0.25</v>
      </c>
      <c r="AA908" s="384">
        <v>0.25</v>
      </c>
      <c r="AB908" s="385">
        <v>0</v>
      </c>
      <c r="AC908" s="385">
        <v>0</v>
      </c>
      <c r="AD908" s="385">
        <v>88</v>
      </c>
      <c r="AE908" s="385">
        <v>0</v>
      </c>
      <c r="AF908" s="200">
        <v>0</v>
      </c>
      <c r="AG908" s="333" t="s">
        <v>3964</v>
      </c>
      <c r="AH908" s="386" t="s">
        <v>2116</v>
      </c>
      <c r="AI908" s="387" t="s">
        <v>2150</v>
      </c>
      <c r="AJ908" s="386">
        <v>24</v>
      </c>
      <c r="AK908" s="390">
        <v>30</v>
      </c>
      <c r="AL908" s="333">
        <v>96</v>
      </c>
      <c r="AM908" s="333">
        <v>42.123300057870374</v>
      </c>
      <c r="AN908" s="440">
        <v>208.1230555555556</v>
      </c>
      <c r="AO908" s="389">
        <v>91.482638888888886</v>
      </c>
      <c r="AP908" s="390">
        <v>10.5</v>
      </c>
      <c r="AQ908" s="387">
        <v>4</v>
      </c>
      <c r="AR908" s="387">
        <v>4</v>
      </c>
      <c r="AS908" s="387">
        <v>0</v>
      </c>
      <c r="AT908" s="387">
        <v>0</v>
      </c>
      <c r="AU908" s="387">
        <v>3</v>
      </c>
      <c r="AV908" s="387">
        <v>8</v>
      </c>
      <c r="AW908" s="350">
        <v>3</v>
      </c>
      <c r="AX908" s="391">
        <v>3</v>
      </c>
      <c r="AY908" s="83">
        <v>34</v>
      </c>
      <c r="AZ908" s="5">
        <v>0</v>
      </c>
      <c r="BA908" s="5" t="s">
        <v>1537</v>
      </c>
      <c r="BB908" s="5" t="s">
        <v>1537</v>
      </c>
      <c r="BC908" s="5" t="s">
        <v>1537</v>
      </c>
      <c r="BD908" s="4" t="s">
        <v>3612</v>
      </c>
      <c r="BE908" s="5">
        <v>0</v>
      </c>
      <c r="BF908" s="5">
        <v>0</v>
      </c>
      <c r="BG908" s="5">
        <v>1</v>
      </c>
      <c r="BH908" s="354" t="s">
        <v>1537</v>
      </c>
      <c r="BI908" s="289"/>
      <c r="BJ908" s="297">
        <v>60</v>
      </c>
      <c r="BK908" s="297">
        <v>83</v>
      </c>
    </row>
    <row r="909" spans="1:63" x14ac:dyDescent="0.2">
      <c r="A909" s="293" t="s">
        <v>148</v>
      </c>
      <c r="B909" s="288" t="s">
        <v>2151</v>
      </c>
      <c r="C909" s="340">
        <v>565</v>
      </c>
      <c r="D909" s="341">
        <v>684</v>
      </c>
      <c r="E909" s="341">
        <v>782</v>
      </c>
      <c r="F909" s="341">
        <v>794</v>
      </c>
      <c r="G909" s="341">
        <v>815</v>
      </c>
      <c r="H909" s="341">
        <v>894</v>
      </c>
      <c r="I909" s="342">
        <v>1017</v>
      </c>
      <c r="J909" s="340">
        <v>60</v>
      </c>
      <c r="K909" s="341">
        <v>126</v>
      </c>
      <c r="L909" s="341">
        <v>151</v>
      </c>
      <c r="M909" s="341">
        <v>306</v>
      </c>
      <c r="N909" s="340">
        <v>565</v>
      </c>
      <c r="O909" s="341">
        <v>821</v>
      </c>
      <c r="P909" s="341">
        <v>883</v>
      </c>
      <c r="Q909" s="343">
        <v>821</v>
      </c>
      <c r="R909" s="344">
        <v>883</v>
      </c>
      <c r="S909" s="344">
        <v>966</v>
      </c>
      <c r="T909" s="344">
        <v>1001</v>
      </c>
      <c r="U909" s="344">
        <v>1042</v>
      </c>
      <c r="V909" s="344">
        <v>1042</v>
      </c>
      <c r="W909" s="344">
        <v>122</v>
      </c>
      <c r="X909" s="383">
        <v>137</v>
      </c>
      <c r="Y909" s="384">
        <v>0.12</v>
      </c>
      <c r="Z909" s="384">
        <v>0.25</v>
      </c>
      <c r="AA909" s="384">
        <v>0.25</v>
      </c>
      <c r="AB909" s="385">
        <v>0</v>
      </c>
      <c r="AC909" s="385">
        <v>0</v>
      </c>
      <c r="AD909" s="385">
        <v>88</v>
      </c>
      <c r="AE909" s="385">
        <v>0</v>
      </c>
      <c r="AF909" s="200">
        <v>0</v>
      </c>
      <c r="AG909" s="333" t="s">
        <v>3964</v>
      </c>
      <c r="AH909" s="386" t="s">
        <v>2116</v>
      </c>
      <c r="AI909" s="387" t="s">
        <v>2150</v>
      </c>
      <c r="AJ909" s="386">
        <v>24</v>
      </c>
      <c r="AK909" s="390">
        <v>33</v>
      </c>
      <c r="AL909" s="333">
        <v>84</v>
      </c>
      <c r="AM909" s="333">
        <v>40.528247974537038</v>
      </c>
      <c r="AN909" s="440">
        <v>191.36722222222224</v>
      </c>
      <c r="AO909" s="389">
        <v>85.211805555555557</v>
      </c>
      <c r="AP909" s="390">
        <v>9.625</v>
      </c>
      <c r="AQ909" s="387">
        <v>4</v>
      </c>
      <c r="AR909" s="387">
        <v>4</v>
      </c>
      <c r="AS909" s="387">
        <v>0</v>
      </c>
      <c r="AT909" s="387">
        <v>0</v>
      </c>
      <c r="AU909" s="387">
        <v>2</v>
      </c>
      <c r="AV909" s="387">
        <v>8</v>
      </c>
      <c r="AW909" s="350">
        <v>2</v>
      </c>
      <c r="AX909" s="391">
        <v>3</v>
      </c>
      <c r="AY909" s="83">
        <v>34</v>
      </c>
      <c r="AZ909" s="5">
        <v>0</v>
      </c>
      <c r="BA909" s="5" t="s">
        <v>1537</v>
      </c>
      <c r="BB909" s="5" t="s">
        <v>1537</v>
      </c>
      <c r="BC909" s="5" t="s">
        <v>1537</v>
      </c>
      <c r="BD909" s="4" t="s">
        <v>3612</v>
      </c>
      <c r="BE909" s="5">
        <v>0</v>
      </c>
      <c r="BF909" s="5">
        <v>0</v>
      </c>
      <c r="BG909" s="5">
        <v>1</v>
      </c>
      <c r="BH909" s="354" t="s">
        <v>1537</v>
      </c>
      <c r="BI909" s="289"/>
      <c r="BJ909" s="297">
        <v>60</v>
      </c>
      <c r="BK909" s="297">
        <v>82</v>
      </c>
    </row>
    <row r="910" spans="1:63" x14ac:dyDescent="0.2">
      <c r="A910" s="63" t="s">
        <v>149</v>
      </c>
      <c r="B910" s="288" t="s">
        <v>2153</v>
      </c>
      <c r="C910" s="340">
        <v>566</v>
      </c>
      <c r="D910" s="341">
        <v>691</v>
      </c>
      <c r="E910" s="341">
        <v>792</v>
      </c>
      <c r="F910" s="341">
        <v>806</v>
      </c>
      <c r="G910" s="341">
        <v>826</v>
      </c>
      <c r="H910" s="341">
        <v>907</v>
      </c>
      <c r="I910" s="342">
        <v>1037</v>
      </c>
      <c r="J910" s="340">
        <v>60</v>
      </c>
      <c r="K910" s="341">
        <v>126</v>
      </c>
      <c r="L910" s="341">
        <v>156</v>
      </c>
      <c r="M910" s="341">
        <v>318</v>
      </c>
      <c r="N910" s="340">
        <v>566</v>
      </c>
      <c r="O910" s="341">
        <v>831</v>
      </c>
      <c r="P910" s="341">
        <v>895</v>
      </c>
      <c r="Q910" s="343">
        <v>831</v>
      </c>
      <c r="R910" s="344">
        <v>895</v>
      </c>
      <c r="S910" s="344">
        <v>981</v>
      </c>
      <c r="T910" s="344">
        <v>1024</v>
      </c>
      <c r="U910" s="344">
        <v>1057</v>
      </c>
      <c r="V910" s="344">
        <v>1057</v>
      </c>
      <c r="W910" s="344">
        <v>122</v>
      </c>
      <c r="X910" s="383">
        <v>137</v>
      </c>
      <c r="Y910" s="384">
        <v>0.12</v>
      </c>
      <c r="Z910" s="384">
        <v>0.25</v>
      </c>
      <c r="AA910" s="384">
        <v>0.25</v>
      </c>
      <c r="AB910" s="385">
        <v>0</v>
      </c>
      <c r="AC910" s="385">
        <v>0</v>
      </c>
      <c r="AD910" s="385">
        <v>88</v>
      </c>
      <c r="AE910" s="385">
        <v>0</v>
      </c>
      <c r="AF910" s="200">
        <v>0</v>
      </c>
      <c r="AG910" s="333" t="s">
        <v>3964</v>
      </c>
      <c r="AH910" s="386" t="s">
        <v>2116</v>
      </c>
      <c r="AI910" s="387" t="s">
        <v>2150</v>
      </c>
      <c r="AJ910" s="386">
        <v>24</v>
      </c>
      <c r="AK910" s="390">
        <v>33</v>
      </c>
      <c r="AL910" s="333">
        <v>87</v>
      </c>
      <c r="AM910" s="333">
        <v>41.971390335648145</v>
      </c>
      <c r="AN910" s="440">
        <v>190.52722222222224</v>
      </c>
      <c r="AO910" s="389">
        <v>86.899305555555557</v>
      </c>
      <c r="AP910" s="390">
        <v>7.5</v>
      </c>
      <c r="AQ910" s="387">
        <v>4</v>
      </c>
      <c r="AR910" s="387">
        <v>4</v>
      </c>
      <c r="AS910" s="387">
        <v>0</v>
      </c>
      <c r="AT910" s="387">
        <v>0</v>
      </c>
      <c r="AU910" s="387">
        <v>2</v>
      </c>
      <c r="AV910" s="387">
        <v>8</v>
      </c>
      <c r="AW910" s="350">
        <v>2</v>
      </c>
      <c r="AX910" s="391">
        <v>3</v>
      </c>
      <c r="AY910" s="83">
        <v>34</v>
      </c>
      <c r="AZ910" s="5">
        <v>0</v>
      </c>
      <c r="BA910" s="5" t="s">
        <v>1537</v>
      </c>
      <c r="BB910" s="5" t="s">
        <v>1537</v>
      </c>
      <c r="BC910" s="5" t="s">
        <v>1537</v>
      </c>
      <c r="BD910" s="4" t="s">
        <v>3612</v>
      </c>
      <c r="BE910" s="5">
        <v>0</v>
      </c>
      <c r="BF910" s="5">
        <v>0</v>
      </c>
      <c r="BG910" s="5">
        <v>1</v>
      </c>
      <c r="BH910" s="354" t="s">
        <v>1537</v>
      </c>
      <c r="BI910" s="289"/>
      <c r="BJ910" s="297">
        <v>60</v>
      </c>
      <c r="BK910" s="297">
        <v>83</v>
      </c>
    </row>
    <row r="911" spans="1:63" x14ac:dyDescent="0.2">
      <c r="A911" s="63" t="s">
        <v>150</v>
      </c>
      <c r="B911" s="288" t="s">
        <v>2155</v>
      </c>
      <c r="C911" s="340">
        <v>586</v>
      </c>
      <c r="D911" s="341">
        <v>715</v>
      </c>
      <c r="E911" s="341">
        <v>821</v>
      </c>
      <c r="F911" s="341">
        <v>834</v>
      </c>
      <c r="G911" s="341">
        <v>857</v>
      </c>
      <c r="H911" s="341">
        <v>940</v>
      </c>
      <c r="I911" s="342">
        <v>1078</v>
      </c>
      <c r="J911" s="340">
        <v>60</v>
      </c>
      <c r="K911" s="341">
        <v>126</v>
      </c>
      <c r="L911" s="341">
        <v>161</v>
      </c>
      <c r="M911" s="341">
        <v>329</v>
      </c>
      <c r="N911" s="340">
        <v>586</v>
      </c>
      <c r="O911" s="341">
        <v>861</v>
      </c>
      <c r="P911" s="341">
        <v>928</v>
      </c>
      <c r="Q911" s="343">
        <v>861</v>
      </c>
      <c r="R911" s="344">
        <v>928</v>
      </c>
      <c r="S911" s="344">
        <v>1014</v>
      </c>
      <c r="T911" s="344">
        <v>1050</v>
      </c>
      <c r="U911" s="344">
        <v>1091</v>
      </c>
      <c r="V911" s="344">
        <v>1091</v>
      </c>
      <c r="W911" s="344">
        <v>122</v>
      </c>
      <c r="X911" s="383">
        <v>137</v>
      </c>
      <c r="Y911" s="384">
        <v>0.12</v>
      </c>
      <c r="Z911" s="384">
        <v>0.25</v>
      </c>
      <c r="AA911" s="384">
        <v>0.25</v>
      </c>
      <c r="AB911" s="385">
        <v>0</v>
      </c>
      <c r="AC911" s="385">
        <v>0</v>
      </c>
      <c r="AD911" s="385">
        <v>88</v>
      </c>
      <c r="AE911" s="385">
        <v>0</v>
      </c>
      <c r="AF911" s="200">
        <v>0</v>
      </c>
      <c r="AG911" s="333" t="s">
        <v>3964</v>
      </c>
      <c r="AH911" s="386" t="s">
        <v>2116</v>
      </c>
      <c r="AI911" s="387" t="s">
        <v>2150</v>
      </c>
      <c r="AJ911" s="386">
        <v>24</v>
      </c>
      <c r="AK911" s="390">
        <v>33</v>
      </c>
      <c r="AL911" s="333">
        <v>90</v>
      </c>
      <c r="AM911" s="333">
        <v>43.41453269675926</v>
      </c>
      <c r="AN911" s="440">
        <v>196.93722222222226</v>
      </c>
      <c r="AO911" s="389">
        <v>88.586805555555557</v>
      </c>
      <c r="AP911" s="390">
        <v>9</v>
      </c>
      <c r="AQ911" s="387">
        <v>4</v>
      </c>
      <c r="AR911" s="387">
        <v>4</v>
      </c>
      <c r="AS911" s="387">
        <v>0</v>
      </c>
      <c r="AT911" s="387">
        <v>0</v>
      </c>
      <c r="AU911" s="387">
        <v>2</v>
      </c>
      <c r="AV911" s="387">
        <v>8</v>
      </c>
      <c r="AW911" s="350">
        <v>2</v>
      </c>
      <c r="AX911" s="391">
        <v>3</v>
      </c>
      <c r="AY911" s="83">
        <v>34</v>
      </c>
      <c r="AZ911" s="5">
        <v>0</v>
      </c>
      <c r="BA911" s="5" t="s">
        <v>1537</v>
      </c>
      <c r="BB911" s="5" t="s">
        <v>1537</v>
      </c>
      <c r="BC911" s="5" t="s">
        <v>1537</v>
      </c>
      <c r="BD911" s="4" t="s">
        <v>3612</v>
      </c>
      <c r="BE911" s="5">
        <v>0</v>
      </c>
      <c r="BF911" s="5">
        <v>0</v>
      </c>
      <c r="BG911" s="5">
        <v>1</v>
      </c>
      <c r="BH911" s="354" t="s">
        <v>1537</v>
      </c>
      <c r="BI911" s="289"/>
      <c r="BJ911" s="297">
        <v>60</v>
      </c>
      <c r="BK911" s="297">
        <v>86</v>
      </c>
    </row>
    <row r="912" spans="1:63" x14ac:dyDescent="0.2">
      <c r="A912" s="293" t="s">
        <v>151</v>
      </c>
      <c r="B912" s="288" t="s">
        <v>2157</v>
      </c>
      <c r="C912" s="340">
        <v>587</v>
      </c>
      <c r="D912" s="341">
        <v>722</v>
      </c>
      <c r="E912" s="341">
        <v>830</v>
      </c>
      <c r="F912" s="341">
        <v>845</v>
      </c>
      <c r="G912" s="341">
        <v>867</v>
      </c>
      <c r="H912" s="341">
        <v>952</v>
      </c>
      <c r="I912" s="342">
        <v>1097</v>
      </c>
      <c r="J912" s="340">
        <v>60</v>
      </c>
      <c r="K912" s="341">
        <v>126</v>
      </c>
      <c r="L912" s="341">
        <v>168</v>
      </c>
      <c r="M912" s="341">
        <v>341</v>
      </c>
      <c r="N912" s="340">
        <v>587</v>
      </c>
      <c r="O912" s="341">
        <v>865</v>
      </c>
      <c r="P912" s="341">
        <v>932</v>
      </c>
      <c r="Q912" s="343">
        <v>865</v>
      </c>
      <c r="R912" s="344">
        <v>932</v>
      </c>
      <c r="S912" s="344">
        <v>1026</v>
      </c>
      <c r="T912" s="344">
        <v>1086</v>
      </c>
      <c r="U912" s="344">
        <v>1102</v>
      </c>
      <c r="V912" s="344">
        <v>1102</v>
      </c>
      <c r="W912" s="344">
        <v>122</v>
      </c>
      <c r="X912" s="383">
        <v>137</v>
      </c>
      <c r="Y912" s="384">
        <v>0.12</v>
      </c>
      <c r="Z912" s="384">
        <v>0.25</v>
      </c>
      <c r="AA912" s="384">
        <v>0.25</v>
      </c>
      <c r="AB912" s="385">
        <v>0</v>
      </c>
      <c r="AC912" s="385">
        <v>0</v>
      </c>
      <c r="AD912" s="385">
        <v>88</v>
      </c>
      <c r="AE912" s="385">
        <v>0</v>
      </c>
      <c r="AF912" s="200">
        <v>0</v>
      </c>
      <c r="AG912" s="333" t="s">
        <v>3964</v>
      </c>
      <c r="AH912" s="386" t="s">
        <v>2116</v>
      </c>
      <c r="AI912" s="387" t="s">
        <v>2150</v>
      </c>
      <c r="AJ912" s="386">
        <v>24</v>
      </c>
      <c r="AK912" s="390">
        <v>33</v>
      </c>
      <c r="AL912" s="333">
        <v>93</v>
      </c>
      <c r="AM912" s="333">
        <v>44.857675057870374</v>
      </c>
      <c r="AN912" s="440">
        <v>216.62972222222226</v>
      </c>
      <c r="AO912" s="389">
        <v>95.305555555555557</v>
      </c>
      <c r="AP912" s="390">
        <v>10.5</v>
      </c>
      <c r="AQ912" s="387">
        <v>4</v>
      </c>
      <c r="AR912" s="387">
        <v>4</v>
      </c>
      <c r="AS912" s="387">
        <v>0</v>
      </c>
      <c r="AT912" s="387">
        <v>0</v>
      </c>
      <c r="AU912" s="387">
        <v>3</v>
      </c>
      <c r="AV912" s="387">
        <v>8</v>
      </c>
      <c r="AW912" s="350">
        <v>3</v>
      </c>
      <c r="AX912" s="391">
        <v>3</v>
      </c>
      <c r="AY912" s="83">
        <v>34</v>
      </c>
      <c r="AZ912" s="5">
        <v>0</v>
      </c>
      <c r="BA912" s="5" t="s">
        <v>1537</v>
      </c>
      <c r="BB912" s="5" t="s">
        <v>1537</v>
      </c>
      <c r="BC912" s="5" t="s">
        <v>1537</v>
      </c>
      <c r="BD912" s="4" t="s">
        <v>3612</v>
      </c>
      <c r="BE912" s="5">
        <v>0</v>
      </c>
      <c r="BF912" s="5">
        <v>0</v>
      </c>
      <c r="BG912" s="5">
        <v>1</v>
      </c>
      <c r="BH912" s="354" t="s">
        <v>1537</v>
      </c>
      <c r="BI912" s="289"/>
      <c r="BJ912" s="297">
        <v>60</v>
      </c>
      <c r="BK912" s="297">
        <v>87</v>
      </c>
    </row>
    <row r="913" spans="1:63" x14ac:dyDescent="0.2">
      <c r="A913" s="293" t="s">
        <v>152</v>
      </c>
      <c r="B913" s="288" t="s">
        <v>2159</v>
      </c>
      <c r="C913" s="340">
        <v>588</v>
      </c>
      <c r="D913" s="341">
        <v>727</v>
      </c>
      <c r="E913" s="341">
        <v>841</v>
      </c>
      <c r="F913" s="341">
        <v>855</v>
      </c>
      <c r="G913" s="341">
        <v>878</v>
      </c>
      <c r="H913" s="341">
        <v>965</v>
      </c>
      <c r="I913" s="342">
        <v>1117</v>
      </c>
      <c r="J913" s="340">
        <v>60</v>
      </c>
      <c r="K913" s="341">
        <v>126</v>
      </c>
      <c r="L913" s="341">
        <v>173</v>
      </c>
      <c r="M913" s="341">
        <v>352</v>
      </c>
      <c r="N913" s="340">
        <v>588</v>
      </c>
      <c r="O913" s="341">
        <v>883</v>
      </c>
      <c r="P913" s="341">
        <v>951</v>
      </c>
      <c r="Q913" s="343">
        <v>883</v>
      </c>
      <c r="R913" s="344">
        <v>951</v>
      </c>
      <c r="S913" s="344">
        <v>1042</v>
      </c>
      <c r="T913" s="344">
        <v>1090</v>
      </c>
      <c r="U913" s="344">
        <v>1120</v>
      </c>
      <c r="V913" s="344">
        <v>1120</v>
      </c>
      <c r="W913" s="344">
        <v>122</v>
      </c>
      <c r="X913" s="383">
        <v>137</v>
      </c>
      <c r="Y913" s="384">
        <v>0.12</v>
      </c>
      <c r="Z913" s="384">
        <v>0.25</v>
      </c>
      <c r="AA913" s="384">
        <v>0.25</v>
      </c>
      <c r="AB913" s="385">
        <v>0</v>
      </c>
      <c r="AC913" s="385">
        <v>0</v>
      </c>
      <c r="AD913" s="385">
        <v>88</v>
      </c>
      <c r="AE913" s="385">
        <v>0</v>
      </c>
      <c r="AF913" s="200">
        <v>0</v>
      </c>
      <c r="AG913" s="333" t="s">
        <v>3964</v>
      </c>
      <c r="AH913" s="386" t="s">
        <v>2116</v>
      </c>
      <c r="AI913" s="387" t="s">
        <v>2150</v>
      </c>
      <c r="AJ913" s="386">
        <v>24</v>
      </c>
      <c r="AK913" s="390">
        <v>33</v>
      </c>
      <c r="AL913" s="333">
        <v>96</v>
      </c>
      <c r="AM913" s="333">
        <v>46.300817418981481</v>
      </c>
      <c r="AN913" s="440">
        <v>223.03972222222225</v>
      </c>
      <c r="AO913" s="389">
        <v>96.993055555555557</v>
      </c>
      <c r="AP913" s="390">
        <v>12</v>
      </c>
      <c r="AQ913" s="387">
        <v>4</v>
      </c>
      <c r="AR913" s="387">
        <v>4</v>
      </c>
      <c r="AS913" s="387">
        <v>0</v>
      </c>
      <c r="AT913" s="387">
        <v>0</v>
      </c>
      <c r="AU913" s="387">
        <v>3</v>
      </c>
      <c r="AV913" s="387">
        <v>8</v>
      </c>
      <c r="AW913" s="350">
        <v>3</v>
      </c>
      <c r="AX913" s="391">
        <v>3</v>
      </c>
      <c r="AY913" s="83">
        <v>34</v>
      </c>
      <c r="AZ913" s="5">
        <v>0</v>
      </c>
      <c r="BA913" s="5" t="s">
        <v>1537</v>
      </c>
      <c r="BB913" s="5" t="s">
        <v>1537</v>
      </c>
      <c r="BC913" s="5" t="s">
        <v>1537</v>
      </c>
      <c r="BD913" s="4" t="s">
        <v>3612</v>
      </c>
      <c r="BE913" s="5">
        <v>0</v>
      </c>
      <c r="BF913" s="5">
        <v>0</v>
      </c>
      <c r="BG913" s="5">
        <v>1</v>
      </c>
      <c r="BH913" s="354" t="s">
        <v>1537</v>
      </c>
      <c r="BI913" s="289"/>
      <c r="BJ913" s="297">
        <v>60</v>
      </c>
      <c r="BK913" s="297">
        <v>88</v>
      </c>
    </row>
    <row r="914" spans="1:63" x14ac:dyDescent="0.2">
      <c r="A914" s="63" t="s">
        <v>1141</v>
      </c>
      <c r="B914" s="288" t="s">
        <v>3082</v>
      </c>
      <c r="C914" s="340">
        <v>0</v>
      </c>
      <c r="D914" s="341">
        <v>37</v>
      </c>
      <c r="E914" s="341">
        <v>52</v>
      </c>
      <c r="F914" s="341">
        <v>51</v>
      </c>
      <c r="G914" s="341">
        <v>52</v>
      </c>
      <c r="H914" s="341">
        <v>57</v>
      </c>
      <c r="I914" s="342">
        <v>62</v>
      </c>
      <c r="J914" s="340">
        <v>0</v>
      </c>
      <c r="K914" s="341">
        <v>0</v>
      </c>
      <c r="L914" s="341">
        <v>23</v>
      </c>
      <c r="M914" s="341">
        <v>46</v>
      </c>
      <c r="N914" s="340">
        <v>0</v>
      </c>
      <c r="O914" s="341">
        <v>71</v>
      </c>
      <c r="P914" s="341">
        <v>71</v>
      </c>
      <c r="Q914" s="343">
        <v>71</v>
      </c>
      <c r="R914" s="344">
        <v>71</v>
      </c>
      <c r="S914" s="344">
        <v>71</v>
      </c>
      <c r="T914" s="344">
        <v>71</v>
      </c>
      <c r="U914" s="344">
        <v>71</v>
      </c>
      <c r="V914" s="344">
        <v>71</v>
      </c>
      <c r="W914" s="344">
        <v>0</v>
      </c>
      <c r="X914" s="383">
        <v>0</v>
      </c>
      <c r="Y914" s="384">
        <v>0.12</v>
      </c>
      <c r="Z914" s="384">
        <v>0.25</v>
      </c>
      <c r="AA914" s="384">
        <v>0.25</v>
      </c>
      <c r="AB914" s="385">
        <v>0</v>
      </c>
      <c r="AC914" s="385">
        <v>0</v>
      </c>
      <c r="AD914" s="385">
        <v>0</v>
      </c>
      <c r="AE914" s="385">
        <v>0</v>
      </c>
      <c r="AF914" s="200">
        <v>0</v>
      </c>
      <c r="AG914" s="333" t="s">
        <v>1570</v>
      </c>
      <c r="AH914" s="386" t="s">
        <v>5201</v>
      </c>
      <c r="AI914" s="387" t="s">
        <v>5202</v>
      </c>
      <c r="AJ914" s="386">
        <v>0.75</v>
      </c>
      <c r="AK914" s="390">
        <v>15</v>
      </c>
      <c r="AL914" s="333">
        <v>30</v>
      </c>
      <c r="AM914" s="333">
        <v>0.27323468998789852</v>
      </c>
      <c r="AN914" s="440">
        <v>9.0167447696006526</v>
      </c>
      <c r="AO914" s="389"/>
      <c r="AP914" s="390">
        <v>4.0985203498184779</v>
      </c>
      <c r="AQ914" s="387">
        <v>1</v>
      </c>
      <c r="AR914" s="387">
        <v>1</v>
      </c>
      <c r="AS914" s="387"/>
      <c r="AT914" s="387"/>
      <c r="AU914" s="387"/>
      <c r="AV914" s="387"/>
      <c r="AW914" s="350">
        <v>0.27323468998789852</v>
      </c>
      <c r="AX914" s="391">
        <v>0.25</v>
      </c>
      <c r="AY914" s="83">
        <v>5</v>
      </c>
      <c r="AZ914" s="5">
        <v>0</v>
      </c>
      <c r="BA914" s="5" t="s">
        <v>1537</v>
      </c>
      <c r="BB914" s="5" t="s">
        <v>1537</v>
      </c>
      <c r="BC914" s="5" t="s">
        <v>1537</v>
      </c>
      <c r="BD914" s="4" t="s">
        <v>3612</v>
      </c>
      <c r="BE914" s="5">
        <v>0</v>
      </c>
      <c r="BF914" s="5">
        <v>0</v>
      </c>
      <c r="BG914" s="5">
        <v>0</v>
      </c>
      <c r="BH914" s="354" t="s">
        <v>3612</v>
      </c>
      <c r="BI914" s="289"/>
      <c r="BJ914" s="297">
        <v>0</v>
      </c>
      <c r="BK914" s="297">
        <v>6</v>
      </c>
    </row>
    <row r="915" spans="1:63" x14ac:dyDescent="0.2">
      <c r="A915" s="63" t="s">
        <v>1146</v>
      </c>
      <c r="B915" s="288" t="s">
        <v>3089</v>
      </c>
      <c r="C915" s="340">
        <v>0</v>
      </c>
      <c r="D915" s="341">
        <v>43</v>
      </c>
      <c r="E915" s="341">
        <v>62</v>
      </c>
      <c r="F915" s="341">
        <v>60</v>
      </c>
      <c r="G915" s="341">
        <v>62</v>
      </c>
      <c r="H915" s="341">
        <v>68</v>
      </c>
      <c r="I915" s="342">
        <v>73</v>
      </c>
      <c r="J915" s="340">
        <v>0</v>
      </c>
      <c r="K915" s="341">
        <v>0</v>
      </c>
      <c r="L915" s="341">
        <v>27</v>
      </c>
      <c r="M915" s="341">
        <v>56</v>
      </c>
      <c r="N915" s="340">
        <v>0</v>
      </c>
      <c r="O915" s="341">
        <v>79</v>
      </c>
      <c r="P915" s="341">
        <v>79</v>
      </c>
      <c r="Q915" s="343">
        <v>79</v>
      </c>
      <c r="R915" s="344">
        <v>79</v>
      </c>
      <c r="S915" s="344">
        <v>79</v>
      </c>
      <c r="T915" s="344">
        <v>79</v>
      </c>
      <c r="U915" s="344">
        <v>79</v>
      </c>
      <c r="V915" s="344">
        <v>79</v>
      </c>
      <c r="W915" s="344">
        <v>0</v>
      </c>
      <c r="X915" s="383">
        <v>0</v>
      </c>
      <c r="Y915" s="384">
        <v>0.12</v>
      </c>
      <c r="Z915" s="384">
        <v>0.25</v>
      </c>
      <c r="AA915" s="384">
        <v>0.25</v>
      </c>
      <c r="AB915" s="385">
        <v>0</v>
      </c>
      <c r="AC915" s="385">
        <v>0</v>
      </c>
      <c r="AD915" s="385">
        <v>0</v>
      </c>
      <c r="AE915" s="385">
        <v>0</v>
      </c>
      <c r="AF915" s="200">
        <v>0</v>
      </c>
      <c r="AG915" s="333" t="s">
        <v>1570</v>
      </c>
      <c r="AH915" s="386" t="s">
        <v>5201</v>
      </c>
      <c r="AI915" s="387" t="s">
        <v>5202</v>
      </c>
      <c r="AJ915" s="386">
        <v>0.75</v>
      </c>
      <c r="AK915" s="390">
        <v>15</v>
      </c>
      <c r="AL915" s="333">
        <v>36</v>
      </c>
      <c r="AM915" s="333">
        <v>0.27323468998789852</v>
      </c>
      <c r="AN915" s="440">
        <v>9.0167447696006526</v>
      </c>
      <c r="AO915" s="389"/>
      <c r="AP915" s="390">
        <v>4.0985203498184779</v>
      </c>
      <c r="AQ915" s="387">
        <v>1</v>
      </c>
      <c r="AR915" s="387">
        <v>1</v>
      </c>
      <c r="AS915" s="387"/>
      <c r="AT915" s="387"/>
      <c r="AU915" s="387"/>
      <c r="AV915" s="387"/>
      <c r="AW915" s="350">
        <v>0.27323468998789852</v>
      </c>
      <c r="AX915" s="391">
        <v>0.25</v>
      </c>
      <c r="AY915" s="83">
        <v>5</v>
      </c>
      <c r="AZ915" s="5">
        <v>0</v>
      </c>
      <c r="BA915" s="5" t="s">
        <v>1537</v>
      </c>
      <c r="BB915" s="5" t="s">
        <v>1537</v>
      </c>
      <c r="BC915" s="5" t="s">
        <v>1537</v>
      </c>
      <c r="BD915" s="4" t="s">
        <v>3612</v>
      </c>
      <c r="BE915" s="5">
        <v>0</v>
      </c>
      <c r="BF915" s="5">
        <v>0</v>
      </c>
      <c r="BG915" s="5">
        <v>0</v>
      </c>
      <c r="BH915" s="354" t="s">
        <v>3612</v>
      </c>
      <c r="BI915" s="289"/>
      <c r="BJ915" s="297">
        <v>0</v>
      </c>
      <c r="BK915" s="297">
        <v>7</v>
      </c>
    </row>
    <row r="916" spans="1:63" x14ac:dyDescent="0.2">
      <c r="A916" s="63" t="s">
        <v>5203</v>
      </c>
      <c r="B916" s="288" t="s">
        <v>5204</v>
      </c>
      <c r="C916" s="340">
        <v>0</v>
      </c>
      <c r="D916" s="341">
        <v>47</v>
      </c>
      <c r="E916" s="341">
        <v>69</v>
      </c>
      <c r="F916" s="341">
        <v>68</v>
      </c>
      <c r="G916" s="341">
        <v>69</v>
      </c>
      <c r="H916" s="341">
        <v>74</v>
      </c>
      <c r="I916" s="342">
        <v>80</v>
      </c>
      <c r="J916" s="340">
        <v>0</v>
      </c>
      <c r="K916" s="341">
        <v>0</v>
      </c>
      <c r="L916" s="341">
        <v>33</v>
      </c>
      <c r="M916" s="341">
        <v>63</v>
      </c>
      <c r="N916" s="340">
        <v>0</v>
      </c>
      <c r="O916" s="341">
        <v>84</v>
      </c>
      <c r="P916" s="341">
        <v>84</v>
      </c>
      <c r="Q916" s="343">
        <v>84</v>
      </c>
      <c r="R916" s="344">
        <v>84</v>
      </c>
      <c r="S916" s="344">
        <v>84</v>
      </c>
      <c r="T916" s="344">
        <v>84</v>
      </c>
      <c r="U916" s="344">
        <v>84</v>
      </c>
      <c r="V916" s="344">
        <v>84</v>
      </c>
      <c r="W916" s="344">
        <v>0</v>
      </c>
      <c r="X916" s="383">
        <v>0</v>
      </c>
      <c r="Y916" s="384">
        <v>0.12</v>
      </c>
      <c r="Z916" s="384">
        <v>0.25</v>
      </c>
      <c r="AA916" s="384">
        <v>0.25</v>
      </c>
      <c r="AB916" s="385">
        <v>0</v>
      </c>
      <c r="AC916" s="385">
        <v>0</v>
      </c>
      <c r="AD916" s="385">
        <v>0</v>
      </c>
      <c r="AE916" s="385">
        <v>0</v>
      </c>
      <c r="AF916" s="200">
        <v>0</v>
      </c>
      <c r="AG916" s="333" t="s">
        <v>1570</v>
      </c>
      <c r="AH916" s="386" t="s">
        <v>5201</v>
      </c>
      <c r="AI916" s="387" t="s">
        <v>5202</v>
      </c>
      <c r="AJ916" s="386">
        <v>0.75</v>
      </c>
      <c r="AK916" s="390">
        <v>15</v>
      </c>
      <c r="AL916" s="333">
        <v>39</v>
      </c>
      <c r="AM916" s="333">
        <v>0.27323468998789852</v>
      </c>
      <c r="AN916" s="440">
        <v>9.0167447696006526</v>
      </c>
      <c r="AO916" s="389"/>
      <c r="AP916" s="390">
        <v>4.0985203498184779</v>
      </c>
      <c r="AQ916" s="387">
        <v>1</v>
      </c>
      <c r="AR916" s="387">
        <v>1</v>
      </c>
      <c r="AS916" s="387"/>
      <c r="AT916" s="387"/>
      <c r="AU916" s="387"/>
      <c r="AV916" s="387"/>
      <c r="AW916" s="350">
        <v>0.27323468998789852</v>
      </c>
      <c r="AX916" s="391">
        <v>0.25</v>
      </c>
      <c r="AY916" s="83">
        <v>5</v>
      </c>
      <c r="AZ916" s="5">
        <v>0</v>
      </c>
      <c r="BA916" s="5" t="s">
        <v>1537</v>
      </c>
      <c r="BB916" s="5" t="s">
        <v>1537</v>
      </c>
      <c r="BC916" s="5" t="s">
        <v>1537</v>
      </c>
      <c r="BD916" s="4" t="s">
        <v>3612</v>
      </c>
      <c r="BE916" s="5">
        <v>0</v>
      </c>
      <c r="BF916" s="5">
        <v>0</v>
      </c>
      <c r="BG916" s="5">
        <v>0</v>
      </c>
      <c r="BH916" s="354" t="s">
        <v>1537</v>
      </c>
      <c r="BI916" s="289"/>
      <c r="BJ916" s="297">
        <v>0</v>
      </c>
      <c r="BK916" s="297">
        <v>7</v>
      </c>
    </row>
    <row r="917" spans="1:63" x14ac:dyDescent="0.2">
      <c r="A917" s="293" t="s">
        <v>1151</v>
      </c>
      <c r="B917" s="288" t="s">
        <v>3095</v>
      </c>
      <c r="C917" s="340">
        <v>0</v>
      </c>
      <c r="D917" s="341">
        <v>49</v>
      </c>
      <c r="E917" s="341">
        <v>71</v>
      </c>
      <c r="F917" s="341">
        <v>70</v>
      </c>
      <c r="G917" s="341">
        <v>71</v>
      </c>
      <c r="H917" s="341">
        <v>77</v>
      </c>
      <c r="I917" s="342">
        <v>83</v>
      </c>
      <c r="J917" s="340">
        <v>0</v>
      </c>
      <c r="K917" s="341">
        <v>0</v>
      </c>
      <c r="L917" s="341">
        <v>34</v>
      </c>
      <c r="M917" s="341">
        <v>65</v>
      </c>
      <c r="N917" s="340">
        <v>0</v>
      </c>
      <c r="O917" s="341">
        <v>87</v>
      </c>
      <c r="P917" s="341">
        <v>87</v>
      </c>
      <c r="Q917" s="343">
        <v>87</v>
      </c>
      <c r="R917" s="344">
        <v>87</v>
      </c>
      <c r="S917" s="344">
        <v>87</v>
      </c>
      <c r="T917" s="344">
        <v>87</v>
      </c>
      <c r="U917" s="344">
        <v>87</v>
      </c>
      <c r="V917" s="344">
        <v>87</v>
      </c>
      <c r="W917" s="344">
        <v>0</v>
      </c>
      <c r="X917" s="383">
        <v>0</v>
      </c>
      <c r="Y917" s="384">
        <v>0.12</v>
      </c>
      <c r="Z917" s="384">
        <v>0.25</v>
      </c>
      <c r="AA917" s="384">
        <v>0.25</v>
      </c>
      <c r="AB917" s="385">
        <v>0</v>
      </c>
      <c r="AC917" s="385">
        <v>0</v>
      </c>
      <c r="AD917" s="385">
        <v>0</v>
      </c>
      <c r="AE917" s="385">
        <v>0</v>
      </c>
      <c r="AF917" s="200">
        <v>0</v>
      </c>
      <c r="AG917" s="333" t="s">
        <v>1570</v>
      </c>
      <c r="AH917" s="386" t="s">
        <v>5201</v>
      </c>
      <c r="AI917" s="387" t="s">
        <v>5202</v>
      </c>
      <c r="AJ917" s="386">
        <v>0.75</v>
      </c>
      <c r="AK917" s="390">
        <v>15</v>
      </c>
      <c r="AL917" s="333">
        <v>42</v>
      </c>
      <c r="AM917" s="333">
        <v>0.27323468998789852</v>
      </c>
      <c r="AN917" s="440">
        <v>9.0167447696006526</v>
      </c>
      <c r="AO917" s="389"/>
      <c r="AP917" s="390">
        <v>4.0985203498184779</v>
      </c>
      <c r="AQ917" s="387">
        <v>1</v>
      </c>
      <c r="AR917" s="387">
        <v>1</v>
      </c>
      <c r="AS917" s="387"/>
      <c r="AT917" s="387"/>
      <c r="AU917" s="387"/>
      <c r="AV917" s="387"/>
      <c r="AW917" s="350">
        <v>0.27323468998789852</v>
      </c>
      <c r="AX917" s="391">
        <v>0.25</v>
      </c>
      <c r="AY917" s="83">
        <v>5</v>
      </c>
      <c r="AZ917" s="5">
        <v>0</v>
      </c>
      <c r="BA917" s="5" t="s">
        <v>1537</v>
      </c>
      <c r="BB917" s="5" t="s">
        <v>1537</v>
      </c>
      <c r="BC917" s="5" t="s">
        <v>1537</v>
      </c>
      <c r="BD917" s="4" t="s">
        <v>3612</v>
      </c>
      <c r="BE917" s="5">
        <v>0</v>
      </c>
      <c r="BF917" s="5">
        <v>0</v>
      </c>
      <c r="BG917" s="5">
        <v>0</v>
      </c>
      <c r="BH917" s="354" t="s">
        <v>3612</v>
      </c>
      <c r="BI917" s="289"/>
      <c r="BJ917" s="297">
        <v>0</v>
      </c>
      <c r="BK917" s="297">
        <v>8</v>
      </c>
    </row>
    <row r="918" spans="1:63" x14ac:dyDescent="0.2">
      <c r="A918" s="293" t="s">
        <v>1143</v>
      </c>
      <c r="B918" s="288" t="s">
        <v>3084</v>
      </c>
      <c r="C918" s="340">
        <v>0</v>
      </c>
      <c r="D918" s="341">
        <v>43</v>
      </c>
      <c r="E918" s="341">
        <v>62</v>
      </c>
      <c r="F918" s="341">
        <v>60</v>
      </c>
      <c r="G918" s="341">
        <v>62</v>
      </c>
      <c r="H918" s="341">
        <v>68</v>
      </c>
      <c r="I918" s="342">
        <v>73</v>
      </c>
      <c r="J918" s="340">
        <v>0</v>
      </c>
      <c r="K918" s="341">
        <v>0</v>
      </c>
      <c r="L918" s="341">
        <v>27</v>
      </c>
      <c r="M918" s="341">
        <v>56</v>
      </c>
      <c r="N918" s="340">
        <v>0</v>
      </c>
      <c r="O918" s="341">
        <v>75</v>
      </c>
      <c r="P918" s="341">
        <v>75</v>
      </c>
      <c r="Q918" s="343">
        <v>75</v>
      </c>
      <c r="R918" s="344">
        <v>75</v>
      </c>
      <c r="S918" s="344">
        <v>75</v>
      </c>
      <c r="T918" s="344">
        <v>75</v>
      </c>
      <c r="U918" s="344">
        <v>75</v>
      </c>
      <c r="V918" s="344">
        <v>75</v>
      </c>
      <c r="W918" s="344">
        <v>0</v>
      </c>
      <c r="X918" s="383">
        <v>0</v>
      </c>
      <c r="Y918" s="384">
        <v>0.12</v>
      </c>
      <c r="Z918" s="384">
        <v>0.25</v>
      </c>
      <c r="AA918" s="384">
        <v>0.25</v>
      </c>
      <c r="AB918" s="385">
        <v>0</v>
      </c>
      <c r="AC918" s="385">
        <v>0</v>
      </c>
      <c r="AD918" s="385">
        <v>0</v>
      </c>
      <c r="AE918" s="385">
        <v>0</v>
      </c>
      <c r="AF918" s="200">
        <v>0</v>
      </c>
      <c r="AG918" s="333" t="s">
        <v>1570</v>
      </c>
      <c r="AH918" s="386" t="s">
        <v>5201</v>
      </c>
      <c r="AI918" s="387" t="s">
        <v>5202</v>
      </c>
      <c r="AJ918" s="386">
        <v>0.75</v>
      </c>
      <c r="AK918" s="390">
        <v>18</v>
      </c>
      <c r="AL918" s="333">
        <v>30</v>
      </c>
      <c r="AM918" s="333">
        <v>0.27323468998789852</v>
      </c>
      <c r="AN918" s="440">
        <v>9.0167447696006526</v>
      </c>
      <c r="AO918" s="389"/>
      <c r="AP918" s="390">
        <v>4.0985203498184779</v>
      </c>
      <c r="AQ918" s="387">
        <v>1</v>
      </c>
      <c r="AR918" s="387">
        <v>1</v>
      </c>
      <c r="AS918" s="387"/>
      <c r="AT918" s="387"/>
      <c r="AU918" s="387"/>
      <c r="AV918" s="387"/>
      <c r="AW918" s="350">
        <v>0.27323468998789852</v>
      </c>
      <c r="AX918" s="391">
        <v>0.25</v>
      </c>
      <c r="AY918" s="83">
        <v>5</v>
      </c>
      <c r="AZ918" s="5">
        <v>0</v>
      </c>
      <c r="BA918" s="5" t="s">
        <v>1537</v>
      </c>
      <c r="BB918" s="5" t="s">
        <v>1537</v>
      </c>
      <c r="BC918" s="5" t="s">
        <v>1537</v>
      </c>
      <c r="BD918" s="4" t="s">
        <v>3612</v>
      </c>
      <c r="BE918" s="5">
        <v>0</v>
      </c>
      <c r="BF918" s="5">
        <v>0</v>
      </c>
      <c r="BG918" s="5">
        <v>0</v>
      </c>
      <c r="BH918" s="354" t="s">
        <v>3612</v>
      </c>
      <c r="BI918" s="289"/>
      <c r="BJ918" s="297">
        <v>0</v>
      </c>
      <c r="BK918" s="297">
        <v>7</v>
      </c>
    </row>
    <row r="919" spans="1:63" x14ac:dyDescent="0.2">
      <c r="A919" s="293" t="s">
        <v>1148</v>
      </c>
      <c r="B919" s="288" t="s">
        <v>3091</v>
      </c>
      <c r="C919" s="340">
        <v>0</v>
      </c>
      <c r="D919" s="341">
        <v>50</v>
      </c>
      <c r="E919" s="341">
        <v>72</v>
      </c>
      <c r="F919" s="341">
        <v>71</v>
      </c>
      <c r="G919" s="341">
        <v>73</v>
      </c>
      <c r="H919" s="341">
        <v>79</v>
      </c>
      <c r="I919" s="342">
        <v>85</v>
      </c>
      <c r="J919" s="340">
        <v>0</v>
      </c>
      <c r="K919" s="341">
        <v>0</v>
      </c>
      <c r="L919" s="341">
        <v>35</v>
      </c>
      <c r="M919" s="341">
        <v>67</v>
      </c>
      <c r="N919" s="340">
        <v>0</v>
      </c>
      <c r="O919" s="341">
        <v>83</v>
      </c>
      <c r="P919" s="341">
        <v>83</v>
      </c>
      <c r="Q919" s="343">
        <v>83</v>
      </c>
      <c r="R919" s="344">
        <v>83</v>
      </c>
      <c r="S919" s="344">
        <v>83</v>
      </c>
      <c r="T919" s="344">
        <v>83</v>
      </c>
      <c r="U919" s="344">
        <v>83</v>
      </c>
      <c r="V919" s="344">
        <v>83</v>
      </c>
      <c r="W919" s="344">
        <v>0</v>
      </c>
      <c r="X919" s="383">
        <v>0</v>
      </c>
      <c r="Y919" s="384">
        <v>0.12</v>
      </c>
      <c r="Z919" s="384">
        <v>0.25</v>
      </c>
      <c r="AA919" s="384">
        <v>0.25</v>
      </c>
      <c r="AB919" s="385">
        <v>0</v>
      </c>
      <c r="AC919" s="385">
        <v>0</v>
      </c>
      <c r="AD919" s="385">
        <v>0</v>
      </c>
      <c r="AE919" s="385">
        <v>0</v>
      </c>
      <c r="AF919" s="200">
        <v>0</v>
      </c>
      <c r="AG919" s="333" t="s">
        <v>1570</v>
      </c>
      <c r="AH919" s="386" t="s">
        <v>5201</v>
      </c>
      <c r="AI919" s="387" t="s">
        <v>5202</v>
      </c>
      <c r="AJ919" s="386">
        <v>0.75</v>
      </c>
      <c r="AK919" s="390">
        <v>18</v>
      </c>
      <c r="AL919" s="333">
        <v>36</v>
      </c>
      <c r="AM919" s="333">
        <v>0.27323468998789852</v>
      </c>
      <c r="AN919" s="440">
        <v>9.0167447696006526</v>
      </c>
      <c r="AO919" s="389"/>
      <c r="AP919" s="390">
        <v>4.0985203498184779</v>
      </c>
      <c r="AQ919" s="387">
        <v>1</v>
      </c>
      <c r="AR919" s="387">
        <v>1</v>
      </c>
      <c r="AS919" s="387"/>
      <c r="AT919" s="387"/>
      <c r="AU919" s="387"/>
      <c r="AV919" s="387"/>
      <c r="AW919" s="350">
        <v>0.27323468998789852</v>
      </c>
      <c r="AX919" s="391">
        <v>0.25</v>
      </c>
      <c r="AY919" s="83">
        <v>5</v>
      </c>
      <c r="AZ919" s="5">
        <v>0</v>
      </c>
      <c r="BA919" s="5" t="s">
        <v>1537</v>
      </c>
      <c r="BB919" s="5" t="s">
        <v>1537</v>
      </c>
      <c r="BC919" s="5" t="s">
        <v>1537</v>
      </c>
      <c r="BD919" s="4" t="s">
        <v>3612</v>
      </c>
      <c r="BE919" s="5">
        <v>0</v>
      </c>
      <c r="BF919" s="5">
        <v>0</v>
      </c>
      <c r="BG919" s="5">
        <v>0</v>
      </c>
      <c r="BH919" s="354" t="s">
        <v>3612</v>
      </c>
      <c r="BI919" s="289"/>
      <c r="BJ919" s="297">
        <v>0</v>
      </c>
      <c r="BK919" s="297">
        <v>8</v>
      </c>
    </row>
    <row r="920" spans="1:63" x14ac:dyDescent="0.2">
      <c r="A920" s="293" t="s">
        <v>5207</v>
      </c>
      <c r="B920" s="288" t="s">
        <v>5208</v>
      </c>
      <c r="C920" s="340">
        <v>0</v>
      </c>
      <c r="D920" s="341">
        <v>55</v>
      </c>
      <c r="E920" s="341">
        <v>80</v>
      </c>
      <c r="F920" s="341">
        <v>79</v>
      </c>
      <c r="G920" s="341">
        <v>81</v>
      </c>
      <c r="H920" s="341">
        <v>89</v>
      </c>
      <c r="I920" s="342">
        <v>95</v>
      </c>
      <c r="J920" s="340">
        <v>0</v>
      </c>
      <c r="K920" s="341">
        <v>0</v>
      </c>
      <c r="L920" s="341">
        <v>39</v>
      </c>
      <c r="M920" s="341">
        <v>75</v>
      </c>
      <c r="N920" s="340">
        <v>0</v>
      </c>
      <c r="O920" s="341">
        <v>88</v>
      </c>
      <c r="P920" s="341">
        <v>88</v>
      </c>
      <c r="Q920" s="343">
        <v>88</v>
      </c>
      <c r="R920" s="344">
        <v>88</v>
      </c>
      <c r="S920" s="344">
        <v>88</v>
      </c>
      <c r="T920" s="344">
        <v>88</v>
      </c>
      <c r="U920" s="344">
        <v>88</v>
      </c>
      <c r="V920" s="344">
        <v>88</v>
      </c>
      <c r="W920" s="344">
        <v>0</v>
      </c>
      <c r="X920" s="383">
        <v>0</v>
      </c>
      <c r="Y920" s="384">
        <v>0.12</v>
      </c>
      <c r="Z920" s="384">
        <v>0.25</v>
      </c>
      <c r="AA920" s="384">
        <v>0.25</v>
      </c>
      <c r="AB920" s="385">
        <v>0</v>
      </c>
      <c r="AC920" s="385">
        <v>0</v>
      </c>
      <c r="AD920" s="385">
        <v>0</v>
      </c>
      <c r="AE920" s="385">
        <v>0</v>
      </c>
      <c r="AF920" s="200">
        <v>0</v>
      </c>
      <c r="AG920" s="333" t="s">
        <v>1570</v>
      </c>
      <c r="AH920" s="386" t="s">
        <v>5201</v>
      </c>
      <c r="AI920" s="387" t="s">
        <v>5202</v>
      </c>
      <c r="AJ920" s="386">
        <v>0.75</v>
      </c>
      <c r="AK920" s="390">
        <v>18</v>
      </c>
      <c r="AL920" s="333">
        <v>39</v>
      </c>
      <c r="AM920" s="333">
        <v>0.27323468998789852</v>
      </c>
      <c r="AN920" s="440">
        <v>9.0167447696006526</v>
      </c>
      <c r="AO920" s="389"/>
      <c r="AP920" s="390">
        <v>4.0985203498184779</v>
      </c>
      <c r="AQ920" s="387">
        <v>1</v>
      </c>
      <c r="AR920" s="387">
        <v>1</v>
      </c>
      <c r="AS920" s="387"/>
      <c r="AT920" s="387"/>
      <c r="AU920" s="387"/>
      <c r="AV920" s="387"/>
      <c r="AW920" s="350">
        <v>0.27323468998789852</v>
      </c>
      <c r="AX920" s="391">
        <v>0.25</v>
      </c>
      <c r="AY920" s="83">
        <v>5</v>
      </c>
      <c r="AZ920" s="5">
        <v>0</v>
      </c>
      <c r="BA920" s="5" t="s">
        <v>1537</v>
      </c>
      <c r="BB920" s="5" t="s">
        <v>1537</v>
      </c>
      <c r="BC920" s="5" t="s">
        <v>1537</v>
      </c>
      <c r="BD920" s="4" t="s">
        <v>3612</v>
      </c>
      <c r="BE920" s="5">
        <v>0</v>
      </c>
      <c r="BF920" s="5">
        <v>0</v>
      </c>
      <c r="BG920" s="5">
        <v>0</v>
      </c>
      <c r="BH920" s="354" t="s">
        <v>1537</v>
      </c>
      <c r="BI920" s="289"/>
      <c r="BJ920" s="297">
        <v>0</v>
      </c>
      <c r="BK920" s="297">
        <v>9</v>
      </c>
    </row>
    <row r="921" spans="1:63" x14ac:dyDescent="0.2">
      <c r="A921" s="293" t="s">
        <v>1153</v>
      </c>
      <c r="B921" s="288" t="s">
        <v>3097</v>
      </c>
      <c r="C921" s="340">
        <v>0</v>
      </c>
      <c r="D921" s="341">
        <v>57</v>
      </c>
      <c r="E921" s="341">
        <v>83</v>
      </c>
      <c r="F921" s="341">
        <v>82</v>
      </c>
      <c r="G921" s="341">
        <v>84</v>
      </c>
      <c r="H921" s="341">
        <v>92</v>
      </c>
      <c r="I921" s="342">
        <v>98</v>
      </c>
      <c r="J921" s="340">
        <v>0</v>
      </c>
      <c r="K921" s="341">
        <v>0</v>
      </c>
      <c r="L921" s="341">
        <v>40</v>
      </c>
      <c r="M921" s="341">
        <v>78</v>
      </c>
      <c r="N921" s="340">
        <v>0</v>
      </c>
      <c r="O921" s="341">
        <v>91</v>
      </c>
      <c r="P921" s="341">
        <v>91</v>
      </c>
      <c r="Q921" s="343">
        <v>91</v>
      </c>
      <c r="R921" s="344">
        <v>91</v>
      </c>
      <c r="S921" s="344">
        <v>91</v>
      </c>
      <c r="T921" s="344">
        <v>91</v>
      </c>
      <c r="U921" s="344">
        <v>91</v>
      </c>
      <c r="V921" s="344">
        <v>91</v>
      </c>
      <c r="W921" s="344">
        <v>0</v>
      </c>
      <c r="X921" s="383">
        <v>0</v>
      </c>
      <c r="Y921" s="384">
        <v>0.12</v>
      </c>
      <c r="Z921" s="384">
        <v>0.25</v>
      </c>
      <c r="AA921" s="384">
        <v>0.25</v>
      </c>
      <c r="AB921" s="385">
        <v>0</v>
      </c>
      <c r="AC921" s="385">
        <v>0</v>
      </c>
      <c r="AD921" s="385">
        <v>0</v>
      </c>
      <c r="AE921" s="385">
        <v>0</v>
      </c>
      <c r="AF921" s="200">
        <v>0</v>
      </c>
      <c r="AG921" s="333" t="s">
        <v>1570</v>
      </c>
      <c r="AH921" s="386" t="s">
        <v>5201</v>
      </c>
      <c r="AI921" s="387" t="s">
        <v>5202</v>
      </c>
      <c r="AJ921" s="386">
        <v>0.75</v>
      </c>
      <c r="AK921" s="390">
        <v>18</v>
      </c>
      <c r="AL921" s="333">
        <v>42</v>
      </c>
      <c r="AM921" s="333">
        <v>0.27323468998789852</v>
      </c>
      <c r="AN921" s="440">
        <v>9.0167447696006526</v>
      </c>
      <c r="AO921" s="389"/>
      <c r="AP921" s="390">
        <v>4.0985203498184779</v>
      </c>
      <c r="AQ921" s="387">
        <v>1</v>
      </c>
      <c r="AR921" s="387">
        <v>1</v>
      </c>
      <c r="AS921" s="387"/>
      <c r="AT921" s="387"/>
      <c r="AU921" s="387"/>
      <c r="AV921" s="387"/>
      <c r="AW921" s="350">
        <v>0.27323468998789852</v>
      </c>
      <c r="AX921" s="391">
        <v>0.25</v>
      </c>
      <c r="AY921" s="83">
        <v>5</v>
      </c>
      <c r="AZ921" s="5">
        <v>0</v>
      </c>
      <c r="BA921" s="5" t="s">
        <v>1537</v>
      </c>
      <c r="BB921" s="5" t="s">
        <v>1537</v>
      </c>
      <c r="BC921" s="5" t="s">
        <v>1537</v>
      </c>
      <c r="BD921" s="4" t="s">
        <v>3612</v>
      </c>
      <c r="BE921" s="5">
        <v>0</v>
      </c>
      <c r="BF921" s="5">
        <v>0</v>
      </c>
      <c r="BG921" s="5">
        <v>0</v>
      </c>
      <c r="BH921" s="354" t="s">
        <v>3612</v>
      </c>
      <c r="BI921" s="289"/>
      <c r="BJ921" s="297">
        <v>0</v>
      </c>
      <c r="BK921" s="297">
        <v>9</v>
      </c>
    </row>
    <row r="922" spans="1:63" x14ac:dyDescent="0.2">
      <c r="A922" s="291" t="s">
        <v>3085</v>
      </c>
      <c r="B922" s="292" t="s">
        <v>3086</v>
      </c>
      <c r="C922" s="340">
        <v>0</v>
      </c>
      <c r="D922" s="341">
        <v>49</v>
      </c>
      <c r="E922" s="341">
        <v>71</v>
      </c>
      <c r="F922" s="341">
        <v>70</v>
      </c>
      <c r="G922" s="341">
        <v>71</v>
      </c>
      <c r="H922" s="341">
        <v>77</v>
      </c>
      <c r="I922" s="342">
        <v>83</v>
      </c>
      <c r="J922" s="340">
        <v>0</v>
      </c>
      <c r="K922" s="341">
        <v>0</v>
      </c>
      <c r="L922" s="341">
        <v>34</v>
      </c>
      <c r="M922" s="341">
        <v>65</v>
      </c>
      <c r="N922" s="340">
        <v>0</v>
      </c>
      <c r="O922" s="341">
        <v>78</v>
      </c>
      <c r="P922" s="341">
        <v>78</v>
      </c>
      <c r="Q922" s="343">
        <v>78</v>
      </c>
      <c r="R922" s="344">
        <v>78</v>
      </c>
      <c r="S922" s="344">
        <v>78</v>
      </c>
      <c r="T922" s="344">
        <v>78</v>
      </c>
      <c r="U922" s="344">
        <v>78</v>
      </c>
      <c r="V922" s="344">
        <v>78</v>
      </c>
      <c r="W922" s="344">
        <v>0</v>
      </c>
      <c r="X922" s="383">
        <v>0</v>
      </c>
      <c r="Y922" s="384">
        <v>0.12</v>
      </c>
      <c r="Z922" s="384">
        <v>0.25</v>
      </c>
      <c r="AA922" s="384">
        <v>0.25</v>
      </c>
      <c r="AB922" s="385">
        <v>0</v>
      </c>
      <c r="AC922" s="385">
        <v>0</v>
      </c>
      <c r="AD922" s="385">
        <v>0</v>
      </c>
      <c r="AE922" s="385">
        <v>0</v>
      </c>
      <c r="AF922" s="200">
        <v>0</v>
      </c>
      <c r="AG922" s="333" t="s">
        <v>1570</v>
      </c>
      <c r="AH922" s="388" t="s">
        <v>5201</v>
      </c>
      <c r="AI922" s="388" t="s">
        <v>5202</v>
      </c>
      <c r="AJ922" s="389">
        <v>0.75</v>
      </c>
      <c r="AK922" s="390">
        <v>21</v>
      </c>
      <c r="AL922" s="333">
        <v>30</v>
      </c>
      <c r="AM922" s="333">
        <v>0.27323468998789852</v>
      </c>
      <c r="AN922" s="440">
        <v>9.0167447696006526</v>
      </c>
      <c r="AO922" s="389"/>
      <c r="AP922" s="388">
        <v>4.0985203498184779</v>
      </c>
      <c r="AQ922" s="389">
        <v>1</v>
      </c>
      <c r="AR922" s="389">
        <v>1</v>
      </c>
      <c r="AS922" s="389"/>
      <c r="AT922" s="389"/>
      <c r="AU922" s="389"/>
      <c r="AV922" s="389"/>
      <c r="AW922" s="350">
        <v>0.27323468998789852</v>
      </c>
      <c r="AX922" s="391">
        <v>0.25</v>
      </c>
      <c r="AY922" s="83">
        <v>5</v>
      </c>
      <c r="AZ922" s="5">
        <v>0</v>
      </c>
      <c r="BA922" s="5" t="s">
        <v>1537</v>
      </c>
      <c r="BB922" s="5" t="s">
        <v>1537</v>
      </c>
      <c r="BC922" s="5" t="s">
        <v>1537</v>
      </c>
      <c r="BD922" s="4" t="s">
        <v>3612</v>
      </c>
      <c r="BE922" s="5">
        <v>0</v>
      </c>
      <c r="BF922" s="5">
        <v>0</v>
      </c>
      <c r="BG922" s="5">
        <v>0</v>
      </c>
      <c r="BH922" s="354" t="s">
        <v>3612</v>
      </c>
      <c r="BI922" s="289"/>
      <c r="BJ922" s="297">
        <v>0</v>
      </c>
      <c r="BK922" s="297">
        <v>8</v>
      </c>
    </row>
    <row r="923" spans="1:63" x14ac:dyDescent="0.2">
      <c r="A923" s="291" t="s">
        <v>3092</v>
      </c>
      <c r="B923" s="292" t="s">
        <v>3086</v>
      </c>
      <c r="C923" s="340">
        <v>0</v>
      </c>
      <c r="D923" s="341">
        <v>57</v>
      </c>
      <c r="E923" s="341">
        <v>83</v>
      </c>
      <c r="F923" s="341">
        <v>82</v>
      </c>
      <c r="G923" s="341">
        <v>84</v>
      </c>
      <c r="H923" s="341">
        <v>92</v>
      </c>
      <c r="I923" s="342">
        <v>98</v>
      </c>
      <c r="J923" s="340">
        <v>0</v>
      </c>
      <c r="K923" s="341">
        <v>0</v>
      </c>
      <c r="L923" s="341">
        <v>40</v>
      </c>
      <c r="M923" s="341">
        <v>78</v>
      </c>
      <c r="N923" s="340">
        <v>0</v>
      </c>
      <c r="O923" s="341">
        <v>90</v>
      </c>
      <c r="P923" s="341">
        <v>90</v>
      </c>
      <c r="Q923" s="343">
        <v>90</v>
      </c>
      <c r="R923" s="344">
        <v>90</v>
      </c>
      <c r="S923" s="344">
        <v>90</v>
      </c>
      <c r="T923" s="344">
        <v>90</v>
      </c>
      <c r="U923" s="344">
        <v>90</v>
      </c>
      <c r="V923" s="344">
        <v>90</v>
      </c>
      <c r="W923" s="344">
        <v>0</v>
      </c>
      <c r="X923" s="383">
        <v>0</v>
      </c>
      <c r="Y923" s="384">
        <v>0.12</v>
      </c>
      <c r="Z923" s="384">
        <v>0.25</v>
      </c>
      <c r="AA923" s="384">
        <v>0.25</v>
      </c>
      <c r="AB923" s="385">
        <v>0</v>
      </c>
      <c r="AC923" s="385">
        <v>0</v>
      </c>
      <c r="AD923" s="385">
        <v>0</v>
      </c>
      <c r="AE923" s="385">
        <v>0</v>
      </c>
      <c r="AF923" s="405">
        <v>0</v>
      </c>
      <c r="AG923" s="333" t="s">
        <v>1570</v>
      </c>
      <c r="AH923" s="388" t="s">
        <v>5201</v>
      </c>
      <c r="AI923" s="388" t="s">
        <v>5202</v>
      </c>
      <c r="AJ923" s="389">
        <v>0.75</v>
      </c>
      <c r="AK923" s="390">
        <v>21</v>
      </c>
      <c r="AL923" s="333">
        <v>36</v>
      </c>
      <c r="AM923" s="333">
        <v>0.27323468998789852</v>
      </c>
      <c r="AN923" s="440">
        <v>9.0167447696006526</v>
      </c>
      <c r="AO923" s="389"/>
      <c r="AP923" s="388">
        <v>4.0985203498184779</v>
      </c>
      <c r="AQ923" s="389">
        <v>1</v>
      </c>
      <c r="AR923" s="389">
        <v>1</v>
      </c>
      <c r="AS923" s="389"/>
      <c r="AT923" s="389"/>
      <c r="AU923" s="389"/>
      <c r="AV923" s="389"/>
      <c r="AW923" s="350">
        <v>0.27323468998789852</v>
      </c>
      <c r="AX923" s="391">
        <v>0.25</v>
      </c>
      <c r="AY923" s="83">
        <v>5</v>
      </c>
      <c r="AZ923" s="5">
        <v>0</v>
      </c>
      <c r="BA923" s="5" t="s">
        <v>1537</v>
      </c>
      <c r="BB923" s="5" t="s">
        <v>1537</v>
      </c>
      <c r="BC923" s="5" t="s">
        <v>1537</v>
      </c>
      <c r="BD923" s="4" t="s">
        <v>3612</v>
      </c>
      <c r="BE923" s="5">
        <v>0</v>
      </c>
      <c r="BF923" s="5">
        <v>0</v>
      </c>
      <c r="BG923" s="5">
        <v>0</v>
      </c>
      <c r="BH923" s="5" t="s">
        <v>3612</v>
      </c>
      <c r="BI923" s="289"/>
      <c r="BJ923" s="297">
        <v>0</v>
      </c>
      <c r="BK923" s="297">
        <v>9</v>
      </c>
    </row>
    <row r="924" spans="1:63" x14ac:dyDescent="0.2">
      <c r="A924" s="291" t="s">
        <v>5209</v>
      </c>
      <c r="B924" s="292" t="s">
        <v>5210</v>
      </c>
      <c r="C924" s="340">
        <v>0</v>
      </c>
      <c r="D924" s="341">
        <v>65</v>
      </c>
      <c r="E924" s="341">
        <v>93</v>
      </c>
      <c r="F924" s="341">
        <v>91</v>
      </c>
      <c r="G924" s="341">
        <v>94</v>
      </c>
      <c r="H924" s="341">
        <v>102</v>
      </c>
      <c r="I924" s="342">
        <v>110</v>
      </c>
      <c r="J924" s="340">
        <v>0</v>
      </c>
      <c r="K924" s="341">
        <v>0</v>
      </c>
      <c r="L924" s="341">
        <v>44</v>
      </c>
      <c r="M924" s="341">
        <v>88</v>
      </c>
      <c r="N924" s="340">
        <v>0</v>
      </c>
      <c r="O924" s="341">
        <v>92</v>
      </c>
      <c r="P924" s="341">
        <v>92</v>
      </c>
      <c r="Q924" s="343">
        <v>92</v>
      </c>
      <c r="R924" s="344">
        <v>92</v>
      </c>
      <c r="S924" s="344">
        <v>92</v>
      </c>
      <c r="T924" s="344">
        <v>92</v>
      </c>
      <c r="U924" s="344">
        <v>92</v>
      </c>
      <c r="V924" s="344">
        <v>92</v>
      </c>
      <c r="W924" s="344">
        <v>0</v>
      </c>
      <c r="X924" s="383">
        <v>0</v>
      </c>
      <c r="Y924" s="384">
        <v>0.12</v>
      </c>
      <c r="Z924" s="384">
        <v>0.25</v>
      </c>
      <c r="AA924" s="384">
        <v>0.25</v>
      </c>
      <c r="AB924" s="385">
        <v>0</v>
      </c>
      <c r="AC924" s="385">
        <v>0</v>
      </c>
      <c r="AD924" s="385">
        <v>0</v>
      </c>
      <c r="AE924" s="385">
        <v>0</v>
      </c>
      <c r="AF924" s="405">
        <v>0</v>
      </c>
      <c r="AG924" s="333" t="s">
        <v>1570</v>
      </c>
      <c r="AH924" s="388" t="s">
        <v>5201</v>
      </c>
      <c r="AI924" s="388" t="s">
        <v>5202</v>
      </c>
      <c r="AJ924" s="389">
        <v>0.75</v>
      </c>
      <c r="AK924" s="390">
        <v>21</v>
      </c>
      <c r="AL924" s="333">
        <v>39</v>
      </c>
      <c r="AM924" s="333">
        <v>0.27323468998789852</v>
      </c>
      <c r="AN924" s="440">
        <v>9.0167447696006526</v>
      </c>
      <c r="AO924" s="389"/>
      <c r="AP924" s="388">
        <v>4.0985203498184779</v>
      </c>
      <c r="AQ924" s="389">
        <v>1</v>
      </c>
      <c r="AR924" s="389">
        <v>1</v>
      </c>
      <c r="AS924" s="389"/>
      <c r="AT924" s="389"/>
      <c r="AU924" s="389"/>
      <c r="AV924" s="389"/>
      <c r="AW924" s="350">
        <v>0.27323468998789852</v>
      </c>
      <c r="AX924" s="391">
        <v>0.25</v>
      </c>
      <c r="AY924" s="83">
        <v>5</v>
      </c>
      <c r="AZ924" s="5">
        <v>0</v>
      </c>
      <c r="BA924" s="5" t="s">
        <v>1537</v>
      </c>
      <c r="BB924" s="5" t="s">
        <v>1537</v>
      </c>
      <c r="BC924" s="5" t="s">
        <v>1537</v>
      </c>
      <c r="BD924" s="4" t="s">
        <v>3612</v>
      </c>
      <c r="BE924" s="5">
        <v>0</v>
      </c>
      <c r="BF924" s="5">
        <v>0</v>
      </c>
      <c r="BG924" s="5">
        <v>0</v>
      </c>
      <c r="BH924" s="5" t="s">
        <v>1537</v>
      </c>
      <c r="BI924" s="289"/>
      <c r="BJ924" s="297">
        <v>0</v>
      </c>
      <c r="BK924" s="297">
        <v>10</v>
      </c>
    </row>
    <row r="925" spans="1:63" x14ac:dyDescent="0.2">
      <c r="A925" s="291" t="s">
        <v>3098</v>
      </c>
      <c r="B925" s="292" t="s">
        <v>3099</v>
      </c>
      <c r="C925" s="340">
        <v>0</v>
      </c>
      <c r="D925" s="341">
        <v>67</v>
      </c>
      <c r="E925" s="341">
        <v>96</v>
      </c>
      <c r="F925" s="341">
        <v>94</v>
      </c>
      <c r="G925" s="341">
        <v>97</v>
      </c>
      <c r="H925" s="341">
        <v>106</v>
      </c>
      <c r="I925" s="342">
        <v>114</v>
      </c>
      <c r="J925" s="340">
        <v>0</v>
      </c>
      <c r="K925" s="341">
        <v>0</v>
      </c>
      <c r="L925" s="341">
        <v>46</v>
      </c>
      <c r="M925" s="341">
        <v>91</v>
      </c>
      <c r="N925" s="340">
        <v>0</v>
      </c>
      <c r="O925" s="341">
        <v>95</v>
      </c>
      <c r="P925" s="341">
        <v>95</v>
      </c>
      <c r="Q925" s="343">
        <v>95</v>
      </c>
      <c r="R925" s="344">
        <v>95</v>
      </c>
      <c r="S925" s="344">
        <v>95</v>
      </c>
      <c r="T925" s="344">
        <v>95</v>
      </c>
      <c r="U925" s="344">
        <v>95</v>
      </c>
      <c r="V925" s="344">
        <v>95</v>
      </c>
      <c r="W925" s="344">
        <v>0</v>
      </c>
      <c r="X925" s="383">
        <v>0</v>
      </c>
      <c r="Y925" s="384">
        <v>0.12</v>
      </c>
      <c r="Z925" s="384">
        <v>0.25</v>
      </c>
      <c r="AA925" s="384">
        <v>0.25</v>
      </c>
      <c r="AB925" s="385">
        <v>0</v>
      </c>
      <c r="AC925" s="385">
        <v>0</v>
      </c>
      <c r="AD925" s="385">
        <v>0</v>
      </c>
      <c r="AE925" s="385">
        <v>0</v>
      </c>
      <c r="AF925" s="405">
        <v>0</v>
      </c>
      <c r="AG925" s="333" t="s">
        <v>1570</v>
      </c>
      <c r="AH925" s="388" t="s">
        <v>5201</v>
      </c>
      <c r="AI925" s="388" t="s">
        <v>5202</v>
      </c>
      <c r="AJ925" s="389">
        <v>0.75</v>
      </c>
      <c r="AK925" s="390">
        <v>21</v>
      </c>
      <c r="AL925" s="333">
        <v>42</v>
      </c>
      <c r="AM925" s="333">
        <v>0.27323468998789852</v>
      </c>
      <c r="AN925" s="440">
        <v>9.0167447696006526</v>
      </c>
      <c r="AO925" s="389"/>
      <c r="AP925" s="388">
        <v>4.0985203498184779</v>
      </c>
      <c r="AQ925" s="389">
        <v>1</v>
      </c>
      <c r="AR925" s="389">
        <v>1</v>
      </c>
      <c r="AS925" s="389"/>
      <c r="AT925" s="389"/>
      <c r="AU925" s="389"/>
      <c r="AV925" s="389"/>
      <c r="AW925" s="350">
        <v>0.27323468998789852</v>
      </c>
      <c r="AX925" s="391">
        <v>0.25</v>
      </c>
      <c r="AY925" s="83">
        <v>5</v>
      </c>
      <c r="AZ925" s="5">
        <v>0</v>
      </c>
      <c r="BA925" s="5" t="s">
        <v>1537</v>
      </c>
      <c r="BB925" s="5" t="s">
        <v>1537</v>
      </c>
      <c r="BC925" s="5" t="s">
        <v>1537</v>
      </c>
      <c r="BD925" s="4" t="s">
        <v>3612</v>
      </c>
      <c r="BE925" s="5">
        <v>0</v>
      </c>
      <c r="BF925" s="5">
        <v>0</v>
      </c>
      <c r="BG925" s="5">
        <v>0</v>
      </c>
      <c r="BH925" s="5" t="s">
        <v>3612</v>
      </c>
      <c r="BI925" s="289"/>
      <c r="BJ925" s="297">
        <v>0</v>
      </c>
      <c r="BK925" s="297">
        <v>10</v>
      </c>
    </row>
    <row r="926" spans="1:63" x14ac:dyDescent="0.2">
      <c r="A926" s="291" t="s">
        <v>4358</v>
      </c>
      <c r="B926" s="292" t="s">
        <v>4359</v>
      </c>
      <c r="C926" s="340">
        <v>0</v>
      </c>
      <c r="D926" s="341">
        <v>34</v>
      </c>
      <c r="E926" s="341">
        <v>48</v>
      </c>
      <c r="F926" s="341">
        <v>47</v>
      </c>
      <c r="G926" s="341">
        <v>48</v>
      </c>
      <c r="H926" s="341">
        <v>53</v>
      </c>
      <c r="I926" s="342">
        <v>58</v>
      </c>
      <c r="J926" s="340">
        <v>0</v>
      </c>
      <c r="K926" s="341">
        <v>0</v>
      </c>
      <c r="L926" s="341">
        <v>21</v>
      </c>
      <c r="M926" s="341">
        <v>43</v>
      </c>
      <c r="N926" s="340">
        <v>0</v>
      </c>
      <c r="O926" s="341">
        <v>68</v>
      </c>
      <c r="P926" s="341">
        <v>68</v>
      </c>
      <c r="Q926" s="343">
        <v>68</v>
      </c>
      <c r="R926" s="344">
        <v>68</v>
      </c>
      <c r="S926" s="344">
        <v>68</v>
      </c>
      <c r="T926" s="344">
        <v>68</v>
      </c>
      <c r="U926" s="344">
        <v>68</v>
      </c>
      <c r="V926" s="344">
        <v>68</v>
      </c>
      <c r="W926" s="344">
        <v>0</v>
      </c>
      <c r="X926" s="383">
        <v>0</v>
      </c>
      <c r="Y926" s="384">
        <v>0.12</v>
      </c>
      <c r="Z926" s="384">
        <v>0.25</v>
      </c>
      <c r="AA926" s="384">
        <v>0.25</v>
      </c>
      <c r="AB926" s="385">
        <v>0</v>
      </c>
      <c r="AC926" s="385">
        <v>0</v>
      </c>
      <c r="AD926" s="385">
        <v>0</v>
      </c>
      <c r="AE926" s="385">
        <v>0</v>
      </c>
      <c r="AF926" s="405">
        <v>0</v>
      </c>
      <c r="AG926" s="333" t="s">
        <v>1570</v>
      </c>
      <c r="AH926" s="388" t="s">
        <v>5201</v>
      </c>
      <c r="AI926" s="388" t="s">
        <v>5202</v>
      </c>
      <c r="AJ926" s="389">
        <v>0.75</v>
      </c>
      <c r="AK926" s="390">
        <v>24</v>
      </c>
      <c r="AL926" s="333">
        <v>30</v>
      </c>
      <c r="AM926" s="333">
        <v>0.27323468998789852</v>
      </c>
      <c r="AN926" s="440">
        <v>9.0167447696006526</v>
      </c>
      <c r="AO926" s="389"/>
      <c r="AP926" s="388">
        <v>4.0985203498184779</v>
      </c>
      <c r="AQ926" s="389">
        <v>1</v>
      </c>
      <c r="AR926" s="389">
        <v>1</v>
      </c>
      <c r="AS926" s="389"/>
      <c r="AT926" s="389"/>
      <c r="AU926" s="389"/>
      <c r="AV926" s="389"/>
      <c r="AW926" s="350">
        <v>0.27323468998789852</v>
      </c>
      <c r="AX926" s="391">
        <v>0.25</v>
      </c>
      <c r="AY926" s="83">
        <v>5</v>
      </c>
      <c r="AZ926" s="5">
        <v>0</v>
      </c>
      <c r="BA926" s="5" t="s">
        <v>1537</v>
      </c>
      <c r="BB926" s="5" t="s">
        <v>1537</v>
      </c>
      <c r="BC926" s="5" t="s">
        <v>1537</v>
      </c>
      <c r="BD926" s="4" t="s">
        <v>3612</v>
      </c>
      <c r="BE926" s="5">
        <v>0</v>
      </c>
      <c r="BF926" s="5">
        <v>0</v>
      </c>
      <c r="BG926" s="5">
        <v>0</v>
      </c>
      <c r="BH926" s="5" t="s">
        <v>1537</v>
      </c>
      <c r="BI926" s="289"/>
      <c r="BJ926" s="297">
        <v>0</v>
      </c>
      <c r="BK926" s="297">
        <v>5</v>
      </c>
    </row>
    <row r="927" spans="1:63" x14ac:dyDescent="0.2">
      <c r="A927" s="291" t="s">
        <v>4360</v>
      </c>
      <c r="B927" s="292" t="s">
        <v>5211</v>
      </c>
      <c r="C927" s="340">
        <v>0</v>
      </c>
      <c r="D927" s="341">
        <v>63</v>
      </c>
      <c r="E927" s="341">
        <v>91</v>
      </c>
      <c r="F927" s="341">
        <v>90</v>
      </c>
      <c r="G927" s="341">
        <v>91</v>
      </c>
      <c r="H927" s="341">
        <v>101</v>
      </c>
      <c r="I927" s="342">
        <v>108</v>
      </c>
      <c r="J927" s="340">
        <v>0</v>
      </c>
      <c r="K927" s="341">
        <v>0</v>
      </c>
      <c r="L927" s="341">
        <v>44</v>
      </c>
      <c r="M927" s="341">
        <v>87</v>
      </c>
      <c r="N927" s="340">
        <v>0</v>
      </c>
      <c r="O927" s="341">
        <v>84</v>
      </c>
      <c r="P927" s="341">
        <v>84</v>
      </c>
      <c r="Q927" s="343">
        <v>84</v>
      </c>
      <c r="R927" s="344">
        <v>84</v>
      </c>
      <c r="S927" s="344">
        <v>84</v>
      </c>
      <c r="T927" s="344">
        <v>84</v>
      </c>
      <c r="U927" s="344">
        <v>84</v>
      </c>
      <c r="V927" s="344">
        <v>84</v>
      </c>
      <c r="W927" s="344">
        <v>0</v>
      </c>
      <c r="X927" s="383">
        <v>0</v>
      </c>
      <c r="Y927" s="384">
        <v>0.12</v>
      </c>
      <c r="Z927" s="384">
        <v>0.25</v>
      </c>
      <c r="AA927" s="384">
        <v>0.25</v>
      </c>
      <c r="AB927" s="385">
        <v>0</v>
      </c>
      <c r="AC927" s="385">
        <v>0</v>
      </c>
      <c r="AD927" s="385">
        <v>0</v>
      </c>
      <c r="AE927" s="385">
        <v>0</v>
      </c>
      <c r="AF927" s="405">
        <v>0</v>
      </c>
      <c r="AG927" s="333" t="s">
        <v>1570</v>
      </c>
      <c r="AH927" s="388" t="s">
        <v>5201</v>
      </c>
      <c r="AI927" s="388" t="s">
        <v>5202</v>
      </c>
      <c r="AJ927" s="389">
        <v>0.75</v>
      </c>
      <c r="AK927" s="390">
        <v>24</v>
      </c>
      <c r="AL927" s="333">
        <v>36</v>
      </c>
      <c r="AM927" s="333">
        <v>0.27323468998789852</v>
      </c>
      <c r="AN927" s="440">
        <v>9.0167447696006526</v>
      </c>
      <c r="AO927" s="389"/>
      <c r="AP927" s="388">
        <v>4.0985203498184779</v>
      </c>
      <c r="AQ927" s="389">
        <v>1</v>
      </c>
      <c r="AR927" s="389">
        <v>1</v>
      </c>
      <c r="AS927" s="389"/>
      <c r="AT927" s="389"/>
      <c r="AU927" s="389"/>
      <c r="AV927" s="389"/>
      <c r="AW927" s="350">
        <v>0.27323468998789852</v>
      </c>
      <c r="AX927" s="391">
        <v>0.25</v>
      </c>
      <c r="AY927" s="83">
        <v>5</v>
      </c>
      <c r="AZ927" s="5">
        <v>0</v>
      </c>
      <c r="BA927" s="5" t="s">
        <v>1537</v>
      </c>
      <c r="BB927" s="5" t="s">
        <v>1537</v>
      </c>
      <c r="BC927" s="5" t="s">
        <v>1537</v>
      </c>
      <c r="BD927" s="4" t="s">
        <v>3612</v>
      </c>
      <c r="BE927" s="5">
        <v>0</v>
      </c>
      <c r="BF927" s="5">
        <v>0</v>
      </c>
      <c r="BG927" s="5">
        <v>0</v>
      </c>
      <c r="BH927" s="5" t="s">
        <v>1537</v>
      </c>
      <c r="BI927" s="289"/>
      <c r="BJ927" s="297">
        <v>0</v>
      </c>
      <c r="BK927" s="297">
        <v>10</v>
      </c>
    </row>
    <row r="928" spans="1:63" x14ac:dyDescent="0.2">
      <c r="A928" s="291" t="s">
        <v>5212</v>
      </c>
      <c r="B928" s="292" t="s">
        <v>5213</v>
      </c>
      <c r="C928" s="340">
        <v>0</v>
      </c>
      <c r="D928" s="341">
        <v>74</v>
      </c>
      <c r="E928" s="341">
        <v>108</v>
      </c>
      <c r="F928" s="341">
        <v>106</v>
      </c>
      <c r="G928" s="341">
        <v>109</v>
      </c>
      <c r="H928" s="341">
        <v>118</v>
      </c>
      <c r="I928" s="342">
        <v>128</v>
      </c>
      <c r="J928" s="340">
        <v>0</v>
      </c>
      <c r="K928" s="341">
        <v>0</v>
      </c>
      <c r="L928" s="341">
        <v>53</v>
      </c>
      <c r="M928" s="341">
        <v>104</v>
      </c>
      <c r="N928" s="340">
        <v>0</v>
      </c>
      <c r="O928" s="341">
        <v>92</v>
      </c>
      <c r="P928" s="341">
        <v>92</v>
      </c>
      <c r="Q928" s="343">
        <v>92</v>
      </c>
      <c r="R928" s="344">
        <v>92</v>
      </c>
      <c r="S928" s="344">
        <v>92</v>
      </c>
      <c r="T928" s="344">
        <v>92</v>
      </c>
      <c r="U928" s="344">
        <v>92</v>
      </c>
      <c r="V928" s="344">
        <v>92</v>
      </c>
      <c r="W928" s="344">
        <v>0</v>
      </c>
      <c r="X928" s="383">
        <v>0</v>
      </c>
      <c r="Y928" s="384">
        <v>0.12</v>
      </c>
      <c r="Z928" s="384">
        <v>0.25</v>
      </c>
      <c r="AA928" s="384">
        <v>0.25</v>
      </c>
      <c r="AB928" s="385">
        <v>0</v>
      </c>
      <c r="AC928" s="385">
        <v>0</v>
      </c>
      <c r="AD928" s="385">
        <v>0</v>
      </c>
      <c r="AE928" s="385">
        <v>0</v>
      </c>
      <c r="AF928" s="405">
        <v>0</v>
      </c>
      <c r="AG928" s="333" t="s">
        <v>1570</v>
      </c>
      <c r="AH928" s="388" t="s">
        <v>5201</v>
      </c>
      <c r="AI928" s="388" t="s">
        <v>5202</v>
      </c>
      <c r="AJ928" s="389">
        <v>0.75</v>
      </c>
      <c r="AK928" s="390">
        <v>24</v>
      </c>
      <c r="AL928" s="333">
        <v>39</v>
      </c>
      <c r="AM928" s="333">
        <v>0.27323468998789852</v>
      </c>
      <c r="AN928" s="440">
        <v>9.0167447696006526</v>
      </c>
      <c r="AO928" s="389"/>
      <c r="AP928" s="388">
        <v>4.0985203498184779</v>
      </c>
      <c r="AQ928" s="389">
        <v>1</v>
      </c>
      <c r="AR928" s="389">
        <v>1</v>
      </c>
      <c r="AS928" s="389"/>
      <c r="AT928" s="389"/>
      <c r="AU928" s="389"/>
      <c r="AV928" s="389"/>
      <c r="AW928" s="350">
        <v>0.27323468998789852</v>
      </c>
      <c r="AX928" s="391">
        <v>0.25</v>
      </c>
      <c r="AY928" s="83">
        <v>5</v>
      </c>
      <c r="AZ928" s="5">
        <v>0</v>
      </c>
      <c r="BA928" s="5" t="s">
        <v>1537</v>
      </c>
      <c r="BB928" s="5" t="s">
        <v>1537</v>
      </c>
      <c r="BC928" s="5" t="s">
        <v>1537</v>
      </c>
      <c r="BD928" s="4" t="s">
        <v>3612</v>
      </c>
      <c r="BE928" s="5">
        <v>0</v>
      </c>
      <c r="BF928" s="5">
        <v>0</v>
      </c>
      <c r="BG928" s="5">
        <v>0</v>
      </c>
      <c r="BH928" s="5" t="s">
        <v>1537</v>
      </c>
      <c r="BI928" s="289"/>
      <c r="BJ928" s="297">
        <v>0</v>
      </c>
      <c r="BK928" s="297">
        <v>11</v>
      </c>
    </row>
    <row r="929" spans="1:63" x14ac:dyDescent="0.2">
      <c r="A929" s="291" t="s">
        <v>4362</v>
      </c>
      <c r="B929" s="292" t="s">
        <v>4363</v>
      </c>
      <c r="C929" s="340">
        <v>0</v>
      </c>
      <c r="D929" s="341">
        <v>83</v>
      </c>
      <c r="E929" s="341">
        <v>120</v>
      </c>
      <c r="F929" s="341">
        <v>119</v>
      </c>
      <c r="G929" s="341">
        <v>121</v>
      </c>
      <c r="H929" s="341">
        <v>133</v>
      </c>
      <c r="I929" s="342">
        <v>143</v>
      </c>
      <c r="J929" s="340">
        <v>0</v>
      </c>
      <c r="K929" s="341">
        <v>0</v>
      </c>
      <c r="L929" s="341">
        <v>59</v>
      </c>
      <c r="M929" s="341">
        <v>117</v>
      </c>
      <c r="N929" s="340">
        <v>0</v>
      </c>
      <c r="O929" s="341">
        <v>98</v>
      </c>
      <c r="P929" s="341">
        <v>98</v>
      </c>
      <c r="Q929" s="343">
        <v>98</v>
      </c>
      <c r="R929" s="344">
        <v>98</v>
      </c>
      <c r="S929" s="344">
        <v>98</v>
      </c>
      <c r="T929" s="344">
        <v>98</v>
      </c>
      <c r="U929" s="344">
        <v>98</v>
      </c>
      <c r="V929" s="344">
        <v>98</v>
      </c>
      <c r="W929" s="344">
        <v>0</v>
      </c>
      <c r="X929" s="383">
        <v>0</v>
      </c>
      <c r="Y929" s="384">
        <v>0.12</v>
      </c>
      <c r="Z929" s="384">
        <v>0.25</v>
      </c>
      <c r="AA929" s="384">
        <v>0.25</v>
      </c>
      <c r="AB929" s="385">
        <v>0</v>
      </c>
      <c r="AC929" s="385">
        <v>0</v>
      </c>
      <c r="AD929" s="385">
        <v>0</v>
      </c>
      <c r="AE929" s="385">
        <v>0</v>
      </c>
      <c r="AF929" s="405">
        <v>0</v>
      </c>
      <c r="AG929" s="333" t="s">
        <v>1570</v>
      </c>
      <c r="AH929" s="388" t="s">
        <v>5201</v>
      </c>
      <c r="AI929" s="388" t="s">
        <v>5202</v>
      </c>
      <c r="AJ929" s="389">
        <v>0.75</v>
      </c>
      <c r="AK929" s="390">
        <v>24</v>
      </c>
      <c r="AL929" s="333">
        <v>42</v>
      </c>
      <c r="AM929" s="333">
        <v>0.27323468998789852</v>
      </c>
      <c r="AN929" s="440">
        <v>9.0167447696006526</v>
      </c>
      <c r="AO929" s="389"/>
      <c r="AP929" s="388">
        <v>4.0985203498184779</v>
      </c>
      <c r="AQ929" s="389">
        <v>1</v>
      </c>
      <c r="AR929" s="389">
        <v>1</v>
      </c>
      <c r="AS929" s="389"/>
      <c r="AT929" s="389"/>
      <c r="AU929" s="389"/>
      <c r="AV929" s="389"/>
      <c r="AW929" s="350">
        <v>0.27323468998789852</v>
      </c>
      <c r="AX929" s="391">
        <v>0.25</v>
      </c>
      <c r="AY929" s="83">
        <v>5</v>
      </c>
      <c r="AZ929" s="5">
        <v>0</v>
      </c>
      <c r="BA929" s="5" t="s">
        <v>1537</v>
      </c>
      <c r="BB929" s="5" t="s">
        <v>1537</v>
      </c>
      <c r="BC929" s="5" t="s">
        <v>1537</v>
      </c>
      <c r="BD929" s="4" t="s">
        <v>3612</v>
      </c>
      <c r="BE929" s="5">
        <v>0</v>
      </c>
      <c r="BF929" s="5">
        <v>0</v>
      </c>
      <c r="BG929" s="5">
        <v>0</v>
      </c>
      <c r="BH929" s="5" t="s">
        <v>1537</v>
      </c>
      <c r="BI929" s="289"/>
      <c r="BJ929" s="297">
        <v>0</v>
      </c>
      <c r="BK929" s="297">
        <v>13</v>
      </c>
    </row>
    <row r="930" spans="1:63" x14ac:dyDescent="0.2">
      <c r="A930" s="291" t="s">
        <v>5214</v>
      </c>
      <c r="B930" s="292" t="s">
        <v>5215</v>
      </c>
      <c r="C930" s="340">
        <v>0</v>
      </c>
      <c r="D930" s="341">
        <v>36</v>
      </c>
      <c r="E930" s="341">
        <v>50</v>
      </c>
      <c r="F930" s="341">
        <v>49</v>
      </c>
      <c r="G930" s="341">
        <v>50</v>
      </c>
      <c r="H930" s="341">
        <v>55</v>
      </c>
      <c r="I930" s="342">
        <v>60</v>
      </c>
      <c r="J930" s="340">
        <v>0</v>
      </c>
      <c r="K930" s="341">
        <v>0</v>
      </c>
      <c r="L930" s="341">
        <v>22</v>
      </c>
      <c r="M930" s="341">
        <v>44</v>
      </c>
      <c r="N930" s="340">
        <v>0</v>
      </c>
      <c r="O930" s="341">
        <v>70</v>
      </c>
      <c r="P930" s="341">
        <v>70</v>
      </c>
      <c r="Q930" s="343">
        <v>70</v>
      </c>
      <c r="R930" s="344">
        <v>70</v>
      </c>
      <c r="S930" s="344">
        <v>70</v>
      </c>
      <c r="T930" s="344">
        <v>70</v>
      </c>
      <c r="U930" s="344">
        <v>70</v>
      </c>
      <c r="V930" s="344">
        <v>70</v>
      </c>
      <c r="W930" s="344">
        <v>0</v>
      </c>
      <c r="X930" s="383">
        <v>0</v>
      </c>
      <c r="Y930" s="384">
        <v>0.12</v>
      </c>
      <c r="Z930" s="384">
        <v>0.25</v>
      </c>
      <c r="AA930" s="384">
        <v>0.25</v>
      </c>
      <c r="AB930" s="385">
        <v>0</v>
      </c>
      <c r="AC930" s="385">
        <v>0</v>
      </c>
      <c r="AD930" s="385">
        <v>0</v>
      </c>
      <c r="AE930" s="385">
        <v>0</v>
      </c>
      <c r="AF930" s="405">
        <v>0</v>
      </c>
      <c r="AG930" s="333" t="s">
        <v>1570</v>
      </c>
      <c r="AH930" s="388" t="s">
        <v>5201</v>
      </c>
      <c r="AI930" s="388" t="s">
        <v>5202</v>
      </c>
      <c r="AJ930" s="389">
        <v>0.75</v>
      </c>
      <c r="AK930" s="390">
        <v>27</v>
      </c>
      <c r="AL930" s="333">
        <v>30</v>
      </c>
      <c r="AM930" s="333">
        <v>0.27323468998789852</v>
      </c>
      <c r="AN930" s="440">
        <v>9.0167447696006526</v>
      </c>
      <c r="AO930" s="389"/>
      <c r="AP930" s="388">
        <v>4.0985203498184779</v>
      </c>
      <c r="AQ930" s="389">
        <v>1</v>
      </c>
      <c r="AR930" s="389">
        <v>1</v>
      </c>
      <c r="AS930" s="389"/>
      <c r="AT930" s="389"/>
      <c r="AU930" s="389"/>
      <c r="AV930" s="389"/>
      <c r="AW930" s="350">
        <v>0.27323468998789852</v>
      </c>
      <c r="AX930" s="391">
        <v>0.25</v>
      </c>
      <c r="AY930" s="83">
        <v>5</v>
      </c>
      <c r="AZ930" s="5">
        <v>0</v>
      </c>
      <c r="BA930" s="5" t="s">
        <v>1537</v>
      </c>
      <c r="BB930" s="5" t="s">
        <v>1537</v>
      </c>
      <c r="BC930" s="5" t="s">
        <v>1537</v>
      </c>
      <c r="BD930" s="4" t="s">
        <v>3612</v>
      </c>
      <c r="BE930" s="5">
        <v>0</v>
      </c>
      <c r="BF930" s="5">
        <v>0</v>
      </c>
      <c r="BG930" s="5">
        <v>0</v>
      </c>
      <c r="BH930" s="5" t="s">
        <v>1537</v>
      </c>
      <c r="BI930" s="289"/>
      <c r="BJ930" s="297">
        <v>0</v>
      </c>
      <c r="BK930" s="297">
        <v>5</v>
      </c>
    </row>
    <row r="931" spans="1:63" x14ac:dyDescent="0.2">
      <c r="A931" s="291" t="s">
        <v>5216</v>
      </c>
      <c r="B931" s="292" t="s">
        <v>5204</v>
      </c>
      <c r="C931" s="340">
        <v>0</v>
      </c>
      <c r="D931" s="341">
        <v>66</v>
      </c>
      <c r="E931" s="341">
        <v>95</v>
      </c>
      <c r="F931" s="341">
        <v>94</v>
      </c>
      <c r="G931" s="341">
        <v>95</v>
      </c>
      <c r="H931" s="341">
        <v>104</v>
      </c>
      <c r="I931" s="342">
        <v>112</v>
      </c>
      <c r="J931" s="340">
        <v>0</v>
      </c>
      <c r="K931" s="341">
        <v>0</v>
      </c>
      <c r="L931" s="341">
        <v>45</v>
      </c>
      <c r="M931" s="341">
        <v>90</v>
      </c>
      <c r="N931" s="340">
        <v>0</v>
      </c>
      <c r="O931" s="341">
        <v>87</v>
      </c>
      <c r="P931" s="341">
        <v>87</v>
      </c>
      <c r="Q931" s="343">
        <v>87</v>
      </c>
      <c r="R931" s="344">
        <v>87</v>
      </c>
      <c r="S931" s="344">
        <v>87</v>
      </c>
      <c r="T931" s="344">
        <v>87</v>
      </c>
      <c r="U931" s="344">
        <v>87</v>
      </c>
      <c r="V931" s="344">
        <v>87</v>
      </c>
      <c r="W931" s="344">
        <v>0</v>
      </c>
      <c r="X931" s="383">
        <v>0</v>
      </c>
      <c r="Y931" s="384">
        <v>0.12</v>
      </c>
      <c r="Z931" s="384">
        <v>0.25</v>
      </c>
      <c r="AA931" s="384">
        <v>0.25</v>
      </c>
      <c r="AB931" s="385">
        <v>0</v>
      </c>
      <c r="AC931" s="385">
        <v>0</v>
      </c>
      <c r="AD931" s="385">
        <v>0</v>
      </c>
      <c r="AE931" s="385">
        <v>0</v>
      </c>
      <c r="AF931" s="405">
        <v>0</v>
      </c>
      <c r="AG931" s="333" t="s">
        <v>1570</v>
      </c>
      <c r="AH931" s="388" t="s">
        <v>5201</v>
      </c>
      <c r="AI931" s="388" t="s">
        <v>5202</v>
      </c>
      <c r="AJ931" s="389">
        <v>0.75</v>
      </c>
      <c r="AK931" s="390">
        <v>27</v>
      </c>
      <c r="AL931" s="333">
        <v>36</v>
      </c>
      <c r="AM931" s="333">
        <v>0.27323468998789852</v>
      </c>
      <c r="AN931" s="440">
        <v>9.0167447696006526</v>
      </c>
      <c r="AO931" s="389"/>
      <c r="AP931" s="388">
        <v>4.0985203498184779</v>
      </c>
      <c r="AQ931" s="389">
        <v>1</v>
      </c>
      <c r="AR931" s="389">
        <v>1</v>
      </c>
      <c r="AS931" s="389"/>
      <c r="AT931" s="389"/>
      <c r="AU931" s="389"/>
      <c r="AV931" s="389"/>
      <c r="AW931" s="350">
        <v>0.27323468998789852</v>
      </c>
      <c r="AX931" s="391">
        <v>0.25</v>
      </c>
      <c r="AY931" s="83">
        <v>5</v>
      </c>
      <c r="AZ931" s="5">
        <v>0</v>
      </c>
      <c r="BA931" s="5" t="s">
        <v>1537</v>
      </c>
      <c r="BB931" s="5" t="s">
        <v>1537</v>
      </c>
      <c r="BC931" s="5" t="s">
        <v>1537</v>
      </c>
      <c r="BD931" s="4" t="s">
        <v>3612</v>
      </c>
      <c r="BE931" s="5">
        <v>0</v>
      </c>
      <c r="BF931" s="5">
        <v>0</v>
      </c>
      <c r="BG931" s="5">
        <v>0</v>
      </c>
      <c r="BH931" s="5" t="s">
        <v>1537</v>
      </c>
      <c r="BI931" s="289"/>
      <c r="BJ931" s="297">
        <v>0</v>
      </c>
      <c r="BK931" s="297">
        <v>10</v>
      </c>
    </row>
    <row r="932" spans="1:63" x14ac:dyDescent="0.2">
      <c r="A932" s="291" t="s">
        <v>5217</v>
      </c>
      <c r="B932" s="292" t="s">
        <v>5204</v>
      </c>
      <c r="C932" s="340">
        <v>0</v>
      </c>
      <c r="D932" s="341">
        <v>77</v>
      </c>
      <c r="E932" s="341">
        <v>112</v>
      </c>
      <c r="F932" s="341">
        <v>110</v>
      </c>
      <c r="G932" s="341">
        <v>113</v>
      </c>
      <c r="H932" s="341">
        <v>123</v>
      </c>
      <c r="I932" s="342">
        <v>132</v>
      </c>
      <c r="J932" s="340">
        <v>0</v>
      </c>
      <c r="K932" s="341">
        <v>0</v>
      </c>
      <c r="L932" s="341">
        <v>55</v>
      </c>
      <c r="M932" s="341">
        <v>108</v>
      </c>
      <c r="N932" s="340">
        <v>0</v>
      </c>
      <c r="O932" s="341">
        <v>96</v>
      </c>
      <c r="P932" s="341">
        <v>96</v>
      </c>
      <c r="Q932" s="343">
        <v>96</v>
      </c>
      <c r="R932" s="344">
        <v>96</v>
      </c>
      <c r="S932" s="344">
        <v>96</v>
      </c>
      <c r="T932" s="344">
        <v>96</v>
      </c>
      <c r="U932" s="344">
        <v>96</v>
      </c>
      <c r="V932" s="344">
        <v>96</v>
      </c>
      <c r="W932" s="344">
        <v>0</v>
      </c>
      <c r="X932" s="383">
        <v>0</v>
      </c>
      <c r="Y932" s="384">
        <v>0.12</v>
      </c>
      <c r="Z932" s="384">
        <v>0.25</v>
      </c>
      <c r="AA932" s="384">
        <v>0.25</v>
      </c>
      <c r="AB932" s="385">
        <v>0</v>
      </c>
      <c r="AC932" s="385">
        <v>0</v>
      </c>
      <c r="AD932" s="385">
        <v>0</v>
      </c>
      <c r="AE932" s="385">
        <v>0</v>
      </c>
      <c r="AF932" s="405">
        <v>0</v>
      </c>
      <c r="AG932" s="333" t="s">
        <v>1570</v>
      </c>
      <c r="AH932" s="388" t="s">
        <v>5201</v>
      </c>
      <c r="AI932" s="388" t="s">
        <v>5202</v>
      </c>
      <c r="AJ932" s="389">
        <v>0.75</v>
      </c>
      <c r="AK932" s="390">
        <v>27</v>
      </c>
      <c r="AL932" s="333">
        <v>39</v>
      </c>
      <c r="AM932" s="333">
        <v>0.27323468998789852</v>
      </c>
      <c r="AN932" s="440">
        <v>9.0167447696006526</v>
      </c>
      <c r="AO932" s="389"/>
      <c r="AP932" s="388">
        <v>4.0985203498184779</v>
      </c>
      <c r="AQ932" s="389">
        <v>1</v>
      </c>
      <c r="AR932" s="389">
        <v>1</v>
      </c>
      <c r="AS932" s="389"/>
      <c r="AT932" s="389"/>
      <c r="AU932" s="389"/>
      <c r="AV932" s="389"/>
      <c r="AW932" s="350">
        <v>0.27323468998789852</v>
      </c>
      <c r="AX932" s="391">
        <v>0.25</v>
      </c>
      <c r="AY932" s="83">
        <v>5</v>
      </c>
      <c r="AZ932" s="5">
        <v>0</v>
      </c>
      <c r="BA932" s="5" t="s">
        <v>1537</v>
      </c>
      <c r="BB932" s="5" t="s">
        <v>1537</v>
      </c>
      <c r="BC932" s="5" t="s">
        <v>1537</v>
      </c>
      <c r="BD932" s="4" t="s">
        <v>3612</v>
      </c>
      <c r="BE932" s="5">
        <v>0</v>
      </c>
      <c r="BF932" s="5">
        <v>0</v>
      </c>
      <c r="BG932" s="5">
        <v>0</v>
      </c>
      <c r="BH932" s="5" t="s">
        <v>1537</v>
      </c>
      <c r="BI932" s="289"/>
      <c r="BJ932" s="297">
        <v>0</v>
      </c>
      <c r="BK932" s="297">
        <v>12</v>
      </c>
    </row>
    <row r="933" spans="1:63" x14ac:dyDescent="0.2">
      <c r="A933" s="291" t="s">
        <v>5218</v>
      </c>
      <c r="B933" s="292" t="s">
        <v>5204</v>
      </c>
      <c r="C933" s="340">
        <v>0</v>
      </c>
      <c r="D933" s="341">
        <v>86</v>
      </c>
      <c r="E933" s="341">
        <v>125</v>
      </c>
      <c r="F933" s="341">
        <v>123</v>
      </c>
      <c r="G933" s="341">
        <v>126</v>
      </c>
      <c r="H933" s="341">
        <v>138</v>
      </c>
      <c r="I933" s="342">
        <v>148</v>
      </c>
      <c r="J933" s="340">
        <v>0</v>
      </c>
      <c r="K933" s="341">
        <v>0</v>
      </c>
      <c r="L933" s="341">
        <v>61</v>
      </c>
      <c r="M933" s="341">
        <v>121</v>
      </c>
      <c r="N933" s="340">
        <v>0</v>
      </c>
      <c r="O933" s="341">
        <v>102</v>
      </c>
      <c r="P933" s="341">
        <v>102</v>
      </c>
      <c r="Q933" s="343">
        <v>102</v>
      </c>
      <c r="R933" s="344">
        <v>102</v>
      </c>
      <c r="S933" s="344">
        <v>102</v>
      </c>
      <c r="T933" s="344">
        <v>102</v>
      </c>
      <c r="U933" s="344">
        <v>102</v>
      </c>
      <c r="V933" s="344">
        <v>102</v>
      </c>
      <c r="W933" s="344">
        <v>0</v>
      </c>
      <c r="X933" s="383">
        <v>0</v>
      </c>
      <c r="Y933" s="384">
        <v>0.12</v>
      </c>
      <c r="Z933" s="384">
        <v>0.25</v>
      </c>
      <c r="AA933" s="384">
        <v>0.25</v>
      </c>
      <c r="AB933" s="385">
        <v>0</v>
      </c>
      <c r="AC933" s="385">
        <v>0</v>
      </c>
      <c r="AD933" s="385">
        <v>0</v>
      </c>
      <c r="AE933" s="385">
        <v>0</v>
      </c>
      <c r="AF933" s="405">
        <v>0</v>
      </c>
      <c r="AG933" s="333" t="s">
        <v>1570</v>
      </c>
      <c r="AH933" s="388" t="s">
        <v>5201</v>
      </c>
      <c r="AI933" s="388" t="s">
        <v>5202</v>
      </c>
      <c r="AJ933" s="389">
        <v>0.75</v>
      </c>
      <c r="AK933" s="390">
        <v>27</v>
      </c>
      <c r="AL933" s="333">
        <v>42</v>
      </c>
      <c r="AM933" s="333">
        <v>0.27323468998789852</v>
      </c>
      <c r="AN933" s="440">
        <v>9.0167447696006526</v>
      </c>
      <c r="AO933" s="389"/>
      <c r="AP933" s="388">
        <v>4.0985203498184779</v>
      </c>
      <c r="AQ933" s="389">
        <v>1</v>
      </c>
      <c r="AR933" s="389">
        <v>1</v>
      </c>
      <c r="AS933" s="389"/>
      <c r="AT933" s="389"/>
      <c r="AU933" s="389"/>
      <c r="AV933" s="389"/>
      <c r="AW933" s="350">
        <v>0.27323468998789852</v>
      </c>
      <c r="AX933" s="391">
        <v>0.25</v>
      </c>
      <c r="AY933" s="83">
        <v>5</v>
      </c>
      <c r="AZ933" s="5">
        <v>0</v>
      </c>
      <c r="BA933" s="5" t="s">
        <v>1537</v>
      </c>
      <c r="BB933" s="5" t="s">
        <v>1537</v>
      </c>
      <c r="BC933" s="5" t="s">
        <v>1537</v>
      </c>
      <c r="BD933" s="4" t="s">
        <v>3612</v>
      </c>
      <c r="BE933" s="5">
        <v>0</v>
      </c>
      <c r="BF933" s="5">
        <v>0</v>
      </c>
      <c r="BG933" s="5">
        <v>0</v>
      </c>
      <c r="BH933" s="5" t="s">
        <v>1537</v>
      </c>
      <c r="BI933" s="289"/>
      <c r="BJ933" s="297">
        <v>0</v>
      </c>
      <c r="BK933" s="297">
        <v>13</v>
      </c>
    </row>
    <row r="934" spans="1:63" x14ac:dyDescent="0.2">
      <c r="A934" s="291" t="s">
        <v>1144</v>
      </c>
      <c r="B934" s="292" t="s">
        <v>3087</v>
      </c>
      <c r="C934" s="340">
        <v>0</v>
      </c>
      <c r="D934" s="341">
        <v>68</v>
      </c>
      <c r="E934" s="341">
        <v>98</v>
      </c>
      <c r="F934" s="341">
        <v>97</v>
      </c>
      <c r="G934" s="341">
        <v>98</v>
      </c>
      <c r="H934" s="341">
        <v>108</v>
      </c>
      <c r="I934" s="342">
        <v>116</v>
      </c>
      <c r="J934" s="340">
        <v>0</v>
      </c>
      <c r="K934" s="341">
        <v>0</v>
      </c>
      <c r="L934" s="341">
        <v>47</v>
      </c>
      <c r="M934" s="341">
        <v>93</v>
      </c>
      <c r="N934" s="340">
        <v>0</v>
      </c>
      <c r="O934" s="341">
        <v>90</v>
      </c>
      <c r="P934" s="341">
        <v>90</v>
      </c>
      <c r="Q934" s="343">
        <v>90</v>
      </c>
      <c r="R934" s="344">
        <v>90</v>
      </c>
      <c r="S934" s="344">
        <v>90</v>
      </c>
      <c r="T934" s="344">
        <v>90</v>
      </c>
      <c r="U934" s="344">
        <v>90</v>
      </c>
      <c r="V934" s="344">
        <v>90</v>
      </c>
      <c r="W934" s="344">
        <v>0</v>
      </c>
      <c r="X934" s="383">
        <v>0</v>
      </c>
      <c r="Y934" s="384">
        <v>0.12</v>
      </c>
      <c r="Z934" s="384">
        <v>0.25</v>
      </c>
      <c r="AA934" s="384">
        <v>0.25</v>
      </c>
      <c r="AB934" s="385">
        <v>0</v>
      </c>
      <c r="AC934" s="385">
        <v>0</v>
      </c>
      <c r="AD934" s="385">
        <v>0</v>
      </c>
      <c r="AE934" s="385">
        <v>0</v>
      </c>
      <c r="AF934" s="405">
        <v>0</v>
      </c>
      <c r="AG934" s="333" t="s">
        <v>1570</v>
      </c>
      <c r="AH934" s="388" t="s">
        <v>5201</v>
      </c>
      <c r="AI934" s="388" t="s">
        <v>5202</v>
      </c>
      <c r="AJ934" s="389">
        <v>0.75</v>
      </c>
      <c r="AK934" s="390">
        <v>30</v>
      </c>
      <c r="AL934" s="333">
        <v>30</v>
      </c>
      <c r="AM934" s="333">
        <v>0.27323468998789852</v>
      </c>
      <c r="AN934" s="440">
        <v>9.0167447696006526</v>
      </c>
      <c r="AO934" s="389"/>
      <c r="AP934" s="388">
        <v>4.0985203498184779</v>
      </c>
      <c r="AQ934" s="389">
        <v>1</v>
      </c>
      <c r="AR934" s="389">
        <v>1</v>
      </c>
      <c r="AS934" s="389"/>
      <c r="AT934" s="389"/>
      <c r="AU934" s="389"/>
      <c r="AV934" s="389"/>
      <c r="AW934" s="350">
        <v>0.27323468998789852</v>
      </c>
      <c r="AX934" s="391">
        <v>0.25</v>
      </c>
      <c r="AY934" s="83">
        <v>5</v>
      </c>
      <c r="AZ934" s="5">
        <v>0</v>
      </c>
      <c r="BA934" s="5" t="s">
        <v>1537</v>
      </c>
      <c r="BB934" s="5" t="s">
        <v>1537</v>
      </c>
      <c r="BC934" s="5" t="s">
        <v>1537</v>
      </c>
      <c r="BD934" s="4" t="s">
        <v>3612</v>
      </c>
      <c r="BE934" s="5">
        <v>0</v>
      </c>
      <c r="BF934" s="5">
        <v>0</v>
      </c>
      <c r="BG934" s="5">
        <v>0</v>
      </c>
      <c r="BH934" s="5" t="s">
        <v>3612</v>
      </c>
      <c r="BI934" s="289"/>
      <c r="BJ934" s="297">
        <v>0</v>
      </c>
      <c r="BK934" s="297">
        <v>10</v>
      </c>
    </row>
    <row r="935" spans="1:63" x14ac:dyDescent="0.2">
      <c r="A935" s="291" t="s">
        <v>1149</v>
      </c>
      <c r="B935" s="292" t="s">
        <v>3093</v>
      </c>
      <c r="C935" s="340">
        <v>0</v>
      </c>
      <c r="D935" s="341">
        <v>80</v>
      </c>
      <c r="E935" s="341">
        <v>116</v>
      </c>
      <c r="F935" s="341">
        <v>114</v>
      </c>
      <c r="G935" s="341">
        <v>117</v>
      </c>
      <c r="H935" s="341">
        <v>127</v>
      </c>
      <c r="I935" s="342">
        <v>137</v>
      </c>
      <c r="J935" s="340">
        <v>0</v>
      </c>
      <c r="K935" s="341">
        <v>0</v>
      </c>
      <c r="L935" s="341">
        <v>57</v>
      </c>
      <c r="M935" s="341">
        <v>112</v>
      </c>
      <c r="N935" s="340">
        <v>0</v>
      </c>
      <c r="O935" s="341">
        <v>99</v>
      </c>
      <c r="P935" s="341">
        <v>99</v>
      </c>
      <c r="Q935" s="343">
        <v>99</v>
      </c>
      <c r="R935" s="344">
        <v>99</v>
      </c>
      <c r="S935" s="344">
        <v>99</v>
      </c>
      <c r="T935" s="344">
        <v>99</v>
      </c>
      <c r="U935" s="344">
        <v>99</v>
      </c>
      <c r="V935" s="344">
        <v>99</v>
      </c>
      <c r="W935" s="344">
        <v>0</v>
      </c>
      <c r="X935" s="383">
        <v>0</v>
      </c>
      <c r="Y935" s="384">
        <v>0.12</v>
      </c>
      <c r="Z935" s="384">
        <v>0.25</v>
      </c>
      <c r="AA935" s="384">
        <v>0.25</v>
      </c>
      <c r="AB935" s="385">
        <v>0</v>
      </c>
      <c r="AC935" s="385">
        <v>0</v>
      </c>
      <c r="AD935" s="385">
        <v>0</v>
      </c>
      <c r="AE935" s="385">
        <v>0</v>
      </c>
      <c r="AF935" s="405">
        <v>0</v>
      </c>
      <c r="AG935" s="333" t="s">
        <v>1570</v>
      </c>
      <c r="AH935" s="388" t="s">
        <v>5201</v>
      </c>
      <c r="AI935" s="388" t="s">
        <v>5202</v>
      </c>
      <c r="AJ935" s="389">
        <v>0.75</v>
      </c>
      <c r="AK935" s="390">
        <v>30</v>
      </c>
      <c r="AL935" s="333">
        <v>36</v>
      </c>
      <c r="AM935" s="333">
        <v>0.27323468998789852</v>
      </c>
      <c r="AN935" s="440">
        <v>9.0167447696006526</v>
      </c>
      <c r="AO935" s="389"/>
      <c r="AP935" s="388">
        <v>4.0985203498184779</v>
      </c>
      <c r="AQ935" s="389">
        <v>1</v>
      </c>
      <c r="AR935" s="389">
        <v>1</v>
      </c>
      <c r="AS935" s="389"/>
      <c r="AT935" s="389"/>
      <c r="AU935" s="389"/>
      <c r="AV935" s="389"/>
      <c r="AW935" s="350">
        <v>0.27323468998789852</v>
      </c>
      <c r="AX935" s="391">
        <v>0.25</v>
      </c>
      <c r="AY935" s="83">
        <v>5</v>
      </c>
      <c r="AZ935" s="5">
        <v>0</v>
      </c>
      <c r="BA935" s="5" t="s">
        <v>1537</v>
      </c>
      <c r="BB935" s="5" t="s">
        <v>1537</v>
      </c>
      <c r="BC935" s="5" t="s">
        <v>1537</v>
      </c>
      <c r="BD935" s="4" t="s">
        <v>3612</v>
      </c>
      <c r="BE935" s="5">
        <v>0</v>
      </c>
      <c r="BF935" s="5">
        <v>0</v>
      </c>
      <c r="BG935" s="5">
        <v>0</v>
      </c>
      <c r="BH935" s="5" t="s">
        <v>3612</v>
      </c>
      <c r="BI935" s="289"/>
      <c r="BJ935" s="297">
        <v>0</v>
      </c>
      <c r="BK935" s="297">
        <v>12</v>
      </c>
    </row>
    <row r="936" spans="1:63" x14ac:dyDescent="0.2">
      <c r="A936" s="291" t="s">
        <v>5219</v>
      </c>
      <c r="B936" s="290" t="s">
        <v>5220</v>
      </c>
      <c r="C936" s="340">
        <v>0</v>
      </c>
      <c r="D936" s="341">
        <v>89</v>
      </c>
      <c r="E936" s="341">
        <v>129</v>
      </c>
      <c r="F936" s="341">
        <v>127</v>
      </c>
      <c r="G936" s="341">
        <v>130</v>
      </c>
      <c r="H936" s="341">
        <v>143</v>
      </c>
      <c r="I936" s="342">
        <v>153</v>
      </c>
      <c r="J936" s="340">
        <v>0</v>
      </c>
      <c r="K936" s="341">
        <v>0</v>
      </c>
      <c r="L936" s="341">
        <v>64</v>
      </c>
      <c r="M936" s="341">
        <v>125</v>
      </c>
      <c r="N936" s="340">
        <v>0</v>
      </c>
      <c r="O936" s="341">
        <v>105</v>
      </c>
      <c r="P936" s="341">
        <v>105</v>
      </c>
      <c r="Q936" s="343">
        <v>105</v>
      </c>
      <c r="R936" s="344">
        <v>105</v>
      </c>
      <c r="S936" s="344">
        <v>105</v>
      </c>
      <c r="T936" s="344">
        <v>105</v>
      </c>
      <c r="U936" s="344">
        <v>105</v>
      </c>
      <c r="V936" s="344">
        <v>105</v>
      </c>
      <c r="W936" s="344">
        <v>0</v>
      </c>
      <c r="X936" s="407">
        <v>0</v>
      </c>
      <c r="Y936" s="384">
        <v>0.12</v>
      </c>
      <c r="Z936" s="384">
        <v>0.25</v>
      </c>
      <c r="AA936" s="384">
        <v>0.25</v>
      </c>
      <c r="AB936" s="385">
        <v>0</v>
      </c>
      <c r="AC936" s="385">
        <v>0</v>
      </c>
      <c r="AD936" s="385">
        <v>0</v>
      </c>
      <c r="AE936" s="385">
        <v>0</v>
      </c>
      <c r="AF936" s="405">
        <v>0</v>
      </c>
      <c r="AG936" s="333" t="s">
        <v>1570</v>
      </c>
      <c r="AH936" s="388" t="s">
        <v>5201</v>
      </c>
      <c r="AI936" s="388" t="s">
        <v>5202</v>
      </c>
      <c r="AJ936" s="389">
        <v>0.75</v>
      </c>
      <c r="AK936" s="390">
        <v>30</v>
      </c>
      <c r="AL936" s="333">
        <v>39</v>
      </c>
      <c r="AM936" s="333">
        <v>0.27323468998789852</v>
      </c>
      <c r="AN936" s="440">
        <v>9.0167447696006526</v>
      </c>
      <c r="AO936" s="389"/>
      <c r="AP936" s="388">
        <v>4.0985203498184779</v>
      </c>
      <c r="AQ936" s="389">
        <v>1</v>
      </c>
      <c r="AR936" s="389">
        <v>1</v>
      </c>
      <c r="AS936" s="389"/>
      <c r="AT936" s="389"/>
      <c r="AU936" s="389"/>
      <c r="AV936" s="389"/>
      <c r="AW936" s="350">
        <v>0.27323468998789852</v>
      </c>
      <c r="AX936" s="391">
        <v>0.25</v>
      </c>
      <c r="AY936" s="83">
        <v>5</v>
      </c>
      <c r="AZ936" s="5">
        <v>0</v>
      </c>
      <c r="BA936" s="5" t="s">
        <v>1537</v>
      </c>
      <c r="BB936" s="5" t="s">
        <v>1537</v>
      </c>
      <c r="BC936" s="5" t="s">
        <v>1537</v>
      </c>
      <c r="BD936" s="4" t="s">
        <v>3612</v>
      </c>
      <c r="BE936" s="5">
        <v>0</v>
      </c>
      <c r="BF936" s="5">
        <v>0</v>
      </c>
      <c r="BG936" s="5">
        <v>0</v>
      </c>
      <c r="BH936" s="5" t="s">
        <v>1537</v>
      </c>
      <c r="BI936" s="289"/>
      <c r="BJ936" s="297">
        <v>0</v>
      </c>
      <c r="BK936" s="297">
        <v>13</v>
      </c>
    </row>
    <row r="937" spans="1:63" x14ac:dyDescent="0.2">
      <c r="A937" s="291" t="s">
        <v>1154</v>
      </c>
      <c r="B937" s="290" t="s">
        <v>3100</v>
      </c>
      <c r="C937" s="340">
        <v>0</v>
      </c>
      <c r="D937" s="341">
        <v>92</v>
      </c>
      <c r="E937" s="341">
        <v>134</v>
      </c>
      <c r="F937" s="341">
        <v>132</v>
      </c>
      <c r="G937" s="341">
        <v>135</v>
      </c>
      <c r="H937" s="341">
        <v>148</v>
      </c>
      <c r="I937" s="342">
        <v>159</v>
      </c>
      <c r="J937" s="340">
        <v>0</v>
      </c>
      <c r="K937" s="341">
        <v>0</v>
      </c>
      <c r="L937" s="341">
        <v>66</v>
      </c>
      <c r="M937" s="341">
        <v>130</v>
      </c>
      <c r="N937" s="340">
        <v>0</v>
      </c>
      <c r="O937" s="341">
        <v>109</v>
      </c>
      <c r="P937" s="341">
        <v>109</v>
      </c>
      <c r="Q937" s="343">
        <v>109</v>
      </c>
      <c r="R937" s="344">
        <v>109</v>
      </c>
      <c r="S937" s="344">
        <v>109</v>
      </c>
      <c r="T937" s="344">
        <v>109</v>
      </c>
      <c r="U937" s="344">
        <v>109</v>
      </c>
      <c r="V937" s="344">
        <v>109</v>
      </c>
      <c r="W937" s="344">
        <v>0</v>
      </c>
      <c r="X937" s="407">
        <v>0</v>
      </c>
      <c r="Y937" s="384">
        <v>0.12</v>
      </c>
      <c r="Z937" s="384">
        <v>0.25</v>
      </c>
      <c r="AA937" s="384">
        <v>0.25</v>
      </c>
      <c r="AB937" s="385">
        <v>0</v>
      </c>
      <c r="AC937" s="385">
        <v>0</v>
      </c>
      <c r="AD937" s="385">
        <v>0</v>
      </c>
      <c r="AE937" s="385">
        <v>0</v>
      </c>
      <c r="AF937" s="405">
        <v>0</v>
      </c>
      <c r="AG937" s="333" t="s">
        <v>1570</v>
      </c>
      <c r="AH937" s="388" t="s">
        <v>5201</v>
      </c>
      <c r="AI937" s="388" t="s">
        <v>5202</v>
      </c>
      <c r="AJ937" s="389">
        <v>0.75</v>
      </c>
      <c r="AK937" s="390">
        <v>30</v>
      </c>
      <c r="AL937" s="333">
        <v>42</v>
      </c>
      <c r="AM937" s="333">
        <v>0.27323468998789852</v>
      </c>
      <c r="AN937" s="440">
        <v>9.0167447696006526</v>
      </c>
      <c r="AO937" s="389"/>
      <c r="AP937" s="388">
        <v>4.0985203498184779</v>
      </c>
      <c r="AQ937" s="389">
        <v>1</v>
      </c>
      <c r="AR937" s="389">
        <v>1</v>
      </c>
      <c r="AS937" s="389"/>
      <c r="AT937" s="389"/>
      <c r="AU937" s="389"/>
      <c r="AV937" s="389"/>
      <c r="AW937" s="350">
        <v>0.27323468998789852</v>
      </c>
      <c r="AX937" s="391">
        <v>0.25</v>
      </c>
      <c r="AY937" s="83">
        <v>5</v>
      </c>
      <c r="AZ937" s="5">
        <v>0</v>
      </c>
      <c r="BA937" s="5" t="s">
        <v>1537</v>
      </c>
      <c r="BB937" s="5" t="s">
        <v>1537</v>
      </c>
      <c r="BC937" s="5" t="s">
        <v>1537</v>
      </c>
      <c r="BD937" s="4" t="s">
        <v>3612</v>
      </c>
      <c r="BE937" s="5">
        <v>0</v>
      </c>
      <c r="BF937" s="5">
        <v>0</v>
      </c>
      <c r="BG937" s="5">
        <v>0</v>
      </c>
      <c r="BH937" s="5" t="s">
        <v>3612</v>
      </c>
      <c r="BI937" s="289"/>
      <c r="BJ937" s="297">
        <v>0</v>
      </c>
      <c r="BK937" s="297">
        <v>14</v>
      </c>
    </row>
    <row r="938" spans="1:63" x14ac:dyDescent="0.2">
      <c r="A938" s="291" t="s">
        <v>5221</v>
      </c>
      <c r="B938" s="290" t="s">
        <v>5222</v>
      </c>
      <c r="C938" s="340">
        <v>0</v>
      </c>
      <c r="D938" s="341">
        <v>41</v>
      </c>
      <c r="E938" s="341">
        <v>60</v>
      </c>
      <c r="F938" s="341">
        <v>58</v>
      </c>
      <c r="G938" s="341">
        <v>60</v>
      </c>
      <c r="H938" s="341">
        <v>66</v>
      </c>
      <c r="I938" s="342">
        <v>70</v>
      </c>
      <c r="J938" s="340">
        <v>0</v>
      </c>
      <c r="K938" s="341">
        <v>0</v>
      </c>
      <c r="L938" s="341">
        <v>26</v>
      </c>
      <c r="M938" s="341">
        <v>54</v>
      </c>
      <c r="N938" s="340">
        <v>0</v>
      </c>
      <c r="O938" s="341">
        <v>76</v>
      </c>
      <c r="P938" s="341">
        <v>76</v>
      </c>
      <c r="Q938" s="343">
        <v>76</v>
      </c>
      <c r="R938" s="344">
        <v>76</v>
      </c>
      <c r="S938" s="344">
        <v>76</v>
      </c>
      <c r="T938" s="344">
        <v>76</v>
      </c>
      <c r="U938" s="344">
        <v>76</v>
      </c>
      <c r="V938" s="344">
        <v>76</v>
      </c>
      <c r="W938" s="344">
        <v>0</v>
      </c>
      <c r="X938" s="407">
        <v>0</v>
      </c>
      <c r="Y938" s="384">
        <v>0.12</v>
      </c>
      <c r="Z938" s="384">
        <v>0.25</v>
      </c>
      <c r="AA938" s="384">
        <v>0.25</v>
      </c>
      <c r="AB938" s="385">
        <v>0</v>
      </c>
      <c r="AC938" s="385">
        <v>0</v>
      </c>
      <c r="AD938" s="385">
        <v>0</v>
      </c>
      <c r="AE938" s="385">
        <v>0</v>
      </c>
      <c r="AF938" s="405">
        <v>0</v>
      </c>
      <c r="AG938" s="333" t="s">
        <v>1570</v>
      </c>
      <c r="AH938" s="388" t="s">
        <v>5201</v>
      </c>
      <c r="AI938" s="388" t="s">
        <v>5202</v>
      </c>
      <c r="AJ938" s="389">
        <v>0.75</v>
      </c>
      <c r="AK938" s="390">
        <v>33</v>
      </c>
      <c r="AL938" s="333">
        <v>30</v>
      </c>
      <c r="AM938" s="333">
        <v>0.27323468998789852</v>
      </c>
      <c r="AN938" s="440">
        <v>9.0167447696006526</v>
      </c>
      <c r="AO938" s="389"/>
      <c r="AP938" s="388">
        <v>4.0985203498184779</v>
      </c>
      <c r="AQ938" s="389">
        <v>1</v>
      </c>
      <c r="AR938" s="389">
        <v>1</v>
      </c>
      <c r="AS938" s="389"/>
      <c r="AT938" s="389"/>
      <c r="AU938" s="389"/>
      <c r="AV938" s="389"/>
      <c r="AW938" s="350">
        <v>0.27323468998789852</v>
      </c>
      <c r="AX938" s="391">
        <v>0.25</v>
      </c>
      <c r="AY938" s="83">
        <v>5</v>
      </c>
      <c r="AZ938" s="5">
        <v>0</v>
      </c>
      <c r="BA938" s="5" t="s">
        <v>1537</v>
      </c>
      <c r="BB938" s="5" t="s">
        <v>1537</v>
      </c>
      <c r="BC938" s="5" t="s">
        <v>1537</v>
      </c>
      <c r="BD938" s="4" t="s">
        <v>3612</v>
      </c>
      <c r="BE938" s="5">
        <v>0</v>
      </c>
      <c r="BF938" s="5">
        <v>0</v>
      </c>
      <c r="BG938" s="5">
        <v>0</v>
      </c>
      <c r="BH938" s="5" t="s">
        <v>1537</v>
      </c>
      <c r="BI938" s="289"/>
      <c r="BJ938" s="297">
        <v>0</v>
      </c>
      <c r="BK938" s="297">
        <v>6</v>
      </c>
    </row>
    <row r="939" spans="1:63" x14ac:dyDescent="0.2">
      <c r="A939" s="291" t="s">
        <v>5223</v>
      </c>
      <c r="B939" s="290" t="s">
        <v>5224</v>
      </c>
      <c r="C939" s="340">
        <v>0</v>
      </c>
      <c r="D939" s="341">
        <v>77</v>
      </c>
      <c r="E939" s="341">
        <v>112</v>
      </c>
      <c r="F939" s="341">
        <v>110</v>
      </c>
      <c r="G939" s="341">
        <v>113</v>
      </c>
      <c r="H939" s="341">
        <v>123</v>
      </c>
      <c r="I939" s="342">
        <v>132</v>
      </c>
      <c r="J939" s="340">
        <v>0</v>
      </c>
      <c r="K939" s="341">
        <v>0</v>
      </c>
      <c r="L939" s="341">
        <v>55</v>
      </c>
      <c r="M939" s="341">
        <v>108</v>
      </c>
      <c r="N939" s="340">
        <v>0</v>
      </c>
      <c r="O939" s="341">
        <v>96</v>
      </c>
      <c r="P939" s="341">
        <v>96</v>
      </c>
      <c r="Q939" s="343">
        <v>96</v>
      </c>
      <c r="R939" s="344">
        <v>96</v>
      </c>
      <c r="S939" s="344">
        <v>96</v>
      </c>
      <c r="T939" s="344">
        <v>96</v>
      </c>
      <c r="U939" s="344">
        <v>96</v>
      </c>
      <c r="V939" s="344">
        <v>96</v>
      </c>
      <c r="W939" s="344">
        <v>0</v>
      </c>
      <c r="X939" s="407">
        <v>0</v>
      </c>
      <c r="Y939" s="384">
        <v>0.12</v>
      </c>
      <c r="Z939" s="384">
        <v>0.25</v>
      </c>
      <c r="AA939" s="384">
        <v>0.25</v>
      </c>
      <c r="AB939" s="385">
        <v>0</v>
      </c>
      <c r="AC939" s="385">
        <v>0</v>
      </c>
      <c r="AD939" s="385">
        <v>0</v>
      </c>
      <c r="AE939" s="385">
        <v>0</v>
      </c>
      <c r="AF939" s="405">
        <v>0</v>
      </c>
      <c r="AG939" s="333" t="s">
        <v>1570</v>
      </c>
      <c r="AH939" s="388" t="s">
        <v>5201</v>
      </c>
      <c r="AI939" s="388" t="s">
        <v>5202</v>
      </c>
      <c r="AJ939" s="389">
        <v>0.75</v>
      </c>
      <c r="AK939" s="390">
        <v>33</v>
      </c>
      <c r="AL939" s="333">
        <v>36</v>
      </c>
      <c r="AM939" s="333">
        <v>0.27323468998789852</v>
      </c>
      <c r="AN939" s="440">
        <v>9.0167447696006526</v>
      </c>
      <c r="AO939" s="389"/>
      <c r="AP939" s="388">
        <v>4.0985203498184779</v>
      </c>
      <c r="AQ939" s="389">
        <v>1</v>
      </c>
      <c r="AR939" s="389">
        <v>1</v>
      </c>
      <c r="AS939" s="389"/>
      <c r="AT939" s="389"/>
      <c r="AU939" s="389"/>
      <c r="AV939" s="389"/>
      <c r="AW939" s="350">
        <v>0.27323468998789852</v>
      </c>
      <c r="AX939" s="391">
        <v>0.25</v>
      </c>
      <c r="AY939" s="83">
        <v>5</v>
      </c>
      <c r="AZ939" s="5">
        <v>0</v>
      </c>
      <c r="BA939" s="5" t="s">
        <v>1537</v>
      </c>
      <c r="BB939" s="5" t="s">
        <v>1537</v>
      </c>
      <c r="BC939" s="5" t="s">
        <v>1537</v>
      </c>
      <c r="BD939" s="4" t="s">
        <v>3612</v>
      </c>
      <c r="BE939" s="5">
        <v>0</v>
      </c>
      <c r="BF939" s="5">
        <v>0</v>
      </c>
      <c r="BG939" s="5">
        <v>0</v>
      </c>
      <c r="BH939" s="5" t="s">
        <v>1537</v>
      </c>
      <c r="BI939" s="289"/>
      <c r="BJ939" s="297">
        <v>0</v>
      </c>
      <c r="BK939" s="297">
        <v>12</v>
      </c>
    </row>
    <row r="940" spans="1:63" x14ac:dyDescent="0.2">
      <c r="A940" s="291" t="s">
        <v>5225</v>
      </c>
      <c r="B940" s="290" t="s">
        <v>5226</v>
      </c>
      <c r="C940" s="340">
        <v>0</v>
      </c>
      <c r="D940" s="341">
        <v>92</v>
      </c>
      <c r="E940" s="341">
        <v>132</v>
      </c>
      <c r="F940" s="341">
        <v>132</v>
      </c>
      <c r="G940" s="341">
        <v>134</v>
      </c>
      <c r="H940" s="341">
        <v>148</v>
      </c>
      <c r="I940" s="342">
        <v>158</v>
      </c>
      <c r="J940" s="340">
        <v>0</v>
      </c>
      <c r="K940" s="341">
        <v>0</v>
      </c>
      <c r="L940" s="341">
        <v>66</v>
      </c>
      <c r="M940" s="341">
        <v>129</v>
      </c>
      <c r="N940" s="340">
        <v>0</v>
      </c>
      <c r="O940" s="341">
        <v>104</v>
      </c>
      <c r="P940" s="341">
        <v>104</v>
      </c>
      <c r="Q940" s="343">
        <v>104</v>
      </c>
      <c r="R940" s="344">
        <v>104</v>
      </c>
      <c r="S940" s="344">
        <v>104</v>
      </c>
      <c r="T940" s="344">
        <v>104</v>
      </c>
      <c r="U940" s="344">
        <v>104</v>
      </c>
      <c r="V940" s="344">
        <v>104</v>
      </c>
      <c r="W940" s="344">
        <v>0</v>
      </c>
      <c r="X940" s="407">
        <v>0</v>
      </c>
      <c r="Y940" s="384">
        <v>0.12</v>
      </c>
      <c r="Z940" s="384">
        <v>0.25</v>
      </c>
      <c r="AA940" s="384">
        <v>0.25</v>
      </c>
      <c r="AB940" s="385">
        <v>0</v>
      </c>
      <c r="AC940" s="385">
        <v>0</v>
      </c>
      <c r="AD940" s="385">
        <v>0</v>
      </c>
      <c r="AE940" s="385">
        <v>0</v>
      </c>
      <c r="AF940" s="405">
        <v>0</v>
      </c>
      <c r="AG940" s="333" t="s">
        <v>1570</v>
      </c>
      <c r="AH940" s="388" t="s">
        <v>5201</v>
      </c>
      <c r="AI940" s="388" t="s">
        <v>5202</v>
      </c>
      <c r="AJ940" s="389">
        <v>0.75</v>
      </c>
      <c r="AK940" s="390">
        <v>33</v>
      </c>
      <c r="AL940" s="333">
        <v>39</v>
      </c>
      <c r="AM940" s="333">
        <v>0.27323468998789852</v>
      </c>
      <c r="AN940" s="440">
        <v>9.0167447696006526</v>
      </c>
      <c r="AO940" s="389"/>
      <c r="AP940" s="388">
        <v>4.0985203498184779</v>
      </c>
      <c r="AQ940" s="389">
        <v>1</v>
      </c>
      <c r="AR940" s="389">
        <v>1</v>
      </c>
      <c r="AS940" s="389"/>
      <c r="AT940" s="389"/>
      <c r="AU940" s="389"/>
      <c r="AV940" s="389"/>
      <c r="AW940" s="350">
        <v>0.27323468998789852</v>
      </c>
      <c r="AX940" s="391">
        <v>0.25</v>
      </c>
      <c r="AY940" s="83">
        <v>5</v>
      </c>
      <c r="AZ940" s="5">
        <v>0</v>
      </c>
      <c r="BA940" s="5" t="s">
        <v>1537</v>
      </c>
      <c r="BB940" s="5" t="s">
        <v>1537</v>
      </c>
      <c r="BC940" s="5" t="s">
        <v>1537</v>
      </c>
      <c r="BD940" s="4" t="s">
        <v>3612</v>
      </c>
      <c r="BE940" s="5">
        <v>0</v>
      </c>
      <c r="BF940" s="5">
        <v>0</v>
      </c>
      <c r="BG940" s="5">
        <v>0</v>
      </c>
      <c r="BH940" s="5" t="s">
        <v>1537</v>
      </c>
      <c r="BI940" s="289"/>
      <c r="BJ940" s="297">
        <v>0</v>
      </c>
      <c r="BK940" s="297">
        <v>14</v>
      </c>
    </row>
    <row r="941" spans="1:63" x14ac:dyDescent="0.2">
      <c r="A941" s="291" t="s">
        <v>5227</v>
      </c>
      <c r="B941" s="290" t="s">
        <v>5228</v>
      </c>
      <c r="C941" s="340">
        <v>0</v>
      </c>
      <c r="D941" s="341">
        <v>102</v>
      </c>
      <c r="E941" s="341">
        <v>148</v>
      </c>
      <c r="F941" s="341">
        <v>148</v>
      </c>
      <c r="G941" s="341">
        <v>150</v>
      </c>
      <c r="H941" s="341">
        <v>164</v>
      </c>
      <c r="I941" s="342">
        <v>177</v>
      </c>
      <c r="J941" s="340">
        <v>0</v>
      </c>
      <c r="K941" s="341">
        <v>0</v>
      </c>
      <c r="L941" s="341">
        <v>73</v>
      </c>
      <c r="M941" s="341">
        <v>145</v>
      </c>
      <c r="N941" s="340">
        <v>0</v>
      </c>
      <c r="O941" s="341">
        <v>109</v>
      </c>
      <c r="P941" s="341">
        <v>109</v>
      </c>
      <c r="Q941" s="343">
        <v>109</v>
      </c>
      <c r="R941" s="344">
        <v>109</v>
      </c>
      <c r="S941" s="344">
        <v>109</v>
      </c>
      <c r="T941" s="344">
        <v>109</v>
      </c>
      <c r="U941" s="344">
        <v>109</v>
      </c>
      <c r="V941" s="344">
        <v>109</v>
      </c>
      <c r="W941" s="344">
        <v>0</v>
      </c>
      <c r="X941" s="407">
        <v>0</v>
      </c>
      <c r="Y941" s="384">
        <v>0.12</v>
      </c>
      <c r="Z941" s="384">
        <v>0.25</v>
      </c>
      <c r="AA941" s="384">
        <v>0.25</v>
      </c>
      <c r="AB941" s="385">
        <v>0</v>
      </c>
      <c r="AC941" s="385">
        <v>0</v>
      </c>
      <c r="AD941" s="385">
        <v>0</v>
      </c>
      <c r="AE941" s="385">
        <v>0</v>
      </c>
      <c r="AF941" s="405">
        <v>0</v>
      </c>
      <c r="AG941" s="333" t="s">
        <v>1570</v>
      </c>
      <c r="AH941" s="388" t="s">
        <v>5201</v>
      </c>
      <c r="AI941" s="388" t="s">
        <v>5202</v>
      </c>
      <c r="AJ941" s="389">
        <v>0.75</v>
      </c>
      <c r="AK941" s="390">
        <v>33</v>
      </c>
      <c r="AL941" s="333">
        <v>42</v>
      </c>
      <c r="AM941" s="333">
        <v>0.27323468998789852</v>
      </c>
      <c r="AN941" s="440">
        <v>9.0167447696006526</v>
      </c>
      <c r="AO941" s="389"/>
      <c r="AP941" s="388">
        <v>4.0985203498184779</v>
      </c>
      <c r="AQ941" s="389">
        <v>1</v>
      </c>
      <c r="AR941" s="389">
        <v>1</v>
      </c>
      <c r="AS941" s="389"/>
      <c r="AT941" s="389"/>
      <c r="AU941" s="389"/>
      <c r="AV941" s="389"/>
      <c r="AW941" s="350">
        <v>0.27323468998789852</v>
      </c>
      <c r="AX941" s="391">
        <v>0.25</v>
      </c>
      <c r="AY941" s="83">
        <v>5</v>
      </c>
      <c r="AZ941" s="5">
        <v>0</v>
      </c>
      <c r="BA941" s="5" t="s">
        <v>1537</v>
      </c>
      <c r="BB941" s="5" t="s">
        <v>1537</v>
      </c>
      <c r="BC941" s="5" t="s">
        <v>1537</v>
      </c>
      <c r="BD941" s="4" t="s">
        <v>3612</v>
      </c>
      <c r="BE941" s="5">
        <v>0</v>
      </c>
      <c r="BF941" s="5">
        <v>0</v>
      </c>
      <c r="BG941" s="5">
        <v>0</v>
      </c>
      <c r="BH941" s="5" t="s">
        <v>1537</v>
      </c>
      <c r="BI941" s="289"/>
      <c r="BJ941" s="297">
        <v>0</v>
      </c>
      <c r="BK941" s="297">
        <v>15</v>
      </c>
    </row>
    <row r="942" spans="1:63" x14ac:dyDescent="0.2">
      <c r="A942" s="291" t="s">
        <v>1145</v>
      </c>
      <c r="B942" s="290" t="s">
        <v>3088</v>
      </c>
      <c r="C942" s="340">
        <v>0</v>
      </c>
      <c r="D942" s="341">
        <v>80</v>
      </c>
      <c r="E942" s="341">
        <v>116</v>
      </c>
      <c r="F942" s="341">
        <v>114</v>
      </c>
      <c r="G942" s="341">
        <v>117</v>
      </c>
      <c r="H942" s="341">
        <v>127</v>
      </c>
      <c r="I942" s="342">
        <v>137</v>
      </c>
      <c r="J942" s="340">
        <v>0</v>
      </c>
      <c r="K942" s="341">
        <v>0</v>
      </c>
      <c r="L942" s="341">
        <v>57</v>
      </c>
      <c r="M942" s="341">
        <v>112</v>
      </c>
      <c r="N942" s="340">
        <v>0</v>
      </c>
      <c r="O942" s="341">
        <v>99</v>
      </c>
      <c r="P942" s="341">
        <v>99</v>
      </c>
      <c r="Q942" s="343">
        <v>99</v>
      </c>
      <c r="R942" s="344">
        <v>99</v>
      </c>
      <c r="S942" s="344">
        <v>99</v>
      </c>
      <c r="T942" s="344">
        <v>99</v>
      </c>
      <c r="U942" s="344">
        <v>99</v>
      </c>
      <c r="V942" s="344">
        <v>99</v>
      </c>
      <c r="W942" s="344">
        <v>0</v>
      </c>
      <c r="X942" s="407">
        <v>0</v>
      </c>
      <c r="Y942" s="384">
        <v>0.12</v>
      </c>
      <c r="Z942" s="384">
        <v>0.25</v>
      </c>
      <c r="AA942" s="384">
        <v>0.25</v>
      </c>
      <c r="AB942" s="385">
        <v>0</v>
      </c>
      <c r="AC942" s="385">
        <v>0</v>
      </c>
      <c r="AD942" s="385">
        <v>0</v>
      </c>
      <c r="AE942" s="385">
        <v>0</v>
      </c>
      <c r="AF942" s="405">
        <v>0</v>
      </c>
      <c r="AG942" s="333" t="s">
        <v>1570</v>
      </c>
      <c r="AH942" s="388" t="s">
        <v>5201</v>
      </c>
      <c r="AI942" s="388" t="s">
        <v>5202</v>
      </c>
      <c r="AJ942" s="389">
        <v>0.75</v>
      </c>
      <c r="AK942" s="390">
        <v>36</v>
      </c>
      <c r="AL942" s="333">
        <v>30</v>
      </c>
      <c r="AM942" s="333">
        <v>0.27323468998789852</v>
      </c>
      <c r="AN942" s="440">
        <v>9.0167447696006526</v>
      </c>
      <c r="AO942" s="389"/>
      <c r="AP942" s="388">
        <v>4.0985203498184779</v>
      </c>
      <c r="AQ942" s="389">
        <v>1</v>
      </c>
      <c r="AR942" s="389">
        <v>1</v>
      </c>
      <c r="AS942" s="389"/>
      <c r="AT942" s="389"/>
      <c r="AU942" s="389"/>
      <c r="AV942" s="389"/>
      <c r="AW942" s="350">
        <v>0.27323468998789852</v>
      </c>
      <c r="AX942" s="391">
        <v>0.25</v>
      </c>
      <c r="AY942" s="83">
        <v>5</v>
      </c>
      <c r="AZ942" s="5">
        <v>0</v>
      </c>
      <c r="BA942" s="5" t="s">
        <v>1537</v>
      </c>
      <c r="BB942" s="5" t="s">
        <v>1537</v>
      </c>
      <c r="BC942" s="5" t="s">
        <v>1537</v>
      </c>
      <c r="BD942" s="4" t="s">
        <v>3612</v>
      </c>
      <c r="BE942" s="5">
        <v>0</v>
      </c>
      <c r="BF942" s="5">
        <v>0</v>
      </c>
      <c r="BG942" s="5">
        <v>0</v>
      </c>
      <c r="BH942" s="5" t="s">
        <v>3612</v>
      </c>
      <c r="BI942" s="289"/>
      <c r="BJ942" s="297">
        <v>0</v>
      </c>
      <c r="BK942" s="297">
        <v>12</v>
      </c>
    </row>
    <row r="943" spans="1:63" x14ac:dyDescent="0.2">
      <c r="A943" s="291" t="s">
        <v>1150</v>
      </c>
      <c r="B943" s="290" t="s">
        <v>3094</v>
      </c>
      <c r="C943" s="340">
        <v>0</v>
      </c>
      <c r="D943" s="341">
        <v>95</v>
      </c>
      <c r="E943" s="341">
        <v>137</v>
      </c>
      <c r="F943" s="341">
        <v>137</v>
      </c>
      <c r="G943" s="341">
        <v>139</v>
      </c>
      <c r="H943" s="341">
        <v>153</v>
      </c>
      <c r="I943" s="342">
        <v>164</v>
      </c>
      <c r="J943" s="340">
        <v>0</v>
      </c>
      <c r="K943" s="341">
        <v>0</v>
      </c>
      <c r="L943" s="341">
        <v>68</v>
      </c>
      <c r="M943" s="341">
        <v>134</v>
      </c>
      <c r="N943" s="340">
        <v>0</v>
      </c>
      <c r="O943" s="341">
        <v>108</v>
      </c>
      <c r="P943" s="341">
        <v>108</v>
      </c>
      <c r="Q943" s="343">
        <v>108</v>
      </c>
      <c r="R943" s="344">
        <v>108</v>
      </c>
      <c r="S943" s="344">
        <v>108</v>
      </c>
      <c r="T943" s="344">
        <v>108</v>
      </c>
      <c r="U943" s="344">
        <v>108</v>
      </c>
      <c r="V943" s="344">
        <v>108</v>
      </c>
      <c r="W943" s="344">
        <v>0</v>
      </c>
      <c r="X943" s="407">
        <v>0</v>
      </c>
      <c r="Y943" s="384">
        <v>0.12</v>
      </c>
      <c r="Z943" s="384">
        <v>0.25</v>
      </c>
      <c r="AA943" s="384">
        <v>0.25</v>
      </c>
      <c r="AB943" s="346">
        <v>0</v>
      </c>
      <c r="AC943" s="385">
        <v>0</v>
      </c>
      <c r="AD943" s="385">
        <v>0</v>
      </c>
      <c r="AE943" s="385">
        <v>0</v>
      </c>
      <c r="AF943" s="405">
        <v>0</v>
      </c>
      <c r="AG943" s="333" t="s">
        <v>1570</v>
      </c>
      <c r="AH943" s="388" t="s">
        <v>5201</v>
      </c>
      <c r="AI943" s="388" t="s">
        <v>5202</v>
      </c>
      <c r="AJ943" s="389">
        <v>0.75</v>
      </c>
      <c r="AK943" s="390">
        <v>36</v>
      </c>
      <c r="AL943" s="333">
        <v>36</v>
      </c>
      <c r="AM943" s="333">
        <v>0.27323468998789852</v>
      </c>
      <c r="AN943" s="440">
        <v>9.0167447696006526</v>
      </c>
      <c r="AO943" s="389"/>
      <c r="AP943" s="388">
        <v>4.0985203498184779</v>
      </c>
      <c r="AQ943" s="389">
        <v>1</v>
      </c>
      <c r="AR943" s="389">
        <v>1</v>
      </c>
      <c r="AS943" s="389"/>
      <c r="AT943" s="389"/>
      <c r="AU943" s="389"/>
      <c r="AV943" s="389"/>
      <c r="AW943" s="350">
        <v>0.27323468998789852</v>
      </c>
      <c r="AX943" s="391">
        <v>0.25</v>
      </c>
      <c r="AY943" s="83">
        <v>5</v>
      </c>
      <c r="AZ943" s="5">
        <v>0</v>
      </c>
      <c r="BA943" s="5" t="s">
        <v>1537</v>
      </c>
      <c r="BB943" s="5" t="s">
        <v>1537</v>
      </c>
      <c r="BC943" s="5" t="s">
        <v>1537</v>
      </c>
      <c r="BD943" s="4" t="s">
        <v>3612</v>
      </c>
      <c r="BE943" s="5">
        <v>0</v>
      </c>
      <c r="BF943" s="5">
        <v>0</v>
      </c>
      <c r="BG943" s="5">
        <v>0</v>
      </c>
      <c r="BH943" s="5" t="s">
        <v>3612</v>
      </c>
      <c r="BI943" s="289"/>
      <c r="BJ943" s="297">
        <v>0</v>
      </c>
      <c r="BK943" s="297">
        <v>14</v>
      </c>
    </row>
    <row r="944" spans="1:63" x14ac:dyDescent="0.2">
      <c r="A944" s="291" t="s">
        <v>5229</v>
      </c>
      <c r="B944" s="290" t="s">
        <v>5230</v>
      </c>
      <c r="C944" s="340">
        <v>0</v>
      </c>
      <c r="D944" s="341">
        <v>106</v>
      </c>
      <c r="E944" s="341">
        <v>153</v>
      </c>
      <c r="F944" s="341">
        <v>153</v>
      </c>
      <c r="G944" s="341">
        <v>155</v>
      </c>
      <c r="H944" s="341">
        <v>170</v>
      </c>
      <c r="I944" s="342">
        <v>183</v>
      </c>
      <c r="J944" s="340">
        <v>0</v>
      </c>
      <c r="K944" s="341">
        <v>0</v>
      </c>
      <c r="L944" s="341">
        <v>75</v>
      </c>
      <c r="M944" s="341">
        <v>151</v>
      </c>
      <c r="N944" s="340">
        <v>0</v>
      </c>
      <c r="O944" s="341">
        <v>113</v>
      </c>
      <c r="P944" s="341">
        <v>113</v>
      </c>
      <c r="Q944" s="343">
        <v>113</v>
      </c>
      <c r="R944" s="344">
        <v>113</v>
      </c>
      <c r="S944" s="344">
        <v>113</v>
      </c>
      <c r="T944" s="344">
        <v>113</v>
      </c>
      <c r="U944" s="344">
        <v>113</v>
      </c>
      <c r="V944" s="344">
        <v>113</v>
      </c>
      <c r="W944" s="344">
        <v>0</v>
      </c>
      <c r="X944" s="407">
        <v>0</v>
      </c>
      <c r="Y944" s="384">
        <v>0.12</v>
      </c>
      <c r="Z944" s="384">
        <v>0.25</v>
      </c>
      <c r="AA944" s="384">
        <v>0.25</v>
      </c>
      <c r="AB944" s="385">
        <v>0</v>
      </c>
      <c r="AC944" s="385">
        <v>0</v>
      </c>
      <c r="AD944" s="385">
        <v>0</v>
      </c>
      <c r="AE944" s="385">
        <v>0</v>
      </c>
      <c r="AF944" s="405">
        <v>0</v>
      </c>
      <c r="AG944" s="333" t="s">
        <v>1570</v>
      </c>
      <c r="AH944" s="388" t="s">
        <v>5201</v>
      </c>
      <c r="AI944" s="388" t="s">
        <v>5202</v>
      </c>
      <c r="AJ944" s="389">
        <v>0.75</v>
      </c>
      <c r="AK944" s="390">
        <v>36</v>
      </c>
      <c r="AL944" s="333">
        <v>39</v>
      </c>
      <c r="AM944" s="333">
        <v>0.27323468998789852</v>
      </c>
      <c r="AN944" s="440">
        <v>9.0167447696006526</v>
      </c>
      <c r="AO944" s="389"/>
      <c r="AP944" s="388">
        <v>4.0985203498184779</v>
      </c>
      <c r="AQ944" s="389">
        <v>1</v>
      </c>
      <c r="AR944" s="389">
        <v>1</v>
      </c>
      <c r="AS944" s="389"/>
      <c r="AT944" s="389"/>
      <c r="AU944" s="389"/>
      <c r="AV944" s="389"/>
      <c r="AW944" s="350">
        <v>0.27323468998789852</v>
      </c>
      <c r="AX944" s="391">
        <v>0.25</v>
      </c>
      <c r="AY944" s="83">
        <v>5</v>
      </c>
      <c r="AZ944" s="5">
        <v>0</v>
      </c>
      <c r="BA944" s="5" t="s">
        <v>1537</v>
      </c>
      <c r="BB944" s="5" t="s">
        <v>1537</v>
      </c>
      <c r="BC944" s="5" t="s">
        <v>1537</v>
      </c>
      <c r="BD944" s="4" t="s">
        <v>3612</v>
      </c>
      <c r="BE944" s="5">
        <v>0</v>
      </c>
      <c r="BF944" s="5">
        <v>0</v>
      </c>
      <c r="BG944" s="5">
        <v>0</v>
      </c>
      <c r="BH944" s="5" t="s">
        <v>1537</v>
      </c>
      <c r="BI944" s="289"/>
      <c r="BJ944" s="297">
        <v>0</v>
      </c>
      <c r="BK944" s="297">
        <v>16</v>
      </c>
    </row>
    <row r="945" spans="1:63" x14ac:dyDescent="0.2">
      <c r="A945" s="291" t="s">
        <v>1155</v>
      </c>
      <c r="B945" s="290" t="s">
        <v>3101</v>
      </c>
      <c r="C945" s="340">
        <v>0</v>
      </c>
      <c r="D945" s="341">
        <v>110</v>
      </c>
      <c r="E945" s="341">
        <v>159</v>
      </c>
      <c r="F945" s="341">
        <v>159</v>
      </c>
      <c r="G945" s="341">
        <v>161</v>
      </c>
      <c r="H945" s="341">
        <v>176</v>
      </c>
      <c r="I945" s="342">
        <v>190</v>
      </c>
      <c r="J945" s="340">
        <v>0</v>
      </c>
      <c r="K945" s="341">
        <v>0</v>
      </c>
      <c r="L945" s="341">
        <v>78</v>
      </c>
      <c r="M945" s="341">
        <v>156</v>
      </c>
      <c r="N945" s="340">
        <v>0</v>
      </c>
      <c r="O945" s="341">
        <v>117</v>
      </c>
      <c r="P945" s="341">
        <v>117</v>
      </c>
      <c r="Q945" s="343">
        <v>117</v>
      </c>
      <c r="R945" s="344">
        <v>117</v>
      </c>
      <c r="S945" s="344">
        <v>117</v>
      </c>
      <c r="T945" s="344">
        <v>117</v>
      </c>
      <c r="U945" s="344">
        <v>117</v>
      </c>
      <c r="V945" s="344">
        <v>117</v>
      </c>
      <c r="W945" s="344">
        <v>0</v>
      </c>
      <c r="X945" s="407">
        <v>0</v>
      </c>
      <c r="Y945" s="384">
        <v>0.12</v>
      </c>
      <c r="Z945" s="384">
        <v>0.25</v>
      </c>
      <c r="AA945" s="384">
        <v>0.25</v>
      </c>
      <c r="AB945" s="385">
        <v>0</v>
      </c>
      <c r="AC945" s="385">
        <v>0</v>
      </c>
      <c r="AD945" s="385">
        <v>0</v>
      </c>
      <c r="AE945" s="385">
        <v>0</v>
      </c>
      <c r="AF945" s="405">
        <v>0</v>
      </c>
      <c r="AG945" s="333" t="s">
        <v>1570</v>
      </c>
      <c r="AH945" s="388" t="s">
        <v>5201</v>
      </c>
      <c r="AI945" s="388" t="s">
        <v>5202</v>
      </c>
      <c r="AJ945" s="389">
        <v>0.75</v>
      </c>
      <c r="AK945" s="390">
        <v>36</v>
      </c>
      <c r="AL945" s="333">
        <v>42</v>
      </c>
      <c r="AM945" s="333">
        <v>0.27323468998789852</v>
      </c>
      <c r="AN945" s="440">
        <v>9.0167447696006526</v>
      </c>
      <c r="AO945" s="389"/>
      <c r="AP945" s="388">
        <v>4.0985203498184779</v>
      </c>
      <c r="AQ945" s="389">
        <v>1</v>
      </c>
      <c r="AR945" s="389">
        <v>1</v>
      </c>
      <c r="AS945" s="389"/>
      <c r="AT945" s="389"/>
      <c r="AU945" s="389"/>
      <c r="AV945" s="389"/>
      <c r="AW945" s="350">
        <v>0.27323468998789852</v>
      </c>
      <c r="AX945" s="391">
        <v>0.25</v>
      </c>
      <c r="AY945" s="83">
        <v>5</v>
      </c>
      <c r="AZ945" s="5">
        <v>0</v>
      </c>
      <c r="BA945" s="5" t="s">
        <v>1537</v>
      </c>
      <c r="BB945" s="5" t="s">
        <v>1537</v>
      </c>
      <c r="BC945" s="5" t="s">
        <v>1537</v>
      </c>
      <c r="BD945" s="4" t="s">
        <v>3612</v>
      </c>
      <c r="BE945" s="5">
        <v>0</v>
      </c>
      <c r="BF945" s="5">
        <v>0</v>
      </c>
      <c r="BG945" s="5">
        <v>0</v>
      </c>
      <c r="BH945" s="5" t="s">
        <v>3612</v>
      </c>
      <c r="BI945" s="289"/>
      <c r="BJ945" s="297">
        <v>0</v>
      </c>
      <c r="BK945" s="297">
        <v>17</v>
      </c>
    </row>
    <row r="946" spans="1:63" x14ac:dyDescent="0.2">
      <c r="A946" s="291" t="s">
        <v>1496</v>
      </c>
      <c r="B946" s="290" t="s">
        <v>1497</v>
      </c>
      <c r="C946" s="340">
        <v>128</v>
      </c>
      <c r="D946" s="341">
        <v>128</v>
      </c>
      <c r="E946" s="341">
        <v>128</v>
      </c>
      <c r="F946" s="341">
        <v>128</v>
      </c>
      <c r="G946" s="341">
        <v>128</v>
      </c>
      <c r="H946" s="341">
        <v>128</v>
      </c>
      <c r="I946" s="342">
        <v>128</v>
      </c>
      <c r="J946" s="340">
        <v>0</v>
      </c>
      <c r="K946" s="341">
        <v>0</v>
      </c>
      <c r="L946" s="341">
        <v>0</v>
      </c>
      <c r="M946" s="341">
        <v>0</v>
      </c>
      <c r="N946" s="340">
        <v>128</v>
      </c>
      <c r="O946" s="341">
        <v>128</v>
      </c>
      <c r="P946" s="341">
        <v>128</v>
      </c>
      <c r="Q946" s="343">
        <v>128</v>
      </c>
      <c r="R946" s="344">
        <v>128</v>
      </c>
      <c r="S946" s="344">
        <v>128</v>
      </c>
      <c r="T946" s="344">
        <v>128</v>
      </c>
      <c r="U946" s="344">
        <v>128</v>
      </c>
      <c r="V946" s="344">
        <v>128</v>
      </c>
      <c r="W946" s="344">
        <v>0</v>
      </c>
      <c r="X946" s="407">
        <v>0</v>
      </c>
      <c r="Y946" s="384">
        <v>0</v>
      </c>
      <c r="Z946" s="384">
        <v>0</v>
      </c>
      <c r="AA946" s="384">
        <v>0</v>
      </c>
      <c r="AB946" s="385">
        <v>94</v>
      </c>
      <c r="AC946" s="385">
        <v>138</v>
      </c>
      <c r="AD946" s="385">
        <v>0</v>
      </c>
      <c r="AE946" s="385">
        <v>0</v>
      </c>
      <c r="AF946" s="405">
        <v>0</v>
      </c>
      <c r="AG946" s="333" t="s">
        <v>1520</v>
      </c>
      <c r="AH946" s="388" t="s">
        <v>1518</v>
      </c>
      <c r="AI946" s="388" t="s">
        <v>3168</v>
      </c>
      <c r="AJ946" s="389">
        <v>22</v>
      </c>
      <c r="AK946" s="390">
        <v>15</v>
      </c>
      <c r="AL946" s="333">
        <v>11</v>
      </c>
      <c r="AM946" s="333">
        <v>2.1006944444444446</v>
      </c>
      <c r="AN946" s="440">
        <v>12.244444444444445</v>
      </c>
      <c r="AO946" s="389">
        <v>0</v>
      </c>
      <c r="AP946" s="388"/>
      <c r="AQ946" s="389"/>
      <c r="AR946" s="389"/>
      <c r="AS946" s="389">
        <v>1</v>
      </c>
      <c r="AT946" s="389"/>
      <c r="AU946" s="389"/>
      <c r="AV946" s="389"/>
      <c r="AW946" s="350">
        <v>0.2</v>
      </c>
      <c r="AX946" s="391">
        <v>2</v>
      </c>
      <c r="AY946" s="83">
        <v>15</v>
      </c>
      <c r="AZ946" s="5">
        <v>0</v>
      </c>
      <c r="BA946" s="5" t="s">
        <v>3612</v>
      </c>
      <c r="BB946" s="5" t="s">
        <v>3612</v>
      </c>
      <c r="BC946" s="5" t="s">
        <v>3612</v>
      </c>
      <c r="BD946" s="4" t="s">
        <v>3612</v>
      </c>
      <c r="BG946" s="5">
        <v>0</v>
      </c>
      <c r="BH946" s="5" t="s">
        <v>3612</v>
      </c>
      <c r="BI946" s="289"/>
      <c r="BJ946" s="297">
        <v>0</v>
      </c>
      <c r="BK946" s="297">
        <v>0</v>
      </c>
    </row>
    <row r="947" spans="1:63" x14ac:dyDescent="0.2">
      <c r="A947" s="291" t="s">
        <v>1498</v>
      </c>
      <c r="B947" s="290" t="s">
        <v>1499</v>
      </c>
      <c r="C947" s="340">
        <v>132</v>
      </c>
      <c r="D947" s="341">
        <v>132</v>
      </c>
      <c r="E947" s="341">
        <v>132</v>
      </c>
      <c r="F947" s="341">
        <v>132</v>
      </c>
      <c r="G947" s="341">
        <v>132</v>
      </c>
      <c r="H947" s="341">
        <v>132</v>
      </c>
      <c r="I947" s="342">
        <v>132</v>
      </c>
      <c r="J947" s="340">
        <v>0</v>
      </c>
      <c r="K947" s="341">
        <v>0</v>
      </c>
      <c r="L947" s="341">
        <v>0</v>
      </c>
      <c r="M947" s="341">
        <v>0</v>
      </c>
      <c r="N947" s="340">
        <v>132</v>
      </c>
      <c r="O947" s="341">
        <v>132</v>
      </c>
      <c r="P947" s="341">
        <v>132</v>
      </c>
      <c r="Q947" s="343">
        <v>132</v>
      </c>
      <c r="R947" s="344">
        <v>132</v>
      </c>
      <c r="S947" s="344">
        <v>132</v>
      </c>
      <c r="T947" s="344">
        <v>132</v>
      </c>
      <c r="U947" s="344">
        <v>132</v>
      </c>
      <c r="V947" s="344">
        <v>132</v>
      </c>
      <c r="W947" s="344">
        <v>0</v>
      </c>
      <c r="X947" s="407">
        <v>0</v>
      </c>
      <c r="Y947" s="384">
        <v>0</v>
      </c>
      <c r="Z947" s="384">
        <v>0</v>
      </c>
      <c r="AA947" s="384">
        <v>0</v>
      </c>
      <c r="AB947" s="385">
        <v>94</v>
      </c>
      <c r="AC947" s="385">
        <v>138</v>
      </c>
      <c r="AD947" s="385">
        <v>0</v>
      </c>
      <c r="AE947" s="385">
        <v>0</v>
      </c>
      <c r="AF947" s="405">
        <v>0</v>
      </c>
      <c r="AG947" s="333" t="s">
        <v>1520</v>
      </c>
      <c r="AH947" s="388" t="s">
        <v>1518</v>
      </c>
      <c r="AI947" s="388" t="s">
        <v>3168</v>
      </c>
      <c r="AJ947" s="389">
        <v>22</v>
      </c>
      <c r="AK947" s="390">
        <v>18</v>
      </c>
      <c r="AL947" s="333">
        <v>11</v>
      </c>
      <c r="AM947" s="333">
        <v>2.5208333333333335</v>
      </c>
      <c r="AN947" s="440">
        <v>13.298611111111111</v>
      </c>
      <c r="AO947" s="389">
        <v>0</v>
      </c>
      <c r="AP947" s="388"/>
      <c r="AQ947" s="389"/>
      <c r="AR947" s="389"/>
      <c r="AS947" s="389">
        <v>1</v>
      </c>
      <c r="AT947" s="389"/>
      <c r="AU947" s="389"/>
      <c r="AV947" s="389"/>
      <c r="AW947" s="350">
        <v>0.2</v>
      </c>
      <c r="AX947" s="391">
        <v>2</v>
      </c>
      <c r="AY947" s="83">
        <v>15</v>
      </c>
      <c r="AZ947" s="5">
        <v>0</v>
      </c>
      <c r="BA947" s="5" t="s">
        <v>3612</v>
      </c>
      <c r="BB947" s="5" t="s">
        <v>3612</v>
      </c>
      <c r="BC947" s="5" t="s">
        <v>3612</v>
      </c>
      <c r="BD947" s="4" t="s">
        <v>3612</v>
      </c>
      <c r="BG947" s="5">
        <v>0</v>
      </c>
      <c r="BH947" s="5" t="s">
        <v>3612</v>
      </c>
      <c r="BI947" s="289"/>
      <c r="BJ947" s="297">
        <v>0</v>
      </c>
      <c r="BK947" s="297">
        <v>0</v>
      </c>
    </row>
    <row r="948" spans="1:63" x14ac:dyDescent="0.2">
      <c r="A948" s="291" t="s">
        <v>1500</v>
      </c>
      <c r="B948" s="290" t="s">
        <v>1501</v>
      </c>
      <c r="C948" s="340">
        <v>148</v>
      </c>
      <c r="D948" s="341">
        <v>148</v>
      </c>
      <c r="E948" s="341">
        <v>148</v>
      </c>
      <c r="F948" s="341">
        <v>148</v>
      </c>
      <c r="G948" s="341">
        <v>148</v>
      </c>
      <c r="H948" s="341">
        <v>148</v>
      </c>
      <c r="I948" s="342">
        <v>148</v>
      </c>
      <c r="J948" s="340">
        <v>0</v>
      </c>
      <c r="K948" s="341">
        <v>0</v>
      </c>
      <c r="L948" s="341">
        <v>0</v>
      </c>
      <c r="M948" s="341">
        <v>0</v>
      </c>
      <c r="N948" s="340">
        <v>148</v>
      </c>
      <c r="O948" s="341">
        <v>148</v>
      </c>
      <c r="P948" s="341">
        <v>148</v>
      </c>
      <c r="Q948" s="343">
        <v>148</v>
      </c>
      <c r="R948" s="344">
        <v>148</v>
      </c>
      <c r="S948" s="344">
        <v>148</v>
      </c>
      <c r="T948" s="344">
        <v>148</v>
      </c>
      <c r="U948" s="344">
        <v>148</v>
      </c>
      <c r="V948" s="344">
        <v>148</v>
      </c>
      <c r="W948" s="344">
        <v>0</v>
      </c>
      <c r="X948" s="407">
        <v>0</v>
      </c>
      <c r="Y948" s="384">
        <v>0</v>
      </c>
      <c r="Z948" s="384">
        <v>0</v>
      </c>
      <c r="AA948" s="384">
        <v>0</v>
      </c>
      <c r="AB948" s="385">
        <v>94</v>
      </c>
      <c r="AC948" s="385">
        <v>138</v>
      </c>
      <c r="AD948" s="385">
        <v>0</v>
      </c>
      <c r="AE948" s="385">
        <v>0</v>
      </c>
      <c r="AF948" s="405">
        <v>0</v>
      </c>
      <c r="AG948" s="333" t="s">
        <v>1520</v>
      </c>
      <c r="AH948" s="388" t="s">
        <v>1518</v>
      </c>
      <c r="AI948" s="388" t="s">
        <v>3168</v>
      </c>
      <c r="AJ948" s="389">
        <v>22</v>
      </c>
      <c r="AK948" s="390">
        <v>30</v>
      </c>
      <c r="AL948" s="333">
        <v>11</v>
      </c>
      <c r="AM948" s="333">
        <v>4.2013888888888893</v>
      </c>
      <c r="AN948" s="440">
        <v>17.515277777777776</v>
      </c>
      <c r="AO948" s="389">
        <v>0</v>
      </c>
      <c r="AP948" s="388"/>
      <c r="AQ948" s="389"/>
      <c r="AR948" s="389"/>
      <c r="AS948" s="389">
        <v>1</v>
      </c>
      <c r="AT948" s="389"/>
      <c r="AU948" s="389"/>
      <c r="AV948" s="389"/>
      <c r="AW948" s="350">
        <v>0.2</v>
      </c>
      <c r="AX948" s="391">
        <v>2</v>
      </c>
      <c r="AY948" s="83">
        <v>15</v>
      </c>
      <c r="AZ948" s="5">
        <v>0</v>
      </c>
      <c r="BA948" s="5" t="s">
        <v>3612</v>
      </c>
      <c r="BB948" s="5" t="s">
        <v>3612</v>
      </c>
      <c r="BC948" s="5" t="s">
        <v>3612</v>
      </c>
      <c r="BD948" s="4" t="s">
        <v>3612</v>
      </c>
      <c r="BG948" s="5">
        <v>0</v>
      </c>
      <c r="BH948" s="5" t="s">
        <v>3612</v>
      </c>
      <c r="BI948" s="289"/>
      <c r="BJ948" s="297">
        <v>0</v>
      </c>
      <c r="BK948" s="297">
        <v>0</v>
      </c>
    </row>
    <row r="949" spans="1:63" x14ac:dyDescent="0.2">
      <c r="A949" s="291" t="s">
        <v>1502</v>
      </c>
      <c r="B949" s="290" t="s">
        <v>1503</v>
      </c>
      <c r="C949" s="340">
        <v>156</v>
      </c>
      <c r="D949" s="341">
        <v>156</v>
      </c>
      <c r="E949" s="341">
        <v>156</v>
      </c>
      <c r="F949" s="341">
        <v>156</v>
      </c>
      <c r="G949" s="341">
        <v>156</v>
      </c>
      <c r="H949" s="341">
        <v>156</v>
      </c>
      <c r="I949" s="342">
        <v>156</v>
      </c>
      <c r="J949" s="340">
        <v>0</v>
      </c>
      <c r="K949" s="341">
        <v>0</v>
      </c>
      <c r="L949" s="341">
        <v>0</v>
      </c>
      <c r="M949" s="341">
        <v>0</v>
      </c>
      <c r="N949" s="340">
        <v>156</v>
      </c>
      <c r="O949" s="341">
        <v>156</v>
      </c>
      <c r="P949" s="341">
        <v>156</v>
      </c>
      <c r="Q949" s="343">
        <v>156</v>
      </c>
      <c r="R949" s="344">
        <v>156</v>
      </c>
      <c r="S949" s="344">
        <v>156</v>
      </c>
      <c r="T949" s="344">
        <v>156</v>
      </c>
      <c r="U949" s="344">
        <v>156</v>
      </c>
      <c r="V949" s="344">
        <v>156</v>
      </c>
      <c r="W949" s="344">
        <v>0</v>
      </c>
      <c r="X949" s="407">
        <v>0</v>
      </c>
      <c r="Y949" s="384">
        <v>0</v>
      </c>
      <c r="Z949" s="384">
        <v>0</v>
      </c>
      <c r="AA949" s="384">
        <v>0</v>
      </c>
      <c r="AB949" s="385">
        <v>94</v>
      </c>
      <c r="AC949" s="385">
        <v>138</v>
      </c>
      <c r="AD949" s="385">
        <v>0</v>
      </c>
      <c r="AE949" s="385">
        <v>0</v>
      </c>
      <c r="AF949" s="405">
        <v>0</v>
      </c>
      <c r="AG949" s="333" t="s">
        <v>1520</v>
      </c>
      <c r="AH949" s="388" t="s">
        <v>1518</v>
      </c>
      <c r="AI949" s="388" t="s">
        <v>3168</v>
      </c>
      <c r="AJ949" s="389">
        <v>22</v>
      </c>
      <c r="AK949" s="390">
        <v>36</v>
      </c>
      <c r="AL949" s="333">
        <v>11</v>
      </c>
      <c r="AM949" s="333">
        <v>5.041666666666667</v>
      </c>
      <c r="AN949" s="440">
        <v>19.623611111111106</v>
      </c>
      <c r="AO949" s="389">
        <v>0</v>
      </c>
      <c r="AP949" s="388"/>
      <c r="AQ949" s="389"/>
      <c r="AR949" s="389"/>
      <c r="AS949" s="389">
        <v>1</v>
      </c>
      <c r="AT949" s="389"/>
      <c r="AU949" s="389"/>
      <c r="AV949" s="389"/>
      <c r="AW949" s="350">
        <v>0.2</v>
      </c>
      <c r="AX949" s="391">
        <v>2</v>
      </c>
      <c r="AY949" s="83">
        <v>15</v>
      </c>
      <c r="AZ949" s="5">
        <v>0</v>
      </c>
      <c r="BA949" s="5" t="s">
        <v>3612</v>
      </c>
      <c r="BB949" s="5" t="s">
        <v>3612</v>
      </c>
      <c r="BC949" s="5" t="s">
        <v>3612</v>
      </c>
      <c r="BD949" s="4" t="s">
        <v>3612</v>
      </c>
      <c r="BG949" s="5">
        <v>0</v>
      </c>
      <c r="BH949" s="5" t="s">
        <v>3612</v>
      </c>
      <c r="BI949" s="289"/>
      <c r="BJ949" s="297">
        <v>0</v>
      </c>
      <c r="BK949" s="297">
        <v>0</v>
      </c>
    </row>
    <row r="950" spans="1:63" x14ac:dyDescent="0.2">
      <c r="A950" s="291" t="s">
        <v>1482</v>
      </c>
      <c r="B950" s="290" t="s">
        <v>1483</v>
      </c>
      <c r="C950" s="340">
        <v>50</v>
      </c>
      <c r="D950" s="341">
        <v>50</v>
      </c>
      <c r="E950" s="341">
        <v>50</v>
      </c>
      <c r="F950" s="341">
        <v>50</v>
      </c>
      <c r="G950" s="341">
        <v>50</v>
      </c>
      <c r="H950" s="341">
        <v>50</v>
      </c>
      <c r="I950" s="342">
        <v>50</v>
      </c>
      <c r="J950" s="340">
        <v>0</v>
      </c>
      <c r="K950" s="341">
        <v>0</v>
      </c>
      <c r="L950" s="341">
        <v>0</v>
      </c>
      <c r="M950" s="341">
        <v>0</v>
      </c>
      <c r="N950" s="340">
        <v>50</v>
      </c>
      <c r="O950" s="341">
        <v>50</v>
      </c>
      <c r="P950" s="341">
        <v>50</v>
      </c>
      <c r="Q950" s="343">
        <v>50</v>
      </c>
      <c r="R950" s="344">
        <v>50</v>
      </c>
      <c r="S950" s="344">
        <v>50</v>
      </c>
      <c r="T950" s="344">
        <v>50</v>
      </c>
      <c r="U950" s="344">
        <v>50</v>
      </c>
      <c r="V950" s="344">
        <v>50</v>
      </c>
      <c r="W950" s="344">
        <v>0</v>
      </c>
      <c r="X950" s="407">
        <v>0</v>
      </c>
      <c r="Y950" s="384">
        <v>0</v>
      </c>
      <c r="Z950" s="384">
        <v>0</v>
      </c>
      <c r="AA950" s="384">
        <v>0</v>
      </c>
      <c r="AB950" s="385">
        <v>94</v>
      </c>
      <c r="AC950" s="385">
        <v>138</v>
      </c>
      <c r="AD950" s="385">
        <v>0</v>
      </c>
      <c r="AE950" s="385">
        <v>0</v>
      </c>
      <c r="AF950" s="405">
        <v>0</v>
      </c>
      <c r="AG950" s="333" t="s">
        <v>1520</v>
      </c>
      <c r="AH950" s="388" t="s">
        <v>1518</v>
      </c>
      <c r="AI950" s="388" t="s">
        <v>3166</v>
      </c>
      <c r="AJ950" s="389">
        <v>19</v>
      </c>
      <c r="AK950" s="390">
        <v>24</v>
      </c>
      <c r="AL950" s="333">
        <v>2</v>
      </c>
      <c r="AM950" s="333">
        <v>0.52777777777777779</v>
      </c>
      <c r="AN950" s="440">
        <v>8.5548611111111104</v>
      </c>
      <c r="AO950" s="389">
        <v>0</v>
      </c>
      <c r="AP950" s="388"/>
      <c r="AQ950" s="389"/>
      <c r="AR950" s="389"/>
      <c r="AS950" s="389">
        <v>1</v>
      </c>
      <c r="AT950" s="389"/>
      <c r="AU950" s="389"/>
      <c r="AV950" s="389"/>
      <c r="AW950" s="350">
        <v>0.2</v>
      </c>
      <c r="AX950" s="391">
        <v>1</v>
      </c>
      <c r="AY950" s="83">
        <v>10</v>
      </c>
      <c r="AZ950" s="5">
        <v>0</v>
      </c>
      <c r="BA950" s="5" t="s">
        <v>3612</v>
      </c>
      <c r="BB950" s="5" t="s">
        <v>3612</v>
      </c>
      <c r="BC950" s="5" t="s">
        <v>3612</v>
      </c>
      <c r="BD950" s="4" t="s">
        <v>3612</v>
      </c>
      <c r="BG950" s="5">
        <v>0</v>
      </c>
      <c r="BH950" s="5" t="s">
        <v>3612</v>
      </c>
      <c r="BI950" s="289"/>
      <c r="BJ950" s="297">
        <v>0</v>
      </c>
      <c r="BK950" s="297">
        <v>0</v>
      </c>
    </row>
    <row r="951" spans="1:63" x14ac:dyDescent="0.2">
      <c r="A951" s="291" t="s">
        <v>1484</v>
      </c>
      <c r="B951" s="290" t="s">
        <v>1485</v>
      </c>
      <c r="C951" s="340">
        <v>51</v>
      </c>
      <c r="D951" s="341">
        <v>51</v>
      </c>
      <c r="E951" s="341">
        <v>51</v>
      </c>
      <c r="F951" s="341">
        <v>51</v>
      </c>
      <c r="G951" s="341">
        <v>51</v>
      </c>
      <c r="H951" s="341">
        <v>51</v>
      </c>
      <c r="I951" s="342">
        <v>51</v>
      </c>
      <c r="J951" s="340">
        <v>0</v>
      </c>
      <c r="K951" s="341">
        <v>0</v>
      </c>
      <c r="L951" s="341">
        <v>0</v>
      </c>
      <c r="M951" s="341">
        <v>0</v>
      </c>
      <c r="N951" s="340">
        <v>51</v>
      </c>
      <c r="O951" s="341">
        <v>51</v>
      </c>
      <c r="P951" s="341">
        <v>51</v>
      </c>
      <c r="Q951" s="343">
        <v>51</v>
      </c>
      <c r="R951" s="344">
        <v>51</v>
      </c>
      <c r="S951" s="344">
        <v>51</v>
      </c>
      <c r="T951" s="344">
        <v>51</v>
      </c>
      <c r="U951" s="344">
        <v>51</v>
      </c>
      <c r="V951" s="344">
        <v>51</v>
      </c>
      <c r="W951" s="344">
        <v>0</v>
      </c>
      <c r="X951" s="407">
        <v>0</v>
      </c>
      <c r="Y951" s="384">
        <v>0</v>
      </c>
      <c r="Z951" s="384">
        <v>0</v>
      </c>
      <c r="AA951" s="384">
        <v>0</v>
      </c>
      <c r="AB951" s="385">
        <v>94</v>
      </c>
      <c r="AC951" s="385">
        <v>138</v>
      </c>
      <c r="AD951" s="385">
        <v>0</v>
      </c>
      <c r="AE951" s="385">
        <v>0</v>
      </c>
      <c r="AF951" s="405">
        <v>0</v>
      </c>
      <c r="AG951" s="333" t="s">
        <v>1520</v>
      </c>
      <c r="AH951" s="388" t="s">
        <v>1518</v>
      </c>
      <c r="AI951" s="388" t="s">
        <v>3166</v>
      </c>
      <c r="AJ951" s="389">
        <v>19</v>
      </c>
      <c r="AK951" s="390">
        <v>30</v>
      </c>
      <c r="AL951" s="333">
        <v>2</v>
      </c>
      <c r="AM951" s="333">
        <v>0.65972222222222221</v>
      </c>
      <c r="AN951" s="440">
        <v>10.663194444444445</v>
      </c>
      <c r="AO951" s="389">
        <v>0</v>
      </c>
      <c r="AP951" s="388"/>
      <c r="AQ951" s="389"/>
      <c r="AR951" s="389"/>
      <c r="AS951" s="389">
        <v>1</v>
      </c>
      <c r="AT951" s="389"/>
      <c r="AU951" s="389"/>
      <c r="AV951" s="389"/>
      <c r="AW951" s="350">
        <v>0.2</v>
      </c>
      <c r="AX951" s="391">
        <v>1</v>
      </c>
      <c r="AY951" s="83">
        <v>10</v>
      </c>
      <c r="AZ951" s="5">
        <v>0</v>
      </c>
      <c r="BA951" s="5" t="s">
        <v>3612</v>
      </c>
      <c r="BB951" s="5" t="s">
        <v>3612</v>
      </c>
      <c r="BC951" s="5" t="s">
        <v>3612</v>
      </c>
      <c r="BD951" s="4" t="s">
        <v>3612</v>
      </c>
      <c r="BG951" s="5">
        <v>0</v>
      </c>
      <c r="BH951" s="5" t="s">
        <v>3612</v>
      </c>
      <c r="BI951" s="289"/>
      <c r="BJ951" s="297">
        <v>0</v>
      </c>
      <c r="BK951" s="297">
        <v>0</v>
      </c>
    </row>
    <row r="952" spans="1:63" x14ac:dyDescent="0.2">
      <c r="A952" s="291" t="s">
        <v>1486</v>
      </c>
      <c r="B952" s="290" t="s">
        <v>1487</v>
      </c>
      <c r="C952" s="340">
        <v>52</v>
      </c>
      <c r="D952" s="341">
        <v>52</v>
      </c>
      <c r="E952" s="341">
        <v>52</v>
      </c>
      <c r="F952" s="341">
        <v>52</v>
      </c>
      <c r="G952" s="341">
        <v>52</v>
      </c>
      <c r="H952" s="341">
        <v>52</v>
      </c>
      <c r="I952" s="342">
        <v>52</v>
      </c>
      <c r="J952" s="340">
        <v>0</v>
      </c>
      <c r="K952" s="341">
        <v>0</v>
      </c>
      <c r="L952" s="341">
        <v>0</v>
      </c>
      <c r="M952" s="341">
        <v>0</v>
      </c>
      <c r="N952" s="340">
        <v>52</v>
      </c>
      <c r="O952" s="341">
        <v>52</v>
      </c>
      <c r="P952" s="341">
        <v>52</v>
      </c>
      <c r="Q952" s="343">
        <v>52</v>
      </c>
      <c r="R952" s="344">
        <v>52</v>
      </c>
      <c r="S952" s="344">
        <v>52</v>
      </c>
      <c r="T952" s="344">
        <v>52</v>
      </c>
      <c r="U952" s="344">
        <v>52</v>
      </c>
      <c r="V952" s="344">
        <v>52</v>
      </c>
      <c r="W952" s="344">
        <v>0</v>
      </c>
      <c r="X952" s="407">
        <v>0</v>
      </c>
      <c r="Y952" s="384">
        <v>0</v>
      </c>
      <c r="Z952" s="384">
        <v>0</v>
      </c>
      <c r="AA952" s="384">
        <v>0</v>
      </c>
      <c r="AB952" s="385">
        <v>94</v>
      </c>
      <c r="AC952" s="385">
        <v>138</v>
      </c>
      <c r="AD952" s="385">
        <v>0</v>
      </c>
      <c r="AE952" s="346">
        <v>0</v>
      </c>
      <c r="AF952" s="405">
        <v>0</v>
      </c>
      <c r="AG952" s="333" t="s">
        <v>1520</v>
      </c>
      <c r="AH952" s="388" t="s">
        <v>1518</v>
      </c>
      <c r="AI952" s="388" t="s">
        <v>3166</v>
      </c>
      <c r="AJ952" s="389">
        <v>19</v>
      </c>
      <c r="AK952" s="390">
        <v>36</v>
      </c>
      <c r="AL952" s="333">
        <v>2</v>
      </c>
      <c r="AM952" s="333">
        <v>0.79166666666666663</v>
      </c>
      <c r="AN952" s="440">
        <v>12.771527777777777</v>
      </c>
      <c r="AO952" s="389">
        <v>0</v>
      </c>
      <c r="AP952" s="388"/>
      <c r="AQ952" s="389"/>
      <c r="AR952" s="389"/>
      <c r="AS952" s="389">
        <v>1</v>
      </c>
      <c r="AT952" s="389"/>
      <c r="AU952" s="389"/>
      <c r="AV952" s="389"/>
      <c r="AW952" s="350">
        <v>0.2</v>
      </c>
      <c r="AX952" s="391">
        <v>1</v>
      </c>
      <c r="AY952" s="83">
        <v>10</v>
      </c>
      <c r="AZ952" s="5">
        <v>0</v>
      </c>
      <c r="BA952" s="5" t="s">
        <v>3612</v>
      </c>
      <c r="BB952" s="5" t="s">
        <v>3612</v>
      </c>
      <c r="BC952" s="5" t="s">
        <v>3612</v>
      </c>
      <c r="BD952" s="4" t="s">
        <v>3612</v>
      </c>
      <c r="BG952" s="5">
        <v>0</v>
      </c>
      <c r="BH952" s="5" t="s">
        <v>3612</v>
      </c>
      <c r="BI952" s="289"/>
      <c r="BJ952" s="297">
        <v>0</v>
      </c>
      <c r="BK952" s="297">
        <v>0</v>
      </c>
    </row>
    <row r="953" spans="1:63" x14ac:dyDescent="0.2">
      <c r="A953" s="291" t="s">
        <v>1488</v>
      </c>
      <c r="B953" s="290" t="s">
        <v>1489</v>
      </c>
      <c r="C953" s="340">
        <v>54</v>
      </c>
      <c r="D953" s="341">
        <v>54</v>
      </c>
      <c r="E953" s="341">
        <v>54</v>
      </c>
      <c r="F953" s="341">
        <v>54</v>
      </c>
      <c r="G953" s="341">
        <v>54</v>
      </c>
      <c r="H953" s="341">
        <v>54</v>
      </c>
      <c r="I953" s="342">
        <v>54</v>
      </c>
      <c r="J953" s="340">
        <v>0</v>
      </c>
      <c r="K953" s="341">
        <v>0</v>
      </c>
      <c r="L953" s="341">
        <v>0</v>
      </c>
      <c r="M953" s="341">
        <v>0</v>
      </c>
      <c r="N953" s="340">
        <v>54</v>
      </c>
      <c r="O953" s="341">
        <v>54</v>
      </c>
      <c r="P953" s="341">
        <v>54</v>
      </c>
      <c r="Q953" s="343">
        <v>54</v>
      </c>
      <c r="R953" s="344">
        <v>54</v>
      </c>
      <c r="S953" s="344">
        <v>54</v>
      </c>
      <c r="T953" s="344">
        <v>54</v>
      </c>
      <c r="U953" s="344">
        <v>54</v>
      </c>
      <c r="V953" s="344">
        <v>54</v>
      </c>
      <c r="W953" s="344">
        <v>0</v>
      </c>
      <c r="X953" s="407">
        <v>0</v>
      </c>
      <c r="Y953" s="384">
        <v>0</v>
      </c>
      <c r="Z953" s="384">
        <v>0</v>
      </c>
      <c r="AA953" s="384">
        <v>0</v>
      </c>
      <c r="AB953" s="385">
        <v>94</v>
      </c>
      <c r="AC953" s="385">
        <v>138</v>
      </c>
      <c r="AD953" s="385">
        <v>0</v>
      </c>
      <c r="AE953" s="346">
        <v>0</v>
      </c>
      <c r="AF953" s="405">
        <v>0</v>
      </c>
      <c r="AG953" s="333" t="s">
        <v>1520</v>
      </c>
      <c r="AH953" s="388" t="s">
        <v>1518</v>
      </c>
      <c r="AI953" s="388" t="s">
        <v>3166</v>
      </c>
      <c r="AJ953" s="389">
        <v>19</v>
      </c>
      <c r="AK953" s="390">
        <v>42</v>
      </c>
      <c r="AL953" s="333">
        <v>2</v>
      </c>
      <c r="AM953" s="333">
        <v>0.92361111111111116</v>
      </c>
      <c r="AN953" s="440">
        <v>14.87986111111111</v>
      </c>
      <c r="AO953" s="389">
        <v>0</v>
      </c>
      <c r="AP953" s="388"/>
      <c r="AQ953" s="389"/>
      <c r="AR953" s="389"/>
      <c r="AS953" s="389">
        <v>1</v>
      </c>
      <c r="AT953" s="389"/>
      <c r="AU953" s="389"/>
      <c r="AV953" s="389"/>
      <c r="AW953" s="350">
        <v>0.2</v>
      </c>
      <c r="AX953" s="391">
        <v>1</v>
      </c>
      <c r="AY953" s="83">
        <v>10</v>
      </c>
      <c r="AZ953" s="5">
        <v>0</v>
      </c>
      <c r="BA953" s="5" t="s">
        <v>3612</v>
      </c>
      <c r="BB953" s="5" t="s">
        <v>3612</v>
      </c>
      <c r="BC953" s="5" t="s">
        <v>3612</v>
      </c>
      <c r="BD953" s="4" t="s">
        <v>3612</v>
      </c>
      <c r="BG953" s="5">
        <v>0</v>
      </c>
      <c r="BH953" s="5" t="s">
        <v>3612</v>
      </c>
      <c r="BI953" s="289"/>
      <c r="BJ953" s="297">
        <v>0</v>
      </c>
      <c r="BK953" s="297">
        <v>0</v>
      </c>
    </row>
    <row r="954" spans="1:63" x14ac:dyDescent="0.2">
      <c r="A954" s="291" t="s">
        <v>1434</v>
      </c>
      <c r="B954" s="290" t="s">
        <v>1435</v>
      </c>
      <c r="C954" s="340">
        <v>54</v>
      </c>
      <c r="D954" s="341">
        <v>54</v>
      </c>
      <c r="E954" s="341">
        <v>54</v>
      </c>
      <c r="F954" s="341">
        <v>54</v>
      </c>
      <c r="G954" s="341">
        <v>54</v>
      </c>
      <c r="H954" s="341">
        <v>54</v>
      </c>
      <c r="I954" s="342">
        <v>54</v>
      </c>
      <c r="J954" s="340">
        <v>0</v>
      </c>
      <c r="K954" s="341">
        <v>0</v>
      </c>
      <c r="L954" s="341">
        <v>0</v>
      </c>
      <c r="M954" s="341">
        <v>0</v>
      </c>
      <c r="N954" s="340">
        <v>54</v>
      </c>
      <c r="O954" s="341">
        <v>54</v>
      </c>
      <c r="P954" s="341">
        <v>54</v>
      </c>
      <c r="Q954" s="343">
        <v>54</v>
      </c>
      <c r="R954" s="344">
        <v>54</v>
      </c>
      <c r="S954" s="344">
        <v>54</v>
      </c>
      <c r="T954" s="344">
        <v>54</v>
      </c>
      <c r="U954" s="344">
        <v>54</v>
      </c>
      <c r="V954" s="344">
        <v>54</v>
      </c>
      <c r="W954" s="344">
        <v>0</v>
      </c>
      <c r="X954" s="407">
        <v>0</v>
      </c>
      <c r="Y954" s="384">
        <v>0</v>
      </c>
      <c r="Z954" s="384">
        <v>0</v>
      </c>
      <c r="AA954" s="384">
        <v>0</v>
      </c>
      <c r="AB954" s="385">
        <v>94</v>
      </c>
      <c r="AC954" s="385">
        <v>138</v>
      </c>
      <c r="AD954" s="385">
        <v>0</v>
      </c>
      <c r="AE954" s="346">
        <v>0</v>
      </c>
      <c r="AF954" s="405">
        <v>0</v>
      </c>
      <c r="AG954" s="333" t="s">
        <v>1520</v>
      </c>
      <c r="AH954" s="388" t="s">
        <v>1518</v>
      </c>
      <c r="AI954" s="388" t="s">
        <v>3165</v>
      </c>
      <c r="AJ954" s="389">
        <v>19</v>
      </c>
      <c r="AK954" s="390">
        <v>12</v>
      </c>
      <c r="AL954" s="333">
        <v>4</v>
      </c>
      <c r="AM954" s="333">
        <v>0.52777777777777779</v>
      </c>
      <c r="AN954" s="440">
        <v>4.9027777777777777</v>
      </c>
      <c r="AO954" s="389">
        <v>0</v>
      </c>
      <c r="AP954" s="388"/>
      <c r="AQ954" s="389"/>
      <c r="AR954" s="389"/>
      <c r="AS954" s="389">
        <v>1</v>
      </c>
      <c r="AT954" s="389"/>
      <c r="AU954" s="389"/>
      <c r="AV954" s="389"/>
      <c r="AW954" s="350">
        <v>0.2</v>
      </c>
      <c r="AX954" s="391">
        <v>1</v>
      </c>
      <c r="AY954" s="83">
        <v>10</v>
      </c>
      <c r="AZ954" s="5">
        <v>0</v>
      </c>
      <c r="BA954" s="5" t="s">
        <v>3612</v>
      </c>
      <c r="BB954" s="5" t="s">
        <v>3612</v>
      </c>
      <c r="BC954" s="5" t="s">
        <v>3612</v>
      </c>
      <c r="BD954" s="4" t="s">
        <v>3612</v>
      </c>
      <c r="BG954" s="5">
        <v>0</v>
      </c>
      <c r="BH954" s="5" t="s">
        <v>3612</v>
      </c>
      <c r="BI954" s="289"/>
      <c r="BJ954" s="297">
        <v>0</v>
      </c>
      <c r="BK954" s="297">
        <v>0</v>
      </c>
    </row>
    <row r="955" spans="1:63" x14ac:dyDescent="0.2">
      <c r="A955" s="291" t="s">
        <v>1472</v>
      </c>
      <c r="B955" s="290" t="s">
        <v>1473</v>
      </c>
      <c r="C955" s="340">
        <v>54</v>
      </c>
      <c r="D955" s="341">
        <v>54</v>
      </c>
      <c r="E955" s="341">
        <v>54</v>
      </c>
      <c r="F955" s="341">
        <v>54</v>
      </c>
      <c r="G955" s="341">
        <v>54</v>
      </c>
      <c r="H955" s="341">
        <v>54</v>
      </c>
      <c r="I955" s="342">
        <v>54</v>
      </c>
      <c r="J955" s="340">
        <v>0</v>
      </c>
      <c r="K955" s="341">
        <v>0</v>
      </c>
      <c r="L955" s="341">
        <v>0</v>
      </c>
      <c r="M955" s="341">
        <v>0</v>
      </c>
      <c r="N955" s="340">
        <v>54</v>
      </c>
      <c r="O955" s="341">
        <v>54</v>
      </c>
      <c r="P955" s="341">
        <v>54</v>
      </c>
      <c r="Q955" s="343">
        <v>54</v>
      </c>
      <c r="R955" s="344">
        <v>54</v>
      </c>
      <c r="S955" s="344">
        <v>54</v>
      </c>
      <c r="T955" s="344">
        <v>54</v>
      </c>
      <c r="U955" s="344">
        <v>54</v>
      </c>
      <c r="V955" s="344">
        <v>54</v>
      </c>
      <c r="W955" s="344">
        <v>0</v>
      </c>
      <c r="X955" s="407">
        <v>0</v>
      </c>
      <c r="Y955" s="384">
        <v>0</v>
      </c>
      <c r="Z955" s="384">
        <v>0</v>
      </c>
      <c r="AA955" s="384">
        <v>0</v>
      </c>
      <c r="AB955" s="385">
        <v>94</v>
      </c>
      <c r="AC955" s="385">
        <v>138</v>
      </c>
      <c r="AD955" s="385">
        <v>0</v>
      </c>
      <c r="AE955" s="346">
        <v>0</v>
      </c>
      <c r="AF955" s="405">
        <v>0</v>
      </c>
      <c r="AG955" s="333" t="s">
        <v>1520</v>
      </c>
      <c r="AH955" s="388" t="s">
        <v>1518</v>
      </c>
      <c r="AI955" s="388" t="s">
        <v>3165</v>
      </c>
      <c r="AJ955" s="389">
        <v>22</v>
      </c>
      <c r="AK955" s="390">
        <v>12</v>
      </c>
      <c r="AL955" s="333">
        <v>4</v>
      </c>
      <c r="AM955" s="333">
        <v>0.61111111111111116</v>
      </c>
      <c r="AN955" s="440">
        <v>5.2986111111111107</v>
      </c>
      <c r="AO955" s="389">
        <v>0</v>
      </c>
      <c r="AP955" s="388"/>
      <c r="AQ955" s="389"/>
      <c r="AR955" s="389"/>
      <c r="AS955" s="389">
        <v>1</v>
      </c>
      <c r="AT955" s="389"/>
      <c r="AU955" s="389"/>
      <c r="AV955" s="389"/>
      <c r="AW955" s="350">
        <v>0.2</v>
      </c>
      <c r="AX955" s="391">
        <v>1</v>
      </c>
      <c r="AY955" s="83">
        <v>10</v>
      </c>
      <c r="AZ955" s="5">
        <v>0</v>
      </c>
      <c r="BA955" s="5" t="s">
        <v>3612</v>
      </c>
      <c r="BB955" s="5" t="s">
        <v>3612</v>
      </c>
      <c r="BC955" s="5" t="s">
        <v>3612</v>
      </c>
      <c r="BD955" s="4" t="s">
        <v>3612</v>
      </c>
      <c r="BG955" s="5">
        <v>0</v>
      </c>
      <c r="BH955" s="5" t="s">
        <v>3612</v>
      </c>
      <c r="BI955" s="289"/>
      <c r="BJ955" s="297">
        <v>0</v>
      </c>
      <c r="BK955" s="297">
        <v>0</v>
      </c>
    </row>
    <row r="956" spans="1:63" x14ac:dyDescent="0.2">
      <c r="A956" s="291" t="s">
        <v>1436</v>
      </c>
      <c r="B956" s="290" t="s">
        <v>1437</v>
      </c>
      <c r="C956" s="340">
        <v>58</v>
      </c>
      <c r="D956" s="341">
        <v>58</v>
      </c>
      <c r="E956" s="341">
        <v>58</v>
      </c>
      <c r="F956" s="341">
        <v>58</v>
      </c>
      <c r="G956" s="341">
        <v>58</v>
      </c>
      <c r="H956" s="341">
        <v>58</v>
      </c>
      <c r="I956" s="342">
        <v>58</v>
      </c>
      <c r="J956" s="340">
        <v>0</v>
      </c>
      <c r="K956" s="341">
        <v>0</v>
      </c>
      <c r="L956" s="341">
        <v>0</v>
      </c>
      <c r="M956" s="341">
        <v>0</v>
      </c>
      <c r="N956" s="340">
        <v>58</v>
      </c>
      <c r="O956" s="341">
        <v>58</v>
      </c>
      <c r="P956" s="341">
        <v>58</v>
      </c>
      <c r="Q956" s="343">
        <v>58</v>
      </c>
      <c r="R956" s="344">
        <v>58</v>
      </c>
      <c r="S956" s="344">
        <v>58</v>
      </c>
      <c r="T956" s="344">
        <v>58</v>
      </c>
      <c r="U956" s="344">
        <v>58</v>
      </c>
      <c r="V956" s="344">
        <v>58</v>
      </c>
      <c r="W956" s="344">
        <v>0</v>
      </c>
      <c r="X956" s="407">
        <v>0</v>
      </c>
      <c r="Y956" s="384">
        <v>0</v>
      </c>
      <c r="Z956" s="384">
        <v>0</v>
      </c>
      <c r="AA956" s="384">
        <v>0</v>
      </c>
      <c r="AB956" s="385">
        <v>94</v>
      </c>
      <c r="AC956" s="385">
        <v>138</v>
      </c>
      <c r="AD956" s="385">
        <v>0</v>
      </c>
      <c r="AE956" s="346">
        <v>0</v>
      </c>
      <c r="AF956" s="405">
        <v>0</v>
      </c>
      <c r="AG956" s="333" t="s">
        <v>1520</v>
      </c>
      <c r="AH956" s="388" t="s">
        <v>1518</v>
      </c>
      <c r="AI956" s="388" t="s">
        <v>3165</v>
      </c>
      <c r="AJ956" s="389">
        <v>19</v>
      </c>
      <c r="AK956" s="390">
        <v>15</v>
      </c>
      <c r="AL956" s="333">
        <v>6</v>
      </c>
      <c r="AM956" s="333">
        <v>0.98958333333333337</v>
      </c>
      <c r="AN956" s="440">
        <v>5.8194444444444446</v>
      </c>
      <c r="AO956" s="389">
        <v>0</v>
      </c>
      <c r="AP956" s="388"/>
      <c r="AQ956" s="389"/>
      <c r="AR956" s="389"/>
      <c r="AS956" s="389">
        <v>1</v>
      </c>
      <c r="AT956" s="389"/>
      <c r="AU956" s="389"/>
      <c r="AV956" s="389"/>
      <c r="AW956" s="350">
        <v>0.2</v>
      </c>
      <c r="AX956" s="391">
        <v>1</v>
      </c>
      <c r="AY956" s="83">
        <v>10</v>
      </c>
      <c r="AZ956" s="5">
        <v>0</v>
      </c>
      <c r="BA956" s="5" t="s">
        <v>3612</v>
      </c>
      <c r="BB956" s="5" t="s">
        <v>3612</v>
      </c>
      <c r="BC956" s="5" t="s">
        <v>3612</v>
      </c>
      <c r="BD956" s="4" t="s">
        <v>3612</v>
      </c>
      <c r="BG956" s="5">
        <v>0</v>
      </c>
      <c r="BH956" s="5" t="s">
        <v>3612</v>
      </c>
      <c r="BI956" s="289"/>
      <c r="BJ956" s="297">
        <v>0</v>
      </c>
      <c r="BK956" s="297">
        <v>0</v>
      </c>
    </row>
    <row r="957" spans="1:63" x14ac:dyDescent="0.2">
      <c r="A957" s="291" t="s">
        <v>1474</v>
      </c>
      <c r="B957" s="290" t="s">
        <v>1475</v>
      </c>
      <c r="C957" s="340">
        <v>58</v>
      </c>
      <c r="D957" s="341">
        <v>58</v>
      </c>
      <c r="E957" s="341">
        <v>58</v>
      </c>
      <c r="F957" s="341">
        <v>58</v>
      </c>
      <c r="G957" s="341">
        <v>58</v>
      </c>
      <c r="H957" s="341">
        <v>58</v>
      </c>
      <c r="I957" s="342">
        <v>58</v>
      </c>
      <c r="J957" s="340">
        <v>0</v>
      </c>
      <c r="K957" s="341">
        <v>0</v>
      </c>
      <c r="L957" s="341">
        <v>0</v>
      </c>
      <c r="M957" s="341">
        <v>0</v>
      </c>
      <c r="N957" s="340">
        <v>58</v>
      </c>
      <c r="O957" s="341">
        <v>58</v>
      </c>
      <c r="P957" s="341">
        <v>58</v>
      </c>
      <c r="Q957" s="343">
        <v>58</v>
      </c>
      <c r="R957" s="344">
        <v>58</v>
      </c>
      <c r="S957" s="344">
        <v>58</v>
      </c>
      <c r="T957" s="344">
        <v>58</v>
      </c>
      <c r="U957" s="344">
        <v>58</v>
      </c>
      <c r="V957" s="344">
        <v>58</v>
      </c>
      <c r="W957" s="344">
        <v>0</v>
      </c>
      <c r="X957" s="407">
        <v>0</v>
      </c>
      <c r="Y957" s="384">
        <v>0</v>
      </c>
      <c r="Z957" s="384">
        <v>0</v>
      </c>
      <c r="AA957" s="384">
        <v>0</v>
      </c>
      <c r="AB957" s="385">
        <v>94</v>
      </c>
      <c r="AC957" s="385">
        <v>138</v>
      </c>
      <c r="AD957" s="385">
        <v>0</v>
      </c>
      <c r="AE957" s="346">
        <v>0</v>
      </c>
      <c r="AF957" s="405">
        <v>0</v>
      </c>
      <c r="AG957" s="333" t="s">
        <v>1520</v>
      </c>
      <c r="AH957" s="388" t="s">
        <v>1518</v>
      </c>
      <c r="AI957" s="388" t="s">
        <v>3165</v>
      </c>
      <c r="AJ957" s="389">
        <v>22</v>
      </c>
      <c r="AK957" s="390">
        <v>15</v>
      </c>
      <c r="AL957" s="333">
        <v>6</v>
      </c>
      <c r="AM957" s="333">
        <v>1.1458333333333333</v>
      </c>
      <c r="AN957" s="440">
        <v>6.3402777777777777</v>
      </c>
      <c r="AO957" s="389">
        <v>0</v>
      </c>
      <c r="AP957" s="388"/>
      <c r="AQ957" s="389"/>
      <c r="AR957" s="389"/>
      <c r="AS957" s="389">
        <v>1</v>
      </c>
      <c r="AT957" s="389"/>
      <c r="AU957" s="389"/>
      <c r="AV957" s="389"/>
      <c r="AW957" s="350">
        <v>0.2</v>
      </c>
      <c r="AX957" s="391">
        <v>1</v>
      </c>
      <c r="AY957" s="83">
        <v>10</v>
      </c>
      <c r="AZ957" s="5">
        <v>0</v>
      </c>
      <c r="BA957" s="5" t="s">
        <v>3612</v>
      </c>
      <c r="BB957" s="5" t="s">
        <v>3612</v>
      </c>
      <c r="BC957" s="5" t="s">
        <v>3612</v>
      </c>
      <c r="BD957" s="4" t="s">
        <v>3612</v>
      </c>
      <c r="BG957" s="5">
        <v>0</v>
      </c>
      <c r="BH957" s="5" t="s">
        <v>3612</v>
      </c>
      <c r="BI957" s="289"/>
      <c r="BJ957" s="297">
        <v>0</v>
      </c>
      <c r="BK957" s="297">
        <v>0</v>
      </c>
    </row>
    <row r="958" spans="1:63" x14ac:dyDescent="0.2">
      <c r="A958" s="291" t="s">
        <v>1438</v>
      </c>
      <c r="B958" s="290" t="s">
        <v>1439</v>
      </c>
      <c r="C958" s="340">
        <v>60</v>
      </c>
      <c r="D958" s="341">
        <v>60</v>
      </c>
      <c r="E958" s="341">
        <v>60</v>
      </c>
      <c r="F958" s="341">
        <v>60</v>
      </c>
      <c r="G958" s="341">
        <v>60</v>
      </c>
      <c r="H958" s="341">
        <v>60</v>
      </c>
      <c r="I958" s="342">
        <v>60</v>
      </c>
      <c r="J958" s="340">
        <v>0</v>
      </c>
      <c r="K958" s="341">
        <v>0</v>
      </c>
      <c r="L958" s="341">
        <v>0</v>
      </c>
      <c r="M958" s="341">
        <v>0</v>
      </c>
      <c r="N958" s="340">
        <v>60</v>
      </c>
      <c r="O958" s="341">
        <v>60</v>
      </c>
      <c r="P958" s="341">
        <v>60</v>
      </c>
      <c r="Q958" s="343">
        <v>60</v>
      </c>
      <c r="R958" s="344">
        <v>60</v>
      </c>
      <c r="S958" s="344">
        <v>60</v>
      </c>
      <c r="T958" s="344">
        <v>60</v>
      </c>
      <c r="U958" s="344">
        <v>60</v>
      </c>
      <c r="V958" s="344">
        <v>60</v>
      </c>
      <c r="W958" s="344">
        <v>0</v>
      </c>
      <c r="X958" s="407">
        <v>0</v>
      </c>
      <c r="Y958" s="384">
        <v>0</v>
      </c>
      <c r="Z958" s="384">
        <v>0</v>
      </c>
      <c r="AA958" s="384">
        <v>0</v>
      </c>
      <c r="AB958" s="385">
        <v>94</v>
      </c>
      <c r="AC958" s="385">
        <v>138</v>
      </c>
      <c r="AD958" s="385">
        <v>0</v>
      </c>
      <c r="AE958" s="346">
        <v>0</v>
      </c>
      <c r="AF958" s="405">
        <v>0</v>
      </c>
      <c r="AG958" s="333" t="s">
        <v>1520</v>
      </c>
      <c r="AH958" s="388" t="s">
        <v>1518</v>
      </c>
      <c r="AI958" s="388" t="s">
        <v>3165</v>
      </c>
      <c r="AJ958" s="389">
        <v>19</v>
      </c>
      <c r="AK958" s="390">
        <v>18</v>
      </c>
      <c r="AL958" s="333">
        <v>6</v>
      </c>
      <c r="AM958" s="333">
        <v>1.1875</v>
      </c>
      <c r="AN958" s="440">
        <v>6.7361111111111107</v>
      </c>
      <c r="AO958" s="389">
        <v>0</v>
      </c>
      <c r="AP958" s="388"/>
      <c r="AQ958" s="389"/>
      <c r="AR958" s="389"/>
      <c r="AS958" s="389">
        <v>1</v>
      </c>
      <c r="AT958" s="389"/>
      <c r="AU958" s="389"/>
      <c r="AV958" s="389"/>
      <c r="AW958" s="350">
        <v>0.2</v>
      </c>
      <c r="AX958" s="391">
        <v>1</v>
      </c>
      <c r="AY958" s="83">
        <v>10</v>
      </c>
      <c r="AZ958" s="5">
        <v>0</v>
      </c>
      <c r="BA958" s="5" t="s">
        <v>3612</v>
      </c>
      <c r="BB958" s="5" t="s">
        <v>3612</v>
      </c>
      <c r="BC958" s="5" t="s">
        <v>3612</v>
      </c>
      <c r="BD958" s="4" t="s">
        <v>3612</v>
      </c>
      <c r="BG958" s="5">
        <v>0</v>
      </c>
      <c r="BH958" s="5" t="s">
        <v>3612</v>
      </c>
      <c r="BI958" s="289"/>
      <c r="BJ958" s="297">
        <v>0</v>
      </c>
      <c r="BK958" s="297">
        <v>0</v>
      </c>
    </row>
    <row r="959" spans="1:63" x14ac:dyDescent="0.2">
      <c r="A959" s="291" t="s">
        <v>1476</v>
      </c>
      <c r="B959" s="290" t="s">
        <v>1477</v>
      </c>
      <c r="C959" s="340">
        <v>60</v>
      </c>
      <c r="D959" s="341">
        <v>60</v>
      </c>
      <c r="E959" s="341">
        <v>60</v>
      </c>
      <c r="F959" s="341">
        <v>60</v>
      </c>
      <c r="G959" s="341">
        <v>60</v>
      </c>
      <c r="H959" s="341">
        <v>60</v>
      </c>
      <c r="I959" s="342">
        <v>60</v>
      </c>
      <c r="J959" s="340">
        <v>0</v>
      </c>
      <c r="K959" s="341">
        <v>0</v>
      </c>
      <c r="L959" s="341">
        <v>0</v>
      </c>
      <c r="M959" s="341">
        <v>0</v>
      </c>
      <c r="N959" s="340">
        <v>60</v>
      </c>
      <c r="O959" s="341">
        <v>60</v>
      </c>
      <c r="P959" s="341">
        <v>60</v>
      </c>
      <c r="Q959" s="343">
        <v>60</v>
      </c>
      <c r="R959" s="344">
        <v>60</v>
      </c>
      <c r="S959" s="344">
        <v>60</v>
      </c>
      <c r="T959" s="344">
        <v>60</v>
      </c>
      <c r="U959" s="344">
        <v>60</v>
      </c>
      <c r="V959" s="344">
        <v>60</v>
      </c>
      <c r="W959" s="344">
        <v>0</v>
      </c>
      <c r="X959" s="407">
        <v>0</v>
      </c>
      <c r="Y959" s="384">
        <v>0</v>
      </c>
      <c r="Z959" s="384">
        <v>0</v>
      </c>
      <c r="AA959" s="384">
        <v>0</v>
      </c>
      <c r="AB959" s="385">
        <v>94</v>
      </c>
      <c r="AC959" s="385">
        <v>138</v>
      </c>
      <c r="AD959" s="385">
        <v>0</v>
      </c>
      <c r="AE959" s="346">
        <v>0</v>
      </c>
      <c r="AF959" s="405">
        <v>0</v>
      </c>
      <c r="AG959" s="333" t="s">
        <v>1520</v>
      </c>
      <c r="AH959" s="388" t="s">
        <v>1518</v>
      </c>
      <c r="AI959" s="388" t="s">
        <v>3165</v>
      </c>
      <c r="AJ959" s="389">
        <v>22</v>
      </c>
      <c r="AK959" s="390">
        <v>18</v>
      </c>
      <c r="AL959" s="333">
        <v>6</v>
      </c>
      <c r="AM959" s="333">
        <v>1.375</v>
      </c>
      <c r="AN959" s="440">
        <v>7.3819444444444446</v>
      </c>
      <c r="AO959" s="389">
        <v>0</v>
      </c>
      <c r="AP959" s="388"/>
      <c r="AQ959" s="389"/>
      <c r="AR959" s="389"/>
      <c r="AS959" s="389">
        <v>1</v>
      </c>
      <c r="AT959" s="389"/>
      <c r="AU959" s="389"/>
      <c r="AV959" s="389"/>
      <c r="AW959" s="350">
        <v>0.2</v>
      </c>
      <c r="AX959" s="391">
        <v>1</v>
      </c>
      <c r="AY959" s="83">
        <v>10</v>
      </c>
      <c r="AZ959" s="5">
        <v>0</v>
      </c>
      <c r="BA959" s="5" t="s">
        <v>3612</v>
      </c>
      <c r="BB959" s="5" t="s">
        <v>3612</v>
      </c>
      <c r="BC959" s="5" t="s">
        <v>3612</v>
      </c>
      <c r="BD959" s="4" t="s">
        <v>3612</v>
      </c>
      <c r="BG959" s="5">
        <v>0</v>
      </c>
      <c r="BH959" s="5" t="s">
        <v>3612</v>
      </c>
      <c r="BI959" s="289"/>
      <c r="BJ959" s="297">
        <v>0</v>
      </c>
      <c r="BK959" s="297">
        <v>0</v>
      </c>
    </row>
    <row r="960" spans="1:63" x14ac:dyDescent="0.2">
      <c r="A960" s="291" t="s">
        <v>1440</v>
      </c>
      <c r="B960" s="290" t="s">
        <v>1441</v>
      </c>
      <c r="C960" s="340">
        <v>63</v>
      </c>
      <c r="D960" s="341">
        <v>63</v>
      </c>
      <c r="E960" s="341">
        <v>63</v>
      </c>
      <c r="F960" s="341">
        <v>63</v>
      </c>
      <c r="G960" s="341">
        <v>63</v>
      </c>
      <c r="H960" s="341">
        <v>63</v>
      </c>
      <c r="I960" s="342">
        <v>63</v>
      </c>
      <c r="J960" s="340">
        <v>0</v>
      </c>
      <c r="K960" s="341">
        <v>0</v>
      </c>
      <c r="L960" s="341">
        <v>0</v>
      </c>
      <c r="M960" s="341">
        <v>0</v>
      </c>
      <c r="N960" s="340">
        <v>63</v>
      </c>
      <c r="O960" s="341">
        <v>63</v>
      </c>
      <c r="P960" s="341">
        <v>63</v>
      </c>
      <c r="Q960" s="343">
        <v>63</v>
      </c>
      <c r="R960" s="344">
        <v>63</v>
      </c>
      <c r="S960" s="344">
        <v>63</v>
      </c>
      <c r="T960" s="344">
        <v>63</v>
      </c>
      <c r="U960" s="344">
        <v>63</v>
      </c>
      <c r="V960" s="344">
        <v>63</v>
      </c>
      <c r="W960" s="344">
        <v>0</v>
      </c>
      <c r="X960" s="407">
        <v>0</v>
      </c>
      <c r="Y960" s="384">
        <v>0</v>
      </c>
      <c r="Z960" s="384">
        <v>0</v>
      </c>
      <c r="AA960" s="384">
        <v>0</v>
      </c>
      <c r="AB960" s="385">
        <v>94</v>
      </c>
      <c r="AC960" s="385">
        <v>138</v>
      </c>
      <c r="AD960" s="385">
        <v>0</v>
      </c>
      <c r="AE960" s="346">
        <v>0</v>
      </c>
      <c r="AF960" s="405">
        <v>0</v>
      </c>
      <c r="AG960" s="333" t="s">
        <v>1520</v>
      </c>
      <c r="AH960" s="388" t="s">
        <v>1518</v>
      </c>
      <c r="AI960" s="388" t="s">
        <v>3165</v>
      </c>
      <c r="AJ960" s="389">
        <v>19</v>
      </c>
      <c r="AK960" s="390">
        <v>21</v>
      </c>
      <c r="AL960" s="333">
        <v>6</v>
      </c>
      <c r="AM960" s="333">
        <v>1.3854166666666667</v>
      </c>
      <c r="AN960" s="440">
        <v>7.6527777777777777</v>
      </c>
      <c r="AO960" s="389">
        <v>0</v>
      </c>
      <c r="AP960" s="388"/>
      <c r="AQ960" s="389"/>
      <c r="AR960" s="389"/>
      <c r="AS960" s="389">
        <v>1</v>
      </c>
      <c r="AT960" s="389"/>
      <c r="AU960" s="389"/>
      <c r="AV960" s="389"/>
      <c r="AW960" s="350">
        <v>0.2</v>
      </c>
      <c r="AX960" s="391">
        <v>1</v>
      </c>
      <c r="AY960" s="83">
        <v>10</v>
      </c>
      <c r="AZ960" s="5">
        <v>0</v>
      </c>
      <c r="BA960" s="5" t="s">
        <v>3612</v>
      </c>
      <c r="BB960" s="5" t="s">
        <v>3612</v>
      </c>
      <c r="BC960" s="5" t="s">
        <v>3612</v>
      </c>
      <c r="BD960" s="4" t="s">
        <v>3612</v>
      </c>
      <c r="BG960" s="5">
        <v>0</v>
      </c>
      <c r="BH960" s="5" t="s">
        <v>3612</v>
      </c>
      <c r="BI960" s="289"/>
      <c r="BJ960" s="297">
        <v>0</v>
      </c>
      <c r="BK960" s="297">
        <v>0</v>
      </c>
    </row>
    <row r="961" spans="1:63" x14ac:dyDescent="0.2">
      <c r="A961" s="291" t="s">
        <v>1478</v>
      </c>
      <c r="B961" s="290" t="s">
        <v>1479</v>
      </c>
      <c r="C961" s="340">
        <v>63</v>
      </c>
      <c r="D961" s="341">
        <v>63</v>
      </c>
      <c r="E961" s="341">
        <v>63</v>
      </c>
      <c r="F961" s="341">
        <v>63</v>
      </c>
      <c r="G961" s="341">
        <v>63</v>
      </c>
      <c r="H961" s="341">
        <v>63</v>
      </c>
      <c r="I961" s="342">
        <v>63</v>
      </c>
      <c r="J961" s="340">
        <v>0</v>
      </c>
      <c r="K961" s="341">
        <v>0</v>
      </c>
      <c r="L961" s="341">
        <v>0</v>
      </c>
      <c r="M961" s="341">
        <v>0</v>
      </c>
      <c r="N961" s="340">
        <v>63</v>
      </c>
      <c r="O961" s="341">
        <v>63</v>
      </c>
      <c r="P961" s="341">
        <v>63</v>
      </c>
      <c r="Q961" s="343">
        <v>63</v>
      </c>
      <c r="R961" s="344">
        <v>63</v>
      </c>
      <c r="S961" s="344">
        <v>63</v>
      </c>
      <c r="T961" s="344">
        <v>63</v>
      </c>
      <c r="U961" s="344">
        <v>63</v>
      </c>
      <c r="V961" s="344">
        <v>63</v>
      </c>
      <c r="W961" s="344">
        <v>0</v>
      </c>
      <c r="X961" s="407">
        <v>0</v>
      </c>
      <c r="Y961" s="384">
        <v>0</v>
      </c>
      <c r="Z961" s="384">
        <v>0</v>
      </c>
      <c r="AA961" s="384">
        <v>0</v>
      </c>
      <c r="AB961" s="385">
        <v>94</v>
      </c>
      <c r="AC961" s="385">
        <v>138</v>
      </c>
      <c r="AD961" s="385">
        <v>0</v>
      </c>
      <c r="AE961" s="346">
        <v>0</v>
      </c>
      <c r="AF961" s="405">
        <v>0</v>
      </c>
      <c r="AG961" s="333" t="s">
        <v>1520</v>
      </c>
      <c r="AH961" s="388" t="s">
        <v>1518</v>
      </c>
      <c r="AI961" s="388" t="s">
        <v>3165</v>
      </c>
      <c r="AJ961" s="389">
        <v>22</v>
      </c>
      <c r="AK961" s="390">
        <v>21</v>
      </c>
      <c r="AL961" s="333">
        <v>6</v>
      </c>
      <c r="AM961" s="333">
        <v>1.6041666666666667</v>
      </c>
      <c r="AN961" s="440">
        <v>8.4236111111111107</v>
      </c>
      <c r="AO961" s="389">
        <v>0</v>
      </c>
      <c r="AP961" s="388"/>
      <c r="AQ961" s="389"/>
      <c r="AR961" s="389"/>
      <c r="AS961" s="389">
        <v>1</v>
      </c>
      <c r="AT961" s="389"/>
      <c r="AU961" s="389"/>
      <c r="AV961" s="389"/>
      <c r="AW961" s="350">
        <v>0.2</v>
      </c>
      <c r="AX961" s="391">
        <v>1</v>
      </c>
      <c r="AY961" s="83">
        <v>10</v>
      </c>
      <c r="AZ961" s="5">
        <v>0</v>
      </c>
      <c r="BA961" s="5" t="s">
        <v>3612</v>
      </c>
      <c r="BB961" s="5" t="s">
        <v>3612</v>
      </c>
      <c r="BC961" s="5" t="s">
        <v>3612</v>
      </c>
      <c r="BD961" s="4" t="s">
        <v>3612</v>
      </c>
      <c r="BG961" s="5">
        <v>0</v>
      </c>
      <c r="BH961" s="5" t="s">
        <v>3612</v>
      </c>
      <c r="BI961" s="289"/>
      <c r="BJ961" s="297">
        <v>0</v>
      </c>
      <c r="BK961" s="297">
        <v>0</v>
      </c>
    </row>
    <row r="962" spans="1:63" x14ac:dyDescent="0.2">
      <c r="A962" s="291" t="s">
        <v>1442</v>
      </c>
      <c r="B962" s="290" t="s">
        <v>1443</v>
      </c>
      <c r="C962" s="340">
        <v>65</v>
      </c>
      <c r="D962" s="341">
        <v>65</v>
      </c>
      <c r="E962" s="341">
        <v>65</v>
      </c>
      <c r="F962" s="341">
        <v>65</v>
      </c>
      <c r="G962" s="341">
        <v>65</v>
      </c>
      <c r="H962" s="341">
        <v>65</v>
      </c>
      <c r="I962" s="342">
        <v>65</v>
      </c>
      <c r="J962" s="340">
        <v>0</v>
      </c>
      <c r="K962" s="341">
        <v>0</v>
      </c>
      <c r="L962" s="341">
        <v>0</v>
      </c>
      <c r="M962" s="341">
        <v>0</v>
      </c>
      <c r="N962" s="340">
        <v>65</v>
      </c>
      <c r="O962" s="341">
        <v>65</v>
      </c>
      <c r="P962" s="341">
        <v>65</v>
      </c>
      <c r="Q962" s="343">
        <v>65</v>
      </c>
      <c r="R962" s="344">
        <v>65</v>
      </c>
      <c r="S962" s="344">
        <v>65</v>
      </c>
      <c r="T962" s="344">
        <v>65</v>
      </c>
      <c r="U962" s="344">
        <v>65</v>
      </c>
      <c r="V962" s="344">
        <v>65</v>
      </c>
      <c r="W962" s="344">
        <v>0</v>
      </c>
      <c r="X962" s="407">
        <v>0</v>
      </c>
      <c r="Y962" s="384">
        <v>0</v>
      </c>
      <c r="Z962" s="384">
        <v>0</v>
      </c>
      <c r="AA962" s="384">
        <v>0</v>
      </c>
      <c r="AB962" s="385">
        <v>94</v>
      </c>
      <c r="AC962" s="385">
        <v>138</v>
      </c>
      <c r="AD962" s="385">
        <v>0</v>
      </c>
      <c r="AE962" s="346">
        <v>0</v>
      </c>
      <c r="AF962" s="405">
        <v>0</v>
      </c>
      <c r="AG962" s="333" t="s">
        <v>1520</v>
      </c>
      <c r="AH962" s="388" t="s">
        <v>1518</v>
      </c>
      <c r="AI962" s="388" t="s">
        <v>3165</v>
      </c>
      <c r="AJ962" s="389">
        <v>19</v>
      </c>
      <c r="AK962" s="390">
        <v>24</v>
      </c>
      <c r="AL962" s="333">
        <v>6</v>
      </c>
      <c r="AM962" s="333">
        <v>1.5833333333333333</v>
      </c>
      <c r="AN962" s="440">
        <v>8.5694444444444446</v>
      </c>
      <c r="AO962" s="389">
        <v>0</v>
      </c>
      <c r="AP962" s="388"/>
      <c r="AQ962" s="389"/>
      <c r="AR962" s="389"/>
      <c r="AS962" s="389">
        <v>1</v>
      </c>
      <c r="AT962" s="389"/>
      <c r="AU962" s="389"/>
      <c r="AV962" s="389"/>
      <c r="AW962" s="350">
        <v>0.2</v>
      </c>
      <c r="AX962" s="391">
        <v>1</v>
      </c>
      <c r="AY962" s="83">
        <v>10</v>
      </c>
      <c r="AZ962" s="5">
        <v>0</v>
      </c>
      <c r="BA962" s="5" t="s">
        <v>3612</v>
      </c>
      <c r="BB962" s="5" t="s">
        <v>3612</v>
      </c>
      <c r="BC962" s="5" t="s">
        <v>3612</v>
      </c>
      <c r="BD962" s="4" t="s">
        <v>3612</v>
      </c>
      <c r="BG962" s="5">
        <v>0</v>
      </c>
      <c r="BH962" s="5" t="s">
        <v>3612</v>
      </c>
      <c r="BI962" s="289"/>
      <c r="BJ962" s="297">
        <v>0</v>
      </c>
      <c r="BK962" s="297">
        <v>0</v>
      </c>
    </row>
    <row r="963" spans="1:63" x14ac:dyDescent="0.2">
      <c r="A963" s="291" t="s">
        <v>1480</v>
      </c>
      <c r="B963" s="290" t="s">
        <v>1481</v>
      </c>
      <c r="C963" s="340">
        <v>65</v>
      </c>
      <c r="D963" s="341">
        <v>65</v>
      </c>
      <c r="E963" s="341">
        <v>65</v>
      </c>
      <c r="F963" s="341">
        <v>65</v>
      </c>
      <c r="G963" s="341">
        <v>65</v>
      </c>
      <c r="H963" s="341">
        <v>65</v>
      </c>
      <c r="I963" s="342">
        <v>65</v>
      </c>
      <c r="J963" s="340">
        <v>0</v>
      </c>
      <c r="K963" s="341">
        <v>0</v>
      </c>
      <c r="L963" s="341">
        <v>0</v>
      </c>
      <c r="M963" s="341">
        <v>0</v>
      </c>
      <c r="N963" s="340">
        <v>65</v>
      </c>
      <c r="O963" s="341">
        <v>65</v>
      </c>
      <c r="P963" s="341">
        <v>65</v>
      </c>
      <c r="Q963" s="343">
        <v>65</v>
      </c>
      <c r="R963" s="344">
        <v>65</v>
      </c>
      <c r="S963" s="344">
        <v>65</v>
      </c>
      <c r="T963" s="344">
        <v>65</v>
      </c>
      <c r="U963" s="344">
        <v>65</v>
      </c>
      <c r="V963" s="344">
        <v>65</v>
      </c>
      <c r="W963" s="344">
        <v>0</v>
      </c>
      <c r="X963" s="407">
        <v>0</v>
      </c>
      <c r="Y963" s="384">
        <v>0</v>
      </c>
      <c r="Z963" s="384">
        <v>0</v>
      </c>
      <c r="AA963" s="384">
        <v>0</v>
      </c>
      <c r="AB963" s="385">
        <v>94</v>
      </c>
      <c r="AC963" s="385">
        <v>138</v>
      </c>
      <c r="AD963" s="385">
        <v>0</v>
      </c>
      <c r="AE963" s="346">
        <v>0</v>
      </c>
      <c r="AF963" s="405">
        <v>0</v>
      </c>
      <c r="AG963" s="333" t="s">
        <v>1520</v>
      </c>
      <c r="AH963" s="388" t="s">
        <v>1518</v>
      </c>
      <c r="AI963" s="388" t="s">
        <v>3165</v>
      </c>
      <c r="AJ963" s="389">
        <v>22</v>
      </c>
      <c r="AK963" s="390">
        <v>24</v>
      </c>
      <c r="AL963" s="333">
        <v>6</v>
      </c>
      <c r="AM963" s="333">
        <v>1.8333333333333333</v>
      </c>
      <c r="AN963" s="440">
        <v>11.585069444444443</v>
      </c>
      <c r="AO963" s="389">
        <v>0</v>
      </c>
      <c r="AP963" s="388"/>
      <c r="AQ963" s="389"/>
      <c r="AR963" s="389"/>
      <c r="AS963" s="389">
        <v>1</v>
      </c>
      <c r="AT963" s="389"/>
      <c r="AU963" s="389"/>
      <c r="AV963" s="389"/>
      <c r="AW963" s="350">
        <v>0.2</v>
      </c>
      <c r="AX963" s="391">
        <v>1</v>
      </c>
      <c r="AY963" s="83">
        <v>10</v>
      </c>
      <c r="AZ963" s="5">
        <v>0</v>
      </c>
      <c r="BA963" s="5" t="s">
        <v>3612</v>
      </c>
      <c r="BB963" s="5" t="s">
        <v>3612</v>
      </c>
      <c r="BC963" s="5" t="s">
        <v>3612</v>
      </c>
      <c r="BD963" s="4" t="s">
        <v>3612</v>
      </c>
      <c r="BG963" s="5">
        <v>0</v>
      </c>
      <c r="BH963" s="5" t="s">
        <v>3612</v>
      </c>
      <c r="BI963" s="289"/>
      <c r="BJ963" s="297">
        <v>0</v>
      </c>
      <c r="BK963" s="297">
        <v>0</v>
      </c>
    </row>
    <row r="964" spans="1:63" x14ac:dyDescent="0.2">
      <c r="A964" s="291" t="s">
        <v>1638</v>
      </c>
      <c r="B964" s="290" t="s">
        <v>1639</v>
      </c>
      <c r="C964" s="340">
        <v>107</v>
      </c>
      <c r="D964" s="341">
        <v>107</v>
      </c>
      <c r="E964" s="341">
        <v>107</v>
      </c>
      <c r="F964" s="341">
        <v>107</v>
      </c>
      <c r="G964" s="341">
        <v>107</v>
      </c>
      <c r="H964" s="341">
        <v>107</v>
      </c>
      <c r="I964" s="342">
        <v>107</v>
      </c>
      <c r="J964" s="340">
        <v>0</v>
      </c>
      <c r="K964" s="341">
        <v>0</v>
      </c>
      <c r="L964" s="341">
        <v>0</v>
      </c>
      <c r="M964" s="341">
        <v>0</v>
      </c>
      <c r="N964" s="340">
        <v>107</v>
      </c>
      <c r="O964" s="341">
        <v>107</v>
      </c>
      <c r="P964" s="341">
        <v>107</v>
      </c>
      <c r="Q964" s="343">
        <v>107</v>
      </c>
      <c r="R964" s="344">
        <v>107</v>
      </c>
      <c r="S964" s="344">
        <v>107</v>
      </c>
      <c r="T964" s="344">
        <v>107</v>
      </c>
      <c r="U964" s="344">
        <v>107</v>
      </c>
      <c r="V964" s="344">
        <v>107</v>
      </c>
      <c r="W964" s="344">
        <v>0</v>
      </c>
      <c r="X964" s="407">
        <v>0</v>
      </c>
      <c r="Y964" s="384">
        <v>0</v>
      </c>
      <c r="Z964" s="384">
        <v>0</v>
      </c>
      <c r="AA964" s="384">
        <v>0</v>
      </c>
      <c r="AB964" s="385">
        <v>94</v>
      </c>
      <c r="AC964" s="385">
        <v>138</v>
      </c>
      <c r="AD964" s="385">
        <v>0</v>
      </c>
      <c r="AE964" s="346">
        <v>0</v>
      </c>
      <c r="AF964" s="405">
        <v>0</v>
      </c>
      <c r="AG964" s="333" t="s">
        <v>1520</v>
      </c>
      <c r="AH964" s="388" t="s">
        <v>1518</v>
      </c>
      <c r="AI964" s="388" t="s">
        <v>3167</v>
      </c>
      <c r="AJ964" s="389">
        <v>22</v>
      </c>
      <c r="AK964" s="390">
        <v>15</v>
      </c>
      <c r="AL964" s="333">
        <v>11</v>
      </c>
      <c r="AM964" s="333">
        <v>2.2000000000000002</v>
      </c>
      <c r="AN964" s="440">
        <v>17.515277777777776</v>
      </c>
      <c r="AO964" s="389">
        <v>0</v>
      </c>
      <c r="AP964" s="388"/>
      <c r="AQ964" s="389"/>
      <c r="AR964" s="389"/>
      <c r="AS964" s="389">
        <v>1</v>
      </c>
      <c r="AT964" s="389"/>
      <c r="AU964" s="389"/>
      <c r="AV964" s="389"/>
      <c r="AW964" s="350">
        <v>0.2</v>
      </c>
      <c r="AX964" s="391">
        <v>2</v>
      </c>
      <c r="AY964" s="83">
        <v>15</v>
      </c>
      <c r="AZ964" s="5">
        <v>0</v>
      </c>
      <c r="BA964" s="5" t="s">
        <v>3612</v>
      </c>
      <c r="BB964" s="5" t="s">
        <v>3612</v>
      </c>
      <c r="BC964" s="5" t="s">
        <v>3612</v>
      </c>
      <c r="BD964" s="4" t="s">
        <v>3612</v>
      </c>
      <c r="BG964" s="5">
        <v>0</v>
      </c>
      <c r="BH964" s="5" t="s">
        <v>3612</v>
      </c>
      <c r="BI964" s="289"/>
      <c r="BJ964" s="297">
        <v>0</v>
      </c>
      <c r="BK964" s="297">
        <v>0</v>
      </c>
    </row>
    <row r="965" spans="1:63" x14ac:dyDescent="0.2">
      <c r="A965" s="291" t="s">
        <v>1640</v>
      </c>
      <c r="B965" s="290" t="s">
        <v>1641</v>
      </c>
      <c r="C965" s="340">
        <v>111</v>
      </c>
      <c r="D965" s="341">
        <v>111</v>
      </c>
      <c r="E965" s="341">
        <v>111</v>
      </c>
      <c r="F965" s="341">
        <v>111</v>
      </c>
      <c r="G965" s="341">
        <v>111</v>
      </c>
      <c r="H965" s="341">
        <v>111</v>
      </c>
      <c r="I965" s="342">
        <v>111</v>
      </c>
      <c r="J965" s="340">
        <v>0</v>
      </c>
      <c r="K965" s="341">
        <v>0</v>
      </c>
      <c r="L965" s="341">
        <v>0</v>
      </c>
      <c r="M965" s="341">
        <v>0</v>
      </c>
      <c r="N965" s="340">
        <v>111</v>
      </c>
      <c r="O965" s="341">
        <v>111</v>
      </c>
      <c r="P965" s="341">
        <v>111</v>
      </c>
      <c r="Q965" s="343">
        <v>111</v>
      </c>
      <c r="R965" s="344">
        <v>111</v>
      </c>
      <c r="S965" s="344">
        <v>111</v>
      </c>
      <c r="T965" s="344">
        <v>111</v>
      </c>
      <c r="U965" s="344">
        <v>111</v>
      </c>
      <c r="V965" s="344">
        <v>111</v>
      </c>
      <c r="W965" s="344">
        <v>0</v>
      </c>
      <c r="X965" s="407">
        <v>0</v>
      </c>
      <c r="Y965" s="384">
        <v>0</v>
      </c>
      <c r="Z965" s="384">
        <v>0</v>
      </c>
      <c r="AA965" s="384">
        <v>0</v>
      </c>
      <c r="AB965" s="385">
        <v>94</v>
      </c>
      <c r="AC965" s="385">
        <v>138</v>
      </c>
      <c r="AD965" s="385">
        <v>0</v>
      </c>
      <c r="AE965" s="346">
        <v>0</v>
      </c>
      <c r="AF965" s="405">
        <v>0</v>
      </c>
      <c r="AG965" s="333" t="s">
        <v>1520</v>
      </c>
      <c r="AH965" s="388" t="s">
        <v>1518</v>
      </c>
      <c r="AI965" s="388" t="s">
        <v>3167</v>
      </c>
      <c r="AJ965" s="389">
        <v>22</v>
      </c>
      <c r="AK965" s="390">
        <v>18</v>
      </c>
      <c r="AL965" s="333">
        <v>11</v>
      </c>
      <c r="AM965" s="333">
        <v>2.6</v>
      </c>
      <c r="AN965" s="440">
        <v>17.515277777777776</v>
      </c>
      <c r="AO965" s="389">
        <v>0</v>
      </c>
      <c r="AP965" s="388"/>
      <c r="AQ965" s="389"/>
      <c r="AR965" s="389"/>
      <c r="AS965" s="389">
        <v>1</v>
      </c>
      <c r="AT965" s="389"/>
      <c r="AU965" s="389"/>
      <c r="AV965" s="389"/>
      <c r="AW965" s="350">
        <v>0.2</v>
      </c>
      <c r="AX965" s="391">
        <v>2</v>
      </c>
      <c r="AY965" s="83">
        <v>15</v>
      </c>
      <c r="AZ965" s="5">
        <v>0</v>
      </c>
      <c r="BA965" s="5" t="s">
        <v>3612</v>
      </c>
      <c r="BB965" s="5" t="s">
        <v>3612</v>
      </c>
      <c r="BC965" s="5" t="s">
        <v>3612</v>
      </c>
      <c r="BD965" s="4" t="s">
        <v>3612</v>
      </c>
      <c r="BG965" s="5">
        <v>0</v>
      </c>
      <c r="BH965" s="5" t="s">
        <v>3612</v>
      </c>
      <c r="BI965" s="289"/>
      <c r="BJ965" s="297">
        <v>0</v>
      </c>
      <c r="BK965" s="297">
        <v>0</v>
      </c>
    </row>
    <row r="966" spans="1:63" x14ac:dyDescent="0.2">
      <c r="A966" s="291" t="s">
        <v>1642</v>
      </c>
      <c r="B966" s="290" t="s">
        <v>1643</v>
      </c>
      <c r="C966" s="340">
        <v>119</v>
      </c>
      <c r="D966" s="341">
        <v>119</v>
      </c>
      <c r="E966" s="341">
        <v>119</v>
      </c>
      <c r="F966" s="341">
        <v>119</v>
      </c>
      <c r="G966" s="341">
        <v>119</v>
      </c>
      <c r="H966" s="341">
        <v>119</v>
      </c>
      <c r="I966" s="342">
        <v>119</v>
      </c>
      <c r="J966" s="340">
        <v>0</v>
      </c>
      <c r="K966" s="341">
        <v>0</v>
      </c>
      <c r="L966" s="341">
        <v>0</v>
      </c>
      <c r="M966" s="341">
        <v>0</v>
      </c>
      <c r="N966" s="340">
        <v>119</v>
      </c>
      <c r="O966" s="341">
        <v>119</v>
      </c>
      <c r="P966" s="341">
        <v>119</v>
      </c>
      <c r="Q966" s="343">
        <v>119</v>
      </c>
      <c r="R966" s="344">
        <v>119</v>
      </c>
      <c r="S966" s="344">
        <v>119</v>
      </c>
      <c r="T966" s="344">
        <v>119</v>
      </c>
      <c r="U966" s="344">
        <v>119</v>
      </c>
      <c r="V966" s="344">
        <v>119</v>
      </c>
      <c r="W966" s="344">
        <v>0</v>
      </c>
      <c r="X966" s="407">
        <v>0</v>
      </c>
      <c r="Y966" s="384">
        <v>0</v>
      </c>
      <c r="Z966" s="384">
        <v>0</v>
      </c>
      <c r="AA966" s="384">
        <v>0</v>
      </c>
      <c r="AB966" s="385">
        <v>94</v>
      </c>
      <c r="AC966" s="385">
        <v>138</v>
      </c>
      <c r="AD966" s="385">
        <v>0</v>
      </c>
      <c r="AE966" s="346">
        <v>0</v>
      </c>
      <c r="AF966" s="405">
        <v>0</v>
      </c>
      <c r="AG966" s="333" t="s">
        <v>1520</v>
      </c>
      <c r="AH966" s="388" t="s">
        <v>1518</v>
      </c>
      <c r="AI966" s="388" t="s">
        <v>3167</v>
      </c>
      <c r="AJ966" s="389">
        <v>22</v>
      </c>
      <c r="AK966" s="390">
        <v>24</v>
      </c>
      <c r="AL966" s="333">
        <v>11</v>
      </c>
      <c r="AM966" s="333">
        <v>3</v>
      </c>
      <c r="AN966" s="440">
        <v>17.515277777777776</v>
      </c>
      <c r="AO966" s="389">
        <v>0</v>
      </c>
      <c r="AP966" s="388"/>
      <c r="AQ966" s="389"/>
      <c r="AR966" s="389"/>
      <c r="AS966" s="389">
        <v>1</v>
      </c>
      <c r="AT966" s="389"/>
      <c r="AU966" s="389"/>
      <c r="AV966" s="389"/>
      <c r="AW966" s="350">
        <v>0.2</v>
      </c>
      <c r="AX966" s="391">
        <v>2</v>
      </c>
      <c r="AY966" s="83">
        <v>15</v>
      </c>
      <c r="AZ966" s="5">
        <v>0</v>
      </c>
      <c r="BA966" s="5" t="s">
        <v>3612</v>
      </c>
      <c r="BB966" s="5" t="s">
        <v>3612</v>
      </c>
      <c r="BC966" s="5" t="s">
        <v>3612</v>
      </c>
      <c r="BD966" s="4" t="s">
        <v>3612</v>
      </c>
      <c r="BG966" s="5">
        <v>0</v>
      </c>
      <c r="BH966" s="5" t="s">
        <v>3612</v>
      </c>
      <c r="BI966" s="289"/>
      <c r="BJ966" s="297">
        <v>0</v>
      </c>
      <c r="BK966" s="297">
        <v>0</v>
      </c>
    </row>
    <row r="967" spans="1:63" x14ac:dyDescent="0.2">
      <c r="A967" s="291" t="s">
        <v>1644</v>
      </c>
      <c r="B967" s="290" t="s">
        <v>1645</v>
      </c>
      <c r="C967" s="340">
        <v>122</v>
      </c>
      <c r="D967" s="341">
        <v>122</v>
      </c>
      <c r="E967" s="341">
        <v>122</v>
      </c>
      <c r="F967" s="341">
        <v>122</v>
      </c>
      <c r="G967" s="341">
        <v>122</v>
      </c>
      <c r="H967" s="341">
        <v>122</v>
      </c>
      <c r="I967" s="342">
        <v>122</v>
      </c>
      <c r="J967" s="340">
        <v>0</v>
      </c>
      <c r="K967" s="341">
        <v>0</v>
      </c>
      <c r="L967" s="341">
        <v>0</v>
      </c>
      <c r="M967" s="341">
        <v>0</v>
      </c>
      <c r="N967" s="340">
        <v>122</v>
      </c>
      <c r="O967" s="341">
        <v>122</v>
      </c>
      <c r="P967" s="341">
        <v>122</v>
      </c>
      <c r="Q967" s="343">
        <v>122</v>
      </c>
      <c r="R967" s="344">
        <v>122</v>
      </c>
      <c r="S967" s="344">
        <v>122</v>
      </c>
      <c r="T967" s="344">
        <v>122</v>
      </c>
      <c r="U967" s="344">
        <v>122</v>
      </c>
      <c r="V967" s="344">
        <v>122</v>
      </c>
      <c r="W967" s="344">
        <v>0</v>
      </c>
      <c r="X967" s="407">
        <v>0</v>
      </c>
      <c r="Y967" s="384">
        <v>0</v>
      </c>
      <c r="Z967" s="384">
        <v>0</v>
      </c>
      <c r="AA967" s="384">
        <v>0</v>
      </c>
      <c r="AB967" s="385">
        <v>94</v>
      </c>
      <c r="AC967" s="385">
        <v>138</v>
      </c>
      <c r="AD967" s="385">
        <v>0</v>
      </c>
      <c r="AE967" s="346">
        <v>0</v>
      </c>
      <c r="AF967" s="405">
        <v>0</v>
      </c>
      <c r="AG967" s="333" t="s">
        <v>1520</v>
      </c>
      <c r="AH967" s="388" t="s">
        <v>1518</v>
      </c>
      <c r="AI967" s="388" t="s">
        <v>3167</v>
      </c>
      <c r="AJ967" s="389">
        <v>22</v>
      </c>
      <c r="AK967" s="390">
        <v>27</v>
      </c>
      <c r="AL967" s="333">
        <v>11</v>
      </c>
      <c r="AM967" s="333">
        <v>3.4</v>
      </c>
      <c r="AN967" s="440">
        <v>17.515277777777776</v>
      </c>
      <c r="AO967" s="389">
        <v>0</v>
      </c>
      <c r="AP967" s="388"/>
      <c r="AQ967" s="389"/>
      <c r="AR967" s="389"/>
      <c r="AS967" s="389">
        <v>1</v>
      </c>
      <c r="AT967" s="389"/>
      <c r="AU967" s="389"/>
      <c r="AV967" s="389"/>
      <c r="AW967" s="350">
        <v>0.2</v>
      </c>
      <c r="AX967" s="391">
        <v>2</v>
      </c>
      <c r="AY967" s="83">
        <v>15</v>
      </c>
      <c r="AZ967" s="5">
        <v>0</v>
      </c>
      <c r="BA967" s="5" t="s">
        <v>3612</v>
      </c>
      <c r="BB967" s="5" t="s">
        <v>3612</v>
      </c>
      <c r="BC967" s="5" t="s">
        <v>3612</v>
      </c>
      <c r="BD967" s="4" t="s">
        <v>3612</v>
      </c>
      <c r="BG967" s="5">
        <v>0</v>
      </c>
      <c r="BH967" s="5" t="s">
        <v>3612</v>
      </c>
      <c r="BI967" s="289"/>
      <c r="BJ967" s="297">
        <v>0</v>
      </c>
      <c r="BK967" s="297">
        <v>0</v>
      </c>
    </row>
    <row r="968" spans="1:63" x14ac:dyDescent="0.2">
      <c r="A968" s="291" t="s">
        <v>1490</v>
      </c>
      <c r="B968" s="290" t="s">
        <v>1491</v>
      </c>
      <c r="C968" s="340">
        <v>126</v>
      </c>
      <c r="D968" s="341">
        <v>126</v>
      </c>
      <c r="E968" s="341">
        <v>126</v>
      </c>
      <c r="F968" s="341">
        <v>126</v>
      </c>
      <c r="G968" s="341">
        <v>126</v>
      </c>
      <c r="H968" s="341">
        <v>126</v>
      </c>
      <c r="I968" s="342">
        <v>126</v>
      </c>
      <c r="J968" s="340">
        <v>0</v>
      </c>
      <c r="K968" s="341">
        <v>0</v>
      </c>
      <c r="L968" s="341">
        <v>0</v>
      </c>
      <c r="M968" s="341">
        <v>0</v>
      </c>
      <c r="N968" s="340">
        <v>126</v>
      </c>
      <c r="O968" s="341">
        <v>126</v>
      </c>
      <c r="P968" s="341">
        <v>126</v>
      </c>
      <c r="Q968" s="343">
        <v>126</v>
      </c>
      <c r="R968" s="344">
        <v>126</v>
      </c>
      <c r="S968" s="344">
        <v>126</v>
      </c>
      <c r="T968" s="344">
        <v>126</v>
      </c>
      <c r="U968" s="344">
        <v>126</v>
      </c>
      <c r="V968" s="344">
        <v>126</v>
      </c>
      <c r="W968" s="344">
        <v>0</v>
      </c>
      <c r="X968" s="407">
        <v>0</v>
      </c>
      <c r="Y968" s="384">
        <v>0</v>
      </c>
      <c r="Z968" s="384">
        <v>0</v>
      </c>
      <c r="AA968" s="384">
        <v>0</v>
      </c>
      <c r="AB968" s="385">
        <v>94</v>
      </c>
      <c r="AC968" s="385">
        <v>138</v>
      </c>
      <c r="AD968" s="385">
        <v>0</v>
      </c>
      <c r="AE968" s="346">
        <v>0</v>
      </c>
      <c r="AF968" s="405">
        <v>0</v>
      </c>
      <c r="AG968" s="333" t="s">
        <v>1520</v>
      </c>
      <c r="AH968" s="388" t="s">
        <v>1518</v>
      </c>
      <c r="AI968" s="388" t="s">
        <v>3167</v>
      </c>
      <c r="AJ968" s="389">
        <v>22</v>
      </c>
      <c r="AK968" s="390">
        <v>30</v>
      </c>
      <c r="AL968" s="333">
        <v>11</v>
      </c>
      <c r="AM968" s="333">
        <v>4.2013888888888893</v>
      </c>
      <c r="AN968" s="440">
        <v>17.515277777777776</v>
      </c>
      <c r="AO968" s="389">
        <v>0</v>
      </c>
      <c r="AP968" s="388"/>
      <c r="AQ968" s="389"/>
      <c r="AR968" s="389"/>
      <c r="AS968" s="389">
        <v>1</v>
      </c>
      <c r="AT968" s="389"/>
      <c r="AU968" s="389"/>
      <c r="AV968" s="389"/>
      <c r="AW968" s="350">
        <v>0.2</v>
      </c>
      <c r="AX968" s="391">
        <v>2</v>
      </c>
      <c r="AY968" s="83">
        <v>15</v>
      </c>
      <c r="AZ968" s="5">
        <v>0</v>
      </c>
      <c r="BA968" s="5" t="s">
        <v>3612</v>
      </c>
      <c r="BB968" s="5" t="s">
        <v>3612</v>
      </c>
      <c r="BC968" s="5" t="s">
        <v>3612</v>
      </c>
      <c r="BD968" s="4" t="s">
        <v>3612</v>
      </c>
      <c r="BG968" s="5">
        <v>0</v>
      </c>
      <c r="BH968" s="5" t="s">
        <v>3612</v>
      </c>
      <c r="BI968" s="289"/>
      <c r="BJ968" s="297">
        <v>0</v>
      </c>
      <c r="BK968" s="297">
        <v>0</v>
      </c>
    </row>
    <row r="969" spans="1:63" x14ac:dyDescent="0.2">
      <c r="A969" s="291" t="s">
        <v>1492</v>
      </c>
      <c r="B969" s="290" t="s">
        <v>1493</v>
      </c>
      <c r="C969" s="340">
        <v>131</v>
      </c>
      <c r="D969" s="341">
        <v>131</v>
      </c>
      <c r="E969" s="341">
        <v>131</v>
      </c>
      <c r="F969" s="341">
        <v>131</v>
      </c>
      <c r="G969" s="341">
        <v>131</v>
      </c>
      <c r="H969" s="341">
        <v>131</v>
      </c>
      <c r="I969" s="342">
        <v>131</v>
      </c>
      <c r="J969" s="340">
        <v>0</v>
      </c>
      <c r="K969" s="341">
        <v>0</v>
      </c>
      <c r="L969" s="341">
        <v>0</v>
      </c>
      <c r="M969" s="341">
        <v>0</v>
      </c>
      <c r="N969" s="340">
        <v>131</v>
      </c>
      <c r="O969" s="341">
        <v>131</v>
      </c>
      <c r="P969" s="341">
        <v>131</v>
      </c>
      <c r="Q969" s="343">
        <v>131</v>
      </c>
      <c r="R969" s="344">
        <v>131</v>
      </c>
      <c r="S969" s="344">
        <v>131</v>
      </c>
      <c r="T969" s="344">
        <v>131</v>
      </c>
      <c r="U969" s="344">
        <v>131</v>
      </c>
      <c r="V969" s="344">
        <v>131</v>
      </c>
      <c r="W969" s="344">
        <v>0</v>
      </c>
      <c r="X969" s="407">
        <v>0</v>
      </c>
      <c r="Y969" s="384">
        <v>0</v>
      </c>
      <c r="Z969" s="384">
        <v>0</v>
      </c>
      <c r="AA969" s="384">
        <v>0</v>
      </c>
      <c r="AB969" s="385">
        <v>94</v>
      </c>
      <c r="AC969" s="385">
        <v>138</v>
      </c>
      <c r="AD969" s="385">
        <v>0</v>
      </c>
      <c r="AE969" s="346">
        <v>0</v>
      </c>
      <c r="AF969" s="405">
        <v>0</v>
      </c>
      <c r="AG969" s="333" t="s">
        <v>1520</v>
      </c>
      <c r="AH969" s="388" t="s">
        <v>1518</v>
      </c>
      <c r="AI969" s="388" t="s">
        <v>3167</v>
      </c>
      <c r="AJ969" s="389">
        <v>22</v>
      </c>
      <c r="AK969" s="390">
        <v>33</v>
      </c>
      <c r="AL969" s="333">
        <v>11</v>
      </c>
      <c r="AM969" s="333">
        <v>4.6215277777777777</v>
      </c>
      <c r="AN969" s="440">
        <v>18.569444444444443</v>
      </c>
      <c r="AO969" s="389">
        <v>0</v>
      </c>
      <c r="AP969" s="388"/>
      <c r="AQ969" s="389"/>
      <c r="AR969" s="389"/>
      <c r="AS969" s="389">
        <v>1</v>
      </c>
      <c r="AT969" s="389"/>
      <c r="AU969" s="389"/>
      <c r="AV969" s="389"/>
      <c r="AW969" s="350">
        <v>0.2</v>
      </c>
      <c r="AX969" s="391">
        <v>2</v>
      </c>
      <c r="AY969" s="83">
        <v>15</v>
      </c>
      <c r="AZ969" s="5">
        <v>0</v>
      </c>
      <c r="BA969" s="5" t="s">
        <v>3612</v>
      </c>
      <c r="BB969" s="5" t="s">
        <v>3612</v>
      </c>
      <c r="BC969" s="5" t="s">
        <v>3612</v>
      </c>
      <c r="BD969" s="4" t="s">
        <v>3612</v>
      </c>
      <c r="BG969" s="5">
        <v>0</v>
      </c>
      <c r="BH969" s="5" t="s">
        <v>3612</v>
      </c>
      <c r="BI969" s="289"/>
      <c r="BJ969" s="297">
        <v>0</v>
      </c>
      <c r="BK969" s="297">
        <v>0</v>
      </c>
    </row>
    <row r="970" spans="1:63" x14ac:dyDescent="0.2">
      <c r="A970" s="291" t="s">
        <v>1494</v>
      </c>
      <c r="B970" s="290" t="s">
        <v>1495</v>
      </c>
      <c r="C970" s="340">
        <v>134</v>
      </c>
      <c r="D970" s="341">
        <v>134</v>
      </c>
      <c r="E970" s="341">
        <v>134</v>
      </c>
      <c r="F970" s="341">
        <v>134</v>
      </c>
      <c r="G970" s="341">
        <v>134</v>
      </c>
      <c r="H970" s="341">
        <v>134</v>
      </c>
      <c r="I970" s="342">
        <v>134</v>
      </c>
      <c r="J970" s="340">
        <v>0</v>
      </c>
      <c r="K970" s="341">
        <v>0</v>
      </c>
      <c r="L970" s="341">
        <v>0</v>
      </c>
      <c r="M970" s="341">
        <v>0</v>
      </c>
      <c r="N970" s="340">
        <v>134</v>
      </c>
      <c r="O970" s="341">
        <v>134</v>
      </c>
      <c r="P970" s="341">
        <v>134</v>
      </c>
      <c r="Q970" s="343">
        <v>134</v>
      </c>
      <c r="R970" s="344">
        <v>134</v>
      </c>
      <c r="S970" s="344">
        <v>134</v>
      </c>
      <c r="T970" s="344">
        <v>134</v>
      </c>
      <c r="U970" s="344">
        <v>134</v>
      </c>
      <c r="V970" s="344">
        <v>134</v>
      </c>
      <c r="W970" s="344">
        <v>0</v>
      </c>
      <c r="X970" s="407">
        <v>0</v>
      </c>
      <c r="Y970" s="384">
        <v>0</v>
      </c>
      <c r="Z970" s="384">
        <v>0</v>
      </c>
      <c r="AA970" s="384">
        <v>0</v>
      </c>
      <c r="AB970" s="385">
        <v>94</v>
      </c>
      <c r="AC970" s="385">
        <v>138</v>
      </c>
      <c r="AD970" s="385">
        <v>0</v>
      </c>
      <c r="AE970" s="346">
        <v>0</v>
      </c>
      <c r="AF970" s="405">
        <v>0</v>
      </c>
      <c r="AG970" s="333" t="s">
        <v>1520</v>
      </c>
      <c r="AH970" s="388" t="s">
        <v>1518</v>
      </c>
      <c r="AI970" s="388" t="s">
        <v>3167</v>
      </c>
      <c r="AJ970" s="389">
        <v>22</v>
      </c>
      <c r="AK970" s="390">
        <v>36</v>
      </c>
      <c r="AL970" s="333">
        <v>11</v>
      </c>
      <c r="AM970" s="333">
        <v>5.041666666666667</v>
      </c>
      <c r="AN970" s="440">
        <v>19.623611111111106</v>
      </c>
      <c r="AO970" s="389">
        <v>0</v>
      </c>
      <c r="AP970" s="388"/>
      <c r="AQ970" s="389"/>
      <c r="AR970" s="389"/>
      <c r="AS970" s="389">
        <v>1</v>
      </c>
      <c r="AT970" s="389"/>
      <c r="AU970" s="389"/>
      <c r="AV970" s="389"/>
      <c r="AW970" s="350">
        <v>0.2</v>
      </c>
      <c r="AX970" s="391">
        <v>2</v>
      </c>
      <c r="AY970" s="83">
        <v>15</v>
      </c>
      <c r="AZ970" s="5">
        <v>0</v>
      </c>
      <c r="BA970" s="5" t="s">
        <v>3612</v>
      </c>
      <c r="BB970" s="5" t="s">
        <v>3612</v>
      </c>
      <c r="BC970" s="5" t="s">
        <v>3612</v>
      </c>
      <c r="BD970" s="4" t="s">
        <v>3612</v>
      </c>
      <c r="BG970" s="5">
        <v>0</v>
      </c>
      <c r="BH970" s="5" t="s">
        <v>3612</v>
      </c>
      <c r="BI970" s="289"/>
      <c r="BJ970" s="297">
        <v>0</v>
      </c>
      <c r="BK970" s="297">
        <v>0</v>
      </c>
    </row>
    <row r="971" spans="1:63" x14ac:dyDescent="0.2">
      <c r="A971" s="291" t="s">
        <v>1412</v>
      </c>
      <c r="B971" s="290" t="s">
        <v>1413</v>
      </c>
      <c r="C971" s="340">
        <v>50</v>
      </c>
      <c r="D971" s="341">
        <v>50</v>
      </c>
      <c r="E971" s="341">
        <v>50</v>
      </c>
      <c r="F971" s="341">
        <v>50</v>
      </c>
      <c r="G971" s="341">
        <v>50</v>
      </c>
      <c r="H971" s="341">
        <v>50</v>
      </c>
      <c r="I971" s="342">
        <v>50</v>
      </c>
      <c r="J971" s="340">
        <v>0</v>
      </c>
      <c r="K971" s="341">
        <v>0</v>
      </c>
      <c r="L971" s="341">
        <v>0</v>
      </c>
      <c r="M971" s="341">
        <v>0</v>
      </c>
      <c r="N971" s="340">
        <v>50</v>
      </c>
      <c r="O971" s="341">
        <v>50</v>
      </c>
      <c r="P971" s="341">
        <v>50</v>
      </c>
      <c r="Q971" s="343">
        <v>50</v>
      </c>
      <c r="R971" s="344">
        <v>50</v>
      </c>
      <c r="S971" s="344">
        <v>50</v>
      </c>
      <c r="T971" s="344">
        <v>50</v>
      </c>
      <c r="U971" s="344">
        <v>50</v>
      </c>
      <c r="V971" s="344">
        <v>50</v>
      </c>
      <c r="W971" s="344">
        <v>0</v>
      </c>
      <c r="X971" s="407">
        <v>0</v>
      </c>
      <c r="Y971" s="384">
        <v>0</v>
      </c>
      <c r="Z971" s="384">
        <v>0</v>
      </c>
      <c r="AA971" s="384">
        <v>0</v>
      </c>
      <c r="AB971" s="385">
        <v>94</v>
      </c>
      <c r="AC971" s="385">
        <v>138</v>
      </c>
      <c r="AD971" s="385"/>
      <c r="AE971" s="346">
        <v>0</v>
      </c>
      <c r="AF971" s="405">
        <v>0</v>
      </c>
      <c r="AG971" s="333" t="s">
        <v>1520</v>
      </c>
      <c r="AH971" s="388" t="s">
        <v>1518</v>
      </c>
      <c r="AI971" s="388" t="s">
        <v>3164</v>
      </c>
      <c r="AJ971" s="389">
        <v>19</v>
      </c>
      <c r="AK971" s="390">
        <v>12</v>
      </c>
      <c r="AL971" s="333">
        <v>4</v>
      </c>
      <c r="AM971" s="333">
        <v>0.52777777777777779</v>
      </c>
      <c r="AN971" s="440">
        <v>4.9027777777777777</v>
      </c>
      <c r="AO971" s="389">
        <v>0</v>
      </c>
      <c r="AP971" s="388"/>
      <c r="AQ971" s="389"/>
      <c r="AR971" s="389"/>
      <c r="AS971" s="389">
        <v>1</v>
      </c>
      <c r="AT971" s="389"/>
      <c r="AU971" s="389"/>
      <c r="AV971" s="389"/>
      <c r="AW971" s="350">
        <v>0.2</v>
      </c>
      <c r="AX971" s="391">
        <v>1</v>
      </c>
      <c r="AY971" s="83">
        <v>10</v>
      </c>
      <c r="AZ971" s="5">
        <v>0</v>
      </c>
      <c r="BA971" s="5" t="s">
        <v>3612</v>
      </c>
      <c r="BB971" s="5" t="s">
        <v>3612</v>
      </c>
      <c r="BC971" s="5" t="s">
        <v>3612</v>
      </c>
      <c r="BD971" s="4" t="s">
        <v>3612</v>
      </c>
      <c r="BG971" s="5">
        <v>0</v>
      </c>
      <c r="BH971" s="5" t="s">
        <v>3612</v>
      </c>
      <c r="BI971" s="289"/>
      <c r="BJ971" s="297">
        <v>0</v>
      </c>
      <c r="BK971" s="297">
        <v>0</v>
      </c>
    </row>
    <row r="972" spans="1:63" x14ac:dyDescent="0.2">
      <c r="A972" s="291" t="s">
        <v>1446</v>
      </c>
      <c r="B972" s="290" t="s">
        <v>1447</v>
      </c>
      <c r="C972" s="340">
        <v>50</v>
      </c>
      <c r="D972" s="341">
        <v>50</v>
      </c>
      <c r="E972" s="341">
        <v>50</v>
      </c>
      <c r="F972" s="341">
        <v>50</v>
      </c>
      <c r="G972" s="341">
        <v>50</v>
      </c>
      <c r="H972" s="341">
        <v>50</v>
      </c>
      <c r="I972" s="342">
        <v>50</v>
      </c>
      <c r="J972" s="340">
        <v>0</v>
      </c>
      <c r="K972" s="341">
        <v>0</v>
      </c>
      <c r="L972" s="341">
        <v>0</v>
      </c>
      <c r="M972" s="341">
        <v>0</v>
      </c>
      <c r="N972" s="340">
        <v>50</v>
      </c>
      <c r="O972" s="341">
        <v>50</v>
      </c>
      <c r="P972" s="341">
        <v>50</v>
      </c>
      <c r="Q972" s="343">
        <v>50</v>
      </c>
      <c r="R972" s="344">
        <v>50</v>
      </c>
      <c r="S972" s="344">
        <v>50</v>
      </c>
      <c r="T972" s="344">
        <v>50</v>
      </c>
      <c r="U972" s="344">
        <v>50</v>
      </c>
      <c r="V972" s="344">
        <v>50</v>
      </c>
      <c r="W972" s="344">
        <v>0</v>
      </c>
      <c r="X972" s="407">
        <v>0</v>
      </c>
      <c r="Y972" s="384">
        <v>0</v>
      </c>
      <c r="Z972" s="384">
        <v>0</v>
      </c>
      <c r="AA972" s="384">
        <v>0</v>
      </c>
      <c r="AB972" s="385">
        <v>94</v>
      </c>
      <c r="AC972" s="385">
        <v>138</v>
      </c>
      <c r="AD972" s="385"/>
      <c r="AE972" s="346">
        <v>0</v>
      </c>
      <c r="AF972" s="405">
        <v>0</v>
      </c>
      <c r="AG972" s="333" t="s">
        <v>1520</v>
      </c>
      <c r="AH972" s="388" t="s">
        <v>1518</v>
      </c>
      <c r="AI972" s="388" t="s">
        <v>3164</v>
      </c>
      <c r="AJ972" s="389">
        <v>22</v>
      </c>
      <c r="AK972" s="390">
        <v>12</v>
      </c>
      <c r="AL972" s="333">
        <v>4</v>
      </c>
      <c r="AM972" s="333">
        <v>0.61111111111111116</v>
      </c>
      <c r="AN972" s="440">
        <v>5.2986111111111107</v>
      </c>
      <c r="AO972" s="389">
        <v>0</v>
      </c>
      <c r="AP972" s="388"/>
      <c r="AQ972" s="389"/>
      <c r="AR972" s="389"/>
      <c r="AS972" s="389">
        <v>1</v>
      </c>
      <c r="AT972" s="389"/>
      <c r="AU972" s="389"/>
      <c r="AV972" s="389"/>
      <c r="AW972" s="350">
        <v>0.2</v>
      </c>
      <c r="AX972" s="391">
        <v>1</v>
      </c>
      <c r="AY972" s="83">
        <v>10</v>
      </c>
      <c r="AZ972" s="5">
        <v>0</v>
      </c>
      <c r="BA972" s="5" t="s">
        <v>3612</v>
      </c>
      <c r="BB972" s="5" t="s">
        <v>3612</v>
      </c>
      <c r="BC972" s="5" t="s">
        <v>3612</v>
      </c>
      <c r="BD972" s="4" t="s">
        <v>3612</v>
      </c>
      <c r="BG972" s="5">
        <v>0</v>
      </c>
      <c r="BH972" s="5" t="s">
        <v>3612</v>
      </c>
      <c r="BI972" s="289"/>
      <c r="BJ972" s="297">
        <v>0</v>
      </c>
      <c r="BK972" s="297">
        <v>0</v>
      </c>
    </row>
    <row r="973" spans="1:63" x14ac:dyDescent="0.2">
      <c r="A973" s="291" t="s">
        <v>1414</v>
      </c>
      <c r="B973" s="290" t="s">
        <v>1415</v>
      </c>
      <c r="C973" s="340">
        <v>51</v>
      </c>
      <c r="D973" s="341">
        <v>51</v>
      </c>
      <c r="E973" s="341">
        <v>51</v>
      </c>
      <c r="F973" s="341">
        <v>51</v>
      </c>
      <c r="G973" s="341">
        <v>51</v>
      </c>
      <c r="H973" s="341">
        <v>51</v>
      </c>
      <c r="I973" s="342">
        <v>51</v>
      </c>
      <c r="J973" s="340">
        <v>0</v>
      </c>
      <c r="K973" s="341">
        <v>0</v>
      </c>
      <c r="L973" s="341">
        <v>0</v>
      </c>
      <c r="M973" s="341">
        <v>0</v>
      </c>
      <c r="N973" s="340">
        <v>51</v>
      </c>
      <c r="O973" s="341">
        <v>51</v>
      </c>
      <c r="P973" s="341">
        <v>51</v>
      </c>
      <c r="Q973" s="343">
        <v>51</v>
      </c>
      <c r="R973" s="344">
        <v>51</v>
      </c>
      <c r="S973" s="344">
        <v>51</v>
      </c>
      <c r="T973" s="344">
        <v>51</v>
      </c>
      <c r="U973" s="344">
        <v>51</v>
      </c>
      <c r="V973" s="344">
        <v>51</v>
      </c>
      <c r="W973" s="344">
        <v>0</v>
      </c>
      <c r="X973" s="407">
        <v>0</v>
      </c>
      <c r="Y973" s="384">
        <v>0</v>
      </c>
      <c r="Z973" s="384">
        <v>0</v>
      </c>
      <c r="AA973" s="384">
        <v>0</v>
      </c>
      <c r="AB973" s="385">
        <v>94</v>
      </c>
      <c r="AC973" s="385">
        <v>138</v>
      </c>
      <c r="AD973" s="385"/>
      <c r="AE973" s="346">
        <v>0</v>
      </c>
      <c r="AF973" s="405">
        <v>0</v>
      </c>
      <c r="AG973" s="333" t="s">
        <v>1520</v>
      </c>
      <c r="AH973" s="388" t="s">
        <v>1518</v>
      </c>
      <c r="AI973" s="388" t="s">
        <v>3164</v>
      </c>
      <c r="AJ973" s="389">
        <v>19</v>
      </c>
      <c r="AK973" s="390">
        <v>15</v>
      </c>
      <c r="AL973" s="333">
        <v>4</v>
      </c>
      <c r="AM973" s="333">
        <v>0.65972222222222221</v>
      </c>
      <c r="AN973" s="440">
        <v>5.8194444444444446</v>
      </c>
      <c r="AO973" s="389">
        <v>0</v>
      </c>
      <c r="AP973" s="388"/>
      <c r="AQ973" s="389"/>
      <c r="AR973" s="389"/>
      <c r="AS973" s="389">
        <v>1</v>
      </c>
      <c r="AT973" s="389"/>
      <c r="AU973" s="389"/>
      <c r="AV973" s="389"/>
      <c r="AW973" s="350">
        <v>0.2</v>
      </c>
      <c r="AX973" s="391">
        <v>1</v>
      </c>
      <c r="AY973" s="83">
        <v>10</v>
      </c>
      <c r="AZ973" s="5">
        <v>0</v>
      </c>
      <c r="BA973" s="5" t="s">
        <v>3612</v>
      </c>
      <c r="BB973" s="5" t="s">
        <v>3612</v>
      </c>
      <c r="BC973" s="5" t="s">
        <v>3612</v>
      </c>
      <c r="BD973" s="4" t="s">
        <v>3612</v>
      </c>
      <c r="BG973" s="5">
        <v>0</v>
      </c>
      <c r="BH973" s="5" t="s">
        <v>3612</v>
      </c>
      <c r="BI973" s="289"/>
      <c r="BJ973" s="297">
        <v>0</v>
      </c>
      <c r="BK973" s="297">
        <v>0</v>
      </c>
    </row>
    <row r="974" spans="1:63" x14ac:dyDescent="0.2">
      <c r="A974" s="291" t="s">
        <v>1448</v>
      </c>
      <c r="B974" s="290" t="s">
        <v>1449</v>
      </c>
      <c r="C974" s="340">
        <v>51</v>
      </c>
      <c r="D974" s="341">
        <v>51</v>
      </c>
      <c r="E974" s="341">
        <v>51</v>
      </c>
      <c r="F974" s="341">
        <v>51</v>
      </c>
      <c r="G974" s="341">
        <v>51</v>
      </c>
      <c r="H974" s="341">
        <v>51</v>
      </c>
      <c r="I974" s="342">
        <v>51</v>
      </c>
      <c r="J974" s="340">
        <v>0</v>
      </c>
      <c r="K974" s="341">
        <v>0</v>
      </c>
      <c r="L974" s="341">
        <v>0</v>
      </c>
      <c r="M974" s="341">
        <v>0</v>
      </c>
      <c r="N974" s="340">
        <v>51</v>
      </c>
      <c r="O974" s="341">
        <v>51</v>
      </c>
      <c r="P974" s="341">
        <v>51</v>
      </c>
      <c r="Q974" s="343">
        <v>51</v>
      </c>
      <c r="R974" s="344">
        <v>51</v>
      </c>
      <c r="S974" s="344">
        <v>51</v>
      </c>
      <c r="T974" s="344">
        <v>51</v>
      </c>
      <c r="U974" s="344">
        <v>51</v>
      </c>
      <c r="V974" s="344">
        <v>51</v>
      </c>
      <c r="W974" s="344">
        <v>0</v>
      </c>
      <c r="X974" s="407">
        <v>0</v>
      </c>
      <c r="Y974" s="384">
        <v>0</v>
      </c>
      <c r="Z974" s="384">
        <v>0</v>
      </c>
      <c r="AA974" s="384">
        <v>0</v>
      </c>
      <c r="AB974" s="385">
        <v>94</v>
      </c>
      <c r="AC974" s="385">
        <v>138</v>
      </c>
      <c r="AD974" s="385"/>
      <c r="AE974" s="346">
        <v>0</v>
      </c>
      <c r="AF974" s="405">
        <v>0</v>
      </c>
      <c r="AG974" s="333" t="s">
        <v>1520</v>
      </c>
      <c r="AH974" s="388" t="s">
        <v>1518</v>
      </c>
      <c r="AI974" s="388" t="s">
        <v>3164</v>
      </c>
      <c r="AJ974" s="389">
        <v>22</v>
      </c>
      <c r="AK974" s="390">
        <v>15</v>
      </c>
      <c r="AL974" s="333">
        <v>4</v>
      </c>
      <c r="AM974" s="333">
        <v>0.76388888888888884</v>
      </c>
      <c r="AN974" s="440">
        <v>6.3402777777777777</v>
      </c>
      <c r="AO974" s="389">
        <v>0</v>
      </c>
      <c r="AP974" s="388"/>
      <c r="AQ974" s="389"/>
      <c r="AR974" s="389"/>
      <c r="AS974" s="389">
        <v>1</v>
      </c>
      <c r="AT974" s="389"/>
      <c r="AU974" s="389"/>
      <c r="AV974" s="389"/>
      <c r="AW974" s="350">
        <v>0.2</v>
      </c>
      <c r="AX974" s="391">
        <v>1</v>
      </c>
      <c r="AY974" s="83">
        <v>10</v>
      </c>
      <c r="AZ974" s="5">
        <v>0</v>
      </c>
      <c r="BA974" s="5" t="s">
        <v>3612</v>
      </c>
      <c r="BB974" s="5" t="s">
        <v>3612</v>
      </c>
      <c r="BC974" s="5" t="s">
        <v>3612</v>
      </c>
      <c r="BD974" s="4" t="s">
        <v>3612</v>
      </c>
      <c r="BG974" s="5">
        <v>0</v>
      </c>
      <c r="BH974" s="5" t="s">
        <v>3612</v>
      </c>
      <c r="BI974" s="289"/>
      <c r="BJ974" s="297">
        <v>0</v>
      </c>
      <c r="BK974" s="297">
        <v>0</v>
      </c>
    </row>
    <row r="975" spans="1:63" x14ac:dyDescent="0.2">
      <c r="A975" s="291" t="s">
        <v>1450</v>
      </c>
      <c r="B975" s="290" t="s">
        <v>1451</v>
      </c>
      <c r="C975" s="340">
        <v>52</v>
      </c>
      <c r="D975" s="341">
        <v>52</v>
      </c>
      <c r="E975" s="341">
        <v>52</v>
      </c>
      <c r="F975" s="341">
        <v>52</v>
      </c>
      <c r="G975" s="341">
        <v>52</v>
      </c>
      <c r="H975" s="341">
        <v>52</v>
      </c>
      <c r="I975" s="342">
        <v>52</v>
      </c>
      <c r="J975" s="340">
        <v>0</v>
      </c>
      <c r="K975" s="341">
        <v>0</v>
      </c>
      <c r="L975" s="341">
        <v>0</v>
      </c>
      <c r="M975" s="341">
        <v>0</v>
      </c>
      <c r="N975" s="340">
        <v>52</v>
      </c>
      <c r="O975" s="341">
        <v>52</v>
      </c>
      <c r="P975" s="341">
        <v>52</v>
      </c>
      <c r="Q975" s="343">
        <v>52</v>
      </c>
      <c r="R975" s="344">
        <v>52</v>
      </c>
      <c r="S975" s="344">
        <v>52</v>
      </c>
      <c r="T975" s="344">
        <v>52</v>
      </c>
      <c r="U975" s="344">
        <v>52</v>
      </c>
      <c r="V975" s="344">
        <v>52</v>
      </c>
      <c r="W975" s="344">
        <v>0</v>
      </c>
      <c r="X975" s="407">
        <v>0</v>
      </c>
      <c r="Y975" s="384">
        <v>0</v>
      </c>
      <c r="Z975" s="384">
        <v>0</v>
      </c>
      <c r="AA975" s="384">
        <v>0</v>
      </c>
      <c r="AB975" s="385">
        <v>94</v>
      </c>
      <c r="AC975" s="385">
        <v>138</v>
      </c>
      <c r="AD975" s="385"/>
      <c r="AE975" s="346">
        <v>0</v>
      </c>
      <c r="AF975" s="405">
        <v>0</v>
      </c>
      <c r="AG975" s="333" t="s">
        <v>1520</v>
      </c>
      <c r="AH975" s="388" t="s">
        <v>1518</v>
      </c>
      <c r="AI975" s="388" t="s">
        <v>3164</v>
      </c>
      <c r="AJ975" s="389">
        <v>22</v>
      </c>
      <c r="AK975" s="390">
        <v>16.5</v>
      </c>
      <c r="AL975" s="333">
        <v>4</v>
      </c>
      <c r="AM975" s="333">
        <v>0.84027777777777779</v>
      </c>
      <c r="AN975" s="440">
        <v>6.8611111111111107</v>
      </c>
      <c r="AO975" s="389">
        <v>0</v>
      </c>
      <c r="AP975" s="388"/>
      <c r="AQ975" s="389"/>
      <c r="AR975" s="389"/>
      <c r="AS975" s="389">
        <v>1</v>
      </c>
      <c r="AT975" s="389"/>
      <c r="AU975" s="389"/>
      <c r="AV975" s="389"/>
      <c r="AW975" s="350">
        <v>0.2</v>
      </c>
      <c r="AX975" s="391">
        <v>1</v>
      </c>
      <c r="AY975" s="83">
        <v>10</v>
      </c>
      <c r="AZ975" s="5">
        <v>0</v>
      </c>
      <c r="BA975" s="5" t="s">
        <v>3612</v>
      </c>
      <c r="BB975" s="5" t="s">
        <v>3612</v>
      </c>
      <c r="BC975" s="5" t="s">
        <v>3612</v>
      </c>
      <c r="BD975" s="4" t="s">
        <v>3612</v>
      </c>
      <c r="BG975" s="5">
        <v>0</v>
      </c>
      <c r="BH975" s="5" t="s">
        <v>3612</v>
      </c>
      <c r="BI975" s="289"/>
      <c r="BJ975" s="297">
        <v>0</v>
      </c>
      <c r="BK975" s="297">
        <v>0</v>
      </c>
    </row>
    <row r="976" spans="1:63" x14ac:dyDescent="0.2">
      <c r="A976" s="291" t="s">
        <v>1416</v>
      </c>
      <c r="B976" s="290" t="s">
        <v>1417</v>
      </c>
      <c r="C976" s="340">
        <v>52</v>
      </c>
      <c r="D976" s="341">
        <v>52</v>
      </c>
      <c r="E976" s="341">
        <v>52</v>
      </c>
      <c r="F976" s="341">
        <v>52</v>
      </c>
      <c r="G976" s="341">
        <v>52</v>
      </c>
      <c r="H976" s="341">
        <v>52</v>
      </c>
      <c r="I976" s="342">
        <v>52</v>
      </c>
      <c r="J976" s="340">
        <v>0</v>
      </c>
      <c r="K976" s="341">
        <v>0</v>
      </c>
      <c r="L976" s="341">
        <v>0</v>
      </c>
      <c r="M976" s="341">
        <v>0</v>
      </c>
      <c r="N976" s="340">
        <v>52</v>
      </c>
      <c r="O976" s="341">
        <v>52</v>
      </c>
      <c r="P976" s="341">
        <v>52</v>
      </c>
      <c r="Q976" s="343">
        <v>52</v>
      </c>
      <c r="R976" s="344">
        <v>52</v>
      </c>
      <c r="S976" s="344">
        <v>52</v>
      </c>
      <c r="T976" s="344">
        <v>52</v>
      </c>
      <c r="U976" s="344">
        <v>52</v>
      </c>
      <c r="V976" s="344">
        <v>52</v>
      </c>
      <c r="W976" s="344">
        <v>0</v>
      </c>
      <c r="X976" s="407">
        <v>0</v>
      </c>
      <c r="Y976" s="384">
        <v>0</v>
      </c>
      <c r="Z976" s="384">
        <v>0</v>
      </c>
      <c r="AA976" s="384">
        <v>0</v>
      </c>
      <c r="AB976" s="385">
        <v>94</v>
      </c>
      <c r="AC976" s="385">
        <v>138</v>
      </c>
      <c r="AD976" s="385"/>
      <c r="AE976" s="346">
        <v>0</v>
      </c>
      <c r="AF976" s="405">
        <v>0</v>
      </c>
      <c r="AG976" s="333" t="s">
        <v>1520</v>
      </c>
      <c r="AH976" s="388" t="s">
        <v>1518</v>
      </c>
      <c r="AI976" s="388" t="s">
        <v>3164</v>
      </c>
      <c r="AJ976" s="389">
        <v>19</v>
      </c>
      <c r="AK976" s="390">
        <v>18</v>
      </c>
      <c r="AL976" s="333">
        <v>4</v>
      </c>
      <c r="AM976" s="333">
        <v>0.79166666666666663</v>
      </c>
      <c r="AN976" s="440">
        <v>6.7361111111111107</v>
      </c>
      <c r="AO976" s="389">
        <v>0</v>
      </c>
      <c r="AP976" s="388"/>
      <c r="AQ976" s="389"/>
      <c r="AR976" s="389"/>
      <c r="AS976" s="389">
        <v>1</v>
      </c>
      <c r="AT976" s="389"/>
      <c r="AU976" s="389"/>
      <c r="AV976" s="389"/>
      <c r="AW976" s="350">
        <v>0.2</v>
      </c>
      <c r="AX976" s="391">
        <v>1</v>
      </c>
      <c r="AY976" s="83">
        <v>10</v>
      </c>
      <c r="AZ976" s="5">
        <v>0</v>
      </c>
      <c r="BA976" s="5" t="s">
        <v>3612</v>
      </c>
      <c r="BB976" s="5" t="s">
        <v>3612</v>
      </c>
      <c r="BC976" s="5" t="s">
        <v>3612</v>
      </c>
      <c r="BD976" s="4" t="s">
        <v>3612</v>
      </c>
      <c r="BG976" s="5">
        <v>0</v>
      </c>
      <c r="BH976" s="5" t="s">
        <v>3612</v>
      </c>
      <c r="BI976" s="289"/>
      <c r="BJ976" s="297">
        <v>0</v>
      </c>
      <c r="BK976" s="297">
        <v>0</v>
      </c>
    </row>
    <row r="977" spans="1:63" x14ac:dyDescent="0.2">
      <c r="A977" s="291" t="s">
        <v>1452</v>
      </c>
      <c r="B977" s="290" t="s">
        <v>1453</v>
      </c>
      <c r="C977" s="340">
        <v>52</v>
      </c>
      <c r="D977" s="341">
        <v>52</v>
      </c>
      <c r="E977" s="341">
        <v>52</v>
      </c>
      <c r="F977" s="341">
        <v>52</v>
      </c>
      <c r="G977" s="341">
        <v>52</v>
      </c>
      <c r="H977" s="341">
        <v>52</v>
      </c>
      <c r="I977" s="342">
        <v>52</v>
      </c>
      <c r="J977" s="340">
        <v>0</v>
      </c>
      <c r="K977" s="341">
        <v>0</v>
      </c>
      <c r="L977" s="341">
        <v>0</v>
      </c>
      <c r="M977" s="341">
        <v>0</v>
      </c>
      <c r="N977" s="340">
        <v>52</v>
      </c>
      <c r="O977" s="341">
        <v>52</v>
      </c>
      <c r="P977" s="341">
        <v>52</v>
      </c>
      <c r="Q977" s="343">
        <v>52</v>
      </c>
      <c r="R977" s="344">
        <v>52</v>
      </c>
      <c r="S977" s="344">
        <v>52</v>
      </c>
      <c r="T977" s="344">
        <v>52</v>
      </c>
      <c r="U977" s="344">
        <v>52</v>
      </c>
      <c r="V977" s="344">
        <v>52</v>
      </c>
      <c r="W977" s="344">
        <v>0</v>
      </c>
      <c r="X977" s="407">
        <v>0</v>
      </c>
      <c r="Y977" s="384">
        <v>0</v>
      </c>
      <c r="Z977" s="384">
        <v>0</v>
      </c>
      <c r="AA977" s="384">
        <v>0</v>
      </c>
      <c r="AB977" s="385">
        <v>94</v>
      </c>
      <c r="AC977" s="385">
        <v>138</v>
      </c>
      <c r="AD977" s="385"/>
      <c r="AE977" s="346">
        <v>0</v>
      </c>
      <c r="AF977" s="405">
        <v>0</v>
      </c>
      <c r="AG977" s="333" t="s">
        <v>1520</v>
      </c>
      <c r="AH977" s="388" t="s">
        <v>1518</v>
      </c>
      <c r="AI977" s="388" t="s">
        <v>3164</v>
      </c>
      <c r="AJ977" s="389">
        <v>22</v>
      </c>
      <c r="AK977" s="390">
        <v>18</v>
      </c>
      <c r="AL977" s="333">
        <v>4</v>
      </c>
      <c r="AM977" s="333">
        <v>0.91666666666666663</v>
      </c>
      <c r="AN977" s="440">
        <v>7.3819444444444446</v>
      </c>
      <c r="AO977" s="389">
        <v>0</v>
      </c>
      <c r="AP977" s="388"/>
      <c r="AQ977" s="389"/>
      <c r="AR977" s="389"/>
      <c r="AS977" s="389">
        <v>1</v>
      </c>
      <c r="AT977" s="389"/>
      <c r="AU977" s="389"/>
      <c r="AV977" s="389"/>
      <c r="AW977" s="350">
        <v>0.2</v>
      </c>
      <c r="AX977" s="391">
        <v>1</v>
      </c>
      <c r="AY977" s="83">
        <v>10</v>
      </c>
      <c r="AZ977" s="5">
        <v>0</v>
      </c>
      <c r="BA977" s="5" t="s">
        <v>3612</v>
      </c>
      <c r="BB977" s="5" t="s">
        <v>3612</v>
      </c>
      <c r="BC977" s="5" t="s">
        <v>3612</v>
      </c>
      <c r="BD977" s="4" t="s">
        <v>3612</v>
      </c>
      <c r="BG977" s="5">
        <v>0</v>
      </c>
      <c r="BH977" s="5" t="s">
        <v>3612</v>
      </c>
      <c r="BI977" s="289"/>
      <c r="BJ977" s="297">
        <v>0</v>
      </c>
      <c r="BK977" s="297">
        <v>0</v>
      </c>
    </row>
    <row r="978" spans="1:63" x14ac:dyDescent="0.2">
      <c r="A978" s="291" t="s">
        <v>1454</v>
      </c>
      <c r="B978" s="290" t="s">
        <v>1455</v>
      </c>
      <c r="C978" s="340">
        <v>53</v>
      </c>
      <c r="D978" s="341">
        <v>53</v>
      </c>
      <c r="E978" s="341">
        <v>53</v>
      </c>
      <c r="F978" s="341">
        <v>53</v>
      </c>
      <c r="G978" s="341">
        <v>53</v>
      </c>
      <c r="H978" s="341">
        <v>53</v>
      </c>
      <c r="I978" s="342">
        <v>53</v>
      </c>
      <c r="J978" s="340">
        <v>0</v>
      </c>
      <c r="K978" s="341">
        <v>0</v>
      </c>
      <c r="L978" s="341">
        <v>0</v>
      </c>
      <c r="M978" s="341">
        <v>0</v>
      </c>
      <c r="N978" s="340">
        <v>53</v>
      </c>
      <c r="O978" s="341">
        <v>53</v>
      </c>
      <c r="P978" s="341">
        <v>53</v>
      </c>
      <c r="Q978" s="343">
        <v>53</v>
      </c>
      <c r="R978" s="344">
        <v>53</v>
      </c>
      <c r="S978" s="344">
        <v>53</v>
      </c>
      <c r="T978" s="344">
        <v>53</v>
      </c>
      <c r="U978" s="344">
        <v>53</v>
      </c>
      <c r="V978" s="344">
        <v>53</v>
      </c>
      <c r="W978" s="344">
        <v>0</v>
      </c>
      <c r="X978" s="407">
        <v>0</v>
      </c>
      <c r="Y978" s="384">
        <v>0</v>
      </c>
      <c r="Z978" s="384">
        <v>0</v>
      </c>
      <c r="AA978" s="384">
        <v>0</v>
      </c>
      <c r="AB978" s="385">
        <v>94</v>
      </c>
      <c r="AC978" s="385">
        <v>138</v>
      </c>
      <c r="AD978" s="385"/>
      <c r="AE978" s="346">
        <v>0</v>
      </c>
      <c r="AF978" s="405">
        <v>0</v>
      </c>
      <c r="AG978" s="333" t="s">
        <v>1520</v>
      </c>
      <c r="AH978" s="388" t="s">
        <v>1518</v>
      </c>
      <c r="AI978" s="388" t="s">
        <v>3164</v>
      </c>
      <c r="AJ978" s="389">
        <v>22</v>
      </c>
      <c r="AK978" s="390">
        <v>19.5</v>
      </c>
      <c r="AL978" s="333">
        <v>4</v>
      </c>
      <c r="AM978" s="333">
        <v>0.99305555555555558</v>
      </c>
      <c r="AN978" s="440">
        <v>7.9027777777777777</v>
      </c>
      <c r="AO978" s="389">
        <v>0</v>
      </c>
      <c r="AP978" s="388"/>
      <c r="AQ978" s="389"/>
      <c r="AR978" s="389"/>
      <c r="AS978" s="389">
        <v>1</v>
      </c>
      <c r="AT978" s="389"/>
      <c r="AU978" s="389"/>
      <c r="AV978" s="389"/>
      <c r="AW978" s="350">
        <v>0.2</v>
      </c>
      <c r="AX978" s="391">
        <v>1</v>
      </c>
      <c r="AY978" s="83">
        <v>10</v>
      </c>
      <c r="AZ978" s="5">
        <v>0</v>
      </c>
      <c r="BA978" s="5" t="s">
        <v>3612</v>
      </c>
      <c r="BB978" s="5" t="s">
        <v>3612</v>
      </c>
      <c r="BC978" s="5" t="s">
        <v>3612</v>
      </c>
      <c r="BD978" s="4" t="s">
        <v>3612</v>
      </c>
      <c r="BG978" s="5">
        <v>0</v>
      </c>
      <c r="BH978" s="5" t="s">
        <v>3612</v>
      </c>
      <c r="BI978" s="289"/>
      <c r="BJ978" s="297">
        <v>0</v>
      </c>
      <c r="BK978" s="297">
        <v>0</v>
      </c>
    </row>
    <row r="979" spans="1:63" x14ac:dyDescent="0.2">
      <c r="A979" s="291" t="s">
        <v>1418</v>
      </c>
      <c r="B979" s="290" t="s">
        <v>1419</v>
      </c>
      <c r="C979" s="340">
        <v>54</v>
      </c>
      <c r="D979" s="341">
        <v>54</v>
      </c>
      <c r="E979" s="341">
        <v>54</v>
      </c>
      <c r="F979" s="341">
        <v>54</v>
      </c>
      <c r="G979" s="341">
        <v>54</v>
      </c>
      <c r="H979" s="341">
        <v>54</v>
      </c>
      <c r="I979" s="342">
        <v>54</v>
      </c>
      <c r="J979" s="340">
        <v>0</v>
      </c>
      <c r="K979" s="341">
        <v>0</v>
      </c>
      <c r="L979" s="341">
        <v>0</v>
      </c>
      <c r="M979" s="341">
        <v>0</v>
      </c>
      <c r="N979" s="340">
        <v>54</v>
      </c>
      <c r="O979" s="341">
        <v>54</v>
      </c>
      <c r="P979" s="341">
        <v>54</v>
      </c>
      <c r="Q979" s="343">
        <v>54</v>
      </c>
      <c r="R979" s="344">
        <v>54</v>
      </c>
      <c r="S979" s="344">
        <v>54</v>
      </c>
      <c r="T979" s="344">
        <v>54</v>
      </c>
      <c r="U979" s="344">
        <v>54</v>
      </c>
      <c r="V979" s="344">
        <v>54</v>
      </c>
      <c r="W979" s="344">
        <v>0</v>
      </c>
      <c r="X979" s="407">
        <v>0</v>
      </c>
      <c r="Y979" s="384">
        <v>0</v>
      </c>
      <c r="Z979" s="384">
        <v>0</v>
      </c>
      <c r="AA979" s="384">
        <v>0</v>
      </c>
      <c r="AB979" s="385">
        <v>94</v>
      </c>
      <c r="AC979" s="385">
        <v>138</v>
      </c>
      <c r="AD979" s="385"/>
      <c r="AE979" s="346">
        <v>0</v>
      </c>
      <c r="AF979" s="405">
        <v>0</v>
      </c>
      <c r="AG979" s="333" t="s">
        <v>1520</v>
      </c>
      <c r="AH979" s="388" t="s">
        <v>1518</v>
      </c>
      <c r="AI979" s="388" t="s">
        <v>3164</v>
      </c>
      <c r="AJ979" s="389">
        <v>19</v>
      </c>
      <c r="AK979" s="390">
        <v>21</v>
      </c>
      <c r="AL979" s="333">
        <v>4</v>
      </c>
      <c r="AM979" s="333">
        <v>0.92361111111111116</v>
      </c>
      <c r="AN979" s="440">
        <v>7.6527777777777777</v>
      </c>
      <c r="AO979" s="389">
        <v>0</v>
      </c>
      <c r="AP979" s="388"/>
      <c r="AQ979" s="389"/>
      <c r="AR979" s="389"/>
      <c r="AS979" s="389">
        <v>1</v>
      </c>
      <c r="AT979" s="389"/>
      <c r="AU979" s="389"/>
      <c r="AV979" s="389"/>
      <c r="AW979" s="350">
        <v>0.2</v>
      </c>
      <c r="AX979" s="391">
        <v>1</v>
      </c>
      <c r="AY979" s="83">
        <v>10</v>
      </c>
      <c r="AZ979" s="5">
        <v>0</v>
      </c>
      <c r="BA979" s="5" t="s">
        <v>3612</v>
      </c>
      <c r="BB979" s="5" t="s">
        <v>3612</v>
      </c>
      <c r="BC979" s="5" t="s">
        <v>3612</v>
      </c>
      <c r="BD979" s="4" t="s">
        <v>3612</v>
      </c>
      <c r="BG979" s="5">
        <v>0</v>
      </c>
      <c r="BH979" s="5" t="s">
        <v>3612</v>
      </c>
      <c r="BI979" s="289"/>
      <c r="BJ979" s="297">
        <v>0</v>
      </c>
      <c r="BK979" s="297">
        <v>0</v>
      </c>
    </row>
    <row r="980" spans="1:63" x14ac:dyDescent="0.2">
      <c r="A980" s="291" t="s">
        <v>1456</v>
      </c>
      <c r="B980" s="290" t="s">
        <v>1457</v>
      </c>
      <c r="C980" s="340">
        <v>54</v>
      </c>
      <c r="D980" s="341">
        <v>54</v>
      </c>
      <c r="E980" s="341">
        <v>54</v>
      </c>
      <c r="F980" s="341">
        <v>54</v>
      </c>
      <c r="G980" s="341">
        <v>54</v>
      </c>
      <c r="H980" s="341">
        <v>54</v>
      </c>
      <c r="I980" s="342">
        <v>54</v>
      </c>
      <c r="J980" s="340">
        <v>0</v>
      </c>
      <c r="K980" s="341">
        <v>0</v>
      </c>
      <c r="L980" s="341">
        <v>0</v>
      </c>
      <c r="M980" s="341">
        <v>0</v>
      </c>
      <c r="N980" s="340">
        <v>54</v>
      </c>
      <c r="O980" s="341">
        <v>54</v>
      </c>
      <c r="P980" s="341">
        <v>54</v>
      </c>
      <c r="Q980" s="343">
        <v>54</v>
      </c>
      <c r="R980" s="344">
        <v>54</v>
      </c>
      <c r="S980" s="344">
        <v>54</v>
      </c>
      <c r="T980" s="344">
        <v>54</v>
      </c>
      <c r="U980" s="344">
        <v>54</v>
      </c>
      <c r="V980" s="344">
        <v>54</v>
      </c>
      <c r="W980" s="344">
        <v>0</v>
      </c>
      <c r="X980" s="407">
        <v>0</v>
      </c>
      <c r="Y980" s="384">
        <v>0</v>
      </c>
      <c r="Z980" s="384">
        <v>0</v>
      </c>
      <c r="AA980" s="384">
        <v>0</v>
      </c>
      <c r="AB980" s="385">
        <v>94</v>
      </c>
      <c r="AC980" s="385">
        <v>138</v>
      </c>
      <c r="AD980" s="385"/>
      <c r="AE980" s="346">
        <v>0</v>
      </c>
      <c r="AF980" s="405">
        <v>0</v>
      </c>
      <c r="AG980" s="333" t="s">
        <v>1520</v>
      </c>
      <c r="AH980" s="388" t="s">
        <v>1518</v>
      </c>
      <c r="AI980" s="388" t="s">
        <v>3164</v>
      </c>
      <c r="AJ980" s="389">
        <v>22</v>
      </c>
      <c r="AK980" s="390">
        <v>21</v>
      </c>
      <c r="AL980" s="333">
        <v>4</v>
      </c>
      <c r="AM980" s="333">
        <v>1.0694444444444444</v>
      </c>
      <c r="AN980" s="440">
        <v>8.4236111111111107</v>
      </c>
      <c r="AO980" s="389">
        <v>0</v>
      </c>
      <c r="AP980" s="388"/>
      <c r="AQ980" s="389"/>
      <c r="AR980" s="389"/>
      <c r="AS980" s="389">
        <v>1</v>
      </c>
      <c r="AT980" s="389"/>
      <c r="AU980" s="389"/>
      <c r="AV980" s="389"/>
      <c r="AW980" s="350">
        <v>0.2</v>
      </c>
      <c r="AX980" s="391">
        <v>1</v>
      </c>
      <c r="AY980" s="83">
        <v>10</v>
      </c>
      <c r="AZ980" s="5">
        <v>0</v>
      </c>
      <c r="BA980" s="5" t="s">
        <v>3612</v>
      </c>
      <c r="BB980" s="5" t="s">
        <v>3612</v>
      </c>
      <c r="BC980" s="5" t="s">
        <v>3612</v>
      </c>
      <c r="BD980" s="4" t="s">
        <v>3612</v>
      </c>
      <c r="BG980" s="5">
        <v>0</v>
      </c>
      <c r="BH980" s="5" t="s">
        <v>3612</v>
      </c>
      <c r="BI980" s="289"/>
      <c r="BJ980" s="297">
        <v>0</v>
      </c>
      <c r="BK980" s="297">
        <v>0</v>
      </c>
    </row>
    <row r="981" spans="1:63" x14ac:dyDescent="0.2">
      <c r="A981" s="291" t="s">
        <v>1420</v>
      </c>
      <c r="B981" s="290" t="s">
        <v>1421</v>
      </c>
      <c r="C981" s="340">
        <v>55</v>
      </c>
      <c r="D981" s="341">
        <v>55</v>
      </c>
      <c r="E981" s="341">
        <v>55</v>
      </c>
      <c r="F981" s="341">
        <v>55</v>
      </c>
      <c r="G981" s="341">
        <v>55</v>
      </c>
      <c r="H981" s="341">
        <v>55</v>
      </c>
      <c r="I981" s="342">
        <v>55</v>
      </c>
      <c r="J981" s="340">
        <v>0</v>
      </c>
      <c r="K981" s="341">
        <v>0</v>
      </c>
      <c r="L981" s="341">
        <v>0</v>
      </c>
      <c r="M981" s="341">
        <v>0</v>
      </c>
      <c r="N981" s="340">
        <v>55</v>
      </c>
      <c r="O981" s="341">
        <v>55</v>
      </c>
      <c r="P981" s="341">
        <v>55</v>
      </c>
      <c r="Q981" s="343">
        <v>55</v>
      </c>
      <c r="R981" s="344">
        <v>55</v>
      </c>
      <c r="S981" s="344">
        <v>55</v>
      </c>
      <c r="T981" s="344">
        <v>55</v>
      </c>
      <c r="U981" s="344">
        <v>55</v>
      </c>
      <c r="V981" s="344">
        <v>55</v>
      </c>
      <c r="W981" s="344">
        <v>0</v>
      </c>
      <c r="X981" s="407">
        <v>0</v>
      </c>
      <c r="Y981" s="384">
        <v>0</v>
      </c>
      <c r="Z981" s="384">
        <v>0</v>
      </c>
      <c r="AA981" s="384">
        <v>0</v>
      </c>
      <c r="AB981" s="385">
        <v>94</v>
      </c>
      <c r="AC981" s="385">
        <v>138</v>
      </c>
      <c r="AD981" s="385"/>
      <c r="AE981" s="346">
        <v>0</v>
      </c>
      <c r="AF981" s="405">
        <v>0</v>
      </c>
      <c r="AG981" s="333" t="s">
        <v>1520</v>
      </c>
      <c r="AH981" s="388" t="s">
        <v>1518</v>
      </c>
      <c r="AI981" s="388" t="s">
        <v>3164</v>
      </c>
      <c r="AJ981" s="389">
        <v>19</v>
      </c>
      <c r="AK981" s="390">
        <v>24</v>
      </c>
      <c r="AL981" s="333">
        <v>4</v>
      </c>
      <c r="AM981" s="333">
        <v>1.0555555555555556</v>
      </c>
      <c r="AN981" s="440">
        <v>8.5694444444444446</v>
      </c>
      <c r="AO981" s="389">
        <v>0</v>
      </c>
      <c r="AP981" s="388"/>
      <c r="AQ981" s="389"/>
      <c r="AR981" s="389"/>
      <c r="AS981" s="389">
        <v>1</v>
      </c>
      <c r="AT981" s="389"/>
      <c r="AU981" s="389"/>
      <c r="AV981" s="389"/>
      <c r="AW981" s="350">
        <v>0.2</v>
      </c>
      <c r="AX981" s="391">
        <v>1</v>
      </c>
      <c r="AY981" s="83">
        <v>10</v>
      </c>
      <c r="AZ981" s="5">
        <v>0</v>
      </c>
      <c r="BA981" s="5" t="s">
        <v>3612</v>
      </c>
      <c r="BB981" s="5" t="s">
        <v>3612</v>
      </c>
      <c r="BC981" s="5" t="s">
        <v>3612</v>
      </c>
      <c r="BD981" s="4" t="s">
        <v>3612</v>
      </c>
      <c r="BG981" s="5">
        <v>0</v>
      </c>
      <c r="BH981" s="5" t="s">
        <v>3612</v>
      </c>
      <c r="BI981" s="289"/>
      <c r="BJ981" s="297">
        <v>0</v>
      </c>
      <c r="BK981" s="297">
        <v>0</v>
      </c>
    </row>
    <row r="982" spans="1:63" x14ac:dyDescent="0.2">
      <c r="A982" s="291" t="s">
        <v>1458</v>
      </c>
      <c r="B982" s="290" t="s">
        <v>1459</v>
      </c>
      <c r="C982" s="340">
        <v>55</v>
      </c>
      <c r="D982" s="341">
        <v>55</v>
      </c>
      <c r="E982" s="341">
        <v>55</v>
      </c>
      <c r="F982" s="341">
        <v>55</v>
      </c>
      <c r="G982" s="341">
        <v>55</v>
      </c>
      <c r="H982" s="341">
        <v>55</v>
      </c>
      <c r="I982" s="342">
        <v>55</v>
      </c>
      <c r="J982" s="340">
        <v>0</v>
      </c>
      <c r="K982" s="341">
        <v>0</v>
      </c>
      <c r="L982" s="341">
        <v>0</v>
      </c>
      <c r="M982" s="341">
        <v>0</v>
      </c>
      <c r="N982" s="340">
        <v>55</v>
      </c>
      <c r="O982" s="341">
        <v>55</v>
      </c>
      <c r="P982" s="341">
        <v>55</v>
      </c>
      <c r="Q982" s="343">
        <v>55</v>
      </c>
      <c r="R982" s="344">
        <v>55</v>
      </c>
      <c r="S982" s="344">
        <v>55</v>
      </c>
      <c r="T982" s="344">
        <v>55</v>
      </c>
      <c r="U982" s="344">
        <v>55</v>
      </c>
      <c r="V982" s="344">
        <v>55</v>
      </c>
      <c r="W982" s="344">
        <v>0</v>
      </c>
      <c r="X982" s="407">
        <v>0</v>
      </c>
      <c r="Y982" s="384">
        <v>0</v>
      </c>
      <c r="Z982" s="384">
        <v>0</v>
      </c>
      <c r="AA982" s="384">
        <v>0</v>
      </c>
      <c r="AB982" s="385">
        <v>94</v>
      </c>
      <c r="AC982" s="385">
        <v>138</v>
      </c>
      <c r="AD982" s="385"/>
      <c r="AE982" s="346">
        <v>0</v>
      </c>
      <c r="AF982" s="405">
        <v>0</v>
      </c>
      <c r="AG982" s="333" t="s">
        <v>1520</v>
      </c>
      <c r="AH982" s="388" t="s">
        <v>1518</v>
      </c>
      <c r="AI982" s="388" t="s">
        <v>3164</v>
      </c>
      <c r="AJ982" s="389">
        <v>22</v>
      </c>
      <c r="AK982" s="390">
        <v>24</v>
      </c>
      <c r="AL982" s="333">
        <v>4</v>
      </c>
      <c r="AM982" s="333">
        <v>1.2222222222222223</v>
      </c>
      <c r="AN982" s="440">
        <v>9.4652777777777786</v>
      </c>
      <c r="AO982" s="389">
        <v>0</v>
      </c>
      <c r="AP982" s="388"/>
      <c r="AQ982" s="389"/>
      <c r="AR982" s="389"/>
      <c r="AS982" s="389">
        <v>1</v>
      </c>
      <c r="AT982" s="389"/>
      <c r="AU982" s="389"/>
      <c r="AV982" s="389"/>
      <c r="AW982" s="350">
        <v>0.2</v>
      </c>
      <c r="AX982" s="391">
        <v>1</v>
      </c>
      <c r="AY982" s="83">
        <v>10</v>
      </c>
      <c r="AZ982" s="5">
        <v>0</v>
      </c>
      <c r="BA982" s="5" t="s">
        <v>3612</v>
      </c>
      <c r="BB982" s="5" t="s">
        <v>3612</v>
      </c>
      <c r="BC982" s="5" t="s">
        <v>3612</v>
      </c>
      <c r="BD982" s="4" t="s">
        <v>3612</v>
      </c>
      <c r="BG982" s="5">
        <v>0</v>
      </c>
      <c r="BH982" s="5" t="s">
        <v>3612</v>
      </c>
      <c r="BI982" s="289"/>
      <c r="BJ982" s="297">
        <v>0</v>
      </c>
      <c r="BK982" s="297">
        <v>0</v>
      </c>
    </row>
    <row r="983" spans="1:63" x14ac:dyDescent="0.2">
      <c r="A983" s="294" t="s">
        <v>1422</v>
      </c>
      <c r="B983" s="290" t="s">
        <v>1423</v>
      </c>
      <c r="C983" s="340">
        <v>56</v>
      </c>
      <c r="D983" s="341">
        <v>56</v>
      </c>
      <c r="E983" s="341">
        <v>56</v>
      </c>
      <c r="F983" s="341">
        <v>56</v>
      </c>
      <c r="G983" s="341">
        <v>56</v>
      </c>
      <c r="H983" s="341">
        <v>56</v>
      </c>
      <c r="I983" s="342">
        <v>56</v>
      </c>
      <c r="J983" s="340">
        <v>0</v>
      </c>
      <c r="K983" s="341">
        <v>0</v>
      </c>
      <c r="L983" s="341">
        <v>0</v>
      </c>
      <c r="M983" s="341">
        <v>0</v>
      </c>
      <c r="N983" s="340">
        <v>56</v>
      </c>
      <c r="O983" s="341">
        <v>56</v>
      </c>
      <c r="P983" s="341">
        <v>56</v>
      </c>
      <c r="Q983" s="343">
        <v>56</v>
      </c>
      <c r="R983" s="344">
        <v>56</v>
      </c>
      <c r="S983" s="344">
        <v>56</v>
      </c>
      <c r="T983" s="344">
        <v>56</v>
      </c>
      <c r="U983" s="344">
        <v>56</v>
      </c>
      <c r="V983" s="344">
        <v>56</v>
      </c>
      <c r="W983" s="344">
        <v>0</v>
      </c>
      <c r="X983" s="407">
        <v>0</v>
      </c>
      <c r="Y983" s="384">
        <v>0</v>
      </c>
      <c r="Z983" s="384">
        <v>0</v>
      </c>
      <c r="AA983" s="384">
        <v>0</v>
      </c>
      <c r="AB983" s="385">
        <v>94</v>
      </c>
      <c r="AC983" s="385">
        <v>138</v>
      </c>
      <c r="AD983" s="385"/>
      <c r="AE983" s="346">
        <v>0</v>
      </c>
      <c r="AF983" s="405">
        <v>0</v>
      </c>
      <c r="AG983" s="333" t="s">
        <v>1520</v>
      </c>
      <c r="AH983" s="388" t="s">
        <v>1518</v>
      </c>
      <c r="AI983" s="388" t="s">
        <v>3164</v>
      </c>
      <c r="AJ983" s="389">
        <v>19</v>
      </c>
      <c r="AK983" s="390">
        <v>27</v>
      </c>
      <c r="AL983" s="333">
        <v>4</v>
      </c>
      <c r="AM983" s="333">
        <v>1.1875</v>
      </c>
      <c r="AN983" s="440">
        <v>9.4861111111111107</v>
      </c>
      <c r="AO983" s="389">
        <v>0</v>
      </c>
      <c r="AP983" s="388"/>
      <c r="AQ983" s="389"/>
      <c r="AR983" s="389"/>
      <c r="AS983" s="389">
        <v>1</v>
      </c>
      <c r="AT983" s="389"/>
      <c r="AU983" s="389"/>
      <c r="AV983" s="389"/>
      <c r="AW983" s="350">
        <v>0.2</v>
      </c>
      <c r="AX983" s="391">
        <v>1</v>
      </c>
      <c r="AY983" s="83">
        <v>10</v>
      </c>
      <c r="AZ983" s="5">
        <v>0</v>
      </c>
      <c r="BA983" s="5" t="s">
        <v>3612</v>
      </c>
      <c r="BB983" s="5" t="s">
        <v>3612</v>
      </c>
      <c r="BC983" s="5" t="s">
        <v>3612</v>
      </c>
      <c r="BD983" s="4" t="s">
        <v>3612</v>
      </c>
      <c r="BG983" s="5">
        <v>0</v>
      </c>
      <c r="BH983" s="5" t="s">
        <v>3612</v>
      </c>
      <c r="BI983" s="289"/>
      <c r="BJ983" s="297">
        <v>0</v>
      </c>
      <c r="BK983" s="297">
        <v>0</v>
      </c>
    </row>
    <row r="984" spans="1:63" x14ac:dyDescent="0.2">
      <c r="A984" s="294" t="s">
        <v>1460</v>
      </c>
      <c r="B984" s="290" t="s">
        <v>1461</v>
      </c>
      <c r="C984" s="340">
        <v>56</v>
      </c>
      <c r="D984" s="341">
        <v>56</v>
      </c>
      <c r="E984" s="341">
        <v>56</v>
      </c>
      <c r="F984" s="341">
        <v>56</v>
      </c>
      <c r="G984" s="341">
        <v>56</v>
      </c>
      <c r="H984" s="341">
        <v>56</v>
      </c>
      <c r="I984" s="342">
        <v>56</v>
      </c>
      <c r="J984" s="340">
        <v>0</v>
      </c>
      <c r="K984" s="341">
        <v>0</v>
      </c>
      <c r="L984" s="341">
        <v>0</v>
      </c>
      <c r="M984" s="341">
        <v>0</v>
      </c>
      <c r="N984" s="340">
        <v>56</v>
      </c>
      <c r="O984" s="341">
        <v>56</v>
      </c>
      <c r="P984" s="341">
        <v>56</v>
      </c>
      <c r="Q984" s="343">
        <v>56</v>
      </c>
      <c r="R984" s="344">
        <v>56</v>
      </c>
      <c r="S984" s="344">
        <v>56</v>
      </c>
      <c r="T984" s="344">
        <v>56</v>
      </c>
      <c r="U984" s="344">
        <v>56</v>
      </c>
      <c r="V984" s="344">
        <v>56</v>
      </c>
      <c r="W984" s="344">
        <v>0</v>
      </c>
      <c r="X984" s="407">
        <v>0</v>
      </c>
      <c r="Y984" s="384">
        <v>0</v>
      </c>
      <c r="Z984" s="384">
        <v>0</v>
      </c>
      <c r="AA984" s="384">
        <v>0</v>
      </c>
      <c r="AB984" s="385">
        <v>94</v>
      </c>
      <c r="AC984" s="385">
        <v>138</v>
      </c>
      <c r="AD984" s="385"/>
      <c r="AE984" s="346">
        <v>0</v>
      </c>
      <c r="AF984" s="405">
        <v>0</v>
      </c>
      <c r="AG984" s="333" t="s">
        <v>1520</v>
      </c>
      <c r="AH984" s="388" t="s">
        <v>1518</v>
      </c>
      <c r="AI984" s="388" t="s">
        <v>3164</v>
      </c>
      <c r="AJ984" s="389">
        <v>22</v>
      </c>
      <c r="AK984" s="390">
        <v>27</v>
      </c>
      <c r="AL984" s="333">
        <v>4</v>
      </c>
      <c r="AM984" s="333">
        <v>1.375</v>
      </c>
      <c r="AN984" s="440">
        <v>10.506944444444445</v>
      </c>
      <c r="AO984" s="389">
        <v>0</v>
      </c>
      <c r="AP984" s="388"/>
      <c r="AQ984" s="389"/>
      <c r="AR984" s="389"/>
      <c r="AS984" s="389">
        <v>1</v>
      </c>
      <c r="AT984" s="389"/>
      <c r="AU984" s="389"/>
      <c r="AV984" s="389"/>
      <c r="AW984" s="350">
        <v>0.2</v>
      </c>
      <c r="AX984" s="391">
        <v>1</v>
      </c>
      <c r="AY984" s="83">
        <v>10</v>
      </c>
      <c r="AZ984" s="5">
        <v>0</v>
      </c>
      <c r="BA984" s="5" t="s">
        <v>3612</v>
      </c>
      <c r="BB984" s="5" t="s">
        <v>3612</v>
      </c>
      <c r="BC984" s="5" t="s">
        <v>3612</v>
      </c>
      <c r="BD984" s="4" t="s">
        <v>3612</v>
      </c>
      <c r="BG984" s="5">
        <v>0</v>
      </c>
      <c r="BH984" s="5" t="s">
        <v>3612</v>
      </c>
      <c r="BI984" s="289"/>
      <c r="BJ984" s="297">
        <v>0</v>
      </c>
      <c r="BK984" s="297">
        <v>0</v>
      </c>
    </row>
    <row r="985" spans="1:63" x14ac:dyDescent="0.2">
      <c r="A985" s="294" t="s">
        <v>1424</v>
      </c>
      <c r="B985" s="290" t="s">
        <v>1425</v>
      </c>
      <c r="C985" s="340">
        <v>58</v>
      </c>
      <c r="D985" s="341">
        <v>58</v>
      </c>
      <c r="E985" s="341">
        <v>58</v>
      </c>
      <c r="F985" s="341">
        <v>58</v>
      </c>
      <c r="G985" s="341">
        <v>58</v>
      </c>
      <c r="H985" s="341">
        <v>58</v>
      </c>
      <c r="I985" s="342">
        <v>58</v>
      </c>
      <c r="J985" s="340">
        <v>0</v>
      </c>
      <c r="K985" s="341">
        <v>0</v>
      </c>
      <c r="L985" s="341">
        <v>0</v>
      </c>
      <c r="M985" s="341">
        <v>0</v>
      </c>
      <c r="N985" s="340">
        <v>58</v>
      </c>
      <c r="O985" s="341">
        <v>58</v>
      </c>
      <c r="P985" s="341">
        <v>58</v>
      </c>
      <c r="Q985" s="343">
        <v>58</v>
      </c>
      <c r="R985" s="344">
        <v>58</v>
      </c>
      <c r="S985" s="344">
        <v>58</v>
      </c>
      <c r="T985" s="344">
        <v>58</v>
      </c>
      <c r="U985" s="344">
        <v>58</v>
      </c>
      <c r="V985" s="344">
        <v>58</v>
      </c>
      <c r="W985" s="344">
        <v>0</v>
      </c>
      <c r="X985" s="407">
        <v>0</v>
      </c>
      <c r="Y985" s="384">
        <v>0</v>
      </c>
      <c r="Z985" s="384">
        <v>0</v>
      </c>
      <c r="AA985" s="384">
        <v>0</v>
      </c>
      <c r="AB985" s="385">
        <v>94</v>
      </c>
      <c r="AC985" s="385">
        <v>138</v>
      </c>
      <c r="AD985" s="385"/>
      <c r="AE985" s="346">
        <v>0</v>
      </c>
      <c r="AF985" s="405">
        <v>0</v>
      </c>
      <c r="AG985" s="333" t="s">
        <v>1520</v>
      </c>
      <c r="AH985" s="388" t="s">
        <v>1518</v>
      </c>
      <c r="AI985" s="388" t="s">
        <v>3164</v>
      </c>
      <c r="AJ985" s="389">
        <v>19</v>
      </c>
      <c r="AK985" s="390">
        <v>30</v>
      </c>
      <c r="AL985" s="333">
        <v>4</v>
      </c>
      <c r="AM985" s="333">
        <v>1.3194444444444444</v>
      </c>
      <c r="AN985" s="440">
        <v>10.402777777777779</v>
      </c>
      <c r="AO985" s="389">
        <v>0</v>
      </c>
      <c r="AP985" s="388"/>
      <c r="AQ985" s="389"/>
      <c r="AR985" s="389"/>
      <c r="AS985" s="389">
        <v>1</v>
      </c>
      <c r="AT985" s="389"/>
      <c r="AU985" s="389"/>
      <c r="AV985" s="389"/>
      <c r="AW985" s="350">
        <v>0.2</v>
      </c>
      <c r="AX985" s="391">
        <v>1</v>
      </c>
      <c r="AY985" s="83">
        <v>10</v>
      </c>
      <c r="AZ985" s="5">
        <v>0</v>
      </c>
      <c r="BA985" s="5" t="s">
        <v>3612</v>
      </c>
      <c r="BB985" s="5" t="s">
        <v>3612</v>
      </c>
      <c r="BC985" s="5" t="s">
        <v>3612</v>
      </c>
      <c r="BD985" s="4" t="s">
        <v>3612</v>
      </c>
      <c r="BG985" s="5">
        <v>0</v>
      </c>
      <c r="BH985" s="5" t="s">
        <v>3612</v>
      </c>
      <c r="BI985" s="289"/>
      <c r="BJ985" s="297">
        <v>0</v>
      </c>
      <c r="BK985" s="297">
        <v>0</v>
      </c>
    </row>
    <row r="986" spans="1:63" x14ac:dyDescent="0.2">
      <c r="A986" s="294" t="s">
        <v>1462</v>
      </c>
      <c r="B986" s="290" t="s">
        <v>1463</v>
      </c>
      <c r="C986" s="340">
        <v>58</v>
      </c>
      <c r="D986" s="341">
        <v>58</v>
      </c>
      <c r="E986" s="341">
        <v>58</v>
      </c>
      <c r="F986" s="341">
        <v>58</v>
      </c>
      <c r="G986" s="341">
        <v>58</v>
      </c>
      <c r="H986" s="341">
        <v>58</v>
      </c>
      <c r="I986" s="342">
        <v>58</v>
      </c>
      <c r="J986" s="340">
        <v>0</v>
      </c>
      <c r="K986" s="341">
        <v>0</v>
      </c>
      <c r="L986" s="341">
        <v>0</v>
      </c>
      <c r="M986" s="341">
        <v>0</v>
      </c>
      <c r="N986" s="340">
        <v>58</v>
      </c>
      <c r="O986" s="341">
        <v>58</v>
      </c>
      <c r="P986" s="341">
        <v>58</v>
      </c>
      <c r="Q986" s="343">
        <v>58</v>
      </c>
      <c r="R986" s="344">
        <v>58</v>
      </c>
      <c r="S986" s="344">
        <v>58</v>
      </c>
      <c r="T986" s="344">
        <v>58</v>
      </c>
      <c r="U986" s="344">
        <v>58</v>
      </c>
      <c r="V986" s="344">
        <v>58</v>
      </c>
      <c r="W986" s="344">
        <v>0</v>
      </c>
      <c r="X986" s="407">
        <v>0</v>
      </c>
      <c r="Y986" s="384">
        <v>0</v>
      </c>
      <c r="Z986" s="384">
        <v>0</v>
      </c>
      <c r="AA986" s="384">
        <v>0</v>
      </c>
      <c r="AB986" s="385">
        <v>94</v>
      </c>
      <c r="AC986" s="385">
        <v>138</v>
      </c>
      <c r="AD986" s="385"/>
      <c r="AE986" s="346">
        <v>0</v>
      </c>
      <c r="AF986" s="405">
        <v>0</v>
      </c>
      <c r="AG986" s="333" t="s">
        <v>1520</v>
      </c>
      <c r="AH986" s="388" t="s">
        <v>1518</v>
      </c>
      <c r="AI986" s="388" t="s">
        <v>3164</v>
      </c>
      <c r="AJ986" s="389">
        <v>22</v>
      </c>
      <c r="AK986" s="390">
        <v>30</v>
      </c>
      <c r="AL986" s="333">
        <v>4</v>
      </c>
      <c r="AM986" s="333">
        <v>1.5277777777777777</v>
      </c>
      <c r="AN986" s="440">
        <v>11.548611111111111</v>
      </c>
      <c r="AO986" s="389">
        <v>0</v>
      </c>
      <c r="AP986" s="388"/>
      <c r="AQ986" s="389"/>
      <c r="AR986" s="389"/>
      <c r="AS986" s="389">
        <v>1</v>
      </c>
      <c r="AT986" s="389"/>
      <c r="AU986" s="389"/>
      <c r="AV986" s="389"/>
      <c r="AW986" s="350">
        <v>0.2</v>
      </c>
      <c r="AX986" s="391">
        <v>1</v>
      </c>
      <c r="AY986" s="83">
        <v>10</v>
      </c>
      <c r="AZ986" s="5">
        <v>0</v>
      </c>
      <c r="BA986" s="5" t="s">
        <v>3612</v>
      </c>
      <c r="BB986" s="5" t="s">
        <v>3612</v>
      </c>
      <c r="BC986" s="5" t="s">
        <v>3612</v>
      </c>
      <c r="BD986" s="4" t="s">
        <v>3612</v>
      </c>
      <c r="BG986" s="5">
        <v>0</v>
      </c>
      <c r="BH986" s="5" t="s">
        <v>3612</v>
      </c>
      <c r="BI986" s="289"/>
      <c r="BJ986" s="297">
        <v>0</v>
      </c>
      <c r="BK986" s="297">
        <v>0</v>
      </c>
    </row>
    <row r="987" spans="1:63" x14ac:dyDescent="0.2">
      <c r="A987" s="294" t="s">
        <v>1426</v>
      </c>
      <c r="B987" s="290" t="s">
        <v>1427</v>
      </c>
      <c r="C987" s="340">
        <v>59</v>
      </c>
      <c r="D987" s="341">
        <v>59</v>
      </c>
      <c r="E987" s="341">
        <v>59</v>
      </c>
      <c r="F987" s="341">
        <v>59</v>
      </c>
      <c r="G987" s="341">
        <v>59</v>
      </c>
      <c r="H987" s="341">
        <v>59</v>
      </c>
      <c r="I987" s="342">
        <v>59</v>
      </c>
      <c r="J987" s="340">
        <v>0</v>
      </c>
      <c r="K987" s="341">
        <v>0</v>
      </c>
      <c r="L987" s="341">
        <v>0</v>
      </c>
      <c r="M987" s="341">
        <v>0</v>
      </c>
      <c r="N987" s="340">
        <v>59</v>
      </c>
      <c r="O987" s="341">
        <v>59</v>
      </c>
      <c r="P987" s="341">
        <v>59</v>
      </c>
      <c r="Q987" s="343">
        <v>59</v>
      </c>
      <c r="R987" s="344">
        <v>59</v>
      </c>
      <c r="S987" s="344">
        <v>59</v>
      </c>
      <c r="T987" s="344">
        <v>59</v>
      </c>
      <c r="U987" s="344">
        <v>59</v>
      </c>
      <c r="V987" s="344">
        <v>59</v>
      </c>
      <c r="W987" s="344">
        <v>0</v>
      </c>
      <c r="X987" s="407">
        <v>0</v>
      </c>
      <c r="Y987" s="384">
        <v>0</v>
      </c>
      <c r="Z987" s="384">
        <v>0</v>
      </c>
      <c r="AA987" s="384">
        <v>0</v>
      </c>
      <c r="AB987" s="385">
        <v>94</v>
      </c>
      <c r="AC987" s="385">
        <v>138</v>
      </c>
      <c r="AD987" s="385"/>
      <c r="AE987" s="346">
        <v>0</v>
      </c>
      <c r="AF987" s="405">
        <v>0</v>
      </c>
      <c r="AG987" s="333" t="s">
        <v>1520</v>
      </c>
      <c r="AH987" s="388" t="s">
        <v>1518</v>
      </c>
      <c r="AI987" s="388" t="s">
        <v>3164</v>
      </c>
      <c r="AJ987" s="389">
        <v>19</v>
      </c>
      <c r="AK987" s="390">
        <v>33</v>
      </c>
      <c r="AL987" s="333">
        <v>4</v>
      </c>
      <c r="AM987" s="333">
        <v>1.4513888888888888</v>
      </c>
      <c r="AN987" s="440">
        <v>11.319444444444445</v>
      </c>
      <c r="AO987" s="389">
        <v>0</v>
      </c>
      <c r="AP987" s="388"/>
      <c r="AQ987" s="389"/>
      <c r="AR987" s="389"/>
      <c r="AS987" s="389">
        <v>1</v>
      </c>
      <c r="AT987" s="389"/>
      <c r="AU987" s="389"/>
      <c r="AV987" s="389"/>
      <c r="AW987" s="350">
        <v>0.2</v>
      </c>
      <c r="AX987" s="391">
        <v>1</v>
      </c>
      <c r="AY987" s="83">
        <v>10</v>
      </c>
      <c r="AZ987" s="5">
        <v>0</v>
      </c>
      <c r="BA987" s="5" t="s">
        <v>3612</v>
      </c>
      <c r="BB987" s="5" t="s">
        <v>3612</v>
      </c>
      <c r="BC987" s="5" t="s">
        <v>3612</v>
      </c>
      <c r="BD987" s="4" t="s">
        <v>3612</v>
      </c>
      <c r="BG987" s="5">
        <v>0</v>
      </c>
      <c r="BH987" s="5" t="s">
        <v>3612</v>
      </c>
      <c r="BI987" s="289"/>
      <c r="BJ987" s="297">
        <v>0</v>
      </c>
      <c r="BK987" s="297">
        <v>0</v>
      </c>
    </row>
    <row r="988" spans="1:63" x14ac:dyDescent="0.2">
      <c r="A988" s="294" t="s">
        <v>1464</v>
      </c>
      <c r="B988" s="290" t="s">
        <v>1465</v>
      </c>
      <c r="C988" s="340">
        <v>59</v>
      </c>
      <c r="D988" s="341">
        <v>59</v>
      </c>
      <c r="E988" s="341">
        <v>59</v>
      </c>
      <c r="F988" s="341">
        <v>59</v>
      </c>
      <c r="G988" s="341">
        <v>59</v>
      </c>
      <c r="H988" s="341">
        <v>59</v>
      </c>
      <c r="I988" s="342">
        <v>59</v>
      </c>
      <c r="J988" s="340">
        <v>0</v>
      </c>
      <c r="K988" s="341">
        <v>0</v>
      </c>
      <c r="L988" s="341">
        <v>0</v>
      </c>
      <c r="M988" s="341">
        <v>0</v>
      </c>
      <c r="N988" s="340">
        <v>59</v>
      </c>
      <c r="O988" s="341">
        <v>59</v>
      </c>
      <c r="P988" s="341">
        <v>59</v>
      </c>
      <c r="Q988" s="343">
        <v>59</v>
      </c>
      <c r="R988" s="344">
        <v>59</v>
      </c>
      <c r="S988" s="344">
        <v>59</v>
      </c>
      <c r="T988" s="344">
        <v>59</v>
      </c>
      <c r="U988" s="344">
        <v>59</v>
      </c>
      <c r="V988" s="344">
        <v>59</v>
      </c>
      <c r="W988" s="344">
        <v>0</v>
      </c>
      <c r="X988" s="407">
        <v>0</v>
      </c>
      <c r="Y988" s="384">
        <v>0</v>
      </c>
      <c r="Z988" s="384">
        <v>0</v>
      </c>
      <c r="AA988" s="384">
        <v>0</v>
      </c>
      <c r="AB988" s="385">
        <v>94</v>
      </c>
      <c r="AC988" s="385">
        <v>138</v>
      </c>
      <c r="AD988" s="385"/>
      <c r="AE988" s="346">
        <v>0</v>
      </c>
      <c r="AF988" s="405">
        <v>0</v>
      </c>
      <c r="AG988" s="333" t="s">
        <v>1520</v>
      </c>
      <c r="AH988" s="388" t="s">
        <v>1518</v>
      </c>
      <c r="AI988" s="388" t="s">
        <v>3164</v>
      </c>
      <c r="AJ988" s="389">
        <v>22</v>
      </c>
      <c r="AK988" s="390">
        <v>33</v>
      </c>
      <c r="AL988" s="333">
        <v>4</v>
      </c>
      <c r="AM988" s="333">
        <v>1.6805555555555556</v>
      </c>
      <c r="AN988" s="440">
        <v>12.590277777777779</v>
      </c>
      <c r="AO988" s="389">
        <v>0</v>
      </c>
      <c r="AP988" s="388"/>
      <c r="AQ988" s="389"/>
      <c r="AR988" s="389"/>
      <c r="AS988" s="389">
        <v>1</v>
      </c>
      <c r="AT988" s="389"/>
      <c r="AU988" s="389"/>
      <c r="AV988" s="389"/>
      <c r="AW988" s="350">
        <v>0.2</v>
      </c>
      <c r="AX988" s="391">
        <v>1</v>
      </c>
      <c r="AY988" s="83">
        <v>10</v>
      </c>
      <c r="AZ988" s="5">
        <v>0</v>
      </c>
      <c r="BA988" s="5" t="s">
        <v>3612</v>
      </c>
      <c r="BB988" s="5" t="s">
        <v>3612</v>
      </c>
      <c r="BC988" s="5" t="s">
        <v>3612</v>
      </c>
      <c r="BD988" s="4" t="s">
        <v>3612</v>
      </c>
      <c r="BG988" s="5">
        <v>0</v>
      </c>
      <c r="BH988" s="5" t="s">
        <v>3612</v>
      </c>
      <c r="BI988" s="289"/>
      <c r="BJ988" s="297">
        <v>0</v>
      </c>
      <c r="BK988" s="297">
        <v>0</v>
      </c>
    </row>
    <row r="989" spans="1:63" x14ac:dyDescent="0.2">
      <c r="A989" s="294" t="s">
        <v>1428</v>
      </c>
      <c r="B989" s="290" t="s">
        <v>1429</v>
      </c>
      <c r="C989" s="340">
        <v>60</v>
      </c>
      <c r="D989" s="341">
        <v>60</v>
      </c>
      <c r="E989" s="341">
        <v>60</v>
      </c>
      <c r="F989" s="341">
        <v>60</v>
      </c>
      <c r="G989" s="341">
        <v>60</v>
      </c>
      <c r="H989" s="341">
        <v>60</v>
      </c>
      <c r="I989" s="342">
        <v>60</v>
      </c>
      <c r="J989" s="340">
        <v>0</v>
      </c>
      <c r="K989" s="341">
        <v>0</v>
      </c>
      <c r="L989" s="341">
        <v>0</v>
      </c>
      <c r="M989" s="341">
        <v>0</v>
      </c>
      <c r="N989" s="340">
        <v>60</v>
      </c>
      <c r="O989" s="341">
        <v>60</v>
      </c>
      <c r="P989" s="341">
        <v>60</v>
      </c>
      <c r="Q989" s="343">
        <v>60</v>
      </c>
      <c r="R989" s="344">
        <v>60</v>
      </c>
      <c r="S989" s="344">
        <v>60</v>
      </c>
      <c r="T989" s="344">
        <v>60</v>
      </c>
      <c r="U989" s="344">
        <v>60</v>
      </c>
      <c r="V989" s="344">
        <v>60</v>
      </c>
      <c r="W989" s="344">
        <v>0</v>
      </c>
      <c r="X989" s="407">
        <v>0</v>
      </c>
      <c r="Y989" s="384">
        <v>0</v>
      </c>
      <c r="Z989" s="384">
        <v>0</v>
      </c>
      <c r="AA989" s="384">
        <v>0</v>
      </c>
      <c r="AB989" s="385">
        <v>94</v>
      </c>
      <c r="AC989" s="385">
        <v>138</v>
      </c>
      <c r="AD989" s="385"/>
      <c r="AE989" s="346">
        <v>0</v>
      </c>
      <c r="AF989" s="405">
        <v>0</v>
      </c>
      <c r="AG989" s="333" t="s">
        <v>1520</v>
      </c>
      <c r="AH989" s="388" t="s">
        <v>1518</v>
      </c>
      <c r="AI989" s="388" t="s">
        <v>3164</v>
      </c>
      <c r="AJ989" s="389">
        <v>19</v>
      </c>
      <c r="AK989" s="390">
        <v>36</v>
      </c>
      <c r="AL989" s="333">
        <v>4</v>
      </c>
      <c r="AM989" s="333">
        <v>1.5833333333333333</v>
      </c>
      <c r="AN989" s="440">
        <v>12.236111111111111</v>
      </c>
      <c r="AO989" s="389">
        <v>0</v>
      </c>
      <c r="AP989" s="388"/>
      <c r="AQ989" s="389"/>
      <c r="AR989" s="389"/>
      <c r="AS989" s="389">
        <v>1</v>
      </c>
      <c r="AT989" s="389"/>
      <c r="AU989" s="389"/>
      <c r="AV989" s="389"/>
      <c r="AW989" s="350">
        <v>0.2</v>
      </c>
      <c r="AX989" s="391">
        <v>1</v>
      </c>
      <c r="AY989" s="83">
        <v>10</v>
      </c>
      <c r="AZ989" s="5">
        <v>0</v>
      </c>
      <c r="BA989" s="5" t="s">
        <v>3612</v>
      </c>
      <c r="BB989" s="5" t="s">
        <v>3612</v>
      </c>
      <c r="BC989" s="5" t="s">
        <v>3612</v>
      </c>
      <c r="BD989" s="4" t="s">
        <v>3612</v>
      </c>
      <c r="BG989" s="5">
        <v>0</v>
      </c>
      <c r="BH989" s="5" t="s">
        <v>3612</v>
      </c>
      <c r="BI989" s="289"/>
      <c r="BJ989" s="297">
        <v>0</v>
      </c>
      <c r="BK989" s="297">
        <v>0</v>
      </c>
    </row>
    <row r="990" spans="1:63" x14ac:dyDescent="0.2">
      <c r="A990" s="294" t="s">
        <v>1466</v>
      </c>
      <c r="B990" s="290" t="s">
        <v>1467</v>
      </c>
      <c r="C990" s="340">
        <v>60</v>
      </c>
      <c r="D990" s="341">
        <v>60</v>
      </c>
      <c r="E990" s="341">
        <v>60</v>
      </c>
      <c r="F990" s="341">
        <v>60</v>
      </c>
      <c r="G990" s="341">
        <v>60</v>
      </c>
      <c r="H990" s="341">
        <v>60</v>
      </c>
      <c r="I990" s="342">
        <v>60</v>
      </c>
      <c r="J990" s="340">
        <v>0</v>
      </c>
      <c r="K990" s="341">
        <v>0</v>
      </c>
      <c r="L990" s="341">
        <v>0</v>
      </c>
      <c r="M990" s="341">
        <v>0</v>
      </c>
      <c r="N990" s="340">
        <v>60</v>
      </c>
      <c r="O990" s="341">
        <v>60</v>
      </c>
      <c r="P990" s="341">
        <v>60</v>
      </c>
      <c r="Q990" s="343">
        <v>60</v>
      </c>
      <c r="R990" s="344">
        <v>60</v>
      </c>
      <c r="S990" s="344">
        <v>60</v>
      </c>
      <c r="T990" s="344">
        <v>60</v>
      </c>
      <c r="U990" s="344">
        <v>60</v>
      </c>
      <c r="V990" s="344">
        <v>60</v>
      </c>
      <c r="W990" s="344">
        <v>0</v>
      </c>
      <c r="X990" s="407">
        <v>0</v>
      </c>
      <c r="Y990" s="384">
        <v>0</v>
      </c>
      <c r="Z990" s="384">
        <v>0</v>
      </c>
      <c r="AA990" s="384">
        <v>0</v>
      </c>
      <c r="AB990" s="385">
        <v>94</v>
      </c>
      <c r="AC990" s="385">
        <v>138</v>
      </c>
      <c r="AD990" s="385"/>
      <c r="AE990" s="346">
        <v>0</v>
      </c>
      <c r="AF990" s="405">
        <v>0</v>
      </c>
      <c r="AG990" s="333" t="s">
        <v>1520</v>
      </c>
      <c r="AH990" s="388" t="s">
        <v>1518</v>
      </c>
      <c r="AI990" s="388" t="s">
        <v>3164</v>
      </c>
      <c r="AJ990" s="389">
        <v>22</v>
      </c>
      <c r="AK990" s="390">
        <v>36</v>
      </c>
      <c r="AL990" s="333">
        <v>4</v>
      </c>
      <c r="AM990" s="333">
        <v>1.8333333333333333</v>
      </c>
      <c r="AN990" s="440">
        <v>13.631944444444445</v>
      </c>
      <c r="AO990" s="389">
        <v>0</v>
      </c>
      <c r="AP990" s="388"/>
      <c r="AQ990" s="389"/>
      <c r="AR990" s="389"/>
      <c r="AS990" s="389">
        <v>1</v>
      </c>
      <c r="AT990" s="389"/>
      <c r="AU990" s="389"/>
      <c r="AV990" s="389"/>
      <c r="AW990" s="350">
        <v>0.2</v>
      </c>
      <c r="AX990" s="391">
        <v>1</v>
      </c>
      <c r="AY990" s="83">
        <v>10</v>
      </c>
      <c r="AZ990" s="5">
        <v>0</v>
      </c>
      <c r="BA990" s="5" t="s">
        <v>3612</v>
      </c>
      <c r="BB990" s="5" t="s">
        <v>3612</v>
      </c>
      <c r="BC990" s="5" t="s">
        <v>3612</v>
      </c>
      <c r="BD990" s="4" t="s">
        <v>3612</v>
      </c>
      <c r="BG990" s="5">
        <v>0</v>
      </c>
      <c r="BH990" s="5" t="s">
        <v>3612</v>
      </c>
      <c r="BI990" s="289"/>
      <c r="BJ990" s="297">
        <v>0</v>
      </c>
      <c r="BK990" s="297">
        <v>0</v>
      </c>
    </row>
    <row r="991" spans="1:63" x14ac:dyDescent="0.2">
      <c r="A991" s="294" t="s">
        <v>1430</v>
      </c>
      <c r="B991" s="290" t="s">
        <v>1431</v>
      </c>
      <c r="C991" s="340">
        <v>63</v>
      </c>
      <c r="D991" s="341">
        <v>63</v>
      </c>
      <c r="E991" s="341">
        <v>63</v>
      </c>
      <c r="F991" s="341">
        <v>63</v>
      </c>
      <c r="G991" s="341">
        <v>63</v>
      </c>
      <c r="H991" s="341">
        <v>63</v>
      </c>
      <c r="I991" s="342">
        <v>63</v>
      </c>
      <c r="J991" s="340">
        <v>0</v>
      </c>
      <c r="K991" s="341">
        <v>0</v>
      </c>
      <c r="L991" s="341">
        <v>0</v>
      </c>
      <c r="M991" s="341">
        <v>0</v>
      </c>
      <c r="N991" s="340">
        <v>63</v>
      </c>
      <c r="O991" s="341">
        <v>63</v>
      </c>
      <c r="P991" s="341">
        <v>63</v>
      </c>
      <c r="Q991" s="343">
        <v>63</v>
      </c>
      <c r="R991" s="344">
        <v>63</v>
      </c>
      <c r="S991" s="344">
        <v>63</v>
      </c>
      <c r="T991" s="344">
        <v>63</v>
      </c>
      <c r="U991" s="344">
        <v>63</v>
      </c>
      <c r="V991" s="344">
        <v>63</v>
      </c>
      <c r="W991" s="344">
        <v>0</v>
      </c>
      <c r="X991" s="407">
        <v>0</v>
      </c>
      <c r="Y991" s="384">
        <v>0</v>
      </c>
      <c r="Z991" s="384">
        <v>0</v>
      </c>
      <c r="AA991" s="384">
        <v>0</v>
      </c>
      <c r="AB991" s="385">
        <v>94</v>
      </c>
      <c r="AC991" s="385">
        <v>138</v>
      </c>
      <c r="AD991" s="385"/>
      <c r="AE991" s="346">
        <v>0</v>
      </c>
      <c r="AF991" s="405">
        <v>0</v>
      </c>
      <c r="AG991" s="333" t="s">
        <v>1520</v>
      </c>
      <c r="AH991" s="388" t="s">
        <v>1518</v>
      </c>
      <c r="AI991" s="388" t="s">
        <v>3164</v>
      </c>
      <c r="AJ991" s="389">
        <v>19</v>
      </c>
      <c r="AK991" s="390">
        <v>39</v>
      </c>
      <c r="AL991" s="333">
        <v>4</v>
      </c>
      <c r="AM991" s="333">
        <v>1.7152777777777777</v>
      </c>
      <c r="AN991" s="440">
        <v>13.152777777777779</v>
      </c>
      <c r="AO991" s="389">
        <v>0</v>
      </c>
      <c r="AP991" s="388"/>
      <c r="AQ991" s="389"/>
      <c r="AR991" s="389"/>
      <c r="AS991" s="389">
        <v>1</v>
      </c>
      <c r="AT991" s="389"/>
      <c r="AU991" s="389"/>
      <c r="AV991" s="389"/>
      <c r="AW991" s="350">
        <v>0.2</v>
      </c>
      <c r="AX991" s="391">
        <v>1</v>
      </c>
      <c r="AY991" s="83">
        <v>10</v>
      </c>
      <c r="AZ991" s="5">
        <v>0</v>
      </c>
      <c r="BA991" s="5" t="s">
        <v>3612</v>
      </c>
      <c r="BB991" s="5" t="s">
        <v>3612</v>
      </c>
      <c r="BC991" s="5" t="s">
        <v>3612</v>
      </c>
      <c r="BD991" s="4" t="s">
        <v>3612</v>
      </c>
      <c r="BG991" s="5">
        <v>0</v>
      </c>
      <c r="BH991" s="5" t="s">
        <v>3612</v>
      </c>
      <c r="BI991" s="289"/>
      <c r="BJ991" s="297">
        <v>0</v>
      </c>
      <c r="BK991" s="297">
        <v>0</v>
      </c>
    </row>
    <row r="992" spans="1:63" x14ac:dyDescent="0.2">
      <c r="A992" s="294" t="s">
        <v>1468</v>
      </c>
      <c r="B992" s="290" t="s">
        <v>1469</v>
      </c>
      <c r="C992" s="340">
        <v>63</v>
      </c>
      <c r="D992" s="341">
        <v>63</v>
      </c>
      <c r="E992" s="341">
        <v>63</v>
      </c>
      <c r="F992" s="341">
        <v>63</v>
      </c>
      <c r="G992" s="341">
        <v>63</v>
      </c>
      <c r="H992" s="341">
        <v>63</v>
      </c>
      <c r="I992" s="342">
        <v>63</v>
      </c>
      <c r="J992" s="340">
        <v>0</v>
      </c>
      <c r="K992" s="341">
        <v>0</v>
      </c>
      <c r="L992" s="341">
        <v>0</v>
      </c>
      <c r="M992" s="341">
        <v>0</v>
      </c>
      <c r="N992" s="340">
        <v>63</v>
      </c>
      <c r="O992" s="341">
        <v>63</v>
      </c>
      <c r="P992" s="341">
        <v>63</v>
      </c>
      <c r="Q992" s="343">
        <v>63</v>
      </c>
      <c r="R992" s="344">
        <v>63</v>
      </c>
      <c r="S992" s="344">
        <v>63</v>
      </c>
      <c r="T992" s="344">
        <v>63</v>
      </c>
      <c r="U992" s="344">
        <v>63</v>
      </c>
      <c r="V992" s="344">
        <v>63</v>
      </c>
      <c r="W992" s="344">
        <v>0</v>
      </c>
      <c r="X992" s="407">
        <v>0</v>
      </c>
      <c r="Y992" s="384">
        <v>0</v>
      </c>
      <c r="Z992" s="384">
        <v>0</v>
      </c>
      <c r="AA992" s="384">
        <v>0</v>
      </c>
      <c r="AB992" s="385">
        <v>94</v>
      </c>
      <c r="AC992" s="385">
        <v>138</v>
      </c>
      <c r="AD992" s="385"/>
      <c r="AE992" s="346">
        <v>0</v>
      </c>
      <c r="AF992" s="405">
        <v>0</v>
      </c>
      <c r="AG992" s="333" t="s">
        <v>1520</v>
      </c>
      <c r="AH992" s="388" t="s">
        <v>1518</v>
      </c>
      <c r="AI992" s="388" t="s">
        <v>3164</v>
      </c>
      <c r="AJ992" s="389">
        <v>22</v>
      </c>
      <c r="AK992" s="390">
        <v>39</v>
      </c>
      <c r="AL992" s="333">
        <v>4</v>
      </c>
      <c r="AM992" s="333">
        <v>1.9861111111111112</v>
      </c>
      <c r="AN992" s="440">
        <v>14.673611111111111</v>
      </c>
      <c r="AO992" s="389">
        <v>0</v>
      </c>
      <c r="AP992" s="388"/>
      <c r="AQ992" s="389"/>
      <c r="AR992" s="389"/>
      <c r="AS992" s="389">
        <v>1</v>
      </c>
      <c r="AT992" s="389"/>
      <c r="AU992" s="389"/>
      <c r="AV992" s="389"/>
      <c r="AW992" s="350">
        <v>0.2</v>
      </c>
      <c r="AX992" s="391">
        <v>1</v>
      </c>
      <c r="AY992" s="83">
        <v>10</v>
      </c>
      <c r="AZ992" s="5">
        <v>0</v>
      </c>
      <c r="BA992" s="5" t="s">
        <v>3612</v>
      </c>
      <c r="BB992" s="5" t="s">
        <v>3612</v>
      </c>
      <c r="BC992" s="5" t="s">
        <v>3612</v>
      </c>
      <c r="BD992" s="4" t="s">
        <v>3612</v>
      </c>
      <c r="BG992" s="5">
        <v>0</v>
      </c>
      <c r="BH992" s="5" t="s">
        <v>3612</v>
      </c>
      <c r="BI992" s="289"/>
      <c r="BJ992" s="297">
        <v>0</v>
      </c>
      <c r="BK992" s="297">
        <v>0</v>
      </c>
    </row>
    <row r="993" spans="1:63" x14ac:dyDescent="0.2">
      <c r="A993" s="294" t="s">
        <v>1432</v>
      </c>
      <c r="B993" s="290" t="s">
        <v>1433</v>
      </c>
      <c r="C993" s="340">
        <v>64</v>
      </c>
      <c r="D993" s="341">
        <v>64</v>
      </c>
      <c r="E993" s="341">
        <v>64</v>
      </c>
      <c r="F993" s="341">
        <v>64</v>
      </c>
      <c r="G993" s="341">
        <v>64</v>
      </c>
      <c r="H993" s="341">
        <v>64</v>
      </c>
      <c r="I993" s="342">
        <v>64</v>
      </c>
      <c r="J993" s="340">
        <v>0</v>
      </c>
      <c r="K993" s="341">
        <v>0</v>
      </c>
      <c r="L993" s="341">
        <v>0</v>
      </c>
      <c r="M993" s="341">
        <v>0</v>
      </c>
      <c r="N993" s="340">
        <v>64</v>
      </c>
      <c r="O993" s="341">
        <v>64</v>
      </c>
      <c r="P993" s="341">
        <v>64</v>
      </c>
      <c r="Q993" s="343">
        <v>64</v>
      </c>
      <c r="R993" s="344">
        <v>64</v>
      </c>
      <c r="S993" s="344">
        <v>64</v>
      </c>
      <c r="T993" s="344">
        <v>64</v>
      </c>
      <c r="U993" s="344">
        <v>64</v>
      </c>
      <c r="V993" s="344">
        <v>64</v>
      </c>
      <c r="W993" s="344">
        <v>0</v>
      </c>
      <c r="X993" s="407">
        <v>0</v>
      </c>
      <c r="Y993" s="384">
        <v>0</v>
      </c>
      <c r="Z993" s="384">
        <v>0</v>
      </c>
      <c r="AA993" s="384">
        <v>0</v>
      </c>
      <c r="AB993" s="385">
        <v>94</v>
      </c>
      <c r="AC993" s="385">
        <v>138</v>
      </c>
      <c r="AD993" s="385"/>
      <c r="AE993" s="346">
        <v>0</v>
      </c>
      <c r="AF993" s="405">
        <v>0</v>
      </c>
      <c r="AG993" s="333" t="s">
        <v>1520</v>
      </c>
      <c r="AH993" s="388" t="s">
        <v>1518</v>
      </c>
      <c r="AI993" s="388" t="s">
        <v>3164</v>
      </c>
      <c r="AJ993" s="389">
        <v>19</v>
      </c>
      <c r="AK993" s="390">
        <v>42</v>
      </c>
      <c r="AL993" s="333">
        <v>4</v>
      </c>
      <c r="AM993" s="333">
        <v>1.8472222222222223</v>
      </c>
      <c r="AN993" s="440">
        <v>14.069444444444445</v>
      </c>
      <c r="AO993" s="389">
        <v>0</v>
      </c>
      <c r="AP993" s="388"/>
      <c r="AQ993" s="389"/>
      <c r="AR993" s="389"/>
      <c r="AS993" s="389">
        <v>1</v>
      </c>
      <c r="AT993" s="389"/>
      <c r="AU993" s="389"/>
      <c r="AV993" s="389"/>
      <c r="AW993" s="350">
        <v>0.2</v>
      </c>
      <c r="AX993" s="391">
        <v>1</v>
      </c>
      <c r="AY993" s="83">
        <v>10</v>
      </c>
      <c r="AZ993" s="5">
        <v>0</v>
      </c>
      <c r="BA993" s="5" t="s">
        <v>3612</v>
      </c>
      <c r="BB993" s="5" t="s">
        <v>3612</v>
      </c>
      <c r="BC993" s="5" t="s">
        <v>3612</v>
      </c>
      <c r="BD993" s="4" t="s">
        <v>3612</v>
      </c>
      <c r="BG993" s="5">
        <v>0</v>
      </c>
      <c r="BH993" s="5" t="s">
        <v>3612</v>
      </c>
      <c r="BI993" s="289"/>
      <c r="BJ993" s="297">
        <v>0</v>
      </c>
      <c r="BK993" s="297">
        <v>0</v>
      </c>
    </row>
    <row r="994" spans="1:63" x14ac:dyDescent="0.2">
      <c r="A994" s="294" t="s">
        <v>1470</v>
      </c>
      <c r="B994" s="290" t="s">
        <v>1471</v>
      </c>
      <c r="C994" s="340">
        <v>64</v>
      </c>
      <c r="D994" s="341">
        <v>64</v>
      </c>
      <c r="E994" s="341">
        <v>64</v>
      </c>
      <c r="F994" s="341">
        <v>64</v>
      </c>
      <c r="G994" s="341">
        <v>64</v>
      </c>
      <c r="H994" s="341">
        <v>64</v>
      </c>
      <c r="I994" s="342">
        <v>64</v>
      </c>
      <c r="J994" s="340">
        <v>0</v>
      </c>
      <c r="K994" s="341">
        <v>0</v>
      </c>
      <c r="L994" s="341">
        <v>0</v>
      </c>
      <c r="M994" s="341">
        <v>0</v>
      </c>
      <c r="N994" s="340">
        <v>64</v>
      </c>
      <c r="O994" s="341">
        <v>64</v>
      </c>
      <c r="P994" s="341">
        <v>64</v>
      </c>
      <c r="Q994" s="343">
        <v>64</v>
      </c>
      <c r="R994" s="344">
        <v>64</v>
      </c>
      <c r="S994" s="344">
        <v>64</v>
      </c>
      <c r="T994" s="344">
        <v>64</v>
      </c>
      <c r="U994" s="344">
        <v>64</v>
      </c>
      <c r="V994" s="344">
        <v>64</v>
      </c>
      <c r="W994" s="344">
        <v>0</v>
      </c>
      <c r="X994" s="407">
        <v>0</v>
      </c>
      <c r="Y994" s="384">
        <v>0</v>
      </c>
      <c r="Z994" s="384">
        <v>0</v>
      </c>
      <c r="AA994" s="384">
        <v>0</v>
      </c>
      <c r="AB994" s="385">
        <v>94</v>
      </c>
      <c r="AC994" s="385">
        <v>138</v>
      </c>
      <c r="AD994" s="385"/>
      <c r="AE994" s="346">
        <v>0</v>
      </c>
      <c r="AF994" s="405">
        <v>0</v>
      </c>
      <c r="AG994" s="333" t="s">
        <v>1520</v>
      </c>
      <c r="AH994" s="388" t="s">
        <v>1518</v>
      </c>
      <c r="AI994" s="388" t="s">
        <v>3164</v>
      </c>
      <c r="AJ994" s="389">
        <v>22</v>
      </c>
      <c r="AK994" s="390">
        <v>42</v>
      </c>
      <c r="AL994" s="333">
        <v>4</v>
      </c>
      <c r="AM994" s="333">
        <v>2.1388888888888888</v>
      </c>
      <c r="AN994" s="440">
        <v>15.715277777777779</v>
      </c>
      <c r="AO994" s="389">
        <v>0</v>
      </c>
      <c r="AP994" s="388"/>
      <c r="AQ994" s="389"/>
      <c r="AR994" s="389"/>
      <c r="AS994" s="389">
        <v>1</v>
      </c>
      <c r="AT994" s="389"/>
      <c r="AU994" s="389"/>
      <c r="AV994" s="389"/>
      <c r="AW994" s="350">
        <v>0.2</v>
      </c>
      <c r="AX994" s="391">
        <v>1</v>
      </c>
      <c r="AY994" s="83">
        <v>10</v>
      </c>
      <c r="AZ994" s="5">
        <v>0</v>
      </c>
      <c r="BA994" s="5" t="s">
        <v>3612</v>
      </c>
      <c r="BB994" s="5" t="s">
        <v>3612</v>
      </c>
      <c r="BC994" s="5" t="s">
        <v>3612</v>
      </c>
      <c r="BD994" s="4" t="s">
        <v>3612</v>
      </c>
      <c r="BG994" s="5">
        <v>0</v>
      </c>
      <c r="BH994" s="5" t="s">
        <v>3612</v>
      </c>
      <c r="BI994" s="289"/>
      <c r="BJ994" s="297">
        <v>0</v>
      </c>
      <c r="BK994" s="297">
        <v>0</v>
      </c>
    </row>
    <row r="995" spans="1:63" x14ac:dyDescent="0.2">
      <c r="A995" s="294" t="s">
        <v>6084</v>
      </c>
      <c r="B995" s="290" t="s">
        <v>1409</v>
      </c>
      <c r="C995" s="340">
        <v>47</v>
      </c>
      <c r="D995" s="341">
        <v>47</v>
      </c>
      <c r="E995" s="341">
        <v>47</v>
      </c>
      <c r="F995" s="341">
        <v>47</v>
      </c>
      <c r="G995" s="341">
        <v>47</v>
      </c>
      <c r="H995" s="341">
        <v>47</v>
      </c>
      <c r="I995" s="342">
        <v>47</v>
      </c>
      <c r="J995" s="340">
        <v>0</v>
      </c>
      <c r="K995" s="341">
        <v>0</v>
      </c>
      <c r="L995" s="341">
        <v>0</v>
      </c>
      <c r="M995" s="341">
        <v>0</v>
      </c>
      <c r="N995" s="340">
        <v>47</v>
      </c>
      <c r="O995" s="341">
        <v>47</v>
      </c>
      <c r="P995" s="341">
        <v>47</v>
      </c>
      <c r="Q995" s="343">
        <v>47</v>
      </c>
      <c r="R995" s="344">
        <v>47</v>
      </c>
      <c r="S995" s="344">
        <v>47</v>
      </c>
      <c r="T995" s="344">
        <v>47</v>
      </c>
      <c r="U995" s="344">
        <v>47</v>
      </c>
      <c r="V995" s="344">
        <v>47</v>
      </c>
      <c r="W995" s="344">
        <v>0</v>
      </c>
      <c r="X995" s="407">
        <v>0</v>
      </c>
      <c r="Y995" s="384">
        <v>0</v>
      </c>
      <c r="Z995" s="384">
        <v>0</v>
      </c>
      <c r="AA995" s="384">
        <v>0</v>
      </c>
      <c r="AB995" s="385">
        <v>0</v>
      </c>
      <c r="AC995" s="385"/>
      <c r="AD995" s="385"/>
      <c r="AE995" s="346">
        <v>0</v>
      </c>
      <c r="AF995" s="405">
        <v>0</v>
      </c>
      <c r="AG995" s="333" t="s">
        <v>1520</v>
      </c>
      <c r="AH995" s="388" t="s">
        <v>1518</v>
      </c>
      <c r="AI995" s="388" t="s">
        <v>3164</v>
      </c>
      <c r="AJ995" s="389">
        <v>19</v>
      </c>
      <c r="AK995" s="390">
        <v>6</v>
      </c>
      <c r="AL995" s="333">
        <v>4</v>
      </c>
      <c r="AM995" s="333">
        <v>0.2638888888888889</v>
      </c>
      <c r="AN995" s="440">
        <v>3.0694444444444446</v>
      </c>
      <c r="AO995" s="389">
        <v>0</v>
      </c>
      <c r="AP995" s="388"/>
      <c r="AQ995" s="389"/>
      <c r="AR995" s="389"/>
      <c r="AS995" s="389"/>
      <c r="AT995" s="389"/>
      <c r="AU995" s="389"/>
      <c r="AV995" s="389"/>
      <c r="AW995" s="350">
        <v>0.2</v>
      </c>
      <c r="AX995" s="391">
        <v>1</v>
      </c>
      <c r="AY995" s="83">
        <v>10</v>
      </c>
      <c r="AZ995" s="5">
        <v>0</v>
      </c>
      <c r="BA995" s="5" t="s">
        <v>3612</v>
      </c>
      <c r="BB995" s="5" t="s">
        <v>3612</v>
      </c>
      <c r="BC995" s="5" t="s">
        <v>3612</v>
      </c>
      <c r="BD995" s="4" t="s">
        <v>3612</v>
      </c>
      <c r="BG995" s="5">
        <v>0</v>
      </c>
      <c r="BH995" s="5" t="s">
        <v>3612</v>
      </c>
      <c r="BI995" s="289"/>
      <c r="BJ995" s="297">
        <v>0</v>
      </c>
      <c r="BK995" s="297">
        <v>0</v>
      </c>
    </row>
    <row r="996" spans="1:63" x14ac:dyDescent="0.2">
      <c r="A996" s="294" t="s">
        <v>6085</v>
      </c>
      <c r="B996" s="290" t="s">
        <v>1411</v>
      </c>
      <c r="C996" s="340">
        <v>48</v>
      </c>
      <c r="D996" s="341">
        <v>48</v>
      </c>
      <c r="E996" s="341">
        <v>48</v>
      </c>
      <c r="F996" s="341">
        <v>48</v>
      </c>
      <c r="G996" s="341">
        <v>48</v>
      </c>
      <c r="H996" s="341">
        <v>48</v>
      </c>
      <c r="I996" s="342">
        <v>48</v>
      </c>
      <c r="J996" s="340">
        <v>0</v>
      </c>
      <c r="K996" s="341">
        <v>0</v>
      </c>
      <c r="L996" s="341">
        <v>0</v>
      </c>
      <c r="M996" s="341">
        <v>0</v>
      </c>
      <c r="N996" s="340">
        <v>48</v>
      </c>
      <c r="O996" s="341">
        <v>48</v>
      </c>
      <c r="P996" s="341">
        <v>48</v>
      </c>
      <c r="Q996" s="343">
        <v>48</v>
      </c>
      <c r="R996" s="344">
        <v>48</v>
      </c>
      <c r="S996" s="344">
        <v>48</v>
      </c>
      <c r="T996" s="344">
        <v>48</v>
      </c>
      <c r="U996" s="344">
        <v>48</v>
      </c>
      <c r="V996" s="344">
        <v>48</v>
      </c>
      <c r="W996" s="344">
        <v>0</v>
      </c>
      <c r="X996" s="407">
        <v>0</v>
      </c>
      <c r="Y996" s="384">
        <v>0</v>
      </c>
      <c r="Z996" s="384">
        <v>0</v>
      </c>
      <c r="AA996" s="384">
        <v>0</v>
      </c>
      <c r="AB996" s="385">
        <v>94</v>
      </c>
      <c r="AC996" s="385">
        <v>138</v>
      </c>
      <c r="AD996" s="385"/>
      <c r="AE996" s="346">
        <v>0</v>
      </c>
      <c r="AF996" s="405">
        <v>0</v>
      </c>
      <c r="AG996" s="333" t="s">
        <v>1520</v>
      </c>
      <c r="AH996" s="388" t="s">
        <v>1518</v>
      </c>
      <c r="AI996" s="388" t="s">
        <v>3164</v>
      </c>
      <c r="AJ996" s="389">
        <v>19</v>
      </c>
      <c r="AK996" s="390">
        <v>9</v>
      </c>
      <c r="AL996" s="333">
        <v>4</v>
      </c>
      <c r="AM996" s="333">
        <v>0.39583333333333331</v>
      </c>
      <c r="AN996" s="440">
        <v>3.9861111111111112</v>
      </c>
      <c r="AO996" s="389">
        <v>0</v>
      </c>
      <c r="AP996" s="388"/>
      <c r="AQ996" s="389"/>
      <c r="AR996" s="389"/>
      <c r="AS996" s="389">
        <v>1</v>
      </c>
      <c r="AT996" s="389"/>
      <c r="AU996" s="389"/>
      <c r="AV996" s="389"/>
      <c r="AW996" s="350">
        <v>0.2</v>
      </c>
      <c r="AX996" s="391">
        <v>1</v>
      </c>
      <c r="AY996" s="83">
        <v>10</v>
      </c>
      <c r="AZ996" s="5">
        <v>0</v>
      </c>
      <c r="BA996" s="5" t="s">
        <v>3612</v>
      </c>
      <c r="BB996" s="5" t="s">
        <v>3612</v>
      </c>
      <c r="BC996" s="5" t="s">
        <v>3612</v>
      </c>
      <c r="BD996" s="4" t="s">
        <v>3612</v>
      </c>
      <c r="BG996" s="5">
        <v>0</v>
      </c>
      <c r="BH996" s="5" t="s">
        <v>3612</v>
      </c>
      <c r="BI996" s="289"/>
      <c r="BJ996" s="297">
        <v>0</v>
      </c>
      <c r="BK996" s="297">
        <v>0</v>
      </c>
    </row>
    <row r="997" spans="1:63" x14ac:dyDescent="0.2">
      <c r="A997" s="294" t="s">
        <v>6086</v>
      </c>
      <c r="B997" s="290" t="s">
        <v>1445</v>
      </c>
      <c r="C997" s="340">
        <v>50</v>
      </c>
      <c r="D997" s="341">
        <v>50</v>
      </c>
      <c r="E997" s="341">
        <v>50</v>
      </c>
      <c r="F997" s="341">
        <v>50</v>
      </c>
      <c r="G997" s="341">
        <v>50</v>
      </c>
      <c r="H997" s="341">
        <v>50</v>
      </c>
      <c r="I997" s="342">
        <v>50</v>
      </c>
      <c r="J997" s="340">
        <v>0</v>
      </c>
      <c r="K997" s="341">
        <v>0</v>
      </c>
      <c r="L997" s="341">
        <v>0</v>
      </c>
      <c r="M997" s="341">
        <v>0</v>
      </c>
      <c r="N997" s="340">
        <v>50</v>
      </c>
      <c r="O997" s="341">
        <v>50</v>
      </c>
      <c r="P997" s="341">
        <v>50</v>
      </c>
      <c r="Q997" s="343">
        <v>50</v>
      </c>
      <c r="R997" s="344">
        <v>50</v>
      </c>
      <c r="S997" s="344">
        <v>50</v>
      </c>
      <c r="T997" s="344">
        <v>50</v>
      </c>
      <c r="U997" s="344">
        <v>50</v>
      </c>
      <c r="V997" s="344">
        <v>50</v>
      </c>
      <c r="W997" s="344">
        <v>0</v>
      </c>
      <c r="X997" s="407">
        <v>0</v>
      </c>
      <c r="Y997" s="384">
        <v>0</v>
      </c>
      <c r="Z997" s="384">
        <v>0</v>
      </c>
      <c r="AA997" s="384">
        <v>0</v>
      </c>
      <c r="AB997" s="385">
        <v>94</v>
      </c>
      <c r="AC997" s="385">
        <v>138</v>
      </c>
      <c r="AD997" s="385"/>
      <c r="AE997" s="346">
        <v>0</v>
      </c>
      <c r="AF997" s="405">
        <v>0</v>
      </c>
      <c r="AG997" s="333" t="s">
        <v>1520</v>
      </c>
      <c r="AH997" s="388" t="s">
        <v>1518</v>
      </c>
      <c r="AI997" s="388" t="s">
        <v>3164</v>
      </c>
      <c r="AJ997" s="389">
        <v>22</v>
      </c>
      <c r="AK997" s="390">
        <v>9</v>
      </c>
      <c r="AL997" s="333">
        <v>6</v>
      </c>
      <c r="AM997" s="333">
        <v>0.6875</v>
      </c>
      <c r="AN997" s="440">
        <v>4.2569444444444446</v>
      </c>
      <c r="AO997" s="389">
        <v>0</v>
      </c>
      <c r="AP997" s="388"/>
      <c r="AQ997" s="389"/>
      <c r="AR997" s="389"/>
      <c r="AS997" s="389">
        <v>1</v>
      </c>
      <c r="AT997" s="389"/>
      <c r="AU997" s="389"/>
      <c r="AV997" s="389"/>
      <c r="AW997" s="350">
        <v>0.2</v>
      </c>
      <c r="AX997" s="391">
        <v>1</v>
      </c>
      <c r="AY997" s="83">
        <v>10</v>
      </c>
      <c r="AZ997" s="5">
        <v>0</v>
      </c>
      <c r="BA997" s="5" t="s">
        <v>3612</v>
      </c>
      <c r="BB997" s="5" t="s">
        <v>3612</v>
      </c>
      <c r="BC997" s="5" t="s">
        <v>3612</v>
      </c>
      <c r="BD997" s="4" t="s">
        <v>3612</v>
      </c>
      <c r="BG997" s="5">
        <v>0</v>
      </c>
      <c r="BH997" s="5" t="s">
        <v>3612</v>
      </c>
      <c r="BI997" s="289"/>
      <c r="BJ997" s="297">
        <v>0</v>
      </c>
      <c r="BK997" s="297">
        <v>0</v>
      </c>
    </row>
    <row r="998" spans="1:63" x14ac:dyDescent="0.2">
      <c r="A998" s="294" t="s">
        <v>1506</v>
      </c>
      <c r="B998" s="290" t="s">
        <v>1507</v>
      </c>
      <c r="C998" s="340">
        <v>229</v>
      </c>
      <c r="D998" s="341">
        <v>229</v>
      </c>
      <c r="E998" s="341">
        <v>229</v>
      </c>
      <c r="F998" s="341">
        <v>229</v>
      </c>
      <c r="G998" s="341">
        <v>229</v>
      </c>
      <c r="H998" s="341">
        <v>229</v>
      </c>
      <c r="I998" s="342">
        <v>229</v>
      </c>
      <c r="J998" s="340">
        <v>0</v>
      </c>
      <c r="K998" s="341">
        <v>0</v>
      </c>
      <c r="L998" s="341">
        <v>0</v>
      </c>
      <c r="M998" s="341">
        <v>0</v>
      </c>
      <c r="N998" s="340">
        <v>229</v>
      </c>
      <c r="O998" s="341">
        <v>229</v>
      </c>
      <c r="P998" s="341">
        <v>229</v>
      </c>
      <c r="Q998" s="343">
        <v>229</v>
      </c>
      <c r="R998" s="344">
        <v>229</v>
      </c>
      <c r="S998" s="344">
        <v>229</v>
      </c>
      <c r="T998" s="344">
        <v>229</v>
      </c>
      <c r="U998" s="344">
        <v>229</v>
      </c>
      <c r="V998" s="344">
        <v>229</v>
      </c>
      <c r="W998" s="344">
        <v>0</v>
      </c>
      <c r="X998" s="407">
        <v>0</v>
      </c>
      <c r="Y998" s="384">
        <v>0</v>
      </c>
      <c r="Z998" s="384">
        <v>0</v>
      </c>
      <c r="AA998" s="384">
        <v>0</v>
      </c>
      <c r="AB998" s="385">
        <v>0</v>
      </c>
      <c r="AC998" s="385">
        <v>0</v>
      </c>
      <c r="AD998" s="385">
        <v>0</v>
      </c>
      <c r="AE998" s="346">
        <v>0</v>
      </c>
      <c r="AF998" s="405">
        <v>0</v>
      </c>
      <c r="AG998" s="333" t="s">
        <v>1520</v>
      </c>
      <c r="AH998" s="388" t="s">
        <v>1518</v>
      </c>
      <c r="AI998" s="388" t="s">
        <v>3169</v>
      </c>
      <c r="AJ998" s="389">
        <v>22</v>
      </c>
      <c r="AK998" s="390">
        <v>18</v>
      </c>
      <c r="AL998" s="333">
        <v>6</v>
      </c>
      <c r="AM998" s="333">
        <v>1.375</v>
      </c>
      <c r="AN998" s="440">
        <v>7.7083333333333321</v>
      </c>
      <c r="AO998" s="389">
        <v>0</v>
      </c>
      <c r="AP998" s="388"/>
      <c r="AQ998" s="389"/>
      <c r="AR998" s="389"/>
      <c r="AS998" s="389"/>
      <c r="AT998" s="389"/>
      <c r="AU998" s="389"/>
      <c r="AV998" s="389"/>
      <c r="AW998" s="350">
        <v>0.2</v>
      </c>
      <c r="AX998" s="391">
        <v>2</v>
      </c>
      <c r="AY998" s="83">
        <v>15</v>
      </c>
      <c r="AZ998" s="5">
        <v>0</v>
      </c>
      <c r="BA998" s="5" t="s">
        <v>3612</v>
      </c>
      <c r="BB998" s="5" t="s">
        <v>3612</v>
      </c>
      <c r="BC998" s="5" t="s">
        <v>3612</v>
      </c>
      <c r="BD998" s="4" t="s">
        <v>3612</v>
      </c>
      <c r="BG998" s="5">
        <v>0</v>
      </c>
      <c r="BH998" s="5" t="s">
        <v>3612</v>
      </c>
      <c r="BI998" s="289"/>
      <c r="BJ998" s="297">
        <v>0</v>
      </c>
      <c r="BK998" s="297">
        <v>0</v>
      </c>
    </row>
    <row r="999" spans="1:63" x14ac:dyDescent="0.2">
      <c r="A999" s="294" t="s">
        <v>1504</v>
      </c>
      <c r="B999" s="290" t="s">
        <v>1505</v>
      </c>
      <c r="C999" s="340">
        <v>227</v>
      </c>
      <c r="D999" s="341">
        <v>227</v>
      </c>
      <c r="E999" s="341">
        <v>227</v>
      </c>
      <c r="F999" s="341">
        <v>227</v>
      </c>
      <c r="G999" s="341">
        <v>227</v>
      </c>
      <c r="H999" s="341">
        <v>227</v>
      </c>
      <c r="I999" s="342">
        <v>227</v>
      </c>
      <c r="J999" s="340">
        <v>0</v>
      </c>
      <c r="K999" s="341">
        <v>0</v>
      </c>
      <c r="L999" s="341">
        <v>0</v>
      </c>
      <c r="M999" s="341">
        <v>0</v>
      </c>
      <c r="N999" s="340">
        <v>227</v>
      </c>
      <c r="O999" s="341">
        <v>227</v>
      </c>
      <c r="P999" s="341">
        <v>227</v>
      </c>
      <c r="Q999" s="343">
        <v>227</v>
      </c>
      <c r="R999" s="344">
        <v>227</v>
      </c>
      <c r="S999" s="344">
        <v>227</v>
      </c>
      <c r="T999" s="344">
        <v>227</v>
      </c>
      <c r="U999" s="344">
        <v>227</v>
      </c>
      <c r="V999" s="344">
        <v>227</v>
      </c>
      <c r="W999" s="344">
        <v>0</v>
      </c>
      <c r="X999" s="407">
        <v>0</v>
      </c>
      <c r="Y999" s="384">
        <v>0</v>
      </c>
      <c r="Z999" s="384">
        <v>0</v>
      </c>
      <c r="AA999" s="384">
        <v>0</v>
      </c>
      <c r="AB999" s="385">
        <v>0</v>
      </c>
      <c r="AC999" s="385">
        <v>0</v>
      </c>
      <c r="AD999" s="385">
        <v>0</v>
      </c>
      <c r="AE999" s="346">
        <v>0</v>
      </c>
      <c r="AF999" s="405">
        <v>0</v>
      </c>
      <c r="AG999" s="333" t="s">
        <v>1520</v>
      </c>
      <c r="AH999" s="388" t="s">
        <v>1518</v>
      </c>
      <c r="AI999" s="388" t="s">
        <v>3169</v>
      </c>
      <c r="AJ999" s="389">
        <v>22</v>
      </c>
      <c r="AK999" s="390">
        <v>15</v>
      </c>
      <c r="AL999" s="333">
        <v>6</v>
      </c>
      <c r="AM999" s="333">
        <v>1.1458333333333333</v>
      </c>
      <c r="AN999" s="440">
        <v>7.1333333333333329</v>
      </c>
      <c r="AO999" s="389">
        <v>0</v>
      </c>
      <c r="AP999" s="388"/>
      <c r="AQ999" s="389"/>
      <c r="AR999" s="389"/>
      <c r="AS999" s="389">
        <v>0</v>
      </c>
      <c r="AT999" s="389"/>
      <c r="AU999" s="389"/>
      <c r="AV999" s="389"/>
      <c r="AW999" s="350">
        <v>0.2</v>
      </c>
      <c r="AX999" s="391">
        <v>2</v>
      </c>
      <c r="AY999" s="83">
        <v>15</v>
      </c>
      <c r="AZ999" s="5">
        <v>0</v>
      </c>
      <c r="BA999" s="5" t="s">
        <v>3612</v>
      </c>
      <c r="BB999" s="5" t="s">
        <v>3612</v>
      </c>
      <c r="BC999" s="5" t="s">
        <v>3612</v>
      </c>
      <c r="BD999" s="4" t="s">
        <v>3612</v>
      </c>
      <c r="BG999" s="5">
        <v>0</v>
      </c>
      <c r="BH999" s="5" t="s">
        <v>3612</v>
      </c>
      <c r="BI999" s="289"/>
      <c r="BJ999" s="297">
        <v>0</v>
      </c>
      <c r="BK999" s="297">
        <v>0</v>
      </c>
    </row>
    <row r="1000" spans="1:63" x14ac:dyDescent="0.2">
      <c r="A1000" s="294" t="s">
        <v>5587</v>
      </c>
      <c r="B1000" s="290" t="s">
        <v>5586</v>
      </c>
      <c r="C1000" s="340">
        <v>5</v>
      </c>
      <c r="D1000" s="341">
        <v>5</v>
      </c>
      <c r="E1000" s="341">
        <v>5</v>
      </c>
      <c r="F1000" s="341">
        <v>5</v>
      </c>
      <c r="G1000" s="341">
        <v>5</v>
      </c>
      <c r="H1000" s="341">
        <v>5</v>
      </c>
      <c r="I1000" s="342">
        <v>5</v>
      </c>
      <c r="J1000" s="340">
        <v>0</v>
      </c>
      <c r="K1000" s="341">
        <v>0</v>
      </c>
      <c r="L1000" s="341">
        <v>0</v>
      </c>
      <c r="M1000" s="341">
        <v>0</v>
      </c>
      <c r="N1000" s="340">
        <v>5</v>
      </c>
      <c r="O1000" s="341">
        <v>5</v>
      </c>
      <c r="P1000" s="341">
        <v>5</v>
      </c>
      <c r="Q1000" s="343">
        <v>5</v>
      </c>
      <c r="R1000" s="344">
        <v>5</v>
      </c>
      <c r="S1000" s="344">
        <v>5</v>
      </c>
      <c r="T1000" s="344">
        <v>5</v>
      </c>
      <c r="U1000" s="344">
        <v>5</v>
      </c>
      <c r="V1000" s="344">
        <v>5</v>
      </c>
      <c r="W1000" s="344">
        <v>0</v>
      </c>
      <c r="X1000" s="407">
        <v>0</v>
      </c>
      <c r="Y1000" s="384">
        <v>0</v>
      </c>
      <c r="Z1000" s="384">
        <v>0</v>
      </c>
      <c r="AA1000" s="384">
        <v>0</v>
      </c>
      <c r="AB1000" s="385">
        <v>0</v>
      </c>
      <c r="AC1000" s="385">
        <v>0</v>
      </c>
      <c r="AD1000" s="385">
        <v>0</v>
      </c>
      <c r="AE1000" s="346">
        <v>0</v>
      </c>
      <c r="AF1000" s="405">
        <v>0</v>
      </c>
      <c r="AG1000" s="333" t="s">
        <v>1520</v>
      </c>
      <c r="AH1000" s="388" t="s">
        <v>5588</v>
      </c>
      <c r="AI1000" s="388" t="s">
        <v>3174</v>
      </c>
      <c r="AJ1000" s="389">
        <v>0</v>
      </c>
      <c r="AK1000" s="390">
        <v>0</v>
      </c>
      <c r="AL1000" s="333">
        <v>0</v>
      </c>
      <c r="AM1000" s="333">
        <v>0</v>
      </c>
      <c r="AN1000" s="440">
        <v>0.1</v>
      </c>
      <c r="AO1000" s="389">
        <v>0</v>
      </c>
      <c r="AP1000" s="388">
        <v>0</v>
      </c>
      <c r="AQ1000" s="389">
        <v>0</v>
      </c>
      <c r="AR1000" s="389">
        <v>0</v>
      </c>
      <c r="AS1000" s="389">
        <v>0</v>
      </c>
      <c r="AT1000" s="389">
        <v>0</v>
      </c>
      <c r="AU1000" s="389">
        <v>0</v>
      </c>
      <c r="AV1000" s="389">
        <v>0</v>
      </c>
      <c r="AW1000" s="350">
        <v>0</v>
      </c>
      <c r="AX1000" s="391">
        <v>1</v>
      </c>
      <c r="AY1000" s="83">
        <v>10</v>
      </c>
      <c r="AZ1000" s="5">
        <v>0</v>
      </c>
      <c r="BA1000" s="5" t="s">
        <v>3612</v>
      </c>
      <c r="BB1000" s="5" t="s">
        <v>3612</v>
      </c>
      <c r="BC1000" s="5" t="s">
        <v>3612</v>
      </c>
      <c r="BD1000" s="4" t="s">
        <v>3612</v>
      </c>
      <c r="BE1000" s="5">
        <v>0</v>
      </c>
      <c r="BF1000" s="5">
        <v>0</v>
      </c>
      <c r="BG1000" s="5">
        <v>0</v>
      </c>
      <c r="BH1000" s="5" t="s">
        <v>3612</v>
      </c>
      <c r="BI1000" s="289">
        <v>0</v>
      </c>
      <c r="BJ1000" s="297">
        <v>0</v>
      </c>
      <c r="BK1000" s="297">
        <v>0</v>
      </c>
    </row>
    <row r="1001" spans="1:63" x14ac:dyDescent="0.2">
      <c r="A1001" s="294" t="s">
        <v>1403</v>
      </c>
      <c r="B1001" s="290" t="s">
        <v>3440</v>
      </c>
      <c r="C1001" s="340">
        <v>86</v>
      </c>
      <c r="D1001" s="341">
        <v>86</v>
      </c>
      <c r="E1001" s="341">
        <v>86</v>
      </c>
      <c r="F1001" s="341">
        <v>86</v>
      </c>
      <c r="G1001" s="341">
        <v>86</v>
      </c>
      <c r="H1001" s="341">
        <v>86</v>
      </c>
      <c r="I1001" s="342">
        <v>86</v>
      </c>
      <c r="J1001" s="340">
        <v>0</v>
      </c>
      <c r="K1001" s="341">
        <v>0</v>
      </c>
      <c r="L1001" s="341">
        <v>0</v>
      </c>
      <c r="M1001" s="341">
        <v>0</v>
      </c>
      <c r="N1001" s="340">
        <v>86</v>
      </c>
      <c r="O1001" s="341">
        <v>86</v>
      </c>
      <c r="P1001" s="341">
        <v>86</v>
      </c>
      <c r="Q1001" s="343">
        <v>86</v>
      </c>
      <c r="R1001" s="344">
        <v>86</v>
      </c>
      <c r="S1001" s="344">
        <v>86</v>
      </c>
      <c r="T1001" s="344">
        <v>86</v>
      </c>
      <c r="U1001" s="344">
        <v>86</v>
      </c>
      <c r="V1001" s="344">
        <v>86</v>
      </c>
      <c r="W1001" s="344">
        <v>0</v>
      </c>
      <c r="X1001" s="407">
        <v>0</v>
      </c>
      <c r="Y1001" s="384">
        <v>0</v>
      </c>
      <c r="Z1001" s="384">
        <v>0</v>
      </c>
      <c r="AA1001" s="384">
        <v>0</v>
      </c>
      <c r="AB1001" s="385">
        <v>0</v>
      </c>
      <c r="AC1001" s="385">
        <v>0</v>
      </c>
      <c r="AD1001" s="385">
        <v>0</v>
      </c>
      <c r="AE1001" s="346">
        <v>0</v>
      </c>
      <c r="AF1001" s="405">
        <v>0</v>
      </c>
      <c r="AG1001" s="333" t="s">
        <v>1520</v>
      </c>
      <c r="AH1001" s="388" t="s">
        <v>3162</v>
      </c>
      <c r="AI1001" s="388" t="s">
        <v>3163</v>
      </c>
      <c r="AJ1001" s="389">
        <v>0.625</v>
      </c>
      <c r="AK1001" s="390">
        <v>30</v>
      </c>
      <c r="AL1001" s="333">
        <v>24</v>
      </c>
      <c r="AM1001" s="333">
        <v>0.33333333333333331</v>
      </c>
      <c r="AN1001" s="440">
        <v>15</v>
      </c>
      <c r="AO1001" s="389">
        <v>0</v>
      </c>
      <c r="AP1001" s="388"/>
      <c r="AQ1001" s="389"/>
      <c r="AR1001" s="389"/>
      <c r="AS1001" s="389"/>
      <c r="AT1001" s="389"/>
      <c r="AU1001" s="389"/>
      <c r="AV1001" s="389"/>
      <c r="AW1001" s="350">
        <v>0.35000000000000003</v>
      </c>
      <c r="AX1001" s="391">
        <v>1</v>
      </c>
      <c r="AY1001" s="83">
        <v>10</v>
      </c>
      <c r="AZ1001" s="5">
        <v>0</v>
      </c>
      <c r="BA1001" s="5" t="s">
        <v>3612</v>
      </c>
      <c r="BB1001" s="5" t="s">
        <v>3612</v>
      </c>
      <c r="BC1001" s="5" t="s">
        <v>3612</v>
      </c>
      <c r="BD1001" s="4" t="s">
        <v>3612</v>
      </c>
      <c r="BG1001" s="5">
        <v>0</v>
      </c>
      <c r="BH1001" s="5" t="s">
        <v>3612</v>
      </c>
      <c r="BI1001" s="289"/>
      <c r="BJ1001" s="297">
        <v>0</v>
      </c>
      <c r="BK1001" s="297">
        <v>0</v>
      </c>
    </row>
    <row r="1002" spans="1:63" x14ac:dyDescent="0.2">
      <c r="A1002" s="294" t="s">
        <v>1404</v>
      </c>
      <c r="B1002" s="290" t="s">
        <v>3441</v>
      </c>
      <c r="C1002" s="340">
        <v>95</v>
      </c>
      <c r="D1002" s="341">
        <v>95</v>
      </c>
      <c r="E1002" s="341">
        <v>95</v>
      </c>
      <c r="F1002" s="341">
        <v>95</v>
      </c>
      <c r="G1002" s="341">
        <v>95</v>
      </c>
      <c r="H1002" s="341">
        <v>95</v>
      </c>
      <c r="I1002" s="342">
        <v>95</v>
      </c>
      <c r="J1002" s="340">
        <v>0</v>
      </c>
      <c r="K1002" s="341">
        <v>0</v>
      </c>
      <c r="L1002" s="341">
        <v>0</v>
      </c>
      <c r="M1002" s="341">
        <v>0</v>
      </c>
      <c r="N1002" s="340">
        <v>95</v>
      </c>
      <c r="O1002" s="341">
        <v>95</v>
      </c>
      <c r="P1002" s="341">
        <v>95</v>
      </c>
      <c r="Q1002" s="343">
        <v>95</v>
      </c>
      <c r="R1002" s="344">
        <v>95</v>
      </c>
      <c r="S1002" s="344">
        <v>95</v>
      </c>
      <c r="T1002" s="344">
        <v>95</v>
      </c>
      <c r="U1002" s="344">
        <v>95</v>
      </c>
      <c r="V1002" s="344">
        <v>95</v>
      </c>
      <c r="W1002" s="344">
        <v>0</v>
      </c>
      <c r="X1002" s="407">
        <v>0</v>
      </c>
      <c r="Y1002" s="384">
        <v>0</v>
      </c>
      <c r="Z1002" s="384">
        <v>0</v>
      </c>
      <c r="AA1002" s="384">
        <v>0</v>
      </c>
      <c r="AB1002" s="385">
        <v>0</v>
      </c>
      <c r="AC1002" s="385">
        <v>0</v>
      </c>
      <c r="AD1002" s="385">
        <v>0</v>
      </c>
      <c r="AE1002" s="346">
        <v>0</v>
      </c>
      <c r="AF1002" s="405">
        <v>0</v>
      </c>
      <c r="AG1002" s="333" t="s">
        <v>1520</v>
      </c>
      <c r="AH1002" s="388" t="s">
        <v>3160</v>
      </c>
      <c r="AI1002" s="388" t="s">
        <v>3163</v>
      </c>
      <c r="AJ1002" s="389">
        <v>0.625</v>
      </c>
      <c r="AK1002" s="390">
        <v>33</v>
      </c>
      <c r="AL1002" s="333">
        <v>24</v>
      </c>
      <c r="AM1002" s="333">
        <v>0.36666666666666664</v>
      </c>
      <c r="AN1002" s="440">
        <v>16.5</v>
      </c>
      <c r="AO1002" s="389">
        <v>0</v>
      </c>
      <c r="AP1002" s="388"/>
      <c r="AQ1002" s="389"/>
      <c r="AR1002" s="389"/>
      <c r="AS1002" s="389"/>
      <c r="AT1002" s="389"/>
      <c r="AU1002" s="389"/>
      <c r="AV1002" s="389"/>
      <c r="AW1002" s="350">
        <v>0.38500000000000001</v>
      </c>
      <c r="AX1002" s="391">
        <v>1</v>
      </c>
      <c r="AY1002" s="83">
        <v>10</v>
      </c>
      <c r="AZ1002" s="5">
        <v>0</v>
      </c>
      <c r="BA1002" s="5" t="s">
        <v>3612</v>
      </c>
      <c r="BB1002" s="5" t="s">
        <v>3612</v>
      </c>
      <c r="BC1002" s="5" t="s">
        <v>3612</v>
      </c>
      <c r="BD1002" s="4" t="s">
        <v>3612</v>
      </c>
      <c r="BG1002" s="5">
        <v>0</v>
      </c>
      <c r="BH1002" s="5" t="s">
        <v>3612</v>
      </c>
      <c r="BI1002" s="289"/>
      <c r="BJ1002" s="297">
        <v>0</v>
      </c>
      <c r="BK1002" s="297">
        <v>0</v>
      </c>
    </row>
    <row r="1003" spans="1:63" x14ac:dyDescent="0.2">
      <c r="A1003" s="294" t="s">
        <v>1405</v>
      </c>
      <c r="B1003" s="290" t="s">
        <v>3442</v>
      </c>
      <c r="C1003" s="340">
        <v>104</v>
      </c>
      <c r="D1003" s="341">
        <v>104</v>
      </c>
      <c r="E1003" s="341">
        <v>104</v>
      </c>
      <c r="F1003" s="341">
        <v>104</v>
      </c>
      <c r="G1003" s="341">
        <v>104</v>
      </c>
      <c r="H1003" s="341">
        <v>104</v>
      </c>
      <c r="I1003" s="342">
        <v>104</v>
      </c>
      <c r="J1003" s="340">
        <v>0</v>
      </c>
      <c r="K1003" s="341">
        <v>0</v>
      </c>
      <c r="L1003" s="341">
        <v>0</v>
      </c>
      <c r="M1003" s="341">
        <v>0</v>
      </c>
      <c r="N1003" s="340">
        <v>104</v>
      </c>
      <c r="O1003" s="341">
        <v>104</v>
      </c>
      <c r="P1003" s="341">
        <v>104</v>
      </c>
      <c r="Q1003" s="343">
        <v>104</v>
      </c>
      <c r="R1003" s="344">
        <v>104</v>
      </c>
      <c r="S1003" s="344">
        <v>104</v>
      </c>
      <c r="T1003" s="344">
        <v>104</v>
      </c>
      <c r="U1003" s="344">
        <v>104</v>
      </c>
      <c r="V1003" s="344">
        <v>104</v>
      </c>
      <c r="W1003" s="344">
        <v>0</v>
      </c>
      <c r="X1003" s="407">
        <v>0</v>
      </c>
      <c r="Y1003" s="384">
        <v>0</v>
      </c>
      <c r="Z1003" s="384">
        <v>0</v>
      </c>
      <c r="AA1003" s="384">
        <v>0</v>
      </c>
      <c r="AB1003" s="385">
        <v>0</v>
      </c>
      <c r="AC1003" s="385">
        <v>0</v>
      </c>
      <c r="AD1003" s="385">
        <v>0</v>
      </c>
      <c r="AE1003" s="346">
        <v>0</v>
      </c>
      <c r="AF1003" s="405">
        <v>0</v>
      </c>
      <c r="AG1003" s="333" t="s">
        <v>1520</v>
      </c>
      <c r="AH1003" s="388" t="s">
        <v>3160</v>
      </c>
      <c r="AI1003" s="388" t="s">
        <v>3163</v>
      </c>
      <c r="AJ1003" s="389">
        <v>0.625</v>
      </c>
      <c r="AK1003" s="390">
        <v>36</v>
      </c>
      <c r="AL1003" s="333">
        <v>24</v>
      </c>
      <c r="AM1003" s="333">
        <v>0.4</v>
      </c>
      <c r="AN1003" s="440">
        <v>18</v>
      </c>
      <c r="AO1003" s="389">
        <v>0</v>
      </c>
      <c r="AP1003" s="388"/>
      <c r="AQ1003" s="389"/>
      <c r="AR1003" s="389"/>
      <c r="AS1003" s="389"/>
      <c r="AT1003" s="389"/>
      <c r="AU1003" s="389"/>
      <c r="AV1003" s="389"/>
      <c r="AW1003" s="350">
        <v>0.42000000000000004</v>
      </c>
      <c r="AX1003" s="391">
        <v>1</v>
      </c>
      <c r="AY1003" s="83">
        <v>10</v>
      </c>
      <c r="AZ1003" s="5">
        <v>0</v>
      </c>
      <c r="BA1003" s="5" t="s">
        <v>3612</v>
      </c>
      <c r="BB1003" s="5" t="s">
        <v>3612</v>
      </c>
      <c r="BC1003" s="5" t="s">
        <v>3612</v>
      </c>
      <c r="BD1003" s="4" t="s">
        <v>3612</v>
      </c>
      <c r="BG1003" s="5">
        <v>0</v>
      </c>
      <c r="BH1003" s="5" t="s">
        <v>3612</v>
      </c>
      <c r="BI1003" s="289"/>
      <c r="BJ1003" s="297">
        <v>0</v>
      </c>
      <c r="BK1003" s="297">
        <v>0</v>
      </c>
    </row>
    <row r="1004" spans="1:63" x14ac:dyDescent="0.2">
      <c r="A1004" s="294" t="s">
        <v>1406</v>
      </c>
      <c r="B1004" s="290" t="s">
        <v>3443</v>
      </c>
      <c r="C1004" s="340">
        <v>113</v>
      </c>
      <c r="D1004" s="341">
        <v>113</v>
      </c>
      <c r="E1004" s="341">
        <v>113</v>
      </c>
      <c r="F1004" s="341">
        <v>113</v>
      </c>
      <c r="G1004" s="341">
        <v>113</v>
      </c>
      <c r="H1004" s="341">
        <v>113</v>
      </c>
      <c r="I1004" s="342">
        <v>113</v>
      </c>
      <c r="J1004" s="340">
        <v>0</v>
      </c>
      <c r="K1004" s="341">
        <v>0</v>
      </c>
      <c r="L1004" s="341">
        <v>0</v>
      </c>
      <c r="M1004" s="341">
        <v>0</v>
      </c>
      <c r="N1004" s="340">
        <v>113</v>
      </c>
      <c r="O1004" s="341">
        <v>113</v>
      </c>
      <c r="P1004" s="341">
        <v>113</v>
      </c>
      <c r="Q1004" s="343">
        <v>113</v>
      </c>
      <c r="R1004" s="344">
        <v>113</v>
      </c>
      <c r="S1004" s="344">
        <v>113</v>
      </c>
      <c r="T1004" s="344">
        <v>113</v>
      </c>
      <c r="U1004" s="344">
        <v>113</v>
      </c>
      <c r="V1004" s="344">
        <v>113</v>
      </c>
      <c r="W1004" s="344">
        <v>0</v>
      </c>
      <c r="X1004" s="407">
        <v>0</v>
      </c>
      <c r="Y1004" s="384">
        <v>0</v>
      </c>
      <c r="Z1004" s="384">
        <v>0</v>
      </c>
      <c r="AA1004" s="384">
        <v>0</v>
      </c>
      <c r="AB1004" s="385">
        <v>0</v>
      </c>
      <c r="AC1004" s="385">
        <v>0</v>
      </c>
      <c r="AD1004" s="385">
        <v>0</v>
      </c>
      <c r="AE1004" s="346">
        <v>0</v>
      </c>
      <c r="AF1004" s="405">
        <v>0</v>
      </c>
      <c r="AG1004" s="333" t="s">
        <v>1520</v>
      </c>
      <c r="AH1004" s="388" t="s">
        <v>3160</v>
      </c>
      <c r="AI1004" s="388" t="s">
        <v>3163</v>
      </c>
      <c r="AJ1004" s="389">
        <v>0.625</v>
      </c>
      <c r="AK1004" s="390">
        <v>39</v>
      </c>
      <c r="AL1004" s="333">
        <v>24</v>
      </c>
      <c r="AM1004" s="333">
        <v>0.43333333333333335</v>
      </c>
      <c r="AN1004" s="440">
        <v>19.5</v>
      </c>
      <c r="AO1004" s="389">
        <v>0</v>
      </c>
      <c r="AP1004" s="388"/>
      <c r="AQ1004" s="389"/>
      <c r="AR1004" s="389"/>
      <c r="AS1004" s="389"/>
      <c r="AT1004" s="389"/>
      <c r="AU1004" s="389"/>
      <c r="AV1004" s="389"/>
      <c r="AW1004" s="350">
        <v>0.45500000000000007</v>
      </c>
      <c r="AX1004" s="391">
        <v>1</v>
      </c>
      <c r="AY1004" s="83">
        <v>10</v>
      </c>
      <c r="AZ1004" s="5">
        <v>0</v>
      </c>
      <c r="BA1004" s="5" t="s">
        <v>3612</v>
      </c>
      <c r="BB1004" s="5" t="s">
        <v>3612</v>
      </c>
      <c r="BC1004" s="5" t="s">
        <v>3612</v>
      </c>
      <c r="BD1004" s="4" t="s">
        <v>3612</v>
      </c>
      <c r="BG1004" s="5">
        <v>0</v>
      </c>
      <c r="BH1004" s="5" t="s">
        <v>3612</v>
      </c>
      <c r="BI1004" s="289"/>
      <c r="BJ1004" s="297">
        <v>0</v>
      </c>
      <c r="BK1004" s="297">
        <v>0</v>
      </c>
    </row>
    <row r="1005" spans="1:63" x14ac:dyDescent="0.2">
      <c r="A1005" s="294" t="s">
        <v>1407</v>
      </c>
      <c r="B1005" s="290" t="s">
        <v>3444</v>
      </c>
      <c r="C1005" s="340">
        <v>121</v>
      </c>
      <c r="D1005" s="341">
        <v>121</v>
      </c>
      <c r="E1005" s="341">
        <v>121</v>
      </c>
      <c r="F1005" s="341">
        <v>121</v>
      </c>
      <c r="G1005" s="341">
        <v>121</v>
      </c>
      <c r="H1005" s="341">
        <v>121</v>
      </c>
      <c r="I1005" s="342">
        <v>121</v>
      </c>
      <c r="J1005" s="340">
        <v>0</v>
      </c>
      <c r="K1005" s="341">
        <v>0</v>
      </c>
      <c r="L1005" s="341">
        <v>0</v>
      </c>
      <c r="M1005" s="341">
        <v>0</v>
      </c>
      <c r="N1005" s="340">
        <v>121</v>
      </c>
      <c r="O1005" s="341">
        <v>121</v>
      </c>
      <c r="P1005" s="341">
        <v>121</v>
      </c>
      <c r="Q1005" s="343">
        <v>121</v>
      </c>
      <c r="R1005" s="344">
        <v>121</v>
      </c>
      <c r="S1005" s="344">
        <v>121</v>
      </c>
      <c r="T1005" s="344">
        <v>121</v>
      </c>
      <c r="U1005" s="344">
        <v>121</v>
      </c>
      <c r="V1005" s="344">
        <v>121</v>
      </c>
      <c r="W1005" s="344">
        <v>0</v>
      </c>
      <c r="X1005" s="407">
        <v>0</v>
      </c>
      <c r="Y1005" s="384">
        <v>0</v>
      </c>
      <c r="Z1005" s="384">
        <v>0</v>
      </c>
      <c r="AA1005" s="384">
        <v>0</v>
      </c>
      <c r="AB1005" s="385">
        <v>0</v>
      </c>
      <c r="AC1005" s="385">
        <v>0</v>
      </c>
      <c r="AD1005" s="385">
        <v>0</v>
      </c>
      <c r="AE1005" s="346">
        <v>0</v>
      </c>
      <c r="AF1005" s="405">
        <v>0</v>
      </c>
      <c r="AG1005" s="333" t="s">
        <v>1520</v>
      </c>
      <c r="AH1005" s="388" t="s">
        <v>3160</v>
      </c>
      <c r="AI1005" s="388" t="s">
        <v>3163</v>
      </c>
      <c r="AJ1005" s="389">
        <v>0.625</v>
      </c>
      <c r="AK1005" s="390">
        <v>42</v>
      </c>
      <c r="AL1005" s="333">
        <v>24</v>
      </c>
      <c r="AM1005" s="333">
        <v>0.46666666666666667</v>
      </c>
      <c r="AN1005" s="440">
        <v>21</v>
      </c>
      <c r="AO1005" s="389">
        <v>0</v>
      </c>
      <c r="AP1005" s="388"/>
      <c r="AQ1005" s="389"/>
      <c r="AR1005" s="389"/>
      <c r="AS1005" s="389"/>
      <c r="AT1005" s="389"/>
      <c r="AU1005" s="389"/>
      <c r="AV1005" s="389"/>
      <c r="AW1005" s="350">
        <v>0.49000000000000005</v>
      </c>
      <c r="AX1005" s="391">
        <v>1</v>
      </c>
      <c r="AY1005" s="83">
        <v>10</v>
      </c>
      <c r="AZ1005" s="5">
        <v>0</v>
      </c>
      <c r="BA1005" s="5" t="s">
        <v>3612</v>
      </c>
      <c r="BB1005" s="5" t="s">
        <v>3612</v>
      </c>
      <c r="BC1005" s="5" t="s">
        <v>3612</v>
      </c>
      <c r="BD1005" s="4" t="s">
        <v>3612</v>
      </c>
      <c r="BG1005" s="5">
        <v>0</v>
      </c>
      <c r="BH1005" s="5" t="s">
        <v>3612</v>
      </c>
      <c r="BI1005" s="289"/>
      <c r="BJ1005" s="297">
        <v>0</v>
      </c>
      <c r="BK1005" s="297">
        <v>0</v>
      </c>
    </row>
    <row r="1006" spans="1:63" x14ac:dyDescent="0.2">
      <c r="A1006" s="294" t="s">
        <v>1512</v>
      </c>
      <c r="B1006" s="290" t="s">
        <v>5231</v>
      </c>
      <c r="C1006" s="340">
        <v>10</v>
      </c>
      <c r="D1006" s="341">
        <v>10</v>
      </c>
      <c r="E1006" s="341">
        <v>10</v>
      </c>
      <c r="F1006" s="341">
        <v>10</v>
      </c>
      <c r="G1006" s="341">
        <v>10</v>
      </c>
      <c r="H1006" s="341">
        <v>10</v>
      </c>
      <c r="I1006" s="342">
        <v>10</v>
      </c>
      <c r="J1006" s="340">
        <v>0</v>
      </c>
      <c r="K1006" s="341">
        <v>0</v>
      </c>
      <c r="L1006" s="341">
        <v>0</v>
      </c>
      <c r="M1006" s="341">
        <v>0</v>
      </c>
      <c r="N1006" s="340">
        <v>10</v>
      </c>
      <c r="O1006" s="341">
        <v>10</v>
      </c>
      <c r="P1006" s="341">
        <v>10</v>
      </c>
      <c r="Q1006" s="343">
        <v>10</v>
      </c>
      <c r="R1006" s="344">
        <v>10</v>
      </c>
      <c r="S1006" s="344">
        <v>10</v>
      </c>
      <c r="T1006" s="344">
        <v>10</v>
      </c>
      <c r="U1006" s="344">
        <v>10</v>
      </c>
      <c r="V1006" s="344">
        <v>10</v>
      </c>
      <c r="W1006" s="344">
        <v>0</v>
      </c>
      <c r="X1006" s="407">
        <v>0</v>
      </c>
      <c r="Y1006" s="384">
        <v>0</v>
      </c>
      <c r="Z1006" s="384">
        <v>0</v>
      </c>
      <c r="AA1006" s="384">
        <v>0</v>
      </c>
      <c r="AB1006" s="385">
        <v>0</v>
      </c>
      <c r="AC1006" s="385">
        <v>0</v>
      </c>
      <c r="AD1006" s="385">
        <v>0</v>
      </c>
      <c r="AE1006" s="385">
        <v>0</v>
      </c>
      <c r="AF1006" s="405">
        <v>0</v>
      </c>
      <c r="AG1006" s="333" t="s">
        <v>1520</v>
      </c>
      <c r="AH1006" s="388" t="s">
        <v>1518</v>
      </c>
      <c r="AI1006" s="388" t="s">
        <v>3172</v>
      </c>
      <c r="AJ1006" s="389">
        <v>2</v>
      </c>
      <c r="AK1006" s="390">
        <v>1</v>
      </c>
      <c r="AL1006" s="333">
        <v>4</v>
      </c>
      <c r="AM1006" s="333">
        <v>4.6296296296296294E-3</v>
      </c>
      <c r="AN1006" s="440">
        <v>0.5</v>
      </c>
      <c r="AO1006" s="389">
        <v>0</v>
      </c>
      <c r="AP1006" s="388"/>
      <c r="AQ1006" s="389"/>
      <c r="AR1006" s="389"/>
      <c r="AS1006" s="389"/>
      <c r="AT1006" s="389"/>
      <c r="AU1006" s="389"/>
      <c r="AV1006" s="389"/>
      <c r="AW1006" s="350">
        <v>0</v>
      </c>
      <c r="AX1006" s="391">
        <v>1</v>
      </c>
      <c r="AY1006" s="83">
        <v>5</v>
      </c>
      <c r="AZ1006" s="5">
        <v>0</v>
      </c>
      <c r="BA1006" s="5" t="s">
        <v>3612</v>
      </c>
      <c r="BB1006" s="5" t="s">
        <v>3612</v>
      </c>
      <c r="BC1006" s="5" t="s">
        <v>3612</v>
      </c>
      <c r="BD1006" s="4" t="s">
        <v>3612</v>
      </c>
      <c r="BG1006" s="5">
        <v>0</v>
      </c>
      <c r="BH1006" s="5" t="s">
        <v>3612</v>
      </c>
      <c r="BI1006" s="289"/>
      <c r="BJ1006" s="297">
        <v>0</v>
      </c>
      <c r="BK1006" s="297">
        <v>0</v>
      </c>
    </row>
    <row r="1007" spans="1:63" x14ac:dyDescent="0.2">
      <c r="A1007" s="294" t="s">
        <v>1514</v>
      </c>
      <c r="B1007" s="290" t="s">
        <v>5232</v>
      </c>
      <c r="C1007" s="340">
        <v>10</v>
      </c>
      <c r="D1007" s="341">
        <v>10</v>
      </c>
      <c r="E1007" s="341">
        <v>10</v>
      </c>
      <c r="F1007" s="341">
        <v>10</v>
      </c>
      <c r="G1007" s="341">
        <v>10</v>
      </c>
      <c r="H1007" s="341">
        <v>10</v>
      </c>
      <c r="I1007" s="342">
        <v>10</v>
      </c>
      <c r="J1007" s="340">
        <v>0</v>
      </c>
      <c r="K1007" s="341">
        <v>0</v>
      </c>
      <c r="L1007" s="341">
        <v>0</v>
      </c>
      <c r="M1007" s="341">
        <v>0</v>
      </c>
      <c r="N1007" s="340">
        <v>10</v>
      </c>
      <c r="O1007" s="341">
        <v>10</v>
      </c>
      <c r="P1007" s="341">
        <v>10</v>
      </c>
      <c r="Q1007" s="343">
        <v>10</v>
      </c>
      <c r="R1007" s="344">
        <v>10</v>
      </c>
      <c r="S1007" s="344">
        <v>10</v>
      </c>
      <c r="T1007" s="344">
        <v>10</v>
      </c>
      <c r="U1007" s="344">
        <v>10</v>
      </c>
      <c r="V1007" s="344">
        <v>10</v>
      </c>
      <c r="W1007" s="344">
        <v>0</v>
      </c>
      <c r="X1007" s="407">
        <v>0</v>
      </c>
      <c r="Y1007" s="384">
        <v>0</v>
      </c>
      <c r="Z1007" s="384">
        <v>0</v>
      </c>
      <c r="AA1007" s="384">
        <v>0</v>
      </c>
      <c r="AB1007" s="385">
        <v>0</v>
      </c>
      <c r="AC1007" s="385">
        <v>0</v>
      </c>
      <c r="AD1007" s="385">
        <v>0</v>
      </c>
      <c r="AE1007" s="346">
        <v>0</v>
      </c>
      <c r="AF1007" s="405">
        <v>0</v>
      </c>
      <c r="AG1007" s="333" t="s">
        <v>1520</v>
      </c>
      <c r="AH1007" s="388" t="s">
        <v>1518</v>
      </c>
      <c r="AI1007" s="388" t="s">
        <v>3173</v>
      </c>
      <c r="AJ1007" s="389">
        <v>21</v>
      </c>
      <c r="AK1007" s="390">
        <v>1</v>
      </c>
      <c r="AL1007" s="333">
        <v>1</v>
      </c>
      <c r="AM1007" s="333">
        <v>1.2152777777777778E-2</v>
      </c>
      <c r="AN1007" s="440">
        <v>0.25</v>
      </c>
      <c r="AO1007" s="389">
        <v>0</v>
      </c>
      <c r="AP1007" s="388"/>
      <c r="AQ1007" s="389"/>
      <c r="AR1007" s="389"/>
      <c r="AS1007" s="389"/>
      <c r="AT1007" s="389"/>
      <c r="AU1007" s="389"/>
      <c r="AV1007" s="389"/>
      <c r="AW1007" s="350">
        <v>0</v>
      </c>
      <c r="AX1007" s="391">
        <v>1</v>
      </c>
      <c r="AY1007" s="83">
        <v>5</v>
      </c>
      <c r="AZ1007" s="5">
        <v>0</v>
      </c>
      <c r="BA1007" s="5" t="s">
        <v>3612</v>
      </c>
      <c r="BB1007" s="5" t="s">
        <v>3612</v>
      </c>
      <c r="BC1007" s="5" t="s">
        <v>3612</v>
      </c>
      <c r="BD1007" s="4" t="s">
        <v>3612</v>
      </c>
      <c r="BG1007" s="5">
        <v>0</v>
      </c>
      <c r="BH1007" s="5" t="s">
        <v>3612</v>
      </c>
      <c r="BI1007" s="289"/>
      <c r="BJ1007" s="297">
        <v>0</v>
      </c>
      <c r="BK1007" s="297">
        <v>0</v>
      </c>
    </row>
    <row r="1008" spans="1:63" x14ac:dyDescent="0.2">
      <c r="A1008" s="294" t="s">
        <v>5233</v>
      </c>
      <c r="B1008" s="290" t="s">
        <v>5234</v>
      </c>
      <c r="C1008" s="340">
        <v>10</v>
      </c>
      <c r="D1008" s="341">
        <v>10</v>
      </c>
      <c r="E1008" s="341">
        <v>10</v>
      </c>
      <c r="F1008" s="341">
        <v>10</v>
      </c>
      <c r="G1008" s="341">
        <v>10</v>
      </c>
      <c r="H1008" s="341">
        <v>10</v>
      </c>
      <c r="I1008" s="342">
        <v>10</v>
      </c>
      <c r="J1008" s="340">
        <v>0</v>
      </c>
      <c r="K1008" s="341">
        <v>0</v>
      </c>
      <c r="L1008" s="341">
        <v>0</v>
      </c>
      <c r="M1008" s="341">
        <v>0</v>
      </c>
      <c r="N1008" s="340">
        <v>10</v>
      </c>
      <c r="O1008" s="341">
        <v>10</v>
      </c>
      <c r="P1008" s="341">
        <v>10</v>
      </c>
      <c r="Q1008" s="343">
        <v>10</v>
      </c>
      <c r="R1008" s="344">
        <v>10</v>
      </c>
      <c r="S1008" s="344">
        <v>10</v>
      </c>
      <c r="T1008" s="344">
        <v>10</v>
      </c>
      <c r="U1008" s="344">
        <v>10</v>
      </c>
      <c r="V1008" s="344">
        <v>10</v>
      </c>
      <c r="W1008" s="344">
        <v>0</v>
      </c>
      <c r="X1008" s="407">
        <v>0</v>
      </c>
      <c r="Y1008" s="384">
        <v>0</v>
      </c>
      <c r="Z1008" s="384">
        <v>0</v>
      </c>
      <c r="AA1008" s="384">
        <v>0</v>
      </c>
      <c r="AB1008" s="385">
        <v>0</v>
      </c>
      <c r="AC1008" s="385">
        <v>0</v>
      </c>
      <c r="AD1008" s="385">
        <v>0</v>
      </c>
      <c r="AE1008" s="346">
        <v>0</v>
      </c>
      <c r="AF1008" s="405">
        <v>0</v>
      </c>
      <c r="AG1008" s="333" t="s">
        <v>1520</v>
      </c>
      <c r="AH1008" s="388" t="s">
        <v>1518</v>
      </c>
      <c r="AI1008" s="388" t="s">
        <v>3173</v>
      </c>
      <c r="AJ1008" s="389">
        <v>21</v>
      </c>
      <c r="AK1008" s="390">
        <v>1</v>
      </c>
      <c r="AL1008" s="333">
        <v>1</v>
      </c>
      <c r="AM1008" s="333">
        <v>1.2152777777777778E-2</v>
      </c>
      <c r="AN1008" s="440">
        <v>0.25</v>
      </c>
      <c r="AO1008" s="389">
        <v>0</v>
      </c>
      <c r="AP1008" s="388"/>
      <c r="AQ1008" s="389"/>
      <c r="AR1008" s="389"/>
      <c r="AS1008" s="389"/>
      <c r="AT1008" s="389"/>
      <c r="AU1008" s="389"/>
      <c r="AV1008" s="389"/>
      <c r="AW1008" s="350">
        <v>0</v>
      </c>
      <c r="AX1008" s="391">
        <v>1</v>
      </c>
      <c r="AY1008" s="83">
        <v>5</v>
      </c>
      <c r="AZ1008" s="5">
        <v>0</v>
      </c>
      <c r="BA1008" s="5" t="s">
        <v>3612</v>
      </c>
      <c r="BB1008" s="5" t="s">
        <v>3612</v>
      </c>
      <c r="BC1008" s="5" t="s">
        <v>3612</v>
      </c>
      <c r="BD1008" s="4" t="s">
        <v>3612</v>
      </c>
      <c r="BE1008" s="5">
        <v>0</v>
      </c>
      <c r="BF1008" s="5">
        <v>0</v>
      </c>
      <c r="BG1008" s="5">
        <v>0</v>
      </c>
      <c r="BH1008" s="5" t="s">
        <v>3612</v>
      </c>
      <c r="BI1008" s="289">
        <v>0</v>
      </c>
      <c r="BJ1008" s="297">
        <v>0</v>
      </c>
      <c r="BK1008" s="297">
        <v>0</v>
      </c>
    </row>
    <row r="1009" spans="1:63" x14ac:dyDescent="0.2">
      <c r="A1009" s="294" t="s">
        <v>1513</v>
      </c>
      <c r="B1009" s="290" t="s">
        <v>5235</v>
      </c>
      <c r="C1009" s="340">
        <v>10</v>
      </c>
      <c r="D1009" s="341">
        <v>10</v>
      </c>
      <c r="E1009" s="341">
        <v>10</v>
      </c>
      <c r="F1009" s="341">
        <v>10</v>
      </c>
      <c r="G1009" s="341">
        <v>10</v>
      </c>
      <c r="H1009" s="341">
        <v>10</v>
      </c>
      <c r="I1009" s="342">
        <v>10</v>
      </c>
      <c r="J1009" s="340">
        <v>0</v>
      </c>
      <c r="K1009" s="341">
        <v>0</v>
      </c>
      <c r="L1009" s="341">
        <v>0</v>
      </c>
      <c r="M1009" s="341">
        <v>0</v>
      </c>
      <c r="N1009" s="340">
        <v>10</v>
      </c>
      <c r="O1009" s="341">
        <v>10</v>
      </c>
      <c r="P1009" s="341">
        <v>10</v>
      </c>
      <c r="Q1009" s="343">
        <v>10</v>
      </c>
      <c r="R1009" s="344">
        <v>10</v>
      </c>
      <c r="S1009" s="344">
        <v>10</v>
      </c>
      <c r="T1009" s="344">
        <v>10</v>
      </c>
      <c r="U1009" s="344">
        <v>10</v>
      </c>
      <c r="V1009" s="344">
        <v>10</v>
      </c>
      <c r="W1009" s="344">
        <v>0</v>
      </c>
      <c r="X1009" s="407">
        <v>0</v>
      </c>
      <c r="Y1009" s="384">
        <v>0</v>
      </c>
      <c r="Z1009" s="384">
        <v>0</v>
      </c>
      <c r="AA1009" s="384">
        <v>0</v>
      </c>
      <c r="AB1009" s="385">
        <v>0</v>
      </c>
      <c r="AC1009" s="385">
        <v>0</v>
      </c>
      <c r="AD1009" s="385">
        <v>0</v>
      </c>
      <c r="AE1009" s="346">
        <v>0</v>
      </c>
      <c r="AF1009" s="405">
        <v>0</v>
      </c>
      <c r="AG1009" s="333" t="s">
        <v>1520</v>
      </c>
      <c r="AH1009" s="388" t="s">
        <v>1518</v>
      </c>
      <c r="AI1009" s="388" t="s">
        <v>3173</v>
      </c>
      <c r="AJ1009" s="389">
        <v>24</v>
      </c>
      <c r="AK1009" s="390">
        <v>1</v>
      </c>
      <c r="AL1009" s="333">
        <v>1</v>
      </c>
      <c r="AM1009" s="333">
        <v>1.3888888888888888E-2</v>
      </c>
      <c r="AN1009" s="440">
        <v>0.25</v>
      </c>
      <c r="AO1009" s="389">
        <v>0</v>
      </c>
      <c r="AP1009" s="388"/>
      <c r="AQ1009" s="389"/>
      <c r="AR1009" s="389"/>
      <c r="AS1009" s="389"/>
      <c r="AT1009" s="389"/>
      <c r="AU1009" s="389"/>
      <c r="AV1009" s="389"/>
      <c r="AW1009" s="350">
        <v>0</v>
      </c>
      <c r="AX1009" s="391">
        <v>1</v>
      </c>
      <c r="AY1009" s="83">
        <v>5</v>
      </c>
      <c r="AZ1009" s="5">
        <v>0</v>
      </c>
      <c r="BA1009" s="5" t="s">
        <v>3612</v>
      </c>
      <c r="BB1009" s="5" t="s">
        <v>3612</v>
      </c>
      <c r="BC1009" s="5" t="s">
        <v>3612</v>
      </c>
      <c r="BD1009" s="4" t="s">
        <v>3612</v>
      </c>
      <c r="BG1009" s="5">
        <v>0</v>
      </c>
      <c r="BH1009" s="5" t="s">
        <v>3612</v>
      </c>
      <c r="BI1009" s="289"/>
      <c r="BJ1009" s="297">
        <v>0</v>
      </c>
      <c r="BK1009" s="297">
        <v>0</v>
      </c>
    </row>
    <row r="1010" spans="1:63" x14ac:dyDescent="0.2">
      <c r="A1010" s="294" t="s">
        <v>5236</v>
      </c>
      <c r="B1010" s="290" t="s">
        <v>5237</v>
      </c>
      <c r="C1010" s="340">
        <v>10</v>
      </c>
      <c r="D1010" s="341">
        <v>10</v>
      </c>
      <c r="E1010" s="341">
        <v>10</v>
      </c>
      <c r="F1010" s="341">
        <v>10</v>
      </c>
      <c r="G1010" s="341">
        <v>10</v>
      </c>
      <c r="H1010" s="341">
        <v>10</v>
      </c>
      <c r="I1010" s="342">
        <v>10</v>
      </c>
      <c r="J1010" s="340">
        <v>0</v>
      </c>
      <c r="K1010" s="341">
        <v>0</v>
      </c>
      <c r="L1010" s="341">
        <v>0</v>
      </c>
      <c r="M1010" s="341">
        <v>0</v>
      </c>
      <c r="N1010" s="340">
        <v>10</v>
      </c>
      <c r="O1010" s="341">
        <v>10</v>
      </c>
      <c r="P1010" s="341">
        <v>10</v>
      </c>
      <c r="Q1010" s="343">
        <v>10</v>
      </c>
      <c r="R1010" s="344">
        <v>10</v>
      </c>
      <c r="S1010" s="344">
        <v>10</v>
      </c>
      <c r="T1010" s="344">
        <v>10</v>
      </c>
      <c r="U1010" s="344">
        <v>10</v>
      </c>
      <c r="V1010" s="344">
        <v>10</v>
      </c>
      <c r="W1010" s="344">
        <v>0</v>
      </c>
      <c r="X1010" s="407">
        <v>0</v>
      </c>
      <c r="Y1010" s="384">
        <v>0</v>
      </c>
      <c r="Z1010" s="384">
        <v>0</v>
      </c>
      <c r="AA1010" s="384">
        <v>0</v>
      </c>
      <c r="AB1010" s="385">
        <v>0</v>
      </c>
      <c r="AC1010" s="385">
        <v>0</v>
      </c>
      <c r="AD1010" s="385">
        <v>0</v>
      </c>
      <c r="AE1010" s="346">
        <v>0</v>
      </c>
      <c r="AF1010" s="405">
        <v>0</v>
      </c>
      <c r="AG1010" s="333" t="s">
        <v>1520</v>
      </c>
      <c r="AH1010" s="388" t="s">
        <v>1518</v>
      </c>
      <c r="AI1010" s="388" t="s">
        <v>3173</v>
      </c>
      <c r="AJ1010" s="389">
        <v>24</v>
      </c>
      <c r="AK1010" s="390">
        <v>1</v>
      </c>
      <c r="AL1010" s="333">
        <v>1</v>
      </c>
      <c r="AM1010" s="333">
        <v>1.3888888888888888E-2</v>
      </c>
      <c r="AN1010" s="440">
        <v>0.25</v>
      </c>
      <c r="AO1010" s="389">
        <v>0</v>
      </c>
      <c r="AP1010" s="388">
        <v>0</v>
      </c>
      <c r="AQ1010" s="389">
        <v>0</v>
      </c>
      <c r="AR1010" s="389">
        <v>0</v>
      </c>
      <c r="AS1010" s="389">
        <v>0</v>
      </c>
      <c r="AT1010" s="389">
        <v>0</v>
      </c>
      <c r="AU1010" s="389">
        <v>0</v>
      </c>
      <c r="AV1010" s="389">
        <v>0</v>
      </c>
      <c r="AW1010" s="350">
        <v>0</v>
      </c>
      <c r="AX1010" s="391">
        <v>1</v>
      </c>
      <c r="AY1010" s="83">
        <v>5</v>
      </c>
      <c r="AZ1010" s="5">
        <v>0</v>
      </c>
      <c r="BA1010" s="5" t="s">
        <v>3612</v>
      </c>
      <c r="BB1010" s="5" t="s">
        <v>3612</v>
      </c>
      <c r="BC1010" s="5" t="s">
        <v>3612</v>
      </c>
      <c r="BD1010" s="4" t="s">
        <v>3612</v>
      </c>
      <c r="BE1010" s="5">
        <v>0</v>
      </c>
      <c r="BF1010" s="5">
        <v>0</v>
      </c>
      <c r="BG1010" s="5">
        <v>0</v>
      </c>
      <c r="BH1010" s="5" t="s">
        <v>3612</v>
      </c>
      <c r="BI1010" s="289">
        <v>0</v>
      </c>
      <c r="BJ1010" s="297">
        <v>0</v>
      </c>
      <c r="BK1010" s="297">
        <v>0</v>
      </c>
    </row>
    <row r="1011" spans="1:63" x14ac:dyDescent="0.2">
      <c r="A1011" s="294" t="s">
        <v>1511</v>
      </c>
      <c r="B1011" s="290" t="s">
        <v>5238</v>
      </c>
      <c r="C1011" s="340">
        <v>48</v>
      </c>
      <c r="D1011" s="341">
        <v>48</v>
      </c>
      <c r="E1011" s="341">
        <v>48</v>
      </c>
      <c r="F1011" s="341">
        <v>48</v>
      </c>
      <c r="G1011" s="341">
        <v>48</v>
      </c>
      <c r="H1011" s="341">
        <v>48</v>
      </c>
      <c r="I1011" s="342">
        <v>48</v>
      </c>
      <c r="J1011" s="340">
        <v>0</v>
      </c>
      <c r="K1011" s="341">
        <v>0</v>
      </c>
      <c r="L1011" s="341">
        <v>0</v>
      </c>
      <c r="M1011" s="341">
        <v>0</v>
      </c>
      <c r="N1011" s="340">
        <v>48</v>
      </c>
      <c r="O1011" s="341">
        <v>48</v>
      </c>
      <c r="P1011" s="341">
        <v>48</v>
      </c>
      <c r="Q1011" s="343">
        <v>48</v>
      </c>
      <c r="R1011" s="344">
        <v>48</v>
      </c>
      <c r="S1011" s="344">
        <v>48</v>
      </c>
      <c r="T1011" s="344">
        <v>48</v>
      </c>
      <c r="U1011" s="344">
        <v>48</v>
      </c>
      <c r="V1011" s="344">
        <v>48</v>
      </c>
      <c r="W1011" s="344">
        <v>0</v>
      </c>
      <c r="X1011" s="407">
        <v>0</v>
      </c>
      <c r="Y1011" s="384">
        <v>0</v>
      </c>
      <c r="Z1011" s="384">
        <v>0</v>
      </c>
      <c r="AA1011" s="384">
        <v>0</v>
      </c>
      <c r="AB1011" s="385">
        <v>0</v>
      </c>
      <c r="AC1011" s="385">
        <v>0</v>
      </c>
      <c r="AD1011" s="385">
        <v>0</v>
      </c>
      <c r="AE1011" s="346">
        <v>0</v>
      </c>
      <c r="AF1011" s="405">
        <v>0</v>
      </c>
      <c r="AG1011" s="333" t="s">
        <v>1520</v>
      </c>
      <c r="AH1011" s="388" t="s">
        <v>1518</v>
      </c>
      <c r="AI1011" s="388" t="s">
        <v>3171</v>
      </c>
      <c r="AJ1011" s="389">
        <v>21</v>
      </c>
      <c r="AK1011" s="390">
        <v>1</v>
      </c>
      <c r="AL1011" s="333">
        <v>6</v>
      </c>
      <c r="AM1011" s="333">
        <v>7.2916666666666671E-2</v>
      </c>
      <c r="AN1011" s="440">
        <v>3</v>
      </c>
      <c r="AO1011" s="389">
        <v>0</v>
      </c>
      <c r="AP1011" s="388"/>
      <c r="AQ1011" s="389"/>
      <c r="AR1011" s="389"/>
      <c r="AS1011" s="389"/>
      <c r="AT1011" s="389"/>
      <c r="AU1011" s="389"/>
      <c r="AV1011" s="389"/>
      <c r="AW1011" s="350">
        <v>0</v>
      </c>
      <c r="AX1011" s="391">
        <v>1</v>
      </c>
      <c r="AY1011" s="83">
        <v>10</v>
      </c>
      <c r="AZ1011" s="5">
        <v>0</v>
      </c>
      <c r="BA1011" s="5" t="s">
        <v>3612</v>
      </c>
      <c r="BB1011" s="5" t="s">
        <v>3612</v>
      </c>
      <c r="BC1011" s="5" t="s">
        <v>3612</v>
      </c>
      <c r="BD1011" s="4" t="s">
        <v>3612</v>
      </c>
      <c r="BG1011" s="5">
        <v>0</v>
      </c>
      <c r="BH1011" s="5" t="s">
        <v>3612</v>
      </c>
      <c r="BI1011" s="289"/>
      <c r="BJ1011" s="297">
        <v>0</v>
      </c>
      <c r="BK1011" s="297">
        <v>0</v>
      </c>
    </row>
    <row r="1012" spans="1:63" x14ac:dyDescent="0.2">
      <c r="A1012" s="294" t="s">
        <v>5239</v>
      </c>
      <c r="B1012" s="290" t="s">
        <v>5240</v>
      </c>
      <c r="C1012" s="340">
        <v>48</v>
      </c>
      <c r="D1012" s="341">
        <v>48</v>
      </c>
      <c r="E1012" s="341">
        <v>48</v>
      </c>
      <c r="F1012" s="341">
        <v>48</v>
      </c>
      <c r="G1012" s="341">
        <v>48</v>
      </c>
      <c r="H1012" s="341">
        <v>48</v>
      </c>
      <c r="I1012" s="342">
        <v>48</v>
      </c>
      <c r="J1012" s="340">
        <v>0</v>
      </c>
      <c r="K1012" s="341">
        <v>0</v>
      </c>
      <c r="L1012" s="341">
        <v>0</v>
      </c>
      <c r="M1012" s="341">
        <v>0</v>
      </c>
      <c r="N1012" s="340">
        <v>48</v>
      </c>
      <c r="O1012" s="341">
        <v>48</v>
      </c>
      <c r="P1012" s="341">
        <v>48</v>
      </c>
      <c r="Q1012" s="343">
        <v>48</v>
      </c>
      <c r="R1012" s="344">
        <v>48</v>
      </c>
      <c r="S1012" s="344">
        <v>48</v>
      </c>
      <c r="T1012" s="344">
        <v>48</v>
      </c>
      <c r="U1012" s="344">
        <v>48</v>
      </c>
      <c r="V1012" s="344">
        <v>48</v>
      </c>
      <c r="W1012" s="344">
        <v>0</v>
      </c>
      <c r="X1012" s="407">
        <v>0</v>
      </c>
      <c r="Y1012" s="384">
        <v>0</v>
      </c>
      <c r="Z1012" s="384">
        <v>0</v>
      </c>
      <c r="AA1012" s="384">
        <v>0</v>
      </c>
      <c r="AB1012" s="385">
        <v>0</v>
      </c>
      <c r="AC1012" s="385">
        <v>0</v>
      </c>
      <c r="AD1012" s="385">
        <v>0</v>
      </c>
      <c r="AE1012" s="346">
        <v>0</v>
      </c>
      <c r="AF1012" s="405">
        <v>0</v>
      </c>
      <c r="AG1012" s="333" t="s">
        <v>1520</v>
      </c>
      <c r="AH1012" s="388" t="s">
        <v>1518</v>
      </c>
      <c r="AI1012" s="388" t="s">
        <v>3171</v>
      </c>
      <c r="AJ1012" s="389">
        <v>21</v>
      </c>
      <c r="AK1012" s="390">
        <v>1</v>
      </c>
      <c r="AL1012" s="333">
        <v>6</v>
      </c>
      <c r="AM1012" s="333">
        <v>7.2916666666666671E-2</v>
      </c>
      <c r="AN1012" s="440">
        <v>3</v>
      </c>
      <c r="AO1012" s="389">
        <v>0</v>
      </c>
      <c r="AP1012" s="388">
        <v>0</v>
      </c>
      <c r="AQ1012" s="389">
        <v>0</v>
      </c>
      <c r="AR1012" s="389">
        <v>0</v>
      </c>
      <c r="AS1012" s="389">
        <v>0</v>
      </c>
      <c r="AT1012" s="389">
        <v>0</v>
      </c>
      <c r="AU1012" s="389">
        <v>0</v>
      </c>
      <c r="AV1012" s="389">
        <v>0</v>
      </c>
      <c r="AW1012" s="350">
        <v>0</v>
      </c>
      <c r="AX1012" s="391">
        <v>1</v>
      </c>
      <c r="AY1012" s="83">
        <v>10</v>
      </c>
      <c r="AZ1012" s="5">
        <v>0</v>
      </c>
      <c r="BA1012" s="5" t="s">
        <v>3612</v>
      </c>
      <c r="BB1012" s="5" t="s">
        <v>3612</v>
      </c>
      <c r="BC1012" s="5" t="s">
        <v>3612</v>
      </c>
      <c r="BD1012" s="4" t="s">
        <v>3612</v>
      </c>
      <c r="BE1012" s="5">
        <v>0</v>
      </c>
      <c r="BF1012" s="5">
        <v>0</v>
      </c>
      <c r="BG1012" s="5">
        <v>0</v>
      </c>
      <c r="BH1012" s="5" t="s">
        <v>3612</v>
      </c>
      <c r="BI1012" s="289">
        <v>0</v>
      </c>
      <c r="BJ1012" s="297">
        <v>0</v>
      </c>
      <c r="BK1012" s="297">
        <v>0</v>
      </c>
    </row>
    <row r="1013" spans="1:63" x14ac:dyDescent="0.2">
      <c r="A1013" s="294" t="s">
        <v>1509</v>
      </c>
      <c r="B1013" s="290" t="s">
        <v>5241</v>
      </c>
      <c r="C1013" s="340">
        <v>48</v>
      </c>
      <c r="D1013" s="341">
        <v>48</v>
      </c>
      <c r="E1013" s="341">
        <v>48</v>
      </c>
      <c r="F1013" s="341">
        <v>48</v>
      </c>
      <c r="G1013" s="341">
        <v>48</v>
      </c>
      <c r="H1013" s="341">
        <v>48</v>
      </c>
      <c r="I1013" s="342">
        <v>48</v>
      </c>
      <c r="J1013" s="340">
        <v>0</v>
      </c>
      <c r="K1013" s="341">
        <v>0</v>
      </c>
      <c r="L1013" s="341">
        <v>0</v>
      </c>
      <c r="M1013" s="341">
        <v>0</v>
      </c>
      <c r="N1013" s="340">
        <v>48</v>
      </c>
      <c r="O1013" s="341">
        <v>48</v>
      </c>
      <c r="P1013" s="341">
        <v>48</v>
      </c>
      <c r="Q1013" s="343">
        <v>48</v>
      </c>
      <c r="R1013" s="344">
        <v>48</v>
      </c>
      <c r="S1013" s="344">
        <v>48</v>
      </c>
      <c r="T1013" s="344">
        <v>48</v>
      </c>
      <c r="U1013" s="344">
        <v>48</v>
      </c>
      <c r="V1013" s="344">
        <v>48</v>
      </c>
      <c r="W1013" s="344">
        <v>0</v>
      </c>
      <c r="X1013" s="407">
        <v>0</v>
      </c>
      <c r="Y1013" s="384">
        <v>0</v>
      </c>
      <c r="Z1013" s="384">
        <v>0</v>
      </c>
      <c r="AA1013" s="384">
        <v>0</v>
      </c>
      <c r="AB1013" s="385">
        <v>0</v>
      </c>
      <c r="AC1013" s="385">
        <v>0</v>
      </c>
      <c r="AD1013" s="385">
        <v>0</v>
      </c>
      <c r="AE1013" s="346">
        <v>0</v>
      </c>
      <c r="AF1013" s="405">
        <v>0</v>
      </c>
      <c r="AG1013" s="333" t="s">
        <v>1520</v>
      </c>
      <c r="AH1013" s="388" t="s">
        <v>1518</v>
      </c>
      <c r="AI1013" s="388" t="s">
        <v>3171</v>
      </c>
      <c r="AJ1013" s="389">
        <v>22</v>
      </c>
      <c r="AK1013" s="390">
        <v>1</v>
      </c>
      <c r="AL1013" s="333">
        <v>6</v>
      </c>
      <c r="AM1013" s="333">
        <v>7.6388888888888895E-2</v>
      </c>
      <c r="AN1013" s="440">
        <v>3</v>
      </c>
      <c r="AO1013" s="389">
        <v>0</v>
      </c>
      <c r="AP1013" s="388"/>
      <c r="AQ1013" s="389"/>
      <c r="AR1013" s="389"/>
      <c r="AS1013" s="389"/>
      <c r="AT1013" s="389"/>
      <c r="AU1013" s="389"/>
      <c r="AV1013" s="389"/>
      <c r="AW1013" s="350">
        <v>0</v>
      </c>
      <c r="AX1013" s="391">
        <v>1</v>
      </c>
      <c r="AY1013" s="83">
        <v>10</v>
      </c>
      <c r="AZ1013" s="5">
        <v>0</v>
      </c>
      <c r="BA1013" s="5" t="s">
        <v>3612</v>
      </c>
      <c r="BB1013" s="5" t="s">
        <v>3612</v>
      </c>
      <c r="BC1013" s="5" t="s">
        <v>3612</v>
      </c>
      <c r="BD1013" s="4" t="s">
        <v>3612</v>
      </c>
      <c r="BG1013" s="5">
        <v>0</v>
      </c>
      <c r="BH1013" s="5" t="s">
        <v>3612</v>
      </c>
      <c r="BI1013" s="289"/>
      <c r="BJ1013" s="297">
        <v>0</v>
      </c>
      <c r="BK1013" s="297">
        <v>0</v>
      </c>
    </row>
    <row r="1014" spans="1:63" x14ac:dyDescent="0.2">
      <c r="A1014" s="294" t="s">
        <v>5242</v>
      </c>
      <c r="B1014" s="290" t="s">
        <v>5243</v>
      </c>
      <c r="C1014" s="340">
        <v>48</v>
      </c>
      <c r="D1014" s="341">
        <v>48</v>
      </c>
      <c r="E1014" s="341">
        <v>48</v>
      </c>
      <c r="F1014" s="341">
        <v>48</v>
      </c>
      <c r="G1014" s="341">
        <v>48</v>
      </c>
      <c r="H1014" s="341">
        <v>48</v>
      </c>
      <c r="I1014" s="342">
        <v>48</v>
      </c>
      <c r="J1014" s="340">
        <v>0</v>
      </c>
      <c r="K1014" s="341">
        <v>0</v>
      </c>
      <c r="L1014" s="341">
        <v>0</v>
      </c>
      <c r="M1014" s="341">
        <v>0</v>
      </c>
      <c r="N1014" s="340">
        <v>48</v>
      </c>
      <c r="O1014" s="341">
        <v>48</v>
      </c>
      <c r="P1014" s="341">
        <v>48</v>
      </c>
      <c r="Q1014" s="343">
        <v>48</v>
      </c>
      <c r="R1014" s="344">
        <v>48</v>
      </c>
      <c r="S1014" s="344">
        <v>48</v>
      </c>
      <c r="T1014" s="344">
        <v>48</v>
      </c>
      <c r="U1014" s="344">
        <v>48</v>
      </c>
      <c r="V1014" s="344">
        <v>48</v>
      </c>
      <c r="W1014" s="344">
        <v>0</v>
      </c>
      <c r="X1014" s="407">
        <v>0</v>
      </c>
      <c r="Y1014" s="384">
        <v>0</v>
      </c>
      <c r="Z1014" s="384">
        <v>0</v>
      </c>
      <c r="AA1014" s="384">
        <v>0</v>
      </c>
      <c r="AB1014" s="385">
        <v>0</v>
      </c>
      <c r="AC1014" s="385">
        <v>0</v>
      </c>
      <c r="AD1014" s="385">
        <v>0</v>
      </c>
      <c r="AE1014" s="346">
        <v>0</v>
      </c>
      <c r="AF1014" s="405">
        <v>0</v>
      </c>
      <c r="AG1014" s="333" t="s">
        <v>1520</v>
      </c>
      <c r="AH1014" s="388" t="s">
        <v>1518</v>
      </c>
      <c r="AI1014" s="388" t="s">
        <v>3171</v>
      </c>
      <c r="AJ1014" s="389">
        <v>22</v>
      </c>
      <c r="AK1014" s="390">
        <v>1</v>
      </c>
      <c r="AL1014" s="333">
        <v>6</v>
      </c>
      <c r="AM1014" s="333">
        <v>7.6388888888888895E-2</v>
      </c>
      <c r="AN1014" s="440">
        <v>3</v>
      </c>
      <c r="AO1014" s="389">
        <v>0</v>
      </c>
      <c r="AP1014" s="388">
        <v>0</v>
      </c>
      <c r="AQ1014" s="389">
        <v>0</v>
      </c>
      <c r="AR1014" s="389">
        <v>0</v>
      </c>
      <c r="AS1014" s="389">
        <v>0</v>
      </c>
      <c r="AT1014" s="389">
        <v>0</v>
      </c>
      <c r="AU1014" s="389">
        <v>0</v>
      </c>
      <c r="AV1014" s="389">
        <v>0</v>
      </c>
      <c r="AW1014" s="350">
        <v>0</v>
      </c>
      <c r="AX1014" s="391">
        <v>1</v>
      </c>
      <c r="AY1014" s="83">
        <v>10</v>
      </c>
      <c r="AZ1014" s="5">
        <v>0</v>
      </c>
      <c r="BA1014" s="5" t="s">
        <v>3612</v>
      </c>
      <c r="BB1014" s="5" t="s">
        <v>3612</v>
      </c>
      <c r="BC1014" s="5" t="s">
        <v>3612</v>
      </c>
      <c r="BD1014" s="4" t="s">
        <v>3612</v>
      </c>
      <c r="BE1014" s="5">
        <v>0</v>
      </c>
      <c r="BF1014" s="5">
        <v>0</v>
      </c>
      <c r="BG1014" s="5">
        <v>0</v>
      </c>
      <c r="BH1014" s="5" t="s">
        <v>3612</v>
      </c>
      <c r="BI1014" s="289">
        <v>0</v>
      </c>
      <c r="BJ1014" s="297">
        <v>0</v>
      </c>
      <c r="BK1014" s="297">
        <v>0</v>
      </c>
    </row>
    <row r="1015" spans="1:63" x14ac:dyDescent="0.2">
      <c r="A1015" s="294" t="s">
        <v>1510</v>
      </c>
      <c r="B1015" s="290" t="s">
        <v>5244</v>
      </c>
      <c r="C1015" s="340">
        <v>43</v>
      </c>
      <c r="D1015" s="341">
        <v>43</v>
      </c>
      <c r="E1015" s="341">
        <v>43</v>
      </c>
      <c r="F1015" s="341">
        <v>43</v>
      </c>
      <c r="G1015" s="341">
        <v>43</v>
      </c>
      <c r="H1015" s="341">
        <v>43</v>
      </c>
      <c r="I1015" s="342">
        <v>43</v>
      </c>
      <c r="J1015" s="340">
        <v>0</v>
      </c>
      <c r="K1015" s="341">
        <v>0</v>
      </c>
      <c r="L1015" s="341">
        <v>0</v>
      </c>
      <c r="M1015" s="341">
        <v>0</v>
      </c>
      <c r="N1015" s="340">
        <v>43</v>
      </c>
      <c r="O1015" s="341">
        <v>43</v>
      </c>
      <c r="P1015" s="341">
        <v>43</v>
      </c>
      <c r="Q1015" s="343">
        <v>43</v>
      </c>
      <c r="R1015" s="344">
        <v>43</v>
      </c>
      <c r="S1015" s="344">
        <v>43</v>
      </c>
      <c r="T1015" s="344">
        <v>43</v>
      </c>
      <c r="U1015" s="344">
        <v>43</v>
      </c>
      <c r="V1015" s="344">
        <v>43</v>
      </c>
      <c r="W1015" s="344">
        <v>0</v>
      </c>
      <c r="X1015" s="407">
        <v>0</v>
      </c>
      <c r="Y1015" s="384">
        <v>0</v>
      </c>
      <c r="Z1015" s="384">
        <v>0</v>
      </c>
      <c r="AA1015" s="384">
        <v>0</v>
      </c>
      <c r="AB1015" s="385">
        <v>0</v>
      </c>
      <c r="AC1015" s="385">
        <v>0</v>
      </c>
      <c r="AD1015" s="385">
        <v>0</v>
      </c>
      <c r="AE1015" s="346">
        <v>0</v>
      </c>
      <c r="AF1015" s="405">
        <v>0</v>
      </c>
      <c r="AG1015" s="333" t="s">
        <v>1520</v>
      </c>
      <c r="AH1015" s="388" t="s">
        <v>1518</v>
      </c>
      <c r="AI1015" s="388" t="s">
        <v>3170</v>
      </c>
      <c r="AJ1015" s="389">
        <v>21</v>
      </c>
      <c r="AK1015" s="390">
        <v>1</v>
      </c>
      <c r="AL1015" s="333">
        <v>4</v>
      </c>
      <c r="AM1015" s="333">
        <v>4.8611111111111112E-2</v>
      </c>
      <c r="AN1015" s="440">
        <v>2</v>
      </c>
      <c r="AO1015" s="389">
        <v>0</v>
      </c>
      <c r="AP1015" s="388"/>
      <c r="AQ1015" s="389"/>
      <c r="AR1015" s="389"/>
      <c r="AS1015" s="389"/>
      <c r="AT1015" s="389"/>
      <c r="AU1015" s="389"/>
      <c r="AV1015" s="389"/>
      <c r="AW1015" s="350">
        <v>0</v>
      </c>
      <c r="AX1015" s="391">
        <v>1</v>
      </c>
      <c r="AY1015" s="83">
        <v>10</v>
      </c>
      <c r="AZ1015" s="5">
        <v>0</v>
      </c>
      <c r="BA1015" s="5" t="s">
        <v>3612</v>
      </c>
      <c r="BB1015" s="5" t="s">
        <v>3612</v>
      </c>
      <c r="BC1015" s="5" t="s">
        <v>3612</v>
      </c>
      <c r="BD1015" s="4" t="s">
        <v>3612</v>
      </c>
      <c r="BG1015" s="5">
        <v>0</v>
      </c>
      <c r="BH1015" s="5" t="s">
        <v>3612</v>
      </c>
      <c r="BI1015" s="289"/>
      <c r="BJ1015" s="297">
        <v>0</v>
      </c>
      <c r="BK1015" s="297">
        <v>0</v>
      </c>
    </row>
    <row r="1016" spans="1:63" x14ac:dyDescent="0.2">
      <c r="A1016" s="294" t="s">
        <v>5245</v>
      </c>
      <c r="B1016" s="290" t="s">
        <v>5246</v>
      </c>
      <c r="C1016" s="340">
        <v>43</v>
      </c>
      <c r="D1016" s="341">
        <v>43</v>
      </c>
      <c r="E1016" s="341">
        <v>43</v>
      </c>
      <c r="F1016" s="341">
        <v>43</v>
      </c>
      <c r="G1016" s="341">
        <v>43</v>
      </c>
      <c r="H1016" s="341">
        <v>43</v>
      </c>
      <c r="I1016" s="342">
        <v>43</v>
      </c>
      <c r="J1016" s="340">
        <v>0</v>
      </c>
      <c r="K1016" s="341">
        <v>0</v>
      </c>
      <c r="L1016" s="341">
        <v>0</v>
      </c>
      <c r="M1016" s="341">
        <v>0</v>
      </c>
      <c r="N1016" s="340">
        <v>43</v>
      </c>
      <c r="O1016" s="341">
        <v>43</v>
      </c>
      <c r="P1016" s="341">
        <v>43</v>
      </c>
      <c r="Q1016" s="343">
        <v>43</v>
      </c>
      <c r="R1016" s="344">
        <v>43</v>
      </c>
      <c r="S1016" s="344">
        <v>43</v>
      </c>
      <c r="T1016" s="344">
        <v>43</v>
      </c>
      <c r="U1016" s="344">
        <v>43</v>
      </c>
      <c r="V1016" s="344">
        <v>43</v>
      </c>
      <c r="W1016" s="344">
        <v>0</v>
      </c>
      <c r="X1016" s="407">
        <v>0</v>
      </c>
      <c r="Y1016" s="384">
        <v>0</v>
      </c>
      <c r="Z1016" s="384">
        <v>0</v>
      </c>
      <c r="AA1016" s="384">
        <v>0</v>
      </c>
      <c r="AB1016" s="385">
        <v>0</v>
      </c>
      <c r="AC1016" s="385">
        <v>0</v>
      </c>
      <c r="AD1016" s="385">
        <v>0</v>
      </c>
      <c r="AE1016" s="385">
        <v>0</v>
      </c>
      <c r="AF1016" s="405">
        <v>0</v>
      </c>
      <c r="AG1016" s="333" t="s">
        <v>1520</v>
      </c>
      <c r="AH1016" s="388" t="s">
        <v>1518</v>
      </c>
      <c r="AI1016" s="388" t="s">
        <v>3170</v>
      </c>
      <c r="AJ1016" s="389">
        <v>21</v>
      </c>
      <c r="AK1016" s="390">
        <v>1</v>
      </c>
      <c r="AL1016" s="333">
        <v>4</v>
      </c>
      <c r="AM1016" s="333">
        <v>4.8611111111111112E-2</v>
      </c>
      <c r="AN1016" s="440">
        <v>2</v>
      </c>
      <c r="AO1016" s="389">
        <v>0</v>
      </c>
      <c r="AP1016" s="388">
        <v>0</v>
      </c>
      <c r="AQ1016" s="389">
        <v>0</v>
      </c>
      <c r="AR1016" s="389">
        <v>0</v>
      </c>
      <c r="AS1016" s="389">
        <v>0</v>
      </c>
      <c r="AT1016" s="389">
        <v>0</v>
      </c>
      <c r="AU1016" s="389">
        <v>0</v>
      </c>
      <c r="AV1016" s="389">
        <v>0</v>
      </c>
      <c r="AW1016" s="350">
        <v>0</v>
      </c>
      <c r="AX1016" s="391">
        <v>1</v>
      </c>
      <c r="AY1016" s="83">
        <v>10</v>
      </c>
      <c r="AZ1016" s="5">
        <v>0</v>
      </c>
      <c r="BA1016" s="5" t="s">
        <v>3612</v>
      </c>
      <c r="BB1016" s="5" t="s">
        <v>3612</v>
      </c>
      <c r="BC1016" s="5" t="s">
        <v>3612</v>
      </c>
      <c r="BD1016" s="4" t="s">
        <v>3612</v>
      </c>
      <c r="BE1016" s="5">
        <v>0</v>
      </c>
      <c r="BF1016" s="5">
        <v>0</v>
      </c>
      <c r="BG1016" s="5">
        <v>0</v>
      </c>
      <c r="BH1016" s="5" t="s">
        <v>3612</v>
      </c>
      <c r="BI1016" s="289">
        <v>0</v>
      </c>
      <c r="BJ1016" s="297">
        <v>0</v>
      </c>
      <c r="BK1016" s="297">
        <v>0</v>
      </c>
    </row>
    <row r="1017" spans="1:63" x14ac:dyDescent="0.2">
      <c r="A1017" s="294" t="s">
        <v>1508</v>
      </c>
      <c r="B1017" s="290" t="s">
        <v>5247</v>
      </c>
      <c r="C1017" s="340">
        <v>43</v>
      </c>
      <c r="D1017" s="341">
        <v>43</v>
      </c>
      <c r="E1017" s="341">
        <v>43</v>
      </c>
      <c r="F1017" s="341">
        <v>43</v>
      </c>
      <c r="G1017" s="341">
        <v>43</v>
      </c>
      <c r="H1017" s="341">
        <v>43</v>
      </c>
      <c r="I1017" s="342">
        <v>43</v>
      </c>
      <c r="J1017" s="340">
        <v>0</v>
      </c>
      <c r="K1017" s="341">
        <v>0</v>
      </c>
      <c r="L1017" s="341">
        <v>0</v>
      </c>
      <c r="M1017" s="341">
        <v>0</v>
      </c>
      <c r="N1017" s="340">
        <v>43</v>
      </c>
      <c r="O1017" s="341">
        <v>43</v>
      </c>
      <c r="P1017" s="341">
        <v>43</v>
      </c>
      <c r="Q1017" s="343">
        <v>43</v>
      </c>
      <c r="R1017" s="344">
        <v>43</v>
      </c>
      <c r="S1017" s="344">
        <v>43</v>
      </c>
      <c r="T1017" s="344">
        <v>43</v>
      </c>
      <c r="U1017" s="344">
        <v>43</v>
      </c>
      <c r="V1017" s="344">
        <v>43</v>
      </c>
      <c r="W1017" s="344">
        <v>0</v>
      </c>
      <c r="X1017" s="407">
        <v>0</v>
      </c>
      <c r="Y1017" s="384">
        <v>0</v>
      </c>
      <c r="Z1017" s="384">
        <v>0</v>
      </c>
      <c r="AA1017" s="384">
        <v>0</v>
      </c>
      <c r="AB1017" s="385">
        <v>0</v>
      </c>
      <c r="AC1017" s="385">
        <v>0</v>
      </c>
      <c r="AD1017" s="385">
        <v>0</v>
      </c>
      <c r="AE1017" s="346">
        <v>0</v>
      </c>
      <c r="AF1017" s="405">
        <v>0</v>
      </c>
      <c r="AG1017" s="333" t="s">
        <v>1520</v>
      </c>
      <c r="AH1017" s="388" t="s">
        <v>1518</v>
      </c>
      <c r="AI1017" s="388" t="s">
        <v>3170</v>
      </c>
      <c r="AJ1017" s="389">
        <v>22</v>
      </c>
      <c r="AK1017" s="390">
        <v>1</v>
      </c>
      <c r="AL1017" s="333">
        <v>4</v>
      </c>
      <c r="AM1017" s="333">
        <v>5.0925925925925923E-2</v>
      </c>
      <c r="AN1017" s="440">
        <v>2</v>
      </c>
      <c r="AO1017" s="389">
        <v>0</v>
      </c>
      <c r="AP1017" s="388"/>
      <c r="AQ1017" s="389"/>
      <c r="AR1017" s="389"/>
      <c r="AS1017" s="389"/>
      <c r="AT1017" s="389"/>
      <c r="AU1017" s="389"/>
      <c r="AV1017" s="389"/>
      <c r="AW1017" s="350">
        <v>0</v>
      </c>
      <c r="AX1017" s="391">
        <v>1</v>
      </c>
      <c r="AY1017" s="83">
        <v>10</v>
      </c>
      <c r="AZ1017" s="5">
        <v>0</v>
      </c>
      <c r="BA1017" s="5" t="s">
        <v>3612</v>
      </c>
      <c r="BB1017" s="5" t="s">
        <v>3612</v>
      </c>
      <c r="BC1017" s="5" t="s">
        <v>3612</v>
      </c>
      <c r="BD1017" s="4" t="s">
        <v>3612</v>
      </c>
      <c r="BG1017" s="5">
        <v>0</v>
      </c>
      <c r="BH1017" s="5" t="s">
        <v>3612</v>
      </c>
      <c r="BI1017" s="289"/>
      <c r="BJ1017" s="297">
        <v>0</v>
      </c>
      <c r="BK1017" s="297">
        <v>0</v>
      </c>
    </row>
    <row r="1018" spans="1:63" x14ac:dyDescent="0.2">
      <c r="A1018" s="294" t="s">
        <v>5248</v>
      </c>
      <c r="B1018" s="290" t="s">
        <v>5249</v>
      </c>
      <c r="C1018" s="340">
        <v>43</v>
      </c>
      <c r="D1018" s="341">
        <v>43</v>
      </c>
      <c r="E1018" s="341">
        <v>43</v>
      </c>
      <c r="F1018" s="341">
        <v>43</v>
      </c>
      <c r="G1018" s="341">
        <v>43</v>
      </c>
      <c r="H1018" s="341">
        <v>43</v>
      </c>
      <c r="I1018" s="342">
        <v>43</v>
      </c>
      <c r="J1018" s="340">
        <v>0</v>
      </c>
      <c r="K1018" s="341">
        <v>0</v>
      </c>
      <c r="L1018" s="341">
        <v>0</v>
      </c>
      <c r="M1018" s="341">
        <v>0</v>
      </c>
      <c r="N1018" s="340">
        <v>43</v>
      </c>
      <c r="O1018" s="341">
        <v>43</v>
      </c>
      <c r="P1018" s="341">
        <v>43</v>
      </c>
      <c r="Q1018" s="343">
        <v>43</v>
      </c>
      <c r="R1018" s="344">
        <v>43</v>
      </c>
      <c r="S1018" s="344">
        <v>43</v>
      </c>
      <c r="T1018" s="344">
        <v>43</v>
      </c>
      <c r="U1018" s="344">
        <v>43</v>
      </c>
      <c r="V1018" s="344">
        <v>43</v>
      </c>
      <c r="W1018" s="344">
        <v>0</v>
      </c>
      <c r="X1018" s="407">
        <v>0</v>
      </c>
      <c r="Y1018" s="384">
        <v>0</v>
      </c>
      <c r="Z1018" s="384">
        <v>0</v>
      </c>
      <c r="AA1018" s="384">
        <v>0</v>
      </c>
      <c r="AB1018" s="385">
        <v>0</v>
      </c>
      <c r="AC1018" s="385">
        <v>0</v>
      </c>
      <c r="AD1018" s="385">
        <v>0</v>
      </c>
      <c r="AE1018" s="385">
        <v>0</v>
      </c>
      <c r="AF1018" s="405">
        <v>0</v>
      </c>
      <c r="AG1018" s="333" t="s">
        <v>1520</v>
      </c>
      <c r="AH1018" s="388" t="s">
        <v>1518</v>
      </c>
      <c r="AI1018" s="388" t="s">
        <v>3170</v>
      </c>
      <c r="AJ1018" s="389">
        <v>22</v>
      </c>
      <c r="AK1018" s="390">
        <v>1</v>
      </c>
      <c r="AL1018" s="333">
        <v>4</v>
      </c>
      <c r="AM1018" s="333">
        <v>5.0925925925925923E-2</v>
      </c>
      <c r="AN1018" s="440">
        <v>2</v>
      </c>
      <c r="AO1018" s="389">
        <v>0</v>
      </c>
      <c r="AP1018" s="388">
        <v>0</v>
      </c>
      <c r="AQ1018" s="389">
        <v>0</v>
      </c>
      <c r="AR1018" s="389">
        <v>0</v>
      </c>
      <c r="AS1018" s="389">
        <v>0</v>
      </c>
      <c r="AT1018" s="389">
        <v>0</v>
      </c>
      <c r="AU1018" s="389">
        <v>0</v>
      </c>
      <c r="AV1018" s="389">
        <v>0</v>
      </c>
      <c r="AW1018" s="350">
        <v>0</v>
      </c>
      <c r="AX1018" s="391">
        <v>1</v>
      </c>
      <c r="AY1018" s="83">
        <v>10</v>
      </c>
      <c r="AZ1018" s="5">
        <v>0</v>
      </c>
      <c r="BA1018" s="5" t="s">
        <v>3612</v>
      </c>
      <c r="BB1018" s="5" t="s">
        <v>3612</v>
      </c>
      <c r="BC1018" s="5" t="s">
        <v>3612</v>
      </c>
      <c r="BD1018" s="4" t="s">
        <v>3612</v>
      </c>
      <c r="BE1018" s="5">
        <v>0</v>
      </c>
      <c r="BF1018" s="5">
        <v>0</v>
      </c>
      <c r="BG1018" s="5">
        <v>0</v>
      </c>
      <c r="BH1018" s="5" t="s">
        <v>3612</v>
      </c>
      <c r="BI1018" s="289">
        <v>0</v>
      </c>
      <c r="BJ1018" s="297">
        <v>0</v>
      </c>
      <c r="BK1018" s="297">
        <v>0</v>
      </c>
    </row>
    <row r="1019" spans="1:63" x14ac:dyDescent="0.2">
      <c r="A1019" s="307" t="s">
        <v>5566</v>
      </c>
      <c r="B1019" s="293" t="s">
        <v>5567</v>
      </c>
      <c r="C1019" s="340">
        <v>5</v>
      </c>
      <c r="D1019" s="341">
        <v>5</v>
      </c>
      <c r="E1019" s="341">
        <v>5</v>
      </c>
      <c r="F1019" s="341">
        <v>5</v>
      </c>
      <c r="G1019" s="341">
        <v>5</v>
      </c>
      <c r="H1019" s="341">
        <v>5</v>
      </c>
      <c r="I1019" s="342">
        <v>5</v>
      </c>
      <c r="J1019" s="340">
        <v>0</v>
      </c>
      <c r="K1019" s="341">
        <v>0</v>
      </c>
      <c r="L1019" s="341">
        <v>0</v>
      </c>
      <c r="M1019" s="400">
        <v>0</v>
      </c>
      <c r="N1019" s="401">
        <v>5</v>
      </c>
      <c r="O1019" s="400">
        <v>5</v>
      </c>
      <c r="P1019" s="400">
        <v>5</v>
      </c>
      <c r="Q1019" s="402">
        <v>5</v>
      </c>
      <c r="R1019" s="392">
        <v>5</v>
      </c>
      <c r="S1019" s="392">
        <v>5</v>
      </c>
      <c r="T1019" s="392">
        <v>5</v>
      </c>
      <c r="U1019" s="392">
        <v>5</v>
      </c>
      <c r="V1019" s="392">
        <v>5</v>
      </c>
      <c r="W1019" s="392">
        <v>0</v>
      </c>
      <c r="X1019" s="408">
        <v>0</v>
      </c>
      <c r="Y1019" s="406">
        <v>0</v>
      </c>
      <c r="Z1019" s="406">
        <v>0</v>
      </c>
      <c r="AA1019" s="406">
        <v>0</v>
      </c>
      <c r="AB1019" s="4">
        <v>0</v>
      </c>
      <c r="AC1019" s="4">
        <v>0</v>
      </c>
      <c r="AD1019" s="4">
        <v>0</v>
      </c>
      <c r="AE1019" s="346">
        <v>0</v>
      </c>
      <c r="AF1019" s="200">
        <v>0</v>
      </c>
      <c r="AG1019" s="333" t="s">
        <v>1520</v>
      </c>
      <c r="AH1019" s="4" t="s">
        <v>3156</v>
      </c>
      <c r="AI1019" s="4" t="s">
        <v>3174</v>
      </c>
      <c r="AJ1019" s="4">
        <v>0</v>
      </c>
      <c r="AK1019" s="4">
        <v>0</v>
      </c>
      <c r="AL1019" s="5">
        <v>0</v>
      </c>
      <c r="AM1019" s="5">
        <v>5.0925925925925923E-2</v>
      </c>
      <c r="AN1019" s="438">
        <v>0.5</v>
      </c>
      <c r="AO1019" s="4">
        <v>0</v>
      </c>
      <c r="AP1019" s="4">
        <v>0</v>
      </c>
      <c r="AQ1019" s="4">
        <v>0</v>
      </c>
      <c r="AR1019" s="4">
        <v>0</v>
      </c>
      <c r="AS1019" s="4">
        <v>0</v>
      </c>
      <c r="AT1019" s="4">
        <v>0</v>
      </c>
      <c r="AU1019" s="4">
        <v>0</v>
      </c>
      <c r="AV1019" s="5">
        <v>0</v>
      </c>
      <c r="AW1019" s="393">
        <v>0</v>
      </c>
      <c r="AX1019" s="4">
        <v>0</v>
      </c>
      <c r="AY1019" s="66">
        <v>0</v>
      </c>
      <c r="AZ1019" s="5">
        <v>0</v>
      </c>
      <c r="BA1019" s="5" t="s">
        <v>3612</v>
      </c>
      <c r="BB1019" s="5" t="s">
        <v>3612</v>
      </c>
      <c r="BC1019" s="5" t="s">
        <v>3612</v>
      </c>
      <c r="BD1019" s="5" t="s">
        <v>3612</v>
      </c>
      <c r="BE1019" s="5">
        <v>0</v>
      </c>
      <c r="BF1019" s="5">
        <v>0</v>
      </c>
      <c r="BG1019" s="5">
        <v>0</v>
      </c>
      <c r="BH1019" s="5" t="s">
        <v>3612</v>
      </c>
      <c r="BI1019" s="289">
        <v>0</v>
      </c>
      <c r="BJ1019" s="297">
        <v>0</v>
      </c>
      <c r="BK1019" s="297">
        <v>0</v>
      </c>
    </row>
    <row r="1020" spans="1:63" x14ac:dyDescent="0.2">
      <c r="A1020" s="294" t="s">
        <v>5250</v>
      </c>
      <c r="B1020" s="290" t="s">
        <v>5251</v>
      </c>
      <c r="C1020" s="340">
        <v>5</v>
      </c>
      <c r="D1020" s="341">
        <v>5</v>
      </c>
      <c r="E1020" s="341">
        <v>5</v>
      </c>
      <c r="F1020" s="341">
        <v>5</v>
      </c>
      <c r="G1020" s="341">
        <v>5</v>
      </c>
      <c r="H1020" s="341">
        <v>5</v>
      </c>
      <c r="I1020" s="342">
        <v>5</v>
      </c>
      <c r="J1020" s="340">
        <v>0</v>
      </c>
      <c r="K1020" s="341">
        <v>0</v>
      </c>
      <c r="L1020" s="341">
        <v>0</v>
      </c>
      <c r="M1020" s="341">
        <v>0</v>
      </c>
      <c r="N1020" s="340">
        <v>5</v>
      </c>
      <c r="O1020" s="341">
        <v>5</v>
      </c>
      <c r="P1020" s="341">
        <v>5</v>
      </c>
      <c r="Q1020" s="343">
        <v>5</v>
      </c>
      <c r="R1020" s="344">
        <v>5</v>
      </c>
      <c r="S1020" s="344">
        <v>5</v>
      </c>
      <c r="T1020" s="344">
        <v>5</v>
      </c>
      <c r="U1020" s="344">
        <v>5</v>
      </c>
      <c r="V1020" s="344">
        <v>5</v>
      </c>
      <c r="W1020" s="344">
        <v>0</v>
      </c>
      <c r="X1020" s="407">
        <v>0</v>
      </c>
      <c r="Y1020" s="384">
        <v>0</v>
      </c>
      <c r="Z1020" s="384">
        <v>0</v>
      </c>
      <c r="AA1020" s="384">
        <v>0</v>
      </c>
      <c r="AB1020" s="385">
        <v>0</v>
      </c>
      <c r="AC1020" s="385">
        <v>0</v>
      </c>
      <c r="AD1020" s="385">
        <v>0</v>
      </c>
      <c r="AE1020" s="385">
        <v>0</v>
      </c>
      <c r="AF1020" s="405">
        <v>0</v>
      </c>
      <c r="AG1020" s="333" t="s">
        <v>1520</v>
      </c>
      <c r="AH1020" s="388" t="s">
        <v>3156</v>
      </c>
      <c r="AI1020" s="388" t="s">
        <v>3174</v>
      </c>
      <c r="AJ1020" s="389">
        <v>0</v>
      </c>
      <c r="AK1020" s="390">
        <v>0</v>
      </c>
      <c r="AL1020" s="333">
        <v>0</v>
      </c>
      <c r="AM1020" s="333">
        <v>5.0925925925925923E-2</v>
      </c>
      <c r="AN1020" s="440">
        <v>0.5</v>
      </c>
      <c r="AO1020" s="389">
        <v>0</v>
      </c>
      <c r="AP1020" s="388">
        <v>0</v>
      </c>
      <c r="AQ1020" s="389">
        <v>0</v>
      </c>
      <c r="AR1020" s="389">
        <v>0</v>
      </c>
      <c r="AS1020" s="389">
        <v>0</v>
      </c>
      <c r="AT1020" s="389">
        <v>0</v>
      </c>
      <c r="AU1020" s="389">
        <v>0</v>
      </c>
      <c r="AV1020" s="389">
        <v>0</v>
      </c>
      <c r="AW1020" s="350">
        <v>0</v>
      </c>
      <c r="AX1020" s="391">
        <v>0</v>
      </c>
      <c r="AY1020" s="83">
        <v>0</v>
      </c>
      <c r="AZ1020" s="5">
        <v>0</v>
      </c>
      <c r="BA1020" s="5" t="s">
        <v>3612</v>
      </c>
      <c r="BB1020" s="5" t="s">
        <v>3612</v>
      </c>
      <c r="BC1020" s="5" t="s">
        <v>3612</v>
      </c>
      <c r="BD1020" s="4" t="s">
        <v>3612</v>
      </c>
      <c r="BE1020" s="5">
        <v>0</v>
      </c>
      <c r="BF1020" s="5">
        <v>0</v>
      </c>
      <c r="BG1020" s="5">
        <v>0</v>
      </c>
      <c r="BH1020" s="5" t="s">
        <v>3612</v>
      </c>
      <c r="BI1020" s="289">
        <v>0</v>
      </c>
      <c r="BJ1020" s="297">
        <v>0</v>
      </c>
      <c r="BK1020" s="297">
        <v>0</v>
      </c>
    </row>
    <row r="1021" spans="1:63" x14ac:dyDescent="0.2">
      <c r="A1021" s="294" t="s">
        <v>6000</v>
      </c>
      <c r="B1021" s="290" t="s">
        <v>6001</v>
      </c>
      <c r="C1021" s="340">
        <v>7</v>
      </c>
      <c r="D1021" s="341">
        <v>7</v>
      </c>
      <c r="E1021" s="341">
        <v>7</v>
      </c>
      <c r="F1021" s="341">
        <v>7</v>
      </c>
      <c r="G1021" s="341">
        <v>7</v>
      </c>
      <c r="H1021" s="341">
        <v>7</v>
      </c>
      <c r="I1021" s="342">
        <v>7</v>
      </c>
      <c r="J1021" s="340"/>
      <c r="K1021" s="341"/>
      <c r="L1021" s="341"/>
      <c r="M1021" s="341"/>
      <c r="N1021" s="340">
        <v>7</v>
      </c>
      <c r="O1021" s="341">
        <v>7</v>
      </c>
      <c r="P1021" s="341">
        <v>7</v>
      </c>
      <c r="Q1021" s="343">
        <v>7</v>
      </c>
      <c r="R1021" s="344">
        <v>7</v>
      </c>
      <c r="S1021" s="344">
        <v>7</v>
      </c>
      <c r="T1021" s="344">
        <v>7</v>
      </c>
      <c r="U1021" s="344">
        <v>7</v>
      </c>
      <c r="V1021" s="344">
        <v>7</v>
      </c>
      <c r="W1021" s="344">
        <v>7</v>
      </c>
      <c r="X1021" s="407">
        <v>0</v>
      </c>
      <c r="Y1021" s="384">
        <v>0</v>
      </c>
      <c r="Z1021" s="384">
        <v>0</v>
      </c>
      <c r="AA1021" s="384">
        <v>0</v>
      </c>
      <c r="AB1021" s="385">
        <v>0</v>
      </c>
      <c r="AC1021" s="385">
        <v>0</v>
      </c>
      <c r="AD1021" s="385">
        <v>0</v>
      </c>
      <c r="AE1021" s="346">
        <v>0</v>
      </c>
      <c r="AF1021" s="405">
        <v>0</v>
      </c>
      <c r="AG1021" s="333" t="s">
        <v>1520</v>
      </c>
      <c r="AH1021" s="388" t="s">
        <v>3156</v>
      </c>
      <c r="AI1021" s="388" t="s">
        <v>3174</v>
      </c>
      <c r="AJ1021" s="389">
        <v>0</v>
      </c>
      <c r="AK1021" s="390">
        <v>0</v>
      </c>
      <c r="AL1021" s="333">
        <v>0</v>
      </c>
      <c r="AM1021" s="333">
        <v>5.0925925925925923E-2</v>
      </c>
      <c r="AN1021" s="440">
        <v>0.5</v>
      </c>
      <c r="AO1021" s="389">
        <v>0</v>
      </c>
      <c r="AP1021" s="388">
        <v>0</v>
      </c>
      <c r="AQ1021" s="389">
        <v>0</v>
      </c>
      <c r="AR1021" s="389">
        <v>0</v>
      </c>
      <c r="AS1021" s="389">
        <v>0</v>
      </c>
      <c r="AT1021" s="389">
        <v>0</v>
      </c>
      <c r="AU1021" s="389">
        <v>0</v>
      </c>
      <c r="AV1021" s="389">
        <v>0</v>
      </c>
      <c r="AW1021" s="350">
        <v>0</v>
      </c>
      <c r="AX1021" s="391">
        <v>0</v>
      </c>
      <c r="AY1021" s="83">
        <v>0</v>
      </c>
      <c r="AZ1021" s="5">
        <v>0</v>
      </c>
      <c r="BA1021" s="5" t="s">
        <v>3612</v>
      </c>
      <c r="BB1021" s="5" t="s">
        <v>3612</v>
      </c>
      <c r="BC1021" s="5" t="s">
        <v>3612</v>
      </c>
      <c r="BD1021" s="4" t="s">
        <v>3612</v>
      </c>
      <c r="BE1021" s="5">
        <v>0</v>
      </c>
      <c r="BF1021" s="5">
        <v>0</v>
      </c>
      <c r="BG1021" s="5">
        <v>0</v>
      </c>
      <c r="BH1021" s="5" t="s">
        <v>3612</v>
      </c>
      <c r="BI1021" s="289">
        <v>0</v>
      </c>
      <c r="BJ1021" s="297">
        <v>0</v>
      </c>
      <c r="BK1021" s="297">
        <v>0</v>
      </c>
    </row>
    <row r="1022" spans="1:63" x14ac:dyDescent="0.2">
      <c r="A1022" s="294" t="s">
        <v>6002</v>
      </c>
      <c r="B1022" s="290" t="s">
        <v>6003</v>
      </c>
      <c r="C1022" s="340">
        <v>7</v>
      </c>
      <c r="D1022" s="341">
        <v>7</v>
      </c>
      <c r="E1022" s="341">
        <v>7</v>
      </c>
      <c r="F1022" s="341">
        <v>7</v>
      </c>
      <c r="G1022" s="341">
        <v>7</v>
      </c>
      <c r="H1022" s="341">
        <v>7</v>
      </c>
      <c r="I1022" s="342">
        <v>7</v>
      </c>
      <c r="J1022" s="340"/>
      <c r="K1022" s="341"/>
      <c r="L1022" s="341"/>
      <c r="M1022" s="341"/>
      <c r="N1022" s="340">
        <v>7</v>
      </c>
      <c r="O1022" s="341">
        <v>7</v>
      </c>
      <c r="P1022" s="341">
        <v>7</v>
      </c>
      <c r="Q1022" s="343">
        <v>7</v>
      </c>
      <c r="R1022" s="344">
        <v>7</v>
      </c>
      <c r="S1022" s="344">
        <v>7</v>
      </c>
      <c r="T1022" s="344">
        <v>7</v>
      </c>
      <c r="U1022" s="344">
        <v>7</v>
      </c>
      <c r="V1022" s="344">
        <v>7</v>
      </c>
      <c r="W1022" s="344">
        <v>7</v>
      </c>
      <c r="X1022" s="407">
        <v>0</v>
      </c>
      <c r="Y1022" s="384">
        <v>0</v>
      </c>
      <c r="Z1022" s="384">
        <v>0</v>
      </c>
      <c r="AA1022" s="384">
        <v>0</v>
      </c>
      <c r="AB1022" s="385">
        <v>0</v>
      </c>
      <c r="AC1022" s="385">
        <v>0</v>
      </c>
      <c r="AD1022" s="385">
        <v>0</v>
      </c>
      <c r="AE1022" s="385">
        <v>0</v>
      </c>
      <c r="AF1022" s="405">
        <v>0</v>
      </c>
      <c r="AG1022" s="333" t="s">
        <v>1520</v>
      </c>
      <c r="AH1022" s="388" t="s">
        <v>3156</v>
      </c>
      <c r="AI1022" s="388" t="s">
        <v>3174</v>
      </c>
      <c r="AJ1022" s="389">
        <v>0</v>
      </c>
      <c r="AK1022" s="390">
        <v>0</v>
      </c>
      <c r="AL1022" s="333">
        <v>0</v>
      </c>
      <c r="AM1022" s="333">
        <v>5.0925925925925923E-2</v>
      </c>
      <c r="AN1022" s="440">
        <v>0.5</v>
      </c>
      <c r="AO1022" s="389">
        <v>0</v>
      </c>
      <c r="AP1022" s="388">
        <v>0</v>
      </c>
      <c r="AQ1022" s="389">
        <v>0</v>
      </c>
      <c r="AR1022" s="389">
        <v>0</v>
      </c>
      <c r="AS1022" s="389">
        <v>0</v>
      </c>
      <c r="AT1022" s="389">
        <v>0</v>
      </c>
      <c r="AU1022" s="389">
        <v>0</v>
      </c>
      <c r="AV1022" s="389">
        <v>0</v>
      </c>
      <c r="AW1022" s="350">
        <v>0</v>
      </c>
      <c r="AX1022" s="391">
        <v>0</v>
      </c>
      <c r="AY1022" s="83">
        <v>0</v>
      </c>
      <c r="AZ1022" s="5">
        <v>0</v>
      </c>
      <c r="BA1022" s="5" t="s">
        <v>3612</v>
      </c>
      <c r="BB1022" s="5" t="s">
        <v>3612</v>
      </c>
      <c r="BC1022" s="5" t="s">
        <v>3612</v>
      </c>
      <c r="BD1022" s="4" t="s">
        <v>3612</v>
      </c>
      <c r="BE1022" s="5">
        <v>0</v>
      </c>
      <c r="BF1022" s="5">
        <v>0</v>
      </c>
      <c r="BG1022" s="5">
        <v>0</v>
      </c>
      <c r="BH1022" s="5" t="s">
        <v>3612</v>
      </c>
      <c r="BI1022" s="289">
        <v>0</v>
      </c>
      <c r="BJ1022" s="297">
        <v>0</v>
      </c>
      <c r="BK1022" s="297">
        <v>0</v>
      </c>
    </row>
    <row r="1023" spans="1:63" x14ac:dyDescent="0.2">
      <c r="A1023" s="294" t="s">
        <v>5252</v>
      </c>
      <c r="B1023" s="290" t="s">
        <v>5253</v>
      </c>
      <c r="C1023" s="340">
        <v>28</v>
      </c>
      <c r="D1023" s="341">
        <v>28</v>
      </c>
      <c r="E1023" s="341">
        <v>28</v>
      </c>
      <c r="F1023" s="341">
        <v>28</v>
      </c>
      <c r="G1023" s="341">
        <v>28</v>
      </c>
      <c r="H1023" s="341">
        <v>28</v>
      </c>
      <c r="I1023" s="342">
        <v>28</v>
      </c>
      <c r="J1023" s="340">
        <v>0</v>
      </c>
      <c r="K1023" s="341">
        <v>0</v>
      </c>
      <c r="L1023" s="341">
        <v>0</v>
      </c>
      <c r="M1023" s="341">
        <v>0</v>
      </c>
      <c r="N1023" s="340">
        <v>28</v>
      </c>
      <c r="O1023" s="341">
        <v>28</v>
      </c>
      <c r="P1023" s="341">
        <v>28</v>
      </c>
      <c r="Q1023" s="343">
        <v>28</v>
      </c>
      <c r="R1023" s="344">
        <v>28</v>
      </c>
      <c r="S1023" s="344">
        <v>28</v>
      </c>
      <c r="T1023" s="344">
        <v>28</v>
      </c>
      <c r="U1023" s="344">
        <v>28</v>
      </c>
      <c r="V1023" s="344">
        <v>28</v>
      </c>
      <c r="W1023" s="344">
        <v>0</v>
      </c>
      <c r="X1023" s="407">
        <v>0</v>
      </c>
      <c r="Y1023" s="384">
        <v>0</v>
      </c>
      <c r="Z1023" s="384">
        <v>0</v>
      </c>
      <c r="AA1023" s="384">
        <v>0</v>
      </c>
      <c r="AB1023" s="385">
        <v>0</v>
      </c>
      <c r="AC1023" s="385">
        <v>0</v>
      </c>
      <c r="AD1023" s="385">
        <v>0</v>
      </c>
      <c r="AE1023" s="346">
        <v>0</v>
      </c>
      <c r="AF1023" s="405">
        <v>0</v>
      </c>
      <c r="AG1023" s="333" t="s">
        <v>1520</v>
      </c>
      <c r="AH1023" s="388" t="s">
        <v>3175</v>
      </c>
      <c r="AI1023" s="388" t="s">
        <v>3174</v>
      </c>
      <c r="AJ1023" s="389">
        <v>0</v>
      </c>
      <c r="AK1023" s="390">
        <v>0</v>
      </c>
      <c r="AL1023" s="333">
        <v>0</v>
      </c>
      <c r="AM1023" s="333">
        <v>0</v>
      </c>
      <c r="AN1023" s="440">
        <v>1</v>
      </c>
      <c r="AO1023" s="389">
        <v>0</v>
      </c>
      <c r="AP1023" s="388">
        <v>0</v>
      </c>
      <c r="AQ1023" s="389">
        <v>0</v>
      </c>
      <c r="AR1023" s="389">
        <v>0</v>
      </c>
      <c r="AS1023" s="389">
        <v>0</v>
      </c>
      <c r="AT1023" s="389">
        <v>0</v>
      </c>
      <c r="AU1023" s="389">
        <v>0</v>
      </c>
      <c r="AV1023" s="389">
        <v>0</v>
      </c>
      <c r="AW1023" s="350">
        <v>0</v>
      </c>
      <c r="AX1023" s="391">
        <v>1</v>
      </c>
      <c r="AY1023" s="83">
        <v>5</v>
      </c>
      <c r="AZ1023" s="5">
        <v>0</v>
      </c>
      <c r="BA1023" s="5" t="s">
        <v>3612</v>
      </c>
      <c r="BB1023" s="5" t="s">
        <v>3612</v>
      </c>
      <c r="BC1023" s="5" t="s">
        <v>3612</v>
      </c>
      <c r="BD1023" s="4" t="s">
        <v>3612</v>
      </c>
      <c r="BE1023" s="5">
        <v>0</v>
      </c>
      <c r="BF1023" s="5">
        <v>0</v>
      </c>
      <c r="BG1023" s="5">
        <v>0</v>
      </c>
      <c r="BH1023" s="5" t="s">
        <v>3612</v>
      </c>
      <c r="BI1023" s="289">
        <v>0</v>
      </c>
      <c r="BJ1023" s="297">
        <v>0</v>
      </c>
      <c r="BK1023" s="297">
        <v>0</v>
      </c>
    </row>
    <row r="1024" spans="1:63" x14ac:dyDescent="0.2">
      <c r="A1024" s="307" t="s">
        <v>5568</v>
      </c>
      <c r="B1024" s="293" t="s">
        <v>5569</v>
      </c>
      <c r="C1024" s="340">
        <v>5</v>
      </c>
      <c r="D1024" s="341">
        <v>5</v>
      </c>
      <c r="E1024" s="341">
        <v>5</v>
      </c>
      <c r="F1024" s="341">
        <v>5</v>
      </c>
      <c r="G1024" s="341">
        <v>5</v>
      </c>
      <c r="H1024" s="341">
        <v>5</v>
      </c>
      <c r="I1024" s="342">
        <v>5</v>
      </c>
      <c r="J1024" s="340">
        <v>0</v>
      </c>
      <c r="K1024" s="341">
        <v>0</v>
      </c>
      <c r="L1024" s="341">
        <v>0</v>
      </c>
      <c r="M1024" s="400">
        <v>0</v>
      </c>
      <c r="N1024" s="401">
        <v>5</v>
      </c>
      <c r="O1024" s="400">
        <v>5</v>
      </c>
      <c r="P1024" s="400">
        <v>5</v>
      </c>
      <c r="Q1024" s="402">
        <v>5</v>
      </c>
      <c r="R1024" s="392">
        <v>5</v>
      </c>
      <c r="S1024" s="392">
        <v>5</v>
      </c>
      <c r="T1024" s="392">
        <v>5</v>
      </c>
      <c r="U1024" s="392">
        <v>5</v>
      </c>
      <c r="V1024" s="392">
        <v>5</v>
      </c>
      <c r="W1024" s="392">
        <v>0</v>
      </c>
      <c r="X1024" s="408">
        <v>0</v>
      </c>
      <c r="Y1024" s="406">
        <v>0</v>
      </c>
      <c r="Z1024" s="406">
        <v>0</v>
      </c>
      <c r="AA1024" s="406">
        <v>0</v>
      </c>
      <c r="AB1024" s="4">
        <v>0</v>
      </c>
      <c r="AC1024" s="4">
        <v>0</v>
      </c>
      <c r="AD1024" s="4">
        <v>0</v>
      </c>
      <c r="AE1024" s="385">
        <v>0</v>
      </c>
      <c r="AF1024" s="200">
        <v>0</v>
      </c>
      <c r="AG1024" s="333" t="s">
        <v>1520</v>
      </c>
      <c r="AH1024" s="4" t="s">
        <v>3156</v>
      </c>
      <c r="AI1024" s="4" t="s">
        <v>3174</v>
      </c>
      <c r="AJ1024" s="4">
        <v>0</v>
      </c>
      <c r="AK1024" s="4">
        <v>0</v>
      </c>
      <c r="AL1024" s="5">
        <v>0</v>
      </c>
      <c r="AM1024" s="5">
        <v>5.0925925925925923E-2</v>
      </c>
      <c r="AN1024" s="438">
        <v>0.5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5">
        <v>0</v>
      </c>
      <c r="AW1024" s="393">
        <v>0</v>
      </c>
      <c r="AX1024" s="4">
        <v>0</v>
      </c>
      <c r="AY1024" s="66">
        <v>0</v>
      </c>
      <c r="AZ1024" s="5">
        <v>0</v>
      </c>
      <c r="BA1024" s="5" t="s">
        <v>3612</v>
      </c>
      <c r="BB1024" s="5" t="s">
        <v>3612</v>
      </c>
      <c r="BC1024" s="5" t="s">
        <v>3612</v>
      </c>
      <c r="BD1024" s="5" t="s">
        <v>3612</v>
      </c>
      <c r="BE1024" s="5">
        <v>0</v>
      </c>
      <c r="BF1024" s="5">
        <v>0</v>
      </c>
      <c r="BG1024" s="5">
        <v>0</v>
      </c>
      <c r="BH1024" s="5" t="s">
        <v>3612</v>
      </c>
      <c r="BI1024" s="289">
        <v>0</v>
      </c>
      <c r="BJ1024" s="297">
        <v>0</v>
      </c>
      <c r="BK1024" s="297">
        <v>0</v>
      </c>
    </row>
    <row r="1025" spans="1:63" x14ac:dyDescent="0.2">
      <c r="A1025" s="294" t="s">
        <v>6004</v>
      </c>
      <c r="B1025" s="290" t="s">
        <v>6005</v>
      </c>
      <c r="C1025" s="340">
        <v>7</v>
      </c>
      <c r="D1025" s="341">
        <v>7</v>
      </c>
      <c r="E1025" s="341">
        <v>7</v>
      </c>
      <c r="F1025" s="341">
        <v>7</v>
      </c>
      <c r="G1025" s="341">
        <v>7</v>
      </c>
      <c r="H1025" s="341">
        <v>7</v>
      </c>
      <c r="I1025" s="342">
        <v>7</v>
      </c>
      <c r="J1025" s="340"/>
      <c r="K1025" s="341"/>
      <c r="L1025" s="341"/>
      <c r="M1025" s="341"/>
      <c r="N1025" s="340">
        <v>7</v>
      </c>
      <c r="O1025" s="341">
        <v>7</v>
      </c>
      <c r="P1025" s="341">
        <v>7</v>
      </c>
      <c r="Q1025" s="343">
        <v>7</v>
      </c>
      <c r="R1025" s="344">
        <v>7</v>
      </c>
      <c r="S1025" s="344">
        <v>7</v>
      </c>
      <c r="T1025" s="344">
        <v>7</v>
      </c>
      <c r="U1025" s="344">
        <v>7</v>
      </c>
      <c r="V1025" s="344">
        <v>7</v>
      </c>
      <c r="W1025" s="344">
        <v>7</v>
      </c>
      <c r="X1025" s="407">
        <v>0</v>
      </c>
      <c r="Y1025" s="384">
        <v>0</v>
      </c>
      <c r="Z1025" s="384">
        <v>0</v>
      </c>
      <c r="AA1025" s="384">
        <v>0</v>
      </c>
      <c r="AB1025" s="385">
        <v>0</v>
      </c>
      <c r="AC1025" s="385">
        <v>0</v>
      </c>
      <c r="AD1025" s="385">
        <v>0</v>
      </c>
      <c r="AE1025" s="346">
        <v>0</v>
      </c>
      <c r="AF1025" s="405">
        <v>0</v>
      </c>
      <c r="AG1025" s="333" t="s">
        <v>1520</v>
      </c>
      <c r="AH1025" s="388" t="s">
        <v>3156</v>
      </c>
      <c r="AI1025" s="388" t="s">
        <v>3174</v>
      </c>
      <c r="AJ1025" s="389">
        <v>0</v>
      </c>
      <c r="AK1025" s="390">
        <v>0</v>
      </c>
      <c r="AL1025" s="333">
        <v>0</v>
      </c>
      <c r="AM1025" s="333">
        <v>5.0925925925925923E-2</v>
      </c>
      <c r="AN1025" s="440">
        <v>0.5</v>
      </c>
      <c r="AO1025" s="389">
        <v>0</v>
      </c>
      <c r="AP1025" s="388">
        <v>0</v>
      </c>
      <c r="AQ1025" s="389">
        <v>0</v>
      </c>
      <c r="AR1025" s="389">
        <v>0</v>
      </c>
      <c r="AS1025" s="389">
        <v>0</v>
      </c>
      <c r="AT1025" s="389">
        <v>0</v>
      </c>
      <c r="AU1025" s="389">
        <v>0</v>
      </c>
      <c r="AV1025" s="389">
        <v>0</v>
      </c>
      <c r="AW1025" s="350">
        <v>0</v>
      </c>
      <c r="AX1025" s="391">
        <v>0</v>
      </c>
      <c r="AY1025" s="83">
        <v>0</v>
      </c>
      <c r="AZ1025" s="5">
        <v>0</v>
      </c>
      <c r="BA1025" s="5" t="s">
        <v>3612</v>
      </c>
      <c r="BB1025" s="5" t="s">
        <v>3612</v>
      </c>
      <c r="BC1025" s="5" t="s">
        <v>3612</v>
      </c>
      <c r="BD1025" s="4" t="s">
        <v>3612</v>
      </c>
      <c r="BE1025" s="5">
        <v>0</v>
      </c>
      <c r="BF1025" s="5">
        <v>0</v>
      </c>
      <c r="BG1025" s="5">
        <v>0</v>
      </c>
      <c r="BH1025" s="5" t="s">
        <v>3612</v>
      </c>
      <c r="BI1025" s="289">
        <v>0</v>
      </c>
      <c r="BJ1025" s="297">
        <v>0</v>
      </c>
      <c r="BK1025" s="297">
        <v>0</v>
      </c>
    </row>
    <row r="1026" spans="1:63" x14ac:dyDescent="0.2">
      <c r="A1026" s="294" t="s">
        <v>5254</v>
      </c>
      <c r="B1026" s="290" t="s">
        <v>5255</v>
      </c>
      <c r="C1026" s="340">
        <v>5</v>
      </c>
      <c r="D1026" s="341">
        <v>5</v>
      </c>
      <c r="E1026" s="341">
        <v>5</v>
      </c>
      <c r="F1026" s="341">
        <v>5</v>
      </c>
      <c r="G1026" s="341">
        <v>5</v>
      </c>
      <c r="H1026" s="341">
        <v>5</v>
      </c>
      <c r="I1026" s="342">
        <v>5</v>
      </c>
      <c r="J1026" s="340">
        <v>0</v>
      </c>
      <c r="K1026" s="341">
        <v>0</v>
      </c>
      <c r="L1026" s="341">
        <v>0</v>
      </c>
      <c r="M1026" s="341">
        <v>0</v>
      </c>
      <c r="N1026" s="340">
        <v>5</v>
      </c>
      <c r="O1026" s="341">
        <v>5</v>
      </c>
      <c r="P1026" s="341">
        <v>5</v>
      </c>
      <c r="Q1026" s="343">
        <v>5</v>
      </c>
      <c r="R1026" s="344">
        <v>5</v>
      </c>
      <c r="S1026" s="344">
        <v>5</v>
      </c>
      <c r="T1026" s="344">
        <v>5</v>
      </c>
      <c r="U1026" s="344">
        <v>5</v>
      </c>
      <c r="V1026" s="344">
        <v>5</v>
      </c>
      <c r="W1026" s="344">
        <v>0</v>
      </c>
      <c r="X1026" s="407">
        <v>0</v>
      </c>
      <c r="Y1026" s="384">
        <v>0</v>
      </c>
      <c r="Z1026" s="384">
        <v>0</v>
      </c>
      <c r="AA1026" s="384">
        <v>0</v>
      </c>
      <c r="AB1026" s="385">
        <v>0</v>
      </c>
      <c r="AC1026" s="385">
        <v>0</v>
      </c>
      <c r="AD1026" s="385">
        <v>0</v>
      </c>
      <c r="AE1026" s="385">
        <v>0</v>
      </c>
      <c r="AF1026" s="405">
        <v>0</v>
      </c>
      <c r="AG1026" s="333" t="s">
        <v>1520</v>
      </c>
      <c r="AH1026" s="388" t="s">
        <v>3175</v>
      </c>
      <c r="AI1026" s="388" t="s">
        <v>3174</v>
      </c>
      <c r="AJ1026" s="389">
        <v>0</v>
      </c>
      <c r="AK1026" s="390">
        <v>0</v>
      </c>
      <c r="AL1026" s="333">
        <v>0</v>
      </c>
      <c r="AM1026" s="333">
        <v>0</v>
      </c>
      <c r="AN1026" s="440">
        <v>0.1</v>
      </c>
      <c r="AO1026" s="389">
        <v>0</v>
      </c>
      <c r="AP1026" s="388">
        <v>0</v>
      </c>
      <c r="AQ1026" s="389">
        <v>0</v>
      </c>
      <c r="AR1026" s="389">
        <v>0</v>
      </c>
      <c r="AS1026" s="389">
        <v>0</v>
      </c>
      <c r="AT1026" s="389">
        <v>0</v>
      </c>
      <c r="AU1026" s="389">
        <v>0</v>
      </c>
      <c r="AV1026" s="389">
        <v>0</v>
      </c>
      <c r="AW1026" s="350">
        <v>0</v>
      </c>
      <c r="AX1026" s="391">
        <v>1</v>
      </c>
      <c r="AY1026" s="83">
        <v>10</v>
      </c>
      <c r="AZ1026" s="5">
        <v>0</v>
      </c>
      <c r="BA1026" s="5" t="s">
        <v>3612</v>
      </c>
      <c r="BB1026" s="5" t="s">
        <v>3612</v>
      </c>
      <c r="BC1026" s="5" t="s">
        <v>3612</v>
      </c>
      <c r="BD1026" s="4" t="s">
        <v>3612</v>
      </c>
      <c r="BE1026" s="5">
        <v>0</v>
      </c>
      <c r="BF1026" s="5">
        <v>0</v>
      </c>
      <c r="BG1026" s="5">
        <v>0</v>
      </c>
      <c r="BH1026" s="5" t="s">
        <v>3612</v>
      </c>
      <c r="BI1026" s="289">
        <v>0</v>
      </c>
      <c r="BJ1026" s="297">
        <v>0</v>
      </c>
      <c r="BK1026" s="297">
        <v>0</v>
      </c>
    </row>
    <row r="1027" spans="1:63" x14ac:dyDescent="0.2">
      <c r="A1027" s="294" t="s">
        <v>6101</v>
      </c>
      <c r="B1027" s="290" t="s">
        <v>6102</v>
      </c>
      <c r="C1027" s="340">
        <v>2</v>
      </c>
      <c r="D1027" s="341">
        <v>2</v>
      </c>
      <c r="E1027" s="341">
        <v>2</v>
      </c>
      <c r="F1027" s="341">
        <v>2</v>
      </c>
      <c r="G1027" s="341">
        <v>2</v>
      </c>
      <c r="H1027" s="341">
        <v>2</v>
      </c>
      <c r="I1027" s="342">
        <v>2</v>
      </c>
      <c r="J1027" s="340">
        <v>0</v>
      </c>
      <c r="K1027" s="341">
        <v>0</v>
      </c>
      <c r="L1027" s="341">
        <v>0</v>
      </c>
      <c r="M1027" s="341">
        <v>0</v>
      </c>
      <c r="N1027" s="340">
        <v>2</v>
      </c>
      <c r="O1027" s="341">
        <v>2</v>
      </c>
      <c r="P1027" s="341">
        <v>2</v>
      </c>
      <c r="Q1027" s="341">
        <v>2</v>
      </c>
      <c r="R1027" s="341">
        <v>2</v>
      </c>
      <c r="S1027" s="341">
        <v>2</v>
      </c>
      <c r="T1027" s="341">
        <v>2</v>
      </c>
      <c r="U1027" s="341">
        <v>2</v>
      </c>
      <c r="V1027" s="341">
        <v>2</v>
      </c>
      <c r="W1027" s="344">
        <v>0</v>
      </c>
      <c r="X1027" s="383">
        <v>0</v>
      </c>
      <c r="Y1027" s="384">
        <v>0</v>
      </c>
      <c r="Z1027" s="384">
        <v>0</v>
      </c>
      <c r="AA1027" s="384">
        <v>0</v>
      </c>
      <c r="AB1027" s="385">
        <v>0</v>
      </c>
      <c r="AC1027" s="385">
        <v>0</v>
      </c>
      <c r="AD1027" s="385">
        <v>0</v>
      </c>
      <c r="AE1027" s="385">
        <v>0</v>
      </c>
      <c r="AF1027" s="5">
        <v>0</v>
      </c>
      <c r="AG1027" s="333" t="s">
        <v>1520</v>
      </c>
      <c r="AH1027" s="386" t="s">
        <v>1170</v>
      </c>
      <c r="AI1027" s="387" t="s">
        <v>3174</v>
      </c>
      <c r="AJ1027" s="386">
        <v>0</v>
      </c>
      <c r="AK1027" s="390">
        <v>0</v>
      </c>
      <c r="AL1027" s="333">
        <v>0</v>
      </c>
      <c r="AM1027" s="333">
        <v>0</v>
      </c>
      <c r="AN1027" s="440">
        <v>0</v>
      </c>
      <c r="AO1027" s="389">
        <v>0</v>
      </c>
      <c r="AP1027" s="390">
        <v>0</v>
      </c>
      <c r="AQ1027" s="387">
        <v>0</v>
      </c>
      <c r="AR1027" s="387">
        <v>0</v>
      </c>
      <c r="AS1027" s="387">
        <v>0</v>
      </c>
      <c r="AT1027" s="387">
        <v>0</v>
      </c>
      <c r="AU1027" s="387">
        <v>0</v>
      </c>
      <c r="AV1027" s="387">
        <v>0</v>
      </c>
      <c r="AW1027" s="350">
        <v>0</v>
      </c>
      <c r="AX1027" s="391">
        <v>0</v>
      </c>
      <c r="AY1027" s="83">
        <v>2</v>
      </c>
      <c r="AZ1027" s="5">
        <v>0</v>
      </c>
      <c r="BA1027" s="5" t="s">
        <v>3612</v>
      </c>
      <c r="BB1027" s="5" t="s">
        <v>3612</v>
      </c>
      <c r="BC1027" s="5" t="s">
        <v>3612</v>
      </c>
      <c r="BD1027" s="4" t="s">
        <v>3612</v>
      </c>
      <c r="BE1027" s="5">
        <v>0</v>
      </c>
      <c r="BF1027" s="5">
        <v>0</v>
      </c>
      <c r="BG1027" s="5">
        <v>0</v>
      </c>
      <c r="BH1027" s="354" t="s">
        <v>3612</v>
      </c>
      <c r="BI1027" s="289">
        <v>0</v>
      </c>
      <c r="BJ1027" s="297">
        <v>0</v>
      </c>
      <c r="BK1027" s="297">
        <v>0</v>
      </c>
    </row>
    <row r="1028" spans="1:63" x14ac:dyDescent="0.2">
      <c r="A1028" s="294" t="s">
        <v>5256</v>
      </c>
      <c r="B1028" s="290" t="s">
        <v>5257</v>
      </c>
      <c r="C1028" s="340">
        <v>5</v>
      </c>
      <c r="D1028" s="341">
        <v>5</v>
      </c>
      <c r="E1028" s="341">
        <v>5</v>
      </c>
      <c r="F1028" s="341">
        <v>5</v>
      </c>
      <c r="G1028" s="341">
        <v>5</v>
      </c>
      <c r="H1028" s="341">
        <v>5</v>
      </c>
      <c r="I1028" s="342">
        <v>5</v>
      </c>
      <c r="J1028" s="340">
        <v>0</v>
      </c>
      <c r="K1028" s="341">
        <v>0</v>
      </c>
      <c r="L1028" s="341">
        <v>0</v>
      </c>
      <c r="M1028" s="341">
        <v>0</v>
      </c>
      <c r="N1028" s="340">
        <v>5</v>
      </c>
      <c r="O1028" s="341">
        <v>5</v>
      </c>
      <c r="P1028" s="341">
        <v>5</v>
      </c>
      <c r="Q1028" s="343">
        <v>5</v>
      </c>
      <c r="R1028" s="344">
        <v>5</v>
      </c>
      <c r="S1028" s="344">
        <v>5</v>
      </c>
      <c r="T1028" s="344">
        <v>5</v>
      </c>
      <c r="U1028" s="344">
        <v>5</v>
      </c>
      <c r="V1028" s="344">
        <v>5</v>
      </c>
      <c r="W1028" s="344">
        <v>0</v>
      </c>
      <c r="X1028" s="407">
        <v>0</v>
      </c>
      <c r="Y1028" s="384">
        <v>0</v>
      </c>
      <c r="Z1028" s="384">
        <v>0</v>
      </c>
      <c r="AA1028" s="384">
        <v>0</v>
      </c>
      <c r="AB1028" s="385">
        <v>0</v>
      </c>
      <c r="AC1028" s="385">
        <v>0</v>
      </c>
      <c r="AD1028" s="385">
        <v>0</v>
      </c>
      <c r="AE1028" s="385">
        <v>0</v>
      </c>
      <c r="AF1028" s="405">
        <v>0</v>
      </c>
      <c r="AG1028" s="333" t="s">
        <v>1520</v>
      </c>
      <c r="AH1028" s="388" t="s">
        <v>3175</v>
      </c>
      <c r="AI1028" s="388" t="s">
        <v>3174</v>
      </c>
      <c r="AJ1028" s="389">
        <v>0</v>
      </c>
      <c r="AK1028" s="390">
        <v>0</v>
      </c>
      <c r="AL1028" s="333">
        <v>0</v>
      </c>
      <c r="AM1028" s="333">
        <v>2.8935185185185184E-4</v>
      </c>
      <c r="AN1028" s="440">
        <v>0.1</v>
      </c>
      <c r="AO1028" s="389">
        <v>0</v>
      </c>
      <c r="AP1028" s="388">
        <v>0</v>
      </c>
      <c r="AQ1028" s="389">
        <v>0</v>
      </c>
      <c r="AR1028" s="389">
        <v>0</v>
      </c>
      <c r="AS1028" s="389">
        <v>0</v>
      </c>
      <c r="AT1028" s="389">
        <v>0</v>
      </c>
      <c r="AU1028" s="389">
        <v>0</v>
      </c>
      <c r="AV1028" s="389">
        <v>0</v>
      </c>
      <c r="AW1028" s="350">
        <v>0</v>
      </c>
      <c r="AX1028" s="391">
        <v>1</v>
      </c>
      <c r="AY1028" s="83">
        <v>5</v>
      </c>
      <c r="AZ1028" s="5">
        <v>0</v>
      </c>
      <c r="BA1028" s="5" t="s">
        <v>3612</v>
      </c>
      <c r="BB1028" s="5" t="s">
        <v>3612</v>
      </c>
      <c r="BC1028" s="5" t="s">
        <v>3612</v>
      </c>
      <c r="BD1028" s="4" t="s">
        <v>3612</v>
      </c>
      <c r="BE1028" s="5">
        <v>0</v>
      </c>
      <c r="BF1028" s="5">
        <v>0</v>
      </c>
      <c r="BG1028" s="5">
        <v>0</v>
      </c>
      <c r="BH1028" s="5" t="s">
        <v>3612</v>
      </c>
      <c r="BI1028" s="289">
        <v>0</v>
      </c>
      <c r="BJ1028" s="297">
        <v>0</v>
      </c>
      <c r="BK1028" s="297">
        <v>0</v>
      </c>
    </row>
    <row r="1029" spans="1:63" x14ac:dyDescent="0.2">
      <c r="A1029" s="294" t="s">
        <v>1345</v>
      </c>
      <c r="B1029" s="290" t="s">
        <v>1344</v>
      </c>
      <c r="C1029" s="340">
        <v>12</v>
      </c>
      <c r="D1029" s="341">
        <v>12</v>
      </c>
      <c r="E1029" s="341">
        <v>12</v>
      </c>
      <c r="F1029" s="341">
        <v>12</v>
      </c>
      <c r="G1029" s="341">
        <v>12</v>
      </c>
      <c r="H1029" s="341">
        <v>12</v>
      </c>
      <c r="I1029" s="342">
        <v>12</v>
      </c>
      <c r="J1029" s="340">
        <v>0</v>
      </c>
      <c r="K1029" s="341">
        <v>0</v>
      </c>
      <c r="L1029" s="341">
        <v>0</v>
      </c>
      <c r="M1029" s="341">
        <v>0</v>
      </c>
      <c r="N1029" s="340">
        <v>12</v>
      </c>
      <c r="O1029" s="341">
        <v>12</v>
      </c>
      <c r="P1029" s="341">
        <v>12</v>
      </c>
      <c r="Q1029" s="343">
        <v>12</v>
      </c>
      <c r="R1029" s="344">
        <v>12</v>
      </c>
      <c r="S1029" s="344">
        <v>12</v>
      </c>
      <c r="T1029" s="344">
        <v>12</v>
      </c>
      <c r="U1029" s="344">
        <v>12</v>
      </c>
      <c r="V1029" s="344">
        <v>12</v>
      </c>
      <c r="W1029" s="344">
        <v>0</v>
      </c>
      <c r="X1029" s="407">
        <v>0</v>
      </c>
      <c r="Y1029" s="384">
        <v>0</v>
      </c>
      <c r="Z1029" s="384">
        <v>0</v>
      </c>
      <c r="AA1029" s="384">
        <v>0</v>
      </c>
      <c r="AB1029" s="385">
        <v>0</v>
      </c>
      <c r="AC1029" s="385">
        <v>0</v>
      </c>
      <c r="AD1029" s="385">
        <v>0</v>
      </c>
      <c r="AE1029" s="385">
        <v>0</v>
      </c>
      <c r="AF1029" s="405">
        <v>0</v>
      </c>
      <c r="AG1029" s="333" t="s">
        <v>1520</v>
      </c>
      <c r="AH1029" s="388" t="s">
        <v>3160</v>
      </c>
      <c r="AI1029" s="388" t="s">
        <v>3161</v>
      </c>
      <c r="AJ1029" s="389">
        <v>0.75</v>
      </c>
      <c r="AK1029" s="390">
        <v>9</v>
      </c>
      <c r="AL1029" s="333">
        <v>10.5</v>
      </c>
      <c r="AM1029" s="333">
        <v>4.1015625E-2</v>
      </c>
      <c r="AN1029" s="440">
        <v>1.845703125</v>
      </c>
      <c r="AO1029" s="389">
        <v>0.65625</v>
      </c>
      <c r="AP1029" s="388"/>
      <c r="AQ1029" s="389"/>
      <c r="AR1029" s="389"/>
      <c r="AS1029" s="389"/>
      <c r="AT1029" s="389"/>
      <c r="AU1029" s="389"/>
      <c r="AV1029" s="389"/>
      <c r="AW1029" s="350">
        <v>0.08</v>
      </c>
      <c r="AX1029" s="391">
        <v>0</v>
      </c>
      <c r="AY1029" s="83">
        <v>2</v>
      </c>
      <c r="AZ1029" s="5">
        <v>1</v>
      </c>
      <c r="BA1029" s="5" t="s">
        <v>3612</v>
      </c>
      <c r="BB1029" s="5" t="s">
        <v>3612</v>
      </c>
      <c r="BC1029" s="5" t="s">
        <v>3612</v>
      </c>
      <c r="BD1029" s="4" t="s">
        <v>3612</v>
      </c>
      <c r="BG1029" s="5">
        <v>0</v>
      </c>
      <c r="BH1029" s="5" t="s">
        <v>3612</v>
      </c>
      <c r="BI1029" s="289"/>
      <c r="BJ1029" s="297">
        <v>0</v>
      </c>
      <c r="BK1029" s="297">
        <v>0</v>
      </c>
    </row>
    <row r="1030" spans="1:63" x14ac:dyDescent="0.2">
      <c r="A1030" s="294" t="s">
        <v>4683</v>
      </c>
      <c r="B1030" s="290" t="s">
        <v>4684</v>
      </c>
      <c r="C1030" s="340">
        <v>17</v>
      </c>
      <c r="D1030" s="341">
        <v>17</v>
      </c>
      <c r="E1030" s="341">
        <v>17</v>
      </c>
      <c r="F1030" s="341">
        <v>17</v>
      </c>
      <c r="G1030" s="341">
        <v>17</v>
      </c>
      <c r="H1030" s="341">
        <v>17</v>
      </c>
      <c r="I1030" s="342">
        <v>17</v>
      </c>
      <c r="J1030" s="340">
        <v>0</v>
      </c>
      <c r="K1030" s="341">
        <v>0</v>
      </c>
      <c r="L1030" s="341">
        <v>0</v>
      </c>
      <c r="M1030" s="341">
        <v>0</v>
      </c>
      <c r="N1030" s="340">
        <v>17</v>
      </c>
      <c r="O1030" s="341">
        <v>17</v>
      </c>
      <c r="P1030" s="341">
        <v>17</v>
      </c>
      <c r="Q1030" s="343">
        <v>17</v>
      </c>
      <c r="R1030" s="344">
        <v>17</v>
      </c>
      <c r="S1030" s="344">
        <v>17</v>
      </c>
      <c r="T1030" s="344">
        <v>17</v>
      </c>
      <c r="U1030" s="344">
        <v>17</v>
      </c>
      <c r="V1030" s="344">
        <v>17</v>
      </c>
      <c r="W1030" s="344">
        <v>0</v>
      </c>
      <c r="X1030" s="407">
        <v>0</v>
      </c>
      <c r="Y1030" s="384">
        <v>0</v>
      </c>
      <c r="Z1030" s="384">
        <v>0</v>
      </c>
      <c r="AA1030" s="384">
        <v>0</v>
      </c>
      <c r="AB1030" s="385">
        <v>0</v>
      </c>
      <c r="AC1030" s="385"/>
      <c r="AD1030" s="385"/>
      <c r="AE1030" s="385">
        <v>0</v>
      </c>
      <c r="AF1030" s="405">
        <v>0</v>
      </c>
      <c r="AG1030" s="333" t="s">
        <v>1520</v>
      </c>
      <c r="AH1030" s="388" t="s">
        <v>3160</v>
      </c>
      <c r="AI1030" s="388" t="s">
        <v>3161</v>
      </c>
      <c r="AJ1030" s="389">
        <v>0.75</v>
      </c>
      <c r="AK1030" s="390">
        <v>9</v>
      </c>
      <c r="AL1030" s="333">
        <v>13.5</v>
      </c>
      <c r="AM1030" s="333">
        <v>5.2734375E-2</v>
      </c>
      <c r="AN1030" s="440">
        <v>1.9</v>
      </c>
      <c r="AO1030" s="389">
        <v>0.84375</v>
      </c>
      <c r="AP1030" s="388"/>
      <c r="AQ1030" s="389"/>
      <c r="AR1030" s="389"/>
      <c r="AS1030" s="389"/>
      <c r="AT1030" s="389"/>
      <c r="AU1030" s="389"/>
      <c r="AV1030" s="389"/>
      <c r="AW1030" s="350">
        <v>0.08</v>
      </c>
      <c r="AX1030" s="391">
        <v>0</v>
      </c>
      <c r="AY1030" s="83">
        <v>2</v>
      </c>
      <c r="AZ1030" s="5">
        <v>1</v>
      </c>
      <c r="BA1030" s="5" t="s">
        <v>3612</v>
      </c>
      <c r="BB1030" s="5" t="s">
        <v>3612</v>
      </c>
      <c r="BC1030" s="5" t="s">
        <v>3612</v>
      </c>
      <c r="BD1030" s="4" t="s">
        <v>3612</v>
      </c>
      <c r="BG1030" s="5">
        <v>0</v>
      </c>
      <c r="BH1030" s="5" t="s">
        <v>3612</v>
      </c>
      <c r="BI1030" s="289"/>
      <c r="BJ1030" s="297">
        <v>0</v>
      </c>
      <c r="BK1030" s="297">
        <v>0</v>
      </c>
    </row>
    <row r="1031" spans="1:63" x14ac:dyDescent="0.2">
      <c r="A1031" s="294" t="s">
        <v>4685</v>
      </c>
      <c r="B1031" s="290" t="s">
        <v>4686</v>
      </c>
      <c r="C1031" s="340">
        <v>22</v>
      </c>
      <c r="D1031" s="341">
        <v>22</v>
      </c>
      <c r="E1031" s="341">
        <v>22</v>
      </c>
      <c r="F1031" s="341">
        <v>22</v>
      </c>
      <c r="G1031" s="341">
        <v>22</v>
      </c>
      <c r="H1031" s="341">
        <v>22</v>
      </c>
      <c r="I1031" s="341">
        <v>22</v>
      </c>
      <c r="J1031" s="340">
        <v>0</v>
      </c>
      <c r="K1031" s="341">
        <v>0</v>
      </c>
      <c r="L1031" s="341">
        <v>0</v>
      </c>
      <c r="M1031" s="341">
        <v>0</v>
      </c>
      <c r="N1031" s="340">
        <v>22</v>
      </c>
      <c r="O1031" s="341">
        <v>22</v>
      </c>
      <c r="P1031" s="341">
        <v>22</v>
      </c>
      <c r="Q1031" s="341">
        <v>22</v>
      </c>
      <c r="R1031" s="341">
        <v>22</v>
      </c>
      <c r="S1031" s="341">
        <v>22</v>
      </c>
      <c r="T1031" s="341">
        <v>22</v>
      </c>
      <c r="U1031" s="341">
        <v>22</v>
      </c>
      <c r="V1031" s="341">
        <v>22</v>
      </c>
      <c r="W1031" s="344">
        <v>0</v>
      </c>
      <c r="X1031" s="407">
        <v>0</v>
      </c>
      <c r="Y1031" s="384">
        <v>0</v>
      </c>
      <c r="Z1031" s="384">
        <v>0</v>
      </c>
      <c r="AA1031" s="384">
        <v>0</v>
      </c>
      <c r="AB1031" s="385">
        <v>0</v>
      </c>
      <c r="AC1031" s="385"/>
      <c r="AD1031" s="385"/>
      <c r="AE1031" s="385">
        <v>0</v>
      </c>
      <c r="AF1031" s="405">
        <v>0</v>
      </c>
      <c r="AG1031" s="333" t="s">
        <v>1520</v>
      </c>
      <c r="AH1031" s="388" t="s">
        <v>3160</v>
      </c>
      <c r="AI1031" s="388" t="s">
        <v>3161</v>
      </c>
      <c r="AJ1031" s="389">
        <v>0.75</v>
      </c>
      <c r="AK1031" s="390">
        <v>9</v>
      </c>
      <c r="AL1031" s="333">
        <v>16.5</v>
      </c>
      <c r="AM1031" s="333">
        <v>5.2734375E-2</v>
      </c>
      <c r="AN1031" s="440">
        <v>2</v>
      </c>
      <c r="AO1031" s="389">
        <v>0.84375</v>
      </c>
      <c r="AP1031" s="388"/>
      <c r="AQ1031" s="389"/>
      <c r="AR1031" s="389"/>
      <c r="AS1031" s="389"/>
      <c r="AT1031" s="389"/>
      <c r="AU1031" s="389"/>
      <c r="AV1031" s="389"/>
      <c r="AW1031" s="350">
        <v>0.08</v>
      </c>
      <c r="AX1031" s="391">
        <v>0</v>
      </c>
      <c r="AY1031" s="83">
        <v>2</v>
      </c>
      <c r="AZ1031" s="5">
        <v>1</v>
      </c>
      <c r="BA1031" s="5" t="s">
        <v>3612</v>
      </c>
      <c r="BB1031" s="5" t="s">
        <v>3612</v>
      </c>
      <c r="BC1031" s="5" t="s">
        <v>3612</v>
      </c>
      <c r="BD1031" s="4" t="s">
        <v>3612</v>
      </c>
      <c r="BG1031" s="5">
        <v>0</v>
      </c>
      <c r="BH1031" s="5" t="s">
        <v>3612</v>
      </c>
      <c r="BI1031" s="289"/>
      <c r="BJ1031" s="297">
        <v>0</v>
      </c>
      <c r="BK1031" s="297">
        <v>0</v>
      </c>
    </row>
    <row r="1032" spans="1:63" x14ac:dyDescent="0.2">
      <c r="A1032" s="294" t="s">
        <v>4687</v>
      </c>
      <c r="B1032" s="290" t="s">
        <v>4688</v>
      </c>
      <c r="C1032" s="340">
        <v>26</v>
      </c>
      <c r="D1032" s="341">
        <v>26</v>
      </c>
      <c r="E1032" s="341">
        <v>26</v>
      </c>
      <c r="F1032" s="341">
        <v>26</v>
      </c>
      <c r="G1032" s="341">
        <v>26</v>
      </c>
      <c r="H1032" s="341">
        <v>26</v>
      </c>
      <c r="I1032" s="342">
        <v>26</v>
      </c>
      <c r="J1032" s="340">
        <v>0</v>
      </c>
      <c r="K1032" s="341">
        <v>0</v>
      </c>
      <c r="L1032" s="341">
        <v>0</v>
      </c>
      <c r="M1032" s="341">
        <v>0</v>
      </c>
      <c r="N1032" s="340">
        <v>26</v>
      </c>
      <c r="O1032" s="341">
        <v>26</v>
      </c>
      <c r="P1032" s="341">
        <v>26</v>
      </c>
      <c r="Q1032" s="343">
        <v>26</v>
      </c>
      <c r="R1032" s="344">
        <v>26</v>
      </c>
      <c r="S1032" s="344">
        <v>26</v>
      </c>
      <c r="T1032" s="344">
        <v>26</v>
      </c>
      <c r="U1032" s="344">
        <v>26</v>
      </c>
      <c r="V1032" s="344">
        <v>26</v>
      </c>
      <c r="W1032" s="344">
        <v>0</v>
      </c>
      <c r="X1032" s="407">
        <v>0</v>
      </c>
      <c r="Y1032" s="384">
        <v>0</v>
      </c>
      <c r="Z1032" s="384">
        <v>0</v>
      </c>
      <c r="AA1032" s="384">
        <v>0</v>
      </c>
      <c r="AB1032" s="385">
        <v>0</v>
      </c>
      <c r="AC1032" s="385"/>
      <c r="AD1032" s="385"/>
      <c r="AE1032" s="346">
        <v>0</v>
      </c>
      <c r="AF1032" s="405">
        <v>0</v>
      </c>
      <c r="AG1032" s="333" t="s">
        <v>1520</v>
      </c>
      <c r="AH1032" s="388" t="s">
        <v>3160</v>
      </c>
      <c r="AI1032" s="388" t="s">
        <v>3161</v>
      </c>
      <c r="AJ1032" s="389">
        <v>0.75</v>
      </c>
      <c r="AK1032" s="390">
        <v>9</v>
      </c>
      <c r="AL1032" s="333">
        <v>19.5</v>
      </c>
      <c r="AM1032" s="333">
        <v>7.6171875E-2</v>
      </c>
      <c r="AN1032" s="440">
        <v>2.1</v>
      </c>
      <c r="AO1032" s="389">
        <v>1.21875</v>
      </c>
      <c r="AP1032" s="388"/>
      <c r="AQ1032" s="389"/>
      <c r="AR1032" s="389"/>
      <c r="AS1032" s="389"/>
      <c r="AT1032" s="389"/>
      <c r="AU1032" s="389"/>
      <c r="AV1032" s="389"/>
      <c r="AW1032" s="350">
        <v>0.08</v>
      </c>
      <c r="AX1032" s="391">
        <v>0</v>
      </c>
      <c r="AY1032" s="83">
        <v>2</v>
      </c>
      <c r="AZ1032" s="5">
        <v>1</v>
      </c>
      <c r="BA1032" s="5" t="s">
        <v>3612</v>
      </c>
      <c r="BB1032" s="5" t="s">
        <v>3612</v>
      </c>
      <c r="BC1032" s="5" t="s">
        <v>3612</v>
      </c>
      <c r="BD1032" s="4" t="s">
        <v>3612</v>
      </c>
      <c r="BG1032" s="5">
        <v>0</v>
      </c>
      <c r="BH1032" s="5" t="s">
        <v>3612</v>
      </c>
      <c r="BI1032" s="289"/>
      <c r="BJ1032" s="297">
        <v>0</v>
      </c>
      <c r="BK1032" s="297">
        <v>0</v>
      </c>
    </row>
    <row r="1033" spans="1:63" x14ac:dyDescent="0.2">
      <c r="A1033" s="294" t="s">
        <v>1379</v>
      </c>
      <c r="B1033" s="290" t="s">
        <v>1380</v>
      </c>
      <c r="C1033" s="340">
        <v>29</v>
      </c>
      <c r="D1033" s="341">
        <v>29</v>
      </c>
      <c r="E1033" s="341">
        <v>29</v>
      </c>
      <c r="F1033" s="341">
        <v>29</v>
      </c>
      <c r="G1033" s="341">
        <v>29</v>
      </c>
      <c r="H1033" s="341">
        <v>29</v>
      </c>
      <c r="I1033" s="342">
        <v>29</v>
      </c>
      <c r="J1033" s="340">
        <v>0</v>
      </c>
      <c r="K1033" s="341">
        <v>0</v>
      </c>
      <c r="L1033" s="341">
        <v>0</v>
      </c>
      <c r="M1033" s="341">
        <v>0</v>
      </c>
      <c r="N1033" s="340">
        <v>29</v>
      </c>
      <c r="O1033" s="341">
        <v>29</v>
      </c>
      <c r="P1033" s="341">
        <v>29</v>
      </c>
      <c r="Q1033" s="343">
        <v>29</v>
      </c>
      <c r="R1033" s="344">
        <v>29</v>
      </c>
      <c r="S1033" s="344">
        <v>29</v>
      </c>
      <c r="T1033" s="344">
        <v>29</v>
      </c>
      <c r="U1033" s="344">
        <v>29</v>
      </c>
      <c r="V1033" s="344">
        <v>29</v>
      </c>
      <c r="W1033" s="344">
        <v>0</v>
      </c>
      <c r="X1033" s="407">
        <v>0</v>
      </c>
      <c r="Y1033" s="384">
        <v>0</v>
      </c>
      <c r="Z1033" s="384">
        <v>0</v>
      </c>
      <c r="AA1033" s="384">
        <v>0</v>
      </c>
      <c r="AB1033" s="385">
        <v>0</v>
      </c>
      <c r="AC1033" s="385">
        <v>0</v>
      </c>
      <c r="AD1033" s="385">
        <v>0</v>
      </c>
      <c r="AE1033" s="385">
        <v>0</v>
      </c>
      <c r="AF1033" s="405">
        <v>0</v>
      </c>
      <c r="AG1033" s="333" t="s">
        <v>1520</v>
      </c>
      <c r="AH1033" s="388" t="s">
        <v>3160</v>
      </c>
      <c r="AI1033" s="388" t="s">
        <v>3161</v>
      </c>
      <c r="AJ1033" s="389">
        <v>0.75</v>
      </c>
      <c r="AK1033" s="390">
        <v>42</v>
      </c>
      <c r="AL1033" s="333">
        <v>20</v>
      </c>
      <c r="AM1033" s="333">
        <v>0.3888888888888889</v>
      </c>
      <c r="AN1033" s="440">
        <v>17.5</v>
      </c>
      <c r="AO1033" s="389">
        <v>5.833333333333333</v>
      </c>
      <c r="AP1033" s="388"/>
      <c r="AQ1033" s="389"/>
      <c r="AR1033" s="389"/>
      <c r="AS1033" s="389"/>
      <c r="AT1033" s="389"/>
      <c r="AU1033" s="389"/>
      <c r="AV1033" s="389"/>
      <c r="AW1033" s="350">
        <v>0.08</v>
      </c>
      <c r="AX1033" s="391">
        <v>0</v>
      </c>
      <c r="AY1033" s="83">
        <v>2</v>
      </c>
      <c r="AZ1033" s="5">
        <v>1</v>
      </c>
      <c r="BA1033" s="5" t="s">
        <v>3612</v>
      </c>
      <c r="BB1033" s="5" t="s">
        <v>3612</v>
      </c>
      <c r="BC1033" s="5" t="s">
        <v>3612</v>
      </c>
      <c r="BD1033" s="4" t="s">
        <v>3612</v>
      </c>
      <c r="BG1033" s="5">
        <v>0</v>
      </c>
      <c r="BH1033" s="5" t="s">
        <v>3612</v>
      </c>
      <c r="BI1033" s="289"/>
      <c r="BJ1033" s="297">
        <v>0</v>
      </c>
      <c r="BK1033" s="297">
        <v>0</v>
      </c>
    </row>
    <row r="1034" spans="1:63" x14ac:dyDescent="0.2">
      <c r="A1034" s="294" t="s">
        <v>1346</v>
      </c>
      <c r="B1034" s="290" t="s">
        <v>1347</v>
      </c>
      <c r="C1034" s="340">
        <v>15</v>
      </c>
      <c r="D1034" s="341">
        <v>15</v>
      </c>
      <c r="E1034" s="341">
        <v>15</v>
      </c>
      <c r="F1034" s="341">
        <v>15</v>
      </c>
      <c r="G1034" s="341">
        <v>15</v>
      </c>
      <c r="H1034" s="341">
        <v>15</v>
      </c>
      <c r="I1034" s="342">
        <v>15</v>
      </c>
      <c r="J1034" s="340">
        <v>0</v>
      </c>
      <c r="K1034" s="341">
        <v>0</v>
      </c>
      <c r="L1034" s="341">
        <v>0</v>
      </c>
      <c r="M1034" s="341">
        <v>0</v>
      </c>
      <c r="N1034" s="340">
        <v>15</v>
      </c>
      <c r="O1034" s="341">
        <v>15</v>
      </c>
      <c r="P1034" s="341">
        <v>15</v>
      </c>
      <c r="Q1034" s="343">
        <v>15</v>
      </c>
      <c r="R1034" s="344">
        <v>15</v>
      </c>
      <c r="S1034" s="344">
        <v>15</v>
      </c>
      <c r="T1034" s="344">
        <v>15</v>
      </c>
      <c r="U1034" s="344">
        <v>15</v>
      </c>
      <c r="V1034" s="344">
        <v>15</v>
      </c>
      <c r="W1034" s="344">
        <v>0</v>
      </c>
      <c r="X1034" s="407">
        <v>0</v>
      </c>
      <c r="Y1034" s="384">
        <v>0</v>
      </c>
      <c r="Z1034" s="384">
        <v>0</v>
      </c>
      <c r="AA1034" s="384">
        <v>0</v>
      </c>
      <c r="AB1034" s="385">
        <v>0</v>
      </c>
      <c r="AC1034" s="385">
        <v>0</v>
      </c>
      <c r="AD1034" s="385">
        <v>0</v>
      </c>
      <c r="AE1034" s="385">
        <v>0</v>
      </c>
      <c r="AF1034" s="405">
        <v>0</v>
      </c>
      <c r="AG1034" s="333" t="s">
        <v>1520</v>
      </c>
      <c r="AH1034" s="388" t="s">
        <v>3160</v>
      </c>
      <c r="AI1034" s="388" t="s">
        <v>3161</v>
      </c>
      <c r="AJ1034" s="389">
        <v>0.75</v>
      </c>
      <c r="AK1034" s="390">
        <v>12</v>
      </c>
      <c r="AL1034" s="333">
        <v>10.5</v>
      </c>
      <c r="AM1034" s="333">
        <v>5.46875E-2</v>
      </c>
      <c r="AN1034" s="440">
        <v>2.4609375</v>
      </c>
      <c r="AO1034" s="389">
        <v>0.875</v>
      </c>
      <c r="AP1034" s="388"/>
      <c r="AQ1034" s="389"/>
      <c r="AR1034" s="389"/>
      <c r="AS1034" s="389"/>
      <c r="AT1034" s="389"/>
      <c r="AU1034" s="389"/>
      <c r="AV1034" s="389"/>
      <c r="AW1034" s="350">
        <v>0.08</v>
      </c>
      <c r="AX1034" s="391">
        <v>0</v>
      </c>
      <c r="AY1034" s="83">
        <v>2</v>
      </c>
      <c r="AZ1034" s="5">
        <v>1</v>
      </c>
      <c r="BA1034" s="5" t="s">
        <v>3612</v>
      </c>
      <c r="BB1034" s="5" t="s">
        <v>3612</v>
      </c>
      <c r="BC1034" s="5" t="s">
        <v>3612</v>
      </c>
      <c r="BD1034" s="4" t="s">
        <v>3612</v>
      </c>
      <c r="BG1034" s="5">
        <v>0</v>
      </c>
      <c r="BH1034" s="5" t="s">
        <v>3612</v>
      </c>
      <c r="BI1034" s="289"/>
      <c r="BJ1034" s="297">
        <v>0</v>
      </c>
      <c r="BK1034" s="297">
        <v>0</v>
      </c>
    </row>
    <row r="1035" spans="1:63" x14ac:dyDescent="0.2">
      <c r="A1035" s="294" t="s">
        <v>3383</v>
      </c>
      <c r="B1035" s="290" t="s">
        <v>3384</v>
      </c>
      <c r="C1035" s="340">
        <v>21</v>
      </c>
      <c r="D1035" s="341">
        <v>21</v>
      </c>
      <c r="E1035" s="341">
        <v>21</v>
      </c>
      <c r="F1035" s="341">
        <v>21</v>
      </c>
      <c r="G1035" s="341">
        <v>21</v>
      </c>
      <c r="H1035" s="341">
        <v>21</v>
      </c>
      <c r="I1035" s="342">
        <v>21</v>
      </c>
      <c r="J1035" s="340">
        <v>0</v>
      </c>
      <c r="K1035" s="341">
        <v>0</v>
      </c>
      <c r="L1035" s="341">
        <v>0</v>
      </c>
      <c r="M1035" s="341">
        <v>0</v>
      </c>
      <c r="N1035" s="340">
        <v>21</v>
      </c>
      <c r="O1035" s="341">
        <v>21</v>
      </c>
      <c r="P1035" s="341">
        <v>21</v>
      </c>
      <c r="Q1035" s="343">
        <v>21</v>
      </c>
      <c r="R1035" s="344">
        <v>21</v>
      </c>
      <c r="S1035" s="344">
        <v>21</v>
      </c>
      <c r="T1035" s="344">
        <v>21</v>
      </c>
      <c r="U1035" s="344">
        <v>21</v>
      </c>
      <c r="V1035" s="344">
        <v>21</v>
      </c>
      <c r="W1035" s="344">
        <v>0</v>
      </c>
      <c r="X1035" s="407">
        <v>0</v>
      </c>
      <c r="Y1035" s="384">
        <v>0</v>
      </c>
      <c r="Z1035" s="384">
        <v>0</v>
      </c>
      <c r="AA1035" s="384">
        <v>0</v>
      </c>
      <c r="AB1035" s="385">
        <v>0</v>
      </c>
      <c r="AC1035" s="385">
        <v>0</v>
      </c>
      <c r="AD1035" s="385">
        <v>0</v>
      </c>
      <c r="AE1035" s="346">
        <v>0</v>
      </c>
      <c r="AF1035" s="405">
        <v>0</v>
      </c>
      <c r="AG1035" s="333" t="s">
        <v>1520</v>
      </c>
      <c r="AH1035" s="388" t="s">
        <v>3160</v>
      </c>
      <c r="AI1035" s="388" t="s">
        <v>3161</v>
      </c>
      <c r="AJ1035" s="389">
        <v>0.75</v>
      </c>
      <c r="AK1035" s="390">
        <v>12</v>
      </c>
      <c r="AL1035" s="333">
        <v>14</v>
      </c>
      <c r="AM1035" s="333">
        <v>7.7777777777777779E-2</v>
      </c>
      <c r="AN1035" s="440">
        <v>3.5</v>
      </c>
      <c r="AO1035" s="389">
        <v>1.1666666666666667</v>
      </c>
      <c r="AP1035" s="388"/>
      <c r="AQ1035" s="389"/>
      <c r="AR1035" s="389"/>
      <c r="AS1035" s="389"/>
      <c r="AT1035" s="389"/>
      <c r="AU1035" s="389"/>
      <c r="AV1035" s="389"/>
      <c r="AW1035" s="350">
        <v>0.08</v>
      </c>
      <c r="AX1035" s="391">
        <v>0</v>
      </c>
      <c r="AY1035" s="83">
        <v>2</v>
      </c>
      <c r="AZ1035" s="5">
        <v>1</v>
      </c>
      <c r="BA1035" s="5" t="s">
        <v>3612</v>
      </c>
      <c r="BB1035" s="5" t="s">
        <v>3612</v>
      </c>
      <c r="BC1035" s="5" t="s">
        <v>3612</v>
      </c>
      <c r="BD1035" s="4" t="s">
        <v>3612</v>
      </c>
      <c r="BG1035" s="5">
        <v>0</v>
      </c>
      <c r="BH1035" s="5" t="s">
        <v>3612</v>
      </c>
      <c r="BI1035" s="289"/>
      <c r="BJ1035" s="297">
        <v>0</v>
      </c>
      <c r="BK1035" s="297">
        <v>0</v>
      </c>
    </row>
    <row r="1036" spans="1:63" x14ac:dyDescent="0.2">
      <c r="A1036" s="294" t="s">
        <v>3405</v>
      </c>
      <c r="B1036" s="290" t="s">
        <v>3406</v>
      </c>
      <c r="C1036" s="340">
        <v>26</v>
      </c>
      <c r="D1036" s="341">
        <v>26</v>
      </c>
      <c r="E1036" s="341">
        <v>26</v>
      </c>
      <c r="F1036" s="341">
        <v>26</v>
      </c>
      <c r="G1036" s="341">
        <v>26</v>
      </c>
      <c r="H1036" s="341">
        <v>26</v>
      </c>
      <c r="I1036" s="342">
        <v>26</v>
      </c>
      <c r="J1036" s="340">
        <v>0</v>
      </c>
      <c r="K1036" s="341">
        <v>0</v>
      </c>
      <c r="L1036" s="341">
        <v>0</v>
      </c>
      <c r="M1036" s="341">
        <v>0</v>
      </c>
      <c r="N1036" s="340">
        <v>26</v>
      </c>
      <c r="O1036" s="341">
        <v>26</v>
      </c>
      <c r="P1036" s="341">
        <v>26</v>
      </c>
      <c r="Q1036" s="343">
        <v>26</v>
      </c>
      <c r="R1036" s="344">
        <v>26</v>
      </c>
      <c r="S1036" s="344">
        <v>26</v>
      </c>
      <c r="T1036" s="344">
        <v>26</v>
      </c>
      <c r="U1036" s="344">
        <v>26</v>
      </c>
      <c r="V1036" s="344">
        <v>26</v>
      </c>
      <c r="W1036" s="344">
        <v>0</v>
      </c>
      <c r="X1036" s="407">
        <v>0</v>
      </c>
      <c r="Y1036" s="384">
        <v>0</v>
      </c>
      <c r="Z1036" s="384">
        <v>0</v>
      </c>
      <c r="AA1036" s="384">
        <v>0</v>
      </c>
      <c r="AB1036" s="385">
        <v>0</v>
      </c>
      <c r="AC1036" s="385">
        <v>0</v>
      </c>
      <c r="AD1036" s="385">
        <v>0</v>
      </c>
      <c r="AE1036" s="346">
        <v>0</v>
      </c>
      <c r="AF1036" s="405">
        <v>0</v>
      </c>
      <c r="AG1036" s="333" t="s">
        <v>1520</v>
      </c>
      <c r="AH1036" s="388" t="s">
        <v>3160</v>
      </c>
      <c r="AI1036" s="388" t="s">
        <v>3161</v>
      </c>
      <c r="AJ1036" s="389">
        <v>0.75</v>
      </c>
      <c r="AK1036" s="390">
        <v>12</v>
      </c>
      <c r="AL1036" s="333">
        <v>17</v>
      </c>
      <c r="AM1036" s="333">
        <v>9.4444444444444456E-2</v>
      </c>
      <c r="AN1036" s="440">
        <v>4.2500000000000009</v>
      </c>
      <c r="AO1036" s="389">
        <v>1.4166666666666667</v>
      </c>
      <c r="AP1036" s="388"/>
      <c r="AQ1036" s="389"/>
      <c r="AR1036" s="389"/>
      <c r="AS1036" s="389"/>
      <c r="AT1036" s="389"/>
      <c r="AU1036" s="389"/>
      <c r="AV1036" s="389"/>
      <c r="AW1036" s="350">
        <v>0.08</v>
      </c>
      <c r="AX1036" s="391">
        <v>0</v>
      </c>
      <c r="AY1036" s="83">
        <v>2</v>
      </c>
      <c r="AZ1036" s="5">
        <v>1</v>
      </c>
      <c r="BA1036" s="5" t="s">
        <v>3612</v>
      </c>
      <c r="BB1036" s="5" t="s">
        <v>3612</v>
      </c>
      <c r="BC1036" s="5" t="s">
        <v>3612</v>
      </c>
      <c r="BD1036" s="4" t="s">
        <v>3612</v>
      </c>
      <c r="BG1036" s="5">
        <v>0</v>
      </c>
      <c r="BH1036" s="5" t="s">
        <v>3612</v>
      </c>
      <c r="BI1036" s="289"/>
      <c r="BJ1036" s="297">
        <v>0</v>
      </c>
      <c r="BK1036" s="297">
        <v>0</v>
      </c>
    </row>
    <row r="1037" spans="1:63" x14ac:dyDescent="0.2">
      <c r="A1037" s="294" t="s">
        <v>1368</v>
      </c>
      <c r="B1037" s="290" t="s">
        <v>3427</v>
      </c>
      <c r="C1037" s="340">
        <v>22</v>
      </c>
      <c r="D1037" s="341">
        <v>22</v>
      </c>
      <c r="E1037" s="341">
        <v>22</v>
      </c>
      <c r="F1037" s="341">
        <v>22</v>
      </c>
      <c r="G1037" s="341">
        <v>22</v>
      </c>
      <c r="H1037" s="341">
        <v>22</v>
      </c>
      <c r="I1037" s="342">
        <v>22</v>
      </c>
      <c r="J1037" s="340">
        <v>0</v>
      </c>
      <c r="K1037" s="341">
        <v>0</v>
      </c>
      <c r="L1037" s="341">
        <v>0</v>
      </c>
      <c r="M1037" s="341">
        <v>0</v>
      </c>
      <c r="N1037" s="340">
        <v>22</v>
      </c>
      <c r="O1037" s="341">
        <v>22</v>
      </c>
      <c r="P1037" s="341">
        <v>22</v>
      </c>
      <c r="Q1037" s="343">
        <v>22</v>
      </c>
      <c r="R1037" s="344">
        <v>22</v>
      </c>
      <c r="S1037" s="344">
        <v>22</v>
      </c>
      <c r="T1037" s="344">
        <v>22</v>
      </c>
      <c r="U1037" s="344">
        <v>22</v>
      </c>
      <c r="V1037" s="344">
        <v>22</v>
      </c>
      <c r="W1037" s="344">
        <v>0</v>
      </c>
      <c r="X1037" s="407">
        <v>0</v>
      </c>
      <c r="Y1037" s="384">
        <v>0</v>
      </c>
      <c r="Z1037" s="384">
        <v>0</v>
      </c>
      <c r="AA1037" s="384">
        <v>0</v>
      </c>
      <c r="AB1037" s="385">
        <v>0</v>
      </c>
      <c r="AC1037" s="385">
        <v>0</v>
      </c>
      <c r="AD1037" s="385">
        <v>0</v>
      </c>
      <c r="AE1037" s="346">
        <v>0</v>
      </c>
      <c r="AF1037" s="405">
        <v>0</v>
      </c>
      <c r="AG1037" s="333" t="s">
        <v>1520</v>
      </c>
      <c r="AH1037" s="388" t="s">
        <v>3160</v>
      </c>
      <c r="AI1037" s="388" t="s">
        <v>3161</v>
      </c>
      <c r="AJ1037" s="389">
        <v>0.75</v>
      </c>
      <c r="AK1037" s="390">
        <v>9</v>
      </c>
      <c r="AL1037" s="333">
        <v>20</v>
      </c>
      <c r="AM1037" s="333">
        <v>8.3333333333333329E-2</v>
      </c>
      <c r="AN1037" s="440">
        <v>3.75</v>
      </c>
      <c r="AO1037" s="389">
        <v>1.25</v>
      </c>
      <c r="AP1037" s="388"/>
      <c r="AQ1037" s="389"/>
      <c r="AR1037" s="389"/>
      <c r="AS1037" s="389"/>
      <c r="AT1037" s="389"/>
      <c r="AU1037" s="389"/>
      <c r="AV1037" s="389"/>
      <c r="AW1037" s="350">
        <v>0.08</v>
      </c>
      <c r="AX1037" s="391">
        <v>0</v>
      </c>
      <c r="AY1037" s="83">
        <v>2</v>
      </c>
      <c r="AZ1037" s="5">
        <v>1</v>
      </c>
      <c r="BA1037" s="5" t="s">
        <v>3612</v>
      </c>
      <c r="BB1037" s="5" t="s">
        <v>3612</v>
      </c>
      <c r="BC1037" s="5" t="s">
        <v>3612</v>
      </c>
      <c r="BD1037" s="4" t="s">
        <v>3612</v>
      </c>
      <c r="BG1037" s="5">
        <v>0</v>
      </c>
      <c r="BH1037" s="5" t="s">
        <v>3612</v>
      </c>
      <c r="BI1037" s="289"/>
      <c r="BJ1037" s="297">
        <v>0</v>
      </c>
      <c r="BK1037" s="297">
        <v>0</v>
      </c>
    </row>
    <row r="1038" spans="1:63" x14ac:dyDescent="0.2">
      <c r="A1038" s="294" t="s">
        <v>1381</v>
      </c>
      <c r="B1038" s="290" t="s">
        <v>1382</v>
      </c>
      <c r="C1038" s="340">
        <v>26</v>
      </c>
      <c r="D1038" s="341">
        <v>26</v>
      </c>
      <c r="E1038" s="341">
        <v>26</v>
      </c>
      <c r="F1038" s="341">
        <v>26</v>
      </c>
      <c r="G1038" s="341">
        <v>26</v>
      </c>
      <c r="H1038" s="341">
        <v>26</v>
      </c>
      <c r="I1038" s="342">
        <v>26</v>
      </c>
      <c r="J1038" s="340">
        <v>0</v>
      </c>
      <c r="K1038" s="341">
        <v>0</v>
      </c>
      <c r="L1038" s="341">
        <v>0</v>
      </c>
      <c r="M1038" s="341">
        <v>0</v>
      </c>
      <c r="N1038" s="340">
        <v>26</v>
      </c>
      <c r="O1038" s="341">
        <v>26</v>
      </c>
      <c r="P1038" s="341">
        <v>26</v>
      </c>
      <c r="Q1038" s="343">
        <v>26</v>
      </c>
      <c r="R1038" s="344">
        <v>26</v>
      </c>
      <c r="S1038" s="344">
        <v>26</v>
      </c>
      <c r="T1038" s="344">
        <v>26</v>
      </c>
      <c r="U1038" s="344">
        <v>26</v>
      </c>
      <c r="V1038" s="344">
        <v>26</v>
      </c>
      <c r="W1038" s="344">
        <v>0</v>
      </c>
      <c r="X1038" s="407">
        <v>0</v>
      </c>
      <c r="Y1038" s="384">
        <v>0</v>
      </c>
      <c r="Z1038" s="384">
        <v>0</v>
      </c>
      <c r="AA1038" s="384">
        <v>0</v>
      </c>
      <c r="AB1038" s="385">
        <v>0</v>
      </c>
      <c r="AC1038" s="385">
        <v>0</v>
      </c>
      <c r="AD1038" s="385">
        <v>0</v>
      </c>
      <c r="AE1038" s="346">
        <v>0</v>
      </c>
      <c r="AF1038" s="405">
        <v>0</v>
      </c>
      <c r="AG1038" s="333" t="s">
        <v>1520</v>
      </c>
      <c r="AH1038" s="388" t="s">
        <v>3160</v>
      </c>
      <c r="AI1038" s="388" t="s">
        <v>3161</v>
      </c>
      <c r="AJ1038" s="389">
        <v>0.75</v>
      </c>
      <c r="AK1038" s="390">
        <v>9</v>
      </c>
      <c r="AL1038" s="333">
        <v>23</v>
      </c>
      <c r="AM1038" s="333">
        <v>9.583333333333334E-2</v>
      </c>
      <c r="AN1038" s="440">
        <v>4.3125</v>
      </c>
      <c r="AO1038" s="389">
        <v>1.4375</v>
      </c>
      <c r="AP1038" s="388"/>
      <c r="AQ1038" s="389"/>
      <c r="AR1038" s="389"/>
      <c r="AS1038" s="389"/>
      <c r="AT1038" s="389"/>
      <c r="AU1038" s="389"/>
      <c r="AV1038" s="389"/>
      <c r="AW1038" s="350">
        <v>0.08</v>
      </c>
      <c r="AX1038" s="391">
        <v>0</v>
      </c>
      <c r="AY1038" s="83">
        <v>2</v>
      </c>
      <c r="AZ1038" s="5">
        <v>1</v>
      </c>
      <c r="BA1038" s="5" t="s">
        <v>3612</v>
      </c>
      <c r="BB1038" s="5" t="s">
        <v>3612</v>
      </c>
      <c r="BC1038" s="5" t="s">
        <v>3612</v>
      </c>
      <c r="BD1038" s="4" t="s">
        <v>3612</v>
      </c>
      <c r="BG1038" s="5">
        <v>0</v>
      </c>
      <c r="BH1038" s="5" t="s">
        <v>3612</v>
      </c>
      <c r="BI1038" s="289"/>
      <c r="BJ1038" s="297">
        <v>0</v>
      </c>
      <c r="BK1038" s="297">
        <v>0</v>
      </c>
    </row>
    <row r="1039" spans="1:63" x14ac:dyDescent="0.2">
      <c r="A1039" s="294" t="s">
        <v>1348</v>
      </c>
      <c r="B1039" s="290" t="s">
        <v>1349</v>
      </c>
      <c r="C1039" s="340">
        <v>19</v>
      </c>
      <c r="D1039" s="341">
        <v>19</v>
      </c>
      <c r="E1039" s="341">
        <v>19</v>
      </c>
      <c r="F1039" s="341">
        <v>19</v>
      </c>
      <c r="G1039" s="341">
        <v>19</v>
      </c>
      <c r="H1039" s="341">
        <v>19</v>
      </c>
      <c r="I1039" s="342">
        <v>19</v>
      </c>
      <c r="J1039" s="340">
        <v>0</v>
      </c>
      <c r="K1039" s="341">
        <v>0</v>
      </c>
      <c r="L1039" s="341">
        <v>0</v>
      </c>
      <c r="M1039" s="341">
        <v>0</v>
      </c>
      <c r="N1039" s="340">
        <v>19</v>
      </c>
      <c r="O1039" s="341">
        <v>19</v>
      </c>
      <c r="P1039" s="341">
        <v>19</v>
      </c>
      <c r="Q1039" s="343">
        <v>19</v>
      </c>
      <c r="R1039" s="344">
        <v>19</v>
      </c>
      <c r="S1039" s="344">
        <v>19</v>
      </c>
      <c r="T1039" s="344">
        <v>19</v>
      </c>
      <c r="U1039" s="344">
        <v>19</v>
      </c>
      <c r="V1039" s="344">
        <v>19</v>
      </c>
      <c r="W1039" s="344">
        <v>0</v>
      </c>
      <c r="X1039" s="407">
        <v>0</v>
      </c>
      <c r="Y1039" s="384">
        <v>0.12</v>
      </c>
      <c r="Z1039" s="384">
        <v>0.25</v>
      </c>
      <c r="AA1039" s="384">
        <v>0</v>
      </c>
      <c r="AB1039" s="385">
        <v>0</v>
      </c>
      <c r="AC1039" s="385">
        <v>0</v>
      </c>
      <c r="AD1039" s="385">
        <v>0</v>
      </c>
      <c r="AE1039" s="346">
        <v>0</v>
      </c>
      <c r="AF1039" s="405">
        <v>0</v>
      </c>
      <c r="AG1039" s="333" t="s">
        <v>1520</v>
      </c>
      <c r="AH1039" s="388" t="s">
        <v>3160</v>
      </c>
      <c r="AI1039" s="388" t="s">
        <v>3161</v>
      </c>
      <c r="AJ1039" s="389">
        <v>0.75</v>
      </c>
      <c r="AK1039" s="390">
        <v>15</v>
      </c>
      <c r="AL1039" s="333">
        <v>10.5</v>
      </c>
      <c r="AM1039" s="333">
        <v>6.8359375E-2</v>
      </c>
      <c r="AN1039" s="440">
        <v>3.076171875</v>
      </c>
      <c r="AO1039" s="389">
        <v>1.09375</v>
      </c>
      <c r="AP1039" s="388"/>
      <c r="AQ1039" s="389"/>
      <c r="AR1039" s="389"/>
      <c r="AS1039" s="389"/>
      <c r="AT1039" s="389"/>
      <c r="AU1039" s="389"/>
      <c r="AV1039" s="389"/>
      <c r="AW1039" s="350">
        <v>0.08</v>
      </c>
      <c r="AX1039" s="391">
        <v>0</v>
      </c>
      <c r="AY1039" s="83">
        <v>2</v>
      </c>
      <c r="AZ1039" s="5">
        <v>1</v>
      </c>
      <c r="BA1039" s="5" t="s">
        <v>1537</v>
      </c>
      <c r="BB1039" s="5" t="s">
        <v>1537</v>
      </c>
      <c r="BC1039" s="5" t="s">
        <v>3612</v>
      </c>
      <c r="BD1039" s="4" t="s">
        <v>3612</v>
      </c>
      <c r="BG1039" s="5">
        <v>1</v>
      </c>
      <c r="BH1039" s="5" t="s">
        <v>3612</v>
      </c>
      <c r="BI1039" s="289"/>
      <c r="BJ1039" s="297">
        <v>0</v>
      </c>
      <c r="BK1039" s="297">
        <v>0</v>
      </c>
    </row>
    <row r="1040" spans="1:63" x14ac:dyDescent="0.2">
      <c r="A1040" s="294" t="s">
        <v>3385</v>
      </c>
      <c r="B1040" s="290" t="s">
        <v>3386</v>
      </c>
      <c r="C1040" s="340">
        <v>27</v>
      </c>
      <c r="D1040" s="341">
        <v>27</v>
      </c>
      <c r="E1040" s="341">
        <v>27</v>
      </c>
      <c r="F1040" s="341">
        <v>27</v>
      </c>
      <c r="G1040" s="341">
        <v>27</v>
      </c>
      <c r="H1040" s="341">
        <v>27</v>
      </c>
      <c r="I1040" s="342">
        <v>27</v>
      </c>
      <c r="J1040" s="340">
        <v>0</v>
      </c>
      <c r="K1040" s="341">
        <v>0</v>
      </c>
      <c r="L1040" s="341">
        <v>0</v>
      </c>
      <c r="M1040" s="341">
        <v>0</v>
      </c>
      <c r="N1040" s="340">
        <v>27</v>
      </c>
      <c r="O1040" s="341">
        <v>27</v>
      </c>
      <c r="P1040" s="341">
        <v>27</v>
      </c>
      <c r="Q1040" s="343">
        <v>27</v>
      </c>
      <c r="R1040" s="344">
        <v>27</v>
      </c>
      <c r="S1040" s="344">
        <v>27</v>
      </c>
      <c r="T1040" s="344">
        <v>27</v>
      </c>
      <c r="U1040" s="344">
        <v>27</v>
      </c>
      <c r="V1040" s="344">
        <v>27</v>
      </c>
      <c r="W1040" s="344">
        <v>0</v>
      </c>
      <c r="X1040" s="407">
        <v>0</v>
      </c>
      <c r="Y1040" s="384">
        <v>0.12</v>
      </c>
      <c r="Z1040" s="384">
        <v>0.25</v>
      </c>
      <c r="AA1040" s="384">
        <v>0</v>
      </c>
      <c r="AB1040" s="385">
        <v>0</v>
      </c>
      <c r="AC1040" s="385">
        <v>0</v>
      </c>
      <c r="AD1040" s="385">
        <v>0</v>
      </c>
      <c r="AE1040" s="346">
        <v>0</v>
      </c>
      <c r="AF1040" s="405">
        <v>0</v>
      </c>
      <c r="AG1040" s="333" t="s">
        <v>1520</v>
      </c>
      <c r="AH1040" s="388" t="s">
        <v>3160</v>
      </c>
      <c r="AI1040" s="388" t="s">
        <v>3161</v>
      </c>
      <c r="AJ1040" s="389">
        <v>0.75</v>
      </c>
      <c r="AK1040" s="390">
        <v>15</v>
      </c>
      <c r="AL1040" s="333">
        <v>14</v>
      </c>
      <c r="AM1040" s="333">
        <v>9.7222222222222224E-2</v>
      </c>
      <c r="AN1040" s="440">
        <v>4.375</v>
      </c>
      <c r="AO1040" s="389">
        <v>1.4583333333333333</v>
      </c>
      <c r="AP1040" s="388"/>
      <c r="AQ1040" s="389"/>
      <c r="AR1040" s="389"/>
      <c r="AS1040" s="389"/>
      <c r="AT1040" s="389"/>
      <c r="AU1040" s="389"/>
      <c r="AV1040" s="389"/>
      <c r="AW1040" s="350">
        <v>0.08</v>
      </c>
      <c r="AX1040" s="391">
        <v>0</v>
      </c>
      <c r="AY1040" s="83">
        <v>2</v>
      </c>
      <c r="AZ1040" s="5">
        <v>1</v>
      </c>
      <c r="BA1040" s="5" t="s">
        <v>1537</v>
      </c>
      <c r="BB1040" s="5" t="s">
        <v>1537</v>
      </c>
      <c r="BC1040" s="5" t="s">
        <v>3612</v>
      </c>
      <c r="BD1040" s="4" t="s">
        <v>3612</v>
      </c>
      <c r="BG1040" s="5">
        <v>1</v>
      </c>
      <c r="BH1040" s="5" t="s">
        <v>3612</v>
      </c>
      <c r="BI1040" s="289"/>
      <c r="BJ1040" s="297">
        <v>0</v>
      </c>
      <c r="BK1040" s="297">
        <v>0</v>
      </c>
    </row>
    <row r="1041" spans="1:63" x14ac:dyDescent="0.2">
      <c r="A1041" s="294" t="s">
        <v>3407</v>
      </c>
      <c r="B1041" s="290" t="s">
        <v>3408</v>
      </c>
      <c r="C1041" s="340">
        <v>32</v>
      </c>
      <c r="D1041" s="341">
        <v>32</v>
      </c>
      <c r="E1041" s="341">
        <v>32</v>
      </c>
      <c r="F1041" s="341">
        <v>32</v>
      </c>
      <c r="G1041" s="341">
        <v>32</v>
      </c>
      <c r="H1041" s="341">
        <v>32</v>
      </c>
      <c r="I1041" s="342">
        <v>32</v>
      </c>
      <c r="J1041" s="340">
        <v>0</v>
      </c>
      <c r="K1041" s="341">
        <v>0</v>
      </c>
      <c r="L1041" s="341">
        <v>0</v>
      </c>
      <c r="M1041" s="341">
        <v>0</v>
      </c>
      <c r="N1041" s="340">
        <v>32</v>
      </c>
      <c r="O1041" s="341">
        <v>32</v>
      </c>
      <c r="P1041" s="341">
        <v>32</v>
      </c>
      <c r="Q1041" s="343">
        <v>32</v>
      </c>
      <c r="R1041" s="344">
        <v>32</v>
      </c>
      <c r="S1041" s="344">
        <v>32</v>
      </c>
      <c r="T1041" s="344">
        <v>32</v>
      </c>
      <c r="U1041" s="344">
        <v>32</v>
      </c>
      <c r="V1041" s="344">
        <v>32</v>
      </c>
      <c r="W1041" s="344">
        <v>0</v>
      </c>
      <c r="X1041" s="407">
        <v>0</v>
      </c>
      <c r="Y1041" s="384">
        <v>0</v>
      </c>
      <c r="Z1041" s="384">
        <v>0</v>
      </c>
      <c r="AA1041" s="384">
        <v>0</v>
      </c>
      <c r="AB1041" s="385">
        <v>0</v>
      </c>
      <c r="AC1041" s="385">
        <v>0</v>
      </c>
      <c r="AD1041" s="385">
        <v>0</v>
      </c>
      <c r="AE1041" s="346">
        <v>0</v>
      </c>
      <c r="AF1041" s="405">
        <v>0</v>
      </c>
      <c r="AG1041" s="333" t="s">
        <v>1520</v>
      </c>
      <c r="AH1041" s="388" t="s">
        <v>3160</v>
      </c>
      <c r="AI1041" s="388" t="s">
        <v>3161</v>
      </c>
      <c r="AJ1041" s="389">
        <v>0.75</v>
      </c>
      <c r="AK1041" s="390">
        <v>15</v>
      </c>
      <c r="AL1041" s="333">
        <v>17</v>
      </c>
      <c r="AM1041" s="333">
        <v>0.11805555555555555</v>
      </c>
      <c r="AN1041" s="440">
        <v>5.3125</v>
      </c>
      <c r="AO1041" s="389">
        <v>1.7708333333333333</v>
      </c>
      <c r="AP1041" s="388"/>
      <c r="AQ1041" s="389"/>
      <c r="AR1041" s="389"/>
      <c r="AS1041" s="389"/>
      <c r="AT1041" s="389"/>
      <c r="AU1041" s="389"/>
      <c r="AV1041" s="389"/>
      <c r="AW1041" s="350">
        <v>0.08</v>
      </c>
      <c r="AX1041" s="391">
        <v>0</v>
      </c>
      <c r="AY1041" s="83">
        <v>2</v>
      </c>
      <c r="AZ1041" s="5">
        <v>1</v>
      </c>
      <c r="BA1041" s="5" t="s">
        <v>3612</v>
      </c>
      <c r="BB1041" s="5" t="s">
        <v>3612</v>
      </c>
      <c r="BC1041" s="5" t="s">
        <v>3612</v>
      </c>
      <c r="BD1041" s="4" t="s">
        <v>3612</v>
      </c>
      <c r="BG1041" s="5">
        <v>0</v>
      </c>
      <c r="BH1041" s="5" t="s">
        <v>3612</v>
      </c>
      <c r="BI1041" s="289"/>
      <c r="BJ1041" s="297">
        <v>0</v>
      </c>
      <c r="BK1041" s="297">
        <v>0</v>
      </c>
    </row>
    <row r="1042" spans="1:63" x14ac:dyDescent="0.2">
      <c r="A1042" s="294" t="s">
        <v>1369</v>
      </c>
      <c r="B1042" s="290" t="s">
        <v>3428</v>
      </c>
      <c r="C1042" s="340">
        <v>30</v>
      </c>
      <c r="D1042" s="341">
        <v>30</v>
      </c>
      <c r="E1042" s="341">
        <v>30</v>
      </c>
      <c r="F1042" s="341">
        <v>30</v>
      </c>
      <c r="G1042" s="341">
        <v>30</v>
      </c>
      <c r="H1042" s="341">
        <v>30</v>
      </c>
      <c r="I1042" s="342">
        <v>30</v>
      </c>
      <c r="J1042" s="340">
        <v>0</v>
      </c>
      <c r="K1042" s="341">
        <v>0</v>
      </c>
      <c r="L1042" s="341">
        <v>0</v>
      </c>
      <c r="M1042" s="341">
        <v>0</v>
      </c>
      <c r="N1042" s="340">
        <v>30</v>
      </c>
      <c r="O1042" s="341">
        <v>30</v>
      </c>
      <c r="P1042" s="341">
        <v>30</v>
      </c>
      <c r="Q1042" s="343">
        <v>30</v>
      </c>
      <c r="R1042" s="344">
        <v>30</v>
      </c>
      <c r="S1042" s="344">
        <v>30</v>
      </c>
      <c r="T1042" s="344">
        <v>30</v>
      </c>
      <c r="U1042" s="344">
        <v>30</v>
      </c>
      <c r="V1042" s="344">
        <v>30</v>
      </c>
      <c r="W1042" s="344">
        <v>0</v>
      </c>
      <c r="X1042" s="407">
        <v>0</v>
      </c>
      <c r="Y1042" s="384">
        <v>0</v>
      </c>
      <c r="Z1042" s="384">
        <v>0</v>
      </c>
      <c r="AA1042" s="384">
        <v>0</v>
      </c>
      <c r="AB1042" s="385">
        <v>0</v>
      </c>
      <c r="AC1042" s="385">
        <v>0</v>
      </c>
      <c r="AD1042" s="385">
        <v>0</v>
      </c>
      <c r="AE1042" s="346">
        <v>0</v>
      </c>
      <c r="AF1042" s="405">
        <v>0</v>
      </c>
      <c r="AG1042" s="333" t="s">
        <v>1520</v>
      </c>
      <c r="AH1042" s="388" t="s">
        <v>3160</v>
      </c>
      <c r="AI1042" s="388" t="s">
        <v>3161</v>
      </c>
      <c r="AJ1042" s="389">
        <v>0.75</v>
      </c>
      <c r="AK1042" s="390">
        <v>12</v>
      </c>
      <c r="AL1042" s="333">
        <v>20</v>
      </c>
      <c r="AM1042" s="333">
        <v>0.11111111111111112</v>
      </c>
      <c r="AN1042" s="440">
        <v>5</v>
      </c>
      <c r="AO1042" s="389">
        <v>1.6666666666666667</v>
      </c>
      <c r="AP1042" s="388"/>
      <c r="AQ1042" s="389"/>
      <c r="AR1042" s="389"/>
      <c r="AS1042" s="389"/>
      <c r="AT1042" s="389"/>
      <c r="AU1042" s="389"/>
      <c r="AV1042" s="389"/>
      <c r="AW1042" s="350">
        <v>0.08</v>
      </c>
      <c r="AX1042" s="391">
        <v>0</v>
      </c>
      <c r="AY1042" s="83">
        <v>2</v>
      </c>
      <c r="AZ1042" s="5">
        <v>1</v>
      </c>
      <c r="BA1042" s="5" t="s">
        <v>3612</v>
      </c>
      <c r="BB1042" s="5" t="s">
        <v>3612</v>
      </c>
      <c r="BC1042" s="5" t="s">
        <v>3612</v>
      </c>
      <c r="BD1042" s="4" t="s">
        <v>3612</v>
      </c>
      <c r="BG1042" s="5">
        <v>0</v>
      </c>
      <c r="BH1042" s="5" t="s">
        <v>3612</v>
      </c>
      <c r="BI1042" s="289"/>
      <c r="BJ1042" s="297">
        <v>0</v>
      </c>
      <c r="BK1042" s="297">
        <v>0</v>
      </c>
    </row>
    <row r="1043" spans="1:63" x14ac:dyDescent="0.2">
      <c r="A1043" s="294" t="s">
        <v>1383</v>
      </c>
      <c r="B1043" s="290" t="s">
        <v>1384</v>
      </c>
      <c r="C1043" s="340">
        <v>34</v>
      </c>
      <c r="D1043" s="341">
        <v>34</v>
      </c>
      <c r="E1043" s="341">
        <v>34</v>
      </c>
      <c r="F1043" s="341">
        <v>34</v>
      </c>
      <c r="G1043" s="341">
        <v>34</v>
      </c>
      <c r="H1043" s="341">
        <v>34</v>
      </c>
      <c r="I1043" s="342">
        <v>34</v>
      </c>
      <c r="J1043" s="340">
        <v>0</v>
      </c>
      <c r="K1043" s="341">
        <v>0</v>
      </c>
      <c r="L1043" s="341">
        <v>0</v>
      </c>
      <c r="M1043" s="341">
        <v>0</v>
      </c>
      <c r="N1043" s="340">
        <v>34</v>
      </c>
      <c r="O1043" s="341">
        <v>34</v>
      </c>
      <c r="P1043" s="341">
        <v>34</v>
      </c>
      <c r="Q1043" s="343">
        <v>34</v>
      </c>
      <c r="R1043" s="344">
        <v>34</v>
      </c>
      <c r="S1043" s="344">
        <v>34</v>
      </c>
      <c r="T1043" s="344">
        <v>34</v>
      </c>
      <c r="U1043" s="344">
        <v>34</v>
      </c>
      <c r="V1043" s="344">
        <v>34</v>
      </c>
      <c r="W1043" s="344">
        <v>0</v>
      </c>
      <c r="X1043" s="407">
        <v>0</v>
      </c>
      <c r="Y1043" s="384">
        <v>0</v>
      </c>
      <c r="Z1043" s="384">
        <v>0</v>
      </c>
      <c r="AA1043" s="384">
        <v>0</v>
      </c>
      <c r="AB1043" s="346">
        <v>0</v>
      </c>
      <c r="AC1043" s="385">
        <v>0</v>
      </c>
      <c r="AD1043" s="385">
        <v>0</v>
      </c>
      <c r="AE1043" s="346">
        <v>0</v>
      </c>
      <c r="AF1043" s="405">
        <v>0</v>
      </c>
      <c r="AG1043" s="333" t="s">
        <v>1520</v>
      </c>
      <c r="AH1043" s="388" t="s">
        <v>3160</v>
      </c>
      <c r="AI1043" s="388" t="s">
        <v>3161</v>
      </c>
      <c r="AJ1043" s="389">
        <v>0.75</v>
      </c>
      <c r="AK1043" s="390">
        <v>12</v>
      </c>
      <c r="AL1043" s="333">
        <v>23</v>
      </c>
      <c r="AM1043" s="333">
        <v>0.1277777777777778</v>
      </c>
      <c r="AN1043" s="440">
        <v>5.7500000000000009</v>
      </c>
      <c r="AO1043" s="389">
        <v>1.9166666666666667</v>
      </c>
      <c r="AP1043" s="388"/>
      <c r="AQ1043" s="389"/>
      <c r="AR1043" s="389"/>
      <c r="AS1043" s="389"/>
      <c r="AT1043" s="389"/>
      <c r="AU1043" s="389"/>
      <c r="AV1043" s="389"/>
      <c r="AW1043" s="350">
        <v>0.08</v>
      </c>
      <c r="AX1043" s="391">
        <v>0</v>
      </c>
      <c r="AY1043" s="83">
        <v>2</v>
      </c>
      <c r="AZ1043" s="5">
        <v>1</v>
      </c>
      <c r="BA1043" s="5" t="s">
        <v>3612</v>
      </c>
      <c r="BB1043" s="5" t="s">
        <v>3612</v>
      </c>
      <c r="BC1043" s="5" t="s">
        <v>3612</v>
      </c>
      <c r="BD1043" s="4" t="s">
        <v>3612</v>
      </c>
      <c r="BG1043" s="5">
        <v>0</v>
      </c>
      <c r="BH1043" s="5" t="s">
        <v>3612</v>
      </c>
      <c r="BI1043" s="289"/>
      <c r="BJ1043" s="297">
        <v>0</v>
      </c>
      <c r="BK1043" s="297">
        <v>0</v>
      </c>
    </row>
    <row r="1044" spans="1:63" x14ac:dyDescent="0.2">
      <c r="A1044" s="294" t="s">
        <v>1350</v>
      </c>
      <c r="B1044" s="290" t="s">
        <v>1351</v>
      </c>
      <c r="C1044" s="340">
        <v>24</v>
      </c>
      <c r="D1044" s="341">
        <v>24</v>
      </c>
      <c r="E1044" s="341">
        <v>24</v>
      </c>
      <c r="F1044" s="341">
        <v>24</v>
      </c>
      <c r="G1044" s="341">
        <v>24</v>
      </c>
      <c r="H1044" s="341">
        <v>24</v>
      </c>
      <c r="I1044" s="342">
        <v>24</v>
      </c>
      <c r="J1044" s="340">
        <v>0</v>
      </c>
      <c r="K1044" s="341">
        <v>0</v>
      </c>
      <c r="L1044" s="341">
        <v>0</v>
      </c>
      <c r="M1044" s="341">
        <v>0</v>
      </c>
      <c r="N1044" s="340">
        <v>24</v>
      </c>
      <c r="O1044" s="341">
        <v>24</v>
      </c>
      <c r="P1044" s="341">
        <v>24</v>
      </c>
      <c r="Q1044" s="343">
        <v>24</v>
      </c>
      <c r="R1044" s="344">
        <v>24</v>
      </c>
      <c r="S1044" s="344">
        <v>24</v>
      </c>
      <c r="T1044" s="344">
        <v>24</v>
      </c>
      <c r="U1044" s="344">
        <v>24</v>
      </c>
      <c r="V1044" s="344">
        <v>24</v>
      </c>
      <c r="W1044" s="344">
        <v>0</v>
      </c>
      <c r="X1044" s="407">
        <v>0</v>
      </c>
      <c r="Y1044" s="384">
        <v>0.12</v>
      </c>
      <c r="Z1044" s="384">
        <v>0.25</v>
      </c>
      <c r="AA1044" s="384">
        <v>0</v>
      </c>
      <c r="AB1044" s="346">
        <v>0</v>
      </c>
      <c r="AC1044" s="385">
        <v>0</v>
      </c>
      <c r="AD1044" s="385">
        <v>0</v>
      </c>
      <c r="AE1044" s="346">
        <v>0</v>
      </c>
      <c r="AF1044" s="405">
        <v>0</v>
      </c>
      <c r="AG1044" s="333" t="s">
        <v>1520</v>
      </c>
      <c r="AH1044" s="388" t="s">
        <v>3160</v>
      </c>
      <c r="AI1044" s="388" t="s">
        <v>3161</v>
      </c>
      <c r="AJ1044" s="389">
        <v>0.75</v>
      </c>
      <c r="AK1044" s="390">
        <v>18</v>
      </c>
      <c r="AL1044" s="333">
        <v>10.5</v>
      </c>
      <c r="AM1044" s="333">
        <v>8.203125E-2</v>
      </c>
      <c r="AN1044" s="440">
        <v>3.69140625</v>
      </c>
      <c r="AO1044" s="389">
        <v>1.3125</v>
      </c>
      <c r="AP1044" s="388"/>
      <c r="AQ1044" s="389"/>
      <c r="AR1044" s="389"/>
      <c r="AS1044" s="389"/>
      <c r="AT1044" s="389"/>
      <c r="AU1044" s="389"/>
      <c r="AV1044" s="389"/>
      <c r="AW1044" s="350">
        <v>0.08</v>
      </c>
      <c r="AX1044" s="391">
        <v>0</v>
      </c>
      <c r="AY1044" s="83">
        <v>2</v>
      </c>
      <c r="AZ1044" s="5">
        <v>1</v>
      </c>
      <c r="BA1044" s="5" t="s">
        <v>1537</v>
      </c>
      <c r="BB1044" s="5" t="s">
        <v>1537</v>
      </c>
      <c r="BC1044" s="5" t="s">
        <v>3612</v>
      </c>
      <c r="BD1044" s="4" t="s">
        <v>3612</v>
      </c>
      <c r="BG1044" s="5">
        <v>1</v>
      </c>
      <c r="BH1044" s="5" t="s">
        <v>3612</v>
      </c>
      <c r="BI1044" s="289"/>
      <c r="BJ1044" s="297">
        <v>0</v>
      </c>
      <c r="BK1044" s="297">
        <v>0</v>
      </c>
    </row>
    <row r="1045" spans="1:63" x14ac:dyDescent="0.2">
      <c r="A1045" s="294" t="s">
        <v>3387</v>
      </c>
      <c r="B1045" s="290" t="s">
        <v>3388</v>
      </c>
      <c r="C1045" s="340">
        <v>31</v>
      </c>
      <c r="D1045" s="341">
        <v>31</v>
      </c>
      <c r="E1045" s="341">
        <v>31</v>
      </c>
      <c r="F1045" s="341">
        <v>31</v>
      </c>
      <c r="G1045" s="341">
        <v>31</v>
      </c>
      <c r="H1045" s="341">
        <v>31</v>
      </c>
      <c r="I1045" s="342">
        <v>31</v>
      </c>
      <c r="J1045" s="340">
        <v>0</v>
      </c>
      <c r="K1045" s="341">
        <v>0</v>
      </c>
      <c r="L1045" s="341">
        <v>0</v>
      </c>
      <c r="M1045" s="341">
        <v>0</v>
      </c>
      <c r="N1045" s="340">
        <v>31</v>
      </c>
      <c r="O1045" s="341">
        <v>31</v>
      </c>
      <c r="P1045" s="341">
        <v>31</v>
      </c>
      <c r="Q1045" s="343">
        <v>31</v>
      </c>
      <c r="R1045" s="344">
        <v>31</v>
      </c>
      <c r="S1045" s="344">
        <v>31</v>
      </c>
      <c r="T1045" s="344">
        <v>31</v>
      </c>
      <c r="U1045" s="344">
        <v>31</v>
      </c>
      <c r="V1045" s="344">
        <v>31</v>
      </c>
      <c r="W1045" s="344">
        <v>0</v>
      </c>
      <c r="X1045" s="407">
        <v>0</v>
      </c>
      <c r="Y1045" s="384">
        <v>0.12</v>
      </c>
      <c r="Z1045" s="384">
        <v>0.25</v>
      </c>
      <c r="AA1045" s="384">
        <v>0</v>
      </c>
      <c r="AB1045" s="385">
        <v>0</v>
      </c>
      <c r="AC1045" s="385">
        <v>0</v>
      </c>
      <c r="AD1045" s="385">
        <v>0</v>
      </c>
      <c r="AE1045" s="346">
        <v>0</v>
      </c>
      <c r="AF1045" s="405">
        <v>0</v>
      </c>
      <c r="AG1045" s="333" t="s">
        <v>1520</v>
      </c>
      <c r="AH1045" s="388" t="s">
        <v>3160</v>
      </c>
      <c r="AI1045" s="388" t="s">
        <v>3161</v>
      </c>
      <c r="AJ1045" s="389">
        <v>0.75</v>
      </c>
      <c r="AK1045" s="390">
        <v>18</v>
      </c>
      <c r="AL1045" s="333">
        <v>14</v>
      </c>
      <c r="AM1045" s="333">
        <v>0.11666666666666667</v>
      </c>
      <c r="AN1045" s="440">
        <v>5.25</v>
      </c>
      <c r="AO1045" s="389">
        <v>1.75</v>
      </c>
      <c r="AP1045" s="388"/>
      <c r="AQ1045" s="389"/>
      <c r="AR1045" s="389"/>
      <c r="AS1045" s="389"/>
      <c r="AT1045" s="389"/>
      <c r="AU1045" s="389"/>
      <c r="AV1045" s="389"/>
      <c r="AW1045" s="350">
        <v>0.08</v>
      </c>
      <c r="AX1045" s="391">
        <v>0</v>
      </c>
      <c r="AY1045" s="83">
        <v>2</v>
      </c>
      <c r="AZ1045" s="5">
        <v>1</v>
      </c>
      <c r="BA1045" s="5" t="s">
        <v>1537</v>
      </c>
      <c r="BB1045" s="5" t="s">
        <v>1537</v>
      </c>
      <c r="BC1045" s="5" t="s">
        <v>3612</v>
      </c>
      <c r="BD1045" s="4" t="s">
        <v>3612</v>
      </c>
      <c r="BG1045" s="5">
        <v>1</v>
      </c>
      <c r="BH1045" s="5" t="s">
        <v>3612</v>
      </c>
      <c r="BI1045" s="289"/>
      <c r="BJ1045" s="297">
        <v>0</v>
      </c>
      <c r="BK1045" s="297">
        <v>0</v>
      </c>
    </row>
    <row r="1046" spans="1:63" x14ac:dyDescent="0.2">
      <c r="A1046" s="294" t="s">
        <v>3409</v>
      </c>
      <c r="B1046" s="290" t="s">
        <v>3410</v>
      </c>
      <c r="C1046" s="340">
        <v>37</v>
      </c>
      <c r="D1046" s="341">
        <v>37</v>
      </c>
      <c r="E1046" s="341">
        <v>37</v>
      </c>
      <c r="F1046" s="341">
        <v>37</v>
      </c>
      <c r="G1046" s="341">
        <v>37</v>
      </c>
      <c r="H1046" s="341">
        <v>37</v>
      </c>
      <c r="I1046" s="342">
        <v>37</v>
      </c>
      <c r="J1046" s="340">
        <v>0</v>
      </c>
      <c r="K1046" s="341">
        <v>0</v>
      </c>
      <c r="L1046" s="341">
        <v>0</v>
      </c>
      <c r="M1046" s="341">
        <v>0</v>
      </c>
      <c r="N1046" s="340">
        <v>37</v>
      </c>
      <c r="O1046" s="341">
        <v>37</v>
      </c>
      <c r="P1046" s="341">
        <v>37</v>
      </c>
      <c r="Q1046" s="343">
        <v>37</v>
      </c>
      <c r="R1046" s="344">
        <v>37</v>
      </c>
      <c r="S1046" s="344">
        <v>37</v>
      </c>
      <c r="T1046" s="344">
        <v>37</v>
      </c>
      <c r="U1046" s="344">
        <v>37</v>
      </c>
      <c r="V1046" s="344">
        <v>37</v>
      </c>
      <c r="W1046" s="344">
        <v>0</v>
      </c>
      <c r="X1046" s="407">
        <v>0</v>
      </c>
      <c r="Y1046" s="384">
        <v>0</v>
      </c>
      <c r="Z1046" s="384">
        <v>0</v>
      </c>
      <c r="AA1046" s="384">
        <v>0</v>
      </c>
      <c r="AB1046" s="385">
        <v>0</v>
      </c>
      <c r="AC1046" s="385">
        <v>0</v>
      </c>
      <c r="AD1046" s="385">
        <v>0</v>
      </c>
      <c r="AE1046" s="346">
        <v>0</v>
      </c>
      <c r="AF1046" s="405">
        <v>0</v>
      </c>
      <c r="AG1046" s="333" t="s">
        <v>1520</v>
      </c>
      <c r="AH1046" s="388" t="s">
        <v>3160</v>
      </c>
      <c r="AI1046" s="388" t="s">
        <v>3161</v>
      </c>
      <c r="AJ1046" s="389">
        <v>0.75</v>
      </c>
      <c r="AK1046" s="390">
        <v>18</v>
      </c>
      <c r="AL1046" s="333">
        <v>17</v>
      </c>
      <c r="AM1046" s="333">
        <v>0.14166666666666666</v>
      </c>
      <c r="AN1046" s="440">
        <v>6.375</v>
      </c>
      <c r="AO1046" s="389">
        <v>2.125</v>
      </c>
      <c r="AP1046" s="388"/>
      <c r="AQ1046" s="389"/>
      <c r="AR1046" s="389"/>
      <c r="AS1046" s="389"/>
      <c r="AT1046" s="389"/>
      <c r="AU1046" s="389"/>
      <c r="AV1046" s="389"/>
      <c r="AW1046" s="350">
        <v>0.08</v>
      </c>
      <c r="AX1046" s="391">
        <v>0</v>
      </c>
      <c r="AY1046" s="83">
        <v>2</v>
      </c>
      <c r="AZ1046" s="5">
        <v>1</v>
      </c>
      <c r="BA1046" s="5" t="s">
        <v>3612</v>
      </c>
      <c r="BB1046" s="5" t="s">
        <v>3612</v>
      </c>
      <c r="BC1046" s="5" t="s">
        <v>3612</v>
      </c>
      <c r="BD1046" s="4" t="s">
        <v>3612</v>
      </c>
      <c r="BG1046" s="5">
        <v>0</v>
      </c>
      <c r="BH1046" s="5" t="s">
        <v>3612</v>
      </c>
      <c r="BI1046" s="289"/>
      <c r="BJ1046" s="297">
        <v>0</v>
      </c>
      <c r="BK1046" s="297">
        <v>0</v>
      </c>
    </row>
    <row r="1047" spans="1:63" x14ac:dyDescent="0.2">
      <c r="A1047" s="294" t="s">
        <v>1370</v>
      </c>
      <c r="B1047" s="290" t="s">
        <v>3429</v>
      </c>
      <c r="C1047" s="340">
        <v>37</v>
      </c>
      <c r="D1047" s="341">
        <v>37</v>
      </c>
      <c r="E1047" s="341">
        <v>37</v>
      </c>
      <c r="F1047" s="341">
        <v>37</v>
      </c>
      <c r="G1047" s="341">
        <v>37</v>
      </c>
      <c r="H1047" s="341">
        <v>37</v>
      </c>
      <c r="I1047" s="342">
        <v>37</v>
      </c>
      <c r="J1047" s="340">
        <v>0</v>
      </c>
      <c r="K1047" s="341">
        <v>0</v>
      </c>
      <c r="L1047" s="341">
        <v>0</v>
      </c>
      <c r="M1047" s="341">
        <v>0</v>
      </c>
      <c r="N1047" s="340">
        <v>37</v>
      </c>
      <c r="O1047" s="341">
        <v>37</v>
      </c>
      <c r="P1047" s="341">
        <v>37</v>
      </c>
      <c r="Q1047" s="343">
        <v>37</v>
      </c>
      <c r="R1047" s="344">
        <v>37</v>
      </c>
      <c r="S1047" s="344">
        <v>37</v>
      </c>
      <c r="T1047" s="344">
        <v>37</v>
      </c>
      <c r="U1047" s="344">
        <v>37</v>
      </c>
      <c r="V1047" s="344">
        <v>37</v>
      </c>
      <c r="W1047" s="344">
        <v>0</v>
      </c>
      <c r="X1047" s="407">
        <v>0</v>
      </c>
      <c r="Y1047" s="384">
        <v>0</v>
      </c>
      <c r="Z1047" s="384">
        <v>0</v>
      </c>
      <c r="AA1047" s="384">
        <v>0</v>
      </c>
      <c r="AB1047" s="385">
        <v>0</v>
      </c>
      <c r="AC1047" s="385">
        <v>0</v>
      </c>
      <c r="AD1047" s="385">
        <v>0</v>
      </c>
      <c r="AE1047" s="346">
        <v>0</v>
      </c>
      <c r="AF1047" s="405">
        <v>0</v>
      </c>
      <c r="AG1047" s="333" t="s">
        <v>1520</v>
      </c>
      <c r="AH1047" s="388" t="s">
        <v>3160</v>
      </c>
      <c r="AI1047" s="388" t="s">
        <v>3161</v>
      </c>
      <c r="AJ1047" s="389">
        <v>0.75</v>
      </c>
      <c r="AK1047" s="390">
        <v>15</v>
      </c>
      <c r="AL1047" s="333">
        <v>20</v>
      </c>
      <c r="AM1047" s="333">
        <v>0.1388888888888889</v>
      </c>
      <c r="AN1047" s="440">
        <v>6.25</v>
      </c>
      <c r="AO1047" s="389">
        <v>2.0833333333333335</v>
      </c>
      <c r="AP1047" s="388"/>
      <c r="AQ1047" s="389"/>
      <c r="AR1047" s="389"/>
      <c r="AS1047" s="389"/>
      <c r="AT1047" s="389"/>
      <c r="AU1047" s="389"/>
      <c r="AV1047" s="389"/>
      <c r="AW1047" s="350">
        <v>0.08</v>
      </c>
      <c r="AX1047" s="391">
        <v>0</v>
      </c>
      <c r="AY1047" s="83">
        <v>2</v>
      </c>
      <c r="AZ1047" s="5">
        <v>1</v>
      </c>
      <c r="BA1047" s="5" t="s">
        <v>3612</v>
      </c>
      <c r="BB1047" s="5" t="s">
        <v>3612</v>
      </c>
      <c r="BC1047" s="5" t="s">
        <v>3612</v>
      </c>
      <c r="BD1047" s="4" t="s">
        <v>3612</v>
      </c>
      <c r="BG1047" s="5">
        <v>0</v>
      </c>
      <c r="BH1047" s="5" t="s">
        <v>3612</v>
      </c>
      <c r="BI1047" s="289"/>
      <c r="BJ1047" s="297">
        <v>0</v>
      </c>
      <c r="BK1047" s="297">
        <v>0</v>
      </c>
    </row>
    <row r="1048" spans="1:63" x14ac:dyDescent="0.2">
      <c r="A1048" s="294" t="s">
        <v>1385</v>
      </c>
      <c r="B1048" s="290" t="s">
        <v>1386</v>
      </c>
      <c r="C1048" s="340">
        <v>42</v>
      </c>
      <c r="D1048" s="341">
        <v>42</v>
      </c>
      <c r="E1048" s="341">
        <v>42</v>
      </c>
      <c r="F1048" s="341">
        <v>42</v>
      </c>
      <c r="G1048" s="341">
        <v>42</v>
      </c>
      <c r="H1048" s="341">
        <v>42</v>
      </c>
      <c r="I1048" s="342">
        <v>42</v>
      </c>
      <c r="J1048" s="340">
        <v>0</v>
      </c>
      <c r="K1048" s="341">
        <v>0</v>
      </c>
      <c r="L1048" s="341">
        <v>0</v>
      </c>
      <c r="M1048" s="341">
        <v>0</v>
      </c>
      <c r="N1048" s="340">
        <v>42</v>
      </c>
      <c r="O1048" s="341">
        <v>42</v>
      </c>
      <c r="P1048" s="341">
        <v>42</v>
      </c>
      <c r="Q1048" s="343">
        <v>42</v>
      </c>
      <c r="R1048" s="344">
        <v>42</v>
      </c>
      <c r="S1048" s="344">
        <v>42</v>
      </c>
      <c r="T1048" s="344">
        <v>42</v>
      </c>
      <c r="U1048" s="344">
        <v>42</v>
      </c>
      <c r="V1048" s="344">
        <v>42</v>
      </c>
      <c r="W1048" s="344">
        <v>0</v>
      </c>
      <c r="X1048" s="407">
        <v>0</v>
      </c>
      <c r="Y1048" s="384">
        <v>0</v>
      </c>
      <c r="Z1048" s="384">
        <v>0</v>
      </c>
      <c r="AA1048" s="384">
        <v>0</v>
      </c>
      <c r="AB1048" s="385">
        <v>0</v>
      </c>
      <c r="AC1048" s="385">
        <v>0</v>
      </c>
      <c r="AD1048" s="385">
        <v>0</v>
      </c>
      <c r="AE1048" s="346">
        <v>0</v>
      </c>
      <c r="AF1048" s="405">
        <v>0</v>
      </c>
      <c r="AG1048" s="333" t="s">
        <v>1520</v>
      </c>
      <c r="AH1048" s="388" t="s">
        <v>3160</v>
      </c>
      <c r="AI1048" s="388" t="s">
        <v>3161</v>
      </c>
      <c r="AJ1048" s="389">
        <v>0.75</v>
      </c>
      <c r="AK1048" s="390">
        <v>15</v>
      </c>
      <c r="AL1048" s="333">
        <v>23</v>
      </c>
      <c r="AM1048" s="333">
        <v>0.15972222222222224</v>
      </c>
      <c r="AN1048" s="440">
        <v>7.1875000000000009</v>
      </c>
      <c r="AO1048" s="389">
        <v>2.3958333333333335</v>
      </c>
      <c r="AP1048" s="388"/>
      <c r="AQ1048" s="389"/>
      <c r="AR1048" s="389"/>
      <c r="AS1048" s="389"/>
      <c r="AT1048" s="389"/>
      <c r="AU1048" s="389"/>
      <c r="AV1048" s="389"/>
      <c r="AW1048" s="350">
        <v>0.08</v>
      </c>
      <c r="AX1048" s="391">
        <v>0</v>
      </c>
      <c r="AY1048" s="83">
        <v>2</v>
      </c>
      <c r="AZ1048" s="5">
        <v>1</v>
      </c>
      <c r="BA1048" s="5" t="s">
        <v>3612</v>
      </c>
      <c r="BB1048" s="5" t="s">
        <v>3612</v>
      </c>
      <c r="BC1048" s="5" t="s">
        <v>3612</v>
      </c>
      <c r="BD1048" s="4" t="s">
        <v>3612</v>
      </c>
      <c r="BG1048" s="5">
        <v>0</v>
      </c>
      <c r="BH1048" s="5" t="s">
        <v>3612</v>
      </c>
      <c r="BI1048" s="289"/>
      <c r="BJ1048" s="297">
        <v>0</v>
      </c>
      <c r="BK1048" s="297">
        <v>0</v>
      </c>
    </row>
    <row r="1049" spans="1:63" x14ac:dyDescent="0.2">
      <c r="A1049" s="294" t="s">
        <v>1352</v>
      </c>
      <c r="B1049" s="290" t="s">
        <v>1353</v>
      </c>
      <c r="C1049" s="340">
        <v>28</v>
      </c>
      <c r="D1049" s="341">
        <v>28</v>
      </c>
      <c r="E1049" s="341">
        <v>28</v>
      </c>
      <c r="F1049" s="341">
        <v>28</v>
      </c>
      <c r="G1049" s="341">
        <v>28</v>
      </c>
      <c r="H1049" s="341">
        <v>28</v>
      </c>
      <c r="I1049" s="342">
        <v>28</v>
      </c>
      <c r="J1049" s="340">
        <v>0</v>
      </c>
      <c r="K1049" s="341">
        <v>0</v>
      </c>
      <c r="L1049" s="341">
        <v>0</v>
      </c>
      <c r="M1049" s="341">
        <v>0</v>
      </c>
      <c r="N1049" s="340">
        <v>28</v>
      </c>
      <c r="O1049" s="341">
        <v>28</v>
      </c>
      <c r="P1049" s="341">
        <v>28</v>
      </c>
      <c r="Q1049" s="343">
        <v>28</v>
      </c>
      <c r="R1049" s="344">
        <v>28</v>
      </c>
      <c r="S1049" s="344">
        <v>28</v>
      </c>
      <c r="T1049" s="344">
        <v>28</v>
      </c>
      <c r="U1049" s="344">
        <v>28</v>
      </c>
      <c r="V1049" s="344">
        <v>28</v>
      </c>
      <c r="W1049" s="344">
        <v>0</v>
      </c>
      <c r="X1049" s="407">
        <v>0</v>
      </c>
      <c r="Y1049" s="384">
        <v>0.12</v>
      </c>
      <c r="Z1049" s="384">
        <v>0.25</v>
      </c>
      <c r="AA1049" s="384">
        <v>0</v>
      </c>
      <c r="AB1049" s="385">
        <v>0</v>
      </c>
      <c r="AC1049" s="385">
        <v>0</v>
      </c>
      <c r="AD1049" s="385">
        <v>0</v>
      </c>
      <c r="AE1049" s="346">
        <v>0</v>
      </c>
      <c r="AF1049" s="405">
        <v>0</v>
      </c>
      <c r="AG1049" s="333" t="s">
        <v>1520</v>
      </c>
      <c r="AH1049" s="388" t="s">
        <v>3160</v>
      </c>
      <c r="AI1049" s="388" t="s">
        <v>3161</v>
      </c>
      <c r="AJ1049" s="389">
        <v>0.75</v>
      </c>
      <c r="AK1049" s="390">
        <v>21</v>
      </c>
      <c r="AL1049" s="333">
        <v>10.5</v>
      </c>
      <c r="AM1049" s="333">
        <v>9.5703125E-2</v>
      </c>
      <c r="AN1049" s="440">
        <v>4.306640625</v>
      </c>
      <c r="AO1049" s="389">
        <v>1.53125</v>
      </c>
      <c r="AP1049" s="388"/>
      <c r="AQ1049" s="389"/>
      <c r="AR1049" s="389"/>
      <c r="AS1049" s="389"/>
      <c r="AT1049" s="389"/>
      <c r="AU1049" s="389"/>
      <c r="AV1049" s="389"/>
      <c r="AW1049" s="350">
        <v>0.08</v>
      </c>
      <c r="AX1049" s="391">
        <v>0</v>
      </c>
      <c r="AY1049" s="83">
        <v>2</v>
      </c>
      <c r="AZ1049" s="5">
        <v>1</v>
      </c>
      <c r="BA1049" s="5" t="s">
        <v>1537</v>
      </c>
      <c r="BB1049" s="5" t="s">
        <v>1537</v>
      </c>
      <c r="BC1049" s="5" t="s">
        <v>3612</v>
      </c>
      <c r="BD1049" s="4" t="s">
        <v>3612</v>
      </c>
      <c r="BG1049" s="5">
        <v>1</v>
      </c>
      <c r="BH1049" s="5" t="s">
        <v>3612</v>
      </c>
      <c r="BI1049" s="289"/>
      <c r="BJ1049" s="297">
        <v>0</v>
      </c>
      <c r="BK1049" s="297">
        <v>0</v>
      </c>
    </row>
    <row r="1050" spans="1:63" x14ac:dyDescent="0.2">
      <c r="A1050" s="294" t="s">
        <v>3389</v>
      </c>
      <c r="B1050" s="290" t="s">
        <v>3390</v>
      </c>
      <c r="C1050" s="340">
        <v>36</v>
      </c>
      <c r="D1050" s="341">
        <v>36</v>
      </c>
      <c r="E1050" s="341">
        <v>36</v>
      </c>
      <c r="F1050" s="341">
        <v>36</v>
      </c>
      <c r="G1050" s="341">
        <v>36</v>
      </c>
      <c r="H1050" s="341">
        <v>36</v>
      </c>
      <c r="I1050" s="342">
        <v>36</v>
      </c>
      <c r="J1050" s="340">
        <v>0</v>
      </c>
      <c r="K1050" s="341">
        <v>0</v>
      </c>
      <c r="L1050" s="341">
        <v>0</v>
      </c>
      <c r="M1050" s="341">
        <v>0</v>
      </c>
      <c r="N1050" s="340">
        <v>36</v>
      </c>
      <c r="O1050" s="341">
        <v>36</v>
      </c>
      <c r="P1050" s="341">
        <v>36</v>
      </c>
      <c r="Q1050" s="343">
        <v>36</v>
      </c>
      <c r="R1050" s="344">
        <v>36</v>
      </c>
      <c r="S1050" s="344">
        <v>36</v>
      </c>
      <c r="T1050" s="344">
        <v>36</v>
      </c>
      <c r="U1050" s="344">
        <v>36</v>
      </c>
      <c r="V1050" s="344">
        <v>36</v>
      </c>
      <c r="W1050" s="344">
        <v>0</v>
      </c>
      <c r="X1050" s="407">
        <v>0</v>
      </c>
      <c r="Y1050" s="384">
        <v>0.12</v>
      </c>
      <c r="Z1050" s="384">
        <v>0.25</v>
      </c>
      <c r="AA1050" s="384">
        <v>0</v>
      </c>
      <c r="AB1050" s="385">
        <v>0</v>
      </c>
      <c r="AC1050" s="385">
        <v>0</v>
      </c>
      <c r="AD1050" s="385">
        <v>0</v>
      </c>
      <c r="AE1050" s="346">
        <v>0</v>
      </c>
      <c r="AF1050" s="405">
        <v>0</v>
      </c>
      <c r="AG1050" s="333" t="s">
        <v>1520</v>
      </c>
      <c r="AH1050" s="388" t="s">
        <v>3160</v>
      </c>
      <c r="AI1050" s="388" t="s">
        <v>3161</v>
      </c>
      <c r="AJ1050" s="389">
        <v>0.75</v>
      </c>
      <c r="AK1050" s="390">
        <v>21</v>
      </c>
      <c r="AL1050" s="333">
        <v>14</v>
      </c>
      <c r="AM1050" s="333">
        <v>0.1361111111111111</v>
      </c>
      <c r="AN1050" s="440">
        <v>6.1249999999999991</v>
      </c>
      <c r="AO1050" s="389">
        <v>2.0416666666666665</v>
      </c>
      <c r="AP1050" s="388"/>
      <c r="AQ1050" s="389"/>
      <c r="AR1050" s="389"/>
      <c r="AS1050" s="389"/>
      <c r="AT1050" s="389"/>
      <c r="AU1050" s="389"/>
      <c r="AV1050" s="389"/>
      <c r="AW1050" s="350">
        <v>0.08</v>
      </c>
      <c r="AX1050" s="391">
        <v>0</v>
      </c>
      <c r="AY1050" s="83">
        <v>2</v>
      </c>
      <c r="AZ1050" s="5">
        <v>1</v>
      </c>
      <c r="BA1050" s="5" t="s">
        <v>1537</v>
      </c>
      <c r="BB1050" s="5" t="s">
        <v>1537</v>
      </c>
      <c r="BC1050" s="5" t="s">
        <v>3612</v>
      </c>
      <c r="BD1050" s="4" t="s">
        <v>3612</v>
      </c>
      <c r="BG1050" s="5">
        <v>1</v>
      </c>
      <c r="BH1050" s="5" t="s">
        <v>3612</v>
      </c>
      <c r="BI1050" s="289"/>
      <c r="BJ1050" s="297">
        <v>0</v>
      </c>
      <c r="BK1050" s="297">
        <v>0</v>
      </c>
    </row>
    <row r="1051" spans="1:63" x14ac:dyDescent="0.2">
      <c r="A1051" s="294" t="s">
        <v>3411</v>
      </c>
      <c r="B1051" s="290" t="s">
        <v>3412</v>
      </c>
      <c r="C1051" s="340">
        <v>43</v>
      </c>
      <c r="D1051" s="341">
        <v>43</v>
      </c>
      <c r="E1051" s="341">
        <v>43</v>
      </c>
      <c r="F1051" s="341">
        <v>43</v>
      </c>
      <c r="G1051" s="341">
        <v>43</v>
      </c>
      <c r="H1051" s="341">
        <v>43</v>
      </c>
      <c r="I1051" s="342">
        <v>43</v>
      </c>
      <c r="J1051" s="340">
        <v>0</v>
      </c>
      <c r="K1051" s="341">
        <v>0</v>
      </c>
      <c r="L1051" s="341">
        <v>0</v>
      </c>
      <c r="M1051" s="341">
        <v>0</v>
      </c>
      <c r="N1051" s="340">
        <v>43</v>
      </c>
      <c r="O1051" s="341">
        <v>43</v>
      </c>
      <c r="P1051" s="341">
        <v>43</v>
      </c>
      <c r="Q1051" s="343">
        <v>43</v>
      </c>
      <c r="R1051" s="344">
        <v>43</v>
      </c>
      <c r="S1051" s="344">
        <v>43</v>
      </c>
      <c r="T1051" s="344">
        <v>43</v>
      </c>
      <c r="U1051" s="344">
        <v>43</v>
      </c>
      <c r="V1051" s="344">
        <v>43</v>
      </c>
      <c r="W1051" s="344">
        <v>0</v>
      </c>
      <c r="X1051" s="407">
        <v>0</v>
      </c>
      <c r="Y1051" s="384">
        <v>0</v>
      </c>
      <c r="Z1051" s="384">
        <v>0</v>
      </c>
      <c r="AA1051" s="384">
        <v>0</v>
      </c>
      <c r="AB1051" s="385">
        <v>0</v>
      </c>
      <c r="AC1051" s="385">
        <v>0</v>
      </c>
      <c r="AD1051" s="385">
        <v>0</v>
      </c>
      <c r="AE1051" s="346">
        <v>0</v>
      </c>
      <c r="AF1051" s="405">
        <v>0</v>
      </c>
      <c r="AG1051" s="333" t="s">
        <v>1520</v>
      </c>
      <c r="AH1051" s="388" t="s">
        <v>3160</v>
      </c>
      <c r="AI1051" s="388" t="s">
        <v>3161</v>
      </c>
      <c r="AJ1051" s="389">
        <v>0.75</v>
      </c>
      <c r="AK1051" s="390">
        <v>21</v>
      </c>
      <c r="AL1051" s="333">
        <v>17</v>
      </c>
      <c r="AM1051" s="333">
        <v>0.16527777777777777</v>
      </c>
      <c r="AN1051" s="440">
        <v>7.4375</v>
      </c>
      <c r="AO1051" s="389">
        <v>2.4791666666666665</v>
      </c>
      <c r="AP1051" s="388"/>
      <c r="AQ1051" s="389"/>
      <c r="AR1051" s="389"/>
      <c r="AS1051" s="389"/>
      <c r="AT1051" s="389"/>
      <c r="AU1051" s="389"/>
      <c r="AV1051" s="389"/>
      <c r="AW1051" s="350">
        <v>0.08</v>
      </c>
      <c r="AX1051" s="391">
        <v>0</v>
      </c>
      <c r="AY1051" s="83">
        <v>2</v>
      </c>
      <c r="AZ1051" s="5">
        <v>1</v>
      </c>
      <c r="BA1051" s="5" t="s">
        <v>3612</v>
      </c>
      <c r="BB1051" s="5" t="s">
        <v>3612</v>
      </c>
      <c r="BC1051" s="5" t="s">
        <v>3612</v>
      </c>
      <c r="BD1051" s="4" t="s">
        <v>3612</v>
      </c>
      <c r="BG1051" s="5">
        <v>0</v>
      </c>
      <c r="BH1051" s="5" t="s">
        <v>3612</v>
      </c>
      <c r="BI1051" s="289"/>
      <c r="BJ1051" s="297">
        <v>0</v>
      </c>
      <c r="BK1051" s="297">
        <v>0</v>
      </c>
    </row>
    <row r="1052" spans="1:63" x14ac:dyDescent="0.2">
      <c r="A1052" s="294" t="s">
        <v>1371</v>
      </c>
      <c r="B1052" s="290" t="s">
        <v>3430</v>
      </c>
      <c r="C1052" s="340">
        <v>43</v>
      </c>
      <c r="D1052" s="341">
        <v>43</v>
      </c>
      <c r="E1052" s="341">
        <v>43</v>
      </c>
      <c r="F1052" s="341">
        <v>43</v>
      </c>
      <c r="G1052" s="341">
        <v>43</v>
      </c>
      <c r="H1052" s="341">
        <v>43</v>
      </c>
      <c r="I1052" s="342">
        <v>43</v>
      </c>
      <c r="J1052" s="340">
        <v>0</v>
      </c>
      <c r="K1052" s="341">
        <v>0</v>
      </c>
      <c r="L1052" s="341">
        <v>0</v>
      </c>
      <c r="M1052" s="341">
        <v>0</v>
      </c>
      <c r="N1052" s="340">
        <v>43</v>
      </c>
      <c r="O1052" s="341">
        <v>43</v>
      </c>
      <c r="P1052" s="341">
        <v>43</v>
      </c>
      <c r="Q1052" s="343">
        <v>43</v>
      </c>
      <c r="R1052" s="344">
        <v>43</v>
      </c>
      <c r="S1052" s="344">
        <v>43</v>
      </c>
      <c r="T1052" s="344">
        <v>43</v>
      </c>
      <c r="U1052" s="344">
        <v>43</v>
      </c>
      <c r="V1052" s="344">
        <v>43</v>
      </c>
      <c r="W1052" s="344">
        <v>0</v>
      </c>
      <c r="X1052" s="407">
        <v>0</v>
      </c>
      <c r="Y1052" s="384">
        <v>0</v>
      </c>
      <c r="Z1052" s="384">
        <v>0</v>
      </c>
      <c r="AA1052" s="384">
        <v>0</v>
      </c>
      <c r="AB1052" s="385">
        <v>0</v>
      </c>
      <c r="AC1052" s="385">
        <v>0</v>
      </c>
      <c r="AD1052" s="385">
        <v>0</v>
      </c>
      <c r="AE1052" s="346">
        <v>0</v>
      </c>
      <c r="AF1052" s="405">
        <v>0</v>
      </c>
      <c r="AG1052" s="333" t="s">
        <v>1520</v>
      </c>
      <c r="AH1052" s="388" t="s">
        <v>3160</v>
      </c>
      <c r="AI1052" s="388" t="s">
        <v>3161</v>
      </c>
      <c r="AJ1052" s="389">
        <v>0.75</v>
      </c>
      <c r="AK1052" s="390">
        <v>18</v>
      </c>
      <c r="AL1052" s="333">
        <v>20</v>
      </c>
      <c r="AM1052" s="333">
        <v>0.16666666666666666</v>
      </c>
      <c r="AN1052" s="440">
        <v>7.5</v>
      </c>
      <c r="AO1052" s="389">
        <v>2.5</v>
      </c>
      <c r="AP1052" s="388"/>
      <c r="AQ1052" s="389"/>
      <c r="AR1052" s="389"/>
      <c r="AS1052" s="389"/>
      <c r="AT1052" s="389"/>
      <c r="AU1052" s="389"/>
      <c r="AV1052" s="389"/>
      <c r="AW1052" s="350">
        <v>0.08</v>
      </c>
      <c r="AX1052" s="391">
        <v>0</v>
      </c>
      <c r="AY1052" s="83">
        <v>2</v>
      </c>
      <c r="AZ1052" s="5">
        <v>1</v>
      </c>
      <c r="BA1052" s="5" t="s">
        <v>3612</v>
      </c>
      <c r="BB1052" s="5" t="s">
        <v>3612</v>
      </c>
      <c r="BC1052" s="5" t="s">
        <v>3612</v>
      </c>
      <c r="BD1052" s="4" t="s">
        <v>3612</v>
      </c>
      <c r="BG1052" s="5">
        <v>0</v>
      </c>
      <c r="BH1052" s="5" t="s">
        <v>3612</v>
      </c>
      <c r="BI1052" s="289"/>
      <c r="BJ1052" s="297">
        <v>0</v>
      </c>
      <c r="BK1052" s="297">
        <v>0</v>
      </c>
    </row>
    <row r="1053" spans="1:63" x14ac:dyDescent="0.2">
      <c r="A1053" s="294" t="s">
        <v>1387</v>
      </c>
      <c r="B1053" s="290" t="s">
        <v>1388</v>
      </c>
      <c r="C1053" s="340">
        <v>50</v>
      </c>
      <c r="D1053" s="341">
        <v>50</v>
      </c>
      <c r="E1053" s="341">
        <v>50</v>
      </c>
      <c r="F1053" s="341">
        <v>50</v>
      </c>
      <c r="G1053" s="341">
        <v>50</v>
      </c>
      <c r="H1053" s="341">
        <v>50</v>
      </c>
      <c r="I1053" s="342">
        <v>50</v>
      </c>
      <c r="J1053" s="340">
        <v>0</v>
      </c>
      <c r="K1053" s="341">
        <v>0</v>
      </c>
      <c r="L1053" s="341">
        <v>0</v>
      </c>
      <c r="M1053" s="341">
        <v>0</v>
      </c>
      <c r="N1053" s="340">
        <v>50</v>
      </c>
      <c r="O1053" s="341">
        <v>50</v>
      </c>
      <c r="P1053" s="341">
        <v>50</v>
      </c>
      <c r="Q1053" s="343">
        <v>50</v>
      </c>
      <c r="R1053" s="344">
        <v>50</v>
      </c>
      <c r="S1053" s="344">
        <v>50</v>
      </c>
      <c r="T1053" s="344">
        <v>50</v>
      </c>
      <c r="U1053" s="344">
        <v>50</v>
      </c>
      <c r="V1053" s="344">
        <v>50</v>
      </c>
      <c r="W1053" s="344">
        <v>0</v>
      </c>
      <c r="X1053" s="407">
        <v>0</v>
      </c>
      <c r="Y1053" s="384">
        <v>0</v>
      </c>
      <c r="Z1053" s="384">
        <v>0</v>
      </c>
      <c r="AA1053" s="384">
        <v>0</v>
      </c>
      <c r="AB1053" s="385">
        <v>0</v>
      </c>
      <c r="AC1053" s="385">
        <v>0</v>
      </c>
      <c r="AD1053" s="385">
        <v>0</v>
      </c>
      <c r="AE1053" s="346">
        <v>0</v>
      </c>
      <c r="AF1053" s="405">
        <v>0</v>
      </c>
      <c r="AG1053" s="333" t="s">
        <v>1520</v>
      </c>
      <c r="AH1053" s="388" t="s">
        <v>3160</v>
      </c>
      <c r="AI1053" s="388" t="s">
        <v>3161</v>
      </c>
      <c r="AJ1053" s="389">
        <v>0.75</v>
      </c>
      <c r="AK1053" s="390">
        <v>18</v>
      </c>
      <c r="AL1053" s="333">
        <v>23</v>
      </c>
      <c r="AM1053" s="333">
        <v>0.19166666666666668</v>
      </c>
      <c r="AN1053" s="440">
        <v>8.625</v>
      </c>
      <c r="AO1053" s="389">
        <v>2.875</v>
      </c>
      <c r="AP1053" s="388"/>
      <c r="AQ1053" s="389"/>
      <c r="AR1053" s="389"/>
      <c r="AS1053" s="389"/>
      <c r="AT1053" s="389"/>
      <c r="AU1053" s="389"/>
      <c r="AV1053" s="389"/>
      <c r="AW1053" s="350">
        <v>0.08</v>
      </c>
      <c r="AX1053" s="391">
        <v>0</v>
      </c>
      <c r="AY1053" s="83">
        <v>2</v>
      </c>
      <c r="AZ1053" s="5">
        <v>1</v>
      </c>
      <c r="BA1053" s="5" t="s">
        <v>3612</v>
      </c>
      <c r="BB1053" s="5" t="s">
        <v>3612</v>
      </c>
      <c r="BC1053" s="5" t="s">
        <v>3612</v>
      </c>
      <c r="BD1053" s="4" t="s">
        <v>3612</v>
      </c>
      <c r="BG1053" s="5">
        <v>0</v>
      </c>
      <c r="BH1053" s="5" t="s">
        <v>3612</v>
      </c>
      <c r="BI1053" s="289"/>
      <c r="BJ1053" s="297">
        <v>0</v>
      </c>
      <c r="BK1053" s="297">
        <v>0</v>
      </c>
    </row>
    <row r="1054" spans="1:63" x14ac:dyDescent="0.2">
      <c r="A1054" s="294" t="s">
        <v>1354</v>
      </c>
      <c r="B1054" s="290" t="s">
        <v>1355</v>
      </c>
      <c r="C1054" s="340">
        <v>31</v>
      </c>
      <c r="D1054" s="341">
        <v>31</v>
      </c>
      <c r="E1054" s="341">
        <v>31</v>
      </c>
      <c r="F1054" s="341">
        <v>31</v>
      </c>
      <c r="G1054" s="341">
        <v>31</v>
      </c>
      <c r="H1054" s="341">
        <v>31</v>
      </c>
      <c r="I1054" s="342">
        <v>31</v>
      </c>
      <c r="J1054" s="340">
        <v>0</v>
      </c>
      <c r="K1054" s="341">
        <v>0</v>
      </c>
      <c r="L1054" s="341">
        <v>0</v>
      </c>
      <c r="M1054" s="341">
        <v>0</v>
      </c>
      <c r="N1054" s="340">
        <v>31</v>
      </c>
      <c r="O1054" s="341">
        <v>31</v>
      </c>
      <c r="P1054" s="341">
        <v>31</v>
      </c>
      <c r="Q1054" s="343">
        <v>31</v>
      </c>
      <c r="R1054" s="344">
        <v>31</v>
      </c>
      <c r="S1054" s="344">
        <v>31</v>
      </c>
      <c r="T1054" s="344">
        <v>31</v>
      </c>
      <c r="U1054" s="344">
        <v>31</v>
      </c>
      <c r="V1054" s="344">
        <v>31</v>
      </c>
      <c r="W1054" s="344">
        <v>0</v>
      </c>
      <c r="X1054" s="407">
        <v>0</v>
      </c>
      <c r="Y1054" s="384">
        <v>0.12</v>
      </c>
      <c r="Z1054" s="384">
        <v>0.25</v>
      </c>
      <c r="AA1054" s="384">
        <v>0</v>
      </c>
      <c r="AB1054" s="385">
        <v>0</v>
      </c>
      <c r="AC1054" s="385">
        <v>0</v>
      </c>
      <c r="AD1054" s="385">
        <v>0</v>
      </c>
      <c r="AE1054" s="346">
        <v>0</v>
      </c>
      <c r="AF1054" s="405">
        <v>0</v>
      </c>
      <c r="AG1054" s="333" t="s">
        <v>1520</v>
      </c>
      <c r="AH1054" s="388" t="s">
        <v>3160</v>
      </c>
      <c r="AI1054" s="388" t="s">
        <v>3161</v>
      </c>
      <c r="AJ1054" s="389">
        <v>0.75</v>
      </c>
      <c r="AK1054" s="390">
        <v>24</v>
      </c>
      <c r="AL1054" s="333">
        <v>10.5</v>
      </c>
      <c r="AM1054" s="333">
        <v>0.109375</v>
      </c>
      <c r="AN1054" s="440">
        <v>4.921875</v>
      </c>
      <c r="AO1054" s="389">
        <v>1.75</v>
      </c>
      <c r="AP1054" s="388"/>
      <c r="AQ1054" s="389"/>
      <c r="AR1054" s="389"/>
      <c r="AS1054" s="389"/>
      <c r="AT1054" s="389"/>
      <c r="AU1054" s="389"/>
      <c r="AV1054" s="389"/>
      <c r="AW1054" s="350">
        <v>0.08</v>
      </c>
      <c r="AX1054" s="391">
        <v>0</v>
      </c>
      <c r="AY1054" s="83">
        <v>2</v>
      </c>
      <c r="AZ1054" s="5">
        <v>1</v>
      </c>
      <c r="BA1054" s="5" t="s">
        <v>1537</v>
      </c>
      <c r="BB1054" s="5" t="s">
        <v>1537</v>
      </c>
      <c r="BC1054" s="5" t="s">
        <v>3612</v>
      </c>
      <c r="BD1054" s="4" t="s">
        <v>3612</v>
      </c>
      <c r="BG1054" s="5">
        <v>1</v>
      </c>
      <c r="BH1054" s="5" t="s">
        <v>3612</v>
      </c>
      <c r="BI1054" s="289"/>
      <c r="BJ1054" s="297">
        <v>0</v>
      </c>
      <c r="BK1054" s="297">
        <v>0</v>
      </c>
    </row>
    <row r="1055" spans="1:63" x14ac:dyDescent="0.2">
      <c r="A1055" s="294" t="s">
        <v>3391</v>
      </c>
      <c r="B1055" s="290" t="s">
        <v>3392</v>
      </c>
      <c r="C1055" s="340">
        <v>41</v>
      </c>
      <c r="D1055" s="341">
        <v>41</v>
      </c>
      <c r="E1055" s="341">
        <v>41</v>
      </c>
      <c r="F1055" s="341">
        <v>41</v>
      </c>
      <c r="G1055" s="341">
        <v>41</v>
      </c>
      <c r="H1055" s="341">
        <v>41</v>
      </c>
      <c r="I1055" s="342">
        <v>41</v>
      </c>
      <c r="J1055" s="340">
        <v>0</v>
      </c>
      <c r="K1055" s="341">
        <v>0</v>
      </c>
      <c r="L1055" s="341">
        <v>0</v>
      </c>
      <c r="M1055" s="341">
        <v>0</v>
      </c>
      <c r="N1055" s="340">
        <v>41</v>
      </c>
      <c r="O1055" s="341">
        <v>41</v>
      </c>
      <c r="P1055" s="341">
        <v>41</v>
      </c>
      <c r="Q1055" s="343">
        <v>41</v>
      </c>
      <c r="R1055" s="344">
        <v>41</v>
      </c>
      <c r="S1055" s="344">
        <v>41</v>
      </c>
      <c r="T1055" s="344">
        <v>41</v>
      </c>
      <c r="U1055" s="344">
        <v>41</v>
      </c>
      <c r="V1055" s="344">
        <v>41</v>
      </c>
      <c r="W1055" s="344">
        <v>0</v>
      </c>
      <c r="X1055" s="407">
        <v>0</v>
      </c>
      <c r="Y1055" s="384">
        <v>0.12</v>
      </c>
      <c r="Z1055" s="384">
        <v>0.25</v>
      </c>
      <c r="AA1055" s="384">
        <v>0</v>
      </c>
      <c r="AB1055" s="385">
        <v>0</v>
      </c>
      <c r="AC1055" s="385">
        <v>0</v>
      </c>
      <c r="AD1055" s="385">
        <v>0</v>
      </c>
      <c r="AE1055" s="346">
        <v>0</v>
      </c>
      <c r="AF1055" s="405">
        <v>0</v>
      </c>
      <c r="AG1055" s="333" t="s">
        <v>1520</v>
      </c>
      <c r="AH1055" s="388" t="s">
        <v>3160</v>
      </c>
      <c r="AI1055" s="388" t="s">
        <v>3161</v>
      </c>
      <c r="AJ1055" s="389">
        <v>0.75</v>
      </c>
      <c r="AK1055" s="390">
        <v>24</v>
      </c>
      <c r="AL1055" s="333">
        <v>14</v>
      </c>
      <c r="AM1055" s="333">
        <v>0.15555555555555556</v>
      </c>
      <c r="AN1055" s="440">
        <v>7</v>
      </c>
      <c r="AO1055" s="389">
        <v>2.3333333333333335</v>
      </c>
      <c r="AP1055" s="388"/>
      <c r="AQ1055" s="389"/>
      <c r="AR1055" s="389"/>
      <c r="AS1055" s="389"/>
      <c r="AT1055" s="389"/>
      <c r="AU1055" s="389"/>
      <c r="AV1055" s="389"/>
      <c r="AW1055" s="350">
        <v>0.08</v>
      </c>
      <c r="AX1055" s="391">
        <v>0</v>
      </c>
      <c r="AY1055" s="83">
        <v>2</v>
      </c>
      <c r="AZ1055" s="5">
        <v>1</v>
      </c>
      <c r="BA1055" s="5" t="s">
        <v>1537</v>
      </c>
      <c r="BB1055" s="5" t="s">
        <v>1537</v>
      </c>
      <c r="BC1055" s="5" t="s">
        <v>3612</v>
      </c>
      <c r="BD1055" s="4" t="s">
        <v>3612</v>
      </c>
      <c r="BG1055" s="5">
        <v>1</v>
      </c>
      <c r="BH1055" s="5" t="s">
        <v>3612</v>
      </c>
      <c r="BI1055" s="289"/>
      <c r="BJ1055" s="297">
        <v>0</v>
      </c>
      <c r="BK1055" s="297">
        <v>0</v>
      </c>
    </row>
    <row r="1056" spans="1:63" x14ac:dyDescent="0.2">
      <c r="A1056" s="294" t="s">
        <v>3413</v>
      </c>
      <c r="B1056" s="290" t="s">
        <v>3414</v>
      </c>
      <c r="C1056" s="340">
        <v>50</v>
      </c>
      <c r="D1056" s="341">
        <v>50</v>
      </c>
      <c r="E1056" s="341">
        <v>50</v>
      </c>
      <c r="F1056" s="341">
        <v>50</v>
      </c>
      <c r="G1056" s="341">
        <v>50</v>
      </c>
      <c r="H1056" s="341">
        <v>50</v>
      </c>
      <c r="I1056" s="342">
        <v>50</v>
      </c>
      <c r="J1056" s="340">
        <v>0</v>
      </c>
      <c r="K1056" s="341">
        <v>0</v>
      </c>
      <c r="L1056" s="341">
        <v>0</v>
      </c>
      <c r="M1056" s="341">
        <v>0</v>
      </c>
      <c r="N1056" s="340">
        <v>50</v>
      </c>
      <c r="O1056" s="341">
        <v>50</v>
      </c>
      <c r="P1056" s="341">
        <v>50</v>
      </c>
      <c r="Q1056" s="343">
        <v>50</v>
      </c>
      <c r="R1056" s="344">
        <v>50</v>
      </c>
      <c r="S1056" s="344">
        <v>50</v>
      </c>
      <c r="T1056" s="344">
        <v>50</v>
      </c>
      <c r="U1056" s="344">
        <v>50</v>
      </c>
      <c r="V1056" s="344">
        <v>50</v>
      </c>
      <c r="W1056" s="344">
        <v>0</v>
      </c>
      <c r="X1056" s="407">
        <v>0</v>
      </c>
      <c r="Y1056" s="384">
        <v>0</v>
      </c>
      <c r="Z1056" s="384">
        <v>0</v>
      </c>
      <c r="AA1056" s="384">
        <v>0</v>
      </c>
      <c r="AB1056" s="385">
        <v>0</v>
      </c>
      <c r="AC1056" s="385">
        <v>0</v>
      </c>
      <c r="AD1056" s="385">
        <v>0</v>
      </c>
      <c r="AE1056" s="346">
        <v>0</v>
      </c>
      <c r="AF1056" s="405">
        <v>0</v>
      </c>
      <c r="AG1056" s="333" t="s">
        <v>1520</v>
      </c>
      <c r="AH1056" s="388" t="s">
        <v>3160</v>
      </c>
      <c r="AI1056" s="388" t="s">
        <v>3161</v>
      </c>
      <c r="AJ1056" s="389">
        <v>0.75</v>
      </c>
      <c r="AK1056" s="390">
        <v>24</v>
      </c>
      <c r="AL1056" s="333">
        <v>17</v>
      </c>
      <c r="AM1056" s="333">
        <v>0.18888888888888891</v>
      </c>
      <c r="AN1056" s="440">
        <v>8.5000000000000018</v>
      </c>
      <c r="AO1056" s="389">
        <v>2.8333333333333335</v>
      </c>
      <c r="AP1056" s="388"/>
      <c r="AQ1056" s="389"/>
      <c r="AR1056" s="389"/>
      <c r="AS1056" s="389"/>
      <c r="AT1056" s="389"/>
      <c r="AU1056" s="389"/>
      <c r="AV1056" s="389"/>
      <c r="AW1056" s="350">
        <v>0.08</v>
      </c>
      <c r="AX1056" s="391">
        <v>0</v>
      </c>
      <c r="AY1056" s="83">
        <v>2</v>
      </c>
      <c r="AZ1056" s="5">
        <v>1</v>
      </c>
      <c r="BA1056" s="5" t="s">
        <v>3612</v>
      </c>
      <c r="BB1056" s="5" t="s">
        <v>3612</v>
      </c>
      <c r="BC1056" s="5" t="s">
        <v>3612</v>
      </c>
      <c r="BD1056" s="4" t="s">
        <v>3612</v>
      </c>
      <c r="BG1056" s="5">
        <v>0</v>
      </c>
      <c r="BH1056" s="5" t="s">
        <v>3612</v>
      </c>
      <c r="BI1056" s="289"/>
      <c r="BJ1056" s="297">
        <v>0</v>
      </c>
      <c r="BK1056" s="297">
        <v>0</v>
      </c>
    </row>
    <row r="1057" spans="1:63" x14ac:dyDescent="0.2">
      <c r="A1057" s="294" t="s">
        <v>1372</v>
      </c>
      <c r="B1057" s="290" t="s">
        <v>3431</v>
      </c>
      <c r="C1057" s="340">
        <v>51</v>
      </c>
      <c r="D1057" s="341">
        <v>51</v>
      </c>
      <c r="E1057" s="341">
        <v>51</v>
      </c>
      <c r="F1057" s="341">
        <v>51</v>
      </c>
      <c r="G1057" s="341">
        <v>51</v>
      </c>
      <c r="H1057" s="341">
        <v>51</v>
      </c>
      <c r="I1057" s="342">
        <v>51</v>
      </c>
      <c r="J1057" s="340">
        <v>0</v>
      </c>
      <c r="K1057" s="341">
        <v>0</v>
      </c>
      <c r="L1057" s="341">
        <v>0</v>
      </c>
      <c r="M1057" s="341">
        <v>0</v>
      </c>
      <c r="N1057" s="340">
        <v>51</v>
      </c>
      <c r="O1057" s="341">
        <v>51</v>
      </c>
      <c r="P1057" s="341">
        <v>51</v>
      </c>
      <c r="Q1057" s="343">
        <v>51</v>
      </c>
      <c r="R1057" s="344">
        <v>51</v>
      </c>
      <c r="S1057" s="344">
        <v>51</v>
      </c>
      <c r="T1057" s="344">
        <v>51</v>
      </c>
      <c r="U1057" s="344">
        <v>51</v>
      </c>
      <c r="V1057" s="344">
        <v>51</v>
      </c>
      <c r="W1057" s="344">
        <v>0</v>
      </c>
      <c r="X1057" s="407">
        <v>0</v>
      </c>
      <c r="Y1057" s="384">
        <v>0</v>
      </c>
      <c r="Z1057" s="384">
        <v>0</v>
      </c>
      <c r="AA1057" s="384">
        <v>0</v>
      </c>
      <c r="AB1057" s="385">
        <v>0</v>
      </c>
      <c r="AC1057" s="385">
        <v>0</v>
      </c>
      <c r="AD1057" s="385">
        <v>0</v>
      </c>
      <c r="AE1057" s="346">
        <v>0</v>
      </c>
      <c r="AF1057" s="405">
        <v>0</v>
      </c>
      <c r="AG1057" s="333" t="s">
        <v>1520</v>
      </c>
      <c r="AH1057" s="388" t="s">
        <v>3160</v>
      </c>
      <c r="AI1057" s="388" t="s">
        <v>3161</v>
      </c>
      <c r="AJ1057" s="389">
        <v>0.75</v>
      </c>
      <c r="AK1057" s="390">
        <v>21</v>
      </c>
      <c r="AL1057" s="333">
        <v>20</v>
      </c>
      <c r="AM1057" s="333">
        <v>0.19444444444444445</v>
      </c>
      <c r="AN1057" s="440">
        <v>8.75</v>
      </c>
      <c r="AO1057" s="389">
        <v>2.9166666666666665</v>
      </c>
      <c r="AP1057" s="388"/>
      <c r="AQ1057" s="389"/>
      <c r="AR1057" s="389"/>
      <c r="AS1057" s="389"/>
      <c r="AT1057" s="389"/>
      <c r="AU1057" s="389"/>
      <c r="AV1057" s="389"/>
      <c r="AW1057" s="350">
        <v>0.08</v>
      </c>
      <c r="AX1057" s="391">
        <v>0</v>
      </c>
      <c r="AY1057" s="83">
        <v>2</v>
      </c>
      <c r="AZ1057" s="5">
        <v>1</v>
      </c>
      <c r="BA1057" s="5" t="s">
        <v>3612</v>
      </c>
      <c r="BB1057" s="5" t="s">
        <v>3612</v>
      </c>
      <c r="BC1057" s="5" t="s">
        <v>3612</v>
      </c>
      <c r="BD1057" s="4" t="s">
        <v>3612</v>
      </c>
      <c r="BG1057" s="5">
        <v>0</v>
      </c>
      <c r="BH1057" s="5" t="s">
        <v>3612</v>
      </c>
      <c r="BI1057" s="289"/>
      <c r="BJ1057" s="297">
        <v>0</v>
      </c>
      <c r="BK1057" s="297">
        <v>0</v>
      </c>
    </row>
    <row r="1058" spans="1:63" x14ac:dyDescent="0.2">
      <c r="A1058" s="294" t="s">
        <v>1389</v>
      </c>
      <c r="B1058" s="290" t="s">
        <v>1390</v>
      </c>
      <c r="C1058" s="340">
        <v>58</v>
      </c>
      <c r="D1058" s="341">
        <v>58</v>
      </c>
      <c r="E1058" s="341">
        <v>58</v>
      </c>
      <c r="F1058" s="341">
        <v>58</v>
      </c>
      <c r="G1058" s="341">
        <v>58</v>
      </c>
      <c r="H1058" s="341">
        <v>58</v>
      </c>
      <c r="I1058" s="342">
        <v>58</v>
      </c>
      <c r="J1058" s="340">
        <v>0</v>
      </c>
      <c r="K1058" s="341">
        <v>0</v>
      </c>
      <c r="L1058" s="341">
        <v>0</v>
      </c>
      <c r="M1058" s="341">
        <v>0</v>
      </c>
      <c r="N1058" s="340">
        <v>58</v>
      </c>
      <c r="O1058" s="341">
        <v>58</v>
      </c>
      <c r="P1058" s="341">
        <v>58</v>
      </c>
      <c r="Q1058" s="343">
        <v>58</v>
      </c>
      <c r="R1058" s="344">
        <v>58</v>
      </c>
      <c r="S1058" s="344">
        <v>58</v>
      </c>
      <c r="T1058" s="344">
        <v>58</v>
      </c>
      <c r="U1058" s="344">
        <v>58</v>
      </c>
      <c r="V1058" s="344">
        <v>58</v>
      </c>
      <c r="W1058" s="344">
        <v>0</v>
      </c>
      <c r="X1058" s="407">
        <v>0</v>
      </c>
      <c r="Y1058" s="384">
        <v>0</v>
      </c>
      <c r="Z1058" s="384">
        <v>0</v>
      </c>
      <c r="AA1058" s="384">
        <v>0</v>
      </c>
      <c r="AB1058" s="385">
        <v>0</v>
      </c>
      <c r="AC1058" s="385">
        <v>0</v>
      </c>
      <c r="AD1058" s="385">
        <v>0</v>
      </c>
      <c r="AE1058" s="346">
        <v>0</v>
      </c>
      <c r="AF1058" s="405">
        <v>0</v>
      </c>
      <c r="AG1058" s="333" t="s">
        <v>1520</v>
      </c>
      <c r="AH1058" s="388" t="s">
        <v>3160</v>
      </c>
      <c r="AI1058" s="388" t="s">
        <v>3161</v>
      </c>
      <c r="AJ1058" s="389">
        <v>0.75</v>
      </c>
      <c r="AK1058" s="390">
        <v>21</v>
      </c>
      <c r="AL1058" s="333">
        <v>23</v>
      </c>
      <c r="AM1058" s="333">
        <v>0.22361111111111109</v>
      </c>
      <c r="AN1058" s="440">
        <v>10.0625</v>
      </c>
      <c r="AO1058" s="389">
        <v>3.3541666666666665</v>
      </c>
      <c r="AP1058" s="388"/>
      <c r="AQ1058" s="389"/>
      <c r="AR1058" s="389"/>
      <c r="AS1058" s="389"/>
      <c r="AT1058" s="389"/>
      <c r="AU1058" s="389"/>
      <c r="AV1058" s="389"/>
      <c r="AW1058" s="350">
        <v>0.08</v>
      </c>
      <c r="AX1058" s="391">
        <v>0</v>
      </c>
      <c r="AY1058" s="83">
        <v>2</v>
      </c>
      <c r="AZ1058" s="5">
        <v>1</v>
      </c>
      <c r="BA1058" s="5" t="s">
        <v>3612</v>
      </c>
      <c r="BB1058" s="5" t="s">
        <v>3612</v>
      </c>
      <c r="BC1058" s="5" t="s">
        <v>3612</v>
      </c>
      <c r="BD1058" s="4" t="s">
        <v>3612</v>
      </c>
      <c r="BG1058" s="5">
        <v>0</v>
      </c>
      <c r="BH1058" s="5" t="s">
        <v>3612</v>
      </c>
      <c r="BI1058" s="289"/>
      <c r="BJ1058" s="297">
        <v>0</v>
      </c>
      <c r="BK1058" s="297">
        <v>0</v>
      </c>
    </row>
    <row r="1059" spans="1:63" x14ac:dyDescent="0.2">
      <c r="A1059" s="294" t="s">
        <v>1356</v>
      </c>
      <c r="B1059" s="290" t="s">
        <v>1357</v>
      </c>
      <c r="C1059" s="340">
        <v>35</v>
      </c>
      <c r="D1059" s="341">
        <v>35</v>
      </c>
      <c r="E1059" s="341">
        <v>35</v>
      </c>
      <c r="F1059" s="341">
        <v>35</v>
      </c>
      <c r="G1059" s="341">
        <v>35</v>
      </c>
      <c r="H1059" s="341">
        <v>35</v>
      </c>
      <c r="I1059" s="342">
        <v>35</v>
      </c>
      <c r="J1059" s="340">
        <v>0</v>
      </c>
      <c r="K1059" s="341">
        <v>0</v>
      </c>
      <c r="L1059" s="341">
        <v>0</v>
      </c>
      <c r="M1059" s="341">
        <v>0</v>
      </c>
      <c r="N1059" s="340">
        <v>35</v>
      </c>
      <c r="O1059" s="341">
        <v>35</v>
      </c>
      <c r="P1059" s="341">
        <v>35</v>
      </c>
      <c r="Q1059" s="343">
        <v>35</v>
      </c>
      <c r="R1059" s="344">
        <v>35</v>
      </c>
      <c r="S1059" s="344">
        <v>35</v>
      </c>
      <c r="T1059" s="344">
        <v>35</v>
      </c>
      <c r="U1059" s="344">
        <v>35</v>
      </c>
      <c r="V1059" s="344">
        <v>35</v>
      </c>
      <c r="W1059" s="344">
        <v>0</v>
      </c>
      <c r="X1059" s="407">
        <v>0</v>
      </c>
      <c r="Y1059" s="384">
        <v>0.12</v>
      </c>
      <c r="Z1059" s="384">
        <v>0.25</v>
      </c>
      <c r="AA1059" s="384">
        <v>0</v>
      </c>
      <c r="AB1059" s="385">
        <v>0</v>
      </c>
      <c r="AC1059" s="385">
        <v>0</v>
      </c>
      <c r="AD1059" s="385">
        <v>0</v>
      </c>
      <c r="AE1059" s="346">
        <v>0</v>
      </c>
      <c r="AF1059" s="405">
        <v>0</v>
      </c>
      <c r="AG1059" s="333" t="s">
        <v>1520</v>
      </c>
      <c r="AH1059" s="388" t="s">
        <v>3160</v>
      </c>
      <c r="AI1059" s="388" t="s">
        <v>3161</v>
      </c>
      <c r="AJ1059" s="389">
        <v>0.75</v>
      </c>
      <c r="AK1059" s="390">
        <v>27</v>
      </c>
      <c r="AL1059" s="333">
        <v>10.5</v>
      </c>
      <c r="AM1059" s="333">
        <v>0.123046875</v>
      </c>
      <c r="AN1059" s="440">
        <v>5.537109375</v>
      </c>
      <c r="AO1059" s="389">
        <v>1.96875</v>
      </c>
      <c r="AP1059" s="388"/>
      <c r="AQ1059" s="389"/>
      <c r="AR1059" s="389"/>
      <c r="AS1059" s="389"/>
      <c r="AT1059" s="389"/>
      <c r="AU1059" s="389"/>
      <c r="AV1059" s="389"/>
      <c r="AW1059" s="350">
        <v>0.08</v>
      </c>
      <c r="AX1059" s="391">
        <v>0</v>
      </c>
      <c r="AY1059" s="83">
        <v>2</v>
      </c>
      <c r="AZ1059" s="5">
        <v>1</v>
      </c>
      <c r="BA1059" s="5" t="s">
        <v>1537</v>
      </c>
      <c r="BB1059" s="5" t="s">
        <v>1537</v>
      </c>
      <c r="BC1059" s="5" t="s">
        <v>3612</v>
      </c>
      <c r="BD1059" s="4" t="s">
        <v>3612</v>
      </c>
      <c r="BG1059" s="5">
        <v>1</v>
      </c>
      <c r="BH1059" s="5" t="s">
        <v>3612</v>
      </c>
      <c r="BI1059" s="289"/>
      <c r="BJ1059" s="297">
        <v>0</v>
      </c>
      <c r="BK1059" s="297">
        <v>0</v>
      </c>
    </row>
    <row r="1060" spans="1:63" x14ac:dyDescent="0.2">
      <c r="A1060" s="294" t="s">
        <v>3393</v>
      </c>
      <c r="B1060" s="290" t="s">
        <v>3394</v>
      </c>
      <c r="C1060" s="340">
        <v>46</v>
      </c>
      <c r="D1060" s="341">
        <v>46</v>
      </c>
      <c r="E1060" s="341">
        <v>46</v>
      </c>
      <c r="F1060" s="341">
        <v>46</v>
      </c>
      <c r="G1060" s="341">
        <v>46</v>
      </c>
      <c r="H1060" s="341">
        <v>46</v>
      </c>
      <c r="I1060" s="342">
        <v>46</v>
      </c>
      <c r="J1060" s="340">
        <v>0</v>
      </c>
      <c r="K1060" s="341">
        <v>0</v>
      </c>
      <c r="L1060" s="341">
        <v>0</v>
      </c>
      <c r="M1060" s="341">
        <v>0</v>
      </c>
      <c r="N1060" s="340">
        <v>46</v>
      </c>
      <c r="O1060" s="341">
        <v>46</v>
      </c>
      <c r="P1060" s="341">
        <v>46</v>
      </c>
      <c r="Q1060" s="343">
        <v>46</v>
      </c>
      <c r="R1060" s="344">
        <v>46</v>
      </c>
      <c r="S1060" s="344">
        <v>46</v>
      </c>
      <c r="T1060" s="344">
        <v>46</v>
      </c>
      <c r="U1060" s="344">
        <v>46</v>
      </c>
      <c r="V1060" s="344">
        <v>46</v>
      </c>
      <c r="W1060" s="344">
        <v>0</v>
      </c>
      <c r="X1060" s="407">
        <v>0</v>
      </c>
      <c r="Y1060" s="384">
        <v>0.12</v>
      </c>
      <c r="Z1060" s="384">
        <v>0.25</v>
      </c>
      <c r="AA1060" s="384">
        <v>0</v>
      </c>
      <c r="AB1060" s="385">
        <v>0</v>
      </c>
      <c r="AC1060" s="385">
        <v>0</v>
      </c>
      <c r="AD1060" s="385">
        <v>0</v>
      </c>
      <c r="AE1060" s="346">
        <v>0</v>
      </c>
      <c r="AF1060" s="405">
        <v>0</v>
      </c>
      <c r="AG1060" s="333" t="s">
        <v>1520</v>
      </c>
      <c r="AH1060" s="388" t="s">
        <v>3160</v>
      </c>
      <c r="AI1060" s="388" t="s">
        <v>3161</v>
      </c>
      <c r="AJ1060" s="389">
        <v>0.75</v>
      </c>
      <c r="AK1060" s="390">
        <v>27</v>
      </c>
      <c r="AL1060" s="333">
        <v>14</v>
      </c>
      <c r="AM1060" s="333">
        <v>0.17499999999999999</v>
      </c>
      <c r="AN1060" s="440">
        <v>7.8749999999999991</v>
      </c>
      <c r="AO1060" s="389">
        <v>2.625</v>
      </c>
      <c r="AP1060" s="388"/>
      <c r="AQ1060" s="389"/>
      <c r="AR1060" s="389"/>
      <c r="AS1060" s="389"/>
      <c r="AT1060" s="389"/>
      <c r="AU1060" s="389"/>
      <c r="AV1060" s="389"/>
      <c r="AW1060" s="350">
        <v>0.08</v>
      </c>
      <c r="AX1060" s="391">
        <v>0</v>
      </c>
      <c r="AY1060" s="83">
        <v>2</v>
      </c>
      <c r="AZ1060" s="5">
        <v>1</v>
      </c>
      <c r="BA1060" s="5" t="s">
        <v>1537</v>
      </c>
      <c r="BB1060" s="5" t="s">
        <v>1537</v>
      </c>
      <c r="BC1060" s="5" t="s">
        <v>3612</v>
      </c>
      <c r="BD1060" s="4" t="s">
        <v>3612</v>
      </c>
      <c r="BG1060" s="5">
        <v>1</v>
      </c>
      <c r="BH1060" s="5" t="s">
        <v>3612</v>
      </c>
      <c r="BI1060" s="289"/>
      <c r="BJ1060" s="297">
        <v>0</v>
      </c>
      <c r="BK1060" s="297">
        <v>0</v>
      </c>
    </row>
    <row r="1061" spans="1:63" x14ac:dyDescent="0.2">
      <c r="A1061" s="294" t="s">
        <v>3415</v>
      </c>
      <c r="B1061" s="290" t="s">
        <v>3416</v>
      </c>
      <c r="C1061" s="340">
        <v>55</v>
      </c>
      <c r="D1061" s="341">
        <v>55</v>
      </c>
      <c r="E1061" s="341">
        <v>55</v>
      </c>
      <c r="F1061" s="341">
        <v>55</v>
      </c>
      <c r="G1061" s="341">
        <v>55</v>
      </c>
      <c r="H1061" s="341">
        <v>55</v>
      </c>
      <c r="I1061" s="342">
        <v>55</v>
      </c>
      <c r="J1061" s="340">
        <v>0</v>
      </c>
      <c r="K1061" s="341">
        <v>0</v>
      </c>
      <c r="L1061" s="341">
        <v>0</v>
      </c>
      <c r="M1061" s="341">
        <v>0</v>
      </c>
      <c r="N1061" s="340">
        <v>55</v>
      </c>
      <c r="O1061" s="341">
        <v>55</v>
      </c>
      <c r="P1061" s="341">
        <v>55</v>
      </c>
      <c r="Q1061" s="343">
        <v>55</v>
      </c>
      <c r="R1061" s="344">
        <v>55</v>
      </c>
      <c r="S1061" s="344">
        <v>55</v>
      </c>
      <c r="T1061" s="344">
        <v>55</v>
      </c>
      <c r="U1061" s="344">
        <v>55</v>
      </c>
      <c r="V1061" s="344">
        <v>55</v>
      </c>
      <c r="W1061" s="344">
        <v>0</v>
      </c>
      <c r="X1061" s="407">
        <v>0</v>
      </c>
      <c r="Y1061" s="384">
        <v>0</v>
      </c>
      <c r="Z1061" s="384">
        <v>0</v>
      </c>
      <c r="AA1061" s="384">
        <v>0</v>
      </c>
      <c r="AB1061" s="385">
        <v>0</v>
      </c>
      <c r="AC1061" s="385">
        <v>0</v>
      </c>
      <c r="AD1061" s="385">
        <v>0</v>
      </c>
      <c r="AE1061" s="346">
        <v>0</v>
      </c>
      <c r="AF1061" s="405">
        <v>0</v>
      </c>
      <c r="AG1061" s="333" t="s">
        <v>1520</v>
      </c>
      <c r="AH1061" s="388" t="s">
        <v>3160</v>
      </c>
      <c r="AI1061" s="388" t="s">
        <v>3161</v>
      </c>
      <c r="AJ1061" s="389">
        <v>0.75</v>
      </c>
      <c r="AK1061" s="390">
        <v>27</v>
      </c>
      <c r="AL1061" s="333">
        <v>17</v>
      </c>
      <c r="AM1061" s="333">
        <v>0.21249999999999999</v>
      </c>
      <c r="AN1061" s="440">
        <v>9.5625</v>
      </c>
      <c r="AO1061" s="389">
        <v>3.1875</v>
      </c>
      <c r="AP1061" s="388"/>
      <c r="AQ1061" s="389"/>
      <c r="AR1061" s="389"/>
      <c r="AS1061" s="389"/>
      <c r="AT1061" s="389"/>
      <c r="AU1061" s="389"/>
      <c r="AV1061" s="389"/>
      <c r="AW1061" s="350">
        <v>0.08</v>
      </c>
      <c r="AX1061" s="391">
        <v>0</v>
      </c>
      <c r="AY1061" s="83">
        <v>2</v>
      </c>
      <c r="AZ1061" s="5">
        <v>1</v>
      </c>
      <c r="BA1061" s="5" t="s">
        <v>3612</v>
      </c>
      <c r="BB1061" s="5" t="s">
        <v>3612</v>
      </c>
      <c r="BC1061" s="5" t="s">
        <v>3612</v>
      </c>
      <c r="BD1061" s="4" t="s">
        <v>3612</v>
      </c>
      <c r="BG1061" s="5">
        <v>0</v>
      </c>
      <c r="BH1061" s="5" t="s">
        <v>3612</v>
      </c>
      <c r="BI1061" s="289"/>
      <c r="BJ1061" s="297">
        <v>0</v>
      </c>
      <c r="BK1061" s="297">
        <v>0</v>
      </c>
    </row>
    <row r="1062" spans="1:63" x14ac:dyDescent="0.2">
      <c r="A1062" s="294" t="s">
        <v>1373</v>
      </c>
      <c r="B1062" s="290" t="s">
        <v>3432</v>
      </c>
      <c r="C1062" s="340">
        <v>58</v>
      </c>
      <c r="D1062" s="341">
        <v>58</v>
      </c>
      <c r="E1062" s="341">
        <v>58</v>
      </c>
      <c r="F1062" s="341">
        <v>58</v>
      </c>
      <c r="G1062" s="341">
        <v>58</v>
      </c>
      <c r="H1062" s="341">
        <v>58</v>
      </c>
      <c r="I1062" s="342">
        <v>58</v>
      </c>
      <c r="J1062" s="340">
        <v>0</v>
      </c>
      <c r="K1062" s="341">
        <v>0</v>
      </c>
      <c r="L1062" s="341">
        <v>0</v>
      </c>
      <c r="M1062" s="341">
        <v>0</v>
      </c>
      <c r="N1062" s="340">
        <v>58</v>
      </c>
      <c r="O1062" s="341">
        <v>58</v>
      </c>
      <c r="P1062" s="341">
        <v>58</v>
      </c>
      <c r="Q1062" s="343">
        <v>58</v>
      </c>
      <c r="R1062" s="344">
        <v>58</v>
      </c>
      <c r="S1062" s="344">
        <v>58</v>
      </c>
      <c r="T1062" s="344">
        <v>58</v>
      </c>
      <c r="U1062" s="344">
        <v>58</v>
      </c>
      <c r="V1062" s="344">
        <v>58</v>
      </c>
      <c r="W1062" s="344">
        <v>0</v>
      </c>
      <c r="X1062" s="407">
        <v>0</v>
      </c>
      <c r="Y1062" s="384">
        <v>0</v>
      </c>
      <c r="Z1062" s="384">
        <v>0</v>
      </c>
      <c r="AA1062" s="384">
        <v>0</v>
      </c>
      <c r="AB1062" s="385">
        <v>0</v>
      </c>
      <c r="AC1062" s="385">
        <v>0</v>
      </c>
      <c r="AD1062" s="385">
        <v>0</v>
      </c>
      <c r="AE1062" s="346">
        <v>0</v>
      </c>
      <c r="AF1062" s="405">
        <v>0</v>
      </c>
      <c r="AG1062" s="333" t="s">
        <v>1520</v>
      </c>
      <c r="AH1062" s="388" t="s">
        <v>3160</v>
      </c>
      <c r="AI1062" s="388" t="s">
        <v>3161</v>
      </c>
      <c r="AJ1062" s="389">
        <v>0.75</v>
      </c>
      <c r="AK1062" s="390">
        <v>24</v>
      </c>
      <c r="AL1062" s="333">
        <v>20</v>
      </c>
      <c r="AM1062" s="333">
        <v>0.22222222222222224</v>
      </c>
      <c r="AN1062" s="440">
        <v>10</v>
      </c>
      <c r="AO1062" s="389">
        <v>3.3333333333333335</v>
      </c>
      <c r="AP1062" s="388"/>
      <c r="AQ1062" s="389"/>
      <c r="AR1062" s="389"/>
      <c r="AS1062" s="389"/>
      <c r="AT1062" s="389"/>
      <c r="AU1062" s="389"/>
      <c r="AV1062" s="389"/>
      <c r="AW1062" s="350">
        <v>0.08</v>
      </c>
      <c r="AX1062" s="391">
        <v>0</v>
      </c>
      <c r="AY1062" s="83">
        <v>2</v>
      </c>
      <c r="AZ1062" s="5">
        <v>1</v>
      </c>
      <c r="BA1062" s="5" t="s">
        <v>3612</v>
      </c>
      <c r="BB1062" s="5" t="s">
        <v>3612</v>
      </c>
      <c r="BC1062" s="5" t="s">
        <v>3612</v>
      </c>
      <c r="BD1062" s="4" t="s">
        <v>3612</v>
      </c>
      <c r="BG1062" s="5">
        <v>0</v>
      </c>
      <c r="BH1062" s="5" t="s">
        <v>3612</v>
      </c>
      <c r="BI1062" s="289"/>
      <c r="BJ1062" s="297">
        <v>0</v>
      </c>
      <c r="BK1062" s="297">
        <v>0</v>
      </c>
    </row>
    <row r="1063" spans="1:63" x14ac:dyDescent="0.2">
      <c r="A1063" s="294" t="s">
        <v>1391</v>
      </c>
      <c r="B1063" s="290" t="s">
        <v>1392</v>
      </c>
      <c r="C1063" s="340">
        <v>68</v>
      </c>
      <c r="D1063" s="341">
        <v>68</v>
      </c>
      <c r="E1063" s="341">
        <v>68</v>
      </c>
      <c r="F1063" s="341">
        <v>68</v>
      </c>
      <c r="G1063" s="341">
        <v>68</v>
      </c>
      <c r="H1063" s="341">
        <v>68</v>
      </c>
      <c r="I1063" s="342">
        <v>68</v>
      </c>
      <c r="J1063" s="340">
        <v>0</v>
      </c>
      <c r="K1063" s="341">
        <v>0</v>
      </c>
      <c r="L1063" s="341">
        <v>0</v>
      </c>
      <c r="M1063" s="341">
        <v>0</v>
      </c>
      <c r="N1063" s="340">
        <v>68</v>
      </c>
      <c r="O1063" s="341">
        <v>68</v>
      </c>
      <c r="P1063" s="341">
        <v>68</v>
      </c>
      <c r="Q1063" s="343">
        <v>68</v>
      </c>
      <c r="R1063" s="344">
        <v>68</v>
      </c>
      <c r="S1063" s="344">
        <v>68</v>
      </c>
      <c r="T1063" s="344">
        <v>68</v>
      </c>
      <c r="U1063" s="344">
        <v>68</v>
      </c>
      <c r="V1063" s="344">
        <v>68</v>
      </c>
      <c r="W1063" s="344">
        <v>0</v>
      </c>
      <c r="X1063" s="407">
        <v>0</v>
      </c>
      <c r="Y1063" s="384">
        <v>0</v>
      </c>
      <c r="Z1063" s="384">
        <v>0</v>
      </c>
      <c r="AA1063" s="384">
        <v>0</v>
      </c>
      <c r="AB1063" s="385">
        <v>0</v>
      </c>
      <c r="AC1063" s="385">
        <v>0</v>
      </c>
      <c r="AD1063" s="385">
        <v>0</v>
      </c>
      <c r="AE1063" s="346">
        <v>0</v>
      </c>
      <c r="AF1063" s="405">
        <v>0</v>
      </c>
      <c r="AG1063" s="333" t="s">
        <v>1520</v>
      </c>
      <c r="AH1063" s="388" t="s">
        <v>3160</v>
      </c>
      <c r="AI1063" s="388" t="s">
        <v>3161</v>
      </c>
      <c r="AJ1063" s="389">
        <v>0.75</v>
      </c>
      <c r="AK1063" s="390">
        <v>24</v>
      </c>
      <c r="AL1063" s="333">
        <v>23</v>
      </c>
      <c r="AM1063" s="333">
        <v>0.25555555555555559</v>
      </c>
      <c r="AN1063" s="440">
        <v>11.500000000000002</v>
      </c>
      <c r="AO1063" s="389">
        <v>3.8333333333333335</v>
      </c>
      <c r="AP1063" s="388"/>
      <c r="AQ1063" s="389"/>
      <c r="AR1063" s="389"/>
      <c r="AS1063" s="389"/>
      <c r="AT1063" s="389"/>
      <c r="AU1063" s="389"/>
      <c r="AV1063" s="389"/>
      <c r="AW1063" s="350">
        <v>0.08</v>
      </c>
      <c r="AX1063" s="391">
        <v>0</v>
      </c>
      <c r="AY1063" s="83">
        <v>2</v>
      </c>
      <c r="AZ1063" s="5">
        <v>1</v>
      </c>
      <c r="BA1063" s="5" t="s">
        <v>3612</v>
      </c>
      <c r="BB1063" s="5" t="s">
        <v>3612</v>
      </c>
      <c r="BC1063" s="5" t="s">
        <v>3612</v>
      </c>
      <c r="BD1063" s="4" t="s">
        <v>3612</v>
      </c>
      <c r="BG1063" s="5">
        <v>0</v>
      </c>
      <c r="BH1063" s="5" t="s">
        <v>3612</v>
      </c>
      <c r="BI1063" s="289"/>
      <c r="BJ1063" s="297">
        <v>0</v>
      </c>
      <c r="BK1063" s="297">
        <v>0</v>
      </c>
    </row>
    <row r="1064" spans="1:63" x14ac:dyDescent="0.2">
      <c r="A1064" s="294" t="s">
        <v>1358</v>
      </c>
      <c r="B1064" s="290" t="s">
        <v>1359</v>
      </c>
      <c r="C1064" s="340">
        <v>38</v>
      </c>
      <c r="D1064" s="341">
        <v>38</v>
      </c>
      <c r="E1064" s="341">
        <v>38</v>
      </c>
      <c r="F1064" s="341">
        <v>38</v>
      </c>
      <c r="G1064" s="341">
        <v>38</v>
      </c>
      <c r="H1064" s="341">
        <v>38</v>
      </c>
      <c r="I1064" s="342">
        <v>38</v>
      </c>
      <c r="J1064" s="340">
        <v>0</v>
      </c>
      <c r="K1064" s="341">
        <v>0</v>
      </c>
      <c r="L1064" s="341">
        <v>0</v>
      </c>
      <c r="M1064" s="341">
        <v>0</v>
      </c>
      <c r="N1064" s="340">
        <v>38</v>
      </c>
      <c r="O1064" s="341">
        <v>38</v>
      </c>
      <c r="P1064" s="341">
        <v>38</v>
      </c>
      <c r="Q1064" s="343">
        <v>38</v>
      </c>
      <c r="R1064" s="344">
        <v>38</v>
      </c>
      <c r="S1064" s="344">
        <v>38</v>
      </c>
      <c r="T1064" s="344">
        <v>38</v>
      </c>
      <c r="U1064" s="344">
        <v>38</v>
      </c>
      <c r="V1064" s="344">
        <v>38</v>
      </c>
      <c r="W1064" s="344">
        <v>0</v>
      </c>
      <c r="X1064" s="407">
        <v>0</v>
      </c>
      <c r="Y1064" s="384">
        <v>0.12</v>
      </c>
      <c r="Z1064" s="384">
        <v>0.25</v>
      </c>
      <c r="AA1064" s="384">
        <v>0</v>
      </c>
      <c r="AB1064" s="385">
        <v>0</v>
      </c>
      <c r="AC1064" s="385">
        <v>0</v>
      </c>
      <c r="AD1064" s="385">
        <v>0</v>
      </c>
      <c r="AE1064" s="346">
        <v>0</v>
      </c>
      <c r="AF1064" s="405">
        <v>0</v>
      </c>
      <c r="AG1064" s="333" t="s">
        <v>1520</v>
      </c>
      <c r="AH1064" s="388" t="s">
        <v>3160</v>
      </c>
      <c r="AI1064" s="388" t="s">
        <v>3161</v>
      </c>
      <c r="AJ1064" s="389">
        <v>0.75</v>
      </c>
      <c r="AK1064" s="390">
        <v>30</v>
      </c>
      <c r="AL1064" s="333">
        <v>10.5</v>
      </c>
      <c r="AM1064" s="333">
        <v>0.13671875</v>
      </c>
      <c r="AN1064" s="440">
        <v>6.15234375</v>
      </c>
      <c r="AO1064" s="389">
        <v>2.1875</v>
      </c>
      <c r="AP1064" s="388"/>
      <c r="AQ1064" s="389"/>
      <c r="AR1064" s="389"/>
      <c r="AS1064" s="389"/>
      <c r="AT1064" s="389"/>
      <c r="AU1064" s="389"/>
      <c r="AV1064" s="389"/>
      <c r="AW1064" s="350">
        <v>0.08</v>
      </c>
      <c r="AX1064" s="391">
        <v>0</v>
      </c>
      <c r="AY1064" s="83">
        <v>2</v>
      </c>
      <c r="AZ1064" s="5">
        <v>1</v>
      </c>
      <c r="BA1064" s="5" t="s">
        <v>1537</v>
      </c>
      <c r="BB1064" s="5" t="s">
        <v>1537</v>
      </c>
      <c r="BC1064" s="5" t="s">
        <v>3612</v>
      </c>
      <c r="BD1064" s="4" t="s">
        <v>3612</v>
      </c>
      <c r="BG1064" s="5">
        <v>1</v>
      </c>
      <c r="BH1064" s="5" t="s">
        <v>3612</v>
      </c>
      <c r="BI1064" s="289"/>
      <c r="BJ1064" s="297">
        <v>0</v>
      </c>
      <c r="BK1064" s="297">
        <v>0</v>
      </c>
    </row>
    <row r="1065" spans="1:63" x14ac:dyDescent="0.2">
      <c r="A1065" s="294" t="s">
        <v>3395</v>
      </c>
      <c r="B1065" s="290" t="s">
        <v>3396</v>
      </c>
      <c r="C1065" s="340">
        <v>51</v>
      </c>
      <c r="D1065" s="341">
        <v>51</v>
      </c>
      <c r="E1065" s="341">
        <v>51</v>
      </c>
      <c r="F1065" s="341">
        <v>51</v>
      </c>
      <c r="G1065" s="341">
        <v>51</v>
      </c>
      <c r="H1065" s="341">
        <v>51</v>
      </c>
      <c r="I1065" s="342">
        <v>51</v>
      </c>
      <c r="J1065" s="340">
        <v>0</v>
      </c>
      <c r="K1065" s="341">
        <v>0</v>
      </c>
      <c r="L1065" s="341">
        <v>0</v>
      </c>
      <c r="M1065" s="341">
        <v>0</v>
      </c>
      <c r="N1065" s="340">
        <v>51</v>
      </c>
      <c r="O1065" s="341">
        <v>51</v>
      </c>
      <c r="P1065" s="341">
        <v>51</v>
      </c>
      <c r="Q1065" s="343">
        <v>51</v>
      </c>
      <c r="R1065" s="344">
        <v>51</v>
      </c>
      <c r="S1065" s="344">
        <v>51</v>
      </c>
      <c r="T1065" s="344">
        <v>51</v>
      </c>
      <c r="U1065" s="344">
        <v>51</v>
      </c>
      <c r="V1065" s="344">
        <v>51</v>
      </c>
      <c r="W1065" s="344">
        <v>0</v>
      </c>
      <c r="X1065" s="407">
        <v>0</v>
      </c>
      <c r="Y1065" s="384">
        <v>0.12</v>
      </c>
      <c r="Z1065" s="384">
        <v>0.25</v>
      </c>
      <c r="AA1065" s="384">
        <v>0</v>
      </c>
      <c r="AB1065" s="385">
        <v>0</v>
      </c>
      <c r="AC1065" s="385">
        <v>0</v>
      </c>
      <c r="AD1065" s="385">
        <v>0</v>
      </c>
      <c r="AE1065" s="346">
        <v>0</v>
      </c>
      <c r="AF1065" s="405">
        <v>0</v>
      </c>
      <c r="AG1065" s="333" t="s">
        <v>1520</v>
      </c>
      <c r="AH1065" s="388" t="s">
        <v>3160</v>
      </c>
      <c r="AI1065" s="388" t="s">
        <v>3161</v>
      </c>
      <c r="AJ1065" s="389">
        <v>0.75</v>
      </c>
      <c r="AK1065" s="390">
        <v>30</v>
      </c>
      <c r="AL1065" s="333">
        <v>14</v>
      </c>
      <c r="AM1065" s="333">
        <v>0.19444444444444445</v>
      </c>
      <c r="AN1065" s="440">
        <v>8.75</v>
      </c>
      <c r="AO1065" s="389">
        <v>2.9166666666666665</v>
      </c>
      <c r="AP1065" s="388"/>
      <c r="AQ1065" s="389"/>
      <c r="AR1065" s="389"/>
      <c r="AS1065" s="389"/>
      <c r="AT1065" s="389"/>
      <c r="AU1065" s="389"/>
      <c r="AV1065" s="389"/>
      <c r="AW1065" s="350">
        <v>0.08</v>
      </c>
      <c r="AX1065" s="391">
        <v>0</v>
      </c>
      <c r="AY1065" s="83">
        <v>2</v>
      </c>
      <c r="AZ1065" s="5">
        <v>1</v>
      </c>
      <c r="BA1065" s="5" t="s">
        <v>1537</v>
      </c>
      <c r="BB1065" s="5" t="s">
        <v>1537</v>
      </c>
      <c r="BC1065" s="5" t="s">
        <v>3612</v>
      </c>
      <c r="BD1065" s="4" t="s">
        <v>3612</v>
      </c>
      <c r="BG1065" s="5">
        <v>1</v>
      </c>
      <c r="BH1065" s="5" t="s">
        <v>3612</v>
      </c>
      <c r="BI1065" s="289"/>
      <c r="BJ1065" s="297">
        <v>0</v>
      </c>
      <c r="BK1065" s="297">
        <v>0</v>
      </c>
    </row>
    <row r="1066" spans="1:63" x14ac:dyDescent="0.2">
      <c r="A1066" s="294" t="s">
        <v>3417</v>
      </c>
      <c r="B1066" s="290" t="s">
        <v>3418</v>
      </c>
      <c r="C1066" s="340">
        <v>62</v>
      </c>
      <c r="D1066" s="341">
        <v>62</v>
      </c>
      <c r="E1066" s="341">
        <v>62</v>
      </c>
      <c r="F1066" s="341">
        <v>62</v>
      </c>
      <c r="G1066" s="341">
        <v>62</v>
      </c>
      <c r="H1066" s="341">
        <v>62</v>
      </c>
      <c r="I1066" s="342">
        <v>62</v>
      </c>
      <c r="J1066" s="340">
        <v>0</v>
      </c>
      <c r="K1066" s="341">
        <v>0</v>
      </c>
      <c r="L1066" s="341">
        <v>0</v>
      </c>
      <c r="M1066" s="341">
        <v>0</v>
      </c>
      <c r="N1066" s="340">
        <v>62</v>
      </c>
      <c r="O1066" s="341">
        <v>62</v>
      </c>
      <c r="P1066" s="341">
        <v>62</v>
      </c>
      <c r="Q1066" s="343">
        <v>62</v>
      </c>
      <c r="R1066" s="344">
        <v>62</v>
      </c>
      <c r="S1066" s="344">
        <v>62</v>
      </c>
      <c r="T1066" s="344">
        <v>62</v>
      </c>
      <c r="U1066" s="344">
        <v>62</v>
      </c>
      <c r="V1066" s="344">
        <v>62</v>
      </c>
      <c r="W1066" s="344">
        <v>0</v>
      </c>
      <c r="X1066" s="407">
        <v>0</v>
      </c>
      <c r="Y1066" s="384">
        <v>0</v>
      </c>
      <c r="Z1066" s="384">
        <v>0</v>
      </c>
      <c r="AA1066" s="384">
        <v>0</v>
      </c>
      <c r="AB1066" s="385">
        <v>0</v>
      </c>
      <c r="AC1066" s="385">
        <v>0</v>
      </c>
      <c r="AD1066" s="385">
        <v>0</v>
      </c>
      <c r="AE1066" s="346">
        <v>0</v>
      </c>
      <c r="AF1066" s="405">
        <v>0</v>
      </c>
      <c r="AG1066" s="333" t="s">
        <v>1520</v>
      </c>
      <c r="AH1066" s="388" t="s">
        <v>3160</v>
      </c>
      <c r="AI1066" s="388" t="s">
        <v>3161</v>
      </c>
      <c r="AJ1066" s="389">
        <v>0.75</v>
      </c>
      <c r="AK1066" s="390">
        <v>30</v>
      </c>
      <c r="AL1066" s="333">
        <v>17</v>
      </c>
      <c r="AM1066" s="333">
        <v>0.2361111111111111</v>
      </c>
      <c r="AN1066" s="440">
        <v>10.625</v>
      </c>
      <c r="AO1066" s="389">
        <v>3.5416666666666665</v>
      </c>
      <c r="AP1066" s="388"/>
      <c r="AQ1066" s="389"/>
      <c r="AR1066" s="389"/>
      <c r="AS1066" s="389"/>
      <c r="AT1066" s="389"/>
      <c r="AU1066" s="389"/>
      <c r="AV1066" s="389"/>
      <c r="AW1066" s="350">
        <v>0.08</v>
      </c>
      <c r="AX1066" s="391">
        <v>0</v>
      </c>
      <c r="AY1066" s="83">
        <v>2</v>
      </c>
      <c r="AZ1066" s="5">
        <v>1</v>
      </c>
      <c r="BA1066" s="5" t="s">
        <v>3612</v>
      </c>
      <c r="BB1066" s="5" t="s">
        <v>3612</v>
      </c>
      <c r="BC1066" s="5" t="s">
        <v>3612</v>
      </c>
      <c r="BD1066" s="4" t="s">
        <v>3612</v>
      </c>
      <c r="BG1066" s="5">
        <v>0</v>
      </c>
      <c r="BH1066" s="5" t="s">
        <v>3612</v>
      </c>
      <c r="BI1066" s="289"/>
      <c r="BJ1066" s="297">
        <v>0</v>
      </c>
      <c r="BK1066" s="297">
        <v>0</v>
      </c>
    </row>
    <row r="1067" spans="1:63" x14ac:dyDescent="0.2">
      <c r="A1067" s="294" t="s">
        <v>1374</v>
      </c>
      <c r="B1067" s="290" t="s">
        <v>3433</v>
      </c>
      <c r="C1067" s="340">
        <v>65</v>
      </c>
      <c r="D1067" s="341">
        <v>65</v>
      </c>
      <c r="E1067" s="341">
        <v>65</v>
      </c>
      <c r="F1067" s="341">
        <v>65</v>
      </c>
      <c r="G1067" s="341">
        <v>65</v>
      </c>
      <c r="H1067" s="341">
        <v>65</v>
      </c>
      <c r="I1067" s="342">
        <v>65</v>
      </c>
      <c r="J1067" s="340">
        <v>0</v>
      </c>
      <c r="K1067" s="341">
        <v>0</v>
      </c>
      <c r="L1067" s="341">
        <v>0</v>
      </c>
      <c r="M1067" s="341">
        <v>0</v>
      </c>
      <c r="N1067" s="340">
        <v>65</v>
      </c>
      <c r="O1067" s="341">
        <v>65</v>
      </c>
      <c r="P1067" s="341">
        <v>65</v>
      </c>
      <c r="Q1067" s="343">
        <v>65</v>
      </c>
      <c r="R1067" s="344">
        <v>65</v>
      </c>
      <c r="S1067" s="344">
        <v>65</v>
      </c>
      <c r="T1067" s="344">
        <v>65</v>
      </c>
      <c r="U1067" s="344">
        <v>65</v>
      </c>
      <c r="V1067" s="344">
        <v>65</v>
      </c>
      <c r="W1067" s="344">
        <v>0</v>
      </c>
      <c r="X1067" s="407">
        <v>0</v>
      </c>
      <c r="Y1067" s="384">
        <v>0</v>
      </c>
      <c r="Z1067" s="384">
        <v>0</v>
      </c>
      <c r="AA1067" s="384">
        <v>0</v>
      </c>
      <c r="AB1067" s="385">
        <v>0</v>
      </c>
      <c r="AC1067" s="385">
        <v>0</v>
      </c>
      <c r="AD1067" s="385">
        <v>0</v>
      </c>
      <c r="AE1067" s="346">
        <v>0</v>
      </c>
      <c r="AF1067" s="405">
        <v>0</v>
      </c>
      <c r="AG1067" s="333" t="s">
        <v>1520</v>
      </c>
      <c r="AH1067" s="388" t="s">
        <v>3160</v>
      </c>
      <c r="AI1067" s="388" t="s">
        <v>3161</v>
      </c>
      <c r="AJ1067" s="389">
        <v>0.75</v>
      </c>
      <c r="AK1067" s="390">
        <v>27</v>
      </c>
      <c r="AL1067" s="333">
        <v>20</v>
      </c>
      <c r="AM1067" s="333">
        <v>0.25</v>
      </c>
      <c r="AN1067" s="440">
        <v>11.25</v>
      </c>
      <c r="AO1067" s="389">
        <v>3.75</v>
      </c>
      <c r="AP1067" s="388"/>
      <c r="AQ1067" s="389"/>
      <c r="AR1067" s="389"/>
      <c r="AS1067" s="389"/>
      <c r="AT1067" s="389"/>
      <c r="AU1067" s="389"/>
      <c r="AV1067" s="389"/>
      <c r="AW1067" s="350">
        <v>0.08</v>
      </c>
      <c r="AX1067" s="391">
        <v>0</v>
      </c>
      <c r="AY1067" s="83">
        <v>2</v>
      </c>
      <c r="AZ1067" s="5">
        <v>1</v>
      </c>
      <c r="BA1067" s="5" t="s">
        <v>3612</v>
      </c>
      <c r="BB1067" s="5" t="s">
        <v>3612</v>
      </c>
      <c r="BC1067" s="5" t="s">
        <v>3612</v>
      </c>
      <c r="BD1067" s="4" t="s">
        <v>3612</v>
      </c>
      <c r="BG1067" s="5">
        <v>0</v>
      </c>
      <c r="BH1067" s="5" t="s">
        <v>3612</v>
      </c>
      <c r="BI1067" s="289"/>
      <c r="BJ1067" s="297">
        <v>0</v>
      </c>
      <c r="BK1067" s="297">
        <v>0</v>
      </c>
    </row>
    <row r="1068" spans="1:63" x14ac:dyDescent="0.2">
      <c r="A1068" s="294" t="s">
        <v>1393</v>
      </c>
      <c r="B1068" s="290" t="s">
        <v>1394</v>
      </c>
      <c r="C1068" s="340">
        <v>75</v>
      </c>
      <c r="D1068" s="341">
        <v>75</v>
      </c>
      <c r="E1068" s="341">
        <v>75</v>
      </c>
      <c r="F1068" s="341">
        <v>75</v>
      </c>
      <c r="G1068" s="341">
        <v>75</v>
      </c>
      <c r="H1068" s="341">
        <v>75</v>
      </c>
      <c r="I1068" s="342">
        <v>75</v>
      </c>
      <c r="J1068" s="340">
        <v>0</v>
      </c>
      <c r="K1068" s="341">
        <v>0</v>
      </c>
      <c r="L1068" s="341">
        <v>0</v>
      </c>
      <c r="M1068" s="341">
        <v>0</v>
      </c>
      <c r="N1068" s="340">
        <v>75</v>
      </c>
      <c r="O1068" s="341">
        <v>75</v>
      </c>
      <c r="P1068" s="341">
        <v>75</v>
      </c>
      <c r="Q1068" s="343">
        <v>75</v>
      </c>
      <c r="R1068" s="344">
        <v>75</v>
      </c>
      <c r="S1068" s="344">
        <v>75</v>
      </c>
      <c r="T1068" s="344">
        <v>75</v>
      </c>
      <c r="U1068" s="344">
        <v>75</v>
      </c>
      <c r="V1068" s="344">
        <v>75</v>
      </c>
      <c r="W1068" s="344">
        <v>0</v>
      </c>
      <c r="X1068" s="407">
        <v>0</v>
      </c>
      <c r="Y1068" s="384">
        <v>0</v>
      </c>
      <c r="Z1068" s="384">
        <v>0</v>
      </c>
      <c r="AA1068" s="384">
        <v>0</v>
      </c>
      <c r="AB1068" s="385">
        <v>0</v>
      </c>
      <c r="AC1068" s="385">
        <v>0</v>
      </c>
      <c r="AD1068" s="385">
        <v>0</v>
      </c>
      <c r="AE1068" s="346">
        <v>0</v>
      </c>
      <c r="AF1068" s="405">
        <v>0</v>
      </c>
      <c r="AG1068" s="333" t="s">
        <v>1520</v>
      </c>
      <c r="AH1068" s="388" t="s">
        <v>3160</v>
      </c>
      <c r="AI1068" s="388" t="s">
        <v>3161</v>
      </c>
      <c r="AJ1068" s="389">
        <v>0.75</v>
      </c>
      <c r="AK1068" s="390">
        <v>27</v>
      </c>
      <c r="AL1068" s="333">
        <v>23</v>
      </c>
      <c r="AM1068" s="333">
        <v>0.28749999999999998</v>
      </c>
      <c r="AN1068" s="440">
        <v>12.937499999999998</v>
      </c>
      <c r="AO1068" s="389">
        <v>4.3125</v>
      </c>
      <c r="AP1068" s="388"/>
      <c r="AQ1068" s="389"/>
      <c r="AR1068" s="389"/>
      <c r="AS1068" s="389"/>
      <c r="AT1068" s="389"/>
      <c r="AU1068" s="389"/>
      <c r="AV1068" s="389"/>
      <c r="AW1068" s="350">
        <v>0.08</v>
      </c>
      <c r="AX1068" s="391">
        <v>0</v>
      </c>
      <c r="AY1068" s="83">
        <v>2</v>
      </c>
      <c r="AZ1068" s="5">
        <v>1</v>
      </c>
      <c r="BA1068" s="5" t="s">
        <v>3612</v>
      </c>
      <c r="BB1068" s="5" t="s">
        <v>3612</v>
      </c>
      <c r="BC1068" s="5" t="s">
        <v>3612</v>
      </c>
      <c r="BD1068" s="4" t="s">
        <v>3612</v>
      </c>
      <c r="BG1068" s="5">
        <v>0</v>
      </c>
      <c r="BH1068" s="5" t="s">
        <v>3612</v>
      </c>
      <c r="BI1068" s="289"/>
      <c r="BJ1068" s="297">
        <v>0</v>
      </c>
      <c r="BK1068" s="297">
        <v>0</v>
      </c>
    </row>
    <row r="1069" spans="1:63" x14ac:dyDescent="0.2">
      <c r="A1069" s="294" t="s">
        <v>1360</v>
      </c>
      <c r="B1069" s="290" t="s">
        <v>1361</v>
      </c>
      <c r="C1069" s="340">
        <v>42</v>
      </c>
      <c r="D1069" s="341">
        <v>42</v>
      </c>
      <c r="E1069" s="341">
        <v>42</v>
      </c>
      <c r="F1069" s="341">
        <v>42</v>
      </c>
      <c r="G1069" s="341">
        <v>42</v>
      </c>
      <c r="H1069" s="341">
        <v>42</v>
      </c>
      <c r="I1069" s="342">
        <v>42</v>
      </c>
      <c r="J1069" s="340">
        <v>0</v>
      </c>
      <c r="K1069" s="341">
        <v>0</v>
      </c>
      <c r="L1069" s="341">
        <v>0</v>
      </c>
      <c r="M1069" s="341">
        <v>0</v>
      </c>
      <c r="N1069" s="340">
        <v>42</v>
      </c>
      <c r="O1069" s="341">
        <v>42</v>
      </c>
      <c r="P1069" s="341">
        <v>42</v>
      </c>
      <c r="Q1069" s="343">
        <v>42</v>
      </c>
      <c r="R1069" s="344">
        <v>42</v>
      </c>
      <c r="S1069" s="344">
        <v>42</v>
      </c>
      <c r="T1069" s="344">
        <v>42</v>
      </c>
      <c r="U1069" s="344">
        <v>42</v>
      </c>
      <c r="V1069" s="344">
        <v>42</v>
      </c>
      <c r="W1069" s="344">
        <v>0</v>
      </c>
      <c r="X1069" s="407">
        <v>0</v>
      </c>
      <c r="Y1069" s="384">
        <v>0.12</v>
      </c>
      <c r="Z1069" s="384">
        <v>0.25</v>
      </c>
      <c r="AA1069" s="384">
        <v>0</v>
      </c>
      <c r="AB1069" s="385">
        <v>0</v>
      </c>
      <c r="AC1069" s="385">
        <v>0</v>
      </c>
      <c r="AD1069" s="385">
        <v>0</v>
      </c>
      <c r="AE1069" s="346">
        <v>0</v>
      </c>
      <c r="AF1069" s="405">
        <v>0</v>
      </c>
      <c r="AG1069" s="333" t="s">
        <v>1520</v>
      </c>
      <c r="AH1069" s="388" t="s">
        <v>3160</v>
      </c>
      <c r="AI1069" s="388" t="s">
        <v>3161</v>
      </c>
      <c r="AJ1069" s="389">
        <v>0.75</v>
      </c>
      <c r="AK1069" s="390">
        <v>33</v>
      </c>
      <c r="AL1069" s="333">
        <v>10.5</v>
      </c>
      <c r="AM1069" s="333">
        <v>0.150390625</v>
      </c>
      <c r="AN1069" s="440">
        <v>6.767578125</v>
      </c>
      <c r="AO1069" s="389">
        <v>2.40625</v>
      </c>
      <c r="AP1069" s="388"/>
      <c r="AQ1069" s="389"/>
      <c r="AR1069" s="389"/>
      <c r="AS1069" s="389"/>
      <c r="AT1069" s="389"/>
      <c r="AU1069" s="389"/>
      <c r="AV1069" s="389"/>
      <c r="AW1069" s="350">
        <v>0.08</v>
      </c>
      <c r="AX1069" s="391">
        <v>0</v>
      </c>
      <c r="AY1069" s="83">
        <v>2</v>
      </c>
      <c r="AZ1069" s="5">
        <v>1</v>
      </c>
      <c r="BA1069" s="5" t="s">
        <v>1537</v>
      </c>
      <c r="BB1069" s="5" t="s">
        <v>1537</v>
      </c>
      <c r="BC1069" s="5" t="s">
        <v>3612</v>
      </c>
      <c r="BD1069" s="4" t="s">
        <v>3612</v>
      </c>
      <c r="BG1069" s="5">
        <v>1</v>
      </c>
      <c r="BH1069" s="5" t="s">
        <v>3612</v>
      </c>
      <c r="BI1069" s="289"/>
      <c r="BJ1069" s="297">
        <v>0</v>
      </c>
      <c r="BK1069" s="297">
        <v>0</v>
      </c>
    </row>
    <row r="1070" spans="1:63" x14ac:dyDescent="0.2">
      <c r="A1070" s="294" t="s">
        <v>3397</v>
      </c>
      <c r="B1070" s="290" t="s">
        <v>3398</v>
      </c>
      <c r="C1070" s="340">
        <v>56</v>
      </c>
      <c r="D1070" s="341">
        <v>56</v>
      </c>
      <c r="E1070" s="341">
        <v>56</v>
      </c>
      <c r="F1070" s="341">
        <v>56</v>
      </c>
      <c r="G1070" s="341">
        <v>56</v>
      </c>
      <c r="H1070" s="341">
        <v>56</v>
      </c>
      <c r="I1070" s="342">
        <v>56</v>
      </c>
      <c r="J1070" s="340">
        <v>0</v>
      </c>
      <c r="K1070" s="341">
        <v>0</v>
      </c>
      <c r="L1070" s="341">
        <v>0</v>
      </c>
      <c r="M1070" s="341">
        <v>0</v>
      </c>
      <c r="N1070" s="340">
        <v>56</v>
      </c>
      <c r="O1070" s="341">
        <v>56</v>
      </c>
      <c r="P1070" s="341">
        <v>56</v>
      </c>
      <c r="Q1070" s="343">
        <v>56</v>
      </c>
      <c r="R1070" s="344">
        <v>56</v>
      </c>
      <c r="S1070" s="344">
        <v>56</v>
      </c>
      <c r="T1070" s="344">
        <v>56</v>
      </c>
      <c r="U1070" s="344">
        <v>56</v>
      </c>
      <c r="V1070" s="344">
        <v>56</v>
      </c>
      <c r="W1070" s="344">
        <v>0</v>
      </c>
      <c r="X1070" s="407">
        <v>0</v>
      </c>
      <c r="Y1070" s="384">
        <v>0.12</v>
      </c>
      <c r="Z1070" s="384">
        <v>0.25</v>
      </c>
      <c r="AA1070" s="384">
        <v>0</v>
      </c>
      <c r="AB1070" s="385">
        <v>0</v>
      </c>
      <c r="AC1070" s="385">
        <v>0</v>
      </c>
      <c r="AD1070" s="385">
        <v>0</v>
      </c>
      <c r="AE1070" s="346">
        <v>0</v>
      </c>
      <c r="AF1070" s="405">
        <v>0</v>
      </c>
      <c r="AG1070" s="333" t="s">
        <v>1520</v>
      </c>
      <c r="AH1070" s="388" t="s">
        <v>3160</v>
      </c>
      <c r="AI1070" s="388" t="s">
        <v>3161</v>
      </c>
      <c r="AJ1070" s="389">
        <v>0.75</v>
      </c>
      <c r="AK1070" s="390">
        <v>33</v>
      </c>
      <c r="AL1070" s="333">
        <v>14</v>
      </c>
      <c r="AM1070" s="333">
        <v>0.21388888888888891</v>
      </c>
      <c r="AN1070" s="440">
        <v>9.625</v>
      </c>
      <c r="AO1070" s="389">
        <v>3.2083333333333335</v>
      </c>
      <c r="AP1070" s="388"/>
      <c r="AQ1070" s="389"/>
      <c r="AR1070" s="389"/>
      <c r="AS1070" s="389"/>
      <c r="AT1070" s="389"/>
      <c r="AU1070" s="389"/>
      <c r="AV1070" s="389"/>
      <c r="AW1070" s="350">
        <v>0.08</v>
      </c>
      <c r="AX1070" s="391">
        <v>0</v>
      </c>
      <c r="AY1070" s="83">
        <v>2</v>
      </c>
      <c r="AZ1070" s="5">
        <v>1</v>
      </c>
      <c r="BA1070" s="5" t="s">
        <v>1537</v>
      </c>
      <c r="BB1070" s="5" t="s">
        <v>1537</v>
      </c>
      <c r="BC1070" s="5" t="s">
        <v>3612</v>
      </c>
      <c r="BD1070" s="4" t="s">
        <v>3612</v>
      </c>
      <c r="BG1070" s="5">
        <v>1</v>
      </c>
      <c r="BH1070" s="5" t="s">
        <v>3612</v>
      </c>
      <c r="BI1070" s="289"/>
      <c r="BJ1070" s="297">
        <v>0</v>
      </c>
      <c r="BK1070" s="297">
        <v>0</v>
      </c>
    </row>
    <row r="1071" spans="1:63" x14ac:dyDescent="0.2">
      <c r="A1071" s="294" t="s">
        <v>3419</v>
      </c>
      <c r="B1071" s="290" t="s">
        <v>3420</v>
      </c>
      <c r="C1071" s="340">
        <v>69</v>
      </c>
      <c r="D1071" s="341">
        <v>69</v>
      </c>
      <c r="E1071" s="341">
        <v>69</v>
      </c>
      <c r="F1071" s="341">
        <v>69</v>
      </c>
      <c r="G1071" s="341">
        <v>69</v>
      </c>
      <c r="H1071" s="341">
        <v>69</v>
      </c>
      <c r="I1071" s="342">
        <v>69</v>
      </c>
      <c r="J1071" s="340">
        <v>0</v>
      </c>
      <c r="K1071" s="341">
        <v>0</v>
      </c>
      <c r="L1071" s="341">
        <v>0</v>
      </c>
      <c r="M1071" s="341">
        <v>0</v>
      </c>
      <c r="N1071" s="340">
        <v>69</v>
      </c>
      <c r="O1071" s="341">
        <v>69</v>
      </c>
      <c r="P1071" s="341">
        <v>69</v>
      </c>
      <c r="Q1071" s="343">
        <v>69</v>
      </c>
      <c r="R1071" s="344">
        <v>69</v>
      </c>
      <c r="S1071" s="344">
        <v>69</v>
      </c>
      <c r="T1071" s="344">
        <v>69</v>
      </c>
      <c r="U1071" s="344">
        <v>69</v>
      </c>
      <c r="V1071" s="344">
        <v>69</v>
      </c>
      <c r="W1071" s="344">
        <v>0</v>
      </c>
      <c r="X1071" s="407">
        <v>0</v>
      </c>
      <c r="Y1071" s="384">
        <v>0</v>
      </c>
      <c r="Z1071" s="384">
        <v>0</v>
      </c>
      <c r="AA1071" s="384">
        <v>0</v>
      </c>
      <c r="AB1071" s="385">
        <v>0</v>
      </c>
      <c r="AC1071" s="385">
        <v>0</v>
      </c>
      <c r="AD1071" s="385">
        <v>0</v>
      </c>
      <c r="AE1071" s="346">
        <v>0</v>
      </c>
      <c r="AF1071" s="405">
        <v>0</v>
      </c>
      <c r="AG1071" s="333" t="s">
        <v>1520</v>
      </c>
      <c r="AH1071" s="388" t="s">
        <v>3160</v>
      </c>
      <c r="AI1071" s="388" t="s">
        <v>3161</v>
      </c>
      <c r="AJ1071" s="389">
        <v>0.75</v>
      </c>
      <c r="AK1071" s="390">
        <v>33</v>
      </c>
      <c r="AL1071" s="333">
        <v>17</v>
      </c>
      <c r="AM1071" s="333">
        <v>0.25972222222222224</v>
      </c>
      <c r="AN1071" s="440">
        <v>11.687500000000002</v>
      </c>
      <c r="AO1071" s="389">
        <v>3.8958333333333335</v>
      </c>
      <c r="AP1071" s="388"/>
      <c r="AQ1071" s="389"/>
      <c r="AR1071" s="389"/>
      <c r="AS1071" s="389"/>
      <c r="AT1071" s="389"/>
      <c r="AU1071" s="389"/>
      <c r="AV1071" s="389"/>
      <c r="AW1071" s="350">
        <v>0.08</v>
      </c>
      <c r="AX1071" s="391">
        <v>0</v>
      </c>
      <c r="AY1071" s="83">
        <v>2</v>
      </c>
      <c r="AZ1071" s="5">
        <v>1</v>
      </c>
      <c r="BA1071" s="5" t="s">
        <v>3612</v>
      </c>
      <c r="BB1071" s="5" t="s">
        <v>3612</v>
      </c>
      <c r="BC1071" s="5" t="s">
        <v>3612</v>
      </c>
      <c r="BD1071" s="4" t="s">
        <v>3612</v>
      </c>
      <c r="BG1071" s="5">
        <v>0</v>
      </c>
      <c r="BH1071" s="5" t="s">
        <v>3612</v>
      </c>
      <c r="BI1071" s="289"/>
      <c r="BJ1071" s="297">
        <v>0</v>
      </c>
      <c r="BK1071" s="297">
        <v>0</v>
      </c>
    </row>
    <row r="1072" spans="1:63" x14ac:dyDescent="0.2">
      <c r="A1072" s="294" t="s">
        <v>1375</v>
      </c>
      <c r="B1072" s="290" t="s">
        <v>3434</v>
      </c>
      <c r="C1072" s="340">
        <v>73</v>
      </c>
      <c r="D1072" s="341">
        <v>73</v>
      </c>
      <c r="E1072" s="341">
        <v>73</v>
      </c>
      <c r="F1072" s="341">
        <v>73</v>
      </c>
      <c r="G1072" s="341">
        <v>73</v>
      </c>
      <c r="H1072" s="341">
        <v>73</v>
      </c>
      <c r="I1072" s="342">
        <v>73</v>
      </c>
      <c r="J1072" s="340">
        <v>0</v>
      </c>
      <c r="K1072" s="341">
        <v>0</v>
      </c>
      <c r="L1072" s="341">
        <v>0</v>
      </c>
      <c r="M1072" s="341">
        <v>0</v>
      </c>
      <c r="N1072" s="340">
        <v>73</v>
      </c>
      <c r="O1072" s="341">
        <v>73</v>
      </c>
      <c r="P1072" s="341">
        <v>73</v>
      </c>
      <c r="Q1072" s="343">
        <v>73</v>
      </c>
      <c r="R1072" s="344">
        <v>73</v>
      </c>
      <c r="S1072" s="344">
        <v>73</v>
      </c>
      <c r="T1072" s="344">
        <v>73</v>
      </c>
      <c r="U1072" s="344">
        <v>73</v>
      </c>
      <c r="V1072" s="344">
        <v>73</v>
      </c>
      <c r="W1072" s="344">
        <v>0</v>
      </c>
      <c r="X1072" s="407">
        <v>0</v>
      </c>
      <c r="Y1072" s="384">
        <v>0</v>
      </c>
      <c r="Z1072" s="384">
        <v>0</v>
      </c>
      <c r="AA1072" s="384">
        <v>0</v>
      </c>
      <c r="AB1072" s="385">
        <v>0</v>
      </c>
      <c r="AC1072" s="385">
        <v>0</v>
      </c>
      <c r="AD1072" s="385">
        <v>0</v>
      </c>
      <c r="AE1072" s="346">
        <v>0</v>
      </c>
      <c r="AF1072" s="405">
        <v>0</v>
      </c>
      <c r="AG1072" s="333" t="s">
        <v>1520</v>
      </c>
      <c r="AH1072" s="388" t="s">
        <v>3160</v>
      </c>
      <c r="AI1072" s="388" t="s">
        <v>3161</v>
      </c>
      <c r="AJ1072" s="389">
        <v>0.75</v>
      </c>
      <c r="AK1072" s="390">
        <v>30</v>
      </c>
      <c r="AL1072" s="333">
        <v>20</v>
      </c>
      <c r="AM1072" s="333">
        <v>0.27777777777777779</v>
      </c>
      <c r="AN1072" s="440">
        <v>12.5</v>
      </c>
      <c r="AO1072" s="389">
        <v>4.166666666666667</v>
      </c>
      <c r="AP1072" s="388"/>
      <c r="AQ1072" s="389"/>
      <c r="AR1072" s="389"/>
      <c r="AS1072" s="389"/>
      <c r="AT1072" s="389"/>
      <c r="AU1072" s="389"/>
      <c r="AV1072" s="389"/>
      <c r="AW1072" s="350">
        <v>0.08</v>
      </c>
      <c r="AX1072" s="391">
        <v>0</v>
      </c>
      <c r="AY1072" s="83">
        <v>2</v>
      </c>
      <c r="AZ1072" s="5">
        <v>1</v>
      </c>
      <c r="BA1072" s="5" t="s">
        <v>3612</v>
      </c>
      <c r="BB1072" s="5" t="s">
        <v>3612</v>
      </c>
      <c r="BC1072" s="5" t="s">
        <v>3612</v>
      </c>
      <c r="BD1072" s="4" t="s">
        <v>3612</v>
      </c>
      <c r="BG1072" s="5">
        <v>0</v>
      </c>
      <c r="BH1072" s="5" t="s">
        <v>3612</v>
      </c>
      <c r="BI1072" s="289"/>
      <c r="BJ1072" s="297">
        <v>0</v>
      </c>
      <c r="BK1072" s="297">
        <v>0</v>
      </c>
    </row>
    <row r="1073" spans="1:63" x14ac:dyDescent="0.2">
      <c r="A1073" s="294" t="s">
        <v>1395</v>
      </c>
      <c r="B1073" s="290" t="s">
        <v>1396</v>
      </c>
      <c r="C1073" s="340">
        <v>83</v>
      </c>
      <c r="D1073" s="341">
        <v>83</v>
      </c>
      <c r="E1073" s="341">
        <v>83</v>
      </c>
      <c r="F1073" s="341">
        <v>83</v>
      </c>
      <c r="G1073" s="341">
        <v>83</v>
      </c>
      <c r="H1073" s="341">
        <v>83</v>
      </c>
      <c r="I1073" s="342">
        <v>83</v>
      </c>
      <c r="J1073" s="340">
        <v>0</v>
      </c>
      <c r="K1073" s="341">
        <v>0</v>
      </c>
      <c r="L1073" s="341">
        <v>0</v>
      </c>
      <c r="M1073" s="341">
        <v>0</v>
      </c>
      <c r="N1073" s="340">
        <v>83</v>
      </c>
      <c r="O1073" s="341">
        <v>83</v>
      </c>
      <c r="P1073" s="341">
        <v>83</v>
      </c>
      <c r="Q1073" s="343">
        <v>83</v>
      </c>
      <c r="R1073" s="344">
        <v>83</v>
      </c>
      <c r="S1073" s="344">
        <v>83</v>
      </c>
      <c r="T1073" s="344">
        <v>83</v>
      </c>
      <c r="U1073" s="344">
        <v>83</v>
      </c>
      <c r="V1073" s="344">
        <v>83</v>
      </c>
      <c r="W1073" s="344">
        <v>0</v>
      </c>
      <c r="X1073" s="407">
        <v>0</v>
      </c>
      <c r="Y1073" s="384">
        <v>0</v>
      </c>
      <c r="Z1073" s="384">
        <v>0</v>
      </c>
      <c r="AA1073" s="384">
        <v>0</v>
      </c>
      <c r="AB1073" s="385">
        <v>0</v>
      </c>
      <c r="AC1073" s="385">
        <v>0</v>
      </c>
      <c r="AD1073" s="385">
        <v>0</v>
      </c>
      <c r="AE1073" s="346">
        <v>0</v>
      </c>
      <c r="AF1073" s="405">
        <v>0</v>
      </c>
      <c r="AG1073" s="333" t="s">
        <v>1520</v>
      </c>
      <c r="AH1073" s="388" t="s">
        <v>3160</v>
      </c>
      <c r="AI1073" s="388" t="s">
        <v>3161</v>
      </c>
      <c r="AJ1073" s="389">
        <v>0.75</v>
      </c>
      <c r="AK1073" s="390">
        <v>30</v>
      </c>
      <c r="AL1073" s="333">
        <v>23</v>
      </c>
      <c r="AM1073" s="333">
        <v>0.31944444444444448</v>
      </c>
      <c r="AN1073" s="440">
        <v>14.375000000000002</v>
      </c>
      <c r="AO1073" s="389">
        <v>4.791666666666667</v>
      </c>
      <c r="AP1073" s="388"/>
      <c r="AQ1073" s="389"/>
      <c r="AR1073" s="389"/>
      <c r="AS1073" s="389"/>
      <c r="AT1073" s="389"/>
      <c r="AU1073" s="389"/>
      <c r="AV1073" s="389"/>
      <c r="AW1073" s="350">
        <v>0.08</v>
      </c>
      <c r="AX1073" s="391">
        <v>0</v>
      </c>
      <c r="AY1073" s="83">
        <v>2</v>
      </c>
      <c r="AZ1073" s="5">
        <v>1</v>
      </c>
      <c r="BA1073" s="5" t="s">
        <v>3612</v>
      </c>
      <c r="BB1073" s="5" t="s">
        <v>3612</v>
      </c>
      <c r="BC1073" s="5" t="s">
        <v>3612</v>
      </c>
      <c r="BD1073" s="4" t="s">
        <v>3612</v>
      </c>
      <c r="BG1073" s="5">
        <v>0</v>
      </c>
      <c r="BH1073" s="5" t="s">
        <v>3612</v>
      </c>
      <c r="BI1073" s="289"/>
      <c r="BJ1073" s="297">
        <v>0</v>
      </c>
      <c r="BK1073" s="297">
        <v>0</v>
      </c>
    </row>
    <row r="1074" spans="1:63" x14ac:dyDescent="0.2">
      <c r="A1074" s="294" t="s">
        <v>1362</v>
      </c>
      <c r="B1074" s="290" t="s">
        <v>1363</v>
      </c>
      <c r="C1074" s="340">
        <v>46</v>
      </c>
      <c r="D1074" s="341">
        <v>46</v>
      </c>
      <c r="E1074" s="341">
        <v>46</v>
      </c>
      <c r="F1074" s="341">
        <v>46</v>
      </c>
      <c r="G1074" s="341">
        <v>46</v>
      </c>
      <c r="H1074" s="341">
        <v>46</v>
      </c>
      <c r="I1074" s="342">
        <v>46</v>
      </c>
      <c r="J1074" s="340">
        <v>0</v>
      </c>
      <c r="K1074" s="341">
        <v>0</v>
      </c>
      <c r="L1074" s="341">
        <v>0</v>
      </c>
      <c r="M1074" s="341">
        <v>0</v>
      </c>
      <c r="N1074" s="340">
        <v>46</v>
      </c>
      <c r="O1074" s="341">
        <v>46</v>
      </c>
      <c r="P1074" s="341">
        <v>46</v>
      </c>
      <c r="Q1074" s="343">
        <v>46</v>
      </c>
      <c r="R1074" s="344">
        <v>46</v>
      </c>
      <c r="S1074" s="344">
        <v>46</v>
      </c>
      <c r="T1074" s="344">
        <v>46</v>
      </c>
      <c r="U1074" s="344">
        <v>46</v>
      </c>
      <c r="V1074" s="344">
        <v>46</v>
      </c>
      <c r="W1074" s="344">
        <v>0</v>
      </c>
      <c r="X1074" s="407">
        <v>0</v>
      </c>
      <c r="Y1074" s="384">
        <v>0.12</v>
      </c>
      <c r="Z1074" s="384">
        <v>0.25</v>
      </c>
      <c r="AA1074" s="384">
        <v>0</v>
      </c>
      <c r="AB1074" s="385">
        <v>0</v>
      </c>
      <c r="AC1074" s="385">
        <v>0</v>
      </c>
      <c r="AD1074" s="385">
        <v>0</v>
      </c>
      <c r="AE1074" s="346">
        <v>0</v>
      </c>
      <c r="AF1074" s="405">
        <v>0</v>
      </c>
      <c r="AG1074" s="333" t="s">
        <v>1520</v>
      </c>
      <c r="AH1074" s="388" t="s">
        <v>3160</v>
      </c>
      <c r="AI1074" s="388" t="s">
        <v>3161</v>
      </c>
      <c r="AJ1074" s="389">
        <v>0.75</v>
      </c>
      <c r="AK1074" s="390">
        <v>36</v>
      </c>
      <c r="AL1074" s="333">
        <v>10.5</v>
      </c>
      <c r="AM1074" s="333">
        <v>0.1640625</v>
      </c>
      <c r="AN1074" s="440">
        <v>7.3828125</v>
      </c>
      <c r="AO1074" s="389">
        <v>2.625</v>
      </c>
      <c r="AP1074" s="388"/>
      <c r="AQ1074" s="389"/>
      <c r="AR1074" s="389"/>
      <c r="AS1074" s="389"/>
      <c r="AT1074" s="389"/>
      <c r="AU1074" s="389"/>
      <c r="AV1074" s="389"/>
      <c r="AW1074" s="350">
        <v>0.08</v>
      </c>
      <c r="AX1074" s="391">
        <v>0</v>
      </c>
      <c r="AY1074" s="83">
        <v>2</v>
      </c>
      <c r="AZ1074" s="5">
        <v>1</v>
      </c>
      <c r="BA1074" s="5" t="s">
        <v>1537</v>
      </c>
      <c r="BB1074" s="5" t="s">
        <v>1537</v>
      </c>
      <c r="BC1074" s="5" t="s">
        <v>3612</v>
      </c>
      <c r="BD1074" s="4" t="s">
        <v>3612</v>
      </c>
      <c r="BG1074" s="5">
        <v>1</v>
      </c>
      <c r="BH1074" s="5" t="s">
        <v>3612</v>
      </c>
      <c r="BI1074" s="289"/>
      <c r="BJ1074" s="297">
        <v>0</v>
      </c>
      <c r="BK1074" s="297">
        <v>0</v>
      </c>
    </row>
    <row r="1075" spans="1:63" x14ac:dyDescent="0.2">
      <c r="A1075" s="294" t="s">
        <v>3399</v>
      </c>
      <c r="B1075" s="290" t="s">
        <v>3400</v>
      </c>
      <c r="C1075" s="340">
        <v>60</v>
      </c>
      <c r="D1075" s="341">
        <v>60</v>
      </c>
      <c r="E1075" s="341">
        <v>60</v>
      </c>
      <c r="F1075" s="341">
        <v>60</v>
      </c>
      <c r="G1075" s="341">
        <v>60</v>
      </c>
      <c r="H1075" s="341">
        <v>60</v>
      </c>
      <c r="I1075" s="342">
        <v>60</v>
      </c>
      <c r="J1075" s="340">
        <v>0</v>
      </c>
      <c r="K1075" s="341">
        <v>0</v>
      </c>
      <c r="L1075" s="341">
        <v>0</v>
      </c>
      <c r="M1075" s="341">
        <v>0</v>
      </c>
      <c r="N1075" s="340">
        <v>60</v>
      </c>
      <c r="O1075" s="341">
        <v>60</v>
      </c>
      <c r="P1075" s="341">
        <v>60</v>
      </c>
      <c r="Q1075" s="343">
        <v>60</v>
      </c>
      <c r="R1075" s="344">
        <v>60</v>
      </c>
      <c r="S1075" s="344">
        <v>60</v>
      </c>
      <c r="T1075" s="344">
        <v>60</v>
      </c>
      <c r="U1075" s="344">
        <v>60</v>
      </c>
      <c r="V1075" s="344">
        <v>60</v>
      </c>
      <c r="W1075" s="344">
        <v>0</v>
      </c>
      <c r="X1075" s="407">
        <v>0</v>
      </c>
      <c r="Y1075" s="384">
        <v>0.12</v>
      </c>
      <c r="Z1075" s="384">
        <v>0.25</v>
      </c>
      <c r="AA1075" s="384">
        <v>0</v>
      </c>
      <c r="AB1075" s="385">
        <v>0</v>
      </c>
      <c r="AC1075" s="385">
        <v>0</v>
      </c>
      <c r="AD1075" s="385">
        <v>0</v>
      </c>
      <c r="AE1075" s="346">
        <v>0</v>
      </c>
      <c r="AF1075" s="405">
        <v>0</v>
      </c>
      <c r="AG1075" s="333" t="s">
        <v>1520</v>
      </c>
      <c r="AH1075" s="388" t="s">
        <v>3160</v>
      </c>
      <c r="AI1075" s="388" t="s">
        <v>3161</v>
      </c>
      <c r="AJ1075" s="389">
        <v>0.75</v>
      </c>
      <c r="AK1075" s="390">
        <v>36</v>
      </c>
      <c r="AL1075" s="333">
        <v>14</v>
      </c>
      <c r="AM1075" s="333">
        <v>0.23333333333333334</v>
      </c>
      <c r="AN1075" s="440">
        <v>10.5</v>
      </c>
      <c r="AO1075" s="389">
        <v>3.5</v>
      </c>
      <c r="AP1075" s="388"/>
      <c r="AQ1075" s="389"/>
      <c r="AR1075" s="389"/>
      <c r="AS1075" s="389"/>
      <c r="AT1075" s="389"/>
      <c r="AU1075" s="389"/>
      <c r="AV1075" s="389"/>
      <c r="AW1075" s="350">
        <v>0.08</v>
      </c>
      <c r="AX1075" s="391">
        <v>0</v>
      </c>
      <c r="AY1075" s="83">
        <v>2</v>
      </c>
      <c r="AZ1075" s="5">
        <v>1</v>
      </c>
      <c r="BA1075" s="5" t="s">
        <v>1537</v>
      </c>
      <c r="BB1075" s="5" t="s">
        <v>1537</v>
      </c>
      <c r="BC1075" s="5" t="s">
        <v>3612</v>
      </c>
      <c r="BD1075" s="4" t="s">
        <v>3612</v>
      </c>
      <c r="BG1075" s="5">
        <v>1</v>
      </c>
      <c r="BH1075" s="5" t="s">
        <v>3612</v>
      </c>
      <c r="BI1075" s="289"/>
      <c r="BJ1075" s="297">
        <v>0</v>
      </c>
      <c r="BK1075" s="297">
        <v>0</v>
      </c>
    </row>
    <row r="1076" spans="1:63" x14ac:dyDescent="0.2">
      <c r="A1076" s="294" t="s">
        <v>3421</v>
      </c>
      <c r="B1076" s="290" t="s">
        <v>3422</v>
      </c>
      <c r="C1076" s="340">
        <v>74</v>
      </c>
      <c r="D1076" s="341">
        <v>74</v>
      </c>
      <c r="E1076" s="341">
        <v>74</v>
      </c>
      <c r="F1076" s="341">
        <v>74</v>
      </c>
      <c r="G1076" s="341">
        <v>74</v>
      </c>
      <c r="H1076" s="341">
        <v>74</v>
      </c>
      <c r="I1076" s="342">
        <v>74</v>
      </c>
      <c r="J1076" s="340">
        <v>0</v>
      </c>
      <c r="K1076" s="341">
        <v>0</v>
      </c>
      <c r="L1076" s="341">
        <v>0</v>
      </c>
      <c r="M1076" s="341">
        <v>0</v>
      </c>
      <c r="N1076" s="340">
        <v>74</v>
      </c>
      <c r="O1076" s="341">
        <v>74</v>
      </c>
      <c r="P1076" s="341">
        <v>74</v>
      </c>
      <c r="Q1076" s="343">
        <v>74</v>
      </c>
      <c r="R1076" s="344">
        <v>74</v>
      </c>
      <c r="S1076" s="344">
        <v>74</v>
      </c>
      <c r="T1076" s="344">
        <v>74</v>
      </c>
      <c r="U1076" s="344">
        <v>74</v>
      </c>
      <c r="V1076" s="344">
        <v>74</v>
      </c>
      <c r="W1076" s="344">
        <v>0</v>
      </c>
      <c r="X1076" s="407">
        <v>0</v>
      </c>
      <c r="Y1076" s="384">
        <v>0</v>
      </c>
      <c r="Z1076" s="384">
        <v>0</v>
      </c>
      <c r="AA1076" s="384">
        <v>0</v>
      </c>
      <c r="AB1076" s="385">
        <v>0</v>
      </c>
      <c r="AC1076" s="385">
        <v>0</v>
      </c>
      <c r="AD1076" s="385">
        <v>0</v>
      </c>
      <c r="AE1076" s="346">
        <v>0</v>
      </c>
      <c r="AF1076" s="405">
        <v>0</v>
      </c>
      <c r="AG1076" s="333" t="s">
        <v>1520</v>
      </c>
      <c r="AH1076" s="388" t="s">
        <v>3160</v>
      </c>
      <c r="AI1076" s="388" t="s">
        <v>3161</v>
      </c>
      <c r="AJ1076" s="389">
        <v>0.75</v>
      </c>
      <c r="AK1076" s="390">
        <v>36</v>
      </c>
      <c r="AL1076" s="333">
        <v>17</v>
      </c>
      <c r="AM1076" s="333">
        <v>0.28333333333333333</v>
      </c>
      <c r="AN1076" s="440">
        <v>12.75</v>
      </c>
      <c r="AO1076" s="389">
        <v>4.25</v>
      </c>
      <c r="AP1076" s="388"/>
      <c r="AQ1076" s="389"/>
      <c r="AR1076" s="389"/>
      <c r="AS1076" s="389"/>
      <c r="AT1076" s="389"/>
      <c r="AU1076" s="389"/>
      <c r="AV1076" s="389"/>
      <c r="AW1076" s="350">
        <v>0.08</v>
      </c>
      <c r="AX1076" s="391">
        <v>0</v>
      </c>
      <c r="AY1076" s="83">
        <v>2</v>
      </c>
      <c r="AZ1076" s="5">
        <v>1</v>
      </c>
      <c r="BA1076" s="5" t="s">
        <v>3612</v>
      </c>
      <c r="BB1076" s="5" t="s">
        <v>3612</v>
      </c>
      <c r="BC1076" s="5" t="s">
        <v>3612</v>
      </c>
      <c r="BD1076" s="4" t="s">
        <v>3612</v>
      </c>
      <c r="BG1076" s="5">
        <v>0</v>
      </c>
      <c r="BH1076" s="5" t="s">
        <v>3612</v>
      </c>
      <c r="BI1076" s="289"/>
      <c r="BJ1076" s="297">
        <v>0</v>
      </c>
      <c r="BK1076" s="297">
        <v>0</v>
      </c>
    </row>
    <row r="1077" spans="1:63" x14ac:dyDescent="0.2">
      <c r="A1077" s="294" t="s">
        <v>1376</v>
      </c>
      <c r="B1077" s="290" t="s">
        <v>3435</v>
      </c>
      <c r="C1077" s="340">
        <v>80</v>
      </c>
      <c r="D1077" s="341">
        <v>80</v>
      </c>
      <c r="E1077" s="341">
        <v>80</v>
      </c>
      <c r="F1077" s="341">
        <v>80</v>
      </c>
      <c r="G1077" s="341">
        <v>80</v>
      </c>
      <c r="H1077" s="341">
        <v>80</v>
      </c>
      <c r="I1077" s="342">
        <v>80</v>
      </c>
      <c r="J1077" s="340">
        <v>0</v>
      </c>
      <c r="K1077" s="341">
        <v>0</v>
      </c>
      <c r="L1077" s="341">
        <v>0</v>
      </c>
      <c r="M1077" s="341">
        <v>0</v>
      </c>
      <c r="N1077" s="340">
        <v>80</v>
      </c>
      <c r="O1077" s="341">
        <v>80</v>
      </c>
      <c r="P1077" s="341">
        <v>80</v>
      </c>
      <c r="Q1077" s="343">
        <v>80</v>
      </c>
      <c r="R1077" s="344">
        <v>80</v>
      </c>
      <c r="S1077" s="344">
        <v>80</v>
      </c>
      <c r="T1077" s="344">
        <v>80</v>
      </c>
      <c r="U1077" s="344">
        <v>80</v>
      </c>
      <c r="V1077" s="344">
        <v>80</v>
      </c>
      <c r="W1077" s="344">
        <v>0</v>
      </c>
      <c r="X1077" s="407">
        <v>0</v>
      </c>
      <c r="Y1077" s="384">
        <v>0</v>
      </c>
      <c r="Z1077" s="384">
        <v>0</v>
      </c>
      <c r="AA1077" s="384">
        <v>0</v>
      </c>
      <c r="AB1077" s="385">
        <v>0</v>
      </c>
      <c r="AC1077" s="385">
        <v>0</v>
      </c>
      <c r="AD1077" s="385">
        <v>0</v>
      </c>
      <c r="AE1077" s="346">
        <v>0</v>
      </c>
      <c r="AF1077" s="405">
        <v>0</v>
      </c>
      <c r="AG1077" s="333" t="s">
        <v>1520</v>
      </c>
      <c r="AH1077" s="388" t="s">
        <v>3160</v>
      </c>
      <c r="AI1077" s="388" t="s">
        <v>3161</v>
      </c>
      <c r="AJ1077" s="389">
        <v>0.75</v>
      </c>
      <c r="AK1077" s="390">
        <v>33</v>
      </c>
      <c r="AL1077" s="333">
        <v>20</v>
      </c>
      <c r="AM1077" s="333">
        <v>0.30555555555555552</v>
      </c>
      <c r="AN1077" s="440">
        <v>13.749999999999998</v>
      </c>
      <c r="AO1077" s="389">
        <v>4.583333333333333</v>
      </c>
      <c r="AP1077" s="388"/>
      <c r="AQ1077" s="389"/>
      <c r="AR1077" s="389"/>
      <c r="AS1077" s="389"/>
      <c r="AT1077" s="389"/>
      <c r="AU1077" s="389"/>
      <c r="AV1077" s="389"/>
      <c r="AW1077" s="350">
        <v>0.08</v>
      </c>
      <c r="AX1077" s="391">
        <v>0</v>
      </c>
      <c r="AY1077" s="83">
        <v>2</v>
      </c>
      <c r="AZ1077" s="5">
        <v>1</v>
      </c>
      <c r="BA1077" s="5" t="s">
        <v>3612</v>
      </c>
      <c r="BB1077" s="5" t="s">
        <v>3612</v>
      </c>
      <c r="BC1077" s="5" t="s">
        <v>3612</v>
      </c>
      <c r="BD1077" s="4" t="s">
        <v>3612</v>
      </c>
      <c r="BG1077" s="5">
        <v>0</v>
      </c>
      <c r="BH1077" s="5" t="s">
        <v>3612</v>
      </c>
      <c r="BI1077" s="289"/>
      <c r="BJ1077" s="297">
        <v>0</v>
      </c>
      <c r="BK1077" s="297">
        <v>0</v>
      </c>
    </row>
    <row r="1078" spans="1:63" x14ac:dyDescent="0.2">
      <c r="A1078" s="294" t="s">
        <v>1397</v>
      </c>
      <c r="B1078" s="290" t="s">
        <v>1398</v>
      </c>
      <c r="C1078" s="340">
        <v>92</v>
      </c>
      <c r="D1078" s="341">
        <v>92</v>
      </c>
      <c r="E1078" s="341">
        <v>92</v>
      </c>
      <c r="F1078" s="341">
        <v>92</v>
      </c>
      <c r="G1078" s="341">
        <v>92</v>
      </c>
      <c r="H1078" s="341">
        <v>92</v>
      </c>
      <c r="I1078" s="342">
        <v>92</v>
      </c>
      <c r="J1078" s="340">
        <v>0</v>
      </c>
      <c r="K1078" s="341">
        <v>0</v>
      </c>
      <c r="L1078" s="341">
        <v>0</v>
      </c>
      <c r="M1078" s="341">
        <v>0</v>
      </c>
      <c r="N1078" s="340">
        <v>92</v>
      </c>
      <c r="O1078" s="341">
        <v>92</v>
      </c>
      <c r="P1078" s="341">
        <v>92</v>
      </c>
      <c r="Q1078" s="343">
        <v>92</v>
      </c>
      <c r="R1078" s="344">
        <v>92</v>
      </c>
      <c r="S1078" s="344">
        <v>92</v>
      </c>
      <c r="T1078" s="344">
        <v>92</v>
      </c>
      <c r="U1078" s="344">
        <v>92</v>
      </c>
      <c r="V1078" s="344">
        <v>92</v>
      </c>
      <c r="W1078" s="344">
        <v>0</v>
      </c>
      <c r="X1078" s="407">
        <v>0</v>
      </c>
      <c r="Y1078" s="384">
        <v>0</v>
      </c>
      <c r="Z1078" s="384">
        <v>0</v>
      </c>
      <c r="AA1078" s="384">
        <v>0</v>
      </c>
      <c r="AB1078" s="385">
        <v>0</v>
      </c>
      <c r="AC1078" s="385">
        <v>0</v>
      </c>
      <c r="AD1078" s="385">
        <v>0</v>
      </c>
      <c r="AE1078" s="346">
        <v>0</v>
      </c>
      <c r="AF1078" s="405">
        <v>0</v>
      </c>
      <c r="AG1078" s="333" t="s">
        <v>1520</v>
      </c>
      <c r="AH1078" s="388" t="s">
        <v>3160</v>
      </c>
      <c r="AI1078" s="388" t="s">
        <v>3161</v>
      </c>
      <c r="AJ1078" s="389">
        <v>0.75</v>
      </c>
      <c r="AK1078" s="390">
        <v>33</v>
      </c>
      <c r="AL1078" s="333">
        <v>23</v>
      </c>
      <c r="AM1078" s="333">
        <v>0.35138888888888886</v>
      </c>
      <c r="AN1078" s="440">
        <v>15.812499999999998</v>
      </c>
      <c r="AO1078" s="389">
        <v>5.270833333333333</v>
      </c>
      <c r="AP1078" s="388"/>
      <c r="AQ1078" s="389"/>
      <c r="AR1078" s="389"/>
      <c r="AS1078" s="389"/>
      <c r="AT1078" s="389"/>
      <c r="AU1078" s="389"/>
      <c r="AV1078" s="389"/>
      <c r="AW1078" s="350">
        <v>0.08</v>
      </c>
      <c r="AX1078" s="391">
        <v>0</v>
      </c>
      <c r="AY1078" s="83">
        <v>2</v>
      </c>
      <c r="AZ1078" s="5">
        <v>1</v>
      </c>
      <c r="BA1078" s="5" t="s">
        <v>3612</v>
      </c>
      <c r="BB1078" s="5" t="s">
        <v>3612</v>
      </c>
      <c r="BC1078" s="5" t="s">
        <v>3612</v>
      </c>
      <c r="BD1078" s="4" t="s">
        <v>3612</v>
      </c>
      <c r="BG1078" s="5">
        <v>0</v>
      </c>
      <c r="BH1078" s="5" t="s">
        <v>3612</v>
      </c>
      <c r="BI1078" s="289"/>
      <c r="BJ1078" s="297">
        <v>0</v>
      </c>
      <c r="BK1078" s="297">
        <v>0</v>
      </c>
    </row>
    <row r="1079" spans="1:63" x14ac:dyDescent="0.2">
      <c r="A1079" s="294" t="s">
        <v>1364</v>
      </c>
      <c r="B1079" s="290" t="s">
        <v>1365</v>
      </c>
      <c r="C1079" s="340">
        <v>50</v>
      </c>
      <c r="D1079" s="341">
        <v>50</v>
      </c>
      <c r="E1079" s="341">
        <v>50</v>
      </c>
      <c r="F1079" s="341">
        <v>50</v>
      </c>
      <c r="G1079" s="341">
        <v>50</v>
      </c>
      <c r="H1079" s="341">
        <v>50</v>
      </c>
      <c r="I1079" s="342">
        <v>50</v>
      </c>
      <c r="J1079" s="340">
        <v>0</v>
      </c>
      <c r="K1079" s="341">
        <v>0</v>
      </c>
      <c r="L1079" s="341">
        <v>0</v>
      </c>
      <c r="M1079" s="341">
        <v>0</v>
      </c>
      <c r="N1079" s="340">
        <v>50</v>
      </c>
      <c r="O1079" s="341">
        <v>50</v>
      </c>
      <c r="P1079" s="341">
        <v>50</v>
      </c>
      <c r="Q1079" s="343">
        <v>50</v>
      </c>
      <c r="R1079" s="344">
        <v>50</v>
      </c>
      <c r="S1079" s="344">
        <v>50</v>
      </c>
      <c r="T1079" s="344">
        <v>50</v>
      </c>
      <c r="U1079" s="344">
        <v>50</v>
      </c>
      <c r="V1079" s="344">
        <v>50</v>
      </c>
      <c r="W1079" s="344">
        <v>0</v>
      </c>
      <c r="X1079" s="407">
        <v>0</v>
      </c>
      <c r="Y1079" s="384">
        <v>0</v>
      </c>
      <c r="Z1079" s="384">
        <v>0</v>
      </c>
      <c r="AA1079" s="384">
        <v>0</v>
      </c>
      <c r="AB1079" s="385">
        <v>0</v>
      </c>
      <c r="AC1079" s="385">
        <v>0</v>
      </c>
      <c r="AD1079" s="385">
        <v>0</v>
      </c>
      <c r="AE1079" s="346">
        <v>0</v>
      </c>
      <c r="AF1079" s="405">
        <v>0</v>
      </c>
      <c r="AG1079" s="333" t="s">
        <v>1520</v>
      </c>
      <c r="AH1079" s="388" t="s">
        <v>3160</v>
      </c>
      <c r="AI1079" s="388" t="s">
        <v>3161</v>
      </c>
      <c r="AJ1079" s="389">
        <v>0.75</v>
      </c>
      <c r="AK1079" s="390">
        <v>39</v>
      </c>
      <c r="AL1079" s="333">
        <v>10.5</v>
      </c>
      <c r="AM1079" s="333">
        <v>0.177734375</v>
      </c>
      <c r="AN1079" s="440">
        <v>7.998046875</v>
      </c>
      <c r="AO1079" s="389">
        <v>2.84375</v>
      </c>
      <c r="AP1079" s="388"/>
      <c r="AQ1079" s="389"/>
      <c r="AR1079" s="389"/>
      <c r="AS1079" s="389"/>
      <c r="AT1079" s="389"/>
      <c r="AU1079" s="389"/>
      <c r="AV1079" s="389"/>
      <c r="AW1079" s="350">
        <v>0.08</v>
      </c>
      <c r="AX1079" s="391">
        <v>0</v>
      </c>
      <c r="AY1079" s="83">
        <v>2</v>
      </c>
      <c r="AZ1079" s="5">
        <v>1</v>
      </c>
      <c r="BA1079" s="5" t="s">
        <v>3612</v>
      </c>
      <c r="BB1079" s="5" t="s">
        <v>3612</v>
      </c>
      <c r="BC1079" s="5" t="s">
        <v>3612</v>
      </c>
      <c r="BD1079" s="4" t="s">
        <v>3612</v>
      </c>
      <c r="BG1079" s="5">
        <v>0</v>
      </c>
      <c r="BH1079" s="5" t="s">
        <v>3612</v>
      </c>
      <c r="BI1079" s="289"/>
      <c r="BJ1079" s="297">
        <v>0</v>
      </c>
      <c r="BK1079" s="297">
        <v>0</v>
      </c>
    </row>
    <row r="1080" spans="1:63" x14ac:dyDescent="0.2">
      <c r="A1080" s="294" t="s">
        <v>3401</v>
      </c>
      <c r="B1080" s="290" t="s">
        <v>3402</v>
      </c>
      <c r="C1080" s="340">
        <v>67</v>
      </c>
      <c r="D1080" s="341">
        <v>67</v>
      </c>
      <c r="E1080" s="341">
        <v>67</v>
      </c>
      <c r="F1080" s="341">
        <v>67</v>
      </c>
      <c r="G1080" s="341">
        <v>67</v>
      </c>
      <c r="H1080" s="341">
        <v>67</v>
      </c>
      <c r="I1080" s="342">
        <v>67</v>
      </c>
      <c r="J1080" s="340">
        <v>0</v>
      </c>
      <c r="K1080" s="341">
        <v>0</v>
      </c>
      <c r="L1080" s="341">
        <v>0</v>
      </c>
      <c r="M1080" s="341">
        <v>0</v>
      </c>
      <c r="N1080" s="340">
        <v>67</v>
      </c>
      <c r="O1080" s="341">
        <v>67</v>
      </c>
      <c r="P1080" s="341">
        <v>67</v>
      </c>
      <c r="Q1080" s="343">
        <v>67</v>
      </c>
      <c r="R1080" s="344">
        <v>67</v>
      </c>
      <c r="S1080" s="344">
        <v>67</v>
      </c>
      <c r="T1080" s="344">
        <v>67</v>
      </c>
      <c r="U1080" s="344">
        <v>67</v>
      </c>
      <c r="V1080" s="344">
        <v>67</v>
      </c>
      <c r="W1080" s="344">
        <v>0</v>
      </c>
      <c r="X1080" s="407">
        <v>0</v>
      </c>
      <c r="Y1080" s="384">
        <v>0</v>
      </c>
      <c r="Z1080" s="384">
        <v>0</v>
      </c>
      <c r="AA1080" s="384">
        <v>0</v>
      </c>
      <c r="AB1080" s="385">
        <v>0</v>
      </c>
      <c r="AC1080" s="385">
        <v>0</v>
      </c>
      <c r="AD1080" s="385">
        <v>0</v>
      </c>
      <c r="AE1080" s="346">
        <v>0</v>
      </c>
      <c r="AF1080" s="405">
        <v>0</v>
      </c>
      <c r="AG1080" s="333" t="s">
        <v>1520</v>
      </c>
      <c r="AH1080" s="388" t="s">
        <v>3160</v>
      </c>
      <c r="AI1080" s="388" t="s">
        <v>3161</v>
      </c>
      <c r="AJ1080" s="389">
        <v>0.75</v>
      </c>
      <c r="AK1080" s="390">
        <v>39</v>
      </c>
      <c r="AL1080" s="333">
        <v>14</v>
      </c>
      <c r="AM1080" s="333">
        <v>0.25277777777777777</v>
      </c>
      <c r="AN1080" s="440">
        <v>11.375</v>
      </c>
      <c r="AO1080" s="389">
        <v>3.7916666666666665</v>
      </c>
      <c r="AP1080" s="388"/>
      <c r="AQ1080" s="389"/>
      <c r="AR1080" s="389"/>
      <c r="AS1080" s="389"/>
      <c r="AT1080" s="389"/>
      <c r="AU1080" s="389"/>
      <c r="AV1080" s="389"/>
      <c r="AW1080" s="350">
        <v>0.08</v>
      </c>
      <c r="AX1080" s="391">
        <v>0</v>
      </c>
      <c r="AY1080" s="83">
        <v>2</v>
      </c>
      <c r="AZ1080" s="5">
        <v>1</v>
      </c>
      <c r="BA1080" s="5" t="s">
        <v>3612</v>
      </c>
      <c r="BB1080" s="5" t="s">
        <v>3612</v>
      </c>
      <c r="BC1080" s="5" t="s">
        <v>3612</v>
      </c>
      <c r="BD1080" s="4" t="s">
        <v>3612</v>
      </c>
      <c r="BG1080" s="5">
        <v>0</v>
      </c>
      <c r="BH1080" s="5" t="s">
        <v>3612</v>
      </c>
      <c r="BI1080" s="289"/>
      <c r="BJ1080" s="297">
        <v>0</v>
      </c>
      <c r="BK1080" s="297">
        <v>0</v>
      </c>
    </row>
    <row r="1081" spans="1:63" x14ac:dyDescent="0.2">
      <c r="A1081" s="294" t="s">
        <v>3423</v>
      </c>
      <c r="B1081" s="290" t="s">
        <v>3424</v>
      </c>
      <c r="C1081" s="340">
        <v>80</v>
      </c>
      <c r="D1081" s="341">
        <v>80</v>
      </c>
      <c r="E1081" s="341">
        <v>80</v>
      </c>
      <c r="F1081" s="341">
        <v>80</v>
      </c>
      <c r="G1081" s="341">
        <v>80</v>
      </c>
      <c r="H1081" s="341">
        <v>80</v>
      </c>
      <c r="I1081" s="342">
        <v>80</v>
      </c>
      <c r="J1081" s="340">
        <v>0</v>
      </c>
      <c r="K1081" s="341">
        <v>0</v>
      </c>
      <c r="L1081" s="341">
        <v>0</v>
      </c>
      <c r="M1081" s="341">
        <v>0</v>
      </c>
      <c r="N1081" s="340">
        <v>80</v>
      </c>
      <c r="O1081" s="341">
        <v>80</v>
      </c>
      <c r="P1081" s="341">
        <v>80</v>
      </c>
      <c r="Q1081" s="343">
        <v>80</v>
      </c>
      <c r="R1081" s="344">
        <v>80</v>
      </c>
      <c r="S1081" s="344">
        <v>80</v>
      </c>
      <c r="T1081" s="344">
        <v>80</v>
      </c>
      <c r="U1081" s="344">
        <v>80</v>
      </c>
      <c r="V1081" s="344">
        <v>80</v>
      </c>
      <c r="W1081" s="344">
        <v>0</v>
      </c>
      <c r="X1081" s="407">
        <v>0</v>
      </c>
      <c r="Y1081" s="384">
        <v>0</v>
      </c>
      <c r="Z1081" s="384">
        <v>0</v>
      </c>
      <c r="AA1081" s="384">
        <v>0</v>
      </c>
      <c r="AB1081" s="385">
        <v>0</v>
      </c>
      <c r="AC1081" s="385">
        <v>0</v>
      </c>
      <c r="AD1081" s="385">
        <v>0</v>
      </c>
      <c r="AE1081" s="346">
        <v>0</v>
      </c>
      <c r="AF1081" s="405">
        <v>0</v>
      </c>
      <c r="AG1081" s="333" t="s">
        <v>1520</v>
      </c>
      <c r="AH1081" s="388" t="s">
        <v>3160</v>
      </c>
      <c r="AI1081" s="388" t="s">
        <v>3161</v>
      </c>
      <c r="AJ1081" s="389">
        <v>0.75</v>
      </c>
      <c r="AK1081" s="390">
        <v>39</v>
      </c>
      <c r="AL1081" s="333">
        <v>17</v>
      </c>
      <c r="AM1081" s="333">
        <v>0.30694444444444446</v>
      </c>
      <c r="AN1081" s="440">
        <v>13.8125</v>
      </c>
      <c r="AO1081" s="389">
        <v>4.604166666666667</v>
      </c>
      <c r="AP1081" s="388"/>
      <c r="AQ1081" s="389"/>
      <c r="AR1081" s="389"/>
      <c r="AS1081" s="389"/>
      <c r="AT1081" s="389"/>
      <c r="AU1081" s="389"/>
      <c r="AV1081" s="389"/>
      <c r="AW1081" s="350">
        <v>0.08</v>
      </c>
      <c r="AX1081" s="391">
        <v>0</v>
      </c>
      <c r="AY1081" s="83">
        <v>2</v>
      </c>
      <c r="AZ1081" s="5">
        <v>1</v>
      </c>
      <c r="BA1081" s="5" t="s">
        <v>3612</v>
      </c>
      <c r="BB1081" s="5" t="s">
        <v>3612</v>
      </c>
      <c r="BC1081" s="5" t="s">
        <v>3612</v>
      </c>
      <c r="BD1081" s="4" t="s">
        <v>3612</v>
      </c>
      <c r="BG1081" s="5">
        <v>0</v>
      </c>
      <c r="BH1081" s="5" t="s">
        <v>3612</v>
      </c>
      <c r="BI1081" s="289"/>
      <c r="BJ1081" s="297">
        <v>0</v>
      </c>
      <c r="BK1081" s="297">
        <v>0</v>
      </c>
    </row>
    <row r="1082" spans="1:63" x14ac:dyDescent="0.2">
      <c r="A1082" s="294" t="s">
        <v>1377</v>
      </c>
      <c r="B1082" s="290" t="s">
        <v>3436</v>
      </c>
      <c r="C1082" s="340">
        <v>86</v>
      </c>
      <c r="D1082" s="341">
        <v>86</v>
      </c>
      <c r="E1082" s="341">
        <v>86</v>
      </c>
      <c r="F1082" s="341">
        <v>86</v>
      </c>
      <c r="G1082" s="341">
        <v>86</v>
      </c>
      <c r="H1082" s="341">
        <v>86</v>
      </c>
      <c r="I1082" s="342">
        <v>86</v>
      </c>
      <c r="J1082" s="340">
        <v>0</v>
      </c>
      <c r="K1082" s="341">
        <v>0</v>
      </c>
      <c r="L1082" s="341">
        <v>0</v>
      </c>
      <c r="M1082" s="341">
        <v>0</v>
      </c>
      <c r="N1082" s="340">
        <v>86</v>
      </c>
      <c r="O1082" s="341">
        <v>86</v>
      </c>
      <c r="P1082" s="341">
        <v>86</v>
      </c>
      <c r="Q1082" s="343">
        <v>86</v>
      </c>
      <c r="R1082" s="344">
        <v>86</v>
      </c>
      <c r="S1082" s="344">
        <v>86</v>
      </c>
      <c r="T1082" s="344">
        <v>86</v>
      </c>
      <c r="U1082" s="344">
        <v>86</v>
      </c>
      <c r="V1082" s="344">
        <v>86</v>
      </c>
      <c r="W1082" s="344">
        <v>0</v>
      </c>
      <c r="X1082" s="407">
        <v>0</v>
      </c>
      <c r="Y1082" s="384">
        <v>0</v>
      </c>
      <c r="Z1082" s="384">
        <v>0</v>
      </c>
      <c r="AA1082" s="384">
        <v>0</v>
      </c>
      <c r="AB1082" s="385">
        <v>0</v>
      </c>
      <c r="AC1082" s="385">
        <v>0</v>
      </c>
      <c r="AD1082" s="385">
        <v>0</v>
      </c>
      <c r="AE1082" s="346">
        <v>0</v>
      </c>
      <c r="AF1082" s="405">
        <v>0</v>
      </c>
      <c r="AG1082" s="333" t="s">
        <v>1520</v>
      </c>
      <c r="AH1082" s="388" t="s">
        <v>3160</v>
      </c>
      <c r="AI1082" s="388" t="s">
        <v>3161</v>
      </c>
      <c r="AJ1082" s="389">
        <v>0.75</v>
      </c>
      <c r="AK1082" s="390">
        <v>36</v>
      </c>
      <c r="AL1082" s="333">
        <v>20</v>
      </c>
      <c r="AM1082" s="333">
        <v>0.33333333333333331</v>
      </c>
      <c r="AN1082" s="440">
        <v>15</v>
      </c>
      <c r="AO1082" s="389">
        <v>5</v>
      </c>
      <c r="AP1082" s="388"/>
      <c r="AQ1082" s="389"/>
      <c r="AR1082" s="389"/>
      <c r="AS1082" s="389"/>
      <c r="AT1082" s="389"/>
      <c r="AU1082" s="389"/>
      <c r="AV1082" s="389"/>
      <c r="AW1082" s="350">
        <v>0.08</v>
      </c>
      <c r="AX1082" s="391">
        <v>0</v>
      </c>
      <c r="AY1082" s="83">
        <v>2</v>
      </c>
      <c r="AZ1082" s="5">
        <v>1</v>
      </c>
      <c r="BA1082" s="5" t="s">
        <v>3612</v>
      </c>
      <c r="BB1082" s="5" t="s">
        <v>3612</v>
      </c>
      <c r="BC1082" s="5" t="s">
        <v>3612</v>
      </c>
      <c r="BD1082" s="4" t="s">
        <v>3612</v>
      </c>
      <c r="BG1082" s="5">
        <v>0</v>
      </c>
      <c r="BH1082" s="5" t="s">
        <v>3612</v>
      </c>
      <c r="BI1082" s="289"/>
      <c r="BJ1082" s="297">
        <v>0</v>
      </c>
      <c r="BK1082" s="297">
        <v>0</v>
      </c>
    </row>
    <row r="1083" spans="1:63" x14ac:dyDescent="0.2">
      <c r="A1083" s="294" t="s">
        <v>1399</v>
      </c>
      <c r="B1083" s="290" t="s">
        <v>1400</v>
      </c>
      <c r="C1083" s="340">
        <v>99</v>
      </c>
      <c r="D1083" s="341">
        <v>99</v>
      </c>
      <c r="E1083" s="341">
        <v>99</v>
      </c>
      <c r="F1083" s="341">
        <v>99</v>
      </c>
      <c r="G1083" s="341">
        <v>99</v>
      </c>
      <c r="H1083" s="341">
        <v>99</v>
      </c>
      <c r="I1083" s="342">
        <v>99</v>
      </c>
      <c r="J1083" s="340">
        <v>0</v>
      </c>
      <c r="K1083" s="341">
        <v>0</v>
      </c>
      <c r="L1083" s="341">
        <v>0</v>
      </c>
      <c r="M1083" s="341">
        <v>0</v>
      </c>
      <c r="N1083" s="340">
        <v>99</v>
      </c>
      <c r="O1083" s="341">
        <v>99</v>
      </c>
      <c r="P1083" s="341">
        <v>99</v>
      </c>
      <c r="Q1083" s="343">
        <v>99</v>
      </c>
      <c r="R1083" s="344">
        <v>99</v>
      </c>
      <c r="S1083" s="344">
        <v>99</v>
      </c>
      <c r="T1083" s="344">
        <v>99</v>
      </c>
      <c r="U1083" s="344">
        <v>99</v>
      </c>
      <c r="V1083" s="344">
        <v>99</v>
      </c>
      <c r="W1083" s="344">
        <v>0</v>
      </c>
      <c r="X1083" s="407">
        <v>0</v>
      </c>
      <c r="Y1083" s="384">
        <v>0</v>
      </c>
      <c r="Z1083" s="384">
        <v>0</v>
      </c>
      <c r="AA1083" s="384">
        <v>0</v>
      </c>
      <c r="AB1083" s="385">
        <v>0</v>
      </c>
      <c r="AC1083" s="385">
        <v>0</v>
      </c>
      <c r="AD1083" s="385">
        <v>0</v>
      </c>
      <c r="AE1083" s="346">
        <v>0</v>
      </c>
      <c r="AF1083" s="405">
        <v>0</v>
      </c>
      <c r="AG1083" s="333" t="s">
        <v>1520</v>
      </c>
      <c r="AH1083" s="388" t="s">
        <v>3160</v>
      </c>
      <c r="AI1083" s="388" t="s">
        <v>3161</v>
      </c>
      <c r="AJ1083" s="389">
        <v>0.75</v>
      </c>
      <c r="AK1083" s="390">
        <v>36</v>
      </c>
      <c r="AL1083" s="333">
        <v>23</v>
      </c>
      <c r="AM1083" s="333">
        <v>0.38333333333333336</v>
      </c>
      <c r="AN1083" s="440">
        <v>17.25</v>
      </c>
      <c r="AO1083" s="389">
        <v>5.75</v>
      </c>
      <c r="AP1083" s="388"/>
      <c r="AQ1083" s="389"/>
      <c r="AR1083" s="389"/>
      <c r="AS1083" s="389"/>
      <c r="AT1083" s="389"/>
      <c r="AU1083" s="389"/>
      <c r="AV1083" s="389"/>
      <c r="AW1083" s="350">
        <v>0.08</v>
      </c>
      <c r="AX1083" s="391">
        <v>0</v>
      </c>
      <c r="AY1083" s="83">
        <v>2</v>
      </c>
      <c r="AZ1083" s="5">
        <v>1</v>
      </c>
      <c r="BA1083" s="5" t="s">
        <v>3612</v>
      </c>
      <c r="BB1083" s="5" t="s">
        <v>3612</v>
      </c>
      <c r="BC1083" s="5" t="s">
        <v>3612</v>
      </c>
      <c r="BD1083" s="4" t="s">
        <v>3612</v>
      </c>
      <c r="BG1083" s="5">
        <v>0</v>
      </c>
      <c r="BH1083" s="5" t="s">
        <v>3612</v>
      </c>
      <c r="BI1083" s="289"/>
      <c r="BJ1083" s="297">
        <v>0</v>
      </c>
      <c r="BK1083" s="297">
        <v>0</v>
      </c>
    </row>
    <row r="1084" spans="1:63" x14ac:dyDescent="0.2">
      <c r="A1084" s="294" t="s">
        <v>1366</v>
      </c>
      <c r="B1084" s="290" t="s">
        <v>1367</v>
      </c>
      <c r="C1084" s="340">
        <v>53</v>
      </c>
      <c r="D1084" s="341">
        <v>53</v>
      </c>
      <c r="E1084" s="341">
        <v>53</v>
      </c>
      <c r="F1084" s="341">
        <v>53</v>
      </c>
      <c r="G1084" s="341">
        <v>53</v>
      </c>
      <c r="H1084" s="341">
        <v>53</v>
      </c>
      <c r="I1084" s="342">
        <v>53</v>
      </c>
      <c r="J1084" s="340">
        <v>0</v>
      </c>
      <c r="K1084" s="341">
        <v>0</v>
      </c>
      <c r="L1084" s="341">
        <v>0</v>
      </c>
      <c r="M1084" s="341">
        <v>0</v>
      </c>
      <c r="N1084" s="340">
        <v>53</v>
      </c>
      <c r="O1084" s="341">
        <v>53</v>
      </c>
      <c r="P1084" s="341">
        <v>53</v>
      </c>
      <c r="Q1084" s="343">
        <v>53</v>
      </c>
      <c r="R1084" s="344">
        <v>53</v>
      </c>
      <c r="S1084" s="344">
        <v>53</v>
      </c>
      <c r="T1084" s="344">
        <v>53</v>
      </c>
      <c r="U1084" s="344">
        <v>53</v>
      </c>
      <c r="V1084" s="344">
        <v>53</v>
      </c>
      <c r="W1084" s="344">
        <v>0</v>
      </c>
      <c r="X1084" s="407">
        <v>0</v>
      </c>
      <c r="Y1084" s="384">
        <v>0</v>
      </c>
      <c r="Z1084" s="384">
        <v>0</v>
      </c>
      <c r="AA1084" s="384">
        <v>0</v>
      </c>
      <c r="AB1084" s="385">
        <v>0</v>
      </c>
      <c r="AC1084" s="385">
        <v>0</v>
      </c>
      <c r="AD1084" s="385">
        <v>0</v>
      </c>
      <c r="AE1084" s="346">
        <v>0</v>
      </c>
      <c r="AF1084" s="405">
        <v>0</v>
      </c>
      <c r="AG1084" s="333" t="s">
        <v>1520</v>
      </c>
      <c r="AH1084" s="388" t="s">
        <v>3160</v>
      </c>
      <c r="AI1084" s="388" t="s">
        <v>3161</v>
      </c>
      <c r="AJ1084" s="389">
        <v>0.75</v>
      </c>
      <c r="AK1084" s="390">
        <v>42</v>
      </c>
      <c r="AL1084" s="333">
        <v>10.5</v>
      </c>
      <c r="AM1084" s="333">
        <v>0.19140625</v>
      </c>
      <c r="AN1084" s="440">
        <v>8.61328125</v>
      </c>
      <c r="AO1084" s="389">
        <v>3.0625</v>
      </c>
      <c r="AP1084" s="388"/>
      <c r="AQ1084" s="389"/>
      <c r="AR1084" s="389"/>
      <c r="AS1084" s="389"/>
      <c r="AT1084" s="389"/>
      <c r="AU1084" s="389"/>
      <c r="AV1084" s="389"/>
      <c r="AW1084" s="350">
        <v>0.08</v>
      </c>
      <c r="AX1084" s="391">
        <v>0</v>
      </c>
      <c r="AY1084" s="83">
        <v>2</v>
      </c>
      <c r="AZ1084" s="5">
        <v>1</v>
      </c>
      <c r="BA1084" s="5" t="s">
        <v>3612</v>
      </c>
      <c r="BB1084" s="5" t="s">
        <v>3612</v>
      </c>
      <c r="BC1084" s="5" t="s">
        <v>3612</v>
      </c>
      <c r="BD1084" s="4" t="s">
        <v>3612</v>
      </c>
      <c r="BG1084" s="5">
        <v>0</v>
      </c>
      <c r="BH1084" s="5" t="s">
        <v>3612</v>
      </c>
      <c r="BI1084" s="289"/>
      <c r="BJ1084" s="297">
        <v>0</v>
      </c>
      <c r="BK1084" s="297">
        <v>0</v>
      </c>
    </row>
    <row r="1085" spans="1:63" x14ac:dyDescent="0.2">
      <c r="A1085" s="294" t="s">
        <v>3403</v>
      </c>
      <c r="B1085" s="290" t="s">
        <v>3404</v>
      </c>
      <c r="C1085" s="340">
        <v>72</v>
      </c>
      <c r="D1085" s="341">
        <v>72</v>
      </c>
      <c r="E1085" s="341">
        <v>72</v>
      </c>
      <c r="F1085" s="341">
        <v>72</v>
      </c>
      <c r="G1085" s="341">
        <v>72</v>
      </c>
      <c r="H1085" s="341">
        <v>72</v>
      </c>
      <c r="I1085" s="342">
        <v>72</v>
      </c>
      <c r="J1085" s="340">
        <v>0</v>
      </c>
      <c r="K1085" s="341">
        <v>0</v>
      </c>
      <c r="L1085" s="341">
        <v>0</v>
      </c>
      <c r="M1085" s="341">
        <v>0</v>
      </c>
      <c r="N1085" s="340">
        <v>72</v>
      </c>
      <c r="O1085" s="341">
        <v>72</v>
      </c>
      <c r="P1085" s="341">
        <v>72</v>
      </c>
      <c r="Q1085" s="343">
        <v>72</v>
      </c>
      <c r="R1085" s="344">
        <v>72</v>
      </c>
      <c r="S1085" s="344">
        <v>72</v>
      </c>
      <c r="T1085" s="344">
        <v>72</v>
      </c>
      <c r="U1085" s="344">
        <v>72</v>
      </c>
      <c r="V1085" s="344">
        <v>72</v>
      </c>
      <c r="W1085" s="344">
        <v>0</v>
      </c>
      <c r="X1085" s="407">
        <v>0</v>
      </c>
      <c r="Y1085" s="384">
        <v>0</v>
      </c>
      <c r="Z1085" s="384">
        <v>0</v>
      </c>
      <c r="AA1085" s="384">
        <v>0</v>
      </c>
      <c r="AB1085" s="385">
        <v>0</v>
      </c>
      <c r="AC1085" s="385">
        <v>0</v>
      </c>
      <c r="AD1085" s="385">
        <v>0</v>
      </c>
      <c r="AE1085" s="346">
        <v>0</v>
      </c>
      <c r="AF1085" s="405">
        <v>0</v>
      </c>
      <c r="AG1085" s="333" t="s">
        <v>1520</v>
      </c>
      <c r="AH1085" s="388" t="s">
        <v>3160</v>
      </c>
      <c r="AI1085" s="388" t="s">
        <v>3161</v>
      </c>
      <c r="AJ1085" s="389">
        <v>0.75</v>
      </c>
      <c r="AK1085" s="390">
        <v>42</v>
      </c>
      <c r="AL1085" s="333">
        <v>14</v>
      </c>
      <c r="AM1085" s="333">
        <v>0.2722222222222222</v>
      </c>
      <c r="AN1085" s="440">
        <v>12.249999999999998</v>
      </c>
      <c r="AO1085" s="389">
        <v>4.083333333333333</v>
      </c>
      <c r="AP1085" s="388"/>
      <c r="AQ1085" s="389"/>
      <c r="AR1085" s="389"/>
      <c r="AS1085" s="389"/>
      <c r="AT1085" s="389"/>
      <c r="AU1085" s="389"/>
      <c r="AV1085" s="389"/>
      <c r="AW1085" s="350">
        <v>0.08</v>
      </c>
      <c r="AX1085" s="391">
        <v>0</v>
      </c>
      <c r="AY1085" s="83">
        <v>2</v>
      </c>
      <c r="AZ1085" s="5">
        <v>1</v>
      </c>
      <c r="BA1085" s="5" t="s">
        <v>3612</v>
      </c>
      <c r="BB1085" s="5" t="s">
        <v>3612</v>
      </c>
      <c r="BC1085" s="5" t="s">
        <v>3612</v>
      </c>
      <c r="BD1085" s="4" t="s">
        <v>3612</v>
      </c>
      <c r="BG1085" s="5">
        <v>0</v>
      </c>
      <c r="BH1085" s="5" t="s">
        <v>3612</v>
      </c>
      <c r="BI1085" s="289"/>
      <c r="BJ1085" s="297">
        <v>0</v>
      </c>
      <c r="BK1085" s="297">
        <v>0</v>
      </c>
    </row>
    <row r="1086" spans="1:63" x14ac:dyDescent="0.2">
      <c r="A1086" s="294" t="s">
        <v>3425</v>
      </c>
      <c r="B1086" s="290" t="s">
        <v>3426</v>
      </c>
      <c r="C1086" s="340">
        <v>86</v>
      </c>
      <c r="D1086" s="341">
        <v>86</v>
      </c>
      <c r="E1086" s="341">
        <v>86</v>
      </c>
      <c r="F1086" s="341">
        <v>86</v>
      </c>
      <c r="G1086" s="341">
        <v>86</v>
      </c>
      <c r="H1086" s="341">
        <v>86</v>
      </c>
      <c r="I1086" s="342">
        <v>86</v>
      </c>
      <c r="J1086" s="340">
        <v>0</v>
      </c>
      <c r="K1086" s="341">
        <v>0</v>
      </c>
      <c r="L1086" s="341">
        <v>0</v>
      </c>
      <c r="M1086" s="341">
        <v>0</v>
      </c>
      <c r="N1086" s="340">
        <v>86</v>
      </c>
      <c r="O1086" s="341">
        <v>86</v>
      </c>
      <c r="P1086" s="341">
        <v>86</v>
      </c>
      <c r="Q1086" s="343">
        <v>86</v>
      </c>
      <c r="R1086" s="344">
        <v>86</v>
      </c>
      <c r="S1086" s="344">
        <v>86</v>
      </c>
      <c r="T1086" s="344">
        <v>86</v>
      </c>
      <c r="U1086" s="344">
        <v>86</v>
      </c>
      <c r="V1086" s="344">
        <v>86</v>
      </c>
      <c r="W1086" s="344">
        <v>0</v>
      </c>
      <c r="X1086" s="407">
        <v>0</v>
      </c>
      <c r="Y1086" s="384">
        <v>0</v>
      </c>
      <c r="Z1086" s="384">
        <v>0</v>
      </c>
      <c r="AA1086" s="384">
        <v>0</v>
      </c>
      <c r="AB1086" s="385">
        <v>0</v>
      </c>
      <c r="AC1086" s="385">
        <v>0</v>
      </c>
      <c r="AD1086" s="385">
        <v>0</v>
      </c>
      <c r="AE1086" s="346">
        <v>0</v>
      </c>
      <c r="AF1086" s="405">
        <v>0</v>
      </c>
      <c r="AG1086" s="333" t="s">
        <v>1520</v>
      </c>
      <c r="AH1086" s="388" t="s">
        <v>3160</v>
      </c>
      <c r="AI1086" s="388" t="s">
        <v>3161</v>
      </c>
      <c r="AJ1086" s="389">
        <v>0.75</v>
      </c>
      <c r="AK1086" s="390">
        <v>42</v>
      </c>
      <c r="AL1086" s="333">
        <v>17</v>
      </c>
      <c r="AM1086" s="333">
        <v>0.33055555555555555</v>
      </c>
      <c r="AN1086" s="440">
        <v>14.875</v>
      </c>
      <c r="AO1086" s="389">
        <v>4.958333333333333</v>
      </c>
      <c r="AP1086" s="388"/>
      <c r="AQ1086" s="389"/>
      <c r="AR1086" s="389"/>
      <c r="AS1086" s="389"/>
      <c r="AT1086" s="389"/>
      <c r="AU1086" s="389"/>
      <c r="AV1086" s="389"/>
      <c r="AW1086" s="350">
        <v>0.08</v>
      </c>
      <c r="AX1086" s="391">
        <v>0</v>
      </c>
      <c r="AY1086" s="83">
        <v>2</v>
      </c>
      <c r="AZ1086" s="5">
        <v>1</v>
      </c>
      <c r="BA1086" s="5" t="s">
        <v>3612</v>
      </c>
      <c r="BB1086" s="5" t="s">
        <v>3612</v>
      </c>
      <c r="BC1086" s="5" t="s">
        <v>3612</v>
      </c>
      <c r="BD1086" s="4" t="s">
        <v>3612</v>
      </c>
      <c r="BG1086" s="5">
        <v>0</v>
      </c>
      <c r="BH1086" s="5" t="s">
        <v>3612</v>
      </c>
      <c r="BI1086" s="289"/>
      <c r="BJ1086" s="297">
        <v>0</v>
      </c>
      <c r="BK1086" s="297">
        <v>0</v>
      </c>
    </row>
    <row r="1087" spans="1:63" x14ac:dyDescent="0.2">
      <c r="A1087" s="294" t="s">
        <v>1378</v>
      </c>
      <c r="B1087" s="290" t="s">
        <v>3437</v>
      </c>
      <c r="C1087" s="340">
        <v>94</v>
      </c>
      <c r="D1087" s="341">
        <v>94</v>
      </c>
      <c r="E1087" s="341">
        <v>94</v>
      </c>
      <c r="F1087" s="341">
        <v>94</v>
      </c>
      <c r="G1087" s="341">
        <v>94</v>
      </c>
      <c r="H1087" s="341">
        <v>94</v>
      </c>
      <c r="I1087" s="342">
        <v>94</v>
      </c>
      <c r="J1087" s="340">
        <v>0</v>
      </c>
      <c r="K1087" s="341">
        <v>0</v>
      </c>
      <c r="L1087" s="341">
        <v>0</v>
      </c>
      <c r="M1087" s="341">
        <v>0</v>
      </c>
      <c r="N1087" s="340">
        <v>94</v>
      </c>
      <c r="O1087" s="341">
        <v>94</v>
      </c>
      <c r="P1087" s="341">
        <v>94</v>
      </c>
      <c r="Q1087" s="343">
        <v>94</v>
      </c>
      <c r="R1087" s="344">
        <v>94</v>
      </c>
      <c r="S1087" s="344">
        <v>94</v>
      </c>
      <c r="T1087" s="344">
        <v>94</v>
      </c>
      <c r="U1087" s="344">
        <v>94</v>
      </c>
      <c r="V1087" s="344">
        <v>94</v>
      </c>
      <c r="W1087" s="344">
        <v>0</v>
      </c>
      <c r="X1087" s="407">
        <v>0</v>
      </c>
      <c r="Y1087" s="384">
        <v>0</v>
      </c>
      <c r="Z1087" s="384">
        <v>0</v>
      </c>
      <c r="AA1087" s="384">
        <v>0</v>
      </c>
      <c r="AB1087" s="385">
        <v>0</v>
      </c>
      <c r="AC1087" s="385">
        <v>0</v>
      </c>
      <c r="AD1087" s="385">
        <v>0</v>
      </c>
      <c r="AE1087" s="346">
        <v>0</v>
      </c>
      <c r="AF1087" s="405">
        <v>0</v>
      </c>
      <c r="AG1087" s="333" t="s">
        <v>1520</v>
      </c>
      <c r="AH1087" s="388" t="s">
        <v>3160</v>
      </c>
      <c r="AI1087" s="388" t="s">
        <v>3161</v>
      </c>
      <c r="AJ1087" s="389">
        <v>0.75</v>
      </c>
      <c r="AK1087" s="390">
        <v>39</v>
      </c>
      <c r="AL1087" s="333">
        <v>20</v>
      </c>
      <c r="AM1087" s="333">
        <v>0.3611111111111111</v>
      </c>
      <c r="AN1087" s="440">
        <v>16.25</v>
      </c>
      <c r="AO1087" s="389">
        <v>5.416666666666667</v>
      </c>
      <c r="AP1087" s="388"/>
      <c r="AQ1087" s="389"/>
      <c r="AR1087" s="389"/>
      <c r="AS1087" s="389"/>
      <c r="AT1087" s="389"/>
      <c r="AU1087" s="389"/>
      <c r="AV1087" s="389"/>
      <c r="AW1087" s="350">
        <v>0.08</v>
      </c>
      <c r="AX1087" s="391">
        <v>0</v>
      </c>
      <c r="AY1087" s="83">
        <v>2</v>
      </c>
      <c r="AZ1087" s="5">
        <v>1</v>
      </c>
      <c r="BA1087" s="5" t="s">
        <v>3612</v>
      </c>
      <c r="BB1087" s="5" t="s">
        <v>3612</v>
      </c>
      <c r="BC1087" s="5" t="s">
        <v>3612</v>
      </c>
      <c r="BD1087" s="4" t="s">
        <v>3612</v>
      </c>
      <c r="BG1087" s="5">
        <v>0</v>
      </c>
      <c r="BH1087" s="5" t="s">
        <v>3612</v>
      </c>
      <c r="BI1087" s="289"/>
      <c r="BJ1087" s="297">
        <v>0</v>
      </c>
      <c r="BK1087" s="297">
        <v>0</v>
      </c>
    </row>
    <row r="1088" spans="1:63" x14ac:dyDescent="0.2">
      <c r="A1088" s="294" t="s">
        <v>1401</v>
      </c>
      <c r="B1088" s="290" t="s">
        <v>1402</v>
      </c>
      <c r="C1088" s="340">
        <v>117</v>
      </c>
      <c r="D1088" s="341">
        <v>117</v>
      </c>
      <c r="E1088" s="341">
        <v>117</v>
      </c>
      <c r="F1088" s="341">
        <v>117</v>
      </c>
      <c r="G1088" s="341">
        <v>117</v>
      </c>
      <c r="H1088" s="341">
        <v>117</v>
      </c>
      <c r="I1088" s="342">
        <v>117</v>
      </c>
      <c r="J1088" s="340">
        <v>0</v>
      </c>
      <c r="K1088" s="341">
        <v>0</v>
      </c>
      <c r="L1088" s="341">
        <v>0</v>
      </c>
      <c r="M1088" s="341">
        <v>0</v>
      </c>
      <c r="N1088" s="340">
        <v>117</v>
      </c>
      <c r="O1088" s="341">
        <v>117</v>
      </c>
      <c r="P1088" s="341">
        <v>117</v>
      </c>
      <c r="Q1088" s="343">
        <v>117</v>
      </c>
      <c r="R1088" s="344">
        <v>117</v>
      </c>
      <c r="S1088" s="344">
        <v>117</v>
      </c>
      <c r="T1088" s="344">
        <v>117</v>
      </c>
      <c r="U1088" s="344">
        <v>117</v>
      </c>
      <c r="V1088" s="344">
        <v>117</v>
      </c>
      <c r="W1088" s="344">
        <v>0</v>
      </c>
      <c r="X1088" s="407">
        <v>0</v>
      </c>
      <c r="Y1088" s="384">
        <v>0</v>
      </c>
      <c r="Z1088" s="384">
        <v>0</v>
      </c>
      <c r="AA1088" s="384">
        <v>0</v>
      </c>
      <c r="AB1088" s="385">
        <v>0</v>
      </c>
      <c r="AC1088" s="385">
        <v>0</v>
      </c>
      <c r="AD1088" s="385">
        <v>0</v>
      </c>
      <c r="AE1088" s="346">
        <v>0</v>
      </c>
      <c r="AF1088" s="405">
        <v>0</v>
      </c>
      <c r="AG1088" s="333" t="s">
        <v>1520</v>
      </c>
      <c r="AH1088" s="388" t="s">
        <v>3160</v>
      </c>
      <c r="AI1088" s="388" t="s">
        <v>3161</v>
      </c>
      <c r="AJ1088" s="389">
        <v>0.75</v>
      </c>
      <c r="AK1088" s="390">
        <v>42</v>
      </c>
      <c r="AL1088" s="333">
        <v>23</v>
      </c>
      <c r="AM1088" s="333">
        <v>0.44722222222222219</v>
      </c>
      <c r="AN1088" s="440">
        <v>20.125</v>
      </c>
      <c r="AO1088" s="389">
        <v>6.708333333333333</v>
      </c>
      <c r="AP1088" s="388"/>
      <c r="AQ1088" s="389"/>
      <c r="AR1088" s="389"/>
      <c r="AS1088" s="389"/>
      <c r="AT1088" s="389"/>
      <c r="AU1088" s="389"/>
      <c r="AV1088" s="389"/>
      <c r="AW1088" s="350">
        <v>0.08</v>
      </c>
      <c r="AX1088" s="391">
        <v>0</v>
      </c>
      <c r="AY1088" s="83">
        <v>2</v>
      </c>
      <c r="AZ1088" s="5">
        <v>1</v>
      </c>
      <c r="BA1088" s="5" t="s">
        <v>3612</v>
      </c>
      <c r="BB1088" s="5" t="s">
        <v>3612</v>
      </c>
      <c r="BC1088" s="5" t="s">
        <v>3612</v>
      </c>
      <c r="BD1088" s="4" t="s">
        <v>3612</v>
      </c>
      <c r="BG1088" s="5">
        <v>0</v>
      </c>
      <c r="BH1088" s="5" t="s">
        <v>3612</v>
      </c>
      <c r="BI1088" s="289"/>
      <c r="BJ1088" s="297">
        <v>0</v>
      </c>
      <c r="BK1088" s="297">
        <v>0</v>
      </c>
    </row>
    <row r="1089" spans="1:63" x14ac:dyDescent="0.2">
      <c r="A1089" s="294" t="s">
        <v>3381</v>
      </c>
      <c r="B1089" s="290" t="s">
        <v>3382</v>
      </c>
      <c r="C1089" s="340">
        <v>60</v>
      </c>
      <c r="D1089" s="341">
        <v>60</v>
      </c>
      <c r="E1089" s="341">
        <v>60</v>
      </c>
      <c r="F1089" s="341">
        <v>60</v>
      </c>
      <c r="G1089" s="341">
        <v>60</v>
      </c>
      <c r="H1089" s="341">
        <v>60</v>
      </c>
      <c r="I1089" s="342">
        <v>60</v>
      </c>
      <c r="J1089" s="340">
        <v>0</v>
      </c>
      <c r="K1089" s="341">
        <v>0</v>
      </c>
      <c r="L1089" s="341">
        <v>0</v>
      </c>
      <c r="M1089" s="341">
        <v>0</v>
      </c>
      <c r="N1089" s="340">
        <v>60</v>
      </c>
      <c r="O1089" s="341">
        <v>60</v>
      </c>
      <c r="P1089" s="341">
        <v>60</v>
      </c>
      <c r="Q1089" s="343">
        <v>60</v>
      </c>
      <c r="R1089" s="344">
        <v>60</v>
      </c>
      <c r="S1089" s="344">
        <v>60</v>
      </c>
      <c r="T1089" s="344">
        <v>60</v>
      </c>
      <c r="U1089" s="344">
        <v>60</v>
      </c>
      <c r="V1089" s="344">
        <v>60</v>
      </c>
      <c r="W1089" s="344">
        <v>0</v>
      </c>
      <c r="X1089" s="407">
        <v>0</v>
      </c>
      <c r="Y1089" s="384">
        <v>0</v>
      </c>
      <c r="Z1089" s="384">
        <v>0</v>
      </c>
      <c r="AA1089" s="384">
        <v>0</v>
      </c>
      <c r="AB1089" s="385">
        <v>0</v>
      </c>
      <c r="AC1089" s="385">
        <v>0</v>
      </c>
      <c r="AD1089" s="385">
        <v>0</v>
      </c>
      <c r="AE1089" s="346">
        <v>0</v>
      </c>
      <c r="AF1089" s="405">
        <v>0</v>
      </c>
      <c r="AG1089" s="333" t="s">
        <v>1520</v>
      </c>
      <c r="AH1089" s="388" t="s">
        <v>3160</v>
      </c>
      <c r="AI1089" s="388" t="s">
        <v>3161</v>
      </c>
      <c r="AJ1089" s="389">
        <v>0.75</v>
      </c>
      <c r="AK1089" s="390">
        <v>48</v>
      </c>
      <c r="AL1089" s="333">
        <v>10.5</v>
      </c>
      <c r="AM1089" s="333">
        <v>0.19140625</v>
      </c>
      <c r="AN1089" s="440">
        <v>8.61328125</v>
      </c>
      <c r="AO1089" s="389">
        <v>3.5</v>
      </c>
      <c r="AP1089" s="388"/>
      <c r="AQ1089" s="389"/>
      <c r="AR1089" s="389"/>
      <c r="AS1089" s="389"/>
      <c r="AT1089" s="389"/>
      <c r="AU1089" s="389"/>
      <c r="AV1089" s="389"/>
      <c r="AW1089" s="350">
        <v>0.08</v>
      </c>
      <c r="AX1089" s="391">
        <v>0</v>
      </c>
      <c r="AY1089" s="83">
        <v>2</v>
      </c>
      <c r="AZ1089" s="5">
        <v>1</v>
      </c>
      <c r="BA1089" s="5" t="s">
        <v>3612</v>
      </c>
      <c r="BB1089" s="5" t="s">
        <v>3612</v>
      </c>
      <c r="BC1089" s="5" t="s">
        <v>3612</v>
      </c>
      <c r="BD1089" s="4" t="s">
        <v>3612</v>
      </c>
      <c r="BG1089" s="5">
        <v>0</v>
      </c>
      <c r="BH1089" s="5" t="s">
        <v>3612</v>
      </c>
      <c r="BI1089" s="289"/>
      <c r="BJ1089" s="297">
        <v>0</v>
      </c>
      <c r="BK1089" s="297">
        <v>0</v>
      </c>
    </row>
    <row r="1090" spans="1:63" x14ac:dyDescent="0.2">
      <c r="A1090" s="294" t="s">
        <v>3438</v>
      </c>
      <c r="B1090" s="290" t="s">
        <v>3439</v>
      </c>
      <c r="C1090" s="340">
        <v>133</v>
      </c>
      <c r="D1090" s="341">
        <v>133</v>
      </c>
      <c r="E1090" s="341">
        <v>133</v>
      </c>
      <c r="F1090" s="341">
        <v>133</v>
      </c>
      <c r="G1090" s="341">
        <v>133</v>
      </c>
      <c r="H1090" s="341">
        <v>133</v>
      </c>
      <c r="I1090" s="342">
        <v>133</v>
      </c>
      <c r="J1090" s="340">
        <v>0</v>
      </c>
      <c r="K1090" s="341">
        <v>0</v>
      </c>
      <c r="L1090" s="341">
        <v>0</v>
      </c>
      <c r="M1090" s="341">
        <v>0</v>
      </c>
      <c r="N1090" s="340">
        <v>133</v>
      </c>
      <c r="O1090" s="341">
        <v>133</v>
      </c>
      <c r="P1090" s="341">
        <v>133</v>
      </c>
      <c r="Q1090" s="343">
        <v>133</v>
      </c>
      <c r="R1090" s="344">
        <v>133</v>
      </c>
      <c r="S1090" s="344">
        <v>133</v>
      </c>
      <c r="T1090" s="344">
        <v>133</v>
      </c>
      <c r="U1090" s="344">
        <v>133</v>
      </c>
      <c r="V1090" s="344">
        <v>133</v>
      </c>
      <c r="W1090" s="344">
        <v>0</v>
      </c>
      <c r="X1090" s="407">
        <v>0</v>
      </c>
      <c r="Y1090" s="384">
        <v>0</v>
      </c>
      <c r="Z1090" s="384">
        <v>0</v>
      </c>
      <c r="AA1090" s="384">
        <v>0</v>
      </c>
      <c r="AB1090" s="385">
        <v>0</v>
      </c>
      <c r="AC1090" s="385">
        <v>0</v>
      </c>
      <c r="AD1090" s="385">
        <v>0</v>
      </c>
      <c r="AE1090" s="346">
        <v>0</v>
      </c>
      <c r="AF1090" s="405">
        <v>0</v>
      </c>
      <c r="AG1090" s="333" t="s">
        <v>1520</v>
      </c>
      <c r="AH1090" s="388" t="s">
        <v>3160</v>
      </c>
      <c r="AI1090" s="388" t="s">
        <v>3161</v>
      </c>
      <c r="AJ1090" s="389">
        <v>0.75</v>
      </c>
      <c r="AK1090" s="390">
        <v>48</v>
      </c>
      <c r="AL1090" s="333">
        <v>23</v>
      </c>
      <c r="AM1090" s="333">
        <v>0.51111111111111118</v>
      </c>
      <c r="AN1090" s="440">
        <v>23.000000000000004</v>
      </c>
      <c r="AO1090" s="389">
        <v>7.666666666666667</v>
      </c>
      <c r="AP1090" s="388"/>
      <c r="AQ1090" s="389"/>
      <c r="AR1090" s="389"/>
      <c r="AS1090" s="389"/>
      <c r="AT1090" s="389"/>
      <c r="AU1090" s="389"/>
      <c r="AV1090" s="389"/>
      <c r="AW1090" s="350">
        <v>0.08</v>
      </c>
      <c r="AX1090" s="391">
        <v>0</v>
      </c>
      <c r="AY1090" s="83">
        <v>2</v>
      </c>
      <c r="AZ1090" s="5">
        <v>1</v>
      </c>
      <c r="BA1090" s="5" t="s">
        <v>3612</v>
      </c>
      <c r="BB1090" s="5" t="s">
        <v>3612</v>
      </c>
      <c r="BC1090" s="5" t="s">
        <v>3612</v>
      </c>
      <c r="BD1090" s="4" t="s">
        <v>3612</v>
      </c>
      <c r="BG1090" s="5">
        <v>0</v>
      </c>
      <c r="BH1090" s="5" t="s">
        <v>3612</v>
      </c>
      <c r="BI1090" s="289"/>
      <c r="BJ1090" s="297">
        <v>0</v>
      </c>
      <c r="BK1090" s="297">
        <v>0</v>
      </c>
    </row>
    <row r="1091" spans="1:63" x14ac:dyDescent="0.2">
      <c r="A1091" s="294" t="s">
        <v>4372</v>
      </c>
      <c r="B1091" s="290" t="s">
        <v>4679</v>
      </c>
      <c r="C1091" s="340">
        <v>221</v>
      </c>
      <c r="D1091" s="341">
        <v>221</v>
      </c>
      <c r="E1091" s="341">
        <v>221</v>
      </c>
      <c r="F1091" s="341">
        <v>221</v>
      </c>
      <c r="G1091" s="341">
        <v>221</v>
      </c>
      <c r="H1091" s="341">
        <v>221</v>
      </c>
      <c r="I1091" s="342">
        <v>221</v>
      </c>
      <c r="J1091" s="340">
        <v>0</v>
      </c>
      <c r="K1091" s="341">
        <v>0</v>
      </c>
      <c r="L1091" s="341">
        <v>0</v>
      </c>
      <c r="M1091" s="341">
        <v>0</v>
      </c>
      <c r="N1091" s="340">
        <v>221</v>
      </c>
      <c r="O1091" s="341">
        <v>221</v>
      </c>
      <c r="P1091" s="341">
        <v>221</v>
      </c>
      <c r="Q1091" s="343">
        <v>221</v>
      </c>
      <c r="R1091" s="344">
        <v>221</v>
      </c>
      <c r="S1091" s="344">
        <v>221</v>
      </c>
      <c r="T1091" s="344">
        <v>221</v>
      </c>
      <c r="U1091" s="344">
        <v>221</v>
      </c>
      <c r="V1091" s="344">
        <v>221</v>
      </c>
      <c r="W1091" s="344">
        <v>0</v>
      </c>
      <c r="X1091" s="407">
        <v>0</v>
      </c>
      <c r="Y1091" s="384">
        <v>0</v>
      </c>
      <c r="Z1091" s="384">
        <v>0</v>
      </c>
      <c r="AA1091" s="384">
        <v>0</v>
      </c>
      <c r="AB1091" s="385">
        <v>0</v>
      </c>
      <c r="AC1091" s="385">
        <v>0</v>
      </c>
      <c r="AD1091" s="385">
        <v>0</v>
      </c>
      <c r="AE1091" s="346">
        <v>0</v>
      </c>
      <c r="AF1091" s="405">
        <v>0</v>
      </c>
      <c r="AG1091" s="333" t="s">
        <v>1520</v>
      </c>
      <c r="AH1091" s="388" t="s">
        <v>3160</v>
      </c>
      <c r="AI1091" s="388" t="s">
        <v>3161</v>
      </c>
      <c r="AJ1091" s="389">
        <v>0.75</v>
      </c>
      <c r="AK1091" s="390">
        <v>30</v>
      </c>
      <c r="AL1091" s="333">
        <v>30</v>
      </c>
      <c r="AM1091" s="333">
        <v>0.390625</v>
      </c>
      <c r="AN1091" s="440">
        <v>17.578125</v>
      </c>
      <c r="AO1091" s="389">
        <v>0</v>
      </c>
      <c r="AP1091" s="388"/>
      <c r="AQ1091" s="389"/>
      <c r="AR1091" s="389"/>
      <c r="AS1091" s="389"/>
      <c r="AT1091" s="389"/>
      <c r="AU1091" s="389"/>
      <c r="AV1091" s="389"/>
      <c r="AW1091" s="350">
        <v>0.08</v>
      </c>
      <c r="AX1091" s="391">
        <v>0</v>
      </c>
      <c r="AY1091" s="83">
        <v>2</v>
      </c>
      <c r="AZ1091" s="5">
        <v>1</v>
      </c>
      <c r="BA1091" s="5" t="s">
        <v>3612</v>
      </c>
      <c r="BB1091" s="5" t="s">
        <v>3612</v>
      </c>
      <c r="BC1091" s="5" t="s">
        <v>3612</v>
      </c>
      <c r="BD1091" s="4" t="s">
        <v>3612</v>
      </c>
      <c r="BG1091" s="5">
        <v>0</v>
      </c>
      <c r="BH1091" s="5" t="s">
        <v>3612</v>
      </c>
      <c r="BI1091" s="289"/>
      <c r="BJ1091" s="297">
        <v>0</v>
      </c>
      <c r="BK1091" s="297">
        <v>0</v>
      </c>
    </row>
    <row r="1092" spans="1:63" x14ac:dyDescent="0.2">
      <c r="A1092" s="294" t="s">
        <v>4373</v>
      </c>
      <c r="B1092" s="290" t="s">
        <v>4680</v>
      </c>
      <c r="C1092" s="340">
        <v>244</v>
      </c>
      <c r="D1092" s="341">
        <v>244</v>
      </c>
      <c r="E1092" s="341">
        <v>244</v>
      </c>
      <c r="F1092" s="341">
        <v>244</v>
      </c>
      <c r="G1092" s="341">
        <v>244</v>
      </c>
      <c r="H1092" s="341">
        <v>244</v>
      </c>
      <c r="I1092" s="342">
        <v>244</v>
      </c>
      <c r="J1092" s="340">
        <v>0</v>
      </c>
      <c r="K1092" s="341">
        <v>0</v>
      </c>
      <c r="L1092" s="341">
        <v>0</v>
      </c>
      <c r="M1092" s="341">
        <v>0</v>
      </c>
      <c r="N1092" s="340">
        <v>244</v>
      </c>
      <c r="O1092" s="341">
        <v>244</v>
      </c>
      <c r="P1092" s="341">
        <v>244</v>
      </c>
      <c r="Q1092" s="343">
        <v>244</v>
      </c>
      <c r="R1092" s="344">
        <v>244</v>
      </c>
      <c r="S1092" s="344">
        <v>244</v>
      </c>
      <c r="T1092" s="344">
        <v>244</v>
      </c>
      <c r="U1092" s="344">
        <v>244</v>
      </c>
      <c r="V1092" s="344">
        <v>244</v>
      </c>
      <c r="W1092" s="344">
        <v>0</v>
      </c>
      <c r="X1092" s="407">
        <v>0</v>
      </c>
      <c r="Y1092" s="384">
        <v>0</v>
      </c>
      <c r="Z1092" s="384">
        <v>0</v>
      </c>
      <c r="AA1092" s="384">
        <v>0</v>
      </c>
      <c r="AB1092" s="385">
        <v>0</v>
      </c>
      <c r="AC1092" s="385">
        <v>0</v>
      </c>
      <c r="AD1092" s="385">
        <v>0</v>
      </c>
      <c r="AE1092" s="346">
        <v>0</v>
      </c>
      <c r="AF1092" s="405">
        <v>0</v>
      </c>
      <c r="AG1092" s="333" t="s">
        <v>1520</v>
      </c>
      <c r="AH1092" s="388" t="s">
        <v>3160</v>
      </c>
      <c r="AI1092" s="388" t="s">
        <v>3161</v>
      </c>
      <c r="AJ1092" s="389">
        <v>0.75</v>
      </c>
      <c r="AK1092" s="390">
        <v>33</v>
      </c>
      <c r="AL1092" s="333">
        <v>33</v>
      </c>
      <c r="AM1092" s="333">
        <v>0.47265625</v>
      </c>
      <c r="AN1092" s="440">
        <v>21.26953125</v>
      </c>
      <c r="AO1092" s="389">
        <v>0</v>
      </c>
      <c r="AP1092" s="388"/>
      <c r="AQ1092" s="389"/>
      <c r="AR1092" s="389"/>
      <c r="AS1092" s="389"/>
      <c r="AT1092" s="389"/>
      <c r="AU1092" s="389"/>
      <c r="AV1092" s="389"/>
      <c r="AW1092" s="350">
        <v>0.08</v>
      </c>
      <c r="AX1092" s="391">
        <v>0</v>
      </c>
      <c r="AY1092" s="83">
        <v>2</v>
      </c>
      <c r="AZ1092" s="5">
        <v>1</v>
      </c>
      <c r="BA1092" s="5" t="s">
        <v>3612</v>
      </c>
      <c r="BB1092" s="5" t="s">
        <v>3612</v>
      </c>
      <c r="BC1092" s="5" t="s">
        <v>3612</v>
      </c>
      <c r="BD1092" s="4" t="s">
        <v>3612</v>
      </c>
      <c r="BG1092" s="5">
        <v>0</v>
      </c>
      <c r="BH1092" s="5" t="s">
        <v>3612</v>
      </c>
      <c r="BI1092" s="289"/>
      <c r="BJ1092" s="297">
        <v>0</v>
      </c>
      <c r="BK1092" s="297">
        <v>0</v>
      </c>
    </row>
    <row r="1093" spans="1:63" x14ac:dyDescent="0.2">
      <c r="A1093" s="294" t="s">
        <v>5974</v>
      </c>
      <c r="B1093" s="290" t="s">
        <v>5970</v>
      </c>
      <c r="C1093" s="340">
        <v>75</v>
      </c>
      <c r="D1093" s="341">
        <v>75</v>
      </c>
      <c r="E1093" s="341">
        <v>75</v>
      </c>
      <c r="F1093" s="341">
        <v>75</v>
      </c>
      <c r="G1093" s="341">
        <v>75</v>
      </c>
      <c r="H1093" s="341">
        <v>75</v>
      </c>
      <c r="I1093" s="342">
        <v>75</v>
      </c>
      <c r="J1093" s="340">
        <v>0</v>
      </c>
      <c r="K1093" s="341">
        <v>0</v>
      </c>
      <c r="L1093" s="341">
        <v>0</v>
      </c>
      <c r="M1093" s="341">
        <v>0</v>
      </c>
      <c r="N1093" s="340">
        <v>75</v>
      </c>
      <c r="O1093" s="341">
        <v>75</v>
      </c>
      <c r="P1093" s="341">
        <v>75</v>
      </c>
      <c r="Q1093" s="343">
        <v>75</v>
      </c>
      <c r="R1093" s="344">
        <v>75</v>
      </c>
      <c r="S1093" s="344">
        <v>75</v>
      </c>
      <c r="T1093" s="344">
        <v>75</v>
      </c>
      <c r="U1093" s="344">
        <v>75</v>
      </c>
      <c r="V1093" s="344">
        <v>75</v>
      </c>
      <c r="W1093" s="344">
        <v>0</v>
      </c>
      <c r="X1093" s="407">
        <v>0</v>
      </c>
      <c r="Y1093" s="384">
        <v>0</v>
      </c>
      <c r="Z1093" s="384">
        <v>0</v>
      </c>
      <c r="AA1093" s="384">
        <v>0</v>
      </c>
      <c r="AB1093" s="385">
        <v>0</v>
      </c>
      <c r="AC1093" s="385"/>
      <c r="AD1093" s="385"/>
      <c r="AE1093" s="346">
        <v>0</v>
      </c>
      <c r="AF1093" s="405">
        <v>0</v>
      </c>
      <c r="AG1093" s="333" t="s">
        <v>1520</v>
      </c>
      <c r="AH1093" s="388" t="s">
        <v>3160</v>
      </c>
      <c r="AI1093" s="388" t="s">
        <v>3161</v>
      </c>
      <c r="AJ1093" s="389">
        <v>0.75</v>
      </c>
      <c r="AK1093" s="390">
        <v>30</v>
      </c>
      <c r="AL1093" s="333">
        <v>24</v>
      </c>
      <c r="AM1093" s="333">
        <v>0.31640625</v>
      </c>
      <c r="AN1093" s="440">
        <v>14.23828125</v>
      </c>
      <c r="AO1093" s="389"/>
      <c r="AP1093" s="388"/>
      <c r="AQ1093" s="389"/>
      <c r="AR1093" s="389"/>
      <c r="AS1093" s="389"/>
      <c r="AT1093" s="389"/>
      <c r="AU1093" s="389"/>
      <c r="AV1093" s="389"/>
      <c r="AW1093" s="350">
        <v>0.08</v>
      </c>
      <c r="AX1093" s="391"/>
      <c r="AY1093" s="83">
        <v>2</v>
      </c>
      <c r="AZ1093" s="5">
        <v>0</v>
      </c>
      <c r="BA1093" s="5" t="s">
        <v>3612</v>
      </c>
      <c r="BB1093" s="5" t="s">
        <v>3612</v>
      </c>
      <c r="BC1093" s="5" t="s">
        <v>3612</v>
      </c>
      <c r="BD1093" s="4" t="s">
        <v>3612</v>
      </c>
      <c r="BG1093" s="5">
        <v>0</v>
      </c>
      <c r="BH1093" s="5" t="s">
        <v>3612</v>
      </c>
      <c r="BI1093" s="289"/>
      <c r="BJ1093" s="297">
        <v>0</v>
      </c>
      <c r="BK1093" s="297">
        <v>0</v>
      </c>
    </row>
    <row r="1094" spans="1:63" x14ac:dyDescent="0.2">
      <c r="A1094" s="294" t="s">
        <v>5969</v>
      </c>
      <c r="B1094" s="290" t="s">
        <v>5970</v>
      </c>
      <c r="C1094" s="340">
        <v>85</v>
      </c>
      <c r="D1094" s="341">
        <v>85</v>
      </c>
      <c r="E1094" s="341">
        <v>85</v>
      </c>
      <c r="F1094" s="341">
        <v>85</v>
      </c>
      <c r="G1094" s="341">
        <v>85</v>
      </c>
      <c r="H1094" s="341">
        <v>85</v>
      </c>
      <c r="I1094" s="342">
        <v>85</v>
      </c>
      <c r="J1094" s="340">
        <v>0</v>
      </c>
      <c r="K1094" s="341">
        <v>0</v>
      </c>
      <c r="L1094" s="341">
        <v>0</v>
      </c>
      <c r="M1094" s="341">
        <v>0</v>
      </c>
      <c r="N1094" s="340">
        <v>85</v>
      </c>
      <c r="O1094" s="341">
        <v>85</v>
      </c>
      <c r="P1094" s="341">
        <v>85</v>
      </c>
      <c r="Q1094" s="343">
        <v>85</v>
      </c>
      <c r="R1094" s="344">
        <v>85</v>
      </c>
      <c r="S1094" s="344">
        <v>85</v>
      </c>
      <c r="T1094" s="344">
        <v>85</v>
      </c>
      <c r="U1094" s="344">
        <v>85</v>
      </c>
      <c r="V1094" s="344">
        <v>85</v>
      </c>
      <c r="W1094" s="344">
        <v>0</v>
      </c>
      <c r="X1094" s="407">
        <v>0</v>
      </c>
      <c r="Y1094" s="384">
        <v>0</v>
      </c>
      <c r="Z1094" s="384">
        <v>0</v>
      </c>
      <c r="AA1094" s="384">
        <v>0</v>
      </c>
      <c r="AB1094" s="385">
        <v>0</v>
      </c>
      <c r="AC1094" s="385"/>
      <c r="AD1094" s="385"/>
      <c r="AE1094" s="346">
        <v>0</v>
      </c>
      <c r="AF1094" s="405">
        <v>0</v>
      </c>
      <c r="AG1094" s="333" t="s">
        <v>1520</v>
      </c>
      <c r="AH1094" s="388" t="s">
        <v>3160</v>
      </c>
      <c r="AI1094" s="388" t="s">
        <v>3161</v>
      </c>
      <c r="AJ1094" s="389">
        <v>0.75</v>
      </c>
      <c r="AK1094" s="390">
        <v>33</v>
      </c>
      <c r="AL1094" s="333">
        <v>24</v>
      </c>
      <c r="AM1094" s="333">
        <v>0.31640625</v>
      </c>
      <c r="AN1094" s="440">
        <v>14.23828125</v>
      </c>
      <c r="AO1094" s="389"/>
      <c r="AP1094" s="388"/>
      <c r="AQ1094" s="389"/>
      <c r="AR1094" s="389"/>
      <c r="AS1094" s="389"/>
      <c r="AT1094" s="389"/>
      <c r="AU1094" s="389"/>
      <c r="AV1094" s="389"/>
      <c r="AW1094" s="350">
        <v>0.08</v>
      </c>
      <c r="AX1094" s="391"/>
      <c r="AY1094" s="83">
        <v>2</v>
      </c>
      <c r="AZ1094" s="5">
        <v>0</v>
      </c>
      <c r="BA1094" s="5" t="s">
        <v>3612</v>
      </c>
      <c r="BB1094" s="5" t="s">
        <v>3612</v>
      </c>
      <c r="BC1094" s="5" t="s">
        <v>3612</v>
      </c>
      <c r="BD1094" s="4" t="s">
        <v>3612</v>
      </c>
      <c r="BG1094" s="5">
        <v>0</v>
      </c>
      <c r="BH1094" s="5" t="s">
        <v>3612</v>
      </c>
      <c r="BI1094" s="289"/>
      <c r="BJ1094" s="297">
        <v>0</v>
      </c>
      <c r="BK1094" s="297">
        <v>0</v>
      </c>
    </row>
    <row r="1095" spans="1:63" x14ac:dyDescent="0.2">
      <c r="A1095" s="294" t="s">
        <v>4374</v>
      </c>
      <c r="B1095" s="290" t="s">
        <v>4681</v>
      </c>
      <c r="C1095" s="340">
        <v>80</v>
      </c>
      <c r="D1095" s="341">
        <v>80</v>
      </c>
      <c r="E1095" s="341">
        <v>80</v>
      </c>
      <c r="F1095" s="341">
        <v>80</v>
      </c>
      <c r="G1095" s="341">
        <v>80</v>
      </c>
      <c r="H1095" s="341">
        <v>80</v>
      </c>
      <c r="I1095" s="342">
        <v>80</v>
      </c>
      <c r="J1095" s="340">
        <v>0</v>
      </c>
      <c r="K1095" s="341">
        <v>0</v>
      </c>
      <c r="L1095" s="341">
        <v>0</v>
      </c>
      <c r="M1095" s="341">
        <v>0</v>
      </c>
      <c r="N1095" s="340">
        <v>80</v>
      </c>
      <c r="O1095" s="341">
        <v>80</v>
      </c>
      <c r="P1095" s="341">
        <v>80</v>
      </c>
      <c r="Q1095" s="343">
        <v>80</v>
      </c>
      <c r="R1095" s="344">
        <v>80</v>
      </c>
      <c r="S1095" s="344">
        <v>80</v>
      </c>
      <c r="T1095" s="344">
        <v>80</v>
      </c>
      <c r="U1095" s="344">
        <v>80</v>
      </c>
      <c r="V1095" s="344">
        <v>80</v>
      </c>
      <c r="W1095" s="344">
        <v>0</v>
      </c>
      <c r="X1095" s="407">
        <v>0</v>
      </c>
      <c r="Y1095" s="384">
        <v>0.12</v>
      </c>
      <c r="Z1095" s="384">
        <v>0.25</v>
      </c>
      <c r="AA1095" s="384">
        <v>0</v>
      </c>
      <c r="AB1095" s="385">
        <v>0</v>
      </c>
      <c r="AC1095" s="385">
        <v>0</v>
      </c>
      <c r="AD1095" s="385">
        <v>0</v>
      </c>
      <c r="AE1095" s="346">
        <v>0</v>
      </c>
      <c r="AF1095" s="405">
        <v>0</v>
      </c>
      <c r="AG1095" s="333" t="s">
        <v>1520</v>
      </c>
      <c r="AH1095" s="388" t="s">
        <v>3160</v>
      </c>
      <c r="AI1095" s="388" t="s">
        <v>3161</v>
      </c>
      <c r="AJ1095" s="389">
        <v>0.75</v>
      </c>
      <c r="AK1095" s="390">
        <v>24</v>
      </c>
      <c r="AL1095" s="333">
        <v>24</v>
      </c>
      <c r="AM1095" s="333">
        <v>0.25</v>
      </c>
      <c r="AN1095" s="440">
        <v>11.25</v>
      </c>
      <c r="AO1095" s="389">
        <v>0</v>
      </c>
      <c r="AP1095" s="388"/>
      <c r="AQ1095" s="389"/>
      <c r="AR1095" s="389"/>
      <c r="AS1095" s="389"/>
      <c r="AT1095" s="389"/>
      <c r="AU1095" s="389"/>
      <c r="AV1095" s="389"/>
      <c r="AW1095" s="350">
        <v>0.08</v>
      </c>
      <c r="AX1095" s="391">
        <v>0</v>
      </c>
      <c r="AY1095" s="83">
        <v>2</v>
      </c>
      <c r="AZ1095" s="5">
        <v>1</v>
      </c>
      <c r="BA1095" s="5" t="s">
        <v>1537</v>
      </c>
      <c r="BB1095" s="5" t="s">
        <v>1537</v>
      </c>
      <c r="BC1095" s="5" t="s">
        <v>3612</v>
      </c>
      <c r="BD1095" s="4" t="s">
        <v>3612</v>
      </c>
      <c r="BG1095" s="5">
        <v>1</v>
      </c>
      <c r="BH1095" s="5" t="s">
        <v>3612</v>
      </c>
      <c r="BI1095" s="289"/>
      <c r="BJ1095" s="297">
        <v>0</v>
      </c>
      <c r="BK1095" s="297">
        <v>0</v>
      </c>
    </row>
    <row r="1096" spans="1:63" x14ac:dyDescent="0.2">
      <c r="A1096" s="294" t="s">
        <v>4375</v>
      </c>
      <c r="B1096" s="290" t="s">
        <v>4682</v>
      </c>
      <c r="C1096" s="340">
        <v>117</v>
      </c>
      <c r="D1096" s="341">
        <v>117</v>
      </c>
      <c r="E1096" s="341">
        <v>117</v>
      </c>
      <c r="F1096" s="341">
        <v>117</v>
      </c>
      <c r="G1096" s="341">
        <v>117</v>
      </c>
      <c r="H1096" s="341">
        <v>117</v>
      </c>
      <c r="I1096" s="342">
        <v>117</v>
      </c>
      <c r="J1096" s="340">
        <v>0</v>
      </c>
      <c r="K1096" s="341">
        <v>0</v>
      </c>
      <c r="L1096" s="341">
        <v>0</v>
      </c>
      <c r="M1096" s="341">
        <v>0</v>
      </c>
      <c r="N1096" s="340">
        <v>117</v>
      </c>
      <c r="O1096" s="341">
        <v>117</v>
      </c>
      <c r="P1096" s="341">
        <v>117</v>
      </c>
      <c r="Q1096" s="343">
        <v>117</v>
      </c>
      <c r="R1096" s="344">
        <v>117</v>
      </c>
      <c r="S1096" s="344">
        <v>117</v>
      </c>
      <c r="T1096" s="344">
        <v>117</v>
      </c>
      <c r="U1096" s="344">
        <v>117</v>
      </c>
      <c r="V1096" s="344">
        <v>117</v>
      </c>
      <c r="W1096" s="344">
        <v>0</v>
      </c>
      <c r="X1096" s="407">
        <v>0</v>
      </c>
      <c r="Y1096" s="384">
        <v>0.12</v>
      </c>
      <c r="Z1096" s="384">
        <v>0.25</v>
      </c>
      <c r="AA1096" s="384">
        <v>0</v>
      </c>
      <c r="AB1096" s="385">
        <v>0</v>
      </c>
      <c r="AC1096" s="385">
        <v>0</v>
      </c>
      <c r="AD1096" s="385">
        <v>0</v>
      </c>
      <c r="AE1096" s="346">
        <v>0</v>
      </c>
      <c r="AF1096" s="405">
        <v>0</v>
      </c>
      <c r="AG1096" s="333" t="s">
        <v>1520</v>
      </c>
      <c r="AH1096" s="388" t="s">
        <v>3160</v>
      </c>
      <c r="AI1096" s="388" t="s">
        <v>3161</v>
      </c>
      <c r="AJ1096" s="389">
        <v>0.75</v>
      </c>
      <c r="AK1096" s="390">
        <v>27</v>
      </c>
      <c r="AL1096" s="333">
        <v>27</v>
      </c>
      <c r="AM1096" s="333">
        <v>0.31640625</v>
      </c>
      <c r="AN1096" s="440">
        <v>14.23828125</v>
      </c>
      <c r="AO1096" s="389">
        <v>0</v>
      </c>
      <c r="AP1096" s="388"/>
      <c r="AQ1096" s="389"/>
      <c r="AR1096" s="389"/>
      <c r="AS1096" s="389"/>
      <c r="AT1096" s="389"/>
      <c r="AU1096" s="389"/>
      <c r="AV1096" s="389"/>
      <c r="AW1096" s="350">
        <v>0.08</v>
      </c>
      <c r="AX1096" s="391">
        <v>0</v>
      </c>
      <c r="AY1096" s="83">
        <v>2</v>
      </c>
      <c r="AZ1096" s="5">
        <v>1</v>
      </c>
      <c r="BA1096" s="5" t="s">
        <v>1537</v>
      </c>
      <c r="BB1096" s="5" t="s">
        <v>1537</v>
      </c>
      <c r="BC1096" s="5" t="s">
        <v>3612</v>
      </c>
      <c r="BD1096" s="4" t="s">
        <v>3612</v>
      </c>
      <c r="BG1096" s="5">
        <v>1</v>
      </c>
      <c r="BH1096" s="5" t="s">
        <v>3612</v>
      </c>
      <c r="BI1096" s="289"/>
      <c r="BJ1096" s="297">
        <v>0</v>
      </c>
      <c r="BK1096" s="297">
        <v>0</v>
      </c>
    </row>
    <row r="1097" spans="1:63" x14ac:dyDescent="0.2">
      <c r="A1097" s="294" t="s">
        <v>4748</v>
      </c>
      <c r="B1097" s="290" t="s">
        <v>4749</v>
      </c>
      <c r="C1097" s="340">
        <v>164</v>
      </c>
      <c r="D1097" s="341">
        <v>164</v>
      </c>
      <c r="E1097" s="341">
        <v>164</v>
      </c>
      <c r="F1097" s="341">
        <v>164</v>
      </c>
      <c r="G1097" s="341">
        <v>164</v>
      </c>
      <c r="H1097" s="341">
        <v>164</v>
      </c>
      <c r="I1097" s="342">
        <v>164</v>
      </c>
      <c r="J1097" s="340">
        <v>0</v>
      </c>
      <c r="K1097" s="341">
        <v>0</v>
      </c>
      <c r="L1097" s="341">
        <v>0</v>
      </c>
      <c r="M1097" s="341">
        <v>0</v>
      </c>
      <c r="N1097" s="340">
        <v>164</v>
      </c>
      <c r="O1097" s="341">
        <v>164</v>
      </c>
      <c r="P1097" s="341">
        <v>164</v>
      </c>
      <c r="Q1097" s="343">
        <v>164</v>
      </c>
      <c r="R1097" s="344">
        <v>164</v>
      </c>
      <c r="S1097" s="344">
        <v>164</v>
      </c>
      <c r="T1097" s="344">
        <v>164</v>
      </c>
      <c r="U1097" s="344">
        <v>164</v>
      </c>
      <c r="V1097" s="344">
        <v>164</v>
      </c>
      <c r="W1097" s="344">
        <v>0</v>
      </c>
      <c r="X1097" s="407">
        <v>0</v>
      </c>
      <c r="Y1097" s="384">
        <v>0</v>
      </c>
      <c r="Z1097" s="384">
        <v>0</v>
      </c>
      <c r="AA1097" s="384">
        <v>0</v>
      </c>
      <c r="AB1097" s="385">
        <v>0</v>
      </c>
      <c r="AC1097" s="385"/>
      <c r="AD1097" s="385"/>
      <c r="AE1097" s="346">
        <v>0</v>
      </c>
      <c r="AF1097" s="405">
        <v>0</v>
      </c>
      <c r="AG1097" s="333" t="s">
        <v>1520</v>
      </c>
      <c r="AH1097" s="388" t="s">
        <v>3160</v>
      </c>
      <c r="AI1097" s="388" t="s">
        <v>3161</v>
      </c>
      <c r="AJ1097" s="389">
        <v>0.75</v>
      </c>
      <c r="AK1097" s="390">
        <v>21</v>
      </c>
      <c r="AL1097" s="333">
        <v>21</v>
      </c>
      <c r="AM1097" s="333">
        <v>0.31640625</v>
      </c>
      <c r="AN1097" s="440">
        <v>14.23828125</v>
      </c>
      <c r="AO1097" s="389"/>
      <c r="AP1097" s="388"/>
      <c r="AQ1097" s="389"/>
      <c r="AR1097" s="389"/>
      <c r="AS1097" s="389"/>
      <c r="AT1097" s="389"/>
      <c r="AU1097" s="389"/>
      <c r="AV1097" s="389"/>
      <c r="AW1097" s="350">
        <v>0.08</v>
      </c>
      <c r="AX1097" s="391"/>
      <c r="AY1097" s="83">
        <v>2</v>
      </c>
      <c r="AZ1097" s="5">
        <v>1</v>
      </c>
      <c r="BA1097" s="5" t="s">
        <v>3612</v>
      </c>
      <c r="BB1097" s="5" t="s">
        <v>3612</v>
      </c>
      <c r="BC1097" s="5" t="s">
        <v>3612</v>
      </c>
      <c r="BD1097" s="4" t="s">
        <v>3612</v>
      </c>
      <c r="BG1097" s="5">
        <v>0</v>
      </c>
      <c r="BH1097" s="5" t="s">
        <v>3612</v>
      </c>
      <c r="BI1097" s="289"/>
      <c r="BJ1097" s="297">
        <v>0</v>
      </c>
      <c r="BK1097" s="297">
        <v>0</v>
      </c>
    </row>
    <row r="1098" spans="1:63" x14ac:dyDescent="0.2">
      <c r="A1098" s="294" t="s">
        <v>4750</v>
      </c>
      <c r="B1098" s="290" t="s">
        <v>4751</v>
      </c>
      <c r="C1098" s="340">
        <v>179</v>
      </c>
      <c r="D1098" s="341">
        <v>179</v>
      </c>
      <c r="E1098" s="341">
        <v>179</v>
      </c>
      <c r="F1098" s="341">
        <v>179</v>
      </c>
      <c r="G1098" s="341">
        <v>179</v>
      </c>
      <c r="H1098" s="341">
        <v>179</v>
      </c>
      <c r="I1098" s="342">
        <v>179</v>
      </c>
      <c r="J1098" s="340">
        <v>0</v>
      </c>
      <c r="K1098" s="341">
        <v>0</v>
      </c>
      <c r="L1098" s="341">
        <v>0</v>
      </c>
      <c r="M1098" s="341">
        <v>0</v>
      </c>
      <c r="N1098" s="340">
        <v>179</v>
      </c>
      <c r="O1098" s="341">
        <v>179</v>
      </c>
      <c r="P1098" s="341">
        <v>179</v>
      </c>
      <c r="Q1098" s="343">
        <v>179</v>
      </c>
      <c r="R1098" s="344">
        <v>179</v>
      </c>
      <c r="S1098" s="344">
        <v>179</v>
      </c>
      <c r="T1098" s="344">
        <v>179</v>
      </c>
      <c r="U1098" s="344">
        <v>179</v>
      </c>
      <c r="V1098" s="344">
        <v>179</v>
      </c>
      <c r="W1098" s="344">
        <v>0</v>
      </c>
      <c r="X1098" s="407">
        <v>0</v>
      </c>
      <c r="Y1098" s="384">
        <v>0</v>
      </c>
      <c r="Z1098" s="384">
        <v>0</v>
      </c>
      <c r="AA1098" s="384">
        <v>0</v>
      </c>
      <c r="AB1098" s="385">
        <v>0</v>
      </c>
      <c r="AC1098" s="385"/>
      <c r="AD1098" s="385"/>
      <c r="AE1098" s="346">
        <v>0</v>
      </c>
      <c r="AF1098" s="405">
        <v>0</v>
      </c>
      <c r="AG1098" s="333" t="s">
        <v>1520</v>
      </c>
      <c r="AH1098" s="388" t="s">
        <v>3160</v>
      </c>
      <c r="AI1098" s="388" t="s">
        <v>3161</v>
      </c>
      <c r="AJ1098" s="389">
        <v>0.75</v>
      </c>
      <c r="AK1098" s="390">
        <v>24</v>
      </c>
      <c r="AL1098" s="333">
        <v>24</v>
      </c>
      <c r="AM1098" s="333">
        <v>0.31640625</v>
      </c>
      <c r="AN1098" s="440">
        <v>14.23828125</v>
      </c>
      <c r="AO1098" s="389"/>
      <c r="AP1098" s="388"/>
      <c r="AQ1098" s="389"/>
      <c r="AR1098" s="389"/>
      <c r="AS1098" s="389"/>
      <c r="AT1098" s="389"/>
      <c r="AU1098" s="389"/>
      <c r="AV1098" s="389"/>
      <c r="AW1098" s="350">
        <v>0.08</v>
      </c>
      <c r="AX1098" s="391"/>
      <c r="AY1098" s="83">
        <v>2</v>
      </c>
      <c r="AZ1098" s="5">
        <v>1</v>
      </c>
      <c r="BA1098" s="5" t="s">
        <v>3612</v>
      </c>
      <c r="BB1098" s="5" t="s">
        <v>3612</v>
      </c>
      <c r="BC1098" s="5" t="s">
        <v>3612</v>
      </c>
      <c r="BD1098" s="4" t="s">
        <v>3612</v>
      </c>
      <c r="BG1098" s="5">
        <v>0</v>
      </c>
      <c r="BH1098" s="5" t="s">
        <v>3612</v>
      </c>
      <c r="BI1098" s="289"/>
      <c r="BJ1098" s="297">
        <v>0</v>
      </c>
      <c r="BK1098" s="297">
        <v>0</v>
      </c>
    </row>
    <row r="1099" spans="1:63" x14ac:dyDescent="0.2">
      <c r="A1099" s="294" t="s">
        <v>5258</v>
      </c>
      <c r="B1099" s="290" t="s">
        <v>5259</v>
      </c>
      <c r="C1099" s="340">
        <v>41</v>
      </c>
      <c r="D1099" s="341">
        <v>41</v>
      </c>
      <c r="E1099" s="341">
        <v>41</v>
      </c>
      <c r="F1099" s="341">
        <v>41</v>
      </c>
      <c r="G1099" s="341">
        <v>41</v>
      </c>
      <c r="H1099" s="341">
        <v>41</v>
      </c>
      <c r="I1099" s="342">
        <v>41</v>
      </c>
      <c r="J1099" s="340">
        <v>0</v>
      </c>
      <c r="K1099" s="341">
        <v>0</v>
      </c>
      <c r="L1099" s="341">
        <v>0</v>
      </c>
      <c r="M1099" s="341">
        <v>0</v>
      </c>
      <c r="N1099" s="340">
        <v>41</v>
      </c>
      <c r="O1099" s="341">
        <v>41</v>
      </c>
      <c r="P1099" s="341">
        <v>41</v>
      </c>
      <c r="Q1099" s="343">
        <v>41</v>
      </c>
      <c r="R1099" s="344">
        <v>41</v>
      </c>
      <c r="S1099" s="344">
        <v>41</v>
      </c>
      <c r="T1099" s="344">
        <v>41</v>
      </c>
      <c r="U1099" s="344">
        <v>41</v>
      </c>
      <c r="V1099" s="344">
        <v>41</v>
      </c>
      <c r="W1099" s="344">
        <v>0</v>
      </c>
      <c r="X1099" s="407">
        <v>0</v>
      </c>
      <c r="Y1099" s="384">
        <v>0</v>
      </c>
      <c r="Z1099" s="384">
        <v>0</v>
      </c>
      <c r="AA1099" s="384">
        <v>0</v>
      </c>
      <c r="AB1099" s="385">
        <v>0</v>
      </c>
      <c r="AC1099" s="385">
        <v>0</v>
      </c>
      <c r="AD1099" s="385">
        <v>0</v>
      </c>
      <c r="AE1099" s="346">
        <v>0</v>
      </c>
      <c r="AF1099" s="405">
        <v>0</v>
      </c>
      <c r="AG1099" s="333" t="s">
        <v>1520</v>
      </c>
      <c r="AH1099" s="388" t="s">
        <v>3175</v>
      </c>
      <c r="AI1099" s="388" t="s">
        <v>3174</v>
      </c>
      <c r="AJ1099" s="389">
        <v>0</v>
      </c>
      <c r="AK1099" s="390">
        <v>0</v>
      </c>
      <c r="AL1099" s="333">
        <v>0</v>
      </c>
      <c r="AM1099" s="333">
        <v>1.9097222222222223</v>
      </c>
      <c r="AN1099" s="440">
        <v>2</v>
      </c>
      <c r="AO1099" s="389">
        <v>0</v>
      </c>
      <c r="AP1099" s="388">
        <v>0</v>
      </c>
      <c r="AQ1099" s="389">
        <v>0</v>
      </c>
      <c r="AR1099" s="389">
        <v>0</v>
      </c>
      <c r="AS1099" s="389">
        <v>0</v>
      </c>
      <c r="AT1099" s="389">
        <v>0</v>
      </c>
      <c r="AU1099" s="389">
        <v>0</v>
      </c>
      <c r="AV1099" s="389">
        <v>0</v>
      </c>
      <c r="AW1099" s="350">
        <v>0</v>
      </c>
      <c r="AX1099" s="391">
        <v>0</v>
      </c>
      <c r="AY1099" s="83">
        <v>1</v>
      </c>
      <c r="AZ1099" s="5">
        <v>0</v>
      </c>
      <c r="BA1099" s="5" t="s">
        <v>3612</v>
      </c>
      <c r="BB1099" s="5" t="s">
        <v>3612</v>
      </c>
      <c r="BC1099" s="5" t="s">
        <v>3612</v>
      </c>
      <c r="BD1099" s="4" t="s">
        <v>3612</v>
      </c>
      <c r="BE1099" s="5">
        <v>0</v>
      </c>
      <c r="BF1099" s="5">
        <v>0</v>
      </c>
      <c r="BG1099" s="5">
        <v>0</v>
      </c>
      <c r="BH1099" s="5" t="s">
        <v>3612</v>
      </c>
      <c r="BI1099" s="289">
        <v>0</v>
      </c>
      <c r="BJ1099" s="297">
        <v>0</v>
      </c>
      <c r="BK1099" s="297">
        <v>0</v>
      </c>
    </row>
    <row r="1100" spans="1:63" x14ac:dyDescent="0.2">
      <c r="A1100" s="307" t="s">
        <v>5570</v>
      </c>
      <c r="B1100" s="293" t="s">
        <v>5571</v>
      </c>
      <c r="C1100" s="340">
        <v>24</v>
      </c>
      <c r="D1100" s="341">
        <v>24</v>
      </c>
      <c r="E1100" s="341">
        <v>24</v>
      </c>
      <c r="F1100" s="341">
        <v>24</v>
      </c>
      <c r="G1100" s="341">
        <v>24</v>
      </c>
      <c r="H1100" s="341">
        <v>24</v>
      </c>
      <c r="I1100" s="342">
        <v>24</v>
      </c>
      <c r="J1100" s="340">
        <v>0</v>
      </c>
      <c r="K1100" s="341">
        <v>0</v>
      </c>
      <c r="L1100" s="341">
        <v>0</v>
      </c>
      <c r="M1100" s="400">
        <v>0</v>
      </c>
      <c r="N1100" s="401">
        <v>24</v>
      </c>
      <c r="O1100" s="400">
        <v>24</v>
      </c>
      <c r="P1100" s="400">
        <v>24</v>
      </c>
      <c r="Q1100" s="402">
        <v>24</v>
      </c>
      <c r="R1100" s="392">
        <v>24</v>
      </c>
      <c r="S1100" s="392">
        <v>24</v>
      </c>
      <c r="T1100" s="392">
        <v>24</v>
      </c>
      <c r="U1100" s="392">
        <v>24</v>
      </c>
      <c r="V1100" s="392">
        <v>24</v>
      </c>
      <c r="W1100" s="392">
        <v>0</v>
      </c>
      <c r="X1100" s="408">
        <v>0</v>
      </c>
      <c r="Y1100" s="406">
        <v>0</v>
      </c>
      <c r="Z1100" s="406">
        <v>0</v>
      </c>
      <c r="AA1100" s="406">
        <v>0</v>
      </c>
      <c r="AB1100" s="4">
        <v>0</v>
      </c>
      <c r="AC1100" s="4" t="s">
        <v>4002</v>
      </c>
      <c r="AD1100" s="4">
        <v>0</v>
      </c>
      <c r="AE1100" s="346">
        <v>0</v>
      </c>
      <c r="AF1100" s="200">
        <v>0</v>
      </c>
      <c r="AG1100" s="333" t="s">
        <v>1520</v>
      </c>
      <c r="AH1100" s="4" t="s">
        <v>5576</v>
      </c>
      <c r="AI1100" s="4" t="s">
        <v>3174</v>
      </c>
      <c r="AJ1100" s="4">
        <v>0</v>
      </c>
      <c r="AK1100" s="4">
        <v>0</v>
      </c>
      <c r="AL1100" s="5">
        <v>0</v>
      </c>
      <c r="AM1100" s="5">
        <v>0.5</v>
      </c>
      <c r="AN1100" s="438">
        <v>1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5">
        <v>0</v>
      </c>
      <c r="AW1100" s="393">
        <v>0</v>
      </c>
      <c r="AX1100" s="4">
        <v>0</v>
      </c>
      <c r="AY1100" s="66">
        <v>1</v>
      </c>
      <c r="AZ1100" s="5">
        <v>0</v>
      </c>
      <c r="BA1100" s="5" t="s">
        <v>3612</v>
      </c>
      <c r="BB1100" s="5" t="s">
        <v>3612</v>
      </c>
      <c r="BC1100" s="5" t="s">
        <v>3612</v>
      </c>
      <c r="BD1100" s="5" t="s">
        <v>3612</v>
      </c>
      <c r="BE1100" s="5">
        <v>0</v>
      </c>
      <c r="BF1100" s="5">
        <v>0</v>
      </c>
      <c r="BG1100" s="5">
        <v>0</v>
      </c>
      <c r="BH1100" s="5" t="s">
        <v>3612</v>
      </c>
      <c r="BI1100" s="289"/>
      <c r="BJ1100" s="297">
        <v>0</v>
      </c>
      <c r="BK1100" s="297">
        <v>0</v>
      </c>
    </row>
    <row r="1101" spans="1:63" x14ac:dyDescent="0.2">
      <c r="A1101" s="307" t="s">
        <v>5572</v>
      </c>
      <c r="B1101" s="293" t="s">
        <v>5573</v>
      </c>
      <c r="C1101" s="340">
        <v>26</v>
      </c>
      <c r="D1101" s="341">
        <v>26</v>
      </c>
      <c r="E1101" s="341">
        <v>26</v>
      </c>
      <c r="F1101" s="341">
        <v>26</v>
      </c>
      <c r="G1101" s="341">
        <v>26</v>
      </c>
      <c r="H1101" s="341">
        <v>26</v>
      </c>
      <c r="I1101" s="342">
        <v>26</v>
      </c>
      <c r="J1101" s="340">
        <v>0</v>
      </c>
      <c r="K1101" s="341">
        <v>0</v>
      </c>
      <c r="L1101" s="341">
        <v>0</v>
      </c>
      <c r="M1101" s="400">
        <v>0</v>
      </c>
      <c r="N1101" s="401">
        <v>26</v>
      </c>
      <c r="O1101" s="400">
        <v>26</v>
      </c>
      <c r="P1101" s="400">
        <v>26</v>
      </c>
      <c r="Q1101" s="402">
        <v>26</v>
      </c>
      <c r="R1101" s="392">
        <v>26</v>
      </c>
      <c r="S1101" s="392">
        <v>26</v>
      </c>
      <c r="T1101" s="392">
        <v>26</v>
      </c>
      <c r="U1101" s="392">
        <v>26</v>
      </c>
      <c r="V1101" s="392">
        <v>26</v>
      </c>
      <c r="W1101" s="392">
        <v>0</v>
      </c>
      <c r="X1101" s="408">
        <v>0</v>
      </c>
      <c r="Y1101" s="406">
        <v>0</v>
      </c>
      <c r="Z1101" s="406">
        <v>0</v>
      </c>
      <c r="AA1101" s="406">
        <v>0</v>
      </c>
      <c r="AB1101" s="4">
        <v>0</v>
      </c>
      <c r="AC1101" s="4" t="s">
        <v>4002</v>
      </c>
      <c r="AD1101" s="4">
        <v>0</v>
      </c>
      <c r="AE1101" s="346">
        <v>0</v>
      </c>
      <c r="AG1101" s="333" t="s">
        <v>1520</v>
      </c>
      <c r="AH1101" s="4" t="s">
        <v>5576</v>
      </c>
      <c r="AI1101" s="4" t="s">
        <v>3174</v>
      </c>
      <c r="AJ1101" s="4">
        <v>0</v>
      </c>
      <c r="AK1101" s="4">
        <v>0</v>
      </c>
      <c r="AL1101" s="5">
        <v>0</v>
      </c>
      <c r="AM1101" s="5">
        <v>0.5</v>
      </c>
      <c r="AN1101" s="438">
        <v>1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0</v>
      </c>
      <c r="AV1101" s="5">
        <v>0</v>
      </c>
      <c r="AW1101" s="393">
        <v>0</v>
      </c>
      <c r="AX1101" s="4">
        <v>0</v>
      </c>
      <c r="AY1101" s="66">
        <v>1</v>
      </c>
      <c r="AZ1101" s="5">
        <v>0</v>
      </c>
      <c r="BA1101" s="5" t="s">
        <v>3612</v>
      </c>
      <c r="BB1101" s="5" t="s">
        <v>3612</v>
      </c>
      <c r="BC1101" s="5" t="s">
        <v>3612</v>
      </c>
      <c r="BD1101" s="5" t="s">
        <v>3612</v>
      </c>
      <c r="BE1101" s="5">
        <v>0</v>
      </c>
      <c r="BF1101" s="5">
        <v>0</v>
      </c>
      <c r="BG1101" s="5">
        <v>0</v>
      </c>
      <c r="BH1101" s="5" t="s">
        <v>3612</v>
      </c>
      <c r="BI1101" s="289"/>
      <c r="BJ1101" s="297">
        <v>0</v>
      </c>
      <c r="BK1101" s="297">
        <v>0</v>
      </c>
    </row>
    <row r="1102" spans="1:63" x14ac:dyDescent="0.2">
      <c r="A1102" s="294" t="s">
        <v>309</v>
      </c>
      <c r="B1102" s="290" t="s">
        <v>2297</v>
      </c>
      <c r="C1102" s="340">
        <v>357</v>
      </c>
      <c r="D1102" s="341">
        <v>395</v>
      </c>
      <c r="E1102" s="341">
        <v>429</v>
      </c>
      <c r="F1102" s="341">
        <v>436</v>
      </c>
      <c r="G1102" s="341">
        <v>448</v>
      </c>
      <c r="H1102" s="341">
        <v>491</v>
      </c>
      <c r="I1102" s="342">
        <v>563</v>
      </c>
      <c r="J1102" s="340">
        <v>60</v>
      </c>
      <c r="K1102" s="341">
        <v>126</v>
      </c>
      <c r="L1102" s="341">
        <v>53</v>
      </c>
      <c r="M1102" s="341">
        <v>109</v>
      </c>
      <c r="N1102" s="340">
        <v>357</v>
      </c>
      <c r="O1102" s="341">
        <v>456</v>
      </c>
      <c r="P1102" s="341">
        <v>490</v>
      </c>
      <c r="Q1102" s="343">
        <v>456</v>
      </c>
      <c r="R1102" s="344">
        <v>490</v>
      </c>
      <c r="S1102" s="344">
        <v>551</v>
      </c>
      <c r="T1102" s="344">
        <v>569</v>
      </c>
      <c r="U1102" s="344">
        <v>590</v>
      </c>
      <c r="V1102" s="344">
        <v>590</v>
      </c>
      <c r="W1102" s="344">
        <v>122</v>
      </c>
      <c r="X1102" s="407">
        <v>137</v>
      </c>
      <c r="Y1102" s="384">
        <v>0.12</v>
      </c>
      <c r="Z1102" s="384">
        <v>0.25</v>
      </c>
      <c r="AA1102" s="384">
        <v>0.25</v>
      </c>
      <c r="AB1102" s="385">
        <v>0</v>
      </c>
      <c r="AC1102" s="385">
        <v>0</v>
      </c>
      <c r="AD1102" s="385">
        <v>55</v>
      </c>
      <c r="AE1102" s="346">
        <v>0</v>
      </c>
      <c r="AF1102" s="405">
        <v>1</v>
      </c>
      <c r="AG1102" s="333" t="s">
        <v>2162</v>
      </c>
      <c r="AH1102" s="388" t="s">
        <v>2161</v>
      </c>
      <c r="AI1102" s="388" t="s">
        <v>2162</v>
      </c>
      <c r="AJ1102" s="389">
        <v>24</v>
      </c>
      <c r="AK1102" s="390">
        <v>12</v>
      </c>
      <c r="AL1102" s="333">
        <v>84</v>
      </c>
      <c r="AM1102" s="333">
        <v>14.931459780092593</v>
      </c>
      <c r="AN1102" s="440">
        <v>118.0813888888889</v>
      </c>
      <c r="AO1102" s="389">
        <v>50.628472222222221</v>
      </c>
      <c r="AP1102" s="388">
        <v>8.75</v>
      </c>
      <c r="AQ1102" s="389">
        <v>2</v>
      </c>
      <c r="AR1102" s="389">
        <v>2</v>
      </c>
      <c r="AS1102" s="389">
        <v>0</v>
      </c>
      <c r="AT1102" s="389">
        <v>0</v>
      </c>
      <c r="AU1102" s="389">
        <v>3</v>
      </c>
      <c r="AV1102" s="389">
        <v>5</v>
      </c>
      <c r="AW1102" s="350">
        <v>2</v>
      </c>
      <c r="AX1102" s="391">
        <v>2</v>
      </c>
      <c r="AY1102" s="83">
        <v>20</v>
      </c>
      <c r="AZ1102" s="5">
        <v>0</v>
      </c>
      <c r="BA1102" s="5" t="s">
        <v>1537</v>
      </c>
      <c r="BB1102" s="5" t="s">
        <v>1537</v>
      </c>
      <c r="BC1102" s="5" t="s">
        <v>1537</v>
      </c>
      <c r="BD1102" s="4" t="s">
        <v>3612</v>
      </c>
      <c r="BE1102" s="5">
        <v>0</v>
      </c>
      <c r="BF1102" s="5">
        <v>0</v>
      </c>
      <c r="BG1102" s="5">
        <v>1</v>
      </c>
      <c r="BH1102" s="5" t="s">
        <v>1537</v>
      </c>
      <c r="BI1102" s="289"/>
      <c r="BJ1102" s="297">
        <v>60</v>
      </c>
      <c r="BK1102" s="297">
        <v>45</v>
      </c>
    </row>
    <row r="1103" spans="1:63" x14ac:dyDescent="0.2">
      <c r="A1103" s="294" t="s">
        <v>209</v>
      </c>
      <c r="B1103" s="290" t="s">
        <v>2160</v>
      </c>
      <c r="C1103" s="340">
        <v>276</v>
      </c>
      <c r="D1103" s="341">
        <v>316</v>
      </c>
      <c r="E1103" s="341">
        <v>351</v>
      </c>
      <c r="F1103" s="341">
        <v>357</v>
      </c>
      <c r="G1103" s="341">
        <v>368</v>
      </c>
      <c r="H1103" s="341">
        <v>404</v>
      </c>
      <c r="I1103" s="341">
        <v>476</v>
      </c>
      <c r="J1103" s="340">
        <v>31</v>
      </c>
      <c r="K1103" s="341">
        <v>63</v>
      </c>
      <c r="L1103" s="341">
        <v>53</v>
      </c>
      <c r="M1103" s="341">
        <v>109</v>
      </c>
      <c r="N1103" s="341">
        <v>276</v>
      </c>
      <c r="O1103" s="341">
        <v>376</v>
      </c>
      <c r="P1103" s="341">
        <v>405</v>
      </c>
      <c r="Q1103" s="341">
        <v>376</v>
      </c>
      <c r="R1103" s="341">
        <v>405</v>
      </c>
      <c r="S1103" s="341">
        <v>459</v>
      </c>
      <c r="T1103" s="341">
        <v>479</v>
      </c>
      <c r="U1103" s="341">
        <v>495</v>
      </c>
      <c r="V1103" s="341">
        <v>495</v>
      </c>
      <c r="W1103" s="344">
        <v>122</v>
      </c>
      <c r="X1103" s="407">
        <v>137</v>
      </c>
      <c r="Y1103" s="384">
        <v>0.12</v>
      </c>
      <c r="Z1103" s="384">
        <v>0.25</v>
      </c>
      <c r="AA1103" s="384">
        <v>0.25</v>
      </c>
      <c r="AB1103" s="385">
        <v>0</v>
      </c>
      <c r="AC1103" s="385">
        <v>0</v>
      </c>
      <c r="AD1103" s="385">
        <v>55</v>
      </c>
      <c r="AE1103" s="346">
        <v>0</v>
      </c>
      <c r="AF1103" s="405">
        <v>1</v>
      </c>
      <c r="AG1103" s="333" t="s">
        <v>2162</v>
      </c>
      <c r="AH1103" s="388" t="s">
        <v>2161</v>
      </c>
      <c r="AI1103" s="388" t="s">
        <v>2162</v>
      </c>
      <c r="AJ1103" s="389">
        <v>12</v>
      </c>
      <c r="AK1103" s="390">
        <v>12</v>
      </c>
      <c r="AL1103" s="333">
        <v>84</v>
      </c>
      <c r="AM1103" s="333">
        <v>7.7643590856481479</v>
      </c>
      <c r="AN1103" s="440">
        <v>74.438888888888897</v>
      </c>
      <c r="AO1103" s="389">
        <v>31.315972222222221</v>
      </c>
      <c r="AP1103" s="388">
        <v>8.75</v>
      </c>
      <c r="AQ1103" s="389">
        <v>2</v>
      </c>
      <c r="AR1103" s="389">
        <v>2</v>
      </c>
      <c r="AS1103" s="389">
        <v>0</v>
      </c>
      <c r="AT1103" s="389">
        <v>0</v>
      </c>
      <c r="AU1103" s="389">
        <v>3</v>
      </c>
      <c r="AV1103" s="389">
        <v>5</v>
      </c>
      <c r="AW1103" s="350">
        <v>1</v>
      </c>
      <c r="AX1103" s="391">
        <v>2</v>
      </c>
      <c r="AY1103" s="83">
        <v>20</v>
      </c>
      <c r="AZ1103" s="5">
        <v>0</v>
      </c>
      <c r="BA1103" s="5" t="s">
        <v>1537</v>
      </c>
      <c r="BB1103" s="5" t="s">
        <v>1537</v>
      </c>
      <c r="BC1103" s="5" t="s">
        <v>1537</v>
      </c>
      <c r="BD1103" s="4" t="s">
        <v>3612</v>
      </c>
      <c r="BE1103" s="5">
        <v>0</v>
      </c>
      <c r="BF1103" s="5">
        <v>0</v>
      </c>
      <c r="BG1103" s="5">
        <v>1</v>
      </c>
      <c r="BH1103" s="5" t="s">
        <v>1537</v>
      </c>
      <c r="BI1103" s="289"/>
      <c r="BJ1103" s="297">
        <v>31</v>
      </c>
      <c r="BK1103" s="297">
        <v>37</v>
      </c>
    </row>
    <row r="1104" spans="1:63" x14ac:dyDescent="0.2">
      <c r="A1104" s="294" t="s">
        <v>259</v>
      </c>
      <c r="B1104" s="290" t="s">
        <v>2207</v>
      </c>
      <c r="C1104" s="340">
        <v>329</v>
      </c>
      <c r="D1104" s="341">
        <v>366</v>
      </c>
      <c r="E1104" s="341">
        <v>403</v>
      </c>
      <c r="F1104" s="341">
        <v>409</v>
      </c>
      <c r="G1104" s="341">
        <v>420</v>
      </c>
      <c r="H1104" s="341">
        <v>461</v>
      </c>
      <c r="I1104" s="341">
        <v>532</v>
      </c>
      <c r="J1104" s="340">
        <v>46</v>
      </c>
      <c r="K1104" s="341">
        <v>94</v>
      </c>
      <c r="L1104" s="341">
        <v>53</v>
      </c>
      <c r="M1104" s="341">
        <v>109</v>
      </c>
      <c r="N1104" s="341">
        <v>329</v>
      </c>
      <c r="O1104" s="341">
        <v>428</v>
      </c>
      <c r="P1104" s="341">
        <v>461</v>
      </c>
      <c r="Q1104" s="341">
        <v>428</v>
      </c>
      <c r="R1104" s="341">
        <v>461</v>
      </c>
      <c r="S1104" s="341">
        <v>521</v>
      </c>
      <c r="T1104" s="341">
        <v>538</v>
      </c>
      <c r="U1104" s="341">
        <v>557</v>
      </c>
      <c r="V1104" s="341">
        <v>557</v>
      </c>
      <c r="W1104" s="344">
        <v>122</v>
      </c>
      <c r="X1104" s="407">
        <v>137</v>
      </c>
      <c r="Y1104" s="384">
        <v>0.12</v>
      </c>
      <c r="Z1104" s="384">
        <v>0.25</v>
      </c>
      <c r="AA1104" s="384">
        <v>0.25</v>
      </c>
      <c r="AB1104" s="385">
        <v>0</v>
      </c>
      <c r="AC1104" s="385">
        <v>0</v>
      </c>
      <c r="AD1104" s="385">
        <v>55</v>
      </c>
      <c r="AE1104" s="346">
        <v>0</v>
      </c>
      <c r="AF1104" s="405">
        <v>1</v>
      </c>
      <c r="AG1104" s="333" t="s">
        <v>2162</v>
      </c>
      <c r="AH1104" s="388" t="s">
        <v>2161</v>
      </c>
      <c r="AI1104" s="388" t="s">
        <v>2162</v>
      </c>
      <c r="AJ1104" s="389">
        <v>18</v>
      </c>
      <c r="AK1104" s="390">
        <v>12</v>
      </c>
      <c r="AL1104" s="333">
        <v>84</v>
      </c>
      <c r="AM1104" s="333">
        <v>11.34790943287037</v>
      </c>
      <c r="AN1104" s="440">
        <v>96.260138888888889</v>
      </c>
      <c r="AO1104" s="389">
        <v>40.972222222222221</v>
      </c>
      <c r="AP1104" s="388">
        <v>8.75</v>
      </c>
      <c r="AQ1104" s="389">
        <v>2</v>
      </c>
      <c r="AR1104" s="389">
        <v>2</v>
      </c>
      <c r="AS1104" s="389">
        <v>0</v>
      </c>
      <c r="AT1104" s="389">
        <v>0</v>
      </c>
      <c r="AU1104" s="389">
        <v>3</v>
      </c>
      <c r="AV1104" s="389">
        <v>5</v>
      </c>
      <c r="AW1104" s="350">
        <v>1</v>
      </c>
      <c r="AX1104" s="391">
        <v>2</v>
      </c>
      <c r="AY1104" s="83">
        <v>20</v>
      </c>
      <c r="AZ1104" s="5">
        <v>0</v>
      </c>
      <c r="BA1104" s="5" t="s">
        <v>1537</v>
      </c>
      <c r="BB1104" s="5" t="s">
        <v>1537</v>
      </c>
      <c r="BC1104" s="5" t="s">
        <v>1537</v>
      </c>
      <c r="BD1104" s="4" t="s">
        <v>3612</v>
      </c>
      <c r="BE1104" s="5">
        <v>0</v>
      </c>
      <c r="BF1104" s="5">
        <v>0</v>
      </c>
      <c r="BG1104" s="5">
        <v>1</v>
      </c>
      <c r="BH1104" s="5" t="s">
        <v>1537</v>
      </c>
      <c r="BI1104" s="289"/>
      <c r="BJ1104" s="297">
        <v>46</v>
      </c>
      <c r="BK1104" s="297">
        <v>42</v>
      </c>
    </row>
    <row r="1105" spans="1:63" x14ac:dyDescent="0.2">
      <c r="A1105" s="294" t="s">
        <v>1675</v>
      </c>
      <c r="B1105" s="290" t="s">
        <v>2252</v>
      </c>
      <c r="C1105" s="340">
        <v>359</v>
      </c>
      <c r="D1105" s="341">
        <v>397</v>
      </c>
      <c r="E1105" s="341">
        <v>432</v>
      </c>
      <c r="F1105" s="341">
        <v>440</v>
      </c>
      <c r="G1105" s="341">
        <v>450</v>
      </c>
      <c r="H1105" s="341">
        <v>494</v>
      </c>
      <c r="I1105" s="342">
        <v>566</v>
      </c>
      <c r="J1105" s="340">
        <v>53</v>
      </c>
      <c r="K1105" s="341">
        <v>110</v>
      </c>
      <c r="L1105" s="341">
        <v>53</v>
      </c>
      <c r="M1105" s="341">
        <v>109</v>
      </c>
      <c r="N1105" s="340">
        <v>359</v>
      </c>
      <c r="O1105" s="341">
        <v>458</v>
      </c>
      <c r="P1105" s="341">
        <v>492</v>
      </c>
      <c r="Q1105" s="343">
        <v>458</v>
      </c>
      <c r="R1105" s="344">
        <v>492</v>
      </c>
      <c r="S1105" s="344">
        <v>555</v>
      </c>
      <c r="T1105" s="344">
        <v>572</v>
      </c>
      <c r="U1105" s="344">
        <v>593</v>
      </c>
      <c r="V1105" s="344">
        <v>593</v>
      </c>
      <c r="W1105" s="344">
        <v>122</v>
      </c>
      <c r="X1105" s="407">
        <v>137</v>
      </c>
      <c r="Y1105" s="384">
        <v>0.12</v>
      </c>
      <c r="Z1105" s="384">
        <v>0.25</v>
      </c>
      <c r="AA1105" s="384">
        <v>0.25</v>
      </c>
      <c r="AB1105" s="385">
        <v>0</v>
      </c>
      <c r="AC1105" s="385">
        <v>0</v>
      </c>
      <c r="AD1105" s="385">
        <v>55</v>
      </c>
      <c r="AE1105" s="385">
        <v>0</v>
      </c>
      <c r="AF1105" s="405">
        <v>1</v>
      </c>
      <c r="AG1105" s="333" t="s">
        <v>2162</v>
      </c>
      <c r="AH1105" s="388" t="s">
        <v>2161</v>
      </c>
      <c r="AI1105" s="388" t="s">
        <v>2162</v>
      </c>
      <c r="AJ1105" s="389">
        <v>21</v>
      </c>
      <c r="AK1105" s="390">
        <v>12</v>
      </c>
      <c r="AL1105" s="333">
        <v>84</v>
      </c>
      <c r="AM1105" s="333">
        <v>13.139684606481481</v>
      </c>
      <c r="AN1105" s="440">
        <v>107.17076388888889</v>
      </c>
      <c r="AO1105" s="389">
        <v>45.800347222222221</v>
      </c>
      <c r="AP1105" s="388">
        <v>8.75</v>
      </c>
      <c r="AQ1105" s="389">
        <v>2</v>
      </c>
      <c r="AR1105" s="389">
        <v>2</v>
      </c>
      <c r="AS1105" s="389">
        <v>0</v>
      </c>
      <c r="AT1105" s="389">
        <v>0</v>
      </c>
      <c r="AU1105" s="389">
        <v>3</v>
      </c>
      <c r="AV1105" s="389">
        <v>5</v>
      </c>
      <c r="AW1105" s="350">
        <v>2</v>
      </c>
      <c r="AX1105" s="391">
        <v>2</v>
      </c>
      <c r="AY1105" s="83">
        <v>20</v>
      </c>
      <c r="AZ1105" s="5">
        <v>0</v>
      </c>
      <c r="BA1105" s="5" t="s">
        <v>1537</v>
      </c>
      <c r="BB1105" s="5" t="s">
        <v>1537</v>
      </c>
      <c r="BC1105" s="5" t="s">
        <v>1537</v>
      </c>
      <c r="BD1105" s="4" t="s">
        <v>3612</v>
      </c>
      <c r="BE1105" s="5">
        <v>0</v>
      </c>
      <c r="BF1105" s="5">
        <v>0</v>
      </c>
      <c r="BG1105" s="5">
        <v>1</v>
      </c>
      <c r="BH1105" s="5" t="s">
        <v>1537</v>
      </c>
      <c r="BI1105" s="289"/>
      <c r="BJ1105" s="297">
        <v>53</v>
      </c>
      <c r="BK1105" s="297">
        <v>45</v>
      </c>
    </row>
    <row r="1106" spans="1:63" x14ac:dyDescent="0.2">
      <c r="A1106" s="294" t="s">
        <v>319</v>
      </c>
      <c r="B1106" s="290" t="s">
        <v>2306</v>
      </c>
      <c r="C1106" s="340">
        <v>359</v>
      </c>
      <c r="D1106" s="341">
        <v>398</v>
      </c>
      <c r="E1106" s="341">
        <v>434</v>
      </c>
      <c r="F1106" s="341">
        <v>442</v>
      </c>
      <c r="G1106" s="341">
        <v>453</v>
      </c>
      <c r="H1106" s="341">
        <v>498</v>
      </c>
      <c r="I1106" s="342">
        <v>572</v>
      </c>
      <c r="J1106" s="340">
        <v>60</v>
      </c>
      <c r="K1106" s="341">
        <v>126</v>
      </c>
      <c r="L1106" s="341">
        <v>55</v>
      </c>
      <c r="M1106" s="341">
        <v>113</v>
      </c>
      <c r="N1106" s="340">
        <v>359</v>
      </c>
      <c r="O1106" s="341">
        <v>465</v>
      </c>
      <c r="P1106" s="341">
        <v>492</v>
      </c>
      <c r="Q1106" s="343">
        <v>465</v>
      </c>
      <c r="R1106" s="344">
        <v>492</v>
      </c>
      <c r="S1106" s="344">
        <v>560</v>
      </c>
      <c r="T1106" s="344">
        <v>590</v>
      </c>
      <c r="U1106" s="344">
        <v>594</v>
      </c>
      <c r="V1106" s="344">
        <v>594</v>
      </c>
      <c r="W1106" s="344">
        <v>122</v>
      </c>
      <c r="X1106" s="407">
        <v>137</v>
      </c>
      <c r="Y1106" s="384">
        <v>0.12</v>
      </c>
      <c r="Z1106" s="384">
        <v>0.25</v>
      </c>
      <c r="AA1106" s="384">
        <v>0.25</v>
      </c>
      <c r="AB1106" s="385">
        <v>0</v>
      </c>
      <c r="AC1106" s="385">
        <v>0</v>
      </c>
      <c r="AD1106" s="385">
        <v>55</v>
      </c>
      <c r="AE1106" s="346">
        <v>0</v>
      </c>
      <c r="AF1106" s="405">
        <v>1</v>
      </c>
      <c r="AG1106" s="333" t="s">
        <v>2162</v>
      </c>
      <c r="AH1106" s="388" t="s">
        <v>2161</v>
      </c>
      <c r="AI1106" s="388" t="s">
        <v>2162</v>
      </c>
      <c r="AJ1106" s="389">
        <v>24</v>
      </c>
      <c r="AK1106" s="390">
        <v>12</v>
      </c>
      <c r="AL1106" s="333">
        <v>87</v>
      </c>
      <c r="AM1106" s="333">
        <v>15.46314380787037</v>
      </c>
      <c r="AN1106" s="440">
        <v>117.02138888888889</v>
      </c>
      <c r="AO1106" s="389">
        <v>51.878472222222221</v>
      </c>
      <c r="AP1106" s="388">
        <v>6.8999999999999995</v>
      </c>
      <c r="AQ1106" s="389">
        <v>2</v>
      </c>
      <c r="AR1106" s="389">
        <v>2</v>
      </c>
      <c r="AS1106" s="389">
        <v>0</v>
      </c>
      <c r="AT1106" s="389">
        <v>0</v>
      </c>
      <c r="AU1106" s="389">
        <v>3</v>
      </c>
      <c r="AV1106" s="389">
        <v>5</v>
      </c>
      <c r="AW1106" s="350">
        <v>2</v>
      </c>
      <c r="AX1106" s="391">
        <v>2</v>
      </c>
      <c r="AY1106" s="83">
        <v>20</v>
      </c>
      <c r="AZ1106" s="5">
        <v>0</v>
      </c>
      <c r="BA1106" s="5" t="s">
        <v>1537</v>
      </c>
      <c r="BB1106" s="5" t="s">
        <v>1537</v>
      </c>
      <c r="BC1106" s="5" t="s">
        <v>1537</v>
      </c>
      <c r="BD1106" s="4" t="s">
        <v>3612</v>
      </c>
      <c r="BE1106" s="5">
        <v>0</v>
      </c>
      <c r="BF1106" s="5">
        <v>0</v>
      </c>
      <c r="BG1106" s="5">
        <v>1</v>
      </c>
      <c r="BH1106" s="5" t="s">
        <v>1537</v>
      </c>
      <c r="BI1106" s="289"/>
      <c r="BJ1106" s="297">
        <v>60</v>
      </c>
      <c r="BK1106" s="297">
        <v>46</v>
      </c>
    </row>
    <row r="1107" spans="1:63" x14ac:dyDescent="0.2">
      <c r="A1107" s="294" t="s">
        <v>219</v>
      </c>
      <c r="B1107" s="290" t="s">
        <v>2171</v>
      </c>
      <c r="C1107" s="340">
        <v>277</v>
      </c>
      <c r="D1107" s="341">
        <v>319</v>
      </c>
      <c r="E1107" s="341">
        <v>355</v>
      </c>
      <c r="F1107" s="341">
        <v>361</v>
      </c>
      <c r="G1107" s="341">
        <v>372</v>
      </c>
      <c r="H1107" s="341">
        <v>409</v>
      </c>
      <c r="I1107" s="342">
        <v>483</v>
      </c>
      <c r="J1107" s="340">
        <v>31</v>
      </c>
      <c r="K1107" s="341">
        <v>63</v>
      </c>
      <c r="L1107" s="341">
        <v>55</v>
      </c>
      <c r="M1107" s="341">
        <v>113</v>
      </c>
      <c r="N1107" s="340">
        <v>277</v>
      </c>
      <c r="O1107" s="341">
        <v>385</v>
      </c>
      <c r="P1107" s="341">
        <v>406</v>
      </c>
      <c r="Q1107" s="343">
        <v>385</v>
      </c>
      <c r="R1107" s="344">
        <v>406</v>
      </c>
      <c r="S1107" s="344">
        <v>466</v>
      </c>
      <c r="T1107" s="344">
        <v>499</v>
      </c>
      <c r="U1107" s="344">
        <v>498</v>
      </c>
      <c r="V1107" s="344">
        <v>498</v>
      </c>
      <c r="W1107" s="344">
        <v>122</v>
      </c>
      <c r="X1107" s="407">
        <v>137</v>
      </c>
      <c r="Y1107" s="384">
        <v>0.12</v>
      </c>
      <c r="Z1107" s="384">
        <v>0.25</v>
      </c>
      <c r="AA1107" s="384">
        <v>0.25</v>
      </c>
      <c r="AB1107" s="385">
        <v>0</v>
      </c>
      <c r="AC1107" s="385">
        <v>0</v>
      </c>
      <c r="AD1107" s="385">
        <v>55</v>
      </c>
      <c r="AE1107" s="346">
        <v>0</v>
      </c>
      <c r="AF1107" s="405">
        <v>1</v>
      </c>
      <c r="AG1107" s="333" t="s">
        <v>2162</v>
      </c>
      <c r="AH1107" s="388" t="s">
        <v>2161</v>
      </c>
      <c r="AI1107" s="388" t="s">
        <v>2162</v>
      </c>
      <c r="AJ1107" s="389">
        <v>12</v>
      </c>
      <c r="AK1107" s="390">
        <v>12</v>
      </c>
      <c r="AL1107" s="333">
        <v>87</v>
      </c>
      <c r="AM1107" s="333">
        <v>8.0408347800925934</v>
      </c>
      <c r="AN1107" s="440">
        <v>72.278888888888886</v>
      </c>
      <c r="AO1107" s="389">
        <v>32.065972222222221</v>
      </c>
      <c r="AP1107" s="388">
        <v>6.8999999999999995</v>
      </c>
      <c r="AQ1107" s="389">
        <v>2</v>
      </c>
      <c r="AR1107" s="389">
        <v>2</v>
      </c>
      <c r="AS1107" s="389">
        <v>0</v>
      </c>
      <c r="AT1107" s="389">
        <v>0</v>
      </c>
      <c r="AU1107" s="389">
        <v>3</v>
      </c>
      <c r="AV1107" s="389">
        <v>5</v>
      </c>
      <c r="AW1107" s="350">
        <v>1</v>
      </c>
      <c r="AX1107" s="391">
        <v>2</v>
      </c>
      <c r="AY1107" s="83">
        <v>20</v>
      </c>
      <c r="AZ1107" s="5">
        <v>0</v>
      </c>
      <c r="BA1107" s="5" t="s">
        <v>1537</v>
      </c>
      <c r="BB1107" s="5" t="s">
        <v>1537</v>
      </c>
      <c r="BC1107" s="5" t="s">
        <v>1537</v>
      </c>
      <c r="BD1107" s="4" t="s">
        <v>3612</v>
      </c>
      <c r="BE1107" s="5">
        <v>0</v>
      </c>
      <c r="BF1107" s="5">
        <v>0</v>
      </c>
      <c r="BG1107" s="5">
        <v>1</v>
      </c>
      <c r="BH1107" s="5" t="s">
        <v>1537</v>
      </c>
      <c r="BI1107" s="289"/>
      <c r="BJ1107" s="297">
        <v>31</v>
      </c>
      <c r="BK1107" s="297">
        <v>38</v>
      </c>
    </row>
    <row r="1108" spans="1:63" x14ac:dyDescent="0.2">
      <c r="A1108" s="294" t="s">
        <v>269</v>
      </c>
      <c r="B1108" s="290" t="s">
        <v>2216</v>
      </c>
      <c r="C1108" s="340">
        <v>330</v>
      </c>
      <c r="D1108" s="341">
        <v>371</v>
      </c>
      <c r="E1108" s="341">
        <v>407</v>
      </c>
      <c r="F1108" s="341">
        <v>413</v>
      </c>
      <c r="G1108" s="341">
        <v>425</v>
      </c>
      <c r="H1108" s="341">
        <v>466</v>
      </c>
      <c r="I1108" s="342">
        <v>541</v>
      </c>
      <c r="J1108" s="340">
        <v>46</v>
      </c>
      <c r="K1108" s="341">
        <v>94</v>
      </c>
      <c r="L1108" s="341">
        <v>55</v>
      </c>
      <c r="M1108" s="341">
        <v>113</v>
      </c>
      <c r="N1108" s="340">
        <v>330</v>
      </c>
      <c r="O1108" s="341">
        <v>438</v>
      </c>
      <c r="P1108" s="341">
        <v>462</v>
      </c>
      <c r="Q1108" s="343">
        <v>438</v>
      </c>
      <c r="R1108" s="344">
        <v>462</v>
      </c>
      <c r="S1108" s="344">
        <v>528</v>
      </c>
      <c r="T1108" s="344">
        <v>558</v>
      </c>
      <c r="U1108" s="344">
        <v>561</v>
      </c>
      <c r="V1108" s="344">
        <v>561</v>
      </c>
      <c r="W1108" s="344">
        <v>122</v>
      </c>
      <c r="X1108" s="407">
        <v>137</v>
      </c>
      <c r="Y1108" s="384">
        <v>0.12</v>
      </c>
      <c r="Z1108" s="384">
        <v>0.25</v>
      </c>
      <c r="AA1108" s="384">
        <v>0.25</v>
      </c>
      <c r="AB1108" s="385">
        <v>0</v>
      </c>
      <c r="AC1108" s="385">
        <v>0</v>
      </c>
      <c r="AD1108" s="385">
        <v>55</v>
      </c>
      <c r="AE1108" s="385">
        <v>0</v>
      </c>
      <c r="AF1108" s="405">
        <v>1</v>
      </c>
      <c r="AG1108" s="333" t="s">
        <v>2162</v>
      </c>
      <c r="AH1108" s="388" t="s">
        <v>2161</v>
      </c>
      <c r="AI1108" s="388" t="s">
        <v>2162</v>
      </c>
      <c r="AJ1108" s="389">
        <v>18</v>
      </c>
      <c r="AK1108" s="390">
        <v>12</v>
      </c>
      <c r="AL1108" s="333">
        <v>87</v>
      </c>
      <c r="AM1108" s="333">
        <v>11.751989293981481</v>
      </c>
      <c r="AN1108" s="440">
        <v>94.65013888888889</v>
      </c>
      <c r="AO1108" s="389">
        <v>41.972222222222221</v>
      </c>
      <c r="AP1108" s="388">
        <v>6.8999999999999995</v>
      </c>
      <c r="AQ1108" s="389">
        <v>2</v>
      </c>
      <c r="AR1108" s="389">
        <v>2</v>
      </c>
      <c r="AS1108" s="389">
        <v>0</v>
      </c>
      <c r="AT1108" s="389">
        <v>0</v>
      </c>
      <c r="AU1108" s="389">
        <v>3</v>
      </c>
      <c r="AV1108" s="389">
        <v>5</v>
      </c>
      <c r="AW1108" s="350">
        <v>1</v>
      </c>
      <c r="AX1108" s="391">
        <v>2</v>
      </c>
      <c r="AY1108" s="83">
        <v>20</v>
      </c>
      <c r="AZ1108" s="5">
        <v>0</v>
      </c>
      <c r="BA1108" s="5" t="s">
        <v>1537</v>
      </c>
      <c r="BB1108" s="5" t="s">
        <v>1537</v>
      </c>
      <c r="BC1108" s="5" t="s">
        <v>1537</v>
      </c>
      <c r="BD1108" s="4" t="s">
        <v>3612</v>
      </c>
      <c r="BE1108" s="5">
        <v>0</v>
      </c>
      <c r="BF1108" s="5">
        <v>0</v>
      </c>
      <c r="BG1108" s="5">
        <v>1</v>
      </c>
      <c r="BH1108" s="5" t="s">
        <v>1537</v>
      </c>
      <c r="BI1108" s="289"/>
      <c r="BJ1108" s="297">
        <v>46</v>
      </c>
      <c r="BK1108" s="297">
        <v>43</v>
      </c>
    </row>
    <row r="1109" spans="1:63" x14ac:dyDescent="0.2">
      <c r="A1109" s="294" t="s">
        <v>1685</v>
      </c>
      <c r="B1109" s="290" t="s">
        <v>2261</v>
      </c>
      <c r="C1109" s="340">
        <v>361</v>
      </c>
      <c r="D1109" s="341">
        <v>401</v>
      </c>
      <c r="E1109" s="341">
        <v>438</v>
      </c>
      <c r="F1109" s="341">
        <v>445</v>
      </c>
      <c r="G1109" s="341">
        <v>455</v>
      </c>
      <c r="H1109" s="341">
        <v>501</v>
      </c>
      <c r="I1109" s="342">
        <v>574</v>
      </c>
      <c r="J1109" s="340">
        <v>53</v>
      </c>
      <c r="K1109" s="341">
        <v>110</v>
      </c>
      <c r="L1109" s="341">
        <v>55</v>
      </c>
      <c r="M1109" s="341">
        <v>113</v>
      </c>
      <c r="N1109" s="340">
        <v>361</v>
      </c>
      <c r="O1109" s="341">
        <v>467</v>
      </c>
      <c r="P1109" s="341">
        <v>495</v>
      </c>
      <c r="Q1109" s="343">
        <v>467</v>
      </c>
      <c r="R1109" s="344">
        <v>495</v>
      </c>
      <c r="S1109" s="344">
        <v>564</v>
      </c>
      <c r="T1109" s="344">
        <v>593</v>
      </c>
      <c r="U1109" s="344">
        <v>597</v>
      </c>
      <c r="V1109" s="344">
        <v>597</v>
      </c>
      <c r="W1109" s="344">
        <v>122</v>
      </c>
      <c r="X1109" s="407">
        <v>137</v>
      </c>
      <c r="Y1109" s="384">
        <v>0.12</v>
      </c>
      <c r="Z1109" s="384">
        <v>0.25</v>
      </c>
      <c r="AA1109" s="384">
        <v>0.25</v>
      </c>
      <c r="AB1109" s="385">
        <v>0</v>
      </c>
      <c r="AC1109" s="385">
        <v>0</v>
      </c>
      <c r="AD1109" s="385">
        <v>55</v>
      </c>
      <c r="AE1109" s="385">
        <v>0</v>
      </c>
      <c r="AF1109" s="405">
        <v>1</v>
      </c>
      <c r="AG1109" s="333" t="s">
        <v>2162</v>
      </c>
      <c r="AH1109" s="388" t="s">
        <v>2161</v>
      </c>
      <c r="AI1109" s="388" t="s">
        <v>2162</v>
      </c>
      <c r="AJ1109" s="389">
        <v>21</v>
      </c>
      <c r="AK1109" s="390">
        <v>12</v>
      </c>
      <c r="AL1109" s="333">
        <v>87</v>
      </c>
      <c r="AM1109" s="333">
        <v>13.607566550925926</v>
      </c>
      <c r="AN1109" s="440">
        <v>105.83576388888891</v>
      </c>
      <c r="AO1109" s="389">
        <v>46.925347222222221</v>
      </c>
      <c r="AP1109" s="388">
        <v>6.8999999999999995</v>
      </c>
      <c r="AQ1109" s="389">
        <v>2</v>
      </c>
      <c r="AR1109" s="389">
        <v>2</v>
      </c>
      <c r="AS1109" s="389">
        <v>0</v>
      </c>
      <c r="AT1109" s="389">
        <v>0</v>
      </c>
      <c r="AU1109" s="389">
        <v>3</v>
      </c>
      <c r="AV1109" s="389">
        <v>5</v>
      </c>
      <c r="AW1109" s="350">
        <v>2</v>
      </c>
      <c r="AX1109" s="391">
        <v>2</v>
      </c>
      <c r="AY1109" s="83">
        <v>20</v>
      </c>
      <c r="AZ1109" s="5">
        <v>0</v>
      </c>
      <c r="BA1109" s="5" t="s">
        <v>1537</v>
      </c>
      <c r="BB1109" s="5" t="s">
        <v>1537</v>
      </c>
      <c r="BC1109" s="5" t="s">
        <v>1537</v>
      </c>
      <c r="BD1109" s="4" t="s">
        <v>3612</v>
      </c>
      <c r="BE1109" s="5">
        <v>0</v>
      </c>
      <c r="BF1109" s="5">
        <v>0</v>
      </c>
      <c r="BG1109" s="5">
        <v>1</v>
      </c>
      <c r="BH1109" s="5" t="s">
        <v>1537</v>
      </c>
      <c r="BI1109" s="289"/>
      <c r="BJ1109" s="297">
        <v>53</v>
      </c>
      <c r="BK1109" s="297">
        <v>46</v>
      </c>
    </row>
    <row r="1110" spans="1:63" x14ac:dyDescent="0.2">
      <c r="A1110" s="294" t="s">
        <v>329</v>
      </c>
      <c r="B1110" s="290" t="s">
        <v>2315</v>
      </c>
      <c r="C1110" s="340">
        <v>361</v>
      </c>
      <c r="D1110" s="341">
        <v>402</v>
      </c>
      <c r="E1110" s="341">
        <v>440</v>
      </c>
      <c r="F1110" s="341">
        <v>447</v>
      </c>
      <c r="G1110" s="341">
        <v>459</v>
      </c>
      <c r="H1110" s="341">
        <v>504</v>
      </c>
      <c r="I1110" s="342">
        <v>580</v>
      </c>
      <c r="J1110" s="340">
        <v>60</v>
      </c>
      <c r="K1110" s="341">
        <v>126</v>
      </c>
      <c r="L1110" s="341">
        <v>59</v>
      </c>
      <c r="M1110" s="341">
        <v>117</v>
      </c>
      <c r="N1110" s="340">
        <v>361</v>
      </c>
      <c r="O1110" s="341">
        <v>468</v>
      </c>
      <c r="P1110" s="341">
        <v>504</v>
      </c>
      <c r="Q1110" s="343">
        <v>468</v>
      </c>
      <c r="R1110" s="344">
        <v>504</v>
      </c>
      <c r="S1110" s="344">
        <v>568</v>
      </c>
      <c r="T1110" s="344">
        <v>592</v>
      </c>
      <c r="U1110" s="344">
        <v>605</v>
      </c>
      <c r="V1110" s="344">
        <v>605</v>
      </c>
      <c r="W1110" s="344">
        <v>122</v>
      </c>
      <c r="X1110" s="407">
        <v>137</v>
      </c>
      <c r="Y1110" s="384">
        <v>0.12</v>
      </c>
      <c r="Z1110" s="384">
        <v>0.25</v>
      </c>
      <c r="AA1110" s="384">
        <v>0.25</v>
      </c>
      <c r="AB1110" s="385">
        <v>0</v>
      </c>
      <c r="AC1110" s="385">
        <v>0</v>
      </c>
      <c r="AD1110" s="385">
        <v>55</v>
      </c>
      <c r="AE1110" s="385">
        <v>0</v>
      </c>
      <c r="AF1110" s="405">
        <v>1</v>
      </c>
      <c r="AG1110" s="333" t="s">
        <v>2162</v>
      </c>
      <c r="AH1110" s="388" t="s">
        <v>2161</v>
      </c>
      <c r="AI1110" s="388" t="s">
        <v>2162</v>
      </c>
      <c r="AJ1110" s="389">
        <v>24</v>
      </c>
      <c r="AK1110" s="390">
        <v>12</v>
      </c>
      <c r="AL1110" s="333">
        <v>90</v>
      </c>
      <c r="AM1110" s="333">
        <v>15.994827835648149</v>
      </c>
      <c r="AN1110" s="440">
        <v>120.16138888888891</v>
      </c>
      <c r="AO1110" s="389">
        <v>53.128472222222221</v>
      </c>
      <c r="AP1110" s="388">
        <v>7.1499999999999995</v>
      </c>
      <c r="AQ1110" s="389">
        <v>2</v>
      </c>
      <c r="AR1110" s="389">
        <v>2</v>
      </c>
      <c r="AS1110" s="389">
        <v>0</v>
      </c>
      <c r="AT1110" s="389">
        <v>0</v>
      </c>
      <c r="AU1110" s="389">
        <v>3</v>
      </c>
      <c r="AV1110" s="389">
        <v>5</v>
      </c>
      <c r="AW1110" s="350">
        <v>2</v>
      </c>
      <c r="AX1110" s="391">
        <v>2</v>
      </c>
      <c r="AY1110" s="83">
        <v>20</v>
      </c>
      <c r="AZ1110" s="5">
        <v>0</v>
      </c>
      <c r="BA1110" s="5" t="s">
        <v>1537</v>
      </c>
      <c r="BB1110" s="5" t="s">
        <v>1537</v>
      </c>
      <c r="BC1110" s="5" t="s">
        <v>1537</v>
      </c>
      <c r="BD1110" s="4" t="s">
        <v>3612</v>
      </c>
      <c r="BE1110" s="5">
        <v>0</v>
      </c>
      <c r="BF1110" s="5">
        <v>0</v>
      </c>
      <c r="BG1110" s="5">
        <v>1</v>
      </c>
      <c r="BH1110" s="5" t="s">
        <v>1537</v>
      </c>
      <c r="BI1110" s="289"/>
      <c r="BJ1110" s="297">
        <v>60</v>
      </c>
      <c r="BK1110" s="297">
        <v>46</v>
      </c>
    </row>
    <row r="1111" spans="1:63" x14ac:dyDescent="0.2">
      <c r="A1111" s="294" t="s">
        <v>229</v>
      </c>
      <c r="B1111" s="290" t="s">
        <v>2180</v>
      </c>
      <c r="C1111" s="340">
        <v>278</v>
      </c>
      <c r="D1111" s="341">
        <v>321</v>
      </c>
      <c r="E1111" s="341">
        <v>359</v>
      </c>
      <c r="F1111" s="341">
        <v>366</v>
      </c>
      <c r="G1111" s="341">
        <v>376</v>
      </c>
      <c r="H1111" s="341">
        <v>415</v>
      </c>
      <c r="I1111" s="342">
        <v>490</v>
      </c>
      <c r="J1111" s="340">
        <v>31</v>
      </c>
      <c r="K1111" s="341">
        <v>63</v>
      </c>
      <c r="L1111" s="341">
        <v>59</v>
      </c>
      <c r="M1111" s="341">
        <v>117</v>
      </c>
      <c r="N1111" s="340">
        <v>278</v>
      </c>
      <c r="O1111" s="341">
        <v>387</v>
      </c>
      <c r="P1111" s="341">
        <v>417</v>
      </c>
      <c r="Q1111" s="343">
        <v>387</v>
      </c>
      <c r="R1111" s="344">
        <v>417</v>
      </c>
      <c r="S1111" s="344">
        <v>473</v>
      </c>
      <c r="T1111" s="344">
        <v>500</v>
      </c>
      <c r="U1111" s="344">
        <v>508</v>
      </c>
      <c r="V1111" s="344">
        <v>508</v>
      </c>
      <c r="W1111" s="344">
        <v>122</v>
      </c>
      <c r="X1111" s="407">
        <v>137</v>
      </c>
      <c r="Y1111" s="384">
        <v>0.12</v>
      </c>
      <c r="Z1111" s="384">
        <v>0.25</v>
      </c>
      <c r="AA1111" s="384">
        <v>0.25</v>
      </c>
      <c r="AB1111" s="385">
        <v>0</v>
      </c>
      <c r="AC1111" s="385">
        <v>0</v>
      </c>
      <c r="AD1111" s="385">
        <v>55</v>
      </c>
      <c r="AE1111" s="385">
        <v>0</v>
      </c>
      <c r="AF1111" s="405">
        <v>1</v>
      </c>
      <c r="AG1111" s="333" t="s">
        <v>2162</v>
      </c>
      <c r="AH1111" s="388" t="s">
        <v>2161</v>
      </c>
      <c r="AI1111" s="388" t="s">
        <v>2162</v>
      </c>
      <c r="AJ1111" s="389">
        <v>12</v>
      </c>
      <c r="AK1111" s="390">
        <v>12</v>
      </c>
      <c r="AL1111" s="333">
        <v>90</v>
      </c>
      <c r="AM1111" s="333">
        <v>8.3173104745370363</v>
      </c>
      <c r="AN1111" s="440">
        <v>74.318888888888893</v>
      </c>
      <c r="AO1111" s="389">
        <v>32.815972222222221</v>
      </c>
      <c r="AP1111" s="388">
        <v>7.1499999999999995</v>
      </c>
      <c r="AQ1111" s="389">
        <v>2</v>
      </c>
      <c r="AR1111" s="389">
        <v>2</v>
      </c>
      <c r="AS1111" s="389">
        <v>0</v>
      </c>
      <c r="AT1111" s="389">
        <v>0</v>
      </c>
      <c r="AU1111" s="389">
        <v>3</v>
      </c>
      <c r="AV1111" s="389">
        <v>5</v>
      </c>
      <c r="AW1111" s="350">
        <v>1</v>
      </c>
      <c r="AX1111" s="391">
        <v>2</v>
      </c>
      <c r="AY1111" s="83">
        <v>20</v>
      </c>
      <c r="AZ1111" s="5">
        <v>0</v>
      </c>
      <c r="BA1111" s="5" t="s">
        <v>1537</v>
      </c>
      <c r="BB1111" s="5" t="s">
        <v>1537</v>
      </c>
      <c r="BC1111" s="5" t="s">
        <v>1537</v>
      </c>
      <c r="BD1111" s="4" t="s">
        <v>3612</v>
      </c>
      <c r="BE1111" s="5">
        <v>0</v>
      </c>
      <c r="BF1111" s="5">
        <v>0</v>
      </c>
      <c r="BG1111" s="5">
        <v>1</v>
      </c>
      <c r="BH1111" s="5" t="s">
        <v>1537</v>
      </c>
      <c r="BI1111" s="289"/>
      <c r="BJ1111" s="297">
        <v>31</v>
      </c>
      <c r="BK1111" s="297">
        <v>38</v>
      </c>
    </row>
    <row r="1112" spans="1:63" x14ac:dyDescent="0.2">
      <c r="A1112" s="294" t="s">
        <v>279</v>
      </c>
      <c r="B1112" s="290" t="s">
        <v>2225</v>
      </c>
      <c r="C1112" s="340">
        <v>332</v>
      </c>
      <c r="D1112" s="341">
        <v>374</v>
      </c>
      <c r="E1112" s="341">
        <v>411</v>
      </c>
      <c r="F1112" s="341">
        <v>419</v>
      </c>
      <c r="G1112" s="341">
        <v>429</v>
      </c>
      <c r="H1112" s="341">
        <v>473</v>
      </c>
      <c r="I1112" s="342">
        <v>548</v>
      </c>
      <c r="J1112" s="340">
        <v>46</v>
      </c>
      <c r="K1112" s="341">
        <v>94</v>
      </c>
      <c r="L1112" s="341">
        <v>59</v>
      </c>
      <c r="M1112" s="341">
        <v>117</v>
      </c>
      <c r="N1112" s="340">
        <v>332</v>
      </c>
      <c r="O1112" s="341">
        <v>440</v>
      </c>
      <c r="P1112" s="341">
        <v>473</v>
      </c>
      <c r="Q1112" s="343">
        <v>440</v>
      </c>
      <c r="R1112" s="344">
        <v>473</v>
      </c>
      <c r="S1112" s="344">
        <v>534</v>
      </c>
      <c r="T1112" s="344">
        <v>560</v>
      </c>
      <c r="U1112" s="344">
        <v>571</v>
      </c>
      <c r="V1112" s="344">
        <v>571</v>
      </c>
      <c r="W1112" s="344">
        <v>122</v>
      </c>
      <c r="X1112" s="407">
        <v>137</v>
      </c>
      <c r="Y1112" s="384">
        <v>0.12</v>
      </c>
      <c r="Z1112" s="384">
        <v>0.25</v>
      </c>
      <c r="AA1112" s="384">
        <v>0.25</v>
      </c>
      <c r="AB1112" s="385">
        <v>0</v>
      </c>
      <c r="AC1112" s="385">
        <v>0</v>
      </c>
      <c r="AD1112" s="385">
        <v>55</v>
      </c>
      <c r="AE1112" s="385">
        <v>0</v>
      </c>
      <c r="AF1112" s="405">
        <v>1</v>
      </c>
      <c r="AG1112" s="333" t="s">
        <v>2162</v>
      </c>
      <c r="AH1112" s="388" t="s">
        <v>2161</v>
      </c>
      <c r="AI1112" s="388" t="s">
        <v>2162</v>
      </c>
      <c r="AJ1112" s="389">
        <v>18</v>
      </c>
      <c r="AK1112" s="390">
        <v>12</v>
      </c>
      <c r="AL1112" s="333">
        <v>90</v>
      </c>
      <c r="AM1112" s="333">
        <v>12.156069155092593</v>
      </c>
      <c r="AN1112" s="440">
        <v>97.240138888888907</v>
      </c>
      <c r="AO1112" s="389">
        <v>42.972222222222221</v>
      </c>
      <c r="AP1112" s="388">
        <v>7.1499999999999995</v>
      </c>
      <c r="AQ1112" s="389">
        <v>2</v>
      </c>
      <c r="AR1112" s="389">
        <v>2</v>
      </c>
      <c r="AS1112" s="389">
        <v>0</v>
      </c>
      <c r="AT1112" s="389">
        <v>0</v>
      </c>
      <c r="AU1112" s="389">
        <v>3</v>
      </c>
      <c r="AV1112" s="389">
        <v>5</v>
      </c>
      <c r="AW1112" s="350">
        <v>1</v>
      </c>
      <c r="AX1112" s="391">
        <v>2</v>
      </c>
      <c r="AY1112" s="83">
        <v>20</v>
      </c>
      <c r="AZ1112" s="5">
        <v>0</v>
      </c>
      <c r="BA1112" s="5" t="s">
        <v>1537</v>
      </c>
      <c r="BB1112" s="5" t="s">
        <v>1537</v>
      </c>
      <c r="BC1112" s="5" t="s">
        <v>1537</v>
      </c>
      <c r="BD1112" s="4" t="s">
        <v>3612</v>
      </c>
      <c r="BE1112" s="5">
        <v>0</v>
      </c>
      <c r="BF1112" s="5">
        <v>0</v>
      </c>
      <c r="BG1112" s="5">
        <v>1</v>
      </c>
      <c r="BH1112" s="5" t="s">
        <v>1537</v>
      </c>
      <c r="BI1112" s="289"/>
      <c r="BJ1112" s="297">
        <v>46</v>
      </c>
      <c r="BK1112" s="297">
        <v>43</v>
      </c>
    </row>
    <row r="1113" spans="1:63" x14ac:dyDescent="0.2">
      <c r="A1113" s="294" t="s">
        <v>1695</v>
      </c>
      <c r="B1113" s="290" t="s">
        <v>2270</v>
      </c>
      <c r="C1113" s="340">
        <v>363</v>
      </c>
      <c r="D1113" s="341">
        <v>404</v>
      </c>
      <c r="E1113" s="341">
        <v>442</v>
      </c>
      <c r="F1113" s="341">
        <v>449</v>
      </c>
      <c r="G1113" s="341">
        <v>461</v>
      </c>
      <c r="H1113" s="341">
        <v>506</v>
      </c>
      <c r="I1113" s="342">
        <v>583</v>
      </c>
      <c r="J1113" s="340">
        <v>53</v>
      </c>
      <c r="K1113" s="341">
        <v>110</v>
      </c>
      <c r="L1113" s="341">
        <v>59</v>
      </c>
      <c r="M1113" s="341">
        <v>117</v>
      </c>
      <c r="N1113" s="340">
        <v>363</v>
      </c>
      <c r="O1113" s="341">
        <v>470</v>
      </c>
      <c r="P1113" s="341">
        <v>506</v>
      </c>
      <c r="Q1113" s="343">
        <v>470</v>
      </c>
      <c r="R1113" s="344">
        <v>506</v>
      </c>
      <c r="S1113" s="344">
        <v>571</v>
      </c>
      <c r="T1113" s="344">
        <v>595</v>
      </c>
      <c r="U1113" s="344">
        <v>607</v>
      </c>
      <c r="V1113" s="344">
        <v>607</v>
      </c>
      <c r="W1113" s="344">
        <v>122</v>
      </c>
      <c r="X1113" s="407">
        <v>137</v>
      </c>
      <c r="Y1113" s="384">
        <v>0.12</v>
      </c>
      <c r="Z1113" s="384">
        <v>0.25</v>
      </c>
      <c r="AA1113" s="384">
        <v>0.25</v>
      </c>
      <c r="AB1113" s="385">
        <v>0</v>
      </c>
      <c r="AC1113" s="385">
        <v>0</v>
      </c>
      <c r="AD1113" s="385">
        <v>55</v>
      </c>
      <c r="AE1113" s="385">
        <v>0</v>
      </c>
      <c r="AF1113" s="405">
        <v>1</v>
      </c>
      <c r="AG1113" s="333" t="s">
        <v>2162</v>
      </c>
      <c r="AH1113" s="388" t="s">
        <v>2161</v>
      </c>
      <c r="AI1113" s="388" t="s">
        <v>2162</v>
      </c>
      <c r="AJ1113" s="389">
        <v>21</v>
      </c>
      <c r="AK1113" s="390">
        <v>12</v>
      </c>
      <c r="AL1113" s="333">
        <v>90</v>
      </c>
      <c r="AM1113" s="333">
        <v>14.07544849537037</v>
      </c>
      <c r="AN1113" s="440">
        <v>108.7007638888889</v>
      </c>
      <c r="AO1113" s="389">
        <v>48.050347222222221</v>
      </c>
      <c r="AP1113" s="388">
        <v>7.1499999999999995</v>
      </c>
      <c r="AQ1113" s="389">
        <v>2</v>
      </c>
      <c r="AR1113" s="389">
        <v>2</v>
      </c>
      <c r="AS1113" s="389">
        <v>0</v>
      </c>
      <c r="AT1113" s="389">
        <v>0</v>
      </c>
      <c r="AU1113" s="389">
        <v>3</v>
      </c>
      <c r="AV1113" s="389">
        <v>5</v>
      </c>
      <c r="AW1113" s="350">
        <v>2</v>
      </c>
      <c r="AX1113" s="391">
        <v>2</v>
      </c>
      <c r="AY1113" s="83">
        <v>20</v>
      </c>
      <c r="AZ1113" s="5">
        <v>0</v>
      </c>
      <c r="BA1113" s="5" t="s">
        <v>1537</v>
      </c>
      <c r="BB1113" s="5" t="s">
        <v>1537</v>
      </c>
      <c r="BC1113" s="5" t="s">
        <v>1537</v>
      </c>
      <c r="BD1113" s="4" t="s">
        <v>3612</v>
      </c>
      <c r="BE1113" s="5">
        <v>0</v>
      </c>
      <c r="BF1113" s="5">
        <v>0</v>
      </c>
      <c r="BG1113" s="5">
        <v>1</v>
      </c>
      <c r="BH1113" s="5" t="s">
        <v>1537</v>
      </c>
      <c r="BI1113" s="289"/>
      <c r="BJ1113" s="297">
        <v>53</v>
      </c>
      <c r="BK1113" s="297">
        <v>47</v>
      </c>
    </row>
    <row r="1114" spans="1:63" x14ac:dyDescent="0.2">
      <c r="A1114" s="294" t="s">
        <v>338</v>
      </c>
      <c r="B1114" s="290" t="s">
        <v>2324</v>
      </c>
      <c r="C1114" s="340">
        <v>363</v>
      </c>
      <c r="D1114" s="341">
        <v>405</v>
      </c>
      <c r="E1114" s="341">
        <v>445</v>
      </c>
      <c r="F1114" s="341">
        <v>452</v>
      </c>
      <c r="G1114" s="341">
        <v>464</v>
      </c>
      <c r="H1114" s="341">
        <v>510</v>
      </c>
      <c r="I1114" s="342">
        <v>589</v>
      </c>
      <c r="J1114" s="340">
        <v>60</v>
      </c>
      <c r="K1114" s="341">
        <v>126</v>
      </c>
      <c r="L1114" s="341">
        <v>60</v>
      </c>
      <c r="M1114" s="341">
        <v>121</v>
      </c>
      <c r="N1114" s="340">
        <v>363</v>
      </c>
      <c r="O1114" s="341">
        <v>474</v>
      </c>
      <c r="P1114" s="341">
        <v>509</v>
      </c>
      <c r="Q1114" s="343">
        <v>474</v>
      </c>
      <c r="R1114" s="344">
        <v>509</v>
      </c>
      <c r="S1114" s="344">
        <v>574</v>
      </c>
      <c r="T1114" s="344">
        <v>596</v>
      </c>
      <c r="U1114" s="344">
        <v>612</v>
      </c>
      <c r="V1114" s="344">
        <v>612</v>
      </c>
      <c r="W1114" s="344">
        <v>122</v>
      </c>
      <c r="X1114" s="407">
        <v>137</v>
      </c>
      <c r="Y1114" s="384">
        <v>0.12</v>
      </c>
      <c r="Z1114" s="384">
        <v>0.25</v>
      </c>
      <c r="AA1114" s="384">
        <v>0.25</v>
      </c>
      <c r="AB1114" s="385">
        <v>0</v>
      </c>
      <c r="AC1114" s="385">
        <v>0</v>
      </c>
      <c r="AD1114" s="385">
        <v>66</v>
      </c>
      <c r="AE1114" s="385">
        <v>0</v>
      </c>
      <c r="AF1114" s="405">
        <v>1</v>
      </c>
      <c r="AG1114" s="333" t="s">
        <v>2162</v>
      </c>
      <c r="AH1114" s="388" t="s">
        <v>2161</v>
      </c>
      <c r="AI1114" s="388" t="s">
        <v>2162</v>
      </c>
      <c r="AJ1114" s="389">
        <v>24</v>
      </c>
      <c r="AK1114" s="390">
        <v>12</v>
      </c>
      <c r="AL1114" s="333">
        <v>93</v>
      </c>
      <c r="AM1114" s="333">
        <v>16.526511863425927</v>
      </c>
      <c r="AN1114" s="440">
        <v>127.9088888888889</v>
      </c>
      <c r="AO1114" s="389">
        <v>56.055555555555557</v>
      </c>
      <c r="AP1114" s="388">
        <v>7.3999999999999995</v>
      </c>
      <c r="AQ1114" s="389">
        <v>2</v>
      </c>
      <c r="AR1114" s="389">
        <v>2</v>
      </c>
      <c r="AS1114" s="389">
        <v>0</v>
      </c>
      <c r="AT1114" s="389">
        <v>0</v>
      </c>
      <c r="AU1114" s="389">
        <v>4</v>
      </c>
      <c r="AV1114" s="389">
        <v>6</v>
      </c>
      <c r="AW1114" s="350">
        <v>2</v>
      </c>
      <c r="AX1114" s="391">
        <v>2</v>
      </c>
      <c r="AY1114" s="83">
        <v>20</v>
      </c>
      <c r="AZ1114" s="5">
        <v>0</v>
      </c>
      <c r="BA1114" s="5" t="s">
        <v>1537</v>
      </c>
      <c r="BB1114" s="5" t="s">
        <v>1537</v>
      </c>
      <c r="BC1114" s="5" t="s">
        <v>1537</v>
      </c>
      <c r="BD1114" s="4" t="s">
        <v>3612</v>
      </c>
      <c r="BE1114" s="5">
        <v>0</v>
      </c>
      <c r="BF1114" s="5">
        <v>0</v>
      </c>
      <c r="BG1114" s="5">
        <v>1</v>
      </c>
      <c r="BH1114" s="5" t="s">
        <v>1537</v>
      </c>
      <c r="BI1114" s="289"/>
      <c r="BJ1114" s="297">
        <v>60</v>
      </c>
      <c r="BK1114" s="297">
        <v>47</v>
      </c>
    </row>
    <row r="1115" spans="1:63" x14ac:dyDescent="0.2">
      <c r="A1115" s="294" t="s">
        <v>239</v>
      </c>
      <c r="B1115" s="290" t="s">
        <v>2189</v>
      </c>
      <c r="C1115" s="340">
        <v>279</v>
      </c>
      <c r="D1115" s="341">
        <v>325</v>
      </c>
      <c r="E1115" s="341">
        <v>364</v>
      </c>
      <c r="F1115" s="341">
        <v>370</v>
      </c>
      <c r="G1115" s="341">
        <v>381</v>
      </c>
      <c r="H1115" s="341">
        <v>419</v>
      </c>
      <c r="I1115" s="342">
        <v>498</v>
      </c>
      <c r="J1115" s="340">
        <v>31</v>
      </c>
      <c r="K1115" s="341">
        <v>63</v>
      </c>
      <c r="L1115" s="341">
        <v>60</v>
      </c>
      <c r="M1115" s="341">
        <v>121</v>
      </c>
      <c r="N1115" s="340">
        <v>279</v>
      </c>
      <c r="O1115" s="341">
        <v>392</v>
      </c>
      <c r="P1115" s="341">
        <v>421</v>
      </c>
      <c r="Q1115" s="343">
        <v>392</v>
      </c>
      <c r="R1115" s="344">
        <v>421</v>
      </c>
      <c r="S1115" s="344">
        <v>479</v>
      </c>
      <c r="T1115" s="344">
        <v>502</v>
      </c>
      <c r="U1115" s="344">
        <v>514</v>
      </c>
      <c r="V1115" s="344">
        <v>514</v>
      </c>
      <c r="W1115" s="344">
        <v>122</v>
      </c>
      <c r="X1115" s="407">
        <v>137</v>
      </c>
      <c r="Y1115" s="384">
        <v>0.12</v>
      </c>
      <c r="Z1115" s="384">
        <v>0.25</v>
      </c>
      <c r="AA1115" s="384">
        <v>0.25</v>
      </c>
      <c r="AB1115" s="385">
        <v>0</v>
      </c>
      <c r="AC1115" s="385">
        <v>0</v>
      </c>
      <c r="AD1115" s="385">
        <v>66</v>
      </c>
      <c r="AE1115" s="385">
        <v>0</v>
      </c>
      <c r="AF1115" s="405">
        <v>1</v>
      </c>
      <c r="AG1115" s="333" t="s">
        <v>2162</v>
      </c>
      <c r="AH1115" s="388" t="s">
        <v>2161</v>
      </c>
      <c r="AI1115" s="388" t="s">
        <v>2162</v>
      </c>
      <c r="AJ1115" s="389">
        <v>12</v>
      </c>
      <c r="AK1115" s="390">
        <v>12</v>
      </c>
      <c r="AL1115" s="333">
        <v>93</v>
      </c>
      <c r="AM1115" s="333">
        <v>8.593786168981481</v>
      </c>
      <c r="AN1115" s="440">
        <v>78.656388888888898</v>
      </c>
      <c r="AO1115" s="389">
        <v>34.368055555555557</v>
      </c>
      <c r="AP1115" s="388">
        <v>7.3999999999999995</v>
      </c>
      <c r="AQ1115" s="389">
        <v>2</v>
      </c>
      <c r="AR1115" s="389">
        <v>2</v>
      </c>
      <c r="AS1115" s="389">
        <v>0</v>
      </c>
      <c r="AT1115" s="389">
        <v>0</v>
      </c>
      <c r="AU1115" s="389">
        <v>4</v>
      </c>
      <c r="AV1115" s="389">
        <v>6</v>
      </c>
      <c r="AW1115" s="350">
        <v>1</v>
      </c>
      <c r="AX1115" s="391">
        <v>2</v>
      </c>
      <c r="AY1115" s="83">
        <v>20</v>
      </c>
      <c r="AZ1115" s="5">
        <v>0</v>
      </c>
      <c r="BA1115" s="5" t="s">
        <v>1537</v>
      </c>
      <c r="BB1115" s="5" t="s">
        <v>1537</v>
      </c>
      <c r="BC1115" s="5" t="s">
        <v>1537</v>
      </c>
      <c r="BD1115" s="4" t="s">
        <v>3612</v>
      </c>
      <c r="BE1115" s="5">
        <v>0</v>
      </c>
      <c r="BF1115" s="5">
        <v>0</v>
      </c>
      <c r="BG1115" s="5">
        <v>1</v>
      </c>
      <c r="BH1115" s="5" t="s">
        <v>1537</v>
      </c>
      <c r="BI1115" s="289"/>
      <c r="BJ1115" s="297">
        <v>31</v>
      </c>
      <c r="BK1115" s="297">
        <v>39</v>
      </c>
    </row>
    <row r="1116" spans="1:63" x14ac:dyDescent="0.2">
      <c r="A1116" s="294" t="s">
        <v>289</v>
      </c>
      <c r="B1116" s="290" t="s">
        <v>2234</v>
      </c>
      <c r="C1116" s="340">
        <v>333</v>
      </c>
      <c r="D1116" s="341">
        <v>377</v>
      </c>
      <c r="E1116" s="341">
        <v>415</v>
      </c>
      <c r="F1116" s="341">
        <v>423</v>
      </c>
      <c r="G1116" s="341">
        <v>435</v>
      </c>
      <c r="H1116" s="341">
        <v>479</v>
      </c>
      <c r="I1116" s="342">
        <v>557</v>
      </c>
      <c r="J1116" s="340">
        <v>46</v>
      </c>
      <c r="K1116" s="341">
        <v>94</v>
      </c>
      <c r="L1116" s="341">
        <v>60</v>
      </c>
      <c r="M1116" s="341">
        <v>121</v>
      </c>
      <c r="N1116" s="340">
        <v>333</v>
      </c>
      <c r="O1116" s="341">
        <v>445</v>
      </c>
      <c r="P1116" s="341">
        <v>479</v>
      </c>
      <c r="Q1116" s="343">
        <v>445</v>
      </c>
      <c r="R1116" s="344">
        <v>479</v>
      </c>
      <c r="S1116" s="344">
        <v>541</v>
      </c>
      <c r="T1116" s="344">
        <v>562</v>
      </c>
      <c r="U1116" s="344">
        <v>577</v>
      </c>
      <c r="V1116" s="344">
        <v>577</v>
      </c>
      <c r="W1116" s="344">
        <v>122</v>
      </c>
      <c r="X1116" s="407">
        <v>137</v>
      </c>
      <c r="Y1116" s="384">
        <v>0.12</v>
      </c>
      <c r="Z1116" s="384">
        <v>0.25</v>
      </c>
      <c r="AA1116" s="384">
        <v>0.25</v>
      </c>
      <c r="AB1116" s="385">
        <v>0</v>
      </c>
      <c r="AC1116" s="385">
        <v>0</v>
      </c>
      <c r="AD1116" s="385">
        <v>66</v>
      </c>
      <c r="AE1116" s="385">
        <v>0</v>
      </c>
      <c r="AF1116" s="405">
        <v>1</v>
      </c>
      <c r="AG1116" s="333" t="s">
        <v>2162</v>
      </c>
      <c r="AH1116" s="388" t="s">
        <v>2161</v>
      </c>
      <c r="AI1116" s="388" t="s">
        <v>2162</v>
      </c>
      <c r="AJ1116" s="389">
        <v>18</v>
      </c>
      <c r="AK1116" s="390">
        <v>12</v>
      </c>
      <c r="AL1116" s="333">
        <v>93</v>
      </c>
      <c r="AM1116" s="333">
        <v>12.560149016203704</v>
      </c>
      <c r="AN1116" s="440">
        <v>103.2826388888889</v>
      </c>
      <c r="AO1116" s="389">
        <v>45.211805555555557</v>
      </c>
      <c r="AP1116" s="388">
        <v>7.3999999999999995</v>
      </c>
      <c r="AQ1116" s="389">
        <v>2</v>
      </c>
      <c r="AR1116" s="389">
        <v>2</v>
      </c>
      <c r="AS1116" s="389">
        <v>0</v>
      </c>
      <c r="AT1116" s="389">
        <v>0</v>
      </c>
      <c r="AU1116" s="389">
        <v>4</v>
      </c>
      <c r="AV1116" s="389">
        <v>6</v>
      </c>
      <c r="AW1116" s="350">
        <v>2</v>
      </c>
      <c r="AX1116" s="391">
        <v>2</v>
      </c>
      <c r="AY1116" s="83">
        <v>20</v>
      </c>
      <c r="AZ1116" s="5">
        <v>0</v>
      </c>
      <c r="BA1116" s="5" t="s">
        <v>1537</v>
      </c>
      <c r="BB1116" s="5" t="s">
        <v>1537</v>
      </c>
      <c r="BC1116" s="5" t="s">
        <v>1537</v>
      </c>
      <c r="BD1116" s="4" t="s">
        <v>3612</v>
      </c>
      <c r="BE1116" s="5">
        <v>0</v>
      </c>
      <c r="BF1116" s="5">
        <v>0</v>
      </c>
      <c r="BG1116" s="5">
        <v>1</v>
      </c>
      <c r="BH1116" s="5" t="s">
        <v>1537</v>
      </c>
      <c r="BI1116" s="289"/>
      <c r="BJ1116" s="297">
        <v>46</v>
      </c>
      <c r="BK1116" s="297">
        <v>44</v>
      </c>
    </row>
    <row r="1117" spans="1:63" x14ac:dyDescent="0.2">
      <c r="A1117" s="294" t="s">
        <v>1705</v>
      </c>
      <c r="B1117" s="290" t="s">
        <v>2279</v>
      </c>
      <c r="C1117" s="340">
        <v>365</v>
      </c>
      <c r="D1117" s="341">
        <v>407</v>
      </c>
      <c r="E1117" s="341">
        <v>447</v>
      </c>
      <c r="F1117" s="341">
        <v>454</v>
      </c>
      <c r="G1117" s="341">
        <v>466</v>
      </c>
      <c r="H1117" s="341">
        <v>513</v>
      </c>
      <c r="I1117" s="342">
        <v>591</v>
      </c>
      <c r="J1117" s="340">
        <v>53</v>
      </c>
      <c r="K1117" s="341">
        <v>110</v>
      </c>
      <c r="L1117" s="341">
        <v>60</v>
      </c>
      <c r="M1117" s="341">
        <v>121</v>
      </c>
      <c r="N1117" s="340">
        <v>365</v>
      </c>
      <c r="O1117" s="341">
        <v>476</v>
      </c>
      <c r="P1117" s="341">
        <v>511</v>
      </c>
      <c r="Q1117" s="343">
        <v>476</v>
      </c>
      <c r="R1117" s="344">
        <v>511</v>
      </c>
      <c r="S1117" s="344">
        <v>577</v>
      </c>
      <c r="T1117" s="344">
        <v>598</v>
      </c>
      <c r="U1117" s="344">
        <v>614</v>
      </c>
      <c r="V1117" s="344">
        <v>614</v>
      </c>
      <c r="W1117" s="344">
        <v>122</v>
      </c>
      <c r="X1117" s="407">
        <v>137</v>
      </c>
      <c r="Y1117" s="384">
        <v>0.12</v>
      </c>
      <c r="Z1117" s="384">
        <v>0.25</v>
      </c>
      <c r="AA1117" s="384">
        <v>0.25</v>
      </c>
      <c r="AB1117" s="385">
        <v>0</v>
      </c>
      <c r="AC1117" s="385">
        <v>0</v>
      </c>
      <c r="AD1117" s="385">
        <v>66</v>
      </c>
      <c r="AE1117" s="385">
        <v>0</v>
      </c>
      <c r="AF1117" s="405">
        <v>1</v>
      </c>
      <c r="AG1117" s="333" t="s">
        <v>2162</v>
      </c>
      <c r="AH1117" s="388" t="s">
        <v>2161</v>
      </c>
      <c r="AI1117" s="388" t="s">
        <v>2162</v>
      </c>
      <c r="AJ1117" s="389">
        <v>21</v>
      </c>
      <c r="AK1117" s="390">
        <v>12</v>
      </c>
      <c r="AL1117" s="333">
        <v>93</v>
      </c>
      <c r="AM1117" s="333">
        <v>14.543330439814815</v>
      </c>
      <c r="AN1117" s="440">
        <v>115.5957638888889</v>
      </c>
      <c r="AO1117" s="389">
        <v>50.633680555555557</v>
      </c>
      <c r="AP1117" s="388">
        <v>7.3999999999999995</v>
      </c>
      <c r="AQ1117" s="389">
        <v>2</v>
      </c>
      <c r="AR1117" s="389">
        <v>2</v>
      </c>
      <c r="AS1117" s="389">
        <v>0</v>
      </c>
      <c r="AT1117" s="389">
        <v>0</v>
      </c>
      <c r="AU1117" s="389">
        <v>4</v>
      </c>
      <c r="AV1117" s="389">
        <v>6</v>
      </c>
      <c r="AW1117" s="350">
        <v>2</v>
      </c>
      <c r="AX1117" s="391">
        <v>2</v>
      </c>
      <c r="AY1117" s="83">
        <v>20</v>
      </c>
      <c r="AZ1117" s="5">
        <v>0</v>
      </c>
      <c r="BA1117" s="5" t="s">
        <v>1537</v>
      </c>
      <c r="BB1117" s="5" t="s">
        <v>1537</v>
      </c>
      <c r="BC1117" s="5" t="s">
        <v>1537</v>
      </c>
      <c r="BD1117" s="4" t="s">
        <v>3612</v>
      </c>
      <c r="BE1117" s="5">
        <v>0</v>
      </c>
      <c r="BF1117" s="5">
        <v>0</v>
      </c>
      <c r="BG1117" s="5">
        <v>1</v>
      </c>
      <c r="BH1117" s="5" t="s">
        <v>1537</v>
      </c>
      <c r="BI1117" s="289"/>
      <c r="BJ1117" s="297">
        <v>53</v>
      </c>
      <c r="BK1117" s="297">
        <v>47</v>
      </c>
    </row>
    <row r="1118" spans="1:63" x14ac:dyDescent="0.2">
      <c r="A1118" s="294" t="s">
        <v>348</v>
      </c>
      <c r="B1118" s="290" t="s">
        <v>2333</v>
      </c>
      <c r="C1118" s="340">
        <v>379</v>
      </c>
      <c r="D1118" s="341">
        <v>424</v>
      </c>
      <c r="E1118" s="341">
        <v>465</v>
      </c>
      <c r="F1118" s="341">
        <v>474</v>
      </c>
      <c r="G1118" s="341">
        <v>487</v>
      </c>
      <c r="H1118" s="341">
        <v>534</v>
      </c>
      <c r="I1118" s="342">
        <v>618</v>
      </c>
      <c r="J1118" s="340">
        <v>60</v>
      </c>
      <c r="K1118" s="341">
        <v>126</v>
      </c>
      <c r="L1118" s="341">
        <v>64</v>
      </c>
      <c r="M1118" s="341">
        <v>128</v>
      </c>
      <c r="N1118" s="340">
        <v>379</v>
      </c>
      <c r="O1118" s="341">
        <v>495</v>
      </c>
      <c r="P1118" s="341">
        <v>533</v>
      </c>
      <c r="Q1118" s="343">
        <v>495</v>
      </c>
      <c r="R1118" s="344">
        <v>533</v>
      </c>
      <c r="S1118" s="344">
        <v>602</v>
      </c>
      <c r="T1118" s="344">
        <v>619</v>
      </c>
      <c r="U1118" s="344">
        <v>640</v>
      </c>
      <c r="V1118" s="344">
        <v>640</v>
      </c>
      <c r="W1118" s="344">
        <v>122</v>
      </c>
      <c r="X1118" s="407">
        <v>137</v>
      </c>
      <c r="Y1118" s="384">
        <v>0.12</v>
      </c>
      <c r="Z1118" s="384">
        <v>0.25</v>
      </c>
      <c r="AA1118" s="384">
        <v>0.25</v>
      </c>
      <c r="AB1118" s="385">
        <v>0</v>
      </c>
      <c r="AC1118" s="385">
        <v>0</v>
      </c>
      <c r="AD1118" s="385">
        <v>66</v>
      </c>
      <c r="AE1118" s="385">
        <v>0</v>
      </c>
      <c r="AF1118" s="405">
        <v>1</v>
      </c>
      <c r="AG1118" s="333" t="s">
        <v>2162</v>
      </c>
      <c r="AH1118" s="388" t="s">
        <v>2161</v>
      </c>
      <c r="AI1118" s="388" t="s">
        <v>2162</v>
      </c>
      <c r="AJ1118" s="389">
        <v>24</v>
      </c>
      <c r="AK1118" s="390">
        <v>12</v>
      </c>
      <c r="AL1118" s="333">
        <v>96</v>
      </c>
      <c r="AM1118" s="333">
        <v>17.058195891203702</v>
      </c>
      <c r="AN1118" s="440">
        <v>131.04888888888891</v>
      </c>
      <c r="AO1118" s="389">
        <v>57.305555555555557</v>
      </c>
      <c r="AP1118" s="388">
        <v>7.6499999999999995</v>
      </c>
      <c r="AQ1118" s="389">
        <v>2</v>
      </c>
      <c r="AR1118" s="389">
        <v>2</v>
      </c>
      <c r="AS1118" s="389">
        <v>0</v>
      </c>
      <c r="AT1118" s="389">
        <v>0</v>
      </c>
      <c r="AU1118" s="389">
        <v>4</v>
      </c>
      <c r="AV1118" s="389">
        <v>6</v>
      </c>
      <c r="AW1118" s="350">
        <v>2</v>
      </c>
      <c r="AX1118" s="391">
        <v>2</v>
      </c>
      <c r="AY1118" s="83">
        <v>20</v>
      </c>
      <c r="AZ1118" s="5">
        <v>0</v>
      </c>
      <c r="BA1118" s="5" t="s">
        <v>1537</v>
      </c>
      <c r="BB1118" s="5" t="s">
        <v>1537</v>
      </c>
      <c r="BC1118" s="5" t="s">
        <v>1537</v>
      </c>
      <c r="BD1118" s="4" t="s">
        <v>3612</v>
      </c>
      <c r="BE1118" s="5">
        <v>0</v>
      </c>
      <c r="BF1118" s="5">
        <v>0</v>
      </c>
      <c r="BG1118" s="5">
        <v>1</v>
      </c>
      <c r="BH1118" s="5" t="s">
        <v>1537</v>
      </c>
      <c r="BI1118" s="289"/>
      <c r="BJ1118" s="297">
        <v>60</v>
      </c>
      <c r="BK1118" s="297">
        <v>49</v>
      </c>
    </row>
    <row r="1119" spans="1:63" x14ac:dyDescent="0.2">
      <c r="A1119" s="294" t="s">
        <v>249</v>
      </c>
      <c r="B1119" s="290" t="s">
        <v>2190</v>
      </c>
      <c r="C1119" s="340">
        <v>284</v>
      </c>
      <c r="D1119" s="341">
        <v>331</v>
      </c>
      <c r="E1119" s="341">
        <v>371</v>
      </c>
      <c r="F1119" s="341">
        <v>377</v>
      </c>
      <c r="G1119" s="341">
        <v>388</v>
      </c>
      <c r="H1119" s="341">
        <v>428</v>
      </c>
      <c r="I1119" s="342">
        <v>509</v>
      </c>
      <c r="J1119" s="340">
        <v>31</v>
      </c>
      <c r="K1119" s="341">
        <v>63</v>
      </c>
      <c r="L1119" s="341">
        <v>62</v>
      </c>
      <c r="M1119" s="341">
        <v>125</v>
      </c>
      <c r="N1119" s="340">
        <v>284</v>
      </c>
      <c r="O1119" s="341">
        <v>398</v>
      </c>
      <c r="P1119" s="341">
        <v>428</v>
      </c>
      <c r="Q1119" s="343">
        <v>398</v>
      </c>
      <c r="R1119" s="344">
        <v>428</v>
      </c>
      <c r="S1119" s="344">
        <v>488</v>
      </c>
      <c r="T1119" s="344">
        <v>509</v>
      </c>
      <c r="U1119" s="344">
        <v>524</v>
      </c>
      <c r="V1119" s="344">
        <v>524</v>
      </c>
      <c r="W1119" s="344">
        <v>122</v>
      </c>
      <c r="X1119" s="407">
        <v>137</v>
      </c>
      <c r="Y1119" s="384">
        <v>0.12</v>
      </c>
      <c r="Z1119" s="384">
        <v>0.25</v>
      </c>
      <c r="AA1119" s="384">
        <v>0.25</v>
      </c>
      <c r="AB1119" s="385">
        <v>0</v>
      </c>
      <c r="AC1119" s="385">
        <v>0</v>
      </c>
      <c r="AD1119" s="385">
        <v>66</v>
      </c>
      <c r="AE1119" s="385">
        <v>0</v>
      </c>
      <c r="AF1119" s="405">
        <v>1</v>
      </c>
      <c r="AG1119" s="333" t="s">
        <v>2162</v>
      </c>
      <c r="AH1119" s="388" t="s">
        <v>2161</v>
      </c>
      <c r="AI1119" s="388" t="s">
        <v>2162</v>
      </c>
      <c r="AJ1119" s="389">
        <v>12</v>
      </c>
      <c r="AK1119" s="390">
        <v>12</v>
      </c>
      <c r="AL1119" s="333">
        <v>96</v>
      </c>
      <c r="AM1119" s="333">
        <v>8.8702618634259256</v>
      </c>
      <c r="AN1119" s="440">
        <v>80.69638888888889</v>
      </c>
      <c r="AO1119" s="389">
        <v>35.118055555555557</v>
      </c>
      <c r="AP1119" s="388">
        <v>7.6499999999999995</v>
      </c>
      <c r="AQ1119" s="389">
        <v>2</v>
      </c>
      <c r="AR1119" s="389">
        <v>2</v>
      </c>
      <c r="AS1119" s="389">
        <v>0</v>
      </c>
      <c r="AT1119" s="389">
        <v>0</v>
      </c>
      <c r="AU1119" s="389">
        <v>4</v>
      </c>
      <c r="AV1119" s="389">
        <v>6</v>
      </c>
      <c r="AW1119" s="350">
        <v>1</v>
      </c>
      <c r="AX1119" s="391">
        <v>2</v>
      </c>
      <c r="AY1119" s="83">
        <v>20</v>
      </c>
      <c r="AZ1119" s="5">
        <v>0</v>
      </c>
      <c r="BA1119" s="5" t="s">
        <v>1537</v>
      </c>
      <c r="BB1119" s="5" t="s">
        <v>1537</v>
      </c>
      <c r="BC1119" s="5" t="s">
        <v>1537</v>
      </c>
      <c r="BD1119" s="4" t="s">
        <v>3612</v>
      </c>
      <c r="BE1119" s="5">
        <v>0</v>
      </c>
      <c r="BF1119" s="5">
        <v>0</v>
      </c>
      <c r="BG1119" s="5">
        <v>1</v>
      </c>
      <c r="BH1119" s="5" t="s">
        <v>1537</v>
      </c>
      <c r="BI1119" s="289"/>
      <c r="BJ1119" s="297">
        <v>31</v>
      </c>
      <c r="BK1119" s="297">
        <v>39</v>
      </c>
    </row>
    <row r="1120" spans="1:63" x14ac:dyDescent="0.2">
      <c r="A1120" s="294" t="s">
        <v>299</v>
      </c>
      <c r="B1120" s="290" t="s">
        <v>2243</v>
      </c>
      <c r="C1120" s="340">
        <v>340</v>
      </c>
      <c r="D1120" s="341">
        <v>385</v>
      </c>
      <c r="E1120" s="341">
        <v>425</v>
      </c>
      <c r="F1120" s="341">
        <v>433</v>
      </c>
      <c r="G1120" s="341">
        <v>446</v>
      </c>
      <c r="H1120" s="341">
        <v>490</v>
      </c>
      <c r="I1120" s="342">
        <v>571</v>
      </c>
      <c r="J1120" s="340">
        <v>46</v>
      </c>
      <c r="K1120" s="341">
        <v>94</v>
      </c>
      <c r="L1120" s="341">
        <v>62</v>
      </c>
      <c r="M1120" s="341">
        <v>125</v>
      </c>
      <c r="N1120" s="340">
        <v>340</v>
      </c>
      <c r="O1120" s="341">
        <v>455</v>
      </c>
      <c r="P1120" s="341">
        <v>489</v>
      </c>
      <c r="Q1120" s="343">
        <v>455</v>
      </c>
      <c r="R1120" s="344">
        <v>489</v>
      </c>
      <c r="S1120" s="344">
        <v>554</v>
      </c>
      <c r="T1120" s="344">
        <v>572</v>
      </c>
      <c r="U1120" s="344">
        <v>591</v>
      </c>
      <c r="V1120" s="344">
        <v>591</v>
      </c>
      <c r="W1120" s="344">
        <v>122</v>
      </c>
      <c r="X1120" s="407">
        <v>137</v>
      </c>
      <c r="Y1120" s="384">
        <v>0.12</v>
      </c>
      <c r="Z1120" s="384">
        <v>0.25</v>
      </c>
      <c r="AA1120" s="384">
        <v>0.25</v>
      </c>
      <c r="AB1120" s="385">
        <v>0</v>
      </c>
      <c r="AC1120" s="385">
        <v>0</v>
      </c>
      <c r="AD1120" s="385">
        <v>66</v>
      </c>
      <c r="AE1120" s="385">
        <v>0</v>
      </c>
      <c r="AF1120" s="405">
        <v>1</v>
      </c>
      <c r="AG1120" s="333" t="s">
        <v>2162</v>
      </c>
      <c r="AH1120" s="388" t="s">
        <v>2161</v>
      </c>
      <c r="AI1120" s="388" t="s">
        <v>2162</v>
      </c>
      <c r="AJ1120" s="389">
        <v>18</v>
      </c>
      <c r="AK1120" s="390">
        <v>12</v>
      </c>
      <c r="AL1120" s="333">
        <v>96</v>
      </c>
      <c r="AM1120" s="333">
        <v>12.964228877314815</v>
      </c>
      <c r="AN1120" s="440">
        <v>105.87263888888889</v>
      </c>
      <c r="AO1120" s="389">
        <v>46.211805555555557</v>
      </c>
      <c r="AP1120" s="388">
        <v>7.6499999999999995</v>
      </c>
      <c r="AQ1120" s="389">
        <v>2</v>
      </c>
      <c r="AR1120" s="389">
        <v>2</v>
      </c>
      <c r="AS1120" s="389">
        <v>0</v>
      </c>
      <c r="AT1120" s="389">
        <v>0</v>
      </c>
      <c r="AU1120" s="389">
        <v>4</v>
      </c>
      <c r="AV1120" s="389">
        <v>6</v>
      </c>
      <c r="AW1120" s="350">
        <v>2</v>
      </c>
      <c r="AX1120" s="391">
        <v>2</v>
      </c>
      <c r="AY1120" s="83">
        <v>20</v>
      </c>
      <c r="AZ1120" s="5">
        <v>0</v>
      </c>
      <c r="BA1120" s="5" t="s">
        <v>1537</v>
      </c>
      <c r="BB1120" s="5" t="s">
        <v>1537</v>
      </c>
      <c r="BC1120" s="5" t="s">
        <v>1537</v>
      </c>
      <c r="BD1120" s="4" t="s">
        <v>3612</v>
      </c>
      <c r="BE1120" s="5">
        <v>0</v>
      </c>
      <c r="BF1120" s="5">
        <v>0</v>
      </c>
      <c r="BG1120" s="5">
        <v>1</v>
      </c>
      <c r="BH1120" s="5" t="s">
        <v>1537</v>
      </c>
      <c r="BI1120" s="289"/>
      <c r="BJ1120" s="297">
        <v>46</v>
      </c>
      <c r="BK1120" s="297">
        <v>45</v>
      </c>
    </row>
    <row r="1121" spans="1:63" x14ac:dyDescent="0.2">
      <c r="A1121" s="294" t="s">
        <v>1715</v>
      </c>
      <c r="B1121" s="290" t="s">
        <v>2288</v>
      </c>
      <c r="C1121" s="340">
        <v>374</v>
      </c>
      <c r="D1121" s="341">
        <v>418</v>
      </c>
      <c r="E1121" s="341">
        <v>458</v>
      </c>
      <c r="F1121" s="341">
        <v>466</v>
      </c>
      <c r="G1121" s="341">
        <v>480</v>
      </c>
      <c r="H1121" s="341">
        <v>526</v>
      </c>
      <c r="I1121" s="342">
        <v>608</v>
      </c>
      <c r="J1121" s="340">
        <v>53</v>
      </c>
      <c r="K1121" s="341">
        <v>110</v>
      </c>
      <c r="L1121" s="341">
        <v>62</v>
      </c>
      <c r="M1121" s="342">
        <v>125</v>
      </c>
      <c r="N1121" s="340">
        <v>374</v>
      </c>
      <c r="O1121" s="341">
        <v>487</v>
      </c>
      <c r="P1121" s="341">
        <v>525</v>
      </c>
      <c r="Q1121" s="343">
        <v>487</v>
      </c>
      <c r="R1121" s="344">
        <v>525</v>
      </c>
      <c r="S1121" s="344">
        <v>591</v>
      </c>
      <c r="T1121" s="344">
        <v>608</v>
      </c>
      <c r="U1121" s="344">
        <v>629</v>
      </c>
      <c r="V1121" s="344">
        <v>629</v>
      </c>
      <c r="W1121" s="344">
        <v>122</v>
      </c>
      <c r="X1121" s="407">
        <v>137</v>
      </c>
      <c r="Y1121" s="384">
        <v>0.12</v>
      </c>
      <c r="Z1121" s="384">
        <v>0.25</v>
      </c>
      <c r="AA1121" s="384">
        <v>0.25</v>
      </c>
      <c r="AB1121" s="385">
        <v>0</v>
      </c>
      <c r="AC1121" s="385">
        <v>0</v>
      </c>
      <c r="AD1121" s="385">
        <v>66</v>
      </c>
      <c r="AE1121" s="385">
        <v>0</v>
      </c>
      <c r="AF1121" s="405">
        <v>1</v>
      </c>
      <c r="AG1121" s="333" t="s">
        <v>2162</v>
      </c>
      <c r="AH1121" s="388" t="s">
        <v>2161</v>
      </c>
      <c r="AI1121" s="388" t="s">
        <v>2162</v>
      </c>
      <c r="AJ1121" s="389">
        <v>21</v>
      </c>
      <c r="AK1121" s="390">
        <v>12</v>
      </c>
      <c r="AL1121" s="333">
        <v>96</v>
      </c>
      <c r="AM1121" s="333">
        <v>15.01121238425926</v>
      </c>
      <c r="AN1121" s="440">
        <v>118.46076388888889</v>
      </c>
      <c r="AO1121" s="389">
        <v>51.758680555555557</v>
      </c>
      <c r="AP1121" s="388">
        <v>7.6499999999999995</v>
      </c>
      <c r="AQ1121" s="389">
        <v>2</v>
      </c>
      <c r="AR1121" s="389">
        <v>2</v>
      </c>
      <c r="AS1121" s="389">
        <v>0</v>
      </c>
      <c r="AT1121" s="389">
        <v>0</v>
      </c>
      <c r="AU1121" s="389">
        <v>4</v>
      </c>
      <c r="AV1121" s="389">
        <v>6</v>
      </c>
      <c r="AW1121" s="350">
        <v>2</v>
      </c>
      <c r="AX1121" s="391">
        <v>2</v>
      </c>
      <c r="AY1121" s="83">
        <v>20</v>
      </c>
      <c r="AZ1121" s="5">
        <v>0</v>
      </c>
      <c r="BA1121" s="5" t="s">
        <v>1537</v>
      </c>
      <c r="BB1121" s="5" t="s">
        <v>1537</v>
      </c>
      <c r="BC1121" s="5" t="s">
        <v>1537</v>
      </c>
      <c r="BD1121" s="4" t="s">
        <v>3612</v>
      </c>
      <c r="BE1121" s="5">
        <v>0</v>
      </c>
      <c r="BF1121" s="5">
        <v>0</v>
      </c>
      <c r="BG1121" s="5">
        <v>1</v>
      </c>
      <c r="BH1121" s="5" t="s">
        <v>1537</v>
      </c>
      <c r="BI1121" s="289"/>
      <c r="BJ1121" s="297">
        <v>53</v>
      </c>
      <c r="BK1121" s="297">
        <v>48</v>
      </c>
    </row>
    <row r="1122" spans="1:63" x14ac:dyDescent="0.2">
      <c r="A1122" s="294" t="s">
        <v>310</v>
      </c>
      <c r="B1122" s="290" t="s">
        <v>2298</v>
      </c>
      <c r="C1122" s="340">
        <v>373</v>
      </c>
      <c r="D1122" s="341">
        <v>422</v>
      </c>
      <c r="E1122" s="341">
        <v>466</v>
      </c>
      <c r="F1122" s="341">
        <v>475</v>
      </c>
      <c r="G1122" s="341">
        <v>488</v>
      </c>
      <c r="H1122" s="341">
        <v>536</v>
      </c>
      <c r="I1122" s="342">
        <v>626</v>
      </c>
      <c r="J1122" s="340">
        <v>60</v>
      </c>
      <c r="K1122" s="341">
        <v>126</v>
      </c>
      <c r="L1122" s="341">
        <v>68</v>
      </c>
      <c r="M1122" s="342">
        <v>137</v>
      </c>
      <c r="N1122" s="340">
        <v>373</v>
      </c>
      <c r="O1122" s="341">
        <v>485</v>
      </c>
      <c r="P1122" s="341">
        <v>523</v>
      </c>
      <c r="Q1122" s="343">
        <v>485</v>
      </c>
      <c r="R1122" s="344">
        <v>523</v>
      </c>
      <c r="S1122" s="344">
        <v>590</v>
      </c>
      <c r="T1122" s="344">
        <v>634</v>
      </c>
      <c r="U1122" s="344">
        <v>628</v>
      </c>
      <c r="V1122" s="344">
        <v>628</v>
      </c>
      <c r="W1122" s="344">
        <v>122</v>
      </c>
      <c r="X1122" s="407">
        <v>137</v>
      </c>
      <c r="Y1122" s="384">
        <v>0.12</v>
      </c>
      <c r="Z1122" s="384">
        <v>0.25</v>
      </c>
      <c r="AA1122" s="384">
        <v>0.25</v>
      </c>
      <c r="AB1122" s="385">
        <v>0</v>
      </c>
      <c r="AC1122" s="385">
        <v>0</v>
      </c>
      <c r="AD1122" s="385">
        <v>55</v>
      </c>
      <c r="AE1122" s="385">
        <v>0</v>
      </c>
      <c r="AF1122" s="405">
        <v>1</v>
      </c>
      <c r="AG1122" s="333" t="s">
        <v>2162</v>
      </c>
      <c r="AH1122" s="388" t="s">
        <v>2161</v>
      </c>
      <c r="AI1122" s="388" t="s">
        <v>2162</v>
      </c>
      <c r="AJ1122" s="389">
        <v>24</v>
      </c>
      <c r="AK1122" s="390">
        <v>15</v>
      </c>
      <c r="AL1122" s="333">
        <v>84</v>
      </c>
      <c r="AM1122" s="333">
        <v>18.58814380787037</v>
      </c>
      <c r="AN1122" s="440">
        <v>130.95805555555557</v>
      </c>
      <c r="AO1122" s="389">
        <v>55.388888888888886</v>
      </c>
      <c r="AP1122" s="388">
        <v>10</v>
      </c>
      <c r="AQ1122" s="389">
        <v>2</v>
      </c>
      <c r="AR1122" s="389">
        <v>2</v>
      </c>
      <c r="AS1122" s="389">
        <v>0</v>
      </c>
      <c r="AT1122" s="389">
        <v>0</v>
      </c>
      <c r="AU1122" s="389">
        <v>3</v>
      </c>
      <c r="AV1122" s="389">
        <v>5</v>
      </c>
      <c r="AW1122" s="350">
        <v>2</v>
      </c>
      <c r="AX1122" s="391">
        <v>2</v>
      </c>
      <c r="AY1122" s="83">
        <v>20</v>
      </c>
      <c r="AZ1122" s="5">
        <v>0</v>
      </c>
      <c r="BA1122" s="5" t="s">
        <v>1537</v>
      </c>
      <c r="BB1122" s="5" t="s">
        <v>1537</v>
      </c>
      <c r="BC1122" s="5" t="s">
        <v>1537</v>
      </c>
      <c r="BD1122" s="4" t="s">
        <v>3612</v>
      </c>
      <c r="BE1122" s="5">
        <v>0</v>
      </c>
      <c r="BF1122" s="5">
        <v>0</v>
      </c>
      <c r="BG1122" s="5">
        <v>1</v>
      </c>
      <c r="BH1122" s="5" t="s">
        <v>1537</v>
      </c>
      <c r="BI1122" s="289"/>
      <c r="BJ1122" s="297">
        <v>60</v>
      </c>
      <c r="BK1122" s="297">
        <v>49</v>
      </c>
    </row>
    <row r="1123" spans="1:63" x14ac:dyDescent="0.2">
      <c r="A1123" s="294" t="s">
        <v>210</v>
      </c>
      <c r="B1123" s="290" t="s">
        <v>2163</v>
      </c>
      <c r="C1123" s="340">
        <v>289</v>
      </c>
      <c r="D1123" s="341">
        <v>341</v>
      </c>
      <c r="E1123" s="341">
        <v>385</v>
      </c>
      <c r="F1123" s="341">
        <v>393</v>
      </c>
      <c r="G1123" s="341">
        <v>405</v>
      </c>
      <c r="H1123" s="341">
        <v>446</v>
      </c>
      <c r="I1123" s="342">
        <v>534</v>
      </c>
      <c r="J1123" s="340">
        <v>31</v>
      </c>
      <c r="K1123" s="341">
        <v>63</v>
      </c>
      <c r="L1123" s="341">
        <v>68</v>
      </c>
      <c r="M1123" s="342">
        <v>137</v>
      </c>
      <c r="N1123" s="340">
        <v>289</v>
      </c>
      <c r="O1123" s="341">
        <v>404</v>
      </c>
      <c r="P1123" s="341">
        <v>435</v>
      </c>
      <c r="Q1123" s="343">
        <v>404</v>
      </c>
      <c r="R1123" s="344">
        <v>435</v>
      </c>
      <c r="S1123" s="344">
        <v>494</v>
      </c>
      <c r="T1123" s="344">
        <v>541</v>
      </c>
      <c r="U1123" s="344">
        <v>531</v>
      </c>
      <c r="V1123" s="344">
        <v>531</v>
      </c>
      <c r="W1123" s="344">
        <v>122</v>
      </c>
      <c r="X1123" s="407">
        <v>137</v>
      </c>
      <c r="Y1123" s="384">
        <v>0.12</v>
      </c>
      <c r="Z1123" s="384">
        <v>0.25</v>
      </c>
      <c r="AA1123" s="384">
        <v>0.25</v>
      </c>
      <c r="AB1123" s="385">
        <v>0</v>
      </c>
      <c r="AC1123" s="385">
        <v>0</v>
      </c>
      <c r="AD1123" s="385">
        <v>55</v>
      </c>
      <c r="AE1123" s="385">
        <v>0</v>
      </c>
      <c r="AF1123" s="405">
        <v>1</v>
      </c>
      <c r="AG1123" s="333" t="s">
        <v>2162</v>
      </c>
      <c r="AH1123" s="388" t="s">
        <v>2161</v>
      </c>
      <c r="AI1123" s="388" t="s">
        <v>2162</v>
      </c>
      <c r="AJ1123" s="389">
        <v>12</v>
      </c>
      <c r="AK1123" s="390">
        <v>15</v>
      </c>
      <c r="AL1123" s="333">
        <v>84</v>
      </c>
      <c r="AM1123" s="333">
        <v>9.6658347800925934</v>
      </c>
      <c r="AN1123" s="440">
        <v>83.685555555555567</v>
      </c>
      <c r="AO1123" s="389">
        <v>34.576388888888886</v>
      </c>
      <c r="AP1123" s="388">
        <v>10</v>
      </c>
      <c r="AQ1123" s="389">
        <v>2</v>
      </c>
      <c r="AR1123" s="389">
        <v>2</v>
      </c>
      <c r="AS1123" s="389">
        <v>0</v>
      </c>
      <c r="AT1123" s="389">
        <v>0</v>
      </c>
      <c r="AU1123" s="389">
        <v>3</v>
      </c>
      <c r="AV1123" s="389">
        <v>5</v>
      </c>
      <c r="AW1123" s="350">
        <v>1</v>
      </c>
      <c r="AX1123" s="391">
        <v>2</v>
      </c>
      <c r="AY1123" s="83">
        <v>20</v>
      </c>
      <c r="AZ1123" s="5">
        <v>0</v>
      </c>
      <c r="BA1123" s="5" t="s">
        <v>1537</v>
      </c>
      <c r="BB1123" s="5" t="s">
        <v>1537</v>
      </c>
      <c r="BC1123" s="5" t="s">
        <v>1537</v>
      </c>
      <c r="BD1123" s="4" t="s">
        <v>3612</v>
      </c>
      <c r="BE1123" s="5">
        <v>0</v>
      </c>
      <c r="BF1123" s="5">
        <v>0</v>
      </c>
      <c r="BG1123" s="5">
        <v>1</v>
      </c>
      <c r="BH1123" s="5" t="s">
        <v>1537</v>
      </c>
      <c r="BI1123" s="289"/>
      <c r="BJ1123" s="297">
        <v>31</v>
      </c>
      <c r="BK1123" s="297">
        <v>41</v>
      </c>
    </row>
    <row r="1124" spans="1:63" x14ac:dyDescent="0.2">
      <c r="A1124" s="294" t="s">
        <v>260</v>
      </c>
      <c r="B1124" s="290" t="s">
        <v>2208</v>
      </c>
      <c r="C1124" s="340">
        <v>347</v>
      </c>
      <c r="D1124" s="341">
        <v>397</v>
      </c>
      <c r="E1124" s="341">
        <v>441</v>
      </c>
      <c r="F1124" s="341">
        <v>449</v>
      </c>
      <c r="G1124" s="341">
        <v>462</v>
      </c>
      <c r="H1124" s="341">
        <v>508</v>
      </c>
      <c r="I1124" s="342">
        <v>597</v>
      </c>
      <c r="J1124" s="340">
        <v>46</v>
      </c>
      <c r="K1124" s="341">
        <v>94</v>
      </c>
      <c r="L1124" s="341">
        <v>68</v>
      </c>
      <c r="M1124" s="342">
        <v>137</v>
      </c>
      <c r="N1124" s="340">
        <v>347</v>
      </c>
      <c r="O1124" s="341">
        <v>460</v>
      </c>
      <c r="P1124" s="341">
        <v>494</v>
      </c>
      <c r="Q1124" s="343">
        <v>460</v>
      </c>
      <c r="R1124" s="344">
        <v>494</v>
      </c>
      <c r="S1124" s="344">
        <v>560</v>
      </c>
      <c r="T1124" s="344">
        <v>604</v>
      </c>
      <c r="U1124" s="344">
        <v>598</v>
      </c>
      <c r="V1124" s="344">
        <v>598</v>
      </c>
      <c r="W1124" s="344">
        <v>122</v>
      </c>
      <c r="X1124" s="407">
        <v>137</v>
      </c>
      <c r="Y1124" s="384">
        <v>0.12</v>
      </c>
      <c r="Z1124" s="384">
        <v>0.25</v>
      </c>
      <c r="AA1124" s="384">
        <v>0.25</v>
      </c>
      <c r="AB1124" s="385">
        <v>0</v>
      </c>
      <c r="AC1124" s="385">
        <v>0</v>
      </c>
      <c r="AD1124" s="385">
        <v>55</v>
      </c>
      <c r="AE1124" s="385">
        <v>0</v>
      </c>
      <c r="AF1124" s="405">
        <v>1</v>
      </c>
      <c r="AG1124" s="333" t="s">
        <v>2162</v>
      </c>
      <c r="AH1124" s="388" t="s">
        <v>2161</v>
      </c>
      <c r="AI1124" s="388" t="s">
        <v>2162</v>
      </c>
      <c r="AJ1124" s="389">
        <v>18</v>
      </c>
      <c r="AK1124" s="390">
        <v>15</v>
      </c>
      <c r="AL1124" s="333">
        <v>84</v>
      </c>
      <c r="AM1124" s="333">
        <v>14.126989293981481</v>
      </c>
      <c r="AN1124" s="440">
        <v>107.32180555555557</v>
      </c>
      <c r="AO1124" s="389">
        <v>44.982638888888886</v>
      </c>
      <c r="AP1124" s="388">
        <v>10</v>
      </c>
      <c r="AQ1124" s="389">
        <v>2</v>
      </c>
      <c r="AR1124" s="389">
        <v>2</v>
      </c>
      <c r="AS1124" s="389">
        <v>0</v>
      </c>
      <c r="AT1124" s="389">
        <v>0</v>
      </c>
      <c r="AU1124" s="389">
        <v>3</v>
      </c>
      <c r="AV1124" s="389">
        <v>5</v>
      </c>
      <c r="AW1124" s="350">
        <v>2</v>
      </c>
      <c r="AX1124" s="391">
        <v>2</v>
      </c>
      <c r="AY1124" s="83">
        <v>20</v>
      </c>
      <c r="AZ1124" s="5">
        <v>0</v>
      </c>
      <c r="BA1124" s="5" t="s">
        <v>1537</v>
      </c>
      <c r="BB1124" s="5" t="s">
        <v>1537</v>
      </c>
      <c r="BC1124" s="5" t="s">
        <v>1537</v>
      </c>
      <c r="BD1124" s="4" t="s">
        <v>3612</v>
      </c>
      <c r="BE1124" s="5">
        <v>0</v>
      </c>
      <c r="BF1124" s="5">
        <v>0</v>
      </c>
      <c r="BG1124" s="5">
        <v>1</v>
      </c>
      <c r="BH1124" s="5" t="s">
        <v>1537</v>
      </c>
      <c r="BI1124" s="289"/>
      <c r="BJ1124" s="297">
        <v>46</v>
      </c>
      <c r="BK1124" s="297">
        <v>47</v>
      </c>
    </row>
    <row r="1125" spans="1:63" x14ac:dyDescent="0.2">
      <c r="A1125" s="294" t="s">
        <v>1676</v>
      </c>
      <c r="B1125" s="290" t="s">
        <v>2253</v>
      </c>
      <c r="C1125" s="340">
        <v>375</v>
      </c>
      <c r="D1125" s="341">
        <v>424</v>
      </c>
      <c r="E1125" s="341">
        <v>468</v>
      </c>
      <c r="F1125" s="341">
        <v>477</v>
      </c>
      <c r="G1125" s="341">
        <v>490</v>
      </c>
      <c r="H1125" s="341">
        <v>538</v>
      </c>
      <c r="I1125" s="342">
        <v>628</v>
      </c>
      <c r="J1125" s="340">
        <v>53</v>
      </c>
      <c r="K1125" s="341">
        <v>110</v>
      </c>
      <c r="L1125" s="341">
        <v>68</v>
      </c>
      <c r="M1125" s="342">
        <v>137</v>
      </c>
      <c r="N1125" s="340">
        <v>375</v>
      </c>
      <c r="O1125" s="341">
        <v>487</v>
      </c>
      <c r="P1125" s="341">
        <v>525</v>
      </c>
      <c r="Q1125" s="343">
        <v>487</v>
      </c>
      <c r="R1125" s="344">
        <v>525</v>
      </c>
      <c r="S1125" s="344">
        <v>592</v>
      </c>
      <c r="T1125" s="344">
        <v>636</v>
      </c>
      <c r="U1125" s="344">
        <v>630</v>
      </c>
      <c r="V1125" s="344">
        <v>630</v>
      </c>
      <c r="W1125" s="344">
        <v>122</v>
      </c>
      <c r="X1125" s="407">
        <v>137</v>
      </c>
      <c r="Y1125" s="384">
        <v>0.12</v>
      </c>
      <c r="Z1125" s="384">
        <v>0.25</v>
      </c>
      <c r="AA1125" s="384">
        <v>0.25</v>
      </c>
      <c r="AB1125" s="385">
        <v>0</v>
      </c>
      <c r="AC1125" s="385">
        <v>0</v>
      </c>
      <c r="AD1125" s="385">
        <v>55</v>
      </c>
      <c r="AE1125" s="385">
        <v>0</v>
      </c>
      <c r="AF1125" s="405">
        <v>1</v>
      </c>
      <c r="AG1125" s="333" t="s">
        <v>2162</v>
      </c>
      <c r="AH1125" s="388" t="s">
        <v>2161</v>
      </c>
      <c r="AI1125" s="388" t="s">
        <v>2162</v>
      </c>
      <c r="AJ1125" s="389">
        <v>21</v>
      </c>
      <c r="AK1125" s="390">
        <v>15</v>
      </c>
      <c r="AL1125" s="333">
        <v>84</v>
      </c>
      <c r="AM1125" s="333">
        <v>16.357566550925927</v>
      </c>
      <c r="AN1125" s="440">
        <v>119.13993055555558</v>
      </c>
      <c r="AO1125" s="389">
        <v>50.185763888888886</v>
      </c>
      <c r="AP1125" s="388">
        <v>10</v>
      </c>
      <c r="AQ1125" s="389">
        <v>2</v>
      </c>
      <c r="AR1125" s="389">
        <v>2</v>
      </c>
      <c r="AS1125" s="389">
        <v>0</v>
      </c>
      <c r="AT1125" s="389">
        <v>0</v>
      </c>
      <c r="AU1125" s="389">
        <v>3</v>
      </c>
      <c r="AV1125" s="389">
        <v>5</v>
      </c>
      <c r="AW1125" s="350">
        <v>2</v>
      </c>
      <c r="AX1125" s="391">
        <v>2</v>
      </c>
      <c r="AY1125" s="83">
        <v>20</v>
      </c>
      <c r="AZ1125" s="5">
        <v>0</v>
      </c>
      <c r="BA1125" s="5" t="s">
        <v>1537</v>
      </c>
      <c r="BB1125" s="5" t="s">
        <v>1537</v>
      </c>
      <c r="BC1125" s="5" t="s">
        <v>1537</v>
      </c>
      <c r="BD1125" s="4" t="s">
        <v>3612</v>
      </c>
      <c r="BE1125" s="5">
        <v>0</v>
      </c>
      <c r="BF1125" s="5">
        <v>0</v>
      </c>
      <c r="BG1125" s="5">
        <v>1</v>
      </c>
      <c r="BH1125" s="5" t="s">
        <v>1537</v>
      </c>
      <c r="BI1125" s="289"/>
      <c r="BJ1125" s="297">
        <v>53</v>
      </c>
      <c r="BK1125" s="297">
        <v>49</v>
      </c>
    </row>
    <row r="1126" spans="1:63" x14ac:dyDescent="0.2">
      <c r="A1126" s="294" t="s">
        <v>320</v>
      </c>
      <c r="B1126" s="290" t="s">
        <v>2307</v>
      </c>
      <c r="C1126" s="340">
        <v>375</v>
      </c>
      <c r="D1126" s="341">
        <v>426</v>
      </c>
      <c r="E1126" s="341">
        <v>474</v>
      </c>
      <c r="F1126" s="341">
        <v>482</v>
      </c>
      <c r="G1126" s="341">
        <v>494</v>
      </c>
      <c r="H1126" s="341">
        <v>544</v>
      </c>
      <c r="I1126" s="342">
        <v>637</v>
      </c>
      <c r="J1126" s="340">
        <v>60</v>
      </c>
      <c r="K1126" s="341">
        <v>126</v>
      </c>
      <c r="L1126" s="341">
        <v>70</v>
      </c>
      <c r="M1126" s="342">
        <v>141</v>
      </c>
      <c r="N1126" s="340">
        <v>375</v>
      </c>
      <c r="O1126" s="341">
        <v>496</v>
      </c>
      <c r="P1126" s="341">
        <v>534</v>
      </c>
      <c r="Q1126" s="343">
        <v>496</v>
      </c>
      <c r="R1126" s="344">
        <v>534</v>
      </c>
      <c r="S1126" s="344">
        <v>598</v>
      </c>
      <c r="T1126" s="344">
        <v>664</v>
      </c>
      <c r="U1126" s="344">
        <v>634</v>
      </c>
      <c r="V1126" s="344">
        <v>634</v>
      </c>
      <c r="W1126" s="344">
        <v>122</v>
      </c>
      <c r="X1126" s="407">
        <v>137</v>
      </c>
      <c r="Y1126" s="384">
        <v>0.12</v>
      </c>
      <c r="Z1126" s="384">
        <v>0.25</v>
      </c>
      <c r="AA1126" s="384">
        <v>0.25</v>
      </c>
      <c r="AB1126" s="385">
        <v>0</v>
      </c>
      <c r="AC1126" s="385">
        <v>0</v>
      </c>
      <c r="AD1126" s="385">
        <v>55</v>
      </c>
      <c r="AE1126" s="385">
        <v>0</v>
      </c>
      <c r="AF1126" s="405">
        <v>1</v>
      </c>
      <c r="AG1126" s="333" t="s">
        <v>2162</v>
      </c>
      <c r="AH1126" s="388" t="s">
        <v>2161</v>
      </c>
      <c r="AI1126" s="388" t="s">
        <v>2162</v>
      </c>
      <c r="AJ1126" s="389">
        <v>24</v>
      </c>
      <c r="AK1126" s="390">
        <v>15</v>
      </c>
      <c r="AL1126" s="333">
        <v>87</v>
      </c>
      <c r="AM1126" s="333">
        <v>19.250036168981481</v>
      </c>
      <c r="AN1126" s="440">
        <v>130.95805555555557</v>
      </c>
      <c r="AO1126" s="389">
        <v>56.701388888888886</v>
      </c>
      <c r="AP1126" s="388">
        <v>8.625</v>
      </c>
      <c r="AQ1126" s="389">
        <v>2</v>
      </c>
      <c r="AR1126" s="389">
        <v>2</v>
      </c>
      <c r="AS1126" s="389">
        <v>0</v>
      </c>
      <c r="AT1126" s="389">
        <v>0</v>
      </c>
      <c r="AU1126" s="389">
        <v>3</v>
      </c>
      <c r="AV1126" s="389">
        <v>5</v>
      </c>
      <c r="AW1126" s="350">
        <v>2</v>
      </c>
      <c r="AX1126" s="391">
        <v>2</v>
      </c>
      <c r="AY1126" s="83">
        <v>20</v>
      </c>
      <c r="AZ1126" s="5">
        <v>0</v>
      </c>
      <c r="BA1126" s="5" t="s">
        <v>1537</v>
      </c>
      <c r="BB1126" s="5" t="s">
        <v>1537</v>
      </c>
      <c r="BC1126" s="5" t="s">
        <v>1537</v>
      </c>
      <c r="BD1126" s="4" t="s">
        <v>3612</v>
      </c>
      <c r="BE1126" s="5">
        <v>0</v>
      </c>
      <c r="BF1126" s="5">
        <v>0</v>
      </c>
      <c r="BG1126" s="5">
        <v>1</v>
      </c>
      <c r="BH1126" s="5" t="s">
        <v>1537</v>
      </c>
      <c r="BI1126" s="289"/>
      <c r="BJ1126" s="297">
        <v>60</v>
      </c>
      <c r="BK1126" s="297">
        <v>50</v>
      </c>
    </row>
    <row r="1127" spans="1:63" x14ac:dyDescent="0.2">
      <c r="A1127" s="294" t="s">
        <v>220</v>
      </c>
      <c r="B1127" s="290" t="s">
        <v>2172</v>
      </c>
      <c r="C1127" s="340">
        <v>290</v>
      </c>
      <c r="D1127" s="341">
        <v>344</v>
      </c>
      <c r="E1127" s="341">
        <v>391</v>
      </c>
      <c r="F1127" s="341">
        <v>398</v>
      </c>
      <c r="G1127" s="341">
        <v>410</v>
      </c>
      <c r="H1127" s="341">
        <v>452</v>
      </c>
      <c r="I1127" s="342">
        <v>544</v>
      </c>
      <c r="J1127" s="340">
        <v>31</v>
      </c>
      <c r="K1127" s="341">
        <v>63</v>
      </c>
      <c r="L1127" s="341">
        <v>70</v>
      </c>
      <c r="M1127" s="342">
        <v>141</v>
      </c>
      <c r="N1127" s="340">
        <v>290</v>
      </c>
      <c r="O1127" s="341">
        <v>412</v>
      </c>
      <c r="P1127" s="341">
        <v>445</v>
      </c>
      <c r="Q1127" s="343">
        <v>412</v>
      </c>
      <c r="R1127" s="344">
        <v>445</v>
      </c>
      <c r="S1127" s="344">
        <v>501</v>
      </c>
      <c r="T1127" s="344">
        <v>570</v>
      </c>
      <c r="U1127" s="344">
        <v>535</v>
      </c>
      <c r="V1127" s="344">
        <v>535</v>
      </c>
      <c r="W1127" s="344">
        <v>122</v>
      </c>
      <c r="X1127" s="407">
        <v>137</v>
      </c>
      <c r="Y1127" s="384">
        <v>0.12</v>
      </c>
      <c r="Z1127" s="384">
        <v>0.25</v>
      </c>
      <c r="AA1127" s="384">
        <v>0.25</v>
      </c>
      <c r="AB1127" s="385">
        <v>0</v>
      </c>
      <c r="AC1127" s="385">
        <v>0</v>
      </c>
      <c r="AD1127" s="385">
        <v>55</v>
      </c>
      <c r="AE1127" s="385">
        <v>0</v>
      </c>
      <c r="AF1127" s="405">
        <v>1</v>
      </c>
      <c r="AG1127" s="333" t="s">
        <v>2162</v>
      </c>
      <c r="AH1127" s="388" t="s">
        <v>2161</v>
      </c>
      <c r="AI1127" s="388" t="s">
        <v>2162</v>
      </c>
      <c r="AJ1127" s="389">
        <v>12</v>
      </c>
      <c r="AK1127" s="390">
        <v>15</v>
      </c>
      <c r="AL1127" s="333">
        <v>87</v>
      </c>
      <c r="AM1127" s="333">
        <v>10.01001880787037</v>
      </c>
      <c r="AN1127" s="440">
        <v>82.585555555555572</v>
      </c>
      <c r="AO1127" s="389">
        <v>35.388888888888886</v>
      </c>
      <c r="AP1127" s="388">
        <v>8.625</v>
      </c>
      <c r="AQ1127" s="389">
        <v>2</v>
      </c>
      <c r="AR1127" s="389">
        <v>2</v>
      </c>
      <c r="AS1127" s="389">
        <v>0</v>
      </c>
      <c r="AT1127" s="389">
        <v>0</v>
      </c>
      <c r="AU1127" s="389">
        <v>3</v>
      </c>
      <c r="AV1127" s="389">
        <v>5</v>
      </c>
      <c r="AW1127" s="350">
        <v>1</v>
      </c>
      <c r="AX1127" s="391">
        <v>2</v>
      </c>
      <c r="AY1127" s="83">
        <v>20</v>
      </c>
      <c r="AZ1127" s="5">
        <v>0</v>
      </c>
      <c r="BA1127" s="5" t="s">
        <v>1537</v>
      </c>
      <c r="BB1127" s="5" t="s">
        <v>1537</v>
      </c>
      <c r="BC1127" s="5" t="s">
        <v>1537</v>
      </c>
      <c r="BD1127" s="4" t="s">
        <v>3612</v>
      </c>
      <c r="BE1127" s="5">
        <v>0</v>
      </c>
      <c r="BF1127" s="5">
        <v>0</v>
      </c>
      <c r="BG1127" s="5">
        <v>1</v>
      </c>
      <c r="BH1127" s="5" t="s">
        <v>1537</v>
      </c>
      <c r="BI1127" s="289"/>
      <c r="BJ1127" s="297">
        <v>31</v>
      </c>
      <c r="BK1127" s="297">
        <v>41</v>
      </c>
    </row>
    <row r="1128" spans="1:63" x14ac:dyDescent="0.2">
      <c r="A1128" s="294" t="s">
        <v>270</v>
      </c>
      <c r="B1128" s="290" t="s">
        <v>2217</v>
      </c>
      <c r="C1128" s="340">
        <v>349</v>
      </c>
      <c r="D1128" s="341">
        <v>401</v>
      </c>
      <c r="E1128" s="341">
        <v>447</v>
      </c>
      <c r="F1128" s="341">
        <v>454</v>
      </c>
      <c r="G1128" s="341">
        <v>467</v>
      </c>
      <c r="H1128" s="341">
        <v>515</v>
      </c>
      <c r="I1128" s="342">
        <v>608</v>
      </c>
      <c r="J1128" s="340">
        <v>46</v>
      </c>
      <c r="K1128" s="341">
        <v>94</v>
      </c>
      <c r="L1128" s="341">
        <v>70</v>
      </c>
      <c r="M1128" s="342">
        <v>141</v>
      </c>
      <c r="N1128" s="340">
        <v>349</v>
      </c>
      <c r="O1128" s="341">
        <v>469</v>
      </c>
      <c r="P1128" s="341">
        <v>505</v>
      </c>
      <c r="Q1128" s="343">
        <v>469</v>
      </c>
      <c r="R1128" s="344">
        <v>505</v>
      </c>
      <c r="S1128" s="344">
        <v>568</v>
      </c>
      <c r="T1128" s="344">
        <v>634</v>
      </c>
      <c r="U1128" s="344">
        <v>602</v>
      </c>
      <c r="V1128" s="344">
        <v>602</v>
      </c>
      <c r="W1128" s="344">
        <v>122</v>
      </c>
      <c r="X1128" s="407">
        <v>137</v>
      </c>
      <c r="Y1128" s="384">
        <v>0.12</v>
      </c>
      <c r="Z1128" s="384">
        <v>0.25</v>
      </c>
      <c r="AA1128" s="384">
        <v>0.25</v>
      </c>
      <c r="AB1128" s="385">
        <v>0</v>
      </c>
      <c r="AC1128" s="385">
        <v>0</v>
      </c>
      <c r="AD1128" s="385">
        <v>55</v>
      </c>
      <c r="AE1128" s="385">
        <v>0</v>
      </c>
      <c r="AF1128" s="405">
        <v>1</v>
      </c>
      <c r="AG1128" s="333" t="s">
        <v>2162</v>
      </c>
      <c r="AH1128" s="388" t="s">
        <v>2161</v>
      </c>
      <c r="AI1128" s="388" t="s">
        <v>2162</v>
      </c>
      <c r="AJ1128" s="389">
        <v>18</v>
      </c>
      <c r="AK1128" s="390">
        <v>15</v>
      </c>
      <c r="AL1128" s="333">
        <v>87</v>
      </c>
      <c r="AM1128" s="333">
        <v>14.630027488425926</v>
      </c>
      <c r="AN1128" s="440">
        <v>106.77180555555557</v>
      </c>
      <c r="AO1128" s="389">
        <v>46.045138888888886</v>
      </c>
      <c r="AP1128" s="388">
        <v>8.625</v>
      </c>
      <c r="AQ1128" s="389">
        <v>2</v>
      </c>
      <c r="AR1128" s="389">
        <v>2</v>
      </c>
      <c r="AS1128" s="389">
        <v>0</v>
      </c>
      <c r="AT1128" s="389">
        <v>0</v>
      </c>
      <c r="AU1128" s="389">
        <v>3</v>
      </c>
      <c r="AV1128" s="389">
        <v>5</v>
      </c>
      <c r="AW1128" s="350">
        <v>2</v>
      </c>
      <c r="AX1128" s="391">
        <v>2</v>
      </c>
      <c r="AY1128" s="83">
        <v>20</v>
      </c>
      <c r="AZ1128" s="5">
        <v>0</v>
      </c>
      <c r="BA1128" s="5" t="s">
        <v>1537</v>
      </c>
      <c r="BB1128" s="5" t="s">
        <v>1537</v>
      </c>
      <c r="BC1128" s="5" t="s">
        <v>1537</v>
      </c>
      <c r="BD1128" s="4" t="s">
        <v>3612</v>
      </c>
      <c r="BE1128" s="5">
        <v>0</v>
      </c>
      <c r="BF1128" s="5">
        <v>0</v>
      </c>
      <c r="BG1128" s="5">
        <v>1</v>
      </c>
      <c r="BH1128" s="5" t="s">
        <v>1537</v>
      </c>
      <c r="BI1128" s="289"/>
      <c r="BJ1128" s="297">
        <v>46</v>
      </c>
      <c r="BK1128" s="297">
        <v>47</v>
      </c>
    </row>
    <row r="1129" spans="1:63" x14ac:dyDescent="0.2">
      <c r="A1129" s="294" t="s">
        <v>1686</v>
      </c>
      <c r="B1129" s="290" t="s">
        <v>2262</v>
      </c>
      <c r="C1129" s="340">
        <v>377</v>
      </c>
      <c r="D1129" s="341">
        <v>428</v>
      </c>
      <c r="E1129" s="341">
        <v>475</v>
      </c>
      <c r="F1129" s="341">
        <v>483</v>
      </c>
      <c r="G1129" s="341">
        <v>497</v>
      </c>
      <c r="H1129" s="341">
        <v>546</v>
      </c>
      <c r="I1129" s="342">
        <v>639</v>
      </c>
      <c r="J1129" s="340">
        <v>53</v>
      </c>
      <c r="K1129" s="341">
        <v>110</v>
      </c>
      <c r="L1129" s="341">
        <v>70</v>
      </c>
      <c r="M1129" s="342">
        <v>141</v>
      </c>
      <c r="N1129" s="340">
        <v>377</v>
      </c>
      <c r="O1129" s="341">
        <v>497</v>
      </c>
      <c r="P1129" s="341">
        <v>535</v>
      </c>
      <c r="Q1129" s="343">
        <v>497</v>
      </c>
      <c r="R1129" s="344">
        <v>535</v>
      </c>
      <c r="S1129" s="344">
        <v>600</v>
      </c>
      <c r="T1129" s="344">
        <v>666</v>
      </c>
      <c r="U1129" s="344">
        <v>636</v>
      </c>
      <c r="V1129" s="344">
        <v>636</v>
      </c>
      <c r="W1129" s="344">
        <v>122</v>
      </c>
      <c r="X1129" s="407">
        <v>137</v>
      </c>
      <c r="Y1129" s="384">
        <v>0.12</v>
      </c>
      <c r="Z1129" s="384">
        <v>0.25</v>
      </c>
      <c r="AA1129" s="384">
        <v>0.25</v>
      </c>
      <c r="AB1129" s="385">
        <v>0</v>
      </c>
      <c r="AC1129" s="385">
        <v>0</v>
      </c>
      <c r="AD1129" s="385">
        <v>55</v>
      </c>
      <c r="AE1129" s="385">
        <v>0</v>
      </c>
      <c r="AF1129" s="405">
        <v>1</v>
      </c>
      <c r="AG1129" s="333" t="s">
        <v>2162</v>
      </c>
      <c r="AH1129" s="388" t="s">
        <v>2161</v>
      </c>
      <c r="AI1129" s="388" t="s">
        <v>2162</v>
      </c>
      <c r="AJ1129" s="389">
        <v>21</v>
      </c>
      <c r="AK1129" s="390">
        <v>15</v>
      </c>
      <c r="AL1129" s="333">
        <v>87</v>
      </c>
      <c r="AM1129" s="333">
        <v>16.940031828703702</v>
      </c>
      <c r="AN1129" s="440">
        <v>118.86493055555557</v>
      </c>
      <c r="AO1129" s="389">
        <v>51.373263888888886</v>
      </c>
      <c r="AP1129" s="388">
        <v>8.625</v>
      </c>
      <c r="AQ1129" s="389">
        <v>2</v>
      </c>
      <c r="AR1129" s="389">
        <v>2</v>
      </c>
      <c r="AS1129" s="389">
        <v>0</v>
      </c>
      <c r="AT1129" s="389">
        <v>0</v>
      </c>
      <c r="AU1129" s="389">
        <v>3</v>
      </c>
      <c r="AV1129" s="389">
        <v>5</v>
      </c>
      <c r="AW1129" s="350">
        <v>2</v>
      </c>
      <c r="AX1129" s="391">
        <v>2</v>
      </c>
      <c r="AY1129" s="83">
        <v>20</v>
      </c>
      <c r="AZ1129" s="5">
        <v>0</v>
      </c>
      <c r="BA1129" s="5" t="s">
        <v>1537</v>
      </c>
      <c r="BB1129" s="5" t="s">
        <v>1537</v>
      </c>
      <c r="BC1129" s="5" t="s">
        <v>1537</v>
      </c>
      <c r="BD1129" s="4" t="s">
        <v>3612</v>
      </c>
      <c r="BE1129" s="5">
        <v>0</v>
      </c>
      <c r="BF1129" s="5">
        <v>0</v>
      </c>
      <c r="BG1129" s="5">
        <v>1</v>
      </c>
      <c r="BH1129" s="5" t="s">
        <v>1537</v>
      </c>
      <c r="BI1129" s="289"/>
      <c r="BJ1129" s="297">
        <v>53</v>
      </c>
      <c r="BK1129" s="297">
        <v>50</v>
      </c>
    </row>
    <row r="1130" spans="1:63" x14ac:dyDescent="0.2">
      <c r="A1130" s="294" t="s">
        <v>330</v>
      </c>
      <c r="B1130" s="290" t="s">
        <v>2316</v>
      </c>
      <c r="C1130" s="340">
        <v>377</v>
      </c>
      <c r="D1130" s="341">
        <v>431</v>
      </c>
      <c r="E1130" s="341">
        <v>479</v>
      </c>
      <c r="F1130" s="341">
        <v>487</v>
      </c>
      <c r="G1130" s="341">
        <v>501</v>
      </c>
      <c r="H1130" s="341">
        <v>551</v>
      </c>
      <c r="I1130" s="342">
        <v>648</v>
      </c>
      <c r="J1130" s="340">
        <v>60</v>
      </c>
      <c r="K1130" s="341">
        <v>126</v>
      </c>
      <c r="L1130" s="341">
        <v>72</v>
      </c>
      <c r="M1130" s="342">
        <v>146</v>
      </c>
      <c r="N1130" s="340">
        <v>377</v>
      </c>
      <c r="O1130" s="341">
        <v>499</v>
      </c>
      <c r="P1130" s="341">
        <v>538</v>
      </c>
      <c r="Q1130" s="343">
        <v>499</v>
      </c>
      <c r="R1130" s="344">
        <v>538</v>
      </c>
      <c r="S1130" s="344">
        <v>606</v>
      </c>
      <c r="T1130" s="344">
        <v>662</v>
      </c>
      <c r="U1130" s="344">
        <v>646</v>
      </c>
      <c r="V1130" s="344">
        <v>646</v>
      </c>
      <c r="W1130" s="344">
        <v>122</v>
      </c>
      <c r="X1130" s="407">
        <v>137</v>
      </c>
      <c r="Y1130" s="384">
        <v>0.12</v>
      </c>
      <c r="Z1130" s="384">
        <v>0.25</v>
      </c>
      <c r="AA1130" s="384">
        <v>0.25</v>
      </c>
      <c r="AB1130" s="385">
        <v>0</v>
      </c>
      <c r="AC1130" s="385">
        <v>0</v>
      </c>
      <c r="AD1130" s="385">
        <v>55</v>
      </c>
      <c r="AE1130" s="385">
        <v>0</v>
      </c>
      <c r="AF1130" s="405">
        <v>1</v>
      </c>
      <c r="AG1130" s="333" t="s">
        <v>2162</v>
      </c>
      <c r="AH1130" s="388" t="s">
        <v>2161</v>
      </c>
      <c r="AI1130" s="388" t="s">
        <v>2162</v>
      </c>
      <c r="AJ1130" s="389">
        <v>24</v>
      </c>
      <c r="AK1130" s="390">
        <v>15</v>
      </c>
      <c r="AL1130" s="333">
        <v>90</v>
      </c>
      <c r="AM1130" s="333">
        <v>19.911928530092592</v>
      </c>
      <c r="AN1130" s="440">
        <v>134.33305555555557</v>
      </c>
      <c r="AO1130" s="389">
        <v>58.013888888888886</v>
      </c>
      <c r="AP1130" s="388">
        <v>8.9375</v>
      </c>
      <c r="AQ1130" s="389">
        <v>2</v>
      </c>
      <c r="AR1130" s="389">
        <v>2</v>
      </c>
      <c r="AS1130" s="389">
        <v>0</v>
      </c>
      <c r="AT1130" s="389">
        <v>0</v>
      </c>
      <c r="AU1130" s="389">
        <v>3</v>
      </c>
      <c r="AV1130" s="389">
        <v>5</v>
      </c>
      <c r="AW1130" s="350">
        <v>2</v>
      </c>
      <c r="AX1130" s="391">
        <v>2</v>
      </c>
      <c r="AY1130" s="83">
        <v>20</v>
      </c>
      <c r="AZ1130" s="5">
        <v>0</v>
      </c>
      <c r="BA1130" s="5" t="s">
        <v>1537</v>
      </c>
      <c r="BB1130" s="5" t="s">
        <v>1537</v>
      </c>
      <c r="BC1130" s="5" t="s">
        <v>1537</v>
      </c>
      <c r="BD1130" s="4" t="s">
        <v>3612</v>
      </c>
      <c r="BE1130" s="5">
        <v>0</v>
      </c>
      <c r="BF1130" s="5">
        <v>0</v>
      </c>
      <c r="BG1130" s="5">
        <v>1</v>
      </c>
      <c r="BH1130" s="5" t="s">
        <v>1537</v>
      </c>
      <c r="BI1130" s="289"/>
      <c r="BJ1130" s="297">
        <v>60</v>
      </c>
      <c r="BK1130" s="297">
        <v>51</v>
      </c>
    </row>
    <row r="1131" spans="1:63" x14ac:dyDescent="0.2">
      <c r="A1131" s="294" t="s">
        <v>230</v>
      </c>
      <c r="B1131" s="290" t="s">
        <v>2181</v>
      </c>
      <c r="C1131" s="340">
        <v>292</v>
      </c>
      <c r="D1131" s="341">
        <v>349</v>
      </c>
      <c r="E1131" s="341">
        <v>395</v>
      </c>
      <c r="F1131" s="341">
        <v>403</v>
      </c>
      <c r="G1131" s="341">
        <v>415</v>
      </c>
      <c r="H1131" s="341">
        <v>459</v>
      </c>
      <c r="I1131" s="342">
        <v>554</v>
      </c>
      <c r="J1131" s="340">
        <v>31</v>
      </c>
      <c r="K1131" s="341">
        <v>63</v>
      </c>
      <c r="L1131" s="341">
        <v>72</v>
      </c>
      <c r="M1131" s="341">
        <v>146</v>
      </c>
      <c r="N1131" s="340">
        <v>292</v>
      </c>
      <c r="O1131" s="341">
        <v>415</v>
      </c>
      <c r="P1131" s="341">
        <v>448</v>
      </c>
      <c r="Q1131" s="343">
        <v>415</v>
      </c>
      <c r="R1131" s="344">
        <v>448</v>
      </c>
      <c r="S1131" s="344">
        <v>507</v>
      </c>
      <c r="T1131" s="344">
        <v>567</v>
      </c>
      <c r="U1131" s="344">
        <v>545</v>
      </c>
      <c r="V1131" s="344">
        <v>545</v>
      </c>
      <c r="W1131" s="344">
        <v>122</v>
      </c>
      <c r="X1131" s="407">
        <v>137</v>
      </c>
      <c r="Y1131" s="384">
        <v>0.12</v>
      </c>
      <c r="Z1131" s="384">
        <v>0.25</v>
      </c>
      <c r="AA1131" s="384">
        <v>0.25</v>
      </c>
      <c r="AB1131" s="385">
        <v>0</v>
      </c>
      <c r="AC1131" s="385">
        <v>0</v>
      </c>
      <c r="AD1131" s="385">
        <v>55</v>
      </c>
      <c r="AE1131" s="385">
        <v>0</v>
      </c>
      <c r="AF1131" s="405">
        <v>1</v>
      </c>
      <c r="AG1131" s="333" t="s">
        <v>2162</v>
      </c>
      <c r="AH1131" s="388" t="s">
        <v>2161</v>
      </c>
      <c r="AI1131" s="388" t="s">
        <v>2162</v>
      </c>
      <c r="AJ1131" s="389">
        <v>12</v>
      </c>
      <c r="AK1131" s="390">
        <v>15</v>
      </c>
      <c r="AL1131" s="333">
        <v>90</v>
      </c>
      <c r="AM1131" s="333">
        <v>10.354202835648149</v>
      </c>
      <c r="AN1131" s="440">
        <v>84.860555555555564</v>
      </c>
      <c r="AO1131" s="389">
        <v>36.201388888888886</v>
      </c>
      <c r="AP1131" s="388">
        <v>8.9375</v>
      </c>
      <c r="AQ1131" s="389">
        <v>2</v>
      </c>
      <c r="AR1131" s="389">
        <v>2</v>
      </c>
      <c r="AS1131" s="389">
        <v>0</v>
      </c>
      <c r="AT1131" s="389">
        <v>0</v>
      </c>
      <c r="AU1131" s="389">
        <v>3</v>
      </c>
      <c r="AV1131" s="389">
        <v>5</v>
      </c>
      <c r="AW1131" s="350">
        <v>1</v>
      </c>
      <c r="AX1131" s="391">
        <v>2</v>
      </c>
      <c r="AY1131" s="83">
        <v>20</v>
      </c>
      <c r="AZ1131" s="5">
        <v>0</v>
      </c>
      <c r="BA1131" s="5" t="s">
        <v>1537</v>
      </c>
      <c r="BB1131" s="5" t="s">
        <v>1537</v>
      </c>
      <c r="BC1131" s="5" t="s">
        <v>1537</v>
      </c>
      <c r="BD1131" s="4" t="s">
        <v>3612</v>
      </c>
      <c r="BE1131" s="5">
        <v>0</v>
      </c>
      <c r="BF1131" s="5">
        <v>0</v>
      </c>
      <c r="BG1131" s="5">
        <v>1</v>
      </c>
      <c r="BH1131" s="5" t="s">
        <v>1537</v>
      </c>
      <c r="BI1131" s="289"/>
      <c r="BJ1131" s="297">
        <v>31</v>
      </c>
      <c r="BK1131" s="297">
        <v>42</v>
      </c>
    </row>
    <row r="1132" spans="1:63" x14ac:dyDescent="0.2">
      <c r="A1132" s="294" t="s">
        <v>280</v>
      </c>
      <c r="B1132" s="290" t="s">
        <v>2226</v>
      </c>
      <c r="C1132" s="340">
        <v>351</v>
      </c>
      <c r="D1132" s="341">
        <v>405</v>
      </c>
      <c r="E1132" s="341">
        <v>452</v>
      </c>
      <c r="F1132" s="341">
        <v>460</v>
      </c>
      <c r="G1132" s="341">
        <v>474</v>
      </c>
      <c r="H1132" s="341">
        <v>522</v>
      </c>
      <c r="I1132" s="342">
        <v>617</v>
      </c>
      <c r="J1132" s="340">
        <v>46</v>
      </c>
      <c r="K1132" s="341">
        <v>94</v>
      </c>
      <c r="L1132" s="341">
        <v>72</v>
      </c>
      <c r="M1132" s="341">
        <v>146</v>
      </c>
      <c r="N1132" s="340">
        <v>351</v>
      </c>
      <c r="O1132" s="341">
        <v>473</v>
      </c>
      <c r="P1132" s="341">
        <v>509</v>
      </c>
      <c r="Q1132" s="343">
        <v>473</v>
      </c>
      <c r="R1132" s="344">
        <v>509</v>
      </c>
      <c r="S1132" s="344">
        <v>574</v>
      </c>
      <c r="T1132" s="344">
        <v>633</v>
      </c>
      <c r="U1132" s="344">
        <v>614</v>
      </c>
      <c r="V1132" s="344">
        <v>614</v>
      </c>
      <c r="W1132" s="344">
        <v>122</v>
      </c>
      <c r="X1132" s="407">
        <v>137</v>
      </c>
      <c r="Y1132" s="384">
        <v>0.12</v>
      </c>
      <c r="Z1132" s="384">
        <v>0.25</v>
      </c>
      <c r="AA1132" s="384">
        <v>0.25</v>
      </c>
      <c r="AB1132" s="385">
        <v>0</v>
      </c>
      <c r="AC1132" s="385">
        <v>0</v>
      </c>
      <c r="AD1132" s="385">
        <v>55</v>
      </c>
      <c r="AE1132" s="385">
        <v>0</v>
      </c>
      <c r="AF1132" s="405">
        <v>1</v>
      </c>
      <c r="AG1132" s="333" t="s">
        <v>2162</v>
      </c>
      <c r="AH1132" s="388" t="s">
        <v>2161</v>
      </c>
      <c r="AI1132" s="388" t="s">
        <v>2162</v>
      </c>
      <c r="AJ1132" s="389">
        <v>18</v>
      </c>
      <c r="AK1132" s="390">
        <v>15</v>
      </c>
      <c r="AL1132" s="333">
        <v>90</v>
      </c>
      <c r="AM1132" s="333">
        <v>15.13306568287037</v>
      </c>
      <c r="AN1132" s="440">
        <v>109.59680555555558</v>
      </c>
      <c r="AO1132" s="389">
        <v>47.107638888888886</v>
      </c>
      <c r="AP1132" s="388">
        <v>8.9375</v>
      </c>
      <c r="AQ1132" s="389">
        <v>2</v>
      </c>
      <c r="AR1132" s="389">
        <v>2</v>
      </c>
      <c r="AS1132" s="389">
        <v>0</v>
      </c>
      <c r="AT1132" s="389">
        <v>0</v>
      </c>
      <c r="AU1132" s="389">
        <v>3</v>
      </c>
      <c r="AV1132" s="389">
        <v>5</v>
      </c>
      <c r="AW1132" s="350">
        <v>2</v>
      </c>
      <c r="AX1132" s="391">
        <v>2</v>
      </c>
      <c r="AY1132" s="83">
        <v>20</v>
      </c>
      <c r="AZ1132" s="5">
        <v>0</v>
      </c>
      <c r="BA1132" s="5" t="s">
        <v>1537</v>
      </c>
      <c r="BB1132" s="5" t="s">
        <v>1537</v>
      </c>
      <c r="BC1132" s="5" t="s">
        <v>1537</v>
      </c>
      <c r="BD1132" s="4" t="s">
        <v>3612</v>
      </c>
      <c r="BE1132" s="5">
        <v>0</v>
      </c>
      <c r="BF1132" s="5">
        <v>0</v>
      </c>
      <c r="BG1132" s="5">
        <v>1</v>
      </c>
      <c r="BH1132" s="5" t="s">
        <v>1537</v>
      </c>
      <c r="BI1132" s="289"/>
      <c r="BJ1132" s="297">
        <v>46</v>
      </c>
      <c r="BK1132" s="297">
        <v>48</v>
      </c>
    </row>
    <row r="1133" spans="1:63" x14ac:dyDescent="0.2">
      <c r="A1133" s="294" t="s">
        <v>1696</v>
      </c>
      <c r="B1133" s="290" t="s">
        <v>2271</v>
      </c>
      <c r="C1133" s="340">
        <v>379</v>
      </c>
      <c r="D1133" s="341">
        <v>434</v>
      </c>
      <c r="E1133" s="341">
        <v>481</v>
      </c>
      <c r="F1133" s="341">
        <v>489</v>
      </c>
      <c r="G1133" s="341">
        <v>503</v>
      </c>
      <c r="H1133" s="341">
        <v>554</v>
      </c>
      <c r="I1133" s="342">
        <v>649</v>
      </c>
      <c r="J1133" s="340">
        <v>53</v>
      </c>
      <c r="K1133" s="341">
        <v>110</v>
      </c>
      <c r="L1133" s="341">
        <v>72</v>
      </c>
      <c r="M1133" s="341">
        <v>146</v>
      </c>
      <c r="N1133" s="340">
        <v>379</v>
      </c>
      <c r="O1133" s="341">
        <v>501</v>
      </c>
      <c r="P1133" s="341">
        <v>540</v>
      </c>
      <c r="Q1133" s="343">
        <v>501</v>
      </c>
      <c r="R1133" s="344">
        <v>540</v>
      </c>
      <c r="S1133" s="344">
        <v>608</v>
      </c>
      <c r="T1133" s="344">
        <v>664</v>
      </c>
      <c r="U1133" s="344">
        <v>648</v>
      </c>
      <c r="V1133" s="344">
        <v>648</v>
      </c>
      <c r="W1133" s="344">
        <v>122</v>
      </c>
      <c r="X1133" s="407">
        <v>137</v>
      </c>
      <c r="Y1133" s="384">
        <v>0.12</v>
      </c>
      <c r="Z1133" s="384">
        <v>0.25</v>
      </c>
      <c r="AA1133" s="384">
        <v>0.25</v>
      </c>
      <c r="AB1133" s="385">
        <v>0</v>
      </c>
      <c r="AC1133" s="385">
        <v>0</v>
      </c>
      <c r="AD1133" s="385">
        <v>55</v>
      </c>
      <c r="AE1133" s="385">
        <v>0</v>
      </c>
      <c r="AF1133" s="405">
        <v>1</v>
      </c>
      <c r="AG1133" s="333" t="s">
        <v>2162</v>
      </c>
      <c r="AH1133" s="388" t="s">
        <v>2161</v>
      </c>
      <c r="AI1133" s="388" t="s">
        <v>2162</v>
      </c>
      <c r="AJ1133" s="389">
        <v>21</v>
      </c>
      <c r="AK1133" s="390">
        <v>15</v>
      </c>
      <c r="AL1133" s="333">
        <v>90</v>
      </c>
      <c r="AM1133" s="333">
        <v>17.522497106481481</v>
      </c>
      <c r="AN1133" s="440">
        <v>121.96493055555557</v>
      </c>
      <c r="AO1133" s="389">
        <v>52.560763888888886</v>
      </c>
      <c r="AP1133" s="388">
        <v>8.9375</v>
      </c>
      <c r="AQ1133" s="389">
        <v>2</v>
      </c>
      <c r="AR1133" s="389">
        <v>2</v>
      </c>
      <c r="AS1133" s="389">
        <v>0</v>
      </c>
      <c r="AT1133" s="389">
        <v>0</v>
      </c>
      <c r="AU1133" s="389">
        <v>3</v>
      </c>
      <c r="AV1133" s="389">
        <v>5</v>
      </c>
      <c r="AW1133" s="350">
        <v>2</v>
      </c>
      <c r="AX1133" s="391">
        <v>2</v>
      </c>
      <c r="AY1133" s="83">
        <v>20</v>
      </c>
      <c r="AZ1133" s="5">
        <v>0</v>
      </c>
      <c r="BA1133" s="5" t="s">
        <v>1537</v>
      </c>
      <c r="BB1133" s="5" t="s">
        <v>1537</v>
      </c>
      <c r="BC1133" s="5" t="s">
        <v>1537</v>
      </c>
      <c r="BD1133" s="4" t="s">
        <v>3612</v>
      </c>
      <c r="BE1133" s="5">
        <v>0</v>
      </c>
      <c r="BF1133" s="5">
        <v>0</v>
      </c>
      <c r="BG1133" s="5">
        <v>1</v>
      </c>
      <c r="BH1133" s="5" t="s">
        <v>1537</v>
      </c>
      <c r="BI1133" s="289"/>
      <c r="BJ1133" s="297">
        <v>53</v>
      </c>
      <c r="BK1133" s="297">
        <v>51</v>
      </c>
    </row>
    <row r="1134" spans="1:63" x14ac:dyDescent="0.2">
      <c r="A1134" s="294" t="s">
        <v>339</v>
      </c>
      <c r="B1134" s="290" t="s">
        <v>2325</v>
      </c>
      <c r="C1134" s="340">
        <v>379</v>
      </c>
      <c r="D1134" s="341">
        <v>436</v>
      </c>
      <c r="E1134" s="341">
        <v>485</v>
      </c>
      <c r="F1134" s="341">
        <v>493</v>
      </c>
      <c r="G1134" s="341">
        <v>507</v>
      </c>
      <c r="H1134" s="341">
        <v>559</v>
      </c>
      <c r="I1134" s="342">
        <v>657</v>
      </c>
      <c r="J1134" s="340">
        <v>60</v>
      </c>
      <c r="K1134" s="341">
        <v>126</v>
      </c>
      <c r="L1134" s="341">
        <v>74</v>
      </c>
      <c r="M1134" s="341">
        <v>152</v>
      </c>
      <c r="N1134" s="340">
        <v>379</v>
      </c>
      <c r="O1134" s="341">
        <v>504</v>
      </c>
      <c r="P1134" s="341">
        <v>544</v>
      </c>
      <c r="Q1134" s="343">
        <v>504</v>
      </c>
      <c r="R1134" s="344">
        <v>544</v>
      </c>
      <c r="S1134" s="344">
        <v>614</v>
      </c>
      <c r="T1134" s="344">
        <v>666</v>
      </c>
      <c r="U1134" s="344">
        <v>654</v>
      </c>
      <c r="V1134" s="344">
        <v>654</v>
      </c>
      <c r="W1134" s="344">
        <v>122</v>
      </c>
      <c r="X1134" s="407">
        <v>137</v>
      </c>
      <c r="Y1134" s="384">
        <v>0.12</v>
      </c>
      <c r="Z1134" s="384">
        <v>0.25</v>
      </c>
      <c r="AA1134" s="384">
        <v>0.25</v>
      </c>
      <c r="AB1134" s="385">
        <v>0</v>
      </c>
      <c r="AC1134" s="385">
        <v>0</v>
      </c>
      <c r="AD1134" s="385">
        <v>66</v>
      </c>
      <c r="AE1134" s="385">
        <v>0</v>
      </c>
      <c r="AF1134" s="405">
        <v>1</v>
      </c>
      <c r="AG1134" s="333" t="s">
        <v>2162</v>
      </c>
      <c r="AH1134" s="388" t="s">
        <v>2161</v>
      </c>
      <c r="AI1134" s="388" t="s">
        <v>2162</v>
      </c>
      <c r="AJ1134" s="389">
        <v>24</v>
      </c>
      <c r="AK1134" s="390">
        <v>15</v>
      </c>
      <c r="AL1134" s="333">
        <v>93</v>
      </c>
      <c r="AM1134" s="333">
        <v>20.573820891203702</v>
      </c>
      <c r="AN1134" s="440">
        <v>143.58055555555558</v>
      </c>
      <c r="AO1134" s="389">
        <v>61.482638888888886</v>
      </c>
      <c r="AP1134" s="388">
        <v>9.25</v>
      </c>
      <c r="AQ1134" s="389">
        <v>2</v>
      </c>
      <c r="AR1134" s="389">
        <v>2</v>
      </c>
      <c r="AS1134" s="389">
        <v>0</v>
      </c>
      <c r="AT1134" s="389">
        <v>0</v>
      </c>
      <c r="AU1134" s="389">
        <v>4</v>
      </c>
      <c r="AV1134" s="389">
        <v>6</v>
      </c>
      <c r="AW1134" s="350">
        <v>2</v>
      </c>
      <c r="AX1134" s="391">
        <v>2</v>
      </c>
      <c r="AY1134" s="83">
        <v>20</v>
      </c>
      <c r="AZ1134" s="5">
        <v>0</v>
      </c>
      <c r="BA1134" s="5" t="s">
        <v>1537</v>
      </c>
      <c r="BB1134" s="5" t="s">
        <v>1537</v>
      </c>
      <c r="BC1134" s="5" t="s">
        <v>1537</v>
      </c>
      <c r="BD1134" s="4" t="s">
        <v>3612</v>
      </c>
      <c r="BE1134" s="5">
        <v>0</v>
      </c>
      <c r="BF1134" s="5">
        <v>0</v>
      </c>
      <c r="BG1134" s="5">
        <v>1</v>
      </c>
      <c r="BH1134" s="5" t="s">
        <v>1537</v>
      </c>
      <c r="BI1134" s="289"/>
      <c r="BJ1134" s="297">
        <v>60</v>
      </c>
      <c r="BK1134" s="297">
        <v>51</v>
      </c>
    </row>
    <row r="1135" spans="1:63" x14ac:dyDescent="0.2">
      <c r="A1135" s="294" t="s">
        <v>240</v>
      </c>
      <c r="B1135" s="290" t="s">
        <v>2191</v>
      </c>
      <c r="C1135" s="340">
        <v>292</v>
      </c>
      <c r="D1135" s="341">
        <v>352</v>
      </c>
      <c r="E1135" s="341">
        <v>401</v>
      </c>
      <c r="F1135" s="341">
        <v>408</v>
      </c>
      <c r="G1135" s="341">
        <v>421</v>
      </c>
      <c r="H1135" s="341">
        <v>464</v>
      </c>
      <c r="I1135" s="342">
        <v>564</v>
      </c>
      <c r="J1135" s="340">
        <v>31</v>
      </c>
      <c r="K1135" s="341">
        <v>63</v>
      </c>
      <c r="L1135" s="341">
        <v>74</v>
      </c>
      <c r="M1135" s="341">
        <v>152</v>
      </c>
      <c r="N1135" s="340">
        <v>292</v>
      </c>
      <c r="O1135" s="341">
        <v>420</v>
      </c>
      <c r="P1135" s="341">
        <v>452</v>
      </c>
      <c r="Q1135" s="343">
        <v>420</v>
      </c>
      <c r="R1135" s="344">
        <v>452</v>
      </c>
      <c r="S1135" s="344">
        <v>515</v>
      </c>
      <c r="T1135" s="344">
        <v>570</v>
      </c>
      <c r="U1135" s="344">
        <v>552</v>
      </c>
      <c r="V1135" s="344">
        <v>552</v>
      </c>
      <c r="W1135" s="344">
        <v>122</v>
      </c>
      <c r="X1135" s="407">
        <v>137</v>
      </c>
      <c r="Y1135" s="384">
        <v>0.12</v>
      </c>
      <c r="Z1135" s="384">
        <v>0.25</v>
      </c>
      <c r="AA1135" s="384">
        <v>0.25</v>
      </c>
      <c r="AB1135" s="385">
        <v>0</v>
      </c>
      <c r="AC1135" s="385">
        <v>0</v>
      </c>
      <c r="AD1135" s="385">
        <v>66</v>
      </c>
      <c r="AE1135" s="385">
        <v>0</v>
      </c>
      <c r="AF1135" s="405">
        <v>1</v>
      </c>
      <c r="AG1135" s="333" t="s">
        <v>2162</v>
      </c>
      <c r="AH1135" s="388" t="s">
        <v>2161</v>
      </c>
      <c r="AI1135" s="388" t="s">
        <v>2162</v>
      </c>
      <c r="AJ1135" s="389">
        <v>12</v>
      </c>
      <c r="AK1135" s="390">
        <v>15</v>
      </c>
      <c r="AL1135" s="333">
        <v>93</v>
      </c>
      <c r="AM1135" s="333">
        <v>10.698386863425926</v>
      </c>
      <c r="AN1135" s="440">
        <v>90.038055555555559</v>
      </c>
      <c r="AO1135" s="389">
        <v>38.045138888888886</v>
      </c>
      <c r="AP1135" s="388">
        <v>9.25</v>
      </c>
      <c r="AQ1135" s="389">
        <v>2</v>
      </c>
      <c r="AR1135" s="389">
        <v>2</v>
      </c>
      <c r="AS1135" s="389">
        <v>0</v>
      </c>
      <c r="AT1135" s="389">
        <v>0</v>
      </c>
      <c r="AU1135" s="389">
        <v>4</v>
      </c>
      <c r="AV1135" s="389">
        <v>6</v>
      </c>
      <c r="AW1135" s="350">
        <v>1</v>
      </c>
      <c r="AX1135" s="391">
        <v>2</v>
      </c>
      <c r="AY1135" s="83">
        <v>20</v>
      </c>
      <c r="AZ1135" s="5">
        <v>0</v>
      </c>
      <c r="BA1135" s="5" t="s">
        <v>1537</v>
      </c>
      <c r="BB1135" s="5" t="s">
        <v>1537</v>
      </c>
      <c r="BC1135" s="5" t="s">
        <v>1537</v>
      </c>
      <c r="BD1135" s="4" t="s">
        <v>3612</v>
      </c>
      <c r="BE1135" s="5">
        <v>0</v>
      </c>
      <c r="BF1135" s="5">
        <v>0</v>
      </c>
      <c r="BG1135" s="5">
        <v>1</v>
      </c>
      <c r="BH1135" s="5" t="s">
        <v>1537</v>
      </c>
      <c r="BI1135" s="289"/>
      <c r="BJ1135" s="297">
        <v>31</v>
      </c>
      <c r="BK1135" s="297">
        <v>43</v>
      </c>
    </row>
    <row r="1136" spans="1:63" x14ac:dyDescent="0.2">
      <c r="A1136" s="294" t="s">
        <v>290</v>
      </c>
      <c r="B1136" s="290" t="s">
        <v>2235</v>
      </c>
      <c r="C1136" s="340">
        <v>352</v>
      </c>
      <c r="D1136" s="341">
        <v>408</v>
      </c>
      <c r="E1136" s="341">
        <v>458</v>
      </c>
      <c r="F1136" s="341">
        <v>466</v>
      </c>
      <c r="G1136" s="341">
        <v>480</v>
      </c>
      <c r="H1136" s="341">
        <v>529</v>
      </c>
      <c r="I1136" s="342">
        <v>627</v>
      </c>
      <c r="J1136" s="340">
        <v>46</v>
      </c>
      <c r="K1136" s="341">
        <v>94</v>
      </c>
      <c r="L1136" s="341">
        <v>74</v>
      </c>
      <c r="M1136" s="341">
        <v>152</v>
      </c>
      <c r="N1136" s="340">
        <v>352</v>
      </c>
      <c r="O1136" s="341">
        <v>478</v>
      </c>
      <c r="P1136" s="341">
        <v>515</v>
      </c>
      <c r="Q1136" s="343">
        <v>478</v>
      </c>
      <c r="R1136" s="344">
        <v>515</v>
      </c>
      <c r="S1136" s="344">
        <v>581</v>
      </c>
      <c r="T1136" s="344">
        <v>636</v>
      </c>
      <c r="U1136" s="344">
        <v>621</v>
      </c>
      <c r="V1136" s="344">
        <v>621</v>
      </c>
      <c r="W1136" s="344">
        <v>122</v>
      </c>
      <c r="X1136" s="407">
        <v>137</v>
      </c>
      <c r="Y1136" s="384">
        <v>0.12</v>
      </c>
      <c r="Z1136" s="384">
        <v>0.25</v>
      </c>
      <c r="AA1136" s="384">
        <v>0.25</v>
      </c>
      <c r="AB1136" s="385">
        <v>0</v>
      </c>
      <c r="AC1136" s="385">
        <v>0</v>
      </c>
      <c r="AD1136" s="385">
        <v>66</v>
      </c>
      <c r="AE1136" s="385">
        <v>0</v>
      </c>
      <c r="AF1136" s="405">
        <v>1</v>
      </c>
      <c r="AG1136" s="333" t="s">
        <v>2162</v>
      </c>
      <c r="AH1136" s="388" t="s">
        <v>2161</v>
      </c>
      <c r="AI1136" s="388" t="s">
        <v>2162</v>
      </c>
      <c r="AJ1136" s="389">
        <v>18</v>
      </c>
      <c r="AK1136" s="390">
        <v>15</v>
      </c>
      <c r="AL1136" s="333">
        <v>93</v>
      </c>
      <c r="AM1136" s="333">
        <v>15.636103877314815</v>
      </c>
      <c r="AN1136" s="440">
        <v>116.80930555555555</v>
      </c>
      <c r="AO1136" s="389">
        <v>49.763888888888886</v>
      </c>
      <c r="AP1136" s="388">
        <v>9.25</v>
      </c>
      <c r="AQ1136" s="389">
        <v>2</v>
      </c>
      <c r="AR1136" s="389">
        <v>2</v>
      </c>
      <c r="AS1136" s="389">
        <v>0</v>
      </c>
      <c r="AT1136" s="389">
        <v>0</v>
      </c>
      <c r="AU1136" s="389">
        <v>4</v>
      </c>
      <c r="AV1136" s="389">
        <v>6</v>
      </c>
      <c r="AW1136" s="350">
        <v>2</v>
      </c>
      <c r="AX1136" s="391">
        <v>2</v>
      </c>
      <c r="AY1136" s="83">
        <v>20</v>
      </c>
      <c r="AZ1136" s="5">
        <v>0</v>
      </c>
      <c r="BA1136" s="5" t="s">
        <v>1537</v>
      </c>
      <c r="BB1136" s="5" t="s">
        <v>1537</v>
      </c>
      <c r="BC1136" s="5" t="s">
        <v>1537</v>
      </c>
      <c r="BD1136" s="4" t="s">
        <v>3612</v>
      </c>
      <c r="BE1136" s="5">
        <v>0</v>
      </c>
      <c r="BF1136" s="5">
        <v>0</v>
      </c>
      <c r="BG1136" s="5">
        <v>1</v>
      </c>
      <c r="BH1136" s="5" t="s">
        <v>1537</v>
      </c>
      <c r="BI1136" s="289"/>
      <c r="BJ1136" s="297">
        <v>46</v>
      </c>
      <c r="BK1136" s="297">
        <v>48</v>
      </c>
    </row>
    <row r="1137" spans="1:63" x14ac:dyDescent="0.2">
      <c r="A1137" s="294" t="s">
        <v>1706</v>
      </c>
      <c r="B1137" s="290" t="s">
        <v>2280</v>
      </c>
      <c r="C1137" s="340">
        <v>381</v>
      </c>
      <c r="D1137" s="341">
        <v>438</v>
      </c>
      <c r="E1137" s="341">
        <v>486</v>
      </c>
      <c r="F1137" s="341">
        <v>494</v>
      </c>
      <c r="G1137" s="341">
        <v>508</v>
      </c>
      <c r="H1137" s="341">
        <v>560</v>
      </c>
      <c r="I1137" s="342">
        <v>659</v>
      </c>
      <c r="J1137" s="340">
        <v>53</v>
      </c>
      <c r="K1137" s="341">
        <v>110</v>
      </c>
      <c r="L1137" s="341">
        <v>74</v>
      </c>
      <c r="M1137" s="341">
        <v>152</v>
      </c>
      <c r="N1137" s="340">
        <v>381</v>
      </c>
      <c r="O1137" s="341">
        <v>505</v>
      </c>
      <c r="P1137" s="341">
        <v>546</v>
      </c>
      <c r="Q1137" s="343">
        <v>505</v>
      </c>
      <c r="R1137" s="344">
        <v>546</v>
      </c>
      <c r="S1137" s="344">
        <v>616</v>
      </c>
      <c r="T1137" s="344">
        <v>668</v>
      </c>
      <c r="U1137" s="344">
        <v>655</v>
      </c>
      <c r="V1137" s="344">
        <v>655</v>
      </c>
      <c r="W1137" s="344">
        <v>122</v>
      </c>
      <c r="X1137" s="407">
        <v>137</v>
      </c>
      <c r="Y1137" s="384">
        <v>0.12</v>
      </c>
      <c r="Z1137" s="384">
        <v>0.25</v>
      </c>
      <c r="AA1137" s="384">
        <v>0.25</v>
      </c>
      <c r="AB1137" s="385">
        <v>0</v>
      </c>
      <c r="AC1137" s="385">
        <v>0</v>
      </c>
      <c r="AD1137" s="385">
        <v>66</v>
      </c>
      <c r="AE1137" s="385">
        <v>0</v>
      </c>
      <c r="AF1137" s="405">
        <v>1</v>
      </c>
      <c r="AG1137" s="333" t="s">
        <v>2162</v>
      </c>
      <c r="AH1137" s="388" t="s">
        <v>2161</v>
      </c>
      <c r="AI1137" s="388" t="s">
        <v>2162</v>
      </c>
      <c r="AJ1137" s="389">
        <v>21</v>
      </c>
      <c r="AK1137" s="390">
        <v>15</v>
      </c>
      <c r="AL1137" s="333">
        <v>93</v>
      </c>
      <c r="AM1137" s="333">
        <v>18.10496238425926</v>
      </c>
      <c r="AN1137" s="440">
        <v>130.19493055555557</v>
      </c>
      <c r="AO1137" s="389">
        <v>55.623263888888886</v>
      </c>
      <c r="AP1137" s="388">
        <v>9.25</v>
      </c>
      <c r="AQ1137" s="389">
        <v>2</v>
      </c>
      <c r="AR1137" s="389">
        <v>2</v>
      </c>
      <c r="AS1137" s="389">
        <v>0</v>
      </c>
      <c r="AT1137" s="389">
        <v>0</v>
      </c>
      <c r="AU1137" s="389">
        <v>4</v>
      </c>
      <c r="AV1137" s="389">
        <v>6</v>
      </c>
      <c r="AW1137" s="350">
        <v>2</v>
      </c>
      <c r="AX1137" s="391">
        <v>2</v>
      </c>
      <c r="AY1137" s="83">
        <v>20</v>
      </c>
      <c r="AZ1137" s="5">
        <v>0</v>
      </c>
      <c r="BA1137" s="5" t="s">
        <v>1537</v>
      </c>
      <c r="BB1137" s="5" t="s">
        <v>1537</v>
      </c>
      <c r="BC1137" s="5" t="s">
        <v>1537</v>
      </c>
      <c r="BD1137" s="4" t="s">
        <v>3612</v>
      </c>
      <c r="BE1137" s="5">
        <v>0</v>
      </c>
      <c r="BF1137" s="5">
        <v>0</v>
      </c>
      <c r="BG1137" s="5">
        <v>1</v>
      </c>
      <c r="BH1137" s="5" t="s">
        <v>1537</v>
      </c>
      <c r="BI1137" s="289"/>
      <c r="BJ1137" s="297">
        <v>53</v>
      </c>
      <c r="BK1137" s="297">
        <v>51</v>
      </c>
    </row>
    <row r="1138" spans="1:63" x14ac:dyDescent="0.2">
      <c r="A1138" s="294" t="s">
        <v>349</v>
      </c>
      <c r="B1138" s="290" t="s">
        <v>2334</v>
      </c>
      <c r="C1138" s="340">
        <v>399</v>
      </c>
      <c r="D1138" s="341">
        <v>458</v>
      </c>
      <c r="E1138" s="341">
        <v>509</v>
      </c>
      <c r="F1138" s="341">
        <v>519</v>
      </c>
      <c r="G1138" s="341">
        <v>534</v>
      </c>
      <c r="H1138" s="341">
        <v>587</v>
      </c>
      <c r="I1138" s="342">
        <v>692</v>
      </c>
      <c r="J1138" s="340">
        <v>60</v>
      </c>
      <c r="K1138" s="341">
        <v>126</v>
      </c>
      <c r="L1138" s="341">
        <v>78</v>
      </c>
      <c r="M1138" s="341">
        <v>160</v>
      </c>
      <c r="N1138" s="340">
        <v>399</v>
      </c>
      <c r="O1138" s="341">
        <v>529</v>
      </c>
      <c r="P1138" s="341">
        <v>570</v>
      </c>
      <c r="Q1138" s="343">
        <v>529</v>
      </c>
      <c r="R1138" s="344">
        <v>570</v>
      </c>
      <c r="S1138" s="344">
        <v>645</v>
      </c>
      <c r="T1138" s="344">
        <v>693</v>
      </c>
      <c r="U1138" s="344">
        <v>684</v>
      </c>
      <c r="V1138" s="344">
        <v>684</v>
      </c>
      <c r="W1138" s="344">
        <v>122</v>
      </c>
      <c r="X1138" s="407">
        <v>137</v>
      </c>
      <c r="Y1138" s="384">
        <v>0.12</v>
      </c>
      <c r="Z1138" s="384">
        <v>0.25</v>
      </c>
      <c r="AA1138" s="384">
        <v>0.25</v>
      </c>
      <c r="AB1138" s="385">
        <v>0</v>
      </c>
      <c r="AC1138" s="385">
        <v>0</v>
      </c>
      <c r="AD1138" s="385">
        <v>66</v>
      </c>
      <c r="AE1138" s="385">
        <v>0</v>
      </c>
      <c r="AF1138" s="405">
        <v>1</v>
      </c>
      <c r="AG1138" s="333" t="s">
        <v>2162</v>
      </c>
      <c r="AH1138" s="388" t="s">
        <v>2161</v>
      </c>
      <c r="AI1138" s="388" t="s">
        <v>2162</v>
      </c>
      <c r="AJ1138" s="389">
        <v>24</v>
      </c>
      <c r="AK1138" s="390">
        <v>15</v>
      </c>
      <c r="AL1138" s="333">
        <v>96</v>
      </c>
      <c r="AM1138" s="333">
        <v>21.235713252314813</v>
      </c>
      <c r="AN1138" s="440">
        <v>146.95555555555558</v>
      </c>
      <c r="AO1138" s="389">
        <v>62.795138888888886</v>
      </c>
      <c r="AP1138" s="388">
        <v>9.5625</v>
      </c>
      <c r="AQ1138" s="389">
        <v>2</v>
      </c>
      <c r="AR1138" s="389">
        <v>2</v>
      </c>
      <c r="AS1138" s="389">
        <v>0</v>
      </c>
      <c r="AT1138" s="389">
        <v>0</v>
      </c>
      <c r="AU1138" s="389">
        <v>4</v>
      </c>
      <c r="AV1138" s="389">
        <v>6</v>
      </c>
      <c r="AW1138" s="350">
        <v>2</v>
      </c>
      <c r="AX1138" s="391">
        <v>2</v>
      </c>
      <c r="AY1138" s="83">
        <v>20</v>
      </c>
      <c r="AZ1138" s="5">
        <v>0</v>
      </c>
      <c r="BA1138" s="5" t="s">
        <v>1537</v>
      </c>
      <c r="BB1138" s="5" t="s">
        <v>1537</v>
      </c>
      <c r="BC1138" s="5" t="s">
        <v>1537</v>
      </c>
      <c r="BD1138" s="4" t="s">
        <v>3612</v>
      </c>
      <c r="BE1138" s="5">
        <v>0</v>
      </c>
      <c r="BF1138" s="5">
        <v>0</v>
      </c>
      <c r="BG1138" s="5">
        <v>1</v>
      </c>
      <c r="BH1138" s="5" t="s">
        <v>1537</v>
      </c>
      <c r="BI1138" s="289"/>
      <c r="BJ1138" s="297">
        <v>60</v>
      </c>
      <c r="BK1138" s="297">
        <v>54</v>
      </c>
    </row>
    <row r="1139" spans="1:63" x14ac:dyDescent="0.2">
      <c r="A1139" s="294" t="s">
        <v>250</v>
      </c>
      <c r="B1139" s="290" t="s">
        <v>2199</v>
      </c>
      <c r="C1139" s="340">
        <v>298</v>
      </c>
      <c r="D1139" s="341">
        <v>359</v>
      </c>
      <c r="E1139" s="341">
        <v>409</v>
      </c>
      <c r="F1139" s="341">
        <v>417</v>
      </c>
      <c r="G1139" s="341">
        <v>431</v>
      </c>
      <c r="H1139" s="341">
        <v>477</v>
      </c>
      <c r="I1139" s="342">
        <v>577</v>
      </c>
      <c r="J1139" s="340">
        <v>31</v>
      </c>
      <c r="K1139" s="341">
        <v>63</v>
      </c>
      <c r="L1139" s="341">
        <v>77</v>
      </c>
      <c r="M1139" s="341">
        <v>157</v>
      </c>
      <c r="N1139" s="340">
        <v>298</v>
      </c>
      <c r="O1139" s="341">
        <v>427</v>
      </c>
      <c r="P1139" s="341">
        <v>462</v>
      </c>
      <c r="Q1139" s="343">
        <v>427</v>
      </c>
      <c r="R1139" s="344">
        <v>462</v>
      </c>
      <c r="S1139" s="344">
        <v>527</v>
      </c>
      <c r="T1139" s="344">
        <v>577</v>
      </c>
      <c r="U1139" s="344">
        <v>562</v>
      </c>
      <c r="V1139" s="344">
        <v>562</v>
      </c>
      <c r="W1139" s="344">
        <v>122</v>
      </c>
      <c r="X1139" s="407">
        <v>137</v>
      </c>
      <c r="Y1139" s="384">
        <v>0.12</v>
      </c>
      <c r="Z1139" s="384">
        <v>0.25</v>
      </c>
      <c r="AA1139" s="384">
        <v>0.25</v>
      </c>
      <c r="AB1139" s="385">
        <v>0</v>
      </c>
      <c r="AC1139" s="385">
        <v>0</v>
      </c>
      <c r="AD1139" s="385">
        <v>66</v>
      </c>
      <c r="AE1139" s="385">
        <v>0</v>
      </c>
      <c r="AF1139" s="405">
        <v>1</v>
      </c>
      <c r="AG1139" s="333" t="s">
        <v>2162</v>
      </c>
      <c r="AH1139" s="388" t="s">
        <v>2161</v>
      </c>
      <c r="AI1139" s="388" t="s">
        <v>2162</v>
      </c>
      <c r="AJ1139" s="389">
        <v>12</v>
      </c>
      <c r="AK1139" s="390">
        <v>15</v>
      </c>
      <c r="AL1139" s="333">
        <v>96</v>
      </c>
      <c r="AM1139" s="333">
        <v>11.042570891203704</v>
      </c>
      <c r="AN1139" s="440">
        <v>92.313055555555565</v>
      </c>
      <c r="AO1139" s="389">
        <v>38.857638888888886</v>
      </c>
      <c r="AP1139" s="388">
        <v>9.5625</v>
      </c>
      <c r="AQ1139" s="389">
        <v>2</v>
      </c>
      <c r="AR1139" s="389">
        <v>2</v>
      </c>
      <c r="AS1139" s="389">
        <v>0</v>
      </c>
      <c r="AT1139" s="389">
        <v>0</v>
      </c>
      <c r="AU1139" s="389">
        <v>4</v>
      </c>
      <c r="AV1139" s="389">
        <v>6</v>
      </c>
      <c r="AW1139" s="350">
        <v>1</v>
      </c>
      <c r="AX1139" s="391">
        <v>2</v>
      </c>
      <c r="AY1139" s="83">
        <v>20</v>
      </c>
      <c r="AZ1139" s="5">
        <v>0</v>
      </c>
      <c r="BA1139" s="5" t="s">
        <v>1537</v>
      </c>
      <c r="BB1139" s="5" t="s">
        <v>1537</v>
      </c>
      <c r="BC1139" s="5" t="s">
        <v>1537</v>
      </c>
      <c r="BD1139" s="4" t="s">
        <v>3612</v>
      </c>
      <c r="BE1139" s="5">
        <v>0</v>
      </c>
      <c r="BF1139" s="5">
        <v>0</v>
      </c>
      <c r="BG1139" s="5">
        <v>1</v>
      </c>
      <c r="BH1139" s="5" t="s">
        <v>1537</v>
      </c>
      <c r="BI1139" s="289"/>
      <c r="BJ1139" s="297">
        <v>31</v>
      </c>
      <c r="BK1139" s="297">
        <v>44</v>
      </c>
    </row>
    <row r="1140" spans="1:63" x14ac:dyDescent="0.2">
      <c r="A1140" s="294" t="s">
        <v>300</v>
      </c>
      <c r="B1140" s="290" t="s">
        <v>2244</v>
      </c>
      <c r="C1140" s="340">
        <v>361</v>
      </c>
      <c r="D1140" s="341">
        <v>419</v>
      </c>
      <c r="E1140" s="341">
        <v>469</v>
      </c>
      <c r="F1140" s="341">
        <v>479</v>
      </c>
      <c r="G1140" s="341">
        <v>492</v>
      </c>
      <c r="H1140" s="341">
        <v>543</v>
      </c>
      <c r="I1140" s="342">
        <v>645</v>
      </c>
      <c r="J1140" s="340">
        <v>46</v>
      </c>
      <c r="K1140" s="341">
        <v>94</v>
      </c>
      <c r="L1140" s="341">
        <v>77</v>
      </c>
      <c r="M1140" s="341">
        <v>157</v>
      </c>
      <c r="N1140" s="340">
        <v>361</v>
      </c>
      <c r="O1140" s="341">
        <v>488</v>
      </c>
      <c r="P1140" s="341">
        <v>528</v>
      </c>
      <c r="Q1140" s="343">
        <v>488</v>
      </c>
      <c r="R1140" s="344">
        <v>528</v>
      </c>
      <c r="S1140" s="344">
        <v>598</v>
      </c>
      <c r="T1140" s="344">
        <v>646</v>
      </c>
      <c r="U1140" s="344">
        <v>636</v>
      </c>
      <c r="V1140" s="344">
        <v>636</v>
      </c>
      <c r="W1140" s="344">
        <v>122</v>
      </c>
      <c r="X1140" s="407">
        <v>137</v>
      </c>
      <c r="Y1140" s="384">
        <v>0.12</v>
      </c>
      <c r="Z1140" s="384">
        <v>0.25</v>
      </c>
      <c r="AA1140" s="384">
        <v>0.25</v>
      </c>
      <c r="AB1140" s="385">
        <v>0</v>
      </c>
      <c r="AC1140" s="385">
        <v>0</v>
      </c>
      <c r="AD1140" s="385">
        <v>66</v>
      </c>
      <c r="AE1140" s="385">
        <v>0</v>
      </c>
      <c r="AF1140" s="405">
        <v>1</v>
      </c>
      <c r="AG1140" s="333" t="s">
        <v>2162</v>
      </c>
      <c r="AH1140" s="388" t="s">
        <v>2161</v>
      </c>
      <c r="AI1140" s="388" t="s">
        <v>2162</v>
      </c>
      <c r="AJ1140" s="389">
        <v>18</v>
      </c>
      <c r="AK1140" s="390">
        <v>15</v>
      </c>
      <c r="AL1140" s="333">
        <v>96</v>
      </c>
      <c r="AM1140" s="333">
        <v>16.13914207175926</v>
      </c>
      <c r="AN1140" s="440">
        <v>119.63430555555557</v>
      </c>
      <c r="AO1140" s="389">
        <v>50.826388888888886</v>
      </c>
      <c r="AP1140" s="388">
        <v>9.5625</v>
      </c>
      <c r="AQ1140" s="389">
        <v>2</v>
      </c>
      <c r="AR1140" s="389">
        <v>2</v>
      </c>
      <c r="AS1140" s="389">
        <v>0</v>
      </c>
      <c r="AT1140" s="389">
        <v>0</v>
      </c>
      <c r="AU1140" s="389">
        <v>4</v>
      </c>
      <c r="AV1140" s="389">
        <v>6</v>
      </c>
      <c r="AW1140" s="350">
        <v>2</v>
      </c>
      <c r="AX1140" s="391">
        <v>2</v>
      </c>
      <c r="AY1140" s="83">
        <v>20</v>
      </c>
      <c r="AZ1140" s="5">
        <v>0</v>
      </c>
      <c r="BA1140" s="5" t="s">
        <v>1537</v>
      </c>
      <c r="BB1140" s="5" t="s">
        <v>1537</v>
      </c>
      <c r="BC1140" s="5" t="s">
        <v>1537</v>
      </c>
      <c r="BD1140" s="4" t="s">
        <v>3612</v>
      </c>
      <c r="BE1140" s="5">
        <v>0</v>
      </c>
      <c r="BF1140" s="5">
        <v>0</v>
      </c>
      <c r="BG1140" s="5">
        <v>1</v>
      </c>
      <c r="BH1140" s="5" t="s">
        <v>1537</v>
      </c>
      <c r="BI1140" s="289"/>
      <c r="BJ1140" s="297">
        <v>46</v>
      </c>
      <c r="BK1140" s="297">
        <v>50</v>
      </c>
    </row>
    <row r="1141" spans="1:63" x14ac:dyDescent="0.2">
      <c r="A1141" s="294" t="s">
        <v>1716</v>
      </c>
      <c r="B1141" s="290" t="s">
        <v>2289</v>
      </c>
      <c r="C1141" s="340">
        <v>393</v>
      </c>
      <c r="D1141" s="341">
        <v>450</v>
      </c>
      <c r="E1141" s="341">
        <v>500</v>
      </c>
      <c r="F1141" s="341">
        <v>509</v>
      </c>
      <c r="G1141" s="341">
        <v>524</v>
      </c>
      <c r="H1141" s="341">
        <v>577</v>
      </c>
      <c r="I1141" s="342">
        <v>680</v>
      </c>
      <c r="J1141" s="340">
        <v>53</v>
      </c>
      <c r="K1141" s="341">
        <v>110</v>
      </c>
      <c r="L1141" s="341">
        <v>77</v>
      </c>
      <c r="M1141" s="341">
        <v>157</v>
      </c>
      <c r="N1141" s="340">
        <v>393</v>
      </c>
      <c r="O1141" s="341">
        <v>520</v>
      </c>
      <c r="P1141" s="341">
        <v>560</v>
      </c>
      <c r="Q1141" s="343">
        <v>520</v>
      </c>
      <c r="R1141" s="344">
        <v>560</v>
      </c>
      <c r="S1141" s="344">
        <v>633</v>
      </c>
      <c r="T1141" s="344">
        <v>681</v>
      </c>
      <c r="U1141" s="344">
        <v>672</v>
      </c>
      <c r="V1141" s="344">
        <v>672</v>
      </c>
      <c r="W1141" s="344">
        <v>122</v>
      </c>
      <c r="X1141" s="407">
        <v>137</v>
      </c>
      <c r="Y1141" s="384">
        <v>0.12</v>
      </c>
      <c r="Z1141" s="384">
        <v>0.25</v>
      </c>
      <c r="AA1141" s="384">
        <v>0.25</v>
      </c>
      <c r="AB1141" s="385">
        <v>0</v>
      </c>
      <c r="AC1141" s="385">
        <v>0</v>
      </c>
      <c r="AD1141" s="385">
        <v>66</v>
      </c>
      <c r="AE1141" s="385">
        <v>0</v>
      </c>
      <c r="AF1141" s="405">
        <v>1</v>
      </c>
      <c r="AG1141" s="333" t="s">
        <v>2162</v>
      </c>
      <c r="AH1141" s="388" t="s">
        <v>2161</v>
      </c>
      <c r="AI1141" s="388" t="s">
        <v>2162</v>
      </c>
      <c r="AJ1141" s="389">
        <v>21</v>
      </c>
      <c r="AK1141" s="390">
        <v>15</v>
      </c>
      <c r="AL1141" s="333">
        <v>96</v>
      </c>
      <c r="AM1141" s="333">
        <v>18.687427662037038</v>
      </c>
      <c r="AN1141" s="440">
        <v>133.29493055555554</v>
      </c>
      <c r="AO1141" s="389">
        <v>56.810763888888886</v>
      </c>
      <c r="AP1141" s="388">
        <v>9.5625</v>
      </c>
      <c r="AQ1141" s="389">
        <v>2</v>
      </c>
      <c r="AR1141" s="389">
        <v>2</v>
      </c>
      <c r="AS1141" s="389">
        <v>0</v>
      </c>
      <c r="AT1141" s="389">
        <v>0</v>
      </c>
      <c r="AU1141" s="389">
        <v>4</v>
      </c>
      <c r="AV1141" s="389">
        <v>6</v>
      </c>
      <c r="AW1141" s="350">
        <v>2</v>
      </c>
      <c r="AX1141" s="391">
        <v>2</v>
      </c>
      <c r="AY1141" s="83">
        <v>20</v>
      </c>
      <c r="AZ1141" s="5">
        <v>0</v>
      </c>
      <c r="BA1141" s="5" t="s">
        <v>1537</v>
      </c>
      <c r="BB1141" s="5" t="s">
        <v>1537</v>
      </c>
      <c r="BC1141" s="5" t="s">
        <v>1537</v>
      </c>
      <c r="BD1141" s="4" t="s">
        <v>3612</v>
      </c>
      <c r="BE1141" s="5">
        <v>0</v>
      </c>
      <c r="BF1141" s="5">
        <v>0</v>
      </c>
      <c r="BG1141" s="5">
        <v>1</v>
      </c>
      <c r="BH1141" s="5" t="s">
        <v>1537</v>
      </c>
      <c r="BI1141" s="289"/>
      <c r="BJ1141" s="297">
        <v>53</v>
      </c>
      <c r="BK1141" s="297">
        <v>53</v>
      </c>
    </row>
    <row r="1142" spans="1:63" x14ac:dyDescent="0.2">
      <c r="A1142" s="294" t="s">
        <v>311</v>
      </c>
      <c r="B1142" s="290" t="s">
        <v>2299</v>
      </c>
      <c r="C1142" s="340">
        <v>402</v>
      </c>
      <c r="D1142" s="341">
        <v>462</v>
      </c>
      <c r="E1142" s="341">
        <v>516</v>
      </c>
      <c r="F1142" s="341">
        <v>525</v>
      </c>
      <c r="G1142" s="341">
        <v>540</v>
      </c>
      <c r="H1142" s="341">
        <v>595</v>
      </c>
      <c r="I1142" s="342">
        <v>701</v>
      </c>
      <c r="J1142" s="340">
        <v>60</v>
      </c>
      <c r="K1142" s="341">
        <v>126</v>
      </c>
      <c r="L1142" s="341">
        <v>81</v>
      </c>
      <c r="M1142" s="341">
        <v>164</v>
      </c>
      <c r="N1142" s="340">
        <v>402</v>
      </c>
      <c r="O1142" s="341">
        <v>531</v>
      </c>
      <c r="P1142" s="341">
        <v>572</v>
      </c>
      <c r="Q1142" s="343">
        <v>531</v>
      </c>
      <c r="R1142" s="344">
        <v>572</v>
      </c>
      <c r="S1142" s="344">
        <v>642</v>
      </c>
      <c r="T1142" s="344">
        <v>754</v>
      </c>
      <c r="U1142" s="344">
        <v>682</v>
      </c>
      <c r="V1142" s="344">
        <v>682</v>
      </c>
      <c r="W1142" s="344">
        <v>122</v>
      </c>
      <c r="X1142" s="407">
        <v>137</v>
      </c>
      <c r="Y1142" s="384">
        <v>0.12</v>
      </c>
      <c r="Z1142" s="384">
        <v>0.25</v>
      </c>
      <c r="AA1142" s="384">
        <v>0.25</v>
      </c>
      <c r="AB1142" s="385">
        <v>0</v>
      </c>
      <c r="AC1142" s="385">
        <v>0</v>
      </c>
      <c r="AD1142" s="385">
        <v>55</v>
      </c>
      <c r="AE1142" s="385">
        <v>0</v>
      </c>
      <c r="AF1142" s="405">
        <v>1</v>
      </c>
      <c r="AG1142" s="333" t="s">
        <v>2162</v>
      </c>
      <c r="AH1142" s="388" t="s">
        <v>2161</v>
      </c>
      <c r="AI1142" s="388" t="s">
        <v>2162</v>
      </c>
      <c r="AJ1142" s="389">
        <v>24</v>
      </c>
      <c r="AK1142" s="390">
        <v>18</v>
      </c>
      <c r="AL1142" s="333">
        <v>84</v>
      </c>
      <c r="AM1142" s="333">
        <v>22.244827835648149</v>
      </c>
      <c r="AN1142" s="440">
        <v>127.58472222222224</v>
      </c>
      <c r="AO1142" s="389">
        <v>60.149305555555557</v>
      </c>
      <c r="AP1142" s="388">
        <v>3.125</v>
      </c>
      <c r="AQ1142" s="389">
        <v>2</v>
      </c>
      <c r="AR1142" s="389">
        <v>2</v>
      </c>
      <c r="AS1142" s="389">
        <v>0</v>
      </c>
      <c r="AT1142" s="389">
        <v>0</v>
      </c>
      <c r="AU1142" s="389">
        <v>3</v>
      </c>
      <c r="AV1142" s="389">
        <v>5</v>
      </c>
      <c r="AW1142" s="350">
        <v>2</v>
      </c>
      <c r="AX1142" s="391">
        <v>2</v>
      </c>
      <c r="AY1142" s="83">
        <v>20</v>
      </c>
      <c r="AZ1142" s="5">
        <v>0</v>
      </c>
      <c r="BA1142" s="5" t="s">
        <v>1537</v>
      </c>
      <c r="BB1142" s="5" t="s">
        <v>1537</v>
      </c>
      <c r="BC1142" s="5" t="s">
        <v>1537</v>
      </c>
      <c r="BD1142" s="4" t="s">
        <v>3612</v>
      </c>
      <c r="BE1142" s="5">
        <v>0</v>
      </c>
      <c r="BF1142" s="5">
        <v>0</v>
      </c>
      <c r="BG1142" s="5">
        <v>1</v>
      </c>
      <c r="BH1142" s="5" t="s">
        <v>1537</v>
      </c>
      <c r="BI1142" s="289"/>
      <c r="BJ1142" s="297">
        <v>60</v>
      </c>
      <c r="BK1142" s="297">
        <v>54</v>
      </c>
    </row>
    <row r="1143" spans="1:63" x14ac:dyDescent="0.2">
      <c r="A1143" s="294" t="s">
        <v>211</v>
      </c>
      <c r="B1143" s="290" t="s">
        <v>2164</v>
      </c>
      <c r="C1143" s="340">
        <v>311</v>
      </c>
      <c r="D1143" s="341">
        <v>374</v>
      </c>
      <c r="E1143" s="341">
        <v>426</v>
      </c>
      <c r="F1143" s="341">
        <v>435</v>
      </c>
      <c r="G1143" s="341">
        <v>449</v>
      </c>
      <c r="H1143" s="341">
        <v>495</v>
      </c>
      <c r="I1143" s="342">
        <v>602</v>
      </c>
      <c r="J1143" s="340">
        <v>31</v>
      </c>
      <c r="K1143" s="341">
        <v>63</v>
      </c>
      <c r="L1143" s="341">
        <v>81</v>
      </c>
      <c r="M1143" s="341">
        <v>164</v>
      </c>
      <c r="N1143" s="340">
        <v>311</v>
      </c>
      <c r="O1143" s="341">
        <v>441</v>
      </c>
      <c r="P1143" s="341">
        <v>478</v>
      </c>
      <c r="Q1143" s="343">
        <v>441</v>
      </c>
      <c r="R1143" s="344">
        <v>478</v>
      </c>
      <c r="S1143" s="344">
        <v>538</v>
      </c>
      <c r="T1143" s="344">
        <v>654</v>
      </c>
      <c r="U1143" s="344">
        <v>576</v>
      </c>
      <c r="V1143" s="344">
        <v>576</v>
      </c>
      <c r="W1143" s="344">
        <v>122</v>
      </c>
      <c r="X1143" s="407">
        <v>137</v>
      </c>
      <c r="Y1143" s="384">
        <v>0.12</v>
      </c>
      <c r="Z1143" s="384">
        <v>0.25</v>
      </c>
      <c r="AA1143" s="384">
        <v>0.25</v>
      </c>
      <c r="AB1143" s="385">
        <v>0</v>
      </c>
      <c r="AC1143" s="385">
        <v>0</v>
      </c>
      <c r="AD1143" s="385">
        <v>55</v>
      </c>
      <c r="AE1143" s="385">
        <v>0</v>
      </c>
      <c r="AF1143" s="405">
        <v>1</v>
      </c>
      <c r="AG1143" s="333" t="s">
        <v>2162</v>
      </c>
      <c r="AH1143" s="388" t="s">
        <v>2161</v>
      </c>
      <c r="AI1143" s="388" t="s">
        <v>2162</v>
      </c>
      <c r="AJ1143" s="389">
        <v>12</v>
      </c>
      <c r="AK1143" s="390">
        <v>18</v>
      </c>
      <c r="AL1143" s="333">
        <v>84</v>
      </c>
      <c r="AM1143" s="333">
        <v>11.567310474537036</v>
      </c>
      <c r="AN1143" s="440">
        <v>76.682222222222236</v>
      </c>
      <c r="AO1143" s="389">
        <v>37.836805555555557</v>
      </c>
      <c r="AP1143" s="388">
        <v>3.125</v>
      </c>
      <c r="AQ1143" s="389">
        <v>2</v>
      </c>
      <c r="AR1143" s="389">
        <v>2</v>
      </c>
      <c r="AS1143" s="389">
        <v>0</v>
      </c>
      <c r="AT1143" s="389">
        <v>0</v>
      </c>
      <c r="AU1143" s="389">
        <v>3</v>
      </c>
      <c r="AV1143" s="389">
        <v>5</v>
      </c>
      <c r="AW1143" s="350">
        <v>1</v>
      </c>
      <c r="AX1143" s="391">
        <v>2</v>
      </c>
      <c r="AY1143" s="83">
        <v>20</v>
      </c>
      <c r="AZ1143" s="5">
        <v>0</v>
      </c>
      <c r="BA1143" s="5" t="s">
        <v>1537</v>
      </c>
      <c r="BB1143" s="5" t="s">
        <v>1537</v>
      </c>
      <c r="BC1143" s="5" t="s">
        <v>1537</v>
      </c>
      <c r="BD1143" s="4" t="s">
        <v>3612</v>
      </c>
      <c r="BE1143" s="5">
        <v>0</v>
      </c>
      <c r="BF1143" s="5">
        <v>0</v>
      </c>
      <c r="BG1143" s="5">
        <v>1</v>
      </c>
      <c r="BH1143" s="5" t="s">
        <v>1537</v>
      </c>
      <c r="BI1143" s="289"/>
      <c r="BJ1143" s="297">
        <v>31</v>
      </c>
      <c r="BK1143" s="297">
        <v>45</v>
      </c>
    </row>
    <row r="1144" spans="1:63" x14ac:dyDescent="0.2">
      <c r="A1144" s="294" t="s">
        <v>261</v>
      </c>
      <c r="B1144" s="290" t="s">
        <v>2209</v>
      </c>
      <c r="C1144" s="340">
        <v>376</v>
      </c>
      <c r="D1144" s="341">
        <v>438</v>
      </c>
      <c r="E1144" s="341">
        <v>491</v>
      </c>
      <c r="F1144" s="341">
        <v>499</v>
      </c>
      <c r="G1144" s="341">
        <v>515</v>
      </c>
      <c r="H1144" s="341">
        <v>567</v>
      </c>
      <c r="I1144" s="342">
        <v>673</v>
      </c>
      <c r="J1144" s="340">
        <v>46</v>
      </c>
      <c r="K1144" s="341">
        <v>94</v>
      </c>
      <c r="L1144" s="341">
        <v>81</v>
      </c>
      <c r="M1144" s="341">
        <v>164</v>
      </c>
      <c r="N1144" s="340">
        <v>376</v>
      </c>
      <c r="O1144" s="341">
        <v>505</v>
      </c>
      <c r="P1144" s="341">
        <v>545</v>
      </c>
      <c r="Q1144" s="343">
        <v>505</v>
      </c>
      <c r="R1144" s="344">
        <v>545</v>
      </c>
      <c r="S1144" s="344">
        <v>613</v>
      </c>
      <c r="T1144" s="344">
        <v>726</v>
      </c>
      <c r="U1144" s="344">
        <v>651</v>
      </c>
      <c r="V1144" s="344">
        <v>651</v>
      </c>
      <c r="W1144" s="344">
        <v>122</v>
      </c>
      <c r="X1144" s="407">
        <v>137</v>
      </c>
      <c r="Y1144" s="384">
        <v>0.12</v>
      </c>
      <c r="Z1144" s="384">
        <v>0.25</v>
      </c>
      <c r="AA1144" s="384">
        <v>0.25</v>
      </c>
      <c r="AB1144" s="385">
        <v>0</v>
      </c>
      <c r="AC1144" s="385">
        <v>0</v>
      </c>
      <c r="AD1144" s="385">
        <v>55</v>
      </c>
      <c r="AE1144" s="385">
        <v>0</v>
      </c>
      <c r="AF1144" s="405">
        <v>1</v>
      </c>
      <c r="AG1144" s="333" t="s">
        <v>2162</v>
      </c>
      <c r="AH1144" s="388" t="s">
        <v>2161</v>
      </c>
      <c r="AI1144" s="388" t="s">
        <v>2162</v>
      </c>
      <c r="AJ1144" s="389">
        <v>18</v>
      </c>
      <c r="AK1144" s="390">
        <v>18</v>
      </c>
      <c r="AL1144" s="333">
        <v>84</v>
      </c>
      <c r="AM1144" s="333">
        <v>16.906069155092592</v>
      </c>
      <c r="AN1144" s="440">
        <v>102.13347222222225</v>
      </c>
      <c r="AO1144" s="389">
        <v>48.993055555555557</v>
      </c>
      <c r="AP1144" s="388">
        <v>3.125</v>
      </c>
      <c r="AQ1144" s="389">
        <v>2</v>
      </c>
      <c r="AR1144" s="389">
        <v>2</v>
      </c>
      <c r="AS1144" s="389">
        <v>0</v>
      </c>
      <c r="AT1144" s="389">
        <v>0</v>
      </c>
      <c r="AU1144" s="389">
        <v>3</v>
      </c>
      <c r="AV1144" s="389">
        <v>5</v>
      </c>
      <c r="AW1144" s="350">
        <v>2</v>
      </c>
      <c r="AX1144" s="391">
        <v>2</v>
      </c>
      <c r="AY1144" s="83">
        <v>20</v>
      </c>
      <c r="AZ1144" s="5">
        <v>0</v>
      </c>
      <c r="BA1144" s="5" t="s">
        <v>1537</v>
      </c>
      <c r="BB1144" s="5" t="s">
        <v>1537</v>
      </c>
      <c r="BC1144" s="5" t="s">
        <v>1537</v>
      </c>
      <c r="BD1144" s="4" t="s">
        <v>3612</v>
      </c>
      <c r="BE1144" s="5">
        <v>0</v>
      </c>
      <c r="BF1144" s="5">
        <v>0</v>
      </c>
      <c r="BG1144" s="5">
        <v>1</v>
      </c>
      <c r="BH1144" s="5" t="s">
        <v>1537</v>
      </c>
      <c r="BI1144" s="289"/>
      <c r="BJ1144" s="297">
        <v>46</v>
      </c>
      <c r="BK1144" s="297">
        <v>52</v>
      </c>
    </row>
    <row r="1145" spans="1:63" x14ac:dyDescent="0.2">
      <c r="A1145" s="294" t="s">
        <v>1677</v>
      </c>
      <c r="B1145" s="290" t="s">
        <v>2254</v>
      </c>
      <c r="C1145" s="340">
        <v>405</v>
      </c>
      <c r="D1145" s="341">
        <v>466</v>
      </c>
      <c r="E1145" s="341">
        <v>519</v>
      </c>
      <c r="F1145" s="341">
        <v>528</v>
      </c>
      <c r="G1145" s="341">
        <v>543</v>
      </c>
      <c r="H1145" s="341">
        <v>599</v>
      </c>
      <c r="I1145" s="342">
        <v>705</v>
      </c>
      <c r="J1145" s="340">
        <v>53</v>
      </c>
      <c r="K1145" s="341">
        <v>110</v>
      </c>
      <c r="L1145" s="341">
        <v>81</v>
      </c>
      <c r="M1145" s="341">
        <v>164</v>
      </c>
      <c r="N1145" s="340">
        <v>405</v>
      </c>
      <c r="O1145" s="341">
        <v>534</v>
      </c>
      <c r="P1145" s="341">
        <v>576</v>
      </c>
      <c r="Q1145" s="343">
        <v>534</v>
      </c>
      <c r="R1145" s="344">
        <v>576</v>
      </c>
      <c r="S1145" s="344">
        <v>646</v>
      </c>
      <c r="T1145" s="344">
        <v>759</v>
      </c>
      <c r="U1145" s="344">
        <v>686</v>
      </c>
      <c r="V1145" s="344">
        <v>686</v>
      </c>
      <c r="W1145" s="344">
        <v>122</v>
      </c>
      <c r="X1145" s="407">
        <v>137</v>
      </c>
      <c r="Y1145" s="384">
        <v>0.12</v>
      </c>
      <c r="Z1145" s="384">
        <v>0.25</v>
      </c>
      <c r="AA1145" s="384">
        <v>0.25</v>
      </c>
      <c r="AB1145" s="385">
        <v>0</v>
      </c>
      <c r="AC1145" s="385">
        <v>0</v>
      </c>
      <c r="AD1145" s="385">
        <v>55</v>
      </c>
      <c r="AE1145" s="385">
        <v>0</v>
      </c>
      <c r="AF1145" s="405">
        <v>1</v>
      </c>
      <c r="AG1145" s="333" t="s">
        <v>2162</v>
      </c>
      <c r="AH1145" s="388" t="s">
        <v>2161</v>
      </c>
      <c r="AI1145" s="388" t="s">
        <v>2162</v>
      </c>
      <c r="AJ1145" s="389">
        <v>21</v>
      </c>
      <c r="AK1145" s="390">
        <v>18</v>
      </c>
      <c r="AL1145" s="333">
        <v>84</v>
      </c>
      <c r="AM1145" s="333">
        <v>19.57544849537037</v>
      </c>
      <c r="AN1145" s="440">
        <v>114.85909722222223</v>
      </c>
      <c r="AO1145" s="389">
        <v>54.571180555555557</v>
      </c>
      <c r="AP1145" s="388">
        <v>3.125</v>
      </c>
      <c r="AQ1145" s="389">
        <v>2</v>
      </c>
      <c r="AR1145" s="389">
        <v>2</v>
      </c>
      <c r="AS1145" s="389">
        <v>0</v>
      </c>
      <c r="AT1145" s="389">
        <v>0</v>
      </c>
      <c r="AU1145" s="389">
        <v>3</v>
      </c>
      <c r="AV1145" s="389">
        <v>5</v>
      </c>
      <c r="AW1145" s="350">
        <v>2</v>
      </c>
      <c r="AX1145" s="391">
        <v>2</v>
      </c>
      <c r="AY1145" s="83">
        <v>20</v>
      </c>
      <c r="AZ1145" s="5">
        <v>0</v>
      </c>
      <c r="BA1145" s="5" t="s">
        <v>1537</v>
      </c>
      <c r="BB1145" s="5" t="s">
        <v>1537</v>
      </c>
      <c r="BC1145" s="5" t="s">
        <v>1537</v>
      </c>
      <c r="BD1145" s="4" t="s">
        <v>3612</v>
      </c>
      <c r="BE1145" s="5">
        <v>0</v>
      </c>
      <c r="BF1145" s="5">
        <v>0</v>
      </c>
      <c r="BG1145" s="5">
        <v>1</v>
      </c>
      <c r="BH1145" s="5" t="s">
        <v>1537</v>
      </c>
      <c r="BI1145" s="289"/>
      <c r="BJ1145" s="297">
        <v>53</v>
      </c>
      <c r="BK1145" s="297">
        <v>55</v>
      </c>
    </row>
    <row r="1146" spans="1:63" x14ac:dyDescent="0.2">
      <c r="A1146" s="294" t="s">
        <v>321</v>
      </c>
      <c r="B1146" s="290" t="s">
        <v>2308</v>
      </c>
      <c r="C1146" s="340">
        <v>404</v>
      </c>
      <c r="D1146" s="341">
        <v>467</v>
      </c>
      <c r="E1146" s="341">
        <v>522</v>
      </c>
      <c r="F1146" s="341">
        <v>531</v>
      </c>
      <c r="G1146" s="341">
        <v>547</v>
      </c>
      <c r="H1146" s="341">
        <v>603</v>
      </c>
      <c r="I1146" s="342">
        <v>713</v>
      </c>
      <c r="J1146" s="340">
        <v>60</v>
      </c>
      <c r="K1146" s="341">
        <v>126</v>
      </c>
      <c r="L1146" s="341">
        <v>85</v>
      </c>
      <c r="M1146" s="341">
        <v>171</v>
      </c>
      <c r="N1146" s="340">
        <v>404</v>
      </c>
      <c r="O1146" s="341">
        <v>542</v>
      </c>
      <c r="P1146" s="341">
        <v>584</v>
      </c>
      <c r="Q1146" s="343">
        <v>542</v>
      </c>
      <c r="R1146" s="344">
        <v>584</v>
      </c>
      <c r="S1146" s="344">
        <v>651</v>
      </c>
      <c r="T1146" s="344">
        <v>794</v>
      </c>
      <c r="U1146" s="344">
        <v>687</v>
      </c>
      <c r="V1146" s="344">
        <v>687</v>
      </c>
      <c r="W1146" s="344">
        <v>122</v>
      </c>
      <c r="X1146" s="407">
        <v>137</v>
      </c>
      <c r="Y1146" s="384">
        <v>0.12</v>
      </c>
      <c r="Z1146" s="384">
        <v>0.25</v>
      </c>
      <c r="AA1146" s="384">
        <v>0.25</v>
      </c>
      <c r="AB1146" s="385">
        <v>0</v>
      </c>
      <c r="AC1146" s="385">
        <v>0</v>
      </c>
      <c r="AD1146" s="385">
        <v>55</v>
      </c>
      <c r="AE1146" s="385">
        <v>0</v>
      </c>
      <c r="AF1146" s="405">
        <v>1</v>
      </c>
      <c r="AG1146" s="333" t="s">
        <v>2162</v>
      </c>
      <c r="AH1146" s="388" t="s">
        <v>2161</v>
      </c>
      <c r="AI1146" s="388" t="s">
        <v>2162</v>
      </c>
      <c r="AJ1146" s="389">
        <v>24</v>
      </c>
      <c r="AK1146" s="390">
        <v>18</v>
      </c>
      <c r="AL1146" s="333">
        <v>87</v>
      </c>
      <c r="AM1146" s="333">
        <v>23.036928530092592</v>
      </c>
      <c r="AN1146" s="440">
        <v>144.89472222222224</v>
      </c>
      <c r="AO1146" s="389">
        <v>61.524305555555557</v>
      </c>
      <c r="AP1146" s="388">
        <v>10.35</v>
      </c>
      <c r="AQ1146" s="389">
        <v>2</v>
      </c>
      <c r="AR1146" s="389">
        <v>2</v>
      </c>
      <c r="AS1146" s="389">
        <v>0</v>
      </c>
      <c r="AT1146" s="389">
        <v>0</v>
      </c>
      <c r="AU1146" s="389">
        <v>3</v>
      </c>
      <c r="AV1146" s="389">
        <v>5</v>
      </c>
      <c r="AW1146" s="350">
        <v>2</v>
      </c>
      <c r="AX1146" s="391">
        <v>2</v>
      </c>
      <c r="AY1146" s="83">
        <v>20</v>
      </c>
      <c r="AZ1146" s="5">
        <v>0</v>
      </c>
      <c r="BA1146" s="5" t="s">
        <v>1537</v>
      </c>
      <c r="BB1146" s="5" t="s">
        <v>1537</v>
      </c>
      <c r="BC1146" s="5" t="s">
        <v>1537</v>
      </c>
      <c r="BD1146" s="4" t="s">
        <v>3612</v>
      </c>
      <c r="BE1146" s="5">
        <v>0</v>
      </c>
      <c r="BF1146" s="5">
        <v>0</v>
      </c>
      <c r="BG1146" s="5">
        <v>1</v>
      </c>
      <c r="BH1146" s="5" t="s">
        <v>1537</v>
      </c>
      <c r="BI1146" s="289"/>
      <c r="BJ1146" s="297">
        <v>60</v>
      </c>
      <c r="BK1146" s="297">
        <v>55</v>
      </c>
    </row>
    <row r="1147" spans="1:63" x14ac:dyDescent="0.2">
      <c r="A1147" s="294" t="s">
        <v>221</v>
      </c>
      <c r="B1147" s="290" t="s">
        <v>2173</v>
      </c>
      <c r="C1147" s="340">
        <v>312</v>
      </c>
      <c r="D1147" s="341">
        <v>378</v>
      </c>
      <c r="E1147" s="341">
        <v>433</v>
      </c>
      <c r="F1147" s="341">
        <v>442</v>
      </c>
      <c r="G1147" s="341">
        <v>455</v>
      </c>
      <c r="H1147" s="341">
        <v>503</v>
      </c>
      <c r="I1147" s="342">
        <v>614</v>
      </c>
      <c r="J1147" s="340">
        <v>31</v>
      </c>
      <c r="K1147" s="341">
        <v>63</v>
      </c>
      <c r="L1147" s="341">
        <v>85</v>
      </c>
      <c r="M1147" s="341">
        <v>171</v>
      </c>
      <c r="N1147" s="340">
        <v>312</v>
      </c>
      <c r="O1147" s="341">
        <v>451</v>
      </c>
      <c r="P1147" s="341">
        <v>487</v>
      </c>
      <c r="Q1147" s="343">
        <v>451</v>
      </c>
      <c r="R1147" s="344">
        <v>487</v>
      </c>
      <c r="S1147" s="344">
        <v>545</v>
      </c>
      <c r="T1147" s="344">
        <v>692</v>
      </c>
      <c r="U1147" s="344">
        <v>580</v>
      </c>
      <c r="V1147" s="344">
        <v>580</v>
      </c>
      <c r="W1147" s="344">
        <v>122</v>
      </c>
      <c r="X1147" s="407">
        <v>137</v>
      </c>
      <c r="Y1147" s="384">
        <v>0.12</v>
      </c>
      <c r="Z1147" s="384">
        <v>0.25</v>
      </c>
      <c r="AA1147" s="384">
        <v>0.25</v>
      </c>
      <c r="AB1147" s="385">
        <v>0</v>
      </c>
      <c r="AC1147" s="385">
        <v>0</v>
      </c>
      <c r="AD1147" s="385">
        <v>55</v>
      </c>
      <c r="AE1147" s="385">
        <v>0</v>
      </c>
      <c r="AF1147" s="405">
        <v>1</v>
      </c>
      <c r="AG1147" s="333" t="s">
        <v>2162</v>
      </c>
      <c r="AH1147" s="388" t="s">
        <v>2161</v>
      </c>
      <c r="AI1147" s="388" t="s">
        <v>2162</v>
      </c>
      <c r="AJ1147" s="389">
        <v>12</v>
      </c>
      <c r="AK1147" s="390">
        <v>18</v>
      </c>
      <c r="AL1147" s="333">
        <v>87</v>
      </c>
      <c r="AM1147" s="333">
        <v>11.979202835648149</v>
      </c>
      <c r="AN1147" s="440">
        <v>92.892222222222244</v>
      </c>
      <c r="AO1147" s="389">
        <v>38.711805555555557</v>
      </c>
      <c r="AP1147" s="388">
        <v>10.35</v>
      </c>
      <c r="AQ1147" s="389">
        <v>2</v>
      </c>
      <c r="AR1147" s="389">
        <v>2</v>
      </c>
      <c r="AS1147" s="389">
        <v>0</v>
      </c>
      <c r="AT1147" s="389">
        <v>0</v>
      </c>
      <c r="AU1147" s="389">
        <v>3</v>
      </c>
      <c r="AV1147" s="389">
        <v>5</v>
      </c>
      <c r="AW1147" s="350">
        <v>1</v>
      </c>
      <c r="AX1147" s="391">
        <v>2</v>
      </c>
      <c r="AY1147" s="83">
        <v>20</v>
      </c>
      <c r="AZ1147" s="5">
        <v>0</v>
      </c>
      <c r="BA1147" s="5" t="s">
        <v>1537</v>
      </c>
      <c r="BB1147" s="5" t="s">
        <v>1537</v>
      </c>
      <c r="BC1147" s="5" t="s">
        <v>1537</v>
      </c>
      <c r="BD1147" s="4" t="s">
        <v>3612</v>
      </c>
      <c r="BE1147" s="5">
        <v>0</v>
      </c>
      <c r="BF1147" s="5">
        <v>0</v>
      </c>
      <c r="BG1147" s="5">
        <v>1</v>
      </c>
      <c r="BH1147" s="5" t="s">
        <v>1537</v>
      </c>
      <c r="BI1147" s="289"/>
      <c r="BJ1147" s="297">
        <v>31</v>
      </c>
      <c r="BK1147" s="297">
        <v>46</v>
      </c>
    </row>
    <row r="1148" spans="1:63" x14ac:dyDescent="0.2">
      <c r="A1148" s="294" t="s">
        <v>271</v>
      </c>
      <c r="B1148" s="290" t="s">
        <v>2218</v>
      </c>
      <c r="C1148" s="340">
        <v>378</v>
      </c>
      <c r="D1148" s="341">
        <v>442</v>
      </c>
      <c r="E1148" s="341">
        <v>497</v>
      </c>
      <c r="F1148" s="341">
        <v>505</v>
      </c>
      <c r="G1148" s="341">
        <v>521</v>
      </c>
      <c r="H1148" s="341">
        <v>574</v>
      </c>
      <c r="I1148" s="342">
        <v>685</v>
      </c>
      <c r="J1148" s="340">
        <v>46</v>
      </c>
      <c r="K1148" s="341">
        <v>94</v>
      </c>
      <c r="L1148" s="341">
        <v>85</v>
      </c>
      <c r="M1148" s="341">
        <v>171</v>
      </c>
      <c r="N1148" s="340">
        <v>378</v>
      </c>
      <c r="O1148" s="341">
        <v>517</v>
      </c>
      <c r="P1148" s="341">
        <v>556</v>
      </c>
      <c r="Q1148" s="343">
        <v>517</v>
      </c>
      <c r="R1148" s="344">
        <v>556</v>
      </c>
      <c r="S1148" s="344">
        <v>620</v>
      </c>
      <c r="T1148" s="344">
        <v>766</v>
      </c>
      <c r="U1148" s="344">
        <v>657</v>
      </c>
      <c r="V1148" s="344">
        <v>657</v>
      </c>
      <c r="W1148" s="344">
        <v>122</v>
      </c>
      <c r="X1148" s="407">
        <v>137</v>
      </c>
      <c r="Y1148" s="384">
        <v>0.12</v>
      </c>
      <c r="Z1148" s="384">
        <v>0.25</v>
      </c>
      <c r="AA1148" s="384">
        <v>0.25</v>
      </c>
      <c r="AB1148" s="385">
        <v>0</v>
      </c>
      <c r="AC1148" s="385">
        <v>0</v>
      </c>
      <c r="AD1148" s="385">
        <v>55</v>
      </c>
      <c r="AE1148" s="385">
        <v>0</v>
      </c>
      <c r="AF1148" s="405">
        <v>1</v>
      </c>
      <c r="AG1148" s="333" t="s">
        <v>2162</v>
      </c>
      <c r="AH1148" s="388" t="s">
        <v>2161</v>
      </c>
      <c r="AI1148" s="388" t="s">
        <v>2162</v>
      </c>
      <c r="AJ1148" s="389">
        <v>18</v>
      </c>
      <c r="AK1148" s="390">
        <v>18</v>
      </c>
      <c r="AL1148" s="333">
        <v>87</v>
      </c>
      <c r="AM1148" s="333">
        <v>17.50806568287037</v>
      </c>
      <c r="AN1148" s="440">
        <v>118.89347222222226</v>
      </c>
      <c r="AO1148" s="389">
        <v>50.118055555555557</v>
      </c>
      <c r="AP1148" s="388">
        <v>10.35</v>
      </c>
      <c r="AQ1148" s="389">
        <v>2</v>
      </c>
      <c r="AR1148" s="389">
        <v>2</v>
      </c>
      <c r="AS1148" s="389">
        <v>0</v>
      </c>
      <c r="AT1148" s="389">
        <v>0</v>
      </c>
      <c r="AU1148" s="389">
        <v>3</v>
      </c>
      <c r="AV1148" s="389">
        <v>5</v>
      </c>
      <c r="AW1148" s="350">
        <v>2</v>
      </c>
      <c r="AX1148" s="391">
        <v>2</v>
      </c>
      <c r="AY1148" s="83">
        <v>20</v>
      </c>
      <c r="AZ1148" s="5">
        <v>0</v>
      </c>
      <c r="BA1148" s="5" t="s">
        <v>1537</v>
      </c>
      <c r="BB1148" s="5" t="s">
        <v>1537</v>
      </c>
      <c r="BC1148" s="5" t="s">
        <v>1537</v>
      </c>
      <c r="BD1148" s="4" t="s">
        <v>3612</v>
      </c>
      <c r="BE1148" s="5">
        <v>0</v>
      </c>
      <c r="BF1148" s="5">
        <v>0</v>
      </c>
      <c r="BG1148" s="5">
        <v>1</v>
      </c>
      <c r="BH1148" s="5" t="s">
        <v>1537</v>
      </c>
      <c r="BI1148" s="289"/>
      <c r="BJ1148" s="297">
        <v>46</v>
      </c>
      <c r="BK1148" s="297">
        <v>53</v>
      </c>
    </row>
    <row r="1149" spans="1:63" x14ac:dyDescent="0.2">
      <c r="A1149" s="294" t="s">
        <v>1687</v>
      </c>
      <c r="B1149" s="290" t="s">
        <v>2263</v>
      </c>
      <c r="C1149" s="340">
        <v>407</v>
      </c>
      <c r="D1149" s="341">
        <v>470</v>
      </c>
      <c r="E1149" s="341">
        <v>525</v>
      </c>
      <c r="F1149" s="341">
        <v>536</v>
      </c>
      <c r="G1149" s="341">
        <v>550</v>
      </c>
      <c r="H1149" s="341">
        <v>607</v>
      </c>
      <c r="I1149" s="342">
        <v>718</v>
      </c>
      <c r="J1149" s="340">
        <v>53</v>
      </c>
      <c r="K1149" s="341">
        <v>110</v>
      </c>
      <c r="L1149" s="341">
        <v>85</v>
      </c>
      <c r="M1149" s="341">
        <v>171</v>
      </c>
      <c r="N1149" s="340">
        <v>407</v>
      </c>
      <c r="O1149" s="341">
        <v>546</v>
      </c>
      <c r="P1149" s="341">
        <v>588</v>
      </c>
      <c r="Q1149" s="343">
        <v>546</v>
      </c>
      <c r="R1149" s="344">
        <v>588</v>
      </c>
      <c r="S1149" s="344">
        <v>655</v>
      </c>
      <c r="T1149" s="344">
        <v>798</v>
      </c>
      <c r="U1149" s="344">
        <v>692</v>
      </c>
      <c r="V1149" s="344">
        <v>692</v>
      </c>
      <c r="W1149" s="344">
        <v>122</v>
      </c>
      <c r="X1149" s="407">
        <v>137</v>
      </c>
      <c r="Y1149" s="384">
        <v>0.12</v>
      </c>
      <c r="Z1149" s="384">
        <v>0.25</v>
      </c>
      <c r="AA1149" s="384">
        <v>0.25</v>
      </c>
      <c r="AB1149" s="385">
        <v>0</v>
      </c>
      <c r="AC1149" s="385">
        <v>0</v>
      </c>
      <c r="AD1149" s="385">
        <v>55</v>
      </c>
      <c r="AE1149" s="385">
        <v>0</v>
      </c>
      <c r="AF1149" s="405">
        <v>1</v>
      </c>
      <c r="AG1149" s="333" t="s">
        <v>2162</v>
      </c>
      <c r="AH1149" s="388" t="s">
        <v>2161</v>
      </c>
      <c r="AI1149" s="388" t="s">
        <v>2162</v>
      </c>
      <c r="AJ1149" s="389">
        <v>21</v>
      </c>
      <c r="AK1149" s="390">
        <v>18</v>
      </c>
      <c r="AL1149" s="333">
        <v>87</v>
      </c>
      <c r="AM1149" s="333">
        <v>20.272497106481481</v>
      </c>
      <c r="AN1149" s="440">
        <v>131.89409722222226</v>
      </c>
      <c r="AO1149" s="389">
        <v>55.821180555555557</v>
      </c>
      <c r="AP1149" s="388">
        <v>10.35</v>
      </c>
      <c r="AQ1149" s="389">
        <v>2</v>
      </c>
      <c r="AR1149" s="389">
        <v>2</v>
      </c>
      <c r="AS1149" s="389">
        <v>0</v>
      </c>
      <c r="AT1149" s="389">
        <v>0</v>
      </c>
      <c r="AU1149" s="389">
        <v>3</v>
      </c>
      <c r="AV1149" s="389">
        <v>5</v>
      </c>
      <c r="AW1149" s="350">
        <v>2</v>
      </c>
      <c r="AX1149" s="391">
        <v>2</v>
      </c>
      <c r="AY1149" s="83">
        <v>20</v>
      </c>
      <c r="AZ1149" s="5">
        <v>0</v>
      </c>
      <c r="BA1149" s="5" t="s">
        <v>1537</v>
      </c>
      <c r="BB1149" s="5" t="s">
        <v>1537</v>
      </c>
      <c r="BC1149" s="5" t="s">
        <v>1537</v>
      </c>
      <c r="BD1149" s="4" t="s">
        <v>3612</v>
      </c>
      <c r="BE1149" s="5">
        <v>0</v>
      </c>
      <c r="BF1149" s="5">
        <v>0</v>
      </c>
      <c r="BG1149" s="5">
        <v>1</v>
      </c>
      <c r="BH1149" s="5" t="s">
        <v>1537</v>
      </c>
      <c r="BI1149" s="289"/>
      <c r="BJ1149" s="297">
        <v>53</v>
      </c>
      <c r="BK1149" s="297">
        <v>55</v>
      </c>
    </row>
    <row r="1150" spans="1:63" x14ac:dyDescent="0.2">
      <c r="A1150" s="294" t="s">
        <v>331</v>
      </c>
      <c r="B1150" s="290" t="s">
        <v>2317</v>
      </c>
      <c r="C1150" s="340">
        <v>406</v>
      </c>
      <c r="D1150" s="341">
        <v>472</v>
      </c>
      <c r="E1150" s="341">
        <v>529</v>
      </c>
      <c r="F1150" s="341">
        <v>539</v>
      </c>
      <c r="G1150" s="341">
        <v>555</v>
      </c>
      <c r="H1150" s="341">
        <v>612</v>
      </c>
      <c r="I1150" s="342">
        <v>726</v>
      </c>
      <c r="J1150" s="340">
        <v>60</v>
      </c>
      <c r="K1150" s="341">
        <v>126</v>
      </c>
      <c r="L1150" s="341">
        <v>87</v>
      </c>
      <c r="M1150" s="341">
        <v>176</v>
      </c>
      <c r="N1150" s="340">
        <v>406</v>
      </c>
      <c r="O1150" s="341">
        <v>548</v>
      </c>
      <c r="P1150" s="341">
        <v>591</v>
      </c>
      <c r="Q1150" s="343">
        <v>548</v>
      </c>
      <c r="R1150" s="344">
        <v>591</v>
      </c>
      <c r="S1150" s="344">
        <v>662</v>
      </c>
      <c r="T1150" s="344">
        <v>794</v>
      </c>
      <c r="U1150" s="344">
        <v>702</v>
      </c>
      <c r="V1150" s="344">
        <v>702</v>
      </c>
      <c r="W1150" s="344">
        <v>122</v>
      </c>
      <c r="X1150" s="407">
        <v>137</v>
      </c>
      <c r="Y1150" s="384">
        <v>0.12</v>
      </c>
      <c r="Z1150" s="384">
        <v>0.25</v>
      </c>
      <c r="AA1150" s="384">
        <v>0.25</v>
      </c>
      <c r="AB1150" s="385">
        <v>0</v>
      </c>
      <c r="AC1150" s="385">
        <v>0</v>
      </c>
      <c r="AD1150" s="385">
        <v>55</v>
      </c>
      <c r="AE1150" s="385">
        <v>0</v>
      </c>
      <c r="AF1150" s="405">
        <v>1</v>
      </c>
      <c r="AG1150" s="333" t="s">
        <v>2162</v>
      </c>
      <c r="AH1150" s="388" t="s">
        <v>2161</v>
      </c>
      <c r="AI1150" s="388" t="s">
        <v>2162</v>
      </c>
      <c r="AJ1150" s="389">
        <v>24</v>
      </c>
      <c r="AK1150" s="390">
        <v>18</v>
      </c>
      <c r="AL1150" s="333">
        <v>90</v>
      </c>
      <c r="AM1150" s="333">
        <v>23.829029224537038</v>
      </c>
      <c r="AN1150" s="440">
        <v>148.50472222222223</v>
      </c>
      <c r="AO1150" s="389">
        <v>62.899305555555557</v>
      </c>
      <c r="AP1150" s="388">
        <v>10.725</v>
      </c>
      <c r="AQ1150" s="389">
        <v>2</v>
      </c>
      <c r="AR1150" s="389">
        <v>2</v>
      </c>
      <c r="AS1150" s="389">
        <v>0</v>
      </c>
      <c r="AT1150" s="389">
        <v>0</v>
      </c>
      <c r="AU1150" s="389">
        <v>3</v>
      </c>
      <c r="AV1150" s="389">
        <v>5</v>
      </c>
      <c r="AW1150" s="350">
        <v>2</v>
      </c>
      <c r="AX1150" s="391">
        <v>2</v>
      </c>
      <c r="AY1150" s="83">
        <v>20</v>
      </c>
      <c r="AZ1150" s="5">
        <v>0</v>
      </c>
      <c r="BA1150" s="5" t="s">
        <v>1537</v>
      </c>
      <c r="BB1150" s="5" t="s">
        <v>1537</v>
      </c>
      <c r="BC1150" s="5" t="s">
        <v>1537</v>
      </c>
      <c r="BD1150" s="4" t="s">
        <v>3612</v>
      </c>
      <c r="BE1150" s="5">
        <v>0</v>
      </c>
      <c r="BF1150" s="5">
        <v>0</v>
      </c>
      <c r="BG1150" s="5">
        <v>1</v>
      </c>
      <c r="BH1150" s="5" t="s">
        <v>1537</v>
      </c>
      <c r="BI1150" s="289"/>
      <c r="BJ1150" s="297">
        <v>60</v>
      </c>
      <c r="BK1150" s="297">
        <v>56</v>
      </c>
    </row>
    <row r="1151" spans="1:63" x14ac:dyDescent="0.2">
      <c r="A1151" s="294" t="s">
        <v>231</v>
      </c>
      <c r="B1151" s="290" t="s">
        <v>2182</v>
      </c>
      <c r="C1151" s="340">
        <v>313</v>
      </c>
      <c r="D1151" s="341">
        <v>381</v>
      </c>
      <c r="E1151" s="341">
        <v>439</v>
      </c>
      <c r="F1151" s="341">
        <v>447</v>
      </c>
      <c r="G1151" s="341">
        <v>461</v>
      </c>
      <c r="H1151" s="341">
        <v>510</v>
      </c>
      <c r="I1151" s="342">
        <v>624</v>
      </c>
      <c r="J1151" s="340">
        <v>31</v>
      </c>
      <c r="K1151" s="341">
        <v>63</v>
      </c>
      <c r="L1151" s="341">
        <v>87</v>
      </c>
      <c r="M1151" s="341">
        <v>176</v>
      </c>
      <c r="N1151" s="340">
        <v>313</v>
      </c>
      <c r="O1151" s="341">
        <v>457</v>
      </c>
      <c r="P1151" s="341">
        <v>493</v>
      </c>
      <c r="Q1151" s="343">
        <v>457</v>
      </c>
      <c r="R1151" s="344">
        <v>493</v>
      </c>
      <c r="S1151" s="344">
        <v>556</v>
      </c>
      <c r="T1151" s="344">
        <v>690</v>
      </c>
      <c r="U1151" s="344">
        <v>593</v>
      </c>
      <c r="V1151" s="344">
        <v>593</v>
      </c>
      <c r="W1151" s="344">
        <v>122</v>
      </c>
      <c r="X1151" s="407">
        <v>137</v>
      </c>
      <c r="Y1151" s="384">
        <v>0.12</v>
      </c>
      <c r="Z1151" s="384">
        <v>0.25</v>
      </c>
      <c r="AA1151" s="384">
        <v>0.25</v>
      </c>
      <c r="AB1151" s="385">
        <v>0</v>
      </c>
      <c r="AC1151" s="385">
        <v>0</v>
      </c>
      <c r="AD1151" s="385">
        <v>55</v>
      </c>
      <c r="AE1151" s="385">
        <v>0</v>
      </c>
      <c r="AF1151" s="405">
        <v>1</v>
      </c>
      <c r="AG1151" s="333" t="s">
        <v>2162</v>
      </c>
      <c r="AH1151" s="388" t="s">
        <v>2161</v>
      </c>
      <c r="AI1151" s="388" t="s">
        <v>2162</v>
      </c>
      <c r="AJ1151" s="389">
        <v>12</v>
      </c>
      <c r="AK1151" s="390">
        <v>18</v>
      </c>
      <c r="AL1151" s="333">
        <v>90</v>
      </c>
      <c r="AM1151" s="333">
        <v>12.39109519675926</v>
      </c>
      <c r="AN1151" s="440">
        <v>95.40222222222225</v>
      </c>
      <c r="AO1151" s="389">
        <v>39.586805555555557</v>
      </c>
      <c r="AP1151" s="388">
        <v>10.725</v>
      </c>
      <c r="AQ1151" s="389">
        <v>2</v>
      </c>
      <c r="AR1151" s="389">
        <v>2</v>
      </c>
      <c r="AS1151" s="389">
        <v>0</v>
      </c>
      <c r="AT1151" s="389">
        <v>0</v>
      </c>
      <c r="AU1151" s="389">
        <v>3</v>
      </c>
      <c r="AV1151" s="389">
        <v>5</v>
      </c>
      <c r="AW1151" s="350">
        <v>1</v>
      </c>
      <c r="AX1151" s="391">
        <v>2</v>
      </c>
      <c r="AY1151" s="83">
        <v>20</v>
      </c>
      <c r="AZ1151" s="5">
        <v>0</v>
      </c>
      <c r="BA1151" s="5" t="s">
        <v>1537</v>
      </c>
      <c r="BB1151" s="5" t="s">
        <v>1537</v>
      </c>
      <c r="BC1151" s="5" t="s">
        <v>1537</v>
      </c>
      <c r="BD1151" s="4" t="s">
        <v>3612</v>
      </c>
      <c r="BE1151" s="5">
        <v>0</v>
      </c>
      <c r="BF1151" s="5">
        <v>0</v>
      </c>
      <c r="BG1151" s="5">
        <v>1</v>
      </c>
      <c r="BH1151" s="5" t="s">
        <v>1537</v>
      </c>
      <c r="BI1151" s="289"/>
      <c r="BJ1151" s="297">
        <v>31</v>
      </c>
      <c r="BK1151" s="297">
        <v>47</v>
      </c>
    </row>
    <row r="1152" spans="1:63" x14ac:dyDescent="0.2">
      <c r="A1152" s="294" t="s">
        <v>281</v>
      </c>
      <c r="B1152" s="290" t="s">
        <v>2227</v>
      </c>
      <c r="C1152" s="340">
        <v>379</v>
      </c>
      <c r="D1152" s="341">
        <v>446</v>
      </c>
      <c r="E1152" s="341">
        <v>502</v>
      </c>
      <c r="F1152" s="341">
        <v>513</v>
      </c>
      <c r="G1152" s="341">
        <v>528</v>
      </c>
      <c r="H1152" s="341">
        <v>583</v>
      </c>
      <c r="I1152" s="342">
        <v>697</v>
      </c>
      <c r="J1152" s="340">
        <v>46</v>
      </c>
      <c r="K1152" s="341">
        <v>94</v>
      </c>
      <c r="L1152" s="341">
        <v>87</v>
      </c>
      <c r="M1152" s="341">
        <v>176</v>
      </c>
      <c r="N1152" s="340">
        <v>379</v>
      </c>
      <c r="O1152" s="341">
        <v>522</v>
      </c>
      <c r="P1152" s="341">
        <v>564</v>
      </c>
      <c r="Q1152" s="343">
        <v>522</v>
      </c>
      <c r="R1152" s="344">
        <v>564</v>
      </c>
      <c r="S1152" s="344">
        <v>632</v>
      </c>
      <c r="T1152" s="344">
        <v>765</v>
      </c>
      <c r="U1152" s="344">
        <v>670</v>
      </c>
      <c r="V1152" s="344">
        <v>670</v>
      </c>
      <c r="W1152" s="344">
        <v>122</v>
      </c>
      <c r="X1152" s="407">
        <v>137</v>
      </c>
      <c r="Y1152" s="384">
        <v>0.12</v>
      </c>
      <c r="Z1152" s="384">
        <v>0.25</v>
      </c>
      <c r="AA1152" s="384">
        <v>0.25</v>
      </c>
      <c r="AB1152" s="385">
        <v>0</v>
      </c>
      <c r="AC1152" s="385">
        <v>0</v>
      </c>
      <c r="AD1152" s="385">
        <v>55</v>
      </c>
      <c r="AE1152" s="385">
        <v>0</v>
      </c>
      <c r="AF1152" s="405">
        <v>1</v>
      </c>
      <c r="AG1152" s="333" t="s">
        <v>2162</v>
      </c>
      <c r="AH1152" s="388" t="s">
        <v>2161</v>
      </c>
      <c r="AI1152" s="388" t="s">
        <v>2162</v>
      </c>
      <c r="AJ1152" s="389">
        <v>18</v>
      </c>
      <c r="AK1152" s="390">
        <v>18</v>
      </c>
      <c r="AL1152" s="333">
        <v>90</v>
      </c>
      <c r="AM1152" s="333">
        <v>18.110062210648149</v>
      </c>
      <c r="AN1152" s="440">
        <v>121.95347222222225</v>
      </c>
      <c r="AO1152" s="389">
        <v>51.243055555555557</v>
      </c>
      <c r="AP1152" s="388">
        <v>10.725</v>
      </c>
      <c r="AQ1152" s="389">
        <v>2</v>
      </c>
      <c r="AR1152" s="389">
        <v>2</v>
      </c>
      <c r="AS1152" s="389">
        <v>0</v>
      </c>
      <c r="AT1152" s="389">
        <v>0</v>
      </c>
      <c r="AU1152" s="389">
        <v>3</v>
      </c>
      <c r="AV1152" s="389">
        <v>5</v>
      </c>
      <c r="AW1152" s="350">
        <v>2</v>
      </c>
      <c r="AX1152" s="391">
        <v>2</v>
      </c>
      <c r="AY1152" s="83">
        <v>20</v>
      </c>
      <c r="AZ1152" s="5">
        <v>0</v>
      </c>
      <c r="BA1152" s="5" t="s">
        <v>1537</v>
      </c>
      <c r="BB1152" s="5" t="s">
        <v>1537</v>
      </c>
      <c r="BC1152" s="5" t="s">
        <v>1537</v>
      </c>
      <c r="BD1152" s="4" t="s">
        <v>3612</v>
      </c>
      <c r="BE1152" s="5">
        <v>0</v>
      </c>
      <c r="BF1152" s="5">
        <v>0</v>
      </c>
      <c r="BG1152" s="5">
        <v>1</v>
      </c>
      <c r="BH1152" s="5" t="s">
        <v>1537</v>
      </c>
      <c r="BI1152" s="289"/>
      <c r="BJ1152" s="297">
        <v>46</v>
      </c>
      <c r="BK1152" s="297">
        <v>53</v>
      </c>
    </row>
    <row r="1153" spans="1:63" x14ac:dyDescent="0.2">
      <c r="A1153" s="294" t="s">
        <v>1697</v>
      </c>
      <c r="B1153" s="290" t="s">
        <v>2272</v>
      </c>
      <c r="C1153" s="340">
        <v>409</v>
      </c>
      <c r="D1153" s="341">
        <v>477</v>
      </c>
      <c r="E1153" s="341">
        <v>533</v>
      </c>
      <c r="F1153" s="341">
        <v>542</v>
      </c>
      <c r="G1153" s="341">
        <v>559</v>
      </c>
      <c r="H1153" s="341">
        <v>615</v>
      </c>
      <c r="I1153" s="342">
        <v>730</v>
      </c>
      <c r="J1153" s="340">
        <v>53</v>
      </c>
      <c r="K1153" s="341">
        <v>110</v>
      </c>
      <c r="L1153" s="341">
        <v>87</v>
      </c>
      <c r="M1153" s="341">
        <v>176</v>
      </c>
      <c r="N1153" s="340">
        <v>409</v>
      </c>
      <c r="O1153" s="341">
        <v>551</v>
      </c>
      <c r="P1153" s="341">
        <v>596</v>
      </c>
      <c r="Q1153" s="343">
        <v>551</v>
      </c>
      <c r="R1153" s="344">
        <v>596</v>
      </c>
      <c r="S1153" s="344">
        <v>666</v>
      </c>
      <c r="T1153" s="344">
        <v>798</v>
      </c>
      <c r="U1153" s="344">
        <v>706</v>
      </c>
      <c r="V1153" s="344">
        <v>706</v>
      </c>
      <c r="W1153" s="344">
        <v>122</v>
      </c>
      <c r="X1153" s="407">
        <v>137</v>
      </c>
      <c r="Y1153" s="384">
        <v>0.12</v>
      </c>
      <c r="Z1153" s="384">
        <v>0.25</v>
      </c>
      <c r="AA1153" s="384">
        <v>0.25</v>
      </c>
      <c r="AB1153" s="385">
        <v>0</v>
      </c>
      <c r="AC1153" s="385">
        <v>0</v>
      </c>
      <c r="AD1153" s="385">
        <v>55</v>
      </c>
      <c r="AE1153" s="385">
        <v>0</v>
      </c>
      <c r="AF1153" s="405">
        <v>1</v>
      </c>
      <c r="AG1153" s="333" t="s">
        <v>2162</v>
      </c>
      <c r="AH1153" s="388" t="s">
        <v>2161</v>
      </c>
      <c r="AI1153" s="388" t="s">
        <v>2162</v>
      </c>
      <c r="AJ1153" s="389">
        <v>21</v>
      </c>
      <c r="AK1153" s="390">
        <v>18</v>
      </c>
      <c r="AL1153" s="333">
        <v>90</v>
      </c>
      <c r="AM1153" s="333">
        <v>20.969545717592592</v>
      </c>
      <c r="AN1153" s="440">
        <v>135.22909722222224</v>
      </c>
      <c r="AO1153" s="389">
        <v>57.071180555555557</v>
      </c>
      <c r="AP1153" s="388">
        <v>10.725</v>
      </c>
      <c r="AQ1153" s="389">
        <v>2</v>
      </c>
      <c r="AR1153" s="389">
        <v>2</v>
      </c>
      <c r="AS1153" s="389">
        <v>0</v>
      </c>
      <c r="AT1153" s="389">
        <v>0</v>
      </c>
      <c r="AU1153" s="389">
        <v>3</v>
      </c>
      <c r="AV1153" s="389">
        <v>5</v>
      </c>
      <c r="AW1153" s="350">
        <v>2</v>
      </c>
      <c r="AX1153" s="391">
        <v>2</v>
      </c>
      <c r="AY1153" s="83">
        <v>20</v>
      </c>
      <c r="AZ1153" s="5">
        <v>0</v>
      </c>
      <c r="BA1153" s="5" t="s">
        <v>1537</v>
      </c>
      <c r="BB1153" s="5" t="s">
        <v>1537</v>
      </c>
      <c r="BC1153" s="5" t="s">
        <v>1537</v>
      </c>
      <c r="BD1153" s="4" t="s">
        <v>3612</v>
      </c>
      <c r="BE1153" s="5">
        <v>0</v>
      </c>
      <c r="BF1153" s="5">
        <v>0</v>
      </c>
      <c r="BG1153" s="5">
        <v>1</v>
      </c>
      <c r="BH1153" s="5" t="s">
        <v>1537</v>
      </c>
      <c r="BI1153" s="289"/>
      <c r="BJ1153" s="297">
        <v>53</v>
      </c>
      <c r="BK1153" s="297">
        <v>56</v>
      </c>
    </row>
    <row r="1154" spans="1:63" x14ac:dyDescent="0.2">
      <c r="A1154" s="294" t="s">
        <v>340</v>
      </c>
      <c r="B1154" s="290" t="s">
        <v>2326</v>
      </c>
      <c r="C1154" s="340">
        <v>408</v>
      </c>
      <c r="D1154" s="341">
        <v>478</v>
      </c>
      <c r="E1154" s="341">
        <v>536</v>
      </c>
      <c r="F1154" s="341">
        <v>545</v>
      </c>
      <c r="G1154" s="341">
        <v>562</v>
      </c>
      <c r="H1154" s="341">
        <v>619</v>
      </c>
      <c r="I1154" s="342">
        <v>738</v>
      </c>
      <c r="J1154" s="340">
        <v>60</v>
      </c>
      <c r="K1154" s="341">
        <v>126</v>
      </c>
      <c r="L1154" s="341">
        <v>90</v>
      </c>
      <c r="M1154" s="341">
        <v>182</v>
      </c>
      <c r="N1154" s="340">
        <v>408</v>
      </c>
      <c r="O1154" s="341">
        <v>554</v>
      </c>
      <c r="P1154" s="341">
        <v>598</v>
      </c>
      <c r="Q1154" s="343">
        <v>554</v>
      </c>
      <c r="R1154" s="344">
        <v>598</v>
      </c>
      <c r="S1154" s="344">
        <v>669</v>
      </c>
      <c r="T1154" s="344">
        <v>797</v>
      </c>
      <c r="U1154" s="344">
        <v>709</v>
      </c>
      <c r="V1154" s="344">
        <v>709</v>
      </c>
      <c r="W1154" s="344">
        <v>122</v>
      </c>
      <c r="X1154" s="407">
        <v>137</v>
      </c>
      <c r="Y1154" s="384">
        <v>0.12</v>
      </c>
      <c r="Z1154" s="384">
        <v>0.25</v>
      </c>
      <c r="AA1154" s="384">
        <v>0.25</v>
      </c>
      <c r="AB1154" s="385">
        <v>0</v>
      </c>
      <c r="AC1154" s="385">
        <v>0</v>
      </c>
      <c r="AD1154" s="385">
        <v>66</v>
      </c>
      <c r="AE1154" s="385">
        <v>0</v>
      </c>
      <c r="AF1154" s="405">
        <v>1</v>
      </c>
      <c r="AG1154" s="333" t="s">
        <v>2162</v>
      </c>
      <c r="AH1154" s="388" t="s">
        <v>2161</v>
      </c>
      <c r="AI1154" s="388" t="s">
        <v>2162</v>
      </c>
      <c r="AJ1154" s="389">
        <v>24</v>
      </c>
      <c r="AK1154" s="390">
        <v>18</v>
      </c>
      <c r="AL1154" s="333">
        <v>93</v>
      </c>
      <c r="AM1154" s="333">
        <v>24.621129918981481</v>
      </c>
      <c r="AN1154" s="440">
        <v>159.25222222222223</v>
      </c>
      <c r="AO1154" s="389">
        <v>66.909722222222229</v>
      </c>
      <c r="AP1154" s="388">
        <v>11.1</v>
      </c>
      <c r="AQ1154" s="389">
        <v>2</v>
      </c>
      <c r="AR1154" s="389">
        <v>2</v>
      </c>
      <c r="AS1154" s="389">
        <v>0</v>
      </c>
      <c r="AT1154" s="389">
        <v>0</v>
      </c>
      <c r="AU1154" s="389">
        <v>4</v>
      </c>
      <c r="AV1154" s="389">
        <v>6</v>
      </c>
      <c r="AW1154" s="350">
        <v>2</v>
      </c>
      <c r="AX1154" s="391">
        <v>2</v>
      </c>
      <c r="AY1154" s="83">
        <v>20</v>
      </c>
      <c r="AZ1154" s="5">
        <v>0</v>
      </c>
      <c r="BA1154" s="5" t="s">
        <v>1537</v>
      </c>
      <c r="BB1154" s="5" t="s">
        <v>1537</v>
      </c>
      <c r="BC1154" s="5" t="s">
        <v>1537</v>
      </c>
      <c r="BD1154" s="4" t="s">
        <v>3612</v>
      </c>
      <c r="BE1154" s="5">
        <v>0</v>
      </c>
      <c r="BF1154" s="5">
        <v>0</v>
      </c>
      <c r="BG1154" s="5">
        <v>1</v>
      </c>
      <c r="BH1154" s="5" t="s">
        <v>1537</v>
      </c>
      <c r="BI1154" s="289"/>
      <c r="BJ1154" s="297">
        <v>60</v>
      </c>
      <c r="BK1154" s="297">
        <v>57</v>
      </c>
    </row>
    <row r="1155" spans="1:63" x14ac:dyDescent="0.2">
      <c r="A1155" s="294" t="s">
        <v>241</v>
      </c>
      <c r="B1155" s="290" t="s">
        <v>2192</v>
      </c>
      <c r="C1155" s="340">
        <v>314</v>
      </c>
      <c r="D1155" s="341">
        <v>385</v>
      </c>
      <c r="E1155" s="341">
        <v>444</v>
      </c>
      <c r="F1155" s="341">
        <v>453</v>
      </c>
      <c r="G1155" s="341">
        <v>467</v>
      </c>
      <c r="H1155" s="341">
        <v>519</v>
      </c>
      <c r="I1155" s="342">
        <v>636</v>
      </c>
      <c r="J1155" s="340">
        <v>31</v>
      </c>
      <c r="K1155" s="341">
        <v>63</v>
      </c>
      <c r="L1155" s="341">
        <v>90</v>
      </c>
      <c r="M1155" s="341">
        <v>182</v>
      </c>
      <c r="N1155" s="340">
        <v>314</v>
      </c>
      <c r="O1155" s="341">
        <v>461</v>
      </c>
      <c r="P1155" s="341">
        <v>499</v>
      </c>
      <c r="Q1155" s="343">
        <v>461</v>
      </c>
      <c r="R1155" s="344">
        <v>499</v>
      </c>
      <c r="S1155" s="344">
        <v>562</v>
      </c>
      <c r="T1155" s="344">
        <v>693</v>
      </c>
      <c r="U1155" s="344">
        <v>599</v>
      </c>
      <c r="V1155" s="344">
        <v>599</v>
      </c>
      <c r="W1155" s="344">
        <v>122</v>
      </c>
      <c r="X1155" s="407">
        <v>137</v>
      </c>
      <c r="Y1155" s="384">
        <v>0.12</v>
      </c>
      <c r="Z1155" s="384">
        <v>0.25</v>
      </c>
      <c r="AA1155" s="384">
        <v>0.25</v>
      </c>
      <c r="AB1155" s="385">
        <v>0</v>
      </c>
      <c r="AC1155" s="385">
        <v>0</v>
      </c>
      <c r="AD1155" s="385">
        <v>66</v>
      </c>
      <c r="AE1155" s="385">
        <v>0</v>
      </c>
      <c r="AF1155" s="405">
        <v>1</v>
      </c>
      <c r="AG1155" s="333" t="s">
        <v>2162</v>
      </c>
      <c r="AH1155" s="388" t="s">
        <v>2161</v>
      </c>
      <c r="AI1155" s="388" t="s">
        <v>2162</v>
      </c>
      <c r="AJ1155" s="389">
        <v>12</v>
      </c>
      <c r="AK1155" s="390">
        <v>18</v>
      </c>
      <c r="AL1155" s="333">
        <v>93</v>
      </c>
      <c r="AM1155" s="333">
        <v>12.80298755787037</v>
      </c>
      <c r="AN1155" s="440">
        <v>101.41972222222223</v>
      </c>
      <c r="AO1155" s="389">
        <v>41.722222222222229</v>
      </c>
      <c r="AP1155" s="388">
        <v>11.1</v>
      </c>
      <c r="AQ1155" s="389">
        <v>2</v>
      </c>
      <c r="AR1155" s="389">
        <v>2</v>
      </c>
      <c r="AS1155" s="389">
        <v>0</v>
      </c>
      <c r="AT1155" s="389">
        <v>0</v>
      </c>
      <c r="AU1155" s="389">
        <v>4</v>
      </c>
      <c r="AV1155" s="389">
        <v>6</v>
      </c>
      <c r="AW1155" s="350">
        <v>2</v>
      </c>
      <c r="AX1155" s="391">
        <v>2</v>
      </c>
      <c r="AY1155" s="83">
        <v>20</v>
      </c>
      <c r="AZ1155" s="5">
        <v>0</v>
      </c>
      <c r="BA1155" s="5" t="s">
        <v>1537</v>
      </c>
      <c r="BB1155" s="5" t="s">
        <v>1537</v>
      </c>
      <c r="BC1155" s="5" t="s">
        <v>1537</v>
      </c>
      <c r="BD1155" s="4" t="s">
        <v>3612</v>
      </c>
      <c r="BE1155" s="5">
        <v>0</v>
      </c>
      <c r="BF1155" s="5">
        <v>0</v>
      </c>
      <c r="BG1155" s="5">
        <v>1</v>
      </c>
      <c r="BH1155" s="5" t="s">
        <v>1537</v>
      </c>
      <c r="BI1155" s="289"/>
      <c r="BJ1155" s="297">
        <v>31</v>
      </c>
      <c r="BK1155" s="297">
        <v>47</v>
      </c>
    </row>
    <row r="1156" spans="1:63" x14ac:dyDescent="0.2">
      <c r="A1156" s="294" t="s">
        <v>291</v>
      </c>
      <c r="B1156" s="290" t="s">
        <v>2236</v>
      </c>
      <c r="C1156" s="340">
        <v>381</v>
      </c>
      <c r="D1156" s="341">
        <v>450</v>
      </c>
      <c r="E1156" s="341">
        <v>509</v>
      </c>
      <c r="F1156" s="341">
        <v>520</v>
      </c>
      <c r="G1156" s="341">
        <v>535</v>
      </c>
      <c r="H1156" s="341">
        <v>590</v>
      </c>
      <c r="I1156" s="342">
        <v>708</v>
      </c>
      <c r="J1156" s="340">
        <v>46</v>
      </c>
      <c r="K1156" s="341">
        <v>94</v>
      </c>
      <c r="L1156" s="341">
        <v>90</v>
      </c>
      <c r="M1156" s="341">
        <v>182</v>
      </c>
      <c r="N1156" s="340">
        <v>381</v>
      </c>
      <c r="O1156" s="341">
        <v>527</v>
      </c>
      <c r="P1156" s="341">
        <v>569</v>
      </c>
      <c r="Q1156" s="343">
        <v>527</v>
      </c>
      <c r="R1156" s="344">
        <v>569</v>
      </c>
      <c r="S1156" s="344">
        <v>639</v>
      </c>
      <c r="T1156" s="344">
        <v>768</v>
      </c>
      <c r="U1156" s="344">
        <v>678</v>
      </c>
      <c r="V1156" s="344">
        <v>678</v>
      </c>
      <c r="W1156" s="344">
        <v>122</v>
      </c>
      <c r="X1156" s="407">
        <v>137</v>
      </c>
      <c r="Y1156" s="384">
        <v>0.12</v>
      </c>
      <c r="Z1156" s="384">
        <v>0.25</v>
      </c>
      <c r="AA1156" s="384">
        <v>0.25</v>
      </c>
      <c r="AB1156" s="385">
        <v>0</v>
      </c>
      <c r="AC1156" s="385">
        <v>0</v>
      </c>
      <c r="AD1156" s="385">
        <v>66</v>
      </c>
      <c r="AE1156" s="385">
        <v>0</v>
      </c>
      <c r="AF1156" s="405">
        <v>1</v>
      </c>
      <c r="AG1156" s="333" t="s">
        <v>2162</v>
      </c>
      <c r="AH1156" s="388" t="s">
        <v>2161</v>
      </c>
      <c r="AI1156" s="388" t="s">
        <v>2162</v>
      </c>
      <c r="AJ1156" s="389">
        <v>18</v>
      </c>
      <c r="AK1156" s="390">
        <v>18</v>
      </c>
      <c r="AL1156" s="333">
        <v>93</v>
      </c>
      <c r="AM1156" s="333">
        <v>18.712058738425927</v>
      </c>
      <c r="AN1156" s="440">
        <v>130.33597222222224</v>
      </c>
      <c r="AO1156" s="389">
        <v>54.315972222222221</v>
      </c>
      <c r="AP1156" s="388">
        <v>11.1</v>
      </c>
      <c r="AQ1156" s="389">
        <v>2</v>
      </c>
      <c r="AR1156" s="389">
        <v>2</v>
      </c>
      <c r="AS1156" s="389">
        <v>0</v>
      </c>
      <c r="AT1156" s="389">
        <v>0</v>
      </c>
      <c r="AU1156" s="389">
        <v>4</v>
      </c>
      <c r="AV1156" s="389">
        <v>6</v>
      </c>
      <c r="AW1156" s="350">
        <v>2</v>
      </c>
      <c r="AX1156" s="391">
        <v>2</v>
      </c>
      <c r="AY1156" s="83">
        <v>20</v>
      </c>
      <c r="AZ1156" s="5">
        <v>0</v>
      </c>
      <c r="BA1156" s="5" t="s">
        <v>1537</v>
      </c>
      <c r="BB1156" s="5" t="s">
        <v>1537</v>
      </c>
      <c r="BC1156" s="5" t="s">
        <v>1537</v>
      </c>
      <c r="BD1156" s="4" t="s">
        <v>3612</v>
      </c>
      <c r="BE1156" s="5">
        <v>0</v>
      </c>
      <c r="BF1156" s="5">
        <v>0</v>
      </c>
      <c r="BG1156" s="5">
        <v>1</v>
      </c>
      <c r="BH1156" s="5" t="s">
        <v>1537</v>
      </c>
      <c r="BI1156" s="289"/>
      <c r="BJ1156" s="297">
        <v>46</v>
      </c>
      <c r="BK1156" s="297">
        <v>54</v>
      </c>
    </row>
    <row r="1157" spans="1:63" x14ac:dyDescent="0.2">
      <c r="A1157" s="294" t="s">
        <v>1707</v>
      </c>
      <c r="B1157" s="290" t="s">
        <v>2281</v>
      </c>
      <c r="C1157" s="340">
        <v>412</v>
      </c>
      <c r="D1157" s="341">
        <v>481</v>
      </c>
      <c r="E1157" s="341">
        <v>539</v>
      </c>
      <c r="F1157" s="341">
        <v>549</v>
      </c>
      <c r="G1157" s="341">
        <v>566</v>
      </c>
      <c r="H1157" s="341">
        <v>623</v>
      </c>
      <c r="I1157" s="342">
        <v>742</v>
      </c>
      <c r="J1157" s="340">
        <v>53</v>
      </c>
      <c r="K1157" s="341">
        <v>110</v>
      </c>
      <c r="L1157" s="341">
        <v>90</v>
      </c>
      <c r="M1157" s="341">
        <v>182</v>
      </c>
      <c r="N1157" s="340">
        <v>412</v>
      </c>
      <c r="O1157" s="341">
        <v>557</v>
      </c>
      <c r="P1157" s="341">
        <v>601</v>
      </c>
      <c r="Q1157" s="343">
        <v>557</v>
      </c>
      <c r="R1157" s="344">
        <v>601</v>
      </c>
      <c r="S1157" s="344">
        <v>673</v>
      </c>
      <c r="T1157" s="344">
        <v>802</v>
      </c>
      <c r="U1157" s="344">
        <v>713</v>
      </c>
      <c r="V1157" s="344">
        <v>713</v>
      </c>
      <c r="W1157" s="344">
        <v>122</v>
      </c>
      <c r="X1157" s="407">
        <v>137</v>
      </c>
      <c r="Y1157" s="384">
        <v>0.12</v>
      </c>
      <c r="Z1157" s="384">
        <v>0.25</v>
      </c>
      <c r="AA1157" s="384">
        <v>0.25</v>
      </c>
      <c r="AB1157" s="385">
        <v>0</v>
      </c>
      <c r="AC1157" s="385">
        <v>0</v>
      </c>
      <c r="AD1157" s="385">
        <v>66</v>
      </c>
      <c r="AE1157" s="385">
        <v>0</v>
      </c>
      <c r="AF1157" s="405">
        <v>1</v>
      </c>
      <c r="AG1157" s="333" t="s">
        <v>2162</v>
      </c>
      <c r="AH1157" s="388" t="s">
        <v>2161</v>
      </c>
      <c r="AI1157" s="388" t="s">
        <v>2162</v>
      </c>
      <c r="AJ1157" s="389">
        <v>21</v>
      </c>
      <c r="AK1157" s="390">
        <v>18</v>
      </c>
      <c r="AL1157" s="333">
        <v>93</v>
      </c>
      <c r="AM1157" s="333">
        <v>21.666594328703702</v>
      </c>
      <c r="AN1157" s="440">
        <v>144.79409722222223</v>
      </c>
      <c r="AO1157" s="389">
        <v>60.612847222222221</v>
      </c>
      <c r="AP1157" s="388">
        <v>11.1</v>
      </c>
      <c r="AQ1157" s="389">
        <v>2</v>
      </c>
      <c r="AR1157" s="389">
        <v>2</v>
      </c>
      <c r="AS1157" s="389">
        <v>0</v>
      </c>
      <c r="AT1157" s="389">
        <v>0</v>
      </c>
      <c r="AU1157" s="389">
        <v>4</v>
      </c>
      <c r="AV1157" s="389">
        <v>6</v>
      </c>
      <c r="AW1157" s="350">
        <v>2</v>
      </c>
      <c r="AX1157" s="391">
        <v>2</v>
      </c>
      <c r="AY1157" s="83">
        <v>20</v>
      </c>
      <c r="AZ1157" s="5">
        <v>0</v>
      </c>
      <c r="BA1157" s="5" t="s">
        <v>1537</v>
      </c>
      <c r="BB1157" s="5" t="s">
        <v>1537</v>
      </c>
      <c r="BC1157" s="5" t="s">
        <v>1537</v>
      </c>
      <c r="BD1157" s="4" t="s">
        <v>3612</v>
      </c>
      <c r="BE1157" s="5">
        <v>0</v>
      </c>
      <c r="BF1157" s="5">
        <v>0</v>
      </c>
      <c r="BG1157" s="5">
        <v>1</v>
      </c>
      <c r="BH1157" s="5" t="s">
        <v>1537</v>
      </c>
      <c r="BI1157" s="289"/>
      <c r="BJ1157" s="297">
        <v>53</v>
      </c>
      <c r="BK1157" s="297">
        <v>57</v>
      </c>
    </row>
    <row r="1158" spans="1:63" x14ac:dyDescent="0.2">
      <c r="A1158" s="294" t="s">
        <v>350</v>
      </c>
      <c r="B1158" s="290" t="s">
        <v>2335</v>
      </c>
      <c r="C1158" s="340">
        <v>429</v>
      </c>
      <c r="D1158" s="341">
        <v>503</v>
      </c>
      <c r="E1158" s="341">
        <v>565</v>
      </c>
      <c r="F1158" s="341">
        <v>576</v>
      </c>
      <c r="G1158" s="341">
        <v>592</v>
      </c>
      <c r="H1158" s="341">
        <v>654</v>
      </c>
      <c r="I1158" s="342">
        <v>779</v>
      </c>
      <c r="J1158" s="340">
        <v>60</v>
      </c>
      <c r="K1158" s="341">
        <v>126</v>
      </c>
      <c r="L1158" s="341">
        <v>95</v>
      </c>
      <c r="M1158" s="341">
        <v>193</v>
      </c>
      <c r="N1158" s="340">
        <v>429</v>
      </c>
      <c r="O1158" s="341">
        <v>581</v>
      </c>
      <c r="P1158" s="341">
        <v>628</v>
      </c>
      <c r="Q1158" s="343">
        <v>581</v>
      </c>
      <c r="R1158" s="344">
        <v>628</v>
      </c>
      <c r="S1158" s="344">
        <v>706</v>
      </c>
      <c r="T1158" s="344">
        <v>831</v>
      </c>
      <c r="U1158" s="344">
        <v>747</v>
      </c>
      <c r="V1158" s="344">
        <v>747</v>
      </c>
      <c r="W1158" s="344">
        <v>122</v>
      </c>
      <c r="X1158" s="407">
        <v>137</v>
      </c>
      <c r="Y1158" s="384">
        <v>0.12</v>
      </c>
      <c r="Z1158" s="384">
        <v>0.25</v>
      </c>
      <c r="AA1158" s="384">
        <v>0.25</v>
      </c>
      <c r="AB1158" s="385">
        <v>0</v>
      </c>
      <c r="AC1158" s="385">
        <v>0</v>
      </c>
      <c r="AD1158" s="385">
        <v>66</v>
      </c>
      <c r="AE1158" s="385">
        <v>0</v>
      </c>
      <c r="AF1158" s="405">
        <v>1</v>
      </c>
      <c r="AG1158" s="333" t="s">
        <v>2162</v>
      </c>
      <c r="AH1158" s="388" t="s">
        <v>2161</v>
      </c>
      <c r="AI1158" s="388" t="s">
        <v>2162</v>
      </c>
      <c r="AJ1158" s="389">
        <v>24</v>
      </c>
      <c r="AK1158" s="390">
        <v>18</v>
      </c>
      <c r="AL1158" s="333">
        <v>96</v>
      </c>
      <c r="AM1158" s="333">
        <v>25.413230613425927</v>
      </c>
      <c r="AN1158" s="440">
        <v>162.86222222222224</v>
      </c>
      <c r="AO1158" s="389">
        <v>68.284722222222229</v>
      </c>
      <c r="AP1158" s="388">
        <v>11.475</v>
      </c>
      <c r="AQ1158" s="389">
        <v>2</v>
      </c>
      <c r="AR1158" s="389">
        <v>2</v>
      </c>
      <c r="AS1158" s="389">
        <v>0</v>
      </c>
      <c r="AT1158" s="389">
        <v>0</v>
      </c>
      <c r="AU1158" s="389">
        <v>4</v>
      </c>
      <c r="AV1158" s="389">
        <v>6</v>
      </c>
      <c r="AW1158" s="350">
        <v>2</v>
      </c>
      <c r="AX1158" s="391">
        <v>2</v>
      </c>
      <c r="AY1158" s="83">
        <v>20</v>
      </c>
      <c r="AZ1158" s="5">
        <v>0</v>
      </c>
      <c r="BA1158" s="5" t="s">
        <v>1537</v>
      </c>
      <c r="BB1158" s="5" t="s">
        <v>1537</v>
      </c>
      <c r="BC1158" s="5" t="s">
        <v>1537</v>
      </c>
      <c r="BD1158" s="4" t="s">
        <v>3612</v>
      </c>
      <c r="BE1158" s="5">
        <v>0</v>
      </c>
      <c r="BF1158" s="5">
        <v>0</v>
      </c>
      <c r="BG1158" s="5">
        <v>1</v>
      </c>
      <c r="BH1158" s="5" t="s">
        <v>1537</v>
      </c>
      <c r="BI1158" s="289"/>
      <c r="BJ1158" s="297">
        <v>60</v>
      </c>
      <c r="BK1158" s="297">
        <v>60</v>
      </c>
    </row>
    <row r="1159" spans="1:63" x14ac:dyDescent="0.2">
      <c r="A1159" s="294" t="s">
        <v>251</v>
      </c>
      <c r="B1159" s="290" t="s">
        <v>2200</v>
      </c>
      <c r="C1159" s="340">
        <v>321</v>
      </c>
      <c r="D1159" s="341">
        <v>395</v>
      </c>
      <c r="E1159" s="341">
        <v>456</v>
      </c>
      <c r="F1159" s="341">
        <v>464</v>
      </c>
      <c r="G1159" s="341">
        <v>480</v>
      </c>
      <c r="H1159" s="341">
        <v>531</v>
      </c>
      <c r="I1159" s="342">
        <v>653</v>
      </c>
      <c r="J1159" s="340">
        <v>31</v>
      </c>
      <c r="K1159" s="341">
        <v>63</v>
      </c>
      <c r="L1159" s="341">
        <v>92</v>
      </c>
      <c r="M1159" s="341">
        <v>188</v>
      </c>
      <c r="N1159" s="340">
        <v>321</v>
      </c>
      <c r="O1159" s="341">
        <v>469</v>
      </c>
      <c r="P1159" s="341">
        <v>509</v>
      </c>
      <c r="Q1159" s="343">
        <v>469</v>
      </c>
      <c r="R1159" s="344">
        <v>509</v>
      </c>
      <c r="S1159" s="344">
        <v>577</v>
      </c>
      <c r="T1159" s="344">
        <v>702</v>
      </c>
      <c r="U1159" s="344">
        <v>614</v>
      </c>
      <c r="V1159" s="344">
        <v>614</v>
      </c>
      <c r="W1159" s="344">
        <v>122</v>
      </c>
      <c r="X1159" s="383">
        <v>137</v>
      </c>
      <c r="Y1159" s="384">
        <v>0.12</v>
      </c>
      <c r="Z1159" s="384">
        <v>0.25</v>
      </c>
      <c r="AA1159" s="384">
        <v>0.25</v>
      </c>
      <c r="AB1159" s="385">
        <v>0</v>
      </c>
      <c r="AC1159" s="385">
        <v>0</v>
      </c>
      <c r="AD1159" s="385">
        <v>66</v>
      </c>
      <c r="AE1159" s="385">
        <v>0</v>
      </c>
      <c r="AF1159" s="405">
        <v>1</v>
      </c>
      <c r="AG1159" s="333" t="s">
        <v>2162</v>
      </c>
      <c r="AH1159" s="388" t="s">
        <v>2161</v>
      </c>
      <c r="AI1159" s="388" t="s">
        <v>2162</v>
      </c>
      <c r="AJ1159" s="389">
        <v>12</v>
      </c>
      <c r="AK1159" s="390">
        <v>18</v>
      </c>
      <c r="AL1159" s="333">
        <v>96</v>
      </c>
      <c r="AM1159" s="333">
        <v>13.214879918981481</v>
      </c>
      <c r="AN1159" s="440">
        <v>103.92972222222224</v>
      </c>
      <c r="AO1159" s="389">
        <v>42.597222222222229</v>
      </c>
      <c r="AP1159" s="388">
        <v>11.475</v>
      </c>
      <c r="AQ1159" s="389">
        <v>2</v>
      </c>
      <c r="AR1159" s="389">
        <v>2</v>
      </c>
      <c r="AS1159" s="389">
        <v>0</v>
      </c>
      <c r="AT1159" s="389">
        <v>0</v>
      </c>
      <c r="AU1159" s="389">
        <v>4</v>
      </c>
      <c r="AV1159" s="389">
        <v>6</v>
      </c>
      <c r="AW1159" s="350">
        <v>2</v>
      </c>
      <c r="AX1159" s="391">
        <v>2</v>
      </c>
      <c r="AY1159" s="83">
        <v>20</v>
      </c>
      <c r="AZ1159" s="5">
        <v>0</v>
      </c>
      <c r="BA1159" s="5" t="s">
        <v>1537</v>
      </c>
      <c r="BB1159" s="5" t="s">
        <v>1537</v>
      </c>
      <c r="BC1159" s="5" t="s">
        <v>1537</v>
      </c>
      <c r="BD1159" s="4" t="s">
        <v>3612</v>
      </c>
      <c r="BE1159" s="5">
        <v>0</v>
      </c>
      <c r="BF1159" s="5">
        <v>0</v>
      </c>
      <c r="BG1159" s="5">
        <v>1</v>
      </c>
      <c r="BH1159" s="5" t="s">
        <v>1537</v>
      </c>
      <c r="BI1159" s="289"/>
      <c r="BJ1159" s="297">
        <v>31</v>
      </c>
      <c r="BK1159" s="297">
        <v>48</v>
      </c>
    </row>
    <row r="1160" spans="1:63" x14ac:dyDescent="0.2">
      <c r="A1160" s="294" t="s">
        <v>301</v>
      </c>
      <c r="B1160" s="290" t="s">
        <v>2245</v>
      </c>
      <c r="C1160" s="340">
        <v>393</v>
      </c>
      <c r="D1160" s="341">
        <v>464</v>
      </c>
      <c r="E1160" s="341">
        <v>525</v>
      </c>
      <c r="F1160" s="341">
        <v>535</v>
      </c>
      <c r="G1160" s="341">
        <v>550</v>
      </c>
      <c r="H1160" s="341">
        <v>609</v>
      </c>
      <c r="I1160" s="342">
        <v>730</v>
      </c>
      <c r="J1160" s="340">
        <v>46</v>
      </c>
      <c r="K1160" s="341">
        <v>94</v>
      </c>
      <c r="L1160" s="341">
        <v>92</v>
      </c>
      <c r="M1160" s="341">
        <v>188</v>
      </c>
      <c r="N1160" s="340">
        <v>393</v>
      </c>
      <c r="O1160" s="341">
        <v>540</v>
      </c>
      <c r="P1160" s="341">
        <v>584</v>
      </c>
      <c r="Q1160" s="343">
        <v>540</v>
      </c>
      <c r="R1160" s="344">
        <v>584</v>
      </c>
      <c r="S1160" s="344">
        <v>659</v>
      </c>
      <c r="T1160" s="344">
        <v>782</v>
      </c>
      <c r="U1160" s="344">
        <v>698</v>
      </c>
      <c r="V1160" s="344">
        <v>698</v>
      </c>
      <c r="W1160" s="344">
        <v>122</v>
      </c>
      <c r="X1160" s="383">
        <v>137</v>
      </c>
      <c r="Y1160" s="384">
        <v>0.12</v>
      </c>
      <c r="Z1160" s="384">
        <v>0.25</v>
      </c>
      <c r="AA1160" s="384">
        <v>0.25</v>
      </c>
      <c r="AB1160" s="385">
        <v>0</v>
      </c>
      <c r="AC1160" s="385">
        <v>0</v>
      </c>
      <c r="AD1160" s="385">
        <v>66</v>
      </c>
      <c r="AE1160" s="385">
        <v>0</v>
      </c>
      <c r="AF1160" s="405">
        <v>1</v>
      </c>
      <c r="AG1160" s="333" t="s">
        <v>2162</v>
      </c>
      <c r="AH1160" s="388" t="s">
        <v>2161</v>
      </c>
      <c r="AI1160" s="388" t="s">
        <v>2162</v>
      </c>
      <c r="AJ1160" s="389">
        <v>18</v>
      </c>
      <c r="AK1160" s="390">
        <v>18</v>
      </c>
      <c r="AL1160" s="333">
        <v>96</v>
      </c>
      <c r="AM1160" s="333">
        <v>19.314055266203702</v>
      </c>
      <c r="AN1160" s="440">
        <v>133.39597222222224</v>
      </c>
      <c r="AO1160" s="389">
        <v>55.440972222222221</v>
      </c>
      <c r="AP1160" s="388">
        <v>11.475</v>
      </c>
      <c r="AQ1160" s="389">
        <v>2</v>
      </c>
      <c r="AR1160" s="389">
        <v>2</v>
      </c>
      <c r="AS1160" s="389">
        <v>0</v>
      </c>
      <c r="AT1160" s="389">
        <v>0</v>
      </c>
      <c r="AU1160" s="389">
        <v>4</v>
      </c>
      <c r="AV1160" s="389">
        <v>6</v>
      </c>
      <c r="AW1160" s="350">
        <v>2</v>
      </c>
      <c r="AX1160" s="391">
        <v>2</v>
      </c>
      <c r="AY1160" s="83">
        <v>20</v>
      </c>
      <c r="AZ1160" s="5">
        <v>0</v>
      </c>
      <c r="BA1160" s="5" t="s">
        <v>1537</v>
      </c>
      <c r="BB1160" s="5" t="s">
        <v>1537</v>
      </c>
      <c r="BC1160" s="5" t="s">
        <v>1537</v>
      </c>
      <c r="BD1160" s="4" t="s">
        <v>3612</v>
      </c>
      <c r="BE1160" s="5">
        <v>0</v>
      </c>
      <c r="BF1160" s="5">
        <v>0</v>
      </c>
      <c r="BG1160" s="5">
        <v>1</v>
      </c>
      <c r="BH1160" s="5" t="s">
        <v>1537</v>
      </c>
      <c r="BI1160" s="289"/>
      <c r="BJ1160" s="297">
        <v>46</v>
      </c>
      <c r="BK1160" s="297">
        <v>55</v>
      </c>
    </row>
    <row r="1161" spans="1:63" x14ac:dyDescent="0.2">
      <c r="A1161" s="294" t="s">
        <v>1717</v>
      </c>
      <c r="B1161" s="290" t="s">
        <v>2290</v>
      </c>
      <c r="C1161" s="340">
        <v>425</v>
      </c>
      <c r="D1161" s="341">
        <v>495</v>
      </c>
      <c r="E1161" s="341">
        <v>557</v>
      </c>
      <c r="F1161" s="341">
        <v>567</v>
      </c>
      <c r="G1161" s="341">
        <v>583</v>
      </c>
      <c r="H1161" s="341">
        <v>644</v>
      </c>
      <c r="I1161" s="342">
        <v>767</v>
      </c>
      <c r="J1161" s="340">
        <v>53</v>
      </c>
      <c r="K1161" s="341">
        <v>110</v>
      </c>
      <c r="L1161" s="341">
        <v>92</v>
      </c>
      <c r="M1161" s="341">
        <v>188</v>
      </c>
      <c r="N1161" s="340">
        <v>425</v>
      </c>
      <c r="O1161" s="341">
        <v>573</v>
      </c>
      <c r="P1161" s="341">
        <v>618</v>
      </c>
      <c r="Q1161" s="343">
        <v>573</v>
      </c>
      <c r="R1161" s="344">
        <v>618</v>
      </c>
      <c r="S1161" s="344">
        <v>697</v>
      </c>
      <c r="T1161" s="344">
        <v>817</v>
      </c>
      <c r="U1161" s="344">
        <v>735</v>
      </c>
      <c r="V1161" s="344">
        <v>735</v>
      </c>
      <c r="W1161" s="344">
        <v>122</v>
      </c>
      <c r="X1161" s="383">
        <v>137</v>
      </c>
      <c r="Y1161" s="384">
        <v>0.12</v>
      </c>
      <c r="Z1161" s="384">
        <v>0.25</v>
      </c>
      <c r="AA1161" s="384">
        <v>0.25</v>
      </c>
      <c r="AB1161" s="385">
        <v>0</v>
      </c>
      <c r="AC1161" s="385">
        <v>0</v>
      </c>
      <c r="AD1161" s="385">
        <v>66</v>
      </c>
      <c r="AE1161" s="385">
        <v>0</v>
      </c>
      <c r="AF1161" s="405">
        <v>1</v>
      </c>
      <c r="AG1161" s="333" t="s">
        <v>2162</v>
      </c>
      <c r="AH1161" s="388" t="s">
        <v>2161</v>
      </c>
      <c r="AI1161" s="388" t="s">
        <v>2162</v>
      </c>
      <c r="AJ1161" s="389">
        <v>21</v>
      </c>
      <c r="AK1161" s="390">
        <v>18</v>
      </c>
      <c r="AL1161" s="333">
        <v>96</v>
      </c>
      <c r="AM1161" s="333">
        <v>22.363642939814813</v>
      </c>
      <c r="AN1161" s="440">
        <v>148.12909722222224</v>
      </c>
      <c r="AO1161" s="389">
        <v>61.862847222222221</v>
      </c>
      <c r="AP1161" s="388">
        <v>11.475</v>
      </c>
      <c r="AQ1161" s="389">
        <v>2</v>
      </c>
      <c r="AR1161" s="389">
        <v>2</v>
      </c>
      <c r="AS1161" s="389">
        <v>0</v>
      </c>
      <c r="AT1161" s="389">
        <v>0</v>
      </c>
      <c r="AU1161" s="389">
        <v>4</v>
      </c>
      <c r="AV1161" s="389">
        <v>6</v>
      </c>
      <c r="AW1161" s="350">
        <v>2</v>
      </c>
      <c r="AX1161" s="391">
        <v>2</v>
      </c>
      <c r="AY1161" s="83">
        <v>20</v>
      </c>
      <c r="AZ1161" s="5">
        <v>0</v>
      </c>
      <c r="BA1161" s="5" t="s">
        <v>1537</v>
      </c>
      <c r="BB1161" s="5" t="s">
        <v>1537</v>
      </c>
      <c r="BC1161" s="5" t="s">
        <v>1537</v>
      </c>
      <c r="BD1161" s="4" t="s">
        <v>3612</v>
      </c>
      <c r="BE1161" s="5">
        <v>0</v>
      </c>
      <c r="BF1161" s="5">
        <v>0</v>
      </c>
      <c r="BG1161" s="5">
        <v>1</v>
      </c>
      <c r="BH1161" s="5" t="s">
        <v>1537</v>
      </c>
      <c r="BI1161" s="289"/>
      <c r="BJ1161" s="297">
        <v>53</v>
      </c>
      <c r="BK1161" s="297">
        <v>59</v>
      </c>
    </row>
    <row r="1162" spans="1:63" x14ac:dyDescent="0.2">
      <c r="A1162" s="294" t="s">
        <v>312</v>
      </c>
      <c r="B1162" s="290" t="s">
        <v>2300</v>
      </c>
      <c r="C1162" s="340">
        <v>426</v>
      </c>
      <c r="D1162" s="341">
        <v>499</v>
      </c>
      <c r="E1162" s="341">
        <v>561</v>
      </c>
      <c r="F1162" s="341">
        <v>572</v>
      </c>
      <c r="G1162" s="341">
        <v>587</v>
      </c>
      <c r="H1162" s="341">
        <v>649</v>
      </c>
      <c r="I1162" s="342">
        <v>773</v>
      </c>
      <c r="J1162" s="340">
        <v>60</v>
      </c>
      <c r="K1162" s="341">
        <v>126</v>
      </c>
      <c r="L1162" s="341">
        <v>94</v>
      </c>
      <c r="M1162" s="341">
        <v>192</v>
      </c>
      <c r="N1162" s="340">
        <v>426</v>
      </c>
      <c r="O1162" s="341">
        <v>576</v>
      </c>
      <c r="P1162" s="341">
        <v>622</v>
      </c>
      <c r="Q1162" s="343">
        <v>576</v>
      </c>
      <c r="R1162" s="344">
        <v>622</v>
      </c>
      <c r="S1162" s="344">
        <v>693</v>
      </c>
      <c r="T1162" s="344">
        <v>787</v>
      </c>
      <c r="U1162" s="344">
        <v>732</v>
      </c>
      <c r="V1162" s="344">
        <v>732</v>
      </c>
      <c r="W1162" s="344">
        <v>122</v>
      </c>
      <c r="X1162" s="383">
        <v>137</v>
      </c>
      <c r="Y1162" s="384">
        <v>0.12</v>
      </c>
      <c r="Z1162" s="384">
        <v>0.25</v>
      </c>
      <c r="AA1162" s="384">
        <v>0.25</v>
      </c>
      <c r="AB1162" s="385">
        <v>0</v>
      </c>
      <c r="AC1162" s="385">
        <v>0</v>
      </c>
      <c r="AD1162" s="385">
        <v>55</v>
      </c>
      <c r="AE1162" s="385">
        <v>0</v>
      </c>
      <c r="AF1162" s="405">
        <v>1</v>
      </c>
      <c r="AG1162" s="333" t="s">
        <v>2162</v>
      </c>
      <c r="AH1162" s="388" t="s">
        <v>2161</v>
      </c>
      <c r="AI1162" s="388" t="s">
        <v>2162</v>
      </c>
      <c r="AJ1162" s="389">
        <v>24</v>
      </c>
      <c r="AK1162" s="390">
        <v>21</v>
      </c>
      <c r="AL1162" s="333">
        <v>84</v>
      </c>
      <c r="AM1162" s="333">
        <v>25.901511863425927</v>
      </c>
      <c r="AN1162" s="440">
        <v>138.58638888888891</v>
      </c>
      <c r="AO1162" s="389">
        <v>64.909722222222229</v>
      </c>
      <c r="AP1162" s="388">
        <v>3.4375</v>
      </c>
      <c r="AQ1162" s="389">
        <v>2</v>
      </c>
      <c r="AR1162" s="389">
        <v>2</v>
      </c>
      <c r="AS1162" s="389">
        <v>0</v>
      </c>
      <c r="AT1162" s="389">
        <v>0</v>
      </c>
      <c r="AU1162" s="389">
        <v>3</v>
      </c>
      <c r="AV1162" s="389">
        <v>5</v>
      </c>
      <c r="AW1162" s="350">
        <v>2</v>
      </c>
      <c r="AX1162" s="391">
        <v>2</v>
      </c>
      <c r="AY1162" s="83">
        <v>20</v>
      </c>
      <c r="AZ1162" s="5">
        <v>0</v>
      </c>
      <c r="BA1162" s="5" t="s">
        <v>1537</v>
      </c>
      <c r="BB1162" s="5" t="s">
        <v>1537</v>
      </c>
      <c r="BC1162" s="5" t="s">
        <v>1537</v>
      </c>
      <c r="BD1162" s="4" t="s">
        <v>3612</v>
      </c>
      <c r="BE1162" s="5">
        <v>0</v>
      </c>
      <c r="BF1162" s="5">
        <v>0</v>
      </c>
      <c r="BG1162" s="5">
        <v>1</v>
      </c>
      <c r="BH1162" s="5" t="s">
        <v>1537</v>
      </c>
      <c r="BI1162" s="289"/>
      <c r="BJ1162" s="297">
        <v>60</v>
      </c>
      <c r="BK1162" s="297">
        <v>59</v>
      </c>
    </row>
    <row r="1163" spans="1:63" x14ac:dyDescent="0.2">
      <c r="A1163" s="294" t="s">
        <v>212</v>
      </c>
      <c r="B1163" s="290" t="s">
        <v>2165</v>
      </c>
      <c r="C1163" s="340">
        <v>329</v>
      </c>
      <c r="D1163" s="341">
        <v>404</v>
      </c>
      <c r="E1163" s="341">
        <v>465</v>
      </c>
      <c r="F1163" s="341">
        <v>475</v>
      </c>
      <c r="G1163" s="341">
        <v>490</v>
      </c>
      <c r="H1163" s="341">
        <v>543</v>
      </c>
      <c r="I1163" s="342">
        <v>666</v>
      </c>
      <c r="J1163" s="340">
        <v>31</v>
      </c>
      <c r="K1163" s="341">
        <v>63</v>
      </c>
      <c r="L1163" s="341">
        <v>94</v>
      </c>
      <c r="M1163" s="341">
        <v>192</v>
      </c>
      <c r="N1163" s="340">
        <v>329</v>
      </c>
      <c r="O1163" s="341">
        <v>481</v>
      </c>
      <c r="P1163" s="341">
        <v>521</v>
      </c>
      <c r="Q1163" s="343">
        <v>481</v>
      </c>
      <c r="R1163" s="344">
        <v>521</v>
      </c>
      <c r="S1163" s="344">
        <v>580</v>
      </c>
      <c r="T1163" s="344">
        <v>678</v>
      </c>
      <c r="U1163" s="344">
        <v>618</v>
      </c>
      <c r="V1163" s="344">
        <v>618</v>
      </c>
      <c r="W1163" s="344">
        <v>122</v>
      </c>
      <c r="X1163" s="383">
        <v>137</v>
      </c>
      <c r="Y1163" s="384">
        <v>0.12</v>
      </c>
      <c r="Z1163" s="384">
        <v>0.25</v>
      </c>
      <c r="AA1163" s="384">
        <v>0.25</v>
      </c>
      <c r="AB1163" s="385">
        <v>0</v>
      </c>
      <c r="AC1163" s="385">
        <v>0</v>
      </c>
      <c r="AD1163" s="385">
        <v>55</v>
      </c>
      <c r="AE1163" s="385">
        <v>0</v>
      </c>
      <c r="AF1163" s="405">
        <v>1</v>
      </c>
      <c r="AG1163" s="333" t="s">
        <v>2162</v>
      </c>
      <c r="AH1163" s="388" t="s">
        <v>2161</v>
      </c>
      <c r="AI1163" s="388" t="s">
        <v>2162</v>
      </c>
      <c r="AJ1163" s="389">
        <v>12</v>
      </c>
      <c r="AK1163" s="390">
        <v>21</v>
      </c>
      <c r="AL1163" s="333">
        <v>84</v>
      </c>
      <c r="AM1163" s="333">
        <v>13.468786168981481</v>
      </c>
      <c r="AN1163" s="440">
        <v>84.053888888888906</v>
      </c>
      <c r="AO1163" s="389">
        <v>41.097222222222221</v>
      </c>
      <c r="AP1163" s="388">
        <v>3.4375</v>
      </c>
      <c r="AQ1163" s="389">
        <v>2</v>
      </c>
      <c r="AR1163" s="389">
        <v>2</v>
      </c>
      <c r="AS1163" s="389">
        <v>0</v>
      </c>
      <c r="AT1163" s="389">
        <v>0</v>
      </c>
      <c r="AU1163" s="389">
        <v>3</v>
      </c>
      <c r="AV1163" s="389">
        <v>5</v>
      </c>
      <c r="AW1163" s="350">
        <v>1</v>
      </c>
      <c r="AX1163" s="391">
        <v>2</v>
      </c>
      <c r="AY1163" s="83">
        <v>20</v>
      </c>
      <c r="AZ1163" s="5">
        <v>0</v>
      </c>
      <c r="BA1163" s="5" t="s">
        <v>1537</v>
      </c>
      <c r="BB1163" s="5" t="s">
        <v>1537</v>
      </c>
      <c r="BC1163" s="5" t="s">
        <v>1537</v>
      </c>
      <c r="BD1163" s="4" t="s">
        <v>3612</v>
      </c>
      <c r="BE1163" s="5">
        <v>0</v>
      </c>
      <c r="BF1163" s="5">
        <v>0</v>
      </c>
      <c r="BG1163" s="5">
        <v>1</v>
      </c>
      <c r="BH1163" s="5" t="s">
        <v>1537</v>
      </c>
      <c r="BI1163" s="289"/>
      <c r="BJ1163" s="297">
        <v>31</v>
      </c>
      <c r="BK1163" s="297">
        <v>49</v>
      </c>
    </row>
    <row r="1164" spans="1:63" x14ac:dyDescent="0.2">
      <c r="A1164" s="294" t="s">
        <v>262</v>
      </c>
      <c r="B1164" s="290" t="s">
        <v>2210</v>
      </c>
      <c r="C1164" s="340">
        <v>397</v>
      </c>
      <c r="D1164" s="341">
        <v>469</v>
      </c>
      <c r="E1164" s="341">
        <v>532</v>
      </c>
      <c r="F1164" s="341">
        <v>542</v>
      </c>
      <c r="G1164" s="341">
        <v>559</v>
      </c>
      <c r="H1164" s="341">
        <v>616</v>
      </c>
      <c r="I1164" s="342">
        <v>741</v>
      </c>
      <c r="J1164" s="340">
        <v>46</v>
      </c>
      <c r="K1164" s="341">
        <v>94</v>
      </c>
      <c r="L1164" s="341">
        <v>94</v>
      </c>
      <c r="M1164" s="341">
        <v>192</v>
      </c>
      <c r="N1164" s="340">
        <v>397</v>
      </c>
      <c r="O1164" s="341">
        <v>547</v>
      </c>
      <c r="P1164" s="341">
        <v>591</v>
      </c>
      <c r="Q1164" s="343">
        <v>547</v>
      </c>
      <c r="R1164" s="344">
        <v>591</v>
      </c>
      <c r="S1164" s="344">
        <v>658</v>
      </c>
      <c r="T1164" s="344">
        <v>753</v>
      </c>
      <c r="U1164" s="344">
        <v>698</v>
      </c>
      <c r="V1164" s="344">
        <v>698</v>
      </c>
      <c r="W1164" s="344">
        <v>122</v>
      </c>
      <c r="X1164" s="383">
        <v>137</v>
      </c>
      <c r="Y1164" s="384">
        <v>0.12</v>
      </c>
      <c r="Z1164" s="384">
        <v>0.25</v>
      </c>
      <c r="AA1164" s="384">
        <v>0.25</v>
      </c>
      <c r="AB1164" s="385">
        <v>0</v>
      </c>
      <c r="AC1164" s="385">
        <v>0</v>
      </c>
      <c r="AD1164" s="385">
        <v>55</v>
      </c>
      <c r="AE1164" s="385">
        <v>0</v>
      </c>
      <c r="AF1164" s="405">
        <v>1</v>
      </c>
      <c r="AG1164" s="333" t="s">
        <v>2162</v>
      </c>
      <c r="AH1164" s="388" t="s">
        <v>2161</v>
      </c>
      <c r="AI1164" s="388" t="s">
        <v>2162</v>
      </c>
      <c r="AJ1164" s="389">
        <v>18</v>
      </c>
      <c r="AK1164" s="390">
        <v>21</v>
      </c>
      <c r="AL1164" s="333">
        <v>84</v>
      </c>
      <c r="AM1164" s="333">
        <v>19.685149016203702</v>
      </c>
      <c r="AN1164" s="440">
        <v>111.32013888888891</v>
      </c>
      <c r="AO1164" s="389">
        <v>53.003472222222221</v>
      </c>
      <c r="AP1164" s="388">
        <v>3.4375</v>
      </c>
      <c r="AQ1164" s="389">
        <v>2</v>
      </c>
      <c r="AR1164" s="389">
        <v>2</v>
      </c>
      <c r="AS1164" s="389">
        <v>0</v>
      </c>
      <c r="AT1164" s="389">
        <v>0</v>
      </c>
      <c r="AU1164" s="389">
        <v>3</v>
      </c>
      <c r="AV1164" s="389">
        <v>5</v>
      </c>
      <c r="AW1164" s="350">
        <v>2</v>
      </c>
      <c r="AX1164" s="391">
        <v>2</v>
      </c>
      <c r="AY1164" s="83">
        <v>20</v>
      </c>
      <c r="AZ1164" s="5">
        <v>0</v>
      </c>
      <c r="BA1164" s="5" t="s">
        <v>1537</v>
      </c>
      <c r="BB1164" s="5" t="s">
        <v>1537</v>
      </c>
      <c r="BC1164" s="5" t="s">
        <v>1537</v>
      </c>
      <c r="BD1164" s="4" t="s">
        <v>3612</v>
      </c>
      <c r="BE1164" s="5">
        <v>0</v>
      </c>
      <c r="BF1164" s="5">
        <v>0</v>
      </c>
      <c r="BG1164" s="5">
        <v>1</v>
      </c>
      <c r="BH1164" s="5" t="s">
        <v>1537</v>
      </c>
      <c r="BI1164" s="289"/>
      <c r="BJ1164" s="297">
        <v>46</v>
      </c>
      <c r="BK1164" s="297">
        <v>56</v>
      </c>
    </row>
    <row r="1165" spans="1:63" x14ac:dyDescent="0.2">
      <c r="A1165" s="294" t="s">
        <v>1678</v>
      </c>
      <c r="B1165" s="290" t="s">
        <v>2255</v>
      </c>
      <c r="C1165" s="340">
        <v>433</v>
      </c>
      <c r="D1165" s="341">
        <v>503</v>
      </c>
      <c r="E1165" s="341">
        <v>566</v>
      </c>
      <c r="F1165" s="341">
        <v>576</v>
      </c>
      <c r="G1165" s="341">
        <v>593</v>
      </c>
      <c r="H1165" s="341">
        <v>654</v>
      </c>
      <c r="I1165" s="342">
        <v>778</v>
      </c>
      <c r="J1165" s="340">
        <v>53</v>
      </c>
      <c r="K1165" s="341">
        <v>110</v>
      </c>
      <c r="L1165" s="341">
        <v>94</v>
      </c>
      <c r="M1165" s="341">
        <v>192</v>
      </c>
      <c r="N1165" s="340">
        <v>433</v>
      </c>
      <c r="O1165" s="341">
        <v>581</v>
      </c>
      <c r="P1165" s="341">
        <v>628</v>
      </c>
      <c r="Q1165" s="343">
        <v>581</v>
      </c>
      <c r="R1165" s="344">
        <v>628</v>
      </c>
      <c r="S1165" s="344">
        <v>698</v>
      </c>
      <c r="T1165" s="344">
        <v>791</v>
      </c>
      <c r="U1165" s="344">
        <v>738</v>
      </c>
      <c r="V1165" s="344">
        <v>738</v>
      </c>
      <c r="W1165" s="344">
        <v>122</v>
      </c>
      <c r="X1165" s="383">
        <v>137</v>
      </c>
      <c r="Y1165" s="384">
        <v>0.12</v>
      </c>
      <c r="Z1165" s="384">
        <v>0.25</v>
      </c>
      <c r="AA1165" s="384">
        <v>0.25</v>
      </c>
      <c r="AB1165" s="385">
        <v>0</v>
      </c>
      <c r="AC1165" s="385">
        <v>0</v>
      </c>
      <c r="AD1165" s="385">
        <v>55</v>
      </c>
      <c r="AE1165" s="385">
        <v>0</v>
      </c>
      <c r="AF1165" s="405">
        <v>1</v>
      </c>
      <c r="AG1165" s="333" t="s">
        <v>2162</v>
      </c>
      <c r="AH1165" s="388" t="s">
        <v>2161</v>
      </c>
      <c r="AI1165" s="388" t="s">
        <v>2162</v>
      </c>
      <c r="AJ1165" s="389">
        <v>21</v>
      </c>
      <c r="AK1165" s="390">
        <v>21</v>
      </c>
      <c r="AL1165" s="333">
        <v>84</v>
      </c>
      <c r="AM1165" s="333">
        <v>22.793330439814813</v>
      </c>
      <c r="AN1165" s="440">
        <v>124.9532638888889</v>
      </c>
      <c r="AO1165" s="389">
        <v>58.956597222222221</v>
      </c>
      <c r="AP1165" s="388">
        <v>3.4375</v>
      </c>
      <c r="AQ1165" s="389">
        <v>2</v>
      </c>
      <c r="AR1165" s="389">
        <v>2</v>
      </c>
      <c r="AS1165" s="389">
        <v>0</v>
      </c>
      <c r="AT1165" s="389">
        <v>0</v>
      </c>
      <c r="AU1165" s="389">
        <v>3</v>
      </c>
      <c r="AV1165" s="389">
        <v>5</v>
      </c>
      <c r="AW1165" s="350">
        <v>2</v>
      </c>
      <c r="AX1165" s="391">
        <v>2</v>
      </c>
      <c r="AY1165" s="83">
        <v>20</v>
      </c>
      <c r="AZ1165" s="5">
        <v>0</v>
      </c>
      <c r="BA1165" s="5" t="s">
        <v>1537</v>
      </c>
      <c r="BB1165" s="5" t="s">
        <v>1537</v>
      </c>
      <c r="BC1165" s="5" t="s">
        <v>1537</v>
      </c>
      <c r="BD1165" s="4" t="s">
        <v>3612</v>
      </c>
      <c r="BE1165" s="5">
        <v>0</v>
      </c>
      <c r="BF1165" s="5">
        <v>0</v>
      </c>
      <c r="BG1165" s="5">
        <v>1</v>
      </c>
      <c r="BH1165" s="5" t="s">
        <v>1537</v>
      </c>
      <c r="BI1165" s="289"/>
      <c r="BJ1165" s="297">
        <v>53</v>
      </c>
      <c r="BK1165" s="297">
        <v>60</v>
      </c>
    </row>
    <row r="1166" spans="1:63" x14ac:dyDescent="0.2">
      <c r="A1166" s="294" t="s">
        <v>322</v>
      </c>
      <c r="B1166" s="290" t="s">
        <v>2309</v>
      </c>
      <c r="C1166" s="340">
        <v>429</v>
      </c>
      <c r="D1166" s="341">
        <v>504</v>
      </c>
      <c r="E1166" s="341">
        <v>569</v>
      </c>
      <c r="F1166" s="341">
        <v>579</v>
      </c>
      <c r="G1166" s="341">
        <v>597</v>
      </c>
      <c r="H1166" s="341">
        <v>658</v>
      </c>
      <c r="I1166" s="342">
        <v>787</v>
      </c>
      <c r="J1166" s="340">
        <v>60</v>
      </c>
      <c r="K1166" s="341">
        <v>126</v>
      </c>
      <c r="L1166" s="341">
        <v>98</v>
      </c>
      <c r="M1166" s="341">
        <v>199</v>
      </c>
      <c r="N1166" s="340">
        <v>429</v>
      </c>
      <c r="O1166" s="341">
        <v>578</v>
      </c>
      <c r="P1166" s="341">
        <v>622</v>
      </c>
      <c r="Q1166" s="343">
        <v>578</v>
      </c>
      <c r="R1166" s="344">
        <v>622</v>
      </c>
      <c r="S1166" s="344">
        <v>703</v>
      </c>
      <c r="T1166" s="344">
        <v>828</v>
      </c>
      <c r="U1166" s="344">
        <v>740</v>
      </c>
      <c r="V1166" s="344">
        <v>740</v>
      </c>
      <c r="W1166" s="344">
        <v>122</v>
      </c>
      <c r="X1166" s="383">
        <v>137</v>
      </c>
      <c r="Y1166" s="384">
        <v>0.12</v>
      </c>
      <c r="Z1166" s="384">
        <v>0.25</v>
      </c>
      <c r="AA1166" s="384">
        <v>0.25</v>
      </c>
      <c r="AB1166" s="385">
        <v>0</v>
      </c>
      <c r="AC1166" s="385">
        <v>0</v>
      </c>
      <c r="AD1166" s="385">
        <v>55</v>
      </c>
      <c r="AE1166" s="385">
        <v>0</v>
      </c>
      <c r="AF1166" s="405">
        <v>1</v>
      </c>
      <c r="AG1166" s="333" t="s">
        <v>2162</v>
      </c>
      <c r="AH1166" s="388" t="s">
        <v>2161</v>
      </c>
      <c r="AI1166" s="388" t="s">
        <v>2162</v>
      </c>
      <c r="AJ1166" s="389">
        <v>24</v>
      </c>
      <c r="AK1166" s="390">
        <v>21</v>
      </c>
      <c r="AL1166" s="333">
        <v>87</v>
      </c>
      <c r="AM1166" s="333">
        <v>26.823820891203702</v>
      </c>
      <c r="AN1166" s="440">
        <v>158.83138888888891</v>
      </c>
      <c r="AO1166" s="389">
        <v>66.347222222222229</v>
      </c>
      <c r="AP1166" s="388">
        <v>12.074999999999999</v>
      </c>
      <c r="AQ1166" s="389">
        <v>2</v>
      </c>
      <c r="AR1166" s="389">
        <v>2</v>
      </c>
      <c r="AS1166" s="389">
        <v>0</v>
      </c>
      <c r="AT1166" s="389">
        <v>0</v>
      </c>
      <c r="AU1166" s="389">
        <v>3</v>
      </c>
      <c r="AV1166" s="389">
        <v>5</v>
      </c>
      <c r="AW1166" s="350">
        <v>2</v>
      </c>
      <c r="AX1166" s="391">
        <v>2</v>
      </c>
      <c r="AY1166" s="83">
        <v>20</v>
      </c>
      <c r="AZ1166" s="5">
        <v>0</v>
      </c>
      <c r="BA1166" s="5" t="s">
        <v>1537</v>
      </c>
      <c r="BB1166" s="5" t="s">
        <v>1537</v>
      </c>
      <c r="BC1166" s="5" t="s">
        <v>1537</v>
      </c>
      <c r="BD1166" s="4" t="s">
        <v>3612</v>
      </c>
      <c r="BE1166" s="5">
        <v>0</v>
      </c>
      <c r="BF1166" s="5">
        <v>0</v>
      </c>
      <c r="BG1166" s="5">
        <v>1</v>
      </c>
      <c r="BH1166" s="5" t="s">
        <v>1537</v>
      </c>
      <c r="BI1166" s="289"/>
      <c r="BJ1166" s="297">
        <v>60</v>
      </c>
      <c r="BK1166" s="297">
        <v>60</v>
      </c>
    </row>
    <row r="1167" spans="1:63" x14ac:dyDescent="0.2">
      <c r="A1167" s="294" t="s">
        <v>222</v>
      </c>
      <c r="B1167" s="290" t="s">
        <v>2174</v>
      </c>
      <c r="C1167" s="340">
        <v>330</v>
      </c>
      <c r="D1167" s="341">
        <v>408</v>
      </c>
      <c r="E1167" s="341">
        <v>473</v>
      </c>
      <c r="F1167" s="341">
        <v>482</v>
      </c>
      <c r="G1167" s="341">
        <v>498</v>
      </c>
      <c r="H1167" s="341">
        <v>550</v>
      </c>
      <c r="I1167" s="342">
        <v>680</v>
      </c>
      <c r="J1167" s="340">
        <v>31</v>
      </c>
      <c r="K1167" s="341">
        <v>63</v>
      </c>
      <c r="L1167" s="341">
        <v>98</v>
      </c>
      <c r="M1167" s="341">
        <v>199</v>
      </c>
      <c r="N1167" s="340">
        <v>330</v>
      </c>
      <c r="O1167" s="341">
        <v>482</v>
      </c>
      <c r="P1167" s="341">
        <v>519</v>
      </c>
      <c r="Q1167" s="343">
        <v>482</v>
      </c>
      <c r="R1167" s="344">
        <v>519</v>
      </c>
      <c r="S1167" s="344">
        <v>589</v>
      </c>
      <c r="T1167" s="344">
        <v>719</v>
      </c>
      <c r="U1167" s="344">
        <v>624</v>
      </c>
      <c r="V1167" s="344">
        <v>624</v>
      </c>
      <c r="W1167" s="344">
        <v>122</v>
      </c>
      <c r="X1167" s="383">
        <v>137</v>
      </c>
      <c r="Y1167" s="384">
        <v>0.12</v>
      </c>
      <c r="Z1167" s="384">
        <v>0.25</v>
      </c>
      <c r="AA1167" s="384">
        <v>0.25</v>
      </c>
      <c r="AB1167" s="385">
        <v>0</v>
      </c>
      <c r="AC1167" s="385">
        <v>0</v>
      </c>
      <c r="AD1167" s="385">
        <v>55</v>
      </c>
      <c r="AE1167" s="385">
        <v>0</v>
      </c>
      <c r="AF1167" s="405">
        <v>1</v>
      </c>
      <c r="AG1167" s="333" t="s">
        <v>2162</v>
      </c>
      <c r="AH1167" s="388" t="s">
        <v>2161</v>
      </c>
      <c r="AI1167" s="388" t="s">
        <v>2162</v>
      </c>
      <c r="AJ1167" s="389">
        <v>12</v>
      </c>
      <c r="AK1167" s="390">
        <v>21</v>
      </c>
      <c r="AL1167" s="333">
        <v>87</v>
      </c>
      <c r="AM1167" s="333">
        <v>13.948386863425926</v>
      </c>
      <c r="AN1167" s="440">
        <v>103.19888888888892</v>
      </c>
      <c r="AO1167" s="389">
        <v>42.034722222222221</v>
      </c>
      <c r="AP1167" s="388">
        <v>12.074999999999999</v>
      </c>
      <c r="AQ1167" s="389">
        <v>2</v>
      </c>
      <c r="AR1167" s="389">
        <v>2</v>
      </c>
      <c r="AS1167" s="389">
        <v>0</v>
      </c>
      <c r="AT1167" s="389">
        <v>0</v>
      </c>
      <c r="AU1167" s="389">
        <v>3</v>
      </c>
      <c r="AV1167" s="389">
        <v>5</v>
      </c>
      <c r="AW1167" s="350">
        <v>2</v>
      </c>
      <c r="AX1167" s="391">
        <v>2</v>
      </c>
      <c r="AY1167" s="83">
        <v>20</v>
      </c>
      <c r="AZ1167" s="5">
        <v>0</v>
      </c>
      <c r="BA1167" s="5" t="s">
        <v>1537</v>
      </c>
      <c r="BB1167" s="5" t="s">
        <v>1537</v>
      </c>
      <c r="BC1167" s="5" t="s">
        <v>1537</v>
      </c>
      <c r="BD1167" s="4" t="s">
        <v>3612</v>
      </c>
      <c r="BE1167" s="5">
        <v>0</v>
      </c>
      <c r="BF1167" s="5">
        <v>0</v>
      </c>
      <c r="BG1167" s="5">
        <v>1</v>
      </c>
      <c r="BH1167" s="5" t="s">
        <v>1537</v>
      </c>
      <c r="BI1167" s="289"/>
      <c r="BJ1167" s="297">
        <v>31</v>
      </c>
      <c r="BK1167" s="297">
        <v>50</v>
      </c>
    </row>
    <row r="1168" spans="1:63" x14ac:dyDescent="0.2">
      <c r="A1168" s="294" t="s">
        <v>272</v>
      </c>
      <c r="B1168" s="290" t="s">
        <v>2219</v>
      </c>
      <c r="C1168" s="340">
        <v>399</v>
      </c>
      <c r="D1168" s="341">
        <v>476</v>
      </c>
      <c r="E1168" s="341">
        <v>539</v>
      </c>
      <c r="F1168" s="341">
        <v>548</v>
      </c>
      <c r="G1168" s="341">
        <v>566</v>
      </c>
      <c r="H1168" s="341">
        <v>626</v>
      </c>
      <c r="I1168" s="342">
        <v>753</v>
      </c>
      <c r="J1168" s="340">
        <v>46</v>
      </c>
      <c r="K1168" s="341">
        <v>94</v>
      </c>
      <c r="L1168" s="341">
        <v>98</v>
      </c>
      <c r="M1168" s="341">
        <v>199</v>
      </c>
      <c r="N1168" s="340">
        <v>399</v>
      </c>
      <c r="O1168" s="341">
        <v>549</v>
      </c>
      <c r="P1168" s="341">
        <v>591</v>
      </c>
      <c r="Q1168" s="343">
        <v>549</v>
      </c>
      <c r="R1168" s="344">
        <v>591</v>
      </c>
      <c r="S1168" s="344">
        <v>667</v>
      </c>
      <c r="T1168" s="344">
        <v>794</v>
      </c>
      <c r="U1168" s="344">
        <v>705</v>
      </c>
      <c r="V1168" s="344">
        <v>705</v>
      </c>
      <c r="W1168" s="344">
        <v>122</v>
      </c>
      <c r="X1168" s="383">
        <v>137</v>
      </c>
      <c r="Y1168" s="384">
        <v>0.12</v>
      </c>
      <c r="Z1168" s="384">
        <v>0.25</v>
      </c>
      <c r="AA1168" s="384">
        <v>0.25</v>
      </c>
      <c r="AB1168" s="385">
        <v>0</v>
      </c>
      <c r="AC1168" s="385">
        <v>0</v>
      </c>
      <c r="AD1168" s="385">
        <v>55</v>
      </c>
      <c r="AE1168" s="385">
        <v>0</v>
      </c>
      <c r="AF1168" s="405">
        <v>1</v>
      </c>
      <c r="AG1168" s="333" t="s">
        <v>2162</v>
      </c>
      <c r="AH1168" s="388" t="s">
        <v>2161</v>
      </c>
      <c r="AI1168" s="388" t="s">
        <v>2162</v>
      </c>
      <c r="AJ1168" s="389">
        <v>18</v>
      </c>
      <c r="AK1168" s="390">
        <v>21</v>
      </c>
      <c r="AL1168" s="333">
        <v>87</v>
      </c>
      <c r="AM1168" s="333">
        <v>20.386103877314813</v>
      </c>
      <c r="AN1168" s="440">
        <v>131.01513888888891</v>
      </c>
      <c r="AO1168" s="389">
        <v>54.190972222222221</v>
      </c>
      <c r="AP1168" s="388">
        <v>12.074999999999999</v>
      </c>
      <c r="AQ1168" s="389">
        <v>2</v>
      </c>
      <c r="AR1168" s="389">
        <v>2</v>
      </c>
      <c r="AS1168" s="389">
        <v>0</v>
      </c>
      <c r="AT1168" s="389">
        <v>0</v>
      </c>
      <c r="AU1168" s="389">
        <v>3</v>
      </c>
      <c r="AV1168" s="389">
        <v>5</v>
      </c>
      <c r="AW1168" s="350">
        <v>2</v>
      </c>
      <c r="AX1168" s="391">
        <v>2</v>
      </c>
      <c r="AY1168" s="83">
        <v>20</v>
      </c>
      <c r="AZ1168" s="5">
        <v>0</v>
      </c>
      <c r="BA1168" s="5" t="s">
        <v>1537</v>
      </c>
      <c r="BB1168" s="5" t="s">
        <v>1537</v>
      </c>
      <c r="BC1168" s="5" t="s">
        <v>1537</v>
      </c>
      <c r="BD1168" s="4" t="s">
        <v>3612</v>
      </c>
      <c r="BE1168" s="5">
        <v>0</v>
      </c>
      <c r="BF1168" s="5">
        <v>0</v>
      </c>
      <c r="BG1168" s="5">
        <v>1</v>
      </c>
      <c r="BH1168" s="5" t="s">
        <v>1537</v>
      </c>
      <c r="BI1168" s="289"/>
      <c r="BJ1168" s="297">
        <v>46</v>
      </c>
      <c r="BK1168" s="297">
        <v>57</v>
      </c>
    </row>
    <row r="1169" spans="1:63" x14ac:dyDescent="0.2">
      <c r="A1169" s="294" t="s">
        <v>1688</v>
      </c>
      <c r="B1169" s="290" t="s">
        <v>2264</v>
      </c>
      <c r="C1169" s="340">
        <v>435</v>
      </c>
      <c r="D1169" s="341">
        <v>509</v>
      </c>
      <c r="E1169" s="341">
        <v>573</v>
      </c>
      <c r="F1169" s="341">
        <v>583</v>
      </c>
      <c r="G1169" s="341">
        <v>601</v>
      </c>
      <c r="H1169" s="341">
        <v>663</v>
      </c>
      <c r="I1169" s="342">
        <v>792</v>
      </c>
      <c r="J1169" s="340">
        <v>53</v>
      </c>
      <c r="K1169" s="341">
        <v>110</v>
      </c>
      <c r="L1169" s="341">
        <v>98</v>
      </c>
      <c r="M1169" s="341">
        <v>199</v>
      </c>
      <c r="N1169" s="340">
        <v>435</v>
      </c>
      <c r="O1169" s="341">
        <v>583</v>
      </c>
      <c r="P1169" s="341">
        <v>628</v>
      </c>
      <c r="Q1169" s="343">
        <v>583</v>
      </c>
      <c r="R1169" s="344">
        <v>628</v>
      </c>
      <c r="S1169" s="344">
        <v>708</v>
      </c>
      <c r="T1169" s="344">
        <v>833</v>
      </c>
      <c r="U1169" s="344">
        <v>746</v>
      </c>
      <c r="V1169" s="344">
        <v>746</v>
      </c>
      <c r="W1169" s="344">
        <v>122</v>
      </c>
      <c r="X1169" s="383">
        <v>137</v>
      </c>
      <c r="Y1169" s="384">
        <v>0.12</v>
      </c>
      <c r="Z1169" s="384">
        <v>0.25</v>
      </c>
      <c r="AA1169" s="384">
        <v>0.25</v>
      </c>
      <c r="AB1169" s="385">
        <v>0</v>
      </c>
      <c r="AC1169" s="385">
        <v>0</v>
      </c>
      <c r="AD1169" s="385">
        <v>55</v>
      </c>
      <c r="AE1169" s="385">
        <v>0</v>
      </c>
      <c r="AF1169" s="405">
        <v>1</v>
      </c>
      <c r="AG1169" s="333" t="s">
        <v>2162</v>
      </c>
      <c r="AH1169" s="388" t="s">
        <v>2161</v>
      </c>
      <c r="AI1169" s="388" t="s">
        <v>2162</v>
      </c>
      <c r="AJ1169" s="389">
        <v>21</v>
      </c>
      <c r="AK1169" s="390">
        <v>21</v>
      </c>
      <c r="AL1169" s="333">
        <v>87</v>
      </c>
      <c r="AM1169" s="333">
        <v>23.60496238425926</v>
      </c>
      <c r="AN1169" s="440">
        <v>144.92326388888893</v>
      </c>
      <c r="AO1169" s="389">
        <v>60.269097222222221</v>
      </c>
      <c r="AP1169" s="388">
        <v>12.074999999999999</v>
      </c>
      <c r="AQ1169" s="389">
        <v>2</v>
      </c>
      <c r="AR1169" s="389">
        <v>2</v>
      </c>
      <c r="AS1169" s="389">
        <v>0</v>
      </c>
      <c r="AT1169" s="389">
        <v>0</v>
      </c>
      <c r="AU1169" s="389">
        <v>3</v>
      </c>
      <c r="AV1169" s="389">
        <v>5</v>
      </c>
      <c r="AW1169" s="350">
        <v>2</v>
      </c>
      <c r="AX1169" s="391">
        <v>2</v>
      </c>
      <c r="AY1169" s="83">
        <v>20</v>
      </c>
      <c r="AZ1169" s="5">
        <v>0</v>
      </c>
      <c r="BA1169" s="5" t="s">
        <v>1537</v>
      </c>
      <c r="BB1169" s="5" t="s">
        <v>1537</v>
      </c>
      <c r="BC1169" s="5" t="s">
        <v>1537</v>
      </c>
      <c r="BD1169" s="4" t="s">
        <v>3612</v>
      </c>
      <c r="BE1169" s="5">
        <v>0</v>
      </c>
      <c r="BF1169" s="5">
        <v>0</v>
      </c>
      <c r="BG1169" s="5">
        <v>1</v>
      </c>
      <c r="BH1169" s="5" t="s">
        <v>1537</v>
      </c>
      <c r="BI1169" s="289"/>
      <c r="BJ1169" s="297">
        <v>53</v>
      </c>
      <c r="BK1169" s="297">
        <v>61</v>
      </c>
    </row>
    <row r="1170" spans="1:63" x14ac:dyDescent="0.2">
      <c r="A1170" s="294" t="s">
        <v>332</v>
      </c>
      <c r="B1170" s="290" t="s">
        <v>2318</v>
      </c>
      <c r="C1170" s="340">
        <v>433</v>
      </c>
      <c r="D1170" s="341">
        <v>510</v>
      </c>
      <c r="E1170" s="341">
        <v>576</v>
      </c>
      <c r="F1170" s="341">
        <v>587</v>
      </c>
      <c r="G1170" s="341">
        <v>605</v>
      </c>
      <c r="H1170" s="341">
        <v>667</v>
      </c>
      <c r="I1170" s="342">
        <v>802</v>
      </c>
      <c r="J1170" s="340">
        <v>60</v>
      </c>
      <c r="K1170" s="341">
        <v>126</v>
      </c>
      <c r="L1170" s="341">
        <v>101</v>
      </c>
      <c r="M1170" s="341">
        <v>205</v>
      </c>
      <c r="N1170" s="340">
        <v>433</v>
      </c>
      <c r="O1170" s="341">
        <v>600</v>
      </c>
      <c r="P1170" s="341">
        <v>648</v>
      </c>
      <c r="Q1170" s="343">
        <v>600</v>
      </c>
      <c r="R1170" s="344">
        <v>648</v>
      </c>
      <c r="S1170" s="344">
        <v>716</v>
      </c>
      <c r="T1170" s="344">
        <v>827</v>
      </c>
      <c r="U1170" s="344">
        <v>755</v>
      </c>
      <c r="V1170" s="344">
        <v>755</v>
      </c>
      <c r="W1170" s="344">
        <v>122</v>
      </c>
      <c r="X1170" s="383">
        <v>137</v>
      </c>
      <c r="Y1170" s="384">
        <v>0.12</v>
      </c>
      <c r="Z1170" s="384">
        <v>0.25</v>
      </c>
      <c r="AA1170" s="384">
        <v>0.25</v>
      </c>
      <c r="AB1170" s="385">
        <v>0</v>
      </c>
      <c r="AC1170" s="385">
        <v>0</v>
      </c>
      <c r="AD1170" s="385">
        <v>55</v>
      </c>
      <c r="AE1170" s="385">
        <v>0</v>
      </c>
      <c r="AF1170" s="405">
        <v>1</v>
      </c>
      <c r="AG1170" s="333" t="s">
        <v>2162</v>
      </c>
      <c r="AH1170" s="388" t="s">
        <v>2161</v>
      </c>
      <c r="AI1170" s="388" t="s">
        <v>2162</v>
      </c>
      <c r="AJ1170" s="389">
        <v>24</v>
      </c>
      <c r="AK1170" s="390">
        <v>21</v>
      </c>
      <c r="AL1170" s="333">
        <v>90</v>
      </c>
      <c r="AM1170" s="333">
        <v>27.746129918981481</v>
      </c>
      <c r="AN1170" s="440">
        <v>162.67638888888891</v>
      </c>
      <c r="AO1170" s="389">
        <v>67.784722222222229</v>
      </c>
      <c r="AP1170" s="388">
        <v>12.512499999999999</v>
      </c>
      <c r="AQ1170" s="389">
        <v>2</v>
      </c>
      <c r="AR1170" s="389">
        <v>2</v>
      </c>
      <c r="AS1170" s="389">
        <v>0</v>
      </c>
      <c r="AT1170" s="389">
        <v>0</v>
      </c>
      <c r="AU1170" s="389">
        <v>3</v>
      </c>
      <c r="AV1170" s="389">
        <v>5</v>
      </c>
      <c r="AW1170" s="350">
        <v>2</v>
      </c>
      <c r="AX1170" s="391">
        <v>2</v>
      </c>
      <c r="AY1170" s="83">
        <v>20</v>
      </c>
      <c r="AZ1170" s="5">
        <v>0</v>
      </c>
      <c r="BA1170" s="5" t="s">
        <v>1537</v>
      </c>
      <c r="BB1170" s="5" t="s">
        <v>1537</v>
      </c>
      <c r="BC1170" s="5" t="s">
        <v>1537</v>
      </c>
      <c r="BD1170" s="4" t="s">
        <v>3612</v>
      </c>
      <c r="BE1170" s="5">
        <v>0</v>
      </c>
      <c r="BF1170" s="5">
        <v>0</v>
      </c>
      <c r="BG1170" s="5">
        <v>1</v>
      </c>
      <c r="BH1170" s="5" t="s">
        <v>1537</v>
      </c>
      <c r="BI1170" s="289"/>
      <c r="BJ1170" s="297">
        <v>60</v>
      </c>
      <c r="BK1170" s="297">
        <v>61</v>
      </c>
    </row>
    <row r="1171" spans="1:63" x14ac:dyDescent="0.2">
      <c r="A1171" s="294" t="s">
        <v>232</v>
      </c>
      <c r="B1171" s="290" t="s">
        <v>2183</v>
      </c>
      <c r="C1171" s="340">
        <v>331</v>
      </c>
      <c r="D1171" s="341">
        <v>413</v>
      </c>
      <c r="E1171" s="341">
        <v>479</v>
      </c>
      <c r="F1171" s="341">
        <v>488</v>
      </c>
      <c r="G1171" s="341">
        <v>504</v>
      </c>
      <c r="H1171" s="341">
        <v>559</v>
      </c>
      <c r="I1171" s="342">
        <v>693</v>
      </c>
      <c r="J1171" s="340">
        <v>31</v>
      </c>
      <c r="K1171" s="341">
        <v>63</v>
      </c>
      <c r="L1171" s="341">
        <v>101</v>
      </c>
      <c r="M1171" s="341">
        <v>205</v>
      </c>
      <c r="N1171" s="340">
        <v>331</v>
      </c>
      <c r="O1171" s="341">
        <v>501</v>
      </c>
      <c r="P1171" s="341">
        <v>543</v>
      </c>
      <c r="Q1171" s="343">
        <v>501</v>
      </c>
      <c r="R1171" s="344">
        <v>543</v>
      </c>
      <c r="S1171" s="344">
        <v>601</v>
      </c>
      <c r="T1171" s="344">
        <v>716</v>
      </c>
      <c r="U1171" s="344">
        <v>639</v>
      </c>
      <c r="V1171" s="344">
        <v>639</v>
      </c>
      <c r="W1171" s="344">
        <v>122</v>
      </c>
      <c r="X1171" s="383">
        <v>137</v>
      </c>
      <c r="Y1171" s="384">
        <v>0.12</v>
      </c>
      <c r="Z1171" s="384">
        <v>0.25</v>
      </c>
      <c r="AA1171" s="384">
        <v>0.25</v>
      </c>
      <c r="AB1171" s="385">
        <v>0</v>
      </c>
      <c r="AC1171" s="385">
        <v>0</v>
      </c>
      <c r="AD1171" s="385">
        <v>55</v>
      </c>
      <c r="AE1171" s="385">
        <v>0</v>
      </c>
      <c r="AF1171" s="405">
        <v>1</v>
      </c>
      <c r="AG1171" s="333" t="s">
        <v>2162</v>
      </c>
      <c r="AH1171" s="388" t="s">
        <v>2161</v>
      </c>
      <c r="AI1171" s="388" t="s">
        <v>2162</v>
      </c>
      <c r="AJ1171" s="389">
        <v>12</v>
      </c>
      <c r="AK1171" s="390">
        <v>21</v>
      </c>
      <c r="AL1171" s="333">
        <v>90</v>
      </c>
      <c r="AM1171" s="333">
        <v>14.42798755787037</v>
      </c>
      <c r="AN1171" s="440">
        <v>105.94388888888889</v>
      </c>
      <c r="AO1171" s="389">
        <v>42.972222222222221</v>
      </c>
      <c r="AP1171" s="388">
        <v>12.512499999999999</v>
      </c>
      <c r="AQ1171" s="389">
        <v>2</v>
      </c>
      <c r="AR1171" s="389">
        <v>2</v>
      </c>
      <c r="AS1171" s="389">
        <v>0</v>
      </c>
      <c r="AT1171" s="389">
        <v>0</v>
      </c>
      <c r="AU1171" s="389">
        <v>3</v>
      </c>
      <c r="AV1171" s="389">
        <v>5</v>
      </c>
      <c r="AW1171" s="350">
        <v>2</v>
      </c>
      <c r="AX1171" s="391">
        <v>2</v>
      </c>
      <c r="AY1171" s="83">
        <v>20</v>
      </c>
      <c r="AZ1171" s="5">
        <v>0</v>
      </c>
      <c r="BA1171" s="5" t="s">
        <v>1537</v>
      </c>
      <c r="BB1171" s="5" t="s">
        <v>1537</v>
      </c>
      <c r="BC1171" s="5" t="s">
        <v>1537</v>
      </c>
      <c r="BD1171" s="4" t="s">
        <v>3612</v>
      </c>
      <c r="BE1171" s="5">
        <v>0</v>
      </c>
      <c r="BF1171" s="5">
        <v>0</v>
      </c>
      <c r="BG1171" s="5">
        <v>1</v>
      </c>
      <c r="BH1171" s="5" t="s">
        <v>1537</v>
      </c>
      <c r="BI1171" s="289"/>
      <c r="BJ1171" s="297">
        <v>31</v>
      </c>
      <c r="BK1171" s="297">
        <v>51</v>
      </c>
    </row>
    <row r="1172" spans="1:63" ht="14.25" customHeight="1" x14ac:dyDescent="0.2">
      <c r="A1172" s="294" t="s">
        <v>282</v>
      </c>
      <c r="B1172" s="290" t="s">
        <v>2228</v>
      </c>
      <c r="C1172" s="340">
        <v>401</v>
      </c>
      <c r="D1172" s="341">
        <v>481</v>
      </c>
      <c r="E1172" s="341">
        <v>546</v>
      </c>
      <c r="F1172" s="341">
        <v>557</v>
      </c>
      <c r="G1172" s="341">
        <v>574</v>
      </c>
      <c r="H1172" s="341">
        <v>634</v>
      </c>
      <c r="I1172" s="342">
        <v>768</v>
      </c>
      <c r="J1172" s="340">
        <v>46</v>
      </c>
      <c r="K1172" s="341">
        <v>94</v>
      </c>
      <c r="L1172" s="341">
        <v>101</v>
      </c>
      <c r="M1172" s="341">
        <v>205</v>
      </c>
      <c r="N1172" s="340">
        <v>401</v>
      </c>
      <c r="O1172" s="341">
        <v>569</v>
      </c>
      <c r="P1172" s="341">
        <v>615</v>
      </c>
      <c r="Q1172" s="343">
        <v>569</v>
      </c>
      <c r="R1172" s="344">
        <v>615</v>
      </c>
      <c r="S1172" s="344">
        <v>681</v>
      </c>
      <c r="T1172" s="344">
        <v>792</v>
      </c>
      <c r="U1172" s="344">
        <v>720</v>
      </c>
      <c r="V1172" s="344">
        <v>720</v>
      </c>
      <c r="W1172" s="344">
        <v>122</v>
      </c>
      <c r="X1172" s="383">
        <v>137</v>
      </c>
      <c r="Y1172" s="384">
        <v>0.12</v>
      </c>
      <c r="Z1172" s="384">
        <v>0.25</v>
      </c>
      <c r="AA1172" s="384">
        <v>0.25</v>
      </c>
      <c r="AB1172" s="385">
        <v>0</v>
      </c>
      <c r="AC1172" s="385">
        <v>0</v>
      </c>
      <c r="AD1172" s="385">
        <v>55</v>
      </c>
      <c r="AE1172" s="385">
        <v>0</v>
      </c>
      <c r="AF1172" s="405">
        <v>1</v>
      </c>
      <c r="AG1172" s="333" t="s">
        <v>2162</v>
      </c>
      <c r="AH1172" s="388" t="s">
        <v>2161</v>
      </c>
      <c r="AI1172" s="388" t="s">
        <v>2162</v>
      </c>
      <c r="AJ1172" s="389">
        <v>18</v>
      </c>
      <c r="AK1172" s="390">
        <v>21</v>
      </c>
      <c r="AL1172" s="333">
        <v>90</v>
      </c>
      <c r="AM1172" s="333">
        <v>21.087058738425927</v>
      </c>
      <c r="AN1172" s="440">
        <v>134.3101388888889</v>
      </c>
      <c r="AO1172" s="389">
        <v>55.378472222222221</v>
      </c>
      <c r="AP1172" s="388">
        <v>12.512499999999999</v>
      </c>
      <c r="AQ1172" s="389">
        <v>2</v>
      </c>
      <c r="AR1172" s="389">
        <v>2</v>
      </c>
      <c r="AS1172" s="389">
        <v>0</v>
      </c>
      <c r="AT1172" s="389">
        <v>0</v>
      </c>
      <c r="AU1172" s="389">
        <v>3</v>
      </c>
      <c r="AV1172" s="389">
        <v>5</v>
      </c>
      <c r="AW1172" s="350">
        <v>2</v>
      </c>
      <c r="AX1172" s="391">
        <v>2</v>
      </c>
      <c r="AY1172" s="83">
        <v>20</v>
      </c>
      <c r="AZ1172" s="5">
        <v>0</v>
      </c>
      <c r="BA1172" s="5" t="s">
        <v>1537</v>
      </c>
      <c r="BB1172" s="5" t="s">
        <v>1537</v>
      </c>
      <c r="BC1172" s="5" t="s">
        <v>1537</v>
      </c>
      <c r="BD1172" s="4" t="s">
        <v>3612</v>
      </c>
      <c r="BE1172" s="5">
        <v>0</v>
      </c>
      <c r="BF1172" s="5">
        <v>0</v>
      </c>
      <c r="BG1172" s="5">
        <v>1</v>
      </c>
      <c r="BH1172" s="5" t="s">
        <v>1537</v>
      </c>
      <c r="BI1172" s="289"/>
      <c r="BJ1172" s="297">
        <v>46</v>
      </c>
      <c r="BK1172" s="297">
        <v>58</v>
      </c>
    </row>
    <row r="1173" spans="1:63" ht="14.25" customHeight="1" x14ac:dyDescent="0.2">
      <c r="A1173" s="294" t="s">
        <v>1698</v>
      </c>
      <c r="B1173" s="290" t="s">
        <v>2273</v>
      </c>
      <c r="C1173" s="340">
        <v>437</v>
      </c>
      <c r="D1173" s="341">
        <v>515</v>
      </c>
      <c r="E1173" s="341">
        <v>581</v>
      </c>
      <c r="F1173" s="341">
        <v>592</v>
      </c>
      <c r="G1173" s="341">
        <v>610</v>
      </c>
      <c r="H1173" s="341">
        <v>673</v>
      </c>
      <c r="I1173" s="342">
        <v>807</v>
      </c>
      <c r="J1173" s="340">
        <v>53</v>
      </c>
      <c r="K1173" s="341">
        <v>110</v>
      </c>
      <c r="L1173" s="341">
        <v>101</v>
      </c>
      <c r="M1173" s="341">
        <v>205</v>
      </c>
      <c r="N1173" s="340">
        <v>437</v>
      </c>
      <c r="O1173" s="341">
        <v>604</v>
      </c>
      <c r="P1173" s="341">
        <v>653</v>
      </c>
      <c r="Q1173" s="343">
        <v>604</v>
      </c>
      <c r="R1173" s="344">
        <v>653</v>
      </c>
      <c r="S1173" s="344">
        <v>721</v>
      </c>
      <c r="T1173" s="344">
        <v>831</v>
      </c>
      <c r="U1173" s="344">
        <v>761</v>
      </c>
      <c r="V1173" s="344">
        <v>761</v>
      </c>
      <c r="W1173" s="344">
        <v>122</v>
      </c>
      <c r="X1173" s="383">
        <v>137</v>
      </c>
      <c r="Y1173" s="384">
        <v>0.12</v>
      </c>
      <c r="Z1173" s="384">
        <v>0.25</v>
      </c>
      <c r="AA1173" s="384">
        <v>0.25</v>
      </c>
      <c r="AB1173" s="385">
        <v>0</v>
      </c>
      <c r="AC1173" s="385">
        <v>0</v>
      </c>
      <c r="AD1173" s="385">
        <v>55</v>
      </c>
      <c r="AE1173" s="385">
        <v>0</v>
      </c>
      <c r="AF1173" s="405">
        <v>1</v>
      </c>
      <c r="AG1173" s="333" t="s">
        <v>2162</v>
      </c>
      <c r="AH1173" s="388" t="s">
        <v>2161</v>
      </c>
      <c r="AI1173" s="388" t="s">
        <v>2162</v>
      </c>
      <c r="AJ1173" s="389">
        <v>21</v>
      </c>
      <c r="AK1173" s="390">
        <v>21</v>
      </c>
      <c r="AL1173" s="333">
        <v>90</v>
      </c>
      <c r="AM1173" s="333">
        <v>24.416594328703702</v>
      </c>
      <c r="AN1173" s="440">
        <v>148.49326388888892</v>
      </c>
      <c r="AO1173" s="389">
        <v>61.581597222222221</v>
      </c>
      <c r="AP1173" s="388">
        <v>12.512499999999999</v>
      </c>
      <c r="AQ1173" s="389">
        <v>2</v>
      </c>
      <c r="AR1173" s="389">
        <v>2</v>
      </c>
      <c r="AS1173" s="389">
        <v>0</v>
      </c>
      <c r="AT1173" s="389">
        <v>0</v>
      </c>
      <c r="AU1173" s="389">
        <v>3</v>
      </c>
      <c r="AV1173" s="389">
        <v>5</v>
      </c>
      <c r="AW1173" s="350">
        <v>2</v>
      </c>
      <c r="AX1173" s="391">
        <v>2</v>
      </c>
      <c r="AY1173" s="83">
        <v>20</v>
      </c>
      <c r="AZ1173" s="5">
        <v>0</v>
      </c>
      <c r="BA1173" s="5" t="s">
        <v>1537</v>
      </c>
      <c r="BB1173" s="5" t="s">
        <v>1537</v>
      </c>
      <c r="BC1173" s="5" t="s">
        <v>1537</v>
      </c>
      <c r="BD1173" s="4" t="s">
        <v>3612</v>
      </c>
      <c r="BE1173" s="5">
        <v>0</v>
      </c>
      <c r="BF1173" s="5">
        <v>0</v>
      </c>
      <c r="BG1173" s="5">
        <v>1</v>
      </c>
      <c r="BH1173" s="5" t="s">
        <v>1537</v>
      </c>
      <c r="BI1173" s="289"/>
      <c r="BJ1173" s="297">
        <v>53</v>
      </c>
      <c r="BK1173" s="297">
        <v>61</v>
      </c>
    </row>
    <row r="1174" spans="1:63" ht="14.25" customHeight="1" x14ac:dyDescent="0.2">
      <c r="A1174" s="294" t="s">
        <v>341</v>
      </c>
      <c r="B1174" s="290" t="s">
        <v>2327</v>
      </c>
      <c r="C1174" s="340">
        <v>435</v>
      </c>
      <c r="D1174" s="341">
        <v>516</v>
      </c>
      <c r="E1174" s="341">
        <v>584</v>
      </c>
      <c r="F1174" s="341">
        <v>596</v>
      </c>
      <c r="G1174" s="341">
        <v>614</v>
      </c>
      <c r="H1174" s="341">
        <v>678</v>
      </c>
      <c r="I1174" s="342">
        <v>815</v>
      </c>
      <c r="J1174" s="340">
        <v>60</v>
      </c>
      <c r="K1174" s="341">
        <v>126</v>
      </c>
      <c r="L1174" s="341">
        <v>104</v>
      </c>
      <c r="M1174" s="341">
        <v>213</v>
      </c>
      <c r="N1174" s="340">
        <v>435</v>
      </c>
      <c r="O1174" s="341">
        <v>605</v>
      </c>
      <c r="P1174" s="341">
        <v>654</v>
      </c>
      <c r="Q1174" s="343">
        <v>605</v>
      </c>
      <c r="R1174" s="344">
        <v>654</v>
      </c>
      <c r="S1174" s="344">
        <v>723</v>
      </c>
      <c r="T1174" s="344">
        <v>831</v>
      </c>
      <c r="U1174" s="344">
        <v>764</v>
      </c>
      <c r="V1174" s="344">
        <v>764</v>
      </c>
      <c r="W1174" s="344">
        <v>122</v>
      </c>
      <c r="X1174" s="383">
        <v>137</v>
      </c>
      <c r="Y1174" s="384">
        <v>0.12</v>
      </c>
      <c r="Z1174" s="384">
        <v>0.25</v>
      </c>
      <c r="AA1174" s="384">
        <v>0.25</v>
      </c>
      <c r="AB1174" s="385">
        <v>0</v>
      </c>
      <c r="AC1174" s="385">
        <v>0</v>
      </c>
      <c r="AD1174" s="385">
        <v>66</v>
      </c>
      <c r="AE1174" s="385">
        <v>0</v>
      </c>
      <c r="AF1174" s="405">
        <v>1</v>
      </c>
      <c r="AG1174" s="333" t="s">
        <v>2162</v>
      </c>
      <c r="AH1174" s="388" t="s">
        <v>2161</v>
      </c>
      <c r="AI1174" s="388" t="s">
        <v>2162</v>
      </c>
      <c r="AJ1174" s="389">
        <v>24</v>
      </c>
      <c r="AK1174" s="390">
        <v>21</v>
      </c>
      <c r="AL1174" s="333">
        <v>93</v>
      </c>
      <c r="AM1174" s="333">
        <v>28.66843894675926</v>
      </c>
      <c r="AN1174" s="440">
        <v>174.92388888888891</v>
      </c>
      <c r="AO1174" s="389">
        <v>72.336805555555557</v>
      </c>
      <c r="AP1174" s="388">
        <v>12.95</v>
      </c>
      <c r="AQ1174" s="389">
        <v>2</v>
      </c>
      <c r="AR1174" s="389">
        <v>2</v>
      </c>
      <c r="AS1174" s="389">
        <v>0</v>
      </c>
      <c r="AT1174" s="389">
        <v>0</v>
      </c>
      <c r="AU1174" s="389">
        <v>4</v>
      </c>
      <c r="AV1174" s="389">
        <v>6</v>
      </c>
      <c r="AW1174" s="350">
        <v>2</v>
      </c>
      <c r="AX1174" s="391">
        <v>2</v>
      </c>
      <c r="AY1174" s="83">
        <v>20</v>
      </c>
      <c r="AZ1174" s="5">
        <v>0</v>
      </c>
      <c r="BA1174" s="5" t="s">
        <v>1537</v>
      </c>
      <c r="BB1174" s="5" t="s">
        <v>1537</v>
      </c>
      <c r="BC1174" s="5" t="s">
        <v>1537</v>
      </c>
      <c r="BD1174" s="4" t="s">
        <v>3612</v>
      </c>
      <c r="BE1174" s="5">
        <v>0</v>
      </c>
      <c r="BF1174" s="5">
        <v>0</v>
      </c>
      <c r="BG1174" s="5">
        <v>1</v>
      </c>
      <c r="BH1174" s="5" t="s">
        <v>1537</v>
      </c>
      <c r="BI1174" s="289"/>
      <c r="BJ1174" s="297">
        <v>60</v>
      </c>
      <c r="BK1174" s="297">
        <v>62</v>
      </c>
    </row>
    <row r="1175" spans="1:63" ht="14.25" customHeight="1" x14ac:dyDescent="0.2">
      <c r="A1175" s="294" t="s">
        <v>242</v>
      </c>
      <c r="B1175" s="290" t="s">
        <v>2193</v>
      </c>
      <c r="C1175" s="340">
        <v>333</v>
      </c>
      <c r="D1175" s="341">
        <v>417</v>
      </c>
      <c r="E1175" s="341">
        <v>485</v>
      </c>
      <c r="F1175" s="341">
        <v>496</v>
      </c>
      <c r="G1175" s="341">
        <v>511</v>
      </c>
      <c r="H1175" s="341">
        <v>568</v>
      </c>
      <c r="I1175" s="342">
        <v>705</v>
      </c>
      <c r="J1175" s="340">
        <v>31</v>
      </c>
      <c r="K1175" s="341">
        <v>63</v>
      </c>
      <c r="L1175" s="341">
        <v>104</v>
      </c>
      <c r="M1175" s="341">
        <v>213</v>
      </c>
      <c r="N1175" s="340">
        <v>333</v>
      </c>
      <c r="O1175" s="341">
        <v>505</v>
      </c>
      <c r="P1175" s="341">
        <v>547</v>
      </c>
      <c r="Q1175" s="343">
        <v>505</v>
      </c>
      <c r="R1175" s="344">
        <v>547</v>
      </c>
      <c r="S1175" s="344">
        <v>608</v>
      </c>
      <c r="T1175" s="344">
        <v>719</v>
      </c>
      <c r="U1175" s="344">
        <v>645</v>
      </c>
      <c r="V1175" s="344">
        <v>645</v>
      </c>
      <c r="W1175" s="344">
        <v>122</v>
      </c>
      <c r="X1175" s="383">
        <v>137</v>
      </c>
      <c r="Y1175" s="384">
        <v>0.12</v>
      </c>
      <c r="Z1175" s="384">
        <v>0.25</v>
      </c>
      <c r="AA1175" s="384">
        <v>0.25</v>
      </c>
      <c r="AB1175" s="385">
        <v>0</v>
      </c>
      <c r="AC1175" s="385">
        <v>0</v>
      </c>
      <c r="AD1175" s="385">
        <v>66</v>
      </c>
      <c r="AE1175" s="385">
        <v>0</v>
      </c>
      <c r="AF1175" s="405">
        <v>1</v>
      </c>
      <c r="AG1175" s="333" t="s">
        <v>2162</v>
      </c>
      <c r="AH1175" s="388" t="s">
        <v>2161</v>
      </c>
      <c r="AI1175" s="388" t="s">
        <v>2162</v>
      </c>
      <c r="AJ1175" s="389">
        <v>12</v>
      </c>
      <c r="AK1175" s="390">
        <v>21</v>
      </c>
      <c r="AL1175" s="333">
        <v>93</v>
      </c>
      <c r="AM1175" s="333">
        <v>14.907588252314815</v>
      </c>
      <c r="AN1175" s="440">
        <v>112.80138888888888</v>
      </c>
      <c r="AO1175" s="389">
        <v>45.399305555555557</v>
      </c>
      <c r="AP1175" s="388">
        <v>12.95</v>
      </c>
      <c r="AQ1175" s="389">
        <v>2</v>
      </c>
      <c r="AR1175" s="389">
        <v>2</v>
      </c>
      <c r="AS1175" s="389">
        <v>0</v>
      </c>
      <c r="AT1175" s="389">
        <v>0</v>
      </c>
      <c r="AU1175" s="389">
        <v>4</v>
      </c>
      <c r="AV1175" s="389">
        <v>6</v>
      </c>
      <c r="AW1175" s="350">
        <v>2</v>
      </c>
      <c r="AX1175" s="391">
        <v>2</v>
      </c>
      <c r="AY1175" s="83">
        <v>20</v>
      </c>
      <c r="AZ1175" s="5">
        <v>0</v>
      </c>
      <c r="BA1175" s="5" t="s">
        <v>1537</v>
      </c>
      <c r="BB1175" s="5" t="s">
        <v>1537</v>
      </c>
      <c r="BC1175" s="5" t="s">
        <v>1537</v>
      </c>
      <c r="BD1175" s="4" t="s">
        <v>3612</v>
      </c>
      <c r="BE1175" s="5">
        <v>0</v>
      </c>
      <c r="BF1175" s="5">
        <v>0</v>
      </c>
      <c r="BG1175" s="5">
        <v>1</v>
      </c>
      <c r="BH1175" s="5" t="s">
        <v>1537</v>
      </c>
      <c r="BI1175" s="289"/>
      <c r="BJ1175" s="297">
        <v>31</v>
      </c>
      <c r="BK1175" s="297">
        <v>52</v>
      </c>
    </row>
    <row r="1176" spans="1:63" ht="14.25" customHeight="1" x14ac:dyDescent="0.2">
      <c r="A1176" s="294" t="s">
        <v>292</v>
      </c>
      <c r="B1176" s="290" t="s">
        <v>2237</v>
      </c>
      <c r="C1176" s="340">
        <v>403</v>
      </c>
      <c r="D1176" s="341">
        <v>485</v>
      </c>
      <c r="E1176" s="341">
        <v>554</v>
      </c>
      <c r="F1176" s="341">
        <v>564</v>
      </c>
      <c r="G1176" s="341">
        <v>582</v>
      </c>
      <c r="H1176" s="341">
        <v>643</v>
      </c>
      <c r="I1176" s="342">
        <v>781</v>
      </c>
      <c r="J1176" s="340">
        <v>46</v>
      </c>
      <c r="K1176" s="341">
        <v>94</v>
      </c>
      <c r="L1176" s="341">
        <v>104</v>
      </c>
      <c r="M1176" s="341">
        <v>213</v>
      </c>
      <c r="N1176" s="340">
        <v>403</v>
      </c>
      <c r="O1176" s="341">
        <v>574</v>
      </c>
      <c r="P1176" s="341">
        <v>621</v>
      </c>
      <c r="Q1176" s="343">
        <v>574</v>
      </c>
      <c r="R1176" s="344">
        <v>621</v>
      </c>
      <c r="S1176" s="344">
        <v>687</v>
      </c>
      <c r="T1176" s="344">
        <v>795</v>
      </c>
      <c r="U1176" s="344">
        <v>727</v>
      </c>
      <c r="V1176" s="344">
        <v>727</v>
      </c>
      <c r="W1176" s="344">
        <v>122</v>
      </c>
      <c r="X1176" s="383">
        <v>137</v>
      </c>
      <c r="Y1176" s="384">
        <v>0.12</v>
      </c>
      <c r="Z1176" s="384">
        <v>0.25</v>
      </c>
      <c r="AA1176" s="384">
        <v>0.25</v>
      </c>
      <c r="AB1176" s="385">
        <v>0</v>
      </c>
      <c r="AC1176" s="385">
        <v>0</v>
      </c>
      <c r="AD1176" s="385">
        <v>66</v>
      </c>
      <c r="AE1176" s="385">
        <v>0</v>
      </c>
      <c r="AF1176" s="405">
        <v>1</v>
      </c>
      <c r="AG1176" s="333" t="s">
        <v>2162</v>
      </c>
      <c r="AH1176" s="388" t="s">
        <v>2161</v>
      </c>
      <c r="AI1176" s="388" t="s">
        <v>2162</v>
      </c>
      <c r="AJ1176" s="389">
        <v>18</v>
      </c>
      <c r="AK1176" s="390">
        <v>21</v>
      </c>
      <c r="AL1176" s="333">
        <v>93</v>
      </c>
      <c r="AM1176" s="333">
        <v>21.788013599537038</v>
      </c>
      <c r="AN1176" s="440">
        <v>143.86263888888888</v>
      </c>
      <c r="AO1176" s="389">
        <v>58.868055555555557</v>
      </c>
      <c r="AP1176" s="388">
        <v>12.95</v>
      </c>
      <c r="AQ1176" s="389">
        <v>2</v>
      </c>
      <c r="AR1176" s="389">
        <v>2</v>
      </c>
      <c r="AS1176" s="389">
        <v>0</v>
      </c>
      <c r="AT1176" s="389">
        <v>0</v>
      </c>
      <c r="AU1176" s="389">
        <v>4</v>
      </c>
      <c r="AV1176" s="389">
        <v>6</v>
      </c>
      <c r="AW1176" s="350">
        <v>2</v>
      </c>
      <c r="AX1176" s="391">
        <v>2</v>
      </c>
      <c r="AY1176" s="83">
        <v>20</v>
      </c>
      <c r="AZ1176" s="5">
        <v>0</v>
      </c>
      <c r="BA1176" s="5" t="s">
        <v>1537</v>
      </c>
      <c r="BB1176" s="5" t="s">
        <v>1537</v>
      </c>
      <c r="BC1176" s="5" t="s">
        <v>1537</v>
      </c>
      <c r="BD1176" s="4" t="s">
        <v>3612</v>
      </c>
      <c r="BE1176" s="5">
        <v>0</v>
      </c>
      <c r="BF1176" s="5">
        <v>0</v>
      </c>
      <c r="BG1176" s="5">
        <v>1</v>
      </c>
      <c r="BH1176" s="5" t="s">
        <v>1537</v>
      </c>
      <c r="BI1176" s="289"/>
      <c r="BJ1176" s="297">
        <v>46</v>
      </c>
      <c r="BK1176" s="297">
        <v>59</v>
      </c>
    </row>
    <row r="1177" spans="1:63" ht="14.25" customHeight="1" x14ac:dyDescent="0.2">
      <c r="A1177" s="294" t="s">
        <v>1708</v>
      </c>
      <c r="B1177" s="290" t="s">
        <v>2282</v>
      </c>
      <c r="C1177" s="340">
        <v>439</v>
      </c>
      <c r="D1177" s="341">
        <v>521</v>
      </c>
      <c r="E1177" s="341">
        <v>588</v>
      </c>
      <c r="F1177" s="341">
        <v>600</v>
      </c>
      <c r="G1177" s="341">
        <v>618</v>
      </c>
      <c r="H1177" s="341">
        <v>682</v>
      </c>
      <c r="I1177" s="342">
        <v>821</v>
      </c>
      <c r="J1177" s="340">
        <v>53</v>
      </c>
      <c r="K1177" s="341">
        <v>110</v>
      </c>
      <c r="L1177" s="341">
        <v>104</v>
      </c>
      <c r="M1177" s="341">
        <v>213</v>
      </c>
      <c r="N1177" s="340">
        <v>439</v>
      </c>
      <c r="O1177" s="341">
        <v>609</v>
      </c>
      <c r="P1177" s="341">
        <v>659</v>
      </c>
      <c r="Q1177" s="343">
        <v>609</v>
      </c>
      <c r="R1177" s="344">
        <v>659</v>
      </c>
      <c r="S1177" s="344">
        <v>728</v>
      </c>
      <c r="T1177" s="344">
        <v>835</v>
      </c>
      <c r="U1177" s="344">
        <v>768</v>
      </c>
      <c r="V1177" s="344">
        <v>768</v>
      </c>
      <c r="W1177" s="344">
        <v>122</v>
      </c>
      <c r="X1177" s="383">
        <v>137</v>
      </c>
      <c r="Y1177" s="384">
        <v>0.12</v>
      </c>
      <c r="Z1177" s="384">
        <v>0.25</v>
      </c>
      <c r="AA1177" s="384">
        <v>0.25</v>
      </c>
      <c r="AB1177" s="385">
        <v>0</v>
      </c>
      <c r="AC1177" s="385">
        <v>0</v>
      </c>
      <c r="AD1177" s="385">
        <v>66</v>
      </c>
      <c r="AE1177" s="385">
        <v>0</v>
      </c>
      <c r="AF1177" s="405">
        <v>1</v>
      </c>
      <c r="AG1177" s="333" t="s">
        <v>2162</v>
      </c>
      <c r="AH1177" s="388" t="s">
        <v>2161</v>
      </c>
      <c r="AI1177" s="388" t="s">
        <v>2162</v>
      </c>
      <c r="AJ1177" s="389">
        <v>21</v>
      </c>
      <c r="AK1177" s="390">
        <v>21</v>
      </c>
      <c r="AL1177" s="333">
        <v>93</v>
      </c>
      <c r="AM1177" s="333">
        <v>25.228226273148149</v>
      </c>
      <c r="AN1177" s="440">
        <v>159.39326388888892</v>
      </c>
      <c r="AO1177" s="389">
        <v>65.602430555555557</v>
      </c>
      <c r="AP1177" s="388">
        <v>12.95</v>
      </c>
      <c r="AQ1177" s="389">
        <v>2</v>
      </c>
      <c r="AR1177" s="389">
        <v>2</v>
      </c>
      <c r="AS1177" s="389">
        <v>0</v>
      </c>
      <c r="AT1177" s="389">
        <v>0</v>
      </c>
      <c r="AU1177" s="389">
        <v>4</v>
      </c>
      <c r="AV1177" s="389">
        <v>6</v>
      </c>
      <c r="AW1177" s="350">
        <v>2</v>
      </c>
      <c r="AX1177" s="391">
        <v>2</v>
      </c>
      <c r="AY1177" s="83">
        <v>20</v>
      </c>
      <c r="AZ1177" s="5">
        <v>0</v>
      </c>
      <c r="BA1177" s="5" t="s">
        <v>1537</v>
      </c>
      <c r="BB1177" s="5" t="s">
        <v>1537</v>
      </c>
      <c r="BC1177" s="5" t="s">
        <v>1537</v>
      </c>
      <c r="BD1177" s="4" t="s">
        <v>3612</v>
      </c>
      <c r="BE1177" s="5">
        <v>0</v>
      </c>
      <c r="BF1177" s="5">
        <v>0</v>
      </c>
      <c r="BG1177" s="5">
        <v>1</v>
      </c>
      <c r="BH1177" s="5" t="s">
        <v>1537</v>
      </c>
      <c r="BI1177" s="289"/>
      <c r="BJ1177" s="297">
        <v>53</v>
      </c>
      <c r="BK1177" s="297">
        <v>62</v>
      </c>
    </row>
    <row r="1178" spans="1:63" ht="14.25" customHeight="1" x14ac:dyDescent="0.2">
      <c r="A1178" s="294" t="s">
        <v>351</v>
      </c>
      <c r="B1178" s="290" t="s">
        <v>2336</v>
      </c>
      <c r="C1178" s="340">
        <v>459</v>
      </c>
      <c r="D1178" s="341">
        <v>545</v>
      </c>
      <c r="E1178" s="341">
        <v>618</v>
      </c>
      <c r="F1178" s="341">
        <v>629</v>
      </c>
      <c r="G1178" s="341">
        <v>649</v>
      </c>
      <c r="H1178" s="341">
        <v>716</v>
      </c>
      <c r="I1178" s="342">
        <v>861</v>
      </c>
      <c r="J1178" s="340">
        <v>60</v>
      </c>
      <c r="K1178" s="341">
        <v>126</v>
      </c>
      <c r="L1178" s="341">
        <v>109</v>
      </c>
      <c r="M1178" s="341">
        <v>224</v>
      </c>
      <c r="N1178" s="340">
        <v>459</v>
      </c>
      <c r="O1178" s="341">
        <v>637</v>
      </c>
      <c r="P1178" s="341">
        <v>688</v>
      </c>
      <c r="Q1178" s="343">
        <v>637</v>
      </c>
      <c r="R1178" s="344">
        <v>688</v>
      </c>
      <c r="S1178" s="344">
        <v>764</v>
      </c>
      <c r="T1178" s="344">
        <v>868</v>
      </c>
      <c r="U1178" s="344">
        <v>804</v>
      </c>
      <c r="V1178" s="344">
        <v>804</v>
      </c>
      <c r="W1178" s="344">
        <v>122</v>
      </c>
      <c r="X1178" s="383">
        <v>137</v>
      </c>
      <c r="Y1178" s="384">
        <v>0.12</v>
      </c>
      <c r="Z1178" s="384">
        <v>0.25</v>
      </c>
      <c r="AA1178" s="384">
        <v>0.25</v>
      </c>
      <c r="AB1178" s="385">
        <v>0</v>
      </c>
      <c r="AC1178" s="385">
        <v>0</v>
      </c>
      <c r="AD1178" s="385">
        <v>66</v>
      </c>
      <c r="AE1178" s="385">
        <v>0</v>
      </c>
      <c r="AF1178" s="405">
        <v>1</v>
      </c>
      <c r="AG1178" s="333" t="s">
        <v>2162</v>
      </c>
      <c r="AH1178" s="388" t="s">
        <v>2161</v>
      </c>
      <c r="AI1178" s="388" t="s">
        <v>2162</v>
      </c>
      <c r="AJ1178" s="389">
        <v>24</v>
      </c>
      <c r="AK1178" s="390">
        <v>21</v>
      </c>
      <c r="AL1178" s="333">
        <v>96</v>
      </c>
      <c r="AM1178" s="333">
        <v>29.590747974537038</v>
      </c>
      <c r="AN1178" s="440">
        <v>178.76888888888894</v>
      </c>
      <c r="AO1178" s="389">
        <v>73.774305555555557</v>
      </c>
      <c r="AP1178" s="388">
        <v>13.387499999999999</v>
      </c>
      <c r="AQ1178" s="389">
        <v>2</v>
      </c>
      <c r="AR1178" s="389">
        <v>2</v>
      </c>
      <c r="AS1178" s="389">
        <v>0</v>
      </c>
      <c r="AT1178" s="389">
        <v>0</v>
      </c>
      <c r="AU1178" s="389">
        <v>4</v>
      </c>
      <c r="AV1178" s="389">
        <v>6</v>
      </c>
      <c r="AW1178" s="350">
        <v>2</v>
      </c>
      <c r="AX1178" s="391">
        <v>2</v>
      </c>
      <c r="AY1178" s="83">
        <v>20</v>
      </c>
      <c r="AZ1178" s="5">
        <v>0</v>
      </c>
      <c r="BA1178" s="5" t="s">
        <v>1537</v>
      </c>
      <c r="BB1178" s="5" t="s">
        <v>1537</v>
      </c>
      <c r="BC1178" s="5" t="s">
        <v>1537</v>
      </c>
      <c r="BD1178" s="4" t="s">
        <v>3612</v>
      </c>
      <c r="BE1178" s="5">
        <v>0</v>
      </c>
      <c r="BF1178" s="5">
        <v>0</v>
      </c>
      <c r="BG1178" s="5">
        <v>1</v>
      </c>
      <c r="BH1178" s="5" t="s">
        <v>1537</v>
      </c>
      <c r="BI1178" s="289"/>
      <c r="BJ1178" s="297">
        <v>60</v>
      </c>
      <c r="BK1178" s="297">
        <v>65</v>
      </c>
    </row>
    <row r="1179" spans="1:63" ht="14.25" customHeight="1" x14ac:dyDescent="0.2">
      <c r="A1179" s="294" t="s">
        <v>252</v>
      </c>
      <c r="B1179" s="290" t="s">
        <v>2201</v>
      </c>
      <c r="C1179" s="340">
        <v>340</v>
      </c>
      <c r="D1179" s="341">
        <v>427</v>
      </c>
      <c r="E1179" s="341">
        <v>498</v>
      </c>
      <c r="F1179" s="341">
        <v>508</v>
      </c>
      <c r="G1179" s="341">
        <v>526</v>
      </c>
      <c r="H1179" s="341">
        <v>583</v>
      </c>
      <c r="I1179" s="342">
        <v>726</v>
      </c>
      <c r="J1179" s="340">
        <v>31</v>
      </c>
      <c r="K1179" s="341">
        <v>63</v>
      </c>
      <c r="L1179" s="341">
        <v>108</v>
      </c>
      <c r="M1179" s="341">
        <v>220</v>
      </c>
      <c r="N1179" s="340">
        <v>340</v>
      </c>
      <c r="O1179" s="341">
        <v>517</v>
      </c>
      <c r="P1179" s="341">
        <v>559</v>
      </c>
      <c r="Q1179" s="343">
        <v>517</v>
      </c>
      <c r="R1179" s="344">
        <v>559</v>
      </c>
      <c r="S1179" s="344">
        <v>622</v>
      </c>
      <c r="T1179" s="344">
        <v>729</v>
      </c>
      <c r="U1179" s="344">
        <v>660</v>
      </c>
      <c r="V1179" s="344">
        <v>660</v>
      </c>
      <c r="W1179" s="344">
        <v>122</v>
      </c>
      <c r="X1179" s="383">
        <v>137</v>
      </c>
      <c r="Y1179" s="384">
        <v>0.12</v>
      </c>
      <c r="Z1179" s="384">
        <v>0.25</v>
      </c>
      <c r="AA1179" s="384">
        <v>0.25</v>
      </c>
      <c r="AB1179" s="385">
        <v>0</v>
      </c>
      <c r="AC1179" s="385">
        <v>0</v>
      </c>
      <c r="AD1179" s="385">
        <v>66</v>
      </c>
      <c r="AE1179" s="385">
        <v>0</v>
      </c>
      <c r="AF1179" s="405">
        <v>1</v>
      </c>
      <c r="AG1179" s="333" t="s">
        <v>2162</v>
      </c>
      <c r="AH1179" s="388" t="s">
        <v>2161</v>
      </c>
      <c r="AI1179" s="388" t="s">
        <v>2162</v>
      </c>
      <c r="AJ1179" s="389">
        <v>12</v>
      </c>
      <c r="AK1179" s="390">
        <v>21</v>
      </c>
      <c r="AL1179" s="333">
        <v>96</v>
      </c>
      <c r="AM1179" s="333">
        <v>15.38718894675926</v>
      </c>
      <c r="AN1179" s="440">
        <v>115.54638888888888</v>
      </c>
      <c r="AO1179" s="389">
        <v>46.336805555555557</v>
      </c>
      <c r="AP1179" s="388">
        <v>13.387499999999999</v>
      </c>
      <c r="AQ1179" s="389">
        <v>2</v>
      </c>
      <c r="AR1179" s="389">
        <v>2</v>
      </c>
      <c r="AS1179" s="389">
        <v>0</v>
      </c>
      <c r="AT1179" s="389">
        <v>0</v>
      </c>
      <c r="AU1179" s="389">
        <v>4</v>
      </c>
      <c r="AV1179" s="389">
        <v>6</v>
      </c>
      <c r="AW1179" s="350">
        <v>2</v>
      </c>
      <c r="AX1179" s="391">
        <v>2</v>
      </c>
      <c r="AY1179" s="83">
        <v>20</v>
      </c>
      <c r="AZ1179" s="5">
        <v>0</v>
      </c>
      <c r="BA1179" s="5" t="s">
        <v>1537</v>
      </c>
      <c r="BB1179" s="5" t="s">
        <v>1537</v>
      </c>
      <c r="BC1179" s="5" t="s">
        <v>1537</v>
      </c>
      <c r="BD1179" s="4" t="s">
        <v>3612</v>
      </c>
      <c r="BE1179" s="5">
        <v>0</v>
      </c>
      <c r="BF1179" s="5">
        <v>0</v>
      </c>
      <c r="BG1179" s="5">
        <v>1</v>
      </c>
      <c r="BH1179" s="5" t="s">
        <v>1537</v>
      </c>
      <c r="BI1179" s="289"/>
      <c r="BJ1179" s="297">
        <v>31</v>
      </c>
      <c r="BK1179" s="297">
        <v>53</v>
      </c>
    </row>
    <row r="1180" spans="1:63" ht="14.25" customHeight="1" x14ac:dyDescent="0.2">
      <c r="A1180" s="294" t="s">
        <v>302</v>
      </c>
      <c r="B1180" s="290" t="s">
        <v>2246</v>
      </c>
      <c r="C1180" s="340">
        <v>415</v>
      </c>
      <c r="D1180" s="341">
        <v>500</v>
      </c>
      <c r="E1180" s="341">
        <v>571</v>
      </c>
      <c r="F1180" s="341">
        <v>582</v>
      </c>
      <c r="G1180" s="341">
        <v>601</v>
      </c>
      <c r="H1180" s="341">
        <v>663</v>
      </c>
      <c r="I1180" s="342">
        <v>807</v>
      </c>
      <c r="J1180" s="340">
        <v>46</v>
      </c>
      <c r="K1180" s="341">
        <v>94</v>
      </c>
      <c r="L1180" s="341">
        <v>108</v>
      </c>
      <c r="M1180" s="341">
        <v>220</v>
      </c>
      <c r="N1180" s="340">
        <v>415</v>
      </c>
      <c r="O1180" s="341">
        <v>589</v>
      </c>
      <c r="P1180" s="341">
        <v>638</v>
      </c>
      <c r="Q1180" s="343">
        <v>589</v>
      </c>
      <c r="R1180" s="344">
        <v>638</v>
      </c>
      <c r="S1180" s="344">
        <v>708</v>
      </c>
      <c r="T1180" s="344">
        <v>811</v>
      </c>
      <c r="U1180" s="344">
        <v>747</v>
      </c>
      <c r="V1180" s="344">
        <v>747</v>
      </c>
      <c r="W1180" s="344">
        <v>122</v>
      </c>
      <c r="X1180" s="383">
        <v>137</v>
      </c>
      <c r="Y1180" s="384">
        <v>0.12</v>
      </c>
      <c r="Z1180" s="384">
        <v>0.25</v>
      </c>
      <c r="AA1180" s="384">
        <v>0.25</v>
      </c>
      <c r="AB1180" s="385">
        <v>0</v>
      </c>
      <c r="AC1180" s="385">
        <v>0</v>
      </c>
      <c r="AD1180" s="385">
        <v>66</v>
      </c>
      <c r="AE1180" s="385">
        <v>0</v>
      </c>
      <c r="AF1180" s="405">
        <v>1</v>
      </c>
      <c r="AG1180" s="333" t="s">
        <v>2162</v>
      </c>
      <c r="AH1180" s="388" t="s">
        <v>2161</v>
      </c>
      <c r="AI1180" s="388" t="s">
        <v>2162</v>
      </c>
      <c r="AJ1180" s="389">
        <v>18</v>
      </c>
      <c r="AK1180" s="390">
        <v>21</v>
      </c>
      <c r="AL1180" s="333">
        <v>96</v>
      </c>
      <c r="AM1180" s="333">
        <v>22.488968460648149</v>
      </c>
      <c r="AN1180" s="440">
        <v>147.1576388888889</v>
      </c>
      <c r="AO1180" s="389">
        <v>60.055555555555557</v>
      </c>
      <c r="AP1180" s="388">
        <v>13.387499999999999</v>
      </c>
      <c r="AQ1180" s="389">
        <v>2</v>
      </c>
      <c r="AR1180" s="389">
        <v>2</v>
      </c>
      <c r="AS1180" s="389">
        <v>0</v>
      </c>
      <c r="AT1180" s="389">
        <v>0</v>
      </c>
      <c r="AU1180" s="389">
        <v>4</v>
      </c>
      <c r="AV1180" s="389">
        <v>6</v>
      </c>
      <c r="AW1180" s="350">
        <v>2</v>
      </c>
      <c r="AX1180" s="391">
        <v>2</v>
      </c>
      <c r="AY1180" s="83">
        <v>20</v>
      </c>
      <c r="AZ1180" s="5">
        <v>0</v>
      </c>
      <c r="BA1180" s="5" t="s">
        <v>1537</v>
      </c>
      <c r="BB1180" s="5" t="s">
        <v>1537</v>
      </c>
      <c r="BC1180" s="5" t="s">
        <v>1537</v>
      </c>
      <c r="BD1180" s="4" t="s">
        <v>3612</v>
      </c>
      <c r="BE1180" s="5">
        <v>0</v>
      </c>
      <c r="BF1180" s="5">
        <v>0</v>
      </c>
      <c r="BG1180" s="5">
        <v>1</v>
      </c>
      <c r="BH1180" s="5" t="s">
        <v>1537</v>
      </c>
      <c r="BI1180" s="289"/>
      <c r="BJ1180" s="297">
        <v>46</v>
      </c>
      <c r="BK1180" s="297">
        <v>61</v>
      </c>
    </row>
    <row r="1181" spans="1:63" ht="14.25" customHeight="1" x14ac:dyDescent="0.2">
      <c r="A1181" s="294" t="s">
        <v>1718</v>
      </c>
      <c r="B1181" s="290" t="s">
        <v>2291</v>
      </c>
      <c r="C1181" s="340">
        <v>454</v>
      </c>
      <c r="D1181" s="341">
        <v>537</v>
      </c>
      <c r="E1181" s="341">
        <v>609</v>
      </c>
      <c r="F1181" s="341">
        <v>620</v>
      </c>
      <c r="G1181" s="341">
        <v>639</v>
      </c>
      <c r="H1181" s="341">
        <v>705</v>
      </c>
      <c r="I1181" s="342">
        <v>849</v>
      </c>
      <c r="J1181" s="340">
        <v>53</v>
      </c>
      <c r="K1181" s="341">
        <v>110</v>
      </c>
      <c r="L1181" s="341">
        <v>108</v>
      </c>
      <c r="M1181" s="341">
        <v>220</v>
      </c>
      <c r="N1181" s="340">
        <v>454</v>
      </c>
      <c r="O1181" s="341">
        <v>627</v>
      </c>
      <c r="P1181" s="341">
        <v>679</v>
      </c>
      <c r="Q1181" s="343">
        <v>627</v>
      </c>
      <c r="R1181" s="344">
        <v>679</v>
      </c>
      <c r="S1181" s="344">
        <v>752</v>
      </c>
      <c r="T1181" s="344">
        <v>854</v>
      </c>
      <c r="U1181" s="344">
        <v>792</v>
      </c>
      <c r="V1181" s="344">
        <v>792</v>
      </c>
      <c r="W1181" s="344">
        <v>122</v>
      </c>
      <c r="X1181" s="383">
        <v>137</v>
      </c>
      <c r="Y1181" s="384">
        <v>0.12</v>
      </c>
      <c r="Z1181" s="384">
        <v>0.25</v>
      </c>
      <c r="AA1181" s="384">
        <v>0.25</v>
      </c>
      <c r="AB1181" s="385">
        <v>0</v>
      </c>
      <c r="AC1181" s="385">
        <v>0</v>
      </c>
      <c r="AD1181" s="385">
        <v>66</v>
      </c>
      <c r="AE1181" s="385">
        <v>0</v>
      </c>
      <c r="AF1181" s="405">
        <v>1</v>
      </c>
      <c r="AG1181" s="333" t="s">
        <v>2162</v>
      </c>
      <c r="AH1181" s="388" t="s">
        <v>2161</v>
      </c>
      <c r="AI1181" s="388" t="s">
        <v>2162</v>
      </c>
      <c r="AJ1181" s="389">
        <v>21</v>
      </c>
      <c r="AK1181" s="390">
        <v>21</v>
      </c>
      <c r="AL1181" s="333">
        <v>96</v>
      </c>
      <c r="AM1181" s="333">
        <v>26.039858217592592</v>
      </c>
      <c r="AN1181" s="440">
        <v>162.96326388888892</v>
      </c>
      <c r="AO1181" s="389">
        <v>66.914930555555557</v>
      </c>
      <c r="AP1181" s="388">
        <v>13.387499999999999</v>
      </c>
      <c r="AQ1181" s="389">
        <v>2</v>
      </c>
      <c r="AR1181" s="389">
        <v>2</v>
      </c>
      <c r="AS1181" s="389">
        <v>0</v>
      </c>
      <c r="AT1181" s="389">
        <v>0</v>
      </c>
      <c r="AU1181" s="389">
        <v>4</v>
      </c>
      <c r="AV1181" s="389">
        <v>6</v>
      </c>
      <c r="AW1181" s="350">
        <v>2</v>
      </c>
      <c r="AX1181" s="391">
        <v>2</v>
      </c>
      <c r="AY1181" s="83">
        <v>20</v>
      </c>
      <c r="AZ1181" s="5">
        <v>0</v>
      </c>
      <c r="BA1181" s="5" t="s">
        <v>1537</v>
      </c>
      <c r="BB1181" s="5" t="s">
        <v>1537</v>
      </c>
      <c r="BC1181" s="5" t="s">
        <v>1537</v>
      </c>
      <c r="BD1181" s="4" t="s">
        <v>3612</v>
      </c>
      <c r="BE1181" s="5">
        <v>0</v>
      </c>
      <c r="BF1181" s="5">
        <v>0</v>
      </c>
      <c r="BG1181" s="5">
        <v>1</v>
      </c>
      <c r="BH1181" s="5" t="s">
        <v>1537</v>
      </c>
      <c r="BI1181" s="289"/>
      <c r="BJ1181" s="297">
        <v>53</v>
      </c>
      <c r="BK1181" s="297">
        <v>64</v>
      </c>
    </row>
    <row r="1182" spans="1:63" x14ac:dyDescent="0.2">
      <c r="A1182" s="294" t="s">
        <v>314</v>
      </c>
      <c r="B1182" s="290" t="s">
        <v>2301</v>
      </c>
      <c r="C1182" s="340">
        <v>450</v>
      </c>
      <c r="D1182" s="341">
        <v>533</v>
      </c>
      <c r="E1182" s="341">
        <v>604</v>
      </c>
      <c r="F1182" s="341">
        <v>615</v>
      </c>
      <c r="G1182" s="341">
        <v>633</v>
      </c>
      <c r="H1182" s="341">
        <v>699</v>
      </c>
      <c r="I1182" s="342">
        <v>839</v>
      </c>
      <c r="J1182" s="340">
        <v>60</v>
      </c>
      <c r="K1182" s="341">
        <v>126</v>
      </c>
      <c r="L1182" s="341">
        <v>107</v>
      </c>
      <c r="M1182" s="341">
        <v>217</v>
      </c>
      <c r="N1182" s="340">
        <v>450</v>
      </c>
      <c r="O1182" s="341">
        <v>654</v>
      </c>
      <c r="P1182" s="341">
        <v>704</v>
      </c>
      <c r="Q1182" s="343">
        <v>654</v>
      </c>
      <c r="R1182" s="344">
        <v>704</v>
      </c>
      <c r="S1182" s="344">
        <v>804</v>
      </c>
      <c r="T1182" s="344">
        <v>847</v>
      </c>
      <c r="U1182" s="344">
        <v>873</v>
      </c>
      <c r="V1182" s="344">
        <v>873</v>
      </c>
      <c r="W1182" s="344">
        <v>122</v>
      </c>
      <c r="X1182" s="383">
        <v>137</v>
      </c>
      <c r="Y1182" s="384">
        <v>0.12</v>
      </c>
      <c r="Z1182" s="384">
        <v>0.25</v>
      </c>
      <c r="AA1182" s="384">
        <v>0.25</v>
      </c>
      <c r="AB1182" s="385">
        <v>0</v>
      </c>
      <c r="AC1182" s="385">
        <v>0</v>
      </c>
      <c r="AD1182" s="385">
        <v>110</v>
      </c>
      <c r="AE1182" s="385">
        <v>0</v>
      </c>
      <c r="AF1182" s="405">
        <v>0</v>
      </c>
      <c r="AG1182" s="333" t="s">
        <v>2162</v>
      </c>
      <c r="AH1182" s="388" t="s">
        <v>2161</v>
      </c>
      <c r="AI1182" s="388" t="s">
        <v>2162</v>
      </c>
      <c r="AJ1182" s="389">
        <v>24</v>
      </c>
      <c r="AK1182" s="390">
        <v>24</v>
      </c>
      <c r="AL1182" s="333">
        <v>84</v>
      </c>
      <c r="AM1182" s="333">
        <v>29.558195891203702</v>
      </c>
      <c r="AN1182" s="440">
        <v>169.58805555555557</v>
      </c>
      <c r="AO1182" s="389">
        <v>69.670138888888886</v>
      </c>
      <c r="AP1182" s="388">
        <v>13.299999999999999</v>
      </c>
      <c r="AQ1182" s="389">
        <v>4</v>
      </c>
      <c r="AR1182" s="389">
        <v>4</v>
      </c>
      <c r="AS1182" s="389">
        <v>0</v>
      </c>
      <c r="AT1182" s="389">
        <v>0</v>
      </c>
      <c r="AU1182" s="389">
        <v>3</v>
      </c>
      <c r="AV1182" s="389">
        <v>10</v>
      </c>
      <c r="AW1182" s="350">
        <v>2</v>
      </c>
      <c r="AX1182" s="391">
        <v>2</v>
      </c>
      <c r="AY1182" s="83">
        <v>24</v>
      </c>
      <c r="AZ1182" s="5">
        <v>0</v>
      </c>
      <c r="BA1182" s="5" t="s">
        <v>1537</v>
      </c>
      <c r="BB1182" s="5" t="s">
        <v>1537</v>
      </c>
      <c r="BC1182" s="5" t="s">
        <v>1537</v>
      </c>
      <c r="BD1182" s="4" t="s">
        <v>3612</v>
      </c>
      <c r="BE1182" s="5">
        <v>0</v>
      </c>
      <c r="BF1182" s="5">
        <v>0</v>
      </c>
      <c r="BG1182" s="5">
        <v>1</v>
      </c>
      <c r="BH1182" s="5" t="s">
        <v>1537</v>
      </c>
      <c r="BI1182" s="289"/>
      <c r="BJ1182" s="297">
        <v>60</v>
      </c>
      <c r="BK1182" s="297">
        <v>64</v>
      </c>
    </row>
    <row r="1183" spans="1:63" x14ac:dyDescent="0.2">
      <c r="A1183" s="294" t="s">
        <v>214</v>
      </c>
      <c r="B1183" s="290" t="s">
        <v>2166</v>
      </c>
      <c r="C1183" s="340">
        <v>347</v>
      </c>
      <c r="D1183" s="341">
        <v>434</v>
      </c>
      <c r="E1183" s="341">
        <v>502</v>
      </c>
      <c r="F1183" s="341">
        <v>513</v>
      </c>
      <c r="G1183" s="341">
        <v>530</v>
      </c>
      <c r="H1183" s="341">
        <v>587</v>
      </c>
      <c r="I1183" s="342">
        <v>728</v>
      </c>
      <c r="J1183" s="340">
        <v>31</v>
      </c>
      <c r="K1183" s="341">
        <v>63</v>
      </c>
      <c r="L1183" s="341">
        <v>107</v>
      </c>
      <c r="M1183" s="341">
        <v>217</v>
      </c>
      <c r="N1183" s="340">
        <v>347</v>
      </c>
      <c r="O1183" s="341">
        <v>551</v>
      </c>
      <c r="P1183" s="341">
        <v>596</v>
      </c>
      <c r="Q1183" s="343">
        <v>551</v>
      </c>
      <c r="R1183" s="344">
        <v>596</v>
      </c>
      <c r="S1183" s="344">
        <v>685</v>
      </c>
      <c r="T1183" s="344">
        <v>732</v>
      </c>
      <c r="U1183" s="344">
        <v>751</v>
      </c>
      <c r="V1183" s="344">
        <v>751</v>
      </c>
      <c r="W1183" s="344">
        <v>122</v>
      </c>
      <c r="X1183" s="383">
        <v>137</v>
      </c>
      <c r="Y1183" s="384">
        <v>0.12</v>
      </c>
      <c r="Z1183" s="384">
        <v>0.25</v>
      </c>
      <c r="AA1183" s="384">
        <v>0.25</v>
      </c>
      <c r="AB1183" s="385">
        <v>0</v>
      </c>
      <c r="AC1183" s="385">
        <v>0</v>
      </c>
      <c r="AD1183" s="385">
        <v>110</v>
      </c>
      <c r="AE1183" s="385">
        <v>0</v>
      </c>
      <c r="AF1183" s="405">
        <v>0</v>
      </c>
      <c r="AG1183" s="333" t="s">
        <v>2162</v>
      </c>
      <c r="AH1183" s="388" t="s">
        <v>2161</v>
      </c>
      <c r="AI1183" s="388" t="s">
        <v>2162</v>
      </c>
      <c r="AJ1183" s="389">
        <v>12</v>
      </c>
      <c r="AK1183" s="390">
        <v>24</v>
      </c>
      <c r="AL1183" s="333">
        <v>84</v>
      </c>
      <c r="AM1183" s="333">
        <v>15.370261863425926</v>
      </c>
      <c r="AN1183" s="440">
        <v>111.42555555555556</v>
      </c>
      <c r="AO1183" s="389">
        <v>44.357638888888886</v>
      </c>
      <c r="AP1183" s="388">
        <v>13.299999999999999</v>
      </c>
      <c r="AQ1183" s="389">
        <v>4</v>
      </c>
      <c r="AR1183" s="389">
        <v>4</v>
      </c>
      <c r="AS1183" s="389">
        <v>0</v>
      </c>
      <c r="AT1183" s="389">
        <v>0</v>
      </c>
      <c r="AU1183" s="389">
        <v>3</v>
      </c>
      <c r="AV1183" s="389">
        <v>10</v>
      </c>
      <c r="AW1183" s="350">
        <v>2</v>
      </c>
      <c r="AX1183" s="391">
        <v>2</v>
      </c>
      <c r="AY1183" s="83">
        <v>24</v>
      </c>
      <c r="AZ1183" s="5">
        <v>0</v>
      </c>
      <c r="BA1183" s="5" t="s">
        <v>1537</v>
      </c>
      <c r="BB1183" s="5" t="s">
        <v>1537</v>
      </c>
      <c r="BC1183" s="5" t="s">
        <v>1537</v>
      </c>
      <c r="BD1183" s="4" t="s">
        <v>3612</v>
      </c>
      <c r="BE1183" s="5">
        <v>0</v>
      </c>
      <c r="BF1183" s="5">
        <v>0</v>
      </c>
      <c r="BG1183" s="5">
        <v>1</v>
      </c>
      <c r="BH1183" s="5" t="s">
        <v>1537</v>
      </c>
      <c r="BI1183" s="289"/>
      <c r="BJ1183" s="297">
        <v>31</v>
      </c>
      <c r="BK1183" s="297">
        <v>53</v>
      </c>
    </row>
    <row r="1184" spans="1:63" x14ac:dyDescent="0.2">
      <c r="A1184" s="294" t="s">
        <v>213</v>
      </c>
      <c r="B1184" s="290" t="s">
        <v>2166</v>
      </c>
      <c r="C1184" s="340">
        <v>338</v>
      </c>
      <c r="D1184" s="341">
        <v>425</v>
      </c>
      <c r="E1184" s="341">
        <v>496</v>
      </c>
      <c r="F1184" s="341">
        <v>506</v>
      </c>
      <c r="G1184" s="341">
        <v>523</v>
      </c>
      <c r="H1184" s="341">
        <v>580</v>
      </c>
      <c r="I1184" s="342">
        <v>722</v>
      </c>
      <c r="J1184" s="340">
        <v>31</v>
      </c>
      <c r="K1184" s="341">
        <v>63</v>
      </c>
      <c r="L1184" s="341">
        <v>108</v>
      </c>
      <c r="M1184" s="341">
        <v>219</v>
      </c>
      <c r="N1184" s="340">
        <v>338</v>
      </c>
      <c r="O1184" s="341">
        <v>503</v>
      </c>
      <c r="P1184" s="341">
        <v>546</v>
      </c>
      <c r="Q1184" s="343">
        <v>503</v>
      </c>
      <c r="R1184" s="344">
        <v>546</v>
      </c>
      <c r="S1184" s="344">
        <v>614</v>
      </c>
      <c r="T1184" s="344">
        <v>701</v>
      </c>
      <c r="U1184" s="344">
        <v>653</v>
      </c>
      <c r="V1184" s="344">
        <v>653</v>
      </c>
      <c r="W1184" s="344">
        <v>122</v>
      </c>
      <c r="X1184" s="383">
        <v>137</v>
      </c>
      <c r="Y1184" s="384">
        <v>0.12</v>
      </c>
      <c r="Z1184" s="384">
        <v>0.25</v>
      </c>
      <c r="AA1184" s="384">
        <v>0.25</v>
      </c>
      <c r="AB1184" s="385">
        <v>0</v>
      </c>
      <c r="AC1184" s="385">
        <v>0</v>
      </c>
      <c r="AD1184" s="385">
        <v>55</v>
      </c>
      <c r="AE1184" s="385">
        <v>0</v>
      </c>
      <c r="AF1184" s="405">
        <v>1</v>
      </c>
      <c r="AG1184" s="333" t="s">
        <v>2162</v>
      </c>
      <c r="AH1184" s="388" t="s">
        <v>2161</v>
      </c>
      <c r="AI1184" s="388" t="s">
        <v>2162</v>
      </c>
      <c r="AJ1184" s="389">
        <v>12</v>
      </c>
      <c r="AK1184" s="390">
        <v>24</v>
      </c>
      <c r="AL1184" s="333">
        <v>84</v>
      </c>
      <c r="AM1184" s="333">
        <v>15.370261863425926</v>
      </c>
      <c r="AN1184" s="440">
        <v>110.52555555555557</v>
      </c>
      <c r="AO1184" s="389">
        <v>44.357638888888886</v>
      </c>
      <c r="AP1184" s="388">
        <v>13.299999999999999</v>
      </c>
      <c r="AQ1184" s="389">
        <v>2</v>
      </c>
      <c r="AR1184" s="389">
        <v>2</v>
      </c>
      <c r="AS1184" s="389">
        <v>0</v>
      </c>
      <c r="AT1184" s="389">
        <v>0</v>
      </c>
      <c r="AU1184" s="389">
        <v>3</v>
      </c>
      <c r="AV1184" s="389">
        <v>5</v>
      </c>
      <c r="AW1184" s="350">
        <v>2</v>
      </c>
      <c r="AX1184" s="391">
        <v>2</v>
      </c>
      <c r="AY1184" s="83">
        <v>20</v>
      </c>
      <c r="AZ1184" s="5">
        <v>0</v>
      </c>
      <c r="BA1184" s="5" t="s">
        <v>1537</v>
      </c>
      <c r="BB1184" s="5" t="s">
        <v>1537</v>
      </c>
      <c r="BC1184" s="5" t="s">
        <v>1537</v>
      </c>
      <c r="BD1184" s="4" t="s">
        <v>3612</v>
      </c>
      <c r="BE1184" s="5">
        <v>0</v>
      </c>
      <c r="BF1184" s="5">
        <v>0</v>
      </c>
      <c r="BG1184" s="5">
        <v>1</v>
      </c>
      <c r="BH1184" s="5" t="s">
        <v>1537</v>
      </c>
      <c r="BI1184" s="289"/>
      <c r="BJ1184" s="297">
        <v>31</v>
      </c>
      <c r="BK1184" s="297">
        <v>53</v>
      </c>
    </row>
    <row r="1185" spans="1:63" x14ac:dyDescent="0.2">
      <c r="A1185" s="294" t="s">
        <v>264</v>
      </c>
      <c r="B1185" s="290" t="s">
        <v>2211</v>
      </c>
      <c r="C1185" s="340">
        <v>416</v>
      </c>
      <c r="D1185" s="341">
        <v>500</v>
      </c>
      <c r="E1185" s="341">
        <v>570</v>
      </c>
      <c r="F1185" s="341">
        <v>580</v>
      </c>
      <c r="G1185" s="341">
        <v>599</v>
      </c>
      <c r="H1185" s="341">
        <v>661</v>
      </c>
      <c r="I1185" s="342">
        <v>803</v>
      </c>
      <c r="J1185" s="340">
        <v>46</v>
      </c>
      <c r="K1185" s="341">
        <v>94</v>
      </c>
      <c r="L1185" s="341">
        <v>107</v>
      </c>
      <c r="M1185" s="341">
        <v>217</v>
      </c>
      <c r="N1185" s="340">
        <v>416</v>
      </c>
      <c r="O1185" s="341">
        <v>620</v>
      </c>
      <c r="P1185" s="341">
        <v>667</v>
      </c>
      <c r="Q1185" s="343">
        <v>620</v>
      </c>
      <c r="R1185" s="344">
        <v>667</v>
      </c>
      <c r="S1185" s="344">
        <v>764</v>
      </c>
      <c r="T1185" s="344">
        <v>809</v>
      </c>
      <c r="U1185" s="344">
        <v>832</v>
      </c>
      <c r="V1185" s="344">
        <v>832</v>
      </c>
      <c r="W1185" s="344">
        <v>122</v>
      </c>
      <c r="X1185" s="383">
        <v>137</v>
      </c>
      <c r="Y1185" s="384">
        <v>0.12</v>
      </c>
      <c r="Z1185" s="384">
        <v>0.25</v>
      </c>
      <c r="AA1185" s="384">
        <v>0.25</v>
      </c>
      <c r="AB1185" s="385">
        <v>0</v>
      </c>
      <c r="AC1185" s="385">
        <v>0</v>
      </c>
      <c r="AD1185" s="385">
        <v>110</v>
      </c>
      <c r="AE1185" s="385">
        <v>0</v>
      </c>
      <c r="AF1185" s="405">
        <v>0</v>
      </c>
      <c r="AG1185" s="333" t="s">
        <v>2162</v>
      </c>
      <c r="AH1185" s="388" t="s">
        <v>2161</v>
      </c>
      <c r="AI1185" s="388" t="s">
        <v>2162</v>
      </c>
      <c r="AJ1185" s="389">
        <v>18</v>
      </c>
      <c r="AK1185" s="390">
        <v>24</v>
      </c>
      <c r="AL1185" s="333">
        <v>84</v>
      </c>
      <c r="AM1185" s="333">
        <v>22.464228877314813</v>
      </c>
      <c r="AN1185" s="440">
        <v>140.50680555555559</v>
      </c>
      <c r="AO1185" s="389">
        <v>57.013888888888886</v>
      </c>
      <c r="AP1185" s="388">
        <v>13.299999999999999</v>
      </c>
      <c r="AQ1185" s="389">
        <v>4</v>
      </c>
      <c r="AR1185" s="389">
        <v>4</v>
      </c>
      <c r="AS1185" s="389">
        <v>0</v>
      </c>
      <c r="AT1185" s="389">
        <v>0</v>
      </c>
      <c r="AU1185" s="389">
        <v>3</v>
      </c>
      <c r="AV1185" s="389">
        <v>10</v>
      </c>
      <c r="AW1185" s="350">
        <v>2</v>
      </c>
      <c r="AX1185" s="391">
        <v>2</v>
      </c>
      <c r="AY1185" s="83">
        <v>24</v>
      </c>
      <c r="AZ1185" s="5">
        <v>0</v>
      </c>
      <c r="BA1185" s="5" t="s">
        <v>1537</v>
      </c>
      <c r="BB1185" s="5" t="s">
        <v>1537</v>
      </c>
      <c r="BC1185" s="5" t="s">
        <v>1537</v>
      </c>
      <c r="BD1185" s="4" t="s">
        <v>3612</v>
      </c>
      <c r="BE1185" s="5">
        <v>0</v>
      </c>
      <c r="BF1185" s="5">
        <v>0</v>
      </c>
      <c r="BG1185" s="5">
        <v>1</v>
      </c>
      <c r="BH1185" s="5" t="s">
        <v>1537</v>
      </c>
      <c r="BI1185" s="289"/>
      <c r="BJ1185" s="297">
        <v>46</v>
      </c>
      <c r="BK1185" s="297">
        <v>60</v>
      </c>
    </row>
    <row r="1186" spans="1:63" x14ac:dyDescent="0.2">
      <c r="A1186" s="294" t="s">
        <v>263</v>
      </c>
      <c r="B1186" s="290" t="s">
        <v>2211</v>
      </c>
      <c r="C1186" s="340">
        <v>407</v>
      </c>
      <c r="D1186" s="341">
        <v>492</v>
      </c>
      <c r="E1186" s="341">
        <v>564</v>
      </c>
      <c r="F1186" s="341">
        <v>574</v>
      </c>
      <c r="G1186" s="341">
        <v>592</v>
      </c>
      <c r="H1186" s="341">
        <v>655</v>
      </c>
      <c r="I1186" s="342">
        <v>796</v>
      </c>
      <c r="J1186" s="340">
        <v>46</v>
      </c>
      <c r="K1186" s="341">
        <v>94</v>
      </c>
      <c r="L1186" s="341">
        <v>108</v>
      </c>
      <c r="M1186" s="341">
        <v>219</v>
      </c>
      <c r="N1186" s="340">
        <v>407</v>
      </c>
      <c r="O1186" s="341">
        <v>572</v>
      </c>
      <c r="P1186" s="341">
        <v>619</v>
      </c>
      <c r="Q1186" s="343">
        <v>572</v>
      </c>
      <c r="R1186" s="344">
        <v>619</v>
      </c>
      <c r="S1186" s="344">
        <v>693</v>
      </c>
      <c r="T1186" s="344">
        <v>777</v>
      </c>
      <c r="U1186" s="344">
        <v>733</v>
      </c>
      <c r="V1186" s="344">
        <v>733</v>
      </c>
      <c r="W1186" s="344">
        <v>122</v>
      </c>
      <c r="X1186" s="383">
        <v>137</v>
      </c>
      <c r="Y1186" s="384">
        <v>0.12</v>
      </c>
      <c r="Z1186" s="384">
        <v>0.25</v>
      </c>
      <c r="AA1186" s="384">
        <v>0.25</v>
      </c>
      <c r="AB1186" s="385">
        <v>0</v>
      </c>
      <c r="AC1186" s="385">
        <v>0</v>
      </c>
      <c r="AD1186" s="385">
        <v>55</v>
      </c>
      <c r="AE1186" s="385">
        <v>0</v>
      </c>
      <c r="AF1186" s="405">
        <v>1</v>
      </c>
      <c r="AG1186" s="333" t="s">
        <v>2162</v>
      </c>
      <c r="AH1186" s="388" t="s">
        <v>2161</v>
      </c>
      <c r="AI1186" s="388" t="s">
        <v>2162</v>
      </c>
      <c r="AJ1186" s="389">
        <v>18</v>
      </c>
      <c r="AK1186" s="390">
        <v>24</v>
      </c>
      <c r="AL1186" s="333">
        <v>84</v>
      </c>
      <c r="AM1186" s="333">
        <v>22.464228877314813</v>
      </c>
      <c r="AN1186" s="440">
        <v>139.60680555555558</v>
      </c>
      <c r="AO1186" s="389">
        <v>57.013888888888886</v>
      </c>
      <c r="AP1186" s="388">
        <v>13.299999999999999</v>
      </c>
      <c r="AQ1186" s="389">
        <v>2</v>
      </c>
      <c r="AR1186" s="389">
        <v>2</v>
      </c>
      <c r="AS1186" s="389">
        <v>0</v>
      </c>
      <c r="AT1186" s="389">
        <v>0</v>
      </c>
      <c r="AU1186" s="389">
        <v>3</v>
      </c>
      <c r="AV1186" s="389">
        <v>5</v>
      </c>
      <c r="AW1186" s="350">
        <v>2</v>
      </c>
      <c r="AX1186" s="391">
        <v>2</v>
      </c>
      <c r="AY1186" s="83">
        <v>20</v>
      </c>
      <c r="AZ1186" s="5">
        <v>0</v>
      </c>
      <c r="BA1186" s="5" t="s">
        <v>1537</v>
      </c>
      <c r="BB1186" s="5" t="s">
        <v>1537</v>
      </c>
      <c r="BC1186" s="5" t="s">
        <v>1537</v>
      </c>
      <c r="BD1186" s="4" t="s">
        <v>3612</v>
      </c>
      <c r="BE1186" s="5">
        <v>0</v>
      </c>
      <c r="BF1186" s="5">
        <v>0</v>
      </c>
      <c r="BG1186" s="5">
        <v>1</v>
      </c>
      <c r="BH1186" s="5" t="s">
        <v>1537</v>
      </c>
      <c r="BI1186" s="289"/>
      <c r="BJ1186" s="297">
        <v>46</v>
      </c>
      <c r="BK1186" s="297">
        <v>60</v>
      </c>
    </row>
    <row r="1187" spans="1:63" x14ac:dyDescent="0.2">
      <c r="A1187" s="294" t="s">
        <v>1680</v>
      </c>
      <c r="B1187" s="290" t="s">
        <v>2256</v>
      </c>
      <c r="C1187" s="340">
        <v>451</v>
      </c>
      <c r="D1187" s="341">
        <v>534</v>
      </c>
      <c r="E1187" s="341">
        <v>604</v>
      </c>
      <c r="F1187" s="341">
        <v>615</v>
      </c>
      <c r="G1187" s="341">
        <v>634</v>
      </c>
      <c r="H1187" s="341">
        <v>700</v>
      </c>
      <c r="I1187" s="342">
        <v>842</v>
      </c>
      <c r="J1187" s="340">
        <v>53</v>
      </c>
      <c r="K1187" s="341">
        <v>110</v>
      </c>
      <c r="L1187" s="341">
        <v>107</v>
      </c>
      <c r="M1187" s="341">
        <v>217</v>
      </c>
      <c r="N1187" s="340">
        <v>451</v>
      </c>
      <c r="O1187" s="341">
        <v>655</v>
      </c>
      <c r="P1187" s="341">
        <v>705</v>
      </c>
      <c r="Q1187" s="343">
        <v>655</v>
      </c>
      <c r="R1187" s="344">
        <v>705</v>
      </c>
      <c r="S1187" s="344">
        <v>805</v>
      </c>
      <c r="T1187" s="344">
        <v>848</v>
      </c>
      <c r="U1187" s="344">
        <v>873</v>
      </c>
      <c r="V1187" s="344">
        <v>873</v>
      </c>
      <c r="W1187" s="344">
        <v>122</v>
      </c>
      <c r="X1187" s="383">
        <v>137</v>
      </c>
      <c r="Y1187" s="384">
        <v>0.12</v>
      </c>
      <c r="Z1187" s="384">
        <v>0.25</v>
      </c>
      <c r="AA1187" s="384">
        <v>0.25</v>
      </c>
      <c r="AB1187" s="385">
        <v>0</v>
      </c>
      <c r="AC1187" s="385">
        <v>0</v>
      </c>
      <c r="AD1187" s="385">
        <v>110</v>
      </c>
      <c r="AE1187" s="385">
        <v>0</v>
      </c>
      <c r="AF1187" s="405">
        <v>0</v>
      </c>
      <c r="AG1187" s="333" t="s">
        <v>2162</v>
      </c>
      <c r="AH1187" s="388" t="s">
        <v>2161</v>
      </c>
      <c r="AI1187" s="388" t="s">
        <v>2162</v>
      </c>
      <c r="AJ1187" s="389">
        <v>21</v>
      </c>
      <c r="AK1187" s="390">
        <v>24</v>
      </c>
      <c r="AL1187" s="333">
        <v>84</v>
      </c>
      <c r="AM1187" s="333">
        <v>26.01121238425926</v>
      </c>
      <c r="AN1187" s="440">
        <v>155.04743055555556</v>
      </c>
      <c r="AO1187" s="389">
        <v>63.342013888888886</v>
      </c>
      <c r="AP1187" s="388">
        <v>13.299999999999999</v>
      </c>
      <c r="AQ1187" s="389">
        <v>4</v>
      </c>
      <c r="AR1187" s="389">
        <v>4</v>
      </c>
      <c r="AS1187" s="389">
        <v>0</v>
      </c>
      <c r="AT1187" s="389">
        <v>0</v>
      </c>
      <c r="AU1187" s="389">
        <v>3</v>
      </c>
      <c r="AV1187" s="389">
        <v>10</v>
      </c>
      <c r="AW1187" s="350">
        <v>2</v>
      </c>
      <c r="AX1187" s="391">
        <v>2</v>
      </c>
      <c r="AY1187" s="83">
        <v>24</v>
      </c>
      <c r="AZ1187" s="5">
        <v>0</v>
      </c>
      <c r="BA1187" s="5" t="s">
        <v>1537</v>
      </c>
      <c r="BB1187" s="5" t="s">
        <v>1537</v>
      </c>
      <c r="BC1187" s="5" t="s">
        <v>1537</v>
      </c>
      <c r="BD1187" s="4" t="s">
        <v>3612</v>
      </c>
      <c r="BE1187" s="5">
        <v>0</v>
      </c>
      <c r="BF1187" s="5">
        <v>0</v>
      </c>
      <c r="BG1187" s="5">
        <v>1</v>
      </c>
      <c r="BH1187" s="5" t="s">
        <v>1537</v>
      </c>
      <c r="BI1187" s="289"/>
      <c r="BJ1187" s="297">
        <v>53</v>
      </c>
      <c r="BK1187" s="297">
        <v>64</v>
      </c>
    </row>
    <row r="1188" spans="1:63" x14ac:dyDescent="0.2">
      <c r="A1188" s="294" t="s">
        <v>1679</v>
      </c>
      <c r="B1188" s="290" t="s">
        <v>2256</v>
      </c>
      <c r="C1188" s="340">
        <v>443</v>
      </c>
      <c r="D1188" s="341">
        <v>527</v>
      </c>
      <c r="E1188" s="341">
        <v>597</v>
      </c>
      <c r="F1188" s="341">
        <v>608</v>
      </c>
      <c r="G1188" s="341">
        <v>628</v>
      </c>
      <c r="H1188" s="341">
        <v>693</v>
      </c>
      <c r="I1188" s="342">
        <v>834</v>
      </c>
      <c r="J1188" s="340">
        <v>53</v>
      </c>
      <c r="K1188" s="341">
        <v>110</v>
      </c>
      <c r="L1188" s="341">
        <v>108</v>
      </c>
      <c r="M1188" s="341">
        <v>219</v>
      </c>
      <c r="N1188" s="340">
        <v>443</v>
      </c>
      <c r="O1188" s="341">
        <v>606</v>
      </c>
      <c r="P1188" s="341">
        <v>656</v>
      </c>
      <c r="Q1188" s="343">
        <v>606</v>
      </c>
      <c r="R1188" s="344">
        <v>656</v>
      </c>
      <c r="S1188" s="344">
        <v>732</v>
      </c>
      <c r="T1188" s="344">
        <v>816</v>
      </c>
      <c r="U1188" s="344">
        <v>774</v>
      </c>
      <c r="V1188" s="344">
        <v>774</v>
      </c>
      <c r="W1188" s="344">
        <v>122</v>
      </c>
      <c r="X1188" s="383">
        <v>137</v>
      </c>
      <c r="Y1188" s="384">
        <v>0.12</v>
      </c>
      <c r="Z1188" s="384">
        <v>0.25</v>
      </c>
      <c r="AA1188" s="384">
        <v>0.25</v>
      </c>
      <c r="AB1188" s="385">
        <v>0</v>
      </c>
      <c r="AC1188" s="385">
        <v>0</v>
      </c>
      <c r="AD1188" s="385">
        <v>55</v>
      </c>
      <c r="AE1188" s="385">
        <v>0</v>
      </c>
      <c r="AF1188" s="405">
        <v>1</v>
      </c>
      <c r="AG1188" s="333" t="s">
        <v>2162</v>
      </c>
      <c r="AH1188" s="388" t="s">
        <v>2161</v>
      </c>
      <c r="AI1188" s="388" t="s">
        <v>2162</v>
      </c>
      <c r="AJ1188" s="389">
        <v>21</v>
      </c>
      <c r="AK1188" s="390">
        <v>24</v>
      </c>
      <c r="AL1188" s="333">
        <v>84</v>
      </c>
      <c r="AM1188" s="333">
        <v>26.01121238425926</v>
      </c>
      <c r="AN1188" s="440">
        <v>154.14743055555559</v>
      </c>
      <c r="AO1188" s="389">
        <v>63.342013888888886</v>
      </c>
      <c r="AP1188" s="388">
        <v>13.299999999999999</v>
      </c>
      <c r="AQ1188" s="389">
        <v>2</v>
      </c>
      <c r="AR1188" s="389">
        <v>2</v>
      </c>
      <c r="AS1188" s="389">
        <v>0</v>
      </c>
      <c r="AT1188" s="389">
        <v>0</v>
      </c>
      <c r="AU1188" s="389">
        <v>3</v>
      </c>
      <c r="AV1188" s="389">
        <v>5</v>
      </c>
      <c r="AW1188" s="350">
        <v>2</v>
      </c>
      <c r="AX1188" s="391">
        <v>2</v>
      </c>
      <c r="AY1188" s="83">
        <v>20</v>
      </c>
      <c r="AZ1188" s="5">
        <v>0</v>
      </c>
      <c r="BA1188" s="5" t="s">
        <v>1537</v>
      </c>
      <c r="BB1188" s="5" t="s">
        <v>1537</v>
      </c>
      <c r="BC1188" s="5" t="s">
        <v>1537</v>
      </c>
      <c r="BD1188" s="4" t="s">
        <v>3612</v>
      </c>
      <c r="BE1188" s="5">
        <v>0</v>
      </c>
      <c r="BF1188" s="5">
        <v>0</v>
      </c>
      <c r="BG1188" s="5">
        <v>1</v>
      </c>
      <c r="BH1188" s="5" t="s">
        <v>1537</v>
      </c>
      <c r="BI1188" s="289"/>
      <c r="BJ1188" s="297">
        <v>53</v>
      </c>
      <c r="BK1188" s="297">
        <v>63</v>
      </c>
    </row>
    <row r="1189" spans="1:63" x14ac:dyDescent="0.2">
      <c r="A1189" s="294" t="s">
        <v>313</v>
      </c>
      <c r="B1189" s="290" t="s">
        <v>2301</v>
      </c>
      <c r="C1189" s="340">
        <v>443</v>
      </c>
      <c r="D1189" s="341">
        <v>526</v>
      </c>
      <c r="E1189" s="341">
        <v>597</v>
      </c>
      <c r="F1189" s="341">
        <v>608</v>
      </c>
      <c r="G1189" s="341">
        <v>626</v>
      </c>
      <c r="H1189" s="341">
        <v>693</v>
      </c>
      <c r="I1189" s="342">
        <v>833</v>
      </c>
      <c r="J1189" s="340">
        <v>60</v>
      </c>
      <c r="K1189" s="341">
        <v>126</v>
      </c>
      <c r="L1189" s="341">
        <v>108</v>
      </c>
      <c r="M1189" s="341">
        <v>219</v>
      </c>
      <c r="N1189" s="340">
        <v>443</v>
      </c>
      <c r="O1189" s="341">
        <v>606</v>
      </c>
      <c r="P1189" s="341">
        <v>655</v>
      </c>
      <c r="Q1189" s="343">
        <v>606</v>
      </c>
      <c r="R1189" s="344">
        <v>655</v>
      </c>
      <c r="S1189" s="344">
        <v>732</v>
      </c>
      <c r="T1189" s="344">
        <v>815</v>
      </c>
      <c r="U1189" s="344">
        <v>773</v>
      </c>
      <c r="V1189" s="344">
        <v>773</v>
      </c>
      <c r="W1189" s="344">
        <v>122</v>
      </c>
      <c r="X1189" s="383">
        <v>137</v>
      </c>
      <c r="Y1189" s="384">
        <v>0.12</v>
      </c>
      <c r="Z1189" s="384">
        <v>0.25</v>
      </c>
      <c r="AA1189" s="384">
        <v>0.25</v>
      </c>
      <c r="AB1189" s="385">
        <v>0</v>
      </c>
      <c r="AC1189" s="385">
        <v>0</v>
      </c>
      <c r="AD1189" s="385">
        <v>55</v>
      </c>
      <c r="AE1189" s="385">
        <v>0</v>
      </c>
      <c r="AF1189" s="405">
        <v>1</v>
      </c>
      <c r="AG1189" s="333" t="s">
        <v>2162</v>
      </c>
      <c r="AH1189" s="388" t="s">
        <v>2161</v>
      </c>
      <c r="AI1189" s="388" t="s">
        <v>2162</v>
      </c>
      <c r="AJ1189" s="389">
        <v>24</v>
      </c>
      <c r="AK1189" s="390">
        <v>24</v>
      </c>
      <c r="AL1189" s="333">
        <v>84</v>
      </c>
      <c r="AM1189" s="333">
        <v>29.558195891203702</v>
      </c>
      <c r="AN1189" s="440">
        <v>168.68805555555556</v>
      </c>
      <c r="AO1189" s="389">
        <v>69.670138888888886</v>
      </c>
      <c r="AP1189" s="388">
        <v>13.299999999999999</v>
      </c>
      <c r="AQ1189" s="389">
        <v>2</v>
      </c>
      <c r="AR1189" s="389">
        <v>2</v>
      </c>
      <c r="AS1189" s="389">
        <v>0</v>
      </c>
      <c r="AT1189" s="389">
        <v>0</v>
      </c>
      <c r="AU1189" s="389">
        <v>3</v>
      </c>
      <c r="AV1189" s="389">
        <v>5</v>
      </c>
      <c r="AW1189" s="350">
        <v>2</v>
      </c>
      <c r="AX1189" s="391">
        <v>2</v>
      </c>
      <c r="AY1189" s="83">
        <v>20</v>
      </c>
      <c r="AZ1189" s="5">
        <v>0</v>
      </c>
      <c r="BA1189" s="5" t="s">
        <v>1537</v>
      </c>
      <c r="BB1189" s="5" t="s">
        <v>1537</v>
      </c>
      <c r="BC1189" s="5" t="s">
        <v>1537</v>
      </c>
      <c r="BD1189" s="4" t="s">
        <v>3612</v>
      </c>
      <c r="BE1189" s="5">
        <v>0</v>
      </c>
      <c r="BF1189" s="5">
        <v>0</v>
      </c>
      <c r="BG1189" s="5">
        <v>1</v>
      </c>
      <c r="BH1189" s="5" t="s">
        <v>1537</v>
      </c>
      <c r="BI1189" s="289"/>
      <c r="BJ1189" s="297">
        <v>60</v>
      </c>
      <c r="BK1189" s="297">
        <v>63</v>
      </c>
    </row>
    <row r="1190" spans="1:63" x14ac:dyDescent="0.2">
      <c r="A1190" s="294" t="s">
        <v>324</v>
      </c>
      <c r="B1190" s="290" t="s">
        <v>2310</v>
      </c>
      <c r="C1190" s="340">
        <v>452</v>
      </c>
      <c r="D1190" s="341">
        <v>540</v>
      </c>
      <c r="E1190" s="341">
        <v>612</v>
      </c>
      <c r="F1190" s="341">
        <v>623</v>
      </c>
      <c r="G1190" s="341">
        <v>643</v>
      </c>
      <c r="H1190" s="341">
        <v>709</v>
      </c>
      <c r="I1190" s="342">
        <v>856</v>
      </c>
      <c r="J1190" s="340">
        <v>60</v>
      </c>
      <c r="K1190" s="341">
        <v>126</v>
      </c>
      <c r="L1190" s="341">
        <v>112</v>
      </c>
      <c r="M1190" s="341">
        <v>225</v>
      </c>
      <c r="N1190" s="340">
        <v>452</v>
      </c>
      <c r="O1190" s="341">
        <v>671</v>
      </c>
      <c r="P1190" s="341">
        <v>707</v>
      </c>
      <c r="Q1190" s="343">
        <v>671</v>
      </c>
      <c r="R1190" s="344">
        <v>707</v>
      </c>
      <c r="S1190" s="344">
        <v>818</v>
      </c>
      <c r="T1190" s="344">
        <v>887</v>
      </c>
      <c r="U1190" s="344">
        <v>879</v>
      </c>
      <c r="V1190" s="344">
        <v>879</v>
      </c>
      <c r="W1190" s="344">
        <v>122</v>
      </c>
      <c r="X1190" s="383">
        <v>137</v>
      </c>
      <c r="Y1190" s="384">
        <v>0.12</v>
      </c>
      <c r="Z1190" s="384">
        <v>0.25</v>
      </c>
      <c r="AA1190" s="384">
        <v>0.25</v>
      </c>
      <c r="AB1190" s="385">
        <v>0</v>
      </c>
      <c r="AC1190" s="385">
        <v>0</v>
      </c>
      <c r="AD1190" s="385">
        <v>110</v>
      </c>
      <c r="AE1190" s="385">
        <v>0</v>
      </c>
      <c r="AF1190" s="405">
        <v>0</v>
      </c>
      <c r="AG1190" s="333" t="s">
        <v>2162</v>
      </c>
      <c r="AH1190" s="388" t="s">
        <v>2161</v>
      </c>
      <c r="AI1190" s="388" t="s">
        <v>2162</v>
      </c>
      <c r="AJ1190" s="389">
        <v>24</v>
      </c>
      <c r="AK1190" s="390">
        <v>24</v>
      </c>
      <c r="AL1190" s="333">
        <v>87</v>
      </c>
      <c r="AM1190" s="333">
        <v>30.610713252314813</v>
      </c>
      <c r="AN1190" s="440">
        <v>173.66805555555558</v>
      </c>
      <c r="AO1190" s="389">
        <v>71.170138888888886</v>
      </c>
      <c r="AP1190" s="388">
        <v>13.799999999999999</v>
      </c>
      <c r="AQ1190" s="389">
        <v>4</v>
      </c>
      <c r="AR1190" s="389">
        <v>4</v>
      </c>
      <c r="AS1190" s="389">
        <v>0</v>
      </c>
      <c r="AT1190" s="389">
        <v>0</v>
      </c>
      <c r="AU1190" s="389">
        <v>3</v>
      </c>
      <c r="AV1190" s="389">
        <v>10</v>
      </c>
      <c r="AW1190" s="350">
        <v>2</v>
      </c>
      <c r="AX1190" s="391">
        <v>2</v>
      </c>
      <c r="AY1190" s="83">
        <v>24</v>
      </c>
      <c r="AZ1190" s="5">
        <v>0</v>
      </c>
      <c r="BA1190" s="5" t="s">
        <v>1537</v>
      </c>
      <c r="BB1190" s="5" t="s">
        <v>1537</v>
      </c>
      <c r="BC1190" s="5" t="s">
        <v>1537</v>
      </c>
      <c r="BD1190" s="4" t="s">
        <v>3612</v>
      </c>
      <c r="BE1190" s="5">
        <v>0</v>
      </c>
      <c r="BF1190" s="5">
        <v>0</v>
      </c>
      <c r="BG1190" s="5">
        <v>1</v>
      </c>
      <c r="BH1190" s="5" t="s">
        <v>1537</v>
      </c>
      <c r="BI1190" s="289"/>
      <c r="BJ1190" s="297">
        <v>60</v>
      </c>
      <c r="BK1190" s="297">
        <v>65</v>
      </c>
    </row>
    <row r="1191" spans="1:63" x14ac:dyDescent="0.2">
      <c r="A1191" s="294" t="s">
        <v>224</v>
      </c>
      <c r="B1191" s="290" t="s">
        <v>2175</v>
      </c>
      <c r="C1191" s="340">
        <v>349</v>
      </c>
      <c r="D1191" s="341">
        <v>438</v>
      </c>
      <c r="E1191" s="341">
        <v>510</v>
      </c>
      <c r="F1191" s="341">
        <v>521</v>
      </c>
      <c r="G1191" s="341">
        <v>538</v>
      </c>
      <c r="H1191" s="341">
        <v>597</v>
      </c>
      <c r="I1191" s="342">
        <v>743</v>
      </c>
      <c r="J1191" s="340">
        <v>31</v>
      </c>
      <c r="K1191" s="341">
        <v>63</v>
      </c>
      <c r="L1191" s="341">
        <v>112</v>
      </c>
      <c r="M1191" s="341">
        <v>225</v>
      </c>
      <c r="N1191" s="340">
        <v>349</v>
      </c>
      <c r="O1191" s="341">
        <v>569</v>
      </c>
      <c r="P1191" s="341">
        <v>597</v>
      </c>
      <c r="Q1191" s="343">
        <v>569</v>
      </c>
      <c r="R1191" s="344">
        <v>597</v>
      </c>
      <c r="S1191" s="344">
        <v>699</v>
      </c>
      <c r="T1191" s="344">
        <v>771</v>
      </c>
      <c r="U1191" s="344">
        <v>758</v>
      </c>
      <c r="V1191" s="344">
        <v>758</v>
      </c>
      <c r="W1191" s="344">
        <v>122</v>
      </c>
      <c r="X1191" s="383">
        <v>137</v>
      </c>
      <c r="Y1191" s="384">
        <v>0.12</v>
      </c>
      <c r="Z1191" s="384">
        <v>0.25</v>
      </c>
      <c r="AA1191" s="384">
        <v>0.25</v>
      </c>
      <c r="AB1191" s="385">
        <v>0</v>
      </c>
      <c r="AC1191" s="385">
        <v>0</v>
      </c>
      <c r="AD1191" s="385">
        <v>110</v>
      </c>
      <c r="AE1191" s="385">
        <v>0</v>
      </c>
      <c r="AF1191" s="405">
        <v>0</v>
      </c>
      <c r="AG1191" s="333" t="s">
        <v>2162</v>
      </c>
      <c r="AH1191" s="388" t="s">
        <v>2161</v>
      </c>
      <c r="AI1191" s="388" t="s">
        <v>2162</v>
      </c>
      <c r="AJ1191" s="389">
        <v>12</v>
      </c>
      <c r="AK1191" s="390">
        <v>24</v>
      </c>
      <c r="AL1191" s="333">
        <v>87</v>
      </c>
      <c r="AM1191" s="333">
        <v>15.917570891203704</v>
      </c>
      <c r="AN1191" s="440">
        <v>114.40555555555555</v>
      </c>
      <c r="AO1191" s="389">
        <v>45.357638888888886</v>
      </c>
      <c r="AP1191" s="388">
        <v>13.799999999999999</v>
      </c>
      <c r="AQ1191" s="389">
        <v>4</v>
      </c>
      <c r="AR1191" s="389">
        <v>4</v>
      </c>
      <c r="AS1191" s="389">
        <v>0</v>
      </c>
      <c r="AT1191" s="389">
        <v>0</v>
      </c>
      <c r="AU1191" s="389">
        <v>3</v>
      </c>
      <c r="AV1191" s="389">
        <v>10</v>
      </c>
      <c r="AW1191" s="350">
        <v>2</v>
      </c>
      <c r="AX1191" s="391">
        <v>2</v>
      </c>
      <c r="AY1191" s="83">
        <v>24</v>
      </c>
      <c r="AZ1191" s="5">
        <v>0</v>
      </c>
      <c r="BA1191" s="5" t="s">
        <v>1537</v>
      </c>
      <c r="BB1191" s="5" t="s">
        <v>1537</v>
      </c>
      <c r="BC1191" s="5" t="s">
        <v>1537</v>
      </c>
      <c r="BD1191" s="4" t="s">
        <v>3612</v>
      </c>
      <c r="BE1191" s="5">
        <v>0</v>
      </c>
      <c r="BF1191" s="5">
        <v>0</v>
      </c>
      <c r="BG1191" s="5">
        <v>1</v>
      </c>
      <c r="BH1191" s="5" t="s">
        <v>1537</v>
      </c>
      <c r="BI1191" s="289"/>
      <c r="BJ1191" s="297">
        <v>31</v>
      </c>
      <c r="BK1191" s="297">
        <v>54</v>
      </c>
    </row>
    <row r="1192" spans="1:63" x14ac:dyDescent="0.2">
      <c r="A1192" s="294" t="s">
        <v>223</v>
      </c>
      <c r="B1192" s="290" t="s">
        <v>2175</v>
      </c>
      <c r="C1192" s="340">
        <v>339</v>
      </c>
      <c r="D1192" s="341">
        <v>431</v>
      </c>
      <c r="E1192" s="341">
        <v>503</v>
      </c>
      <c r="F1192" s="341">
        <v>515</v>
      </c>
      <c r="G1192" s="341">
        <v>531</v>
      </c>
      <c r="H1192" s="341">
        <v>589</v>
      </c>
      <c r="I1192" s="342">
        <v>737</v>
      </c>
      <c r="J1192" s="340">
        <v>31</v>
      </c>
      <c r="K1192" s="341">
        <v>63</v>
      </c>
      <c r="L1192" s="341">
        <v>113</v>
      </c>
      <c r="M1192" s="341">
        <v>227</v>
      </c>
      <c r="N1192" s="340">
        <v>339</v>
      </c>
      <c r="O1192" s="341">
        <v>504</v>
      </c>
      <c r="P1192" s="341">
        <v>560</v>
      </c>
      <c r="Q1192" s="343">
        <v>504</v>
      </c>
      <c r="R1192" s="344">
        <v>560</v>
      </c>
      <c r="S1192" s="344">
        <v>626</v>
      </c>
      <c r="T1192" s="344">
        <v>735</v>
      </c>
      <c r="U1192" s="344">
        <v>661</v>
      </c>
      <c r="V1192" s="344">
        <v>661</v>
      </c>
      <c r="W1192" s="344">
        <v>122</v>
      </c>
      <c r="X1192" s="383">
        <v>137</v>
      </c>
      <c r="Y1192" s="384">
        <v>0.12</v>
      </c>
      <c r="Z1192" s="384">
        <v>0.25</v>
      </c>
      <c r="AA1192" s="384">
        <v>0.25</v>
      </c>
      <c r="AB1192" s="385">
        <v>0</v>
      </c>
      <c r="AC1192" s="385">
        <v>0</v>
      </c>
      <c r="AD1192" s="385">
        <v>55</v>
      </c>
      <c r="AE1192" s="385">
        <v>0</v>
      </c>
      <c r="AF1192" s="405">
        <v>1</v>
      </c>
      <c r="AG1192" s="333" t="s">
        <v>2162</v>
      </c>
      <c r="AH1192" s="388" t="s">
        <v>2161</v>
      </c>
      <c r="AI1192" s="388" t="s">
        <v>2162</v>
      </c>
      <c r="AJ1192" s="389">
        <v>12</v>
      </c>
      <c r="AK1192" s="390">
        <v>24</v>
      </c>
      <c r="AL1192" s="333">
        <v>87</v>
      </c>
      <c r="AM1192" s="333">
        <v>15.917570891203704</v>
      </c>
      <c r="AN1192" s="440">
        <v>113.50555555555556</v>
      </c>
      <c r="AO1192" s="389">
        <v>45.357638888888886</v>
      </c>
      <c r="AP1192" s="388">
        <v>13.799999999999999</v>
      </c>
      <c r="AQ1192" s="389">
        <v>2</v>
      </c>
      <c r="AR1192" s="389">
        <v>2</v>
      </c>
      <c r="AS1192" s="389">
        <v>0</v>
      </c>
      <c r="AT1192" s="389">
        <v>0</v>
      </c>
      <c r="AU1192" s="389">
        <v>3</v>
      </c>
      <c r="AV1192" s="389">
        <v>5</v>
      </c>
      <c r="AW1192" s="350">
        <v>2</v>
      </c>
      <c r="AX1192" s="391">
        <v>2</v>
      </c>
      <c r="AY1192" s="83">
        <v>20</v>
      </c>
      <c r="AZ1192" s="5">
        <v>0</v>
      </c>
      <c r="BA1192" s="5" t="s">
        <v>1537</v>
      </c>
      <c r="BB1192" s="5" t="s">
        <v>1537</v>
      </c>
      <c r="BC1192" s="5" t="s">
        <v>1537</v>
      </c>
      <c r="BD1192" s="4" t="s">
        <v>3612</v>
      </c>
      <c r="BE1192" s="5">
        <v>0</v>
      </c>
      <c r="BF1192" s="5">
        <v>0</v>
      </c>
      <c r="BG1192" s="5">
        <v>1</v>
      </c>
      <c r="BH1192" s="5" t="s">
        <v>1537</v>
      </c>
      <c r="BI1192" s="289"/>
      <c r="BJ1192" s="297">
        <v>31</v>
      </c>
      <c r="BK1192" s="297">
        <v>54</v>
      </c>
    </row>
    <row r="1193" spans="1:63" x14ac:dyDescent="0.2">
      <c r="A1193" s="294" t="s">
        <v>274</v>
      </c>
      <c r="B1193" s="290" t="s">
        <v>2220</v>
      </c>
      <c r="C1193" s="340">
        <v>418</v>
      </c>
      <c r="D1193" s="341">
        <v>505</v>
      </c>
      <c r="E1193" s="341">
        <v>577</v>
      </c>
      <c r="F1193" s="341">
        <v>588</v>
      </c>
      <c r="G1193" s="341">
        <v>607</v>
      </c>
      <c r="H1193" s="341">
        <v>672</v>
      </c>
      <c r="I1193" s="342">
        <v>818</v>
      </c>
      <c r="J1193" s="340">
        <v>46</v>
      </c>
      <c r="K1193" s="341">
        <v>94</v>
      </c>
      <c r="L1193" s="341">
        <v>112</v>
      </c>
      <c r="M1193" s="341">
        <v>225</v>
      </c>
      <c r="N1193" s="340">
        <v>418</v>
      </c>
      <c r="O1193" s="341">
        <v>637</v>
      </c>
      <c r="P1193" s="341">
        <v>670</v>
      </c>
      <c r="Q1193" s="343">
        <v>637</v>
      </c>
      <c r="R1193" s="344">
        <v>670</v>
      </c>
      <c r="S1193" s="344">
        <v>778</v>
      </c>
      <c r="T1193" s="344">
        <v>848</v>
      </c>
      <c r="U1193" s="344">
        <v>838</v>
      </c>
      <c r="V1193" s="344">
        <v>838</v>
      </c>
      <c r="W1193" s="344">
        <v>122</v>
      </c>
      <c r="X1193" s="383">
        <v>137</v>
      </c>
      <c r="Y1193" s="384">
        <v>0.12</v>
      </c>
      <c r="Z1193" s="384">
        <v>0.25</v>
      </c>
      <c r="AA1193" s="384">
        <v>0.25</v>
      </c>
      <c r="AB1193" s="385">
        <v>0</v>
      </c>
      <c r="AC1193" s="385">
        <v>0</v>
      </c>
      <c r="AD1193" s="385">
        <v>110</v>
      </c>
      <c r="AE1193" s="385">
        <v>0</v>
      </c>
      <c r="AF1193" s="405">
        <v>0</v>
      </c>
      <c r="AG1193" s="333" t="s">
        <v>2162</v>
      </c>
      <c r="AH1193" s="388" t="s">
        <v>2161</v>
      </c>
      <c r="AI1193" s="388" t="s">
        <v>2162</v>
      </c>
      <c r="AJ1193" s="389">
        <v>18</v>
      </c>
      <c r="AK1193" s="390">
        <v>24</v>
      </c>
      <c r="AL1193" s="333">
        <v>87</v>
      </c>
      <c r="AM1193" s="333">
        <v>23.26414207175926</v>
      </c>
      <c r="AN1193" s="440">
        <v>144.03680555555556</v>
      </c>
      <c r="AO1193" s="389">
        <v>58.263888888888886</v>
      </c>
      <c r="AP1193" s="388">
        <v>13.799999999999999</v>
      </c>
      <c r="AQ1193" s="389">
        <v>4</v>
      </c>
      <c r="AR1193" s="389">
        <v>4</v>
      </c>
      <c r="AS1193" s="389">
        <v>0</v>
      </c>
      <c r="AT1193" s="389">
        <v>0</v>
      </c>
      <c r="AU1193" s="389">
        <v>3</v>
      </c>
      <c r="AV1193" s="389">
        <v>10</v>
      </c>
      <c r="AW1193" s="350">
        <v>2</v>
      </c>
      <c r="AX1193" s="391">
        <v>2</v>
      </c>
      <c r="AY1193" s="83">
        <v>24</v>
      </c>
      <c r="AZ1193" s="5">
        <v>0</v>
      </c>
      <c r="BA1193" s="5" t="s">
        <v>1537</v>
      </c>
      <c r="BB1193" s="5" t="s">
        <v>1537</v>
      </c>
      <c r="BC1193" s="5" t="s">
        <v>1537</v>
      </c>
      <c r="BD1193" s="4" t="s">
        <v>3612</v>
      </c>
      <c r="BE1193" s="5">
        <v>0</v>
      </c>
      <c r="BF1193" s="5">
        <v>0</v>
      </c>
      <c r="BG1193" s="5">
        <v>1</v>
      </c>
      <c r="BH1193" s="5" t="s">
        <v>1537</v>
      </c>
      <c r="BI1193" s="289"/>
      <c r="BJ1193" s="297">
        <v>46</v>
      </c>
      <c r="BK1193" s="297">
        <v>61</v>
      </c>
    </row>
    <row r="1194" spans="1:63" x14ac:dyDescent="0.2">
      <c r="A1194" s="294" t="s">
        <v>273</v>
      </c>
      <c r="B1194" s="290" t="s">
        <v>2220</v>
      </c>
      <c r="C1194" s="340">
        <v>409</v>
      </c>
      <c r="D1194" s="341">
        <v>498</v>
      </c>
      <c r="E1194" s="341">
        <v>571</v>
      </c>
      <c r="F1194" s="341">
        <v>582</v>
      </c>
      <c r="G1194" s="341">
        <v>601</v>
      </c>
      <c r="H1194" s="341">
        <v>664</v>
      </c>
      <c r="I1194" s="342">
        <v>812</v>
      </c>
      <c r="J1194" s="340">
        <v>46</v>
      </c>
      <c r="K1194" s="341">
        <v>94</v>
      </c>
      <c r="L1194" s="341">
        <v>113</v>
      </c>
      <c r="M1194" s="341">
        <v>227</v>
      </c>
      <c r="N1194" s="340">
        <v>409</v>
      </c>
      <c r="O1194" s="341">
        <v>573</v>
      </c>
      <c r="P1194" s="341">
        <v>633</v>
      </c>
      <c r="Q1194" s="343">
        <v>573</v>
      </c>
      <c r="R1194" s="344">
        <v>633</v>
      </c>
      <c r="S1194" s="344">
        <v>704</v>
      </c>
      <c r="T1194" s="344">
        <v>812</v>
      </c>
      <c r="U1194" s="344">
        <v>743</v>
      </c>
      <c r="V1194" s="344">
        <v>743</v>
      </c>
      <c r="W1194" s="344">
        <v>122</v>
      </c>
      <c r="X1194" s="383">
        <v>137</v>
      </c>
      <c r="Y1194" s="384">
        <v>0.12</v>
      </c>
      <c r="Z1194" s="384">
        <v>0.25</v>
      </c>
      <c r="AA1194" s="384">
        <v>0.25</v>
      </c>
      <c r="AB1194" s="385">
        <v>0</v>
      </c>
      <c r="AC1194" s="385">
        <v>0</v>
      </c>
      <c r="AD1194" s="385">
        <v>55</v>
      </c>
      <c r="AE1194" s="385">
        <v>0</v>
      </c>
      <c r="AF1194" s="405">
        <v>1</v>
      </c>
      <c r="AG1194" s="333" t="s">
        <v>2162</v>
      </c>
      <c r="AH1194" s="388" t="s">
        <v>2161</v>
      </c>
      <c r="AI1194" s="388" t="s">
        <v>2162</v>
      </c>
      <c r="AJ1194" s="389">
        <v>18</v>
      </c>
      <c r="AK1194" s="390">
        <v>24</v>
      </c>
      <c r="AL1194" s="333">
        <v>87</v>
      </c>
      <c r="AM1194" s="333">
        <v>23.26414207175926</v>
      </c>
      <c r="AN1194" s="440">
        <v>143.13680555555558</v>
      </c>
      <c r="AO1194" s="389">
        <v>58.263888888888886</v>
      </c>
      <c r="AP1194" s="388">
        <v>13.799999999999999</v>
      </c>
      <c r="AQ1194" s="389">
        <v>2</v>
      </c>
      <c r="AR1194" s="389">
        <v>2</v>
      </c>
      <c r="AS1194" s="389">
        <v>0</v>
      </c>
      <c r="AT1194" s="389">
        <v>0</v>
      </c>
      <c r="AU1194" s="389">
        <v>3</v>
      </c>
      <c r="AV1194" s="389">
        <v>5</v>
      </c>
      <c r="AW1194" s="350">
        <v>2</v>
      </c>
      <c r="AX1194" s="391">
        <v>2</v>
      </c>
      <c r="AY1194" s="83">
        <v>20</v>
      </c>
      <c r="AZ1194" s="5">
        <v>0</v>
      </c>
      <c r="BA1194" s="5" t="s">
        <v>1537</v>
      </c>
      <c r="BB1194" s="5" t="s">
        <v>1537</v>
      </c>
      <c r="BC1194" s="5" t="s">
        <v>1537</v>
      </c>
      <c r="BD1194" s="4" t="s">
        <v>3612</v>
      </c>
      <c r="BE1194" s="5">
        <v>0</v>
      </c>
      <c r="BF1194" s="5">
        <v>0</v>
      </c>
      <c r="BG1194" s="5">
        <v>1</v>
      </c>
      <c r="BH1194" s="5" t="s">
        <v>1537</v>
      </c>
      <c r="BI1194" s="289"/>
      <c r="BJ1194" s="297">
        <v>46</v>
      </c>
      <c r="BK1194" s="297">
        <v>61</v>
      </c>
    </row>
    <row r="1195" spans="1:63" x14ac:dyDescent="0.2">
      <c r="A1195" s="294" t="s">
        <v>1690</v>
      </c>
      <c r="B1195" s="290" t="s">
        <v>2265</v>
      </c>
      <c r="C1195" s="340">
        <v>454</v>
      </c>
      <c r="D1195" s="341">
        <v>540</v>
      </c>
      <c r="E1195" s="341">
        <v>612</v>
      </c>
      <c r="F1195" s="341">
        <v>624</v>
      </c>
      <c r="G1195" s="341">
        <v>643</v>
      </c>
      <c r="H1195" s="341">
        <v>710</v>
      </c>
      <c r="I1195" s="342">
        <v>857</v>
      </c>
      <c r="J1195" s="340">
        <v>53</v>
      </c>
      <c r="K1195" s="341">
        <v>110</v>
      </c>
      <c r="L1195" s="341">
        <v>112</v>
      </c>
      <c r="M1195" s="341">
        <v>225</v>
      </c>
      <c r="N1195" s="340">
        <v>454</v>
      </c>
      <c r="O1195" s="341">
        <v>672</v>
      </c>
      <c r="P1195" s="341">
        <v>707</v>
      </c>
      <c r="Q1195" s="343">
        <v>672</v>
      </c>
      <c r="R1195" s="344">
        <v>707</v>
      </c>
      <c r="S1195" s="344">
        <v>820</v>
      </c>
      <c r="T1195" s="344">
        <v>888</v>
      </c>
      <c r="U1195" s="344">
        <v>880</v>
      </c>
      <c r="V1195" s="344">
        <v>880</v>
      </c>
      <c r="W1195" s="344">
        <v>122</v>
      </c>
      <c r="X1195" s="383">
        <v>137</v>
      </c>
      <c r="Y1195" s="384">
        <v>0.12</v>
      </c>
      <c r="Z1195" s="384">
        <v>0.25</v>
      </c>
      <c r="AA1195" s="384">
        <v>0.25</v>
      </c>
      <c r="AB1195" s="385">
        <v>0</v>
      </c>
      <c r="AC1195" s="385">
        <v>0</v>
      </c>
      <c r="AD1195" s="385">
        <v>110</v>
      </c>
      <c r="AE1195" s="385">
        <v>0</v>
      </c>
      <c r="AF1195" s="405">
        <v>0</v>
      </c>
      <c r="AG1195" s="333" t="s">
        <v>2162</v>
      </c>
      <c r="AH1195" s="388" t="s">
        <v>2161</v>
      </c>
      <c r="AI1195" s="388" t="s">
        <v>2162</v>
      </c>
      <c r="AJ1195" s="389">
        <v>21</v>
      </c>
      <c r="AK1195" s="390">
        <v>24</v>
      </c>
      <c r="AL1195" s="333">
        <v>87</v>
      </c>
      <c r="AM1195" s="333">
        <v>26.937427662037038</v>
      </c>
      <c r="AN1195" s="440">
        <v>158.85243055555557</v>
      </c>
      <c r="AO1195" s="389">
        <v>64.717013888888886</v>
      </c>
      <c r="AP1195" s="388">
        <v>13.799999999999999</v>
      </c>
      <c r="AQ1195" s="389">
        <v>4</v>
      </c>
      <c r="AR1195" s="389">
        <v>4</v>
      </c>
      <c r="AS1195" s="389">
        <v>0</v>
      </c>
      <c r="AT1195" s="389">
        <v>0</v>
      </c>
      <c r="AU1195" s="389">
        <v>3</v>
      </c>
      <c r="AV1195" s="389">
        <v>10</v>
      </c>
      <c r="AW1195" s="350">
        <v>2</v>
      </c>
      <c r="AX1195" s="391">
        <v>2</v>
      </c>
      <c r="AY1195" s="83">
        <v>24</v>
      </c>
      <c r="AZ1195" s="5">
        <v>0</v>
      </c>
      <c r="BA1195" s="5" t="s">
        <v>1537</v>
      </c>
      <c r="BB1195" s="5" t="s">
        <v>1537</v>
      </c>
      <c r="BC1195" s="5" t="s">
        <v>1537</v>
      </c>
      <c r="BD1195" s="4" t="s">
        <v>3612</v>
      </c>
      <c r="BE1195" s="5">
        <v>0</v>
      </c>
      <c r="BF1195" s="5">
        <v>0</v>
      </c>
      <c r="BG1195" s="5">
        <v>1</v>
      </c>
      <c r="BH1195" s="5" t="s">
        <v>1537</v>
      </c>
      <c r="BI1195" s="289"/>
      <c r="BJ1195" s="297">
        <v>53</v>
      </c>
      <c r="BK1195" s="297">
        <v>65</v>
      </c>
    </row>
    <row r="1196" spans="1:63" x14ac:dyDescent="0.2">
      <c r="A1196" s="294" t="s">
        <v>1689</v>
      </c>
      <c r="B1196" s="290" t="s">
        <v>2265</v>
      </c>
      <c r="C1196" s="340">
        <v>446</v>
      </c>
      <c r="D1196" s="341">
        <v>533</v>
      </c>
      <c r="E1196" s="341">
        <v>606</v>
      </c>
      <c r="F1196" s="341">
        <v>618</v>
      </c>
      <c r="G1196" s="341">
        <v>637</v>
      </c>
      <c r="H1196" s="341">
        <v>703</v>
      </c>
      <c r="I1196" s="342">
        <v>851</v>
      </c>
      <c r="J1196" s="340">
        <v>53</v>
      </c>
      <c r="K1196" s="341">
        <v>110</v>
      </c>
      <c r="L1196" s="341">
        <v>113</v>
      </c>
      <c r="M1196" s="341">
        <v>227</v>
      </c>
      <c r="N1196" s="340">
        <v>446</v>
      </c>
      <c r="O1196" s="341">
        <v>608</v>
      </c>
      <c r="P1196" s="341">
        <v>671</v>
      </c>
      <c r="Q1196" s="343">
        <v>608</v>
      </c>
      <c r="R1196" s="344">
        <v>671</v>
      </c>
      <c r="S1196" s="344">
        <v>746</v>
      </c>
      <c r="T1196" s="344">
        <v>852</v>
      </c>
      <c r="U1196" s="344">
        <v>784</v>
      </c>
      <c r="V1196" s="344">
        <v>784</v>
      </c>
      <c r="W1196" s="344">
        <v>122</v>
      </c>
      <c r="X1196" s="383">
        <v>137</v>
      </c>
      <c r="Y1196" s="384">
        <v>0.12</v>
      </c>
      <c r="Z1196" s="384">
        <v>0.25</v>
      </c>
      <c r="AA1196" s="384">
        <v>0.25</v>
      </c>
      <c r="AB1196" s="385">
        <v>0</v>
      </c>
      <c r="AC1196" s="385">
        <v>0</v>
      </c>
      <c r="AD1196" s="385">
        <v>55</v>
      </c>
      <c r="AE1196" s="385">
        <v>0</v>
      </c>
      <c r="AF1196" s="405">
        <v>1</v>
      </c>
      <c r="AG1196" s="333" t="s">
        <v>2162</v>
      </c>
      <c r="AH1196" s="388" t="s">
        <v>2161</v>
      </c>
      <c r="AI1196" s="388" t="s">
        <v>2162</v>
      </c>
      <c r="AJ1196" s="389">
        <v>21</v>
      </c>
      <c r="AK1196" s="390">
        <v>24</v>
      </c>
      <c r="AL1196" s="333">
        <v>87</v>
      </c>
      <c r="AM1196" s="333">
        <v>26.937427662037038</v>
      </c>
      <c r="AN1196" s="440">
        <v>157.95243055555557</v>
      </c>
      <c r="AO1196" s="389">
        <v>64.717013888888886</v>
      </c>
      <c r="AP1196" s="388">
        <v>13.799999999999999</v>
      </c>
      <c r="AQ1196" s="389">
        <v>2</v>
      </c>
      <c r="AR1196" s="389">
        <v>2</v>
      </c>
      <c r="AS1196" s="389">
        <v>0</v>
      </c>
      <c r="AT1196" s="389">
        <v>0</v>
      </c>
      <c r="AU1196" s="389">
        <v>3</v>
      </c>
      <c r="AV1196" s="389">
        <v>5</v>
      </c>
      <c r="AW1196" s="350">
        <v>2</v>
      </c>
      <c r="AX1196" s="391">
        <v>2</v>
      </c>
      <c r="AY1196" s="83">
        <v>20</v>
      </c>
      <c r="AZ1196" s="5">
        <v>0</v>
      </c>
      <c r="BA1196" s="5" t="s">
        <v>1537</v>
      </c>
      <c r="BB1196" s="5" t="s">
        <v>1537</v>
      </c>
      <c r="BC1196" s="5" t="s">
        <v>1537</v>
      </c>
      <c r="BD1196" s="4" t="s">
        <v>3612</v>
      </c>
      <c r="BE1196" s="5">
        <v>0</v>
      </c>
      <c r="BF1196" s="5">
        <v>0</v>
      </c>
      <c r="BG1196" s="5">
        <v>1</v>
      </c>
      <c r="BH1196" s="5" t="s">
        <v>1537</v>
      </c>
      <c r="BI1196" s="289"/>
      <c r="BJ1196" s="297">
        <v>53</v>
      </c>
      <c r="BK1196" s="297">
        <v>64</v>
      </c>
    </row>
    <row r="1197" spans="1:63" x14ac:dyDescent="0.2">
      <c r="A1197" s="294" t="s">
        <v>323</v>
      </c>
      <c r="B1197" s="290" t="s">
        <v>2310</v>
      </c>
      <c r="C1197" s="340">
        <v>445</v>
      </c>
      <c r="D1197" s="341">
        <v>532</v>
      </c>
      <c r="E1197" s="341">
        <v>606</v>
      </c>
      <c r="F1197" s="341">
        <v>617</v>
      </c>
      <c r="G1197" s="341">
        <v>637</v>
      </c>
      <c r="H1197" s="341">
        <v>703</v>
      </c>
      <c r="I1197" s="342">
        <v>850</v>
      </c>
      <c r="J1197" s="340">
        <v>60</v>
      </c>
      <c r="K1197" s="341">
        <v>126</v>
      </c>
      <c r="L1197" s="341">
        <v>113</v>
      </c>
      <c r="M1197" s="341">
        <v>227</v>
      </c>
      <c r="N1197" s="340">
        <v>445</v>
      </c>
      <c r="O1197" s="341">
        <v>608</v>
      </c>
      <c r="P1197" s="341">
        <v>670</v>
      </c>
      <c r="Q1197" s="343">
        <v>608</v>
      </c>
      <c r="R1197" s="344">
        <v>670</v>
      </c>
      <c r="S1197" s="344">
        <v>745</v>
      </c>
      <c r="T1197" s="344">
        <v>851</v>
      </c>
      <c r="U1197" s="344">
        <v>784</v>
      </c>
      <c r="V1197" s="344">
        <v>784</v>
      </c>
      <c r="W1197" s="344">
        <v>122</v>
      </c>
      <c r="X1197" s="383">
        <v>137</v>
      </c>
      <c r="Y1197" s="384">
        <v>0.12</v>
      </c>
      <c r="Z1197" s="384">
        <v>0.25</v>
      </c>
      <c r="AA1197" s="384">
        <v>0.25</v>
      </c>
      <c r="AB1197" s="385">
        <v>0</v>
      </c>
      <c r="AC1197" s="385">
        <v>0</v>
      </c>
      <c r="AD1197" s="385">
        <v>55</v>
      </c>
      <c r="AE1197" s="385">
        <v>0</v>
      </c>
      <c r="AF1197" s="405">
        <v>1</v>
      </c>
      <c r="AG1197" s="333" t="s">
        <v>2162</v>
      </c>
      <c r="AH1197" s="388" t="s">
        <v>2161</v>
      </c>
      <c r="AI1197" s="388" t="s">
        <v>2162</v>
      </c>
      <c r="AJ1197" s="389">
        <v>24</v>
      </c>
      <c r="AK1197" s="390">
        <v>24</v>
      </c>
      <c r="AL1197" s="333">
        <v>87</v>
      </c>
      <c r="AM1197" s="333">
        <v>30.610713252314813</v>
      </c>
      <c r="AN1197" s="440">
        <v>172.76805555555558</v>
      </c>
      <c r="AO1197" s="389">
        <v>71.170138888888886</v>
      </c>
      <c r="AP1197" s="388">
        <v>13.799999999999999</v>
      </c>
      <c r="AQ1197" s="389">
        <v>2</v>
      </c>
      <c r="AR1197" s="389">
        <v>2</v>
      </c>
      <c r="AS1197" s="389">
        <v>0</v>
      </c>
      <c r="AT1197" s="389">
        <v>0</v>
      </c>
      <c r="AU1197" s="389">
        <v>3</v>
      </c>
      <c r="AV1197" s="389">
        <v>5</v>
      </c>
      <c r="AW1197" s="350">
        <v>2</v>
      </c>
      <c r="AX1197" s="391">
        <v>2</v>
      </c>
      <c r="AY1197" s="83">
        <v>20</v>
      </c>
      <c r="AZ1197" s="5">
        <v>0</v>
      </c>
      <c r="BA1197" s="5" t="s">
        <v>1537</v>
      </c>
      <c r="BB1197" s="5" t="s">
        <v>1537</v>
      </c>
      <c r="BC1197" s="5" t="s">
        <v>1537</v>
      </c>
      <c r="BD1197" s="4" t="s">
        <v>3612</v>
      </c>
      <c r="BE1197" s="5">
        <v>0</v>
      </c>
      <c r="BF1197" s="5">
        <v>0</v>
      </c>
      <c r="BG1197" s="5">
        <v>1</v>
      </c>
      <c r="BH1197" s="5" t="s">
        <v>1537</v>
      </c>
      <c r="BI1197" s="289"/>
      <c r="BJ1197" s="297">
        <v>60</v>
      </c>
      <c r="BK1197" s="297">
        <v>64</v>
      </c>
    </row>
    <row r="1198" spans="1:63" x14ac:dyDescent="0.2">
      <c r="A1198" s="294" t="s">
        <v>334</v>
      </c>
      <c r="B1198" s="290" t="s">
        <v>2319</v>
      </c>
      <c r="C1198" s="340">
        <v>456</v>
      </c>
      <c r="D1198" s="341">
        <v>545</v>
      </c>
      <c r="E1198" s="341">
        <v>621</v>
      </c>
      <c r="F1198" s="341">
        <v>632</v>
      </c>
      <c r="G1198" s="341">
        <v>652</v>
      </c>
      <c r="H1198" s="341">
        <v>721</v>
      </c>
      <c r="I1198" s="342">
        <v>872</v>
      </c>
      <c r="J1198" s="340">
        <v>60</v>
      </c>
      <c r="K1198" s="341">
        <v>126</v>
      </c>
      <c r="L1198" s="341">
        <v>116</v>
      </c>
      <c r="M1198" s="341">
        <v>234</v>
      </c>
      <c r="N1198" s="340">
        <v>456</v>
      </c>
      <c r="O1198" s="341">
        <v>675</v>
      </c>
      <c r="P1198" s="341">
        <v>728</v>
      </c>
      <c r="Q1198" s="343">
        <v>675</v>
      </c>
      <c r="R1198" s="344">
        <v>728</v>
      </c>
      <c r="S1198" s="344">
        <v>831</v>
      </c>
      <c r="T1198" s="344">
        <v>889</v>
      </c>
      <c r="U1198" s="344">
        <v>899</v>
      </c>
      <c r="V1198" s="344">
        <v>899</v>
      </c>
      <c r="W1198" s="344">
        <v>122</v>
      </c>
      <c r="X1198" s="383">
        <v>137</v>
      </c>
      <c r="Y1198" s="384">
        <v>0.12</v>
      </c>
      <c r="Z1198" s="384">
        <v>0.25</v>
      </c>
      <c r="AA1198" s="384">
        <v>0.25</v>
      </c>
      <c r="AB1198" s="385">
        <v>0</v>
      </c>
      <c r="AC1198" s="385">
        <v>0</v>
      </c>
      <c r="AD1198" s="385">
        <v>110</v>
      </c>
      <c r="AE1198" s="385">
        <v>0</v>
      </c>
      <c r="AF1198" s="405">
        <v>0</v>
      </c>
      <c r="AG1198" s="333" t="s">
        <v>2162</v>
      </c>
      <c r="AH1198" s="388" t="s">
        <v>2161</v>
      </c>
      <c r="AI1198" s="388" t="s">
        <v>2162</v>
      </c>
      <c r="AJ1198" s="389">
        <v>24</v>
      </c>
      <c r="AK1198" s="390">
        <v>24</v>
      </c>
      <c r="AL1198" s="333">
        <v>90</v>
      </c>
      <c r="AM1198" s="333">
        <v>31.663230613425927</v>
      </c>
      <c r="AN1198" s="440">
        <v>177.74805555555557</v>
      </c>
      <c r="AO1198" s="389">
        <v>72.670138888888886</v>
      </c>
      <c r="AP1198" s="388">
        <v>14.299999999999999</v>
      </c>
      <c r="AQ1198" s="389">
        <v>4</v>
      </c>
      <c r="AR1198" s="389">
        <v>4</v>
      </c>
      <c r="AS1198" s="389">
        <v>0</v>
      </c>
      <c r="AT1198" s="389">
        <v>0</v>
      </c>
      <c r="AU1198" s="389">
        <v>3</v>
      </c>
      <c r="AV1198" s="389">
        <v>10</v>
      </c>
      <c r="AW1198" s="350">
        <v>2</v>
      </c>
      <c r="AX1198" s="391">
        <v>2</v>
      </c>
      <c r="AY1198" s="83">
        <v>24</v>
      </c>
      <c r="AZ1198" s="5">
        <v>0</v>
      </c>
      <c r="BA1198" s="5" t="s">
        <v>1537</v>
      </c>
      <c r="BB1198" s="5" t="s">
        <v>1537</v>
      </c>
      <c r="BC1198" s="5" t="s">
        <v>1537</v>
      </c>
      <c r="BD1198" s="4" t="s">
        <v>3612</v>
      </c>
      <c r="BE1198" s="5">
        <v>0</v>
      </c>
      <c r="BF1198" s="5">
        <v>0</v>
      </c>
      <c r="BG1198" s="5">
        <v>1</v>
      </c>
      <c r="BH1198" s="5" t="s">
        <v>1537</v>
      </c>
      <c r="BI1198" s="289"/>
      <c r="BJ1198" s="297">
        <v>60</v>
      </c>
      <c r="BK1198" s="297">
        <v>66</v>
      </c>
    </row>
    <row r="1199" spans="1:63" x14ac:dyDescent="0.2">
      <c r="A1199" s="294" t="s">
        <v>234</v>
      </c>
      <c r="B1199" s="290" t="s">
        <v>2184</v>
      </c>
      <c r="C1199" s="340">
        <v>350</v>
      </c>
      <c r="D1199" s="341">
        <v>443</v>
      </c>
      <c r="E1199" s="341">
        <v>518</v>
      </c>
      <c r="F1199" s="341">
        <v>528</v>
      </c>
      <c r="G1199" s="341">
        <v>546</v>
      </c>
      <c r="H1199" s="341">
        <v>607</v>
      </c>
      <c r="I1199" s="342">
        <v>757</v>
      </c>
      <c r="J1199" s="340">
        <v>31</v>
      </c>
      <c r="K1199" s="341">
        <v>63</v>
      </c>
      <c r="L1199" s="341">
        <v>116</v>
      </c>
      <c r="M1199" s="341">
        <v>234</v>
      </c>
      <c r="N1199" s="340">
        <v>350</v>
      </c>
      <c r="O1199" s="341">
        <v>572</v>
      </c>
      <c r="P1199" s="341">
        <v>617</v>
      </c>
      <c r="Q1199" s="343">
        <v>572</v>
      </c>
      <c r="R1199" s="344">
        <v>617</v>
      </c>
      <c r="S1199" s="344">
        <v>709</v>
      </c>
      <c r="T1199" s="344">
        <v>772</v>
      </c>
      <c r="U1199" s="344">
        <v>775</v>
      </c>
      <c r="V1199" s="344">
        <v>775</v>
      </c>
      <c r="W1199" s="344">
        <v>122</v>
      </c>
      <c r="X1199" s="383">
        <v>137</v>
      </c>
      <c r="Y1199" s="384">
        <v>0.12</v>
      </c>
      <c r="Z1199" s="384">
        <v>0.25</v>
      </c>
      <c r="AA1199" s="384">
        <v>0.25</v>
      </c>
      <c r="AB1199" s="385">
        <v>0</v>
      </c>
      <c r="AC1199" s="385">
        <v>0</v>
      </c>
      <c r="AD1199" s="385">
        <v>110</v>
      </c>
      <c r="AE1199" s="385">
        <v>0</v>
      </c>
      <c r="AF1199" s="405">
        <v>0</v>
      </c>
      <c r="AG1199" s="333" t="s">
        <v>2162</v>
      </c>
      <c r="AH1199" s="388" t="s">
        <v>2161</v>
      </c>
      <c r="AI1199" s="388" t="s">
        <v>2162</v>
      </c>
      <c r="AJ1199" s="389">
        <v>12</v>
      </c>
      <c r="AK1199" s="390">
        <v>24</v>
      </c>
      <c r="AL1199" s="333">
        <v>90</v>
      </c>
      <c r="AM1199" s="333">
        <v>16.464879918981481</v>
      </c>
      <c r="AN1199" s="440">
        <v>117.38555555555556</v>
      </c>
      <c r="AO1199" s="389">
        <v>46.357638888888886</v>
      </c>
      <c r="AP1199" s="388">
        <v>14.299999999999999</v>
      </c>
      <c r="AQ1199" s="389">
        <v>4</v>
      </c>
      <c r="AR1199" s="389">
        <v>4</v>
      </c>
      <c r="AS1199" s="389">
        <v>0</v>
      </c>
      <c r="AT1199" s="389">
        <v>0</v>
      </c>
      <c r="AU1199" s="389">
        <v>3</v>
      </c>
      <c r="AV1199" s="389">
        <v>10</v>
      </c>
      <c r="AW1199" s="350">
        <v>2</v>
      </c>
      <c r="AX1199" s="391">
        <v>2</v>
      </c>
      <c r="AY1199" s="83">
        <v>24</v>
      </c>
      <c r="AZ1199" s="5">
        <v>0</v>
      </c>
      <c r="BA1199" s="5" t="s">
        <v>1537</v>
      </c>
      <c r="BB1199" s="5" t="s">
        <v>1537</v>
      </c>
      <c r="BC1199" s="5" t="s">
        <v>1537</v>
      </c>
      <c r="BD1199" s="4" t="s">
        <v>3612</v>
      </c>
      <c r="BE1199" s="5">
        <v>0</v>
      </c>
      <c r="BF1199" s="5">
        <v>0</v>
      </c>
      <c r="BG1199" s="5">
        <v>1</v>
      </c>
      <c r="BH1199" s="5" t="s">
        <v>1537</v>
      </c>
      <c r="BI1199" s="289"/>
      <c r="BJ1199" s="297">
        <v>31</v>
      </c>
      <c r="BK1199" s="297">
        <v>55</v>
      </c>
    </row>
    <row r="1200" spans="1:63" x14ac:dyDescent="0.2">
      <c r="A1200" s="294" t="s">
        <v>233</v>
      </c>
      <c r="B1200" s="290" t="s">
        <v>2184</v>
      </c>
      <c r="C1200" s="340">
        <v>341</v>
      </c>
      <c r="D1200" s="341">
        <v>436</v>
      </c>
      <c r="E1200" s="341">
        <v>511</v>
      </c>
      <c r="F1200" s="341">
        <v>522</v>
      </c>
      <c r="G1200" s="341">
        <v>540</v>
      </c>
      <c r="H1200" s="341">
        <v>599</v>
      </c>
      <c r="I1200" s="342">
        <v>751</v>
      </c>
      <c r="J1200" s="340">
        <v>31</v>
      </c>
      <c r="K1200" s="341">
        <v>63</v>
      </c>
      <c r="L1200" s="341">
        <v>117</v>
      </c>
      <c r="M1200" s="341">
        <v>235</v>
      </c>
      <c r="N1200" s="340">
        <v>341</v>
      </c>
      <c r="O1200" s="341">
        <v>525</v>
      </c>
      <c r="P1200" s="341">
        <v>570</v>
      </c>
      <c r="Q1200" s="343">
        <v>525</v>
      </c>
      <c r="R1200" s="344">
        <v>570</v>
      </c>
      <c r="S1200" s="344">
        <v>640</v>
      </c>
      <c r="T1200" s="344">
        <v>731</v>
      </c>
      <c r="U1200" s="344">
        <v>680</v>
      </c>
      <c r="V1200" s="344">
        <v>680</v>
      </c>
      <c r="W1200" s="344">
        <v>122</v>
      </c>
      <c r="X1200" s="383">
        <v>137</v>
      </c>
      <c r="Y1200" s="384">
        <v>0.12</v>
      </c>
      <c r="Z1200" s="384">
        <v>0.25</v>
      </c>
      <c r="AA1200" s="384">
        <v>0.25</v>
      </c>
      <c r="AB1200" s="385">
        <v>0</v>
      </c>
      <c r="AC1200" s="385">
        <v>0</v>
      </c>
      <c r="AD1200" s="385">
        <v>55</v>
      </c>
      <c r="AE1200" s="385">
        <v>0</v>
      </c>
      <c r="AF1200" s="405">
        <v>1</v>
      </c>
      <c r="AG1200" s="333" t="s">
        <v>2162</v>
      </c>
      <c r="AH1200" s="388" t="s">
        <v>2161</v>
      </c>
      <c r="AI1200" s="388" t="s">
        <v>2162</v>
      </c>
      <c r="AJ1200" s="389">
        <v>12</v>
      </c>
      <c r="AK1200" s="390">
        <v>24</v>
      </c>
      <c r="AL1200" s="333">
        <v>90</v>
      </c>
      <c r="AM1200" s="333">
        <v>16.464879918981481</v>
      </c>
      <c r="AN1200" s="440">
        <v>116.48555555555556</v>
      </c>
      <c r="AO1200" s="389">
        <v>46.357638888888886</v>
      </c>
      <c r="AP1200" s="388">
        <v>14.299999999999999</v>
      </c>
      <c r="AQ1200" s="389">
        <v>2</v>
      </c>
      <c r="AR1200" s="389">
        <v>2</v>
      </c>
      <c r="AS1200" s="389">
        <v>0</v>
      </c>
      <c r="AT1200" s="389">
        <v>0</v>
      </c>
      <c r="AU1200" s="389">
        <v>3</v>
      </c>
      <c r="AV1200" s="389">
        <v>5</v>
      </c>
      <c r="AW1200" s="350">
        <v>2</v>
      </c>
      <c r="AX1200" s="391">
        <v>2</v>
      </c>
      <c r="AY1200" s="83">
        <v>20</v>
      </c>
      <c r="AZ1200" s="5">
        <v>0</v>
      </c>
      <c r="BA1200" s="5" t="s">
        <v>1537</v>
      </c>
      <c r="BB1200" s="5" t="s">
        <v>1537</v>
      </c>
      <c r="BC1200" s="5" t="s">
        <v>1537</v>
      </c>
      <c r="BD1200" s="4" t="s">
        <v>3612</v>
      </c>
      <c r="BE1200" s="5">
        <v>0</v>
      </c>
      <c r="BF1200" s="5">
        <v>0</v>
      </c>
      <c r="BG1200" s="5">
        <v>1</v>
      </c>
      <c r="BH1200" s="5" t="s">
        <v>1537</v>
      </c>
      <c r="BI1200" s="289"/>
      <c r="BJ1200" s="297">
        <v>31</v>
      </c>
      <c r="BK1200" s="297">
        <v>54</v>
      </c>
    </row>
    <row r="1201" spans="1:63" x14ac:dyDescent="0.2">
      <c r="A1201" s="294" t="s">
        <v>284</v>
      </c>
      <c r="B1201" s="290" t="s">
        <v>2229</v>
      </c>
      <c r="C1201" s="340">
        <v>419</v>
      </c>
      <c r="D1201" s="341">
        <v>510</v>
      </c>
      <c r="E1201" s="341">
        <v>586</v>
      </c>
      <c r="F1201" s="341">
        <v>598</v>
      </c>
      <c r="G1201" s="341">
        <v>616</v>
      </c>
      <c r="H1201" s="341">
        <v>682</v>
      </c>
      <c r="I1201" s="342">
        <v>833</v>
      </c>
      <c r="J1201" s="340">
        <v>46</v>
      </c>
      <c r="K1201" s="341">
        <v>94</v>
      </c>
      <c r="L1201" s="341">
        <v>116</v>
      </c>
      <c r="M1201" s="341">
        <v>234</v>
      </c>
      <c r="N1201" s="340">
        <v>419</v>
      </c>
      <c r="O1201" s="341">
        <v>641</v>
      </c>
      <c r="P1201" s="341">
        <v>691</v>
      </c>
      <c r="Q1201" s="343">
        <v>641</v>
      </c>
      <c r="R1201" s="344">
        <v>691</v>
      </c>
      <c r="S1201" s="344">
        <v>790</v>
      </c>
      <c r="T1201" s="344">
        <v>850</v>
      </c>
      <c r="U1201" s="344">
        <v>857</v>
      </c>
      <c r="V1201" s="344">
        <v>857</v>
      </c>
      <c r="W1201" s="344">
        <v>122</v>
      </c>
      <c r="X1201" s="383">
        <v>137</v>
      </c>
      <c r="Y1201" s="384">
        <v>0.12</v>
      </c>
      <c r="Z1201" s="384">
        <v>0.25</v>
      </c>
      <c r="AA1201" s="384">
        <v>0.25</v>
      </c>
      <c r="AB1201" s="385">
        <v>0</v>
      </c>
      <c r="AC1201" s="385">
        <v>0</v>
      </c>
      <c r="AD1201" s="385">
        <v>110</v>
      </c>
      <c r="AE1201" s="385">
        <v>0</v>
      </c>
      <c r="AF1201" s="405">
        <v>0</v>
      </c>
      <c r="AG1201" s="333" t="s">
        <v>2162</v>
      </c>
      <c r="AH1201" s="388" t="s">
        <v>2161</v>
      </c>
      <c r="AI1201" s="388" t="s">
        <v>2162</v>
      </c>
      <c r="AJ1201" s="389">
        <v>18</v>
      </c>
      <c r="AK1201" s="390">
        <v>24</v>
      </c>
      <c r="AL1201" s="333">
        <v>90</v>
      </c>
      <c r="AM1201" s="333">
        <v>24.064055266203702</v>
      </c>
      <c r="AN1201" s="440">
        <v>147.56680555555556</v>
      </c>
      <c r="AO1201" s="389">
        <v>59.513888888888886</v>
      </c>
      <c r="AP1201" s="388">
        <v>14.299999999999999</v>
      </c>
      <c r="AQ1201" s="389">
        <v>4</v>
      </c>
      <c r="AR1201" s="389">
        <v>4</v>
      </c>
      <c r="AS1201" s="389">
        <v>0</v>
      </c>
      <c r="AT1201" s="389">
        <v>0</v>
      </c>
      <c r="AU1201" s="389">
        <v>3</v>
      </c>
      <c r="AV1201" s="389">
        <v>10</v>
      </c>
      <c r="AW1201" s="350">
        <v>2</v>
      </c>
      <c r="AX1201" s="391">
        <v>2</v>
      </c>
      <c r="AY1201" s="83">
        <v>24</v>
      </c>
      <c r="AZ1201" s="5">
        <v>0</v>
      </c>
      <c r="BA1201" s="5" t="s">
        <v>1537</v>
      </c>
      <c r="BB1201" s="5" t="s">
        <v>1537</v>
      </c>
      <c r="BC1201" s="5" t="s">
        <v>1537</v>
      </c>
      <c r="BD1201" s="4" t="s">
        <v>3612</v>
      </c>
      <c r="BE1201" s="5">
        <v>0</v>
      </c>
      <c r="BF1201" s="5">
        <v>0</v>
      </c>
      <c r="BG1201" s="5">
        <v>1</v>
      </c>
      <c r="BH1201" s="354" t="s">
        <v>1537</v>
      </c>
      <c r="BI1201" s="289"/>
      <c r="BJ1201" s="297">
        <v>46</v>
      </c>
      <c r="BK1201" s="297">
        <v>62</v>
      </c>
    </row>
    <row r="1202" spans="1:63" x14ac:dyDescent="0.2">
      <c r="A1202" s="294" t="s">
        <v>283</v>
      </c>
      <c r="B1202" s="290" t="s">
        <v>2229</v>
      </c>
      <c r="C1202" s="340">
        <v>412</v>
      </c>
      <c r="D1202" s="341">
        <v>504</v>
      </c>
      <c r="E1202" s="341">
        <v>579</v>
      </c>
      <c r="F1202" s="341">
        <v>591</v>
      </c>
      <c r="G1202" s="341">
        <v>610</v>
      </c>
      <c r="H1202" s="341">
        <v>675</v>
      </c>
      <c r="I1202" s="342">
        <v>827</v>
      </c>
      <c r="J1202" s="340">
        <v>46</v>
      </c>
      <c r="K1202" s="341">
        <v>94</v>
      </c>
      <c r="L1202" s="341">
        <v>117</v>
      </c>
      <c r="M1202" s="341">
        <v>235</v>
      </c>
      <c r="N1202" s="340">
        <v>412</v>
      </c>
      <c r="O1202" s="341">
        <v>593</v>
      </c>
      <c r="P1202" s="341">
        <v>643</v>
      </c>
      <c r="Q1202" s="343">
        <v>593</v>
      </c>
      <c r="R1202" s="344">
        <v>643</v>
      </c>
      <c r="S1202" s="344">
        <v>721</v>
      </c>
      <c r="T1202" s="344">
        <v>809</v>
      </c>
      <c r="U1202" s="344">
        <v>762</v>
      </c>
      <c r="V1202" s="344">
        <v>762</v>
      </c>
      <c r="W1202" s="344">
        <v>122</v>
      </c>
      <c r="X1202" s="383">
        <v>137</v>
      </c>
      <c r="Y1202" s="384">
        <v>0.12</v>
      </c>
      <c r="Z1202" s="384">
        <v>0.25</v>
      </c>
      <c r="AA1202" s="384">
        <v>0.25</v>
      </c>
      <c r="AB1202" s="385">
        <v>0</v>
      </c>
      <c r="AC1202" s="385">
        <v>0</v>
      </c>
      <c r="AD1202" s="385">
        <v>55</v>
      </c>
      <c r="AE1202" s="385">
        <v>0</v>
      </c>
      <c r="AF1202" s="405">
        <v>1</v>
      </c>
      <c r="AG1202" s="333" t="s">
        <v>2162</v>
      </c>
      <c r="AH1202" s="388" t="s">
        <v>2161</v>
      </c>
      <c r="AI1202" s="388" t="s">
        <v>2162</v>
      </c>
      <c r="AJ1202" s="389">
        <v>18</v>
      </c>
      <c r="AK1202" s="390">
        <v>24</v>
      </c>
      <c r="AL1202" s="333">
        <v>90</v>
      </c>
      <c r="AM1202" s="333">
        <v>24.064055266203702</v>
      </c>
      <c r="AN1202" s="440">
        <v>146.66680555555556</v>
      </c>
      <c r="AO1202" s="389">
        <v>59.513888888888886</v>
      </c>
      <c r="AP1202" s="388">
        <v>14.299999999999999</v>
      </c>
      <c r="AQ1202" s="389">
        <v>2</v>
      </c>
      <c r="AR1202" s="389">
        <v>2</v>
      </c>
      <c r="AS1202" s="389">
        <v>0</v>
      </c>
      <c r="AT1202" s="389">
        <v>0</v>
      </c>
      <c r="AU1202" s="389">
        <v>3</v>
      </c>
      <c r="AV1202" s="389">
        <v>5</v>
      </c>
      <c r="AW1202" s="350">
        <v>2</v>
      </c>
      <c r="AX1202" s="391">
        <v>2</v>
      </c>
      <c r="AY1202" s="83">
        <v>20</v>
      </c>
      <c r="AZ1202" s="5">
        <v>0</v>
      </c>
      <c r="BA1202" s="5" t="s">
        <v>1537</v>
      </c>
      <c r="BB1202" s="5" t="s">
        <v>1537</v>
      </c>
      <c r="BC1202" s="5" t="s">
        <v>1537</v>
      </c>
      <c r="BD1202" s="4" t="s">
        <v>3612</v>
      </c>
      <c r="BE1202" s="5">
        <v>0</v>
      </c>
      <c r="BF1202" s="5">
        <v>0</v>
      </c>
      <c r="BG1202" s="5">
        <v>1</v>
      </c>
      <c r="BH1202" s="354" t="s">
        <v>1537</v>
      </c>
      <c r="BI1202" s="289"/>
      <c r="BJ1202" s="297">
        <v>46</v>
      </c>
      <c r="BK1202" s="297">
        <v>61</v>
      </c>
    </row>
    <row r="1203" spans="1:63" x14ac:dyDescent="0.2">
      <c r="A1203" s="294" t="s">
        <v>1699</v>
      </c>
      <c r="B1203" s="290" t="s">
        <v>2274</v>
      </c>
      <c r="C1203" s="340">
        <v>456</v>
      </c>
      <c r="D1203" s="341">
        <v>546</v>
      </c>
      <c r="E1203" s="341">
        <v>621</v>
      </c>
      <c r="F1203" s="341">
        <v>633</v>
      </c>
      <c r="G1203" s="341">
        <v>653</v>
      </c>
      <c r="H1203" s="341">
        <v>722</v>
      </c>
      <c r="I1203" s="342">
        <v>872</v>
      </c>
      <c r="J1203" s="340">
        <v>53</v>
      </c>
      <c r="K1203" s="341">
        <v>110</v>
      </c>
      <c r="L1203" s="341">
        <v>116</v>
      </c>
      <c r="M1203" s="341">
        <v>234</v>
      </c>
      <c r="N1203" s="340">
        <v>456</v>
      </c>
      <c r="O1203" s="341">
        <v>677</v>
      </c>
      <c r="P1203" s="341">
        <v>729</v>
      </c>
      <c r="Q1203" s="343">
        <v>677</v>
      </c>
      <c r="R1203" s="344">
        <v>729</v>
      </c>
      <c r="S1203" s="344">
        <v>831</v>
      </c>
      <c r="T1203" s="344">
        <v>890</v>
      </c>
      <c r="U1203" s="344">
        <v>899</v>
      </c>
      <c r="V1203" s="344">
        <v>899</v>
      </c>
      <c r="W1203" s="344">
        <v>122</v>
      </c>
      <c r="X1203" s="383">
        <v>137</v>
      </c>
      <c r="Y1203" s="384">
        <v>0.12</v>
      </c>
      <c r="Z1203" s="384">
        <v>0.25</v>
      </c>
      <c r="AA1203" s="384">
        <v>0.25</v>
      </c>
      <c r="AB1203" s="385">
        <v>0</v>
      </c>
      <c r="AC1203" s="385">
        <v>0</v>
      </c>
      <c r="AD1203" s="385">
        <v>110</v>
      </c>
      <c r="AE1203" s="385">
        <v>0</v>
      </c>
      <c r="AF1203" s="405">
        <v>0</v>
      </c>
      <c r="AG1203" s="333" t="s">
        <v>2162</v>
      </c>
      <c r="AH1203" s="388" t="s">
        <v>2161</v>
      </c>
      <c r="AI1203" s="388" t="s">
        <v>2162</v>
      </c>
      <c r="AJ1203" s="389">
        <v>21</v>
      </c>
      <c r="AK1203" s="390">
        <v>24</v>
      </c>
      <c r="AL1203" s="333">
        <v>90</v>
      </c>
      <c r="AM1203" s="333">
        <v>27.863642939814813</v>
      </c>
      <c r="AN1203" s="440">
        <v>162.65743055555558</v>
      </c>
      <c r="AO1203" s="389">
        <v>66.092013888888886</v>
      </c>
      <c r="AP1203" s="388">
        <v>14.299999999999999</v>
      </c>
      <c r="AQ1203" s="389">
        <v>4</v>
      </c>
      <c r="AR1203" s="389">
        <v>4</v>
      </c>
      <c r="AS1203" s="389">
        <v>0</v>
      </c>
      <c r="AT1203" s="389">
        <v>0</v>
      </c>
      <c r="AU1203" s="389">
        <v>3</v>
      </c>
      <c r="AV1203" s="389">
        <v>10</v>
      </c>
      <c r="AW1203" s="350">
        <v>2</v>
      </c>
      <c r="AX1203" s="391">
        <v>2</v>
      </c>
      <c r="AY1203" s="83">
        <v>24</v>
      </c>
      <c r="AZ1203" s="5">
        <v>0</v>
      </c>
      <c r="BA1203" s="5" t="s">
        <v>1537</v>
      </c>
      <c r="BB1203" s="5" t="s">
        <v>1537</v>
      </c>
      <c r="BC1203" s="5" t="s">
        <v>1537</v>
      </c>
      <c r="BD1203" s="4" t="s">
        <v>3612</v>
      </c>
      <c r="BE1203" s="5">
        <v>0</v>
      </c>
      <c r="BF1203" s="5">
        <v>0</v>
      </c>
      <c r="BG1203" s="5">
        <v>1</v>
      </c>
      <c r="BH1203" s="354" t="s">
        <v>1537</v>
      </c>
      <c r="BI1203" s="289"/>
      <c r="BJ1203" s="297">
        <v>53</v>
      </c>
      <c r="BK1203" s="297">
        <v>66</v>
      </c>
    </row>
    <row r="1204" spans="1:63" x14ac:dyDescent="0.2">
      <c r="A1204" s="294" t="s">
        <v>1700</v>
      </c>
      <c r="B1204" s="290" t="s">
        <v>2274</v>
      </c>
      <c r="C1204" s="340">
        <v>448</v>
      </c>
      <c r="D1204" s="341">
        <v>538</v>
      </c>
      <c r="E1204" s="341">
        <v>614</v>
      </c>
      <c r="F1204" s="341">
        <v>626</v>
      </c>
      <c r="G1204" s="341">
        <v>646</v>
      </c>
      <c r="H1204" s="341">
        <v>714</v>
      </c>
      <c r="I1204" s="342">
        <v>867</v>
      </c>
      <c r="J1204" s="340">
        <v>53</v>
      </c>
      <c r="K1204" s="341">
        <v>110</v>
      </c>
      <c r="L1204" s="341">
        <v>117</v>
      </c>
      <c r="M1204" s="341">
        <v>235</v>
      </c>
      <c r="N1204" s="340">
        <v>448</v>
      </c>
      <c r="O1204" s="341">
        <v>629</v>
      </c>
      <c r="P1204" s="341">
        <v>681</v>
      </c>
      <c r="Q1204" s="343">
        <v>629</v>
      </c>
      <c r="R1204" s="344">
        <v>681</v>
      </c>
      <c r="S1204" s="344">
        <v>763</v>
      </c>
      <c r="T1204" s="344">
        <v>849</v>
      </c>
      <c r="U1204" s="344">
        <v>804</v>
      </c>
      <c r="V1204" s="344">
        <v>804</v>
      </c>
      <c r="W1204" s="344">
        <v>122</v>
      </c>
      <c r="X1204" s="383">
        <v>137</v>
      </c>
      <c r="Y1204" s="384">
        <v>0.12</v>
      </c>
      <c r="Z1204" s="384">
        <v>0.25</v>
      </c>
      <c r="AA1204" s="384">
        <v>0.25</v>
      </c>
      <c r="AB1204" s="385">
        <v>0</v>
      </c>
      <c r="AC1204" s="385">
        <v>0</v>
      </c>
      <c r="AD1204" s="385">
        <v>55</v>
      </c>
      <c r="AE1204" s="385">
        <v>0</v>
      </c>
      <c r="AF1204" s="405">
        <v>1</v>
      </c>
      <c r="AG1204" s="333" t="s">
        <v>2162</v>
      </c>
      <c r="AH1204" s="388" t="s">
        <v>2161</v>
      </c>
      <c r="AI1204" s="388" t="s">
        <v>2162</v>
      </c>
      <c r="AJ1204" s="389">
        <v>21</v>
      </c>
      <c r="AK1204" s="390">
        <v>24</v>
      </c>
      <c r="AL1204" s="333">
        <v>90</v>
      </c>
      <c r="AM1204" s="333">
        <v>27.863642939814813</v>
      </c>
      <c r="AN1204" s="440">
        <v>161.75743055555557</v>
      </c>
      <c r="AO1204" s="389">
        <v>66.092013888888886</v>
      </c>
      <c r="AP1204" s="388">
        <v>14.299999999999999</v>
      </c>
      <c r="AQ1204" s="389">
        <v>2</v>
      </c>
      <c r="AR1204" s="389">
        <v>2</v>
      </c>
      <c r="AS1204" s="389">
        <v>0</v>
      </c>
      <c r="AT1204" s="389">
        <v>0</v>
      </c>
      <c r="AU1204" s="389">
        <v>3</v>
      </c>
      <c r="AV1204" s="389">
        <v>5</v>
      </c>
      <c r="AW1204" s="350">
        <v>2</v>
      </c>
      <c r="AX1204" s="391">
        <v>2</v>
      </c>
      <c r="AY1204" s="83">
        <v>20</v>
      </c>
      <c r="AZ1204" s="5">
        <v>0</v>
      </c>
      <c r="BA1204" s="5" t="s">
        <v>1537</v>
      </c>
      <c r="BB1204" s="5" t="s">
        <v>1537</v>
      </c>
      <c r="BC1204" s="5" t="s">
        <v>1537</v>
      </c>
      <c r="BD1204" s="4" t="s">
        <v>3612</v>
      </c>
      <c r="BE1204" s="5">
        <v>0</v>
      </c>
      <c r="BF1204" s="5">
        <v>0</v>
      </c>
      <c r="BG1204" s="5">
        <v>1</v>
      </c>
      <c r="BH1204" s="354" t="s">
        <v>1537</v>
      </c>
      <c r="BI1204" s="289"/>
      <c r="BJ1204" s="297">
        <v>53</v>
      </c>
      <c r="BK1204" s="297">
        <v>65</v>
      </c>
    </row>
    <row r="1205" spans="1:63" x14ac:dyDescent="0.2">
      <c r="A1205" s="294" t="s">
        <v>333</v>
      </c>
      <c r="B1205" s="290" t="s">
        <v>2319</v>
      </c>
      <c r="C1205" s="340">
        <v>447</v>
      </c>
      <c r="D1205" s="341">
        <v>538</v>
      </c>
      <c r="E1205" s="341">
        <v>614</v>
      </c>
      <c r="F1205" s="341">
        <v>625</v>
      </c>
      <c r="G1205" s="341">
        <v>645</v>
      </c>
      <c r="H1205" s="341">
        <v>714</v>
      </c>
      <c r="I1205" s="342">
        <v>866</v>
      </c>
      <c r="J1205" s="340">
        <v>60</v>
      </c>
      <c r="K1205" s="341">
        <v>126</v>
      </c>
      <c r="L1205" s="341">
        <v>117</v>
      </c>
      <c r="M1205" s="341">
        <v>235</v>
      </c>
      <c r="N1205" s="340">
        <v>447</v>
      </c>
      <c r="O1205" s="341">
        <v>628</v>
      </c>
      <c r="P1205" s="341">
        <v>681</v>
      </c>
      <c r="Q1205" s="343">
        <v>628</v>
      </c>
      <c r="R1205" s="344">
        <v>681</v>
      </c>
      <c r="S1205" s="344">
        <v>762</v>
      </c>
      <c r="T1205" s="344">
        <v>848</v>
      </c>
      <c r="U1205" s="344">
        <v>803</v>
      </c>
      <c r="V1205" s="344">
        <v>803</v>
      </c>
      <c r="W1205" s="344">
        <v>122</v>
      </c>
      <c r="X1205" s="383">
        <v>137</v>
      </c>
      <c r="Y1205" s="384">
        <v>0.12</v>
      </c>
      <c r="Z1205" s="384">
        <v>0.25</v>
      </c>
      <c r="AA1205" s="384">
        <v>0.25</v>
      </c>
      <c r="AB1205" s="385">
        <v>0</v>
      </c>
      <c r="AC1205" s="385">
        <v>0</v>
      </c>
      <c r="AD1205" s="385">
        <v>55</v>
      </c>
      <c r="AE1205" s="385">
        <v>0</v>
      </c>
      <c r="AF1205" s="405">
        <v>1</v>
      </c>
      <c r="AG1205" s="333" t="s">
        <v>2162</v>
      </c>
      <c r="AH1205" s="388" t="s">
        <v>2161</v>
      </c>
      <c r="AI1205" s="388" t="s">
        <v>2162</v>
      </c>
      <c r="AJ1205" s="389">
        <v>24</v>
      </c>
      <c r="AK1205" s="390">
        <v>24</v>
      </c>
      <c r="AL1205" s="333">
        <v>90</v>
      </c>
      <c r="AM1205" s="333">
        <v>31.663230613425927</v>
      </c>
      <c r="AN1205" s="440">
        <v>176.84805555555556</v>
      </c>
      <c r="AO1205" s="389">
        <v>72.670138888888886</v>
      </c>
      <c r="AP1205" s="388">
        <v>14.299999999999999</v>
      </c>
      <c r="AQ1205" s="389">
        <v>2</v>
      </c>
      <c r="AR1205" s="389">
        <v>2</v>
      </c>
      <c r="AS1205" s="389">
        <v>0</v>
      </c>
      <c r="AT1205" s="389">
        <v>0</v>
      </c>
      <c r="AU1205" s="389">
        <v>3</v>
      </c>
      <c r="AV1205" s="389">
        <v>5</v>
      </c>
      <c r="AW1205" s="350">
        <v>2</v>
      </c>
      <c r="AX1205" s="391">
        <v>2</v>
      </c>
      <c r="AY1205" s="83">
        <v>20</v>
      </c>
      <c r="AZ1205" s="5">
        <v>0</v>
      </c>
      <c r="BA1205" s="5" t="s">
        <v>1537</v>
      </c>
      <c r="BB1205" s="5" t="s">
        <v>1537</v>
      </c>
      <c r="BC1205" s="5" t="s">
        <v>1537</v>
      </c>
      <c r="BD1205" s="4" t="s">
        <v>3612</v>
      </c>
      <c r="BE1205" s="5">
        <v>0</v>
      </c>
      <c r="BF1205" s="5">
        <v>0</v>
      </c>
      <c r="BG1205" s="5">
        <v>1</v>
      </c>
      <c r="BH1205" s="354" t="s">
        <v>1537</v>
      </c>
      <c r="BI1205" s="289"/>
      <c r="BJ1205" s="297">
        <v>60</v>
      </c>
      <c r="BK1205" s="297">
        <v>65</v>
      </c>
    </row>
    <row r="1206" spans="1:63" x14ac:dyDescent="0.2">
      <c r="A1206" s="294" t="s">
        <v>343</v>
      </c>
      <c r="B1206" s="290" t="s">
        <v>2328</v>
      </c>
      <c r="C1206" s="340">
        <v>458</v>
      </c>
      <c r="D1206" s="341">
        <v>551</v>
      </c>
      <c r="E1206" s="341">
        <v>628</v>
      </c>
      <c r="F1206" s="341">
        <v>641</v>
      </c>
      <c r="G1206" s="341">
        <v>661</v>
      </c>
      <c r="H1206" s="341">
        <v>731</v>
      </c>
      <c r="I1206" s="342">
        <v>889</v>
      </c>
      <c r="J1206" s="340">
        <v>60</v>
      </c>
      <c r="K1206" s="341">
        <v>126</v>
      </c>
      <c r="L1206" s="341">
        <v>118</v>
      </c>
      <c r="M1206" s="341">
        <v>242</v>
      </c>
      <c r="N1206" s="340">
        <v>458</v>
      </c>
      <c r="O1206" s="341">
        <v>684</v>
      </c>
      <c r="P1206" s="341">
        <v>738</v>
      </c>
      <c r="Q1206" s="343">
        <v>684</v>
      </c>
      <c r="R1206" s="344">
        <v>738</v>
      </c>
      <c r="S1206" s="344">
        <v>843</v>
      </c>
      <c r="T1206" s="344">
        <v>895</v>
      </c>
      <c r="U1206" s="344">
        <v>910</v>
      </c>
      <c r="V1206" s="344">
        <v>910</v>
      </c>
      <c r="W1206" s="344">
        <v>122</v>
      </c>
      <c r="X1206" s="383">
        <v>137</v>
      </c>
      <c r="Y1206" s="384">
        <v>0.12</v>
      </c>
      <c r="Z1206" s="384">
        <v>0.25</v>
      </c>
      <c r="AA1206" s="384">
        <v>0.25</v>
      </c>
      <c r="AB1206" s="385">
        <v>0</v>
      </c>
      <c r="AC1206" s="385">
        <v>0</v>
      </c>
      <c r="AD1206" s="385">
        <v>132</v>
      </c>
      <c r="AE1206" s="385">
        <v>0</v>
      </c>
      <c r="AF1206" s="405">
        <v>0</v>
      </c>
      <c r="AG1206" s="333" t="s">
        <v>2162</v>
      </c>
      <c r="AH1206" s="388" t="s">
        <v>2161</v>
      </c>
      <c r="AI1206" s="388" t="s">
        <v>2162</v>
      </c>
      <c r="AJ1206" s="389">
        <v>24</v>
      </c>
      <c r="AK1206" s="390">
        <v>24</v>
      </c>
      <c r="AL1206" s="333">
        <v>93</v>
      </c>
      <c r="AM1206" s="333">
        <v>32.715747974537038</v>
      </c>
      <c r="AN1206" s="440">
        <v>191.67555555555558</v>
      </c>
      <c r="AO1206" s="389">
        <v>77.763888888888886</v>
      </c>
      <c r="AP1206" s="388">
        <v>14.799999999999999</v>
      </c>
      <c r="AQ1206" s="389">
        <v>4</v>
      </c>
      <c r="AR1206" s="389">
        <v>4</v>
      </c>
      <c r="AS1206" s="389">
        <v>0</v>
      </c>
      <c r="AT1206" s="389">
        <v>0</v>
      </c>
      <c r="AU1206" s="389">
        <v>4</v>
      </c>
      <c r="AV1206" s="389">
        <v>12</v>
      </c>
      <c r="AW1206" s="350">
        <v>2</v>
      </c>
      <c r="AX1206" s="391">
        <v>2</v>
      </c>
      <c r="AY1206" s="83">
        <v>24</v>
      </c>
      <c r="AZ1206" s="5">
        <v>0</v>
      </c>
      <c r="BA1206" s="5" t="s">
        <v>1537</v>
      </c>
      <c r="BB1206" s="5" t="s">
        <v>1537</v>
      </c>
      <c r="BC1206" s="5" t="s">
        <v>1537</v>
      </c>
      <c r="BD1206" s="4" t="s">
        <v>3612</v>
      </c>
      <c r="BE1206" s="5">
        <v>0</v>
      </c>
      <c r="BF1206" s="5">
        <v>0</v>
      </c>
      <c r="BG1206" s="5">
        <v>1</v>
      </c>
      <c r="BH1206" s="354" t="s">
        <v>1537</v>
      </c>
      <c r="BI1206" s="289"/>
      <c r="BJ1206" s="297">
        <v>60</v>
      </c>
      <c r="BK1206" s="297">
        <v>67</v>
      </c>
    </row>
    <row r="1207" spans="1:63" x14ac:dyDescent="0.2">
      <c r="A1207" s="294" t="s">
        <v>244</v>
      </c>
      <c r="B1207" s="290" t="s">
        <v>2194</v>
      </c>
      <c r="C1207" s="340">
        <v>351</v>
      </c>
      <c r="D1207" s="341">
        <v>447</v>
      </c>
      <c r="E1207" s="341">
        <v>525</v>
      </c>
      <c r="F1207" s="341">
        <v>536</v>
      </c>
      <c r="G1207" s="341">
        <v>555</v>
      </c>
      <c r="H1207" s="341">
        <v>615</v>
      </c>
      <c r="I1207" s="342">
        <v>772</v>
      </c>
      <c r="J1207" s="340">
        <v>31</v>
      </c>
      <c r="K1207" s="341">
        <v>63</v>
      </c>
      <c r="L1207" s="341">
        <v>118</v>
      </c>
      <c r="M1207" s="341">
        <v>242</v>
      </c>
      <c r="N1207" s="340">
        <v>351</v>
      </c>
      <c r="O1207" s="341">
        <v>579</v>
      </c>
      <c r="P1207" s="341">
        <v>626</v>
      </c>
      <c r="Q1207" s="343">
        <v>579</v>
      </c>
      <c r="R1207" s="344">
        <v>626</v>
      </c>
      <c r="S1207" s="344">
        <v>720</v>
      </c>
      <c r="T1207" s="344">
        <v>776</v>
      </c>
      <c r="U1207" s="344">
        <v>785</v>
      </c>
      <c r="V1207" s="344">
        <v>785</v>
      </c>
      <c r="W1207" s="344">
        <v>122</v>
      </c>
      <c r="X1207" s="383">
        <v>137</v>
      </c>
      <c r="Y1207" s="384">
        <v>0.12</v>
      </c>
      <c r="Z1207" s="384">
        <v>0.25</v>
      </c>
      <c r="AA1207" s="384">
        <v>0.25</v>
      </c>
      <c r="AB1207" s="385">
        <v>0</v>
      </c>
      <c r="AC1207" s="385">
        <v>0</v>
      </c>
      <c r="AD1207" s="385">
        <v>132</v>
      </c>
      <c r="AE1207" s="385">
        <v>0</v>
      </c>
      <c r="AF1207" s="405">
        <v>0</v>
      </c>
      <c r="AG1207" s="333" t="s">
        <v>2162</v>
      </c>
      <c r="AH1207" s="388" t="s">
        <v>2161</v>
      </c>
      <c r="AI1207" s="388" t="s">
        <v>2162</v>
      </c>
      <c r="AJ1207" s="389">
        <v>12</v>
      </c>
      <c r="AK1207" s="390">
        <v>24</v>
      </c>
      <c r="AL1207" s="333">
        <v>93</v>
      </c>
      <c r="AM1207" s="333">
        <v>17.01218894675926</v>
      </c>
      <c r="AN1207" s="440">
        <v>125.26305555555557</v>
      </c>
      <c r="AO1207" s="389">
        <v>49.076388888888886</v>
      </c>
      <c r="AP1207" s="388">
        <v>14.799999999999999</v>
      </c>
      <c r="AQ1207" s="389">
        <v>4</v>
      </c>
      <c r="AR1207" s="389">
        <v>4</v>
      </c>
      <c r="AS1207" s="389">
        <v>0</v>
      </c>
      <c r="AT1207" s="389">
        <v>0</v>
      </c>
      <c r="AU1207" s="389">
        <v>4</v>
      </c>
      <c r="AV1207" s="389">
        <v>12</v>
      </c>
      <c r="AW1207" s="350">
        <v>2</v>
      </c>
      <c r="AX1207" s="391">
        <v>2</v>
      </c>
      <c r="AY1207" s="83">
        <v>24</v>
      </c>
      <c r="AZ1207" s="5">
        <v>0</v>
      </c>
      <c r="BA1207" s="5" t="s">
        <v>1537</v>
      </c>
      <c r="BB1207" s="5" t="s">
        <v>1537</v>
      </c>
      <c r="BC1207" s="5" t="s">
        <v>1537</v>
      </c>
      <c r="BD1207" s="4" t="s">
        <v>3612</v>
      </c>
      <c r="BE1207" s="5">
        <v>0</v>
      </c>
      <c r="BF1207" s="5">
        <v>0</v>
      </c>
      <c r="BG1207" s="5">
        <v>1</v>
      </c>
      <c r="BH1207" s="354" t="s">
        <v>1537</v>
      </c>
      <c r="BI1207" s="289"/>
      <c r="BJ1207" s="297">
        <v>31</v>
      </c>
      <c r="BK1207" s="297">
        <v>56</v>
      </c>
    </row>
    <row r="1208" spans="1:63" x14ac:dyDescent="0.2">
      <c r="A1208" s="294" t="s">
        <v>243</v>
      </c>
      <c r="B1208" s="290" t="s">
        <v>2194</v>
      </c>
      <c r="C1208" s="340">
        <v>342</v>
      </c>
      <c r="D1208" s="341">
        <v>441</v>
      </c>
      <c r="E1208" s="341">
        <v>519</v>
      </c>
      <c r="F1208" s="341">
        <v>529</v>
      </c>
      <c r="G1208" s="341">
        <v>547</v>
      </c>
      <c r="H1208" s="341">
        <v>609</v>
      </c>
      <c r="I1208" s="342">
        <v>766</v>
      </c>
      <c r="J1208" s="340">
        <v>31</v>
      </c>
      <c r="K1208" s="341">
        <v>63</v>
      </c>
      <c r="L1208" s="341">
        <v>121</v>
      </c>
      <c r="M1208" s="341">
        <v>243</v>
      </c>
      <c r="N1208" s="340">
        <v>342</v>
      </c>
      <c r="O1208" s="341">
        <v>530</v>
      </c>
      <c r="P1208" s="341">
        <v>575</v>
      </c>
      <c r="Q1208" s="343">
        <v>530</v>
      </c>
      <c r="R1208" s="344">
        <v>575</v>
      </c>
      <c r="S1208" s="344">
        <v>642</v>
      </c>
      <c r="T1208" s="344">
        <v>733</v>
      </c>
      <c r="U1208" s="344">
        <v>682</v>
      </c>
      <c r="V1208" s="344">
        <v>682</v>
      </c>
      <c r="W1208" s="344">
        <v>122</v>
      </c>
      <c r="X1208" s="383">
        <v>137</v>
      </c>
      <c r="Y1208" s="384">
        <v>0.12</v>
      </c>
      <c r="Z1208" s="384">
        <v>0.25</v>
      </c>
      <c r="AA1208" s="384">
        <v>0.25</v>
      </c>
      <c r="AB1208" s="385">
        <v>0</v>
      </c>
      <c r="AC1208" s="385">
        <v>0</v>
      </c>
      <c r="AD1208" s="385">
        <v>66</v>
      </c>
      <c r="AE1208" s="385">
        <v>0</v>
      </c>
      <c r="AF1208" s="405">
        <v>1</v>
      </c>
      <c r="AG1208" s="333" t="s">
        <v>2162</v>
      </c>
      <c r="AH1208" s="388" t="s">
        <v>2161</v>
      </c>
      <c r="AI1208" s="388" t="s">
        <v>2162</v>
      </c>
      <c r="AJ1208" s="389">
        <v>12</v>
      </c>
      <c r="AK1208" s="390">
        <v>24</v>
      </c>
      <c r="AL1208" s="333">
        <v>93</v>
      </c>
      <c r="AM1208" s="333">
        <v>17.01218894675926</v>
      </c>
      <c r="AN1208" s="440">
        <v>124.18305555555557</v>
      </c>
      <c r="AO1208" s="389">
        <v>49.076388888888886</v>
      </c>
      <c r="AP1208" s="388">
        <v>14.799999999999999</v>
      </c>
      <c r="AQ1208" s="389">
        <v>2</v>
      </c>
      <c r="AR1208" s="389">
        <v>2</v>
      </c>
      <c r="AS1208" s="389">
        <v>0</v>
      </c>
      <c r="AT1208" s="389">
        <v>0</v>
      </c>
      <c r="AU1208" s="389">
        <v>4</v>
      </c>
      <c r="AV1208" s="389">
        <v>6</v>
      </c>
      <c r="AW1208" s="350">
        <v>2</v>
      </c>
      <c r="AX1208" s="391">
        <v>2</v>
      </c>
      <c r="AY1208" s="83">
        <v>20</v>
      </c>
      <c r="AZ1208" s="5">
        <v>0</v>
      </c>
      <c r="BA1208" s="5" t="s">
        <v>1537</v>
      </c>
      <c r="BB1208" s="5" t="s">
        <v>1537</v>
      </c>
      <c r="BC1208" s="5" t="s">
        <v>1537</v>
      </c>
      <c r="BD1208" s="4" t="s">
        <v>3612</v>
      </c>
      <c r="BE1208" s="5">
        <v>0</v>
      </c>
      <c r="BF1208" s="5">
        <v>0</v>
      </c>
      <c r="BG1208" s="5">
        <v>1</v>
      </c>
      <c r="BH1208" s="354" t="s">
        <v>1537</v>
      </c>
      <c r="BI1208" s="289"/>
      <c r="BJ1208" s="297">
        <v>31</v>
      </c>
      <c r="BK1208" s="297">
        <v>55</v>
      </c>
    </row>
    <row r="1209" spans="1:63" x14ac:dyDescent="0.2">
      <c r="A1209" s="294" t="s">
        <v>294</v>
      </c>
      <c r="B1209" s="290" t="s">
        <v>2238</v>
      </c>
      <c r="C1209" s="340">
        <v>421</v>
      </c>
      <c r="D1209" s="341">
        <v>516</v>
      </c>
      <c r="E1209" s="341">
        <v>593</v>
      </c>
      <c r="F1209" s="341">
        <v>605</v>
      </c>
      <c r="G1209" s="341">
        <v>624</v>
      </c>
      <c r="H1209" s="341">
        <v>692</v>
      </c>
      <c r="I1209" s="342">
        <v>849</v>
      </c>
      <c r="J1209" s="340">
        <v>46</v>
      </c>
      <c r="K1209" s="341">
        <v>94</v>
      </c>
      <c r="L1209" s="341">
        <v>118</v>
      </c>
      <c r="M1209" s="341">
        <v>242</v>
      </c>
      <c r="N1209" s="340">
        <v>421</v>
      </c>
      <c r="O1209" s="341">
        <v>649</v>
      </c>
      <c r="P1209" s="341">
        <v>700</v>
      </c>
      <c r="Q1209" s="343">
        <v>649</v>
      </c>
      <c r="R1209" s="344">
        <v>700</v>
      </c>
      <c r="S1209" s="344">
        <v>802</v>
      </c>
      <c r="T1209" s="344">
        <v>854</v>
      </c>
      <c r="U1209" s="344">
        <v>868</v>
      </c>
      <c r="V1209" s="344">
        <v>868</v>
      </c>
      <c r="W1209" s="344">
        <v>122</v>
      </c>
      <c r="X1209" s="383">
        <v>137</v>
      </c>
      <c r="Y1209" s="384">
        <v>0.12</v>
      </c>
      <c r="Z1209" s="384">
        <v>0.25</v>
      </c>
      <c r="AA1209" s="384">
        <v>0.25</v>
      </c>
      <c r="AB1209" s="385">
        <v>0</v>
      </c>
      <c r="AC1209" s="385">
        <v>0</v>
      </c>
      <c r="AD1209" s="385">
        <v>132</v>
      </c>
      <c r="AE1209" s="385">
        <v>0</v>
      </c>
      <c r="AF1209" s="405">
        <v>0</v>
      </c>
      <c r="AG1209" s="333" t="s">
        <v>2162</v>
      </c>
      <c r="AH1209" s="388" t="s">
        <v>2161</v>
      </c>
      <c r="AI1209" s="388" t="s">
        <v>2162</v>
      </c>
      <c r="AJ1209" s="389">
        <v>18</v>
      </c>
      <c r="AK1209" s="390">
        <v>24</v>
      </c>
      <c r="AL1209" s="333">
        <v>93</v>
      </c>
      <c r="AM1209" s="333">
        <v>24.863968460648149</v>
      </c>
      <c r="AN1209" s="440">
        <v>158.46930555555556</v>
      </c>
      <c r="AO1209" s="389">
        <v>63.420138888888886</v>
      </c>
      <c r="AP1209" s="388">
        <v>14.799999999999999</v>
      </c>
      <c r="AQ1209" s="389">
        <v>4</v>
      </c>
      <c r="AR1209" s="389">
        <v>4</v>
      </c>
      <c r="AS1209" s="389">
        <v>0</v>
      </c>
      <c r="AT1209" s="389">
        <v>0</v>
      </c>
      <c r="AU1209" s="389">
        <v>4</v>
      </c>
      <c r="AV1209" s="389">
        <v>12</v>
      </c>
      <c r="AW1209" s="350">
        <v>2</v>
      </c>
      <c r="AX1209" s="391">
        <v>2</v>
      </c>
      <c r="AY1209" s="83">
        <v>24</v>
      </c>
      <c r="AZ1209" s="5">
        <v>0</v>
      </c>
      <c r="BA1209" s="5" t="s">
        <v>1537</v>
      </c>
      <c r="BB1209" s="5" t="s">
        <v>1537</v>
      </c>
      <c r="BC1209" s="5" t="s">
        <v>1537</v>
      </c>
      <c r="BD1209" s="4" t="s">
        <v>3612</v>
      </c>
      <c r="BE1209" s="5">
        <v>0</v>
      </c>
      <c r="BF1209" s="5">
        <v>0</v>
      </c>
      <c r="BG1209" s="5">
        <v>1</v>
      </c>
      <c r="BH1209" s="354" t="s">
        <v>1537</v>
      </c>
      <c r="BI1209" s="289"/>
      <c r="BJ1209" s="297">
        <v>46</v>
      </c>
      <c r="BK1209" s="297">
        <v>63</v>
      </c>
    </row>
    <row r="1210" spans="1:63" x14ac:dyDescent="0.2">
      <c r="A1210" s="294" t="s">
        <v>293</v>
      </c>
      <c r="B1210" s="290" t="s">
        <v>2238</v>
      </c>
      <c r="C1210" s="340">
        <v>414</v>
      </c>
      <c r="D1210" s="341">
        <v>509</v>
      </c>
      <c r="E1210" s="341">
        <v>587</v>
      </c>
      <c r="F1210" s="341">
        <v>599</v>
      </c>
      <c r="G1210" s="341">
        <v>618</v>
      </c>
      <c r="H1210" s="341">
        <v>685</v>
      </c>
      <c r="I1210" s="342">
        <v>843</v>
      </c>
      <c r="J1210" s="340">
        <v>46</v>
      </c>
      <c r="K1210" s="341">
        <v>94</v>
      </c>
      <c r="L1210" s="341">
        <v>121</v>
      </c>
      <c r="M1210" s="341">
        <v>243</v>
      </c>
      <c r="N1210" s="340">
        <v>414</v>
      </c>
      <c r="O1210" s="341">
        <v>600</v>
      </c>
      <c r="P1210" s="341">
        <v>650</v>
      </c>
      <c r="Q1210" s="343">
        <v>600</v>
      </c>
      <c r="R1210" s="344">
        <v>650</v>
      </c>
      <c r="S1210" s="344">
        <v>724</v>
      </c>
      <c r="T1210" s="344">
        <v>812</v>
      </c>
      <c r="U1210" s="344">
        <v>765</v>
      </c>
      <c r="V1210" s="344">
        <v>765</v>
      </c>
      <c r="W1210" s="344">
        <v>122</v>
      </c>
      <c r="X1210" s="383">
        <v>137</v>
      </c>
      <c r="Y1210" s="384">
        <v>0.12</v>
      </c>
      <c r="Z1210" s="384">
        <v>0.25</v>
      </c>
      <c r="AA1210" s="384">
        <v>0.25</v>
      </c>
      <c r="AB1210" s="385">
        <v>0</v>
      </c>
      <c r="AC1210" s="385">
        <v>0</v>
      </c>
      <c r="AD1210" s="385">
        <v>66</v>
      </c>
      <c r="AE1210" s="385">
        <v>0</v>
      </c>
      <c r="AF1210" s="405">
        <v>1</v>
      </c>
      <c r="AG1210" s="333" t="s">
        <v>2162</v>
      </c>
      <c r="AH1210" s="388" t="s">
        <v>2161</v>
      </c>
      <c r="AI1210" s="388" t="s">
        <v>2162</v>
      </c>
      <c r="AJ1210" s="389">
        <v>18</v>
      </c>
      <c r="AK1210" s="390">
        <v>24</v>
      </c>
      <c r="AL1210" s="333">
        <v>93</v>
      </c>
      <c r="AM1210" s="333">
        <v>24.863968460648149</v>
      </c>
      <c r="AN1210" s="440">
        <v>157.38930555555558</v>
      </c>
      <c r="AO1210" s="389">
        <v>63.420138888888886</v>
      </c>
      <c r="AP1210" s="388">
        <v>14.799999999999999</v>
      </c>
      <c r="AQ1210" s="389">
        <v>2</v>
      </c>
      <c r="AR1210" s="389">
        <v>2</v>
      </c>
      <c r="AS1210" s="389">
        <v>0</v>
      </c>
      <c r="AT1210" s="389">
        <v>0</v>
      </c>
      <c r="AU1210" s="389">
        <v>4</v>
      </c>
      <c r="AV1210" s="389">
        <v>6</v>
      </c>
      <c r="AW1210" s="350">
        <v>2</v>
      </c>
      <c r="AX1210" s="391">
        <v>2</v>
      </c>
      <c r="AY1210" s="83">
        <v>20</v>
      </c>
      <c r="AZ1210" s="5">
        <v>0</v>
      </c>
      <c r="BA1210" s="5" t="s">
        <v>1537</v>
      </c>
      <c r="BB1210" s="5" t="s">
        <v>1537</v>
      </c>
      <c r="BC1210" s="5" t="s">
        <v>1537</v>
      </c>
      <c r="BD1210" s="4" t="s">
        <v>3612</v>
      </c>
      <c r="BE1210" s="5">
        <v>0</v>
      </c>
      <c r="BF1210" s="5">
        <v>0</v>
      </c>
      <c r="BG1210" s="5">
        <v>1</v>
      </c>
      <c r="BH1210" s="354" t="s">
        <v>1537</v>
      </c>
      <c r="BI1210" s="289"/>
      <c r="BJ1210" s="297">
        <v>46</v>
      </c>
      <c r="BK1210" s="297">
        <v>62</v>
      </c>
    </row>
    <row r="1211" spans="1:63" x14ac:dyDescent="0.2">
      <c r="A1211" s="294" t="s">
        <v>1710</v>
      </c>
      <c r="B1211" s="290" t="s">
        <v>2283</v>
      </c>
      <c r="C1211" s="340">
        <v>458</v>
      </c>
      <c r="D1211" s="341">
        <v>551</v>
      </c>
      <c r="E1211" s="341">
        <v>629</v>
      </c>
      <c r="F1211" s="341">
        <v>642</v>
      </c>
      <c r="G1211" s="341">
        <v>661</v>
      </c>
      <c r="H1211" s="341">
        <v>731</v>
      </c>
      <c r="I1211" s="342">
        <v>889</v>
      </c>
      <c r="J1211" s="340">
        <v>53</v>
      </c>
      <c r="K1211" s="341">
        <v>110</v>
      </c>
      <c r="L1211" s="341">
        <v>118</v>
      </c>
      <c r="M1211" s="341">
        <v>242</v>
      </c>
      <c r="N1211" s="340">
        <v>458</v>
      </c>
      <c r="O1211" s="341">
        <v>685</v>
      </c>
      <c r="P1211" s="341">
        <v>739</v>
      </c>
      <c r="Q1211" s="343">
        <v>685</v>
      </c>
      <c r="R1211" s="344">
        <v>739</v>
      </c>
      <c r="S1211" s="344">
        <v>844</v>
      </c>
      <c r="T1211" s="344">
        <v>895</v>
      </c>
      <c r="U1211" s="344">
        <v>911</v>
      </c>
      <c r="V1211" s="344">
        <v>911</v>
      </c>
      <c r="W1211" s="344">
        <v>122</v>
      </c>
      <c r="X1211" s="383">
        <v>137</v>
      </c>
      <c r="Y1211" s="384">
        <v>0.12</v>
      </c>
      <c r="Z1211" s="384">
        <v>0.25</v>
      </c>
      <c r="AA1211" s="384">
        <v>0.25</v>
      </c>
      <c r="AB1211" s="385">
        <v>0</v>
      </c>
      <c r="AC1211" s="385">
        <v>0</v>
      </c>
      <c r="AD1211" s="385">
        <v>132</v>
      </c>
      <c r="AE1211" s="385">
        <v>0</v>
      </c>
      <c r="AF1211" s="405">
        <v>0</v>
      </c>
      <c r="AG1211" s="333" t="s">
        <v>2162</v>
      </c>
      <c r="AH1211" s="388" t="s">
        <v>2161</v>
      </c>
      <c r="AI1211" s="388" t="s">
        <v>2162</v>
      </c>
      <c r="AJ1211" s="389">
        <v>21</v>
      </c>
      <c r="AK1211" s="390">
        <v>24</v>
      </c>
      <c r="AL1211" s="333">
        <v>93</v>
      </c>
      <c r="AM1211" s="333">
        <v>28.789858217592592</v>
      </c>
      <c r="AN1211" s="440">
        <v>175.07243055555557</v>
      </c>
      <c r="AO1211" s="389">
        <v>70.592013888888886</v>
      </c>
      <c r="AP1211" s="388">
        <v>14.799999999999999</v>
      </c>
      <c r="AQ1211" s="389">
        <v>4</v>
      </c>
      <c r="AR1211" s="389">
        <v>4</v>
      </c>
      <c r="AS1211" s="389">
        <v>0</v>
      </c>
      <c r="AT1211" s="389">
        <v>0</v>
      </c>
      <c r="AU1211" s="389">
        <v>4</v>
      </c>
      <c r="AV1211" s="389">
        <v>12</v>
      </c>
      <c r="AW1211" s="350">
        <v>2</v>
      </c>
      <c r="AX1211" s="391">
        <v>2</v>
      </c>
      <c r="AY1211" s="83">
        <v>24</v>
      </c>
      <c r="AZ1211" s="5">
        <v>0</v>
      </c>
      <c r="BA1211" s="5" t="s">
        <v>1537</v>
      </c>
      <c r="BB1211" s="5" t="s">
        <v>1537</v>
      </c>
      <c r="BC1211" s="5" t="s">
        <v>1537</v>
      </c>
      <c r="BD1211" s="4" t="s">
        <v>3612</v>
      </c>
      <c r="BE1211" s="5">
        <v>0</v>
      </c>
      <c r="BF1211" s="5">
        <v>0</v>
      </c>
      <c r="BG1211" s="5">
        <v>1</v>
      </c>
      <c r="BH1211" s="354" t="s">
        <v>1537</v>
      </c>
      <c r="BI1211" s="289"/>
      <c r="BJ1211" s="297">
        <v>53</v>
      </c>
      <c r="BK1211" s="297">
        <v>67</v>
      </c>
    </row>
    <row r="1212" spans="1:63" x14ac:dyDescent="0.2">
      <c r="A1212" s="294" t="s">
        <v>1709</v>
      </c>
      <c r="B1212" s="290" t="s">
        <v>2283</v>
      </c>
      <c r="C1212" s="340">
        <v>450</v>
      </c>
      <c r="D1212" s="341">
        <v>545</v>
      </c>
      <c r="E1212" s="341">
        <v>623</v>
      </c>
      <c r="F1212" s="341">
        <v>636</v>
      </c>
      <c r="G1212" s="341">
        <v>655</v>
      </c>
      <c r="H1212" s="341">
        <v>725</v>
      </c>
      <c r="I1212" s="342">
        <v>882</v>
      </c>
      <c r="J1212" s="340">
        <v>53</v>
      </c>
      <c r="K1212" s="341">
        <v>110</v>
      </c>
      <c r="L1212" s="341">
        <v>121</v>
      </c>
      <c r="M1212" s="341">
        <v>243</v>
      </c>
      <c r="N1212" s="340">
        <v>450</v>
      </c>
      <c r="O1212" s="341">
        <v>636</v>
      </c>
      <c r="P1212" s="341">
        <v>687</v>
      </c>
      <c r="Q1212" s="343">
        <v>636</v>
      </c>
      <c r="R1212" s="344">
        <v>687</v>
      </c>
      <c r="S1212" s="344">
        <v>766</v>
      </c>
      <c r="T1212" s="344">
        <v>853</v>
      </c>
      <c r="U1212" s="344">
        <v>807</v>
      </c>
      <c r="V1212" s="344">
        <v>807</v>
      </c>
      <c r="W1212" s="344">
        <v>122</v>
      </c>
      <c r="X1212" s="383">
        <v>137</v>
      </c>
      <c r="Y1212" s="384">
        <v>0.12</v>
      </c>
      <c r="Z1212" s="384">
        <v>0.25</v>
      </c>
      <c r="AA1212" s="384">
        <v>0.25</v>
      </c>
      <c r="AB1212" s="385">
        <v>0</v>
      </c>
      <c r="AC1212" s="385">
        <v>0</v>
      </c>
      <c r="AD1212" s="385">
        <v>66</v>
      </c>
      <c r="AE1212" s="385">
        <v>0</v>
      </c>
      <c r="AF1212" s="405">
        <v>1</v>
      </c>
      <c r="AG1212" s="333" t="s">
        <v>2162</v>
      </c>
      <c r="AH1212" s="388" t="s">
        <v>2161</v>
      </c>
      <c r="AI1212" s="388" t="s">
        <v>2162</v>
      </c>
      <c r="AJ1212" s="389">
        <v>21</v>
      </c>
      <c r="AK1212" s="390">
        <v>24</v>
      </c>
      <c r="AL1212" s="333">
        <v>93</v>
      </c>
      <c r="AM1212" s="333">
        <v>28.789858217592592</v>
      </c>
      <c r="AN1212" s="440">
        <v>173.99243055555559</v>
      </c>
      <c r="AO1212" s="389">
        <v>70.592013888888886</v>
      </c>
      <c r="AP1212" s="388">
        <v>14.799999999999999</v>
      </c>
      <c r="AQ1212" s="389">
        <v>2</v>
      </c>
      <c r="AR1212" s="389">
        <v>2</v>
      </c>
      <c r="AS1212" s="389">
        <v>0</v>
      </c>
      <c r="AT1212" s="389">
        <v>0</v>
      </c>
      <c r="AU1212" s="389">
        <v>4</v>
      </c>
      <c r="AV1212" s="389">
        <v>6</v>
      </c>
      <c r="AW1212" s="350">
        <v>2</v>
      </c>
      <c r="AX1212" s="391">
        <v>2</v>
      </c>
      <c r="AY1212" s="83">
        <v>20</v>
      </c>
      <c r="AZ1212" s="5">
        <v>0</v>
      </c>
      <c r="BA1212" s="5" t="s">
        <v>1537</v>
      </c>
      <c r="BB1212" s="5" t="s">
        <v>1537</v>
      </c>
      <c r="BC1212" s="5" t="s">
        <v>1537</v>
      </c>
      <c r="BD1212" s="4" t="s">
        <v>3612</v>
      </c>
      <c r="BE1212" s="5">
        <v>0</v>
      </c>
      <c r="BF1212" s="5">
        <v>0</v>
      </c>
      <c r="BG1212" s="5">
        <v>1</v>
      </c>
      <c r="BH1212" s="354" t="s">
        <v>1537</v>
      </c>
      <c r="BI1212" s="289"/>
      <c r="BJ1212" s="297">
        <v>53</v>
      </c>
      <c r="BK1212" s="297">
        <v>66</v>
      </c>
    </row>
    <row r="1213" spans="1:63" x14ac:dyDescent="0.2">
      <c r="A1213" s="294" t="s">
        <v>342</v>
      </c>
      <c r="B1213" s="290" t="s">
        <v>2328</v>
      </c>
      <c r="C1213" s="340">
        <v>449</v>
      </c>
      <c r="D1213" s="341">
        <v>544</v>
      </c>
      <c r="E1213" s="341">
        <v>623</v>
      </c>
      <c r="F1213" s="341">
        <v>634</v>
      </c>
      <c r="G1213" s="341">
        <v>655</v>
      </c>
      <c r="H1213" s="341">
        <v>724</v>
      </c>
      <c r="I1213" s="342">
        <v>882</v>
      </c>
      <c r="J1213" s="340">
        <v>60</v>
      </c>
      <c r="K1213" s="341">
        <v>126</v>
      </c>
      <c r="L1213" s="341">
        <v>121</v>
      </c>
      <c r="M1213" s="341">
        <v>243</v>
      </c>
      <c r="N1213" s="340">
        <v>449</v>
      </c>
      <c r="O1213" s="341">
        <v>636</v>
      </c>
      <c r="P1213" s="341">
        <v>687</v>
      </c>
      <c r="Q1213" s="343">
        <v>636</v>
      </c>
      <c r="R1213" s="344">
        <v>687</v>
      </c>
      <c r="S1213" s="344">
        <v>765</v>
      </c>
      <c r="T1213" s="344">
        <v>852</v>
      </c>
      <c r="U1213" s="344">
        <v>807</v>
      </c>
      <c r="V1213" s="344">
        <v>807</v>
      </c>
      <c r="W1213" s="344">
        <v>122</v>
      </c>
      <c r="X1213" s="383">
        <v>137</v>
      </c>
      <c r="Y1213" s="384">
        <v>0.12</v>
      </c>
      <c r="Z1213" s="384">
        <v>0.25</v>
      </c>
      <c r="AA1213" s="384">
        <v>0.25</v>
      </c>
      <c r="AB1213" s="385">
        <v>0</v>
      </c>
      <c r="AC1213" s="385">
        <v>0</v>
      </c>
      <c r="AD1213" s="385">
        <v>66</v>
      </c>
      <c r="AE1213" s="385">
        <v>0</v>
      </c>
      <c r="AF1213" s="405">
        <v>1</v>
      </c>
      <c r="AG1213" s="333" t="s">
        <v>2162</v>
      </c>
      <c r="AH1213" s="388" t="s">
        <v>2161</v>
      </c>
      <c r="AI1213" s="388" t="s">
        <v>2162</v>
      </c>
      <c r="AJ1213" s="389">
        <v>24</v>
      </c>
      <c r="AK1213" s="390">
        <v>24</v>
      </c>
      <c r="AL1213" s="333">
        <v>93</v>
      </c>
      <c r="AM1213" s="333">
        <v>32.715747974537038</v>
      </c>
      <c r="AN1213" s="440">
        <v>190.59555555555559</v>
      </c>
      <c r="AO1213" s="389">
        <v>77.763888888888886</v>
      </c>
      <c r="AP1213" s="388">
        <v>14.799999999999999</v>
      </c>
      <c r="AQ1213" s="389">
        <v>2</v>
      </c>
      <c r="AR1213" s="389">
        <v>2</v>
      </c>
      <c r="AS1213" s="389">
        <v>0</v>
      </c>
      <c r="AT1213" s="389">
        <v>0</v>
      </c>
      <c r="AU1213" s="389">
        <v>4</v>
      </c>
      <c r="AV1213" s="389">
        <v>6</v>
      </c>
      <c r="AW1213" s="350">
        <v>2</v>
      </c>
      <c r="AX1213" s="391">
        <v>2</v>
      </c>
      <c r="AY1213" s="83">
        <v>20</v>
      </c>
      <c r="AZ1213" s="5">
        <v>0</v>
      </c>
      <c r="BA1213" s="5" t="s">
        <v>1537</v>
      </c>
      <c r="BB1213" s="5" t="s">
        <v>1537</v>
      </c>
      <c r="BC1213" s="5" t="s">
        <v>1537</v>
      </c>
      <c r="BD1213" s="4" t="s">
        <v>3612</v>
      </c>
      <c r="BE1213" s="5">
        <v>0</v>
      </c>
      <c r="BF1213" s="5">
        <v>0</v>
      </c>
      <c r="BG1213" s="5">
        <v>1</v>
      </c>
      <c r="BH1213" s="354" t="s">
        <v>1537</v>
      </c>
      <c r="BI1213" s="289"/>
      <c r="BJ1213" s="297">
        <v>60</v>
      </c>
      <c r="BK1213" s="297">
        <v>66</v>
      </c>
    </row>
    <row r="1214" spans="1:63" x14ac:dyDescent="0.2">
      <c r="A1214" s="295" t="s">
        <v>353</v>
      </c>
      <c r="B1214" s="293" t="s">
        <v>2337</v>
      </c>
      <c r="C1214" s="340">
        <v>484</v>
      </c>
      <c r="D1214" s="341">
        <v>583</v>
      </c>
      <c r="E1214" s="341">
        <v>665</v>
      </c>
      <c r="F1214" s="341">
        <v>678</v>
      </c>
      <c r="G1214" s="341">
        <v>699</v>
      </c>
      <c r="H1214" s="341">
        <v>773</v>
      </c>
      <c r="I1214" s="342">
        <v>939</v>
      </c>
      <c r="J1214" s="340">
        <v>60</v>
      </c>
      <c r="K1214" s="341">
        <v>126</v>
      </c>
      <c r="L1214" s="341">
        <v>125</v>
      </c>
      <c r="M1214" s="341">
        <v>255</v>
      </c>
      <c r="N1214" s="340">
        <v>484</v>
      </c>
      <c r="O1214" s="341">
        <v>721</v>
      </c>
      <c r="P1214" s="341">
        <v>778</v>
      </c>
      <c r="Q1214" s="343">
        <v>721</v>
      </c>
      <c r="R1214" s="344">
        <v>778</v>
      </c>
      <c r="S1214" s="344">
        <v>890</v>
      </c>
      <c r="T1214" s="344">
        <v>935</v>
      </c>
      <c r="U1214" s="344">
        <v>960</v>
      </c>
      <c r="V1214" s="344">
        <v>960</v>
      </c>
      <c r="W1214" s="344">
        <v>122</v>
      </c>
      <c r="X1214" s="383">
        <v>137</v>
      </c>
      <c r="Y1214" s="384">
        <v>0.12</v>
      </c>
      <c r="Z1214" s="384">
        <v>0.25</v>
      </c>
      <c r="AA1214" s="384">
        <v>0.25</v>
      </c>
      <c r="AB1214" s="385">
        <v>0</v>
      </c>
      <c r="AC1214" s="385">
        <v>0</v>
      </c>
      <c r="AD1214" s="385">
        <v>132</v>
      </c>
      <c r="AE1214" s="385">
        <v>0</v>
      </c>
      <c r="AF1214" s="4">
        <v>0</v>
      </c>
      <c r="AG1214" s="333" t="s">
        <v>2162</v>
      </c>
      <c r="AH1214" s="386" t="s">
        <v>2161</v>
      </c>
      <c r="AI1214" s="387" t="s">
        <v>2162</v>
      </c>
      <c r="AJ1214" s="386">
        <v>24</v>
      </c>
      <c r="AK1214" s="390">
        <v>24</v>
      </c>
      <c r="AL1214" s="333">
        <v>96</v>
      </c>
      <c r="AM1214" s="333">
        <v>33.768265335648145</v>
      </c>
      <c r="AN1214" s="440">
        <v>195.75555555555556</v>
      </c>
      <c r="AO1214" s="389">
        <v>79.263888888888886</v>
      </c>
      <c r="AP1214" s="390">
        <v>15.299999999999999</v>
      </c>
      <c r="AQ1214" s="387">
        <v>4</v>
      </c>
      <c r="AR1214" s="387">
        <v>4</v>
      </c>
      <c r="AS1214" s="387">
        <v>0</v>
      </c>
      <c r="AT1214" s="387">
        <v>0</v>
      </c>
      <c r="AU1214" s="387">
        <v>4</v>
      </c>
      <c r="AV1214" s="387">
        <v>12</v>
      </c>
      <c r="AW1214" s="350">
        <v>2</v>
      </c>
      <c r="AX1214" s="391">
        <v>2</v>
      </c>
      <c r="AY1214" s="83">
        <v>24</v>
      </c>
      <c r="AZ1214" s="5">
        <v>0</v>
      </c>
      <c r="BA1214" s="5" t="s">
        <v>1537</v>
      </c>
      <c r="BB1214" s="5" t="s">
        <v>1537</v>
      </c>
      <c r="BC1214" s="5" t="s">
        <v>1537</v>
      </c>
      <c r="BD1214" s="4" t="s">
        <v>3612</v>
      </c>
      <c r="BE1214" s="5">
        <v>0</v>
      </c>
      <c r="BF1214" s="5">
        <v>0</v>
      </c>
      <c r="BG1214" s="5">
        <v>1</v>
      </c>
      <c r="BH1214" s="354" t="s">
        <v>1537</v>
      </c>
      <c r="BI1214" s="289"/>
      <c r="BJ1214" s="297">
        <v>60</v>
      </c>
      <c r="BK1214" s="297">
        <v>70</v>
      </c>
    </row>
    <row r="1215" spans="1:63" x14ac:dyDescent="0.2">
      <c r="A1215" s="295" t="s">
        <v>254</v>
      </c>
      <c r="B1215" s="293" t="s">
        <v>2202</v>
      </c>
      <c r="C1215" s="340">
        <v>359</v>
      </c>
      <c r="D1215" s="341">
        <v>459</v>
      </c>
      <c r="E1215" s="341">
        <v>539</v>
      </c>
      <c r="F1215" s="341">
        <v>550</v>
      </c>
      <c r="G1215" s="341">
        <v>569</v>
      </c>
      <c r="H1215" s="341">
        <v>632</v>
      </c>
      <c r="I1215" s="342">
        <v>793</v>
      </c>
      <c r="J1215" s="340">
        <v>31</v>
      </c>
      <c r="K1215" s="341">
        <v>63</v>
      </c>
      <c r="L1215" s="341">
        <v>122</v>
      </c>
      <c r="M1215" s="341">
        <v>249</v>
      </c>
      <c r="N1215" s="340">
        <v>359</v>
      </c>
      <c r="O1215" s="341">
        <v>592</v>
      </c>
      <c r="P1215" s="341">
        <v>640</v>
      </c>
      <c r="Q1215" s="343">
        <v>592</v>
      </c>
      <c r="R1215" s="344">
        <v>640</v>
      </c>
      <c r="S1215" s="344">
        <v>739</v>
      </c>
      <c r="T1215" s="344">
        <v>788</v>
      </c>
      <c r="U1215" s="344">
        <v>806</v>
      </c>
      <c r="V1215" s="344">
        <v>806</v>
      </c>
      <c r="W1215" s="344">
        <v>122</v>
      </c>
      <c r="X1215" s="383">
        <v>137</v>
      </c>
      <c r="Y1215" s="384">
        <v>0.12</v>
      </c>
      <c r="Z1215" s="384">
        <v>0.25</v>
      </c>
      <c r="AA1215" s="384">
        <v>0.25</v>
      </c>
      <c r="AB1215" s="385">
        <v>0</v>
      </c>
      <c r="AC1215" s="385">
        <v>0</v>
      </c>
      <c r="AD1215" s="385">
        <v>132</v>
      </c>
      <c r="AE1215" s="385">
        <v>0</v>
      </c>
      <c r="AF1215" s="200">
        <v>0</v>
      </c>
      <c r="AG1215" s="333" t="s">
        <v>2162</v>
      </c>
      <c r="AH1215" s="386" t="s">
        <v>2161</v>
      </c>
      <c r="AI1215" s="387" t="s">
        <v>2162</v>
      </c>
      <c r="AJ1215" s="386">
        <v>12</v>
      </c>
      <c r="AK1215" s="390">
        <v>24</v>
      </c>
      <c r="AL1215" s="333">
        <v>96</v>
      </c>
      <c r="AM1215" s="333">
        <v>17.559497974537038</v>
      </c>
      <c r="AN1215" s="440">
        <v>128.24305555555557</v>
      </c>
      <c r="AO1215" s="389">
        <v>50.076388888888886</v>
      </c>
      <c r="AP1215" s="390">
        <v>15.299999999999999</v>
      </c>
      <c r="AQ1215" s="387">
        <v>4</v>
      </c>
      <c r="AR1215" s="387">
        <v>4</v>
      </c>
      <c r="AS1215" s="387">
        <v>0</v>
      </c>
      <c r="AT1215" s="387">
        <v>0</v>
      </c>
      <c r="AU1215" s="387">
        <v>4</v>
      </c>
      <c r="AV1215" s="387">
        <v>12</v>
      </c>
      <c r="AW1215" s="350">
        <v>2</v>
      </c>
      <c r="AX1215" s="391">
        <v>2</v>
      </c>
      <c r="AY1215" s="83">
        <v>24</v>
      </c>
      <c r="AZ1215" s="5">
        <v>0</v>
      </c>
      <c r="BA1215" s="5" t="s">
        <v>1537</v>
      </c>
      <c r="BB1215" s="5" t="s">
        <v>1537</v>
      </c>
      <c r="BC1215" s="5" t="s">
        <v>1537</v>
      </c>
      <c r="BD1215" s="4" t="s">
        <v>3612</v>
      </c>
      <c r="BE1215" s="5">
        <v>0</v>
      </c>
      <c r="BF1215" s="5">
        <v>0</v>
      </c>
      <c r="BG1215" s="5">
        <v>1</v>
      </c>
      <c r="BH1215" s="354" t="s">
        <v>1537</v>
      </c>
      <c r="BI1215" s="289"/>
      <c r="BJ1215" s="297">
        <v>31</v>
      </c>
      <c r="BK1215" s="297">
        <v>57</v>
      </c>
    </row>
    <row r="1216" spans="1:63" x14ac:dyDescent="0.2">
      <c r="A1216" s="294" t="s">
        <v>253</v>
      </c>
      <c r="B1216" s="290" t="s">
        <v>2202</v>
      </c>
      <c r="C1216" s="340">
        <v>351</v>
      </c>
      <c r="D1216" s="341">
        <v>452</v>
      </c>
      <c r="E1216" s="341">
        <v>533</v>
      </c>
      <c r="F1216" s="341">
        <v>544</v>
      </c>
      <c r="G1216" s="341">
        <v>563</v>
      </c>
      <c r="H1216" s="341">
        <v>626</v>
      </c>
      <c r="I1216" s="342">
        <v>788</v>
      </c>
      <c r="J1216" s="340">
        <v>31</v>
      </c>
      <c r="K1216" s="341">
        <v>63</v>
      </c>
      <c r="L1216" s="341">
        <v>125</v>
      </c>
      <c r="M1216" s="341">
        <v>251</v>
      </c>
      <c r="N1216" s="340">
        <v>351</v>
      </c>
      <c r="O1216" s="341">
        <v>540</v>
      </c>
      <c r="P1216" s="341">
        <v>587</v>
      </c>
      <c r="Q1216" s="343">
        <v>540</v>
      </c>
      <c r="R1216" s="344">
        <v>587</v>
      </c>
      <c r="S1216" s="344">
        <v>672</v>
      </c>
      <c r="T1216" s="344">
        <v>744</v>
      </c>
      <c r="U1216" s="344">
        <v>712</v>
      </c>
      <c r="V1216" s="344">
        <v>712</v>
      </c>
      <c r="W1216" s="344">
        <v>122</v>
      </c>
      <c r="X1216" s="383">
        <v>137</v>
      </c>
      <c r="Y1216" s="384">
        <v>0.12</v>
      </c>
      <c r="Z1216" s="384">
        <v>0.25</v>
      </c>
      <c r="AA1216" s="384">
        <v>0.25</v>
      </c>
      <c r="AB1216" s="385">
        <v>0</v>
      </c>
      <c r="AC1216" s="385">
        <v>0</v>
      </c>
      <c r="AD1216" s="385">
        <v>66</v>
      </c>
      <c r="AE1216" s="385">
        <v>0</v>
      </c>
      <c r="AF1216" s="200">
        <v>1</v>
      </c>
      <c r="AG1216" s="333" t="s">
        <v>2162</v>
      </c>
      <c r="AH1216" s="388" t="s">
        <v>2161</v>
      </c>
      <c r="AI1216" s="388" t="s">
        <v>2162</v>
      </c>
      <c r="AJ1216" s="389">
        <v>12</v>
      </c>
      <c r="AK1216" s="390">
        <v>24</v>
      </c>
      <c r="AL1216" s="333">
        <v>96</v>
      </c>
      <c r="AM1216" s="333">
        <v>17.559497974537038</v>
      </c>
      <c r="AN1216" s="440">
        <v>127.16305555555556</v>
      </c>
      <c r="AO1216" s="389">
        <v>50.076388888888886</v>
      </c>
      <c r="AP1216" s="388">
        <v>15.299999999999999</v>
      </c>
      <c r="AQ1216" s="389">
        <v>2</v>
      </c>
      <c r="AR1216" s="389">
        <v>2</v>
      </c>
      <c r="AS1216" s="389">
        <v>0</v>
      </c>
      <c r="AT1216" s="389">
        <v>0</v>
      </c>
      <c r="AU1216" s="389">
        <v>4</v>
      </c>
      <c r="AV1216" s="389">
        <v>6</v>
      </c>
      <c r="AW1216" s="350">
        <v>2</v>
      </c>
      <c r="AX1216" s="391">
        <v>2</v>
      </c>
      <c r="AY1216" s="83">
        <v>20</v>
      </c>
      <c r="AZ1216" s="5">
        <v>0</v>
      </c>
      <c r="BA1216" s="5" t="s">
        <v>1537</v>
      </c>
      <c r="BB1216" s="5" t="s">
        <v>1537</v>
      </c>
      <c r="BC1216" s="5" t="s">
        <v>1537</v>
      </c>
      <c r="BD1216" s="4" t="s">
        <v>3612</v>
      </c>
      <c r="BE1216" s="5">
        <v>0</v>
      </c>
      <c r="BF1216" s="5">
        <v>0</v>
      </c>
      <c r="BG1216" s="5">
        <v>1</v>
      </c>
      <c r="BH1216" s="354" t="s">
        <v>1537</v>
      </c>
      <c r="BI1216" s="289"/>
      <c r="BJ1216" s="297">
        <v>31</v>
      </c>
      <c r="BK1216" s="297">
        <v>57</v>
      </c>
    </row>
    <row r="1217" spans="1:63" x14ac:dyDescent="0.2">
      <c r="A1217" s="294" t="s">
        <v>304</v>
      </c>
      <c r="B1217" s="290" t="s">
        <v>2247</v>
      </c>
      <c r="C1217" s="340">
        <v>435</v>
      </c>
      <c r="D1217" s="341">
        <v>532</v>
      </c>
      <c r="E1217" s="341">
        <v>612</v>
      </c>
      <c r="F1217" s="341">
        <v>624</v>
      </c>
      <c r="G1217" s="341">
        <v>645</v>
      </c>
      <c r="H1217" s="341">
        <v>714</v>
      </c>
      <c r="I1217" s="342">
        <v>875</v>
      </c>
      <c r="J1217" s="340">
        <v>46</v>
      </c>
      <c r="K1217" s="341">
        <v>94</v>
      </c>
      <c r="L1217" s="341">
        <v>122</v>
      </c>
      <c r="M1217" s="341">
        <v>249</v>
      </c>
      <c r="N1217" s="340">
        <v>435</v>
      </c>
      <c r="O1217" s="341">
        <v>666</v>
      </c>
      <c r="P1217" s="341">
        <v>720</v>
      </c>
      <c r="Q1217" s="343">
        <v>666</v>
      </c>
      <c r="R1217" s="344">
        <v>720</v>
      </c>
      <c r="S1217" s="344">
        <v>826</v>
      </c>
      <c r="T1217" s="344">
        <v>871</v>
      </c>
      <c r="U1217" s="344">
        <v>894</v>
      </c>
      <c r="V1217" s="344">
        <v>894</v>
      </c>
      <c r="W1217" s="344">
        <v>122</v>
      </c>
      <c r="X1217" s="383">
        <v>137</v>
      </c>
      <c r="Y1217" s="384">
        <v>0.12</v>
      </c>
      <c r="Z1217" s="384">
        <v>0.25</v>
      </c>
      <c r="AA1217" s="384">
        <v>0.25</v>
      </c>
      <c r="AB1217" s="385">
        <v>0</v>
      </c>
      <c r="AC1217" s="385">
        <v>0</v>
      </c>
      <c r="AD1217" s="385">
        <v>132</v>
      </c>
      <c r="AE1217" s="385">
        <v>0</v>
      </c>
      <c r="AF1217" s="405">
        <v>0</v>
      </c>
      <c r="AG1217" s="333" t="s">
        <v>2162</v>
      </c>
      <c r="AH1217" s="388" t="s">
        <v>2161</v>
      </c>
      <c r="AI1217" s="388" t="s">
        <v>2162</v>
      </c>
      <c r="AJ1217" s="389">
        <v>18</v>
      </c>
      <c r="AK1217" s="390">
        <v>24</v>
      </c>
      <c r="AL1217" s="333">
        <v>96</v>
      </c>
      <c r="AM1217" s="333">
        <v>25.663881655092592</v>
      </c>
      <c r="AN1217" s="440">
        <v>161.99930555555557</v>
      </c>
      <c r="AO1217" s="389">
        <v>64.670138888888886</v>
      </c>
      <c r="AP1217" s="388">
        <v>15.299999999999999</v>
      </c>
      <c r="AQ1217" s="389">
        <v>4</v>
      </c>
      <c r="AR1217" s="389">
        <v>4</v>
      </c>
      <c r="AS1217" s="389">
        <v>0</v>
      </c>
      <c r="AT1217" s="389">
        <v>0</v>
      </c>
      <c r="AU1217" s="389">
        <v>4</v>
      </c>
      <c r="AV1217" s="389">
        <v>12</v>
      </c>
      <c r="AW1217" s="350">
        <v>2</v>
      </c>
      <c r="AX1217" s="391">
        <v>2</v>
      </c>
      <c r="AY1217" s="83">
        <v>24</v>
      </c>
      <c r="AZ1217" s="5">
        <v>0</v>
      </c>
      <c r="BA1217" s="5" t="s">
        <v>1537</v>
      </c>
      <c r="BB1217" s="5" t="s">
        <v>1537</v>
      </c>
      <c r="BC1217" s="5" t="s">
        <v>1537</v>
      </c>
      <c r="BD1217" s="4" t="s">
        <v>3612</v>
      </c>
      <c r="BE1217" s="5">
        <v>0</v>
      </c>
      <c r="BF1217" s="5">
        <v>0</v>
      </c>
      <c r="BG1217" s="5">
        <v>1</v>
      </c>
      <c r="BH1217" s="5" t="s">
        <v>1537</v>
      </c>
      <c r="BI1217" s="289"/>
      <c r="BJ1217" s="297">
        <v>46</v>
      </c>
      <c r="BK1217" s="297">
        <v>65</v>
      </c>
    </row>
    <row r="1218" spans="1:63" x14ac:dyDescent="0.2">
      <c r="A1218" s="294" t="s">
        <v>303</v>
      </c>
      <c r="B1218" s="290" t="s">
        <v>2247</v>
      </c>
      <c r="C1218" s="340">
        <v>426</v>
      </c>
      <c r="D1218" s="341">
        <v>526</v>
      </c>
      <c r="E1218" s="341">
        <v>606</v>
      </c>
      <c r="F1218" s="341">
        <v>618</v>
      </c>
      <c r="G1218" s="341">
        <v>639</v>
      </c>
      <c r="H1218" s="341">
        <v>706</v>
      </c>
      <c r="I1218" s="342">
        <v>870</v>
      </c>
      <c r="J1218" s="340">
        <v>46</v>
      </c>
      <c r="K1218" s="341">
        <v>94</v>
      </c>
      <c r="L1218" s="341">
        <v>125</v>
      </c>
      <c r="M1218" s="341">
        <v>251</v>
      </c>
      <c r="N1218" s="340">
        <v>426</v>
      </c>
      <c r="O1218" s="341">
        <v>614</v>
      </c>
      <c r="P1218" s="341">
        <v>666</v>
      </c>
      <c r="Q1218" s="343">
        <v>614</v>
      </c>
      <c r="R1218" s="344">
        <v>666</v>
      </c>
      <c r="S1218" s="344">
        <v>759</v>
      </c>
      <c r="T1218" s="344">
        <v>828</v>
      </c>
      <c r="U1218" s="344">
        <v>801</v>
      </c>
      <c r="V1218" s="344">
        <v>801</v>
      </c>
      <c r="W1218" s="344">
        <v>122</v>
      </c>
      <c r="X1218" s="383">
        <v>137</v>
      </c>
      <c r="Y1218" s="384">
        <v>0.12</v>
      </c>
      <c r="Z1218" s="384">
        <v>0.25</v>
      </c>
      <c r="AA1218" s="384">
        <v>0.25</v>
      </c>
      <c r="AB1218" s="385">
        <v>0</v>
      </c>
      <c r="AC1218" s="385">
        <v>0</v>
      </c>
      <c r="AD1218" s="385">
        <v>66</v>
      </c>
      <c r="AE1218" s="385">
        <v>0</v>
      </c>
      <c r="AF1218" s="405">
        <v>1</v>
      </c>
      <c r="AG1218" s="333" t="s">
        <v>2162</v>
      </c>
      <c r="AH1218" s="388" t="s">
        <v>2161</v>
      </c>
      <c r="AI1218" s="388" t="s">
        <v>2162</v>
      </c>
      <c r="AJ1218" s="389">
        <v>18</v>
      </c>
      <c r="AK1218" s="390">
        <v>24</v>
      </c>
      <c r="AL1218" s="333">
        <v>96</v>
      </c>
      <c r="AM1218" s="333">
        <v>25.663881655092592</v>
      </c>
      <c r="AN1218" s="440">
        <v>160.91930555555558</v>
      </c>
      <c r="AO1218" s="389">
        <v>64.670138888888886</v>
      </c>
      <c r="AP1218" s="388">
        <v>15.299999999999999</v>
      </c>
      <c r="AQ1218" s="389">
        <v>2</v>
      </c>
      <c r="AR1218" s="389">
        <v>2</v>
      </c>
      <c r="AS1218" s="389">
        <v>0</v>
      </c>
      <c r="AT1218" s="389">
        <v>0</v>
      </c>
      <c r="AU1218" s="389">
        <v>4</v>
      </c>
      <c r="AV1218" s="389">
        <v>6</v>
      </c>
      <c r="AW1218" s="350">
        <v>2</v>
      </c>
      <c r="AX1218" s="391">
        <v>2</v>
      </c>
      <c r="AY1218" s="83">
        <v>20</v>
      </c>
      <c r="AZ1218" s="5">
        <v>0</v>
      </c>
      <c r="BA1218" s="5" t="s">
        <v>1537</v>
      </c>
      <c r="BB1218" s="5" t="s">
        <v>1537</v>
      </c>
      <c r="BC1218" s="5" t="s">
        <v>1537</v>
      </c>
      <c r="BD1218" s="4" t="s">
        <v>3612</v>
      </c>
      <c r="BE1218" s="5">
        <v>0</v>
      </c>
      <c r="BF1218" s="5">
        <v>0</v>
      </c>
      <c r="BG1218" s="5">
        <v>1</v>
      </c>
      <c r="BH1218" s="5" t="s">
        <v>1537</v>
      </c>
      <c r="BI1218" s="289"/>
      <c r="BJ1218" s="297">
        <v>46</v>
      </c>
      <c r="BK1218" s="297">
        <v>64</v>
      </c>
    </row>
    <row r="1219" spans="1:63" x14ac:dyDescent="0.2">
      <c r="A1219" s="294" t="s">
        <v>1720</v>
      </c>
      <c r="B1219" s="290" t="s">
        <v>2292</v>
      </c>
      <c r="C1219" s="340">
        <v>474</v>
      </c>
      <c r="D1219" s="341">
        <v>571</v>
      </c>
      <c r="E1219" s="341">
        <v>651</v>
      </c>
      <c r="F1219" s="341">
        <v>663</v>
      </c>
      <c r="G1219" s="341">
        <v>684</v>
      </c>
      <c r="H1219" s="341">
        <v>757</v>
      </c>
      <c r="I1219" s="342">
        <v>918</v>
      </c>
      <c r="J1219" s="340">
        <v>53</v>
      </c>
      <c r="K1219" s="341">
        <v>110</v>
      </c>
      <c r="L1219" s="341">
        <v>122</v>
      </c>
      <c r="M1219" s="341">
        <v>249</v>
      </c>
      <c r="N1219" s="340">
        <v>474</v>
      </c>
      <c r="O1219" s="341">
        <v>705</v>
      </c>
      <c r="P1219" s="341">
        <v>762</v>
      </c>
      <c r="Q1219" s="343">
        <v>705</v>
      </c>
      <c r="R1219" s="344">
        <v>762</v>
      </c>
      <c r="S1219" s="344">
        <v>871</v>
      </c>
      <c r="T1219" s="344">
        <v>915</v>
      </c>
      <c r="U1219" s="344">
        <v>940</v>
      </c>
      <c r="V1219" s="344">
        <v>940</v>
      </c>
      <c r="W1219" s="344">
        <v>122</v>
      </c>
      <c r="X1219" s="383">
        <v>137</v>
      </c>
      <c r="Y1219" s="384">
        <v>0.12</v>
      </c>
      <c r="Z1219" s="384">
        <v>0.25</v>
      </c>
      <c r="AA1219" s="384">
        <v>0.25</v>
      </c>
      <c r="AB1219" s="385">
        <v>0</v>
      </c>
      <c r="AC1219" s="385">
        <v>0</v>
      </c>
      <c r="AD1219" s="385">
        <v>132</v>
      </c>
      <c r="AE1219" s="385">
        <v>0</v>
      </c>
      <c r="AF1219" s="405">
        <v>0</v>
      </c>
      <c r="AG1219" s="333" t="s">
        <v>2162</v>
      </c>
      <c r="AH1219" s="388" t="s">
        <v>2161</v>
      </c>
      <c r="AI1219" s="388" t="s">
        <v>2162</v>
      </c>
      <c r="AJ1219" s="389">
        <v>21</v>
      </c>
      <c r="AK1219" s="390">
        <v>24</v>
      </c>
      <c r="AL1219" s="333">
        <v>96</v>
      </c>
      <c r="AM1219" s="333">
        <v>29.71607349537037</v>
      </c>
      <c r="AN1219" s="440">
        <v>178.87743055555555</v>
      </c>
      <c r="AO1219" s="389">
        <v>71.967013888888886</v>
      </c>
      <c r="AP1219" s="388">
        <v>15.299999999999999</v>
      </c>
      <c r="AQ1219" s="389">
        <v>4</v>
      </c>
      <c r="AR1219" s="389">
        <v>4</v>
      </c>
      <c r="AS1219" s="389">
        <v>0</v>
      </c>
      <c r="AT1219" s="389">
        <v>0</v>
      </c>
      <c r="AU1219" s="389">
        <v>4</v>
      </c>
      <c r="AV1219" s="389">
        <v>12</v>
      </c>
      <c r="AW1219" s="350">
        <v>2</v>
      </c>
      <c r="AX1219" s="391">
        <v>2</v>
      </c>
      <c r="AY1219" s="83">
        <v>24</v>
      </c>
      <c r="AZ1219" s="5">
        <v>0</v>
      </c>
      <c r="BA1219" s="5" t="s">
        <v>1537</v>
      </c>
      <c r="BB1219" s="5" t="s">
        <v>1537</v>
      </c>
      <c r="BC1219" s="5" t="s">
        <v>1537</v>
      </c>
      <c r="BD1219" s="4" t="s">
        <v>3612</v>
      </c>
      <c r="BE1219" s="5">
        <v>0</v>
      </c>
      <c r="BF1219" s="5">
        <v>0</v>
      </c>
      <c r="BG1219" s="5">
        <v>1</v>
      </c>
      <c r="BH1219" s="5" t="s">
        <v>1537</v>
      </c>
      <c r="BI1219" s="289"/>
      <c r="BJ1219" s="297">
        <v>53</v>
      </c>
      <c r="BK1219" s="297">
        <v>69</v>
      </c>
    </row>
    <row r="1220" spans="1:63" x14ac:dyDescent="0.2">
      <c r="A1220" s="294" t="s">
        <v>1719</v>
      </c>
      <c r="B1220" s="290" t="s">
        <v>2292</v>
      </c>
      <c r="C1220" s="340">
        <v>466</v>
      </c>
      <c r="D1220" s="341">
        <v>564</v>
      </c>
      <c r="E1220" s="341">
        <v>645</v>
      </c>
      <c r="F1220" s="341">
        <v>657</v>
      </c>
      <c r="G1220" s="341">
        <v>678</v>
      </c>
      <c r="H1220" s="341">
        <v>749</v>
      </c>
      <c r="I1220" s="342">
        <v>913</v>
      </c>
      <c r="J1220" s="340">
        <v>53</v>
      </c>
      <c r="K1220" s="341">
        <v>110</v>
      </c>
      <c r="L1220" s="341">
        <v>125</v>
      </c>
      <c r="M1220" s="341">
        <v>251</v>
      </c>
      <c r="N1220" s="340">
        <v>466</v>
      </c>
      <c r="O1220" s="341">
        <v>654</v>
      </c>
      <c r="P1220" s="341">
        <v>707</v>
      </c>
      <c r="Q1220" s="343">
        <v>654</v>
      </c>
      <c r="R1220" s="344">
        <v>707</v>
      </c>
      <c r="S1220" s="344">
        <v>804</v>
      </c>
      <c r="T1220" s="344">
        <v>872</v>
      </c>
      <c r="U1220" s="344">
        <v>847</v>
      </c>
      <c r="V1220" s="344">
        <v>847</v>
      </c>
      <c r="W1220" s="344">
        <v>122</v>
      </c>
      <c r="X1220" s="383">
        <v>137</v>
      </c>
      <c r="Y1220" s="384">
        <v>0.12</v>
      </c>
      <c r="Z1220" s="384">
        <v>0.25</v>
      </c>
      <c r="AA1220" s="384">
        <v>0.25</v>
      </c>
      <c r="AB1220" s="385">
        <v>0</v>
      </c>
      <c r="AC1220" s="385">
        <v>0</v>
      </c>
      <c r="AD1220" s="385">
        <v>66</v>
      </c>
      <c r="AE1220" s="385">
        <v>0</v>
      </c>
      <c r="AF1220" s="405">
        <v>1</v>
      </c>
      <c r="AG1220" s="333" t="s">
        <v>2162</v>
      </c>
      <c r="AH1220" s="388" t="s">
        <v>2161</v>
      </c>
      <c r="AI1220" s="388" t="s">
        <v>2162</v>
      </c>
      <c r="AJ1220" s="389">
        <v>21</v>
      </c>
      <c r="AK1220" s="390">
        <v>24</v>
      </c>
      <c r="AL1220" s="333">
        <v>96</v>
      </c>
      <c r="AM1220" s="333">
        <v>29.71607349537037</v>
      </c>
      <c r="AN1220" s="440">
        <v>177.79743055555556</v>
      </c>
      <c r="AO1220" s="389">
        <v>71.967013888888886</v>
      </c>
      <c r="AP1220" s="388">
        <v>15.299999999999999</v>
      </c>
      <c r="AQ1220" s="389">
        <v>2</v>
      </c>
      <c r="AR1220" s="389">
        <v>2</v>
      </c>
      <c r="AS1220" s="389">
        <v>0</v>
      </c>
      <c r="AT1220" s="389">
        <v>0</v>
      </c>
      <c r="AU1220" s="389">
        <v>4</v>
      </c>
      <c r="AV1220" s="389">
        <v>6</v>
      </c>
      <c r="AW1220" s="350">
        <v>2</v>
      </c>
      <c r="AX1220" s="391">
        <v>2</v>
      </c>
      <c r="AY1220" s="83">
        <v>20</v>
      </c>
      <c r="AZ1220" s="5">
        <v>0</v>
      </c>
      <c r="BA1220" s="5" t="s">
        <v>1537</v>
      </c>
      <c r="BB1220" s="5" t="s">
        <v>1537</v>
      </c>
      <c r="BC1220" s="5" t="s">
        <v>1537</v>
      </c>
      <c r="BD1220" s="4" t="s">
        <v>3612</v>
      </c>
      <c r="BE1220" s="5">
        <v>0</v>
      </c>
      <c r="BF1220" s="5">
        <v>0</v>
      </c>
      <c r="BG1220" s="5">
        <v>1</v>
      </c>
      <c r="BH1220" s="5" t="s">
        <v>1537</v>
      </c>
      <c r="BI1220" s="289"/>
      <c r="BJ1220" s="297">
        <v>53</v>
      </c>
      <c r="BK1220" s="297">
        <v>68</v>
      </c>
    </row>
    <row r="1221" spans="1:63" x14ac:dyDescent="0.2">
      <c r="A1221" s="294" t="s">
        <v>352</v>
      </c>
      <c r="B1221" s="290" t="s">
        <v>2337</v>
      </c>
      <c r="C1221" s="340">
        <v>477</v>
      </c>
      <c r="D1221" s="341">
        <v>576</v>
      </c>
      <c r="E1221" s="341">
        <v>659</v>
      </c>
      <c r="F1221" s="341">
        <v>671</v>
      </c>
      <c r="G1221" s="341">
        <v>693</v>
      </c>
      <c r="H1221" s="341">
        <v>766</v>
      </c>
      <c r="I1221" s="342">
        <v>933</v>
      </c>
      <c r="J1221" s="340">
        <v>60</v>
      </c>
      <c r="K1221" s="341">
        <v>126</v>
      </c>
      <c r="L1221" s="341">
        <v>127</v>
      </c>
      <c r="M1221" s="341">
        <v>257</v>
      </c>
      <c r="N1221" s="340">
        <v>477</v>
      </c>
      <c r="O1221" s="341">
        <v>667</v>
      </c>
      <c r="P1221" s="341">
        <v>724</v>
      </c>
      <c r="Q1221" s="343">
        <v>667</v>
      </c>
      <c r="R1221" s="344">
        <v>724</v>
      </c>
      <c r="S1221" s="344">
        <v>821</v>
      </c>
      <c r="T1221" s="344">
        <v>891</v>
      </c>
      <c r="U1221" s="344">
        <v>865</v>
      </c>
      <c r="V1221" s="344">
        <v>865</v>
      </c>
      <c r="W1221" s="344">
        <v>122</v>
      </c>
      <c r="X1221" s="383">
        <v>137</v>
      </c>
      <c r="Y1221" s="384">
        <v>0.12</v>
      </c>
      <c r="Z1221" s="384">
        <v>0.25</v>
      </c>
      <c r="AA1221" s="384">
        <v>0.25</v>
      </c>
      <c r="AB1221" s="385">
        <v>0</v>
      </c>
      <c r="AC1221" s="385">
        <v>0</v>
      </c>
      <c r="AD1221" s="385">
        <v>66</v>
      </c>
      <c r="AE1221" s="385">
        <v>0</v>
      </c>
      <c r="AF1221" s="405">
        <v>1</v>
      </c>
      <c r="AG1221" s="333" t="s">
        <v>2162</v>
      </c>
      <c r="AH1221" s="388" t="s">
        <v>2161</v>
      </c>
      <c r="AI1221" s="388" t="s">
        <v>2162</v>
      </c>
      <c r="AJ1221" s="389">
        <v>24</v>
      </c>
      <c r="AK1221" s="390">
        <v>24</v>
      </c>
      <c r="AL1221" s="333">
        <v>96</v>
      </c>
      <c r="AM1221" s="333">
        <v>33.768265335648145</v>
      </c>
      <c r="AN1221" s="440">
        <v>194.67555555555558</v>
      </c>
      <c r="AO1221" s="389">
        <v>79.263888888888886</v>
      </c>
      <c r="AP1221" s="388">
        <v>15.299999999999999</v>
      </c>
      <c r="AQ1221" s="389">
        <v>2</v>
      </c>
      <c r="AR1221" s="389">
        <v>2</v>
      </c>
      <c r="AS1221" s="389">
        <v>0</v>
      </c>
      <c r="AT1221" s="389">
        <v>0</v>
      </c>
      <c r="AU1221" s="389">
        <v>4</v>
      </c>
      <c r="AV1221" s="389">
        <v>6</v>
      </c>
      <c r="AW1221" s="350">
        <v>2</v>
      </c>
      <c r="AX1221" s="391">
        <v>2</v>
      </c>
      <c r="AY1221" s="83">
        <v>20</v>
      </c>
      <c r="AZ1221" s="5">
        <v>0</v>
      </c>
      <c r="BA1221" s="5" t="s">
        <v>1537</v>
      </c>
      <c r="BB1221" s="5" t="s">
        <v>1537</v>
      </c>
      <c r="BC1221" s="5" t="s">
        <v>1537</v>
      </c>
      <c r="BD1221" s="4" t="s">
        <v>3612</v>
      </c>
      <c r="BE1221" s="5">
        <v>0</v>
      </c>
      <c r="BF1221" s="5">
        <v>0</v>
      </c>
      <c r="BG1221" s="5">
        <v>1</v>
      </c>
      <c r="BH1221" s="5" t="s">
        <v>1537</v>
      </c>
      <c r="BI1221" s="289"/>
      <c r="BJ1221" s="297">
        <v>60</v>
      </c>
      <c r="BK1221" s="297">
        <v>70</v>
      </c>
    </row>
    <row r="1222" spans="1:63" x14ac:dyDescent="0.2">
      <c r="A1222" s="294" t="s">
        <v>315</v>
      </c>
      <c r="B1222" s="290" t="s">
        <v>2302</v>
      </c>
      <c r="C1222" s="340">
        <v>467</v>
      </c>
      <c r="D1222" s="341">
        <v>564</v>
      </c>
      <c r="E1222" s="341">
        <v>642</v>
      </c>
      <c r="F1222" s="341">
        <v>654</v>
      </c>
      <c r="G1222" s="341">
        <v>674</v>
      </c>
      <c r="H1222" s="341">
        <v>746</v>
      </c>
      <c r="I1222" s="342">
        <v>904</v>
      </c>
      <c r="J1222" s="340">
        <v>60</v>
      </c>
      <c r="K1222" s="341">
        <v>126</v>
      </c>
      <c r="L1222" s="341">
        <v>121</v>
      </c>
      <c r="M1222" s="341">
        <v>245</v>
      </c>
      <c r="N1222" s="340">
        <v>467</v>
      </c>
      <c r="O1222" s="341">
        <v>686</v>
      </c>
      <c r="P1222" s="341">
        <v>740</v>
      </c>
      <c r="Q1222" s="343">
        <v>686</v>
      </c>
      <c r="R1222" s="344">
        <v>740</v>
      </c>
      <c r="S1222" s="344">
        <v>845</v>
      </c>
      <c r="T1222" s="344">
        <v>955</v>
      </c>
      <c r="U1222" s="344">
        <v>917</v>
      </c>
      <c r="V1222" s="344">
        <v>917</v>
      </c>
      <c r="W1222" s="344">
        <v>122</v>
      </c>
      <c r="X1222" s="383">
        <v>137</v>
      </c>
      <c r="Y1222" s="384">
        <v>0.12</v>
      </c>
      <c r="Z1222" s="384">
        <v>0.25</v>
      </c>
      <c r="AA1222" s="384">
        <v>0.25</v>
      </c>
      <c r="AB1222" s="385">
        <v>0</v>
      </c>
      <c r="AC1222" s="385">
        <v>0</v>
      </c>
      <c r="AD1222" s="385">
        <v>110</v>
      </c>
      <c r="AE1222" s="385">
        <v>0</v>
      </c>
      <c r="AF1222" s="405">
        <v>0</v>
      </c>
      <c r="AG1222" s="333" t="s">
        <v>2162</v>
      </c>
      <c r="AH1222" s="388" t="s">
        <v>2161</v>
      </c>
      <c r="AI1222" s="388" t="s">
        <v>2162</v>
      </c>
      <c r="AJ1222" s="389">
        <v>24</v>
      </c>
      <c r="AK1222" s="390">
        <v>27</v>
      </c>
      <c r="AL1222" s="333">
        <v>84</v>
      </c>
      <c r="AM1222" s="333">
        <v>33.214879918981481</v>
      </c>
      <c r="AN1222" s="440">
        <v>183.28972222222228</v>
      </c>
      <c r="AO1222" s="389">
        <v>74.430555555555557</v>
      </c>
      <c r="AP1222" s="388">
        <v>14.962499999999999</v>
      </c>
      <c r="AQ1222" s="389">
        <v>4</v>
      </c>
      <c r="AR1222" s="389">
        <v>4</v>
      </c>
      <c r="AS1222" s="389">
        <v>0</v>
      </c>
      <c r="AT1222" s="389">
        <v>0</v>
      </c>
      <c r="AU1222" s="389">
        <v>3</v>
      </c>
      <c r="AV1222" s="389">
        <v>10</v>
      </c>
      <c r="AW1222" s="350">
        <v>2</v>
      </c>
      <c r="AX1222" s="391">
        <v>2</v>
      </c>
      <c r="AY1222" s="83">
        <v>24</v>
      </c>
      <c r="AZ1222" s="5">
        <v>0</v>
      </c>
      <c r="BA1222" s="5" t="s">
        <v>1537</v>
      </c>
      <c r="BB1222" s="5" t="s">
        <v>1537</v>
      </c>
      <c r="BC1222" s="5" t="s">
        <v>1537</v>
      </c>
      <c r="BD1222" s="4" t="s">
        <v>3612</v>
      </c>
      <c r="BE1222" s="5">
        <v>0</v>
      </c>
      <c r="BF1222" s="5">
        <v>0</v>
      </c>
      <c r="BG1222" s="5">
        <v>1</v>
      </c>
      <c r="BH1222" s="5" t="s">
        <v>1537</v>
      </c>
      <c r="BI1222" s="289"/>
      <c r="BJ1222" s="297">
        <v>60</v>
      </c>
      <c r="BK1222" s="297">
        <v>68</v>
      </c>
    </row>
    <row r="1223" spans="1:63" x14ac:dyDescent="0.2">
      <c r="A1223" s="294" t="s">
        <v>215</v>
      </c>
      <c r="B1223" s="290" t="s">
        <v>2167</v>
      </c>
      <c r="C1223" s="340">
        <v>359</v>
      </c>
      <c r="D1223" s="341">
        <v>457</v>
      </c>
      <c r="E1223" s="341">
        <v>536</v>
      </c>
      <c r="F1223" s="341">
        <v>546</v>
      </c>
      <c r="G1223" s="341">
        <v>566</v>
      </c>
      <c r="H1223" s="341">
        <v>628</v>
      </c>
      <c r="I1223" s="342">
        <v>786</v>
      </c>
      <c r="J1223" s="340">
        <v>31</v>
      </c>
      <c r="K1223" s="341">
        <v>63</v>
      </c>
      <c r="L1223" s="341">
        <v>121</v>
      </c>
      <c r="M1223" s="341">
        <v>245</v>
      </c>
      <c r="N1223" s="340">
        <v>359</v>
      </c>
      <c r="O1223" s="341">
        <v>578</v>
      </c>
      <c r="P1223" s="341">
        <v>626</v>
      </c>
      <c r="Q1223" s="343">
        <v>578</v>
      </c>
      <c r="R1223" s="344">
        <v>626</v>
      </c>
      <c r="S1223" s="344">
        <v>720</v>
      </c>
      <c r="T1223" s="344">
        <v>834</v>
      </c>
      <c r="U1223" s="344">
        <v>790</v>
      </c>
      <c r="V1223" s="344">
        <v>790</v>
      </c>
      <c r="W1223" s="344">
        <v>122</v>
      </c>
      <c r="X1223" s="383">
        <v>137</v>
      </c>
      <c r="Y1223" s="384">
        <v>0.12</v>
      </c>
      <c r="Z1223" s="384">
        <v>0.25</v>
      </c>
      <c r="AA1223" s="384">
        <v>0.25</v>
      </c>
      <c r="AB1223" s="385">
        <v>0</v>
      </c>
      <c r="AC1223" s="385">
        <v>0</v>
      </c>
      <c r="AD1223" s="385">
        <v>110</v>
      </c>
      <c r="AE1223" s="385">
        <v>0</v>
      </c>
      <c r="AF1223" s="405">
        <v>0</v>
      </c>
      <c r="AG1223" s="333" t="s">
        <v>2162</v>
      </c>
      <c r="AH1223" s="388" t="s">
        <v>2161</v>
      </c>
      <c r="AI1223" s="388" t="s">
        <v>2162</v>
      </c>
      <c r="AJ1223" s="389">
        <v>12</v>
      </c>
      <c r="AK1223" s="390">
        <v>27</v>
      </c>
      <c r="AL1223" s="333">
        <v>84</v>
      </c>
      <c r="AM1223" s="333">
        <v>17.27173755787037</v>
      </c>
      <c r="AN1223" s="440">
        <v>121.49722222222223</v>
      </c>
      <c r="AO1223" s="389">
        <v>47.618055555555557</v>
      </c>
      <c r="AP1223" s="388">
        <v>14.962499999999999</v>
      </c>
      <c r="AQ1223" s="389">
        <v>4</v>
      </c>
      <c r="AR1223" s="389">
        <v>4</v>
      </c>
      <c r="AS1223" s="389">
        <v>0</v>
      </c>
      <c r="AT1223" s="389">
        <v>0</v>
      </c>
      <c r="AU1223" s="389">
        <v>3</v>
      </c>
      <c r="AV1223" s="389">
        <v>10</v>
      </c>
      <c r="AW1223" s="350">
        <v>2</v>
      </c>
      <c r="AX1223" s="391">
        <v>2</v>
      </c>
      <c r="AY1223" s="83">
        <v>24</v>
      </c>
      <c r="AZ1223" s="5">
        <v>0</v>
      </c>
      <c r="BA1223" s="5" t="s">
        <v>1537</v>
      </c>
      <c r="BB1223" s="5" t="s">
        <v>1537</v>
      </c>
      <c r="BC1223" s="5" t="s">
        <v>1537</v>
      </c>
      <c r="BD1223" s="4" t="s">
        <v>3612</v>
      </c>
      <c r="BE1223" s="5">
        <v>0</v>
      </c>
      <c r="BF1223" s="5">
        <v>0</v>
      </c>
      <c r="BG1223" s="5">
        <v>1</v>
      </c>
      <c r="BH1223" s="5" t="s">
        <v>1537</v>
      </c>
      <c r="BI1223" s="289"/>
      <c r="BJ1223" s="297">
        <v>31</v>
      </c>
      <c r="BK1223" s="297">
        <v>57</v>
      </c>
    </row>
    <row r="1224" spans="1:63" x14ac:dyDescent="0.2">
      <c r="A1224" s="294" t="s">
        <v>265</v>
      </c>
      <c r="B1224" s="290" t="s">
        <v>2212</v>
      </c>
      <c r="C1224" s="340">
        <v>442</v>
      </c>
      <c r="D1224" s="341">
        <v>537</v>
      </c>
      <c r="E1224" s="341">
        <v>615</v>
      </c>
      <c r="F1224" s="341">
        <v>628</v>
      </c>
      <c r="G1224" s="341">
        <v>649</v>
      </c>
      <c r="H1224" s="341">
        <v>718</v>
      </c>
      <c r="I1224" s="342">
        <v>876</v>
      </c>
      <c r="J1224" s="340">
        <v>46</v>
      </c>
      <c r="K1224" s="341">
        <v>94</v>
      </c>
      <c r="L1224" s="341">
        <v>121</v>
      </c>
      <c r="M1224" s="341">
        <v>245</v>
      </c>
      <c r="N1224" s="340">
        <v>442</v>
      </c>
      <c r="O1224" s="341">
        <v>660</v>
      </c>
      <c r="P1224" s="341">
        <v>712</v>
      </c>
      <c r="Q1224" s="343">
        <v>660</v>
      </c>
      <c r="R1224" s="344">
        <v>712</v>
      </c>
      <c r="S1224" s="344">
        <v>814</v>
      </c>
      <c r="T1224" s="344">
        <v>926</v>
      </c>
      <c r="U1224" s="344">
        <v>887</v>
      </c>
      <c r="V1224" s="344">
        <v>887</v>
      </c>
      <c r="W1224" s="344">
        <v>122</v>
      </c>
      <c r="X1224" s="383">
        <v>137</v>
      </c>
      <c r="Y1224" s="384">
        <v>0.12</v>
      </c>
      <c r="Z1224" s="384">
        <v>0.25</v>
      </c>
      <c r="AA1224" s="384">
        <v>0.25</v>
      </c>
      <c r="AB1224" s="385">
        <v>0</v>
      </c>
      <c r="AC1224" s="385">
        <v>0</v>
      </c>
      <c r="AD1224" s="385">
        <v>110</v>
      </c>
      <c r="AE1224" s="385">
        <v>0</v>
      </c>
      <c r="AF1224" s="405">
        <v>0</v>
      </c>
      <c r="AG1224" s="333" t="s">
        <v>2162</v>
      </c>
      <c r="AH1224" s="388" t="s">
        <v>2161</v>
      </c>
      <c r="AI1224" s="388" t="s">
        <v>2162</v>
      </c>
      <c r="AJ1224" s="389">
        <v>18</v>
      </c>
      <c r="AK1224" s="390">
        <v>27</v>
      </c>
      <c r="AL1224" s="333">
        <v>84</v>
      </c>
      <c r="AM1224" s="333">
        <v>25.243308738425927</v>
      </c>
      <c r="AN1224" s="440">
        <v>152.39347222222221</v>
      </c>
      <c r="AO1224" s="389">
        <v>61.024305555555557</v>
      </c>
      <c r="AP1224" s="388">
        <v>14.962499999999999</v>
      </c>
      <c r="AQ1224" s="389">
        <v>4</v>
      </c>
      <c r="AR1224" s="389">
        <v>4</v>
      </c>
      <c r="AS1224" s="389">
        <v>0</v>
      </c>
      <c r="AT1224" s="389">
        <v>0</v>
      </c>
      <c r="AU1224" s="389">
        <v>3</v>
      </c>
      <c r="AV1224" s="389">
        <v>10</v>
      </c>
      <c r="AW1224" s="350">
        <v>2</v>
      </c>
      <c r="AX1224" s="391">
        <v>2</v>
      </c>
      <c r="AY1224" s="83">
        <v>24</v>
      </c>
      <c r="AZ1224" s="5">
        <v>0</v>
      </c>
      <c r="BA1224" s="5" t="s">
        <v>1537</v>
      </c>
      <c r="BB1224" s="5" t="s">
        <v>1537</v>
      </c>
      <c r="BC1224" s="5" t="s">
        <v>1537</v>
      </c>
      <c r="BD1224" s="4" t="s">
        <v>3612</v>
      </c>
      <c r="BE1224" s="5">
        <v>0</v>
      </c>
      <c r="BF1224" s="5">
        <v>0</v>
      </c>
      <c r="BG1224" s="5">
        <v>1</v>
      </c>
      <c r="BH1224" s="5" t="s">
        <v>1537</v>
      </c>
      <c r="BI1224" s="289"/>
      <c r="BJ1224" s="297">
        <v>46</v>
      </c>
      <c r="BK1224" s="297">
        <v>65</v>
      </c>
    </row>
    <row r="1225" spans="1:63" x14ac:dyDescent="0.2">
      <c r="A1225" s="294" t="s">
        <v>1681</v>
      </c>
      <c r="B1225" s="290" t="s">
        <v>2257</v>
      </c>
      <c r="C1225" s="340">
        <v>474</v>
      </c>
      <c r="D1225" s="341">
        <v>569</v>
      </c>
      <c r="E1225" s="341">
        <v>647</v>
      </c>
      <c r="F1225" s="341">
        <v>659</v>
      </c>
      <c r="G1225" s="341">
        <v>681</v>
      </c>
      <c r="H1225" s="341">
        <v>751</v>
      </c>
      <c r="I1225" s="342">
        <v>911</v>
      </c>
      <c r="J1225" s="340">
        <v>53</v>
      </c>
      <c r="K1225" s="341">
        <v>110</v>
      </c>
      <c r="L1225" s="341">
        <v>121</v>
      </c>
      <c r="M1225" s="341">
        <v>245</v>
      </c>
      <c r="N1225" s="340">
        <v>474</v>
      </c>
      <c r="O1225" s="341">
        <v>692</v>
      </c>
      <c r="P1225" s="341">
        <v>746</v>
      </c>
      <c r="Q1225" s="343">
        <v>692</v>
      </c>
      <c r="R1225" s="344">
        <v>746</v>
      </c>
      <c r="S1225" s="344">
        <v>851</v>
      </c>
      <c r="T1225" s="344">
        <v>961</v>
      </c>
      <c r="U1225" s="344">
        <v>924</v>
      </c>
      <c r="V1225" s="344">
        <v>924</v>
      </c>
      <c r="W1225" s="344">
        <v>122</v>
      </c>
      <c r="X1225" s="383">
        <v>137</v>
      </c>
      <c r="Y1225" s="384">
        <v>0.12</v>
      </c>
      <c r="Z1225" s="384">
        <v>0.25</v>
      </c>
      <c r="AA1225" s="384">
        <v>0.25</v>
      </c>
      <c r="AB1225" s="385">
        <v>0</v>
      </c>
      <c r="AC1225" s="385">
        <v>0</v>
      </c>
      <c r="AD1225" s="385">
        <v>110</v>
      </c>
      <c r="AE1225" s="385">
        <v>0</v>
      </c>
      <c r="AF1225" s="405">
        <v>0</v>
      </c>
      <c r="AG1225" s="333" t="s">
        <v>2162</v>
      </c>
      <c r="AH1225" s="388" t="s">
        <v>2161</v>
      </c>
      <c r="AI1225" s="388" t="s">
        <v>2162</v>
      </c>
      <c r="AJ1225" s="389">
        <v>21</v>
      </c>
      <c r="AK1225" s="390">
        <v>27</v>
      </c>
      <c r="AL1225" s="333">
        <v>84</v>
      </c>
      <c r="AM1225" s="333">
        <v>29.229094328703702</v>
      </c>
      <c r="AN1225" s="440">
        <v>167.84159722222228</v>
      </c>
      <c r="AO1225" s="389">
        <v>67.727430555555557</v>
      </c>
      <c r="AP1225" s="388">
        <v>14.962499999999999</v>
      </c>
      <c r="AQ1225" s="389">
        <v>4</v>
      </c>
      <c r="AR1225" s="389">
        <v>4</v>
      </c>
      <c r="AS1225" s="389">
        <v>0</v>
      </c>
      <c r="AT1225" s="389">
        <v>0</v>
      </c>
      <c r="AU1225" s="389">
        <v>3</v>
      </c>
      <c r="AV1225" s="389">
        <v>10</v>
      </c>
      <c r="AW1225" s="350">
        <v>2</v>
      </c>
      <c r="AX1225" s="391">
        <v>2</v>
      </c>
      <c r="AY1225" s="83">
        <v>24</v>
      </c>
      <c r="AZ1225" s="5">
        <v>0</v>
      </c>
      <c r="BA1225" s="5" t="s">
        <v>1537</v>
      </c>
      <c r="BB1225" s="5" t="s">
        <v>1537</v>
      </c>
      <c r="BC1225" s="5" t="s">
        <v>1537</v>
      </c>
      <c r="BD1225" s="4" t="s">
        <v>3612</v>
      </c>
      <c r="BE1225" s="5">
        <v>0</v>
      </c>
      <c r="BF1225" s="5">
        <v>0</v>
      </c>
      <c r="BG1225" s="5">
        <v>1</v>
      </c>
      <c r="BH1225" s="5" t="s">
        <v>1537</v>
      </c>
      <c r="BI1225" s="289"/>
      <c r="BJ1225" s="297">
        <v>53</v>
      </c>
      <c r="BK1225" s="297">
        <v>69</v>
      </c>
    </row>
    <row r="1226" spans="1:63" x14ac:dyDescent="0.2">
      <c r="A1226" s="294" t="s">
        <v>325</v>
      </c>
      <c r="B1226" s="290" t="s">
        <v>2311</v>
      </c>
      <c r="C1226" s="340">
        <v>470</v>
      </c>
      <c r="D1226" s="341">
        <v>570</v>
      </c>
      <c r="E1226" s="341">
        <v>651</v>
      </c>
      <c r="F1226" s="341">
        <v>664</v>
      </c>
      <c r="G1226" s="341">
        <v>686</v>
      </c>
      <c r="H1226" s="341">
        <v>759</v>
      </c>
      <c r="I1226" s="342">
        <v>923</v>
      </c>
      <c r="J1226" s="340">
        <v>60</v>
      </c>
      <c r="K1226" s="341">
        <v>126</v>
      </c>
      <c r="L1226" s="341">
        <v>125</v>
      </c>
      <c r="M1226" s="341">
        <v>255</v>
      </c>
      <c r="N1226" s="340">
        <v>470</v>
      </c>
      <c r="O1226" s="341">
        <v>704</v>
      </c>
      <c r="P1226" s="341">
        <v>761</v>
      </c>
      <c r="Q1226" s="343">
        <v>704</v>
      </c>
      <c r="R1226" s="344">
        <v>761</v>
      </c>
      <c r="S1226" s="344">
        <v>856</v>
      </c>
      <c r="T1226" s="344">
        <v>1007</v>
      </c>
      <c r="U1226" s="344">
        <v>920</v>
      </c>
      <c r="V1226" s="344">
        <v>920</v>
      </c>
      <c r="W1226" s="344">
        <v>122</v>
      </c>
      <c r="X1226" s="383">
        <v>137</v>
      </c>
      <c r="Y1226" s="384">
        <v>0.12</v>
      </c>
      <c r="Z1226" s="384">
        <v>0.25</v>
      </c>
      <c r="AA1226" s="384">
        <v>0.25</v>
      </c>
      <c r="AB1226" s="385">
        <v>0</v>
      </c>
      <c r="AC1226" s="385">
        <v>0</v>
      </c>
      <c r="AD1226" s="385">
        <v>110</v>
      </c>
      <c r="AE1226" s="385">
        <v>0</v>
      </c>
      <c r="AF1226" s="405">
        <v>0</v>
      </c>
      <c r="AG1226" s="333" t="s">
        <v>2162</v>
      </c>
      <c r="AH1226" s="388" t="s">
        <v>2161</v>
      </c>
      <c r="AI1226" s="388" t="s">
        <v>2162</v>
      </c>
      <c r="AJ1226" s="389">
        <v>24</v>
      </c>
      <c r="AK1226" s="390">
        <v>27</v>
      </c>
      <c r="AL1226" s="333">
        <v>87</v>
      </c>
      <c r="AM1226" s="333">
        <v>34.397605613425924</v>
      </c>
      <c r="AN1226" s="440">
        <v>187.60472222222228</v>
      </c>
      <c r="AO1226" s="389">
        <v>75.993055555555557</v>
      </c>
      <c r="AP1226" s="388">
        <v>15.524999999999999</v>
      </c>
      <c r="AQ1226" s="389">
        <v>4</v>
      </c>
      <c r="AR1226" s="389">
        <v>4</v>
      </c>
      <c r="AS1226" s="389">
        <v>0</v>
      </c>
      <c r="AT1226" s="389">
        <v>0</v>
      </c>
      <c r="AU1226" s="389">
        <v>3</v>
      </c>
      <c r="AV1226" s="389">
        <v>10</v>
      </c>
      <c r="AW1226" s="350">
        <v>2</v>
      </c>
      <c r="AX1226" s="391">
        <v>2</v>
      </c>
      <c r="AY1226" s="83">
        <v>24</v>
      </c>
      <c r="AZ1226" s="5">
        <v>0</v>
      </c>
      <c r="BA1226" s="5" t="s">
        <v>1537</v>
      </c>
      <c r="BB1226" s="5" t="s">
        <v>1537</v>
      </c>
      <c r="BC1226" s="5" t="s">
        <v>1537</v>
      </c>
      <c r="BD1226" s="4" t="s">
        <v>3612</v>
      </c>
      <c r="BE1226" s="5">
        <v>0</v>
      </c>
      <c r="BF1226" s="5">
        <v>0</v>
      </c>
      <c r="BG1226" s="5">
        <v>1</v>
      </c>
      <c r="BH1226" s="5" t="s">
        <v>1537</v>
      </c>
      <c r="BI1226" s="289"/>
      <c r="BJ1226" s="297">
        <v>60</v>
      </c>
      <c r="BK1226" s="297">
        <v>69</v>
      </c>
    </row>
    <row r="1227" spans="1:63" x14ac:dyDescent="0.2">
      <c r="A1227" s="294" t="s">
        <v>225</v>
      </c>
      <c r="B1227" s="290" t="s">
        <v>2176</v>
      </c>
      <c r="C1227" s="340">
        <v>360</v>
      </c>
      <c r="D1227" s="341">
        <v>462</v>
      </c>
      <c r="E1227" s="341">
        <v>543</v>
      </c>
      <c r="F1227" s="341">
        <v>556</v>
      </c>
      <c r="G1227" s="341">
        <v>575</v>
      </c>
      <c r="H1227" s="341">
        <v>639</v>
      </c>
      <c r="I1227" s="342">
        <v>804</v>
      </c>
      <c r="J1227" s="340">
        <v>31</v>
      </c>
      <c r="K1227" s="341">
        <v>63</v>
      </c>
      <c r="L1227" s="341">
        <v>125</v>
      </c>
      <c r="M1227" s="341">
        <v>255</v>
      </c>
      <c r="N1227" s="340">
        <v>360</v>
      </c>
      <c r="O1227" s="341">
        <v>596</v>
      </c>
      <c r="P1227" s="341">
        <v>644</v>
      </c>
      <c r="Q1227" s="343">
        <v>596</v>
      </c>
      <c r="R1227" s="344">
        <v>644</v>
      </c>
      <c r="S1227" s="344">
        <v>729</v>
      </c>
      <c r="T1227" s="344">
        <v>886</v>
      </c>
      <c r="U1227" s="344">
        <v>791</v>
      </c>
      <c r="V1227" s="344">
        <v>791</v>
      </c>
      <c r="W1227" s="344">
        <v>122</v>
      </c>
      <c r="X1227" s="383">
        <v>137</v>
      </c>
      <c r="Y1227" s="384">
        <v>0.12</v>
      </c>
      <c r="Z1227" s="384">
        <v>0.25</v>
      </c>
      <c r="AA1227" s="384">
        <v>0.25</v>
      </c>
      <c r="AB1227" s="385">
        <v>0</v>
      </c>
      <c r="AC1227" s="385">
        <v>0</v>
      </c>
      <c r="AD1227" s="385">
        <v>110</v>
      </c>
      <c r="AE1227" s="385">
        <v>0</v>
      </c>
      <c r="AF1227" s="405">
        <v>0</v>
      </c>
      <c r="AG1227" s="333" t="s">
        <v>2162</v>
      </c>
      <c r="AH1227" s="388" t="s">
        <v>2161</v>
      </c>
      <c r="AI1227" s="388" t="s">
        <v>2162</v>
      </c>
      <c r="AJ1227" s="389">
        <v>12</v>
      </c>
      <c r="AK1227" s="390">
        <v>27</v>
      </c>
      <c r="AL1227" s="333">
        <v>87</v>
      </c>
      <c r="AM1227" s="333">
        <v>17.886754918981481</v>
      </c>
      <c r="AN1227" s="440">
        <v>124.71222222222224</v>
      </c>
      <c r="AO1227" s="389">
        <v>48.680555555555557</v>
      </c>
      <c r="AP1227" s="388">
        <v>15.524999999999999</v>
      </c>
      <c r="AQ1227" s="389">
        <v>4</v>
      </c>
      <c r="AR1227" s="389">
        <v>4</v>
      </c>
      <c r="AS1227" s="389">
        <v>0</v>
      </c>
      <c r="AT1227" s="389">
        <v>0</v>
      </c>
      <c r="AU1227" s="389">
        <v>3</v>
      </c>
      <c r="AV1227" s="389">
        <v>10</v>
      </c>
      <c r="AW1227" s="350">
        <v>2</v>
      </c>
      <c r="AX1227" s="391">
        <v>2</v>
      </c>
      <c r="AY1227" s="83">
        <v>24</v>
      </c>
      <c r="AZ1227" s="5">
        <v>0</v>
      </c>
      <c r="BA1227" s="5" t="s">
        <v>1537</v>
      </c>
      <c r="BB1227" s="5" t="s">
        <v>1537</v>
      </c>
      <c r="BC1227" s="5" t="s">
        <v>1537</v>
      </c>
      <c r="BD1227" s="4" t="s">
        <v>3612</v>
      </c>
      <c r="BE1227" s="5">
        <v>0</v>
      </c>
      <c r="BF1227" s="5">
        <v>0</v>
      </c>
      <c r="BG1227" s="5">
        <v>1</v>
      </c>
      <c r="BH1227" s="5" t="s">
        <v>1537</v>
      </c>
      <c r="BI1227" s="289"/>
      <c r="BJ1227" s="297">
        <v>31</v>
      </c>
      <c r="BK1227" s="297">
        <v>58</v>
      </c>
    </row>
    <row r="1228" spans="1:63" x14ac:dyDescent="0.2">
      <c r="A1228" s="294" t="s">
        <v>275</v>
      </c>
      <c r="B1228" s="290" t="s">
        <v>2221</v>
      </c>
      <c r="C1228" s="340">
        <v>443</v>
      </c>
      <c r="D1228" s="341">
        <v>543</v>
      </c>
      <c r="E1228" s="341">
        <v>625</v>
      </c>
      <c r="F1228" s="341">
        <v>638</v>
      </c>
      <c r="G1228" s="341">
        <v>658</v>
      </c>
      <c r="H1228" s="341">
        <v>728</v>
      </c>
      <c r="I1228" s="342">
        <v>894</v>
      </c>
      <c r="J1228" s="340">
        <v>46</v>
      </c>
      <c r="K1228" s="341">
        <v>94</v>
      </c>
      <c r="L1228" s="341">
        <v>125</v>
      </c>
      <c r="M1228" s="341">
        <v>255</v>
      </c>
      <c r="N1228" s="340">
        <v>443</v>
      </c>
      <c r="O1228" s="341">
        <v>678</v>
      </c>
      <c r="P1228" s="341">
        <v>731</v>
      </c>
      <c r="Q1228" s="343">
        <v>678</v>
      </c>
      <c r="R1228" s="344">
        <v>731</v>
      </c>
      <c r="S1228" s="344">
        <v>825</v>
      </c>
      <c r="T1228" s="344">
        <v>977</v>
      </c>
      <c r="U1228" s="344">
        <v>889</v>
      </c>
      <c r="V1228" s="344">
        <v>889</v>
      </c>
      <c r="W1228" s="344">
        <v>122</v>
      </c>
      <c r="X1228" s="383">
        <v>137</v>
      </c>
      <c r="Y1228" s="384">
        <v>0.12</v>
      </c>
      <c r="Z1228" s="384">
        <v>0.25</v>
      </c>
      <c r="AA1228" s="384">
        <v>0.25</v>
      </c>
      <c r="AB1228" s="385">
        <v>0</v>
      </c>
      <c r="AC1228" s="385">
        <v>0</v>
      </c>
      <c r="AD1228" s="385">
        <v>110</v>
      </c>
      <c r="AE1228" s="385">
        <v>0</v>
      </c>
      <c r="AF1228" s="405">
        <v>0</v>
      </c>
      <c r="AG1228" s="333" t="s">
        <v>2162</v>
      </c>
      <c r="AH1228" s="388" t="s">
        <v>2161</v>
      </c>
      <c r="AI1228" s="388" t="s">
        <v>2162</v>
      </c>
      <c r="AJ1228" s="389">
        <v>18</v>
      </c>
      <c r="AK1228" s="390">
        <v>27</v>
      </c>
      <c r="AL1228" s="333">
        <v>87</v>
      </c>
      <c r="AM1228" s="333">
        <v>26.142180266203702</v>
      </c>
      <c r="AN1228" s="440">
        <v>156.15847222222223</v>
      </c>
      <c r="AO1228" s="389">
        <v>62.336805555555557</v>
      </c>
      <c r="AP1228" s="388">
        <v>15.524999999999999</v>
      </c>
      <c r="AQ1228" s="389">
        <v>4</v>
      </c>
      <c r="AR1228" s="389">
        <v>4</v>
      </c>
      <c r="AS1228" s="389">
        <v>0</v>
      </c>
      <c r="AT1228" s="389">
        <v>0</v>
      </c>
      <c r="AU1228" s="389">
        <v>3</v>
      </c>
      <c r="AV1228" s="389">
        <v>10</v>
      </c>
      <c r="AW1228" s="350">
        <v>2</v>
      </c>
      <c r="AX1228" s="391">
        <v>2</v>
      </c>
      <c r="AY1228" s="83">
        <v>24</v>
      </c>
      <c r="AZ1228" s="5">
        <v>0</v>
      </c>
      <c r="BA1228" s="5" t="s">
        <v>1537</v>
      </c>
      <c r="BB1228" s="5" t="s">
        <v>1537</v>
      </c>
      <c r="BC1228" s="5" t="s">
        <v>1537</v>
      </c>
      <c r="BD1228" s="4" t="s">
        <v>3612</v>
      </c>
      <c r="BE1228" s="5">
        <v>0</v>
      </c>
      <c r="BF1228" s="5">
        <v>0</v>
      </c>
      <c r="BG1228" s="5">
        <v>1</v>
      </c>
      <c r="BH1228" s="5" t="s">
        <v>1537</v>
      </c>
      <c r="BI1228" s="289"/>
      <c r="BJ1228" s="297">
        <v>46</v>
      </c>
      <c r="BK1228" s="297">
        <v>66</v>
      </c>
    </row>
    <row r="1229" spans="1:63" x14ac:dyDescent="0.2">
      <c r="A1229" s="294" t="s">
        <v>1691</v>
      </c>
      <c r="B1229" s="290" t="s">
        <v>2266</v>
      </c>
      <c r="C1229" s="340">
        <v>477</v>
      </c>
      <c r="D1229" s="341">
        <v>575</v>
      </c>
      <c r="E1229" s="341">
        <v>657</v>
      </c>
      <c r="F1229" s="341">
        <v>670</v>
      </c>
      <c r="G1229" s="341">
        <v>691</v>
      </c>
      <c r="H1229" s="341">
        <v>764</v>
      </c>
      <c r="I1229" s="342">
        <v>930</v>
      </c>
      <c r="J1229" s="340">
        <v>53</v>
      </c>
      <c r="K1229" s="341">
        <v>110</v>
      </c>
      <c r="L1229" s="341">
        <v>125</v>
      </c>
      <c r="M1229" s="341">
        <v>255</v>
      </c>
      <c r="N1229" s="340">
        <v>477</v>
      </c>
      <c r="O1229" s="341">
        <v>710</v>
      </c>
      <c r="P1229" s="341">
        <v>766</v>
      </c>
      <c r="Q1229" s="343">
        <v>710</v>
      </c>
      <c r="R1229" s="344">
        <v>766</v>
      </c>
      <c r="S1229" s="344">
        <v>863</v>
      </c>
      <c r="T1229" s="344">
        <v>1014</v>
      </c>
      <c r="U1229" s="344">
        <v>927</v>
      </c>
      <c r="V1229" s="344">
        <v>927</v>
      </c>
      <c r="W1229" s="344">
        <v>122</v>
      </c>
      <c r="X1229" s="383">
        <v>137</v>
      </c>
      <c r="Y1229" s="384">
        <v>0.12</v>
      </c>
      <c r="Z1229" s="384">
        <v>0.25</v>
      </c>
      <c r="AA1229" s="384">
        <v>0.25</v>
      </c>
      <c r="AB1229" s="385">
        <v>0</v>
      </c>
      <c r="AC1229" s="385">
        <v>0</v>
      </c>
      <c r="AD1229" s="385">
        <v>110</v>
      </c>
      <c r="AE1229" s="385">
        <v>0</v>
      </c>
      <c r="AF1229" s="405">
        <v>0</v>
      </c>
      <c r="AG1229" s="333" t="s">
        <v>2162</v>
      </c>
      <c r="AH1229" s="388" t="s">
        <v>2161</v>
      </c>
      <c r="AI1229" s="388" t="s">
        <v>2162</v>
      </c>
      <c r="AJ1229" s="389">
        <v>21</v>
      </c>
      <c r="AK1229" s="390">
        <v>27</v>
      </c>
      <c r="AL1229" s="333">
        <v>87</v>
      </c>
      <c r="AM1229" s="333">
        <v>30.269892939814813</v>
      </c>
      <c r="AN1229" s="440">
        <v>171.88159722222224</v>
      </c>
      <c r="AO1229" s="389">
        <v>69.164930555555557</v>
      </c>
      <c r="AP1229" s="388">
        <v>15.524999999999999</v>
      </c>
      <c r="AQ1229" s="389">
        <v>4</v>
      </c>
      <c r="AR1229" s="389">
        <v>4</v>
      </c>
      <c r="AS1229" s="389">
        <v>0</v>
      </c>
      <c r="AT1229" s="389">
        <v>0</v>
      </c>
      <c r="AU1229" s="389">
        <v>3</v>
      </c>
      <c r="AV1229" s="389">
        <v>10</v>
      </c>
      <c r="AW1229" s="350">
        <v>2</v>
      </c>
      <c r="AX1229" s="391">
        <v>2</v>
      </c>
      <c r="AY1229" s="83">
        <v>24</v>
      </c>
      <c r="AZ1229" s="5">
        <v>0</v>
      </c>
      <c r="BA1229" s="5" t="s">
        <v>1537</v>
      </c>
      <c r="BB1229" s="5" t="s">
        <v>1537</v>
      </c>
      <c r="BC1229" s="5" t="s">
        <v>1537</v>
      </c>
      <c r="BD1229" s="4" t="s">
        <v>3612</v>
      </c>
      <c r="BE1229" s="5">
        <v>0</v>
      </c>
      <c r="BF1229" s="5">
        <v>0</v>
      </c>
      <c r="BG1229" s="5">
        <v>1</v>
      </c>
      <c r="BH1229" s="5" t="s">
        <v>1537</v>
      </c>
      <c r="BI1229" s="289"/>
      <c r="BJ1229" s="297">
        <v>53</v>
      </c>
      <c r="BK1229" s="297">
        <v>70</v>
      </c>
    </row>
    <row r="1230" spans="1:63" x14ac:dyDescent="0.2">
      <c r="A1230" s="294" t="s">
        <v>335</v>
      </c>
      <c r="B1230" s="290" t="s">
        <v>2320</v>
      </c>
      <c r="C1230" s="340">
        <v>473</v>
      </c>
      <c r="D1230" s="341">
        <v>576</v>
      </c>
      <c r="E1230" s="341">
        <v>661</v>
      </c>
      <c r="F1230" s="341">
        <v>674</v>
      </c>
      <c r="G1230" s="341">
        <v>696</v>
      </c>
      <c r="H1230" s="341">
        <v>770</v>
      </c>
      <c r="I1230" s="342">
        <v>940</v>
      </c>
      <c r="J1230" s="340">
        <v>60</v>
      </c>
      <c r="K1230" s="341">
        <v>126</v>
      </c>
      <c r="L1230" s="341">
        <v>129</v>
      </c>
      <c r="M1230" s="341">
        <v>264</v>
      </c>
      <c r="N1230" s="340">
        <v>473</v>
      </c>
      <c r="O1230" s="341">
        <v>711</v>
      </c>
      <c r="P1230" s="341">
        <v>768</v>
      </c>
      <c r="Q1230" s="343">
        <v>711</v>
      </c>
      <c r="R1230" s="344">
        <v>768</v>
      </c>
      <c r="S1230" s="344">
        <v>871</v>
      </c>
      <c r="T1230" s="344">
        <v>1008</v>
      </c>
      <c r="U1230" s="344">
        <v>944</v>
      </c>
      <c r="V1230" s="344">
        <v>944</v>
      </c>
      <c r="W1230" s="344">
        <v>122</v>
      </c>
      <c r="X1230" s="383">
        <v>137</v>
      </c>
      <c r="Y1230" s="384">
        <v>0.12</v>
      </c>
      <c r="Z1230" s="384">
        <v>0.25</v>
      </c>
      <c r="AA1230" s="384">
        <v>0.25</v>
      </c>
      <c r="AB1230" s="385">
        <v>0</v>
      </c>
      <c r="AC1230" s="385">
        <v>0</v>
      </c>
      <c r="AD1230" s="385">
        <v>110</v>
      </c>
      <c r="AE1230" s="385">
        <v>0</v>
      </c>
      <c r="AF1230" s="405">
        <v>0</v>
      </c>
      <c r="AG1230" s="333" t="s">
        <v>2162</v>
      </c>
      <c r="AH1230" s="388" t="s">
        <v>2161</v>
      </c>
      <c r="AI1230" s="388" t="s">
        <v>2162</v>
      </c>
      <c r="AJ1230" s="389">
        <v>24</v>
      </c>
      <c r="AK1230" s="390">
        <v>27</v>
      </c>
      <c r="AL1230" s="333">
        <v>90</v>
      </c>
      <c r="AM1230" s="333">
        <v>35.580331307870374</v>
      </c>
      <c r="AN1230" s="440">
        <v>191.91972222222222</v>
      </c>
      <c r="AO1230" s="389">
        <v>77.555555555555557</v>
      </c>
      <c r="AP1230" s="388">
        <v>16.087499999999999</v>
      </c>
      <c r="AQ1230" s="389">
        <v>4</v>
      </c>
      <c r="AR1230" s="389">
        <v>4</v>
      </c>
      <c r="AS1230" s="389">
        <v>0</v>
      </c>
      <c r="AT1230" s="389">
        <v>0</v>
      </c>
      <c r="AU1230" s="389">
        <v>3</v>
      </c>
      <c r="AV1230" s="389">
        <v>10</v>
      </c>
      <c r="AW1230" s="350">
        <v>2</v>
      </c>
      <c r="AX1230" s="391">
        <v>2</v>
      </c>
      <c r="AY1230" s="83">
        <v>24</v>
      </c>
      <c r="AZ1230" s="5">
        <v>0</v>
      </c>
      <c r="BA1230" s="5" t="s">
        <v>1537</v>
      </c>
      <c r="BB1230" s="5" t="s">
        <v>1537</v>
      </c>
      <c r="BC1230" s="5" t="s">
        <v>1537</v>
      </c>
      <c r="BD1230" s="4" t="s">
        <v>3612</v>
      </c>
      <c r="BE1230" s="5">
        <v>0</v>
      </c>
      <c r="BF1230" s="5">
        <v>0</v>
      </c>
      <c r="BG1230" s="5">
        <v>1</v>
      </c>
      <c r="BH1230" s="5" t="s">
        <v>1537</v>
      </c>
      <c r="BI1230" s="289"/>
      <c r="BJ1230" s="297">
        <v>60</v>
      </c>
      <c r="BK1230" s="297">
        <v>70</v>
      </c>
    </row>
    <row r="1231" spans="1:63" x14ac:dyDescent="0.2">
      <c r="A1231" s="294" t="s">
        <v>235</v>
      </c>
      <c r="B1231" s="290" t="s">
        <v>2185</v>
      </c>
      <c r="C1231" s="340">
        <v>361</v>
      </c>
      <c r="D1231" s="341">
        <v>467</v>
      </c>
      <c r="E1231" s="341">
        <v>552</v>
      </c>
      <c r="F1231" s="341">
        <v>564</v>
      </c>
      <c r="G1231" s="341">
        <v>584</v>
      </c>
      <c r="H1231" s="341">
        <v>649</v>
      </c>
      <c r="I1231" s="342">
        <v>820</v>
      </c>
      <c r="J1231" s="340">
        <v>31</v>
      </c>
      <c r="K1231" s="341">
        <v>63</v>
      </c>
      <c r="L1231" s="341">
        <v>129</v>
      </c>
      <c r="M1231" s="341">
        <v>264</v>
      </c>
      <c r="N1231" s="340">
        <v>361</v>
      </c>
      <c r="O1231" s="341">
        <v>603</v>
      </c>
      <c r="P1231" s="341">
        <v>651</v>
      </c>
      <c r="Q1231" s="343">
        <v>603</v>
      </c>
      <c r="R1231" s="344">
        <v>651</v>
      </c>
      <c r="S1231" s="344">
        <v>743</v>
      </c>
      <c r="T1231" s="344">
        <v>885</v>
      </c>
      <c r="U1231" s="344">
        <v>814</v>
      </c>
      <c r="V1231" s="344">
        <v>814</v>
      </c>
      <c r="W1231" s="344">
        <v>122</v>
      </c>
      <c r="X1231" s="383">
        <v>137</v>
      </c>
      <c r="Y1231" s="384">
        <v>0.12</v>
      </c>
      <c r="Z1231" s="384">
        <v>0.25</v>
      </c>
      <c r="AA1231" s="384">
        <v>0.25</v>
      </c>
      <c r="AB1231" s="385">
        <v>0</v>
      </c>
      <c r="AC1231" s="385">
        <v>0</v>
      </c>
      <c r="AD1231" s="385">
        <v>110</v>
      </c>
      <c r="AE1231" s="385">
        <v>0</v>
      </c>
      <c r="AF1231" s="405">
        <v>0</v>
      </c>
      <c r="AG1231" s="333" t="s">
        <v>2162</v>
      </c>
      <c r="AH1231" s="388" t="s">
        <v>2161</v>
      </c>
      <c r="AI1231" s="388" t="s">
        <v>2162</v>
      </c>
      <c r="AJ1231" s="389">
        <v>12</v>
      </c>
      <c r="AK1231" s="390">
        <v>27</v>
      </c>
      <c r="AL1231" s="333">
        <v>90</v>
      </c>
      <c r="AM1231" s="333">
        <v>18.501772280092592</v>
      </c>
      <c r="AN1231" s="440">
        <v>127.92722222222223</v>
      </c>
      <c r="AO1231" s="389">
        <v>49.743055555555557</v>
      </c>
      <c r="AP1231" s="388">
        <v>16.087499999999999</v>
      </c>
      <c r="AQ1231" s="389">
        <v>4</v>
      </c>
      <c r="AR1231" s="389">
        <v>4</v>
      </c>
      <c r="AS1231" s="389">
        <v>0</v>
      </c>
      <c r="AT1231" s="389">
        <v>0</v>
      </c>
      <c r="AU1231" s="389">
        <v>3</v>
      </c>
      <c r="AV1231" s="389">
        <v>10</v>
      </c>
      <c r="AW1231" s="350">
        <v>2</v>
      </c>
      <c r="AX1231" s="391">
        <v>2</v>
      </c>
      <c r="AY1231" s="83">
        <v>24</v>
      </c>
      <c r="AZ1231" s="5">
        <v>0</v>
      </c>
      <c r="BA1231" s="5" t="s">
        <v>1537</v>
      </c>
      <c r="BB1231" s="5" t="s">
        <v>1537</v>
      </c>
      <c r="BC1231" s="5" t="s">
        <v>1537</v>
      </c>
      <c r="BD1231" s="4" t="s">
        <v>3612</v>
      </c>
      <c r="BE1231" s="5">
        <v>0</v>
      </c>
      <c r="BF1231" s="5">
        <v>0</v>
      </c>
      <c r="BG1231" s="5">
        <v>1</v>
      </c>
      <c r="BH1231" s="5" t="s">
        <v>1537</v>
      </c>
      <c r="BI1231" s="289"/>
      <c r="BJ1231" s="297">
        <v>31</v>
      </c>
      <c r="BK1231" s="297">
        <v>59</v>
      </c>
    </row>
    <row r="1232" spans="1:63" x14ac:dyDescent="0.2">
      <c r="A1232" s="294" t="s">
        <v>285</v>
      </c>
      <c r="B1232" s="290" t="s">
        <v>2230</v>
      </c>
      <c r="C1232" s="340">
        <v>445</v>
      </c>
      <c r="D1232" s="341">
        <v>549</v>
      </c>
      <c r="E1232" s="341">
        <v>633</v>
      </c>
      <c r="F1232" s="341">
        <v>646</v>
      </c>
      <c r="G1232" s="341">
        <v>668</v>
      </c>
      <c r="H1232" s="341">
        <v>740</v>
      </c>
      <c r="I1232" s="342">
        <v>910</v>
      </c>
      <c r="J1232" s="340">
        <v>46</v>
      </c>
      <c r="K1232" s="341">
        <v>94</v>
      </c>
      <c r="L1232" s="341">
        <v>129</v>
      </c>
      <c r="M1232" s="341">
        <v>264</v>
      </c>
      <c r="N1232" s="340">
        <v>445</v>
      </c>
      <c r="O1232" s="341">
        <v>684</v>
      </c>
      <c r="P1232" s="341">
        <v>739</v>
      </c>
      <c r="Q1232" s="343">
        <v>684</v>
      </c>
      <c r="R1232" s="344">
        <v>739</v>
      </c>
      <c r="S1232" s="344">
        <v>838</v>
      </c>
      <c r="T1232" s="344">
        <v>978</v>
      </c>
      <c r="U1232" s="344">
        <v>912</v>
      </c>
      <c r="V1232" s="344">
        <v>912</v>
      </c>
      <c r="W1232" s="344">
        <v>122</v>
      </c>
      <c r="X1232" s="383">
        <v>137</v>
      </c>
      <c r="Y1232" s="384">
        <v>0.12</v>
      </c>
      <c r="Z1232" s="384">
        <v>0.25</v>
      </c>
      <c r="AA1232" s="384">
        <v>0.25</v>
      </c>
      <c r="AB1232" s="385">
        <v>0</v>
      </c>
      <c r="AC1232" s="385">
        <v>0</v>
      </c>
      <c r="AD1232" s="385">
        <v>110</v>
      </c>
      <c r="AE1232" s="385">
        <v>0</v>
      </c>
      <c r="AF1232" s="405">
        <v>0</v>
      </c>
      <c r="AG1232" s="333" t="s">
        <v>2162</v>
      </c>
      <c r="AH1232" s="388" t="s">
        <v>2161</v>
      </c>
      <c r="AI1232" s="388" t="s">
        <v>2162</v>
      </c>
      <c r="AJ1232" s="389">
        <v>18</v>
      </c>
      <c r="AK1232" s="390">
        <v>27</v>
      </c>
      <c r="AL1232" s="333">
        <v>90</v>
      </c>
      <c r="AM1232" s="333">
        <v>27.041051793981481</v>
      </c>
      <c r="AN1232" s="440">
        <v>159.92347222222224</v>
      </c>
      <c r="AO1232" s="389">
        <v>63.649305555555557</v>
      </c>
      <c r="AP1232" s="388">
        <v>16.087499999999999</v>
      </c>
      <c r="AQ1232" s="389">
        <v>4</v>
      </c>
      <c r="AR1232" s="389">
        <v>4</v>
      </c>
      <c r="AS1232" s="389">
        <v>0</v>
      </c>
      <c r="AT1232" s="389">
        <v>0</v>
      </c>
      <c r="AU1232" s="389">
        <v>3</v>
      </c>
      <c r="AV1232" s="389">
        <v>10</v>
      </c>
      <c r="AW1232" s="350">
        <v>2</v>
      </c>
      <c r="AX1232" s="391">
        <v>2</v>
      </c>
      <c r="AY1232" s="83">
        <v>24</v>
      </c>
      <c r="AZ1232" s="5">
        <v>0</v>
      </c>
      <c r="BA1232" s="5" t="s">
        <v>1537</v>
      </c>
      <c r="BB1232" s="5" t="s">
        <v>1537</v>
      </c>
      <c r="BC1232" s="5" t="s">
        <v>1537</v>
      </c>
      <c r="BD1232" s="4" t="s">
        <v>3612</v>
      </c>
      <c r="BE1232" s="5">
        <v>0</v>
      </c>
      <c r="BF1232" s="5">
        <v>0</v>
      </c>
      <c r="BG1232" s="5">
        <v>1</v>
      </c>
      <c r="BH1232" s="5" t="s">
        <v>1537</v>
      </c>
      <c r="BI1232" s="289"/>
      <c r="BJ1232" s="297">
        <v>46</v>
      </c>
      <c r="BK1232" s="297">
        <v>67</v>
      </c>
    </row>
    <row r="1233" spans="1:63" x14ac:dyDescent="0.2">
      <c r="A1233" s="294" t="s">
        <v>1701</v>
      </c>
      <c r="B1233" s="290" t="s">
        <v>2275</v>
      </c>
      <c r="C1233" s="340">
        <v>479</v>
      </c>
      <c r="D1233" s="341">
        <v>581</v>
      </c>
      <c r="E1233" s="341">
        <v>666</v>
      </c>
      <c r="F1233" s="341">
        <v>680</v>
      </c>
      <c r="G1233" s="341">
        <v>701</v>
      </c>
      <c r="H1233" s="341">
        <v>775</v>
      </c>
      <c r="I1233" s="342">
        <v>946</v>
      </c>
      <c r="J1233" s="340">
        <v>53</v>
      </c>
      <c r="K1233" s="341">
        <v>110</v>
      </c>
      <c r="L1233" s="341">
        <v>129</v>
      </c>
      <c r="M1233" s="341">
        <v>264</v>
      </c>
      <c r="N1233" s="340">
        <v>479</v>
      </c>
      <c r="O1233" s="341">
        <v>716</v>
      </c>
      <c r="P1233" s="341">
        <v>774</v>
      </c>
      <c r="Q1233" s="343">
        <v>716</v>
      </c>
      <c r="R1233" s="344">
        <v>774</v>
      </c>
      <c r="S1233" s="344">
        <v>877</v>
      </c>
      <c r="T1233" s="344">
        <v>1015</v>
      </c>
      <c r="U1233" s="344">
        <v>951</v>
      </c>
      <c r="V1233" s="344">
        <v>951</v>
      </c>
      <c r="W1233" s="344">
        <v>122</v>
      </c>
      <c r="X1233" s="383">
        <v>137</v>
      </c>
      <c r="Y1233" s="384">
        <v>0.12</v>
      </c>
      <c r="Z1233" s="384">
        <v>0.25</v>
      </c>
      <c r="AA1233" s="384">
        <v>0.25</v>
      </c>
      <c r="AB1233" s="385">
        <v>0</v>
      </c>
      <c r="AC1233" s="385">
        <v>0</v>
      </c>
      <c r="AD1233" s="385">
        <v>110</v>
      </c>
      <c r="AE1233" s="385">
        <v>0</v>
      </c>
      <c r="AF1233" s="405">
        <v>0</v>
      </c>
      <c r="AG1233" s="333" t="s">
        <v>2162</v>
      </c>
      <c r="AH1233" s="388" t="s">
        <v>2161</v>
      </c>
      <c r="AI1233" s="388" t="s">
        <v>2162</v>
      </c>
      <c r="AJ1233" s="389">
        <v>21</v>
      </c>
      <c r="AK1233" s="390">
        <v>27</v>
      </c>
      <c r="AL1233" s="333">
        <v>90</v>
      </c>
      <c r="AM1233" s="333">
        <v>31.310691550925927</v>
      </c>
      <c r="AN1233" s="440">
        <v>175.92159722222226</v>
      </c>
      <c r="AO1233" s="389">
        <v>70.602430555555557</v>
      </c>
      <c r="AP1233" s="388">
        <v>16.087499999999999</v>
      </c>
      <c r="AQ1233" s="389">
        <v>4</v>
      </c>
      <c r="AR1233" s="389">
        <v>4</v>
      </c>
      <c r="AS1233" s="389">
        <v>0</v>
      </c>
      <c r="AT1233" s="389">
        <v>0</v>
      </c>
      <c r="AU1233" s="389">
        <v>3</v>
      </c>
      <c r="AV1233" s="389">
        <v>10</v>
      </c>
      <c r="AW1233" s="350">
        <v>2</v>
      </c>
      <c r="AX1233" s="391">
        <v>2</v>
      </c>
      <c r="AY1233" s="83">
        <v>24</v>
      </c>
      <c r="AZ1233" s="5">
        <v>0</v>
      </c>
      <c r="BA1233" s="5" t="s">
        <v>1537</v>
      </c>
      <c r="BB1233" s="5" t="s">
        <v>1537</v>
      </c>
      <c r="BC1233" s="5" t="s">
        <v>1537</v>
      </c>
      <c r="BD1233" s="4" t="s">
        <v>3612</v>
      </c>
      <c r="BE1233" s="5">
        <v>0</v>
      </c>
      <c r="BF1233" s="5">
        <v>0</v>
      </c>
      <c r="BG1233" s="5">
        <v>1</v>
      </c>
      <c r="BH1233" s="5" t="s">
        <v>1537</v>
      </c>
      <c r="BI1233" s="289"/>
      <c r="BJ1233" s="297">
        <v>53</v>
      </c>
      <c r="BK1233" s="297">
        <v>71</v>
      </c>
    </row>
    <row r="1234" spans="1:63" x14ac:dyDescent="0.2">
      <c r="A1234" s="294" t="s">
        <v>344</v>
      </c>
      <c r="B1234" s="290" t="s">
        <v>2329</v>
      </c>
      <c r="C1234" s="340">
        <v>477</v>
      </c>
      <c r="D1234" s="341">
        <v>583</v>
      </c>
      <c r="E1234" s="341">
        <v>671</v>
      </c>
      <c r="F1234" s="341">
        <v>684</v>
      </c>
      <c r="G1234" s="341">
        <v>706</v>
      </c>
      <c r="H1234" s="341">
        <v>782</v>
      </c>
      <c r="I1234" s="342">
        <v>958</v>
      </c>
      <c r="J1234" s="340">
        <v>60</v>
      </c>
      <c r="K1234" s="341">
        <v>126</v>
      </c>
      <c r="L1234" s="341">
        <v>134</v>
      </c>
      <c r="M1234" s="341">
        <v>272</v>
      </c>
      <c r="N1234" s="340">
        <v>477</v>
      </c>
      <c r="O1234" s="341">
        <v>721</v>
      </c>
      <c r="P1234" s="341">
        <v>779</v>
      </c>
      <c r="Q1234" s="343">
        <v>721</v>
      </c>
      <c r="R1234" s="344">
        <v>779</v>
      </c>
      <c r="S1234" s="344">
        <v>887</v>
      </c>
      <c r="T1234" s="344">
        <v>1014</v>
      </c>
      <c r="U1234" s="344">
        <v>960</v>
      </c>
      <c r="V1234" s="344">
        <v>960</v>
      </c>
      <c r="W1234" s="344">
        <v>122</v>
      </c>
      <c r="X1234" s="383">
        <v>137</v>
      </c>
      <c r="Y1234" s="384">
        <v>0.12</v>
      </c>
      <c r="Z1234" s="384">
        <v>0.25</v>
      </c>
      <c r="AA1234" s="384">
        <v>0.25</v>
      </c>
      <c r="AB1234" s="385">
        <v>0</v>
      </c>
      <c r="AC1234" s="385">
        <v>0</v>
      </c>
      <c r="AD1234" s="385">
        <v>132</v>
      </c>
      <c r="AE1234" s="385">
        <v>0</v>
      </c>
      <c r="AF1234" s="405">
        <v>0</v>
      </c>
      <c r="AG1234" s="333" t="s">
        <v>2162</v>
      </c>
      <c r="AH1234" s="388" t="s">
        <v>2161</v>
      </c>
      <c r="AI1234" s="388" t="s">
        <v>2162</v>
      </c>
      <c r="AJ1234" s="389">
        <v>24</v>
      </c>
      <c r="AK1234" s="390">
        <v>27</v>
      </c>
      <c r="AL1234" s="333">
        <v>93</v>
      </c>
      <c r="AM1234" s="333">
        <v>36.763057002314817</v>
      </c>
      <c r="AN1234" s="440">
        <v>207.34722222222223</v>
      </c>
      <c r="AO1234" s="389">
        <v>83.190972222222229</v>
      </c>
      <c r="AP1234" s="388">
        <v>16.649999999999999</v>
      </c>
      <c r="AQ1234" s="389">
        <v>4</v>
      </c>
      <c r="AR1234" s="389">
        <v>4</v>
      </c>
      <c r="AS1234" s="389">
        <v>0</v>
      </c>
      <c r="AT1234" s="389">
        <v>0</v>
      </c>
      <c r="AU1234" s="389">
        <v>4</v>
      </c>
      <c r="AV1234" s="389">
        <v>12</v>
      </c>
      <c r="AW1234" s="350">
        <v>3</v>
      </c>
      <c r="AX1234" s="391">
        <v>2</v>
      </c>
      <c r="AY1234" s="83">
        <v>24</v>
      </c>
      <c r="AZ1234" s="5">
        <v>0</v>
      </c>
      <c r="BA1234" s="5" t="s">
        <v>1537</v>
      </c>
      <c r="BB1234" s="5" t="s">
        <v>1537</v>
      </c>
      <c r="BC1234" s="5" t="s">
        <v>1537</v>
      </c>
      <c r="BD1234" s="4" t="s">
        <v>3612</v>
      </c>
      <c r="BE1234" s="5">
        <v>0</v>
      </c>
      <c r="BF1234" s="5">
        <v>0</v>
      </c>
      <c r="BG1234" s="5">
        <v>1</v>
      </c>
      <c r="BH1234" s="5" t="s">
        <v>1537</v>
      </c>
      <c r="BI1234" s="289"/>
      <c r="BJ1234" s="297">
        <v>60</v>
      </c>
      <c r="BK1234" s="297">
        <v>71</v>
      </c>
    </row>
    <row r="1235" spans="1:63" x14ac:dyDescent="0.2">
      <c r="A1235" s="294" t="s">
        <v>245</v>
      </c>
      <c r="B1235" s="290" t="s">
        <v>2195</v>
      </c>
      <c r="C1235" s="340">
        <v>362</v>
      </c>
      <c r="D1235" s="341">
        <v>473</v>
      </c>
      <c r="E1235" s="341">
        <v>561</v>
      </c>
      <c r="F1235" s="341">
        <v>573</v>
      </c>
      <c r="G1235" s="341">
        <v>593</v>
      </c>
      <c r="H1235" s="341">
        <v>659</v>
      </c>
      <c r="I1235" s="342">
        <v>835</v>
      </c>
      <c r="J1235" s="340">
        <v>31</v>
      </c>
      <c r="K1235" s="341">
        <v>63</v>
      </c>
      <c r="L1235" s="341">
        <v>134</v>
      </c>
      <c r="M1235" s="341">
        <v>272</v>
      </c>
      <c r="N1235" s="340">
        <v>362</v>
      </c>
      <c r="O1235" s="341">
        <v>610</v>
      </c>
      <c r="P1235" s="341">
        <v>659</v>
      </c>
      <c r="Q1235" s="343">
        <v>610</v>
      </c>
      <c r="R1235" s="344">
        <v>659</v>
      </c>
      <c r="S1235" s="344">
        <v>757</v>
      </c>
      <c r="T1235" s="344">
        <v>889</v>
      </c>
      <c r="U1235" s="344">
        <v>828</v>
      </c>
      <c r="V1235" s="344">
        <v>828</v>
      </c>
      <c r="W1235" s="344">
        <v>122</v>
      </c>
      <c r="X1235" s="383">
        <v>137</v>
      </c>
      <c r="Y1235" s="384">
        <v>0.12</v>
      </c>
      <c r="Z1235" s="384">
        <v>0.25</v>
      </c>
      <c r="AA1235" s="384">
        <v>0.25</v>
      </c>
      <c r="AB1235" s="385">
        <v>0</v>
      </c>
      <c r="AC1235" s="385">
        <v>0</v>
      </c>
      <c r="AD1235" s="385">
        <v>132</v>
      </c>
      <c r="AE1235" s="385">
        <v>0</v>
      </c>
      <c r="AF1235" s="405">
        <v>0</v>
      </c>
      <c r="AG1235" s="333" t="s">
        <v>2162</v>
      </c>
      <c r="AH1235" s="388" t="s">
        <v>2161</v>
      </c>
      <c r="AI1235" s="388" t="s">
        <v>2162</v>
      </c>
      <c r="AJ1235" s="389">
        <v>12</v>
      </c>
      <c r="AK1235" s="390">
        <v>27</v>
      </c>
      <c r="AL1235" s="333">
        <v>93</v>
      </c>
      <c r="AM1235" s="333">
        <v>19.116789641203702</v>
      </c>
      <c r="AN1235" s="440">
        <v>136.64472222222224</v>
      </c>
      <c r="AO1235" s="389">
        <v>52.753472222222229</v>
      </c>
      <c r="AP1235" s="388">
        <v>16.649999999999999</v>
      </c>
      <c r="AQ1235" s="389">
        <v>4</v>
      </c>
      <c r="AR1235" s="389">
        <v>4</v>
      </c>
      <c r="AS1235" s="389">
        <v>0</v>
      </c>
      <c r="AT1235" s="389">
        <v>0</v>
      </c>
      <c r="AU1235" s="389">
        <v>4</v>
      </c>
      <c r="AV1235" s="389">
        <v>12</v>
      </c>
      <c r="AW1235" s="350">
        <v>2</v>
      </c>
      <c r="AX1235" s="391">
        <v>2</v>
      </c>
      <c r="AY1235" s="83">
        <v>24</v>
      </c>
      <c r="AZ1235" s="5">
        <v>0</v>
      </c>
      <c r="BA1235" s="5" t="s">
        <v>1537</v>
      </c>
      <c r="BB1235" s="5" t="s">
        <v>1537</v>
      </c>
      <c r="BC1235" s="5" t="s">
        <v>1537</v>
      </c>
      <c r="BD1235" s="4" t="s">
        <v>3612</v>
      </c>
      <c r="BE1235" s="5">
        <v>0</v>
      </c>
      <c r="BF1235" s="5">
        <v>0</v>
      </c>
      <c r="BG1235" s="5">
        <v>1</v>
      </c>
      <c r="BH1235" s="5" t="s">
        <v>1537</v>
      </c>
      <c r="BI1235" s="289"/>
      <c r="BJ1235" s="297">
        <v>31</v>
      </c>
      <c r="BK1235" s="297">
        <v>60</v>
      </c>
    </row>
    <row r="1236" spans="1:63" x14ac:dyDescent="0.2">
      <c r="A1236" s="294" t="s">
        <v>295</v>
      </c>
      <c r="B1236" s="290" t="s">
        <v>2239</v>
      </c>
      <c r="C1236" s="340">
        <v>447</v>
      </c>
      <c r="D1236" s="341">
        <v>555</v>
      </c>
      <c r="E1236" s="341">
        <v>643</v>
      </c>
      <c r="F1236" s="341">
        <v>656</v>
      </c>
      <c r="G1236" s="341">
        <v>678</v>
      </c>
      <c r="H1236" s="341">
        <v>750</v>
      </c>
      <c r="I1236" s="342">
        <v>928</v>
      </c>
      <c r="J1236" s="340">
        <v>46</v>
      </c>
      <c r="K1236" s="341">
        <v>94</v>
      </c>
      <c r="L1236" s="341">
        <v>134</v>
      </c>
      <c r="M1236" s="341">
        <v>272</v>
      </c>
      <c r="N1236" s="340">
        <v>447</v>
      </c>
      <c r="O1236" s="341">
        <v>693</v>
      </c>
      <c r="P1236" s="341">
        <v>748</v>
      </c>
      <c r="Q1236" s="343">
        <v>693</v>
      </c>
      <c r="R1236" s="344">
        <v>748</v>
      </c>
      <c r="S1236" s="344">
        <v>853</v>
      </c>
      <c r="T1236" s="344">
        <v>982</v>
      </c>
      <c r="U1236" s="344">
        <v>927</v>
      </c>
      <c r="V1236" s="344">
        <v>927</v>
      </c>
      <c r="W1236" s="344">
        <v>122</v>
      </c>
      <c r="X1236" s="383">
        <v>137</v>
      </c>
      <c r="Y1236" s="384">
        <v>0.12</v>
      </c>
      <c r="Z1236" s="384">
        <v>0.25</v>
      </c>
      <c r="AA1236" s="384">
        <v>0.25</v>
      </c>
      <c r="AB1236" s="385">
        <v>0</v>
      </c>
      <c r="AC1236" s="385">
        <v>0</v>
      </c>
      <c r="AD1236" s="385">
        <v>132</v>
      </c>
      <c r="AE1236" s="385">
        <v>0</v>
      </c>
      <c r="AF1236" s="405">
        <v>0</v>
      </c>
      <c r="AG1236" s="333" t="s">
        <v>2162</v>
      </c>
      <c r="AH1236" s="388" t="s">
        <v>2161</v>
      </c>
      <c r="AI1236" s="388" t="s">
        <v>2162</v>
      </c>
      <c r="AJ1236" s="389">
        <v>18</v>
      </c>
      <c r="AK1236" s="390">
        <v>27</v>
      </c>
      <c r="AL1236" s="333">
        <v>93</v>
      </c>
      <c r="AM1236" s="333">
        <v>27.93992332175926</v>
      </c>
      <c r="AN1236" s="440">
        <v>171.99597222222224</v>
      </c>
      <c r="AO1236" s="389">
        <v>67.972222222222229</v>
      </c>
      <c r="AP1236" s="388">
        <v>16.649999999999999</v>
      </c>
      <c r="AQ1236" s="389">
        <v>4</v>
      </c>
      <c r="AR1236" s="389">
        <v>4</v>
      </c>
      <c r="AS1236" s="389">
        <v>0</v>
      </c>
      <c r="AT1236" s="389">
        <v>0</v>
      </c>
      <c r="AU1236" s="389">
        <v>4</v>
      </c>
      <c r="AV1236" s="389">
        <v>12</v>
      </c>
      <c r="AW1236" s="350">
        <v>2</v>
      </c>
      <c r="AX1236" s="391">
        <v>2</v>
      </c>
      <c r="AY1236" s="83">
        <v>24</v>
      </c>
      <c r="AZ1236" s="5">
        <v>0</v>
      </c>
      <c r="BA1236" s="5" t="s">
        <v>1537</v>
      </c>
      <c r="BB1236" s="5" t="s">
        <v>1537</v>
      </c>
      <c r="BC1236" s="5" t="s">
        <v>1537</v>
      </c>
      <c r="BD1236" s="4" t="s">
        <v>3612</v>
      </c>
      <c r="BE1236" s="5">
        <v>0</v>
      </c>
      <c r="BF1236" s="5">
        <v>0</v>
      </c>
      <c r="BG1236" s="5">
        <v>1</v>
      </c>
      <c r="BH1236" s="5" t="s">
        <v>1537</v>
      </c>
      <c r="BI1236" s="289"/>
      <c r="BJ1236" s="297">
        <v>46</v>
      </c>
      <c r="BK1236" s="297">
        <v>68</v>
      </c>
    </row>
    <row r="1237" spans="1:63" x14ac:dyDescent="0.2">
      <c r="A1237" s="294" t="s">
        <v>1711</v>
      </c>
      <c r="B1237" s="290" t="s">
        <v>2284</v>
      </c>
      <c r="C1237" s="340">
        <v>481</v>
      </c>
      <c r="D1237" s="341">
        <v>588</v>
      </c>
      <c r="E1237" s="341">
        <v>675</v>
      </c>
      <c r="F1237" s="341">
        <v>689</v>
      </c>
      <c r="G1237" s="341">
        <v>711</v>
      </c>
      <c r="H1237" s="341">
        <v>787</v>
      </c>
      <c r="I1237" s="342">
        <v>964</v>
      </c>
      <c r="J1237" s="340">
        <v>53</v>
      </c>
      <c r="K1237" s="341">
        <v>110</v>
      </c>
      <c r="L1237" s="341">
        <v>134</v>
      </c>
      <c r="M1237" s="341">
        <v>272</v>
      </c>
      <c r="N1237" s="340">
        <v>481</v>
      </c>
      <c r="O1237" s="341">
        <v>727</v>
      </c>
      <c r="P1237" s="341">
        <v>784</v>
      </c>
      <c r="Q1237" s="343">
        <v>727</v>
      </c>
      <c r="R1237" s="344">
        <v>784</v>
      </c>
      <c r="S1237" s="344">
        <v>892</v>
      </c>
      <c r="T1237" s="344">
        <v>1020</v>
      </c>
      <c r="U1237" s="344">
        <v>966</v>
      </c>
      <c r="V1237" s="344">
        <v>966</v>
      </c>
      <c r="W1237" s="344">
        <v>122</v>
      </c>
      <c r="X1237" s="383">
        <v>137</v>
      </c>
      <c r="Y1237" s="384">
        <v>0.12</v>
      </c>
      <c r="Z1237" s="384">
        <v>0.25</v>
      </c>
      <c r="AA1237" s="384">
        <v>0.25</v>
      </c>
      <c r="AB1237" s="385">
        <v>0</v>
      </c>
      <c r="AC1237" s="385">
        <v>0</v>
      </c>
      <c r="AD1237" s="385">
        <v>132</v>
      </c>
      <c r="AE1237" s="385">
        <v>0</v>
      </c>
      <c r="AF1237" s="405">
        <v>0</v>
      </c>
      <c r="AG1237" s="333" t="s">
        <v>2162</v>
      </c>
      <c r="AH1237" s="388" t="s">
        <v>2161</v>
      </c>
      <c r="AI1237" s="388" t="s">
        <v>2162</v>
      </c>
      <c r="AJ1237" s="389">
        <v>21</v>
      </c>
      <c r="AK1237" s="390">
        <v>27</v>
      </c>
      <c r="AL1237" s="333">
        <v>93</v>
      </c>
      <c r="AM1237" s="333">
        <v>32.351490162037038</v>
      </c>
      <c r="AN1237" s="440">
        <v>189.67159722222226</v>
      </c>
      <c r="AO1237" s="389">
        <v>75.581597222222229</v>
      </c>
      <c r="AP1237" s="388">
        <v>16.649999999999999</v>
      </c>
      <c r="AQ1237" s="389">
        <v>4</v>
      </c>
      <c r="AR1237" s="389">
        <v>4</v>
      </c>
      <c r="AS1237" s="389">
        <v>0</v>
      </c>
      <c r="AT1237" s="389">
        <v>0</v>
      </c>
      <c r="AU1237" s="389">
        <v>4</v>
      </c>
      <c r="AV1237" s="389">
        <v>12</v>
      </c>
      <c r="AW1237" s="350">
        <v>2</v>
      </c>
      <c r="AX1237" s="391">
        <v>2</v>
      </c>
      <c r="AY1237" s="83">
        <v>24</v>
      </c>
      <c r="AZ1237" s="5">
        <v>0</v>
      </c>
      <c r="BA1237" s="5" t="s">
        <v>1537</v>
      </c>
      <c r="BB1237" s="5" t="s">
        <v>1537</v>
      </c>
      <c r="BC1237" s="5" t="s">
        <v>1537</v>
      </c>
      <c r="BD1237" s="4" t="s">
        <v>3612</v>
      </c>
      <c r="BE1237" s="5">
        <v>0</v>
      </c>
      <c r="BF1237" s="5">
        <v>0</v>
      </c>
      <c r="BG1237" s="5">
        <v>1</v>
      </c>
      <c r="BH1237" s="5" t="s">
        <v>1537</v>
      </c>
      <c r="BI1237" s="289"/>
      <c r="BJ1237" s="297">
        <v>53</v>
      </c>
      <c r="BK1237" s="297">
        <v>72</v>
      </c>
    </row>
    <row r="1238" spans="1:63" x14ac:dyDescent="0.2">
      <c r="A1238" s="294" t="s">
        <v>354</v>
      </c>
      <c r="B1238" s="290" t="s">
        <v>2338</v>
      </c>
      <c r="C1238" s="340">
        <v>505</v>
      </c>
      <c r="D1238" s="341">
        <v>618</v>
      </c>
      <c r="E1238" s="341">
        <v>710</v>
      </c>
      <c r="F1238" s="341">
        <v>725</v>
      </c>
      <c r="G1238" s="341">
        <v>748</v>
      </c>
      <c r="H1238" s="341">
        <v>828</v>
      </c>
      <c r="I1238" s="342">
        <v>1015</v>
      </c>
      <c r="J1238" s="340">
        <v>60</v>
      </c>
      <c r="K1238" s="341">
        <v>126</v>
      </c>
      <c r="L1238" s="341">
        <v>142</v>
      </c>
      <c r="M1238" s="341">
        <v>288</v>
      </c>
      <c r="N1238" s="340">
        <v>505</v>
      </c>
      <c r="O1238" s="341">
        <v>760</v>
      </c>
      <c r="P1238" s="341">
        <v>822</v>
      </c>
      <c r="Q1238" s="343">
        <v>760</v>
      </c>
      <c r="R1238" s="344">
        <v>822</v>
      </c>
      <c r="S1238" s="344">
        <v>938</v>
      </c>
      <c r="T1238" s="344">
        <v>1059</v>
      </c>
      <c r="U1238" s="344">
        <v>1013</v>
      </c>
      <c r="V1238" s="344">
        <v>1013</v>
      </c>
      <c r="W1238" s="344">
        <v>122</v>
      </c>
      <c r="X1238" s="383">
        <v>137</v>
      </c>
      <c r="Y1238" s="384">
        <v>0.12</v>
      </c>
      <c r="Z1238" s="384">
        <v>0.25</v>
      </c>
      <c r="AA1238" s="384">
        <v>0.25</v>
      </c>
      <c r="AB1238" s="385">
        <v>0</v>
      </c>
      <c r="AC1238" s="385">
        <v>0</v>
      </c>
      <c r="AD1238" s="385">
        <v>132</v>
      </c>
      <c r="AE1238" s="385">
        <v>0</v>
      </c>
      <c r="AF1238" s="405">
        <v>0</v>
      </c>
      <c r="AG1238" s="333" t="s">
        <v>2162</v>
      </c>
      <c r="AH1238" s="388" t="s">
        <v>2161</v>
      </c>
      <c r="AI1238" s="388" t="s">
        <v>2162</v>
      </c>
      <c r="AJ1238" s="389">
        <v>24</v>
      </c>
      <c r="AK1238" s="390">
        <v>27</v>
      </c>
      <c r="AL1238" s="333">
        <v>96</v>
      </c>
      <c r="AM1238" s="333">
        <v>37.94578269675926</v>
      </c>
      <c r="AN1238" s="440">
        <v>211.66222222222223</v>
      </c>
      <c r="AO1238" s="389">
        <v>84.753472222222229</v>
      </c>
      <c r="AP1238" s="388">
        <v>17.212499999999999</v>
      </c>
      <c r="AQ1238" s="389">
        <v>4</v>
      </c>
      <c r="AR1238" s="389">
        <v>4</v>
      </c>
      <c r="AS1238" s="389">
        <v>0</v>
      </c>
      <c r="AT1238" s="389">
        <v>0</v>
      </c>
      <c r="AU1238" s="389">
        <v>4</v>
      </c>
      <c r="AV1238" s="389">
        <v>12</v>
      </c>
      <c r="AW1238" s="350">
        <v>3</v>
      </c>
      <c r="AX1238" s="391">
        <v>2</v>
      </c>
      <c r="AY1238" s="83">
        <v>24</v>
      </c>
      <c r="AZ1238" s="5">
        <v>0</v>
      </c>
      <c r="BA1238" s="5" t="s">
        <v>1537</v>
      </c>
      <c r="BB1238" s="5" t="s">
        <v>1537</v>
      </c>
      <c r="BC1238" s="5" t="s">
        <v>1537</v>
      </c>
      <c r="BD1238" s="4" t="s">
        <v>3612</v>
      </c>
      <c r="BE1238" s="5">
        <v>0</v>
      </c>
      <c r="BF1238" s="5">
        <v>0</v>
      </c>
      <c r="BG1238" s="5">
        <v>1</v>
      </c>
      <c r="BH1238" s="5" t="s">
        <v>1537</v>
      </c>
      <c r="BI1238" s="289"/>
      <c r="BJ1238" s="297">
        <v>60</v>
      </c>
      <c r="BK1238" s="297">
        <v>75</v>
      </c>
    </row>
    <row r="1239" spans="1:63" x14ac:dyDescent="0.2">
      <c r="A1239" s="294" t="s">
        <v>255</v>
      </c>
      <c r="B1239" s="290" t="s">
        <v>2203</v>
      </c>
      <c r="C1239" s="340">
        <v>373</v>
      </c>
      <c r="D1239" s="341">
        <v>487</v>
      </c>
      <c r="E1239" s="341">
        <v>577</v>
      </c>
      <c r="F1239" s="341">
        <v>590</v>
      </c>
      <c r="G1239" s="341">
        <v>611</v>
      </c>
      <c r="H1239" s="341">
        <v>679</v>
      </c>
      <c r="I1239" s="342">
        <v>861</v>
      </c>
      <c r="J1239" s="340">
        <v>31</v>
      </c>
      <c r="K1239" s="341">
        <v>63</v>
      </c>
      <c r="L1239" s="341">
        <v>139</v>
      </c>
      <c r="M1239" s="341">
        <v>282</v>
      </c>
      <c r="N1239" s="340">
        <v>373</v>
      </c>
      <c r="O1239" s="341">
        <v>625</v>
      </c>
      <c r="P1239" s="341">
        <v>677</v>
      </c>
      <c r="Q1239" s="343">
        <v>625</v>
      </c>
      <c r="R1239" s="344">
        <v>677</v>
      </c>
      <c r="S1239" s="344">
        <v>779</v>
      </c>
      <c r="T1239" s="344">
        <v>902</v>
      </c>
      <c r="U1239" s="344">
        <v>849</v>
      </c>
      <c r="V1239" s="344">
        <v>849</v>
      </c>
      <c r="W1239" s="344">
        <v>122</v>
      </c>
      <c r="X1239" s="383">
        <v>137</v>
      </c>
      <c r="Y1239" s="384">
        <v>0.12</v>
      </c>
      <c r="Z1239" s="384">
        <v>0.25</v>
      </c>
      <c r="AA1239" s="384">
        <v>0.25</v>
      </c>
      <c r="AB1239" s="385">
        <v>0</v>
      </c>
      <c r="AC1239" s="385">
        <v>0</v>
      </c>
      <c r="AD1239" s="385">
        <v>132</v>
      </c>
      <c r="AE1239" s="385">
        <v>0</v>
      </c>
      <c r="AF1239" s="405">
        <v>0</v>
      </c>
      <c r="AG1239" s="333" t="s">
        <v>2162</v>
      </c>
      <c r="AH1239" s="388" t="s">
        <v>2161</v>
      </c>
      <c r="AI1239" s="388" t="s">
        <v>2162</v>
      </c>
      <c r="AJ1239" s="389">
        <v>12</v>
      </c>
      <c r="AK1239" s="390">
        <v>27</v>
      </c>
      <c r="AL1239" s="333">
        <v>96</v>
      </c>
      <c r="AM1239" s="333">
        <v>19.731807002314813</v>
      </c>
      <c r="AN1239" s="440">
        <v>139.85972222222222</v>
      </c>
      <c r="AO1239" s="389">
        <v>53.815972222222229</v>
      </c>
      <c r="AP1239" s="388">
        <v>17.212499999999999</v>
      </c>
      <c r="AQ1239" s="389">
        <v>4</v>
      </c>
      <c r="AR1239" s="389">
        <v>4</v>
      </c>
      <c r="AS1239" s="389">
        <v>0</v>
      </c>
      <c r="AT1239" s="389">
        <v>0</v>
      </c>
      <c r="AU1239" s="389">
        <v>4</v>
      </c>
      <c r="AV1239" s="389">
        <v>12</v>
      </c>
      <c r="AW1239" s="350">
        <v>2</v>
      </c>
      <c r="AX1239" s="391">
        <v>2</v>
      </c>
      <c r="AY1239" s="83">
        <v>24</v>
      </c>
      <c r="AZ1239" s="5">
        <v>0</v>
      </c>
      <c r="BA1239" s="5" t="s">
        <v>1537</v>
      </c>
      <c r="BB1239" s="5" t="s">
        <v>1537</v>
      </c>
      <c r="BC1239" s="5" t="s">
        <v>1537</v>
      </c>
      <c r="BD1239" s="4" t="s">
        <v>3612</v>
      </c>
      <c r="BE1239" s="5">
        <v>0</v>
      </c>
      <c r="BF1239" s="5">
        <v>0</v>
      </c>
      <c r="BG1239" s="5">
        <v>1</v>
      </c>
      <c r="BH1239" s="5" t="s">
        <v>1537</v>
      </c>
      <c r="BI1239" s="289"/>
      <c r="BJ1239" s="297">
        <v>31</v>
      </c>
      <c r="BK1239" s="297">
        <v>62</v>
      </c>
    </row>
    <row r="1240" spans="1:63" x14ac:dyDescent="0.2">
      <c r="A1240" s="294" t="s">
        <v>305</v>
      </c>
      <c r="B1240" s="290" t="s">
        <v>2248</v>
      </c>
      <c r="C1240" s="340">
        <v>463</v>
      </c>
      <c r="D1240" s="341">
        <v>575</v>
      </c>
      <c r="E1240" s="341">
        <v>665</v>
      </c>
      <c r="F1240" s="341">
        <v>679</v>
      </c>
      <c r="G1240" s="341">
        <v>701</v>
      </c>
      <c r="H1240" s="341">
        <v>778</v>
      </c>
      <c r="I1240" s="342">
        <v>960</v>
      </c>
      <c r="J1240" s="340">
        <v>46</v>
      </c>
      <c r="K1240" s="341">
        <v>94</v>
      </c>
      <c r="L1240" s="341">
        <v>139</v>
      </c>
      <c r="M1240" s="341">
        <v>282</v>
      </c>
      <c r="N1240" s="340">
        <v>463</v>
      </c>
      <c r="O1240" s="341">
        <v>714</v>
      </c>
      <c r="P1240" s="341">
        <v>772</v>
      </c>
      <c r="Q1240" s="343">
        <v>714</v>
      </c>
      <c r="R1240" s="344">
        <v>772</v>
      </c>
      <c r="S1240" s="344">
        <v>883</v>
      </c>
      <c r="T1240" s="344">
        <v>1003</v>
      </c>
      <c r="U1240" s="344">
        <v>955</v>
      </c>
      <c r="V1240" s="344">
        <v>955</v>
      </c>
      <c r="W1240" s="344">
        <v>122</v>
      </c>
      <c r="X1240" s="383">
        <v>137</v>
      </c>
      <c r="Y1240" s="384">
        <v>0.12</v>
      </c>
      <c r="Z1240" s="384">
        <v>0.25</v>
      </c>
      <c r="AA1240" s="384">
        <v>0.25</v>
      </c>
      <c r="AB1240" s="385">
        <v>0</v>
      </c>
      <c r="AC1240" s="385">
        <v>0</v>
      </c>
      <c r="AD1240" s="385">
        <v>132</v>
      </c>
      <c r="AE1240" s="385">
        <v>0</v>
      </c>
      <c r="AF1240" s="405">
        <v>0</v>
      </c>
      <c r="AG1240" s="333" t="s">
        <v>2162</v>
      </c>
      <c r="AH1240" s="388" t="s">
        <v>2161</v>
      </c>
      <c r="AI1240" s="388" t="s">
        <v>2162</v>
      </c>
      <c r="AJ1240" s="389">
        <v>18</v>
      </c>
      <c r="AK1240" s="390">
        <v>27</v>
      </c>
      <c r="AL1240" s="333">
        <v>96</v>
      </c>
      <c r="AM1240" s="333">
        <v>28.838794849537038</v>
      </c>
      <c r="AN1240" s="440">
        <v>175.76097222222222</v>
      </c>
      <c r="AO1240" s="389">
        <v>69.284722222222229</v>
      </c>
      <c r="AP1240" s="388">
        <v>17.212499999999999</v>
      </c>
      <c r="AQ1240" s="389">
        <v>4</v>
      </c>
      <c r="AR1240" s="389">
        <v>4</v>
      </c>
      <c r="AS1240" s="389">
        <v>0</v>
      </c>
      <c r="AT1240" s="389">
        <v>0</v>
      </c>
      <c r="AU1240" s="389">
        <v>4</v>
      </c>
      <c r="AV1240" s="389">
        <v>12</v>
      </c>
      <c r="AW1240" s="350">
        <v>2</v>
      </c>
      <c r="AX1240" s="391">
        <v>2</v>
      </c>
      <c r="AY1240" s="83">
        <v>24</v>
      </c>
      <c r="AZ1240" s="5">
        <v>0</v>
      </c>
      <c r="BA1240" s="5" t="s">
        <v>1537</v>
      </c>
      <c r="BB1240" s="5" t="s">
        <v>1537</v>
      </c>
      <c r="BC1240" s="5" t="s">
        <v>1537</v>
      </c>
      <c r="BD1240" s="4" t="s">
        <v>3612</v>
      </c>
      <c r="BE1240" s="5">
        <v>0</v>
      </c>
      <c r="BF1240" s="5">
        <v>0</v>
      </c>
      <c r="BG1240" s="5">
        <v>1</v>
      </c>
      <c r="BH1240" s="5" t="s">
        <v>1537</v>
      </c>
      <c r="BI1240" s="289"/>
      <c r="BJ1240" s="297">
        <v>46</v>
      </c>
      <c r="BK1240" s="297">
        <v>71</v>
      </c>
    </row>
    <row r="1241" spans="1:63" x14ac:dyDescent="0.2">
      <c r="A1241" s="294" t="s">
        <v>1721</v>
      </c>
      <c r="B1241" s="290" t="s">
        <v>2293</v>
      </c>
      <c r="C1241" s="340">
        <v>500</v>
      </c>
      <c r="D1241" s="341">
        <v>610</v>
      </c>
      <c r="E1241" s="341">
        <v>700</v>
      </c>
      <c r="F1241" s="341">
        <v>714</v>
      </c>
      <c r="G1241" s="341">
        <v>737</v>
      </c>
      <c r="H1241" s="341">
        <v>816</v>
      </c>
      <c r="I1241" s="342">
        <v>999</v>
      </c>
      <c r="J1241" s="340">
        <v>53</v>
      </c>
      <c r="K1241" s="341">
        <v>110</v>
      </c>
      <c r="L1241" s="341">
        <v>139</v>
      </c>
      <c r="M1241" s="341">
        <v>282</v>
      </c>
      <c r="N1241" s="340">
        <v>500</v>
      </c>
      <c r="O1241" s="341">
        <v>750</v>
      </c>
      <c r="P1241" s="341">
        <v>810</v>
      </c>
      <c r="Q1241" s="343">
        <v>750</v>
      </c>
      <c r="R1241" s="344">
        <v>810</v>
      </c>
      <c r="S1241" s="344">
        <v>924</v>
      </c>
      <c r="T1241" s="344">
        <v>1043</v>
      </c>
      <c r="U1241" s="344">
        <v>998</v>
      </c>
      <c r="V1241" s="344">
        <v>998</v>
      </c>
      <c r="W1241" s="344">
        <v>122</v>
      </c>
      <c r="X1241" s="383">
        <v>137</v>
      </c>
      <c r="Y1241" s="384">
        <v>0.12</v>
      </c>
      <c r="Z1241" s="384">
        <v>0.25</v>
      </c>
      <c r="AA1241" s="384">
        <v>0.25</v>
      </c>
      <c r="AB1241" s="385">
        <v>0</v>
      </c>
      <c r="AC1241" s="385">
        <v>0</v>
      </c>
      <c r="AD1241" s="385">
        <v>132</v>
      </c>
      <c r="AE1241" s="385">
        <v>0</v>
      </c>
      <c r="AF1241" s="405">
        <v>0</v>
      </c>
      <c r="AG1241" s="333" t="s">
        <v>2162</v>
      </c>
      <c r="AH1241" s="388" t="s">
        <v>2161</v>
      </c>
      <c r="AI1241" s="388" t="s">
        <v>2162</v>
      </c>
      <c r="AJ1241" s="389">
        <v>21</v>
      </c>
      <c r="AK1241" s="390">
        <v>27</v>
      </c>
      <c r="AL1241" s="333">
        <v>96</v>
      </c>
      <c r="AM1241" s="333">
        <v>33.392288773148145</v>
      </c>
      <c r="AN1241" s="440">
        <v>193.71159722222222</v>
      </c>
      <c r="AO1241" s="389">
        <v>77.019097222222229</v>
      </c>
      <c r="AP1241" s="388">
        <v>17.212499999999999</v>
      </c>
      <c r="AQ1241" s="389">
        <v>4</v>
      </c>
      <c r="AR1241" s="389">
        <v>4</v>
      </c>
      <c r="AS1241" s="389">
        <v>0</v>
      </c>
      <c r="AT1241" s="389">
        <v>0</v>
      </c>
      <c r="AU1241" s="389">
        <v>4</v>
      </c>
      <c r="AV1241" s="389">
        <v>12</v>
      </c>
      <c r="AW1241" s="350">
        <v>2</v>
      </c>
      <c r="AX1241" s="391">
        <v>2</v>
      </c>
      <c r="AY1241" s="83">
        <v>24</v>
      </c>
      <c r="AZ1241" s="5">
        <v>0</v>
      </c>
      <c r="BA1241" s="5" t="s">
        <v>1537</v>
      </c>
      <c r="BB1241" s="5" t="s">
        <v>1537</v>
      </c>
      <c r="BC1241" s="5" t="s">
        <v>1537</v>
      </c>
      <c r="BD1241" s="4" t="s">
        <v>3612</v>
      </c>
      <c r="BE1241" s="5">
        <v>0</v>
      </c>
      <c r="BF1241" s="5">
        <v>0</v>
      </c>
      <c r="BG1241" s="5">
        <v>1</v>
      </c>
      <c r="BH1241" s="5" t="s">
        <v>1537</v>
      </c>
      <c r="BI1241" s="289"/>
      <c r="BJ1241" s="297">
        <v>53</v>
      </c>
      <c r="BK1241" s="297">
        <v>74</v>
      </c>
    </row>
    <row r="1242" spans="1:63" x14ac:dyDescent="0.2">
      <c r="A1242" s="294" t="s">
        <v>316</v>
      </c>
      <c r="B1242" s="290" t="s">
        <v>2303</v>
      </c>
      <c r="C1242" s="340">
        <v>486</v>
      </c>
      <c r="D1242" s="341">
        <v>592</v>
      </c>
      <c r="E1242" s="341">
        <v>681</v>
      </c>
      <c r="F1242" s="341">
        <v>694</v>
      </c>
      <c r="G1242" s="341">
        <v>715</v>
      </c>
      <c r="H1242" s="341">
        <v>792</v>
      </c>
      <c r="I1242" s="342">
        <v>969</v>
      </c>
      <c r="J1242" s="340">
        <v>60</v>
      </c>
      <c r="K1242" s="341">
        <v>126</v>
      </c>
      <c r="L1242" s="341">
        <v>134</v>
      </c>
      <c r="M1242" s="341">
        <v>272</v>
      </c>
      <c r="N1242" s="340">
        <v>486</v>
      </c>
      <c r="O1242" s="341">
        <v>715</v>
      </c>
      <c r="P1242" s="341">
        <v>771</v>
      </c>
      <c r="Q1242" s="343">
        <v>715</v>
      </c>
      <c r="R1242" s="344">
        <v>771</v>
      </c>
      <c r="S1242" s="344">
        <v>883</v>
      </c>
      <c r="T1242" s="344">
        <v>979</v>
      </c>
      <c r="U1242" s="344">
        <v>953</v>
      </c>
      <c r="V1242" s="344">
        <v>953</v>
      </c>
      <c r="W1242" s="344">
        <v>122</v>
      </c>
      <c r="X1242" s="383">
        <v>137</v>
      </c>
      <c r="Y1242" s="384">
        <v>0.12</v>
      </c>
      <c r="Z1242" s="384">
        <v>0.25</v>
      </c>
      <c r="AA1242" s="384">
        <v>0.25</v>
      </c>
      <c r="AB1242" s="385">
        <v>0</v>
      </c>
      <c r="AC1242" s="385">
        <v>0</v>
      </c>
      <c r="AD1242" s="385">
        <v>110</v>
      </c>
      <c r="AE1242" s="385">
        <v>0</v>
      </c>
      <c r="AF1242" s="405">
        <v>0</v>
      </c>
      <c r="AG1242" s="333" t="s">
        <v>2162</v>
      </c>
      <c r="AH1242" s="388" t="s">
        <v>2161</v>
      </c>
      <c r="AI1242" s="388" t="s">
        <v>2162</v>
      </c>
      <c r="AJ1242" s="389">
        <v>24</v>
      </c>
      <c r="AK1242" s="390">
        <v>30</v>
      </c>
      <c r="AL1242" s="333">
        <v>84</v>
      </c>
      <c r="AM1242" s="333">
        <v>36.87156394675926</v>
      </c>
      <c r="AN1242" s="440">
        <v>196.99138888888891</v>
      </c>
      <c r="AO1242" s="389">
        <v>79.190972222222229</v>
      </c>
      <c r="AP1242" s="388">
        <v>16.625</v>
      </c>
      <c r="AQ1242" s="389">
        <v>4</v>
      </c>
      <c r="AR1242" s="389">
        <v>4</v>
      </c>
      <c r="AS1242" s="389">
        <v>0</v>
      </c>
      <c r="AT1242" s="389">
        <v>0</v>
      </c>
      <c r="AU1242" s="389">
        <v>3</v>
      </c>
      <c r="AV1242" s="389">
        <v>10</v>
      </c>
      <c r="AW1242" s="350">
        <v>2</v>
      </c>
      <c r="AX1242" s="391">
        <v>2</v>
      </c>
      <c r="AY1242" s="83">
        <v>24</v>
      </c>
      <c r="AZ1242" s="5">
        <v>0</v>
      </c>
      <c r="BA1242" s="5" t="s">
        <v>1537</v>
      </c>
      <c r="BB1242" s="5" t="s">
        <v>1537</v>
      </c>
      <c r="BC1242" s="5" t="s">
        <v>1537</v>
      </c>
      <c r="BD1242" s="4" t="s">
        <v>3612</v>
      </c>
      <c r="BE1242" s="5">
        <v>0</v>
      </c>
      <c r="BF1242" s="5">
        <v>0</v>
      </c>
      <c r="BG1242" s="5">
        <v>1</v>
      </c>
      <c r="BH1242" s="5" t="s">
        <v>1537</v>
      </c>
      <c r="BI1242" s="289"/>
      <c r="BJ1242" s="297">
        <v>60</v>
      </c>
      <c r="BK1242" s="297">
        <v>72</v>
      </c>
    </row>
    <row r="1243" spans="1:63" x14ac:dyDescent="0.2">
      <c r="A1243" s="294" t="s">
        <v>216</v>
      </c>
      <c r="B1243" s="290" t="s">
        <v>2168</v>
      </c>
      <c r="C1243" s="340">
        <v>369</v>
      </c>
      <c r="D1243" s="341">
        <v>480</v>
      </c>
      <c r="E1243" s="341">
        <v>567</v>
      </c>
      <c r="F1243" s="341">
        <v>579</v>
      </c>
      <c r="G1243" s="341">
        <v>600</v>
      </c>
      <c r="H1243" s="341">
        <v>665</v>
      </c>
      <c r="I1243" s="342">
        <v>843</v>
      </c>
      <c r="J1243" s="340">
        <v>31</v>
      </c>
      <c r="K1243" s="341">
        <v>63</v>
      </c>
      <c r="L1243" s="341">
        <v>134</v>
      </c>
      <c r="M1243" s="341">
        <v>272</v>
      </c>
      <c r="N1243" s="340">
        <v>369</v>
      </c>
      <c r="O1243" s="341">
        <v>602</v>
      </c>
      <c r="P1243" s="341">
        <v>649</v>
      </c>
      <c r="Q1243" s="343">
        <v>602</v>
      </c>
      <c r="R1243" s="344">
        <v>649</v>
      </c>
      <c r="S1243" s="344">
        <v>749</v>
      </c>
      <c r="T1243" s="344">
        <v>850</v>
      </c>
      <c r="U1243" s="344">
        <v>816</v>
      </c>
      <c r="V1243" s="344">
        <v>816</v>
      </c>
      <c r="W1243" s="344">
        <v>122</v>
      </c>
      <c r="X1243" s="383">
        <v>137</v>
      </c>
      <c r="Y1243" s="384">
        <v>0.12</v>
      </c>
      <c r="Z1243" s="384">
        <v>0.25</v>
      </c>
      <c r="AA1243" s="384">
        <v>0.25</v>
      </c>
      <c r="AB1243" s="385">
        <v>0</v>
      </c>
      <c r="AC1243" s="385">
        <v>0</v>
      </c>
      <c r="AD1243" s="385">
        <v>110</v>
      </c>
      <c r="AE1243" s="385">
        <v>0</v>
      </c>
      <c r="AF1243" s="405">
        <v>0</v>
      </c>
      <c r="AG1243" s="333" t="s">
        <v>2162</v>
      </c>
      <c r="AH1243" s="388" t="s">
        <v>2161</v>
      </c>
      <c r="AI1243" s="388" t="s">
        <v>2162</v>
      </c>
      <c r="AJ1243" s="389">
        <v>12</v>
      </c>
      <c r="AK1243" s="390">
        <v>30</v>
      </c>
      <c r="AL1243" s="333">
        <v>84</v>
      </c>
      <c r="AM1243" s="333">
        <v>19.173213252314813</v>
      </c>
      <c r="AN1243" s="440">
        <v>131.56888888888889</v>
      </c>
      <c r="AO1243" s="389">
        <v>50.878472222222221</v>
      </c>
      <c r="AP1243" s="388">
        <v>16.625</v>
      </c>
      <c r="AQ1243" s="389">
        <v>4</v>
      </c>
      <c r="AR1243" s="389">
        <v>4</v>
      </c>
      <c r="AS1243" s="389">
        <v>0</v>
      </c>
      <c r="AT1243" s="389">
        <v>0</v>
      </c>
      <c r="AU1243" s="389">
        <v>3</v>
      </c>
      <c r="AV1243" s="389">
        <v>10</v>
      </c>
      <c r="AW1243" s="350">
        <v>2</v>
      </c>
      <c r="AX1243" s="391">
        <v>2</v>
      </c>
      <c r="AY1243" s="83">
        <v>24</v>
      </c>
      <c r="AZ1243" s="5">
        <v>0</v>
      </c>
      <c r="BA1243" s="5" t="s">
        <v>1537</v>
      </c>
      <c r="BB1243" s="5" t="s">
        <v>1537</v>
      </c>
      <c r="BC1243" s="5" t="s">
        <v>1537</v>
      </c>
      <c r="BD1243" s="4" t="s">
        <v>3612</v>
      </c>
      <c r="BE1243" s="5">
        <v>0</v>
      </c>
      <c r="BF1243" s="5">
        <v>0</v>
      </c>
      <c r="BG1243" s="5">
        <v>1</v>
      </c>
      <c r="BH1243" s="5" t="s">
        <v>1537</v>
      </c>
      <c r="BI1243" s="289"/>
      <c r="BJ1243" s="297">
        <v>31</v>
      </c>
      <c r="BK1243" s="297">
        <v>60</v>
      </c>
    </row>
    <row r="1244" spans="1:63" x14ac:dyDescent="0.2">
      <c r="A1244" s="294" t="s">
        <v>266</v>
      </c>
      <c r="B1244" s="290" t="s">
        <v>2213</v>
      </c>
      <c r="C1244" s="340">
        <v>455</v>
      </c>
      <c r="D1244" s="341">
        <v>563</v>
      </c>
      <c r="E1244" s="341">
        <v>650</v>
      </c>
      <c r="F1244" s="341">
        <v>662</v>
      </c>
      <c r="G1244" s="341">
        <v>684</v>
      </c>
      <c r="H1244" s="341">
        <v>759</v>
      </c>
      <c r="I1244" s="342">
        <v>935</v>
      </c>
      <c r="J1244" s="340">
        <v>46</v>
      </c>
      <c r="K1244" s="341">
        <v>94</v>
      </c>
      <c r="L1244" s="341">
        <v>134</v>
      </c>
      <c r="M1244" s="341">
        <v>272</v>
      </c>
      <c r="N1244" s="340">
        <v>455</v>
      </c>
      <c r="O1244" s="341">
        <v>685</v>
      </c>
      <c r="P1244" s="341">
        <v>739</v>
      </c>
      <c r="Q1244" s="343">
        <v>685</v>
      </c>
      <c r="R1244" s="344">
        <v>739</v>
      </c>
      <c r="S1244" s="344">
        <v>848</v>
      </c>
      <c r="T1244" s="344">
        <v>944</v>
      </c>
      <c r="U1244" s="344">
        <v>916</v>
      </c>
      <c r="V1244" s="344">
        <v>916</v>
      </c>
      <c r="W1244" s="344">
        <v>122</v>
      </c>
      <c r="X1244" s="383">
        <v>137</v>
      </c>
      <c r="Y1244" s="384">
        <v>0.12</v>
      </c>
      <c r="Z1244" s="384">
        <v>0.25</v>
      </c>
      <c r="AA1244" s="384">
        <v>0.25</v>
      </c>
      <c r="AB1244" s="385">
        <v>0</v>
      </c>
      <c r="AC1244" s="385">
        <v>0</v>
      </c>
      <c r="AD1244" s="385">
        <v>110</v>
      </c>
      <c r="AE1244" s="385">
        <v>0</v>
      </c>
      <c r="AF1244" s="405">
        <v>0</v>
      </c>
      <c r="AG1244" s="333" t="s">
        <v>2162</v>
      </c>
      <c r="AH1244" s="388" t="s">
        <v>2161</v>
      </c>
      <c r="AI1244" s="388" t="s">
        <v>2162</v>
      </c>
      <c r="AJ1244" s="389">
        <v>18</v>
      </c>
      <c r="AK1244" s="390">
        <v>30</v>
      </c>
      <c r="AL1244" s="333">
        <v>84</v>
      </c>
      <c r="AM1244" s="333">
        <v>28.022388599537038</v>
      </c>
      <c r="AN1244" s="440">
        <v>164.2801388888889</v>
      </c>
      <c r="AO1244" s="389">
        <v>65.034722222222229</v>
      </c>
      <c r="AP1244" s="388">
        <v>16.625</v>
      </c>
      <c r="AQ1244" s="389">
        <v>4</v>
      </c>
      <c r="AR1244" s="389">
        <v>4</v>
      </c>
      <c r="AS1244" s="389">
        <v>0</v>
      </c>
      <c r="AT1244" s="389">
        <v>0</v>
      </c>
      <c r="AU1244" s="389">
        <v>3</v>
      </c>
      <c r="AV1244" s="389">
        <v>10</v>
      </c>
      <c r="AW1244" s="350">
        <v>2</v>
      </c>
      <c r="AX1244" s="391">
        <v>2</v>
      </c>
      <c r="AY1244" s="83">
        <v>24</v>
      </c>
      <c r="AZ1244" s="5">
        <v>0</v>
      </c>
      <c r="BA1244" s="5" t="s">
        <v>1537</v>
      </c>
      <c r="BB1244" s="5" t="s">
        <v>1537</v>
      </c>
      <c r="BC1244" s="5" t="s">
        <v>1537</v>
      </c>
      <c r="BD1244" s="4" t="s">
        <v>3612</v>
      </c>
      <c r="BE1244" s="5">
        <v>0</v>
      </c>
      <c r="BF1244" s="5">
        <v>0</v>
      </c>
      <c r="BG1244" s="5">
        <v>1</v>
      </c>
      <c r="BH1244" s="5" t="s">
        <v>1537</v>
      </c>
      <c r="BI1244" s="289"/>
      <c r="BJ1244" s="297">
        <v>46</v>
      </c>
      <c r="BK1244" s="297">
        <v>69</v>
      </c>
    </row>
    <row r="1245" spans="1:63" x14ac:dyDescent="0.2">
      <c r="A1245" s="294" t="s">
        <v>1682</v>
      </c>
      <c r="B1245" s="290" t="s">
        <v>2258</v>
      </c>
      <c r="C1245" s="340">
        <v>492</v>
      </c>
      <c r="D1245" s="341">
        <v>599</v>
      </c>
      <c r="E1245" s="341">
        <v>686</v>
      </c>
      <c r="F1245" s="341">
        <v>700</v>
      </c>
      <c r="G1245" s="341">
        <v>722</v>
      </c>
      <c r="H1245" s="341">
        <v>800</v>
      </c>
      <c r="I1245" s="342">
        <v>976</v>
      </c>
      <c r="J1245" s="340">
        <v>53</v>
      </c>
      <c r="K1245" s="341">
        <v>110</v>
      </c>
      <c r="L1245" s="341">
        <v>134</v>
      </c>
      <c r="M1245" s="341">
        <v>272</v>
      </c>
      <c r="N1245" s="340">
        <v>492</v>
      </c>
      <c r="O1245" s="341">
        <v>722</v>
      </c>
      <c r="P1245" s="341">
        <v>779</v>
      </c>
      <c r="Q1245" s="343">
        <v>722</v>
      </c>
      <c r="R1245" s="344">
        <v>779</v>
      </c>
      <c r="S1245" s="344">
        <v>891</v>
      </c>
      <c r="T1245" s="344">
        <v>986</v>
      </c>
      <c r="U1245" s="344">
        <v>960</v>
      </c>
      <c r="V1245" s="344">
        <v>960</v>
      </c>
      <c r="W1245" s="344">
        <v>122</v>
      </c>
      <c r="X1245" s="383">
        <v>137</v>
      </c>
      <c r="Y1245" s="384">
        <v>0.12</v>
      </c>
      <c r="Z1245" s="384">
        <v>0.25</v>
      </c>
      <c r="AA1245" s="384">
        <v>0.25</v>
      </c>
      <c r="AB1245" s="385">
        <v>0</v>
      </c>
      <c r="AC1245" s="385">
        <v>0</v>
      </c>
      <c r="AD1245" s="385">
        <v>110</v>
      </c>
      <c r="AE1245" s="385">
        <v>0</v>
      </c>
      <c r="AF1245" s="405">
        <v>0</v>
      </c>
      <c r="AG1245" s="333" t="s">
        <v>2162</v>
      </c>
      <c r="AH1245" s="388" t="s">
        <v>2161</v>
      </c>
      <c r="AI1245" s="388" t="s">
        <v>2162</v>
      </c>
      <c r="AJ1245" s="389">
        <v>21</v>
      </c>
      <c r="AK1245" s="390">
        <v>30</v>
      </c>
      <c r="AL1245" s="333">
        <v>84</v>
      </c>
      <c r="AM1245" s="333">
        <v>32.446976273148145</v>
      </c>
      <c r="AN1245" s="440">
        <v>180.6357638888889</v>
      </c>
      <c r="AO1245" s="389">
        <v>72.112847222222229</v>
      </c>
      <c r="AP1245" s="388">
        <v>16.625</v>
      </c>
      <c r="AQ1245" s="389">
        <v>4</v>
      </c>
      <c r="AR1245" s="389">
        <v>4</v>
      </c>
      <c r="AS1245" s="389">
        <v>0</v>
      </c>
      <c r="AT1245" s="389">
        <v>0</v>
      </c>
      <c r="AU1245" s="389">
        <v>3</v>
      </c>
      <c r="AV1245" s="389">
        <v>10</v>
      </c>
      <c r="AW1245" s="350">
        <v>2</v>
      </c>
      <c r="AX1245" s="391">
        <v>2</v>
      </c>
      <c r="AY1245" s="83">
        <v>24</v>
      </c>
      <c r="AZ1245" s="5">
        <v>0</v>
      </c>
      <c r="BA1245" s="5" t="s">
        <v>1537</v>
      </c>
      <c r="BB1245" s="5" t="s">
        <v>1537</v>
      </c>
      <c r="BC1245" s="5" t="s">
        <v>1537</v>
      </c>
      <c r="BD1245" s="4" t="s">
        <v>3612</v>
      </c>
      <c r="BE1245" s="5">
        <v>0</v>
      </c>
      <c r="BF1245" s="5">
        <v>0</v>
      </c>
      <c r="BG1245" s="5">
        <v>1</v>
      </c>
      <c r="BH1245" s="5" t="s">
        <v>1537</v>
      </c>
      <c r="BI1245" s="289"/>
      <c r="BJ1245" s="297">
        <v>53</v>
      </c>
      <c r="BK1245" s="297">
        <v>73</v>
      </c>
    </row>
    <row r="1246" spans="1:63" x14ac:dyDescent="0.2">
      <c r="A1246" s="294" t="s">
        <v>326</v>
      </c>
      <c r="B1246" s="290" t="s">
        <v>2312</v>
      </c>
      <c r="C1246" s="340">
        <v>489</v>
      </c>
      <c r="D1246" s="341">
        <v>600</v>
      </c>
      <c r="E1246" s="341">
        <v>691</v>
      </c>
      <c r="F1246" s="341">
        <v>705</v>
      </c>
      <c r="G1246" s="341">
        <v>728</v>
      </c>
      <c r="H1246" s="341">
        <v>806</v>
      </c>
      <c r="I1246" s="342">
        <v>988</v>
      </c>
      <c r="J1246" s="340">
        <v>60</v>
      </c>
      <c r="K1246" s="341">
        <v>126</v>
      </c>
      <c r="L1246" s="341">
        <v>139</v>
      </c>
      <c r="M1246" s="341">
        <v>283</v>
      </c>
      <c r="N1246" s="340">
        <v>489</v>
      </c>
      <c r="O1246" s="341">
        <v>735</v>
      </c>
      <c r="P1246" s="341">
        <v>792</v>
      </c>
      <c r="Q1246" s="343">
        <v>735</v>
      </c>
      <c r="R1246" s="344">
        <v>792</v>
      </c>
      <c r="S1246" s="344">
        <v>897</v>
      </c>
      <c r="T1246" s="344">
        <v>1038</v>
      </c>
      <c r="U1246" s="344">
        <v>962</v>
      </c>
      <c r="V1246" s="344">
        <v>962</v>
      </c>
      <c r="W1246" s="344">
        <v>122</v>
      </c>
      <c r="X1246" s="383">
        <v>137</v>
      </c>
      <c r="Y1246" s="384">
        <v>0.12</v>
      </c>
      <c r="Z1246" s="384">
        <v>0.25</v>
      </c>
      <c r="AA1246" s="384">
        <v>0.25</v>
      </c>
      <c r="AB1246" s="385">
        <v>0</v>
      </c>
      <c r="AC1246" s="385">
        <v>0</v>
      </c>
      <c r="AD1246" s="385">
        <v>110</v>
      </c>
      <c r="AE1246" s="385">
        <v>0</v>
      </c>
      <c r="AF1246" s="405">
        <v>0</v>
      </c>
      <c r="AG1246" s="333" t="s">
        <v>2162</v>
      </c>
      <c r="AH1246" s="388" t="s">
        <v>2161</v>
      </c>
      <c r="AI1246" s="388" t="s">
        <v>2162</v>
      </c>
      <c r="AJ1246" s="389">
        <v>24</v>
      </c>
      <c r="AK1246" s="390">
        <v>30</v>
      </c>
      <c r="AL1246" s="333">
        <v>87</v>
      </c>
      <c r="AM1246" s="333">
        <v>38.184497974537038</v>
      </c>
      <c r="AN1246" s="440">
        <v>201.54138888888892</v>
      </c>
      <c r="AO1246" s="389">
        <v>80.815972222222229</v>
      </c>
      <c r="AP1246" s="388">
        <v>17.25</v>
      </c>
      <c r="AQ1246" s="389">
        <v>4</v>
      </c>
      <c r="AR1246" s="389">
        <v>4</v>
      </c>
      <c r="AS1246" s="389">
        <v>0</v>
      </c>
      <c r="AT1246" s="389">
        <v>0</v>
      </c>
      <c r="AU1246" s="389">
        <v>3</v>
      </c>
      <c r="AV1246" s="389">
        <v>10</v>
      </c>
      <c r="AW1246" s="350">
        <v>3</v>
      </c>
      <c r="AX1246" s="391">
        <v>2</v>
      </c>
      <c r="AY1246" s="83">
        <v>24</v>
      </c>
      <c r="AZ1246" s="5">
        <v>0</v>
      </c>
      <c r="BA1246" s="5" t="s">
        <v>1537</v>
      </c>
      <c r="BB1246" s="5" t="s">
        <v>1537</v>
      </c>
      <c r="BC1246" s="5" t="s">
        <v>1537</v>
      </c>
      <c r="BD1246" s="4" t="s">
        <v>3612</v>
      </c>
      <c r="BE1246" s="5">
        <v>0</v>
      </c>
      <c r="BF1246" s="5">
        <v>0</v>
      </c>
      <c r="BG1246" s="5">
        <v>1</v>
      </c>
      <c r="BH1246" s="5" t="s">
        <v>1537</v>
      </c>
      <c r="BI1246" s="289"/>
      <c r="BJ1246" s="297">
        <v>60</v>
      </c>
      <c r="BK1246" s="297">
        <v>73</v>
      </c>
    </row>
    <row r="1247" spans="1:63" x14ac:dyDescent="0.2">
      <c r="A1247" s="294" t="s">
        <v>226</v>
      </c>
      <c r="B1247" s="290" t="s">
        <v>2177</v>
      </c>
      <c r="C1247" s="340">
        <v>371</v>
      </c>
      <c r="D1247" s="341">
        <v>485</v>
      </c>
      <c r="E1247" s="341">
        <v>576</v>
      </c>
      <c r="F1247" s="341">
        <v>587</v>
      </c>
      <c r="G1247" s="341">
        <v>610</v>
      </c>
      <c r="H1247" s="341">
        <v>678</v>
      </c>
      <c r="I1247" s="342">
        <v>860</v>
      </c>
      <c r="J1247" s="340">
        <v>31</v>
      </c>
      <c r="K1247" s="341">
        <v>63</v>
      </c>
      <c r="L1247" s="341">
        <v>139</v>
      </c>
      <c r="M1247" s="341">
        <v>283</v>
      </c>
      <c r="N1247" s="340">
        <v>371</v>
      </c>
      <c r="O1247" s="341">
        <v>619</v>
      </c>
      <c r="P1247" s="341">
        <v>669</v>
      </c>
      <c r="Q1247" s="343">
        <v>619</v>
      </c>
      <c r="R1247" s="344">
        <v>669</v>
      </c>
      <c r="S1247" s="344">
        <v>762</v>
      </c>
      <c r="T1247" s="344">
        <v>907</v>
      </c>
      <c r="U1247" s="344">
        <v>824</v>
      </c>
      <c r="V1247" s="344">
        <v>824</v>
      </c>
      <c r="W1247" s="344">
        <v>122</v>
      </c>
      <c r="X1247" s="383">
        <v>137</v>
      </c>
      <c r="Y1247" s="384">
        <v>0.12</v>
      </c>
      <c r="Z1247" s="384">
        <v>0.25</v>
      </c>
      <c r="AA1247" s="384">
        <v>0.25</v>
      </c>
      <c r="AB1247" s="385">
        <v>0</v>
      </c>
      <c r="AC1247" s="385">
        <v>0</v>
      </c>
      <c r="AD1247" s="385">
        <v>110</v>
      </c>
      <c r="AE1247" s="385">
        <v>0</v>
      </c>
      <c r="AF1247" s="405">
        <v>0</v>
      </c>
      <c r="AG1247" s="333" t="s">
        <v>2162</v>
      </c>
      <c r="AH1247" s="388" t="s">
        <v>2161</v>
      </c>
      <c r="AI1247" s="388" t="s">
        <v>2162</v>
      </c>
      <c r="AJ1247" s="389">
        <v>12</v>
      </c>
      <c r="AK1247" s="390">
        <v>30</v>
      </c>
      <c r="AL1247" s="333">
        <v>87</v>
      </c>
      <c r="AM1247" s="333">
        <v>19.85593894675926</v>
      </c>
      <c r="AN1247" s="440">
        <v>135.01888888888891</v>
      </c>
      <c r="AO1247" s="389">
        <v>52.003472222222221</v>
      </c>
      <c r="AP1247" s="388">
        <v>17.25</v>
      </c>
      <c r="AQ1247" s="389">
        <v>4</v>
      </c>
      <c r="AR1247" s="389">
        <v>4</v>
      </c>
      <c r="AS1247" s="389">
        <v>0</v>
      </c>
      <c r="AT1247" s="389">
        <v>0</v>
      </c>
      <c r="AU1247" s="389">
        <v>3</v>
      </c>
      <c r="AV1247" s="389">
        <v>10</v>
      </c>
      <c r="AW1247" s="350">
        <v>2</v>
      </c>
      <c r="AX1247" s="391">
        <v>2</v>
      </c>
      <c r="AY1247" s="83">
        <v>24</v>
      </c>
      <c r="AZ1247" s="5">
        <v>0</v>
      </c>
      <c r="BA1247" s="5" t="s">
        <v>1537</v>
      </c>
      <c r="BB1247" s="5" t="s">
        <v>1537</v>
      </c>
      <c r="BC1247" s="5" t="s">
        <v>1537</v>
      </c>
      <c r="BD1247" s="4" t="s">
        <v>3612</v>
      </c>
      <c r="BE1247" s="5">
        <v>0</v>
      </c>
      <c r="BF1247" s="5">
        <v>0</v>
      </c>
      <c r="BG1247" s="5">
        <v>1</v>
      </c>
      <c r="BH1247" s="5" t="s">
        <v>1537</v>
      </c>
      <c r="BI1247" s="289"/>
      <c r="BJ1247" s="297">
        <v>31</v>
      </c>
      <c r="BK1247" s="297">
        <v>61</v>
      </c>
    </row>
    <row r="1248" spans="1:63" x14ac:dyDescent="0.2">
      <c r="A1248" s="294" t="s">
        <v>276</v>
      </c>
      <c r="B1248" s="290" t="s">
        <v>2222</v>
      </c>
      <c r="C1248" s="340">
        <v>457</v>
      </c>
      <c r="D1248" s="341">
        <v>569</v>
      </c>
      <c r="E1248" s="341">
        <v>660</v>
      </c>
      <c r="F1248" s="341">
        <v>673</v>
      </c>
      <c r="G1248" s="341">
        <v>695</v>
      </c>
      <c r="H1248" s="341">
        <v>770</v>
      </c>
      <c r="I1248" s="342">
        <v>954</v>
      </c>
      <c r="J1248" s="340">
        <v>46</v>
      </c>
      <c r="K1248" s="341">
        <v>94</v>
      </c>
      <c r="L1248" s="341">
        <v>139</v>
      </c>
      <c r="M1248" s="341">
        <v>283</v>
      </c>
      <c r="N1248" s="340">
        <v>457</v>
      </c>
      <c r="O1248" s="341">
        <v>703</v>
      </c>
      <c r="P1248" s="341">
        <v>760</v>
      </c>
      <c r="Q1248" s="343">
        <v>703</v>
      </c>
      <c r="R1248" s="344">
        <v>760</v>
      </c>
      <c r="S1248" s="344">
        <v>860</v>
      </c>
      <c r="T1248" s="344">
        <v>1002</v>
      </c>
      <c r="U1248" s="344">
        <v>924</v>
      </c>
      <c r="V1248" s="344">
        <v>924</v>
      </c>
      <c r="W1248" s="344">
        <v>122</v>
      </c>
      <c r="X1248" s="383">
        <v>137</v>
      </c>
      <c r="Y1248" s="384">
        <v>0.12</v>
      </c>
      <c r="Z1248" s="384">
        <v>0.25</v>
      </c>
      <c r="AA1248" s="384">
        <v>0.25</v>
      </c>
      <c r="AB1248" s="385">
        <v>0</v>
      </c>
      <c r="AC1248" s="385">
        <v>0</v>
      </c>
      <c r="AD1248" s="385">
        <v>110</v>
      </c>
      <c r="AE1248" s="385">
        <v>0</v>
      </c>
      <c r="AF1248" s="405">
        <v>0</v>
      </c>
      <c r="AG1248" s="333" t="s">
        <v>2162</v>
      </c>
      <c r="AH1248" s="388" t="s">
        <v>2161</v>
      </c>
      <c r="AI1248" s="388" t="s">
        <v>2162</v>
      </c>
      <c r="AJ1248" s="389">
        <v>18</v>
      </c>
      <c r="AK1248" s="390">
        <v>30</v>
      </c>
      <c r="AL1248" s="333">
        <v>87</v>
      </c>
      <c r="AM1248" s="333">
        <v>29.020218460648149</v>
      </c>
      <c r="AN1248" s="440">
        <v>168.28013888888893</v>
      </c>
      <c r="AO1248" s="389">
        <v>66.409722222222229</v>
      </c>
      <c r="AP1248" s="388">
        <v>17.25</v>
      </c>
      <c r="AQ1248" s="389">
        <v>4</v>
      </c>
      <c r="AR1248" s="389">
        <v>4</v>
      </c>
      <c r="AS1248" s="389">
        <v>0</v>
      </c>
      <c r="AT1248" s="389">
        <v>0</v>
      </c>
      <c r="AU1248" s="389">
        <v>3</v>
      </c>
      <c r="AV1248" s="389">
        <v>10</v>
      </c>
      <c r="AW1248" s="350">
        <v>2</v>
      </c>
      <c r="AX1248" s="391">
        <v>2</v>
      </c>
      <c r="AY1248" s="83">
        <v>24</v>
      </c>
      <c r="AZ1248" s="5">
        <v>0</v>
      </c>
      <c r="BA1248" s="5" t="s">
        <v>1537</v>
      </c>
      <c r="BB1248" s="5" t="s">
        <v>1537</v>
      </c>
      <c r="BC1248" s="5" t="s">
        <v>1537</v>
      </c>
      <c r="BD1248" s="4" t="s">
        <v>3612</v>
      </c>
      <c r="BE1248" s="5">
        <v>0</v>
      </c>
      <c r="BF1248" s="5">
        <v>0</v>
      </c>
      <c r="BG1248" s="5">
        <v>1</v>
      </c>
      <c r="BH1248" s="5" t="s">
        <v>1537</v>
      </c>
      <c r="BI1248" s="289"/>
      <c r="BJ1248" s="297">
        <v>46</v>
      </c>
      <c r="BK1248" s="297">
        <v>70</v>
      </c>
    </row>
    <row r="1249" spans="1:63" x14ac:dyDescent="0.2">
      <c r="A1249" s="294" t="s">
        <v>1692</v>
      </c>
      <c r="B1249" s="290" t="s">
        <v>2267</v>
      </c>
      <c r="C1249" s="340">
        <v>495</v>
      </c>
      <c r="D1249" s="341">
        <v>607</v>
      </c>
      <c r="E1249" s="341">
        <v>697</v>
      </c>
      <c r="F1249" s="341">
        <v>711</v>
      </c>
      <c r="G1249" s="341">
        <v>734</v>
      </c>
      <c r="H1249" s="341">
        <v>812</v>
      </c>
      <c r="I1249" s="342">
        <v>996</v>
      </c>
      <c r="J1249" s="340">
        <v>53</v>
      </c>
      <c r="K1249" s="341">
        <v>110</v>
      </c>
      <c r="L1249" s="341">
        <v>139</v>
      </c>
      <c r="M1249" s="341">
        <v>283</v>
      </c>
      <c r="N1249" s="340">
        <v>495</v>
      </c>
      <c r="O1249" s="341">
        <v>740</v>
      </c>
      <c r="P1249" s="341">
        <v>800</v>
      </c>
      <c r="Q1249" s="343">
        <v>740</v>
      </c>
      <c r="R1249" s="344">
        <v>800</v>
      </c>
      <c r="S1249" s="344">
        <v>904</v>
      </c>
      <c r="T1249" s="344">
        <v>1044</v>
      </c>
      <c r="U1249" s="344">
        <v>970</v>
      </c>
      <c r="V1249" s="344">
        <v>970</v>
      </c>
      <c r="W1249" s="344">
        <v>122</v>
      </c>
      <c r="X1249" s="383">
        <v>137</v>
      </c>
      <c r="Y1249" s="384">
        <v>0.12</v>
      </c>
      <c r="Z1249" s="384">
        <v>0.25</v>
      </c>
      <c r="AA1249" s="384">
        <v>0.25</v>
      </c>
      <c r="AB1249" s="385">
        <v>0</v>
      </c>
      <c r="AC1249" s="385">
        <v>0</v>
      </c>
      <c r="AD1249" s="385">
        <v>110</v>
      </c>
      <c r="AE1249" s="385">
        <v>0</v>
      </c>
      <c r="AF1249" s="405">
        <v>0</v>
      </c>
      <c r="AG1249" s="333" t="s">
        <v>2162</v>
      </c>
      <c r="AH1249" s="388" t="s">
        <v>2161</v>
      </c>
      <c r="AI1249" s="388" t="s">
        <v>2162</v>
      </c>
      <c r="AJ1249" s="389">
        <v>21</v>
      </c>
      <c r="AK1249" s="390">
        <v>30</v>
      </c>
      <c r="AL1249" s="333">
        <v>87</v>
      </c>
      <c r="AM1249" s="333">
        <v>33.602358217592595</v>
      </c>
      <c r="AN1249" s="440">
        <v>184.91076388888891</v>
      </c>
      <c r="AO1249" s="389">
        <v>73.612847222222229</v>
      </c>
      <c r="AP1249" s="388">
        <v>17.25</v>
      </c>
      <c r="AQ1249" s="389">
        <v>4</v>
      </c>
      <c r="AR1249" s="389">
        <v>4</v>
      </c>
      <c r="AS1249" s="389">
        <v>0</v>
      </c>
      <c r="AT1249" s="389">
        <v>0</v>
      </c>
      <c r="AU1249" s="389">
        <v>3</v>
      </c>
      <c r="AV1249" s="389">
        <v>10</v>
      </c>
      <c r="AW1249" s="350">
        <v>2</v>
      </c>
      <c r="AX1249" s="391">
        <v>2</v>
      </c>
      <c r="AY1249" s="83">
        <v>24</v>
      </c>
      <c r="AZ1249" s="5">
        <v>0</v>
      </c>
      <c r="BA1249" s="5" t="s">
        <v>1537</v>
      </c>
      <c r="BB1249" s="5" t="s">
        <v>1537</v>
      </c>
      <c r="BC1249" s="5" t="s">
        <v>1537</v>
      </c>
      <c r="BD1249" s="4" t="s">
        <v>3612</v>
      </c>
      <c r="BE1249" s="5">
        <v>0</v>
      </c>
      <c r="BF1249" s="5">
        <v>0</v>
      </c>
      <c r="BG1249" s="5">
        <v>1</v>
      </c>
      <c r="BH1249" s="5" t="s">
        <v>1537</v>
      </c>
      <c r="BI1249" s="289"/>
      <c r="BJ1249" s="297">
        <v>53</v>
      </c>
      <c r="BK1249" s="297">
        <v>74</v>
      </c>
    </row>
    <row r="1250" spans="1:63" x14ac:dyDescent="0.2">
      <c r="A1250" s="294" t="s">
        <v>336</v>
      </c>
      <c r="B1250" s="290" t="s">
        <v>2321</v>
      </c>
      <c r="C1250" s="340">
        <v>491</v>
      </c>
      <c r="D1250" s="341">
        <v>608</v>
      </c>
      <c r="E1250" s="341">
        <v>701</v>
      </c>
      <c r="F1250" s="341">
        <v>715</v>
      </c>
      <c r="G1250" s="341">
        <v>738</v>
      </c>
      <c r="H1250" s="341">
        <v>818</v>
      </c>
      <c r="I1250" s="342">
        <v>1008</v>
      </c>
      <c r="J1250" s="340">
        <v>60</v>
      </c>
      <c r="K1250" s="341">
        <v>126</v>
      </c>
      <c r="L1250" s="341">
        <v>144</v>
      </c>
      <c r="M1250" s="341">
        <v>293</v>
      </c>
      <c r="N1250" s="340">
        <v>491</v>
      </c>
      <c r="O1250" s="341">
        <v>740</v>
      </c>
      <c r="P1250" s="341">
        <v>801</v>
      </c>
      <c r="Q1250" s="343">
        <v>740</v>
      </c>
      <c r="R1250" s="344">
        <v>801</v>
      </c>
      <c r="S1250" s="344">
        <v>909</v>
      </c>
      <c r="T1250" s="344">
        <v>1034</v>
      </c>
      <c r="U1250" s="344">
        <v>984</v>
      </c>
      <c r="V1250" s="344">
        <v>984</v>
      </c>
      <c r="W1250" s="344">
        <v>122</v>
      </c>
      <c r="X1250" s="383">
        <v>137</v>
      </c>
      <c r="Y1250" s="384">
        <v>0.12</v>
      </c>
      <c r="Z1250" s="384">
        <v>0.25</v>
      </c>
      <c r="AA1250" s="384">
        <v>0.25</v>
      </c>
      <c r="AB1250" s="385">
        <v>0</v>
      </c>
      <c r="AC1250" s="385">
        <v>0</v>
      </c>
      <c r="AD1250" s="385">
        <v>110</v>
      </c>
      <c r="AE1250" s="385">
        <v>0</v>
      </c>
      <c r="AF1250" s="405">
        <v>0</v>
      </c>
      <c r="AG1250" s="333" t="s">
        <v>2162</v>
      </c>
      <c r="AH1250" s="388" t="s">
        <v>2161</v>
      </c>
      <c r="AI1250" s="388" t="s">
        <v>2162</v>
      </c>
      <c r="AJ1250" s="389">
        <v>24</v>
      </c>
      <c r="AK1250" s="390">
        <v>30</v>
      </c>
      <c r="AL1250" s="333">
        <v>90</v>
      </c>
      <c r="AM1250" s="333">
        <v>39.497432002314817</v>
      </c>
      <c r="AN1250" s="440">
        <v>206.09138888888893</v>
      </c>
      <c r="AO1250" s="389">
        <v>82.440972222222229</v>
      </c>
      <c r="AP1250" s="388">
        <v>17.875</v>
      </c>
      <c r="AQ1250" s="389">
        <v>4</v>
      </c>
      <c r="AR1250" s="389">
        <v>4</v>
      </c>
      <c r="AS1250" s="389">
        <v>0</v>
      </c>
      <c r="AT1250" s="389">
        <v>0</v>
      </c>
      <c r="AU1250" s="389">
        <v>3</v>
      </c>
      <c r="AV1250" s="389">
        <v>10</v>
      </c>
      <c r="AW1250" s="350">
        <v>3</v>
      </c>
      <c r="AX1250" s="391">
        <v>2</v>
      </c>
      <c r="AY1250" s="83">
        <v>24</v>
      </c>
      <c r="AZ1250" s="5">
        <v>0</v>
      </c>
      <c r="BA1250" s="5" t="s">
        <v>1537</v>
      </c>
      <c r="BB1250" s="5" t="s">
        <v>1537</v>
      </c>
      <c r="BC1250" s="5" t="s">
        <v>1537</v>
      </c>
      <c r="BD1250" s="4" t="s">
        <v>3612</v>
      </c>
      <c r="BE1250" s="5">
        <v>0</v>
      </c>
      <c r="BF1250" s="5">
        <v>0</v>
      </c>
      <c r="BG1250" s="5">
        <v>1</v>
      </c>
      <c r="BH1250" s="5" t="s">
        <v>1537</v>
      </c>
      <c r="BI1250" s="289"/>
      <c r="BJ1250" s="297">
        <v>60</v>
      </c>
      <c r="BK1250" s="297">
        <v>74</v>
      </c>
    </row>
    <row r="1251" spans="1:63" x14ac:dyDescent="0.2">
      <c r="A1251" s="294" t="s">
        <v>236</v>
      </c>
      <c r="B1251" s="290" t="s">
        <v>2186</v>
      </c>
      <c r="C1251" s="340">
        <v>372</v>
      </c>
      <c r="D1251" s="341">
        <v>491</v>
      </c>
      <c r="E1251" s="341">
        <v>585</v>
      </c>
      <c r="F1251" s="341">
        <v>598</v>
      </c>
      <c r="G1251" s="341">
        <v>619</v>
      </c>
      <c r="H1251" s="341">
        <v>689</v>
      </c>
      <c r="I1251" s="342">
        <v>878</v>
      </c>
      <c r="J1251" s="340">
        <v>31</v>
      </c>
      <c r="K1251" s="341">
        <v>63</v>
      </c>
      <c r="L1251" s="341">
        <v>144</v>
      </c>
      <c r="M1251" s="341">
        <v>293</v>
      </c>
      <c r="N1251" s="340">
        <v>372</v>
      </c>
      <c r="O1251" s="341">
        <v>623</v>
      </c>
      <c r="P1251" s="341">
        <v>674</v>
      </c>
      <c r="Q1251" s="343">
        <v>623</v>
      </c>
      <c r="R1251" s="344">
        <v>674</v>
      </c>
      <c r="S1251" s="344">
        <v>772</v>
      </c>
      <c r="T1251" s="344">
        <v>901</v>
      </c>
      <c r="U1251" s="344">
        <v>845</v>
      </c>
      <c r="V1251" s="344">
        <v>845</v>
      </c>
      <c r="W1251" s="344">
        <v>122</v>
      </c>
      <c r="X1251" s="383">
        <v>137</v>
      </c>
      <c r="Y1251" s="384">
        <v>0.12</v>
      </c>
      <c r="Z1251" s="384">
        <v>0.25</v>
      </c>
      <c r="AA1251" s="384">
        <v>0.25</v>
      </c>
      <c r="AB1251" s="385">
        <v>0</v>
      </c>
      <c r="AC1251" s="385">
        <v>0</v>
      </c>
      <c r="AD1251" s="385">
        <v>110</v>
      </c>
      <c r="AE1251" s="385">
        <v>0</v>
      </c>
      <c r="AF1251" s="405">
        <v>0</v>
      </c>
      <c r="AG1251" s="333" t="s">
        <v>2162</v>
      </c>
      <c r="AH1251" s="388" t="s">
        <v>2161</v>
      </c>
      <c r="AI1251" s="388" t="s">
        <v>2162</v>
      </c>
      <c r="AJ1251" s="389">
        <v>12</v>
      </c>
      <c r="AK1251" s="390">
        <v>30</v>
      </c>
      <c r="AL1251" s="333">
        <v>90</v>
      </c>
      <c r="AM1251" s="333">
        <v>20.538664641203702</v>
      </c>
      <c r="AN1251" s="440">
        <v>138.4688888888889</v>
      </c>
      <c r="AO1251" s="389">
        <v>53.128472222222221</v>
      </c>
      <c r="AP1251" s="388">
        <v>17.875</v>
      </c>
      <c r="AQ1251" s="389">
        <v>4</v>
      </c>
      <c r="AR1251" s="389">
        <v>4</v>
      </c>
      <c r="AS1251" s="389">
        <v>0</v>
      </c>
      <c r="AT1251" s="389">
        <v>0</v>
      </c>
      <c r="AU1251" s="389">
        <v>3</v>
      </c>
      <c r="AV1251" s="389">
        <v>10</v>
      </c>
      <c r="AW1251" s="350">
        <v>2</v>
      </c>
      <c r="AX1251" s="391">
        <v>2</v>
      </c>
      <c r="AY1251" s="83">
        <v>24</v>
      </c>
      <c r="AZ1251" s="5">
        <v>0</v>
      </c>
      <c r="BA1251" s="5" t="s">
        <v>1537</v>
      </c>
      <c r="BB1251" s="5" t="s">
        <v>1537</v>
      </c>
      <c r="BC1251" s="5" t="s">
        <v>1537</v>
      </c>
      <c r="BD1251" s="4" t="s">
        <v>3612</v>
      </c>
      <c r="BE1251" s="5">
        <v>0</v>
      </c>
      <c r="BF1251" s="5">
        <v>0</v>
      </c>
      <c r="BG1251" s="5">
        <v>1</v>
      </c>
      <c r="BH1251" s="5" t="s">
        <v>1537</v>
      </c>
      <c r="BI1251" s="289"/>
      <c r="BJ1251" s="297">
        <v>31</v>
      </c>
      <c r="BK1251" s="297">
        <v>62</v>
      </c>
    </row>
    <row r="1252" spans="1:63" x14ac:dyDescent="0.2">
      <c r="A1252" s="294" t="s">
        <v>286</v>
      </c>
      <c r="B1252" s="290" t="s">
        <v>2231</v>
      </c>
      <c r="C1252" s="340">
        <v>459</v>
      </c>
      <c r="D1252" s="341">
        <v>575</v>
      </c>
      <c r="E1252" s="341">
        <v>669</v>
      </c>
      <c r="F1252" s="341">
        <v>683</v>
      </c>
      <c r="G1252" s="341">
        <v>706</v>
      </c>
      <c r="H1252" s="341">
        <v>783</v>
      </c>
      <c r="I1252" s="342">
        <v>973</v>
      </c>
      <c r="J1252" s="340">
        <v>46</v>
      </c>
      <c r="K1252" s="341">
        <v>94</v>
      </c>
      <c r="L1252" s="341">
        <v>144</v>
      </c>
      <c r="M1252" s="341">
        <v>293</v>
      </c>
      <c r="N1252" s="340">
        <v>459</v>
      </c>
      <c r="O1252" s="341">
        <v>708</v>
      </c>
      <c r="P1252" s="341">
        <v>766</v>
      </c>
      <c r="Q1252" s="343">
        <v>708</v>
      </c>
      <c r="R1252" s="344">
        <v>766</v>
      </c>
      <c r="S1252" s="344">
        <v>871</v>
      </c>
      <c r="T1252" s="344">
        <v>997</v>
      </c>
      <c r="U1252" s="344">
        <v>947</v>
      </c>
      <c r="V1252" s="344">
        <v>947</v>
      </c>
      <c r="W1252" s="344">
        <v>122</v>
      </c>
      <c r="X1252" s="383">
        <v>137</v>
      </c>
      <c r="Y1252" s="384">
        <v>0.12</v>
      </c>
      <c r="Z1252" s="384">
        <v>0.25</v>
      </c>
      <c r="AA1252" s="384">
        <v>0.25</v>
      </c>
      <c r="AB1252" s="385">
        <v>0</v>
      </c>
      <c r="AC1252" s="385">
        <v>0</v>
      </c>
      <c r="AD1252" s="385">
        <v>110</v>
      </c>
      <c r="AE1252" s="385">
        <v>0</v>
      </c>
      <c r="AF1252" s="405">
        <v>0</v>
      </c>
      <c r="AG1252" s="333" t="s">
        <v>2162</v>
      </c>
      <c r="AH1252" s="388" t="s">
        <v>2161</v>
      </c>
      <c r="AI1252" s="388" t="s">
        <v>2162</v>
      </c>
      <c r="AJ1252" s="389">
        <v>18</v>
      </c>
      <c r="AK1252" s="390">
        <v>30</v>
      </c>
      <c r="AL1252" s="333">
        <v>90</v>
      </c>
      <c r="AM1252" s="333">
        <v>30.01804832175926</v>
      </c>
      <c r="AN1252" s="440">
        <v>172.28013888888893</v>
      </c>
      <c r="AO1252" s="389">
        <v>67.784722222222229</v>
      </c>
      <c r="AP1252" s="388">
        <v>17.875</v>
      </c>
      <c r="AQ1252" s="389">
        <v>4</v>
      </c>
      <c r="AR1252" s="389">
        <v>4</v>
      </c>
      <c r="AS1252" s="389">
        <v>0</v>
      </c>
      <c r="AT1252" s="389">
        <v>0</v>
      </c>
      <c r="AU1252" s="389">
        <v>3</v>
      </c>
      <c r="AV1252" s="389">
        <v>10</v>
      </c>
      <c r="AW1252" s="350">
        <v>2</v>
      </c>
      <c r="AX1252" s="391">
        <v>2</v>
      </c>
      <c r="AY1252" s="83">
        <v>24</v>
      </c>
      <c r="AZ1252" s="5">
        <v>0</v>
      </c>
      <c r="BA1252" s="5" t="s">
        <v>1537</v>
      </c>
      <c r="BB1252" s="5" t="s">
        <v>1537</v>
      </c>
      <c r="BC1252" s="5" t="s">
        <v>1537</v>
      </c>
      <c r="BD1252" s="4" t="s">
        <v>3612</v>
      </c>
      <c r="BE1252" s="5">
        <v>0</v>
      </c>
      <c r="BF1252" s="5">
        <v>0</v>
      </c>
      <c r="BG1252" s="5">
        <v>1</v>
      </c>
      <c r="BH1252" s="5" t="s">
        <v>1537</v>
      </c>
      <c r="BI1252" s="289"/>
      <c r="BJ1252" s="297">
        <v>46</v>
      </c>
      <c r="BK1252" s="297">
        <v>71</v>
      </c>
    </row>
    <row r="1253" spans="1:63" x14ac:dyDescent="0.2">
      <c r="A1253" s="294" t="s">
        <v>1702</v>
      </c>
      <c r="B1253" s="290" t="s">
        <v>2276</v>
      </c>
      <c r="C1253" s="340">
        <v>498</v>
      </c>
      <c r="D1253" s="341">
        <v>613</v>
      </c>
      <c r="E1253" s="341">
        <v>706</v>
      </c>
      <c r="F1253" s="341">
        <v>721</v>
      </c>
      <c r="G1253" s="341">
        <v>745</v>
      </c>
      <c r="H1253" s="341">
        <v>825</v>
      </c>
      <c r="I1253" s="342">
        <v>1016</v>
      </c>
      <c r="J1253" s="340">
        <v>53</v>
      </c>
      <c r="K1253" s="341">
        <v>110</v>
      </c>
      <c r="L1253" s="341">
        <v>144</v>
      </c>
      <c r="M1253" s="341">
        <v>293</v>
      </c>
      <c r="N1253" s="340">
        <v>498</v>
      </c>
      <c r="O1253" s="341">
        <v>746</v>
      </c>
      <c r="P1253" s="341">
        <v>807</v>
      </c>
      <c r="Q1253" s="343">
        <v>746</v>
      </c>
      <c r="R1253" s="344">
        <v>807</v>
      </c>
      <c r="S1253" s="344">
        <v>916</v>
      </c>
      <c r="T1253" s="344">
        <v>1040</v>
      </c>
      <c r="U1253" s="344">
        <v>992</v>
      </c>
      <c r="V1253" s="344">
        <v>992</v>
      </c>
      <c r="W1253" s="344">
        <v>122</v>
      </c>
      <c r="X1253" s="383">
        <v>137</v>
      </c>
      <c r="Y1253" s="384">
        <v>0.12</v>
      </c>
      <c r="Z1253" s="384">
        <v>0.25</v>
      </c>
      <c r="AA1253" s="384">
        <v>0.25</v>
      </c>
      <c r="AB1253" s="385">
        <v>0</v>
      </c>
      <c r="AC1253" s="385">
        <v>0</v>
      </c>
      <c r="AD1253" s="385">
        <v>110</v>
      </c>
      <c r="AE1253" s="385">
        <v>0</v>
      </c>
      <c r="AF1253" s="405">
        <v>0</v>
      </c>
      <c r="AG1253" s="333" t="s">
        <v>2162</v>
      </c>
      <c r="AH1253" s="388" t="s">
        <v>2161</v>
      </c>
      <c r="AI1253" s="388" t="s">
        <v>2162</v>
      </c>
      <c r="AJ1253" s="389">
        <v>21</v>
      </c>
      <c r="AK1253" s="390">
        <v>30</v>
      </c>
      <c r="AL1253" s="333">
        <v>90</v>
      </c>
      <c r="AM1253" s="333">
        <v>34.757740162037038</v>
      </c>
      <c r="AN1253" s="440">
        <v>189.18576388888891</v>
      </c>
      <c r="AO1253" s="389">
        <v>75.112847222222229</v>
      </c>
      <c r="AP1253" s="388">
        <v>17.875</v>
      </c>
      <c r="AQ1253" s="389">
        <v>4</v>
      </c>
      <c r="AR1253" s="389">
        <v>4</v>
      </c>
      <c r="AS1253" s="389">
        <v>0</v>
      </c>
      <c r="AT1253" s="389">
        <v>0</v>
      </c>
      <c r="AU1253" s="389">
        <v>3</v>
      </c>
      <c r="AV1253" s="389">
        <v>10</v>
      </c>
      <c r="AW1253" s="350">
        <v>2</v>
      </c>
      <c r="AX1253" s="391">
        <v>2</v>
      </c>
      <c r="AY1253" s="83">
        <v>24</v>
      </c>
      <c r="AZ1253" s="5">
        <v>0</v>
      </c>
      <c r="BA1253" s="5" t="s">
        <v>1537</v>
      </c>
      <c r="BB1253" s="5" t="s">
        <v>1537</v>
      </c>
      <c r="BC1253" s="5" t="s">
        <v>1537</v>
      </c>
      <c r="BD1253" s="4" t="s">
        <v>3612</v>
      </c>
      <c r="BE1253" s="5">
        <v>0</v>
      </c>
      <c r="BF1253" s="5">
        <v>0</v>
      </c>
      <c r="BG1253" s="5">
        <v>1</v>
      </c>
      <c r="BH1253" s="5" t="s">
        <v>1537</v>
      </c>
      <c r="BI1253" s="289"/>
      <c r="BJ1253" s="297">
        <v>53</v>
      </c>
      <c r="BK1253" s="297">
        <v>75</v>
      </c>
    </row>
    <row r="1254" spans="1:63" x14ac:dyDescent="0.2">
      <c r="A1254" s="294" t="s">
        <v>345</v>
      </c>
      <c r="B1254" s="290" t="s">
        <v>2330</v>
      </c>
      <c r="C1254" s="340">
        <v>494</v>
      </c>
      <c r="D1254" s="341">
        <v>614</v>
      </c>
      <c r="E1254" s="341">
        <v>711</v>
      </c>
      <c r="F1254" s="341">
        <v>727</v>
      </c>
      <c r="G1254" s="341">
        <v>750</v>
      </c>
      <c r="H1254" s="341">
        <v>831</v>
      </c>
      <c r="I1254" s="342">
        <v>1027</v>
      </c>
      <c r="J1254" s="340">
        <v>60</v>
      </c>
      <c r="K1254" s="341">
        <v>126</v>
      </c>
      <c r="L1254" s="341">
        <v>150</v>
      </c>
      <c r="M1254" s="341">
        <v>303</v>
      </c>
      <c r="N1254" s="340">
        <v>494</v>
      </c>
      <c r="O1254" s="341">
        <v>749</v>
      </c>
      <c r="P1254" s="341">
        <v>810</v>
      </c>
      <c r="Q1254" s="343">
        <v>749</v>
      </c>
      <c r="R1254" s="344">
        <v>810</v>
      </c>
      <c r="S1254" s="344">
        <v>925</v>
      </c>
      <c r="T1254" s="344">
        <v>1039</v>
      </c>
      <c r="U1254" s="344">
        <v>997</v>
      </c>
      <c r="V1254" s="344">
        <v>997</v>
      </c>
      <c r="W1254" s="344">
        <v>122</v>
      </c>
      <c r="X1254" s="383">
        <v>137</v>
      </c>
      <c r="Y1254" s="384">
        <v>0.12</v>
      </c>
      <c r="Z1254" s="384">
        <v>0.25</v>
      </c>
      <c r="AA1254" s="384">
        <v>0.25</v>
      </c>
      <c r="AB1254" s="385">
        <v>0</v>
      </c>
      <c r="AC1254" s="385">
        <v>0</v>
      </c>
      <c r="AD1254" s="385">
        <v>132</v>
      </c>
      <c r="AE1254" s="385">
        <v>0</v>
      </c>
      <c r="AF1254" s="405">
        <v>0</v>
      </c>
      <c r="AG1254" s="333" t="s">
        <v>2162</v>
      </c>
      <c r="AH1254" s="388" t="s">
        <v>2161</v>
      </c>
      <c r="AI1254" s="388" t="s">
        <v>2162</v>
      </c>
      <c r="AJ1254" s="389">
        <v>24</v>
      </c>
      <c r="AK1254" s="390">
        <v>30</v>
      </c>
      <c r="AL1254" s="333">
        <v>93</v>
      </c>
      <c r="AM1254" s="333">
        <v>40.810366030092595</v>
      </c>
      <c r="AN1254" s="440">
        <v>223.01888888888888</v>
      </c>
      <c r="AO1254" s="389">
        <v>88.618055555555543</v>
      </c>
      <c r="AP1254" s="388">
        <v>18.5</v>
      </c>
      <c r="AQ1254" s="389">
        <v>4</v>
      </c>
      <c r="AR1254" s="389">
        <v>4</v>
      </c>
      <c r="AS1254" s="389">
        <v>0</v>
      </c>
      <c r="AT1254" s="389">
        <v>0</v>
      </c>
      <c r="AU1254" s="389">
        <v>4</v>
      </c>
      <c r="AV1254" s="389">
        <v>12</v>
      </c>
      <c r="AW1254" s="350">
        <v>3</v>
      </c>
      <c r="AX1254" s="391">
        <v>2</v>
      </c>
      <c r="AY1254" s="83">
        <v>24</v>
      </c>
      <c r="AZ1254" s="5">
        <v>0</v>
      </c>
      <c r="BA1254" s="5" t="s">
        <v>1537</v>
      </c>
      <c r="BB1254" s="5" t="s">
        <v>1537</v>
      </c>
      <c r="BC1254" s="5" t="s">
        <v>1537</v>
      </c>
      <c r="BD1254" s="4" t="s">
        <v>3612</v>
      </c>
      <c r="BE1254" s="5">
        <v>0</v>
      </c>
      <c r="BF1254" s="5">
        <v>0</v>
      </c>
      <c r="BG1254" s="5">
        <v>1</v>
      </c>
      <c r="BH1254" s="5" t="s">
        <v>1537</v>
      </c>
      <c r="BI1254" s="289"/>
      <c r="BJ1254" s="297">
        <v>60</v>
      </c>
      <c r="BK1254" s="297">
        <v>75</v>
      </c>
    </row>
    <row r="1255" spans="1:63" x14ac:dyDescent="0.2">
      <c r="A1255" s="294" t="s">
        <v>246</v>
      </c>
      <c r="B1255" s="290" t="s">
        <v>2196</v>
      </c>
      <c r="C1255" s="340">
        <v>373</v>
      </c>
      <c r="D1255" s="341">
        <v>497</v>
      </c>
      <c r="E1255" s="341">
        <v>593</v>
      </c>
      <c r="F1255" s="341">
        <v>607</v>
      </c>
      <c r="G1255" s="341">
        <v>629</v>
      </c>
      <c r="H1255" s="341">
        <v>700</v>
      </c>
      <c r="I1255" s="342">
        <v>897</v>
      </c>
      <c r="J1255" s="340">
        <v>31</v>
      </c>
      <c r="K1255" s="341">
        <v>63</v>
      </c>
      <c r="L1255" s="341">
        <v>150</v>
      </c>
      <c r="M1255" s="341">
        <v>303</v>
      </c>
      <c r="N1255" s="340">
        <v>373</v>
      </c>
      <c r="O1255" s="341">
        <v>630</v>
      </c>
      <c r="P1255" s="341">
        <v>683</v>
      </c>
      <c r="Q1255" s="343">
        <v>630</v>
      </c>
      <c r="R1255" s="344">
        <v>683</v>
      </c>
      <c r="S1255" s="344">
        <v>787</v>
      </c>
      <c r="T1255" s="344">
        <v>906</v>
      </c>
      <c r="U1255" s="344">
        <v>856</v>
      </c>
      <c r="V1255" s="344">
        <v>856</v>
      </c>
      <c r="W1255" s="344">
        <v>122</v>
      </c>
      <c r="X1255" s="383">
        <v>137</v>
      </c>
      <c r="Y1255" s="384">
        <v>0.12</v>
      </c>
      <c r="Z1255" s="384">
        <v>0.25</v>
      </c>
      <c r="AA1255" s="384">
        <v>0.25</v>
      </c>
      <c r="AB1255" s="385">
        <v>0</v>
      </c>
      <c r="AC1255" s="385">
        <v>0</v>
      </c>
      <c r="AD1255" s="385">
        <v>132</v>
      </c>
      <c r="AE1255" s="385">
        <v>0</v>
      </c>
      <c r="AF1255" s="405">
        <v>0</v>
      </c>
      <c r="AG1255" s="333" t="s">
        <v>2162</v>
      </c>
      <c r="AH1255" s="388" t="s">
        <v>2161</v>
      </c>
      <c r="AI1255" s="388" t="s">
        <v>2162</v>
      </c>
      <c r="AJ1255" s="389">
        <v>12</v>
      </c>
      <c r="AK1255" s="390">
        <v>30</v>
      </c>
      <c r="AL1255" s="333">
        <v>93</v>
      </c>
      <c r="AM1255" s="333">
        <v>21.221390335648149</v>
      </c>
      <c r="AN1255" s="440">
        <v>148.0263888888889</v>
      </c>
      <c r="AO1255" s="389">
        <v>56.430555555555557</v>
      </c>
      <c r="AP1255" s="388">
        <v>18.5</v>
      </c>
      <c r="AQ1255" s="389">
        <v>4</v>
      </c>
      <c r="AR1255" s="389">
        <v>4</v>
      </c>
      <c r="AS1255" s="389">
        <v>0</v>
      </c>
      <c r="AT1255" s="389">
        <v>0</v>
      </c>
      <c r="AU1255" s="389">
        <v>4</v>
      </c>
      <c r="AV1255" s="389">
        <v>12</v>
      </c>
      <c r="AW1255" s="350">
        <v>2</v>
      </c>
      <c r="AX1255" s="391">
        <v>2</v>
      </c>
      <c r="AY1255" s="83">
        <v>24</v>
      </c>
      <c r="AZ1255" s="5">
        <v>0</v>
      </c>
      <c r="BA1255" s="5" t="s">
        <v>1537</v>
      </c>
      <c r="BB1255" s="5" t="s">
        <v>1537</v>
      </c>
      <c r="BC1255" s="5" t="s">
        <v>1537</v>
      </c>
      <c r="BD1255" s="4" t="s">
        <v>3612</v>
      </c>
      <c r="BE1255" s="5">
        <v>0</v>
      </c>
      <c r="BF1255" s="5">
        <v>0</v>
      </c>
      <c r="BG1255" s="5">
        <v>1</v>
      </c>
      <c r="BH1255" s="5" t="s">
        <v>1537</v>
      </c>
      <c r="BI1255" s="289"/>
      <c r="BJ1255" s="297">
        <v>31</v>
      </c>
      <c r="BK1255" s="297">
        <v>63</v>
      </c>
    </row>
    <row r="1256" spans="1:63" x14ac:dyDescent="0.2">
      <c r="A1256" s="294" t="s">
        <v>296</v>
      </c>
      <c r="B1256" s="290" t="s">
        <v>2240</v>
      </c>
      <c r="C1256" s="340">
        <v>461</v>
      </c>
      <c r="D1256" s="341">
        <v>581</v>
      </c>
      <c r="E1256" s="341">
        <v>680</v>
      </c>
      <c r="F1256" s="341">
        <v>693</v>
      </c>
      <c r="G1256" s="341">
        <v>716</v>
      </c>
      <c r="H1256" s="341">
        <v>794</v>
      </c>
      <c r="I1256" s="342">
        <v>992</v>
      </c>
      <c r="J1256" s="340">
        <v>46</v>
      </c>
      <c r="K1256" s="341">
        <v>94</v>
      </c>
      <c r="L1256" s="341">
        <v>150</v>
      </c>
      <c r="M1256" s="341">
        <v>303</v>
      </c>
      <c r="N1256" s="340">
        <v>461</v>
      </c>
      <c r="O1256" s="341">
        <v>716</v>
      </c>
      <c r="P1256" s="341">
        <v>775</v>
      </c>
      <c r="Q1256" s="343">
        <v>716</v>
      </c>
      <c r="R1256" s="344">
        <v>775</v>
      </c>
      <c r="S1256" s="344">
        <v>888</v>
      </c>
      <c r="T1256" s="344">
        <v>1002</v>
      </c>
      <c r="U1256" s="344">
        <v>958</v>
      </c>
      <c r="V1256" s="344">
        <v>958</v>
      </c>
      <c r="W1256" s="344">
        <v>122</v>
      </c>
      <c r="X1256" s="383">
        <v>137</v>
      </c>
      <c r="Y1256" s="384">
        <v>0.12</v>
      </c>
      <c r="Z1256" s="384">
        <v>0.25</v>
      </c>
      <c r="AA1256" s="384">
        <v>0.25</v>
      </c>
      <c r="AB1256" s="385">
        <v>0</v>
      </c>
      <c r="AC1256" s="385">
        <v>0</v>
      </c>
      <c r="AD1256" s="385">
        <v>132</v>
      </c>
      <c r="AE1256" s="385">
        <v>0</v>
      </c>
      <c r="AF1256" s="405">
        <v>0</v>
      </c>
      <c r="AG1256" s="333" t="s">
        <v>2162</v>
      </c>
      <c r="AH1256" s="388" t="s">
        <v>2161</v>
      </c>
      <c r="AI1256" s="388" t="s">
        <v>2162</v>
      </c>
      <c r="AJ1256" s="389">
        <v>18</v>
      </c>
      <c r="AK1256" s="390">
        <v>30</v>
      </c>
      <c r="AL1256" s="333">
        <v>93</v>
      </c>
      <c r="AM1256" s="333">
        <v>31.01587818287037</v>
      </c>
      <c r="AN1256" s="440">
        <v>185.52263888888891</v>
      </c>
      <c r="AO1256" s="389">
        <v>72.524305555555557</v>
      </c>
      <c r="AP1256" s="388">
        <v>18.5</v>
      </c>
      <c r="AQ1256" s="389">
        <v>4</v>
      </c>
      <c r="AR1256" s="389">
        <v>4</v>
      </c>
      <c r="AS1256" s="389">
        <v>0</v>
      </c>
      <c r="AT1256" s="389">
        <v>0</v>
      </c>
      <c r="AU1256" s="389">
        <v>4</v>
      </c>
      <c r="AV1256" s="389">
        <v>12</v>
      </c>
      <c r="AW1256" s="350">
        <v>2</v>
      </c>
      <c r="AX1256" s="391">
        <v>2</v>
      </c>
      <c r="AY1256" s="83">
        <v>24</v>
      </c>
      <c r="AZ1256" s="5">
        <v>0</v>
      </c>
      <c r="BA1256" s="5" t="s">
        <v>1537</v>
      </c>
      <c r="BB1256" s="5" t="s">
        <v>1537</v>
      </c>
      <c r="BC1256" s="5" t="s">
        <v>1537</v>
      </c>
      <c r="BD1256" s="4" t="s">
        <v>3612</v>
      </c>
      <c r="BE1256" s="5">
        <v>0</v>
      </c>
      <c r="BF1256" s="5">
        <v>0</v>
      </c>
      <c r="BG1256" s="5">
        <v>1</v>
      </c>
      <c r="BH1256" s="5" t="s">
        <v>1537</v>
      </c>
      <c r="BI1256" s="289"/>
      <c r="BJ1256" s="297">
        <v>46</v>
      </c>
      <c r="BK1256" s="297">
        <v>72</v>
      </c>
    </row>
    <row r="1257" spans="1:63" x14ac:dyDescent="0.2">
      <c r="A1257" s="294" t="s">
        <v>1712</v>
      </c>
      <c r="B1257" s="290" t="s">
        <v>2285</v>
      </c>
      <c r="C1257" s="340">
        <v>500</v>
      </c>
      <c r="D1257" s="341">
        <v>620</v>
      </c>
      <c r="E1257" s="341">
        <v>718</v>
      </c>
      <c r="F1257" s="341">
        <v>732</v>
      </c>
      <c r="G1257" s="341">
        <v>755</v>
      </c>
      <c r="H1257" s="341">
        <v>837</v>
      </c>
      <c r="I1257" s="342">
        <v>1035</v>
      </c>
      <c r="J1257" s="340">
        <v>53</v>
      </c>
      <c r="K1257" s="341">
        <v>110</v>
      </c>
      <c r="L1257" s="341">
        <v>150</v>
      </c>
      <c r="M1257" s="341">
        <v>303</v>
      </c>
      <c r="N1257" s="340">
        <v>500</v>
      </c>
      <c r="O1257" s="341">
        <v>755</v>
      </c>
      <c r="P1257" s="341">
        <v>816</v>
      </c>
      <c r="Q1257" s="343">
        <v>755</v>
      </c>
      <c r="R1257" s="344">
        <v>816</v>
      </c>
      <c r="S1257" s="344">
        <v>932</v>
      </c>
      <c r="T1257" s="344">
        <v>1046</v>
      </c>
      <c r="U1257" s="344">
        <v>1004</v>
      </c>
      <c r="V1257" s="344">
        <v>1004</v>
      </c>
      <c r="W1257" s="344">
        <v>122</v>
      </c>
      <c r="X1257" s="383">
        <v>137</v>
      </c>
      <c r="Y1257" s="384">
        <v>0.12</v>
      </c>
      <c r="Z1257" s="384">
        <v>0.25</v>
      </c>
      <c r="AA1257" s="384">
        <v>0.25</v>
      </c>
      <c r="AB1257" s="385">
        <v>0</v>
      </c>
      <c r="AC1257" s="385">
        <v>0</v>
      </c>
      <c r="AD1257" s="385">
        <v>132</v>
      </c>
      <c r="AE1257" s="385">
        <v>0</v>
      </c>
      <c r="AF1257" s="405">
        <v>0</v>
      </c>
      <c r="AG1257" s="333" t="s">
        <v>2162</v>
      </c>
      <c r="AH1257" s="388" t="s">
        <v>2161</v>
      </c>
      <c r="AI1257" s="388" t="s">
        <v>2162</v>
      </c>
      <c r="AJ1257" s="389">
        <v>21</v>
      </c>
      <c r="AK1257" s="390">
        <v>30</v>
      </c>
      <c r="AL1257" s="333">
        <v>93</v>
      </c>
      <c r="AM1257" s="333">
        <v>35.913122106481481</v>
      </c>
      <c r="AN1257" s="440">
        <v>204.27076388888892</v>
      </c>
      <c r="AO1257" s="389">
        <v>80.571180555555557</v>
      </c>
      <c r="AP1257" s="388">
        <v>18.5</v>
      </c>
      <c r="AQ1257" s="389">
        <v>4</v>
      </c>
      <c r="AR1257" s="389">
        <v>4</v>
      </c>
      <c r="AS1257" s="389">
        <v>0</v>
      </c>
      <c r="AT1257" s="389">
        <v>0</v>
      </c>
      <c r="AU1257" s="389">
        <v>4</v>
      </c>
      <c r="AV1257" s="389">
        <v>12</v>
      </c>
      <c r="AW1257" s="350">
        <v>3</v>
      </c>
      <c r="AX1257" s="391">
        <v>2</v>
      </c>
      <c r="AY1257" s="83">
        <v>24</v>
      </c>
      <c r="AZ1257" s="5">
        <v>0</v>
      </c>
      <c r="BA1257" s="5" t="s">
        <v>1537</v>
      </c>
      <c r="BB1257" s="5" t="s">
        <v>1537</v>
      </c>
      <c r="BC1257" s="5" t="s">
        <v>1537</v>
      </c>
      <c r="BD1257" s="4" t="s">
        <v>3612</v>
      </c>
      <c r="BE1257" s="5">
        <v>0</v>
      </c>
      <c r="BF1257" s="5">
        <v>0</v>
      </c>
      <c r="BG1257" s="5">
        <v>1</v>
      </c>
      <c r="BH1257" s="5" t="s">
        <v>1537</v>
      </c>
      <c r="BI1257" s="289"/>
      <c r="BJ1257" s="297">
        <v>53</v>
      </c>
      <c r="BK1257" s="297">
        <v>76</v>
      </c>
    </row>
    <row r="1258" spans="1:63" x14ac:dyDescent="0.2">
      <c r="A1258" s="294" t="s">
        <v>355</v>
      </c>
      <c r="B1258" s="290" t="s">
        <v>2339</v>
      </c>
      <c r="C1258" s="340">
        <v>526</v>
      </c>
      <c r="D1258" s="341">
        <v>653</v>
      </c>
      <c r="E1258" s="341">
        <v>755</v>
      </c>
      <c r="F1258" s="341">
        <v>771</v>
      </c>
      <c r="G1258" s="341">
        <v>795</v>
      </c>
      <c r="H1258" s="341">
        <v>882</v>
      </c>
      <c r="I1258" s="342">
        <v>1090</v>
      </c>
      <c r="J1258" s="340">
        <v>60</v>
      </c>
      <c r="K1258" s="341">
        <v>126</v>
      </c>
      <c r="L1258" s="341">
        <v>157</v>
      </c>
      <c r="M1258" s="341">
        <v>320</v>
      </c>
      <c r="N1258" s="340">
        <v>526</v>
      </c>
      <c r="O1258" s="341">
        <v>791</v>
      </c>
      <c r="P1258" s="341">
        <v>856</v>
      </c>
      <c r="Q1258" s="343">
        <v>791</v>
      </c>
      <c r="R1258" s="344">
        <v>856</v>
      </c>
      <c r="S1258" s="344">
        <v>980</v>
      </c>
      <c r="T1258" s="344">
        <v>1087</v>
      </c>
      <c r="U1258" s="344">
        <v>1053</v>
      </c>
      <c r="V1258" s="344">
        <v>1053</v>
      </c>
      <c r="W1258" s="344">
        <v>122</v>
      </c>
      <c r="X1258" s="383">
        <v>137</v>
      </c>
      <c r="Y1258" s="384">
        <v>0.12</v>
      </c>
      <c r="Z1258" s="384">
        <v>0.25</v>
      </c>
      <c r="AA1258" s="384">
        <v>0.25</v>
      </c>
      <c r="AB1258" s="385">
        <v>0</v>
      </c>
      <c r="AC1258" s="385">
        <v>0</v>
      </c>
      <c r="AD1258" s="385">
        <v>132</v>
      </c>
      <c r="AE1258" s="385">
        <v>0</v>
      </c>
      <c r="AF1258" s="405">
        <v>0</v>
      </c>
      <c r="AG1258" s="333" t="s">
        <v>2162</v>
      </c>
      <c r="AH1258" s="388" t="s">
        <v>2161</v>
      </c>
      <c r="AI1258" s="388" t="s">
        <v>2162</v>
      </c>
      <c r="AJ1258" s="389">
        <v>24</v>
      </c>
      <c r="AK1258" s="390">
        <v>30</v>
      </c>
      <c r="AL1258" s="333">
        <v>96</v>
      </c>
      <c r="AM1258" s="333">
        <v>42.123300057870374</v>
      </c>
      <c r="AN1258" s="440">
        <v>227.56888888888889</v>
      </c>
      <c r="AO1258" s="389">
        <v>90.243055555555543</v>
      </c>
      <c r="AP1258" s="388">
        <v>19.125</v>
      </c>
      <c r="AQ1258" s="389">
        <v>4</v>
      </c>
      <c r="AR1258" s="389">
        <v>4</v>
      </c>
      <c r="AS1258" s="389">
        <v>0</v>
      </c>
      <c r="AT1258" s="389">
        <v>0</v>
      </c>
      <c r="AU1258" s="389">
        <v>4</v>
      </c>
      <c r="AV1258" s="389">
        <v>12</v>
      </c>
      <c r="AW1258" s="350">
        <v>3</v>
      </c>
      <c r="AX1258" s="391">
        <v>2</v>
      </c>
      <c r="AY1258" s="83">
        <v>24</v>
      </c>
      <c r="AZ1258" s="5">
        <v>0</v>
      </c>
      <c r="BA1258" s="5" t="s">
        <v>1537</v>
      </c>
      <c r="BB1258" s="5" t="s">
        <v>1537</v>
      </c>
      <c r="BC1258" s="5" t="s">
        <v>1537</v>
      </c>
      <c r="BD1258" s="4" t="s">
        <v>3612</v>
      </c>
      <c r="BE1258" s="5">
        <v>0</v>
      </c>
      <c r="BF1258" s="5">
        <v>0</v>
      </c>
      <c r="BG1258" s="5">
        <v>1</v>
      </c>
      <c r="BH1258" s="5" t="s">
        <v>1537</v>
      </c>
      <c r="BI1258" s="289"/>
      <c r="BJ1258" s="297">
        <v>60</v>
      </c>
      <c r="BK1258" s="297">
        <v>80</v>
      </c>
    </row>
    <row r="1259" spans="1:63" x14ac:dyDescent="0.2">
      <c r="A1259" s="294" t="s">
        <v>256</v>
      </c>
      <c r="B1259" s="290" t="s">
        <v>2204</v>
      </c>
      <c r="C1259" s="340">
        <v>383</v>
      </c>
      <c r="D1259" s="341">
        <v>511</v>
      </c>
      <c r="E1259" s="341">
        <v>612</v>
      </c>
      <c r="F1259" s="341">
        <v>625</v>
      </c>
      <c r="G1259" s="341">
        <v>649</v>
      </c>
      <c r="H1259" s="341">
        <v>723</v>
      </c>
      <c r="I1259" s="342">
        <v>925</v>
      </c>
      <c r="J1259" s="340">
        <v>31</v>
      </c>
      <c r="K1259" s="341">
        <v>63</v>
      </c>
      <c r="L1259" s="341">
        <v>153</v>
      </c>
      <c r="M1259" s="341">
        <v>313</v>
      </c>
      <c r="N1259" s="340">
        <v>383</v>
      </c>
      <c r="O1259" s="341">
        <v>647</v>
      </c>
      <c r="P1259" s="341">
        <v>701</v>
      </c>
      <c r="Q1259" s="343">
        <v>647</v>
      </c>
      <c r="R1259" s="344">
        <v>701</v>
      </c>
      <c r="S1259" s="344">
        <v>810</v>
      </c>
      <c r="T1259" s="344">
        <v>920</v>
      </c>
      <c r="U1259" s="344">
        <v>878</v>
      </c>
      <c r="V1259" s="344">
        <v>878</v>
      </c>
      <c r="W1259" s="344">
        <v>122</v>
      </c>
      <c r="X1259" s="383">
        <v>137</v>
      </c>
      <c r="Y1259" s="384">
        <v>0.12</v>
      </c>
      <c r="Z1259" s="384">
        <v>0.25</v>
      </c>
      <c r="AA1259" s="384">
        <v>0.25</v>
      </c>
      <c r="AB1259" s="385">
        <v>0</v>
      </c>
      <c r="AC1259" s="385">
        <v>0</v>
      </c>
      <c r="AD1259" s="385">
        <v>132</v>
      </c>
      <c r="AE1259" s="385">
        <v>0</v>
      </c>
      <c r="AF1259" s="405">
        <v>0</v>
      </c>
      <c r="AG1259" s="333" t="s">
        <v>2162</v>
      </c>
      <c r="AH1259" s="388" t="s">
        <v>2161</v>
      </c>
      <c r="AI1259" s="388" t="s">
        <v>2162</v>
      </c>
      <c r="AJ1259" s="389">
        <v>12</v>
      </c>
      <c r="AK1259" s="390">
        <v>30</v>
      </c>
      <c r="AL1259" s="333">
        <v>96</v>
      </c>
      <c r="AM1259" s="333">
        <v>21.904116030092592</v>
      </c>
      <c r="AN1259" s="440">
        <v>151.47638888888889</v>
      </c>
      <c r="AO1259" s="389">
        <v>57.555555555555557</v>
      </c>
      <c r="AP1259" s="388">
        <v>19.125</v>
      </c>
      <c r="AQ1259" s="389">
        <v>4</v>
      </c>
      <c r="AR1259" s="389">
        <v>4</v>
      </c>
      <c r="AS1259" s="389">
        <v>0</v>
      </c>
      <c r="AT1259" s="389">
        <v>0</v>
      </c>
      <c r="AU1259" s="389">
        <v>4</v>
      </c>
      <c r="AV1259" s="389">
        <v>12</v>
      </c>
      <c r="AW1259" s="350">
        <v>2</v>
      </c>
      <c r="AX1259" s="391">
        <v>2</v>
      </c>
      <c r="AY1259" s="83">
        <v>24</v>
      </c>
      <c r="AZ1259" s="5">
        <v>0</v>
      </c>
      <c r="BA1259" s="5" t="s">
        <v>1537</v>
      </c>
      <c r="BB1259" s="5" t="s">
        <v>1537</v>
      </c>
      <c r="BC1259" s="5" t="s">
        <v>1537</v>
      </c>
      <c r="BD1259" s="4" t="s">
        <v>3612</v>
      </c>
      <c r="BE1259" s="5">
        <v>0</v>
      </c>
      <c r="BF1259" s="5">
        <v>0</v>
      </c>
      <c r="BG1259" s="5">
        <v>1</v>
      </c>
      <c r="BH1259" s="5" t="s">
        <v>1537</v>
      </c>
      <c r="BI1259" s="289"/>
      <c r="BJ1259" s="297">
        <v>31</v>
      </c>
      <c r="BK1259" s="297">
        <v>65</v>
      </c>
    </row>
    <row r="1260" spans="1:63" x14ac:dyDescent="0.2">
      <c r="A1260" s="294" t="s">
        <v>306</v>
      </c>
      <c r="B1260" s="290" t="s">
        <v>2249</v>
      </c>
      <c r="C1260" s="340">
        <v>479</v>
      </c>
      <c r="D1260" s="341">
        <v>603</v>
      </c>
      <c r="E1260" s="341">
        <v>704</v>
      </c>
      <c r="F1260" s="341">
        <v>719</v>
      </c>
      <c r="G1260" s="341">
        <v>743</v>
      </c>
      <c r="H1260" s="341">
        <v>824</v>
      </c>
      <c r="I1260" s="342">
        <v>1027</v>
      </c>
      <c r="J1260" s="340">
        <v>46</v>
      </c>
      <c r="K1260" s="341">
        <v>94</v>
      </c>
      <c r="L1260" s="341">
        <v>153</v>
      </c>
      <c r="M1260" s="341">
        <v>313</v>
      </c>
      <c r="N1260" s="340">
        <v>479</v>
      </c>
      <c r="O1260" s="341">
        <v>739</v>
      </c>
      <c r="P1260" s="341">
        <v>801</v>
      </c>
      <c r="Q1260" s="343">
        <v>739</v>
      </c>
      <c r="R1260" s="344">
        <v>801</v>
      </c>
      <c r="S1260" s="344">
        <v>917</v>
      </c>
      <c r="T1260" s="344">
        <v>1024</v>
      </c>
      <c r="U1260" s="344">
        <v>989</v>
      </c>
      <c r="V1260" s="344">
        <v>989</v>
      </c>
      <c r="W1260" s="344">
        <v>122</v>
      </c>
      <c r="X1260" s="383">
        <v>137</v>
      </c>
      <c r="Y1260" s="384">
        <v>0.12</v>
      </c>
      <c r="Z1260" s="384">
        <v>0.25</v>
      </c>
      <c r="AA1260" s="384">
        <v>0.25</v>
      </c>
      <c r="AB1260" s="385">
        <v>0</v>
      </c>
      <c r="AC1260" s="385">
        <v>0</v>
      </c>
      <c r="AD1260" s="385">
        <v>132</v>
      </c>
      <c r="AE1260" s="385">
        <v>0</v>
      </c>
      <c r="AF1260" s="405">
        <v>0</v>
      </c>
      <c r="AG1260" s="333" t="s">
        <v>2162</v>
      </c>
      <c r="AH1260" s="388" t="s">
        <v>2161</v>
      </c>
      <c r="AI1260" s="388" t="s">
        <v>2162</v>
      </c>
      <c r="AJ1260" s="389">
        <v>18</v>
      </c>
      <c r="AK1260" s="390">
        <v>30</v>
      </c>
      <c r="AL1260" s="333">
        <v>96</v>
      </c>
      <c r="AM1260" s="333">
        <v>32.013708043981481</v>
      </c>
      <c r="AN1260" s="440">
        <v>189.52263888888891</v>
      </c>
      <c r="AO1260" s="389">
        <v>73.899305555555557</v>
      </c>
      <c r="AP1260" s="388">
        <v>19.125</v>
      </c>
      <c r="AQ1260" s="389">
        <v>4</v>
      </c>
      <c r="AR1260" s="389">
        <v>4</v>
      </c>
      <c r="AS1260" s="389">
        <v>0</v>
      </c>
      <c r="AT1260" s="389">
        <v>0</v>
      </c>
      <c r="AU1260" s="389">
        <v>4</v>
      </c>
      <c r="AV1260" s="389">
        <v>12</v>
      </c>
      <c r="AW1260" s="350">
        <v>2</v>
      </c>
      <c r="AX1260" s="391">
        <v>2</v>
      </c>
      <c r="AY1260" s="83">
        <v>24</v>
      </c>
      <c r="AZ1260" s="5">
        <v>0</v>
      </c>
      <c r="BA1260" s="5" t="s">
        <v>1537</v>
      </c>
      <c r="BB1260" s="5" t="s">
        <v>1537</v>
      </c>
      <c r="BC1260" s="5" t="s">
        <v>1537</v>
      </c>
      <c r="BD1260" s="4" t="s">
        <v>3612</v>
      </c>
      <c r="BE1260" s="5">
        <v>0</v>
      </c>
      <c r="BF1260" s="5">
        <v>0</v>
      </c>
      <c r="BG1260" s="5">
        <v>1</v>
      </c>
      <c r="BH1260" s="5" t="s">
        <v>1537</v>
      </c>
      <c r="BI1260" s="289"/>
      <c r="BJ1260" s="297">
        <v>46</v>
      </c>
      <c r="BK1260" s="297">
        <v>75</v>
      </c>
    </row>
    <row r="1261" spans="1:63" x14ac:dyDescent="0.2">
      <c r="A1261" s="294" t="s">
        <v>1722</v>
      </c>
      <c r="B1261" s="290" t="s">
        <v>2294</v>
      </c>
      <c r="C1261" s="340">
        <v>522</v>
      </c>
      <c r="D1261" s="341">
        <v>645</v>
      </c>
      <c r="E1261" s="341">
        <v>746</v>
      </c>
      <c r="F1261" s="341">
        <v>762</v>
      </c>
      <c r="G1261" s="341">
        <v>786</v>
      </c>
      <c r="H1261" s="341">
        <v>870</v>
      </c>
      <c r="I1261" s="342">
        <v>1073</v>
      </c>
      <c r="J1261" s="340">
        <v>53</v>
      </c>
      <c r="K1261" s="341">
        <v>110</v>
      </c>
      <c r="L1261" s="341">
        <v>153</v>
      </c>
      <c r="M1261" s="341">
        <v>313</v>
      </c>
      <c r="N1261" s="340">
        <v>522</v>
      </c>
      <c r="O1261" s="341">
        <v>782</v>
      </c>
      <c r="P1261" s="341">
        <v>846</v>
      </c>
      <c r="Q1261" s="343">
        <v>782</v>
      </c>
      <c r="R1261" s="344">
        <v>846</v>
      </c>
      <c r="S1261" s="344">
        <v>967</v>
      </c>
      <c r="T1261" s="344">
        <v>1071</v>
      </c>
      <c r="U1261" s="344">
        <v>1038</v>
      </c>
      <c r="V1261" s="344">
        <v>1038</v>
      </c>
      <c r="W1261" s="344">
        <v>122</v>
      </c>
      <c r="X1261" s="383">
        <v>137</v>
      </c>
      <c r="Y1261" s="384">
        <v>0.12</v>
      </c>
      <c r="Z1261" s="384">
        <v>0.25</v>
      </c>
      <c r="AA1261" s="384">
        <v>0.25</v>
      </c>
      <c r="AB1261" s="385">
        <v>0</v>
      </c>
      <c r="AC1261" s="385">
        <v>0</v>
      </c>
      <c r="AD1261" s="385">
        <v>132</v>
      </c>
      <c r="AE1261" s="385">
        <v>0</v>
      </c>
      <c r="AF1261" s="405">
        <v>0</v>
      </c>
      <c r="AG1261" s="333" t="s">
        <v>2162</v>
      </c>
      <c r="AH1261" s="388" t="s">
        <v>2161</v>
      </c>
      <c r="AI1261" s="388" t="s">
        <v>2162</v>
      </c>
      <c r="AJ1261" s="389">
        <v>21</v>
      </c>
      <c r="AK1261" s="390">
        <v>30</v>
      </c>
      <c r="AL1261" s="333">
        <v>96</v>
      </c>
      <c r="AM1261" s="333">
        <v>37.068504050925924</v>
      </c>
      <c r="AN1261" s="440">
        <v>208.5457638888889</v>
      </c>
      <c r="AO1261" s="389">
        <v>82.071180555555557</v>
      </c>
      <c r="AP1261" s="388">
        <v>19.125</v>
      </c>
      <c r="AQ1261" s="389">
        <v>4</v>
      </c>
      <c r="AR1261" s="389">
        <v>4</v>
      </c>
      <c r="AS1261" s="389">
        <v>0</v>
      </c>
      <c r="AT1261" s="389">
        <v>0</v>
      </c>
      <c r="AU1261" s="389">
        <v>4</v>
      </c>
      <c r="AV1261" s="389">
        <v>12</v>
      </c>
      <c r="AW1261" s="350">
        <v>3</v>
      </c>
      <c r="AX1261" s="391">
        <v>2</v>
      </c>
      <c r="AY1261" s="83">
        <v>24</v>
      </c>
      <c r="AZ1261" s="5">
        <v>0</v>
      </c>
      <c r="BA1261" s="5" t="s">
        <v>1537</v>
      </c>
      <c r="BB1261" s="5" t="s">
        <v>1537</v>
      </c>
      <c r="BC1261" s="5" t="s">
        <v>1537</v>
      </c>
      <c r="BD1261" s="4" t="s">
        <v>3612</v>
      </c>
      <c r="BE1261" s="5">
        <v>0</v>
      </c>
      <c r="BF1261" s="5">
        <v>0</v>
      </c>
      <c r="BG1261" s="5">
        <v>1</v>
      </c>
      <c r="BH1261" s="5" t="s">
        <v>1537</v>
      </c>
      <c r="BI1261" s="289"/>
      <c r="BJ1261" s="297">
        <v>53</v>
      </c>
      <c r="BK1261" s="297">
        <v>79</v>
      </c>
    </row>
    <row r="1262" spans="1:63" x14ac:dyDescent="0.2">
      <c r="A1262" s="294" t="s">
        <v>317</v>
      </c>
      <c r="B1262" s="290" t="s">
        <v>2304</v>
      </c>
      <c r="C1262" s="340">
        <v>509</v>
      </c>
      <c r="D1262" s="341">
        <v>627</v>
      </c>
      <c r="E1262" s="341">
        <v>724</v>
      </c>
      <c r="F1262" s="341">
        <v>738</v>
      </c>
      <c r="G1262" s="341">
        <v>763</v>
      </c>
      <c r="H1262" s="341">
        <v>845</v>
      </c>
      <c r="I1262" s="342">
        <v>1039</v>
      </c>
      <c r="J1262" s="340">
        <v>60</v>
      </c>
      <c r="K1262" s="341">
        <v>126</v>
      </c>
      <c r="L1262" s="341">
        <v>147</v>
      </c>
      <c r="M1262" s="341">
        <v>300</v>
      </c>
      <c r="N1262" s="340">
        <v>509</v>
      </c>
      <c r="O1262" s="341">
        <v>760</v>
      </c>
      <c r="P1262" s="341">
        <v>823</v>
      </c>
      <c r="Q1262" s="343">
        <v>760</v>
      </c>
      <c r="R1262" s="344">
        <v>823</v>
      </c>
      <c r="S1262" s="344">
        <v>932</v>
      </c>
      <c r="T1262" s="344">
        <v>1179</v>
      </c>
      <c r="U1262" s="344">
        <v>1003</v>
      </c>
      <c r="V1262" s="344">
        <v>1003</v>
      </c>
      <c r="W1262" s="344">
        <v>122</v>
      </c>
      <c r="X1262" s="383">
        <v>137</v>
      </c>
      <c r="Y1262" s="384">
        <v>0.12</v>
      </c>
      <c r="Z1262" s="384">
        <v>0.25</v>
      </c>
      <c r="AA1262" s="384">
        <v>0.25</v>
      </c>
      <c r="AB1262" s="385">
        <v>0</v>
      </c>
      <c r="AC1262" s="385">
        <v>0</v>
      </c>
      <c r="AD1262" s="385">
        <v>110</v>
      </c>
      <c r="AE1262" s="385">
        <v>0</v>
      </c>
      <c r="AF1262" s="405">
        <v>0</v>
      </c>
      <c r="AG1262" s="333" t="s">
        <v>2162</v>
      </c>
      <c r="AH1262" s="388" t="s">
        <v>2161</v>
      </c>
      <c r="AI1262" s="388" t="s">
        <v>2162</v>
      </c>
      <c r="AJ1262" s="389">
        <v>24</v>
      </c>
      <c r="AK1262" s="390">
        <v>33</v>
      </c>
      <c r="AL1262" s="333">
        <v>84</v>
      </c>
      <c r="AM1262" s="333">
        <v>40.528247974537038</v>
      </c>
      <c r="AN1262" s="440">
        <v>210.69305555555559</v>
      </c>
      <c r="AO1262" s="389">
        <v>83.951388888888886</v>
      </c>
      <c r="AP1262" s="388">
        <v>18.287500000000001</v>
      </c>
      <c r="AQ1262" s="389">
        <v>4</v>
      </c>
      <c r="AR1262" s="389">
        <v>4</v>
      </c>
      <c r="AS1262" s="389">
        <v>0</v>
      </c>
      <c r="AT1262" s="389">
        <v>0</v>
      </c>
      <c r="AU1262" s="389">
        <v>3</v>
      </c>
      <c r="AV1262" s="389">
        <v>10</v>
      </c>
      <c r="AW1262" s="350">
        <v>3</v>
      </c>
      <c r="AX1262" s="391">
        <v>2</v>
      </c>
      <c r="AY1262" s="83">
        <v>24</v>
      </c>
      <c r="AZ1262" s="5">
        <v>0</v>
      </c>
      <c r="BA1262" s="5" t="s">
        <v>1537</v>
      </c>
      <c r="BB1262" s="5" t="s">
        <v>1537</v>
      </c>
      <c r="BC1262" s="5" t="s">
        <v>1537</v>
      </c>
      <c r="BD1262" s="4" t="s">
        <v>3612</v>
      </c>
      <c r="BE1262" s="5">
        <v>0</v>
      </c>
      <c r="BF1262" s="5">
        <v>0</v>
      </c>
      <c r="BG1262" s="5">
        <v>1</v>
      </c>
      <c r="BH1262" s="5" t="s">
        <v>1537</v>
      </c>
      <c r="BI1262" s="289"/>
      <c r="BJ1262" s="297">
        <v>60</v>
      </c>
      <c r="BK1262" s="297">
        <v>77</v>
      </c>
    </row>
    <row r="1263" spans="1:63" x14ac:dyDescent="0.2">
      <c r="A1263" s="294" t="s">
        <v>217</v>
      </c>
      <c r="B1263" s="290" t="s">
        <v>2169</v>
      </c>
      <c r="C1263" s="340">
        <v>391</v>
      </c>
      <c r="D1263" s="341">
        <v>513</v>
      </c>
      <c r="E1263" s="341">
        <v>609</v>
      </c>
      <c r="F1263" s="341">
        <v>621</v>
      </c>
      <c r="G1263" s="341">
        <v>644</v>
      </c>
      <c r="H1263" s="341">
        <v>716</v>
      </c>
      <c r="I1263" s="342">
        <v>910</v>
      </c>
      <c r="J1263" s="340">
        <v>31</v>
      </c>
      <c r="K1263" s="341">
        <v>63</v>
      </c>
      <c r="L1263" s="341">
        <v>147</v>
      </c>
      <c r="M1263" s="341">
        <v>300</v>
      </c>
      <c r="N1263" s="340">
        <v>391</v>
      </c>
      <c r="O1263" s="341">
        <v>644</v>
      </c>
      <c r="P1263" s="341">
        <v>698</v>
      </c>
      <c r="Q1263" s="343">
        <v>644</v>
      </c>
      <c r="R1263" s="344">
        <v>698</v>
      </c>
      <c r="S1263" s="344">
        <v>795</v>
      </c>
      <c r="T1263" s="344">
        <v>1047</v>
      </c>
      <c r="U1263" s="344">
        <v>866</v>
      </c>
      <c r="V1263" s="344">
        <v>866</v>
      </c>
      <c r="W1263" s="344">
        <v>122</v>
      </c>
      <c r="X1263" s="383">
        <v>137</v>
      </c>
      <c r="Y1263" s="384">
        <v>0.12</v>
      </c>
      <c r="Z1263" s="384">
        <v>0.25</v>
      </c>
      <c r="AA1263" s="384">
        <v>0.25</v>
      </c>
      <c r="AB1263" s="385">
        <v>0</v>
      </c>
      <c r="AC1263" s="385">
        <v>0</v>
      </c>
      <c r="AD1263" s="385">
        <v>110</v>
      </c>
      <c r="AE1263" s="385">
        <v>0</v>
      </c>
      <c r="AF1263" s="405">
        <v>0</v>
      </c>
      <c r="AG1263" s="333" t="s">
        <v>2162</v>
      </c>
      <c r="AH1263" s="388" t="s">
        <v>2161</v>
      </c>
      <c r="AI1263" s="388" t="s">
        <v>2162</v>
      </c>
      <c r="AJ1263" s="389">
        <v>12</v>
      </c>
      <c r="AK1263" s="390">
        <v>33</v>
      </c>
      <c r="AL1263" s="333">
        <v>84</v>
      </c>
      <c r="AM1263" s="333">
        <v>21.07468894675926</v>
      </c>
      <c r="AN1263" s="440">
        <v>141.64055555555558</v>
      </c>
      <c r="AO1263" s="389">
        <v>54.138888888888886</v>
      </c>
      <c r="AP1263" s="388">
        <v>18.287500000000001</v>
      </c>
      <c r="AQ1263" s="389">
        <v>4</v>
      </c>
      <c r="AR1263" s="389">
        <v>4</v>
      </c>
      <c r="AS1263" s="389">
        <v>0</v>
      </c>
      <c r="AT1263" s="389">
        <v>0</v>
      </c>
      <c r="AU1263" s="389">
        <v>3</v>
      </c>
      <c r="AV1263" s="389">
        <v>10</v>
      </c>
      <c r="AW1263" s="350">
        <v>2</v>
      </c>
      <c r="AX1263" s="391">
        <v>2</v>
      </c>
      <c r="AY1263" s="83">
        <v>24</v>
      </c>
      <c r="AZ1263" s="5">
        <v>0</v>
      </c>
      <c r="BA1263" s="5" t="s">
        <v>1537</v>
      </c>
      <c r="BB1263" s="5" t="s">
        <v>1537</v>
      </c>
      <c r="BC1263" s="5" t="s">
        <v>1537</v>
      </c>
      <c r="BD1263" s="4" t="s">
        <v>3612</v>
      </c>
      <c r="BE1263" s="5">
        <v>0</v>
      </c>
      <c r="BF1263" s="5">
        <v>0</v>
      </c>
      <c r="BG1263" s="5">
        <v>1</v>
      </c>
      <c r="BH1263" s="5" t="s">
        <v>1537</v>
      </c>
      <c r="BI1263" s="289"/>
      <c r="BJ1263" s="297">
        <v>31</v>
      </c>
      <c r="BK1263" s="297">
        <v>65</v>
      </c>
    </row>
    <row r="1264" spans="1:63" x14ac:dyDescent="0.2">
      <c r="A1264" s="294" t="s">
        <v>267</v>
      </c>
      <c r="B1264" s="290" t="s">
        <v>2214</v>
      </c>
      <c r="C1264" s="340">
        <v>485</v>
      </c>
      <c r="D1264" s="341">
        <v>605</v>
      </c>
      <c r="E1264" s="341">
        <v>700</v>
      </c>
      <c r="F1264" s="341">
        <v>714</v>
      </c>
      <c r="G1264" s="341">
        <v>738</v>
      </c>
      <c r="H1264" s="341">
        <v>818</v>
      </c>
      <c r="I1264" s="342">
        <v>1012</v>
      </c>
      <c r="J1264" s="340">
        <v>46</v>
      </c>
      <c r="K1264" s="341">
        <v>94</v>
      </c>
      <c r="L1264" s="341">
        <v>147</v>
      </c>
      <c r="M1264" s="341">
        <v>300</v>
      </c>
      <c r="N1264" s="340">
        <v>485</v>
      </c>
      <c r="O1264" s="341">
        <v>737</v>
      </c>
      <c r="P1264" s="341">
        <v>796</v>
      </c>
      <c r="Q1264" s="343">
        <v>737</v>
      </c>
      <c r="R1264" s="344">
        <v>796</v>
      </c>
      <c r="S1264" s="344">
        <v>904</v>
      </c>
      <c r="T1264" s="344">
        <v>1152</v>
      </c>
      <c r="U1264" s="344">
        <v>976</v>
      </c>
      <c r="V1264" s="344">
        <v>976</v>
      </c>
      <c r="W1264" s="344">
        <v>122</v>
      </c>
      <c r="X1264" s="383">
        <v>137</v>
      </c>
      <c r="Y1264" s="384">
        <v>0.12</v>
      </c>
      <c r="Z1264" s="384">
        <v>0.25</v>
      </c>
      <c r="AA1264" s="384">
        <v>0.25</v>
      </c>
      <c r="AB1264" s="385">
        <v>0</v>
      </c>
      <c r="AC1264" s="385">
        <v>0</v>
      </c>
      <c r="AD1264" s="385">
        <v>110</v>
      </c>
      <c r="AE1264" s="385">
        <v>0</v>
      </c>
      <c r="AF1264" s="405">
        <v>0</v>
      </c>
      <c r="AG1264" s="333" t="s">
        <v>2162</v>
      </c>
      <c r="AH1264" s="388" t="s">
        <v>2161</v>
      </c>
      <c r="AI1264" s="388" t="s">
        <v>2162</v>
      </c>
      <c r="AJ1264" s="389">
        <v>18</v>
      </c>
      <c r="AK1264" s="390">
        <v>33</v>
      </c>
      <c r="AL1264" s="333">
        <v>84</v>
      </c>
      <c r="AM1264" s="333">
        <v>30.801468460648149</v>
      </c>
      <c r="AN1264" s="440">
        <v>176.16680555555558</v>
      </c>
      <c r="AO1264" s="389">
        <v>69.045138888888886</v>
      </c>
      <c r="AP1264" s="388">
        <v>18.287500000000001</v>
      </c>
      <c r="AQ1264" s="389">
        <v>4</v>
      </c>
      <c r="AR1264" s="389">
        <v>4</v>
      </c>
      <c r="AS1264" s="389">
        <v>0</v>
      </c>
      <c r="AT1264" s="389">
        <v>0</v>
      </c>
      <c r="AU1264" s="389">
        <v>3</v>
      </c>
      <c r="AV1264" s="389">
        <v>10</v>
      </c>
      <c r="AW1264" s="350">
        <v>2</v>
      </c>
      <c r="AX1264" s="391">
        <v>2</v>
      </c>
      <c r="AY1264" s="83">
        <v>24</v>
      </c>
      <c r="AZ1264" s="5">
        <v>0</v>
      </c>
      <c r="BA1264" s="5" t="s">
        <v>1537</v>
      </c>
      <c r="BB1264" s="5" t="s">
        <v>1537</v>
      </c>
      <c r="BC1264" s="5" t="s">
        <v>1537</v>
      </c>
      <c r="BD1264" s="4" t="s">
        <v>3612</v>
      </c>
      <c r="BE1264" s="5">
        <v>0</v>
      </c>
      <c r="BF1264" s="5">
        <v>0</v>
      </c>
      <c r="BG1264" s="5">
        <v>1</v>
      </c>
      <c r="BH1264" s="5" t="s">
        <v>1537</v>
      </c>
      <c r="BI1264" s="289"/>
      <c r="BJ1264" s="297">
        <v>46</v>
      </c>
      <c r="BK1264" s="297">
        <v>74</v>
      </c>
    </row>
    <row r="1265" spans="1:63" x14ac:dyDescent="0.2">
      <c r="A1265" s="294" t="s">
        <v>1683</v>
      </c>
      <c r="B1265" s="290" t="s">
        <v>2259</v>
      </c>
      <c r="C1265" s="340">
        <v>516</v>
      </c>
      <c r="D1265" s="341">
        <v>634</v>
      </c>
      <c r="E1265" s="341">
        <v>731</v>
      </c>
      <c r="F1265" s="341">
        <v>745</v>
      </c>
      <c r="G1265" s="341">
        <v>770</v>
      </c>
      <c r="H1265" s="341">
        <v>852</v>
      </c>
      <c r="I1265" s="342">
        <v>1047</v>
      </c>
      <c r="J1265" s="340">
        <v>53</v>
      </c>
      <c r="K1265" s="341">
        <v>110</v>
      </c>
      <c r="L1265" s="341">
        <v>147</v>
      </c>
      <c r="M1265" s="341">
        <v>300</v>
      </c>
      <c r="N1265" s="340">
        <v>516</v>
      </c>
      <c r="O1265" s="341">
        <v>768</v>
      </c>
      <c r="P1265" s="341">
        <v>829</v>
      </c>
      <c r="Q1265" s="343">
        <v>768</v>
      </c>
      <c r="R1265" s="344">
        <v>829</v>
      </c>
      <c r="S1265" s="344">
        <v>940</v>
      </c>
      <c r="T1265" s="344">
        <v>1187</v>
      </c>
      <c r="U1265" s="344">
        <v>1012</v>
      </c>
      <c r="V1265" s="344">
        <v>1012</v>
      </c>
      <c r="W1265" s="344">
        <v>122</v>
      </c>
      <c r="X1265" s="383">
        <v>137</v>
      </c>
      <c r="Y1265" s="384">
        <v>0.12</v>
      </c>
      <c r="Z1265" s="384">
        <v>0.25</v>
      </c>
      <c r="AA1265" s="384">
        <v>0.25</v>
      </c>
      <c r="AB1265" s="385">
        <v>0</v>
      </c>
      <c r="AC1265" s="385">
        <v>0</v>
      </c>
      <c r="AD1265" s="385">
        <v>110</v>
      </c>
      <c r="AE1265" s="385">
        <v>0</v>
      </c>
      <c r="AF1265" s="405">
        <v>0</v>
      </c>
      <c r="AG1265" s="333" t="s">
        <v>2162</v>
      </c>
      <c r="AH1265" s="388" t="s">
        <v>2161</v>
      </c>
      <c r="AI1265" s="388" t="s">
        <v>2162</v>
      </c>
      <c r="AJ1265" s="389">
        <v>21</v>
      </c>
      <c r="AK1265" s="390">
        <v>33</v>
      </c>
      <c r="AL1265" s="333">
        <v>84</v>
      </c>
      <c r="AM1265" s="333">
        <v>35.664858217592595</v>
      </c>
      <c r="AN1265" s="440">
        <v>193.42993055555559</v>
      </c>
      <c r="AO1265" s="389">
        <v>76.498263888888886</v>
      </c>
      <c r="AP1265" s="388">
        <v>18.287500000000001</v>
      </c>
      <c r="AQ1265" s="389">
        <v>4</v>
      </c>
      <c r="AR1265" s="389">
        <v>4</v>
      </c>
      <c r="AS1265" s="389">
        <v>0</v>
      </c>
      <c r="AT1265" s="389">
        <v>0</v>
      </c>
      <c r="AU1265" s="389">
        <v>3</v>
      </c>
      <c r="AV1265" s="389">
        <v>10</v>
      </c>
      <c r="AW1265" s="350">
        <v>2</v>
      </c>
      <c r="AX1265" s="391">
        <v>2</v>
      </c>
      <c r="AY1265" s="83">
        <v>24</v>
      </c>
      <c r="AZ1265" s="5">
        <v>0</v>
      </c>
      <c r="BA1265" s="5" t="s">
        <v>1537</v>
      </c>
      <c r="BB1265" s="5" t="s">
        <v>1537</v>
      </c>
      <c r="BC1265" s="5" t="s">
        <v>1537</v>
      </c>
      <c r="BD1265" s="4" t="s">
        <v>3612</v>
      </c>
      <c r="BE1265" s="5">
        <v>0</v>
      </c>
      <c r="BF1265" s="5">
        <v>0</v>
      </c>
      <c r="BG1265" s="5">
        <v>1</v>
      </c>
      <c r="BH1265" s="5" t="s">
        <v>1537</v>
      </c>
      <c r="BI1265" s="289"/>
      <c r="BJ1265" s="297">
        <v>53</v>
      </c>
      <c r="BK1265" s="297">
        <v>77</v>
      </c>
    </row>
    <row r="1266" spans="1:63" x14ac:dyDescent="0.2">
      <c r="A1266" s="294" t="s">
        <v>327</v>
      </c>
      <c r="B1266" s="290" t="s">
        <v>2313</v>
      </c>
      <c r="C1266" s="340">
        <v>511</v>
      </c>
      <c r="D1266" s="341">
        <v>636</v>
      </c>
      <c r="E1266" s="341">
        <v>735</v>
      </c>
      <c r="F1266" s="341">
        <v>750</v>
      </c>
      <c r="G1266" s="341">
        <v>775</v>
      </c>
      <c r="H1266" s="341">
        <v>858</v>
      </c>
      <c r="I1266" s="342">
        <v>1061</v>
      </c>
      <c r="J1266" s="340">
        <v>60</v>
      </c>
      <c r="K1266" s="341">
        <v>126</v>
      </c>
      <c r="L1266" s="341">
        <v>152</v>
      </c>
      <c r="M1266" s="341">
        <v>311</v>
      </c>
      <c r="N1266" s="340">
        <v>511</v>
      </c>
      <c r="O1266" s="341">
        <v>780</v>
      </c>
      <c r="P1266" s="341">
        <v>844</v>
      </c>
      <c r="Q1266" s="343">
        <v>780</v>
      </c>
      <c r="R1266" s="344">
        <v>844</v>
      </c>
      <c r="S1266" s="344">
        <v>945</v>
      </c>
      <c r="T1266" s="344">
        <v>1256</v>
      </c>
      <c r="U1266" s="344">
        <v>1011</v>
      </c>
      <c r="V1266" s="344">
        <v>1011</v>
      </c>
      <c r="W1266" s="344">
        <v>122</v>
      </c>
      <c r="X1266" s="383">
        <v>137</v>
      </c>
      <c r="Y1266" s="384">
        <v>0.12</v>
      </c>
      <c r="Z1266" s="384">
        <v>0.25</v>
      </c>
      <c r="AA1266" s="384">
        <v>0.25</v>
      </c>
      <c r="AB1266" s="385">
        <v>0</v>
      </c>
      <c r="AC1266" s="385">
        <v>0</v>
      </c>
      <c r="AD1266" s="385">
        <v>110</v>
      </c>
      <c r="AE1266" s="385">
        <v>0</v>
      </c>
      <c r="AF1266" s="405">
        <v>0</v>
      </c>
      <c r="AG1266" s="333" t="s">
        <v>2162</v>
      </c>
      <c r="AH1266" s="388" t="s">
        <v>2161</v>
      </c>
      <c r="AI1266" s="388" t="s">
        <v>2162</v>
      </c>
      <c r="AJ1266" s="389">
        <v>24</v>
      </c>
      <c r="AK1266" s="390">
        <v>33</v>
      </c>
      <c r="AL1266" s="333">
        <v>87</v>
      </c>
      <c r="AM1266" s="333">
        <v>41.971390335648145</v>
      </c>
      <c r="AN1266" s="440">
        <v>215.47805555555561</v>
      </c>
      <c r="AO1266" s="389">
        <v>85.638888888888886</v>
      </c>
      <c r="AP1266" s="388">
        <v>18.975000000000001</v>
      </c>
      <c r="AQ1266" s="389">
        <v>4</v>
      </c>
      <c r="AR1266" s="389">
        <v>4</v>
      </c>
      <c r="AS1266" s="389">
        <v>0</v>
      </c>
      <c r="AT1266" s="389">
        <v>0</v>
      </c>
      <c r="AU1266" s="389">
        <v>3</v>
      </c>
      <c r="AV1266" s="389">
        <v>10</v>
      </c>
      <c r="AW1266" s="350">
        <v>3</v>
      </c>
      <c r="AX1266" s="391">
        <v>2</v>
      </c>
      <c r="AY1266" s="83">
        <v>24</v>
      </c>
      <c r="AZ1266" s="5">
        <v>0</v>
      </c>
      <c r="BA1266" s="5" t="s">
        <v>1537</v>
      </c>
      <c r="BB1266" s="5" t="s">
        <v>1537</v>
      </c>
      <c r="BC1266" s="5" t="s">
        <v>1537</v>
      </c>
      <c r="BD1266" s="4" t="s">
        <v>3612</v>
      </c>
      <c r="BE1266" s="5">
        <v>0</v>
      </c>
      <c r="BF1266" s="5">
        <v>0</v>
      </c>
      <c r="BG1266" s="5">
        <v>1</v>
      </c>
      <c r="BH1266" s="5" t="s">
        <v>1537</v>
      </c>
      <c r="BI1266" s="289"/>
      <c r="BJ1266" s="297">
        <v>60</v>
      </c>
      <c r="BK1266" s="297">
        <v>78</v>
      </c>
    </row>
    <row r="1267" spans="1:63" x14ac:dyDescent="0.2">
      <c r="A1267" s="294" t="s">
        <v>227</v>
      </c>
      <c r="B1267" s="290" t="s">
        <v>2178</v>
      </c>
      <c r="C1267" s="340">
        <v>393</v>
      </c>
      <c r="D1267" s="341">
        <v>520</v>
      </c>
      <c r="E1267" s="341">
        <v>619</v>
      </c>
      <c r="F1267" s="341">
        <v>632</v>
      </c>
      <c r="G1267" s="341">
        <v>655</v>
      </c>
      <c r="H1267" s="341">
        <v>729</v>
      </c>
      <c r="I1267" s="342">
        <v>931</v>
      </c>
      <c r="J1267" s="340">
        <v>31</v>
      </c>
      <c r="K1267" s="341">
        <v>63</v>
      </c>
      <c r="L1267" s="341">
        <v>152</v>
      </c>
      <c r="M1267" s="341">
        <v>311</v>
      </c>
      <c r="N1267" s="340">
        <v>393</v>
      </c>
      <c r="O1267" s="341">
        <v>662</v>
      </c>
      <c r="P1267" s="341">
        <v>718</v>
      </c>
      <c r="Q1267" s="343">
        <v>662</v>
      </c>
      <c r="R1267" s="344">
        <v>718</v>
      </c>
      <c r="S1267" s="344">
        <v>809</v>
      </c>
      <c r="T1267" s="344">
        <v>1123</v>
      </c>
      <c r="U1267" s="344">
        <v>871</v>
      </c>
      <c r="V1267" s="344">
        <v>871</v>
      </c>
      <c r="W1267" s="344">
        <v>122</v>
      </c>
      <c r="X1267" s="383">
        <v>137</v>
      </c>
      <c r="Y1267" s="384">
        <v>0.12</v>
      </c>
      <c r="Z1267" s="384">
        <v>0.25</v>
      </c>
      <c r="AA1267" s="384">
        <v>0.25</v>
      </c>
      <c r="AB1267" s="385">
        <v>0</v>
      </c>
      <c r="AC1267" s="385">
        <v>0</v>
      </c>
      <c r="AD1267" s="385">
        <v>110</v>
      </c>
      <c r="AE1267" s="385">
        <v>0</v>
      </c>
      <c r="AF1267" s="405">
        <v>0</v>
      </c>
      <c r="AG1267" s="333" t="s">
        <v>2162</v>
      </c>
      <c r="AH1267" s="388" t="s">
        <v>2161</v>
      </c>
      <c r="AI1267" s="388" t="s">
        <v>2162</v>
      </c>
      <c r="AJ1267" s="389">
        <v>12</v>
      </c>
      <c r="AK1267" s="390">
        <v>33</v>
      </c>
      <c r="AL1267" s="333">
        <v>87</v>
      </c>
      <c r="AM1267" s="333">
        <v>21.825122974537038</v>
      </c>
      <c r="AN1267" s="440">
        <v>145.32555555555558</v>
      </c>
      <c r="AO1267" s="389">
        <v>55.326388888888886</v>
      </c>
      <c r="AP1267" s="388">
        <v>18.975000000000001</v>
      </c>
      <c r="AQ1267" s="389">
        <v>4</v>
      </c>
      <c r="AR1267" s="389">
        <v>4</v>
      </c>
      <c r="AS1267" s="389">
        <v>0</v>
      </c>
      <c r="AT1267" s="389">
        <v>0</v>
      </c>
      <c r="AU1267" s="389">
        <v>3</v>
      </c>
      <c r="AV1267" s="389">
        <v>10</v>
      </c>
      <c r="AW1267" s="350">
        <v>2</v>
      </c>
      <c r="AX1267" s="391">
        <v>2</v>
      </c>
      <c r="AY1267" s="83">
        <v>24</v>
      </c>
      <c r="AZ1267" s="5">
        <v>0</v>
      </c>
      <c r="BA1267" s="5" t="s">
        <v>1537</v>
      </c>
      <c r="BB1267" s="5" t="s">
        <v>1537</v>
      </c>
      <c r="BC1267" s="5" t="s">
        <v>1537</v>
      </c>
      <c r="BD1267" s="4" t="s">
        <v>3612</v>
      </c>
      <c r="BE1267" s="5">
        <v>0</v>
      </c>
      <c r="BF1267" s="5">
        <v>0</v>
      </c>
      <c r="BG1267" s="5">
        <v>1</v>
      </c>
      <c r="BH1267" s="5" t="s">
        <v>1537</v>
      </c>
      <c r="BI1267" s="289"/>
      <c r="BJ1267" s="297">
        <v>31</v>
      </c>
      <c r="BK1267" s="297">
        <v>66</v>
      </c>
    </row>
    <row r="1268" spans="1:63" x14ac:dyDescent="0.2">
      <c r="A1268" s="294" t="s">
        <v>277</v>
      </c>
      <c r="B1268" s="290" t="s">
        <v>2223</v>
      </c>
      <c r="C1268" s="340">
        <v>487</v>
      </c>
      <c r="D1268" s="341">
        <v>611</v>
      </c>
      <c r="E1268" s="341">
        <v>711</v>
      </c>
      <c r="F1268" s="341">
        <v>726</v>
      </c>
      <c r="G1268" s="341">
        <v>750</v>
      </c>
      <c r="H1268" s="341">
        <v>831</v>
      </c>
      <c r="I1268" s="342">
        <v>1033</v>
      </c>
      <c r="J1268" s="340">
        <v>46</v>
      </c>
      <c r="K1268" s="341">
        <v>94</v>
      </c>
      <c r="L1268" s="341">
        <v>152</v>
      </c>
      <c r="M1268" s="341">
        <v>311</v>
      </c>
      <c r="N1268" s="340">
        <v>487</v>
      </c>
      <c r="O1268" s="341">
        <v>755</v>
      </c>
      <c r="P1268" s="341">
        <v>817</v>
      </c>
      <c r="Q1268" s="343">
        <v>755</v>
      </c>
      <c r="R1268" s="344">
        <v>817</v>
      </c>
      <c r="S1268" s="344">
        <v>917</v>
      </c>
      <c r="T1268" s="344">
        <v>1229</v>
      </c>
      <c r="U1268" s="344">
        <v>982</v>
      </c>
      <c r="V1268" s="344">
        <v>982</v>
      </c>
      <c r="W1268" s="344">
        <v>122</v>
      </c>
      <c r="X1268" s="383">
        <v>137</v>
      </c>
      <c r="Y1268" s="384">
        <v>0.12</v>
      </c>
      <c r="Z1268" s="384">
        <v>0.25</v>
      </c>
      <c r="AA1268" s="384">
        <v>0.25</v>
      </c>
      <c r="AB1268" s="385">
        <v>0</v>
      </c>
      <c r="AC1268" s="385">
        <v>0</v>
      </c>
      <c r="AD1268" s="385">
        <v>110</v>
      </c>
      <c r="AE1268" s="385">
        <v>0</v>
      </c>
      <c r="AF1268" s="405">
        <v>0</v>
      </c>
      <c r="AG1268" s="333" t="s">
        <v>2162</v>
      </c>
      <c r="AH1268" s="388" t="s">
        <v>2161</v>
      </c>
      <c r="AI1268" s="388" t="s">
        <v>2162</v>
      </c>
      <c r="AJ1268" s="389">
        <v>18</v>
      </c>
      <c r="AK1268" s="390">
        <v>33</v>
      </c>
      <c r="AL1268" s="333">
        <v>87</v>
      </c>
      <c r="AM1268" s="333">
        <v>31.898256655092592</v>
      </c>
      <c r="AN1268" s="440">
        <v>180.4018055555556</v>
      </c>
      <c r="AO1268" s="389">
        <v>70.482638888888886</v>
      </c>
      <c r="AP1268" s="388">
        <v>18.975000000000001</v>
      </c>
      <c r="AQ1268" s="389">
        <v>4</v>
      </c>
      <c r="AR1268" s="389">
        <v>4</v>
      </c>
      <c r="AS1268" s="389">
        <v>0</v>
      </c>
      <c r="AT1268" s="389">
        <v>0</v>
      </c>
      <c r="AU1268" s="389">
        <v>3</v>
      </c>
      <c r="AV1268" s="389">
        <v>10</v>
      </c>
      <c r="AW1268" s="350">
        <v>2</v>
      </c>
      <c r="AX1268" s="391">
        <v>2</v>
      </c>
      <c r="AY1268" s="83">
        <v>24</v>
      </c>
      <c r="AZ1268" s="5">
        <v>0</v>
      </c>
      <c r="BA1268" s="5" t="s">
        <v>1537</v>
      </c>
      <c r="BB1268" s="5" t="s">
        <v>1537</v>
      </c>
      <c r="BC1268" s="5" t="s">
        <v>1537</v>
      </c>
      <c r="BD1268" s="4" t="s">
        <v>3612</v>
      </c>
      <c r="BE1268" s="5">
        <v>0</v>
      </c>
      <c r="BF1268" s="5">
        <v>0</v>
      </c>
      <c r="BG1268" s="5">
        <v>1</v>
      </c>
      <c r="BH1268" s="5" t="s">
        <v>1537</v>
      </c>
      <c r="BI1268" s="289"/>
      <c r="BJ1268" s="297">
        <v>46</v>
      </c>
      <c r="BK1268" s="297">
        <v>75</v>
      </c>
    </row>
    <row r="1269" spans="1:63" x14ac:dyDescent="0.2">
      <c r="A1269" s="294" t="s">
        <v>1693</v>
      </c>
      <c r="B1269" s="290" t="s">
        <v>2268</v>
      </c>
      <c r="C1269" s="340">
        <v>520</v>
      </c>
      <c r="D1269" s="341">
        <v>642</v>
      </c>
      <c r="E1269" s="341">
        <v>741</v>
      </c>
      <c r="F1269" s="341">
        <v>756</v>
      </c>
      <c r="G1269" s="341">
        <v>782</v>
      </c>
      <c r="H1269" s="341">
        <v>866</v>
      </c>
      <c r="I1269" s="342">
        <v>1068</v>
      </c>
      <c r="J1269" s="340">
        <v>53</v>
      </c>
      <c r="K1269" s="341">
        <v>110</v>
      </c>
      <c r="L1269" s="341">
        <v>152</v>
      </c>
      <c r="M1269" s="341">
        <v>311</v>
      </c>
      <c r="N1269" s="340">
        <v>520</v>
      </c>
      <c r="O1269" s="341">
        <v>787</v>
      </c>
      <c r="P1269" s="341">
        <v>851</v>
      </c>
      <c r="Q1269" s="343">
        <v>787</v>
      </c>
      <c r="R1269" s="344">
        <v>851</v>
      </c>
      <c r="S1269" s="344">
        <v>954</v>
      </c>
      <c r="T1269" s="344">
        <v>1264</v>
      </c>
      <c r="U1269" s="344">
        <v>1019</v>
      </c>
      <c r="V1269" s="344">
        <v>1019</v>
      </c>
      <c r="W1269" s="344">
        <v>122</v>
      </c>
      <c r="X1269" s="383">
        <v>137</v>
      </c>
      <c r="Y1269" s="384">
        <v>0.12</v>
      </c>
      <c r="Z1269" s="384">
        <v>0.25</v>
      </c>
      <c r="AA1269" s="384">
        <v>0.25</v>
      </c>
      <c r="AB1269" s="385">
        <v>0</v>
      </c>
      <c r="AC1269" s="385">
        <v>0</v>
      </c>
      <c r="AD1269" s="385">
        <v>110</v>
      </c>
      <c r="AE1269" s="385">
        <v>0</v>
      </c>
      <c r="AF1269" s="405">
        <v>0</v>
      </c>
      <c r="AG1269" s="333" t="s">
        <v>2162</v>
      </c>
      <c r="AH1269" s="388" t="s">
        <v>2161</v>
      </c>
      <c r="AI1269" s="388" t="s">
        <v>2162</v>
      </c>
      <c r="AJ1269" s="389">
        <v>21</v>
      </c>
      <c r="AK1269" s="390">
        <v>33</v>
      </c>
      <c r="AL1269" s="333">
        <v>87</v>
      </c>
      <c r="AM1269" s="333">
        <v>36.934823495370374</v>
      </c>
      <c r="AN1269" s="440">
        <v>197.93993055555558</v>
      </c>
      <c r="AO1269" s="389">
        <v>78.060763888888886</v>
      </c>
      <c r="AP1269" s="388">
        <v>18.975000000000001</v>
      </c>
      <c r="AQ1269" s="389">
        <v>4</v>
      </c>
      <c r="AR1269" s="389">
        <v>4</v>
      </c>
      <c r="AS1269" s="389">
        <v>0</v>
      </c>
      <c r="AT1269" s="389">
        <v>0</v>
      </c>
      <c r="AU1269" s="389">
        <v>3</v>
      </c>
      <c r="AV1269" s="389">
        <v>10</v>
      </c>
      <c r="AW1269" s="350">
        <v>2</v>
      </c>
      <c r="AX1269" s="391">
        <v>2</v>
      </c>
      <c r="AY1269" s="83">
        <v>24</v>
      </c>
      <c r="AZ1269" s="5">
        <v>0</v>
      </c>
      <c r="BA1269" s="5" t="s">
        <v>1537</v>
      </c>
      <c r="BB1269" s="5" t="s">
        <v>1537</v>
      </c>
      <c r="BC1269" s="5" t="s">
        <v>1537</v>
      </c>
      <c r="BD1269" s="4" t="s">
        <v>3612</v>
      </c>
      <c r="BE1269" s="5">
        <v>0</v>
      </c>
      <c r="BF1269" s="5">
        <v>0</v>
      </c>
      <c r="BG1269" s="5">
        <v>1</v>
      </c>
      <c r="BH1269" s="5" t="s">
        <v>1537</v>
      </c>
      <c r="BI1269" s="289"/>
      <c r="BJ1269" s="297">
        <v>53</v>
      </c>
      <c r="BK1269" s="297">
        <v>79</v>
      </c>
    </row>
    <row r="1270" spans="1:63" x14ac:dyDescent="0.2">
      <c r="A1270" s="294" t="s">
        <v>337</v>
      </c>
      <c r="B1270" s="290" t="s">
        <v>2322</v>
      </c>
      <c r="C1270" s="340">
        <v>515</v>
      </c>
      <c r="D1270" s="341">
        <v>643</v>
      </c>
      <c r="E1270" s="341">
        <v>747</v>
      </c>
      <c r="F1270" s="341">
        <v>763</v>
      </c>
      <c r="G1270" s="341">
        <v>787</v>
      </c>
      <c r="H1270" s="341">
        <v>872</v>
      </c>
      <c r="I1270" s="342">
        <v>1081</v>
      </c>
      <c r="J1270" s="340">
        <v>60</v>
      </c>
      <c r="K1270" s="341">
        <v>126</v>
      </c>
      <c r="L1270" s="341">
        <v>157</v>
      </c>
      <c r="M1270" s="341">
        <v>323</v>
      </c>
      <c r="N1270" s="340">
        <v>515</v>
      </c>
      <c r="O1270" s="341">
        <v>791</v>
      </c>
      <c r="P1270" s="341">
        <v>856</v>
      </c>
      <c r="Q1270" s="343">
        <v>791</v>
      </c>
      <c r="R1270" s="344">
        <v>856</v>
      </c>
      <c r="S1270" s="344">
        <v>964</v>
      </c>
      <c r="T1270" s="344">
        <v>1254</v>
      </c>
      <c r="U1270" s="344">
        <v>1036</v>
      </c>
      <c r="V1270" s="344">
        <v>1036</v>
      </c>
      <c r="W1270" s="344">
        <v>122</v>
      </c>
      <c r="X1270" s="383">
        <v>137</v>
      </c>
      <c r="Y1270" s="384">
        <v>0.12</v>
      </c>
      <c r="Z1270" s="384">
        <v>0.25</v>
      </c>
      <c r="AA1270" s="384">
        <v>0.25</v>
      </c>
      <c r="AB1270" s="385">
        <v>0</v>
      </c>
      <c r="AC1270" s="385">
        <v>0</v>
      </c>
      <c r="AD1270" s="385">
        <v>110</v>
      </c>
      <c r="AE1270" s="385">
        <v>0</v>
      </c>
      <c r="AF1270" s="405">
        <v>0</v>
      </c>
      <c r="AG1270" s="333" t="s">
        <v>2162</v>
      </c>
      <c r="AH1270" s="388" t="s">
        <v>2161</v>
      </c>
      <c r="AI1270" s="388" t="s">
        <v>2162</v>
      </c>
      <c r="AJ1270" s="389">
        <v>24</v>
      </c>
      <c r="AK1270" s="390">
        <v>33</v>
      </c>
      <c r="AL1270" s="333">
        <v>90</v>
      </c>
      <c r="AM1270" s="333">
        <v>43.41453269675926</v>
      </c>
      <c r="AN1270" s="440">
        <v>220.26305555555558</v>
      </c>
      <c r="AO1270" s="389">
        <v>87.326388888888886</v>
      </c>
      <c r="AP1270" s="388">
        <v>19.662500000000001</v>
      </c>
      <c r="AQ1270" s="389">
        <v>4</v>
      </c>
      <c r="AR1270" s="389">
        <v>4</v>
      </c>
      <c r="AS1270" s="389">
        <v>0</v>
      </c>
      <c r="AT1270" s="389">
        <v>0</v>
      </c>
      <c r="AU1270" s="389">
        <v>3</v>
      </c>
      <c r="AV1270" s="389">
        <v>10</v>
      </c>
      <c r="AW1270" s="350">
        <v>3</v>
      </c>
      <c r="AX1270" s="391">
        <v>2</v>
      </c>
      <c r="AY1270" s="83">
        <v>24</v>
      </c>
      <c r="AZ1270" s="5">
        <v>0</v>
      </c>
      <c r="BA1270" s="5" t="s">
        <v>1537</v>
      </c>
      <c r="BB1270" s="5" t="s">
        <v>1537</v>
      </c>
      <c r="BC1270" s="5" t="s">
        <v>1537</v>
      </c>
      <c r="BD1270" s="4" t="s">
        <v>3612</v>
      </c>
      <c r="BE1270" s="5">
        <v>0</v>
      </c>
      <c r="BF1270" s="5">
        <v>0</v>
      </c>
      <c r="BG1270" s="5">
        <v>1</v>
      </c>
      <c r="BH1270" s="5" t="s">
        <v>1537</v>
      </c>
      <c r="BI1270" s="289"/>
      <c r="BJ1270" s="297">
        <v>60</v>
      </c>
      <c r="BK1270" s="297">
        <v>79</v>
      </c>
    </row>
    <row r="1271" spans="1:63" x14ac:dyDescent="0.2">
      <c r="A1271" s="294" t="s">
        <v>237</v>
      </c>
      <c r="B1271" s="290" t="s">
        <v>2187</v>
      </c>
      <c r="C1271" s="340">
        <v>394</v>
      </c>
      <c r="D1271" s="341">
        <v>526</v>
      </c>
      <c r="E1271" s="341">
        <v>628</v>
      </c>
      <c r="F1271" s="341">
        <v>643</v>
      </c>
      <c r="G1271" s="341">
        <v>665</v>
      </c>
      <c r="H1271" s="341">
        <v>741</v>
      </c>
      <c r="I1271" s="342">
        <v>950</v>
      </c>
      <c r="J1271" s="340">
        <v>31</v>
      </c>
      <c r="K1271" s="341">
        <v>63</v>
      </c>
      <c r="L1271" s="341">
        <v>157</v>
      </c>
      <c r="M1271" s="341">
        <v>323</v>
      </c>
      <c r="N1271" s="340">
        <v>394</v>
      </c>
      <c r="O1271" s="341">
        <v>673</v>
      </c>
      <c r="P1271" s="341">
        <v>729</v>
      </c>
      <c r="Q1271" s="343">
        <v>673</v>
      </c>
      <c r="R1271" s="344">
        <v>729</v>
      </c>
      <c r="S1271" s="344">
        <v>825</v>
      </c>
      <c r="T1271" s="344">
        <v>1120</v>
      </c>
      <c r="U1271" s="344">
        <v>894</v>
      </c>
      <c r="V1271" s="344">
        <v>894</v>
      </c>
      <c r="W1271" s="344">
        <v>122</v>
      </c>
      <c r="X1271" s="383">
        <v>137</v>
      </c>
      <c r="Y1271" s="384">
        <v>0.12</v>
      </c>
      <c r="Z1271" s="384">
        <v>0.25</v>
      </c>
      <c r="AA1271" s="384">
        <v>0.25</v>
      </c>
      <c r="AB1271" s="385">
        <v>0</v>
      </c>
      <c r="AC1271" s="385">
        <v>0</v>
      </c>
      <c r="AD1271" s="385">
        <v>110</v>
      </c>
      <c r="AE1271" s="385">
        <v>0</v>
      </c>
      <c r="AF1271" s="405">
        <v>0</v>
      </c>
      <c r="AG1271" s="333" t="s">
        <v>2162</v>
      </c>
      <c r="AH1271" s="388" t="s">
        <v>2161</v>
      </c>
      <c r="AI1271" s="388" t="s">
        <v>2162</v>
      </c>
      <c r="AJ1271" s="389">
        <v>12</v>
      </c>
      <c r="AK1271" s="390">
        <v>33</v>
      </c>
      <c r="AL1271" s="333">
        <v>90</v>
      </c>
      <c r="AM1271" s="333">
        <v>22.575557002314813</v>
      </c>
      <c r="AN1271" s="440">
        <v>149.01055555555558</v>
      </c>
      <c r="AO1271" s="389">
        <v>56.513888888888886</v>
      </c>
      <c r="AP1271" s="388">
        <v>19.662500000000001</v>
      </c>
      <c r="AQ1271" s="389">
        <v>4</v>
      </c>
      <c r="AR1271" s="389">
        <v>4</v>
      </c>
      <c r="AS1271" s="389">
        <v>0</v>
      </c>
      <c r="AT1271" s="389">
        <v>0</v>
      </c>
      <c r="AU1271" s="389">
        <v>3</v>
      </c>
      <c r="AV1271" s="389">
        <v>10</v>
      </c>
      <c r="AW1271" s="350">
        <v>2</v>
      </c>
      <c r="AX1271" s="391">
        <v>2</v>
      </c>
      <c r="AY1271" s="83">
        <v>24</v>
      </c>
      <c r="AZ1271" s="5">
        <v>0</v>
      </c>
      <c r="BA1271" s="5" t="s">
        <v>1537</v>
      </c>
      <c r="BB1271" s="5" t="s">
        <v>1537</v>
      </c>
      <c r="BC1271" s="5" t="s">
        <v>1537</v>
      </c>
      <c r="BD1271" s="4" t="s">
        <v>3612</v>
      </c>
      <c r="BE1271" s="5">
        <v>0</v>
      </c>
      <c r="BF1271" s="5">
        <v>0</v>
      </c>
      <c r="BG1271" s="5">
        <v>1</v>
      </c>
      <c r="BH1271" s="5" t="s">
        <v>1537</v>
      </c>
      <c r="BI1271" s="289"/>
      <c r="BJ1271" s="297">
        <v>31</v>
      </c>
      <c r="BK1271" s="297">
        <v>67</v>
      </c>
    </row>
    <row r="1272" spans="1:63" x14ac:dyDescent="0.2">
      <c r="A1272" s="294" t="s">
        <v>287</v>
      </c>
      <c r="B1272" s="290" t="s">
        <v>2232</v>
      </c>
      <c r="C1272" s="340">
        <v>489</v>
      </c>
      <c r="D1272" s="341">
        <v>618</v>
      </c>
      <c r="E1272" s="341">
        <v>722</v>
      </c>
      <c r="F1272" s="341">
        <v>736</v>
      </c>
      <c r="G1272" s="341">
        <v>762</v>
      </c>
      <c r="H1272" s="341">
        <v>845</v>
      </c>
      <c r="I1272" s="342">
        <v>1054</v>
      </c>
      <c r="J1272" s="340">
        <v>46</v>
      </c>
      <c r="K1272" s="341">
        <v>94</v>
      </c>
      <c r="L1272" s="341">
        <v>157</v>
      </c>
      <c r="M1272" s="341">
        <v>323</v>
      </c>
      <c r="N1272" s="340">
        <v>489</v>
      </c>
      <c r="O1272" s="341">
        <v>767</v>
      </c>
      <c r="P1272" s="341">
        <v>829</v>
      </c>
      <c r="Q1272" s="343">
        <v>767</v>
      </c>
      <c r="R1272" s="344">
        <v>829</v>
      </c>
      <c r="S1272" s="344">
        <v>934</v>
      </c>
      <c r="T1272" s="344">
        <v>1226</v>
      </c>
      <c r="U1272" s="344">
        <v>1005</v>
      </c>
      <c r="V1272" s="344">
        <v>1005</v>
      </c>
      <c r="W1272" s="344">
        <v>122</v>
      </c>
      <c r="X1272" s="383">
        <v>137</v>
      </c>
      <c r="Y1272" s="384">
        <v>0.12</v>
      </c>
      <c r="Z1272" s="384">
        <v>0.25</v>
      </c>
      <c r="AA1272" s="384">
        <v>0.25</v>
      </c>
      <c r="AB1272" s="385">
        <v>0</v>
      </c>
      <c r="AC1272" s="385">
        <v>0</v>
      </c>
      <c r="AD1272" s="385">
        <v>110</v>
      </c>
      <c r="AE1272" s="385">
        <v>0</v>
      </c>
      <c r="AF1272" s="405">
        <v>0</v>
      </c>
      <c r="AG1272" s="333" t="s">
        <v>2162</v>
      </c>
      <c r="AH1272" s="388" t="s">
        <v>2161</v>
      </c>
      <c r="AI1272" s="388" t="s">
        <v>2162</v>
      </c>
      <c r="AJ1272" s="389">
        <v>18</v>
      </c>
      <c r="AK1272" s="390">
        <v>33</v>
      </c>
      <c r="AL1272" s="333">
        <v>90</v>
      </c>
      <c r="AM1272" s="333">
        <v>32.995044849537038</v>
      </c>
      <c r="AN1272" s="440">
        <v>184.63680555555561</v>
      </c>
      <c r="AO1272" s="389">
        <v>71.920138888888886</v>
      </c>
      <c r="AP1272" s="388">
        <v>19.662500000000001</v>
      </c>
      <c r="AQ1272" s="389">
        <v>4</v>
      </c>
      <c r="AR1272" s="389">
        <v>4</v>
      </c>
      <c r="AS1272" s="389">
        <v>0</v>
      </c>
      <c r="AT1272" s="389">
        <v>0</v>
      </c>
      <c r="AU1272" s="389">
        <v>3</v>
      </c>
      <c r="AV1272" s="389">
        <v>10</v>
      </c>
      <c r="AW1272" s="350">
        <v>2</v>
      </c>
      <c r="AX1272" s="391">
        <v>2</v>
      </c>
      <c r="AY1272" s="83">
        <v>24</v>
      </c>
      <c r="AZ1272" s="5">
        <v>0</v>
      </c>
      <c r="BA1272" s="5" t="s">
        <v>1537</v>
      </c>
      <c r="BB1272" s="5" t="s">
        <v>1537</v>
      </c>
      <c r="BC1272" s="5" t="s">
        <v>1537</v>
      </c>
      <c r="BD1272" s="4" t="s">
        <v>3612</v>
      </c>
      <c r="BE1272" s="5">
        <v>0</v>
      </c>
      <c r="BF1272" s="5">
        <v>0</v>
      </c>
      <c r="BG1272" s="5">
        <v>1</v>
      </c>
      <c r="BH1272" s="5" t="s">
        <v>1537</v>
      </c>
      <c r="BI1272" s="289"/>
      <c r="BJ1272" s="297">
        <v>46</v>
      </c>
      <c r="BK1272" s="297">
        <v>77</v>
      </c>
    </row>
    <row r="1273" spans="1:63" x14ac:dyDescent="0.2">
      <c r="A1273" s="294" t="s">
        <v>1703</v>
      </c>
      <c r="B1273" s="290" t="s">
        <v>2277</v>
      </c>
      <c r="C1273" s="340">
        <v>522</v>
      </c>
      <c r="D1273" s="341">
        <v>650</v>
      </c>
      <c r="E1273" s="341">
        <v>753</v>
      </c>
      <c r="F1273" s="341">
        <v>769</v>
      </c>
      <c r="G1273" s="341">
        <v>793</v>
      </c>
      <c r="H1273" s="341">
        <v>879</v>
      </c>
      <c r="I1273" s="342">
        <v>1089</v>
      </c>
      <c r="J1273" s="340">
        <v>53</v>
      </c>
      <c r="K1273" s="341">
        <v>110</v>
      </c>
      <c r="L1273" s="341">
        <v>157</v>
      </c>
      <c r="M1273" s="341">
        <v>323</v>
      </c>
      <c r="N1273" s="340">
        <v>522</v>
      </c>
      <c r="O1273" s="341">
        <v>800</v>
      </c>
      <c r="P1273" s="341">
        <v>864</v>
      </c>
      <c r="Q1273" s="343">
        <v>800</v>
      </c>
      <c r="R1273" s="344">
        <v>864</v>
      </c>
      <c r="S1273" s="344">
        <v>972</v>
      </c>
      <c r="T1273" s="344">
        <v>1263</v>
      </c>
      <c r="U1273" s="344">
        <v>1043</v>
      </c>
      <c r="V1273" s="344">
        <v>1043</v>
      </c>
      <c r="W1273" s="344">
        <v>122</v>
      </c>
      <c r="X1273" s="383">
        <v>137</v>
      </c>
      <c r="Y1273" s="384">
        <v>0.12</v>
      </c>
      <c r="Z1273" s="384">
        <v>0.25</v>
      </c>
      <c r="AA1273" s="384">
        <v>0.25</v>
      </c>
      <c r="AB1273" s="385">
        <v>0</v>
      </c>
      <c r="AC1273" s="385">
        <v>0</v>
      </c>
      <c r="AD1273" s="385">
        <v>110</v>
      </c>
      <c r="AE1273" s="385">
        <v>0</v>
      </c>
      <c r="AF1273" s="405">
        <v>0</v>
      </c>
      <c r="AG1273" s="333" t="s">
        <v>2162</v>
      </c>
      <c r="AH1273" s="388" t="s">
        <v>2161</v>
      </c>
      <c r="AI1273" s="388" t="s">
        <v>2162</v>
      </c>
      <c r="AJ1273" s="389">
        <v>21</v>
      </c>
      <c r="AK1273" s="390">
        <v>33</v>
      </c>
      <c r="AL1273" s="333">
        <v>90</v>
      </c>
      <c r="AM1273" s="333">
        <v>38.204788773148145</v>
      </c>
      <c r="AN1273" s="440">
        <v>202.44993055555557</v>
      </c>
      <c r="AO1273" s="389">
        <v>79.623263888888886</v>
      </c>
      <c r="AP1273" s="388">
        <v>19.662500000000001</v>
      </c>
      <c r="AQ1273" s="389">
        <v>4</v>
      </c>
      <c r="AR1273" s="389">
        <v>4</v>
      </c>
      <c r="AS1273" s="389">
        <v>0</v>
      </c>
      <c r="AT1273" s="389">
        <v>0</v>
      </c>
      <c r="AU1273" s="389">
        <v>3</v>
      </c>
      <c r="AV1273" s="389">
        <v>10</v>
      </c>
      <c r="AW1273" s="350">
        <v>3</v>
      </c>
      <c r="AX1273" s="391">
        <v>2</v>
      </c>
      <c r="AY1273" s="83">
        <v>24</v>
      </c>
      <c r="AZ1273" s="5">
        <v>0</v>
      </c>
      <c r="BA1273" s="5" t="s">
        <v>1537</v>
      </c>
      <c r="BB1273" s="5" t="s">
        <v>1537</v>
      </c>
      <c r="BC1273" s="5" t="s">
        <v>1537</v>
      </c>
      <c r="BD1273" s="4" t="s">
        <v>3612</v>
      </c>
      <c r="BE1273" s="5">
        <v>0</v>
      </c>
      <c r="BF1273" s="5">
        <v>0</v>
      </c>
      <c r="BG1273" s="5">
        <v>1</v>
      </c>
      <c r="BH1273" s="5" t="s">
        <v>1537</v>
      </c>
      <c r="BI1273" s="289"/>
      <c r="BJ1273" s="297">
        <v>53</v>
      </c>
      <c r="BK1273" s="297">
        <v>80</v>
      </c>
    </row>
    <row r="1274" spans="1:63" x14ac:dyDescent="0.2">
      <c r="A1274" s="294" t="s">
        <v>346</v>
      </c>
      <c r="B1274" s="290" t="s">
        <v>2331</v>
      </c>
      <c r="C1274" s="340">
        <v>517</v>
      </c>
      <c r="D1274" s="341">
        <v>651</v>
      </c>
      <c r="E1274" s="341">
        <v>757</v>
      </c>
      <c r="F1274" s="341">
        <v>773</v>
      </c>
      <c r="G1274" s="341">
        <v>800</v>
      </c>
      <c r="H1274" s="341">
        <v>887</v>
      </c>
      <c r="I1274" s="342">
        <v>1103</v>
      </c>
      <c r="J1274" s="340">
        <v>60</v>
      </c>
      <c r="K1274" s="341">
        <v>126</v>
      </c>
      <c r="L1274" s="341">
        <v>163</v>
      </c>
      <c r="M1274" s="341">
        <v>333</v>
      </c>
      <c r="N1274" s="340">
        <v>517</v>
      </c>
      <c r="O1274" s="341">
        <v>802</v>
      </c>
      <c r="P1274" s="341">
        <v>867</v>
      </c>
      <c r="Q1274" s="343">
        <v>802</v>
      </c>
      <c r="R1274" s="344">
        <v>867</v>
      </c>
      <c r="S1274" s="344">
        <v>980</v>
      </c>
      <c r="T1274" s="344">
        <v>1260</v>
      </c>
      <c r="U1274" s="344">
        <v>1053</v>
      </c>
      <c r="V1274" s="344">
        <v>1053</v>
      </c>
      <c r="W1274" s="344">
        <v>122</v>
      </c>
      <c r="X1274" s="383">
        <v>137</v>
      </c>
      <c r="Y1274" s="384">
        <v>0.12</v>
      </c>
      <c r="Z1274" s="384">
        <v>0.25</v>
      </c>
      <c r="AA1274" s="384">
        <v>0.25</v>
      </c>
      <c r="AB1274" s="385">
        <v>0</v>
      </c>
      <c r="AC1274" s="385">
        <v>0</v>
      </c>
      <c r="AD1274" s="385">
        <v>132</v>
      </c>
      <c r="AE1274" s="385">
        <v>0</v>
      </c>
      <c r="AF1274" s="405">
        <v>0</v>
      </c>
      <c r="AG1274" s="333" t="s">
        <v>2162</v>
      </c>
      <c r="AH1274" s="388" t="s">
        <v>2161</v>
      </c>
      <c r="AI1274" s="388" t="s">
        <v>2162</v>
      </c>
      <c r="AJ1274" s="389">
        <v>24</v>
      </c>
      <c r="AK1274" s="390">
        <v>33</v>
      </c>
      <c r="AL1274" s="333">
        <v>93</v>
      </c>
      <c r="AM1274" s="333">
        <v>44.857675057870374</v>
      </c>
      <c r="AN1274" s="440">
        <v>238.69055555555559</v>
      </c>
      <c r="AO1274" s="389">
        <v>94.045138888888886</v>
      </c>
      <c r="AP1274" s="388">
        <v>20.350000000000001</v>
      </c>
      <c r="AQ1274" s="389">
        <v>4</v>
      </c>
      <c r="AR1274" s="389">
        <v>4</v>
      </c>
      <c r="AS1274" s="389">
        <v>0</v>
      </c>
      <c r="AT1274" s="389">
        <v>0</v>
      </c>
      <c r="AU1274" s="389">
        <v>4</v>
      </c>
      <c r="AV1274" s="389">
        <v>12</v>
      </c>
      <c r="AW1274" s="350">
        <v>3</v>
      </c>
      <c r="AX1274" s="391">
        <v>2</v>
      </c>
      <c r="AY1274" s="83">
        <v>24</v>
      </c>
      <c r="AZ1274" s="5">
        <v>0</v>
      </c>
      <c r="BA1274" s="5" t="s">
        <v>1537</v>
      </c>
      <c r="BB1274" s="5" t="s">
        <v>1537</v>
      </c>
      <c r="BC1274" s="5" t="s">
        <v>1537</v>
      </c>
      <c r="BD1274" s="4" t="s">
        <v>3612</v>
      </c>
      <c r="BE1274" s="5">
        <v>0</v>
      </c>
      <c r="BF1274" s="5">
        <v>0</v>
      </c>
      <c r="BG1274" s="5">
        <v>1</v>
      </c>
      <c r="BH1274" s="5" t="s">
        <v>1537</v>
      </c>
      <c r="BI1274" s="289"/>
      <c r="BJ1274" s="297">
        <v>60</v>
      </c>
      <c r="BK1274" s="297">
        <v>80</v>
      </c>
    </row>
    <row r="1275" spans="1:63" x14ac:dyDescent="0.2">
      <c r="A1275" s="294" t="s">
        <v>247</v>
      </c>
      <c r="B1275" s="290" t="s">
        <v>2197</v>
      </c>
      <c r="C1275" s="340">
        <v>395</v>
      </c>
      <c r="D1275" s="341">
        <v>532</v>
      </c>
      <c r="E1275" s="341">
        <v>639</v>
      </c>
      <c r="F1275" s="341">
        <v>653</v>
      </c>
      <c r="G1275" s="341">
        <v>677</v>
      </c>
      <c r="H1275" s="341">
        <v>753</v>
      </c>
      <c r="I1275" s="342">
        <v>971</v>
      </c>
      <c r="J1275" s="340">
        <v>31</v>
      </c>
      <c r="K1275" s="341">
        <v>63</v>
      </c>
      <c r="L1275" s="341">
        <v>163</v>
      </c>
      <c r="M1275" s="341">
        <v>333</v>
      </c>
      <c r="N1275" s="340">
        <v>395</v>
      </c>
      <c r="O1275" s="341">
        <v>681</v>
      </c>
      <c r="P1275" s="341">
        <v>738</v>
      </c>
      <c r="Q1275" s="343">
        <v>681</v>
      </c>
      <c r="R1275" s="344">
        <v>738</v>
      </c>
      <c r="S1275" s="344">
        <v>839</v>
      </c>
      <c r="T1275" s="344">
        <v>1125</v>
      </c>
      <c r="U1275" s="344">
        <v>910</v>
      </c>
      <c r="V1275" s="344">
        <v>910</v>
      </c>
      <c r="W1275" s="344">
        <v>122</v>
      </c>
      <c r="X1275" s="383">
        <v>137</v>
      </c>
      <c r="Y1275" s="384">
        <v>0.12</v>
      </c>
      <c r="Z1275" s="384">
        <v>0.25</v>
      </c>
      <c r="AA1275" s="384">
        <v>0.25</v>
      </c>
      <c r="AB1275" s="385">
        <v>0</v>
      </c>
      <c r="AC1275" s="385">
        <v>0</v>
      </c>
      <c r="AD1275" s="385">
        <v>132</v>
      </c>
      <c r="AE1275" s="385">
        <v>0</v>
      </c>
      <c r="AF1275" s="405">
        <v>0</v>
      </c>
      <c r="AG1275" s="333" t="s">
        <v>2162</v>
      </c>
      <c r="AH1275" s="388" t="s">
        <v>2161</v>
      </c>
      <c r="AI1275" s="388" t="s">
        <v>2162</v>
      </c>
      <c r="AJ1275" s="389">
        <v>12</v>
      </c>
      <c r="AK1275" s="390">
        <v>33</v>
      </c>
      <c r="AL1275" s="333">
        <v>93</v>
      </c>
      <c r="AM1275" s="333">
        <v>23.325991030092592</v>
      </c>
      <c r="AN1275" s="440">
        <v>159.40805555555556</v>
      </c>
      <c r="AO1275" s="389">
        <v>60.107638888888886</v>
      </c>
      <c r="AP1275" s="388">
        <v>20.350000000000001</v>
      </c>
      <c r="AQ1275" s="389">
        <v>4</v>
      </c>
      <c r="AR1275" s="389">
        <v>4</v>
      </c>
      <c r="AS1275" s="389">
        <v>0</v>
      </c>
      <c r="AT1275" s="389">
        <v>0</v>
      </c>
      <c r="AU1275" s="389">
        <v>4</v>
      </c>
      <c r="AV1275" s="389">
        <v>12</v>
      </c>
      <c r="AW1275" s="350">
        <v>2</v>
      </c>
      <c r="AX1275" s="391">
        <v>2</v>
      </c>
      <c r="AY1275" s="83">
        <v>24</v>
      </c>
      <c r="AZ1275" s="5">
        <v>0</v>
      </c>
      <c r="BA1275" s="5" t="s">
        <v>1537</v>
      </c>
      <c r="BB1275" s="5" t="s">
        <v>1537</v>
      </c>
      <c r="BC1275" s="5" t="s">
        <v>1537</v>
      </c>
      <c r="BD1275" s="4" t="s">
        <v>3612</v>
      </c>
      <c r="BE1275" s="5">
        <v>0</v>
      </c>
      <c r="BF1275" s="5">
        <v>0</v>
      </c>
      <c r="BG1275" s="5">
        <v>1</v>
      </c>
      <c r="BH1275" s="5" t="s">
        <v>1537</v>
      </c>
      <c r="BI1275" s="289"/>
      <c r="BJ1275" s="297">
        <v>31</v>
      </c>
      <c r="BK1275" s="297">
        <v>68</v>
      </c>
    </row>
    <row r="1276" spans="1:63" x14ac:dyDescent="0.2">
      <c r="A1276" s="294" t="s">
        <v>297</v>
      </c>
      <c r="B1276" s="290" t="s">
        <v>2241</v>
      </c>
      <c r="C1276" s="340">
        <v>491</v>
      </c>
      <c r="D1276" s="341">
        <v>624</v>
      </c>
      <c r="E1276" s="341">
        <v>733</v>
      </c>
      <c r="F1276" s="341">
        <v>748</v>
      </c>
      <c r="G1276" s="341">
        <v>773</v>
      </c>
      <c r="H1276" s="341">
        <v>858</v>
      </c>
      <c r="I1276" s="342">
        <v>1074</v>
      </c>
      <c r="J1276" s="340">
        <v>46</v>
      </c>
      <c r="K1276" s="341">
        <v>94</v>
      </c>
      <c r="L1276" s="341">
        <v>163</v>
      </c>
      <c r="M1276" s="341">
        <v>333</v>
      </c>
      <c r="N1276" s="340">
        <v>491</v>
      </c>
      <c r="O1276" s="341">
        <v>775</v>
      </c>
      <c r="P1276" s="341">
        <v>838</v>
      </c>
      <c r="Q1276" s="343">
        <v>775</v>
      </c>
      <c r="R1276" s="344">
        <v>838</v>
      </c>
      <c r="S1276" s="344">
        <v>950</v>
      </c>
      <c r="T1276" s="344">
        <v>1231</v>
      </c>
      <c r="U1276" s="344">
        <v>1022</v>
      </c>
      <c r="V1276" s="344">
        <v>1022</v>
      </c>
      <c r="W1276" s="344">
        <v>122</v>
      </c>
      <c r="X1276" s="383">
        <v>137</v>
      </c>
      <c r="Y1276" s="384">
        <v>0.12</v>
      </c>
      <c r="Z1276" s="384">
        <v>0.25</v>
      </c>
      <c r="AA1276" s="384">
        <v>0.25</v>
      </c>
      <c r="AB1276" s="385">
        <v>0</v>
      </c>
      <c r="AC1276" s="385">
        <v>0</v>
      </c>
      <c r="AD1276" s="385">
        <v>132</v>
      </c>
      <c r="AE1276" s="385">
        <v>0</v>
      </c>
      <c r="AF1276" s="405">
        <v>0</v>
      </c>
      <c r="AG1276" s="333" t="s">
        <v>2162</v>
      </c>
      <c r="AH1276" s="388" t="s">
        <v>2161</v>
      </c>
      <c r="AI1276" s="388" t="s">
        <v>2162</v>
      </c>
      <c r="AJ1276" s="389">
        <v>18</v>
      </c>
      <c r="AK1276" s="390">
        <v>33</v>
      </c>
      <c r="AL1276" s="333">
        <v>93</v>
      </c>
      <c r="AM1276" s="333">
        <v>34.091833043981481</v>
      </c>
      <c r="AN1276" s="440">
        <v>199.04930555555558</v>
      </c>
      <c r="AO1276" s="389">
        <v>77.076388888888886</v>
      </c>
      <c r="AP1276" s="388">
        <v>20.350000000000001</v>
      </c>
      <c r="AQ1276" s="389">
        <v>4</v>
      </c>
      <c r="AR1276" s="389">
        <v>4</v>
      </c>
      <c r="AS1276" s="389">
        <v>0</v>
      </c>
      <c r="AT1276" s="389">
        <v>0</v>
      </c>
      <c r="AU1276" s="389">
        <v>4</v>
      </c>
      <c r="AV1276" s="389">
        <v>12</v>
      </c>
      <c r="AW1276" s="350">
        <v>2</v>
      </c>
      <c r="AX1276" s="391">
        <v>2</v>
      </c>
      <c r="AY1276" s="83">
        <v>24</v>
      </c>
      <c r="AZ1276" s="5">
        <v>0</v>
      </c>
      <c r="BA1276" s="5" t="s">
        <v>1537</v>
      </c>
      <c r="BB1276" s="5" t="s">
        <v>1537</v>
      </c>
      <c r="BC1276" s="5" t="s">
        <v>1537</v>
      </c>
      <c r="BD1276" s="4" t="s">
        <v>3612</v>
      </c>
      <c r="BE1276" s="5">
        <v>0</v>
      </c>
      <c r="BF1276" s="5">
        <v>0</v>
      </c>
      <c r="BG1276" s="5">
        <v>1</v>
      </c>
      <c r="BH1276" s="5" t="s">
        <v>1537</v>
      </c>
      <c r="BI1276" s="289"/>
      <c r="BJ1276" s="297">
        <v>46</v>
      </c>
      <c r="BK1276" s="297">
        <v>78</v>
      </c>
    </row>
    <row r="1277" spans="1:63" x14ac:dyDescent="0.2">
      <c r="A1277" s="294" t="s">
        <v>1713</v>
      </c>
      <c r="B1277" s="290" t="s">
        <v>2286</v>
      </c>
      <c r="C1277" s="340">
        <v>525</v>
      </c>
      <c r="D1277" s="341">
        <v>657</v>
      </c>
      <c r="E1277" s="341">
        <v>765</v>
      </c>
      <c r="F1277" s="341">
        <v>779</v>
      </c>
      <c r="G1277" s="341">
        <v>807</v>
      </c>
      <c r="H1277" s="341">
        <v>894</v>
      </c>
      <c r="I1277" s="342">
        <v>1110</v>
      </c>
      <c r="J1277" s="340">
        <v>53</v>
      </c>
      <c r="K1277" s="341">
        <v>110</v>
      </c>
      <c r="L1277" s="341">
        <v>163</v>
      </c>
      <c r="M1277" s="341">
        <v>333</v>
      </c>
      <c r="N1277" s="340">
        <v>525</v>
      </c>
      <c r="O1277" s="341">
        <v>808</v>
      </c>
      <c r="P1277" s="341">
        <v>874</v>
      </c>
      <c r="Q1277" s="343">
        <v>808</v>
      </c>
      <c r="R1277" s="344">
        <v>874</v>
      </c>
      <c r="S1277" s="344">
        <v>987</v>
      </c>
      <c r="T1277" s="344">
        <v>1268</v>
      </c>
      <c r="U1277" s="344">
        <v>1060</v>
      </c>
      <c r="V1277" s="344">
        <v>1060</v>
      </c>
      <c r="W1277" s="344">
        <v>122</v>
      </c>
      <c r="X1277" s="383">
        <v>137</v>
      </c>
      <c r="Y1277" s="384">
        <v>0.12</v>
      </c>
      <c r="Z1277" s="384">
        <v>0.25</v>
      </c>
      <c r="AA1277" s="384">
        <v>0.25</v>
      </c>
      <c r="AB1277" s="385">
        <v>0</v>
      </c>
      <c r="AC1277" s="385">
        <v>0</v>
      </c>
      <c r="AD1277" s="385">
        <v>132</v>
      </c>
      <c r="AE1277" s="385">
        <v>0</v>
      </c>
      <c r="AF1277" s="405">
        <v>0</v>
      </c>
      <c r="AG1277" s="333" t="s">
        <v>2162</v>
      </c>
      <c r="AH1277" s="388" t="s">
        <v>2161</v>
      </c>
      <c r="AI1277" s="388" t="s">
        <v>2162</v>
      </c>
      <c r="AJ1277" s="389">
        <v>21</v>
      </c>
      <c r="AK1277" s="390">
        <v>33</v>
      </c>
      <c r="AL1277" s="333">
        <v>93</v>
      </c>
      <c r="AM1277" s="333">
        <v>39.474754050925924</v>
      </c>
      <c r="AN1277" s="440">
        <v>218.86993055555558</v>
      </c>
      <c r="AO1277" s="389">
        <v>85.560763888888886</v>
      </c>
      <c r="AP1277" s="388">
        <v>20.350000000000001</v>
      </c>
      <c r="AQ1277" s="389">
        <v>4</v>
      </c>
      <c r="AR1277" s="389">
        <v>4</v>
      </c>
      <c r="AS1277" s="389">
        <v>0</v>
      </c>
      <c r="AT1277" s="389">
        <v>0</v>
      </c>
      <c r="AU1277" s="389">
        <v>4</v>
      </c>
      <c r="AV1277" s="389">
        <v>12</v>
      </c>
      <c r="AW1277" s="350">
        <v>3</v>
      </c>
      <c r="AX1277" s="391">
        <v>2</v>
      </c>
      <c r="AY1277" s="83">
        <v>24</v>
      </c>
      <c r="AZ1277" s="5">
        <v>0</v>
      </c>
      <c r="BA1277" s="5" t="s">
        <v>1537</v>
      </c>
      <c r="BB1277" s="5" t="s">
        <v>1537</v>
      </c>
      <c r="BC1277" s="5" t="s">
        <v>1537</v>
      </c>
      <c r="BD1277" s="4" t="s">
        <v>3612</v>
      </c>
      <c r="BE1277" s="5">
        <v>0</v>
      </c>
      <c r="BF1277" s="5">
        <v>0</v>
      </c>
      <c r="BG1277" s="5">
        <v>1</v>
      </c>
      <c r="BH1277" s="5" t="s">
        <v>1537</v>
      </c>
      <c r="BI1277" s="289"/>
      <c r="BJ1277" s="297">
        <v>53</v>
      </c>
      <c r="BK1277" s="297">
        <v>81</v>
      </c>
    </row>
    <row r="1278" spans="1:63" x14ac:dyDescent="0.2">
      <c r="A1278" s="294" t="s">
        <v>356</v>
      </c>
      <c r="B1278" s="290" t="s">
        <v>2340</v>
      </c>
      <c r="C1278" s="340">
        <v>550</v>
      </c>
      <c r="D1278" s="341">
        <v>691</v>
      </c>
      <c r="E1278" s="341">
        <v>804</v>
      </c>
      <c r="F1278" s="341">
        <v>821</v>
      </c>
      <c r="G1278" s="341">
        <v>848</v>
      </c>
      <c r="H1278" s="341">
        <v>940</v>
      </c>
      <c r="I1278" s="342">
        <v>1169</v>
      </c>
      <c r="J1278" s="340">
        <v>60</v>
      </c>
      <c r="K1278" s="341">
        <v>126</v>
      </c>
      <c r="L1278" s="341">
        <v>173</v>
      </c>
      <c r="M1278" s="341">
        <v>352</v>
      </c>
      <c r="N1278" s="340">
        <v>550</v>
      </c>
      <c r="O1278" s="341">
        <v>846</v>
      </c>
      <c r="P1278" s="341">
        <v>915</v>
      </c>
      <c r="Q1278" s="343">
        <v>846</v>
      </c>
      <c r="R1278" s="344">
        <v>915</v>
      </c>
      <c r="S1278" s="344">
        <v>1038</v>
      </c>
      <c r="T1278" s="344">
        <v>1314</v>
      </c>
      <c r="U1278" s="344">
        <v>1110</v>
      </c>
      <c r="V1278" s="344">
        <v>1110</v>
      </c>
      <c r="W1278" s="344">
        <v>122</v>
      </c>
      <c r="X1278" s="383">
        <v>137</v>
      </c>
      <c r="Y1278" s="384">
        <v>0.12</v>
      </c>
      <c r="Z1278" s="384">
        <v>0.25</v>
      </c>
      <c r="AA1278" s="384">
        <v>0.25</v>
      </c>
      <c r="AB1278" s="385">
        <v>0</v>
      </c>
      <c r="AC1278" s="385">
        <v>0</v>
      </c>
      <c r="AD1278" s="385">
        <v>132</v>
      </c>
      <c r="AE1278" s="385">
        <v>0</v>
      </c>
      <c r="AF1278" s="405">
        <v>0</v>
      </c>
      <c r="AG1278" s="333" t="s">
        <v>2162</v>
      </c>
      <c r="AH1278" s="388" t="s">
        <v>2161</v>
      </c>
      <c r="AI1278" s="388" t="s">
        <v>2162</v>
      </c>
      <c r="AJ1278" s="389">
        <v>24</v>
      </c>
      <c r="AK1278" s="390">
        <v>33</v>
      </c>
      <c r="AL1278" s="333">
        <v>96</v>
      </c>
      <c r="AM1278" s="333">
        <v>46.300817418981481</v>
      </c>
      <c r="AN1278" s="440">
        <v>243.47555555555556</v>
      </c>
      <c r="AO1278" s="389">
        <v>95.732638888888886</v>
      </c>
      <c r="AP1278" s="388">
        <v>21.037500000000001</v>
      </c>
      <c r="AQ1278" s="389">
        <v>4</v>
      </c>
      <c r="AR1278" s="389">
        <v>4</v>
      </c>
      <c r="AS1278" s="389">
        <v>0</v>
      </c>
      <c r="AT1278" s="389">
        <v>0</v>
      </c>
      <c r="AU1278" s="389">
        <v>4</v>
      </c>
      <c r="AV1278" s="389">
        <v>12</v>
      </c>
      <c r="AW1278" s="350">
        <v>3</v>
      </c>
      <c r="AX1278" s="391">
        <v>2</v>
      </c>
      <c r="AY1278" s="83">
        <v>24</v>
      </c>
      <c r="AZ1278" s="5">
        <v>0</v>
      </c>
      <c r="BA1278" s="5" t="s">
        <v>1537</v>
      </c>
      <c r="BB1278" s="5" t="s">
        <v>1537</v>
      </c>
      <c r="BC1278" s="5" t="s">
        <v>1537</v>
      </c>
      <c r="BD1278" s="4" t="s">
        <v>3612</v>
      </c>
      <c r="BE1278" s="5">
        <v>0</v>
      </c>
      <c r="BF1278" s="5">
        <v>0</v>
      </c>
      <c r="BG1278" s="5">
        <v>1</v>
      </c>
      <c r="BH1278" s="5" t="s">
        <v>1537</v>
      </c>
      <c r="BI1278" s="289"/>
      <c r="BJ1278" s="297">
        <v>60</v>
      </c>
      <c r="BK1278" s="297">
        <v>85</v>
      </c>
    </row>
    <row r="1279" spans="1:63" x14ac:dyDescent="0.2">
      <c r="A1279" s="294" t="s">
        <v>257</v>
      </c>
      <c r="B1279" s="290" t="s">
        <v>2205</v>
      </c>
      <c r="C1279" s="340">
        <v>406</v>
      </c>
      <c r="D1279" s="341">
        <v>547</v>
      </c>
      <c r="E1279" s="341">
        <v>658</v>
      </c>
      <c r="F1279" s="341">
        <v>672</v>
      </c>
      <c r="G1279" s="341">
        <v>697</v>
      </c>
      <c r="H1279" s="341">
        <v>777</v>
      </c>
      <c r="I1279" s="342">
        <v>1000</v>
      </c>
      <c r="J1279" s="340">
        <v>31</v>
      </c>
      <c r="K1279" s="341">
        <v>63</v>
      </c>
      <c r="L1279" s="341">
        <v>170</v>
      </c>
      <c r="M1279" s="341">
        <v>345</v>
      </c>
      <c r="N1279" s="340">
        <v>406</v>
      </c>
      <c r="O1279" s="341">
        <v>698</v>
      </c>
      <c r="P1279" s="341">
        <v>757</v>
      </c>
      <c r="Q1279" s="343">
        <v>698</v>
      </c>
      <c r="R1279" s="344">
        <v>757</v>
      </c>
      <c r="S1279" s="344">
        <v>865</v>
      </c>
      <c r="T1279" s="344">
        <v>1140</v>
      </c>
      <c r="U1279" s="344">
        <v>933</v>
      </c>
      <c r="V1279" s="344">
        <v>933</v>
      </c>
      <c r="W1279" s="344">
        <v>122</v>
      </c>
      <c r="X1279" s="383">
        <v>137</v>
      </c>
      <c r="Y1279" s="384">
        <v>0.12</v>
      </c>
      <c r="Z1279" s="384">
        <v>0.25</v>
      </c>
      <c r="AA1279" s="384">
        <v>0.25</v>
      </c>
      <c r="AB1279" s="385">
        <v>0</v>
      </c>
      <c r="AC1279" s="385">
        <v>0</v>
      </c>
      <c r="AD1279" s="385">
        <v>132</v>
      </c>
      <c r="AE1279" s="385">
        <v>0</v>
      </c>
      <c r="AF1279" s="405">
        <v>0</v>
      </c>
      <c r="AG1279" s="333" t="s">
        <v>2162</v>
      </c>
      <c r="AH1279" s="388" t="s">
        <v>2161</v>
      </c>
      <c r="AI1279" s="388" t="s">
        <v>2162</v>
      </c>
      <c r="AJ1279" s="389">
        <v>12</v>
      </c>
      <c r="AK1279" s="390">
        <v>33</v>
      </c>
      <c r="AL1279" s="333">
        <v>96</v>
      </c>
      <c r="AM1279" s="333">
        <v>24.07642505787037</v>
      </c>
      <c r="AN1279" s="440">
        <v>163.09305555555557</v>
      </c>
      <c r="AO1279" s="389">
        <v>61.295138888888886</v>
      </c>
      <c r="AP1279" s="388">
        <v>21.037500000000001</v>
      </c>
      <c r="AQ1279" s="389">
        <v>4</v>
      </c>
      <c r="AR1279" s="389">
        <v>4</v>
      </c>
      <c r="AS1279" s="389">
        <v>0</v>
      </c>
      <c r="AT1279" s="389">
        <v>0</v>
      </c>
      <c r="AU1279" s="389">
        <v>4</v>
      </c>
      <c r="AV1279" s="389">
        <v>12</v>
      </c>
      <c r="AW1279" s="350">
        <v>2</v>
      </c>
      <c r="AX1279" s="391">
        <v>2</v>
      </c>
      <c r="AY1279" s="83">
        <v>24</v>
      </c>
      <c r="AZ1279" s="5">
        <v>0</v>
      </c>
      <c r="BA1279" s="5" t="s">
        <v>1537</v>
      </c>
      <c r="BB1279" s="5" t="s">
        <v>1537</v>
      </c>
      <c r="BC1279" s="5" t="s">
        <v>1537</v>
      </c>
      <c r="BD1279" s="4" t="s">
        <v>3612</v>
      </c>
      <c r="BE1279" s="5">
        <v>0</v>
      </c>
      <c r="BF1279" s="5">
        <v>0</v>
      </c>
      <c r="BG1279" s="5">
        <v>1</v>
      </c>
      <c r="BH1279" s="5" t="s">
        <v>1537</v>
      </c>
      <c r="BI1279" s="289"/>
      <c r="BJ1279" s="297">
        <v>31</v>
      </c>
      <c r="BK1279" s="297">
        <v>70</v>
      </c>
    </row>
    <row r="1280" spans="1:63" x14ac:dyDescent="0.2">
      <c r="A1280" s="294" t="s">
        <v>307</v>
      </c>
      <c r="B1280" s="290" t="s">
        <v>2250</v>
      </c>
      <c r="C1280" s="340">
        <v>510</v>
      </c>
      <c r="D1280" s="341">
        <v>649</v>
      </c>
      <c r="E1280" s="341">
        <v>760</v>
      </c>
      <c r="F1280" s="341">
        <v>775</v>
      </c>
      <c r="G1280" s="341">
        <v>803</v>
      </c>
      <c r="H1280" s="341">
        <v>891</v>
      </c>
      <c r="I1280" s="342">
        <v>1113</v>
      </c>
      <c r="J1280" s="340">
        <v>46</v>
      </c>
      <c r="K1280" s="341">
        <v>94</v>
      </c>
      <c r="L1280" s="341">
        <v>170</v>
      </c>
      <c r="M1280" s="341">
        <v>345</v>
      </c>
      <c r="N1280" s="340">
        <v>510</v>
      </c>
      <c r="O1280" s="341">
        <v>801</v>
      </c>
      <c r="P1280" s="341">
        <v>867</v>
      </c>
      <c r="Q1280" s="343">
        <v>801</v>
      </c>
      <c r="R1280" s="344">
        <v>867</v>
      </c>
      <c r="S1280" s="344">
        <v>984</v>
      </c>
      <c r="T1280" s="344">
        <v>1255</v>
      </c>
      <c r="U1280" s="344">
        <v>1055</v>
      </c>
      <c r="V1280" s="344">
        <v>1055</v>
      </c>
      <c r="W1280" s="344">
        <v>122</v>
      </c>
      <c r="X1280" s="383">
        <v>137</v>
      </c>
      <c r="Y1280" s="384">
        <v>0.12</v>
      </c>
      <c r="Z1280" s="384">
        <v>0.25</v>
      </c>
      <c r="AA1280" s="384">
        <v>0.25</v>
      </c>
      <c r="AB1280" s="385">
        <v>0</v>
      </c>
      <c r="AC1280" s="385">
        <v>0</v>
      </c>
      <c r="AD1280" s="385">
        <v>132</v>
      </c>
      <c r="AE1280" s="385">
        <v>0</v>
      </c>
      <c r="AF1280" s="405">
        <v>0</v>
      </c>
      <c r="AG1280" s="333" t="s">
        <v>2162</v>
      </c>
      <c r="AH1280" s="388" t="s">
        <v>2161</v>
      </c>
      <c r="AI1280" s="388" t="s">
        <v>2162</v>
      </c>
      <c r="AJ1280" s="389">
        <v>18</v>
      </c>
      <c r="AK1280" s="390">
        <v>33</v>
      </c>
      <c r="AL1280" s="333">
        <v>96</v>
      </c>
      <c r="AM1280" s="333">
        <v>35.188621238425924</v>
      </c>
      <c r="AN1280" s="440">
        <v>203.28430555555559</v>
      </c>
      <c r="AO1280" s="389">
        <v>78.513888888888886</v>
      </c>
      <c r="AP1280" s="388">
        <v>21.037500000000001</v>
      </c>
      <c r="AQ1280" s="389">
        <v>4</v>
      </c>
      <c r="AR1280" s="389">
        <v>4</v>
      </c>
      <c r="AS1280" s="389">
        <v>0</v>
      </c>
      <c r="AT1280" s="389">
        <v>0</v>
      </c>
      <c r="AU1280" s="389">
        <v>4</v>
      </c>
      <c r="AV1280" s="389">
        <v>12</v>
      </c>
      <c r="AW1280" s="350">
        <v>3</v>
      </c>
      <c r="AX1280" s="391">
        <v>2</v>
      </c>
      <c r="AY1280" s="83">
        <v>24</v>
      </c>
      <c r="AZ1280" s="5">
        <v>0</v>
      </c>
      <c r="BA1280" s="5" t="s">
        <v>1537</v>
      </c>
      <c r="BB1280" s="5" t="s">
        <v>1537</v>
      </c>
      <c r="BC1280" s="5" t="s">
        <v>1537</v>
      </c>
      <c r="BD1280" s="4" t="s">
        <v>3612</v>
      </c>
      <c r="BE1280" s="5">
        <v>0</v>
      </c>
      <c r="BF1280" s="5">
        <v>0</v>
      </c>
      <c r="BG1280" s="5">
        <v>1</v>
      </c>
      <c r="BH1280" s="5" t="s">
        <v>1537</v>
      </c>
      <c r="BI1280" s="289"/>
      <c r="BJ1280" s="297">
        <v>46</v>
      </c>
      <c r="BK1280" s="297">
        <v>81</v>
      </c>
    </row>
    <row r="1281" spans="1:63" x14ac:dyDescent="0.2">
      <c r="A1281" s="294" t="s">
        <v>1723</v>
      </c>
      <c r="B1281" s="290" t="s">
        <v>2295</v>
      </c>
      <c r="C1281" s="340">
        <v>546</v>
      </c>
      <c r="D1281" s="341">
        <v>683</v>
      </c>
      <c r="E1281" s="341">
        <v>793</v>
      </c>
      <c r="F1281" s="341">
        <v>810</v>
      </c>
      <c r="G1281" s="341">
        <v>837</v>
      </c>
      <c r="H1281" s="341">
        <v>929</v>
      </c>
      <c r="I1281" s="342">
        <v>1152</v>
      </c>
      <c r="J1281" s="340">
        <v>53</v>
      </c>
      <c r="K1281" s="341">
        <v>110</v>
      </c>
      <c r="L1281" s="341">
        <v>170</v>
      </c>
      <c r="M1281" s="341">
        <v>345</v>
      </c>
      <c r="N1281" s="340">
        <v>546</v>
      </c>
      <c r="O1281" s="341">
        <v>835</v>
      </c>
      <c r="P1281" s="341">
        <v>903</v>
      </c>
      <c r="Q1281" s="343">
        <v>835</v>
      </c>
      <c r="R1281" s="344">
        <v>903</v>
      </c>
      <c r="S1281" s="344">
        <v>1024</v>
      </c>
      <c r="T1281" s="344">
        <v>1294</v>
      </c>
      <c r="U1281" s="344">
        <v>1096</v>
      </c>
      <c r="V1281" s="344">
        <v>1096</v>
      </c>
      <c r="W1281" s="344">
        <v>122</v>
      </c>
      <c r="X1281" s="383">
        <v>137</v>
      </c>
      <c r="Y1281" s="384">
        <v>0.12</v>
      </c>
      <c r="Z1281" s="384">
        <v>0.25</v>
      </c>
      <c r="AA1281" s="384">
        <v>0.25</v>
      </c>
      <c r="AB1281" s="385">
        <v>0</v>
      </c>
      <c r="AC1281" s="385">
        <v>0</v>
      </c>
      <c r="AD1281" s="385">
        <v>132</v>
      </c>
      <c r="AE1281" s="385">
        <v>0</v>
      </c>
      <c r="AF1281" s="405">
        <v>0</v>
      </c>
      <c r="AG1281" s="333" t="s">
        <v>2162</v>
      </c>
      <c r="AH1281" s="388" t="s">
        <v>2161</v>
      </c>
      <c r="AI1281" s="388" t="s">
        <v>2162</v>
      </c>
      <c r="AJ1281" s="389">
        <v>21</v>
      </c>
      <c r="AK1281" s="390">
        <v>33</v>
      </c>
      <c r="AL1281" s="333">
        <v>96</v>
      </c>
      <c r="AM1281" s="333">
        <v>40.744719328703702</v>
      </c>
      <c r="AN1281" s="440">
        <v>223.37993055555557</v>
      </c>
      <c r="AO1281" s="389">
        <v>87.123263888888886</v>
      </c>
      <c r="AP1281" s="388">
        <v>21.037500000000001</v>
      </c>
      <c r="AQ1281" s="389">
        <v>4</v>
      </c>
      <c r="AR1281" s="389">
        <v>4</v>
      </c>
      <c r="AS1281" s="389">
        <v>0</v>
      </c>
      <c r="AT1281" s="389">
        <v>0</v>
      </c>
      <c r="AU1281" s="389">
        <v>4</v>
      </c>
      <c r="AV1281" s="389">
        <v>12</v>
      </c>
      <c r="AW1281" s="350">
        <v>3</v>
      </c>
      <c r="AX1281" s="391">
        <v>2</v>
      </c>
      <c r="AY1281" s="83">
        <v>24</v>
      </c>
      <c r="AZ1281" s="5">
        <v>0</v>
      </c>
      <c r="BA1281" s="5" t="s">
        <v>1537</v>
      </c>
      <c r="BB1281" s="5" t="s">
        <v>1537</v>
      </c>
      <c r="BC1281" s="5" t="s">
        <v>1537</v>
      </c>
      <c r="BD1281" s="4" t="s">
        <v>3612</v>
      </c>
      <c r="BE1281" s="5">
        <v>0</v>
      </c>
      <c r="BF1281" s="5">
        <v>0</v>
      </c>
      <c r="BG1281" s="5">
        <v>1</v>
      </c>
      <c r="BH1281" s="5" t="s">
        <v>1537</v>
      </c>
      <c r="BI1281" s="289"/>
      <c r="BJ1281" s="297">
        <v>53</v>
      </c>
      <c r="BK1281" s="297">
        <v>84</v>
      </c>
    </row>
    <row r="1282" spans="1:63" x14ac:dyDescent="0.2">
      <c r="A1282" s="294" t="s">
        <v>318</v>
      </c>
      <c r="B1282" s="290" t="s">
        <v>2305</v>
      </c>
      <c r="C1282" s="340">
        <v>534</v>
      </c>
      <c r="D1282" s="341">
        <v>664</v>
      </c>
      <c r="E1282" s="341">
        <v>770</v>
      </c>
      <c r="F1282" s="341">
        <v>785</v>
      </c>
      <c r="G1282" s="341">
        <v>811</v>
      </c>
      <c r="H1282" s="341">
        <v>899</v>
      </c>
      <c r="I1282" s="342">
        <v>1111</v>
      </c>
      <c r="J1282" s="340">
        <v>60</v>
      </c>
      <c r="K1282" s="341">
        <v>126</v>
      </c>
      <c r="L1282" s="341">
        <v>160</v>
      </c>
      <c r="M1282" s="341">
        <v>327</v>
      </c>
      <c r="N1282" s="340">
        <v>534</v>
      </c>
      <c r="O1282" s="341">
        <v>796</v>
      </c>
      <c r="P1282" s="341">
        <v>863</v>
      </c>
      <c r="Q1282" s="343">
        <v>796</v>
      </c>
      <c r="R1282" s="344">
        <v>863</v>
      </c>
      <c r="S1282" s="344">
        <v>978</v>
      </c>
      <c r="T1282" s="344">
        <v>1211</v>
      </c>
      <c r="U1282" s="344">
        <v>1050</v>
      </c>
      <c r="V1282" s="344">
        <v>1050</v>
      </c>
      <c r="W1282" s="344">
        <v>122</v>
      </c>
      <c r="X1282" s="383">
        <v>137</v>
      </c>
      <c r="Y1282" s="384">
        <v>0.12</v>
      </c>
      <c r="Z1282" s="384">
        <v>0.25</v>
      </c>
      <c r="AA1282" s="384">
        <v>0.25</v>
      </c>
      <c r="AB1282" s="385">
        <v>0</v>
      </c>
      <c r="AC1282" s="385">
        <v>0</v>
      </c>
      <c r="AD1282" s="385">
        <v>110</v>
      </c>
      <c r="AE1282" s="385">
        <v>0</v>
      </c>
      <c r="AF1282" s="405">
        <v>0</v>
      </c>
      <c r="AG1282" s="333" t="s">
        <v>2162</v>
      </c>
      <c r="AH1282" s="388" t="s">
        <v>2161</v>
      </c>
      <c r="AI1282" s="388" t="s">
        <v>2162</v>
      </c>
      <c r="AJ1282" s="389">
        <v>24</v>
      </c>
      <c r="AK1282" s="390">
        <v>36</v>
      </c>
      <c r="AL1282" s="333">
        <v>84</v>
      </c>
      <c r="AM1282" s="333">
        <v>44.184932002314817</v>
      </c>
      <c r="AN1282" s="440">
        <v>224.39472222222227</v>
      </c>
      <c r="AO1282" s="389">
        <v>88.711805555555557</v>
      </c>
      <c r="AP1282" s="388">
        <v>19.95</v>
      </c>
      <c r="AQ1282" s="389">
        <v>4</v>
      </c>
      <c r="AR1282" s="389">
        <v>4</v>
      </c>
      <c r="AS1282" s="389">
        <v>0</v>
      </c>
      <c r="AT1282" s="389">
        <v>0</v>
      </c>
      <c r="AU1282" s="389">
        <v>3</v>
      </c>
      <c r="AV1282" s="389">
        <v>10</v>
      </c>
      <c r="AW1282" s="350">
        <v>3</v>
      </c>
      <c r="AX1282" s="391">
        <v>2</v>
      </c>
      <c r="AY1282" s="83">
        <v>24</v>
      </c>
      <c r="AZ1282" s="5">
        <v>0</v>
      </c>
      <c r="BA1282" s="5" t="s">
        <v>1537</v>
      </c>
      <c r="BB1282" s="5" t="s">
        <v>1537</v>
      </c>
      <c r="BC1282" s="5" t="s">
        <v>1537</v>
      </c>
      <c r="BD1282" s="4" t="s">
        <v>3612</v>
      </c>
      <c r="BE1282" s="5">
        <v>0</v>
      </c>
      <c r="BF1282" s="5">
        <v>0</v>
      </c>
      <c r="BG1282" s="5">
        <v>1</v>
      </c>
      <c r="BH1282" s="5" t="s">
        <v>1537</v>
      </c>
      <c r="BI1282" s="289"/>
      <c r="BJ1282" s="297">
        <v>60</v>
      </c>
      <c r="BK1282" s="297">
        <v>82</v>
      </c>
    </row>
    <row r="1283" spans="1:63" x14ac:dyDescent="0.2">
      <c r="A1283" s="294" t="s">
        <v>218</v>
      </c>
      <c r="B1283" s="290" t="s">
        <v>2170</v>
      </c>
      <c r="C1283" s="340">
        <v>407</v>
      </c>
      <c r="D1283" s="341">
        <v>541</v>
      </c>
      <c r="E1283" s="341">
        <v>646</v>
      </c>
      <c r="F1283" s="341">
        <v>660</v>
      </c>
      <c r="G1283" s="341">
        <v>684</v>
      </c>
      <c r="H1283" s="341">
        <v>762</v>
      </c>
      <c r="I1283" s="342">
        <v>974</v>
      </c>
      <c r="J1283" s="340">
        <v>31</v>
      </c>
      <c r="K1283" s="341">
        <v>63</v>
      </c>
      <c r="L1283" s="341">
        <v>160</v>
      </c>
      <c r="M1283" s="341">
        <v>327</v>
      </c>
      <c r="N1283" s="340">
        <v>407</v>
      </c>
      <c r="O1283" s="341">
        <v>673</v>
      </c>
      <c r="P1283" s="341">
        <v>729</v>
      </c>
      <c r="Q1283" s="343">
        <v>673</v>
      </c>
      <c r="R1283" s="344">
        <v>729</v>
      </c>
      <c r="S1283" s="344">
        <v>832</v>
      </c>
      <c r="T1283" s="344">
        <v>1070</v>
      </c>
      <c r="U1283" s="344">
        <v>902</v>
      </c>
      <c r="V1283" s="344">
        <v>902</v>
      </c>
      <c r="W1283" s="344">
        <v>122</v>
      </c>
      <c r="X1283" s="383">
        <v>137</v>
      </c>
      <c r="Y1283" s="384">
        <v>0.12</v>
      </c>
      <c r="Z1283" s="384">
        <v>0.25</v>
      </c>
      <c r="AA1283" s="384">
        <v>0.25</v>
      </c>
      <c r="AB1283" s="385">
        <v>0</v>
      </c>
      <c r="AC1283" s="385">
        <v>0</v>
      </c>
      <c r="AD1283" s="385">
        <v>110</v>
      </c>
      <c r="AE1283" s="385">
        <v>0</v>
      </c>
      <c r="AF1283" s="405">
        <v>0</v>
      </c>
      <c r="AG1283" s="333" t="s">
        <v>2162</v>
      </c>
      <c r="AH1283" s="388" t="s">
        <v>2161</v>
      </c>
      <c r="AI1283" s="388" t="s">
        <v>2162</v>
      </c>
      <c r="AJ1283" s="389">
        <v>12</v>
      </c>
      <c r="AK1283" s="390">
        <v>36</v>
      </c>
      <c r="AL1283" s="333">
        <v>84</v>
      </c>
      <c r="AM1283" s="333">
        <v>22.976164641203702</v>
      </c>
      <c r="AN1283" s="440">
        <v>151.71222222222224</v>
      </c>
      <c r="AO1283" s="389">
        <v>57.399305555555557</v>
      </c>
      <c r="AP1283" s="388">
        <v>19.95</v>
      </c>
      <c r="AQ1283" s="389">
        <v>4</v>
      </c>
      <c r="AR1283" s="389">
        <v>4</v>
      </c>
      <c r="AS1283" s="389">
        <v>0</v>
      </c>
      <c r="AT1283" s="389">
        <v>0</v>
      </c>
      <c r="AU1283" s="389">
        <v>3</v>
      </c>
      <c r="AV1283" s="389">
        <v>10</v>
      </c>
      <c r="AW1283" s="350">
        <v>2</v>
      </c>
      <c r="AX1283" s="391">
        <v>2</v>
      </c>
      <c r="AY1283" s="83">
        <v>24</v>
      </c>
      <c r="AZ1283" s="5">
        <v>0</v>
      </c>
      <c r="BA1283" s="5" t="s">
        <v>1537</v>
      </c>
      <c r="BB1283" s="5" t="s">
        <v>1537</v>
      </c>
      <c r="BC1283" s="5" t="s">
        <v>1537</v>
      </c>
      <c r="BD1283" s="4" t="s">
        <v>3612</v>
      </c>
      <c r="BE1283" s="5">
        <v>0</v>
      </c>
      <c r="BF1283" s="5">
        <v>0</v>
      </c>
      <c r="BG1283" s="5">
        <v>1</v>
      </c>
      <c r="BH1283" s="5" t="s">
        <v>1537</v>
      </c>
      <c r="BI1283" s="289"/>
      <c r="BJ1283" s="297">
        <v>31</v>
      </c>
      <c r="BK1283" s="297">
        <v>69</v>
      </c>
    </row>
    <row r="1284" spans="1:63" x14ac:dyDescent="0.2">
      <c r="A1284" s="294" t="s">
        <v>268</v>
      </c>
      <c r="B1284" s="290" t="s">
        <v>2215</v>
      </c>
      <c r="C1284" s="340">
        <v>507</v>
      </c>
      <c r="D1284" s="341">
        <v>638</v>
      </c>
      <c r="E1284" s="341">
        <v>742</v>
      </c>
      <c r="F1284" s="341">
        <v>757</v>
      </c>
      <c r="G1284" s="341">
        <v>784</v>
      </c>
      <c r="H1284" s="341">
        <v>869</v>
      </c>
      <c r="I1284" s="342">
        <v>1081</v>
      </c>
      <c r="J1284" s="340">
        <v>46</v>
      </c>
      <c r="K1284" s="341">
        <v>94</v>
      </c>
      <c r="L1284" s="341">
        <v>160</v>
      </c>
      <c r="M1284" s="341">
        <v>327</v>
      </c>
      <c r="N1284" s="340">
        <v>507</v>
      </c>
      <c r="O1284" s="341">
        <v>770</v>
      </c>
      <c r="P1284" s="341">
        <v>833</v>
      </c>
      <c r="Q1284" s="343">
        <v>770</v>
      </c>
      <c r="R1284" s="344">
        <v>833</v>
      </c>
      <c r="S1284" s="344">
        <v>946</v>
      </c>
      <c r="T1284" s="344">
        <v>1181</v>
      </c>
      <c r="U1284" s="344">
        <v>1018</v>
      </c>
      <c r="V1284" s="344">
        <v>1018</v>
      </c>
      <c r="W1284" s="344">
        <v>122</v>
      </c>
      <c r="X1284" s="383">
        <v>137</v>
      </c>
      <c r="Y1284" s="384">
        <v>0.12</v>
      </c>
      <c r="Z1284" s="384">
        <v>0.25</v>
      </c>
      <c r="AA1284" s="384">
        <v>0.25</v>
      </c>
      <c r="AB1284" s="385">
        <v>0</v>
      </c>
      <c r="AC1284" s="385">
        <v>0</v>
      </c>
      <c r="AD1284" s="385">
        <v>110</v>
      </c>
      <c r="AE1284" s="385">
        <v>0</v>
      </c>
      <c r="AF1284" s="405">
        <v>0</v>
      </c>
      <c r="AG1284" s="333" t="s">
        <v>2162</v>
      </c>
      <c r="AH1284" s="388" t="s">
        <v>2161</v>
      </c>
      <c r="AI1284" s="388" t="s">
        <v>2162</v>
      </c>
      <c r="AJ1284" s="389">
        <v>18</v>
      </c>
      <c r="AK1284" s="390">
        <v>36</v>
      </c>
      <c r="AL1284" s="333">
        <v>84</v>
      </c>
      <c r="AM1284" s="333">
        <v>33.58054832175926</v>
      </c>
      <c r="AN1284" s="440">
        <v>188.05347222222227</v>
      </c>
      <c r="AO1284" s="389">
        <v>73.055555555555557</v>
      </c>
      <c r="AP1284" s="388">
        <v>19.95</v>
      </c>
      <c r="AQ1284" s="389">
        <v>4</v>
      </c>
      <c r="AR1284" s="389">
        <v>4</v>
      </c>
      <c r="AS1284" s="389">
        <v>0</v>
      </c>
      <c r="AT1284" s="389">
        <v>0</v>
      </c>
      <c r="AU1284" s="389">
        <v>3</v>
      </c>
      <c r="AV1284" s="389">
        <v>10</v>
      </c>
      <c r="AW1284" s="350">
        <v>2</v>
      </c>
      <c r="AX1284" s="391">
        <v>2</v>
      </c>
      <c r="AY1284" s="83">
        <v>24</v>
      </c>
      <c r="AZ1284" s="5">
        <v>0</v>
      </c>
      <c r="BA1284" s="5" t="s">
        <v>1537</v>
      </c>
      <c r="BB1284" s="5" t="s">
        <v>1537</v>
      </c>
      <c r="BC1284" s="5" t="s">
        <v>1537</v>
      </c>
      <c r="BD1284" s="4" t="s">
        <v>3612</v>
      </c>
      <c r="BE1284" s="5">
        <v>0</v>
      </c>
      <c r="BF1284" s="5">
        <v>0</v>
      </c>
      <c r="BG1284" s="5">
        <v>1</v>
      </c>
      <c r="BH1284" s="5" t="s">
        <v>1537</v>
      </c>
      <c r="BI1284" s="289"/>
      <c r="BJ1284" s="297">
        <v>46</v>
      </c>
      <c r="BK1284" s="297">
        <v>79</v>
      </c>
    </row>
    <row r="1285" spans="1:63" x14ac:dyDescent="0.2">
      <c r="A1285" s="294" t="s">
        <v>1684</v>
      </c>
      <c r="B1285" s="290" t="s">
        <v>2260</v>
      </c>
      <c r="C1285" s="340">
        <v>542</v>
      </c>
      <c r="D1285" s="341">
        <v>671</v>
      </c>
      <c r="E1285" s="341">
        <v>776</v>
      </c>
      <c r="F1285" s="341">
        <v>792</v>
      </c>
      <c r="G1285" s="341">
        <v>819</v>
      </c>
      <c r="H1285" s="341">
        <v>907</v>
      </c>
      <c r="I1285" s="342">
        <v>1118</v>
      </c>
      <c r="J1285" s="340">
        <v>53</v>
      </c>
      <c r="K1285" s="341">
        <v>110</v>
      </c>
      <c r="L1285" s="341">
        <v>160</v>
      </c>
      <c r="M1285" s="341">
        <v>327</v>
      </c>
      <c r="N1285" s="340">
        <v>542</v>
      </c>
      <c r="O1285" s="341">
        <v>805</v>
      </c>
      <c r="P1285" s="341">
        <v>871</v>
      </c>
      <c r="Q1285" s="343">
        <v>805</v>
      </c>
      <c r="R1285" s="344">
        <v>871</v>
      </c>
      <c r="S1285" s="344">
        <v>986</v>
      </c>
      <c r="T1285" s="344">
        <v>1220</v>
      </c>
      <c r="U1285" s="344">
        <v>1059</v>
      </c>
      <c r="V1285" s="344">
        <v>1059</v>
      </c>
      <c r="W1285" s="344">
        <v>122</v>
      </c>
      <c r="X1285" s="383">
        <v>137</v>
      </c>
      <c r="Y1285" s="384">
        <v>0.12</v>
      </c>
      <c r="Z1285" s="384">
        <v>0.25</v>
      </c>
      <c r="AA1285" s="384">
        <v>0.25</v>
      </c>
      <c r="AB1285" s="385">
        <v>0</v>
      </c>
      <c r="AC1285" s="385">
        <v>0</v>
      </c>
      <c r="AD1285" s="385">
        <v>110</v>
      </c>
      <c r="AE1285" s="385">
        <v>0</v>
      </c>
      <c r="AF1285" s="405">
        <v>0</v>
      </c>
      <c r="AG1285" s="333" t="s">
        <v>2162</v>
      </c>
      <c r="AH1285" s="388" t="s">
        <v>2161</v>
      </c>
      <c r="AI1285" s="388" t="s">
        <v>2162</v>
      </c>
      <c r="AJ1285" s="389">
        <v>21</v>
      </c>
      <c r="AK1285" s="390">
        <v>36</v>
      </c>
      <c r="AL1285" s="333">
        <v>84</v>
      </c>
      <c r="AM1285" s="333">
        <v>38.882740162037038</v>
      </c>
      <c r="AN1285" s="440">
        <v>206.22409722222224</v>
      </c>
      <c r="AO1285" s="389">
        <v>80.883680555555557</v>
      </c>
      <c r="AP1285" s="388">
        <v>19.95</v>
      </c>
      <c r="AQ1285" s="389">
        <v>4</v>
      </c>
      <c r="AR1285" s="389">
        <v>4</v>
      </c>
      <c r="AS1285" s="389">
        <v>0</v>
      </c>
      <c r="AT1285" s="389">
        <v>0</v>
      </c>
      <c r="AU1285" s="389">
        <v>3</v>
      </c>
      <c r="AV1285" s="389">
        <v>10</v>
      </c>
      <c r="AW1285" s="350">
        <v>3</v>
      </c>
      <c r="AX1285" s="391">
        <v>2</v>
      </c>
      <c r="AY1285" s="83">
        <v>24</v>
      </c>
      <c r="AZ1285" s="5">
        <v>0</v>
      </c>
      <c r="BA1285" s="5" t="s">
        <v>1537</v>
      </c>
      <c r="BB1285" s="5" t="s">
        <v>1537</v>
      </c>
      <c r="BC1285" s="5" t="s">
        <v>1537</v>
      </c>
      <c r="BD1285" s="4" t="s">
        <v>3612</v>
      </c>
      <c r="BE1285" s="5">
        <v>0</v>
      </c>
      <c r="BF1285" s="5">
        <v>0</v>
      </c>
      <c r="BG1285" s="5">
        <v>1</v>
      </c>
      <c r="BH1285" s="5" t="s">
        <v>1537</v>
      </c>
      <c r="BI1285" s="289"/>
      <c r="BJ1285" s="297">
        <v>53</v>
      </c>
      <c r="BK1285" s="297">
        <v>82</v>
      </c>
    </row>
    <row r="1286" spans="1:63" x14ac:dyDescent="0.2">
      <c r="A1286" s="294" t="s">
        <v>328</v>
      </c>
      <c r="B1286" s="290" t="s">
        <v>2314</v>
      </c>
      <c r="C1286" s="340">
        <v>537</v>
      </c>
      <c r="D1286" s="341">
        <v>673</v>
      </c>
      <c r="E1286" s="341">
        <v>782</v>
      </c>
      <c r="F1286" s="341">
        <v>797</v>
      </c>
      <c r="G1286" s="341">
        <v>825</v>
      </c>
      <c r="H1286" s="341">
        <v>914</v>
      </c>
      <c r="I1286" s="342">
        <v>1134</v>
      </c>
      <c r="J1286" s="340">
        <v>60</v>
      </c>
      <c r="K1286" s="341">
        <v>126</v>
      </c>
      <c r="L1286" s="341">
        <v>168</v>
      </c>
      <c r="M1286" s="341">
        <v>340</v>
      </c>
      <c r="N1286" s="340">
        <v>537</v>
      </c>
      <c r="O1286" s="341">
        <v>820</v>
      </c>
      <c r="P1286" s="341">
        <v>885</v>
      </c>
      <c r="Q1286" s="343">
        <v>820</v>
      </c>
      <c r="R1286" s="344">
        <v>885</v>
      </c>
      <c r="S1286" s="344">
        <v>993</v>
      </c>
      <c r="T1286" s="344">
        <v>1290</v>
      </c>
      <c r="U1286" s="344">
        <v>1060</v>
      </c>
      <c r="V1286" s="344">
        <v>1060</v>
      </c>
      <c r="W1286" s="344">
        <v>122</v>
      </c>
      <c r="X1286" s="383">
        <v>137</v>
      </c>
      <c r="Y1286" s="384">
        <v>0.12</v>
      </c>
      <c r="Z1286" s="384">
        <v>0.25</v>
      </c>
      <c r="AA1286" s="384">
        <v>0.25</v>
      </c>
      <c r="AB1286" s="385">
        <v>0</v>
      </c>
      <c r="AC1286" s="385">
        <v>0</v>
      </c>
      <c r="AD1286" s="385">
        <v>110</v>
      </c>
      <c r="AE1286" s="385">
        <v>0</v>
      </c>
      <c r="AF1286" s="405">
        <v>0</v>
      </c>
      <c r="AG1286" s="333" t="s">
        <v>2162</v>
      </c>
      <c r="AH1286" s="388" t="s">
        <v>2161</v>
      </c>
      <c r="AI1286" s="388" t="s">
        <v>2162</v>
      </c>
      <c r="AJ1286" s="389">
        <v>24</v>
      </c>
      <c r="AK1286" s="390">
        <v>36</v>
      </c>
      <c r="AL1286" s="333">
        <v>87</v>
      </c>
      <c r="AM1286" s="333">
        <v>45.75828269675926</v>
      </c>
      <c r="AN1286" s="440">
        <v>229.41472222222228</v>
      </c>
      <c r="AO1286" s="389">
        <v>90.461805555555557</v>
      </c>
      <c r="AP1286" s="388">
        <v>20.7</v>
      </c>
      <c r="AQ1286" s="389">
        <v>4</v>
      </c>
      <c r="AR1286" s="389">
        <v>4</v>
      </c>
      <c r="AS1286" s="389">
        <v>0</v>
      </c>
      <c r="AT1286" s="389">
        <v>0</v>
      </c>
      <c r="AU1286" s="389">
        <v>3</v>
      </c>
      <c r="AV1286" s="389">
        <v>10</v>
      </c>
      <c r="AW1286" s="350">
        <v>3</v>
      </c>
      <c r="AX1286" s="391">
        <v>2</v>
      </c>
      <c r="AY1286" s="83">
        <v>24</v>
      </c>
      <c r="AZ1286" s="5">
        <v>0</v>
      </c>
      <c r="BA1286" s="5" t="s">
        <v>1537</v>
      </c>
      <c r="BB1286" s="5" t="s">
        <v>1537</v>
      </c>
      <c r="BC1286" s="5" t="s">
        <v>1537</v>
      </c>
      <c r="BD1286" s="4" t="s">
        <v>3612</v>
      </c>
      <c r="BE1286" s="5">
        <v>0</v>
      </c>
      <c r="BF1286" s="5">
        <v>0</v>
      </c>
      <c r="BG1286" s="5">
        <v>1</v>
      </c>
      <c r="BH1286" s="5" t="s">
        <v>1537</v>
      </c>
      <c r="BI1286" s="289"/>
      <c r="BJ1286" s="297">
        <v>60</v>
      </c>
      <c r="BK1286" s="297">
        <v>83</v>
      </c>
    </row>
    <row r="1287" spans="1:63" x14ac:dyDescent="0.2">
      <c r="A1287" s="294" t="s">
        <v>228</v>
      </c>
      <c r="B1287" s="290" t="s">
        <v>2179</v>
      </c>
      <c r="C1287" s="340">
        <v>409</v>
      </c>
      <c r="D1287" s="341">
        <v>548</v>
      </c>
      <c r="E1287" s="341">
        <v>657</v>
      </c>
      <c r="F1287" s="341">
        <v>671</v>
      </c>
      <c r="G1287" s="341">
        <v>696</v>
      </c>
      <c r="H1287" s="341">
        <v>775</v>
      </c>
      <c r="I1287" s="342">
        <v>995</v>
      </c>
      <c r="J1287" s="340">
        <v>31</v>
      </c>
      <c r="K1287" s="341">
        <v>63</v>
      </c>
      <c r="L1287" s="341">
        <v>168</v>
      </c>
      <c r="M1287" s="341">
        <v>340</v>
      </c>
      <c r="N1287" s="340">
        <v>409</v>
      </c>
      <c r="O1287" s="341">
        <v>694</v>
      </c>
      <c r="P1287" s="341">
        <v>749</v>
      </c>
      <c r="Q1287" s="343">
        <v>694</v>
      </c>
      <c r="R1287" s="344">
        <v>749</v>
      </c>
      <c r="S1287" s="344">
        <v>847</v>
      </c>
      <c r="T1287" s="344">
        <v>1148</v>
      </c>
      <c r="U1287" s="344">
        <v>911</v>
      </c>
      <c r="V1287" s="344">
        <v>911</v>
      </c>
      <c r="W1287" s="344">
        <v>122</v>
      </c>
      <c r="X1287" s="383">
        <v>137</v>
      </c>
      <c r="Y1287" s="384">
        <v>0.12</v>
      </c>
      <c r="Z1287" s="384">
        <v>0.25</v>
      </c>
      <c r="AA1287" s="384">
        <v>0.25</v>
      </c>
      <c r="AB1287" s="385">
        <v>0</v>
      </c>
      <c r="AC1287" s="385">
        <v>0</v>
      </c>
      <c r="AD1287" s="385">
        <v>110</v>
      </c>
      <c r="AE1287" s="385">
        <v>0</v>
      </c>
      <c r="AF1287" s="405">
        <v>0</v>
      </c>
      <c r="AG1287" s="333" t="s">
        <v>2162</v>
      </c>
      <c r="AH1287" s="388" t="s">
        <v>2161</v>
      </c>
      <c r="AI1287" s="388" t="s">
        <v>2162</v>
      </c>
      <c r="AJ1287" s="389">
        <v>12</v>
      </c>
      <c r="AK1287" s="390">
        <v>36</v>
      </c>
      <c r="AL1287" s="333">
        <v>87</v>
      </c>
      <c r="AM1287" s="333">
        <v>23.794307002314813</v>
      </c>
      <c r="AN1287" s="440">
        <v>155.63222222222223</v>
      </c>
      <c r="AO1287" s="389">
        <v>58.649305555555557</v>
      </c>
      <c r="AP1287" s="388">
        <v>20.7</v>
      </c>
      <c r="AQ1287" s="389">
        <v>4</v>
      </c>
      <c r="AR1287" s="389">
        <v>4</v>
      </c>
      <c r="AS1287" s="389">
        <v>0</v>
      </c>
      <c r="AT1287" s="389">
        <v>0</v>
      </c>
      <c r="AU1287" s="389">
        <v>3</v>
      </c>
      <c r="AV1287" s="389">
        <v>10</v>
      </c>
      <c r="AW1287" s="350">
        <v>2</v>
      </c>
      <c r="AX1287" s="391">
        <v>2</v>
      </c>
      <c r="AY1287" s="83">
        <v>24</v>
      </c>
      <c r="AZ1287" s="5">
        <v>0</v>
      </c>
      <c r="BA1287" s="5" t="s">
        <v>1537</v>
      </c>
      <c r="BB1287" s="5" t="s">
        <v>1537</v>
      </c>
      <c r="BC1287" s="5" t="s">
        <v>1537</v>
      </c>
      <c r="BD1287" s="4" t="s">
        <v>3612</v>
      </c>
      <c r="BE1287" s="5">
        <v>0</v>
      </c>
      <c r="BF1287" s="5">
        <v>0</v>
      </c>
      <c r="BG1287" s="5">
        <v>1</v>
      </c>
      <c r="BH1287" s="5" t="s">
        <v>1537</v>
      </c>
      <c r="BI1287" s="289"/>
      <c r="BJ1287" s="297">
        <v>31</v>
      </c>
      <c r="BK1287" s="297">
        <v>70</v>
      </c>
    </row>
    <row r="1288" spans="1:63" x14ac:dyDescent="0.2">
      <c r="A1288" s="294" t="s">
        <v>278</v>
      </c>
      <c r="B1288" s="290" t="s">
        <v>2224</v>
      </c>
      <c r="C1288" s="340">
        <v>509</v>
      </c>
      <c r="D1288" s="341">
        <v>645</v>
      </c>
      <c r="E1288" s="341">
        <v>754</v>
      </c>
      <c r="F1288" s="341">
        <v>770</v>
      </c>
      <c r="G1288" s="341">
        <v>795</v>
      </c>
      <c r="H1288" s="341">
        <v>883</v>
      </c>
      <c r="I1288" s="342">
        <v>1104</v>
      </c>
      <c r="J1288" s="340">
        <v>46</v>
      </c>
      <c r="K1288" s="341">
        <v>94</v>
      </c>
      <c r="L1288" s="341">
        <v>168</v>
      </c>
      <c r="M1288" s="341">
        <v>340</v>
      </c>
      <c r="N1288" s="340">
        <v>509</v>
      </c>
      <c r="O1288" s="341">
        <v>791</v>
      </c>
      <c r="P1288" s="341">
        <v>854</v>
      </c>
      <c r="Q1288" s="343">
        <v>791</v>
      </c>
      <c r="R1288" s="344">
        <v>854</v>
      </c>
      <c r="S1288" s="344">
        <v>960</v>
      </c>
      <c r="T1288" s="344">
        <v>1258</v>
      </c>
      <c r="U1288" s="344">
        <v>1027</v>
      </c>
      <c r="V1288" s="344">
        <v>1027</v>
      </c>
      <c r="W1288" s="344">
        <v>122</v>
      </c>
      <c r="X1288" s="383">
        <v>137</v>
      </c>
      <c r="Y1288" s="384">
        <v>0.12</v>
      </c>
      <c r="Z1288" s="384">
        <v>0.25</v>
      </c>
      <c r="AA1288" s="384">
        <v>0.25</v>
      </c>
      <c r="AB1288" s="385">
        <v>0</v>
      </c>
      <c r="AC1288" s="385">
        <v>0</v>
      </c>
      <c r="AD1288" s="385">
        <v>110</v>
      </c>
      <c r="AE1288" s="385">
        <v>0</v>
      </c>
      <c r="AF1288" s="405">
        <v>0</v>
      </c>
      <c r="AG1288" s="333" t="s">
        <v>2162</v>
      </c>
      <c r="AH1288" s="388" t="s">
        <v>2161</v>
      </c>
      <c r="AI1288" s="388" t="s">
        <v>2162</v>
      </c>
      <c r="AJ1288" s="389">
        <v>18</v>
      </c>
      <c r="AK1288" s="390">
        <v>36</v>
      </c>
      <c r="AL1288" s="333">
        <v>87</v>
      </c>
      <c r="AM1288" s="333">
        <v>34.776294849537038</v>
      </c>
      <c r="AN1288" s="440">
        <v>192.52347222222227</v>
      </c>
      <c r="AO1288" s="389">
        <v>74.555555555555557</v>
      </c>
      <c r="AP1288" s="388">
        <v>20.7</v>
      </c>
      <c r="AQ1288" s="389">
        <v>4</v>
      </c>
      <c r="AR1288" s="389">
        <v>4</v>
      </c>
      <c r="AS1288" s="389">
        <v>0</v>
      </c>
      <c r="AT1288" s="389">
        <v>0</v>
      </c>
      <c r="AU1288" s="389">
        <v>3</v>
      </c>
      <c r="AV1288" s="389">
        <v>10</v>
      </c>
      <c r="AW1288" s="350">
        <v>2</v>
      </c>
      <c r="AX1288" s="391">
        <v>2</v>
      </c>
      <c r="AY1288" s="83">
        <v>24</v>
      </c>
      <c r="AZ1288" s="5">
        <v>0</v>
      </c>
      <c r="BA1288" s="5" t="s">
        <v>1537</v>
      </c>
      <c r="BB1288" s="5" t="s">
        <v>1537</v>
      </c>
      <c r="BC1288" s="5" t="s">
        <v>1537</v>
      </c>
      <c r="BD1288" s="4" t="s">
        <v>3612</v>
      </c>
      <c r="BE1288" s="5">
        <v>0</v>
      </c>
      <c r="BF1288" s="5">
        <v>0</v>
      </c>
      <c r="BG1288" s="5">
        <v>1</v>
      </c>
      <c r="BH1288" s="5" t="s">
        <v>1537</v>
      </c>
      <c r="BI1288" s="289"/>
      <c r="BJ1288" s="297">
        <v>46</v>
      </c>
      <c r="BK1288" s="297">
        <v>80</v>
      </c>
    </row>
    <row r="1289" spans="1:63" x14ac:dyDescent="0.2">
      <c r="A1289" s="294" t="s">
        <v>1694</v>
      </c>
      <c r="B1289" s="290" t="s">
        <v>2269</v>
      </c>
      <c r="C1289" s="340">
        <v>545</v>
      </c>
      <c r="D1289" s="341">
        <v>680</v>
      </c>
      <c r="E1289" s="341">
        <v>789</v>
      </c>
      <c r="F1289" s="341">
        <v>806</v>
      </c>
      <c r="G1289" s="341">
        <v>831</v>
      </c>
      <c r="H1289" s="341">
        <v>921</v>
      </c>
      <c r="I1289" s="342">
        <v>1143</v>
      </c>
      <c r="J1289" s="340">
        <v>53</v>
      </c>
      <c r="K1289" s="341">
        <v>110</v>
      </c>
      <c r="L1289" s="341">
        <v>168</v>
      </c>
      <c r="M1289" s="341">
        <v>340</v>
      </c>
      <c r="N1289" s="340">
        <v>545</v>
      </c>
      <c r="O1289" s="341">
        <v>826</v>
      </c>
      <c r="P1289" s="341">
        <v>892</v>
      </c>
      <c r="Q1289" s="343">
        <v>826</v>
      </c>
      <c r="R1289" s="344">
        <v>892</v>
      </c>
      <c r="S1289" s="344">
        <v>1001</v>
      </c>
      <c r="T1289" s="344">
        <v>1298</v>
      </c>
      <c r="U1289" s="344">
        <v>1069</v>
      </c>
      <c r="V1289" s="344">
        <v>1069</v>
      </c>
      <c r="W1289" s="344">
        <v>122</v>
      </c>
      <c r="X1289" s="383">
        <v>137</v>
      </c>
      <c r="Y1289" s="384">
        <v>0.12</v>
      </c>
      <c r="Z1289" s="384">
        <v>0.25</v>
      </c>
      <c r="AA1289" s="384">
        <v>0.25</v>
      </c>
      <c r="AB1289" s="385">
        <v>0</v>
      </c>
      <c r="AC1289" s="385">
        <v>0</v>
      </c>
      <c r="AD1289" s="385">
        <v>110</v>
      </c>
      <c r="AE1289" s="385">
        <v>0</v>
      </c>
      <c r="AF1289" s="405">
        <v>0</v>
      </c>
      <c r="AG1289" s="333" t="s">
        <v>2162</v>
      </c>
      <c r="AH1289" s="388" t="s">
        <v>2161</v>
      </c>
      <c r="AI1289" s="388" t="s">
        <v>2162</v>
      </c>
      <c r="AJ1289" s="389">
        <v>21</v>
      </c>
      <c r="AK1289" s="390">
        <v>36</v>
      </c>
      <c r="AL1289" s="333">
        <v>87</v>
      </c>
      <c r="AM1289" s="333">
        <v>40.267288773148145</v>
      </c>
      <c r="AN1289" s="440">
        <v>210.96909722222227</v>
      </c>
      <c r="AO1289" s="389">
        <v>82.508680555555557</v>
      </c>
      <c r="AP1289" s="388">
        <v>20.7</v>
      </c>
      <c r="AQ1289" s="389">
        <v>4</v>
      </c>
      <c r="AR1289" s="389">
        <v>4</v>
      </c>
      <c r="AS1289" s="389">
        <v>0</v>
      </c>
      <c r="AT1289" s="389">
        <v>0</v>
      </c>
      <c r="AU1289" s="389">
        <v>3</v>
      </c>
      <c r="AV1289" s="389">
        <v>10</v>
      </c>
      <c r="AW1289" s="350">
        <v>3</v>
      </c>
      <c r="AX1289" s="391">
        <v>2</v>
      </c>
      <c r="AY1289" s="83">
        <v>24</v>
      </c>
      <c r="AZ1289" s="5">
        <v>0</v>
      </c>
      <c r="BA1289" s="5" t="s">
        <v>1537</v>
      </c>
      <c r="BB1289" s="5" t="s">
        <v>1537</v>
      </c>
      <c r="BC1289" s="5" t="s">
        <v>1537</v>
      </c>
      <c r="BD1289" s="4" t="s">
        <v>3612</v>
      </c>
      <c r="BE1289" s="5">
        <v>0</v>
      </c>
      <c r="BF1289" s="5">
        <v>0</v>
      </c>
      <c r="BG1289" s="5">
        <v>1</v>
      </c>
      <c r="BH1289" s="5" t="s">
        <v>1537</v>
      </c>
      <c r="BI1289" s="289"/>
      <c r="BJ1289" s="297">
        <v>53</v>
      </c>
      <c r="BK1289" s="297">
        <v>84</v>
      </c>
    </row>
    <row r="1290" spans="1:63" x14ac:dyDescent="0.2">
      <c r="A1290" s="294" t="s">
        <v>1219</v>
      </c>
      <c r="B1290" s="290" t="s">
        <v>2323</v>
      </c>
      <c r="C1290" s="340">
        <v>541</v>
      </c>
      <c r="D1290" s="341">
        <v>681</v>
      </c>
      <c r="E1290" s="341">
        <v>793</v>
      </c>
      <c r="F1290" s="341">
        <v>811</v>
      </c>
      <c r="G1290" s="341">
        <v>838</v>
      </c>
      <c r="H1290" s="341">
        <v>930</v>
      </c>
      <c r="I1290" s="342">
        <v>1157</v>
      </c>
      <c r="J1290" s="340">
        <v>60</v>
      </c>
      <c r="K1290" s="341">
        <v>126</v>
      </c>
      <c r="L1290" s="341">
        <v>173</v>
      </c>
      <c r="M1290" s="341">
        <v>352</v>
      </c>
      <c r="N1290" s="340">
        <v>541</v>
      </c>
      <c r="O1290" s="341">
        <v>829</v>
      </c>
      <c r="P1290" s="341">
        <v>898</v>
      </c>
      <c r="Q1290" s="343">
        <v>829</v>
      </c>
      <c r="R1290" s="344">
        <v>898</v>
      </c>
      <c r="S1290" s="344">
        <v>1015</v>
      </c>
      <c r="T1290" s="344">
        <v>1288</v>
      </c>
      <c r="U1290" s="344">
        <v>1087</v>
      </c>
      <c r="V1290" s="344">
        <v>1087</v>
      </c>
      <c r="W1290" s="344">
        <v>122</v>
      </c>
      <c r="X1290" s="383">
        <v>137</v>
      </c>
      <c r="Y1290" s="384">
        <v>0.12</v>
      </c>
      <c r="Z1290" s="384">
        <v>0.25</v>
      </c>
      <c r="AA1290" s="384">
        <v>0.25</v>
      </c>
      <c r="AB1290" s="385">
        <v>0</v>
      </c>
      <c r="AC1290" s="385">
        <v>0</v>
      </c>
      <c r="AD1290" s="385">
        <v>110</v>
      </c>
      <c r="AE1290" s="385">
        <v>0</v>
      </c>
      <c r="AF1290" s="405">
        <v>0</v>
      </c>
      <c r="AG1290" s="333" t="s">
        <v>2162</v>
      </c>
      <c r="AH1290" s="388" t="s">
        <v>2161</v>
      </c>
      <c r="AI1290" s="388" t="s">
        <v>2162</v>
      </c>
      <c r="AJ1290" s="389">
        <v>24</v>
      </c>
      <c r="AK1290" s="390">
        <v>36</v>
      </c>
      <c r="AL1290" s="333">
        <v>90</v>
      </c>
      <c r="AM1290" s="333">
        <v>47.331633391203702</v>
      </c>
      <c r="AN1290" s="440">
        <v>234.43472222222226</v>
      </c>
      <c r="AO1290" s="389">
        <v>92.211805555555557</v>
      </c>
      <c r="AP1290" s="388">
        <v>21.45</v>
      </c>
      <c r="AQ1290" s="389">
        <v>4</v>
      </c>
      <c r="AR1290" s="389">
        <v>4</v>
      </c>
      <c r="AS1290" s="389">
        <v>0</v>
      </c>
      <c r="AT1290" s="389">
        <v>0</v>
      </c>
      <c r="AU1290" s="389">
        <v>3</v>
      </c>
      <c r="AV1290" s="389">
        <v>10</v>
      </c>
      <c r="AW1290" s="350">
        <v>3</v>
      </c>
      <c r="AX1290" s="391">
        <v>2</v>
      </c>
      <c r="AY1290" s="83">
        <v>24</v>
      </c>
      <c r="AZ1290" s="5">
        <v>0</v>
      </c>
      <c r="BA1290" s="5" t="s">
        <v>1537</v>
      </c>
      <c r="BB1290" s="5" t="s">
        <v>1537</v>
      </c>
      <c r="BC1290" s="5" t="s">
        <v>1537</v>
      </c>
      <c r="BD1290" s="4" t="s">
        <v>3612</v>
      </c>
      <c r="BE1290" s="5">
        <v>0</v>
      </c>
      <c r="BF1290" s="5">
        <v>0</v>
      </c>
      <c r="BG1290" s="5">
        <v>1</v>
      </c>
      <c r="BH1290" s="5" t="s">
        <v>1537</v>
      </c>
      <c r="BI1290" s="289"/>
      <c r="BJ1290" s="297">
        <v>60</v>
      </c>
      <c r="BK1290" s="297">
        <v>84</v>
      </c>
    </row>
    <row r="1291" spans="1:63" x14ac:dyDescent="0.2">
      <c r="A1291" s="294" t="s">
        <v>238</v>
      </c>
      <c r="B1291" s="290" t="s">
        <v>2188</v>
      </c>
      <c r="C1291" s="340">
        <v>411</v>
      </c>
      <c r="D1291" s="341">
        <v>555</v>
      </c>
      <c r="E1291" s="341">
        <v>667</v>
      </c>
      <c r="F1291" s="341">
        <v>683</v>
      </c>
      <c r="G1291" s="341">
        <v>708</v>
      </c>
      <c r="H1291" s="341">
        <v>789</v>
      </c>
      <c r="I1291" s="342">
        <v>1017</v>
      </c>
      <c r="J1291" s="340">
        <v>31</v>
      </c>
      <c r="K1291" s="341">
        <v>63</v>
      </c>
      <c r="L1291" s="341">
        <v>173</v>
      </c>
      <c r="M1291" s="341">
        <v>352</v>
      </c>
      <c r="N1291" s="340">
        <v>411</v>
      </c>
      <c r="O1291" s="341">
        <v>701</v>
      </c>
      <c r="P1291" s="341">
        <v>762</v>
      </c>
      <c r="Q1291" s="343">
        <v>701</v>
      </c>
      <c r="R1291" s="344">
        <v>762</v>
      </c>
      <c r="S1291" s="344">
        <v>866</v>
      </c>
      <c r="T1291" s="344">
        <v>1144</v>
      </c>
      <c r="U1291" s="344">
        <v>935</v>
      </c>
      <c r="V1291" s="344">
        <v>935</v>
      </c>
      <c r="W1291" s="344">
        <v>122</v>
      </c>
      <c r="X1291" s="383">
        <v>137</v>
      </c>
      <c r="Y1291" s="384">
        <v>0.12</v>
      </c>
      <c r="Z1291" s="384">
        <v>0.25</v>
      </c>
      <c r="AA1291" s="384">
        <v>0.25</v>
      </c>
      <c r="AB1291" s="385">
        <v>0</v>
      </c>
      <c r="AC1291" s="385">
        <v>0</v>
      </c>
      <c r="AD1291" s="385">
        <v>110</v>
      </c>
      <c r="AE1291" s="385">
        <v>0</v>
      </c>
      <c r="AF1291" s="405">
        <v>0</v>
      </c>
      <c r="AG1291" s="333" t="s">
        <v>2162</v>
      </c>
      <c r="AH1291" s="388" t="s">
        <v>2161</v>
      </c>
      <c r="AI1291" s="388" t="s">
        <v>2162</v>
      </c>
      <c r="AJ1291" s="389">
        <v>12</v>
      </c>
      <c r="AK1291" s="390">
        <v>36</v>
      </c>
      <c r="AL1291" s="333">
        <v>90</v>
      </c>
      <c r="AM1291" s="333">
        <v>24.612449363425927</v>
      </c>
      <c r="AN1291" s="440">
        <v>159.55222222222224</v>
      </c>
      <c r="AO1291" s="389">
        <v>59.899305555555557</v>
      </c>
      <c r="AP1291" s="388">
        <v>21.45</v>
      </c>
      <c r="AQ1291" s="389">
        <v>4</v>
      </c>
      <c r="AR1291" s="389">
        <v>4</v>
      </c>
      <c r="AS1291" s="389">
        <v>0</v>
      </c>
      <c r="AT1291" s="389">
        <v>0</v>
      </c>
      <c r="AU1291" s="389">
        <v>3</v>
      </c>
      <c r="AV1291" s="389">
        <v>10</v>
      </c>
      <c r="AW1291" s="350">
        <v>2</v>
      </c>
      <c r="AX1291" s="391">
        <v>2</v>
      </c>
      <c r="AY1291" s="83">
        <v>24</v>
      </c>
      <c r="AZ1291" s="5">
        <v>0</v>
      </c>
      <c r="BA1291" s="5" t="s">
        <v>1537</v>
      </c>
      <c r="BB1291" s="5" t="s">
        <v>1537</v>
      </c>
      <c r="BC1291" s="5" t="s">
        <v>1537</v>
      </c>
      <c r="BD1291" s="4" t="s">
        <v>3612</v>
      </c>
      <c r="BE1291" s="5">
        <v>0</v>
      </c>
      <c r="BF1291" s="5">
        <v>0</v>
      </c>
      <c r="BG1291" s="5">
        <v>1</v>
      </c>
      <c r="BH1291" s="5" t="s">
        <v>1537</v>
      </c>
      <c r="BI1291" s="289"/>
      <c r="BJ1291" s="297">
        <v>31</v>
      </c>
      <c r="BK1291" s="297">
        <v>71</v>
      </c>
    </row>
    <row r="1292" spans="1:63" x14ac:dyDescent="0.2">
      <c r="A1292" s="294" t="s">
        <v>288</v>
      </c>
      <c r="B1292" s="290" t="s">
        <v>2233</v>
      </c>
      <c r="C1292" s="340">
        <v>511</v>
      </c>
      <c r="D1292" s="341">
        <v>653</v>
      </c>
      <c r="E1292" s="341">
        <v>766</v>
      </c>
      <c r="F1292" s="341">
        <v>782</v>
      </c>
      <c r="G1292" s="341">
        <v>809</v>
      </c>
      <c r="H1292" s="341">
        <v>898</v>
      </c>
      <c r="I1292" s="342">
        <v>1126</v>
      </c>
      <c r="J1292" s="340">
        <v>46</v>
      </c>
      <c r="K1292" s="341">
        <v>94</v>
      </c>
      <c r="L1292" s="341">
        <v>173</v>
      </c>
      <c r="M1292" s="341">
        <v>352</v>
      </c>
      <c r="N1292" s="340">
        <v>511</v>
      </c>
      <c r="O1292" s="341">
        <v>801</v>
      </c>
      <c r="P1292" s="341">
        <v>867</v>
      </c>
      <c r="Q1292" s="343">
        <v>801</v>
      </c>
      <c r="R1292" s="344">
        <v>867</v>
      </c>
      <c r="S1292" s="344">
        <v>981</v>
      </c>
      <c r="T1292" s="344">
        <v>1255</v>
      </c>
      <c r="U1292" s="344">
        <v>1053</v>
      </c>
      <c r="V1292" s="344">
        <v>1053</v>
      </c>
      <c r="W1292" s="344">
        <v>122</v>
      </c>
      <c r="X1292" s="383">
        <v>137</v>
      </c>
      <c r="Y1292" s="384">
        <v>0.12</v>
      </c>
      <c r="Z1292" s="384">
        <v>0.25</v>
      </c>
      <c r="AA1292" s="384">
        <v>0.25</v>
      </c>
      <c r="AB1292" s="385">
        <v>0</v>
      </c>
      <c r="AC1292" s="385">
        <v>0</v>
      </c>
      <c r="AD1292" s="385">
        <v>110</v>
      </c>
      <c r="AE1292" s="385">
        <v>0</v>
      </c>
      <c r="AF1292" s="405">
        <v>0</v>
      </c>
      <c r="AG1292" s="333" t="s">
        <v>2162</v>
      </c>
      <c r="AH1292" s="388" t="s">
        <v>2161</v>
      </c>
      <c r="AI1292" s="388" t="s">
        <v>2162</v>
      </c>
      <c r="AJ1292" s="389">
        <v>18</v>
      </c>
      <c r="AK1292" s="390">
        <v>36</v>
      </c>
      <c r="AL1292" s="333">
        <v>90</v>
      </c>
      <c r="AM1292" s="333">
        <v>35.972041377314817</v>
      </c>
      <c r="AN1292" s="440">
        <v>196.99347222222227</v>
      </c>
      <c r="AO1292" s="389">
        <v>76.055555555555557</v>
      </c>
      <c r="AP1292" s="388">
        <v>21.45</v>
      </c>
      <c r="AQ1292" s="389">
        <v>4</v>
      </c>
      <c r="AR1292" s="389">
        <v>4</v>
      </c>
      <c r="AS1292" s="389">
        <v>0</v>
      </c>
      <c r="AT1292" s="389">
        <v>0</v>
      </c>
      <c r="AU1292" s="389">
        <v>3</v>
      </c>
      <c r="AV1292" s="389">
        <v>10</v>
      </c>
      <c r="AW1292" s="350">
        <v>2</v>
      </c>
      <c r="AX1292" s="391">
        <v>2</v>
      </c>
      <c r="AY1292" s="83">
        <v>24</v>
      </c>
      <c r="AZ1292" s="5">
        <v>0</v>
      </c>
      <c r="BA1292" s="5" t="s">
        <v>1537</v>
      </c>
      <c r="BB1292" s="5" t="s">
        <v>1537</v>
      </c>
      <c r="BC1292" s="5" t="s">
        <v>1537</v>
      </c>
      <c r="BD1292" s="4" t="s">
        <v>3612</v>
      </c>
      <c r="BE1292" s="5">
        <v>0</v>
      </c>
      <c r="BF1292" s="5">
        <v>0</v>
      </c>
      <c r="BG1292" s="5">
        <v>1</v>
      </c>
      <c r="BH1292" s="5" t="s">
        <v>1537</v>
      </c>
      <c r="BI1292" s="289"/>
      <c r="BJ1292" s="297">
        <v>46</v>
      </c>
      <c r="BK1292" s="297">
        <v>81</v>
      </c>
    </row>
    <row r="1293" spans="1:63" x14ac:dyDescent="0.2">
      <c r="A1293" s="294" t="s">
        <v>1704</v>
      </c>
      <c r="B1293" s="290" t="s">
        <v>2278</v>
      </c>
      <c r="C1293" s="340">
        <v>547</v>
      </c>
      <c r="D1293" s="341">
        <v>688</v>
      </c>
      <c r="E1293" s="341">
        <v>802</v>
      </c>
      <c r="F1293" s="341">
        <v>817</v>
      </c>
      <c r="G1293" s="341">
        <v>845</v>
      </c>
      <c r="H1293" s="341">
        <v>937</v>
      </c>
      <c r="I1293" s="342">
        <v>1165</v>
      </c>
      <c r="J1293" s="340">
        <v>53</v>
      </c>
      <c r="K1293" s="341">
        <v>110</v>
      </c>
      <c r="L1293" s="341">
        <v>173</v>
      </c>
      <c r="M1293" s="341">
        <v>352</v>
      </c>
      <c r="N1293" s="340">
        <v>547</v>
      </c>
      <c r="O1293" s="341">
        <v>836</v>
      </c>
      <c r="P1293" s="341">
        <v>906</v>
      </c>
      <c r="Q1293" s="343">
        <v>836</v>
      </c>
      <c r="R1293" s="344">
        <v>906</v>
      </c>
      <c r="S1293" s="344">
        <v>1022</v>
      </c>
      <c r="T1293" s="344">
        <v>1295</v>
      </c>
      <c r="U1293" s="344">
        <v>1096</v>
      </c>
      <c r="V1293" s="344">
        <v>1096</v>
      </c>
      <c r="W1293" s="344">
        <v>122</v>
      </c>
      <c r="X1293" s="383">
        <v>137</v>
      </c>
      <c r="Y1293" s="384">
        <v>0.12</v>
      </c>
      <c r="Z1293" s="384">
        <v>0.25</v>
      </c>
      <c r="AA1293" s="384">
        <v>0.25</v>
      </c>
      <c r="AB1293" s="385">
        <v>0</v>
      </c>
      <c r="AC1293" s="385">
        <v>0</v>
      </c>
      <c r="AD1293" s="385">
        <v>110</v>
      </c>
      <c r="AE1293" s="385">
        <v>0</v>
      </c>
      <c r="AF1293" s="405">
        <v>0</v>
      </c>
      <c r="AG1293" s="333" t="s">
        <v>2162</v>
      </c>
      <c r="AH1293" s="388" t="s">
        <v>2161</v>
      </c>
      <c r="AI1293" s="388" t="s">
        <v>2162</v>
      </c>
      <c r="AJ1293" s="389">
        <v>21</v>
      </c>
      <c r="AK1293" s="390">
        <v>36</v>
      </c>
      <c r="AL1293" s="333">
        <v>90</v>
      </c>
      <c r="AM1293" s="333">
        <v>41.65183738425926</v>
      </c>
      <c r="AN1293" s="440">
        <v>215.71409722222228</v>
      </c>
      <c r="AO1293" s="389">
        <v>84.133680555555557</v>
      </c>
      <c r="AP1293" s="388">
        <v>21.45</v>
      </c>
      <c r="AQ1293" s="389">
        <v>4</v>
      </c>
      <c r="AR1293" s="389">
        <v>4</v>
      </c>
      <c r="AS1293" s="389">
        <v>0</v>
      </c>
      <c r="AT1293" s="389">
        <v>0</v>
      </c>
      <c r="AU1293" s="389">
        <v>3</v>
      </c>
      <c r="AV1293" s="389">
        <v>10</v>
      </c>
      <c r="AW1293" s="350">
        <v>3</v>
      </c>
      <c r="AX1293" s="391">
        <v>2</v>
      </c>
      <c r="AY1293" s="83">
        <v>24</v>
      </c>
      <c r="AZ1293" s="5">
        <v>0</v>
      </c>
      <c r="BA1293" s="5" t="s">
        <v>1537</v>
      </c>
      <c r="BB1293" s="5" t="s">
        <v>1537</v>
      </c>
      <c r="BC1293" s="5" t="s">
        <v>1537</v>
      </c>
      <c r="BD1293" s="4" t="s">
        <v>3612</v>
      </c>
      <c r="BE1293" s="5">
        <v>0</v>
      </c>
      <c r="BF1293" s="5">
        <v>0</v>
      </c>
      <c r="BG1293" s="5">
        <v>1</v>
      </c>
      <c r="BH1293" s="5" t="s">
        <v>1537</v>
      </c>
      <c r="BI1293" s="289"/>
      <c r="BJ1293" s="297">
        <v>53</v>
      </c>
      <c r="BK1293" s="297">
        <v>85</v>
      </c>
    </row>
    <row r="1294" spans="1:63" x14ac:dyDescent="0.2">
      <c r="A1294" s="294" t="s">
        <v>347</v>
      </c>
      <c r="B1294" s="290" t="s">
        <v>2332</v>
      </c>
      <c r="C1294" s="340">
        <v>544</v>
      </c>
      <c r="D1294" s="341">
        <v>689</v>
      </c>
      <c r="E1294" s="341">
        <v>807</v>
      </c>
      <c r="F1294" s="341">
        <v>823</v>
      </c>
      <c r="G1294" s="341">
        <v>851</v>
      </c>
      <c r="H1294" s="341">
        <v>944</v>
      </c>
      <c r="I1294" s="342">
        <v>1180</v>
      </c>
      <c r="J1294" s="340">
        <v>60</v>
      </c>
      <c r="K1294" s="341">
        <v>126</v>
      </c>
      <c r="L1294" s="341">
        <v>178</v>
      </c>
      <c r="M1294" s="341">
        <v>364</v>
      </c>
      <c r="N1294" s="340">
        <v>544</v>
      </c>
      <c r="O1294" s="341">
        <v>839</v>
      </c>
      <c r="P1294" s="341">
        <v>909</v>
      </c>
      <c r="Q1294" s="343">
        <v>839</v>
      </c>
      <c r="R1294" s="344">
        <v>909</v>
      </c>
      <c r="S1294" s="344">
        <v>1026</v>
      </c>
      <c r="T1294" s="344">
        <v>1293</v>
      </c>
      <c r="U1294" s="344">
        <v>1100</v>
      </c>
      <c r="V1294" s="344">
        <v>1100</v>
      </c>
      <c r="W1294" s="344">
        <v>122</v>
      </c>
      <c r="X1294" s="383">
        <v>137</v>
      </c>
      <c r="Y1294" s="384">
        <v>0.12</v>
      </c>
      <c r="Z1294" s="384">
        <v>0.25</v>
      </c>
      <c r="AA1294" s="384">
        <v>0.25</v>
      </c>
      <c r="AB1294" s="385">
        <v>0</v>
      </c>
      <c r="AC1294" s="385">
        <v>0</v>
      </c>
      <c r="AD1294" s="385">
        <v>132</v>
      </c>
      <c r="AE1294" s="385">
        <v>0</v>
      </c>
      <c r="AF1294" s="405">
        <v>0</v>
      </c>
      <c r="AG1294" s="333" t="s">
        <v>2162</v>
      </c>
      <c r="AH1294" s="388" t="s">
        <v>2161</v>
      </c>
      <c r="AI1294" s="388" t="s">
        <v>2162</v>
      </c>
      <c r="AJ1294" s="389">
        <v>24</v>
      </c>
      <c r="AK1294" s="390">
        <v>36</v>
      </c>
      <c r="AL1294" s="333">
        <v>93</v>
      </c>
      <c r="AM1294" s="333">
        <v>48.904984085648145</v>
      </c>
      <c r="AN1294" s="440">
        <v>254.36222222222224</v>
      </c>
      <c r="AO1294" s="389">
        <v>99.472222222222229</v>
      </c>
      <c r="AP1294" s="388">
        <v>22.2</v>
      </c>
      <c r="AQ1294" s="389">
        <v>4</v>
      </c>
      <c r="AR1294" s="389">
        <v>4</v>
      </c>
      <c r="AS1294" s="389">
        <v>0</v>
      </c>
      <c r="AT1294" s="389">
        <v>0</v>
      </c>
      <c r="AU1294" s="389">
        <v>4</v>
      </c>
      <c r="AV1294" s="389">
        <v>12</v>
      </c>
      <c r="AW1294" s="350">
        <v>3</v>
      </c>
      <c r="AX1294" s="391">
        <v>2</v>
      </c>
      <c r="AY1294" s="83">
        <v>24</v>
      </c>
      <c r="AZ1294" s="5">
        <v>0</v>
      </c>
      <c r="BA1294" s="5" t="s">
        <v>1537</v>
      </c>
      <c r="BB1294" s="5" t="s">
        <v>1537</v>
      </c>
      <c r="BC1294" s="5" t="s">
        <v>1537</v>
      </c>
      <c r="BD1294" s="4" t="s">
        <v>3612</v>
      </c>
      <c r="BE1294" s="5">
        <v>0</v>
      </c>
      <c r="BF1294" s="5">
        <v>0</v>
      </c>
      <c r="BG1294" s="5">
        <v>1</v>
      </c>
      <c r="BH1294" s="5" t="s">
        <v>1537</v>
      </c>
      <c r="BI1294" s="289"/>
      <c r="BJ1294" s="297">
        <v>60</v>
      </c>
      <c r="BK1294" s="297">
        <v>86</v>
      </c>
    </row>
    <row r="1295" spans="1:63" x14ac:dyDescent="0.2">
      <c r="A1295" s="294" t="s">
        <v>248</v>
      </c>
      <c r="B1295" s="290" t="s">
        <v>2198</v>
      </c>
      <c r="C1295" s="340">
        <v>413</v>
      </c>
      <c r="D1295" s="341">
        <v>563</v>
      </c>
      <c r="E1295" s="341">
        <v>679</v>
      </c>
      <c r="F1295" s="341">
        <v>694</v>
      </c>
      <c r="G1295" s="341">
        <v>720</v>
      </c>
      <c r="H1295" s="341">
        <v>803</v>
      </c>
      <c r="I1295" s="342">
        <v>1038</v>
      </c>
      <c r="J1295" s="340">
        <v>31</v>
      </c>
      <c r="K1295" s="341">
        <v>63</v>
      </c>
      <c r="L1295" s="341">
        <v>178</v>
      </c>
      <c r="M1295" s="341">
        <v>364</v>
      </c>
      <c r="N1295" s="340">
        <v>413</v>
      </c>
      <c r="O1295" s="341">
        <v>710</v>
      </c>
      <c r="P1295" s="341">
        <v>771</v>
      </c>
      <c r="Q1295" s="343">
        <v>710</v>
      </c>
      <c r="R1295" s="344">
        <v>771</v>
      </c>
      <c r="S1295" s="344">
        <v>876</v>
      </c>
      <c r="T1295" s="344">
        <v>1148</v>
      </c>
      <c r="U1295" s="344">
        <v>947</v>
      </c>
      <c r="V1295" s="344">
        <v>947</v>
      </c>
      <c r="W1295" s="344">
        <v>122</v>
      </c>
      <c r="X1295" s="383">
        <v>137</v>
      </c>
      <c r="Y1295" s="384">
        <v>0.12</v>
      </c>
      <c r="Z1295" s="384">
        <v>0.25</v>
      </c>
      <c r="AA1295" s="384">
        <v>0.25</v>
      </c>
      <c r="AB1295" s="385">
        <v>0</v>
      </c>
      <c r="AC1295" s="385">
        <v>0</v>
      </c>
      <c r="AD1295" s="385">
        <v>132</v>
      </c>
      <c r="AE1295" s="385">
        <v>0</v>
      </c>
      <c r="AF1295" s="405">
        <v>0</v>
      </c>
      <c r="AG1295" s="333" t="s">
        <v>2162</v>
      </c>
      <c r="AH1295" s="388" t="s">
        <v>2161</v>
      </c>
      <c r="AI1295" s="388" t="s">
        <v>2162</v>
      </c>
      <c r="AJ1295" s="389">
        <v>12</v>
      </c>
      <c r="AK1295" s="390">
        <v>36</v>
      </c>
      <c r="AL1295" s="333">
        <v>93</v>
      </c>
      <c r="AM1295" s="333">
        <v>25.430591724537038</v>
      </c>
      <c r="AN1295" s="440">
        <v>170.78972222222225</v>
      </c>
      <c r="AO1295" s="389">
        <v>63.784722222222221</v>
      </c>
      <c r="AP1295" s="388">
        <v>22.2</v>
      </c>
      <c r="AQ1295" s="389">
        <v>4</v>
      </c>
      <c r="AR1295" s="389">
        <v>4</v>
      </c>
      <c r="AS1295" s="389">
        <v>0</v>
      </c>
      <c r="AT1295" s="389">
        <v>0</v>
      </c>
      <c r="AU1295" s="389">
        <v>4</v>
      </c>
      <c r="AV1295" s="389">
        <v>12</v>
      </c>
      <c r="AW1295" s="350">
        <v>2</v>
      </c>
      <c r="AX1295" s="391">
        <v>2</v>
      </c>
      <c r="AY1295" s="83">
        <v>24</v>
      </c>
      <c r="AZ1295" s="5">
        <v>0</v>
      </c>
      <c r="BA1295" s="5" t="s">
        <v>1537</v>
      </c>
      <c r="BB1295" s="5" t="s">
        <v>1537</v>
      </c>
      <c r="BC1295" s="5" t="s">
        <v>1537</v>
      </c>
      <c r="BD1295" s="4" t="s">
        <v>3612</v>
      </c>
      <c r="BE1295" s="5">
        <v>0</v>
      </c>
      <c r="BF1295" s="5">
        <v>0</v>
      </c>
      <c r="BG1295" s="5">
        <v>1</v>
      </c>
      <c r="BH1295" s="5" t="s">
        <v>1537</v>
      </c>
      <c r="BI1295" s="289"/>
      <c r="BJ1295" s="297">
        <v>31</v>
      </c>
      <c r="BK1295" s="297">
        <v>72</v>
      </c>
    </row>
    <row r="1296" spans="1:63" x14ac:dyDescent="0.2">
      <c r="A1296" s="294" t="s">
        <v>298</v>
      </c>
      <c r="B1296" s="290" t="s">
        <v>2242</v>
      </c>
      <c r="C1296" s="340">
        <v>514</v>
      </c>
      <c r="D1296" s="341">
        <v>660</v>
      </c>
      <c r="E1296" s="341">
        <v>777</v>
      </c>
      <c r="F1296" s="341">
        <v>793</v>
      </c>
      <c r="G1296" s="341">
        <v>822</v>
      </c>
      <c r="H1296" s="341">
        <v>912</v>
      </c>
      <c r="I1296" s="342">
        <v>1148</v>
      </c>
      <c r="J1296" s="340">
        <v>46</v>
      </c>
      <c r="K1296" s="341">
        <v>94</v>
      </c>
      <c r="L1296" s="341">
        <v>178</v>
      </c>
      <c r="M1296" s="341">
        <v>364</v>
      </c>
      <c r="N1296" s="340">
        <v>514</v>
      </c>
      <c r="O1296" s="341">
        <v>810</v>
      </c>
      <c r="P1296" s="341">
        <v>877</v>
      </c>
      <c r="Q1296" s="343">
        <v>810</v>
      </c>
      <c r="R1296" s="344">
        <v>877</v>
      </c>
      <c r="S1296" s="344">
        <v>993</v>
      </c>
      <c r="T1296" s="344">
        <v>1260</v>
      </c>
      <c r="U1296" s="344">
        <v>1065</v>
      </c>
      <c r="V1296" s="344">
        <v>1065</v>
      </c>
      <c r="W1296" s="344">
        <v>122</v>
      </c>
      <c r="X1296" s="383">
        <v>137</v>
      </c>
      <c r="Y1296" s="384">
        <v>0.12</v>
      </c>
      <c r="Z1296" s="384">
        <v>0.25</v>
      </c>
      <c r="AA1296" s="384">
        <v>0.25</v>
      </c>
      <c r="AB1296" s="385">
        <v>0</v>
      </c>
      <c r="AC1296" s="385">
        <v>0</v>
      </c>
      <c r="AD1296" s="385">
        <v>132</v>
      </c>
      <c r="AE1296" s="385">
        <v>0</v>
      </c>
      <c r="AF1296" s="405">
        <v>0</v>
      </c>
      <c r="AG1296" s="333" t="s">
        <v>2162</v>
      </c>
      <c r="AH1296" s="388" t="s">
        <v>2161</v>
      </c>
      <c r="AI1296" s="388" t="s">
        <v>2162</v>
      </c>
      <c r="AJ1296" s="389">
        <v>18</v>
      </c>
      <c r="AK1296" s="390">
        <v>36</v>
      </c>
      <c r="AL1296" s="333">
        <v>93</v>
      </c>
      <c r="AM1296" s="333">
        <v>37.167787905092595</v>
      </c>
      <c r="AN1296" s="440">
        <v>212.57597222222225</v>
      </c>
      <c r="AO1296" s="389">
        <v>81.628472222222229</v>
      </c>
      <c r="AP1296" s="388">
        <v>22.2</v>
      </c>
      <c r="AQ1296" s="389">
        <v>4</v>
      </c>
      <c r="AR1296" s="389">
        <v>4</v>
      </c>
      <c r="AS1296" s="389">
        <v>0</v>
      </c>
      <c r="AT1296" s="389">
        <v>0</v>
      </c>
      <c r="AU1296" s="389">
        <v>4</v>
      </c>
      <c r="AV1296" s="389">
        <v>12</v>
      </c>
      <c r="AW1296" s="350">
        <v>3</v>
      </c>
      <c r="AX1296" s="391">
        <v>2</v>
      </c>
      <c r="AY1296" s="83">
        <v>24</v>
      </c>
      <c r="AZ1296" s="5">
        <v>0</v>
      </c>
      <c r="BA1296" s="5" t="s">
        <v>1537</v>
      </c>
      <c r="BB1296" s="5" t="s">
        <v>1537</v>
      </c>
      <c r="BC1296" s="5" t="s">
        <v>1537</v>
      </c>
      <c r="BD1296" s="4" t="s">
        <v>3612</v>
      </c>
      <c r="BE1296" s="5">
        <v>0</v>
      </c>
      <c r="BF1296" s="5">
        <v>0</v>
      </c>
      <c r="BG1296" s="5">
        <v>1</v>
      </c>
      <c r="BH1296" s="5" t="s">
        <v>1537</v>
      </c>
      <c r="BI1296" s="289"/>
      <c r="BJ1296" s="297">
        <v>46</v>
      </c>
      <c r="BK1296" s="297">
        <v>83</v>
      </c>
    </row>
    <row r="1297" spans="1:63" x14ac:dyDescent="0.2">
      <c r="A1297" s="294" t="s">
        <v>1714</v>
      </c>
      <c r="B1297" s="290" t="s">
        <v>2287</v>
      </c>
      <c r="C1297" s="340">
        <v>550</v>
      </c>
      <c r="D1297" s="341">
        <v>696</v>
      </c>
      <c r="E1297" s="341">
        <v>813</v>
      </c>
      <c r="F1297" s="341">
        <v>829</v>
      </c>
      <c r="G1297" s="341">
        <v>859</v>
      </c>
      <c r="H1297" s="341">
        <v>952</v>
      </c>
      <c r="I1297" s="342">
        <v>1188</v>
      </c>
      <c r="J1297" s="340">
        <v>53</v>
      </c>
      <c r="K1297" s="341">
        <v>110</v>
      </c>
      <c r="L1297" s="341">
        <v>178</v>
      </c>
      <c r="M1297" s="341">
        <v>364</v>
      </c>
      <c r="N1297" s="340">
        <v>550</v>
      </c>
      <c r="O1297" s="341">
        <v>846</v>
      </c>
      <c r="P1297" s="341">
        <v>915</v>
      </c>
      <c r="Q1297" s="343">
        <v>846</v>
      </c>
      <c r="R1297" s="344">
        <v>915</v>
      </c>
      <c r="S1297" s="344">
        <v>1035</v>
      </c>
      <c r="T1297" s="344">
        <v>1301</v>
      </c>
      <c r="U1297" s="344">
        <v>1107</v>
      </c>
      <c r="V1297" s="344">
        <v>1107</v>
      </c>
      <c r="W1297" s="344">
        <v>122</v>
      </c>
      <c r="X1297" s="383">
        <v>137</v>
      </c>
      <c r="Y1297" s="384">
        <v>0.12</v>
      </c>
      <c r="Z1297" s="384">
        <v>0.25</v>
      </c>
      <c r="AA1297" s="384">
        <v>0.25</v>
      </c>
      <c r="AB1297" s="385">
        <v>0</v>
      </c>
      <c r="AC1297" s="385">
        <v>0</v>
      </c>
      <c r="AD1297" s="385">
        <v>132</v>
      </c>
      <c r="AE1297" s="385">
        <v>0</v>
      </c>
      <c r="AF1297" s="405">
        <v>0</v>
      </c>
      <c r="AG1297" s="333" t="s">
        <v>2162</v>
      </c>
      <c r="AH1297" s="388" t="s">
        <v>2161</v>
      </c>
      <c r="AI1297" s="388" t="s">
        <v>2162</v>
      </c>
      <c r="AJ1297" s="389">
        <v>21</v>
      </c>
      <c r="AK1297" s="390">
        <v>36</v>
      </c>
      <c r="AL1297" s="333">
        <v>93</v>
      </c>
      <c r="AM1297" s="333">
        <v>43.036385995370374</v>
      </c>
      <c r="AN1297" s="440">
        <v>233.46909722222225</v>
      </c>
      <c r="AO1297" s="389">
        <v>90.550347222222229</v>
      </c>
      <c r="AP1297" s="388">
        <v>22.2</v>
      </c>
      <c r="AQ1297" s="389">
        <v>4</v>
      </c>
      <c r="AR1297" s="389">
        <v>4</v>
      </c>
      <c r="AS1297" s="389">
        <v>0</v>
      </c>
      <c r="AT1297" s="389">
        <v>0</v>
      </c>
      <c r="AU1297" s="389">
        <v>4</v>
      </c>
      <c r="AV1297" s="389">
        <v>12</v>
      </c>
      <c r="AW1297" s="350">
        <v>3</v>
      </c>
      <c r="AX1297" s="391">
        <v>2</v>
      </c>
      <c r="AY1297" s="83">
        <v>24</v>
      </c>
      <c r="AZ1297" s="5">
        <v>0</v>
      </c>
      <c r="BA1297" s="5" t="s">
        <v>1537</v>
      </c>
      <c r="BB1297" s="5" t="s">
        <v>1537</v>
      </c>
      <c r="BC1297" s="5" t="s">
        <v>1537</v>
      </c>
      <c r="BD1297" s="4" t="s">
        <v>3612</v>
      </c>
      <c r="BE1297" s="5">
        <v>0</v>
      </c>
      <c r="BF1297" s="5">
        <v>0</v>
      </c>
      <c r="BG1297" s="5">
        <v>1</v>
      </c>
      <c r="BH1297" s="5" t="s">
        <v>1537</v>
      </c>
      <c r="BI1297" s="289"/>
      <c r="BJ1297" s="297">
        <v>53</v>
      </c>
      <c r="BK1297" s="297">
        <v>86</v>
      </c>
    </row>
    <row r="1298" spans="1:63" x14ac:dyDescent="0.2">
      <c r="A1298" s="294" t="s">
        <v>357</v>
      </c>
      <c r="B1298" s="290" t="s">
        <v>2341</v>
      </c>
      <c r="C1298" s="340">
        <v>579</v>
      </c>
      <c r="D1298" s="341">
        <v>734</v>
      </c>
      <c r="E1298" s="341">
        <v>857</v>
      </c>
      <c r="F1298" s="341">
        <v>874</v>
      </c>
      <c r="G1298" s="341">
        <v>904</v>
      </c>
      <c r="H1298" s="341">
        <v>1003</v>
      </c>
      <c r="I1298" s="342">
        <v>1253</v>
      </c>
      <c r="J1298" s="340">
        <v>60</v>
      </c>
      <c r="K1298" s="341">
        <v>126</v>
      </c>
      <c r="L1298" s="341">
        <v>189</v>
      </c>
      <c r="M1298" s="341">
        <v>385</v>
      </c>
      <c r="N1298" s="340">
        <v>579</v>
      </c>
      <c r="O1298" s="341">
        <v>887</v>
      </c>
      <c r="P1298" s="341">
        <v>960</v>
      </c>
      <c r="Q1298" s="343">
        <v>887</v>
      </c>
      <c r="R1298" s="344">
        <v>960</v>
      </c>
      <c r="S1298" s="344">
        <v>1093</v>
      </c>
      <c r="T1298" s="344">
        <v>1351</v>
      </c>
      <c r="U1298" s="344">
        <v>1166</v>
      </c>
      <c r="V1298" s="344">
        <v>1166</v>
      </c>
      <c r="W1298" s="344">
        <v>122</v>
      </c>
      <c r="X1298" s="383">
        <v>137</v>
      </c>
      <c r="Y1298" s="384">
        <v>0.12</v>
      </c>
      <c r="Z1298" s="384">
        <v>0.25</v>
      </c>
      <c r="AA1298" s="384">
        <v>0.25</v>
      </c>
      <c r="AB1298" s="385">
        <v>0</v>
      </c>
      <c r="AC1298" s="385">
        <v>0</v>
      </c>
      <c r="AD1298" s="385">
        <v>132</v>
      </c>
      <c r="AE1298" s="385">
        <v>0</v>
      </c>
      <c r="AF1298" s="405">
        <v>0</v>
      </c>
      <c r="AG1298" s="333" t="s">
        <v>2162</v>
      </c>
      <c r="AH1298" s="388" t="s">
        <v>2161</v>
      </c>
      <c r="AI1298" s="388" t="s">
        <v>2162</v>
      </c>
      <c r="AJ1298" s="389">
        <v>24</v>
      </c>
      <c r="AK1298" s="390">
        <v>36</v>
      </c>
      <c r="AL1298" s="333">
        <v>96</v>
      </c>
      <c r="AM1298" s="333">
        <v>50.478334780092595</v>
      </c>
      <c r="AN1298" s="440">
        <v>259.38222222222225</v>
      </c>
      <c r="AO1298" s="389">
        <v>101.22222222222223</v>
      </c>
      <c r="AP1298" s="388">
        <v>22.95</v>
      </c>
      <c r="AQ1298" s="389">
        <v>4</v>
      </c>
      <c r="AR1298" s="389">
        <v>4</v>
      </c>
      <c r="AS1298" s="389">
        <v>0</v>
      </c>
      <c r="AT1298" s="389">
        <v>0</v>
      </c>
      <c r="AU1298" s="389">
        <v>4</v>
      </c>
      <c r="AV1298" s="389">
        <v>12</v>
      </c>
      <c r="AW1298" s="350">
        <v>3</v>
      </c>
      <c r="AX1298" s="391">
        <v>2</v>
      </c>
      <c r="AY1298" s="83">
        <v>24</v>
      </c>
      <c r="AZ1298" s="5">
        <v>0</v>
      </c>
      <c r="BA1298" s="5" t="s">
        <v>1537</v>
      </c>
      <c r="BB1298" s="5" t="s">
        <v>1537</v>
      </c>
      <c r="BC1298" s="5" t="s">
        <v>1537</v>
      </c>
      <c r="BD1298" s="4" t="s">
        <v>3612</v>
      </c>
      <c r="BE1298" s="5">
        <v>0</v>
      </c>
      <c r="BF1298" s="5">
        <v>0</v>
      </c>
      <c r="BG1298" s="5">
        <v>1</v>
      </c>
      <c r="BH1298" s="5" t="s">
        <v>1537</v>
      </c>
      <c r="BI1298" s="289"/>
      <c r="BJ1298" s="297">
        <v>60</v>
      </c>
      <c r="BK1298" s="297">
        <v>91</v>
      </c>
    </row>
    <row r="1299" spans="1:63" x14ac:dyDescent="0.2">
      <c r="A1299" s="294" t="s">
        <v>258</v>
      </c>
      <c r="B1299" s="290" t="s">
        <v>2206</v>
      </c>
      <c r="C1299" s="340">
        <v>424</v>
      </c>
      <c r="D1299" s="341">
        <v>579</v>
      </c>
      <c r="E1299" s="341">
        <v>700</v>
      </c>
      <c r="F1299" s="341">
        <v>715</v>
      </c>
      <c r="G1299" s="341">
        <v>743</v>
      </c>
      <c r="H1299" s="341">
        <v>828</v>
      </c>
      <c r="I1299" s="342">
        <v>1071</v>
      </c>
      <c r="J1299" s="340">
        <v>31</v>
      </c>
      <c r="K1299" s="341">
        <v>63</v>
      </c>
      <c r="L1299" s="341">
        <v>185</v>
      </c>
      <c r="M1299" s="341">
        <v>376</v>
      </c>
      <c r="N1299" s="340">
        <v>424</v>
      </c>
      <c r="O1299" s="341">
        <v>729</v>
      </c>
      <c r="P1299" s="341">
        <v>790</v>
      </c>
      <c r="Q1299" s="343">
        <v>729</v>
      </c>
      <c r="R1299" s="344">
        <v>790</v>
      </c>
      <c r="S1299" s="344">
        <v>907</v>
      </c>
      <c r="T1299" s="344">
        <v>1165</v>
      </c>
      <c r="U1299" s="344">
        <v>975</v>
      </c>
      <c r="V1299" s="344">
        <v>975</v>
      </c>
      <c r="W1299" s="344">
        <v>122</v>
      </c>
      <c r="X1299" s="383">
        <v>137</v>
      </c>
      <c r="Y1299" s="384">
        <v>0.12</v>
      </c>
      <c r="Z1299" s="384">
        <v>0.25</v>
      </c>
      <c r="AA1299" s="384">
        <v>0.25</v>
      </c>
      <c r="AB1299" s="385">
        <v>0</v>
      </c>
      <c r="AC1299" s="385">
        <v>0</v>
      </c>
      <c r="AD1299" s="385">
        <v>132</v>
      </c>
      <c r="AE1299" s="385">
        <v>0</v>
      </c>
      <c r="AF1299" s="405">
        <v>0</v>
      </c>
      <c r="AG1299" s="333" t="s">
        <v>2162</v>
      </c>
      <c r="AH1299" s="388" t="s">
        <v>2161</v>
      </c>
      <c r="AI1299" s="388" t="s">
        <v>2162</v>
      </c>
      <c r="AJ1299" s="389">
        <v>12</v>
      </c>
      <c r="AK1299" s="390">
        <v>36</v>
      </c>
      <c r="AL1299" s="333">
        <v>96</v>
      </c>
      <c r="AM1299" s="333">
        <v>26.248734085648149</v>
      </c>
      <c r="AN1299" s="440">
        <v>174.70972222222224</v>
      </c>
      <c r="AO1299" s="389">
        <v>65.034722222222229</v>
      </c>
      <c r="AP1299" s="388">
        <v>22.95</v>
      </c>
      <c r="AQ1299" s="389">
        <v>4</v>
      </c>
      <c r="AR1299" s="389">
        <v>4</v>
      </c>
      <c r="AS1299" s="389">
        <v>0</v>
      </c>
      <c r="AT1299" s="389">
        <v>0</v>
      </c>
      <c r="AU1299" s="389">
        <v>4</v>
      </c>
      <c r="AV1299" s="389">
        <v>12</v>
      </c>
      <c r="AW1299" s="350">
        <v>2</v>
      </c>
      <c r="AX1299" s="391">
        <v>2</v>
      </c>
      <c r="AY1299" s="83">
        <v>24</v>
      </c>
      <c r="AZ1299" s="5">
        <v>0</v>
      </c>
      <c r="BA1299" s="5" t="s">
        <v>1537</v>
      </c>
      <c r="BB1299" s="5" t="s">
        <v>1537</v>
      </c>
      <c r="BC1299" s="5" t="s">
        <v>1537</v>
      </c>
      <c r="BD1299" s="4" t="s">
        <v>3612</v>
      </c>
      <c r="BE1299" s="5">
        <v>0</v>
      </c>
      <c r="BF1299" s="5">
        <v>0</v>
      </c>
      <c r="BG1299" s="5">
        <v>1</v>
      </c>
      <c r="BH1299" s="5" t="s">
        <v>1537</v>
      </c>
      <c r="BI1299" s="289"/>
      <c r="BJ1299" s="297">
        <v>31</v>
      </c>
      <c r="BK1299" s="297">
        <v>75</v>
      </c>
    </row>
    <row r="1300" spans="1:63" x14ac:dyDescent="0.2">
      <c r="A1300" s="294" t="s">
        <v>308</v>
      </c>
      <c r="B1300" s="290" t="s">
        <v>2251</v>
      </c>
      <c r="C1300" s="340">
        <v>535</v>
      </c>
      <c r="D1300" s="341">
        <v>686</v>
      </c>
      <c r="E1300" s="341">
        <v>808</v>
      </c>
      <c r="F1300" s="341">
        <v>824</v>
      </c>
      <c r="G1300" s="341">
        <v>853</v>
      </c>
      <c r="H1300" s="341">
        <v>947</v>
      </c>
      <c r="I1300" s="342">
        <v>1191</v>
      </c>
      <c r="J1300" s="340">
        <v>46</v>
      </c>
      <c r="K1300" s="341">
        <v>94</v>
      </c>
      <c r="L1300" s="341">
        <v>185</v>
      </c>
      <c r="M1300" s="341">
        <v>376</v>
      </c>
      <c r="N1300" s="340">
        <v>535</v>
      </c>
      <c r="O1300" s="341">
        <v>836</v>
      </c>
      <c r="P1300" s="341">
        <v>907</v>
      </c>
      <c r="Q1300" s="343">
        <v>836</v>
      </c>
      <c r="R1300" s="344">
        <v>907</v>
      </c>
      <c r="S1300" s="344">
        <v>1032</v>
      </c>
      <c r="T1300" s="344">
        <v>1287</v>
      </c>
      <c r="U1300" s="344">
        <v>1104</v>
      </c>
      <c r="V1300" s="344">
        <v>1104</v>
      </c>
      <c r="W1300" s="344">
        <v>122</v>
      </c>
      <c r="X1300" s="383">
        <v>137</v>
      </c>
      <c r="Y1300" s="384">
        <v>0.12</v>
      </c>
      <c r="Z1300" s="384">
        <v>0.25</v>
      </c>
      <c r="AA1300" s="384">
        <v>0.25</v>
      </c>
      <c r="AB1300" s="346">
        <v>0</v>
      </c>
      <c r="AC1300" s="385">
        <v>0</v>
      </c>
      <c r="AD1300" s="385">
        <v>132</v>
      </c>
      <c r="AE1300" s="385">
        <v>0</v>
      </c>
      <c r="AF1300" s="405">
        <v>0</v>
      </c>
      <c r="AG1300" s="333" t="s">
        <v>2162</v>
      </c>
      <c r="AH1300" s="388" t="s">
        <v>2161</v>
      </c>
      <c r="AI1300" s="388" t="s">
        <v>2162</v>
      </c>
      <c r="AJ1300" s="389">
        <v>18</v>
      </c>
      <c r="AK1300" s="390">
        <v>36</v>
      </c>
      <c r="AL1300" s="333">
        <v>96</v>
      </c>
      <c r="AM1300" s="333">
        <v>38.363534432870374</v>
      </c>
      <c r="AN1300" s="440">
        <v>217.04597222222225</v>
      </c>
      <c r="AO1300" s="389">
        <v>83.128472222222229</v>
      </c>
      <c r="AP1300" s="388">
        <v>22.95</v>
      </c>
      <c r="AQ1300" s="389">
        <v>4</v>
      </c>
      <c r="AR1300" s="389">
        <v>4</v>
      </c>
      <c r="AS1300" s="389">
        <v>0</v>
      </c>
      <c r="AT1300" s="389">
        <v>0</v>
      </c>
      <c r="AU1300" s="389">
        <v>4</v>
      </c>
      <c r="AV1300" s="389">
        <v>12</v>
      </c>
      <c r="AW1300" s="350">
        <v>3</v>
      </c>
      <c r="AX1300" s="391">
        <v>2</v>
      </c>
      <c r="AY1300" s="83">
        <v>24</v>
      </c>
      <c r="AZ1300" s="5">
        <v>0</v>
      </c>
      <c r="BA1300" s="5" t="s">
        <v>1537</v>
      </c>
      <c r="BB1300" s="5" t="s">
        <v>1537</v>
      </c>
      <c r="BC1300" s="5" t="s">
        <v>1537</v>
      </c>
      <c r="BD1300" s="4" t="s">
        <v>3612</v>
      </c>
      <c r="BE1300" s="5">
        <v>0</v>
      </c>
      <c r="BF1300" s="5">
        <v>0</v>
      </c>
      <c r="BG1300" s="5">
        <v>1</v>
      </c>
      <c r="BH1300" s="5" t="s">
        <v>1537</v>
      </c>
      <c r="BI1300" s="289"/>
      <c r="BJ1300" s="297">
        <v>46</v>
      </c>
      <c r="BK1300" s="297">
        <v>86</v>
      </c>
    </row>
    <row r="1301" spans="1:63" x14ac:dyDescent="0.2">
      <c r="A1301" s="294" t="s">
        <v>1724</v>
      </c>
      <c r="B1301" s="290" t="s">
        <v>2296</v>
      </c>
      <c r="C1301" s="340">
        <v>574</v>
      </c>
      <c r="D1301" s="341">
        <v>725</v>
      </c>
      <c r="E1301" s="341">
        <v>846</v>
      </c>
      <c r="F1301" s="341">
        <v>863</v>
      </c>
      <c r="G1301" s="341">
        <v>892</v>
      </c>
      <c r="H1301" s="341">
        <v>989</v>
      </c>
      <c r="I1301" s="342">
        <v>1234</v>
      </c>
      <c r="J1301" s="340">
        <v>53</v>
      </c>
      <c r="K1301" s="341">
        <v>110</v>
      </c>
      <c r="L1301" s="341">
        <v>185</v>
      </c>
      <c r="M1301" s="341">
        <v>376</v>
      </c>
      <c r="N1301" s="340">
        <v>574</v>
      </c>
      <c r="O1301" s="341">
        <v>875</v>
      </c>
      <c r="P1301" s="341">
        <v>947</v>
      </c>
      <c r="Q1301" s="343">
        <v>875</v>
      </c>
      <c r="R1301" s="344">
        <v>947</v>
      </c>
      <c r="S1301" s="344">
        <v>1078</v>
      </c>
      <c r="T1301" s="344">
        <v>1331</v>
      </c>
      <c r="U1301" s="344">
        <v>1150</v>
      </c>
      <c r="V1301" s="344">
        <v>1150</v>
      </c>
      <c r="W1301" s="344">
        <v>122</v>
      </c>
      <c r="X1301" s="383">
        <v>137</v>
      </c>
      <c r="Y1301" s="384">
        <v>0.12</v>
      </c>
      <c r="Z1301" s="384">
        <v>0.25</v>
      </c>
      <c r="AA1301" s="384">
        <v>0.25</v>
      </c>
      <c r="AB1301" s="346">
        <v>0</v>
      </c>
      <c r="AC1301" s="385">
        <v>0</v>
      </c>
      <c r="AD1301" s="385">
        <v>132</v>
      </c>
      <c r="AE1301" s="385">
        <v>0</v>
      </c>
      <c r="AF1301" s="405">
        <v>0</v>
      </c>
      <c r="AG1301" s="333" t="s">
        <v>2162</v>
      </c>
      <c r="AH1301" s="388" t="s">
        <v>2161</v>
      </c>
      <c r="AI1301" s="388" t="s">
        <v>2162</v>
      </c>
      <c r="AJ1301" s="389">
        <v>21</v>
      </c>
      <c r="AK1301" s="390">
        <v>36</v>
      </c>
      <c r="AL1301" s="333">
        <v>96</v>
      </c>
      <c r="AM1301" s="333">
        <v>44.420934606481481</v>
      </c>
      <c r="AN1301" s="440">
        <v>238.21409722222228</v>
      </c>
      <c r="AO1301" s="389">
        <v>92.175347222222229</v>
      </c>
      <c r="AP1301" s="388">
        <v>22.95</v>
      </c>
      <c r="AQ1301" s="389">
        <v>4</v>
      </c>
      <c r="AR1301" s="389">
        <v>4</v>
      </c>
      <c r="AS1301" s="389">
        <v>0</v>
      </c>
      <c r="AT1301" s="389">
        <v>0</v>
      </c>
      <c r="AU1301" s="389">
        <v>4</v>
      </c>
      <c r="AV1301" s="389">
        <v>12</v>
      </c>
      <c r="AW1301" s="350">
        <v>3</v>
      </c>
      <c r="AX1301" s="391">
        <v>2</v>
      </c>
      <c r="AY1301" s="83">
        <v>24</v>
      </c>
      <c r="AZ1301" s="5">
        <v>0</v>
      </c>
      <c r="BA1301" s="5" t="s">
        <v>1537</v>
      </c>
      <c r="BB1301" s="5" t="s">
        <v>1537</v>
      </c>
      <c r="BC1301" s="5" t="s">
        <v>1537</v>
      </c>
      <c r="BD1301" s="4" t="s">
        <v>3612</v>
      </c>
      <c r="BE1301" s="5">
        <v>0</v>
      </c>
      <c r="BF1301" s="5">
        <v>0</v>
      </c>
      <c r="BG1301" s="5">
        <v>1</v>
      </c>
      <c r="BH1301" s="5" t="s">
        <v>1537</v>
      </c>
      <c r="BI1301" s="289"/>
      <c r="BJ1301" s="297">
        <v>53</v>
      </c>
      <c r="BK1301" s="297">
        <v>90</v>
      </c>
    </row>
    <row r="1302" spans="1:63" x14ac:dyDescent="0.2">
      <c r="A1302" s="294" t="s">
        <v>159</v>
      </c>
      <c r="B1302" s="290" t="s">
        <v>2342</v>
      </c>
      <c r="C1302" s="340">
        <v>552</v>
      </c>
      <c r="D1302" s="341">
        <v>587</v>
      </c>
      <c r="E1302" s="341">
        <v>625</v>
      </c>
      <c r="F1302" s="341">
        <v>636</v>
      </c>
      <c r="G1302" s="341">
        <v>651</v>
      </c>
      <c r="H1302" s="341">
        <v>710</v>
      </c>
      <c r="I1302" s="342">
        <v>788</v>
      </c>
      <c r="J1302" s="340">
        <v>60</v>
      </c>
      <c r="K1302" s="341">
        <v>126</v>
      </c>
      <c r="L1302" s="341">
        <v>59</v>
      </c>
      <c r="M1302" s="341">
        <v>117</v>
      </c>
      <c r="N1302" s="340">
        <v>552</v>
      </c>
      <c r="O1302" s="341">
        <v>656</v>
      </c>
      <c r="P1302" s="341">
        <v>704</v>
      </c>
      <c r="Q1302" s="343">
        <v>656</v>
      </c>
      <c r="R1302" s="344">
        <v>704</v>
      </c>
      <c r="S1302" s="344">
        <v>786</v>
      </c>
      <c r="T1302" s="344">
        <v>798</v>
      </c>
      <c r="U1302" s="344">
        <v>831</v>
      </c>
      <c r="V1302" s="344">
        <v>831</v>
      </c>
      <c r="W1302" s="344">
        <v>122</v>
      </c>
      <c r="X1302" s="383">
        <v>137</v>
      </c>
      <c r="Y1302" s="384">
        <v>0.12</v>
      </c>
      <c r="Z1302" s="384">
        <v>0.25</v>
      </c>
      <c r="AA1302" s="384">
        <v>0.25</v>
      </c>
      <c r="AB1302" s="346">
        <v>376</v>
      </c>
      <c r="AC1302" s="385">
        <v>552</v>
      </c>
      <c r="AD1302" s="385">
        <v>55</v>
      </c>
      <c r="AE1302" s="385">
        <v>0</v>
      </c>
      <c r="AF1302" s="405">
        <v>1</v>
      </c>
      <c r="AG1302" s="333" t="s">
        <v>2162</v>
      </c>
      <c r="AH1302" s="388" t="s">
        <v>2161</v>
      </c>
      <c r="AI1302" s="388" t="s">
        <v>2343</v>
      </c>
      <c r="AJ1302" s="389">
        <v>24</v>
      </c>
      <c r="AK1302" s="390">
        <v>12</v>
      </c>
      <c r="AL1302" s="333">
        <v>84</v>
      </c>
      <c r="AM1302" s="333">
        <v>14.931459780092593</v>
      </c>
      <c r="AN1302" s="440">
        <v>128.75972222222222</v>
      </c>
      <c r="AO1302" s="389">
        <v>51.607638888888893</v>
      </c>
      <c r="AP1302" s="388">
        <v>8.75</v>
      </c>
      <c r="AQ1302" s="389">
        <v>2</v>
      </c>
      <c r="AR1302" s="389">
        <v>2</v>
      </c>
      <c r="AS1302" s="389">
        <v>0</v>
      </c>
      <c r="AT1302" s="389">
        <v>4</v>
      </c>
      <c r="AU1302" s="389">
        <v>1</v>
      </c>
      <c r="AV1302" s="389">
        <v>5</v>
      </c>
      <c r="AW1302" s="350">
        <v>2</v>
      </c>
      <c r="AX1302" s="391">
        <v>2</v>
      </c>
      <c r="AY1302" s="83">
        <v>27</v>
      </c>
      <c r="AZ1302" s="5">
        <v>0</v>
      </c>
      <c r="BA1302" s="5" t="s">
        <v>1537</v>
      </c>
      <c r="BB1302" s="5" t="s">
        <v>1537</v>
      </c>
      <c r="BC1302" s="5" t="s">
        <v>1537</v>
      </c>
      <c r="BD1302" s="4" t="s">
        <v>3612</v>
      </c>
      <c r="BE1302" s="5">
        <v>0</v>
      </c>
      <c r="BF1302" s="5">
        <v>0</v>
      </c>
      <c r="BG1302" s="5">
        <v>1</v>
      </c>
      <c r="BH1302" s="5" t="s">
        <v>1537</v>
      </c>
      <c r="BI1302" s="289"/>
      <c r="BJ1302" s="297">
        <v>60</v>
      </c>
      <c r="BK1302" s="297">
        <v>66</v>
      </c>
    </row>
    <row r="1303" spans="1:63" x14ac:dyDescent="0.2">
      <c r="A1303" s="294" t="s">
        <v>169</v>
      </c>
      <c r="B1303" s="290" t="s">
        <v>2352</v>
      </c>
      <c r="C1303" s="340">
        <v>555</v>
      </c>
      <c r="D1303" s="341">
        <v>591</v>
      </c>
      <c r="E1303" s="341">
        <v>630</v>
      </c>
      <c r="F1303" s="341">
        <v>641</v>
      </c>
      <c r="G1303" s="341">
        <v>656</v>
      </c>
      <c r="H1303" s="341">
        <v>718</v>
      </c>
      <c r="I1303" s="342">
        <v>798</v>
      </c>
      <c r="J1303" s="340">
        <v>60</v>
      </c>
      <c r="K1303" s="341">
        <v>126</v>
      </c>
      <c r="L1303" s="341">
        <v>60</v>
      </c>
      <c r="M1303" s="341">
        <v>121</v>
      </c>
      <c r="N1303" s="340">
        <v>555</v>
      </c>
      <c r="O1303" s="341">
        <v>665</v>
      </c>
      <c r="P1303" s="341">
        <v>706</v>
      </c>
      <c r="Q1303" s="343">
        <v>665</v>
      </c>
      <c r="R1303" s="344">
        <v>706</v>
      </c>
      <c r="S1303" s="344">
        <v>795</v>
      </c>
      <c r="T1303" s="344">
        <v>822</v>
      </c>
      <c r="U1303" s="344">
        <v>836</v>
      </c>
      <c r="V1303" s="344">
        <v>836</v>
      </c>
      <c r="W1303" s="344">
        <v>122</v>
      </c>
      <c r="X1303" s="383">
        <v>137</v>
      </c>
      <c r="Y1303" s="384">
        <v>0.12</v>
      </c>
      <c r="Z1303" s="384">
        <v>0.25</v>
      </c>
      <c r="AA1303" s="384">
        <v>0.25</v>
      </c>
      <c r="AB1303" s="346">
        <v>376</v>
      </c>
      <c r="AC1303" s="385">
        <v>552</v>
      </c>
      <c r="AD1303" s="385">
        <v>55</v>
      </c>
      <c r="AE1303" s="385">
        <v>0</v>
      </c>
      <c r="AF1303" s="405">
        <v>1</v>
      </c>
      <c r="AG1303" s="333" t="s">
        <v>2162</v>
      </c>
      <c r="AH1303" s="388" t="s">
        <v>2161</v>
      </c>
      <c r="AI1303" s="388" t="s">
        <v>2343</v>
      </c>
      <c r="AJ1303" s="389">
        <v>24</v>
      </c>
      <c r="AK1303" s="390">
        <v>12</v>
      </c>
      <c r="AL1303" s="333">
        <v>87</v>
      </c>
      <c r="AM1303" s="333">
        <v>15.46314380787037</v>
      </c>
      <c r="AN1303" s="440">
        <v>127.69972222222223</v>
      </c>
      <c r="AO1303" s="389">
        <v>52.857638888888893</v>
      </c>
      <c r="AP1303" s="388">
        <v>6.8999999999999995</v>
      </c>
      <c r="AQ1303" s="389">
        <v>2</v>
      </c>
      <c r="AR1303" s="389">
        <v>2</v>
      </c>
      <c r="AS1303" s="389">
        <v>0</v>
      </c>
      <c r="AT1303" s="389">
        <v>4</v>
      </c>
      <c r="AU1303" s="389">
        <v>1</v>
      </c>
      <c r="AV1303" s="389">
        <v>5</v>
      </c>
      <c r="AW1303" s="350">
        <v>2</v>
      </c>
      <c r="AX1303" s="391">
        <v>2</v>
      </c>
      <c r="AY1303" s="83">
        <v>27</v>
      </c>
      <c r="AZ1303" s="5">
        <v>0</v>
      </c>
      <c r="BA1303" s="5" t="s">
        <v>1537</v>
      </c>
      <c r="BB1303" s="5" t="s">
        <v>1537</v>
      </c>
      <c r="BC1303" s="5" t="s">
        <v>1537</v>
      </c>
      <c r="BD1303" s="4" t="s">
        <v>3612</v>
      </c>
      <c r="BE1303" s="5">
        <v>0</v>
      </c>
      <c r="BF1303" s="5">
        <v>0</v>
      </c>
      <c r="BG1303" s="5">
        <v>1</v>
      </c>
      <c r="BH1303" s="5" t="s">
        <v>1537</v>
      </c>
      <c r="BI1303" s="289"/>
      <c r="BJ1303" s="297">
        <v>60</v>
      </c>
      <c r="BK1303" s="297">
        <v>66</v>
      </c>
    </row>
    <row r="1304" spans="1:63" x14ac:dyDescent="0.2">
      <c r="A1304" s="294" t="s">
        <v>179</v>
      </c>
      <c r="B1304" s="290" t="s">
        <v>2361</v>
      </c>
      <c r="C1304" s="340">
        <v>557</v>
      </c>
      <c r="D1304" s="341">
        <v>596</v>
      </c>
      <c r="E1304" s="341">
        <v>637</v>
      </c>
      <c r="F1304" s="341">
        <v>646</v>
      </c>
      <c r="G1304" s="341">
        <v>662</v>
      </c>
      <c r="H1304" s="341">
        <v>725</v>
      </c>
      <c r="I1304" s="342">
        <v>807</v>
      </c>
      <c r="J1304" s="340">
        <v>60</v>
      </c>
      <c r="K1304" s="341">
        <v>126</v>
      </c>
      <c r="L1304" s="341">
        <v>62</v>
      </c>
      <c r="M1304" s="341">
        <v>126</v>
      </c>
      <c r="N1304" s="340">
        <v>557</v>
      </c>
      <c r="O1304" s="341">
        <v>668</v>
      </c>
      <c r="P1304" s="341">
        <v>719</v>
      </c>
      <c r="Q1304" s="343">
        <v>668</v>
      </c>
      <c r="R1304" s="344">
        <v>719</v>
      </c>
      <c r="S1304" s="344">
        <v>804</v>
      </c>
      <c r="T1304" s="344">
        <v>824</v>
      </c>
      <c r="U1304" s="344">
        <v>847</v>
      </c>
      <c r="V1304" s="344">
        <v>847</v>
      </c>
      <c r="W1304" s="344">
        <v>122</v>
      </c>
      <c r="X1304" s="383">
        <v>137</v>
      </c>
      <c r="Y1304" s="384">
        <v>0.12</v>
      </c>
      <c r="Z1304" s="384">
        <v>0.25</v>
      </c>
      <c r="AA1304" s="384">
        <v>0.25</v>
      </c>
      <c r="AB1304" s="346">
        <v>376</v>
      </c>
      <c r="AC1304" s="385">
        <v>552</v>
      </c>
      <c r="AD1304" s="385">
        <v>55</v>
      </c>
      <c r="AE1304" s="385">
        <v>0</v>
      </c>
      <c r="AF1304" s="405">
        <v>1</v>
      </c>
      <c r="AG1304" s="333" t="s">
        <v>2162</v>
      </c>
      <c r="AH1304" s="388" t="s">
        <v>2161</v>
      </c>
      <c r="AI1304" s="388" t="s">
        <v>2343</v>
      </c>
      <c r="AJ1304" s="389">
        <v>24</v>
      </c>
      <c r="AK1304" s="390">
        <v>12</v>
      </c>
      <c r="AL1304" s="333">
        <v>90</v>
      </c>
      <c r="AM1304" s="333">
        <v>15.994827835648149</v>
      </c>
      <c r="AN1304" s="440">
        <v>130.83972222222224</v>
      </c>
      <c r="AO1304" s="389">
        <v>54.107638888888893</v>
      </c>
      <c r="AP1304" s="388">
        <v>7.1499999999999995</v>
      </c>
      <c r="AQ1304" s="389">
        <v>2</v>
      </c>
      <c r="AR1304" s="389">
        <v>2</v>
      </c>
      <c r="AS1304" s="389">
        <v>0</v>
      </c>
      <c r="AT1304" s="389">
        <v>4</v>
      </c>
      <c r="AU1304" s="389">
        <v>1</v>
      </c>
      <c r="AV1304" s="389">
        <v>5</v>
      </c>
      <c r="AW1304" s="350">
        <v>2</v>
      </c>
      <c r="AX1304" s="391">
        <v>2</v>
      </c>
      <c r="AY1304" s="83">
        <v>27</v>
      </c>
      <c r="AZ1304" s="5">
        <v>0</v>
      </c>
      <c r="BA1304" s="5" t="s">
        <v>1537</v>
      </c>
      <c r="BB1304" s="5" t="s">
        <v>1537</v>
      </c>
      <c r="BC1304" s="5" t="s">
        <v>1537</v>
      </c>
      <c r="BD1304" s="4" t="s">
        <v>3612</v>
      </c>
      <c r="BE1304" s="5">
        <v>0</v>
      </c>
      <c r="BF1304" s="5">
        <v>0</v>
      </c>
      <c r="BG1304" s="5">
        <v>1</v>
      </c>
      <c r="BH1304" s="5" t="s">
        <v>1537</v>
      </c>
      <c r="BI1304" s="289"/>
      <c r="BJ1304" s="297">
        <v>60</v>
      </c>
      <c r="BK1304" s="297">
        <v>67</v>
      </c>
    </row>
    <row r="1305" spans="1:63" x14ac:dyDescent="0.2">
      <c r="A1305" s="294" t="s">
        <v>189</v>
      </c>
      <c r="B1305" s="290" t="s">
        <v>2370</v>
      </c>
      <c r="C1305" s="340">
        <v>559</v>
      </c>
      <c r="D1305" s="341">
        <v>600</v>
      </c>
      <c r="E1305" s="341">
        <v>642</v>
      </c>
      <c r="F1305" s="341">
        <v>652</v>
      </c>
      <c r="G1305" s="341">
        <v>668</v>
      </c>
      <c r="H1305" s="341">
        <v>731</v>
      </c>
      <c r="I1305" s="342">
        <v>816</v>
      </c>
      <c r="J1305" s="340">
        <v>60</v>
      </c>
      <c r="K1305" s="341">
        <v>126</v>
      </c>
      <c r="L1305" s="341">
        <v>65</v>
      </c>
      <c r="M1305" s="341">
        <v>131</v>
      </c>
      <c r="N1305" s="340">
        <v>559</v>
      </c>
      <c r="O1305" s="341">
        <v>674</v>
      </c>
      <c r="P1305" s="341">
        <v>725</v>
      </c>
      <c r="Q1305" s="343">
        <v>674</v>
      </c>
      <c r="R1305" s="344">
        <v>725</v>
      </c>
      <c r="S1305" s="344">
        <v>811</v>
      </c>
      <c r="T1305" s="344">
        <v>827</v>
      </c>
      <c r="U1305" s="344">
        <v>854</v>
      </c>
      <c r="V1305" s="344">
        <v>854</v>
      </c>
      <c r="W1305" s="344">
        <v>122</v>
      </c>
      <c r="X1305" s="383">
        <v>137</v>
      </c>
      <c r="Y1305" s="384">
        <v>0.12</v>
      </c>
      <c r="Z1305" s="384">
        <v>0.25</v>
      </c>
      <c r="AA1305" s="384">
        <v>0.25</v>
      </c>
      <c r="AB1305" s="385">
        <v>376</v>
      </c>
      <c r="AC1305" s="385">
        <v>552</v>
      </c>
      <c r="AD1305" s="385">
        <v>66</v>
      </c>
      <c r="AE1305" s="385">
        <v>0</v>
      </c>
      <c r="AF1305" s="405">
        <v>1</v>
      </c>
      <c r="AG1305" s="333" t="s">
        <v>2162</v>
      </c>
      <c r="AH1305" s="388" t="s">
        <v>2161</v>
      </c>
      <c r="AI1305" s="388" t="s">
        <v>2343</v>
      </c>
      <c r="AJ1305" s="389">
        <v>24</v>
      </c>
      <c r="AK1305" s="390">
        <v>12</v>
      </c>
      <c r="AL1305" s="333">
        <v>93</v>
      </c>
      <c r="AM1305" s="333">
        <v>16.526511863425927</v>
      </c>
      <c r="AN1305" s="440">
        <v>138.58722222222224</v>
      </c>
      <c r="AO1305" s="389">
        <v>57.034722222222221</v>
      </c>
      <c r="AP1305" s="388">
        <v>7.3999999999999995</v>
      </c>
      <c r="AQ1305" s="389">
        <v>2</v>
      </c>
      <c r="AR1305" s="389">
        <v>2</v>
      </c>
      <c r="AS1305" s="389">
        <v>0</v>
      </c>
      <c r="AT1305" s="389">
        <v>4</v>
      </c>
      <c r="AU1305" s="389">
        <v>2</v>
      </c>
      <c r="AV1305" s="389">
        <v>6</v>
      </c>
      <c r="AW1305" s="350">
        <v>2</v>
      </c>
      <c r="AX1305" s="391">
        <v>2</v>
      </c>
      <c r="AY1305" s="83">
        <v>27</v>
      </c>
      <c r="AZ1305" s="5">
        <v>0</v>
      </c>
      <c r="BA1305" s="5" t="s">
        <v>1537</v>
      </c>
      <c r="BB1305" s="5" t="s">
        <v>1537</v>
      </c>
      <c r="BC1305" s="5" t="s">
        <v>1537</v>
      </c>
      <c r="BD1305" s="4" t="s">
        <v>3612</v>
      </c>
      <c r="BE1305" s="5">
        <v>0</v>
      </c>
      <c r="BF1305" s="5">
        <v>0</v>
      </c>
      <c r="BG1305" s="5">
        <v>1</v>
      </c>
      <c r="BH1305" s="5" t="s">
        <v>1537</v>
      </c>
      <c r="BI1305" s="289"/>
      <c r="BJ1305" s="297">
        <v>60</v>
      </c>
      <c r="BK1305" s="297">
        <v>67</v>
      </c>
    </row>
    <row r="1306" spans="1:63" x14ac:dyDescent="0.2">
      <c r="A1306" s="294" t="s">
        <v>199</v>
      </c>
      <c r="B1306" s="290" t="s">
        <v>2379</v>
      </c>
      <c r="C1306" s="340">
        <v>568</v>
      </c>
      <c r="D1306" s="341">
        <v>611</v>
      </c>
      <c r="E1306" s="341">
        <v>655</v>
      </c>
      <c r="F1306" s="341">
        <v>664</v>
      </c>
      <c r="G1306" s="341">
        <v>681</v>
      </c>
      <c r="H1306" s="341">
        <v>745</v>
      </c>
      <c r="I1306" s="342">
        <v>833</v>
      </c>
      <c r="J1306" s="340">
        <v>60</v>
      </c>
      <c r="K1306" s="341">
        <v>126</v>
      </c>
      <c r="L1306" s="341">
        <v>66</v>
      </c>
      <c r="M1306" s="341">
        <v>135</v>
      </c>
      <c r="N1306" s="340">
        <v>568</v>
      </c>
      <c r="O1306" s="341">
        <v>687</v>
      </c>
      <c r="P1306" s="341">
        <v>738</v>
      </c>
      <c r="Q1306" s="343">
        <v>687</v>
      </c>
      <c r="R1306" s="344">
        <v>738</v>
      </c>
      <c r="S1306" s="344">
        <v>827</v>
      </c>
      <c r="T1306" s="344">
        <v>839</v>
      </c>
      <c r="U1306" s="344">
        <v>871</v>
      </c>
      <c r="V1306" s="344">
        <v>871</v>
      </c>
      <c r="W1306" s="344">
        <v>122</v>
      </c>
      <c r="X1306" s="383">
        <v>137</v>
      </c>
      <c r="Y1306" s="384">
        <v>0.12</v>
      </c>
      <c r="Z1306" s="384">
        <v>0.25</v>
      </c>
      <c r="AA1306" s="384">
        <v>0.25</v>
      </c>
      <c r="AB1306" s="385">
        <v>376</v>
      </c>
      <c r="AC1306" s="385">
        <v>552</v>
      </c>
      <c r="AD1306" s="385">
        <v>66</v>
      </c>
      <c r="AE1306" s="385">
        <v>0</v>
      </c>
      <c r="AF1306" s="405">
        <v>1</v>
      </c>
      <c r="AG1306" s="333" t="s">
        <v>2162</v>
      </c>
      <c r="AH1306" s="388" t="s">
        <v>2161</v>
      </c>
      <c r="AI1306" s="388" t="s">
        <v>2343</v>
      </c>
      <c r="AJ1306" s="389">
        <v>24</v>
      </c>
      <c r="AK1306" s="390">
        <v>12</v>
      </c>
      <c r="AL1306" s="333">
        <v>96</v>
      </c>
      <c r="AM1306" s="333">
        <v>17.058195891203702</v>
      </c>
      <c r="AN1306" s="440">
        <v>141.72722222222225</v>
      </c>
      <c r="AO1306" s="389">
        <v>58.284722222222221</v>
      </c>
      <c r="AP1306" s="388">
        <v>7.6499999999999995</v>
      </c>
      <c r="AQ1306" s="389">
        <v>2</v>
      </c>
      <c r="AR1306" s="389">
        <v>2</v>
      </c>
      <c r="AS1306" s="389">
        <v>0</v>
      </c>
      <c r="AT1306" s="389">
        <v>4</v>
      </c>
      <c r="AU1306" s="389">
        <v>2</v>
      </c>
      <c r="AV1306" s="389">
        <v>6</v>
      </c>
      <c r="AW1306" s="350">
        <v>2</v>
      </c>
      <c r="AX1306" s="391">
        <v>2</v>
      </c>
      <c r="AY1306" s="83">
        <v>27</v>
      </c>
      <c r="AZ1306" s="5">
        <v>0</v>
      </c>
      <c r="BA1306" s="5" t="s">
        <v>1537</v>
      </c>
      <c r="BB1306" s="5" t="s">
        <v>1537</v>
      </c>
      <c r="BC1306" s="5" t="s">
        <v>1537</v>
      </c>
      <c r="BD1306" s="4" t="s">
        <v>3612</v>
      </c>
      <c r="BE1306" s="5">
        <v>0</v>
      </c>
      <c r="BF1306" s="5">
        <v>0</v>
      </c>
      <c r="BG1306" s="5">
        <v>1</v>
      </c>
      <c r="BH1306" s="5" t="s">
        <v>1537</v>
      </c>
      <c r="BI1306" s="289"/>
      <c r="BJ1306" s="297">
        <v>60</v>
      </c>
      <c r="BK1306" s="297">
        <v>69</v>
      </c>
    </row>
    <row r="1307" spans="1:63" x14ac:dyDescent="0.2">
      <c r="A1307" s="294" t="s">
        <v>160</v>
      </c>
      <c r="B1307" s="290" t="s">
        <v>2344</v>
      </c>
      <c r="C1307" s="340">
        <v>579</v>
      </c>
      <c r="D1307" s="341">
        <v>627</v>
      </c>
      <c r="E1307" s="341">
        <v>675</v>
      </c>
      <c r="F1307" s="341">
        <v>687</v>
      </c>
      <c r="G1307" s="341">
        <v>702</v>
      </c>
      <c r="H1307" s="341">
        <v>770</v>
      </c>
      <c r="I1307" s="342">
        <v>866</v>
      </c>
      <c r="J1307" s="340">
        <v>60</v>
      </c>
      <c r="K1307" s="341">
        <v>126</v>
      </c>
      <c r="L1307" s="341">
        <v>73</v>
      </c>
      <c r="M1307" s="341">
        <v>147</v>
      </c>
      <c r="N1307" s="340">
        <v>579</v>
      </c>
      <c r="O1307" s="341">
        <v>697</v>
      </c>
      <c r="P1307" s="341">
        <v>748</v>
      </c>
      <c r="Q1307" s="343">
        <v>697</v>
      </c>
      <c r="R1307" s="344">
        <v>748</v>
      </c>
      <c r="S1307" s="344">
        <v>838</v>
      </c>
      <c r="T1307" s="344">
        <v>879</v>
      </c>
      <c r="U1307" s="344">
        <v>884</v>
      </c>
      <c r="V1307" s="344">
        <v>884</v>
      </c>
      <c r="W1307" s="344">
        <v>122</v>
      </c>
      <c r="X1307" s="383">
        <v>137</v>
      </c>
      <c r="Y1307" s="384">
        <v>0.12</v>
      </c>
      <c r="Z1307" s="384">
        <v>0.25</v>
      </c>
      <c r="AA1307" s="384">
        <v>0.25</v>
      </c>
      <c r="AB1307" s="385">
        <v>376</v>
      </c>
      <c r="AC1307" s="385">
        <v>552</v>
      </c>
      <c r="AD1307" s="385">
        <v>55</v>
      </c>
      <c r="AE1307" s="385">
        <v>0</v>
      </c>
      <c r="AF1307" s="405">
        <v>1</v>
      </c>
      <c r="AG1307" s="333" t="s">
        <v>2162</v>
      </c>
      <c r="AH1307" s="388" t="s">
        <v>2161</v>
      </c>
      <c r="AI1307" s="388" t="s">
        <v>2343</v>
      </c>
      <c r="AJ1307" s="389">
        <v>24</v>
      </c>
      <c r="AK1307" s="390">
        <v>15</v>
      </c>
      <c r="AL1307" s="333">
        <v>84</v>
      </c>
      <c r="AM1307" s="333">
        <v>18.58814380787037</v>
      </c>
      <c r="AN1307" s="440">
        <v>143.50638888888889</v>
      </c>
      <c r="AO1307" s="389">
        <v>57.409722222222221</v>
      </c>
      <c r="AP1307" s="388">
        <v>10</v>
      </c>
      <c r="AQ1307" s="389">
        <v>2</v>
      </c>
      <c r="AR1307" s="389">
        <v>2</v>
      </c>
      <c r="AS1307" s="389">
        <v>0</v>
      </c>
      <c r="AT1307" s="389">
        <v>4</v>
      </c>
      <c r="AU1307" s="389">
        <v>1</v>
      </c>
      <c r="AV1307" s="389">
        <v>5</v>
      </c>
      <c r="AW1307" s="350">
        <v>2</v>
      </c>
      <c r="AX1307" s="391">
        <v>2</v>
      </c>
      <c r="AY1307" s="83">
        <v>27</v>
      </c>
      <c r="AZ1307" s="5">
        <v>0</v>
      </c>
      <c r="BA1307" s="5" t="s">
        <v>1537</v>
      </c>
      <c r="BB1307" s="5" t="s">
        <v>1537</v>
      </c>
      <c r="BC1307" s="5" t="s">
        <v>1537</v>
      </c>
      <c r="BD1307" s="4" t="s">
        <v>3612</v>
      </c>
      <c r="BE1307" s="5">
        <v>0</v>
      </c>
      <c r="BF1307" s="5">
        <v>0</v>
      </c>
      <c r="BG1307" s="5">
        <v>1</v>
      </c>
      <c r="BH1307" s="5" t="s">
        <v>1537</v>
      </c>
      <c r="BI1307" s="289"/>
      <c r="BJ1307" s="297">
        <v>60</v>
      </c>
      <c r="BK1307" s="297">
        <v>71</v>
      </c>
    </row>
    <row r="1308" spans="1:63" x14ac:dyDescent="0.2">
      <c r="A1308" s="294" t="s">
        <v>170</v>
      </c>
      <c r="B1308" s="290" t="s">
        <v>2353</v>
      </c>
      <c r="C1308" s="340">
        <v>581</v>
      </c>
      <c r="D1308" s="341">
        <v>632</v>
      </c>
      <c r="E1308" s="341">
        <v>682</v>
      </c>
      <c r="F1308" s="341">
        <v>693</v>
      </c>
      <c r="G1308" s="341">
        <v>710</v>
      </c>
      <c r="H1308" s="341">
        <v>778</v>
      </c>
      <c r="I1308" s="342">
        <v>877</v>
      </c>
      <c r="J1308" s="340">
        <v>60</v>
      </c>
      <c r="K1308" s="341">
        <v>126</v>
      </c>
      <c r="L1308" s="341">
        <v>75</v>
      </c>
      <c r="M1308" s="341">
        <v>153</v>
      </c>
      <c r="N1308" s="340">
        <v>581</v>
      </c>
      <c r="O1308" s="341">
        <v>708</v>
      </c>
      <c r="P1308" s="341">
        <v>762</v>
      </c>
      <c r="Q1308" s="343">
        <v>708</v>
      </c>
      <c r="R1308" s="344">
        <v>762</v>
      </c>
      <c r="S1308" s="344">
        <v>848</v>
      </c>
      <c r="T1308" s="344">
        <v>912</v>
      </c>
      <c r="U1308" s="344">
        <v>890</v>
      </c>
      <c r="V1308" s="344">
        <v>890</v>
      </c>
      <c r="W1308" s="344">
        <v>122</v>
      </c>
      <c r="X1308" s="383">
        <v>137</v>
      </c>
      <c r="Y1308" s="384">
        <v>0.12</v>
      </c>
      <c r="Z1308" s="384">
        <v>0.25</v>
      </c>
      <c r="AA1308" s="384">
        <v>0.25</v>
      </c>
      <c r="AB1308" s="385">
        <v>376</v>
      </c>
      <c r="AC1308" s="385">
        <v>552</v>
      </c>
      <c r="AD1308" s="385">
        <v>55</v>
      </c>
      <c r="AE1308" s="385">
        <v>0</v>
      </c>
      <c r="AF1308" s="405">
        <v>1</v>
      </c>
      <c r="AG1308" s="333" t="s">
        <v>2162</v>
      </c>
      <c r="AH1308" s="388" t="s">
        <v>2161</v>
      </c>
      <c r="AI1308" s="388" t="s">
        <v>2343</v>
      </c>
      <c r="AJ1308" s="389">
        <v>24</v>
      </c>
      <c r="AK1308" s="390">
        <v>15</v>
      </c>
      <c r="AL1308" s="333">
        <v>87</v>
      </c>
      <c r="AM1308" s="333">
        <v>19.250036168981481</v>
      </c>
      <c r="AN1308" s="440">
        <v>143.50638888888889</v>
      </c>
      <c r="AO1308" s="389">
        <v>58.722222222222221</v>
      </c>
      <c r="AP1308" s="388">
        <v>8.625</v>
      </c>
      <c r="AQ1308" s="389">
        <v>2</v>
      </c>
      <c r="AR1308" s="389">
        <v>2</v>
      </c>
      <c r="AS1308" s="389">
        <v>0</v>
      </c>
      <c r="AT1308" s="389">
        <v>4</v>
      </c>
      <c r="AU1308" s="389">
        <v>1</v>
      </c>
      <c r="AV1308" s="389">
        <v>5</v>
      </c>
      <c r="AW1308" s="350">
        <v>2</v>
      </c>
      <c r="AX1308" s="391">
        <v>2</v>
      </c>
      <c r="AY1308" s="83">
        <v>27</v>
      </c>
      <c r="AZ1308" s="5">
        <v>0</v>
      </c>
      <c r="BA1308" s="5" t="s">
        <v>1537</v>
      </c>
      <c r="BB1308" s="5" t="s">
        <v>1537</v>
      </c>
      <c r="BC1308" s="5" t="s">
        <v>1537</v>
      </c>
      <c r="BD1308" s="4" t="s">
        <v>3612</v>
      </c>
      <c r="BE1308" s="5">
        <v>0</v>
      </c>
      <c r="BF1308" s="5">
        <v>0</v>
      </c>
      <c r="BG1308" s="5">
        <v>1</v>
      </c>
      <c r="BH1308" s="5" t="s">
        <v>1537</v>
      </c>
      <c r="BI1308" s="289"/>
      <c r="BJ1308" s="297">
        <v>60</v>
      </c>
      <c r="BK1308" s="297">
        <v>71</v>
      </c>
    </row>
    <row r="1309" spans="1:63" x14ac:dyDescent="0.2">
      <c r="A1309" s="294" t="s">
        <v>180</v>
      </c>
      <c r="B1309" s="290" t="s">
        <v>2362</v>
      </c>
      <c r="C1309" s="340">
        <v>584</v>
      </c>
      <c r="D1309" s="341">
        <v>637</v>
      </c>
      <c r="E1309" s="341">
        <v>688</v>
      </c>
      <c r="F1309" s="341">
        <v>699</v>
      </c>
      <c r="G1309" s="341">
        <v>716</v>
      </c>
      <c r="H1309" s="341">
        <v>786</v>
      </c>
      <c r="I1309" s="342">
        <v>890</v>
      </c>
      <c r="J1309" s="340">
        <v>60</v>
      </c>
      <c r="K1309" s="341">
        <v>126</v>
      </c>
      <c r="L1309" s="341">
        <v>78</v>
      </c>
      <c r="M1309" s="341">
        <v>158</v>
      </c>
      <c r="N1309" s="340">
        <v>584</v>
      </c>
      <c r="O1309" s="341">
        <v>712</v>
      </c>
      <c r="P1309" s="341">
        <v>766</v>
      </c>
      <c r="Q1309" s="343">
        <v>712</v>
      </c>
      <c r="R1309" s="344">
        <v>766</v>
      </c>
      <c r="S1309" s="344">
        <v>855</v>
      </c>
      <c r="T1309" s="344">
        <v>910</v>
      </c>
      <c r="U1309" s="344">
        <v>902</v>
      </c>
      <c r="V1309" s="344">
        <v>902</v>
      </c>
      <c r="W1309" s="344">
        <v>122</v>
      </c>
      <c r="X1309" s="383">
        <v>137</v>
      </c>
      <c r="Y1309" s="384">
        <v>0.12</v>
      </c>
      <c r="Z1309" s="384">
        <v>0.25</v>
      </c>
      <c r="AA1309" s="384">
        <v>0.25</v>
      </c>
      <c r="AB1309" s="385">
        <v>376</v>
      </c>
      <c r="AC1309" s="385">
        <v>552</v>
      </c>
      <c r="AD1309" s="385">
        <v>55</v>
      </c>
      <c r="AE1309" s="385">
        <v>0</v>
      </c>
      <c r="AF1309" s="405">
        <v>1</v>
      </c>
      <c r="AG1309" s="333" t="s">
        <v>2162</v>
      </c>
      <c r="AH1309" s="388" t="s">
        <v>2161</v>
      </c>
      <c r="AI1309" s="388" t="s">
        <v>2343</v>
      </c>
      <c r="AJ1309" s="389">
        <v>24</v>
      </c>
      <c r="AK1309" s="390">
        <v>15</v>
      </c>
      <c r="AL1309" s="333">
        <v>90</v>
      </c>
      <c r="AM1309" s="333">
        <v>19.911928530092592</v>
      </c>
      <c r="AN1309" s="440">
        <v>146.88138888888889</v>
      </c>
      <c r="AO1309" s="389">
        <v>60.034722222222221</v>
      </c>
      <c r="AP1309" s="388">
        <v>8.9375</v>
      </c>
      <c r="AQ1309" s="389">
        <v>2</v>
      </c>
      <c r="AR1309" s="389">
        <v>2</v>
      </c>
      <c r="AS1309" s="389">
        <v>0</v>
      </c>
      <c r="AT1309" s="389">
        <v>4</v>
      </c>
      <c r="AU1309" s="389">
        <v>1</v>
      </c>
      <c r="AV1309" s="389">
        <v>5</v>
      </c>
      <c r="AW1309" s="350">
        <v>2</v>
      </c>
      <c r="AX1309" s="391">
        <v>2</v>
      </c>
      <c r="AY1309" s="83">
        <v>27</v>
      </c>
      <c r="AZ1309" s="5">
        <v>0</v>
      </c>
      <c r="BA1309" s="5" t="s">
        <v>1537</v>
      </c>
      <c r="BB1309" s="5" t="s">
        <v>1537</v>
      </c>
      <c r="BC1309" s="5" t="s">
        <v>1537</v>
      </c>
      <c r="BD1309" s="4" t="s">
        <v>3612</v>
      </c>
      <c r="BE1309" s="5">
        <v>0</v>
      </c>
      <c r="BF1309" s="5">
        <v>0</v>
      </c>
      <c r="BG1309" s="5">
        <v>1</v>
      </c>
      <c r="BH1309" s="5" t="s">
        <v>1537</v>
      </c>
      <c r="BI1309" s="289"/>
      <c r="BJ1309" s="297">
        <v>60</v>
      </c>
      <c r="BK1309" s="297">
        <v>72</v>
      </c>
    </row>
    <row r="1310" spans="1:63" x14ac:dyDescent="0.2">
      <c r="A1310" s="294" t="s">
        <v>190</v>
      </c>
      <c r="B1310" s="290" t="s">
        <v>2371</v>
      </c>
      <c r="C1310" s="340">
        <v>586</v>
      </c>
      <c r="D1310" s="341">
        <v>642</v>
      </c>
      <c r="E1310" s="341">
        <v>695</v>
      </c>
      <c r="F1310" s="341">
        <v>706</v>
      </c>
      <c r="G1310" s="341">
        <v>725</v>
      </c>
      <c r="H1310" s="341">
        <v>793</v>
      </c>
      <c r="I1310" s="342">
        <v>900</v>
      </c>
      <c r="J1310" s="340">
        <v>60</v>
      </c>
      <c r="K1310" s="341">
        <v>126</v>
      </c>
      <c r="L1310" s="341">
        <v>81</v>
      </c>
      <c r="M1310" s="341">
        <v>163</v>
      </c>
      <c r="N1310" s="340">
        <v>586</v>
      </c>
      <c r="O1310" s="341">
        <v>718</v>
      </c>
      <c r="P1310" s="341">
        <v>772</v>
      </c>
      <c r="Q1310" s="343">
        <v>718</v>
      </c>
      <c r="R1310" s="344">
        <v>772</v>
      </c>
      <c r="S1310" s="344">
        <v>865</v>
      </c>
      <c r="T1310" s="344">
        <v>914</v>
      </c>
      <c r="U1310" s="344">
        <v>911</v>
      </c>
      <c r="V1310" s="344">
        <v>911</v>
      </c>
      <c r="W1310" s="344">
        <v>122</v>
      </c>
      <c r="X1310" s="383">
        <v>137</v>
      </c>
      <c r="Y1310" s="384">
        <v>0.12</v>
      </c>
      <c r="Z1310" s="384">
        <v>0.25</v>
      </c>
      <c r="AA1310" s="384">
        <v>0.25</v>
      </c>
      <c r="AB1310" s="385">
        <v>376</v>
      </c>
      <c r="AC1310" s="385">
        <v>552</v>
      </c>
      <c r="AD1310" s="385">
        <v>66</v>
      </c>
      <c r="AE1310" s="385">
        <v>0</v>
      </c>
      <c r="AF1310" s="405">
        <v>1</v>
      </c>
      <c r="AG1310" s="333" t="s">
        <v>2162</v>
      </c>
      <c r="AH1310" s="388" t="s">
        <v>2161</v>
      </c>
      <c r="AI1310" s="388" t="s">
        <v>2343</v>
      </c>
      <c r="AJ1310" s="389">
        <v>24</v>
      </c>
      <c r="AK1310" s="390">
        <v>15</v>
      </c>
      <c r="AL1310" s="333">
        <v>93</v>
      </c>
      <c r="AM1310" s="333">
        <v>20.573820891203702</v>
      </c>
      <c r="AN1310" s="440">
        <v>156.12888888888892</v>
      </c>
      <c r="AO1310" s="389">
        <v>63.503472222222221</v>
      </c>
      <c r="AP1310" s="388">
        <v>9.25</v>
      </c>
      <c r="AQ1310" s="389">
        <v>2</v>
      </c>
      <c r="AR1310" s="389">
        <v>2</v>
      </c>
      <c r="AS1310" s="389">
        <v>0</v>
      </c>
      <c r="AT1310" s="389">
        <v>4</v>
      </c>
      <c r="AU1310" s="389">
        <v>2</v>
      </c>
      <c r="AV1310" s="389">
        <v>6</v>
      </c>
      <c r="AW1310" s="350">
        <v>2</v>
      </c>
      <c r="AX1310" s="391">
        <v>2</v>
      </c>
      <c r="AY1310" s="83">
        <v>27</v>
      </c>
      <c r="AZ1310" s="5">
        <v>0</v>
      </c>
      <c r="BA1310" s="5" t="s">
        <v>1537</v>
      </c>
      <c r="BB1310" s="5" t="s">
        <v>1537</v>
      </c>
      <c r="BC1310" s="5" t="s">
        <v>1537</v>
      </c>
      <c r="BD1310" s="4" t="s">
        <v>3612</v>
      </c>
      <c r="BE1310" s="5">
        <v>0</v>
      </c>
      <c r="BF1310" s="5">
        <v>0</v>
      </c>
      <c r="BG1310" s="5">
        <v>1</v>
      </c>
      <c r="BH1310" s="5" t="s">
        <v>1537</v>
      </c>
      <c r="BI1310" s="289"/>
      <c r="BJ1310" s="297">
        <v>60</v>
      </c>
      <c r="BK1310" s="297">
        <v>73</v>
      </c>
    </row>
    <row r="1311" spans="1:63" x14ac:dyDescent="0.2">
      <c r="A1311" s="294" t="s">
        <v>200</v>
      </c>
      <c r="B1311" s="290" t="s">
        <v>2380</v>
      </c>
      <c r="C1311" s="340">
        <v>598</v>
      </c>
      <c r="D1311" s="341">
        <v>655</v>
      </c>
      <c r="E1311" s="341">
        <v>710</v>
      </c>
      <c r="F1311" s="341">
        <v>721</v>
      </c>
      <c r="G1311" s="341">
        <v>740</v>
      </c>
      <c r="H1311" s="341">
        <v>811</v>
      </c>
      <c r="I1311" s="342">
        <v>921</v>
      </c>
      <c r="J1311" s="340">
        <v>60</v>
      </c>
      <c r="K1311" s="341">
        <v>126</v>
      </c>
      <c r="L1311" s="341">
        <v>82</v>
      </c>
      <c r="M1311" s="341">
        <v>170</v>
      </c>
      <c r="N1311" s="340">
        <v>598</v>
      </c>
      <c r="O1311" s="341">
        <v>732</v>
      </c>
      <c r="P1311" s="341">
        <v>788</v>
      </c>
      <c r="Q1311" s="343">
        <v>732</v>
      </c>
      <c r="R1311" s="344">
        <v>788</v>
      </c>
      <c r="S1311" s="344">
        <v>883</v>
      </c>
      <c r="T1311" s="344">
        <v>929</v>
      </c>
      <c r="U1311" s="344">
        <v>929</v>
      </c>
      <c r="V1311" s="344">
        <v>929</v>
      </c>
      <c r="W1311" s="344">
        <v>122</v>
      </c>
      <c r="X1311" s="383">
        <v>137</v>
      </c>
      <c r="Y1311" s="384">
        <v>0.12</v>
      </c>
      <c r="Z1311" s="384">
        <v>0.25</v>
      </c>
      <c r="AA1311" s="384">
        <v>0.25</v>
      </c>
      <c r="AB1311" s="385">
        <v>376</v>
      </c>
      <c r="AC1311" s="385">
        <v>552</v>
      </c>
      <c r="AD1311" s="385">
        <v>66</v>
      </c>
      <c r="AE1311" s="385">
        <v>0</v>
      </c>
      <c r="AF1311" s="405">
        <v>1</v>
      </c>
      <c r="AG1311" s="333" t="s">
        <v>2162</v>
      </c>
      <c r="AH1311" s="388" t="s">
        <v>2161</v>
      </c>
      <c r="AI1311" s="388" t="s">
        <v>2343</v>
      </c>
      <c r="AJ1311" s="389">
        <v>24</v>
      </c>
      <c r="AK1311" s="390">
        <v>15</v>
      </c>
      <c r="AL1311" s="333">
        <v>96</v>
      </c>
      <c r="AM1311" s="333">
        <v>21.235713252314813</v>
      </c>
      <c r="AN1311" s="440">
        <v>159.50388888888892</v>
      </c>
      <c r="AO1311" s="389">
        <v>64.815972222222229</v>
      </c>
      <c r="AP1311" s="388">
        <v>9.5625</v>
      </c>
      <c r="AQ1311" s="389">
        <v>2</v>
      </c>
      <c r="AR1311" s="389">
        <v>2</v>
      </c>
      <c r="AS1311" s="389">
        <v>0</v>
      </c>
      <c r="AT1311" s="389">
        <v>4</v>
      </c>
      <c r="AU1311" s="389">
        <v>2</v>
      </c>
      <c r="AV1311" s="389">
        <v>6</v>
      </c>
      <c r="AW1311" s="350">
        <v>2</v>
      </c>
      <c r="AX1311" s="391">
        <v>2</v>
      </c>
      <c r="AY1311" s="83">
        <v>27</v>
      </c>
      <c r="AZ1311" s="5">
        <v>0</v>
      </c>
      <c r="BA1311" s="5" t="s">
        <v>1537</v>
      </c>
      <c r="BB1311" s="5" t="s">
        <v>1537</v>
      </c>
      <c r="BC1311" s="5" t="s">
        <v>1537</v>
      </c>
      <c r="BD1311" s="4" t="s">
        <v>3612</v>
      </c>
      <c r="BE1311" s="5">
        <v>0</v>
      </c>
      <c r="BF1311" s="5">
        <v>0</v>
      </c>
      <c r="BG1311" s="5">
        <v>1</v>
      </c>
      <c r="BH1311" s="5" t="s">
        <v>1537</v>
      </c>
      <c r="BI1311" s="289"/>
      <c r="BJ1311" s="297">
        <v>60</v>
      </c>
      <c r="BK1311" s="297">
        <v>74</v>
      </c>
    </row>
    <row r="1312" spans="1:63" x14ac:dyDescent="0.2">
      <c r="A1312" s="294" t="s">
        <v>161</v>
      </c>
      <c r="B1312" s="290" t="s">
        <v>2345</v>
      </c>
      <c r="C1312" s="340">
        <v>613</v>
      </c>
      <c r="D1312" s="341">
        <v>672</v>
      </c>
      <c r="E1312" s="341">
        <v>730</v>
      </c>
      <c r="F1312" s="341">
        <v>741</v>
      </c>
      <c r="G1312" s="341">
        <v>762</v>
      </c>
      <c r="H1312" s="341">
        <v>834</v>
      </c>
      <c r="I1312" s="342">
        <v>950</v>
      </c>
      <c r="J1312" s="340">
        <v>60</v>
      </c>
      <c r="K1312" s="341">
        <v>126</v>
      </c>
      <c r="L1312" s="341">
        <v>87</v>
      </c>
      <c r="M1312" s="341">
        <v>177</v>
      </c>
      <c r="N1312" s="340">
        <v>613</v>
      </c>
      <c r="O1312" s="341">
        <v>748</v>
      </c>
      <c r="P1312" s="341">
        <v>806</v>
      </c>
      <c r="Q1312" s="343">
        <v>748</v>
      </c>
      <c r="R1312" s="344">
        <v>806</v>
      </c>
      <c r="S1312" s="344">
        <v>897</v>
      </c>
      <c r="T1312" s="344">
        <v>1012</v>
      </c>
      <c r="U1312" s="344">
        <v>944</v>
      </c>
      <c r="V1312" s="344">
        <v>944</v>
      </c>
      <c r="W1312" s="344">
        <v>122</v>
      </c>
      <c r="X1312" s="383">
        <v>137</v>
      </c>
      <c r="Y1312" s="384">
        <v>0.12</v>
      </c>
      <c r="Z1312" s="384">
        <v>0.25</v>
      </c>
      <c r="AA1312" s="384">
        <v>0.25</v>
      </c>
      <c r="AB1312" s="385">
        <v>376</v>
      </c>
      <c r="AC1312" s="385">
        <v>552</v>
      </c>
      <c r="AD1312" s="385">
        <v>55</v>
      </c>
      <c r="AE1312" s="385">
        <v>0</v>
      </c>
      <c r="AF1312" s="405">
        <v>1</v>
      </c>
      <c r="AG1312" s="333" t="s">
        <v>2162</v>
      </c>
      <c r="AH1312" s="388" t="s">
        <v>2161</v>
      </c>
      <c r="AI1312" s="388" t="s">
        <v>2343</v>
      </c>
      <c r="AJ1312" s="389">
        <v>24</v>
      </c>
      <c r="AK1312" s="390">
        <v>18</v>
      </c>
      <c r="AL1312" s="333">
        <v>84</v>
      </c>
      <c r="AM1312" s="333">
        <v>22.244827835648149</v>
      </c>
      <c r="AN1312" s="440">
        <v>142.00305555555556</v>
      </c>
      <c r="AO1312" s="389">
        <v>63.211805555555557</v>
      </c>
      <c r="AP1312" s="388">
        <v>3.125</v>
      </c>
      <c r="AQ1312" s="389">
        <v>2</v>
      </c>
      <c r="AR1312" s="389">
        <v>2</v>
      </c>
      <c r="AS1312" s="389">
        <v>0</v>
      </c>
      <c r="AT1312" s="389">
        <v>4</v>
      </c>
      <c r="AU1312" s="389">
        <v>1</v>
      </c>
      <c r="AV1312" s="389">
        <v>5</v>
      </c>
      <c r="AW1312" s="350">
        <v>2</v>
      </c>
      <c r="AX1312" s="391">
        <v>2</v>
      </c>
      <c r="AY1312" s="83">
        <v>27</v>
      </c>
      <c r="AZ1312" s="5">
        <v>0</v>
      </c>
      <c r="BA1312" s="5" t="s">
        <v>1537</v>
      </c>
      <c r="BB1312" s="5" t="s">
        <v>1537</v>
      </c>
      <c r="BC1312" s="5" t="s">
        <v>1537</v>
      </c>
      <c r="BD1312" s="4" t="s">
        <v>3612</v>
      </c>
      <c r="BE1312" s="5">
        <v>0</v>
      </c>
      <c r="BF1312" s="5">
        <v>0</v>
      </c>
      <c r="BG1312" s="5">
        <v>1</v>
      </c>
      <c r="BH1312" s="5" t="s">
        <v>1537</v>
      </c>
      <c r="BI1312" s="289"/>
      <c r="BJ1312" s="297">
        <v>60</v>
      </c>
      <c r="BK1312" s="297">
        <v>77</v>
      </c>
    </row>
    <row r="1313" spans="1:63" x14ac:dyDescent="0.2">
      <c r="A1313" s="294" t="s">
        <v>171</v>
      </c>
      <c r="B1313" s="290" t="s">
        <v>2354</v>
      </c>
      <c r="C1313" s="340">
        <v>615</v>
      </c>
      <c r="D1313" s="341">
        <v>678</v>
      </c>
      <c r="E1313" s="341">
        <v>737</v>
      </c>
      <c r="F1313" s="341">
        <v>749</v>
      </c>
      <c r="G1313" s="341">
        <v>769</v>
      </c>
      <c r="H1313" s="341">
        <v>844</v>
      </c>
      <c r="I1313" s="342">
        <v>964</v>
      </c>
      <c r="J1313" s="340">
        <v>60</v>
      </c>
      <c r="K1313" s="341">
        <v>126</v>
      </c>
      <c r="L1313" s="341">
        <v>91</v>
      </c>
      <c r="M1313" s="341">
        <v>183</v>
      </c>
      <c r="N1313" s="340">
        <v>615</v>
      </c>
      <c r="O1313" s="341">
        <v>760</v>
      </c>
      <c r="P1313" s="341">
        <v>817</v>
      </c>
      <c r="Q1313" s="343">
        <v>760</v>
      </c>
      <c r="R1313" s="344">
        <v>817</v>
      </c>
      <c r="S1313" s="344">
        <v>907</v>
      </c>
      <c r="T1313" s="344">
        <v>1055</v>
      </c>
      <c r="U1313" s="344">
        <v>951</v>
      </c>
      <c r="V1313" s="344">
        <v>951</v>
      </c>
      <c r="W1313" s="344">
        <v>122</v>
      </c>
      <c r="X1313" s="383">
        <v>137</v>
      </c>
      <c r="Y1313" s="384">
        <v>0.12</v>
      </c>
      <c r="Z1313" s="384">
        <v>0.25</v>
      </c>
      <c r="AA1313" s="384">
        <v>0.25</v>
      </c>
      <c r="AB1313" s="385">
        <v>376</v>
      </c>
      <c r="AC1313" s="385">
        <v>552</v>
      </c>
      <c r="AD1313" s="385">
        <v>55</v>
      </c>
      <c r="AE1313" s="385">
        <v>0</v>
      </c>
      <c r="AF1313" s="405">
        <v>1</v>
      </c>
      <c r="AG1313" s="333" t="s">
        <v>2162</v>
      </c>
      <c r="AH1313" s="388" t="s">
        <v>2161</v>
      </c>
      <c r="AI1313" s="388" t="s">
        <v>2343</v>
      </c>
      <c r="AJ1313" s="389">
        <v>24</v>
      </c>
      <c r="AK1313" s="390">
        <v>18</v>
      </c>
      <c r="AL1313" s="333">
        <v>87</v>
      </c>
      <c r="AM1313" s="333">
        <v>23.036928530092592</v>
      </c>
      <c r="AN1313" s="440">
        <v>159.31305555555556</v>
      </c>
      <c r="AO1313" s="389">
        <v>64.586805555555557</v>
      </c>
      <c r="AP1313" s="388">
        <v>10.35</v>
      </c>
      <c r="AQ1313" s="389">
        <v>2</v>
      </c>
      <c r="AR1313" s="389">
        <v>2</v>
      </c>
      <c r="AS1313" s="389">
        <v>0</v>
      </c>
      <c r="AT1313" s="389">
        <v>4</v>
      </c>
      <c r="AU1313" s="389">
        <v>1</v>
      </c>
      <c r="AV1313" s="389">
        <v>5</v>
      </c>
      <c r="AW1313" s="350">
        <v>2</v>
      </c>
      <c r="AX1313" s="391">
        <v>2</v>
      </c>
      <c r="AY1313" s="83">
        <v>27</v>
      </c>
      <c r="AZ1313" s="5">
        <v>0</v>
      </c>
      <c r="BA1313" s="5" t="s">
        <v>1537</v>
      </c>
      <c r="BB1313" s="5" t="s">
        <v>1537</v>
      </c>
      <c r="BC1313" s="5" t="s">
        <v>1537</v>
      </c>
      <c r="BD1313" s="4" t="s">
        <v>3612</v>
      </c>
      <c r="BE1313" s="5">
        <v>0</v>
      </c>
      <c r="BF1313" s="5">
        <v>0</v>
      </c>
      <c r="BG1313" s="5">
        <v>1</v>
      </c>
      <c r="BH1313" s="5" t="s">
        <v>1537</v>
      </c>
      <c r="BI1313" s="289"/>
      <c r="BJ1313" s="297">
        <v>60</v>
      </c>
      <c r="BK1313" s="297">
        <v>77</v>
      </c>
    </row>
    <row r="1314" spans="1:63" x14ac:dyDescent="0.2">
      <c r="A1314" s="294" t="s">
        <v>181</v>
      </c>
      <c r="B1314" s="290" t="s">
        <v>2363</v>
      </c>
      <c r="C1314" s="340">
        <v>617</v>
      </c>
      <c r="D1314" s="341">
        <v>683</v>
      </c>
      <c r="E1314" s="341">
        <v>745</v>
      </c>
      <c r="F1314" s="341">
        <v>756</v>
      </c>
      <c r="G1314" s="341">
        <v>777</v>
      </c>
      <c r="H1314" s="341">
        <v>853</v>
      </c>
      <c r="I1314" s="342">
        <v>977</v>
      </c>
      <c r="J1314" s="340">
        <v>60</v>
      </c>
      <c r="K1314" s="341">
        <v>126</v>
      </c>
      <c r="L1314" s="341">
        <v>94</v>
      </c>
      <c r="M1314" s="341">
        <v>189</v>
      </c>
      <c r="N1314" s="340">
        <v>617</v>
      </c>
      <c r="O1314" s="341">
        <v>767</v>
      </c>
      <c r="P1314" s="341">
        <v>826</v>
      </c>
      <c r="Q1314" s="343">
        <v>767</v>
      </c>
      <c r="R1314" s="344">
        <v>826</v>
      </c>
      <c r="S1314" s="344">
        <v>918</v>
      </c>
      <c r="T1314" s="344">
        <v>1055</v>
      </c>
      <c r="U1314" s="344">
        <v>965</v>
      </c>
      <c r="V1314" s="344">
        <v>965</v>
      </c>
      <c r="W1314" s="344">
        <v>122</v>
      </c>
      <c r="X1314" s="383">
        <v>137</v>
      </c>
      <c r="Y1314" s="384">
        <v>0.12</v>
      </c>
      <c r="Z1314" s="384">
        <v>0.25</v>
      </c>
      <c r="AA1314" s="384">
        <v>0.25</v>
      </c>
      <c r="AB1314" s="385">
        <v>376</v>
      </c>
      <c r="AC1314" s="385">
        <v>552</v>
      </c>
      <c r="AD1314" s="385">
        <v>55</v>
      </c>
      <c r="AE1314" s="385">
        <v>0</v>
      </c>
      <c r="AF1314" s="405">
        <v>1</v>
      </c>
      <c r="AG1314" s="333" t="s">
        <v>2162</v>
      </c>
      <c r="AH1314" s="388" t="s">
        <v>2161</v>
      </c>
      <c r="AI1314" s="388" t="s">
        <v>2343</v>
      </c>
      <c r="AJ1314" s="389">
        <v>24</v>
      </c>
      <c r="AK1314" s="390">
        <v>18</v>
      </c>
      <c r="AL1314" s="333">
        <v>90</v>
      </c>
      <c r="AM1314" s="333">
        <v>23.829029224537038</v>
      </c>
      <c r="AN1314" s="440">
        <v>162.92305555555558</v>
      </c>
      <c r="AO1314" s="389">
        <v>65.961805555555557</v>
      </c>
      <c r="AP1314" s="388">
        <v>10.725</v>
      </c>
      <c r="AQ1314" s="389">
        <v>2</v>
      </c>
      <c r="AR1314" s="389">
        <v>2</v>
      </c>
      <c r="AS1314" s="389">
        <v>0</v>
      </c>
      <c r="AT1314" s="389">
        <v>4</v>
      </c>
      <c r="AU1314" s="389">
        <v>1</v>
      </c>
      <c r="AV1314" s="389">
        <v>5</v>
      </c>
      <c r="AW1314" s="350">
        <v>2</v>
      </c>
      <c r="AX1314" s="391">
        <v>2</v>
      </c>
      <c r="AY1314" s="83">
        <v>27</v>
      </c>
      <c r="AZ1314" s="5">
        <v>0</v>
      </c>
      <c r="BA1314" s="5" t="s">
        <v>1537</v>
      </c>
      <c r="BB1314" s="5" t="s">
        <v>1537</v>
      </c>
      <c r="BC1314" s="5" t="s">
        <v>1537</v>
      </c>
      <c r="BD1314" s="4" t="s">
        <v>3612</v>
      </c>
      <c r="BE1314" s="5">
        <v>0</v>
      </c>
      <c r="BF1314" s="5">
        <v>0</v>
      </c>
      <c r="BG1314" s="5">
        <v>1</v>
      </c>
      <c r="BH1314" s="5" t="s">
        <v>1537</v>
      </c>
      <c r="BI1314" s="289"/>
      <c r="BJ1314" s="297">
        <v>60</v>
      </c>
      <c r="BK1314" s="297">
        <v>78</v>
      </c>
    </row>
    <row r="1315" spans="1:63" x14ac:dyDescent="0.2">
      <c r="A1315" s="294" t="s">
        <v>191</v>
      </c>
      <c r="B1315" s="290" t="s">
        <v>2372</v>
      </c>
      <c r="C1315" s="340">
        <v>619</v>
      </c>
      <c r="D1315" s="341">
        <v>688</v>
      </c>
      <c r="E1315" s="341">
        <v>752</v>
      </c>
      <c r="F1315" s="341">
        <v>765</v>
      </c>
      <c r="G1315" s="341">
        <v>785</v>
      </c>
      <c r="H1315" s="341">
        <v>861</v>
      </c>
      <c r="I1315" s="342">
        <v>990</v>
      </c>
      <c r="J1315" s="340">
        <v>60</v>
      </c>
      <c r="K1315" s="341">
        <v>126</v>
      </c>
      <c r="L1315" s="341">
        <v>96</v>
      </c>
      <c r="M1315" s="341">
        <v>197</v>
      </c>
      <c r="N1315" s="340">
        <v>619</v>
      </c>
      <c r="O1315" s="341">
        <v>772</v>
      </c>
      <c r="P1315" s="341">
        <v>832</v>
      </c>
      <c r="Q1315" s="343">
        <v>772</v>
      </c>
      <c r="R1315" s="344">
        <v>832</v>
      </c>
      <c r="S1315" s="344">
        <v>926</v>
      </c>
      <c r="T1315" s="344">
        <v>1059</v>
      </c>
      <c r="U1315" s="344">
        <v>974</v>
      </c>
      <c r="V1315" s="344">
        <v>974</v>
      </c>
      <c r="W1315" s="344">
        <v>122</v>
      </c>
      <c r="X1315" s="383">
        <v>137</v>
      </c>
      <c r="Y1315" s="384">
        <v>0.12</v>
      </c>
      <c r="Z1315" s="384">
        <v>0.25</v>
      </c>
      <c r="AA1315" s="384">
        <v>0.25</v>
      </c>
      <c r="AB1315" s="385">
        <v>376</v>
      </c>
      <c r="AC1315" s="385">
        <v>552</v>
      </c>
      <c r="AD1315" s="385">
        <v>66</v>
      </c>
      <c r="AE1315" s="385">
        <v>0</v>
      </c>
      <c r="AF1315" s="405">
        <v>1</v>
      </c>
      <c r="AG1315" s="333" t="s">
        <v>2162</v>
      </c>
      <c r="AH1315" s="388" t="s">
        <v>2161</v>
      </c>
      <c r="AI1315" s="388" t="s">
        <v>2343</v>
      </c>
      <c r="AJ1315" s="389">
        <v>24</v>
      </c>
      <c r="AK1315" s="390">
        <v>18</v>
      </c>
      <c r="AL1315" s="333">
        <v>93</v>
      </c>
      <c r="AM1315" s="333">
        <v>24.621129918981481</v>
      </c>
      <c r="AN1315" s="440">
        <v>173.67055555555558</v>
      </c>
      <c r="AO1315" s="389">
        <v>69.972222222222229</v>
      </c>
      <c r="AP1315" s="388">
        <v>11.1</v>
      </c>
      <c r="AQ1315" s="389">
        <v>2</v>
      </c>
      <c r="AR1315" s="389">
        <v>2</v>
      </c>
      <c r="AS1315" s="389">
        <v>0</v>
      </c>
      <c r="AT1315" s="389">
        <v>4</v>
      </c>
      <c r="AU1315" s="389">
        <v>2</v>
      </c>
      <c r="AV1315" s="389">
        <v>6</v>
      </c>
      <c r="AW1315" s="350">
        <v>2</v>
      </c>
      <c r="AX1315" s="391">
        <v>2</v>
      </c>
      <c r="AY1315" s="83">
        <v>27</v>
      </c>
      <c r="AZ1315" s="5">
        <v>0</v>
      </c>
      <c r="BA1315" s="5" t="s">
        <v>1537</v>
      </c>
      <c r="BB1315" s="5" t="s">
        <v>1537</v>
      </c>
      <c r="BC1315" s="5" t="s">
        <v>1537</v>
      </c>
      <c r="BD1315" s="4" t="s">
        <v>3612</v>
      </c>
      <c r="BE1315" s="5">
        <v>0</v>
      </c>
      <c r="BF1315" s="5">
        <v>0</v>
      </c>
      <c r="BG1315" s="5">
        <v>1</v>
      </c>
      <c r="BH1315" s="5" t="s">
        <v>1537</v>
      </c>
      <c r="BI1315" s="289"/>
      <c r="BJ1315" s="297">
        <v>60</v>
      </c>
      <c r="BK1315" s="297">
        <v>79</v>
      </c>
    </row>
    <row r="1316" spans="1:63" x14ac:dyDescent="0.2">
      <c r="A1316" s="294" t="s">
        <v>201</v>
      </c>
      <c r="B1316" s="290" t="s">
        <v>2381</v>
      </c>
      <c r="C1316" s="340">
        <v>634</v>
      </c>
      <c r="D1316" s="341">
        <v>705</v>
      </c>
      <c r="E1316" s="341">
        <v>771</v>
      </c>
      <c r="F1316" s="341">
        <v>784</v>
      </c>
      <c r="G1316" s="341">
        <v>805</v>
      </c>
      <c r="H1316" s="341">
        <v>885</v>
      </c>
      <c r="I1316" s="342">
        <v>1017</v>
      </c>
      <c r="J1316" s="340">
        <v>60</v>
      </c>
      <c r="K1316" s="341">
        <v>126</v>
      </c>
      <c r="L1316" s="341">
        <v>100</v>
      </c>
      <c r="M1316" s="341">
        <v>203</v>
      </c>
      <c r="N1316" s="340">
        <v>634</v>
      </c>
      <c r="O1316" s="341">
        <v>789</v>
      </c>
      <c r="P1316" s="341">
        <v>851</v>
      </c>
      <c r="Q1316" s="343">
        <v>789</v>
      </c>
      <c r="R1316" s="344">
        <v>851</v>
      </c>
      <c r="S1316" s="344">
        <v>952</v>
      </c>
      <c r="T1316" s="344">
        <v>1076</v>
      </c>
      <c r="U1316" s="344">
        <v>998</v>
      </c>
      <c r="V1316" s="344">
        <v>998</v>
      </c>
      <c r="W1316" s="344">
        <v>122</v>
      </c>
      <c r="X1316" s="383">
        <v>137</v>
      </c>
      <c r="Y1316" s="384">
        <v>0.12</v>
      </c>
      <c r="Z1316" s="384">
        <v>0.25</v>
      </c>
      <c r="AA1316" s="384">
        <v>0.25</v>
      </c>
      <c r="AB1316" s="385">
        <v>376</v>
      </c>
      <c r="AC1316" s="385">
        <v>552</v>
      </c>
      <c r="AD1316" s="385">
        <v>66</v>
      </c>
      <c r="AE1316" s="385">
        <v>0</v>
      </c>
      <c r="AF1316" s="405">
        <v>1</v>
      </c>
      <c r="AG1316" s="333" t="s">
        <v>2162</v>
      </c>
      <c r="AH1316" s="388" t="s">
        <v>2161</v>
      </c>
      <c r="AI1316" s="388" t="s">
        <v>2343</v>
      </c>
      <c r="AJ1316" s="389">
        <v>24</v>
      </c>
      <c r="AK1316" s="390">
        <v>18</v>
      </c>
      <c r="AL1316" s="333">
        <v>96</v>
      </c>
      <c r="AM1316" s="333">
        <v>25.413230613425927</v>
      </c>
      <c r="AN1316" s="440">
        <v>177.28055555555559</v>
      </c>
      <c r="AO1316" s="389">
        <v>71.347222222222229</v>
      </c>
      <c r="AP1316" s="388">
        <v>11.475</v>
      </c>
      <c r="AQ1316" s="389">
        <v>2</v>
      </c>
      <c r="AR1316" s="389">
        <v>2</v>
      </c>
      <c r="AS1316" s="389">
        <v>0</v>
      </c>
      <c r="AT1316" s="389">
        <v>4</v>
      </c>
      <c r="AU1316" s="389">
        <v>2</v>
      </c>
      <c r="AV1316" s="389">
        <v>6</v>
      </c>
      <c r="AW1316" s="350">
        <v>2</v>
      </c>
      <c r="AX1316" s="391">
        <v>2</v>
      </c>
      <c r="AY1316" s="83">
        <v>27</v>
      </c>
      <c r="AZ1316" s="5">
        <v>0</v>
      </c>
      <c r="BA1316" s="5" t="s">
        <v>1537</v>
      </c>
      <c r="BB1316" s="5" t="s">
        <v>1537</v>
      </c>
      <c r="BC1316" s="5" t="s">
        <v>1537</v>
      </c>
      <c r="BD1316" s="4" t="s">
        <v>3612</v>
      </c>
      <c r="BE1316" s="5">
        <v>0</v>
      </c>
      <c r="BF1316" s="5">
        <v>0</v>
      </c>
      <c r="BG1316" s="5">
        <v>1</v>
      </c>
      <c r="BH1316" s="5" t="s">
        <v>1537</v>
      </c>
      <c r="BI1316" s="289"/>
      <c r="BJ1316" s="297">
        <v>60</v>
      </c>
      <c r="BK1316" s="297">
        <v>81</v>
      </c>
    </row>
    <row r="1317" spans="1:63" x14ac:dyDescent="0.2">
      <c r="A1317" s="294" t="s">
        <v>162</v>
      </c>
      <c r="B1317" s="290" t="s">
        <v>2346</v>
      </c>
      <c r="C1317" s="340">
        <v>646</v>
      </c>
      <c r="D1317" s="341">
        <v>719</v>
      </c>
      <c r="E1317" s="341">
        <v>785</v>
      </c>
      <c r="F1317" s="341">
        <v>797</v>
      </c>
      <c r="G1317" s="341">
        <v>820</v>
      </c>
      <c r="H1317" s="341">
        <v>900</v>
      </c>
      <c r="I1317" s="342">
        <v>1035</v>
      </c>
      <c r="J1317" s="340">
        <v>60</v>
      </c>
      <c r="K1317" s="341">
        <v>126</v>
      </c>
      <c r="L1317" s="341">
        <v>101</v>
      </c>
      <c r="M1317" s="341">
        <v>206</v>
      </c>
      <c r="N1317" s="340">
        <v>646</v>
      </c>
      <c r="O1317" s="341">
        <v>804</v>
      </c>
      <c r="P1317" s="341">
        <v>867</v>
      </c>
      <c r="Q1317" s="343">
        <v>804</v>
      </c>
      <c r="R1317" s="344">
        <v>867</v>
      </c>
      <c r="S1317" s="344">
        <v>959</v>
      </c>
      <c r="T1317" s="344">
        <v>1054</v>
      </c>
      <c r="U1317" s="344">
        <v>1006</v>
      </c>
      <c r="V1317" s="344">
        <v>1006</v>
      </c>
      <c r="W1317" s="344">
        <v>122</v>
      </c>
      <c r="X1317" s="383">
        <v>137</v>
      </c>
      <c r="Y1317" s="384">
        <v>0.12</v>
      </c>
      <c r="Z1317" s="384">
        <v>0.25</v>
      </c>
      <c r="AA1317" s="384">
        <v>0.25</v>
      </c>
      <c r="AB1317" s="385">
        <v>376</v>
      </c>
      <c r="AC1317" s="385">
        <v>552</v>
      </c>
      <c r="AD1317" s="385">
        <v>55</v>
      </c>
      <c r="AE1317" s="385">
        <v>0</v>
      </c>
      <c r="AF1317" s="405">
        <v>1</v>
      </c>
      <c r="AG1317" s="333" t="s">
        <v>2162</v>
      </c>
      <c r="AH1317" s="388" t="s">
        <v>2161</v>
      </c>
      <c r="AI1317" s="388" t="s">
        <v>2343</v>
      </c>
      <c r="AJ1317" s="389">
        <v>24</v>
      </c>
      <c r="AK1317" s="390">
        <v>21</v>
      </c>
      <c r="AL1317" s="333">
        <v>84</v>
      </c>
      <c r="AM1317" s="333">
        <v>25.901511863425927</v>
      </c>
      <c r="AN1317" s="440">
        <v>154.87472222222223</v>
      </c>
      <c r="AO1317" s="389">
        <v>69.013888888888886</v>
      </c>
      <c r="AP1317" s="388">
        <v>3.4375</v>
      </c>
      <c r="AQ1317" s="389">
        <v>2</v>
      </c>
      <c r="AR1317" s="389">
        <v>2</v>
      </c>
      <c r="AS1317" s="389">
        <v>0</v>
      </c>
      <c r="AT1317" s="389">
        <v>4</v>
      </c>
      <c r="AU1317" s="389">
        <v>1</v>
      </c>
      <c r="AV1317" s="389">
        <v>5</v>
      </c>
      <c r="AW1317" s="350">
        <v>2</v>
      </c>
      <c r="AX1317" s="391">
        <v>2</v>
      </c>
      <c r="AY1317" s="83">
        <v>27</v>
      </c>
      <c r="AZ1317" s="5">
        <v>0</v>
      </c>
      <c r="BA1317" s="5" t="s">
        <v>1537</v>
      </c>
      <c r="BB1317" s="5" t="s">
        <v>1537</v>
      </c>
      <c r="BC1317" s="5" t="s">
        <v>1537</v>
      </c>
      <c r="BD1317" s="4" t="s">
        <v>3612</v>
      </c>
      <c r="BE1317" s="5">
        <v>0</v>
      </c>
      <c r="BF1317" s="5">
        <v>0</v>
      </c>
      <c r="BG1317" s="5">
        <v>1</v>
      </c>
      <c r="BH1317" s="5" t="s">
        <v>1537</v>
      </c>
      <c r="BI1317" s="289"/>
      <c r="BJ1317" s="297">
        <v>60</v>
      </c>
      <c r="BK1317" s="297">
        <v>82</v>
      </c>
    </row>
    <row r="1318" spans="1:63" x14ac:dyDescent="0.2">
      <c r="A1318" s="294" t="s">
        <v>172</v>
      </c>
      <c r="B1318" s="290" t="s">
        <v>2355</v>
      </c>
      <c r="C1318" s="340">
        <v>649</v>
      </c>
      <c r="D1318" s="341">
        <v>725</v>
      </c>
      <c r="E1318" s="341">
        <v>793</v>
      </c>
      <c r="F1318" s="341">
        <v>807</v>
      </c>
      <c r="G1318" s="341">
        <v>829</v>
      </c>
      <c r="H1318" s="341">
        <v>910</v>
      </c>
      <c r="I1318" s="342">
        <v>1050</v>
      </c>
      <c r="J1318" s="340">
        <v>60</v>
      </c>
      <c r="K1318" s="341">
        <v>126</v>
      </c>
      <c r="L1318" s="341">
        <v>105</v>
      </c>
      <c r="M1318" s="341">
        <v>214</v>
      </c>
      <c r="N1318" s="340">
        <v>649</v>
      </c>
      <c r="O1318" s="341">
        <v>806</v>
      </c>
      <c r="P1318" s="341">
        <v>867</v>
      </c>
      <c r="Q1318" s="343">
        <v>806</v>
      </c>
      <c r="R1318" s="344">
        <v>867</v>
      </c>
      <c r="S1318" s="344">
        <v>971</v>
      </c>
      <c r="T1318" s="344">
        <v>1099</v>
      </c>
      <c r="U1318" s="344">
        <v>1015</v>
      </c>
      <c r="V1318" s="344">
        <v>1015</v>
      </c>
      <c r="W1318" s="344">
        <v>122</v>
      </c>
      <c r="X1318" s="383">
        <v>137</v>
      </c>
      <c r="Y1318" s="384">
        <v>0.12</v>
      </c>
      <c r="Z1318" s="384">
        <v>0.25</v>
      </c>
      <c r="AA1318" s="384">
        <v>0.25</v>
      </c>
      <c r="AB1318" s="385">
        <v>376</v>
      </c>
      <c r="AC1318" s="385">
        <v>552</v>
      </c>
      <c r="AD1318" s="385">
        <v>55</v>
      </c>
      <c r="AE1318" s="385">
        <v>0</v>
      </c>
      <c r="AF1318" s="405">
        <v>1</v>
      </c>
      <c r="AG1318" s="333" t="s">
        <v>2162</v>
      </c>
      <c r="AH1318" s="388" t="s">
        <v>2161</v>
      </c>
      <c r="AI1318" s="388" t="s">
        <v>2343</v>
      </c>
      <c r="AJ1318" s="389">
        <v>24</v>
      </c>
      <c r="AK1318" s="390">
        <v>21</v>
      </c>
      <c r="AL1318" s="333">
        <v>87</v>
      </c>
      <c r="AM1318" s="333">
        <v>26.823820891203702</v>
      </c>
      <c r="AN1318" s="440">
        <v>175.11972222222224</v>
      </c>
      <c r="AO1318" s="389">
        <v>70.451388888888886</v>
      </c>
      <c r="AP1318" s="388">
        <v>12.074999999999999</v>
      </c>
      <c r="AQ1318" s="389">
        <v>2</v>
      </c>
      <c r="AR1318" s="389">
        <v>2</v>
      </c>
      <c r="AS1318" s="389">
        <v>0</v>
      </c>
      <c r="AT1318" s="389">
        <v>4</v>
      </c>
      <c r="AU1318" s="389">
        <v>1</v>
      </c>
      <c r="AV1318" s="389">
        <v>5</v>
      </c>
      <c r="AW1318" s="350">
        <v>2</v>
      </c>
      <c r="AX1318" s="391">
        <v>2</v>
      </c>
      <c r="AY1318" s="83">
        <v>27</v>
      </c>
      <c r="AZ1318" s="5">
        <v>0</v>
      </c>
      <c r="BA1318" s="5" t="s">
        <v>1537</v>
      </c>
      <c r="BB1318" s="5" t="s">
        <v>1537</v>
      </c>
      <c r="BC1318" s="5" t="s">
        <v>1537</v>
      </c>
      <c r="BD1318" s="4" t="s">
        <v>3612</v>
      </c>
      <c r="BE1318" s="5">
        <v>0</v>
      </c>
      <c r="BF1318" s="5">
        <v>0</v>
      </c>
      <c r="BG1318" s="5">
        <v>1</v>
      </c>
      <c r="BH1318" s="5" t="s">
        <v>1537</v>
      </c>
      <c r="BI1318" s="289"/>
      <c r="BJ1318" s="297">
        <v>60</v>
      </c>
      <c r="BK1318" s="297">
        <v>83</v>
      </c>
    </row>
    <row r="1319" spans="1:63" x14ac:dyDescent="0.2">
      <c r="A1319" s="294" t="s">
        <v>182</v>
      </c>
      <c r="B1319" s="290" t="s">
        <v>2364</v>
      </c>
      <c r="C1319" s="340">
        <v>652</v>
      </c>
      <c r="D1319" s="341">
        <v>730</v>
      </c>
      <c r="E1319" s="341">
        <v>802</v>
      </c>
      <c r="F1319" s="341">
        <v>815</v>
      </c>
      <c r="G1319" s="341">
        <v>838</v>
      </c>
      <c r="H1319" s="341">
        <v>920</v>
      </c>
      <c r="I1319" s="342">
        <v>1065</v>
      </c>
      <c r="J1319" s="340">
        <v>60</v>
      </c>
      <c r="K1319" s="341">
        <v>126</v>
      </c>
      <c r="L1319" s="341">
        <v>108</v>
      </c>
      <c r="M1319" s="341">
        <v>222</v>
      </c>
      <c r="N1319" s="340">
        <v>652</v>
      </c>
      <c r="O1319" s="341">
        <v>828</v>
      </c>
      <c r="P1319" s="341">
        <v>894</v>
      </c>
      <c r="Q1319" s="343">
        <v>828</v>
      </c>
      <c r="R1319" s="344">
        <v>894</v>
      </c>
      <c r="S1319" s="344">
        <v>984</v>
      </c>
      <c r="T1319" s="344">
        <v>1097</v>
      </c>
      <c r="U1319" s="344">
        <v>1032</v>
      </c>
      <c r="V1319" s="344">
        <v>1032</v>
      </c>
      <c r="W1319" s="344">
        <v>122</v>
      </c>
      <c r="X1319" s="383">
        <v>137</v>
      </c>
      <c r="Y1319" s="384">
        <v>0.12</v>
      </c>
      <c r="Z1319" s="384">
        <v>0.25</v>
      </c>
      <c r="AA1319" s="384">
        <v>0.25</v>
      </c>
      <c r="AB1319" s="385">
        <v>376</v>
      </c>
      <c r="AC1319" s="385">
        <v>552</v>
      </c>
      <c r="AD1319" s="385">
        <v>55</v>
      </c>
      <c r="AE1319" s="385">
        <v>0</v>
      </c>
      <c r="AF1319" s="405">
        <v>1</v>
      </c>
      <c r="AG1319" s="333" t="s">
        <v>2162</v>
      </c>
      <c r="AH1319" s="388" t="s">
        <v>2161</v>
      </c>
      <c r="AI1319" s="388" t="s">
        <v>2343</v>
      </c>
      <c r="AJ1319" s="389">
        <v>24</v>
      </c>
      <c r="AK1319" s="390">
        <v>21</v>
      </c>
      <c r="AL1319" s="333">
        <v>90</v>
      </c>
      <c r="AM1319" s="333">
        <v>27.746129918981481</v>
      </c>
      <c r="AN1319" s="440">
        <v>178.96472222222224</v>
      </c>
      <c r="AO1319" s="389">
        <v>71.888888888888886</v>
      </c>
      <c r="AP1319" s="388">
        <v>12.512499999999999</v>
      </c>
      <c r="AQ1319" s="389">
        <v>2</v>
      </c>
      <c r="AR1319" s="389">
        <v>2</v>
      </c>
      <c r="AS1319" s="389">
        <v>0</v>
      </c>
      <c r="AT1319" s="389">
        <v>4</v>
      </c>
      <c r="AU1319" s="389">
        <v>1</v>
      </c>
      <c r="AV1319" s="389">
        <v>5</v>
      </c>
      <c r="AW1319" s="350">
        <v>2</v>
      </c>
      <c r="AX1319" s="391">
        <v>2</v>
      </c>
      <c r="AY1319" s="83">
        <v>27</v>
      </c>
      <c r="AZ1319" s="5">
        <v>0</v>
      </c>
      <c r="BA1319" s="5" t="s">
        <v>1537</v>
      </c>
      <c r="BB1319" s="5" t="s">
        <v>1537</v>
      </c>
      <c r="BC1319" s="5" t="s">
        <v>1537</v>
      </c>
      <c r="BD1319" s="4" t="s">
        <v>3612</v>
      </c>
      <c r="BE1319" s="5">
        <v>0</v>
      </c>
      <c r="BF1319" s="5">
        <v>0</v>
      </c>
      <c r="BG1319" s="5">
        <v>1</v>
      </c>
      <c r="BH1319" s="5" t="s">
        <v>1537</v>
      </c>
      <c r="BI1319" s="289"/>
      <c r="BJ1319" s="297">
        <v>60</v>
      </c>
      <c r="BK1319" s="297">
        <v>84</v>
      </c>
    </row>
    <row r="1320" spans="1:63" x14ac:dyDescent="0.2">
      <c r="A1320" s="294" t="s">
        <v>192</v>
      </c>
      <c r="B1320" s="290" t="s">
        <v>2373</v>
      </c>
      <c r="C1320" s="340">
        <v>654</v>
      </c>
      <c r="D1320" s="341">
        <v>736</v>
      </c>
      <c r="E1320" s="341">
        <v>810</v>
      </c>
      <c r="F1320" s="341">
        <v>824</v>
      </c>
      <c r="G1320" s="341">
        <v>847</v>
      </c>
      <c r="H1320" s="341">
        <v>932</v>
      </c>
      <c r="I1320" s="342">
        <v>1081</v>
      </c>
      <c r="J1320" s="340">
        <v>60</v>
      </c>
      <c r="K1320" s="341">
        <v>126</v>
      </c>
      <c r="L1320" s="341">
        <v>113</v>
      </c>
      <c r="M1320" s="341">
        <v>229</v>
      </c>
      <c r="N1320" s="340">
        <v>654</v>
      </c>
      <c r="O1320" s="341">
        <v>835</v>
      </c>
      <c r="P1320" s="341">
        <v>900</v>
      </c>
      <c r="Q1320" s="343">
        <v>835</v>
      </c>
      <c r="R1320" s="344">
        <v>900</v>
      </c>
      <c r="S1320" s="344">
        <v>992</v>
      </c>
      <c r="T1320" s="344">
        <v>1101</v>
      </c>
      <c r="U1320" s="344">
        <v>1040</v>
      </c>
      <c r="V1320" s="344">
        <v>1040</v>
      </c>
      <c r="W1320" s="344">
        <v>122</v>
      </c>
      <c r="X1320" s="383">
        <v>137</v>
      </c>
      <c r="Y1320" s="384">
        <v>0.12</v>
      </c>
      <c r="Z1320" s="384">
        <v>0.25</v>
      </c>
      <c r="AA1320" s="384">
        <v>0.25</v>
      </c>
      <c r="AB1320" s="385">
        <v>376</v>
      </c>
      <c r="AC1320" s="385">
        <v>552</v>
      </c>
      <c r="AD1320" s="385">
        <v>66</v>
      </c>
      <c r="AE1320" s="385">
        <v>0</v>
      </c>
      <c r="AF1320" s="405">
        <v>1</v>
      </c>
      <c r="AG1320" s="333" t="s">
        <v>2162</v>
      </c>
      <c r="AH1320" s="388" t="s">
        <v>2161</v>
      </c>
      <c r="AI1320" s="388" t="s">
        <v>2343</v>
      </c>
      <c r="AJ1320" s="389">
        <v>24</v>
      </c>
      <c r="AK1320" s="390">
        <v>21</v>
      </c>
      <c r="AL1320" s="333">
        <v>93</v>
      </c>
      <c r="AM1320" s="333">
        <v>28.66843894675926</v>
      </c>
      <c r="AN1320" s="440">
        <v>191.21222222222227</v>
      </c>
      <c r="AO1320" s="389">
        <v>76.440972222222229</v>
      </c>
      <c r="AP1320" s="388">
        <v>12.95</v>
      </c>
      <c r="AQ1320" s="389">
        <v>2</v>
      </c>
      <c r="AR1320" s="389">
        <v>2</v>
      </c>
      <c r="AS1320" s="389">
        <v>0</v>
      </c>
      <c r="AT1320" s="389">
        <v>4</v>
      </c>
      <c r="AU1320" s="389">
        <v>2</v>
      </c>
      <c r="AV1320" s="389">
        <v>6</v>
      </c>
      <c r="AW1320" s="350">
        <v>2</v>
      </c>
      <c r="AX1320" s="391">
        <v>2</v>
      </c>
      <c r="AY1320" s="83">
        <v>27</v>
      </c>
      <c r="AZ1320" s="5">
        <v>0</v>
      </c>
      <c r="BA1320" s="5" t="s">
        <v>1537</v>
      </c>
      <c r="BB1320" s="5" t="s">
        <v>1537</v>
      </c>
      <c r="BC1320" s="5" t="s">
        <v>1537</v>
      </c>
      <c r="BD1320" s="4" t="s">
        <v>3612</v>
      </c>
      <c r="BE1320" s="5">
        <v>0</v>
      </c>
      <c r="BF1320" s="5">
        <v>0</v>
      </c>
      <c r="BG1320" s="5">
        <v>1</v>
      </c>
      <c r="BH1320" s="5" t="s">
        <v>1537</v>
      </c>
      <c r="BI1320" s="289"/>
      <c r="BJ1320" s="297">
        <v>60</v>
      </c>
      <c r="BK1320" s="297">
        <v>85</v>
      </c>
    </row>
    <row r="1321" spans="1:63" x14ac:dyDescent="0.2">
      <c r="A1321" s="294" t="s">
        <v>202</v>
      </c>
      <c r="B1321" s="290" t="s">
        <v>2382</v>
      </c>
      <c r="C1321" s="340">
        <v>670</v>
      </c>
      <c r="D1321" s="341">
        <v>756</v>
      </c>
      <c r="E1321" s="341">
        <v>831</v>
      </c>
      <c r="F1321" s="341">
        <v>847</v>
      </c>
      <c r="G1321" s="341">
        <v>869</v>
      </c>
      <c r="H1321" s="341">
        <v>956</v>
      </c>
      <c r="I1321" s="342">
        <v>1111</v>
      </c>
      <c r="J1321" s="340">
        <v>60</v>
      </c>
      <c r="K1321" s="341">
        <v>126</v>
      </c>
      <c r="L1321" s="341">
        <v>117</v>
      </c>
      <c r="M1321" s="341">
        <v>237</v>
      </c>
      <c r="N1321" s="340">
        <v>670</v>
      </c>
      <c r="O1321" s="341">
        <v>854</v>
      </c>
      <c r="P1321" s="341">
        <v>921</v>
      </c>
      <c r="Q1321" s="343">
        <v>854</v>
      </c>
      <c r="R1321" s="344">
        <v>921</v>
      </c>
      <c r="S1321" s="344">
        <v>1019</v>
      </c>
      <c r="T1321" s="344">
        <v>1122</v>
      </c>
      <c r="U1321" s="344">
        <v>1065</v>
      </c>
      <c r="V1321" s="344">
        <v>1065</v>
      </c>
      <c r="W1321" s="344">
        <v>122</v>
      </c>
      <c r="X1321" s="383">
        <v>137</v>
      </c>
      <c r="Y1321" s="384">
        <v>0.12</v>
      </c>
      <c r="Z1321" s="384">
        <v>0.25</v>
      </c>
      <c r="AA1321" s="384">
        <v>0.25</v>
      </c>
      <c r="AB1321" s="385">
        <v>376</v>
      </c>
      <c r="AC1321" s="385">
        <v>552</v>
      </c>
      <c r="AD1321" s="385">
        <v>66</v>
      </c>
      <c r="AE1321" s="385">
        <v>0</v>
      </c>
      <c r="AF1321" s="405">
        <v>1</v>
      </c>
      <c r="AG1321" s="333" t="s">
        <v>2162</v>
      </c>
      <c r="AH1321" s="388" t="s">
        <v>2161</v>
      </c>
      <c r="AI1321" s="388" t="s">
        <v>2343</v>
      </c>
      <c r="AJ1321" s="389">
        <v>24</v>
      </c>
      <c r="AK1321" s="390">
        <v>21</v>
      </c>
      <c r="AL1321" s="333">
        <v>96</v>
      </c>
      <c r="AM1321" s="333">
        <v>29.590747974537038</v>
      </c>
      <c r="AN1321" s="440">
        <v>195.05722222222226</v>
      </c>
      <c r="AO1321" s="389">
        <v>77.878472222222229</v>
      </c>
      <c r="AP1321" s="388">
        <v>13.387499999999999</v>
      </c>
      <c r="AQ1321" s="389">
        <v>2</v>
      </c>
      <c r="AR1321" s="389">
        <v>2</v>
      </c>
      <c r="AS1321" s="389">
        <v>0</v>
      </c>
      <c r="AT1321" s="389">
        <v>4</v>
      </c>
      <c r="AU1321" s="389">
        <v>2</v>
      </c>
      <c r="AV1321" s="389">
        <v>6</v>
      </c>
      <c r="AW1321" s="350">
        <v>2</v>
      </c>
      <c r="AX1321" s="391">
        <v>2</v>
      </c>
      <c r="AY1321" s="83">
        <v>27</v>
      </c>
      <c r="AZ1321" s="5">
        <v>0</v>
      </c>
      <c r="BA1321" s="5" t="s">
        <v>1537</v>
      </c>
      <c r="BB1321" s="5" t="s">
        <v>1537</v>
      </c>
      <c r="BC1321" s="5" t="s">
        <v>1537</v>
      </c>
      <c r="BD1321" s="4" t="s">
        <v>3612</v>
      </c>
      <c r="BE1321" s="5">
        <v>0</v>
      </c>
      <c r="BF1321" s="5">
        <v>0</v>
      </c>
      <c r="BG1321" s="5">
        <v>1</v>
      </c>
      <c r="BH1321" s="5" t="s">
        <v>1537</v>
      </c>
      <c r="BI1321" s="289"/>
      <c r="BJ1321" s="297">
        <v>60</v>
      </c>
      <c r="BK1321" s="297">
        <v>87</v>
      </c>
    </row>
    <row r="1322" spans="1:63" x14ac:dyDescent="0.2">
      <c r="A1322" s="294" t="s">
        <v>164</v>
      </c>
      <c r="B1322" s="290" t="s">
        <v>2347</v>
      </c>
      <c r="C1322" s="340">
        <v>698</v>
      </c>
      <c r="D1322" s="341">
        <v>781</v>
      </c>
      <c r="E1322" s="341">
        <v>857</v>
      </c>
      <c r="F1322" s="341">
        <v>871</v>
      </c>
      <c r="G1322" s="341">
        <v>896</v>
      </c>
      <c r="H1322" s="341">
        <v>983</v>
      </c>
      <c r="I1322" s="342">
        <v>1136</v>
      </c>
      <c r="J1322" s="340">
        <v>60</v>
      </c>
      <c r="K1322" s="341">
        <v>126</v>
      </c>
      <c r="L1322" s="341">
        <v>116</v>
      </c>
      <c r="M1322" s="341">
        <v>234</v>
      </c>
      <c r="N1322" s="340">
        <v>698</v>
      </c>
      <c r="O1322" s="341">
        <v>913</v>
      </c>
      <c r="P1322" s="341">
        <v>982</v>
      </c>
      <c r="Q1322" s="343">
        <v>913</v>
      </c>
      <c r="R1322" s="344">
        <v>982</v>
      </c>
      <c r="S1322" s="344">
        <v>1109</v>
      </c>
      <c r="T1322" s="344">
        <v>1148</v>
      </c>
      <c r="U1322" s="344">
        <v>1188</v>
      </c>
      <c r="V1322" s="344">
        <v>1188</v>
      </c>
      <c r="W1322" s="344">
        <v>122</v>
      </c>
      <c r="X1322" s="383">
        <v>137</v>
      </c>
      <c r="Y1322" s="384">
        <v>0.12</v>
      </c>
      <c r="Z1322" s="384">
        <v>0.25</v>
      </c>
      <c r="AA1322" s="384">
        <v>0.25</v>
      </c>
      <c r="AB1322" s="385">
        <v>376</v>
      </c>
      <c r="AC1322" s="385">
        <v>552</v>
      </c>
      <c r="AD1322" s="385">
        <v>110</v>
      </c>
      <c r="AE1322" s="385">
        <v>0</v>
      </c>
      <c r="AF1322" s="405">
        <v>0</v>
      </c>
      <c r="AG1322" s="333" t="s">
        <v>2162</v>
      </c>
      <c r="AH1322" s="388" t="s">
        <v>2161</v>
      </c>
      <c r="AI1322" s="388" t="s">
        <v>2343</v>
      </c>
      <c r="AJ1322" s="389">
        <v>24</v>
      </c>
      <c r="AK1322" s="390">
        <v>24</v>
      </c>
      <c r="AL1322" s="333">
        <v>84</v>
      </c>
      <c r="AM1322" s="333">
        <v>29.558195891203702</v>
      </c>
      <c r="AN1322" s="440">
        <v>187.7463888888889</v>
      </c>
      <c r="AO1322" s="389">
        <v>74.815972222222229</v>
      </c>
      <c r="AP1322" s="388">
        <v>13.299999999999999</v>
      </c>
      <c r="AQ1322" s="389">
        <v>4</v>
      </c>
      <c r="AR1322" s="389">
        <v>4</v>
      </c>
      <c r="AS1322" s="389">
        <v>0</v>
      </c>
      <c r="AT1322" s="389">
        <v>4</v>
      </c>
      <c r="AU1322" s="389">
        <v>1</v>
      </c>
      <c r="AV1322" s="389">
        <v>10</v>
      </c>
      <c r="AW1322" s="350">
        <v>2</v>
      </c>
      <c r="AX1322" s="391">
        <v>2</v>
      </c>
      <c r="AY1322" s="83">
        <v>33</v>
      </c>
      <c r="AZ1322" s="5">
        <v>0</v>
      </c>
      <c r="BA1322" s="5" t="s">
        <v>1537</v>
      </c>
      <c r="BB1322" s="5" t="s">
        <v>1537</v>
      </c>
      <c r="BC1322" s="5" t="s">
        <v>1537</v>
      </c>
      <c r="BD1322" s="4" t="s">
        <v>3612</v>
      </c>
      <c r="BE1322" s="5">
        <v>0</v>
      </c>
      <c r="BF1322" s="5">
        <v>0</v>
      </c>
      <c r="BG1322" s="5">
        <v>1</v>
      </c>
      <c r="BH1322" s="5" t="s">
        <v>1537</v>
      </c>
      <c r="BI1322" s="289"/>
      <c r="BJ1322" s="297">
        <v>60</v>
      </c>
      <c r="BK1322" s="297">
        <v>90</v>
      </c>
    </row>
    <row r="1323" spans="1:63" x14ac:dyDescent="0.2">
      <c r="A1323" s="294" t="s">
        <v>163</v>
      </c>
      <c r="B1323" s="290" t="s">
        <v>2347</v>
      </c>
      <c r="C1323" s="340">
        <v>660</v>
      </c>
      <c r="D1323" s="341">
        <v>745</v>
      </c>
      <c r="E1323" s="341">
        <v>821</v>
      </c>
      <c r="F1323" s="341">
        <v>835</v>
      </c>
      <c r="G1323" s="341">
        <v>859</v>
      </c>
      <c r="H1323" s="341">
        <v>944</v>
      </c>
      <c r="I1323" s="342">
        <v>1097</v>
      </c>
      <c r="J1323" s="340">
        <v>60</v>
      </c>
      <c r="K1323" s="341">
        <v>126</v>
      </c>
      <c r="L1323" s="341">
        <v>117</v>
      </c>
      <c r="M1323" s="341">
        <v>236</v>
      </c>
      <c r="N1323" s="340">
        <v>660</v>
      </c>
      <c r="O1323" s="341">
        <v>832</v>
      </c>
      <c r="P1323" s="341">
        <v>898</v>
      </c>
      <c r="Q1323" s="343">
        <v>832</v>
      </c>
      <c r="R1323" s="344">
        <v>898</v>
      </c>
      <c r="S1323" s="344">
        <v>998</v>
      </c>
      <c r="T1323" s="344">
        <v>1082</v>
      </c>
      <c r="U1323" s="344">
        <v>1047</v>
      </c>
      <c r="V1323" s="344">
        <v>1047</v>
      </c>
      <c r="W1323" s="344">
        <v>122</v>
      </c>
      <c r="X1323" s="383">
        <v>137</v>
      </c>
      <c r="Y1323" s="384">
        <v>0.12</v>
      </c>
      <c r="Z1323" s="384">
        <v>0.25</v>
      </c>
      <c r="AA1323" s="384">
        <v>0.25</v>
      </c>
      <c r="AB1323" s="385">
        <v>376</v>
      </c>
      <c r="AC1323" s="385">
        <v>552</v>
      </c>
      <c r="AD1323" s="385">
        <v>55</v>
      </c>
      <c r="AE1323" s="385">
        <v>0</v>
      </c>
      <c r="AF1323" s="405">
        <v>1</v>
      </c>
      <c r="AG1323" s="333" t="s">
        <v>2162</v>
      </c>
      <c r="AH1323" s="388" t="s">
        <v>2161</v>
      </c>
      <c r="AI1323" s="388" t="s">
        <v>2343</v>
      </c>
      <c r="AJ1323" s="389">
        <v>24</v>
      </c>
      <c r="AK1323" s="390">
        <v>24</v>
      </c>
      <c r="AL1323" s="333">
        <v>84</v>
      </c>
      <c r="AM1323" s="333">
        <v>29.558195891203702</v>
      </c>
      <c r="AN1323" s="440">
        <v>186.8463888888889</v>
      </c>
      <c r="AO1323" s="389">
        <v>74.815972222222229</v>
      </c>
      <c r="AP1323" s="388">
        <v>13.299999999999999</v>
      </c>
      <c r="AQ1323" s="389">
        <v>2</v>
      </c>
      <c r="AR1323" s="389">
        <v>2</v>
      </c>
      <c r="AS1323" s="389">
        <v>0</v>
      </c>
      <c r="AT1323" s="389">
        <v>4</v>
      </c>
      <c r="AU1323" s="389">
        <v>1</v>
      </c>
      <c r="AV1323" s="389">
        <v>5</v>
      </c>
      <c r="AW1323" s="350">
        <v>2</v>
      </c>
      <c r="AX1323" s="391">
        <v>2</v>
      </c>
      <c r="AY1323" s="83">
        <v>27</v>
      </c>
      <c r="AZ1323" s="5">
        <v>0</v>
      </c>
      <c r="BA1323" s="5" t="s">
        <v>1537</v>
      </c>
      <c r="BB1323" s="5" t="s">
        <v>1537</v>
      </c>
      <c r="BC1323" s="5" t="s">
        <v>1537</v>
      </c>
      <c r="BD1323" s="4" t="s">
        <v>3612</v>
      </c>
      <c r="BE1323" s="5">
        <v>0</v>
      </c>
      <c r="BF1323" s="5">
        <v>0</v>
      </c>
      <c r="BG1323" s="5">
        <v>1</v>
      </c>
      <c r="BH1323" s="5" t="s">
        <v>1537</v>
      </c>
      <c r="BI1323" s="289"/>
      <c r="BJ1323" s="297">
        <v>60</v>
      </c>
      <c r="BK1323" s="297">
        <v>86</v>
      </c>
    </row>
    <row r="1324" spans="1:63" x14ac:dyDescent="0.2">
      <c r="A1324" s="294" t="s">
        <v>174</v>
      </c>
      <c r="B1324" s="290" t="s">
        <v>2356</v>
      </c>
      <c r="C1324" s="340">
        <v>701</v>
      </c>
      <c r="D1324" s="341">
        <v>787</v>
      </c>
      <c r="E1324" s="341">
        <v>866</v>
      </c>
      <c r="F1324" s="341">
        <v>882</v>
      </c>
      <c r="G1324" s="341">
        <v>905</v>
      </c>
      <c r="H1324" s="341">
        <v>995</v>
      </c>
      <c r="I1324" s="342">
        <v>1153</v>
      </c>
      <c r="J1324" s="340">
        <v>60</v>
      </c>
      <c r="K1324" s="341">
        <v>126</v>
      </c>
      <c r="L1324" s="341">
        <v>120</v>
      </c>
      <c r="M1324" s="341">
        <v>243</v>
      </c>
      <c r="N1324" s="340">
        <v>701</v>
      </c>
      <c r="O1324" s="341">
        <v>932</v>
      </c>
      <c r="P1324" s="341">
        <v>985</v>
      </c>
      <c r="Q1324" s="343">
        <v>932</v>
      </c>
      <c r="R1324" s="344">
        <v>985</v>
      </c>
      <c r="S1324" s="344">
        <v>1125</v>
      </c>
      <c r="T1324" s="344">
        <v>1191</v>
      </c>
      <c r="U1324" s="344">
        <v>1196</v>
      </c>
      <c r="V1324" s="344">
        <v>1196</v>
      </c>
      <c r="W1324" s="344">
        <v>122</v>
      </c>
      <c r="X1324" s="383">
        <v>137</v>
      </c>
      <c r="Y1324" s="384">
        <v>0.12</v>
      </c>
      <c r="Z1324" s="384">
        <v>0.25</v>
      </c>
      <c r="AA1324" s="384">
        <v>0.25</v>
      </c>
      <c r="AB1324" s="385">
        <v>376</v>
      </c>
      <c r="AC1324" s="385">
        <v>552</v>
      </c>
      <c r="AD1324" s="385">
        <v>110</v>
      </c>
      <c r="AE1324" s="385">
        <v>0</v>
      </c>
      <c r="AF1324" s="405">
        <v>0</v>
      </c>
      <c r="AG1324" s="333" t="s">
        <v>2162</v>
      </c>
      <c r="AH1324" s="388" t="s">
        <v>2161</v>
      </c>
      <c r="AI1324" s="388" t="s">
        <v>2343</v>
      </c>
      <c r="AJ1324" s="389">
        <v>24</v>
      </c>
      <c r="AK1324" s="390">
        <v>24</v>
      </c>
      <c r="AL1324" s="333">
        <v>87</v>
      </c>
      <c r="AM1324" s="333">
        <v>30.610713252314813</v>
      </c>
      <c r="AN1324" s="440">
        <v>191.82638888888889</v>
      </c>
      <c r="AO1324" s="389">
        <v>76.315972222222229</v>
      </c>
      <c r="AP1324" s="388">
        <v>13.799999999999999</v>
      </c>
      <c r="AQ1324" s="389">
        <v>4</v>
      </c>
      <c r="AR1324" s="389">
        <v>4</v>
      </c>
      <c r="AS1324" s="389">
        <v>0</v>
      </c>
      <c r="AT1324" s="389">
        <v>4</v>
      </c>
      <c r="AU1324" s="389">
        <v>1</v>
      </c>
      <c r="AV1324" s="389">
        <v>10</v>
      </c>
      <c r="AW1324" s="350">
        <v>2</v>
      </c>
      <c r="AX1324" s="391">
        <v>2</v>
      </c>
      <c r="AY1324" s="83">
        <v>33</v>
      </c>
      <c r="AZ1324" s="5">
        <v>0</v>
      </c>
      <c r="BA1324" s="5" t="s">
        <v>1537</v>
      </c>
      <c r="BB1324" s="5" t="s">
        <v>1537</v>
      </c>
      <c r="BC1324" s="5" t="s">
        <v>1537</v>
      </c>
      <c r="BD1324" s="4" t="s">
        <v>3612</v>
      </c>
      <c r="BE1324" s="5">
        <v>0</v>
      </c>
      <c r="BF1324" s="5">
        <v>0</v>
      </c>
      <c r="BG1324" s="5">
        <v>1</v>
      </c>
      <c r="BH1324" s="5" t="s">
        <v>1537</v>
      </c>
      <c r="BI1324" s="289"/>
      <c r="BJ1324" s="297">
        <v>60</v>
      </c>
      <c r="BK1324" s="297">
        <v>91</v>
      </c>
    </row>
    <row r="1325" spans="1:63" x14ac:dyDescent="0.2">
      <c r="A1325" s="294" t="s">
        <v>173</v>
      </c>
      <c r="B1325" s="290" t="s">
        <v>2356</v>
      </c>
      <c r="C1325" s="340">
        <v>663</v>
      </c>
      <c r="D1325" s="341">
        <v>751</v>
      </c>
      <c r="E1325" s="341">
        <v>830</v>
      </c>
      <c r="F1325" s="341">
        <v>846</v>
      </c>
      <c r="G1325" s="341">
        <v>868</v>
      </c>
      <c r="H1325" s="341">
        <v>955</v>
      </c>
      <c r="I1325" s="342">
        <v>1114</v>
      </c>
      <c r="J1325" s="340">
        <v>60</v>
      </c>
      <c r="K1325" s="341">
        <v>126</v>
      </c>
      <c r="L1325" s="341">
        <v>121</v>
      </c>
      <c r="M1325" s="341">
        <v>244</v>
      </c>
      <c r="N1325" s="340">
        <v>663</v>
      </c>
      <c r="O1325" s="341">
        <v>835</v>
      </c>
      <c r="P1325" s="341">
        <v>914</v>
      </c>
      <c r="Q1325" s="343">
        <v>835</v>
      </c>
      <c r="R1325" s="344">
        <v>914</v>
      </c>
      <c r="S1325" s="344">
        <v>1012</v>
      </c>
      <c r="T1325" s="344">
        <v>1120</v>
      </c>
      <c r="U1325" s="344">
        <v>1058</v>
      </c>
      <c r="V1325" s="344">
        <v>1058</v>
      </c>
      <c r="W1325" s="344">
        <v>122</v>
      </c>
      <c r="X1325" s="383">
        <v>137</v>
      </c>
      <c r="Y1325" s="384">
        <v>0.12</v>
      </c>
      <c r="Z1325" s="384">
        <v>0.25</v>
      </c>
      <c r="AA1325" s="384">
        <v>0.25</v>
      </c>
      <c r="AB1325" s="385">
        <v>376</v>
      </c>
      <c r="AC1325" s="385">
        <v>552</v>
      </c>
      <c r="AD1325" s="385">
        <v>55</v>
      </c>
      <c r="AE1325" s="385">
        <v>0</v>
      </c>
      <c r="AF1325" s="405">
        <v>1</v>
      </c>
      <c r="AG1325" s="333" t="s">
        <v>2162</v>
      </c>
      <c r="AH1325" s="388" t="s">
        <v>2161</v>
      </c>
      <c r="AI1325" s="388" t="s">
        <v>2343</v>
      </c>
      <c r="AJ1325" s="389">
        <v>24</v>
      </c>
      <c r="AK1325" s="390">
        <v>24</v>
      </c>
      <c r="AL1325" s="333">
        <v>87</v>
      </c>
      <c r="AM1325" s="333">
        <v>30.610713252314813</v>
      </c>
      <c r="AN1325" s="440">
        <v>190.92638888888888</v>
      </c>
      <c r="AO1325" s="389">
        <v>76.315972222222229</v>
      </c>
      <c r="AP1325" s="388">
        <v>13.799999999999999</v>
      </c>
      <c r="AQ1325" s="389">
        <v>2</v>
      </c>
      <c r="AR1325" s="389">
        <v>2</v>
      </c>
      <c r="AS1325" s="389">
        <v>0</v>
      </c>
      <c r="AT1325" s="389">
        <v>4</v>
      </c>
      <c r="AU1325" s="389">
        <v>1</v>
      </c>
      <c r="AV1325" s="389">
        <v>5</v>
      </c>
      <c r="AW1325" s="350">
        <v>2</v>
      </c>
      <c r="AX1325" s="391">
        <v>2</v>
      </c>
      <c r="AY1325" s="83">
        <v>27</v>
      </c>
      <c r="AZ1325" s="5">
        <v>0</v>
      </c>
      <c r="BA1325" s="5" t="s">
        <v>1537</v>
      </c>
      <c r="BB1325" s="5" t="s">
        <v>1537</v>
      </c>
      <c r="BC1325" s="5" t="s">
        <v>1537</v>
      </c>
      <c r="BD1325" s="4" t="s">
        <v>3612</v>
      </c>
      <c r="BE1325" s="5">
        <v>0</v>
      </c>
      <c r="BF1325" s="5">
        <v>0</v>
      </c>
      <c r="BG1325" s="5">
        <v>1</v>
      </c>
      <c r="BH1325" s="5" t="s">
        <v>1537</v>
      </c>
      <c r="BI1325" s="289"/>
      <c r="BJ1325" s="297">
        <v>60</v>
      </c>
      <c r="BK1325" s="297">
        <v>87</v>
      </c>
    </row>
    <row r="1326" spans="1:63" x14ac:dyDescent="0.2">
      <c r="A1326" s="294" t="s">
        <v>184</v>
      </c>
      <c r="B1326" s="290" t="s">
        <v>2365</v>
      </c>
      <c r="C1326" s="340">
        <v>703</v>
      </c>
      <c r="D1326" s="341">
        <v>793</v>
      </c>
      <c r="E1326" s="341">
        <v>875</v>
      </c>
      <c r="F1326" s="341">
        <v>891</v>
      </c>
      <c r="G1326" s="341">
        <v>915</v>
      </c>
      <c r="H1326" s="341">
        <v>1007</v>
      </c>
      <c r="I1326" s="342">
        <v>1171</v>
      </c>
      <c r="J1326" s="340">
        <v>60</v>
      </c>
      <c r="K1326" s="341">
        <v>126</v>
      </c>
      <c r="L1326" s="341">
        <v>124</v>
      </c>
      <c r="M1326" s="341">
        <v>251</v>
      </c>
      <c r="N1326" s="340">
        <v>703</v>
      </c>
      <c r="O1326" s="341">
        <v>937</v>
      </c>
      <c r="P1326" s="341">
        <v>1008</v>
      </c>
      <c r="Q1326" s="343">
        <v>937</v>
      </c>
      <c r="R1326" s="344">
        <v>1008</v>
      </c>
      <c r="S1326" s="344">
        <v>1139</v>
      </c>
      <c r="T1326" s="344">
        <v>1194</v>
      </c>
      <c r="U1326" s="344">
        <v>1217</v>
      </c>
      <c r="V1326" s="344">
        <v>1217</v>
      </c>
      <c r="W1326" s="344">
        <v>122</v>
      </c>
      <c r="X1326" s="383">
        <v>137</v>
      </c>
      <c r="Y1326" s="384">
        <v>0.12</v>
      </c>
      <c r="Z1326" s="384">
        <v>0.25</v>
      </c>
      <c r="AA1326" s="384">
        <v>0.25</v>
      </c>
      <c r="AB1326" s="385">
        <v>376</v>
      </c>
      <c r="AC1326" s="385">
        <v>552</v>
      </c>
      <c r="AD1326" s="385">
        <v>110</v>
      </c>
      <c r="AE1326" s="385">
        <v>0</v>
      </c>
      <c r="AF1326" s="405">
        <v>0</v>
      </c>
      <c r="AG1326" s="333" t="s">
        <v>2162</v>
      </c>
      <c r="AH1326" s="388" t="s">
        <v>2161</v>
      </c>
      <c r="AI1326" s="388" t="s">
        <v>2343</v>
      </c>
      <c r="AJ1326" s="389">
        <v>24</v>
      </c>
      <c r="AK1326" s="390">
        <v>24</v>
      </c>
      <c r="AL1326" s="333">
        <v>90</v>
      </c>
      <c r="AM1326" s="333">
        <v>31.663230613425927</v>
      </c>
      <c r="AN1326" s="440">
        <v>195.90638888888893</v>
      </c>
      <c r="AO1326" s="389">
        <v>77.815972222222229</v>
      </c>
      <c r="AP1326" s="388">
        <v>14.299999999999999</v>
      </c>
      <c r="AQ1326" s="389">
        <v>4</v>
      </c>
      <c r="AR1326" s="389">
        <v>4</v>
      </c>
      <c r="AS1326" s="389">
        <v>0</v>
      </c>
      <c r="AT1326" s="389">
        <v>4</v>
      </c>
      <c r="AU1326" s="389">
        <v>1</v>
      </c>
      <c r="AV1326" s="389">
        <v>10</v>
      </c>
      <c r="AW1326" s="350">
        <v>2</v>
      </c>
      <c r="AX1326" s="391">
        <v>2</v>
      </c>
      <c r="AY1326" s="83">
        <v>33</v>
      </c>
      <c r="AZ1326" s="5">
        <v>0</v>
      </c>
      <c r="BA1326" s="5" t="s">
        <v>1537</v>
      </c>
      <c r="BB1326" s="5" t="s">
        <v>1537</v>
      </c>
      <c r="BC1326" s="5" t="s">
        <v>1537</v>
      </c>
      <c r="BD1326" s="4" t="s">
        <v>3612</v>
      </c>
      <c r="BE1326" s="5">
        <v>0</v>
      </c>
      <c r="BF1326" s="5">
        <v>0</v>
      </c>
      <c r="BG1326" s="5">
        <v>1</v>
      </c>
      <c r="BH1326" s="5" t="s">
        <v>1537</v>
      </c>
      <c r="BI1326" s="289"/>
      <c r="BJ1326" s="297">
        <v>60</v>
      </c>
      <c r="BK1326" s="297">
        <v>92</v>
      </c>
    </row>
    <row r="1327" spans="1:63" x14ac:dyDescent="0.2">
      <c r="A1327" s="294" t="s">
        <v>183</v>
      </c>
      <c r="B1327" s="290" t="s">
        <v>2365</v>
      </c>
      <c r="C1327" s="340">
        <v>665</v>
      </c>
      <c r="D1327" s="341">
        <v>759</v>
      </c>
      <c r="E1327" s="341">
        <v>839</v>
      </c>
      <c r="F1327" s="341">
        <v>854</v>
      </c>
      <c r="G1327" s="341">
        <v>879</v>
      </c>
      <c r="H1327" s="341">
        <v>967</v>
      </c>
      <c r="I1327" s="342">
        <v>1132</v>
      </c>
      <c r="J1327" s="340">
        <v>60</v>
      </c>
      <c r="K1327" s="341">
        <v>126</v>
      </c>
      <c r="L1327" s="341">
        <v>125</v>
      </c>
      <c r="M1327" s="341">
        <v>254</v>
      </c>
      <c r="N1327" s="340">
        <v>665</v>
      </c>
      <c r="O1327" s="341">
        <v>858</v>
      </c>
      <c r="P1327" s="341">
        <v>926</v>
      </c>
      <c r="Q1327" s="343">
        <v>858</v>
      </c>
      <c r="R1327" s="344">
        <v>926</v>
      </c>
      <c r="S1327" s="344">
        <v>1030</v>
      </c>
      <c r="T1327" s="344">
        <v>1117</v>
      </c>
      <c r="U1327" s="344">
        <v>1080</v>
      </c>
      <c r="V1327" s="344">
        <v>1080</v>
      </c>
      <c r="W1327" s="344">
        <v>122</v>
      </c>
      <c r="X1327" s="383">
        <v>137</v>
      </c>
      <c r="Y1327" s="384">
        <v>0.12</v>
      </c>
      <c r="Z1327" s="384">
        <v>0.25</v>
      </c>
      <c r="AA1327" s="384">
        <v>0.25</v>
      </c>
      <c r="AB1327" s="385">
        <v>376</v>
      </c>
      <c r="AC1327" s="385">
        <v>552</v>
      </c>
      <c r="AD1327" s="385">
        <v>55</v>
      </c>
      <c r="AE1327" s="385">
        <v>0</v>
      </c>
      <c r="AF1327" s="405">
        <v>1</v>
      </c>
      <c r="AG1327" s="333" t="s">
        <v>2162</v>
      </c>
      <c r="AH1327" s="388" t="s">
        <v>2161</v>
      </c>
      <c r="AI1327" s="388" t="s">
        <v>2343</v>
      </c>
      <c r="AJ1327" s="389">
        <v>24</v>
      </c>
      <c r="AK1327" s="390">
        <v>24</v>
      </c>
      <c r="AL1327" s="333">
        <v>90</v>
      </c>
      <c r="AM1327" s="333">
        <v>31.663230613425927</v>
      </c>
      <c r="AN1327" s="440">
        <v>195.00638888888892</v>
      </c>
      <c r="AO1327" s="389">
        <v>77.815972222222229</v>
      </c>
      <c r="AP1327" s="388">
        <v>14.299999999999999</v>
      </c>
      <c r="AQ1327" s="389">
        <v>2</v>
      </c>
      <c r="AR1327" s="389">
        <v>2</v>
      </c>
      <c r="AS1327" s="389">
        <v>0</v>
      </c>
      <c r="AT1327" s="389">
        <v>4</v>
      </c>
      <c r="AU1327" s="389">
        <v>1</v>
      </c>
      <c r="AV1327" s="389">
        <v>5</v>
      </c>
      <c r="AW1327" s="350">
        <v>2</v>
      </c>
      <c r="AX1327" s="391">
        <v>2</v>
      </c>
      <c r="AY1327" s="83">
        <v>27</v>
      </c>
      <c r="AZ1327" s="5">
        <v>0</v>
      </c>
      <c r="BA1327" s="5" t="s">
        <v>1537</v>
      </c>
      <c r="BB1327" s="5" t="s">
        <v>1537</v>
      </c>
      <c r="BC1327" s="5" t="s">
        <v>1537</v>
      </c>
      <c r="BD1327" s="4" t="s">
        <v>3612</v>
      </c>
      <c r="BE1327" s="5">
        <v>0</v>
      </c>
      <c r="BF1327" s="5">
        <v>0</v>
      </c>
      <c r="BG1327" s="5">
        <v>1</v>
      </c>
      <c r="BH1327" s="5" t="s">
        <v>1537</v>
      </c>
      <c r="BI1327" s="289"/>
      <c r="BJ1327" s="297">
        <v>60</v>
      </c>
      <c r="BK1327" s="297">
        <v>88</v>
      </c>
    </row>
    <row r="1328" spans="1:63" x14ac:dyDescent="0.2">
      <c r="A1328" s="294" t="s">
        <v>194</v>
      </c>
      <c r="B1328" s="290" t="s">
        <v>2374</v>
      </c>
      <c r="C1328" s="340">
        <v>705</v>
      </c>
      <c r="D1328" s="341">
        <v>801</v>
      </c>
      <c r="E1328" s="341">
        <v>885</v>
      </c>
      <c r="F1328" s="341">
        <v>900</v>
      </c>
      <c r="G1328" s="341">
        <v>926</v>
      </c>
      <c r="H1328" s="341">
        <v>1018</v>
      </c>
      <c r="I1328" s="342">
        <v>1188</v>
      </c>
      <c r="J1328" s="340">
        <v>60</v>
      </c>
      <c r="K1328" s="341">
        <v>126</v>
      </c>
      <c r="L1328" s="341">
        <v>127</v>
      </c>
      <c r="M1328" s="341">
        <v>261</v>
      </c>
      <c r="N1328" s="340">
        <v>705</v>
      </c>
      <c r="O1328" s="341">
        <v>946</v>
      </c>
      <c r="P1328" s="341">
        <v>1019</v>
      </c>
      <c r="Q1328" s="343">
        <v>946</v>
      </c>
      <c r="R1328" s="344">
        <v>1019</v>
      </c>
      <c r="S1328" s="344">
        <v>1151</v>
      </c>
      <c r="T1328" s="344">
        <v>1200</v>
      </c>
      <c r="U1328" s="344">
        <v>1229</v>
      </c>
      <c r="V1328" s="344">
        <v>1229</v>
      </c>
      <c r="W1328" s="344">
        <v>122</v>
      </c>
      <c r="X1328" s="383">
        <v>137</v>
      </c>
      <c r="Y1328" s="384">
        <v>0.12</v>
      </c>
      <c r="Z1328" s="384">
        <v>0.25</v>
      </c>
      <c r="AA1328" s="384">
        <v>0.25</v>
      </c>
      <c r="AB1328" s="385">
        <v>376</v>
      </c>
      <c r="AC1328" s="385">
        <v>552</v>
      </c>
      <c r="AD1328" s="385">
        <v>132</v>
      </c>
      <c r="AE1328" s="385">
        <v>0</v>
      </c>
      <c r="AF1328" s="405">
        <v>0</v>
      </c>
      <c r="AG1328" s="333" t="s">
        <v>2162</v>
      </c>
      <c r="AH1328" s="388" t="s">
        <v>2161</v>
      </c>
      <c r="AI1328" s="388" t="s">
        <v>2343</v>
      </c>
      <c r="AJ1328" s="389">
        <v>24</v>
      </c>
      <c r="AK1328" s="390">
        <v>24</v>
      </c>
      <c r="AL1328" s="333">
        <v>93</v>
      </c>
      <c r="AM1328" s="333">
        <v>32.715747974537038</v>
      </c>
      <c r="AN1328" s="440">
        <v>209.83388888888891</v>
      </c>
      <c r="AO1328" s="389">
        <v>82.909722222222229</v>
      </c>
      <c r="AP1328" s="388">
        <v>14.799999999999999</v>
      </c>
      <c r="AQ1328" s="389">
        <v>4</v>
      </c>
      <c r="AR1328" s="389">
        <v>4</v>
      </c>
      <c r="AS1328" s="389">
        <v>0</v>
      </c>
      <c r="AT1328" s="389">
        <v>4</v>
      </c>
      <c r="AU1328" s="389">
        <v>2</v>
      </c>
      <c r="AV1328" s="389">
        <v>12</v>
      </c>
      <c r="AW1328" s="350">
        <v>3</v>
      </c>
      <c r="AX1328" s="391">
        <v>2</v>
      </c>
      <c r="AY1328" s="83">
        <v>33</v>
      </c>
      <c r="AZ1328" s="5">
        <v>0</v>
      </c>
      <c r="BA1328" s="5" t="s">
        <v>1537</v>
      </c>
      <c r="BB1328" s="5" t="s">
        <v>1537</v>
      </c>
      <c r="BC1328" s="5" t="s">
        <v>1537</v>
      </c>
      <c r="BD1328" s="4" t="s">
        <v>3612</v>
      </c>
      <c r="BE1328" s="5">
        <v>0</v>
      </c>
      <c r="BF1328" s="5">
        <v>0</v>
      </c>
      <c r="BG1328" s="5">
        <v>1</v>
      </c>
      <c r="BH1328" s="5" t="s">
        <v>1537</v>
      </c>
      <c r="BI1328" s="289"/>
      <c r="BJ1328" s="297">
        <v>60</v>
      </c>
      <c r="BK1328" s="297">
        <v>93</v>
      </c>
    </row>
    <row r="1329" spans="1:63" x14ac:dyDescent="0.2">
      <c r="A1329" s="294" t="s">
        <v>193</v>
      </c>
      <c r="B1329" s="290" t="s">
        <v>2374</v>
      </c>
      <c r="C1329" s="340">
        <v>667</v>
      </c>
      <c r="D1329" s="341">
        <v>765</v>
      </c>
      <c r="E1329" s="341">
        <v>849</v>
      </c>
      <c r="F1329" s="341">
        <v>864</v>
      </c>
      <c r="G1329" s="341">
        <v>889</v>
      </c>
      <c r="H1329" s="341">
        <v>979</v>
      </c>
      <c r="I1329" s="342">
        <v>1149</v>
      </c>
      <c r="J1329" s="340">
        <v>60</v>
      </c>
      <c r="K1329" s="341">
        <v>126</v>
      </c>
      <c r="L1329" s="341">
        <v>130</v>
      </c>
      <c r="M1329" s="341">
        <v>262</v>
      </c>
      <c r="N1329" s="340">
        <v>667</v>
      </c>
      <c r="O1329" s="341">
        <v>863</v>
      </c>
      <c r="P1329" s="341">
        <v>933</v>
      </c>
      <c r="Q1329" s="343">
        <v>863</v>
      </c>
      <c r="R1329" s="344">
        <v>933</v>
      </c>
      <c r="S1329" s="344">
        <v>1033</v>
      </c>
      <c r="T1329" s="344">
        <v>1122</v>
      </c>
      <c r="U1329" s="344">
        <v>1083</v>
      </c>
      <c r="V1329" s="344">
        <v>1083</v>
      </c>
      <c r="W1329" s="344">
        <v>122</v>
      </c>
      <c r="X1329" s="383">
        <v>137</v>
      </c>
      <c r="Y1329" s="384">
        <v>0.12</v>
      </c>
      <c r="Z1329" s="384">
        <v>0.25</v>
      </c>
      <c r="AA1329" s="384">
        <v>0.25</v>
      </c>
      <c r="AB1329" s="385">
        <v>376</v>
      </c>
      <c r="AC1329" s="385">
        <v>552</v>
      </c>
      <c r="AD1329" s="385">
        <v>66</v>
      </c>
      <c r="AE1329" s="385">
        <v>0</v>
      </c>
      <c r="AF1329" s="405">
        <v>1</v>
      </c>
      <c r="AG1329" s="333" t="s">
        <v>2162</v>
      </c>
      <c r="AH1329" s="388" t="s">
        <v>2161</v>
      </c>
      <c r="AI1329" s="388" t="s">
        <v>2343</v>
      </c>
      <c r="AJ1329" s="389">
        <v>24</v>
      </c>
      <c r="AK1329" s="390">
        <v>24</v>
      </c>
      <c r="AL1329" s="333">
        <v>93</v>
      </c>
      <c r="AM1329" s="333">
        <v>32.715747974537038</v>
      </c>
      <c r="AN1329" s="440">
        <v>208.75388888888892</v>
      </c>
      <c r="AO1329" s="389">
        <v>82.909722222222229</v>
      </c>
      <c r="AP1329" s="388">
        <v>14.799999999999999</v>
      </c>
      <c r="AQ1329" s="389">
        <v>2</v>
      </c>
      <c r="AR1329" s="389">
        <v>2</v>
      </c>
      <c r="AS1329" s="389">
        <v>0</v>
      </c>
      <c r="AT1329" s="389">
        <v>4</v>
      </c>
      <c r="AU1329" s="389">
        <v>2</v>
      </c>
      <c r="AV1329" s="389">
        <v>6</v>
      </c>
      <c r="AW1329" s="350">
        <v>3</v>
      </c>
      <c r="AX1329" s="391">
        <v>2</v>
      </c>
      <c r="AY1329" s="83">
        <v>27</v>
      </c>
      <c r="AZ1329" s="5">
        <v>0</v>
      </c>
      <c r="BA1329" s="5" t="s">
        <v>1537</v>
      </c>
      <c r="BB1329" s="5" t="s">
        <v>1537</v>
      </c>
      <c r="BC1329" s="5" t="s">
        <v>1537</v>
      </c>
      <c r="BD1329" s="4" t="s">
        <v>3612</v>
      </c>
      <c r="BE1329" s="5">
        <v>0</v>
      </c>
      <c r="BF1329" s="5">
        <v>0</v>
      </c>
      <c r="BG1329" s="5">
        <v>1</v>
      </c>
      <c r="BH1329" s="5" t="s">
        <v>1537</v>
      </c>
      <c r="BI1329" s="289"/>
      <c r="BJ1329" s="297">
        <v>60</v>
      </c>
      <c r="BK1329" s="297">
        <v>89</v>
      </c>
    </row>
    <row r="1330" spans="1:63" x14ac:dyDescent="0.2">
      <c r="A1330" s="294" t="s">
        <v>204</v>
      </c>
      <c r="B1330" s="290" t="s">
        <v>2383</v>
      </c>
      <c r="C1330" s="340">
        <v>724</v>
      </c>
      <c r="D1330" s="341">
        <v>822</v>
      </c>
      <c r="E1330" s="341">
        <v>909</v>
      </c>
      <c r="F1330" s="341">
        <v>925</v>
      </c>
      <c r="G1330" s="341">
        <v>950</v>
      </c>
      <c r="H1330" s="341">
        <v>1046</v>
      </c>
      <c r="I1330" s="342">
        <v>1221</v>
      </c>
      <c r="J1330" s="340">
        <v>60</v>
      </c>
      <c r="K1330" s="341">
        <v>126</v>
      </c>
      <c r="L1330" s="341">
        <v>131</v>
      </c>
      <c r="M1330" s="341">
        <v>269</v>
      </c>
      <c r="N1330" s="340">
        <v>724</v>
      </c>
      <c r="O1330" s="341">
        <v>970</v>
      </c>
      <c r="P1330" s="341">
        <v>1044</v>
      </c>
      <c r="Q1330" s="343">
        <v>970</v>
      </c>
      <c r="R1330" s="344">
        <v>1044</v>
      </c>
      <c r="S1330" s="344">
        <v>1182</v>
      </c>
      <c r="T1330" s="344">
        <v>1222</v>
      </c>
      <c r="U1330" s="344">
        <v>1262</v>
      </c>
      <c r="V1330" s="344">
        <v>1262</v>
      </c>
      <c r="W1330" s="344">
        <v>122</v>
      </c>
      <c r="X1330" s="383">
        <v>137</v>
      </c>
      <c r="Y1330" s="384">
        <v>0.12</v>
      </c>
      <c r="Z1330" s="384">
        <v>0.25</v>
      </c>
      <c r="AA1330" s="384">
        <v>0.25</v>
      </c>
      <c r="AB1330" s="385">
        <v>376</v>
      </c>
      <c r="AC1330" s="385">
        <v>552</v>
      </c>
      <c r="AD1330" s="385">
        <v>132</v>
      </c>
      <c r="AE1330" s="385">
        <v>0</v>
      </c>
      <c r="AF1330" s="405">
        <v>0</v>
      </c>
      <c r="AG1330" s="333" t="s">
        <v>2162</v>
      </c>
      <c r="AH1330" s="388" t="s">
        <v>2161</v>
      </c>
      <c r="AI1330" s="388" t="s">
        <v>2343</v>
      </c>
      <c r="AJ1330" s="389">
        <v>24</v>
      </c>
      <c r="AK1330" s="390">
        <v>24</v>
      </c>
      <c r="AL1330" s="333">
        <v>96</v>
      </c>
      <c r="AM1330" s="333">
        <v>33.768265335648145</v>
      </c>
      <c r="AN1330" s="440">
        <v>213.91388888888889</v>
      </c>
      <c r="AO1330" s="389">
        <v>84.409722222222229</v>
      </c>
      <c r="AP1330" s="388">
        <v>15.299999999999999</v>
      </c>
      <c r="AQ1330" s="389">
        <v>4</v>
      </c>
      <c r="AR1330" s="389">
        <v>4</v>
      </c>
      <c r="AS1330" s="389">
        <v>0</v>
      </c>
      <c r="AT1330" s="389">
        <v>4</v>
      </c>
      <c r="AU1330" s="389">
        <v>2</v>
      </c>
      <c r="AV1330" s="389">
        <v>12</v>
      </c>
      <c r="AW1330" s="350">
        <v>3</v>
      </c>
      <c r="AX1330" s="391">
        <v>2</v>
      </c>
      <c r="AY1330" s="83">
        <v>33</v>
      </c>
      <c r="AZ1330" s="5">
        <v>0</v>
      </c>
      <c r="BA1330" s="5" t="s">
        <v>1537</v>
      </c>
      <c r="BB1330" s="5" t="s">
        <v>1537</v>
      </c>
      <c r="BC1330" s="5" t="s">
        <v>1537</v>
      </c>
      <c r="BD1330" s="4" t="s">
        <v>3612</v>
      </c>
      <c r="BE1330" s="5">
        <v>0</v>
      </c>
      <c r="BF1330" s="5">
        <v>0</v>
      </c>
      <c r="BG1330" s="5">
        <v>1</v>
      </c>
      <c r="BH1330" s="5" t="s">
        <v>1537</v>
      </c>
      <c r="BI1330" s="289"/>
      <c r="BJ1330" s="297">
        <v>60</v>
      </c>
      <c r="BK1330" s="297">
        <v>95</v>
      </c>
    </row>
    <row r="1331" spans="1:63" x14ac:dyDescent="0.2">
      <c r="A1331" s="294" t="s">
        <v>203</v>
      </c>
      <c r="B1331" s="290" t="s">
        <v>2383</v>
      </c>
      <c r="C1331" s="340">
        <v>686</v>
      </c>
      <c r="D1331" s="341">
        <v>786</v>
      </c>
      <c r="E1331" s="341">
        <v>873</v>
      </c>
      <c r="F1331" s="341">
        <v>889</v>
      </c>
      <c r="G1331" s="341">
        <v>915</v>
      </c>
      <c r="H1331" s="341">
        <v>1007</v>
      </c>
      <c r="I1331" s="342">
        <v>1183</v>
      </c>
      <c r="J1331" s="340">
        <v>60</v>
      </c>
      <c r="K1331" s="341">
        <v>126</v>
      </c>
      <c r="L1331" s="341">
        <v>134</v>
      </c>
      <c r="M1331" s="341">
        <v>271</v>
      </c>
      <c r="N1331" s="340">
        <v>686</v>
      </c>
      <c r="O1331" s="341">
        <v>885</v>
      </c>
      <c r="P1331" s="341">
        <v>956</v>
      </c>
      <c r="Q1331" s="343">
        <v>885</v>
      </c>
      <c r="R1331" s="344">
        <v>956</v>
      </c>
      <c r="S1331" s="344">
        <v>1075</v>
      </c>
      <c r="T1331" s="344">
        <v>1143</v>
      </c>
      <c r="U1331" s="344">
        <v>1127</v>
      </c>
      <c r="V1331" s="344">
        <v>1127</v>
      </c>
      <c r="W1331" s="344">
        <v>122</v>
      </c>
      <c r="X1331" s="383">
        <v>137</v>
      </c>
      <c r="Y1331" s="384">
        <v>0.12</v>
      </c>
      <c r="Z1331" s="384">
        <v>0.25</v>
      </c>
      <c r="AA1331" s="384">
        <v>0.25</v>
      </c>
      <c r="AB1331" s="385">
        <v>376</v>
      </c>
      <c r="AC1331" s="385">
        <v>552</v>
      </c>
      <c r="AD1331" s="385">
        <v>66</v>
      </c>
      <c r="AE1331" s="385">
        <v>0</v>
      </c>
      <c r="AF1331" s="405">
        <v>1</v>
      </c>
      <c r="AG1331" s="333" t="s">
        <v>2162</v>
      </c>
      <c r="AH1331" s="388" t="s">
        <v>2161</v>
      </c>
      <c r="AI1331" s="388" t="s">
        <v>2343</v>
      </c>
      <c r="AJ1331" s="389">
        <v>24</v>
      </c>
      <c r="AK1331" s="390">
        <v>24</v>
      </c>
      <c r="AL1331" s="333">
        <v>96</v>
      </c>
      <c r="AM1331" s="333">
        <v>33.768265335648145</v>
      </c>
      <c r="AN1331" s="440">
        <v>212.83388888888891</v>
      </c>
      <c r="AO1331" s="389">
        <v>84.409722222222229</v>
      </c>
      <c r="AP1331" s="388">
        <v>15.299999999999999</v>
      </c>
      <c r="AQ1331" s="389">
        <v>2</v>
      </c>
      <c r="AR1331" s="389">
        <v>2</v>
      </c>
      <c r="AS1331" s="389">
        <v>0</v>
      </c>
      <c r="AT1331" s="389">
        <v>4</v>
      </c>
      <c r="AU1331" s="389">
        <v>2</v>
      </c>
      <c r="AV1331" s="389">
        <v>6</v>
      </c>
      <c r="AW1331" s="350">
        <v>3</v>
      </c>
      <c r="AX1331" s="391">
        <v>2</v>
      </c>
      <c r="AY1331" s="83">
        <v>27</v>
      </c>
      <c r="AZ1331" s="5">
        <v>0</v>
      </c>
      <c r="BA1331" s="5" t="s">
        <v>1537</v>
      </c>
      <c r="BB1331" s="5" t="s">
        <v>1537</v>
      </c>
      <c r="BC1331" s="5" t="s">
        <v>1537</v>
      </c>
      <c r="BD1331" s="4" t="s">
        <v>3612</v>
      </c>
      <c r="BE1331" s="5">
        <v>0</v>
      </c>
      <c r="BF1331" s="5">
        <v>0</v>
      </c>
      <c r="BG1331" s="5">
        <v>1</v>
      </c>
      <c r="BH1331" s="5" t="s">
        <v>1537</v>
      </c>
      <c r="BI1331" s="289"/>
      <c r="BJ1331" s="297">
        <v>60</v>
      </c>
      <c r="BK1331" s="297">
        <v>92</v>
      </c>
    </row>
    <row r="1332" spans="1:63" x14ac:dyDescent="0.2">
      <c r="A1332" s="294" t="s">
        <v>165</v>
      </c>
      <c r="B1332" s="290" t="s">
        <v>2348</v>
      </c>
      <c r="C1332" s="340">
        <v>726</v>
      </c>
      <c r="D1332" s="341">
        <v>822</v>
      </c>
      <c r="E1332" s="341">
        <v>907</v>
      </c>
      <c r="F1332" s="341">
        <v>923</v>
      </c>
      <c r="G1332" s="341">
        <v>948</v>
      </c>
      <c r="H1332" s="341">
        <v>1043</v>
      </c>
      <c r="I1332" s="342">
        <v>1216</v>
      </c>
      <c r="J1332" s="340">
        <v>60</v>
      </c>
      <c r="K1332" s="341">
        <v>126</v>
      </c>
      <c r="L1332" s="341">
        <v>130</v>
      </c>
      <c r="M1332" s="341">
        <v>264</v>
      </c>
      <c r="N1332" s="340">
        <v>726</v>
      </c>
      <c r="O1332" s="341">
        <v>956</v>
      </c>
      <c r="P1332" s="341">
        <v>1030</v>
      </c>
      <c r="Q1332" s="343">
        <v>956</v>
      </c>
      <c r="R1332" s="344">
        <v>1030</v>
      </c>
      <c r="S1332" s="344">
        <v>1162</v>
      </c>
      <c r="T1332" s="344">
        <v>1274</v>
      </c>
      <c r="U1332" s="344">
        <v>1248</v>
      </c>
      <c r="V1332" s="344">
        <v>1248</v>
      </c>
      <c r="W1332" s="344">
        <v>122</v>
      </c>
      <c r="X1332" s="383">
        <v>137</v>
      </c>
      <c r="Y1332" s="384">
        <v>0.12</v>
      </c>
      <c r="Z1332" s="384">
        <v>0.25</v>
      </c>
      <c r="AA1332" s="384">
        <v>0.25</v>
      </c>
      <c r="AB1332" s="385">
        <v>376</v>
      </c>
      <c r="AC1332" s="385">
        <v>552</v>
      </c>
      <c r="AD1332" s="385">
        <v>110</v>
      </c>
      <c r="AE1332" s="385">
        <v>0</v>
      </c>
      <c r="AF1332" s="405">
        <v>0</v>
      </c>
      <c r="AG1332" s="333" t="s">
        <v>2162</v>
      </c>
      <c r="AH1332" s="388" t="s">
        <v>2161</v>
      </c>
      <c r="AI1332" s="388" t="s">
        <v>2343</v>
      </c>
      <c r="AJ1332" s="389">
        <v>24</v>
      </c>
      <c r="AK1332" s="390">
        <v>27</v>
      </c>
      <c r="AL1332" s="333">
        <v>84</v>
      </c>
      <c r="AM1332" s="333">
        <v>33.214879918981481</v>
      </c>
      <c r="AN1332" s="440">
        <v>203.31805555555559</v>
      </c>
      <c r="AO1332" s="389">
        <v>80.618055555555557</v>
      </c>
      <c r="AP1332" s="388">
        <v>14.962499999999999</v>
      </c>
      <c r="AQ1332" s="389">
        <v>4</v>
      </c>
      <c r="AR1332" s="389">
        <v>4</v>
      </c>
      <c r="AS1332" s="389">
        <v>0</v>
      </c>
      <c r="AT1332" s="389">
        <v>4</v>
      </c>
      <c r="AU1332" s="389">
        <v>1</v>
      </c>
      <c r="AV1332" s="389">
        <v>10</v>
      </c>
      <c r="AW1332" s="350">
        <v>3</v>
      </c>
      <c r="AX1332" s="391">
        <v>2</v>
      </c>
      <c r="AY1332" s="83">
        <v>33</v>
      </c>
      <c r="AZ1332" s="5">
        <v>0</v>
      </c>
      <c r="BA1332" s="5" t="s">
        <v>1537</v>
      </c>
      <c r="BB1332" s="5" t="s">
        <v>1537</v>
      </c>
      <c r="BC1332" s="5" t="s">
        <v>1537</v>
      </c>
      <c r="BD1332" s="4" t="s">
        <v>3612</v>
      </c>
      <c r="BE1332" s="5">
        <v>0</v>
      </c>
      <c r="BF1332" s="5">
        <v>0</v>
      </c>
      <c r="BG1332" s="5">
        <v>1</v>
      </c>
      <c r="BH1332" s="5" t="s">
        <v>1537</v>
      </c>
      <c r="BI1332" s="289"/>
      <c r="BJ1332" s="297">
        <v>60</v>
      </c>
      <c r="BK1332" s="297">
        <v>95</v>
      </c>
    </row>
    <row r="1333" spans="1:63" x14ac:dyDescent="0.2">
      <c r="A1333" s="294" t="s">
        <v>175</v>
      </c>
      <c r="B1333" s="290" t="s">
        <v>2357</v>
      </c>
      <c r="C1333" s="340">
        <v>729</v>
      </c>
      <c r="D1333" s="341">
        <v>829</v>
      </c>
      <c r="E1333" s="341">
        <v>917</v>
      </c>
      <c r="F1333" s="341">
        <v>934</v>
      </c>
      <c r="G1333" s="341">
        <v>959</v>
      </c>
      <c r="H1333" s="341">
        <v>1057</v>
      </c>
      <c r="I1333" s="342">
        <v>1235</v>
      </c>
      <c r="J1333" s="340">
        <v>60</v>
      </c>
      <c r="K1333" s="341">
        <v>126</v>
      </c>
      <c r="L1333" s="341">
        <v>134</v>
      </c>
      <c r="M1333" s="341">
        <v>275</v>
      </c>
      <c r="N1333" s="340">
        <v>729</v>
      </c>
      <c r="O1333" s="341">
        <v>976</v>
      </c>
      <c r="P1333" s="341">
        <v>1052</v>
      </c>
      <c r="Q1333" s="343">
        <v>976</v>
      </c>
      <c r="R1333" s="344">
        <v>1052</v>
      </c>
      <c r="S1333" s="344">
        <v>1176</v>
      </c>
      <c r="T1333" s="344">
        <v>1331</v>
      </c>
      <c r="U1333" s="344">
        <v>1251</v>
      </c>
      <c r="V1333" s="344">
        <v>1251</v>
      </c>
      <c r="W1333" s="344">
        <v>122</v>
      </c>
      <c r="X1333" s="383">
        <v>137</v>
      </c>
      <c r="Y1333" s="384">
        <v>0.12</v>
      </c>
      <c r="Z1333" s="384">
        <v>0.25</v>
      </c>
      <c r="AA1333" s="384">
        <v>0.25</v>
      </c>
      <c r="AB1333" s="385">
        <v>376</v>
      </c>
      <c r="AC1333" s="385">
        <v>552</v>
      </c>
      <c r="AD1333" s="385">
        <v>110</v>
      </c>
      <c r="AE1333" s="385">
        <v>0</v>
      </c>
      <c r="AF1333" s="405">
        <v>0</v>
      </c>
      <c r="AG1333" s="333" t="s">
        <v>2162</v>
      </c>
      <c r="AH1333" s="388" t="s">
        <v>2161</v>
      </c>
      <c r="AI1333" s="388" t="s">
        <v>2343</v>
      </c>
      <c r="AJ1333" s="389">
        <v>24</v>
      </c>
      <c r="AK1333" s="390">
        <v>27</v>
      </c>
      <c r="AL1333" s="333">
        <v>87</v>
      </c>
      <c r="AM1333" s="333">
        <v>34.397605613425924</v>
      </c>
      <c r="AN1333" s="440">
        <v>207.63305555555559</v>
      </c>
      <c r="AO1333" s="389">
        <v>82.180555555555557</v>
      </c>
      <c r="AP1333" s="388">
        <v>15.524999999999999</v>
      </c>
      <c r="AQ1333" s="389">
        <v>4</v>
      </c>
      <c r="AR1333" s="389">
        <v>4</v>
      </c>
      <c r="AS1333" s="389">
        <v>0</v>
      </c>
      <c r="AT1333" s="389">
        <v>4</v>
      </c>
      <c r="AU1333" s="389">
        <v>1</v>
      </c>
      <c r="AV1333" s="389">
        <v>10</v>
      </c>
      <c r="AW1333" s="350">
        <v>3</v>
      </c>
      <c r="AX1333" s="391">
        <v>2</v>
      </c>
      <c r="AY1333" s="83">
        <v>33</v>
      </c>
      <c r="AZ1333" s="5">
        <v>0</v>
      </c>
      <c r="BA1333" s="5" t="s">
        <v>1537</v>
      </c>
      <c r="BB1333" s="5" t="s">
        <v>1537</v>
      </c>
      <c r="BC1333" s="5" t="s">
        <v>1537</v>
      </c>
      <c r="BD1333" s="4" t="s">
        <v>3612</v>
      </c>
      <c r="BE1333" s="5">
        <v>0</v>
      </c>
      <c r="BF1333" s="5">
        <v>0</v>
      </c>
      <c r="BG1333" s="5">
        <v>1</v>
      </c>
      <c r="BH1333" s="5" t="s">
        <v>1537</v>
      </c>
      <c r="BI1333" s="289"/>
      <c r="BJ1333" s="297">
        <v>60</v>
      </c>
      <c r="BK1333" s="297">
        <v>96</v>
      </c>
    </row>
    <row r="1334" spans="1:63" x14ac:dyDescent="0.2">
      <c r="A1334" s="294" t="s">
        <v>185</v>
      </c>
      <c r="B1334" s="290" t="s">
        <v>2366</v>
      </c>
      <c r="C1334" s="340">
        <v>731</v>
      </c>
      <c r="D1334" s="341">
        <v>835</v>
      </c>
      <c r="E1334" s="341">
        <v>928</v>
      </c>
      <c r="F1334" s="341">
        <v>944</v>
      </c>
      <c r="G1334" s="341">
        <v>972</v>
      </c>
      <c r="H1334" s="341">
        <v>1069</v>
      </c>
      <c r="I1334" s="342">
        <v>1255</v>
      </c>
      <c r="J1334" s="340">
        <v>60</v>
      </c>
      <c r="K1334" s="341">
        <v>126</v>
      </c>
      <c r="L1334" s="341">
        <v>140</v>
      </c>
      <c r="M1334" s="341">
        <v>284</v>
      </c>
      <c r="N1334" s="340">
        <v>731</v>
      </c>
      <c r="O1334" s="341">
        <v>984</v>
      </c>
      <c r="P1334" s="341">
        <v>1061</v>
      </c>
      <c r="Q1334" s="343">
        <v>984</v>
      </c>
      <c r="R1334" s="344">
        <v>1061</v>
      </c>
      <c r="S1334" s="344">
        <v>1192</v>
      </c>
      <c r="T1334" s="344">
        <v>1332</v>
      </c>
      <c r="U1334" s="344">
        <v>1276</v>
      </c>
      <c r="V1334" s="344">
        <v>1276</v>
      </c>
      <c r="W1334" s="344">
        <v>122</v>
      </c>
      <c r="X1334" s="383">
        <v>137</v>
      </c>
      <c r="Y1334" s="384">
        <v>0.12</v>
      </c>
      <c r="Z1334" s="384">
        <v>0.25</v>
      </c>
      <c r="AA1334" s="384">
        <v>0.25</v>
      </c>
      <c r="AB1334" s="385">
        <v>376</v>
      </c>
      <c r="AC1334" s="385">
        <v>552</v>
      </c>
      <c r="AD1334" s="385">
        <v>110</v>
      </c>
      <c r="AE1334" s="385">
        <v>0</v>
      </c>
      <c r="AF1334" s="405">
        <v>0</v>
      </c>
      <c r="AG1334" s="333" t="s">
        <v>2162</v>
      </c>
      <c r="AH1334" s="388" t="s">
        <v>2161</v>
      </c>
      <c r="AI1334" s="388" t="s">
        <v>2343</v>
      </c>
      <c r="AJ1334" s="389">
        <v>24</v>
      </c>
      <c r="AK1334" s="390">
        <v>27</v>
      </c>
      <c r="AL1334" s="333">
        <v>90</v>
      </c>
      <c r="AM1334" s="333">
        <v>35.580331307870374</v>
      </c>
      <c r="AN1334" s="440">
        <v>211.94805555555558</v>
      </c>
      <c r="AO1334" s="389">
        <v>83.743055555555557</v>
      </c>
      <c r="AP1334" s="388">
        <v>16.087499999999999</v>
      </c>
      <c r="AQ1334" s="389">
        <v>4</v>
      </c>
      <c r="AR1334" s="389">
        <v>4</v>
      </c>
      <c r="AS1334" s="389">
        <v>0</v>
      </c>
      <c r="AT1334" s="389">
        <v>4</v>
      </c>
      <c r="AU1334" s="389">
        <v>1</v>
      </c>
      <c r="AV1334" s="389">
        <v>10</v>
      </c>
      <c r="AW1334" s="350">
        <v>3</v>
      </c>
      <c r="AX1334" s="391">
        <v>2</v>
      </c>
      <c r="AY1334" s="83">
        <v>33</v>
      </c>
      <c r="AZ1334" s="5">
        <v>0</v>
      </c>
      <c r="BA1334" s="5" t="s">
        <v>1537</v>
      </c>
      <c r="BB1334" s="5" t="s">
        <v>1537</v>
      </c>
      <c r="BC1334" s="5" t="s">
        <v>1537</v>
      </c>
      <c r="BD1334" s="4" t="s">
        <v>3612</v>
      </c>
      <c r="BE1334" s="5">
        <v>0</v>
      </c>
      <c r="BF1334" s="5">
        <v>0</v>
      </c>
      <c r="BG1334" s="5">
        <v>1</v>
      </c>
      <c r="BH1334" s="5" t="s">
        <v>1537</v>
      </c>
      <c r="BI1334" s="289"/>
      <c r="BJ1334" s="297">
        <v>60</v>
      </c>
      <c r="BK1334" s="297">
        <v>98</v>
      </c>
    </row>
    <row r="1335" spans="1:63" x14ac:dyDescent="0.2">
      <c r="A1335" s="294" t="s">
        <v>195</v>
      </c>
      <c r="B1335" s="290" t="s">
        <v>2375</v>
      </c>
      <c r="C1335" s="340">
        <v>735</v>
      </c>
      <c r="D1335" s="341">
        <v>844</v>
      </c>
      <c r="E1335" s="341">
        <v>938</v>
      </c>
      <c r="F1335" s="341">
        <v>955</v>
      </c>
      <c r="G1335" s="341">
        <v>982</v>
      </c>
      <c r="H1335" s="341">
        <v>1081</v>
      </c>
      <c r="I1335" s="342">
        <v>1273</v>
      </c>
      <c r="J1335" s="340">
        <v>60</v>
      </c>
      <c r="K1335" s="341">
        <v>126</v>
      </c>
      <c r="L1335" s="341">
        <v>144</v>
      </c>
      <c r="M1335" s="341">
        <v>294</v>
      </c>
      <c r="N1335" s="340">
        <v>735</v>
      </c>
      <c r="O1335" s="341">
        <v>993</v>
      </c>
      <c r="P1335" s="341">
        <v>1071</v>
      </c>
      <c r="Q1335" s="343">
        <v>993</v>
      </c>
      <c r="R1335" s="344">
        <v>1071</v>
      </c>
      <c r="S1335" s="344">
        <v>1208</v>
      </c>
      <c r="T1335" s="344">
        <v>1338</v>
      </c>
      <c r="U1335" s="344">
        <v>1293</v>
      </c>
      <c r="V1335" s="344">
        <v>1293</v>
      </c>
      <c r="W1335" s="344">
        <v>122</v>
      </c>
      <c r="X1335" s="383">
        <v>137</v>
      </c>
      <c r="Y1335" s="384">
        <v>0.12</v>
      </c>
      <c r="Z1335" s="384">
        <v>0.25</v>
      </c>
      <c r="AA1335" s="384">
        <v>0.25</v>
      </c>
      <c r="AB1335" s="385">
        <v>376</v>
      </c>
      <c r="AC1335" s="385">
        <v>552</v>
      </c>
      <c r="AD1335" s="385">
        <v>132</v>
      </c>
      <c r="AE1335" s="385">
        <v>0</v>
      </c>
      <c r="AF1335" s="405">
        <v>0</v>
      </c>
      <c r="AG1335" s="333" t="s">
        <v>2162</v>
      </c>
      <c r="AH1335" s="388" t="s">
        <v>2161</v>
      </c>
      <c r="AI1335" s="388" t="s">
        <v>2343</v>
      </c>
      <c r="AJ1335" s="389">
        <v>24</v>
      </c>
      <c r="AK1335" s="390">
        <v>27</v>
      </c>
      <c r="AL1335" s="333">
        <v>93</v>
      </c>
      <c r="AM1335" s="333">
        <v>36.763057002314817</v>
      </c>
      <c r="AN1335" s="440">
        <v>227.37555555555559</v>
      </c>
      <c r="AO1335" s="389">
        <v>89.378472222222229</v>
      </c>
      <c r="AP1335" s="388">
        <v>16.649999999999999</v>
      </c>
      <c r="AQ1335" s="389">
        <v>4</v>
      </c>
      <c r="AR1335" s="389">
        <v>4</v>
      </c>
      <c r="AS1335" s="389">
        <v>0</v>
      </c>
      <c r="AT1335" s="389">
        <v>4</v>
      </c>
      <c r="AU1335" s="389">
        <v>2</v>
      </c>
      <c r="AV1335" s="389">
        <v>12</v>
      </c>
      <c r="AW1335" s="350">
        <v>3</v>
      </c>
      <c r="AX1335" s="391">
        <v>2</v>
      </c>
      <c r="AY1335" s="83">
        <v>33</v>
      </c>
      <c r="AZ1335" s="5">
        <v>0</v>
      </c>
      <c r="BA1335" s="5" t="s">
        <v>1537</v>
      </c>
      <c r="BB1335" s="5" t="s">
        <v>1537</v>
      </c>
      <c r="BC1335" s="5" t="s">
        <v>1537</v>
      </c>
      <c r="BD1335" s="4" t="s">
        <v>3612</v>
      </c>
      <c r="BE1335" s="5">
        <v>0</v>
      </c>
      <c r="BF1335" s="5">
        <v>0</v>
      </c>
      <c r="BG1335" s="5">
        <v>1</v>
      </c>
      <c r="BH1335" s="5" t="s">
        <v>1537</v>
      </c>
      <c r="BI1335" s="289"/>
      <c r="BJ1335" s="297">
        <v>60</v>
      </c>
      <c r="BK1335" s="297">
        <v>99</v>
      </c>
    </row>
    <row r="1336" spans="1:63" x14ac:dyDescent="0.2">
      <c r="A1336" s="294" t="s">
        <v>205</v>
      </c>
      <c r="B1336" s="290" t="s">
        <v>2384</v>
      </c>
      <c r="C1336" s="340">
        <v>755</v>
      </c>
      <c r="D1336" s="341">
        <v>867</v>
      </c>
      <c r="E1336" s="341">
        <v>966</v>
      </c>
      <c r="F1336" s="341">
        <v>982</v>
      </c>
      <c r="G1336" s="341">
        <v>1011</v>
      </c>
      <c r="H1336" s="341">
        <v>1113</v>
      </c>
      <c r="I1336" s="342">
        <v>1311</v>
      </c>
      <c r="J1336" s="340">
        <v>60</v>
      </c>
      <c r="K1336" s="341">
        <v>126</v>
      </c>
      <c r="L1336" s="341">
        <v>150</v>
      </c>
      <c r="M1336" s="341">
        <v>304</v>
      </c>
      <c r="N1336" s="340">
        <v>755</v>
      </c>
      <c r="O1336" s="341">
        <v>1020</v>
      </c>
      <c r="P1336" s="341">
        <v>1100</v>
      </c>
      <c r="Q1336" s="343">
        <v>1020</v>
      </c>
      <c r="R1336" s="344">
        <v>1100</v>
      </c>
      <c r="S1336" s="344">
        <v>1243</v>
      </c>
      <c r="T1336" s="344">
        <v>1363</v>
      </c>
      <c r="U1336" s="344">
        <v>1327</v>
      </c>
      <c r="V1336" s="344">
        <v>1327</v>
      </c>
      <c r="W1336" s="344">
        <v>122</v>
      </c>
      <c r="X1336" s="383">
        <v>137</v>
      </c>
      <c r="Y1336" s="384">
        <v>0.12</v>
      </c>
      <c r="Z1336" s="384">
        <v>0.25</v>
      </c>
      <c r="AA1336" s="384">
        <v>0.25</v>
      </c>
      <c r="AB1336" s="385">
        <v>376</v>
      </c>
      <c r="AC1336" s="385">
        <v>552</v>
      </c>
      <c r="AD1336" s="385">
        <v>132</v>
      </c>
      <c r="AE1336" s="385">
        <v>0</v>
      </c>
      <c r="AF1336" s="405">
        <v>0</v>
      </c>
      <c r="AG1336" s="333" t="s">
        <v>2162</v>
      </c>
      <c r="AH1336" s="388" t="s">
        <v>2161</v>
      </c>
      <c r="AI1336" s="388" t="s">
        <v>2343</v>
      </c>
      <c r="AJ1336" s="389">
        <v>24</v>
      </c>
      <c r="AK1336" s="390">
        <v>27</v>
      </c>
      <c r="AL1336" s="333">
        <v>96</v>
      </c>
      <c r="AM1336" s="333">
        <v>37.94578269675926</v>
      </c>
      <c r="AN1336" s="440">
        <v>231.69055555555553</v>
      </c>
      <c r="AO1336" s="389">
        <v>90.940972222222229</v>
      </c>
      <c r="AP1336" s="388">
        <v>17.212499999999999</v>
      </c>
      <c r="AQ1336" s="389">
        <v>4</v>
      </c>
      <c r="AR1336" s="389">
        <v>4</v>
      </c>
      <c r="AS1336" s="389">
        <v>0</v>
      </c>
      <c r="AT1336" s="389">
        <v>4</v>
      </c>
      <c r="AU1336" s="389">
        <v>2</v>
      </c>
      <c r="AV1336" s="389">
        <v>12</v>
      </c>
      <c r="AW1336" s="350">
        <v>3</v>
      </c>
      <c r="AX1336" s="391">
        <v>2</v>
      </c>
      <c r="AY1336" s="83">
        <v>33</v>
      </c>
      <c r="AZ1336" s="5">
        <v>0</v>
      </c>
      <c r="BA1336" s="5" t="s">
        <v>1537</v>
      </c>
      <c r="BB1336" s="5" t="s">
        <v>1537</v>
      </c>
      <c r="BC1336" s="5" t="s">
        <v>1537</v>
      </c>
      <c r="BD1336" s="4" t="s">
        <v>3612</v>
      </c>
      <c r="BE1336" s="5">
        <v>0</v>
      </c>
      <c r="BF1336" s="5">
        <v>0</v>
      </c>
      <c r="BG1336" s="5">
        <v>1</v>
      </c>
      <c r="BH1336" s="5" t="s">
        <v>1537</v>
      </c>
      <c r="BI1336" s="289"/>
      <c r="BJ1336" s="297">
        <v>60</v>
      </c>
      <c r="BK1336" s="297">
        <v>102</v>
      </c>
    </row>
    <row r="1337" spans="1:63" x14ac:dyDescent="0.2">
      <c r="A1337" s="294" t="s">
        <v>166</v>
      </c>
      <c r="B1337" s="290" t="s">
        <v>2349</v>
      </c>
      <c r="C1337" s="340">
        <v>746</v>
      </c>
      <c r="D1337" s="341">
        <v>855</v>
      </c>
      <c r="E1337" s="341">
        <v>949</v>
      </c>
      <c r="F1337" s="341">
        <v>967</v>
      </c>
      <c r="G1337" s="341">
        <v>994</v>
      </c>
      <c r="H1337" s="341">
        <v>1094</v>
      </c>
      <c r="I1337" s="342">
        <v>1285</v>
      </c>
      <c r="J1337" s="340">
        <v>60</v>
      </c>
      <c r="K1337" s="341">
        <v>126</v>
      </c>
      <c r="L1337" s="341">
        <v>144</v>
      </c>
      <c r="M1337" s="341">
        <v>293</v>
      </c>
      <c r="N1337" s="340">
        <v>746</v>
      </c>
      <c r="O1337" s="341">
        <v>989</v>
      </c>
      <c r="P1337" s="341">
        <v>1065</v>
      </c>
      <c r="Q1337" s="343">
        <v>989</v>
      </c>
      <c r="R1337" s="344">
        <v>1065</v>
      </c>
      <c r="S1337" s="344">
        <v>1207</v>
      </c>
      <c r="T1337" s="344">
        <v>1302</v>
      </c>
      <c r="U1337" s="344">
        <v>1287</v>
      </c>
      <c r="V1337" s="344">
        <v>1287</v>
      </c>
      <c r="W1337" s="344">
        <v>122</v>
      </c>
      <c r="X1337" s="383">
        <v>137</v>
      </c>
      <c r="Y1337" s="384">
        <v>0.12</v>
      </c>
      <c r="Z1337" s="384">
        <v>0.25</v>
      </c>
      <c r="AA1337" s="384">
        <v>0.25</v>
      </c>
      <c r="AB1337" s="385">
        <v>376</v>
      </c>
      <c r="AC1337" s="385">
        <v>552</v>
      </c>
      <c r="AD1337" s="385">
        <v>110</v>
      </c>
      <c r="AE1337" s="385">
        <v>0</v>
      </c>
      <c r="AF1337" s="405">
        <v>0</v>
      </c>
      <c r="AG1337" s="333" t="s">
        <v>2162</v>
      </c>
      <c r="AH1337" s="388" t="s">
        <v>2161</v>
      </c>
      <c r="AI1337" s="388" t="s">
        <v>2343</v>
      </c>
      <c r="AJ1337" s="389">
        <v>24</v>
      </c>
      <c r="AK1337" s="390">
        <v>30</v>
      </c>
      <c r="AL1337" s="333">
        <v>84</v>
      </c>
      <c r="AM1337" s="333">
        <v>36.87156394675926</v>
      </c>
      <c r="AN1337" s="440">
        <v>218.88972222222225</v>
      </c>
      <c r="AO1337" s="389">
        <v>86.420138888888886</v>
      </c>
      <c r="AP1337" s="388">
        <v>16.625</v>
      </c>
      <c r="AQ1337" s="389">
        <v>4</v>
      </c>
      <c r="AR1337" s="389">
        <v>4</v>
      </c>
      <c r="AS1337" s="389">
        <v>0</v>
      </c>
      <c r="AT1337" s="389">
        <v>4</v>
      </c>
      <c r="AU1337" s="389">
        <v>1</v>
      </c>
      <c r="AV1337" s="389">
        <v>10</v>
      </c>
      <c r="AW1337" s="350">
        <v>3</v>
      </c>
      <c r="AX1337" s="391">
        <v>2</v>
      </c>
      <c r="AY1337" s="83">
        <v>33</v>
      </c>
      <c r="AZ1337" s="5">
        <v>0</v>
      </c>
      <c r="BA1337" s="5" t="s">
        <v>1537</v>
      </c>
      <c r="BB1337" s="5" t="s">
        <v>1537</v>
      </c>
      <c r="BC1337" s="5" t="s">
        <v>1537</v>
      </c>
      <c r="BD1337" s="4" t="s">
        <v>3612</v>
      </c>
      <c r="BE1337" s="5">
        <v>0</v>
      </c>
      <c r="BF1337" s="5">
        <v>0</v>
      </c>
      <c r="BG1337" s="5">
        <v>1</v>
      </c>
      <c r="BH1337" s="5" t="s">
        <v>1537</v>
      </c>
      <c r="BI1337" s="289"/>
      <c r="BJ1337" s="297">
        <v>60</v>
      </c>
      <c r="BK1337" s="297">
        <v>100</v>
      </c>
    </row>
    <row r="1338" spans="1:63" x14ac:dyDescent="0.2">
      <c r="A1338" s="294" t="s">
        <v>176</v>
      </c>
      <c r="B1338" s="290" t="s">
        <v>2358</v>
      </c>
      <c r="C1338" s="340">
        <v>749</v>
      </c>
      <c r="D1338" s="341">
        <v>863</v>
      </c>
      <c r="E1338" s="341">
        <v>961</v>
      </c>
      <c r="F1338" s="341">
        <v>978</v>
      </c>
      <c r="G1338" s="341">
        <v>1006</v>
      </c>
      <c r="H1338" s="341">
        <v>1108</v>
      </c>
      <c r="I1338" s="342">
        <v>1307</v>
      </c>
      <c r="J1338" s="340">
        <v>60</v>
      </c>
      <c r="K1338" s="341">
        <v>126</v>
      </c>
      <c r="L1338" s="341">
        <v>150</v>
      </c>
      <c r="M1338" s="341">
        <v>305</v>
      </c>
      <c r="N1338" s="340">
        <v>749</v>
      </c>
      <c r="O1338" s="341">
        <v>1010</v>
      </c>
      <c r="P1338" s="341">
        <v>1088</v>
      </c>
      <c r="Q1338" s="343">
        <v>1010</v>
      </c>
      <c r="R1338" s="344">
        <v>1088</v>
      </c>
      <c r="S1338" s="344">
        <v>1221</v>
      </c>
      <c r="T1338" s="344">
        <v>1364</v>
      </c>
      <c r="U1338" s="344">
        <v>1296</v>
      </c>
      <c r="V1338" s="344">
        <v>1296</v>
      </c>
      <c r="W1338" s="344">
        <v>122</v>
      </c>
      <c r="X1338" s="383">
        <v>137</v>
      </c>
      <c r="Y1338" s="384">
        <v>0.12</v>
      </c>
      <c r="Z1338" s="384">
        <v>0.25</v>
      </c>
      <c r="AA1338" s="384">
        <v>0.25</v>
      </c>
      <c r="AB1338" s="385">
        <v>376</v>
      </c>
      <c r="AC1338" s="385">
        <v>552</v>
      </c>
      <c r="AD1338" s="385">
        <v>110</v>
      </c>
      <c r="AE1338" s="385">
        <v>0</v>
      </c>
      <c r="AF1338" s="405">
        <v>0</v>
      </c>
      <c r="AG1338" s="333" t="s">
        <v>2162</v>
      </c>
      <c r="AH1338" s="388" t="s">
        <v>2161</v>
      </c>
      <c r="AI1338" s="388" t="s">
        <v>2343</v>
      </c>
      <c r="AJ1338" s="389">
        <v>24</v>
      </c>
      <c r="AK1338" s="390">
        <v>30</v>
      </c>
      <c r="AL1338" s="333">
        <v>87</v>
      </c>
      <c r="AM1338" s="333">
        <v>38.184497974537038</v>
      </c>
      <c r="AN1338" s="440">
        <v>223.43972222222226</v>
      </c>
      <c r="AO1338" s="389">
        <v>88.045138888888886</v>
      </c>
      <c r="AP1338" s="388">
        <v>17.25</v>
      </c>
      <c r="AQ1338" s="389">
        <v>4</v>
      </c>
      <c r="AR1338" s="389">
        <v>4</v>
      </c>
      <c r="AS1338" s="389">
        <v>0</v>
      </c>
      <c r="AT1338" s="389">
        <v>4</v>
      </c>
      <c r="AU1338" s="389">
        <v>1</v>
      </c>
      <c r="AV1338" s="389">
        <v>10</v>
      </c>
      <c r="AW1338" s="350">
        <v>3</v>
      </c>
      <c r="AX1338" s="391">
        <v>2</v>
      </c>
      <c r="AY1338" s="83">
        <v>33</v>
      </c>
      <c r="AZ1338" s="5">
        <v>0</v>
      </c>
      <c r="BA1338" s="5" t="s">
        <v>1537</v>
      </c>
      <c r="BB1338" s="5" t="s">
        <v>1537</v>
      </c>
      <c r="BC1338" s="5" t="s">
        <v>1537</v>
      </c>
      <c r="BD1338" s="4" t="s">
        <v>3612</v>
      </c>
      <c r="BE1338" s="5">
        <v>0</v>
      </c>
      <c r="BF1338" s="5">
        <v>0</v>
      </c>
      <c r="BG1338" s="5">
        <v>1</v>
      </c>
      <c r="BH1338" s="5" t="s">
        <v>1537</v>
      </c>
      <c r="BI1338" s="289"/>
      <c r="BJ1338" s="297">
        <v>60</v>
      </c>
      <c r="BK1338" s="297">
        <v>101</v>
      </c>
    </row>
    <row r="1339" spans="1:63" x14ac:dyDescent="0.2">
      <c r="A1339" s="294" t="s">
        <v>186</v>
      </c>
      <c r="B1339" s="290" t="s">
        <v>2367</v>
      </c>
      <c r="C1339" s="340">
        <v>752</v>
      </c>
      <c r="D1339" s="341">
        <v>870</v>
      </c>
      <c r="E1339" s="341">
        <v>972</v>
      </c>
      <c r="F1339" s="341">
        <v>990</v>
      </c>
      <c r="G1339" s="341">
        <v>1019</v>
      </c>
      <c r="H1339" s="341">
        <v>1122</v>
      </c>
      <c r="I1339" s="342">
        <v>1327</v>
      </c>
      <c r="J1339" s="340">
        <v>60</v>
      </c>
      <c r="K1339" s="341">
        <v>126</v>
      </c>
      <c r="L1339" s="341">
        <v>155</v>
      </c>
      <c r="M1339" s="341">
        <v>315</v>
      </c>
      <c r="N1339" s="340">
        <v>752</v>
      </c>
      <c r="O1339" s="341">
        <v>1017</v>
      </c>
      <c r="P1339" s="341">
        <v>1096</v>
      </c>
      <c r="Q1339" s="343">
        <v>1017</v>
      </c>
      <c r="R1339" s="344">
        <v>1096</v>
      </c>
      <c r="S1339" s="344">
        <v>1234</v>
      </c>
      <c r="T1339" s="344">
        <v>1360</v>
      </c>
      <c r="U1339" s="344">
        <v>1320</v>
      </c>
      <c r="V1339" s="344">
        <v>1320</v>
      </c>
      <c r="W1339" s="344">
        <v>122</v>
      </c>
      <c r="X1339" s="383">
        <v>137</v>
      </c>
      <c r="Y1339" s="384">
        <v>0.12</v>
      </c>
      <c r="Z1339" s="384">
        <v>0.25</v>
      </c>
      <c r="AA1339" s="384">
        <v>0.25</v>
      </c>
      <c r="AB1339" s="385">
        <v>376</v>
      </c>
      <c r="AC1339" s="385">
        <v>552</v>
      </c>
      <c r="AD1339" s="385">
        <v>110</v>
      </c>
      <c r="AE1339" s="385">
        <v>0</v>
      </c>
      <c r="AF1339" s="405">
        <v>0</v>
      </c>
      <c r="AG1339" s="333" t="s">
        <v>2162</v>
      </c>
      <c r="AH1339" s="388" t="s">
        <v>2161</v>
      </c>
      <c r="AI1339" s="388" t="s">
        <v>2343</v>
      </c>
      <c r="AJ1339" s="389">
        <v>24</v>
      </c>
      <c r="AK1339" s="390">
        <v>30</v>
      </c>
      <c r="AL1339" s="333">
        <v>90</v>
      </c>
      <c r="AM1339" s="333">
        <v>39.497432002314817</v>
      </c>
      <c r="AN1339" s="440">
        <v>227.98972222222224</v>
      </c>
      <c r="AO1339" s="389">
        <v>89.670138888888886</v>
      </c>
      <c r="AP1339" s="388">
        <v>17.875</v>
      </c>
      <c r="AQ1339" s="389">
        <v>4</v>
      </c>
      <c r="AR1339" s="389">
        <v>4</v>
      </c>
      <c r="AS1339" s="389">
        <v>0</v>
      </c>
      <c r="AT1339" s="389">
        <v>4</v>
      </c>
      <c r="AU1339" s="389">
        <v>1</v>
      </c>
      <c r="AV1339" s="389">
        <v>10</v>
      </c>
      <c r="AW1339" s="350">
        <v>3</v>
      </c>
      <c r="AX1339" s="391">
        <v>2</v>
      </c>
      <c r="AY1339" s="83">
        <v>33</v>
      </c>
      <c r="AZ1339" s="5">
        <v>0</v>
      </c>
      <c r="BA1339" s="5" t="s">
        <v>1537</v>
      </c>
      <c r="BB1339" s="5" t="s">
        <v>1537</v>
      </c>
      <c r="BC1339" s="5" t="s">
        <v>1537</v>
      </c>
      <c r="BD1339" s="4" t="s">
        <v>3612</v>
      </c>
      <c r="BE1339" s="5">
        <v>0</v>
      </c>
      <c r="BF1339" s="5">
        <v>0</v>
      </c>
      <c r="BG1339" s="5">
        <v>1</v>
      </c>
      <c r="BH1339" s="5" t="s">
        <v>1537</v>
      </c>
      <c r="BI1339" s="289"/>
      <c r="BJ1339" s="297">
        <v>60</v>
      </c>
      <c r="BK1339" s="297">
        <v>102</v>
      </c>
    </row>
    <row r="1340" spans="1:63" x14ac:dyDescent="0.2">
      <c r="A1340" s="294" t="s">
        <v>196</v>
      </c>
      <c r="B1340" s="290" t="s">
        <v>2376</v>
      </c>
      <c r="C1340" s="340">
        <v>755</v>
      </c>
      <c r="D1340" s="341">
        <v>877</v>
      </c>
      <c r="E1340" s="341">
        <v>983</v>
      </c>
      <c r="F1340" s="341">
        <v>1001</v>
      </c>
      <c r="G1340" s="341">
        <v>1031</v>
      </c>
      <c r="H1340" s="341">
        <v>1136</v>
      </c>
      <c r="I1340" s="342">
        <v>1349</v>
      </c>
      <c r="J1340" s="340">
        <v>60</v>
      </c>
      <c r="K1340" s="341">
        <v>126</v>
      </c>
      <c r="L1340" s="341">
        <v>160</v>
      </c>
      <c r="M1340" s="341">
        <v>327</v>
      </c>
      <c r="N1340" s="340">
        <v>755</v>
      </c>
      <c r="O1340" s="341">
        <v>1026</v>
      </c>
      <c r="P1340" s="341">
        <v>1107</v>
      </c>
      <c r="Q1340" s="343">
        <v>1026</v>
      </c>
      <c r="R1340" s="344">
        <v>1107</v>
      </c>
      <c r="S1340" s="344">
        <v>1252</v>
      </c>
      <c r="T1340" s="344">
        <v>1367</v>
      </c>
      <c r="U1340" s="344">
        <v>1334</v>
      </c>
      <c r="V1340" s="344">
        <v>1334</v>
      </c>
      <c r="W1340" s="344">
        <v>122</v>
      </c>
      <c r="X1340" s="383">
        <v>137</v>
      </c>
      <c r="Y1340" s="384">
        <v>0.12</v>
      </c>
      <c r="Z1340" s="384">
        <v>0.25</v>
      </c>
      <c r="AA1340" s="384">
        <v>0.25</v>
      </c>
      <c r="AB1340" s="385">
        <v>376</v>
      </c>
      <c r="AC1340" s="385">
        <v>552</v>
      </c>
      <c r="AD1340" s="385">
        <v>132</v>
      </c>
      <c r="AE1340" s="385">
        <v>0</v>
      </c>
      <c r="AF1340" s="405">
        <v>0</v>
      </c>
      <c r="AG1340" s="333" t="s">
        <v>2162</v>
      </c>
      <c r="AH1340" s="388" t="s">
        <v>2161</v>
      </c>
      <c r="AI1340" s="388" t="s">
        <v>2343</v>
      </c>
      <c r="AJ1340" s="389">
        <v>24</v>
      </c>
      <c r="AK1340" s="390">
        <v>30</v>
      </c>
      <c r="AL1340" s="333">
        <v>93</v>
      </c>
      <c r="AM1340" s="333">
        <v>40.810366030092595</v>
      </c>
      <c r="AN1340" s="440">
        <v>244.91722222222219</v>
      </c>
      <c r="AO1340" s="389">
        <v>95.847222222222229</v>
      </c>
      <c r="AP1340" s="388">
        <v>18.5</v>
      </c>
      <c r="AQ1340" s="389">
        <v>4</v>
      </c>
      <c r="AR1340" s="389">
        <v>4</v>
      </c>
      <c r="AS1340" s="389">
        <v>0</v>
      </c>
      <c r="AT1340" s="389">
        <v>4</v>
      </c>
      <c r="AU1340" s="389">
        <v>2</v>
      </c>
      <c r="AV1340" s="389">
        <v>12</v>
      </c>
      <c r="AW1340" s="350">
        <v>3</v>
      </c>
      <c r="AX1340" s="391">
        <v>2</v>
      </c>
      <c r="AY1340" s="83">
        <v>33</v>
      </c>
      <c r="AZ1340" s="5">
        <v>0</v>
      </c>
      <c r="BA1340" s="5" t="s">
        <v>1537</v>
      </c>
      <c r="BB1340" s="5" t="s">
        <v>1537</v>
      </c>
      <c r="BC1340" s="5" t="s">
        <v>1537</v>
      </c>
      <c r="BD1340" s="4" t="s">
        <v>3612</v>
      </c>
      <c r="BE1340" s="5">
        <v>0</v>
      </c>
      <c r="BF1340" s="5">
        <v>0</v>
      </c>
      <c r="BG1340" s="5">
        <v>1</v>
      </c>
      <c r="BH1340" s="5" t="s">
        <v>1537</v>
      </c>
      <c r="BI1340" s="289"/>
      <c r="BJ1340" s="297">
        <v>60</v>
      </c>
      <c r="BK1340" s="297">
        <v>104</v>
      </c>
    </row>
    <row r="1341" spans="1:63" x14ac:dyDescent="0.2">
      <c r="A1341" s="294" t="s">
        <v>206</v>
      </c>
      <c r="B1341" s="290" t="s">
        <v>2385</v>
      </c>
      <c r="C1341" s="340">
        <v>778</v>
      </c>
      <c r="D1341" s="341">
        <v>904</v>
      </c>
      <c r="E1341" s="341">
        <v>1013</v>
      </c>
      <c r="F1341" s="341">
        <v>1032</v>
      </c>
      <c r="G1341" s="341">
        <v>1063</v>
      </c>
      <c r="H1341" s="341">
        <v>1172</v>
      </c>
      <c r="I1341" s="342">
        <v>1391</v>
      </c>
      <c r="J1341" s="340">
        <v>60</v>
      </c>
      <c r="K1341" s="341">
        <v>126</v>
      </c>
      <c r="L1341" s="341">
        <v>166</v>
      </c>
      <c r="M1341" s="341">
        <v>338</v>
      </c>
      <c r="N1341" s="340">
        <v>778</v>
      </c>
      <c r="O1341" s="341">
        <v>1055</v>
      </c>
      <c r="P1341" s="341">
        <v>1138</v>
      </c>
      <c r="Q1341" s="343">
        <v>1055</v>
      </c>
      <c r="R1341" s="344">
        <v>1138</v>
      </c>
      <c r="S1341" s="344">
        <v>1288</v>
      </c>
      <c r="T1341" s="344">
        <v>1394</v>
      </c>
      <c r="U1341" s="344">
        <v>1371</v>
      </c>
      <c r="V1341" s="344">
        <v>1371</v>
      </c>
      <c r="W1341" s="344">
        <v>122</v>
      </c>
      <c r="X1341" s="383">
        <v>137</v>
      </c>
      <c r="Y1341" s="384">
        <v>0.12</v>
      </c>
      <c r="Z1341" s="384">
        <v>0.25</v>
      </c>
      <c r="AA1341" s="384">
        <v>0.25</v>
      </c>
      <c r="AB1341" s="385">
        <v>376</v>
      </c>
      <c r="AC1341" s="385">
        <v>552</v>
      </c>
      <c r="AD1341" s="385">
        <v>132</v>
      </c>
      <c r="AE1341" s="385">
        <v>0</v>
      </c>
      <c r="AF1341" s="405">
        <v>0</v>
      </c>
      <c r="AG1341" s="333" t="s">
        <v>2162</v>
      </c>
      <c r="AH1341" s="388" t="s">
        <v>2161</v>
      </c>
      <c r="AI1341" s="388" t="s">
        <v>2343</v>
      </c>
      <c r="AJ1341" s="389">
        <v>24</v>
      </c>
      <c r="AK1341" s="390">
        <v>30</v>
      </c>
      <c r="AL1341" s="333">
        <v>96</v>
      </c>
      <c r="AM1341" s="333">
        <v>42.123300057870374</v>
      </c>
      <c r="AN1341" s="440">
        <v>249.4672222222222</v>
      </c>
      <c r="AO1341" s="389">
        <v>97.472222222222229</v>
      </c>
      <c r="AP1341" s="388">
        <v>19.125</v>
      </c>
      <c r="AQ1341" s="389">
        <v>4</v>
      </c>
      <c r="AR1341" s="389">
        <v>4</v>
      </c>
      <c r="AS1341" s="389">
        <v>0</v>
      </c>
      <c r="AT1341" s="389">
        <v>4</v>
      </c>
      <c r="AU1341" s="389">
        <v>2</v>
      </c>
      <c r="AV1341" s="389">
        <v>12</v>
      </c>
      <c r="AW1341" s="350">
        <v>3</v>
      </c>
      <c r="AX1341" s="391">
        <v>2</v>
      </c>
      <c r="AY1341" s="83">
        <v>33</v>
      </c>
      <c r="AZ1341" s="5">
        <v>0</v>
      </c>
      <c r="BA1341" s="5" t="s">
        <v>1537</v>
      </c>
      <c r="BB1341" s="5" t="s">
        <v>1537</v>
      </c>
      <c r="BC1341" s="5" t="s">
        <v>1537</v>
      </c>
      <c r="BD1341" s="4" t="s">
        <v>3612</v>
      </c>
      <c r="BE1341" s="5">
        <v>0</v>
      </c>
      <c r="BF1341" s="5">
        <v>0</v>
      </c>
      <c r="BG1341" s="5">
        <v>1</v>
      </c>
      <c r="BH1341" s="5" t="s">
        <v>1537</v>
      </c>
      <c r="BI1341" s="289"/>
      <c r="BJ1341" s="297">
        <v>60</v>
      </c>
      <c r="BK1341" s="297">
        <v>107</v>
      </c>
    </row>
    <row r="1342" spans="1:63" x14ac:dyDescent="0.2">
      <c r="A1342" s="294" t="s">
        <v>167</v>
      </c>
      <c r="B1342" s="290" t="s">
        <v>2350</v>
      </c>
      <c r="C1342" s="340">
        <v>785</v>
      </c>
      <c r="D1342" s="341">
        <v>904</v>
      </c>
      <c r="E1342" s="341">
        <v>1009</v>
      </c>
      <c r="F1342" s="341">
        <v>1028</v>
      </c>
      <c r="G1342" s="341">
        <v>1057</v>
      </c>
      <c r="H1342" s="341">
        <v>1165</v>
      </c>
      <c r="I1342" s="342">
        <v>1375</v>
      </c>
      <c r="J1342" s="340">
        <v>60</v>
      </c>
      <c r="K1342" s="341">
        <v>126</v>
      </c>
      <c r="L1342" s="341">
        <v>159</v>
      </c>
      <c r="M1342" s="341">
        <v>323</v>
      </c>
      <c r="N1342" s="340">
        <v>785</v>
      </c>
      <c r="O1342" s="341">
        <v>1052</v>
      </c>
      <c r="P1342" s="341">
        <v>1134</v>
      </c>
      <c r="Q1342" s="343">
        <v>1052</v>
      </c>
      <c r="R1342" s="344">
        <v>1134</v>
      </c>
      <c r="S1342" s="344">
        <v>1274</v>
      </c>
      <c r="T1342" s="344">
        <v>1531</v>
      </c>
      <c r="U1342" s="344">
        <v>1357</v>
      </c>
      <c r="V1342" s="344">
        <v>1357</v>
      </c>
      <c r="W1342" s="344">
        <v>122</v>
      </c>
      <c r="X1342" s="383">
        <v>137</v>
      </c>
      <c r="Y1342" s="384">
        <v>0.12</v>
      </c>
      <c r="Z1342" s="384">
        <v>0.25</v>
      </c>
      <c r="AA1342" s="384">
        <v>0.25</v>
      </c>
      <c r="AB1342" s="385">
        <v>376</v>
      </c>
      <c r="AC1342" s="385">
        <v>552</v>
      </c>
      <c r="AD1342" s="385">
        <v>110</v>
      </c>
      <c r="AE1342" s="385">
        <v>0</v>
      </c>
      <c r="AF1342" s="405">
        <v>0</v>
      </c>
      <c r="AG1342" s="333" t="s">
        <v>2162</v>
      </c>
      <c r="AH1342" s="388" t="s">
        <v>2161</v>
      </c>
      <c r="AI1342" s="388" t="s">
        <v>2343</v>
      </c>
      <c r="AJ1342" s="389">
        <v>24</v>
      </c>
      <c r="AK1342" s="390">
        <v>33</v>
      </c>
      <c r="AL1342" s="333">
        <v>84</v>
      </c>
      <c r="AM1342" s="333">
        <v>40.528247974537038</v>
      </c>
      <c r="AN1342" s="440">
        <v>234.46138888888891</v>
      </c>
      <c r="AO1342" s="389">
        <v>92.222222222222214</v>
      </c>
      <c r="AP1342" s="388">
        <v>18.287500000000001</v>
      </c>
      <c r="AQ1342" s="389">
        <v>4</v>
      </c>
      <c r="AR1342" s="389">
        <v>4</v>
      </c>
      <c r="AS1342" s="389">
        <v>0</v>
      </c>
      <c r="AT1342" s="389">
        <v>4</v>
      </c>
      <c r="AU1342" s="389">
        <v>1</v>
      </c>
      <c r="AV1342" s="389">
        <v>10</v>
      </c>
      <c r="AW1342" s="350">
        <v>3</v>
      </c>
      <c r="AX1342" s="391">
        <v>2</v>
      </c>
      <c r="AY1342" s="83">
        <v>33</v>
      </c>
      <c r="AZ1342" s="5">
        <v>0</v>
      </c>
      <c r="BA1342" s="5" t="s">
        <v>1537</v>
      </c>
      <c r="BB1342" s="5" t="s">
        <v>1537</v>
      </c>
      <c r="BC1342" s="5" t="s">
        <v>1537</v>
      </c>
      <c r="BD1342" s="4" t="s">
        <v>3612</v>
      </c>
      <c r="BE1342" s="5">
        <v>0</v>
      </c>
      <c r="BF1342" s="5">
        <v>0</v>
      </c>
      <c r="BG1342" s="5">
        <v>1</v>
      </c>
      <c r="BH1342" s="5" t="s">
        <v>1537</v>
      </c>
      <c r="BI1342" s="289"/>
      <c r="BJ1342" s="297">
        <v>60</v>
      </c>
      <c r="BK1342" s="297">
        <v>106</v>
      </c>
    </row>
    <row r="1343" spans="1:63" x14ac:dyDescent="0.2">
      <c r="A1343" s="294" t="s">
        <v>177</v>
      </c>
      <c r="B1343" s="290" t="s">
        <v>2359</v>
      </c>
      <c r="C1343" s="340">
        <v>787</v>
      </c>
      <c r="D1343" s="341">
        <v>913</v>
      </c>
      <c r="E1343" s="341">
        <v>1022</v>
      </c>
      <c r="F1343" s="341">
        <v>1040</v>
      </c>
      <c r="G1343" s="341">
        <v>1071</v>
      </c>
      <c r="H1343" s="341">
        <v>1180</v>
      </c>
      <c r="I1343" s="342">
        <v>1398</v>
      </c>
      <c r="J1343" s="340">
        <v>60</v>
      </c>
      <c r="K1343" s="341">
        <v>126</v>
      </c>
      <c r="L1343" s="341">
        <v>164</v>
      </c>
      <c r="M1343" s="341">
        <v>335</v>
      </c>
      <c r="N1343" s="340">
        <v>787</v>
      </c>
      <c r="O1343" s="341">
        <v>1072</v>
      </c>
      <c r="P1343" s="341">
        <v>1156</v>
      </c>
      <c r="Q1343" s="343">
        <v>1072</v>
      </c>
      <c r="R1343" s="344">
        <v>1156</v>
      </c>
      <c r="S1343" s="344">
        <v>1288</v>
      </c>
      <c r="T1343" s="344">
        <v>1614</v>
      </c>
      <c r="U1343" s="344">
        <v>1364</v>
      </c>
      <c r="V1343" s="344">
        <v>1364</v>
      </c>
      <c r="W1343" s="344">
        <v>122</v>
      </c>
      <c r="X1343" s="383">
        <v>137</v>
      </c>
      <c r="Y1343" s="384">
        <v>0.12</v>
      </c>
      <c r="Z1343" s="384">
        <v>0.25</v>
      </c>
      <c r="AA1343" s="384">
        <v>0.25</v>
      </c>
      <c r="AB1343" s="385">
        <v>376</v>
      </c>
      <c r="AC1343" s="385">
        <v>552</v>
      </c>
      <c r="AD1343" s="385">
        <v>110</v>
      </c>
      <c r="AE1343" s="385">
        <v>0</v>
      </c>
      <c r="AF1343" s="405">
        <v>0</v>
      </c>
      <c r="AG1343" s="333" t="s">
        <v>2162</v>
      </c>
      <c r="AH1343" s="388" t="s">
        <v>2161</v>
      </c>
      <c r="AI1343" s="388" t="s">
        <v>2343</v>
      </c>
      <c r="AJ1343" s="389">
        <v>24</v>
      </c>
      <c r="AK1343" s="390">
        <v>33</v>
      </c>
      <c r="AL1343" s="333">
        <v>87</v>
      </c>
      <c r="AM1343" s="333">
        <v>41.971390335648145</v>
      </c>
      <c r="AN1343" s="440">
        <v>239.24638888888893</v>
      </c>
      <c r="AO1343" s="389">
        <v>93.909722222222214</v>
      </c>
      <c r="AP1343" s="388">
        <v>18.975000000000001</v>
      </c>
      <c r="AQ1343" s="389">
        <v>4</v>
      </c>
      <c r="AR1343" s="389">
        <v>4</v>
      </c>
      <c r="AS1343" s="389">
        <v>0</v>
      </c>
      <c r="AT1343" s="389">
        <v>4</v>
      </c>
      <c r="AU1343" s="389">
        <v>1</v>
      </c>
      <c r="AV1343" s="389">
        <v>10</v>
      </c>
      <c r="AW1343" s="350">
        <v>3</v>
      </c>
      <c r="AX1343" s="391">
        <v>2</v>
      </c>
      <c r="AY1343" s="83">
        <v>33</v>
      </c>
      <c r="AZ1343" s="5">
        <v>0</v>
      </c>
      <c r="BA1343" s="5" t="s">
        <v>1537</v>
      </c>
      <c r="BB1343" s="5" t="s">
        <v>1537</v>
      </c>
      <c r="BC1343" s="5" t="s">
        <v>1537</v>
      </c>
      <c r="BD1343" s="4" t="s">
        <v>3612</v>
      </c>
      <c r="BE1343" s="5">
        <v>0</v>
      </c>
      <c r="BF1343" s="5">
        <v>0</v>
      </c>
      <c r="BG1343" s="5">
        <v>1</v>
      </c>
      <c r="BH1343" s="5" t="s">
        <v>1537</v>
      </c>
      <c r="BI1343" s="289"/>
      <c r="BJ1343" s="297">
        <v>60</v>
      </c>
      <c r="BK1343" s="297">
        <v>108</v>
      </c>
    </row>
    <row r="1344" spans="1:63" x14ac:dyDescent="0.2">
      <c r="A1344" s="294" t="s">
        <v>187</v>
      </c>
      <c r="B1344" s="290" t="s">
        <v>2368</v>
      </c>
      <c r="C1344" s="340">
        <v>790</v>
      </c>
      <c r="D1344" s="341">
        <v>921</v>
      </c>
      <c r="E1344" s="341">
        <v>1034</v>
      </c>
      <c r="F1344" s="341">
        <v>1053</v>
      </c>
      <c r="G1344" s="341">
        <v>1083</v>
      </c>
      <c r="H1344" s="341">
        <v>1195</v>
      </c>
      <c r="I1344" s="342">
        <v>1421</v>
      </c>
      <c r="J1344" s="340">
        <v>60</v>
      </c>
      <c r="K1344" s="341">
        <v>126</v>
      </c>
      <c r="L1344" s="341">
        <v>170</v>
      </c>
      <c r="M1344" s="341">
        <v>348</v>
      </c>
      <c r="N1344" s="340">
        <v>790</v>
      </c>
      <c r="O1344" s="341">
        <v>1084</v>
      </c>
      <c r="P1344" s="341">
        <v>1171</v>
      </c>
      <c r="Q1344" s="343">
        <v>1084</v>
      </c>
      <c r="R1344" s="344">
        <v>1171</v>
      </c>
      <c r="S1344" s="344">
        <v>1308</v>
      </c>
      <c r="T1344" s="344">
        <v>1613</v>
      </c>
      <c r="U1344" s="344">
        <v>1391</v>
      </c>
      <c r="V1344" s="344">
        <v>1391</v>
      </c>
      <c r="W1344" s="344">
        <v>122</v>
      </c>
      <c r="X1344" s="383">
        <v>137</v>
      </c>
      <c r="Y1344" s="384">
        <v>0.12</v>
      </c>
      <c r="Z1344" s="384">
        <v>0.25</v>
      </c>
      <c r="AA1344" s="384">
        <v>0.25</v>
      </c>
      <c r="AB1344" s="385">
        <v>376</v>
      </c>
      <c r="AC1344" s="385">
        <v>552</v>
      </c>
      <c r="AD1344" s="385">
        <v>110</v>
      </c>
      <c r="AE1344" s="385">
        <v>0</v>
      </c>
      <c r="AF1344" s="405">
        <v>0</v>
      </c>
      <c r="AG1344" s="333" t="s">
        <v>2162</v>
      </c>
      <c r="AH1344" s="388" t="s">
        <v>2161</v>
      </c>
      <c r="AI1344" s="388" t="s">
        <v>2343</v>
      </c>
      <c r="AJ1344" s="389">
        <v>24</v>
      </c>
      <c r="AK1344" s="390">
        <v>33</v>
      </c>
      <c r="AL1344" s="333">
        <v>90</v>
      </c>
      <c r="AM1344" s="333">
        <v>43.41453269675926</v>
      </c>
      <c r="AN1344" s="440">
        <v>244.0313888888889</v>
      </c>
      <c r="AO1344" s="389">
        <v>95.597222222222214</v>
      </c>
      <c r="AP1344" s="388">
        <v>19.662500000000001</v>
      </c>
      <c r="AQ1344" s="389">
        <v>4</v>
      </c>
      <c r="AR1344" s="389">
        <v>4</v>
      </c>
      <c r="AS1344" s="389">
        <v>0</v>
      </c>
      <c r="AT1344" s="389">
        <v>4</v>
      </c>
      <c r="AU1344" s="389">
        <v>1</v>
      </c>
      <c r="AV1344" s="389">
        <v>10</v>
      </c>
      <c r="AW1344" s="350">
        <v>3</v>
      </c>
      <c r="AX1344" s="391">
        <v>2</v>
      </c>
      <c r="AY1344" s="83">
        <v>33</v>
      </c>
      <c r="AZ1344" s="5">
        <v>0</v>
      </c>
      <c r="BA1344" s="5" t="s">
        <v>1537</v>
      </c>
      <c r="BB1344" s="5" t="s">
        <v>1537</v>
      </c>
      <c r="BC1344" s="5" t="s">
        <v>1537</v>
      </c>
      <c r="BD1344" s="4" t="s">
        <v>3612</v>
      </c>
      <c r="BE1344" s="5">
        <v>0</v>
      </c>
      <c r="BF1344" s="5">
        <v>0</v>
      </c>
      <c r="BG1344" s="5">
        <v>1</v>
      </c>
      <c r="BH1344" s="5" t="s">
        <v>1537</v>
      </c>
      <c r="BI1344" s="289"/>
      <c r="BJ1344" s="297">
        <v>60</v>
      </c>
      <c r="BK1344" s="297">
        <v>109</v>
      </c>
    </row>
    <row r="1345" spans="1:63" x14ac:dyDescent="0.2">
      <c r="A1345" s="294" t="s">
        <v>197</v>
      </c>
      <c r="B1345" s="290" t="s">
        <v>2377</v>
      </c>
      <c r="C1345" s="340">
        <v>793</v>
      </c>
      <c r="D1345" s="341">
        <v>931</v>
      </c>
      <c r="E1345" s="341">
        <v>1046</v>
      </c>
      <c r="F1345" s="341">
        <v>1066</v>
      </c>
      <c r="G1345" s="341">
        <v>1097</v>
      </c>
      <c r="H1345" s="341">
        <v>1211</v>
      </c>
      <c r="I1345" s="342">
        <v>1444</v>
      </c>
      <c r="J1345" s="340">
        <v>60</v>
      </c>
      <c r="K1345" s="341">
        <v>126</v>
      </c>
      <c r="L1345" s="341">
        <v>177</v>
      </c>
      <c r="M1345" s="341">
        <v>360</v>
      </c>
      <c r="N1345" s="340">
        <v>793</v>
      </c>
      <c r="O1345" s="341">
        <v>1095</v>
      </c>
      <c r="P1345" s="341">
        <v>1182</v>
      </c>
      <c r="Q1345" s="343">
        <v>1095</v>
      </c>
      <c r="R1345" s="344">
        <v>1182</v>
      </c>
      <c r="S1345" s="344">
        <v>1325</v>
      </c>
      <c r="T1345" s="344">
        <v>1620</v>
      </c>
      <c r="U1345" s="344">
        <v>1410</v>
      </c>
      <c r="V1345" s="344">
        <v>1410</v>
      </c>
      <c r="W1345" s="344">
        <v>122</v>
      </c>
      <c r="X1345" s="383">
        <v>137</v>
      </c>
      <c r="Y1345" s="384">
        <v>0.12</v>
      </c>
      <c r="Z1345" s="384">
        <v>0.25</v>
      </c>
      <c r="AA1345" s="384">
        <v>0.25</v>
      </c>
      <c r="AB1345" s="385">
        <v>376</v>
      </c>
      <c r="AC1345" s="385">
        <v>552</v>
      </c>
      <c r="AD1345" s="385">
        <v>132</v>
      </c>
      <c r="AE1345" s="385">
        <v>0</v>
      </c>
      <c r="AF1345" s="405">
        <v>0</v>
      </c>
      <c r="AG1345" s="333" t="s">
        <v>2162</v>
      </c>
      <c r="AH1345" s="388" t="s">
        <v>2161</v>
      </c>
      <c r="AI1345" s="388" t="s">
        <v>2343</v>
      </c>
      <c r="AJ1345" s="389">
        <v>24</v>
      </c>
      <c r="AK1345" s="390">
        <v>33</v>
      </c>
      <c r="AL1345" s="333">
        <v>93</v>
      </c>
      <c r="AM1345" s="333">
        <v>44.857675057870374</v>
      </c>
      <c r="AN1345" s="440">
        <v>262.45888888888891</v>
      </c>
      <c r="AO1345" s="389">
        <v>102.31597222222221</v>
      </c>
      <c r="AP1345" s="388">
        <v>20.350000000000001</v>
      </c>
      <c r="AQ1345" s="389">
        <v>4</v>
      </c>
      <c r="AR1345" s="389">
        <v>4</v>
      </c>
      <c r="AS1345" s="389">
        <v>0</v>
      </c>
      <c r="AT1345" s="389">
        <v>4</v>
      </c>
      <c r="AU1345" s="389">
        <v>2</v>
      </c>
      <c r="AV1345" s="389">
        <v>12</v>
      </c>
      <c r="AW1345" s="350">
        <v>3</v>
      </c>
      <c r="AX1345" s="391">
        <v>2</v>
      </c>
      <c r="AY1345" s="83">
        <v>33</v>
      </c>
      <c r="AZ1345" s="5">
        <v>0</v>
      </c>
      <c r="BA1345" s="5" t="s">
        <v>1537</v>
      </c>
      <c r="BB1345" s="5" t="s">
        <v>1537</v>
      </c>
      <c r="BC1345" s="5" t="s">
        <v>1537</v>
      </c>
      <c r="BD1345" s="4" t="s">
        <v>3612</v>
      </c>
      <c r="BE1345" s="5">
        <v>0</v>
      </c>
      <c r="BF1345" s="5">
        <v>0</v>
      </c>
      <c r="BG1345" s="5">
        <v>1</v>
      </c>
      <c r="BH1345" s="5" t="s">
        <v>1537</v>
      </c>
      <c r="BI1345" s="289"/>
      <c r="BJ1345" s="297">
        <v>60</v>
      </c>
      <c r="BK1345" s="297">
        <v>110</v>
      </c>
    </row>
    <row r="1346" spans="1:63" x14ac:dyDescent="0.2">
      <c r="A1346" s="294" t="s">
        <v>207</v>
      </c>
      <c r="B1346" s="290" t="s">
        <v>2386</v>
      </c>
      <c r="C1346" s="340">
        <v>817</v>
      </c>
      <c r="D1346" s="341">
        <v>958</v>
      </c>
      <c r="E1346" s="341">
        <v>1077</v>
      </c>
      <c r="F1346" s="341">
        <v>1098</v>
      </c>
      <c r="G1346" s="341">
        <v>1131</v>
      </c>
      <c r="H1346" s="341">
        <v>1246</v>
      </c>
      <c r="I1346" s="342">
        <v>1489</v>
      </c>
      <c r="J1346" s="340">
        <v>60</v>
      </c>
      <c r="K1346" s="341">
        <v>126</v>
      </c>
      <c r="L1346" s="341">
        <v>182</v>
      </c>
      <c r="M1346" s="341">
        <v>372</v>
      </c>
      <c r="N1346" s="340">
        <v>817</v>
      </c>
      <c r="O1346" s="341">
        <v>1124</v>
      </c>
      <c r="P1346" s="341">
        <v>1214</v>
      </c>
      <c r="Q1346" s="343">
        <v>1124</v>
      </c>
      <c r="R1346" s="344">
        <v>1214</v>
      </c>
      <c r="S1346" s="344">
        <v>1365</v>
      </c>
      <c r="T1346" s="344">
        <v>1648</v>
      </c>
      <c r="U1346" s="344">
        <v>1447</v>
      </c>
      <c r="V1346" s="344">
        <v>1447</v>
      </c>
      <c r="W1346" s="344">
        <v>122</v>
      </c>
      <c r="X1346" s="383">
        <v>137</v>
      </c>
      <c r="Y1346" s="384">
        <v>0.12</v>
      </c>
      <c r="Z1346" s="384">
        <v>0.25</v>
      </c>
      <c r="AA1346" s="384">
        <v>0.25</v>
      </c>
      <c r="AB1346" s="385">
        <v>376</v>
      </c>
      <c r="AC1346" s="385">
        <v>552</v>
      </c>
      <c r="AD1346" s="385">
        <v>132</v>
      </c>
      <c r="AE1346" s="385">
        <v>0</v>
      </c>
      <c r="AF1346" s="405">
        <v>0</v>
      </c>
      <c r="AG1346" s="333" t="s">
        <v>2162</v>
      </c>
      <c r="AH1346" s="388" t="s">
        <v>2161</v>
      </c>
      <c r="AI1346" s="388" t="s">
        <v>2343</v>
      </c>
      <c r="AJ1346" s="389">
        <v>24</v>
      </c>
      <c r="AK1346" s="390">
        <v>33</v>
      </c>
      <c r="AL1346" s="333">
        <v>96</v>
      </c>
      <c r="AM1346" s="333">
        <v>46.300817418981481</v>
      </c>
      <c r="AN1346" s="440">
        <v>267.24388888888888</v>
      </c>
      <c r="AO1346" s="389">
        <v>104.00347222222221</v>
      </c>
      <c r="AP1346" s="388">
        <v>21.037500000000001</v>
      </c>
      <c r="AQ1346" s="389">
        <v>4</v>
      </c>
      <c r="AR1346" s="389">
        <v>4</v>
      </c>
      <c r="AS1346" s="389">
        <v>0</v>
      </c>
      <c r="AT1346" s="389">
        <v>4</v>
      </c>
      <c r="AU1346" s="389">
        <v>2</v>
      </c>
      <c r="AV1346" s="389">
        <v>12</v>
      </c>
      <c r="AW1346" s="350">
        <v>3</v>
      </c>
      <c r="AX1346" s="391">
        <v>2</v>
      </c>
      <c r="AY1346" s="83">
        <v>33</v>
      </c>
      <c r="AZ1346" s="5">
        <v>0</v>
      </c>
      <c r="BA1346" s="5" t="s">
        <v>1537</v>
      </c>
      <c r="BB1346" s="5" t="s">
        <v>1537</v>
      </c>
      <c r="BC1346" s="5" t="s">
        <v>1537</v>
      </c>
      <c r="BD1346" s="4" t="s">
        <v>3612</v>
      </c>
      <c r="BE1346" s="5">
        <v>0</v>
      </c>
      <c r="BF1346" s="5">
        <v>0</v>
      </c>
      <c r="BG1346" s="5">
        <v>1</v>
      </c>
      <c r="BH1346" s="5" t="s">
        <v>1537</v>
      </c>
      <c r="BI1346" s="289"/>
      <c r="BJ1346" s="297">
        <v>60</v>
      </c>
      <c r="BK1346" s="297">
        <v>114</v>
      </c>
    </row>
    <row r="1347" spans="1:63" x14ac:dyDescent="0.2">
      <c r="A1347" s="294" t="s">
        <v>168</v>
      </c>
      <c r="B1347" s="290" t="s">
        <v>2351</v>
      </c>
      <c r="C1347" s="340">
        <v>820</v>
      </c>
      <c r="D1347" s="341">
        <v>952</v>
      </c>
      <c r="E1347" s="341">
        <v>1066</v>
      </c>
      <c r="F1347" s="341">
        <v>1087</v>
      </c>
      <c r="G1347" s="341">
        <v>1117</v>
      </c>
      <c r="H1347" s="341">
        <v>1232</v>
      </c>
      <c r="I1347" s="342">
        <v>1461</v>
      </c>
      <c r="J1347" s="340">
        <v>60</v>
      </c>
      <c r="K1347" s="341">
        <v>126</v>
      </c>
      <c r="L1347" s="341">
        <v>173</v>
      </c>
      <c r="M1347" s="341">
        <v>353</v>
      </c>
      <c r="N1347" s="340">
        <v>820</v>
      </c>
      <c r="O1347" s="341">
        <v>1098</v>
      </c>
      <c r="P1347" s="341">
        <v>1186</v>
      </c>
      <c r="Q1347" s="343">
        <v>1098</v>
      </c>
      <c r="R1347" s="344">
        <v>1186</v>
      </c>
      <c r="S1347" s="344">
        <v>1331</v>
      </c>
      <c r="T1347" s="344">
        <v>1575</v>
      </c>
      <c r="U1347" s="344">
        <v>1416</v>
      </c>
      <c r="V1347" s="344">
        <v>1416</v>
      </c>
      <c r="W1347" s="344">
        <v>122</v>
      </c>
      <c r="X1347" s="383">
        <v>137</v>
      </c>
      <c r="Y1347" s="384">
        <v>0.12</v>
      </c>
      <c r="Z1347" s="384">
        <v>0.25</v>
      </c>
      <c r="AA1347" s="384">
        <v>0.25</v>
      </c>
      <c r="AB1347" s="385">
        <v>376</v>
      </c>
      <c r="AC1347" s="385">
        <v>552</v>
      </c>
      <c r="AD1347" s="385">
        <v>110</v>
      </c>
      <c r="AE1347" s="385">
        <v>0</v>
      </c>
      <c r="AF1347" s="405">
        <v>0</v>
      </c>
      <c r="AG1347" s="333" t="s">
        <v>2162</v>
      </c>
      <c r="AH1347" s="388" t="s">
        <v>2161</v>
      </c>
      <c r="AI1347" s="388" t="s">
        <v>2343</v>
      </c>
      <c r="AJ1347" s="389">
        <v>24</v>
      </c>
      <c r="AK1347" s="390">
        <v>36</v>
      </c>
      <c r="AL1347" s="333">
        <v>84</v>
      </c>
      <c r="AM1347" s="333">
        <v>44.184932002314817</v>
      </c>
      <c r="AN1347" s="440">
        <v>250.03305555555559</v>
      </c>
      <c r="AO1347" s="389">
        <v>98.024305555555557</v>
      </c>
      <c r="AP1347" s="388">
        <v>19.95</v>
      </c>
      <c r="AQ1347" s="389">
        <v>4</v>
      </c>
      <c r="AR1347" s="389">
        <v>4</v>
      </c>
      <c r="AS1347" s="389">
        <v>0</v>
      </c>
      <c r="AT1347" s="389">
        <v>4</v>
      </c>
      <c r="AU1347" s="389">
        <v>1</v>
      </c>
      <c r="AV1347" s="389">
        <v>10</v>
      </c>
      <c r="AW1347" s="350">
        <v>3</v>
      </c>
      <c r="AX1347" s="391">
        <v>2</v>
      </c>
      <c r="AY1347" s="83">
        <v>33</v>
      </c>
      <c r="AZ1347" s="5">
        <v>0</v>
      </c>
      <c r="BA1347" s="5" t="s">
        <v>1537</v>
      </c>
      <c r="BB1347" s="5" t="s">
        <v>1537</v>
      </c>
      <c r="BC1347" s="5" t="s">
        <v>1537</v>
      </c>
      <c r="BD1347" s="4" t="s">
        <v>3612</v>
      </c>
      <c r="BE1347" s="5">
        <v>0</v>
      </c>
      <c r="BF1347" s="5">
        <v>0</v>
      </c>
      <c r="BG1347" s="5">
        <v>1</v>
      </c>
      <c r="BH1347" s="5" t="s">
        <v>1537</v>
      </c>
      <c r="BI1347" s="289"/>
      <c r="BJ1347" s="297">
        <v>60</v>
      </c>
      <c r="BK1347" s="297">
        <v>112</v>
      </c>
    </row>
    <row r="1348" spans="1:63" x14ac:dyDescent="0.2">
      <c r="A1348" s="294" t="s">
        <v>178</v>
      </c>
      <c r="B1348" s="290" t="s">
        <v>2360</v>
      </c>
      <c r="C1348" s="340">
        <v>823</v>
      </c>
      <c r="D1348" s="341">
        <v>961</v>
      </c>
      <c r="E1348" s="341">
        <v>1079</v>
      </c>
      <c r="F1348" s="341">
        <v>1099</v>
      </c>
      <c r="G1348" s="341">
        <v>1132</v>
      </c>
      <c r="H1348" s="341">
        <v>1247</v>
      </c>
      <c r="I1348" s="342">
        <v>1487</v>
      </c>
      <c r="J1348" s="340">
        <v>60</v>
      </c>
      <c r="K1348" s="341">
        <v>126</v>
      </c>
      <c r="L1348" s="341">
        <v>179</v>
      </c>
      <c r="M1348" s="341">
        <v>366</v>
      </c>
      <c r="N1348" s="340">
        <v>823</v>
      </c>
      <c r="O1348" s="341">
        <v>1121</v>
      </c>
      <c r="P1348" s="341">
        <v>1210</v>
      </c>
      <c r="Q1348" s="343">
        <v>1121</v>
      </c>
      <c r="R1348" s="344">
        <v>1210</v>
      </c>
      <c r="S1348" s="344">
        <v>1349</v>
      </c>
      <c r="T1348" s="344">
        <v>1661</v>
      </c>
      <c r="U1348" s="344">
        <v>1427</v>
      </c>
      <c r="V1348" s="344">
        <v>1427</v>
      </c>
      <c r="W1348" s="344">
        <v>122</v>
      </c>
      <c r="X1348" s="383">
        <v>137</v>
      </c>
      <c r="Y1348" s="384">
        <v>0.12</v>
      </c>
      <c r="Z1348" s="384">
        <v>0.25</v>
      </c>
      <c r="AA1348" s="384">
        <v>0.25</v>
      </c>
      <c r="AB1348" s="385">
        <v>376</v>
      </c>
      <c r="AC1348" s="385">
        <v>552</v>
      </c>
      <c r="AD1348" s="385">
        <v>110</v>
      </c>
      <c r="AE1348" s="385">
        <v>0</v>
      </c>
      <c r="AF1348" s="405">
        <v>0</v>
      </c>
      <c r="AG1348" s="333" t="s">
        <v>2162</v>
      </c>
      <c r="AH1348" s="388" t="s">
        <v>2161</v>
      </c>
      <c r="AI1348" s="388" t="s">
        <v>2343</v>
      </c>
      <c r="AJ1348" s="389">
        <v>24</v>
      </c>
      <c r="AK1348" s="390">
        <v>36</v>
      </c>
      <c r="AL1348" s="333">
        <v>87</v>
      </c>
      <c r="AM1348" s="333">
        <v>45.75828269675926</v>
      </c>
      <c r="AN1348" s="440">
        <v>255.0530555555556</v>
      </c>
      <c r="AO1348" s="389">
        <v>99.774305555555557</v>
      </c>
      <c r="AP1348" s="388">
        <v>20.7</v>
      </c>
      <c r="AQ1348" s="389">
        <v>4</v>
      </c>
      <c r="AR1348" s="389">
        <v>4</v>
      </c>
      <c r="AS1348" s="389">
        <v>0</v>
      </c>
      <c r="AT1348" s="389">
        <v>4</v>
      </c>
      <c r="AU1348" s="389">
        <v>1</v>
      </c>
      <c r="AV1348" s="389">
        <v>10</v>
      </c>
      <c r="AW1348" s="350">
        <v>3</v>
      </c>
      <c r="AX1348" s="391">
        <v>2</v>
      </c>
      <c r="AY1348" s="83">
        <v>33</v>
      </c>
      <c r="AZ1348" s="5">
        <v>0</v>
      </c>
      <c r="BA1348" s="5" t="s">
        <v>1537</v>
      </c>
      <c r="BB1348" s="5" t="s">
        <v>1537</v>
      </c>
      <c r="BC1348" s="5" t="s">
        <v>1537</v>
      </c>
      <c r="BD1348" s="4" t="s">
        <v>3612</v>
      </c>
      <c r="BE1348" s="5">
        <v>0</v>
      </c>
      <c r="BF1348" s="5">
        <v>0</v>
      </c>
      <c r="BG1348" s="5">
        <v>1</v>
      </c>
      <c r="BH1348" s="5" t="s">
        <v>1537</v>
      </c>
      <c r="BI1348" s="289"/>
      <c r="BJ1348" s="297">
        <v>60</v>
      </c>
      <c r="BK1348" s="297">
        <v>114</v>
      </c>
    </row>
    <row r="1349" spans="1:63" x14ac:dyDescent="0.2">
      <c r="A1349" s="294" t="s">
        <v>188</v>
      </c>
      <c r="B1349" s="290" t="s">
        <v>2369</v>
      </c>
      <c r="C1349" s="340">
        <v>826</v>
      </c>
      <c r="D1349" s="341">
        <v>971</v>
      </c>
      <c r="E1349" s="341">
        <v>1093</v>
      </c>
      <c r="F1349" s="341">
        <v>1113</v>
      </c>
      <c r="G1349" s="341">
        <v>1147</v>
      </c>
      <c r="H1349" s="341">
        <v>1265</v>
      </c>
      <c r="I1349" s="342">
        <v>1512</v>
      </c>
      <c r="J1349" s="340">
        <v>60</v>
      </c>
      <c r="K1349" s="341">
        <v>126</v>
      </c>
      <c r="L1349" s="341">
        <v>186</v>
      </c>
      <c r="M1349" s="341">
        <v>380</v>
      </c>
      <c r="N1349" s="340">
        <v>826</v>
      </c>
      <c r="O1349" s="341">
        <v>1133</v>
      </c>
      <c r="P1349" s="341">
        <v>1223</v>
      </c>
      <c r="Q1349" s="343">
        <v>1133</v>
      </c>
      <c r="R1349" s="344">
        <v>1223</v>
      </c>
      <c r="S1349" s="344">
        <v>1371</v>
      </c>
      <c r="T1349" s="344">
        <v>1657</v>
      </c>
      <c r="U1349" s="344">
        <v>1456</v>
      </c>
      <c r="V1349" s="344">
        <v>1456</v>
      </c>
      <c r="W1349" s="344">
        <v>122</v>
      </c>
      <c r="X1349" s="383">
        <v>137</v>
      </c>
      <c r="Y1349" s="384">
        <v>0.12</v>
      </c>
      <c r="Z1349" s="384">
        <v>0.25</v>
      </c>
      <c r="AA1349" s="384">
        <v>0.25</v>
      </c>
      <c r="AB1349" s="385">
        <v>376</v>
      </c>
      <c r="AC1349" s="385">
        <v>552</v>
      </c>
      <c r="AD1349" s="385">
        <v>110</v>
      </c>
      <c r="AE1349" s="385">
        <v>0</v>
      </c>
      <c r="AF1349" s="405">
        <v>0</v>
      </c>
      <c r="AG1349" s="333" t="s">
        <v>2162</v>
      </c>
      <c r="AH1349" s="388" t="s">
        <v>2161</v>
      </c>
      <c r="AI1349" s="388" t="s">
        <v>2343</v>
      </c>
      <c r="AJ1349" s="389">
        <v>24</v>
      </c>
      <c r="AK1349" s="390">
        <v>36</v>
      </c>
      <c r="AL1349" s="333">
        <v>90</v>
      </c>
      <c r="AM1349" s="333">
        <v>47.331633391203702</v>
      </c>
      <c r="AN1349" s="440">
        <v>260.07305555555558</v>
      </c>
      <c r="AO1349" s="389">
        <v>101.52430555555556</v>
      </c>
      <c r="AP1349" s="388">
        <v>21.45</v>
      </c>
      <c r="AQ1349" s="389">
        <v>4</v>
      </c>
      <c r="AR1349" s="389">
        <v>4</v>
      </c>
      <c r="AS1349" s="389">
        <v>0</v>
      </c>
      <c r="AT1349" s="389">
        <v>4</v>
      </c>
      <c r="AU1349" s="389">
        <v>1</v>
      </c>
      <c r="AV1349" s="389">
        <v>10</v>
      </c>
      <c r="AW1349" s="350">
        <v>3</v>
      </c>
      <c r="AX1349" s="391">
        <v>2</v>
      </c>
      <c r="AY1349" s="83">
        <v>33</v>
      </c>
      <c r="AZ1349" s="5">
        <v>0</v>
      </c>
      <c r="BA1349" s="5" t="s">
        <v>1537</v>
      </c>
      <c r="BB1349" s="5" t="s">
        <v>1537</v>
      </c>
      <c r="BC1349" s="5" t="s">
        <v>1537</v>
      </c>
      <c r="BD1349" s="4" t="s">
        <v>3612</v>
      </c>
      <c r="BE1349" s="5">
        <v>0</v>
      </c>
      <c r="BF1349" s="5">
        <v>0</v>
      </c>
      <c r="BG1349" s="5">
        <v>1</v>
      </c>
      <c r="BH1349" s="5" t="s">
        <v>1537</v>
      </c>
      <c r="BI1349" s="289"/>
      <c r="BJ1349" s="297">
        <v>60</v>
      </c>
      <c r="BK1349" s="297">
        <v>115</v>
      </c>
    </row>
    <row r="1350" spans="1:63" x14ac:dyDescent="0.2">
      <c r="A1350" s="294" t="s">
        <v>198</v>
      </c>
      <c r="B1350" s="290" t="s">
        <v>2378</v>
      </c>
      <c r="C1350" s="340">
        <v>829</v>
      </c>
      <c r="D1350" s="341">
        <v>979</v>
      </c>
      <c r="E1350" s="341">
        <v>1106</v>
      </c>
      <c r="F1350" s="341">
        <v>1126</v>
      </c>
      <c r="G1350" s="341">
        <v>1161</v>
      </c>
      <c r="H1350" s="341">
        <v>1281</v>
      </c>
      <c r="I1350" s="342">
        <v>1536</v>
      </c>
      <c r="J1350" s="340">
        <v>60</v>
      </c>
      <c r="K1350" s="341">
        <v>126</v>
      </c>
      <c r="L1350" s="341">
        <v>194</v>
      </c>
      <c r="M1350" s="341">
        <v>392</v>
      </c>
      <c r="N1350" s="340">
        <v>829</v>
      </c>
      <c r="O1350" s="341">
        <v>1143</v>
      </c>
      <c r="P1350" s="341">
        <v>1235</v>
      </c>
      <c r="Q1350" s="343">
        <v>1143</v>
      </c>
      <c r="R1350" s="344">
        <v>1235</v>
      </c>
      <c r="S1350" s="344">
        <v>1385</v>
      </c>
      <c r="T1350" s="344">
        <v>1664</v>
      </c>
      <c r="U1350" s="344">
        <v>1469</v>
      </c>
      <c r="V1350" s="344">
        <v>1469</v>
      </c>
      <c r="W1350" s="344">
        <v>122</v>
      </c>
      <c r="X1350" s="383">
        <v>137</v>
      </c>
      <c r="Y1350" s="384">
        <v>0.12</v>
      </c>
      <c r="Z1350" s="384">
        <v>0.25</v>
      </c>
      <c r="AA1350" s="384">
        <v>0.25</v>
      </c>
      <c r="AB1350" s="385">
        <v>376</v>
      </c>
      <c r="AC1350" s="385">
        <v>552</v>
      </c>
      <c r="AD1350" s="385">
        <v>132</v>
      </c>
      <c r="AE1350" s="385">
        <v>0</v>
      </c>
      <c r="AF1350" s="405">
        <v>0</v>
      </c>
      <c r="AG1350" s="333" t="s">
        <v>2162</v>
      </c>
      <c r="AH1350" s="388" t="s">
        <v>2161</v>
      </c>
      <c r="AI1350" s="388" t="s">
        <v>2343</v>
      </c>
      <c r="AJ1350" s="389">
        <v>24</v>
      </c>
      <c r="AK1350" s="390">
        <v>36</v>
      </c>
      <c r="AL1350" s="333">
        <v>93</v>
      </c>
      <c r="AM1350" s="333">
        <v>48.904984085648145</v>
      </c>
      <c r="AN1350" s="440">
        <v>280.00055555555554</v>
      </c>
      <c r="AO1350" s="389">
        <v>108.78472222222223</v>
      </c>
      <c r="AP1350" s="388">
        <v>22.2</v>
      </c>
      <c r="AQ1350" s="389">
        <v>4</v>
      </c>
      <c r="AR1350" s="389">
        <v>4</v>
      </c>
      <c r="AS1350" s="389">
        <v>0</v>
      </c>
      <c r="AT1350" s="389">
        <v>4</v>
      </c>
      <c r="AU1350" s="389">
        <v>2</v>
      </c>
      <c r="AV1350" s="389">
        <v>12</v>
      </c>
      <c r="AW1350" s="350">
        <v>3</v>
      </c>
      <c r="AX1350" s="391">
        <v>2</v>
      </c>
      <c r="AY1350" s="83">
        <v>33</v>
      </c>
      <c r="AZ1350" s="5">
        <v>0</v>
      </c>
      <c r="BA1350" s="5" t="s">
        <v>1537</v>
      </c>
      <c r="BB1350" s="5" t="s">
        <v>1537</v>
      </c>
      <c r="BC1350" s="5" t="s">
        <v>1537</v>
      </c>
      <c r="BD1350" s="4" t="s">
        <v>3612</v>
      </c>
      <c r="BE1350" s="5">
        <v>0</v>
      </c>
      <c r="BF1350" s="5">
        <v>0</v>
      </c>
      <c r="BG1350" s="5">
        <v>1</v>
      </c>
      <c r="BH1350" s="5" t="s">
        <v>1537</v>
      </c>
      <c r="BI1350" s="289"/>
      <c r="BJ1350" s="297">
        <v>60</v>
      </c>
      <c r="BK1350" s="297">
        <v>117</v>
      </c>
    </row>
    <row r="1351" spans="1:63" x14ac:dyDescent="0.2">
      <c r="A1351" s="294" t="s">
        <v>208</v>
      </c>
      <c r="B1351" s="290" t="s">
        <v>2387</v>
      </c>
      <c r="C1351" s="340">
        <v>856</v>
      </c>
      <c r="D1351" s="341">
        <v>1010</v>
      </c>
      <c r="E1351" s="341">
        <v>1141</v>
      </c>
      <c r="F1351" s="341">
        <v>1163</v>
      </c>
      <c r="G1351" s="341">
        <v>1197</v>
      </c>
      <c r="H1351" s="341">
        <v>1322</v>
      </c>
      <c r="I1351" s="342">
        <v>1586</v>
      </c>
      <c r="J1351" s="340">
        <v>60</v>
      </c>
      <c r="K1351" s="341">
        <v>126</v>
      </c>
      <c r="L1351" s="341">
        <v>199</v>
      </c>
      <c r="M1351" s="341">
        <v>406</v>
      </c>
      <c r="N1351" s="340">
        <v>856</v>
      </c>
      <c r="O1351" s="341">
        <v>1175</v>
      </c>
      <c r="P1351" s="341">
        <v>1269</v>
      </c>
      <c r="Q1351" s="343">
        <v>1175</v>
      </c>
      <c r="R1351" s="344">
        <v>1269</v>
      </c>
      <c r="S1351" s="344">
        <v>1432</v>
      </c>
      <c r="T1351" s="344">
        <v>1696</v>
      </c>
      <c r="U1351" s="344">
        <v>1516</v>
      </c>
      <c r="V1351" s="344">
        <v>1516</v>
      </c>
      <c r="W1351" s="344">
        <v>122</v>
      </c>
      <c r="X1351" s="383">
        <v>137</v>
      </c>
      <c r="Y1351" s="384">
        <v>0.12</v>
      </c>
      <c r="Z1351" s="384">
        <v>0.25</v>
      </c>
      <c r="AA1351" s="384">
        <v>0.25</v>
      </c>
      <c r="AB1351" s="385">
        <v>376</v>
      </c>
      <c r="AC1351" s="385">
        <v>552</v>
      </c>
      <c r="AD1351" s="385">
        <v>132</v>
      </c>
      <c r="AE1351" s="385">
        <v>0</v>
      </c>
      <c r="AF1351" s="405">
        <v>0</v>
      </c>
      <c r="AG1351" s="333" t="s">
        <v>2162</v>
      </c>
      <c r="AH1351" s="388" t="s">
        <v>2161</v>
      </c>
      <c r="AI1351" s="388" t="s">
        <v>2343</v>
      </c>
      <c r="AJ1351" s="389">
        <v>24</v>
      </c>
      <c r="AK1351" s="390">
        <v>36</v>
      </c>
      <c r="AL1351" s="333">
        <v>96</v>
      </c>
      <c r="AM1351" s="333">
        <v>50.478334780092595</v>
      </c>
      <c r="AN1351" s="440">
        <v>285.02055555555557</v>
      </c>
      <c r="AO1351" s="389">
        <v>110.53472222222223</v>
      </c>
      <c r="AP1351" s="388">
        <v>22.95</v>
      </c>
      <c r="AQ1351" s="389">
        <v>4</v>
      </c>
      <c r="AR1351" s="389">
        <v>4</v>
      </c>
      <c r="AS1351" s="389">
        <v>0</v>
      </c>
      <c r="AT1351" s="389">
        <v>4</v>
      </c>
      <c r="AU1351" s="389">
        <v>2</v>
      </c>
      <c r="AV1351" s="389">
        <v>12</v>
      </c>
      <c r="AW1351" s="350">
        <v>3</v>
      </c>
      <c r="AX1351" s="391">
        <v>2</v>
      </c>
      <c r="AY1351" s="83">
        <v>33</v>
      </c>
      <c r="AZ1351" s="5">
        <v>0</v>
      </c>
      <c r="BA1351" s="5" t="s">
        <v>1537</v>
      </c>
      <c r="BB1351" s="5" t="s">
        <v>1537</v>
      </c>
      <c r="BC1351" s="5" t="s">
        <v>1537</v>
      </c>
      <c r="BD1351" s="4" t="s">
        <v>3612</v>
      </c>
      <c r="BE1351" s="5">
        <v>0</v>
      </c>
      <c r="BF1351" s="5">
        <v>0</v>
      </c>
      <c r="BG1351" s="5">
        <v>1</v>
      </c>
      <c r="BH1351" s="5" t="s">
        <v>1537</v>
      </c>
      <c r="BI1351" s="289"/>
      <c r="BJ1351" s="297">
        <v>60</v>
      </c>
      <c r="BK1351" s="297">
        <v>120</v>
      </c>
    </row>
    <row r="1352" spans="1:63" x14ac:dyDescent="0.2">
      <c r="A1352" s="294" t="s">
        <v>4441</v>
      </c>
      <c r="B1352" s="290" t="s">
        <v>4741</v>
      </c>
      <c r="C1352" s="340">
        <v>267</v>
      </c>
      <c r="D1352" s="341">
        <v>267</v>
      </c>
      <c r="E1352" s="341">
        <v>267</v>
      </c>
      <c r="F1352" s="341">
        <v>267</v>
      </c>
      <c r="G1352" s="341">
        <v>267</v>
      </c>
      <c r="H1352" s="341">
        <v>267</v>
      </c>
      <c r="I1352" s="342">
        <v>267</v>
      </c>
      <c r="J1352" s="340">
        <v>60</v>
      </c>
      <c r="K1352" s="341">
        <v>126</v>
      </c>
      <c r="L1352" s="341">
        <v>16</v>
      </c>
      <c r="M1352" s="341">
        <v>29</v>
      </c>
      <c r="N1352" s="340">
        <v>301</v>
      </c>
      <c r="O1352" s="341">
        <v>301</v>
      </c>
      <c r="P1352" s="341">
        <v>301</v>
      </c>
      <c r="Q1352" s="343">
        <v>301</v>
      </c>
      <c r="R1352" s="344">
        <v>301</v>
      </c>
      <c r="S1352" s="344">
        <v>301</v>
      </c>
      <c r="T1352" s="344">
        <v>301</v>
      </c>
      <c r="U1352" s="344">
        <v>301</v>
      </c>
      <c r="V1352" s="344">
        <v>301</v>
      </c>
      <c r="W1352" s="344">
        <v>122</v>
      </c>
      <c r="X1352" s="383">
        <v>134</v>
      </c>
      <c r="Y1352" s="384">
        <v>0.12</v>
      </c>
      <c r="Z1352" s="384">
        <v>0.25</v>
      </c>
      <c r="AA1352" s="384">
        <v>0.25</v>
      </c>
      <c r="AB1352" s="385">
        <v>0</v>
      </c>
      <c r="AC1352" s="385"/>
      <c r="AD1352" s="385"/>
      <c r="AE1352" s="385">
        <v>0</v>
      </c>
      <c r="AF1352" s="405">
        <v>0</v>
      </c>
      <c r="AG1352" s="333" t="s">
        <v>2162</v>
      </c>
      <c r="AH1352" s="388" t="s">
        <v>2161</v>
      </c>
      <c r="AI1352" s="388" t="s">
        <v>3319</v>
      </c>
      <c r="AJ1352" s="389">
        <v>24</v>
      </c>
      <c r="AK1352" s="390">
        <v>3</v>
      </c>
      <c r="AL1352" s="333">
        <v>84</v>
      </c>
      <c r="AM1352" s="333">
        <v>3.9614076967592591</v>
      </c>
      <c r="AN1352" s="440">
        <v>70.653888888888901</v>
      </c>
      <c r="AO1352" s="389">
        <v>35.628472222222221</v>
      </c>
      <c r="AP1352" s="388">
        <v>2</v>
      </c>
      <c r="AQ1352" s="389">
        <v>0</v>
      </c>
      <c r="AR1352" s="389">
        <v>0</v>
      </c>
      <c r="AS1352" s="389">
        <v>0</v>
      </c>
      <c r="AT1352" s="389">
        <v>0</v>
      </c>
      <c r="AU1352" s="389">
        <v>0</v>
      </c>
      <c r="AV1352" s="389">
        <v>0</v>
      </c>
      <c r="AW1352" s="350">
        <v>1</v>
      </c>
      <c r="AX1352" s="391">
        <v>1</v>
      </c>
      <c r="AY1352" s="83">
        <v>15</v>
      </c>
      <c r="AZ1352" s="5">
        <v>0</v>
      </c>
      <c r="BA1352" s="5" t="s">
        <v>1537</v>
      </c>
      <c r="BB1352" s="5" t="s">
        <v>1537</v>
      </c>
      <c r="BC1352" s="5" t="s">
        <v>1537</v>
      </c>
      <c r="BD1352" s="4" t="s">
        <v>3612</v>
      </c>
      <c r="BE1352" s="5">
        <v>0</v>
      </c>
      <c r="BF1352" s="5">
        <v>0</v>
      </c>
      <c r="BG1352" s="5">
        <v>1</v>
      </c>
      <c r="BH1352" s="5" t="s">
        <v>3612</v>
      </c>
      <c r="BI1352" s="289"/>
      <c r="BJ1352" s="297">
        <v>60</v>
      </c>
      <c r="BK1352" s="297">
        <v>27</v>
      </c>
    </row>
    <row r="1353" spans="1:63" x14ac:dyDescent="0.2">
      <c r="A1353" s="294" t="s">
        <v>4443</v>
      </c>
      <c r="B1353" s="290" t="s">
        <v>4742</v>
      </c>
      <c r="C1353" s="340">
        <v>267</v>
      </c>
      <c r="D1353" s="341">
        <v>267</v>
      </c>
      <c r="E1353" s="341">
        <v>267</v>
      </c>
      <c r="F1353" s="341">
        <v>267</v>
      </c>
      <c r="G1353" s="341">
        <v>267</v>
      </c>
      <c r="H1353" s="341">
        <v>267</v>
      </c>
      <c r="I1353" s="342">
        <v>267</v>
      </c>
      <c r="J1353" s="340">
        <v>60</v>
      </c>
      <c r="K1353" s="341">
        <v>126</v>
      </c>
      <c r="L1353" s="341">
        <v>16</v>
      </c>
      <c r="M1353" s="341">
        <v>29</v>
      </c>
      <c r="N1353" s="340">
        <v>301</v>
      </c>
      <c r="O1353" s="341">
        <v>301</v>
      </c>
      <c r="P1353" s="341">
        <v>301</v>
      </c>
      <c r="Q1353" s="343">
        <v>301</v>
      </c>
      <c r="R1353" s="344">
        <v>301</v>
      </c>
      <c r="S1353" s="344">
        <v>301</v>
      </c>
      <c r="T1353" s="344">
        <v>301</v>
      </c>
      <c r="U1353" s="344">
        <v>301</v>
      </c>
      <c r="V1353" s="344">
        <v>301</v>
      </c>
      <c r="W1353" s="344">
        <v>122</v>
      </c>
      <c r="X1353" s="383">
        <v>134</v>
      </c>
      <c r="Y1353" s="384">
        <v>0.12</v>
      </c>
      <c r="Z1353" s="384">
        <v>0.25</v>
      </c>
      <c r="AA1353" s="384">
        <v>0.25</v>
      </c>
      <c r="AB1353" s="385">
        <v>0</v>
      </c>
      <c r="AC1353" s="385"/>
      <c r="AD1353" s="385"/>
      <c r="AE1353" s="385">
        <v>0</v>
      </c>
      <c r="AF1353" s="405">
        <v>0</v>
      </c>
      <c r="AG1353" s="333" t="s">
        <v>2162</v>
      </c>
      <c r="AH1353" s="388" t="s">
        <v>2161</v>
      </c>
      <c r="AI1353" s="388" t="s">
        <v>3319</v>
      </c>
      <c r="AJ1353" s="389">
        <v>24</v>
      </c>
      <c r="AK1353" s="390">
        <v>3</v>
      </c>
      <c r="AL1353" s="333">
        <v>87</v>
      </c>
      <c r="AM1353" s="333">
        <v>4.1024667245370372</v>
      </c>
      <c r="AN1353" s="440">
        <v>72.963888888888903</v>
      </c>
      <c r="AO1353" s="389">
        <v>36.690972222222221</v>
      </c>
      <c r="AP1353" s="388">
        <v>2</v>
      </c>
      <c r="AQ1353" s="389">
        <v>0</v>
      </c>
      <c r="AR1353" s="389">
        <v>0</v>
      </c>
      <c r="AS1353" s="389">
        <v>0</v>
      </c>
      <c r="AT1353" s="389">
        <v>0</v>
      </c>
      <c r="AU1353" s="389">
        <v>0</v>
      </c>
      <c r="AV1353" s="389">
        <v>0</v>
      </c>
      <c r="AW1353" s="350">
        <v>1</v>
      </c>
      <c r="AX1353" s="391">
        <v>1</v>
      </c>
      <c r="AY1353" s="83">
        <v>15</v>
      </c>
      <c r="AZ1353" s="5">
        <v>0</v>
      </c>
      <c r="BA1353" s="5" t="s">
        <v>1537</v>
      </c>
      <c r="BB1353" s="5" t="s">
        <v>1537</v>
      </c>
      <c r="BC1353" s="5" t="s">
        <v>1537</v>
      </c>
      <c r="BD1353" s="4" t="s">
        <v>3612</v>
      </c>
      <c r="BE1353" s="5">
        <v>0</v>
      </c>
      <c r="BF1353" s="5">
        <v>0</v>
      </c>
      <c r="BG1353" s="5">
        <v>1</v>
      </c>
      <c r="BH1353" s="5" t="s">
        <v>3612</v>
      </c>
      <c r="BI1353" s="289"/>
      <c r="BJ1353" s="297">
        <v>60</v>
      </c>
      <c r="BK1353" s="297">
        <v>27</v>
      </c>
    </row>
    <row r="1354" spans="1:63" x14ac:dyDescent="0.2">
      <c r="A1354" s="294" t="s">
        <v>4445</v>
      </c>
      <c r="B1354" s="290" t="s">
        <v>4743</v>
      </c>
      <c r="C1354" s="340">
        <v>267</v>
      </c>
      <c r="D1354" s="341">
        <v>267</v>
      </c>
      <c r="E1354" s="341">
        <v>267</v>
      </c>
      <c r="F1354" s="341">
        <v>267</v>
      </c>
      <c r="G1354" s="341">
        <v>267</v>
      </c>
      <c r="H1354" s="341">
        <v>267</v>
      </c>
      <c r="I1354" s="342">
        <v>267</v>
      </c>
      <c r="J1354" s="340">
        <v>60</v>
      </c>
      <c r="K1354" s="341">
        <v>126</v>
      </c>
      <c r="L1354" s="341">
        <v>16</v>
      </c>
      <c r="M1354" s="341">
        <v>29</v>
      </c>
      <c r="N1354" s="340">
        <v>301</v>
      </c>
      <c r="O1354" s="341">
        <v>301</v>
      </c>
      <c r="P1354" s="341">
        <v>301</v>
      </c>
      <c r="Q1354" s="343">
        <v>301</v>
      </c>
      <c r="R1354" s="344">
        <v>301</v>
      </c>
      <c r="S1354" s="344">
        <v>301</v>
      </c>
      <c r="T1354" s="344">
        <v>301</v>
      </c>
      <c r="U1354" s="344">
        <v>301</v>
      </c>
      <c r="V1354" s="344">
        <v>301</v>
      </c>
      <c r="W1354" s="344">
        <v>122</v>
      </c>
      <c r="X1354" s="383">
        <v>134</v>
      </c>
      <c r="Y1354" s="384">
        <v>0.12</v>
      </c>
      <c r="Z1354" s="384">
        <v>0.25</v>
      </c>
      <c r="AA1354" s="384">
        <v>0.25</v>
      </c>
      <c r="AB1354" s="385">
        <v>0</v>
      </c>
      <c r="AC1354" s="385"/>
      <c r="AD1354" s="385"/>
      <c r="AE1354" s="385">
        <v>0</v>
      </c>
      <c r="AF1354" s="405">
        <v>0</v>
      </c>
      <c r="AG1354" s="333" t="s">
        <v>2162</v>
      </c>
      <c r="AH1354" s="388" t="s">
        <v>2161</v>
      </c>
      <c r="AI1354" s="388" t="s">
        <v>3319</v>
      </c>
      <c r="AJ1354" s="389">
        <v>24</v>
      </c>
      <c r="AK1354" s="390">
        <v>3</v>
      </c>
      <c r="AL1354" s="333">
        <v>90</v>
      </c>
      <c r="AM1354" s="333">
        <v>4.2435257523148149</v>
      </c>
      <c r="AN1354" s="440">
        <v>75.273888888888891</v>
      </c>
      <c r="AO1354" s="389">
        <v>37.753472222222221</v>
      </c>
      <c r="AP1354" s="388">
        <v>2</v>
      </c>
      <c r="AQ1354" s="389">
        <v>0</v>
      </c>
      <c r="AR1354" s="389">
        <v>0</v>
      </c>
      <c r="AS1354" s="389">
        <v>0</v>
      </c>
      <c r="AT1354" s="389">
        <v>0</v>
      </c>
      <c r="AU1354" s="389">
        <v>0</v>
      </c>
      <c r="AV1354" s="389">
        <v>0</v>
      </c>
      <c r="AW1354" s="350">
        <v>1</v>
      </c>
      <c r="AX1354" s="391">
        <v>1</v>
      </c>
      <c r="AY1354" s="83">
        <v>15</v>
      </c>
      <c r="AZ1354" s="5">
        <v>0</v>
      </c>
      <c r="BA1354" s="5" t="s">
        <v>1537</v>
      </c>
      <c r="BB1354" s="5" t="s">
        <v>1537</v>
      </c>
      <c r="BC1354" s="5" t="s">
        <v>1537</v>
      </c>
      <c r="BD1354" s="4" t="s">
        <v>3612</v>
      </c>
      <c r="BE1354" s="5">
        <v>0</v>
      </c>
      <c r="BF1354" s="5">
        <v>0</v>
      </c>
      <c r="BG1354" s="5">
        <v>1</v>
      </c>
      <c r="BH1354" s="5" t="s">
        <v>3612</v>
      </c>
      <c r="BI1354" s="289"/>
      <c r="BJ1354" s="297">
        <v>60</v>
      </c>
      <c r="BK1354" s="297">
        <v>27</v>
      </c>
    </row>
    <row r="1355" spans="1:63" x14ac:dyDescent="0.2">
      <c r="A1355" s="294" t="s">
        <v>4447</v>
      </c>
      <c r="B1355" s="290" t="s">
        <v>4744</v>
      </c>
      <c r="C1355" s="340">
        <v>267</v>
      </c>
      <c r="D1355" s="341">
        <v>267</v>
      </c>
      <c r="E1355" s="341">
        <v>267</v>
      </c>
      <c r="F1355" s="341">
        <v>267</v>
      </c>
      <c r="G1355" s="341">
        <v>267</v>
      </c>
      <c r="H1355" s="341">
        <v>267</v>
      </c>
      <c r="I1355" s="342">
        <v>267</v>
      </c>
      <c r="J1355" s="340">
        <v>60</v>
      </c>
      <c r="K1355" s="341">
        <v>126</v>
      </c>
      <c r="L1355" s="341">
        <v>16</v>
      </c>
      <c r="M1355" s="341">
        <v>29</v>
      </c>
      <c r="N1355" s="340">
        <v>301</v>
      </c>
      <c r="O1355" s="341">
        <v>301</v>
      </c>
      <c r="P1355" s="341">
        <v>301</v>
      </c>
      <c r="Q1355" s="343">
        <v>301</v>
      </c>
      <c r="R1355" s="344">
        <v>301</v>
      </c>
      <c r="S1355" s="344">
        <v>301</v>
      </c>
      <c r="T1355" s="344">
        <v>301</v>
      </c>
      <c r="U1355" s="344">
        <v>301</v>
      </c>
      <c r="V1355" s="344">
        <v>301</v>
      </c>
      <c r="W1355" s="344">
        <v>122</v>
      </c>
      <c r="X1355" s="383">
        <v>134</v>
      </c>
      <c r="Y1355" s="384">
        <v>0.12</v>
      </c>
      <c r="Z1355" s="384">
        <v>0.25</v>
      </c>
      <c r="AA1355" s="384">
        <v>0.25</v>
      </c>
      <c r="AB1355" s="385">
        <v>0</v>
      </c>
      <c r="AC1355" s="385"/>
      <c r="AD1355" s="385"/>
      <c r="AE1355" s="385">
        <v>0</v>
      </c>
      <c r="AF1355" s="405">
        <v>0</v>
      </c>
      <c r="AG1355" s="333" t="s">
        <v>2162</v>
      </c>
      <c r="AH1355" s="388" t="s">
        <v>2161</v>
      </c>
      <c r="AI1355" s="388" t="s">
        <v>3319</v>
      </c>
      <c r="AJ1355" s="389">
        <v>24</v>
      </c>
      <c r="AK1355" s="390">
        <v>3</v>
      </c>
      <c r="AL1355" s="333">
        <v>93</v>
      </c>
      <c r="AM1355" s="333">
        <v>4.3845847800925926</v>
      </c>
      <c r="AN1355" s="440">
        <v>77.583888888888893</v>
      </c>
      <c r="AO1355" s="389">
        <v>38.815972222222221</v>
      </c>
      <c r="AP1355" s="388">
        <v>2</v>
      </c>
      <c r="AQ1355" s="389">
        <v>0</v>
      </c>
      <c r="AR1355" s="389">
        <v>0</v>
      </c>
      <c r="AS1355" s="389">
        <v>0</v>
      </c>
      <c r="AT1355" s="389">
        <v>0</v>
      </c>
      <c r="AU1355" s="389">
        <v>0</v>
      </c>
      <c r="AV1355" s="389">
        <v>0</v>
      </c>
      <c r="AW1355" s="350">
        <v>1</v>
      </c>
      <c r="AX1355" s="391">
        <v>1</v>
      </c>
      <c r="AY1355" s="83">
        <v>15</v>
      </c>
      <c r="AZ1355" s="5">
        <v>0</v>
      </c>
      <c r="BA1355" s="5" t="s">
        <v>1537</v>
      </c>
      <c r="BB1355" s="5" t="s">
        <v>1537</v>
      </c>
      <c r="BC1355" s="5" t="s">
        <v>1537</v>
      </c>
      <c r="BD1355" s="4" t="s">
        <v>3612</v>
      </c>
      <c r="BE1355" s="5">
        <v>0</v>
      </c>
      <c r="BF1355" s="5">
        <v>0</v>
      </c>
      <c r="BG1355" s="5">
        <v>1</v>
      </c>
      <c r="BH1355" s="5" t="s">
        <v>3612</v>
      </c>
      <c r="BI1355" s="289"/>
      <c r="BJ1355" s="297">
        <v>60</v>
      </c>
      <c r="BK1355" s="297">
        <v>27</v>
      </c>
    </row>
    <row r="1356" spans="1:63" x14ac:dyDescent="0.2">
      <c r="A1356" s="294" t="s">
        <v>4449</v>
      </c>
      <c r="B1356" s="290" t="s">
        <v>4745</v>
      </c>
      <c r="C1356" s="340">
        <v>268</v>
      </c>
      <c r="D1356" s="341">
        <v>268</v>
      </c>
      <c r="E1356" s="341">
        <v>268</v>
      </c>
      <c r="F1356" s="341">
        <v>268</v>
      </c>
      <c r="G1356" s="341">
        <v>268</v>
      </c>
      <c r="H1356" s="341">
        <v>268</v>
      </c>
      <c r="I1356" s="342">
        <v>268</v>
      </c>
      <c r="J1356" s="340">
        <v>60</v>
      </c>
      <c r="K1356" s="341">
        <v>126</v>
      </c>
      <c r="L1356" s="341">
        <v>16</v>
      </c>
      <c r="M1356" s="341">
        <v>29</v>
      </c>
      <c r="N1356" s="340">
        <v>301</v>
      </c>
      <c r="O1356" s="341">
        <v>301</v>
      </c>
      <c r="P1356" s="341">
        <v>301</v>
      </c>
      <c r="Q1356" s="343">
        <v>301</v>
      </c>
      <c r="R1356" s="344">
        <v>301</v>
      </c>
      <c r="S1356" s="344">
        <v>301</v>
      </c>
      <c r="T1356" s="344">
        <v>301</v>
      </c>
      <c r="U1356" s="344">
        <v>301</v>
      </c>
      <c r="V1356" s="344">
        <v>301</v>
      </c>
      <c r="W1356" s="344">
        <v>122</v>
      </c>
      <c r="X1356" s="383">
        <v>134</v>
      </c>
      <c r="Y1356" s="384">
        <v>0.12</v>
      </c>
      <c r="Z1356" s="384">
        <v>0.25</v>
      </c>
      <c r="AA1356" s="384">
        <v>0.25</v>
      </c>
      <c r="AB1356" s="385">
        <v>0</v>
      </c>
      <c r="AC1356" s="385"/>
      <c r="AD1356" s="385"/>
      <c r="AE1356" s="385">
        <v>0</v>
      </c>
      <c r="AF1356" s="405">
        <v>0</v>
      </c>
      <c r="AG1356" s="333" t="s">
        <v>2162</v>
      </c>
      <c r="AH1356" s="388" t="s">
        <v>2161</v>
      </c>
      <c r="AI1356" s="388" t="s">
        <v>3319</v>
      </c>
      <c r="AJ1356" s="389">
        <v>24</v>
      </c>
      <c r="AK1356" s="390">
        <v>3</v>
      </c>
      <c r="AL1356" s="333">
        <v>96</v>
      </c>
      <c r="AM1356" s="333">
        <v>4.5256438078703702</v>
      </c>
      <c r="AN1356" s="440">
        <v>79.893888888888895</v>
      </c>
      <c r="AO1356" s="389">
        <v>39.878472222222221</v>
      </c>
      <c r="AP1356" s="388">
        <v>2</v>
      </c>
      <c r="AQ1356" s="389">
        <v>0</v>
      </c>
      <c r="AR1356" s="389">
        <v>0</v>
      </c>
      <c r="AS1356" s="389">
        <v>0</v>
      </c>
      <c r="AT1356" s="389">
        <v>0</v>
      </c>
      <c r="AU1356" s="389">
        <v>0</v>
      </c>
      <c r="AV1356" s="389">
        <v>0</v>
      </c>
      <c r="AW1356" s="350">
        <v>1</v>
      </c>
      <c r="AX1356" s="391">
        <v>1</v>
      </c>
      <c r="AY1356" s="83">
        <v>15</v>
      </c>
      <c r="AZ1356" s="5">
        <v>0</v>
      </c>
      <c r="BA1356" s="5" t="s">
        <v>1537</v>
      </c>
      <c r="BB1356" s="5" t="s">
        <v>1537</v>
      </c>
      <c r="BC1356" s="5" t="s">
        <v>1537</v>
      </c>
      <c r="BD1356" s="4" t="s">
        <v>3612</v>
      </c>
      <c r="BE1356" s="5">
        <v>0</v>
      </c>
      <c r="BF1356" s="5">
        <v>0</v>
      </c>
      <c r="BG1356" s="5">
        <v>1</v>
      </c>
      <c r="BH1356" s="5" t="s">
        <v>3612</v>
      </c>
      <c r="BI1356" s="289"/>
      <c r="BJ1356" s="297">
        <v>60</v>
      </c>
      <c r="BK1356" s="297">
        <v>27</v>
      </c>
    </row>
    <row r="1357" spans="1:63" x14ac:dyDescent="0.2">
      <c r="A1357" s="294" t="s">
        <v>3321</v>
      </c>
      <c r="B1357" s="290" t="s">
        <v>3965</v>
      </c>
      <c r="C1357" s="340">
        <v>163</v>
      </c>
      <c r="D1357" s="341">
        <v>163</v>
      </c>
      <c r="E1357" s="341">
        <v>163</v>
      </c>
      <c r="F1357" s="341">
        <v>163</v>
      </c>
      <c r="G1357" s="341">
        <v>163</v>
      </c>
      <c r="H1357" s="341">
        <v>163</v>
      </c>
      <c r="I1357" s="342">
        <v>163</v>
      </c>
      <c r="J1357" s="340">
        <v>60</v>
      </c>
      <c r="K1357" s="341">
        <v>126</v>
      </c>
      <c r="L1357" s="341">
        <v>16</v>
      </c>
      <c r="M1357" s="341">
        <v>29</v>
      </c>
      <c r="N1357" s="340">
        <v>249</v>
      </c>
      <c r="O1357" s="341">
        <v>249</v>
      </c>
      <c r="P1357" s="341">
        <v>249</v>
      </c>
      <c r="Q1357" s="343">
        <v>249</v>
      </c>
      <c r="R1357" s="344">
        <v>249</v>
      </c>
      <c r="S1357" s="344">
        <v>249</v>
      </c>
      <c r="T1357" s="344">
        <v>249</v>
      </c>
      <c r="U1357" s="344">
        <v>249</v>
      </c>
      <c r="V1357" s="344">
        <v>249</v>
      </c>
      <c r="W1357" s="344">
        <v>122</v>
      </c>
      <c r="X1357" s="383">
        <v>137</v>
      </c>
      <c r="Y1357" s="384">
        <v>0.12</v>
      </c>
      <c r="Z1357" s="384">
        <v>0.25</v>
      </c>
      <c r="AA1357" s="384">
        <v>0</v>
      </c>
      <c r="AB1357" s="385">
        <v>0</v>
      </c>
      <c r="AC1357" s="385">
        <v>0</v>
      </c>
      <c r="AD1357" s="385">
        <v>0</v>
      </c>
      <c r="AE1357" s="385">
        <v>0</v>
      </c>
      <c r="AF1357" s="405">
        <v>0</v>
      </c>
      <c r="AG1357" s="333" t="s">
        <v>2162</v>
      </c>
      <c r="AH1357" s="388" t="s">
        <v>2161</v>
      </c>
      <c r="AI1357" s="388" t="s">
        <v>3320</v>
      </c>
      <c r="AJ1357" s="389">
        <v>24</v>
      </c>
      <c r="AK1357" s="390">
        <v>1.1000000000000001</v>
      </c>
      <c r="AL1357" s="333">
        <v>96</v>
      </c>
      <c r="AM1357" s="333">
        <v>1.8798828125</v>
      </c>
      <c r="AN1357" s="440">
        <v>73.113500000000002</v>
      </c>
      <c r="AO1357" s="389">
        <v>37.615624999999994</v>
      </c>
      <c r="AP1357" s="388">
        <v>0.83333333333333337</v>
      </c>
      <c r="AQ1357" s="389">
        <v>0</v>
      </c>
      <c r="AR1357" s="389">
        <v>0</v>
      </c>
      <c r="AS1357" s="389">
        <v>0</v>
      </c>
      <c r="AT1357" s="389">
        <v>0</v>
      </c>
      <c r="AU1357" s="389">
        <v>0</v>
      </c>
      <c r="AV1357" s="389">
        <v>0</v>
      </c>
      <c r="AW1357" s="350">
        <v>1</v>
      </c>
      <c r="AX1357" s="391">
        <v>1</v>
      </c>
      <c r="AY1357" s="83">
        <v>15</v>
      </c>
      <c r="AZ1357" s="5">
        <v>0</v>
      </c>
      <c r="BA1357" s="5" t="s">
        <v>1537</v>
      </c>
      <c r="BB1357" s="5" t="s">
        <v>1537</v>
      </c>
      <c r="BC1357" s="5" t="s">
        <v>3612</v>
      </c>
      <c r="BD1357" s="4" t="s">
        <v>3612</v>
      </c>
      <c r="BE1357" s="5">
        <v>0</v>
      </c>
      <c r="BF1357" s="5">
        <v>0</v>
      </c>
      <c r="BG1357" s="5">
        <v>1</v>
      </c>
      <c r="BH1357" s="5" t="s">
        <v>3612</v>
      </c>
      <c r="BI1357" s="289"/>
      <c r="BJ1357" s="297">
        <v>60</v>
      </c>
      <c r="BK1357" s="297">
        <v>17</v>
      </c>
    </row>
    <row r="1358" spans="1:63" x14ac:dyDescent="0.2">
      <c r="A1358" s="294" t="s">
        <v>488</v>
      </c>
      <c r="B1358" s="290" t="s">
        <v>3967</v>
      </c>
      <c r="C1358" s="340">
        <v>126</v>
      </c>
      <c r="D1358" s="341">
        <v>127</v>
      </c>
      <c r="E1358" s="341">
        <v>131</v>
      </c>
      <c r="F1358" s="341">
        <v>132</v>
      </c>
      <c r="G1358" s="341">
        <v>135</v>
      </c>
      <c r="H1358" s="341">
        <v>145</v>
      </c>
      <c r="I1358" s="342">
        <v>146</v>
      </c>
      <c r="J1358" s="340">
        <v>0</v>
      </c>
      <c r="K1358" s="341">
        <v>0</v>
      </c>
      <c r="L1358" s="341">
        <v>7</v>
      </c>
      <c r="M1358" s="341">
        <v>11</v>
      </c>
      <c r="N1358" s="340">
        <v>126</v>
      </c>
      <c r="O1358" s="341">
        <v>150</v>
      </c>
      <c r="P1358" s="341">
        <v>160</v>
      </c>
      <c r="Q1358" s="343">
        <v>150</v>
      </c>
      <c r="R1358" s="344">
        <v>160</v>
      </c>
      <c r="S1358" s="344">
        <v>174</v>
      </c>
      <c r="T1358" s="344">
        <v>168</v>
      </c>
      <c r="U1358" s="344">
        <v>178</v>
      </c>
      <c r="V1358" s="344">
        <v>178</v>
      </c>
      <c r="W1358" s="344">
        <v>47</v>
      </c>
      <c r="X1358" s="383">
        <v>53</v>
      </c>
      <c r="Y1358" s="384">
        <v>0.12</v>
      </c>
      <c r="Z1358" s="384">
        <v>0.25</v>
      </c>
      <c r="AA1358" s="384">
        <v>0</v>
      </c>
      <c r="AB1358" s="385">
        <v>0</v>
      </c>
      <c r="AC1358" s="385">
        <v>0</v>
      </c>
      <c r="AD1358" s="385">
        <v>0</v>
      </c>
      <c r="AE1358" s="385">
        <v>0</v>
      </c>
      <c r="AF1358" s="405">
        <v>0</v>
      </c>
      <c r="AG1358" s="333" t="s">
        <v>3968</v>
      </c>
      <c r="AH1358" s="388" t="s">
        <v>1130</v>
      </c>
      <c r="AI1358" s="388" t="s">
        <v>2466</v>
      </c>
      <c r="AJ1358" s="389">
        <v>21</v>
      </c>
      <c r="AK1358" s="390">
        <v>24</v>
      </c>
      <c r="AL1358" s="333">
        <v>3</v>
      </c>
      <c r="AM1358" s="333">
        <v>1.3121383101851851</v>
      </c>
      <c r="AN1358" s="440">
        <v>18.817361111111111</v>
      </c>
      <c r="AO1358" s="389">
        <v>10.746527777777777</v>
      </c>
      <c r="AP1358" s="388">
        <v>0.66666666666666663</v>
      </c>
      <c r="AQ1358" s="389">
        <v>1</v>
      </c>
      <c r="AR1358" s="389">
        <v>0</v>
      </c>
      <c r="AS1358" s="389">
        <v>1</v>
      </c>
      <c r="AT1358" s="389">
        <v>0</v>
      </c>
      <c r="AU1358" s="389">
        <v>0</v>
      </c>
      <c r="AV1358" s="389">
        <v>0</v>
      </c>
      <c r="AW1358" s="350">
        <v>1</v>
      </c>
      <c r="AX1358" s="391">
        <v>1</v>
      </c>
      <c r="AY1358" s="83">
        <v>11</v>
      </c>
      <c r="AZ1358" s="5">
        <v>0</v>
      </c>
      <c r="BA1358" s="5" t="s">
        <v>1537</v>
      </c>
      <c r="BB1358" s="5" t="s">
        <v>1537</v>
      </c>
      <c r="BC1358" s="5" t="s">
        <v>3612</v>
      </c>
      <c r="BD1358" s="4" t="s">
        <v>3612</v>
      </c>
      <c r="BE1358" s="5">
        <v>0</v>
      </c>
      <c r="BF1358" s="5">
        <v>0</v>
      </c>
      <c r="BG1358" s="5">
        <v>1</v>
      </c>
      <c r="BH1358" s="5" t="s">
        <v>1537</v>
      </c>
      <c r="BI1358" s="289"/>
      <c r="BJ1358" s="297">
        <v>0</v>
      </c>
      <c r="BK1358" s="297">
        <v>14</v>
      </c>
    </row>
    <row r="1359" spans="1:63" x14ac:dyDescent="0.2">
      <c r="A1359" s="294" t="s">
        <v>489</v>
      </c>
      <c r="B1359" s="290" t="s">
        <v>3969</v>
      </c>
      <c r="C1359" s="340">
        <v>135</v>
      </c>
      <c r="D1359" s="341">
        <v>136</v>
      </c>
      <c r="E1359" s="341">
        <v>140</v>
      </c>
      <c r="F1359" s="341">
        <v>142</v>
      </c>
      <c r="G1359" s="341">
        <v>145</v>
      </c>
      <c r="H1359" s="341">
        <v>157</v>
      </c>
      <c r="I1359" s="342">
        <v>158</v>
      </c>
      <c r="J1359" s="340">
        <v>0</v>
      </c>
      <c r="K1359" s="341">
        <v>0</v>
      </c>
      <c r="L1359" s="341">
        <v>8</v>
      </c>
      <c r="M1359" s="341">
        <v>13</v>
      </c>
      <c r="N1359" s="340">
        <v>135</v>
      </c>
      <c r="O1359" s="341">
        <v>161</v>
      </c>
      <c r="P1359" s="341">
        <v>172</v>
      </c>
      <c r="Q1359" s="343">
        <v>161</v>
      </c>
      <c r="R1359" s="344">
        <v>172</v>
      </c>
      <c r="S1359" s="344">
        <v>189</v>
      </c>
      <c r="T1359" s="344">
        <v>182</v>
      </c>
      <c r="U1359" s="344">
        <v>193</v>
      </c>
      <c r="V1359" s="344">
        <v>193</v>
      </c>
      <c r="W1359" s="344">
        <v>47</v>
      </c>
      <c r="X1359" s="383">
        <v>53</v>
      </c>
      <c r="Y1359" s="384">
        <v>0.12</v>
      </c>
      <c r="Z1359" s="384">
        <v>0.25</v>
      </c>
      <c r="AA1359" s="384">
        <v>0</v>
      </c>
      <c r="AB1359" s="385">
        <v>0</v>
      </c>
      <c r="AC1359" s="385">
        <v>0</v>
      </c>
      <c r="AD1359" s="385">
        <v>0</v>
      </c>
      <c r="AE1359" s="385">
        <v>0</v>
      </c>
      <c r="AF1359" s="405">
        <v>0</v>
      </c>
      <c r="AG1359" s="333" t="s">
        <v>3968</v>
      </c>
      <c r="AH1359" s="388" t="s">
        <v>1130</v>
      </c>
      <c r="AI1359" s="388" t="s">
        <v>2466</v>
      </c>
      <c r="AJ1359" s="389">
        <v>21</v>
      </c>
      <c r="AK1359" s="390">
        <v>30</v>
      </c>
      <c r="AL1359" s="333">
        <v>3</v>
      </c>
      <c r="AM1359" s="333">
        <v>1.636791087962963</v>
      </c>
      <c r="AN1359" s="440">
        <v>22.531944444444449</v>
      </c>
      <c r="AO1359" s="389">
        <v>12.267361111111112</v>
      </c>
      <c r="AP1359" s="388">
        <v>0.83333333333333337</v>
      </c>
      <c r="AQ1359" s="389">
        <v>1</v>
      </c>
      <c r="AR1359" s="389">
        <v>0</v>
      </c>
      <c r="AS1359" s="389">
        <v>1</v>
      </c>
      <c r="AT1359" s="389">
        <v>0</v>
      </c>
      <c r="AU1359" s="389">
        <v>0</v>
      </c>
      <c r="AV1359" s="389">
        <v>0</v>
      </c>
      <c r="AW1359" s="350">
        <v>1</v>
      </c>
      <c r="AX1359" s="391">
        <v>1</v>
      </c>
      <c r="AY1359" s="83">
        <v>11</v>
      </c>
      <c r="AZ1359" s="5">
        <v>0</v>
      </c>
      <c r="BA1359" s="5" t="s">
        <v>1537</v>
      </c>
      <c r="BB1359" s="5" t="s">
        <v>1537</v>
      </c>
      <c r="BC1359" s="5" t="s">
        <v>3612</v>
      </c>
      <c r="BD1359" s="4" t="s">
        <v>3612</v>
      </c>
      <c r="BE1359" s="5">
        <v>0</v>
      </c>
      <c r="BF1359" s="5">
        <v>0</v>
      </c>
      <c r="BG1359" s="5">
        <v>1</v>
      </c>
      <c r="BH1359" s="5" t="s">
        <v>1537</v>
      </c>
      <c r="BI1359" s="289"/>
      <c r="BJ1359" s="297">
        <v>0</v>
      </c>
      <c r="BK1359" s="297">
        <v>15</v>
      </c>
    </row>
    <row r="1360" spans="1:63" x14ac:dyDescent="0.2">
      <c r="A1360" s="294" t="s">
        <v>490</v>
      </c>
      <c r="B1360" s="290" t="s">
        <v>3970</v>
      </c>
      <c r="C1360" s="340">
        <v>146</v>
      </c>
      <c r="D1360" s="341">
        <v>149</v>
      </c>
      <c r="E1360" s="341">
        <v>154</v>
      </c>
      <c r="F1360" s="341">
        <v>156</v>
      </c>
      <c r="G1360" s="341">
        <v>158</v>
      </c>
      <c r="H1360" s="341">
        <v>170</v>
      </c>
      <c r="I1360" s="342">
        <v>171</v>
      </c>
      <c r="J1360" s="340">
        <v>0</v>
      </c>
      <c r="K1360" s="341">
        <v>0</v>
      </c>
      <c r="L1360" s="341">
        <v>9</v>
      </c>
      <c r="M1360" s="341">
        <v>16</v>
      </c>
      <c r="N1360" s="340">
        <v>146</v>
      </c>
      <c r="O1360" s="341">
        <v>178</v>
      </c>
      <c r="P1360" s="341">
        <v>191</v>
      </c>
      <c r="Q1360" s="343">
        <v>178</v>
      </c>
      <c r="R1360" s="344">
        <v>191</v>
      </c>
      <c r="S1360" s="344">
        <v>208</v>
      </c>
      <c r="T1360" s="344">
        <v>201</v>
      </c>
      <c r="U1360" s="344">
        <v>213</v>
      </c>
      <c r="V1360" s="344">
        <v>213</v>
      </c>
      <c r="W1360" s="344">
        <v>47</v>
      </c>
      <c r="X1360" s="383">
        <v>53</v>
      </c>
      <c r="Y1360" s="384">
        <v>0.12</v>
      </c>
      <c r="Z1360" s="384">
        <v>0.25</v>
      </c>
      <c r="AA1360" s="384">
        <v>0</v>
      </c>
      <c r="AB1360" s="385">
        <v>0</v>
      </c>
      <c r="AC1360" s="385">
        <v>0</v>
      </c>
      <c r="AD1360" s="385">
        <v>0</v>
      </c>
      <c r="AE1360" s="385">
        <v>0</v>
      </c>
      <c r="AF1360" s="405">
        <v>0</v>
      </c>
      <c r="AG1360" s="333" t="s">
        <v>3968</v>
      </c>
      <c r="AH1360" s="388" t="s">
        <v>1130</v>
      </c>
      <c r="AI1360" s="388" t="s">
        <v>2466</v>
      </c>
      <c r="AJ1360" s="389">
        <v>21</v>
      </c>
      <c r="AK1360" s="390">
        <v>36</v>
      </c>
      <c r="AL1360" s="333">
        <v>3</v>
      </c>
      <c r="AM1360" s="333">
        <v>1.9614438657407407</v>
      </c>
      <c r="AN1360" s="440">
        <v>26.246527777777779</v>
      </c>
      <c r="AO1360" s="389">
        <v>13.788194444444445</v>
      </c>
      <c r="AP1360" s="388">
        <v>1</v>
      </c>
      <c r="AQ1360" s="389">
        <v>2</v>
      </c>
      <c r="AR1360" s="389">
        <v>0</v>
      </c>
      <c r="AS1360" s="389">
        <v>1</v>
      </c>
      <c r="AT1360" s="389">
        <v>0</v>
      </c>
      <c r="AU1360" s="389">
        <v>0</v>
      </c>
      <c r="AV1360" s="389">
        <v>0</v>
      </c>
      <c r="AW1360" s="350">
        <v>1</v>
      </c>
      <c r="AX1360" s="391">
        <v>1</v>
      </c>
      <c r="AY1360" s="83">
        <v>12</v>
      </c>
      <c r="AZ1360" s="5">
        <v>0</v>
      </c>
      <c r="BA1360" s="5" t="s">
        <v>1537</v>
      </c>
      <c r="BB1360" s="5" t="s">
        <v>1537</v>
      </c>
      <c r="BC1360" s="5" t="s">
        <v>3612</v>
      </c>
      <c r="BD1360" s="4" t="s">
        <v>3612</v>
      </c>
      <c r="BE1360" s="5">
        <v>0</v>
      </c>
      <c r="BF1360" s="5">
        <v>0</v>
      </c>
      <c r="BG1360" s="5">
        <v>1</v>
      </c>
      <c r="BH1360" s="5" t="s">
        <v>1537</v>
      </c>
      <c r="BI1360" s="289"/>
      <c r="BJ1360" s="297">
        <v>0</v>
      </c>
      <c r="BK1360" s="297">
        <v>16</v>
      </c>
    </row>
    <row r="1361" spans="1:63" x14ac:dyDescent="0.2">
      <c r="A1361" s="294" t="s">
        <v>491</v>
      </c>
      <c r="B1361" s="290" t="s">
        <v>3971</v>
      </c>
      <c r="C1361" s="340">
        <v>155</v>
      </c>
      <c r="D1361" s="341">
        <v>158</v>
      </c>
      <c r="E1361" s="341">
        <v>163</v>
      </c>
      <c r="F1361" s="341">
        <v>165</v>
      </c>
      <c r="G1361" s="341">
        <v>168</v>
      </c>
      <c r="H1361" s="341">
        <v>181</v>
      </c>
      <c r="I1361" s="342">
        <v>182</v>
      </c>
      <c r="J1361" s="340">
        <v>0</v>
      </c>
      <c r="K1361" s="341">
        <v>0</v>
      </c>
      <c r="L1361" s="341">
        <v>10</v>
      </c>
      <c r="M1361" s="341">
        <v>18</v>
      </c>
      <c r="N1361" s="340">
        <v>155</v>
      </c>
      <c r="O1361" s="341">
        <v>196</v>
      </c>
      <c r="P1361" s="341">
        <v>210</v>
      </c>
      <c r="Q1361" s="343">
        <v>196</v>
      </c>
      <c r="R1361" s="344">
        <v>210</v>
      </c>
      <c r="S1361" s="344">
        <v>229</v>
      </c>
      <c r="T1361" s="344">
        <v>222</v>
      </c>
      <c r="U1361" s="344">
        <v>234</v>
      </c>
      <c r="V1361" s="344">
        <v>234</v>
      </c>
      <c r="W1361" s="344">
        <v>47</v>
      </c>
      <c r="X1361" s="383">
        <v>53</v>
      </c>
      <c r="Y1361" s="384">
        <v>0.12</v>
      </c>
      <c r="Z1361" s="384">
        <v>0.25</v>
      </c>
      <c r="AA1361" s="384">
        <v>0</v>
      </c>
      <c r="AB1361" s="385">
        <v>0</v>
      </c>
      <c r="AC1361" s="385">
        <v>0</v>
      </c>
      <c r="AD1361" s="385">
        <v>0</v>
      </c>
      <c r="AE1361" s="385">
        <v>0</v>
      </c>
      <c r="AF1361" s="405">
        <v>0</v>
      </c>
      <c r="AG1361" s="333" t="s">
        <v>3968</v>
      </c>
      <c r="AH1361" s="388" t="s">
        <v>1130</v>
      </c>
      <c r="AI1361" s="388" t="s">
        <v>2466</v>
      </c>
      <c r="AJ1361" s="389">
        <v>21</v>
      </c>
      <c r="AK1361" s="390">
        <v>42</v>
      </c>
      <c r="AL1361" s="333">
        <v>3</v>
      </c>
      <c r="AM1361" s="333">
        <v>2.2860966435185186</v>
      </c>
      <c r="AN1361" s="440">
        <v>29.961111111111109</v>
      </c>
      <c r="AO1361" s="389">
        <v>15.309027777777777</v>
      </c>
      <c r="AP1361" s="388">
        <v>1.1666666666666667</v>
      </c>
      <c r="AQ1361" s="389">
        <v>2</v>
      </c>
      <c r="AR1361" s="389">
        <v>0</v>
      </c>
      <c r="AS1361" s="389">
        <v>1</v>
      </c>
      <c r="AT1361" s="389">
        <v>0</v>
      </c>
      <c r="AU1361" s="389">
        <v>0</v>
      </c>
      <c r="AV1361" s="389">
        <v>0</v>
      </c>
      <c r="AW1361" s="350">
        <v>1</v>
      </c>
      <c r="AX1361" s="391">
        <v>1</v>
      </c>
      <c r="AY1361" s="83">
        <v>12</v>
      </c>
      <c r="AZ1361" s="5">
        <v>0</v>
      </c>
      <c r="BA1361" s="5" t="s">
        <v>1537</v>
      </c>
      <c r="BB1361" s="5" t="s">
        <v>1537</v>
      </c>
      <c r="BC1361" s="5" t="s">
        <v>3612</v>
      </c>
      <c r="BD1361" s="4" t="s">
        <v>3612</v>
      </c>
      <c r="BE1361" s="5">
        <v>0</v>
      </c>
      <c r="BF1361" s="5">
        <v>0</v>
      </c>
      <c r="BG1361" s="5">
        <v>1</v>
      </c>
      <c r="BH1361" s="5" t="s">
        <v>1537</v>
      </c>
      <c r="BI1361" s="289"/>
      <c r="BJ1361" s="297">
        <v>0</v>
      </c>
      <c r="BK1361" s="297">
        <v>17</v>
      </c>
    </row>
    <row r="1362" spans="1:63" x14ac:dyDescent="0.2">
      <c r="A1362" s="294" t="s">
        <v>370</v>
      </c>
      <c r="B1362" s="290" t="s">
        <v>2388</v>
      </c>
      <c r="C1362" s="340">
        <v>218</v>
      </c>
      <c r="D1362" s="341">
        <v>227</v>
      </c>
      <c r="E1362" s="341">
        <v>239</v>
      </c>
      <c r="F1362" s="341">
        <v>241</v>
      </c>
      <c r="G1362" s="341">
        <v>247</v>
      </c>
      <c r="H1362" s="341">
        <v>270</v>
      </c>
      <c r="I1362" s="342">
        <v>267</v>
      </c>
      <c r="J1362" s="340">
        <v>17</v>
      </c>
      <c r="K1362" s="341">
        <v>36</v>
      </c>
      <c r="L1362" s="341">
        <v>18</v>
      </c>
      <c r="M1362" s="341">
        <v>35</v>
      </c>
      <c r="N1362" s="340">
        <v>218</v>
      </c>
      <c r="O1362" s="341">
        <v>274</v>
      </c>
      <c r="P1362" s="341">
        <v>293</v>
      </c>
      <c r="Q1362" s="343">
        <v>274</v>
      </c>
      <c r="R1362" s="344">
        <v>293</v>
      </c>
      <c r="S1362" s="344">
        <v>331</v>
      </c>
      <c r="T1362" s="344">
        <v>299</v>
      </c>
      <c r="U1362" s="344">
        <v>373</v>
      </c>
      <c r="V1362" s="344">
        <v>373</v>
      </c>
      <c r="W1362" s="344">
        <v>47</v>
      </c>
      <c r="X1362" s="383">
        <v>53</v>
      </c>
      <c r="Y1362" s="384">
        <v>0.12</v>
      </c>
      <c r="Z1362" s="384">
        <v>0.25</v>
      </c>
      <c r="AA1362" s="384">
        <v>0.25</v>
      </c>
      <c r="AB1362" s="385">
        <v>282</v>
      </c>
      <c r="AC1362" s="385">
        <v>414</v>
      </c>
      <c r="AD1362" s="385">
        <v>0</v>
      </c>
      <c r="AE1362" s="385">
        <v>0</v>
      </c>
      <c r="AF1362" s="405">
        <v>0</v>
      </c>
      <c r="AG1362" s="333" t="s">
        <v>3963</v>
      </c>
      <c r="AH1362" s="388" t="s">
        <v>1130</v>
      </c>
      <c r="AI1362" s="388" t="s">
        <v>2389</v>
      </c>
      <c r="AJ1362" s="389">
        <v>21</v>
      </c>
      <c r="AK1362" s="390">
        <v>12</v>
      </c>
      <c r="AL1362" s="333">
        <v>31.5</v>
      </c>
      <c r="AM1362" s="333">
        <v>4.9517505787037033</v>
      </c>
      <c r="AN1362" s="440">
        <v>48.557986111111113</v>
      </c>
      <c r="AO1362" s="389">
        <v>23.355902777777775</v>
      </c>
      <c r="AP1362" s="388">
        <v>2.25</v>
      </c>
      <c r="AQ1362" s="389">
        <v>3</v>
      </c>
      <c r="AR1362" s="389">
        <v>0</v>
      </c>
      <c r="AS1362" s="389">
        <v>3</v>
      </c>
      <c r="AT1362" s="389">
        <v>0</v>
      </c>
      <c r="AU1362" s="389">
        <v>0</v>
      </c>
      <c r="AV1362" s="389">
        <v>0</v>
      </c>
      <c r="AW1362" s="350">
        <v>1</v>
      </c>
      <c r="AX1362" s="391">
        <v>1</v>
      </c>
      <c r="AY1362" s="83">
        <v>13</v>
      </c>
      <c r="AZ1362" s="5">
        <v>0</v>
      </c>
      <c r="BA1362" s="5" t="s">
        <v>1537</v>
      </c>
      <c r="BB1362" s="5" t="s">
        <v>1537</v>
      </c>
      <c r="BC1362" s="5" t="s">
        <v>1537</v>
      </c>
      <c r="BD1362" s="4" t="s">
        <v>3612</v>
      </c>
      <c r="BE1362" s="5">
        <v>0</v>
      </c>
      <c r="BF1362" s="5">
        <v>0</v>
      </c>
      <c r="BG1362" s="5">
        <v>1</v>
      </c>
      <c r="BH1362" s="5" t="s">
        <v>1537</v>
      </c>
      <c r="BI1362" s="289"/>
      <c r="BJ1362" s="297">
        <v>17</v>
      </c>
      <c r="BK1362" s="297">
        <v>25</v>
      </c>
    </row>
    <row r="1363" spans="1:63" x14ac:dyDescent="0.2">
      <c r="A1363" s="294" t="s">
        <v>371</v>
      </c>
      <c r="B1363" s="290" t="s">
        <v>2390</v>
      </c>
      <c r="C1363" s="340">
        <v>229</v>
      </c>
      <c r="D1363" s="341">
        <v>242</v>
      </c>
      <c r="E1363" s="341">
        <v>256</v>
      </c>
      <c r="F1363" s="341">
        <v>258</v>
      </c>
      <c r="G1363" s="341">
        <v>265</v>
      </c>
      <c r="H1363" s="341">
        <v>290</v>
      </c>
      <c r="I1363" s="342">
        <v>286</v>
      </c>
      <c r="J1363" s="340">
        <v>17</v>
      </c>
      <c r="K1363" s="341">
        <v>36</v>
      </c>
      <c r="L1363" s="341">
        <v>22</v>
      </c>
      <c r="M1363" s="341">
        <v>45</v>
      </c>
      <c r="N1363" s="340">
        <v>229</v>
      </c>
      <c r="O1363" s="341">
        <v>292</v>
      </c>
      <c r="P1363" s="341">
        <v>312</v>
      </c>
      <c r="Q1363" s="343">
        <v>292</v>
      </c>
      <c r="R1363" s="344">
        <v>312</v>
      </c>
      <c r="S1363" s="344">
        <v>353</v>
      </c>
      <c r="T1363" s="344">
        <v>323</v>
      </c>
      <c r="U1363" s="344">
        <v>395</v>
      </c>
      <c r="V1363" s="344">
        <v>395</v>
      </c>
      <c r="W1363" s="344">
        <v>47</v>
      </c>
      <c r="X1363" s="383">
        <v>53</v>
      </c>
      <c r="Y1363" s="384">
        <v>0.12</v>
      </c>
      <c r="Z1363" s="384">
        <v>0.25</v>
      </c>
      <c r="AA1363" s="384">
        <v>0.25</v>
      </c>
      <c r="AB1363" s="385">
        <v>282</v>
      </c>
      <c r="AC1363" s="385">
        <v>414</v>
      </c>
      <c r="AD1363" s="385">
        <v>0</v>
      </c>
      <c r="AE1363" s="385">
        <v>0</v>
      </c>
      <c r="AF1363" s="405">
        <v>0</v>
      </c>
      <c r="AG1363" s="333" t="s">
        <v>3963</v>
      </c>
      <c r="AH1363" s="388" t="s">
        <v>1130</v>
      </c>
      <c r="AI1363" s="388" t="s">
        <v>2389</v>
      </c>
      <c r="AJ1363" s="389">
        <v>21</v>
      </c>
      <c r="AK1363" s="390">
        <v>15</v>
      </c>
      <c r="AL1363" s="333">
        <v>31.5</v>
      </c>
      <c r="AM1363" s="333">
        <v>6.1644241898148149</v>
      </c>
      <c r="AN1363" s="440">
        <v>54.547569444444449</v>
      </c>
      <c r="AO1363" s="389">
        <v>26.001736111111111</v>
      </c>
      <c r="AP1363" s="388">
        <v>2.8125</v>
      </c>
      <c r="AQ1363" s="389">
        <v>3</v>
      </c>
      <c r="AR1363" s="389">
        <v>0</v>
      </c>
      <c r="AS1363" s="389">
        <v>3</v>
      </c>
      <c r="AT1363" s="389">
        <v>0</v>
      </c>
      <c r="AU1363" s="389">
        <v>0</v>
      </c>
      <c r="AV1363" s="389">
        <v>0</v>
      </c>
      <c r="AW1363" s="350">
        <v>1</v>
      </c>
      <c r="AX1363" s="391">
        <v>1</v>
      </c>
      <c r="AY1363" s="83">
        <v>13</v>
      </c>
      <c r="AZ1363" s="5">
        <v>0</v>
      </c>
      <c r="BA1363" s="5" t="s">
        <v>1537</v>
      </c>
      <c r="BB1363" s="5" t="s">
        <v>1537</v>
      </c>
      <c r="BC1363" s="5" t="s">
        <v>1537</v>
      </c>
      <c r="BD1363" s="4" t="s">
        <v>3612</v>
      </c>
      <c r="BE1363" s="5">
        <v>0</v>
      </c>
      <c r="BF1363" s="5">
        <v>0</v>
      </c>
      <c r="BG1363" s="5">
        <v>1</v>
      </c>
      <c r="BH1363" s="5" t="s">
        <v>1537</v>
      </c>
      <c r="BI1363" s="289"/>
      <c r="BJ1363" s="297">
        <v>17</v>
      </c>
      <c r="BK1363" s="297">
        <v>27</v>
      </c>
    </row>
    <row r="1364" spans="1:63" x14ac:dyDescent="0.2">
      <c r="A1364" s="294" t="s">
        <v>372</v>
      </c>
      <c r="B1364" s="290" t="s">
        <v>2391</v>
      </c>
      <c r="C1364" s="340">
        <v>237</v>
      </c>
      <c r="D1364" s="341">
        <v>253</v>
      </c>
      <c r="E1364" s="341">
        <v>271</v>
      </c>
      <c r="F1364" s="341">
        <v>274</v>
      </c>
      <c r="G1364" s="341">
        <v>282</v>
      </c>
      <c r="H1364" s="341">
        <v>309</v>
      </c>
      <c r="I1364" s="342">
        <v>303</v>
      </c>
      <c r="J1364" s="340">
        <v>17</v>
      </c>
      <c r="K1364" s="341">
        <v>36</v>
      </c>
      <c r="L1364" s="341">
        <v>26</v>
      </c>
      <c r="M1364" s="341">
        <v>53</v>
      </c>
      <c r="N1364" s="340">
        <v>237</v>
      </c>
      <c r="O1364" s="341">
        <v>306</v>
      </c>
      <c r="P1364" s="341">
        <v>330</v>
      </c>
      <c r="Q1364" s="343">
        <v>306</v>
      </c>
      <c r="R1364" s="344">
        <v>330</v>
      </c>
      <c r="S1364" s="344">
        <v>371</v>
      </c>
      <c r="T1364" s="344">
        <v>353</v>
      </c>
      <c r="U1364" s="344">
        <v>416</v>
      </c>
      <c r="V1364" s="344">
        <v>416</v>
      </c>
      <c r="W1364" s="344">
        <v>47</v>
      </c>
      <c r="X1364" s="383">
        <v>53</v>
      </c>
      <c r="Y1364" s="384">
        <v>0.12</v>
      </c>
      <c r="Z1364" s="384">
        <v>0.25</v>
      </c>
      <c r="AA1364" s="384">
        <v>0.25</v>
      </c>
      <c r="AB1364" s="385">
        <v>282</v>
      </c>
      <c r="AC1364" s="385">
        <v>414</v>
      </c>
      <c r="AD1364" s="385">
        <v>0</v>
      </c>
      <c r="AE1364" s="385">
        <v>0</v>
      </c>
      <c r="AF1364" s="405">
        <v>0</v>
      </c>
      <c r="AG1364" s="333" t="s">
        <v>3963</v>
      </c>
      <c r="AH1364" s="388" t="s">
        <v>1130</v>
      </c>
      <c r="AI1364" s="388" t="s">
        <v>2389</v>
      </c>
      <c r="AJ1364" s="389">
        <v>21</v>
      </c>
      <c r="AK1364" s="390">
        <v>18</v>
      </c>
      <c r="AL1364" s="333">
        <v>31.5</v>
      </c>
      <c r="AM1364" s="333">
        <v>7.3770978009259256</v>
      </c>
      <c r="AN1364" s="440">
        <v>60.537152777777777</v>
      </c>
      <c r="AO1364" s="389">
        <v>28.647569444444443</v>
      </c>
      <c r="AP1364" s="388">
        <v>3.375</v>
      </c>
      <c r="AQ1364" s="389">
        <v>3</v>
      </c>
      <c r="AR1364" s="389">
        <v>0</v>
      </c>
      <c r="AS1364" s="389">
        <v>3</v>
      </c>
      <c r="AT1364" s="389">
        <v>0</v>
      </c>
      <c r="AU1364" s="389">
        <v>0</v>
      </c>
      <c r="AV1364" s="389">
        <v>0</v>
      </c>
      <c r="AW1364" s="350">
        <v>1</v>
      </c>
      <c r="AX1364" s="391">
        <v>1</v>
      </c>
      <c r="AY1364" s="83">
        <v>13</v>
      </c>
      <c r="AZ1364" s="5">
        <v>0</v>
      </c>
      <c r="BA1364" s="5" t="s">
        <v>1537</v>
      </c>
      <c r="BB1364" s="5" t="s">
        <v>1537</v>
      </c>
      <c r="BC1364" s="5" t="s">
        <v>1537</v>
      </c>
      <c r="BD1364" s="4" t="s">
        <v>3612</v>
      </c>
      <c r="BE1364" s="5">
        <v>0</v>
      </c>
      <c r="BF1364" s="5">
        <v>0</v>
      </c>
      <c r="BG1364" s="5">
        <v>1</v>
      </c>
      <c r="BH1364" s="5" t="s">
        <v>1537</v>
      </c>
      <c r="BI1364" s="289"/>
      <c r="BJ1364" s="297">
        <v>17</v>
      </c>
      <c r="BK1364" s="297">
        <v>29</v>
      </c>
    </row>
    <row r="1365" spans="1:63" x14ac:dyDescent="0.2">
      <c r="A1365" s="294" t="s">
        <v>373</v>
      </c>
      <c r="B1365" s="290" t="s">
        <v>2392</v>
      </c>
      <c r="C1365" s="340">
        <v>246</v>
      </c>
      <c r="D1365" s="341">
        <v>265</v>
      </c>
      <c r="E1365" s="341">
        <v>286</v>
      </c>
      <c r="F1365" s="341">
        <v>289</v>
      </c>
      <c r="G1365" s="341">
        <v>297</v>
      </c>
      <c r="H1365" s="341">
        <v>326</v>
      </c>
      <c r="I1365" s="342">
        <v>320</v>
      </c>
      <c r="J1365" s="340">
        <v>17</v>
      </c>
      <c r="K1365" s="341">
        <v>36</v>
      </c>
      <c r="L1365" s="341">
        <v>31</v>
      </c>
      <c r="M1365" s="341">
        <v>62</v>
      </c>
      <c r="N1365" s="340">
        <v>246</v>
      </c>
      <c r="O1365" s="341">
        <v>325</v>
      </c>
      <c r="P1365" s="341">
        <v>349</v>
      </c>
      <c r="Q1365" s="343">
        <v>325</v>
      </c>
      <c r="R1365" s="344">
        <v>349</v>
      </c>
      <c r="S1365" s="344">
        <v>392</v>
      </c>
      <c r="T1365" s="344">
        <v>366</v>
      </c>
      <c r="U1365" s="344">
        <v>437</v>
      </c>
      <c r="V1365" s="344">
        <v>437</v>
      </c>
      <c r="W1365" s="344">
        <v>47</v>
      </c>
      <c r="X1365" s="383">
        <v>53</v>
      </c>
      <c r="Y1365" s="384">
        <v>0.12</v>
      </c>
      <c r="Z1365" s="384">
        <v>0.25</v>
      </c>
      <c r="AA1365" s="384">
        <v>0.25</v>
      </c>
      <c r="AB1365" s="385">
        <v>282</v>
      </c>
      <c r="AC1365" s="385">
        <v>414</v>
      </c>
      <c r="AD1365" s="385">
        <v>0</v>
      </c>
      <c r="AE1365" s="385">
        <v>0</v>
      </c>
      <c r="AF1365" s="405">
        <v>0</v>
      </c>
      <c r="AG1365" s="333" t="s">
        <v>3963</v>
      </c>
      <c r="AH1365" s="388" t="s">
        <v>1130</v>
      </c>
      <c r="AI1365" s="388" t="s">
        <v>2389</v>
      </c>
      <c r="AJ1365" s="389">
        <v>21</v>
      </c>
      <c r="AK1365" s="390">
        <v>21</v>
      </c>
      <c r="AL1365" s="333">
        <v>31.5</v>
      </c>
      <c r="AM1365" s="333">
        <v>8.5897714120370363</v>
      </c>
      <c r="AN1365" s="440">
        <v>66.526736111111106</v>
      </c>
      <c r="AO1365" s="389">
        <v>31.293402777777775</v>
      </c>
      <c r="AP1365" s="388">
        <v>3.9375</v>
      </c>
      <c r="AQ1365" s="389">
        <v>3</v>
      </c>
      <c r="AR1365" s="389">
        <v>0</v>
      </c>
      <c r="AS1365" s="389">
        <v>3</v>
      </c>
      <c r="AT1365" s="389">
        <v>0</v>
      </c>
      <c r="AU1365" s="389">
        <v>0</v>
      </c>
      <c r="AV1365" s="389">
        <v>0</v>
      </c>
      <c r="AW1365" s="350">
        <v>1</v>
      </c>
      <c r="AX1365" s="391">
        <v>1</v>
      </c>
      <c r="AY1365" s="83">
        <v>13</v>
      </c>
      <c r="AZ1365" s="5">
        <v>0</v>
      </c>
      <c r="BA1365" s="5" t="s">
        <v>1537</v>
      </c>
      <c r="BB1365" s="5" t="s">
        <v>1537</v>
      </c>
      <c r="BC1365" s="5" t="s">
        <v>1537</v>
      </c>
      <c r="BD1365" s="4" t="s">
        <v>3612</v>
      </c>
      <c r="BE1365" s="5">
        <v>0</v>
      </c>
      <c r="BF1365" s="5">
        <v>0</v>
      </c>
      <c r="BG1365" s="5">
        <v>1</v>
      </c>
      <c r="BH1365" s="5" t="s">
        <v>1537</v>
      </c>
      <c r="BI1365" s="289"/>
      <c r="BJ1365" s="297">
        <v>17</v>
      </c>
      <c r="BK1365" s="297">
        <v>30</v>
      </c>
    </row>
    <row r="1366" spans="1:63" x14ac:dyDescent="0.2">
      <c r="A1366" s="294" t="s">
        <v>374</v>
      </c>
      <c r="B1366" s="290" t="s">
        <v>2393</v>
      </c>
      <c r="C1366" s="340">
        <v>256</v>
      </c>
      <c r="D1366" s="341">
        <v>280</v>
      </c>
      <c r="E1366" s="341">
        <v>302</v>
      </c>
      <c r="F1366" s="341">
        <v>306</v>
      </c>
      <c r="G1366" s="341">
        <v>316</v>
      </c>
      <c r="H1366" s="341">
        <v>346</v>
      </c>
      <c r="I1366" s="342">
        <v>339</v>
      </c>
      <c r="J1366" s="340">
        <v>17</v>
      </c>
      <c r="K1366" s="341">
        <v>36</v>
      </c>
      <c r="L1366" s="341">
        <v>36</v>
      </c>
      <c r="M1366" s="341">
        <v>71</v>
      </c>
      <c r="N1366" s="340">
        <v>256</v>
      </c>
      <c r="O1366" s="341">
        <v>341</v>
      </c>
      <c r="P1366" s="341">
        <v>366</v>
      </c>
      <c r="Q1366" s="343">
        <v>341</v>
      </c>
      <c r="R1366" s="344">
        <v>366</v>
      </c>
      <c r="S1366" s="344">
        <v>418</v>
      </c>
      <c r="T1366" s="344">
        <v>382</v>
      </c>
      <c r="U1366" s="344">
        <v>466</v>
      </c>
      <c r="V1366" s="344">
        <v>466</v>
      </c>
      <c r="W1366" s="344">
        <v>47</v>
      </c>
      <c r="X1366" s="383">
        <v>53</v>
      </c>
      <c r="Y1366" s="384">
        <v>0.12</v>
      </c>
      <c r="Z1366" s="384">
        <v>0.25</v>
      </c>
      <c r="AA1366" s="384">
        <v>0.25</v>
      </c>
      <c r="AB1366" s="385">
        <v>282</v>
      </c>
      <c r="AC1366" s="385">
        <v>414</v>
      </c>
      <c r="AD1366" s="385">
        <v>0</v>
      </c>
      <c r="AE1366" s="385">
        <v>0</v>
      </c>
      <c r="AF1366" s="405">
        <v>0</v>
      </c>
      <c r="AG1366" s="333" t="s">
        <v>3963</v>
      </c>
      <c r="AH1366" s="388" t="s">
        <v>1130</v>
      </c>
      <c r="AI1366" s="388" t="s">
        <v>2389</v>
      </c>
      <c r="AJ1366" s="389">
        <v>21</v>
      </c>
      <c r="AK1366" s="390">
        <v>24</v>
      </c>
      <c r="AL1366" s="333">
        <v>31.5</v>
      </c>
      <c r="AM1366" s="333">
        <v>9.8024450231481488</v>
      </c>
      <c r="AN1366" s="440">
        <v>72.516319444444449</v>
      </c>
      <c r="AO1366" s="389">
        <v>33.939236111111114</v>
      </c>
      <c r="AP1366" s="388">
        <v>4.5</v>
      </c>
      <c r="AQ1366" s="389">
        <v>3</v>
      </c>
      <c r="AR1366" s="389">
        <v>0</v>
      </c>
      <c r="AS1366" s="389">
        <v>3</v>
      </c>
      <c r="AT1366" s="389">
        <v>0</v>
      </c>
      <c r="AU1366" s="389">
        <v>0</v>
      </c>
      <c r="AV1366" s="389">
        <v>0</v>
      </c>
      <c r="AW1366" s="350">
        <v>1</v>
      </c>
      <c r="AX1366" s="391">
        <v>1</v>
      </c>
      <c r="AY1366" s="83">
        <v>13</v>
      </c>
      <c r="AZ1366" s="5">
        <v>0</v>
      </c>
      <c r="BA1366" s="5" t="s">
        <v>1537</v>
      </c>
      <c r="BB1366" s="5" t="s">
        <v>1537</v>
      </c>
      <c r="BC1366" s="5" t="s">
        <v>1537</v>
      </c>
      <c r="BD1366" s="4" t="s">
        <v>3612</v>
      </c>
      <c r="BE1366" s="5">
        <v>0</v>
      </c>
      <c r="BF1366" s="5">
        <v>0</v>
      </c>
      <c r="BG1366" s="5">
        <v>1</v>
      </c>
      <c r="BH1366" s="5" t="s">
        <v>1537</v>
      </c>
      <c r="BI1366" s="289"/>
      <c r="BJ1366" s="297">
        <v>17</v>
      </c>
      <c r="BK1366" s="297">
        <v>32</v>
      </c>
    </row>
    <row r="1367" spans="1:63" x14ac:dyDescent="0.2">
      <c r="A1367" s="294" t="s">
        <v>358</v>
      </c>
      <c r="B1367" s="290" t="s">
        <v>2396</v>
      </c>
      <c r="C1367" s="340">
        <v>165</v>
      </c>
      <c r="D1367" s="341">
        <v>176</v>
      </c>
      <c r="E1367" s="341">
        <v>188</v>
      </c>
      <c r="F1367" s="341">
        <v>190</v>
      </c>
      <c r="G1367" s="341">
        <v>195</v>
      </c>
      <c r="H1367" s="341">
        <v>212</v>
      </c>
      <c r="I1367" s="342">
        <v>231</v>
      </c>
      <c r="J1367" s="340">
        <v>17</v>
      </c>
      <c r="K1367" s="341">
        <v>36</v>
      </c>
      <c r="L1367" s="341">
        <v>18</v>
      </c>
      <c r="M1367" s="341">
        <v>36</v>
      </c>
      <c r="N1367" s="340">
        <v>165</v>
      </c>
      <c r="O1367" s="341">
        <v>210</v>
      </c>
      <c r="P1367" s="341">
        <v>226</v>
      </c>
      <c r="Q1367" s="343">
        <v>210</v>
      </c>
      <c r="R1367" s="344">
        <v>226</v>
      </c>
      <c r="S1367" s="344">
        <v>253</v>
      </c>
      <c r="T1367" s="344">
        <v>236</v>
      </c>
      <c r="U1367" s="344">
        <v>280</v>
      </c>
      <c r="V1367" s="344">
        <v>280</v>
      </c>
      <c r="W1367" s="344">
        <v>47</v>
      </c>
      <c r="X1367" s="383">
        <v>53</v>
      </c>
      <c r="Y1367" s="384">
        <v>0.12</v>
      </c>
      <c r="Z1367" s="384">
        <v>0.25</v>
      </c>
      <c r="AA1367" s="384">
        <v>0.25</v>
      </c>
      <c r="AB1367" s="385">
        <v>94</v>
      </c>
      <c r="AC1367" s="385">
        <v>138</v>
      </c>
      <c r="AD1367" s="385">
        <v>22</v>
      </c>
      <c r="AE1367" s="385">
        <v>0</v>
      </c>
      <c r="AF1367" s="405">
        <v>1</v>
      </c>
      <c r="AG1367" s="333" t="s">
        <v>3963</v>
      </c>
      <c r="AH1367" s="388" t="s">
        <v>1130</v>
      </c>
      <c r="AI1367" s="388" t="s">
        <v>2395</v>
      </c>
      <c r="AJ1367" s="389">
        <v>21</v>
      </c>
      <c r="AK1367" s="390">
        <v>12</v>
      </c>
      <c r="AL1367" s="333">
        <v>31.5</v>
      </c>
      <c r="AM1367" s="333">
        <v>4.9517505787037033</v>
      </c>
      <c r="AN1367" s="440">
        <v>41.672152777777782</v>
      </c>
      <c r="AO1367" s="389">
        <v>22.043402777777775</v>
      </c>
      <c r="AP1367" s="388">
        <v>2.25</v>
      </c>
      <c r="AQ1367" s="389">
        <v>2</v>
      </c>
      <c r="AR1367" s="389">
        <v>1</v>
      </c>
      <c r="AS1367" s="389">
        <v>1</v>
      </c>
      <c r="AT1367" s="389">
        <v>0</v>
      </c>
      <c r="AU1367" s="389">
        <v>1</v>
      </c>
      <c r="AV1367" s="389">
        <v>2</v>
      </c>
      <c r="AW1367" s="350">
        <v>1</v>
      </c>
      <c r="AX1367" s="391">
        <v>1</v>
      </c>
      <c r="AY1367" s="83">
        <v>12</v>
      </c>
      <c r="AZ1367" s="5">
        <v>0</v>
      </c>
      <c r="BA1367" s="5" t="s">
        <v>1537</v>
      </c>
      <c r="BB1367" s="5" t="s">
        <v>1537</v>
      </c>
      <c r="BC1367" s="5" t="s">
        <v>1537</v>
      </c>
      <c r="BD1367" s="4" t="s">
        <v>3612</v>
      </c>
      <c r="BE1367" s="5">
        <v>0</v>
      </c>
      <c r="BF1367" s="5">
        <v>0</v>
      </c>
      <c r="BG1367" s="5">
        <v>1</v>
      </c>
      <c r="BH1367" s="5" t="s">
        <v>1537</v>
      </c>
      <c r="BI1367" s="289"/>
      <c r="BJ1367" s="297">
        <v>17</v>
      </c>
      <c r="BK1367" s="297">
        <v>20</v>
      </c>
    </row>
    <row r="1368" spans="1:63" x14ac:dyDescent="0.2">
      <c r="A1368" s="294" t="s">
        <v>359</v>
      </c>
      <c r="B1368" s="290" t="s">
        <v>2397</v>
      </c>
      <c r="C1368" s="340">
        <v>174</v>
      </c>
      <c r="D1368" s="341">
        <v>188</v>
      </c>
      <c r="E1368" s="341">
        <v>203</v>
      </c>
      <c r="F1368" s="341">
        <v>205</v>
      </c>
      <c r="G1368" s="341">
        <v>211</v>
      </c>
      <c r="H1368" s="341">
        <v>231</v>
      </c>
      <c r="I1368" s="342">
        <v>252</v>
      </c>
      <c r="J1368" s="340">
        <v>17</v>
      </c>
      <c r="K1368" s="341">
        <v>36</v>
      </c>
      <c r="L1368" s="341">
        <v>22</v>
      </c>
      <c r="M1368" s="341">
        <v>45</v>
      </c>
      <c r="N1368" s="340">
        <v>174</v>
      </c>
      <c r="O1368" s="341">
        <v>226</v>
      </c>
      <c r="P1368" s="341">
        <v>242</v>
      </c>
      <c r="Q1368" s="343">
        <v>226</v>
      </c>
      <c r="R1368" s="344">
        <v>242</v>
      </c>
      <c r="S1368" s="344">
        <v>274</v>
      </c>
      <c r="T1368" s="344">
        <v>258</v>
      </c>
      <c r="U1368" s="344">
        <v>301</v>
      </c>
      <c r="V1368" s="344">
        <v>301</v>
      </c>
      <c r="W1368" s="344">
        <v>47</v>
      </c>
      <c r="X1368" s="383">
        <v>53</v>
      </c>
      <c r="Y1368" s="384">
        <v>0.12</v>
      </c>
      <c r="Z1368" s="384">
        <v>0.25</v>
      </c>
      <c r="AA1368" s="384">
        <v>0.25</v>
      </c>
      <c r="AB1368" s="385">
        <v>94</v>
      </c>
      <c r="AC1368" s="385">
        <v>138</v>
      </c>
      <c r="AD1368" s="385">
        <v>22</v>
      </c>
      <c r="AE1368" s="385">
        <v>0</v>
      </c>
      <c r="AF1368" s="405">
        <v>1</v>
      </c>
      <c r="AG1368" s="333" t="s">
        <v>3963</v>
      </c>
      <c r="AH1368" s="388" t="s">
        <v>1130</v>
      </c>
      <c r="AI1368" s="388" t="s">
        <v>2395</v>
      </c>
      <c r="AJ1368" s="389">
        <v>21</v>
      </c>
      <c r="AK1368" s="390">
        <v>15</v>
      </c>
      <c r="AL1368" s="333">
        <v>31.5</v>
      </c>
      <c r="AM1368" s="333">
        <v>6.1644241898148149</v>
      </c>
      <c r="AN1368" s="440">
        <v>46.836736111111115</v>
      </c>
      <c r="AO1368" s="389">
        <v>24.230902777777779</v>
      </c>
      <c r="AP1368" s="388">
        <v>2.8125</v>
      </c>
      <c r="AQ1368" s="389">
        <v>2</v>
      </c>
      <c r="AR1368" s="389">
        <v>1</v>
      </c>
      <c r="AS1368" s="389">
        <v>1</v>
      </c>
      <c r="AT1368" s="389">
        <v>0</v>
      </c>
      <c r="AU1368" s="389">
        <v>1</v>
      </c>
      <c r="AV1368" s="389">
        <v>2</v>
      </c>
      <c r="AW1368" s="350">
        <v>1</v>
      </c>
      <c r="AX1368" s="391">
        <v>1</v>
      </c>
      <c r="AY1368" s="83">
        <v>12</v>
      </c>
      <c r="AZ1368" s="5">
        <v>0</v>
      </c>
      <c r="BA1368" s="5" t="s">
        <v>1537</v>
      </c>
      <c r="BB1368" s="5" t="s">
        <v>1537</v>
      </c>
      <c r="BC1368" s="5" t="s">
        <v>1537</v>
      </c>
      <c r="BD1368" s="4" t="s">
        <v>3612</v>
      </c>
      <c r="BE1368" s="5">
        <v>0</v>
      </c>
      <c r="BF1368" s="5">
        <v>0</v>
      </c>
      <c r="BG1368" s="5">
        <v>1</v>
      </c>
      <c r="BH1368" s="5" t="s">
        <v>1537</v>
      </c>
      <c r="BI1368" s="289"/>
      <c r="BJ1368" s="297">
        <v>17</v>
      </c>
      <c r="BK1368" s="297">
        <v>22</v>
      </c>
    </row>
    <row r="1369" spans="1:63" x14ac:dyDescent="0.2">
      <c r="A1369" s="294" t="s">
        <v>360</v>
      </c>
      <c r="B1369" s="290" t="s">
        <v>2398</v>
      </c>
      <c r="C1369" s="340">
        <v>182</v>
      </c>
      <c r="D1369" s="341">
        <v>201</v>
      </c>
      <c r="E1369" s="341">
        <v>217</v>
      </c>
      <c r="F1369" s="341">
        <v>221</v>
      </c>
      <c r="G1369" s="341">
        <v>227</v>
      </c>
      <c r="H1369" s="341">
        <v>249</v>
      </c>
      <c r="I1369" s="342">
        <v>276</v>
      </c>
      <c r="J1369" s="340">
        <v>17</v>
      </c>
      <c r="K1369" s="341">
        <v>36</v>
      </c>
      <c r="L1369" s="341">
        <v>26</v>
      </c>
      <c r="M1369" s="341">
        <v>54</v>
      </c>
      <c r="N1369" s="340">
        <v>182</v>
      </c>
      <c r="O1369" s="341">
        <v>244</v>
      </c>
      <c r="P1369" s="341">
        <v>262</v>
      </c>
      <c r="Q1369" s="343">
        <v>244</v>
      </c>
      <c r="R1369" s="344">
        <v>262</v>
      </c>
      <c r="S1369" s="344">
        <v>288</v>
      </c>
      <c r="T1369" s="344">
        <v>289</v>
      </c>
      <c r="U1369" s="344">
        <v>315</v>
      </c>
      <c r="V1369" s="344">
        <v>315</v>
      </c>
      <c r="W1369" s="344">
        <v>47</v>
      </c>
      <c r="X1369" s="383">
        <v>53</v>
      </c>
      <c r="Y1369" s="384">
        <v>0.12</v>
      </c>
      <c r="Z1369" s="384">
        <v>0.25</v>
      </c>
      <c r="AA1369" s="384">
        <v>0.25</v>
      </c>
      <c r="AB1369" s="385">
        <v>94</v>
      </c>
      <c r="AC1369" s="385">
        <v>138</v>
      </c>
      <c r="AD1369" s="385">
        <v>22</v>
      </c>
      <c r="AE1369" s="385">
        <v>0</v>
      </c>
      <c r="AF1369" s="405">
        <v>1</v>
      </c>
      <c r="AG1369" s="333" t="s">
        <v>3963</v>
      </c>
      <c r="AH1369" s="388" t="s">
        <v>1130</v>
      </c>
      <c r="AI1369" s="388" t="s">
        <v>2395</v>
      </c>
      <c r="AJ1369" s="389">
        <v>21</v>
      </c>
      <c r="AK1369" s="390">
        <v>18</v>
      </c>
      <c r="AL1369" s="333">
        <v>31.5</v>
      </c>
      <c r="AM1369" s="333">
        <v>7.3770978009259256</v>
      </c>
      <c r="AN1369" s="440">
        <v>52.001319444444448</v>
      </c>
      <c r="AO1369" s="389">
        <v>26.418402777777779</v>
      </c>
      <c r="AP1369" s="388">
        <v>3.375</v>
      </c>
      <c r="AQ1369" s="389">
        <v>2</v>
      </c>
      <c r="AR1369" s="389">
        <v>1</v>
      </c>
      <c r="AS1369" s="389">
        <v>1</v>
      </c>
      <c r="AT1369" s="389">
        <v>0</v>
      </c>
      <c r="AU1369" s="389">
        <v>1</v>
      </c>
      <c r="AV1369" s="389">
        <v>2</v>
      </c>
      <c r="AW1369" s="350">
        <v>1</v>
      </c>
      <c r="AX1369" s="391">
        <v>1</v>
      </c>
      <c r="AY1369" s="83">
        <v>12</v>
      </c>
      <c r="AZ1369" s="5">
        <v>0</v>
      </c>
      <c r="BA1369" s="5" t="s">
        <v>1537</v>
      </c>
      <c r="BB1369" s="5" t="s">
        <v>1537</v>
      </c>
      <c r="BC1369" s="5" t="s">
        <v>1537</v>
      </c>
      <c r="BD1369" s="4" t="s">
        <v>3612</v>
      </c>
      <c r="BE1369" s="5">
        <v>0</v>
      </c>
      <c r="BF1369" s="5">
        <v>0</v>
      </c>
      <c r="BG1369" s="5">
        <v>1</v>
      </c>
      <c r="BH1369" s="5" t="s">
        <v>1537</v>
      </c>
      <c r="BI1369" s="289"/>
      <c r="BJ1369" s="297">
        <v>17</v>
      </c>
      <c r="BK1369" s="297">
        <v>23</v>
      </c>
    </row>
    <row r="1370" spans="1:63" x14ac:dyDescent="0.2">
      <c r="A1370" s="294" t="s">
        <v>361</v>
      </c>
      <c r="B1370" s="290" t="s">
        <v>2399</v>
      </c>
      <c r="C1370" s="340">
        <v>190</v>
      </c>
      <c r="D1370" s="341">
        <v>211</v>
      </c>
      <c r="E1370" s="341">
        <v>232</v>
      </c>
      <c r="F1370" s="341">
        <v>236</v>
      </c>
      <c r="G1370" s="341">
        <v>242</v>
      </c>
      <c r="H1370" s="341">
        <v>267</v>
      </c>
      <c r="I1370" s="342">
        <v>296</v>
      </c>
      <c r="J1370" s="340">
        <v>17</v>
      </c>
      <c r="K1370" s="341">
        <v>36</v>
      </c>
      <c r="L1370" s="341">
        <v>31</v>
      </c>
      <c r="M1370" s="341">
        <v>62</v>
      </c>
      <c r="N1370" s="340">
        <v>190</v>
      </c>
      <c r="O1370" s="341">
        <v>258</v>
      </c>
      <c r="P1370" s="341">
        <v>277</v>
      </c>
      <c r="Q1370" s="343">
        <v>258</v>
      </c>
      <c r="R1370" s="344">
        <v>277</v>
      </c>
      <c r="S1370" s="344">
        <v>304</v>
      </c>
      <c r="T1370" s="344">
        <v>301</v>
      </c>
      <c r="U1370" s="344">
        <v>333</v>
      </c>
      <c r="V1370" s="344">
        <v>333</v>
      </c>
      <c r="W1370" s="344">
        <v>47</v>
      </c>
      <c r="X1370" s="383">
        <v>53</v>
      </c>
      <c r="Y1370" s="384">
        <v>0.12</v>
      </c>
      <c r="Z1370" s="384">
        <v>0.25</v>
      </c>
      <c r="AA1370" s="384">
        <v>0.25</v>
      </c>
      <c r="AB1370" s="385">
        <v>94</v>
      </c>
      <c r="AC1370" s="385">
        <v>138</v>
      </c>
      <c r="AD1370" s="385">
        <v>22</v>
      </c>
      <c r="AE1370" s="385">
        <v>0</v>
      </c>
      <c r="AF1370" s="405">
        <v>1</v>
      </c>
      <c r="AG1370" s="333" t="s">
        <v>3963</v>
      </c>
      <c r="AH1370" s="388" t="s">
        <v>1130</v>
      </c>
      <c r="AI1370" s="388" t="s">
        <v>2395</v>
      </c>
      <c r="AJ1370" s="389">
        <v>21</v>
      </c>
      <c r="AK1370" s="390">
        <v>21</v>
      </c>
      <c r="AL1370" s="333">
        <v>31.5</v>
      </c>
      <c r="AM1370" s="333">
        <v>8.5897714120370363</v>
      </c>
      <c r="AN1370" s="440">
        <v>57.165902777777774</v>
      </c>
      <c r="AO1370" s="389">
        <v>28.605902777777775</v>
      </c>
      <c r="AP1370" s="388">
        <v>3.9375</v>
      </c>
      <c r="AQ1370" s="389">
        <v>2</v>
      </c>
      <c r="AR1370" s="389">
        <v>1</v>
      </c>
      <c r="AS1370" s="389">
        <v>1</v>
      </c>
      <c r="AT1370" s="389">
        <v>0</v>
      </c>
      <c r="AU1370" s="389">
        <v>1</v>
      </c>
      <c r="AV1370" s="389">
        <v>2</v>
      </c>
      <c r="AW1370" s="350">
        <v>1</v>
      </c>
      <c r="AX1370" s="391">
        <v>1</v>
      </c>
      <c r="AY1370" s="83">
        <v>12</v>
      </c>
      <c r="AZ1370" s="5">
        <v>0</v>
      </c>
      <c r="BA1370" s="5" t="s">
        <v>1537</v>
      </c>
      <c r="BB1370" s="5" t="s">
        <v>1537</v>
      </c>
      <c r="BC1370" s="5" t="s">
        <v>1537</v>
      </c>
      <c r="BD1370" s="4" t="s">
        <v>3612</v>
      </c>
      <c r="BE1370" s="5">
        <v>0</v>
      </c>
      <c r="BF1370" s="5">
        <v>0</v>
      </c>
      <c r="BG1370" s="5">
        <v>1</v>
      </c>
      <c r="BH1370" s="5" t="s">
        <v>1537</v>
      </c>
      <c r="BI1370" s="289"/>
      <c r="BJ1370" s="297">
        <v>17</v>
      </c>
      <c r="BK1370" s="297">
        <v>25</v>
      </c>
    </row>
    <row r="1371" spans="1:63" x14ac:dyDescent="0.2">
      <c r="A1371" s="294" t="s">
        <v>363</v>
      </c>
      <c r="B1371" s="290" t="s">
        <v>2400</v>
      </c>
      <c r="C1371" s="340">
        <v>201</v>
      </c>
      <c r="D1371" s="341">
        <v>226</v>
      </c>
      <c r="E1371" s="341">
        <v>249</v>
      </c>
      <c r="F1371" s="341">
        <v>253</v>
      </c>
      <c r="G1371" s="341">
        <v>260</v>
      </c>
      <c r="H1371" s="341">
        <v>286</v>
      </c>
      <c r="I1371" s="342">
        <v>320</v>
      </c>
      <c r="J1371" s="340">
        <v>17</v>
      </c>
      <c r="K1371" s="341">
        <v>36</v>
      </c>
      <c r="L1371" s="341">
        <v>36</v>
      </c>
      <c r="M1371" s="341">
        <v>71</v>
      </c>
      <c r="N1371" s="340">
        <v>201</v>
      </c>
      <c r="O1371" s="341">
        <v>284</v>
      </c>
      <c r="P1371" s="341">
        <v>305</v>
      </c>
      <c r="Q1371" s="343">
        <v>284</v>
      </c>
      <c r="R1371" s="344">
        <v>305</v>
      </c>
      <c r="S1371" s="344">
        <v>344</v>
      </c>
      <c r="T1371" s="344">
        <v>324</v>
      </c>
      <c r="U1371" s="344">
        <v>387</v>
      </c>
      <c r="V1371" s="344">
        <v>387</v>
      </c>
      <c r="W1371" s="344">
        <v>47</v>
      </c>
      <c r="X1371" s="383">
        <v>53</v>
      </c>
      <c r="Y1371" s="384">
        <v>0.12</v>
      </c>
      <c r="Z1371" s="384">
        <v>0.25</v>
      </c>
      <c r="AA1371" s="384">
        <v>0.25</v>
      </c>
      <c r="AB1371" s="385">
        <v>94</v>
      </c>
      <c r="AC1371" s="385">
        <v>138</v>
      </c>
      <c r="AD1371" s="385">
        <v>44</v>
      </c>
      <c r="AE1371" s="385">
        <v>0</v>
      </c>
      <c r="AF1371" s="405">
        <v>0</v>
      </c>
      <c r="AG1371" s="333" t="s">
        <v>3963</v>
      </c>
      <c r="AH1371" s="388" t="s">
        <v>1130</v>
      </c>
      <c r="AI1371" s="388" t="s">
        <v>2395</v>
      </c>
      <c r="AJ1371" s="389">
        <v>21</v>
      </c>
      <c r="AK1371" s="390">
        <v>24</v>
      </c>
      <c r="AL1371" s="333">
        <v>31.5</v>
      </c>
      <c r="AM1371" s="333">
        <v>9.8024450231481488</v>
      </c>
      <c r="AN1371" s="440">
        <v>62.690486111111106</v>
      </c>
      <c r="AO1371" s="389">
        <v>30.793402777777779</v>
      </c>
      <c r="AP1371" s="388">
        <v>4.5</v>
      </c>
      <c r="AQ1371" s="389">
        <v>3</v>
      </c>
      <c r="AR1371" s="389">
        <v>2</v>
      </c>
      <c r="AS1371" s="389">
        <v>1</v>
      </c>
      <c r="AT1371" s="389">
        <v>0</v>
      </c>
      <c r="AU1371" s="389">
        <v>1</v>
      </c>
      <c r="AV1371" s="389">
        <v>4</v>
      </c>
      <c r="AW1371" s="350">
        <v>1</v>
      </c>
      <c r="AX1371" s="391">
        <v>1</v>
      </c>
      <c r="AY1371" s="83">
        <v>13</v>
      </c>
      <c r="AZ1371" s="5">
        <v>0</v>
      </c>
      <c r="BA1371" s="5" t="s">
        <v>1537</v>
      </c>
      <c r="BB1371" s="5" t="s">
        <v>1537</v>
      </c>
      <c r="BC1371" s="5" t="s">
        <v>1537</v>
      </c>
      <c r="BD1371" s="4" t="s">
        <v>3612</v>
      </c>
      <c r="BE1371" s="5">
        <v>0</v>
      </c>
      <c r="BF1371" s="5">
        <v>0</v>
      </c>
      <c r="BG1371" s="5">
        <v>1</v>
      </c>
      <c r="BH1371" s="5" t="s">
        <v>1537</v>
      </c>
      <c r="BI1371" s="289"/>
      <c r="BJ1371" s="297">
        <v>17</v>
      </c>
      <c r="BK1371" s="297">
        <v>26</v>
      </c>
    </row>
    <row r="1372" spans="1:63" x14ac:dyDescent="0.2">
      <c r="A1372" s="294" t="s">
        <v>1790</v>
      </c>
      <c r="B1372" s="290" t="s">
        <v>2394</v>
      </c>
      <c r="C1372" s="340">
        <v>166</v>
      </c>
      <c r="D1372" s="341">
        <v>172</v>
      </c>
      <c r="E1372" s="341">
        <v>182</v>
      </c>
      <c r="F1372" s="341">
        <v>183</v>
      </c>
      <c r="G1372" s="341">
        <v>188</v>
      </c>
      <c r="H1372" s="341">
        <v>205</v>
      </c>
      <c r="I1372" s="342">
        <v>219</v>
      </c>
      <c r="J1372" s="340">
        <v>17</v>
      </c>
      <c r="K1372" s="341">
        <v>36</v>
      </c>
      <c r="L1372" s="341">
        <v>13</v>
      </c>
      <c r="M1372" s="341">
        <v>27</v>
      </c>
      <c r="N1372" s="340">
        <v>166</v>
      </c>
      <c r="O1372" s="341">
        <v>205</v>
      </c>
      <c r="P1372" s="341">
        <v>219</v>
      </c>
      <c r="Q1372" s="343">
        <v>205</v>
      </c>
      <c r="R1372" s="344">
        <v>219</v>
      </c>
      <c r="S1372" s="344">
        <v>244</v>
      </c>
      <c r="T1372" s="344">
        <v>229</v>
      </c>
      <c r="U1372" s="344">
        <v>277</v>
      </c>
      <c r="V1372" s="344">
        <v>277</v>
      </c>
      <c r="W1372" s="344">
        <v>47</v>
      </c>
      <c r="X1372" s="383">
        <v>53</v>
      </c>
      <c r="Y1372" s="384">
        <v>0.12</v>
      </c>
      <c r="Z1372" s="384">
        <v>0.25</v>
      </c>
      <c r="AA1372" s="384">
        <v>0.25</v>
      </c>
      <c r="AB1372" s="385">
        <v>94</v>
      </c>
      <c r="AC1372" s="385">
        <v>138</v>
      </c>
      <c r="AD1372" s="385">
        <v>22</v>
      </c>
      <c r="AE1372" s="385">
        <v>0</v>
      </c>
      <c r="AF1372" s="405">
        <v>1</v>
      </c>
      <c r="AG1372" s="333" t="s">
        <v>3963</v>
      </c>
      <c r="AH1372" s="388" t="s">
        <v>1130</v>
      </c>
      <c r="AI1372" s="388" t="s">
        <v>2395</v>
      </c>
      <c r="AJ1372" s="389">
        <v>21</v>
      </c>
      <c r="AK1372" s="390">
        <v>9</v>
      </c>
      <c r="AL1372" s="333">
        <v>31.5</v>
      </c>
      <c r="AM1372" s="333">
        <v>3.7390769675925926</v>
      </c>
      <c r="AN1372" s="440">
        <v>36.507569444444449</v>
      </c>
      <c r="AO1372" s="389">
        <v>19.855902777777775</v>
      </c>
      <c r="AP1372" s="388">
        <v>1.6875</v>
      </c>
      <c r="AQ1372" s="389">
        <v>2</v>
      </c>
      <c r="AR1372" s="389">
        <v>1</v>
      </c>
      <c r="AS1372" s="389">
        <v>1</v>
      </c>
      <c r="AT1372" s="389">
        <v>0</v>
      </c>
      <c r="AU1372" s="389">
        <v>1</v>
      </c>
      <c r="AV1372" s="389">
        <v>2</v>
      </c>
      <c r="AW1372" s="350">
        <v>1</v>
      </c>
      <c r="AX1372" s="391">
        <v>1</v>
      </c>
      <c r="AY1372" s="83">
        <v>12</v>
      </c>
      <c r="AZ1372" s="5">
        <v>0</v>
      </c>
      <c r="BA1372" s="5" t="s">
        <v>1537</v>
      </c>
      <c r="BB1372" s="5" t="s">
        <v>1537</v>
      </c>
      <c r="BC1372" s="5" t="s">
        <v>1537</v>
      </c>
      <c r="BD1372" s="4" t="s">
        <v>3612</v>
      </c>
      <c r="BE1372" s="5">
        <v>0</v>
      </c>
      <c r="BF1372" s="5">
        <v>0</v>
      </c>
      <c r="BG1372" s="5">
        <v>1</v>
      </c>
      <c r="BH1372" s="5" t="s">
        <v>1537</v>
      </c>
      <c r="BI1372" s="289"/>
      <c r="BJ1372" s="297">
        <v>17</v>
      </c>
      <c r="BK1372" s="297">
        <v>19</v>
      </c>
    </row>
    <row r="1373" spans="1:63" x14ac:dyDescent="0.2">
      <c r="A1373" s="294" t="s">
        <v>362</v>
      </c>
      <c r="B1373" s="290" t="s">
        <v>2400</v>
      </c>
      <c r="C1373" s="340">
        <v>198</v>
      </c>
      <c r="D1373" s="341">
        <v>223</v>
      </c>
      <c r="E1373" s="341">
        <v>246</v>
      </c>
      <c r="F1373" s="341">
        <v>250</v>
      </c>
      <c r="G1373" s="341">
        <v>257</v>
      </c>
      <c r="H1373" s="341">
        <v>284</v>
      </c>
      <c r="I1373" s="342">
        <v>318</v>
      </c>
      <c r="J1373" s="340">
        <v>17</v>
      </c>
      <c r="K1373" s="341">
        <v>36</v>
      </c>
      <c r="L1373" s="341">
        <v>36</v>
      </c>
      <c r="M1373" s="341">
        <v>72</v>
      </c>
      <c r="N1373" s="340">
        <v>198</v>
      </c>
      <c r="O1373" s="341">
        <v>274</v>
      </c>
      <c r="P1373" s="341">
        <v>294</v>
      </c>
      <c r="Q1373" s="343">
        <v>274</v>
      </c>
      <c r="R1373" s="344">
        <v>294</v>
      </c>
      <c r="S1373" s="344">
        <v>322</v>
      </c>
      <c r="T1373" s="344">
        <v>311</v>
      </c>
      <c r="U1373" s="344">
        <v>351</v>
      </c>
      <c r="V1373" s="344">
        <v>351</v>
      </c>
      <c r="W1373" s="344">
        <v>47</v>
      </c>
      <c r="X1373" s="383">
        <v>53</v>
      </c>
      <c r="Y1373" s="384">
        <v>0.12</v>
      </c>
      <c r="Z1373" s="384">
        <v>0.25</v>
      </c>
      <c r="AA1373" s="384">
        <v>0.25</v>
      </c>
      <c r="AB1373" s="385">
        <v>94</v>
      </c>
      <c r="AC1373" s="385">
        <v>138</v>
      </c>
      <c r="AD1373" s="385">
        <v>22</v>
      </c>
      <c r="AE1373" s="385">
        <v>0</v>
      </c>
      <c r="AF1373" s="405">
        <v>1</v>
      </c>
      <c r="AG1373" s="333" t="s">
        <v>3963</v>
      </c>
      <c r="AH1373" s="388" t="s">
        <v>1130</v>
      </c>
      <c r="AI1373" s="388" t="s">
        <v>2395</v>
      </c>
      <c r="AJ1373" s="389">
        <v>21</v>
      </c>
      <c r="AK1373" s="390">
        <v>24</v>
      </c>
      <c r="AL1373" s="333">
        <v>31.5</v>
      </c>
      <c r="AM1373" s="333">
        <v>9.8024450231481488</v>
      </c>
      <c r="AN1373" s="440">
        <v>62.330486111111107</v>
      </c>
      <c r="AO1373" s="389">
        <v>30.793402777777779</v>
      </c>
      <c r="AP1373" s="388">
        <v>4.5</v>
      </c>
      <c r="AQ1373" s="389">
        <v>2</v>
      </c>
      <c r="AR1373" s="389">
        <v>1</v>
      </c>
      <c r="AS1373" s="389">
        <v>1</v>
      </c>
      <c r="AT1373" s="389">
        <v>0</v>
      </c>
      <c r="AU1373" s="389">
        <v>1</v>
      </c>
      <c r="AV1373" s="389">
        <v>2</v>
      </c>
      <c r="AW1373" s="350">
        <v>1</v>
      </c>
      <c r="AX1373" s="391">
        <v>1</v>
      </c>
      <c r="AY1373" s="83">
        <v>12</v>
      </c>
      <c r="AZ1373" s="5">
        <v>0</v>
      </c>
      <c r="BA1373" s="5" t="s">
        <v>1537</v>
      </c>
      <c r="BB1373" s="5" t="s">
        <v>1537</v>
      </c>
      <c r="BC1373" s="5" t="s">
        <v>1537</v>
      </c>
      <c r="BD1373" s="4" t="s">
        <v>3612</v>
      </c>
      <c r="BE1373" s="5">
        <v>0</v>
      </c>
      <c r="BF1373" s="5">
        <v>0</v>
      </c>
      <c r="BG1373" s="5">
        <v>1</v>
      </c>
      <c r="BH1373" s="5" t="s">
        <v>1537</v>
      </c>
      <c r="BI1373" s="289"/>
      <c r="BJ1373" s="297">
        <v>17</v>
      </c>
      <c r="BK1373" s="297">
        <v>26</v>
      </c>
    </row>
    <row r="1374" spans="1:63" x14ac:dyDescent="0.2">
      <c r="A1374" s="294" t="s">
        <v>364</v>
      </c>
      <c r="B1374" s="290" t="s">
        <v>2401</v>
      </c>
      <c r="C1374" s="340">
        <v>210</v>
      </c>
      <c r="D1374" s="341">
        <v>240</v>
      </c>
      <c r="E1374" s="341">
        <v>265</v>
      </c>
      <c r="F1374" s="341">
        <v>270</v>
      </c>
      <c r="G1374" s="341">
        <v>278</v>
      </c>
      <c r="H1374" s="341">
        <v>305</v>
      </c>
      <c r="I1374" s="342">
        <v>343</v>
      </c>
      <c r="J1374" s="340">
        <v>17</v>
      </c>
      <c r="K1374" s="341">
        <v>36</v>
      </c>
      <c r="L1374" s="341">
        <v>40</v>
      </c>
      <c r="M1374" s="341">
        <v>80</v>
      </c>
      <c r="N1374" s="340">
        <v>210</v>
      </c>
      <c r="O1374" s="341">
        <v>302</v>
      </c>
      <c r="P1374" s="341">
        <v>326</v>
      </c>
      <c r="Q1374" s="343">
        <v>302</v>
      </c>
      <c r="R1374" s="344">
        <v>326</v>
      </c>
      <c r="S1374" s="344">
        <v>363</v>
      </c>
      <c r="T1374" s="344">
        <v>365</v>
      </c>
      <c r="U1374" s="344">
        <v>407</v>
      </c>
      <c r="V1374" s="344">
        <v>407</v>
      </c>
      <c r="W1374" s="344">
        <v>47</v>
      </c>
      <c r="X1374" s="383">
        <v>53</v>
      </c>
      <c r="Y1374" s="384">
        <v>0.12</v>
      </c>
      <c r="Z1374" s="384">
        <v>0.25</v>
      </c>
      <c r="AA1374" s="384">
        <v>0.25</v>
      </c>
      <c r="AB1374" s="385">
        <v>94</v>
      </c>
      <c r="AC1374" s="385">
        <v>138</v>
      </c>
      <c r="AD1374" s="385">
        <v>44</v>
      </c>
      <c r="AE1374" s="385">
        <v>0</v>
      </c>
      <c r="AF1374" s="405">
        <v>0</v>
      </c>
      <c r="AG1374" s="333" t="s">
        <v>3963</v>
      </c>
      <c r="AH1374" s="388" t="s">
        <v>1130</v>
      </c>
      <c r="AI1374" s="388" t="s">
        <v>2395</v>
      </c>
      <c r="AJ1374" s="389">
        <v>21</v>
      </c>
      <c r="AK1374" s="390">
        <v>27</v>
      </c>
      <c r="AL1374" s="333">
        <v>31.5</v>
      </c>
      <c r="AM1374" s="333">
        <v>11.01511863425926</v>
      </c>
      <c r="AN1374" s="440">
        <v>67.855069444444439</v>
      </c>
      <c r="AO1374" s="389">
        <v>32.980902777777779</v>
      </c>
      <c r="AP1374" s="388">
        <v>5.0625</v>
      </c>
      <c r="AQ1374" s="389">
        <v>3</v>
      </c>
      <c r="AR1374" s="389">
        <v>2</v>
      </c>
      <c r="AS1374" s="389">
        <v>1</v>
      </c>
      <c r="AT1374" s="389">
        <v>0</v>
      </c>
      <c r="AU1374" s="389">
        <v>1</v>
      </c>
      <c r="AV1374" s="389">
        <v>4</v>
      </c>
      <c r="AW1374" s="350">
        <v>1</v>
      </c>
      <c r="AX1374" s="391">
        <v>1</v>
      </c>
      <c r="AY1374" s="83">
        <v>13</v>
      </c>
      <c r="AZ1374" s="5">
        <v>0</v>
      </c>
      <c r="BA1374" s="5" t="s">
        <v>1537</v>
      </c>
      <c r="BB1374" s="5" t="s">
        <v>1537</v>
      </c>
      <c r="BC1374" s="5" t="s">
        <v>1537</v>
      </c>
      <c r="BD1374" s="4" t="s">
        <v>3612</v>
      </c>
      <c r="BE1374" s="5">
        <v>0</v>
      </c>
      <c r="BF1374" s="5">
        <v>0</v>
      </c>
      <c r="BG1374" s="5">
        <v>1</v>
      </c>
      <c r="BH1374" s="5" t="s">
        <v>1537</v>
      </c>
      <c r="BI1374" s="289"/>
      <c r="BJ1374" s="297">
        <v>17</v>
      </c>
      <c r="BK1374" s="297">
        <v>28</v>
      </c>
    </row>
    <row r="1375" spans="1:63" x14ac:dyDescent="0.2">
      <c r="A1375" s="294" t="s">
        <v>365</v>
      </c>
      <c r="B1375" s="290" t="s">
        <v>2402</v>
      </c>
      <c r="C1375" s="340">
        <v>215</v>
      </c>
      <c r="D1375" s="341">
        <v>249</v>
      </c>
      <c r="E1375" s="341">
        <v>278</v>
      </c>
      <c r="F1375" s="341">
        <v>282</v>
      </c>
      <c r="G1375" s="341">
        <v>291</v>
      </c>
      <c r="H1375" s="341">
        <v>320</v>
      </c>
      <c r="I1375" s="342">
        <v>363</v>
      </c>
      <c r="J1375" s="340">
        <v>17</v>
      </c>
      <c r="K1375" s="341">
        <v>36</v>
      </c>
      <c r="L1375" s="341">
        <v>44</v>
      </c>
      <c r="M1375" s="341">
        <v>90</v>
      </c>
      <c r="N1375" s="340">
        <v>215</v>
      </c>
      <c r="O1375" s="341">
        <v>318</v>
      </c>
      <c r="P1375" s="341">
        <v>338</v>
      </c>
      <c r="Q1375" s="343">
        <v>318</v>
      </c>
      <c r="R1375" s="344">
        <v>338</v>
      </c>
      <c r="S1375" s="344">
        <v>386</v>
      </c>
      <c r="T1375" s="344">
        <v>374</v>
      </c>
      <c r="U1375" s="344">
        <v>430</v>
      </c>
      <c r="V1375" s="344">
        <v>430</v>
      </c>
      <c r="W1375" s="344">
        <v>47</v>
      </c>
      <c r="X1375" s="383">
        <v>53</v>
      </c>
      <c r="Y1375" s="384">
        <v>0.12</v>
      </c>
      <c r="Z1375" s="384">
        <v>0.25</v>
      </c>
      <c r="AA1375" s="384">
        <v>0.25</v>
      </c>
      <c r="AB1375" s="385">
        <v>94</v>
      </c>
      <c r="AC1375" s="385">
        <v>138</v>
      </c>
      <c r="AD1375" s="385">
        <v>44</v>
      </c>
      <c r="AE1375" s="385">
        <v>0</v>
      </c>
      <c r="AF1375" s="405">
        <v>0</v>
      </c>
      <c r="AG1375" s="333" t="s">
        <v>3963</v>
      </c>
      <c r="AH1375" s="388" t="s">
        <v>1130</v>
      </c>
      <c r="AI1375" s="388" t="s">
        <v>2395</v>
      </c>
      <c r="AJ1375" s="389">
        <v>21</v>
      </c>
      <c r="AK1375" s="390">
        <v>30</v>
      </c>
      <c r="AL1375" s="333">
        <v>31.5</v>
      </c>
      <c r="AM1375" s="333">
        <v>12.22779224537037</v>
      </c>
      <c r="AN1375" s="440">
        <v>73.019652777777793</v>
      </c>
      <c r="AO1375" s="389">
        <v>35.168402777777771</v>
      </c>
      <c r="AP1375" s="388">
        <v>5.625</v>
      </c>
      <c r="AQ1375" s="389">
        <v>3</v>
      </c>
      <c r="AR1375" s="389">
        <v>2</v>
      </c>
      <c r="AS1375" s="389">
        <v>1</v>
      </c>
      <c r="AT1375" s="389">
        <v>0</v>
      </c>
      <c r="AU1375" s="389">
        <v>1</v>
      </c>
      <c r="AV1375" s="389">
        <v>4</v>
      </c>
      <c r="AW1375" s="350">
        <v>1</v>
      </c>
      <c r="AX1375" s="391">
        <v>1</v>
      </c>
      <c r="AY1375" s="83">
        <v>13</v>
      </c>
      <c r="AZ1375" s="5">
        <v>0</v>
      </c>
      <c r="BA1375" s="5" t="s">
        <v>1537</v>
      </c>
      <c r="BB1375" s="5" t="s">
        <v>1537</v>
      </c>
      <c r="BC1375" s="5" t="s">
        <v>1537</v>
      </c>
      <c r="BD1375" s="4" t="s">
        <v>3612</v>
      </c>
      <c r="BE1375" s="5">
        <v>0</v>
      </c>
      <c r="BF1375" s="5">
        <v>0</v>
      </c>
      <c r="BG1375" s="5">
        <v>1</v>
      </c>
      <c r="BH1375" s="5" t="s">
        <v>1537</v>
      </c>
      <c r="BI1375" s="289"/>
      <c r="BJ1375" s="297">
        <v>17</v>
      </c>
      <c r="BK1375" s="297">
        <v>30</v>
      </c>
    </row>
    <row r="1376" spans="1:63" x14ac:dyDescent="0.2">
      <c r="A1376" s="294" t="s">
        <v>366</v>
      </c>
      <c r="B1376" s="290" t="s">
        <v>2403</v>
      </c>
      <c r="C1376" s="340">
        <v>228</v>
      </c>
      <c r="D1376" s="341">
        <v>264</v>
      </c>
      <c r="E1376" s="341">
        <v>296</v>
      </c>
      <c r="F1376" s="341">
        <v>300</v>
      </c>
      <c r="G1376" s="341">
        <v>311</v>
      </c>
      <c r="H1376" s="341">
        <v>341</v>
      </c>
      <c r="I1376" s="342">
        <v>390</v>
      </c>
      <c r="J1376" s="340">
        <v>17</v>
      </c>
      <c r="K1376" s="341">
        <v>36</v>
      </c>
      <c r="L1376" s="341">
        <v>48</v>
      </c>
      <c r="M1376" s="341">
        <v>98</v>
      </c>
      <c r="N1376" s="340">
        <v>228</v>
      </c>
      <c r="O1376" s="341">
        <v>337</v>
      </c>
      <c r="P1376" s="341">
        <v>361</v>
      </c>
      <c r="Q1376" s="343">
        <v>337</v>
      </c>
      <c r="R1376" s="344">
        <v>361</v>
      </c>
      <c r="S1376" s="344">
        <v>403</v>
      </c>
      <c r="T1376" s="344">
        <v>420</v>
      </c>
      <c r="U1376" s="344">
        <v>446</v>
      </c>
      <c r="V1376" s="344">
        <v>446</v>
      </c>
      <c r="W1376" s="344">
        <v>47</v>
      </c>
      <c r="X1376" s="383">
        <v>53</v>
      </c>
      <c r="Y1376" s="384">
        <v>0.12</v>
      </c>
      <c r="Z1376" s="384">
        <v>0.25</v>
      </c>
      <c r="AA1376" s="384">
        <v>0.25</v>
      </c>
      <c r="AB1376" s="385">
        <v>94</v>
      </c>
      <c r="AC1376" s="385">
        <v>138</v>
      </c>
      <c r="AD1376" s="385">
        <v>44</v>
      </c>
      <c r="AE1376" s="385">
        <v>0</v>
      </c>
      <c r="AF1376" s="405">
        <v>0</v>
      </c>
      <c r="AG1376" s="333" t="s">
        <v>3963</v>
      </c>
      <c r="AH1376" s="388" t="s">
        <v>1130</v>
      </c>
      <c r="AI1376" s="388" t="s">
        <v>2395</v>
      </c>
      <c r="AJ1376" s="389">
        <v>21</v>
      </c>
      <c r="AK1376" s="390">
        <v>33</v>
      </c>
      <c r="AL1376" s="333">
        <v>31.5</v>
      </c>
      <c r="AM1376" s="333">
        <v>13.440465856481481</v>
      </c>
      <c r="AN1376" s="440">
        <v>78.184236111111119</v>
      </c>
      <c r="AO1376" s="389">
        <v>37.355902777777779</v>
      </c>
      <c r="AP1376" s="388">
        <v>6.1875</v>
      </c>
      <c r="AQ1376" s="389">
        <v>4</v>
      </c>
      <c r="AR1376" s="389">
        <v>2</v>
      </c>
      <c r="AS1376" s="389">
        <v>1</v>
      </c>
      <c r="AT1376" s="389">
        <v>0</v>
      </c>
      <c r="AU1376" s="389">
        <v>1</v>
      </c>
      <c r="AV1376" s="389">
        <v>4</v>
      </c>
      <c r="AW1376" s="350">
        <v>1</v>
      </c>
      <c r="AX1376" s="391">
        <v>1</v>
      </c>
      <c r="AY1376" s="83">
        <v>14</v>
      </c>
      <c r="AZ1376" s="5">
        <v>0</v>
      </c>
      <c r="BA1376" s="5" t="s">
        <v>1537</v>
      </c>
      <c r="BB1376" s="5" t="s">
        <v>1537</v>
      </c>
      <c r="BC1376" s="5" t="s">
        <v>1537</v>
      </c>
      <c r="BD1376" s="4" t="s">
        <v>3612</v>
      </c>
      <c r="BE1376" s="5">
        <v>0</v>
      </c>
      <c r="BF1376" s="5">
        <v>0</v>
      </c>
      <c r="BG1376" s="5">
        <v>1</v>
      </c>
      <c r="BH1376" s="5" t="s">
        <v>1537</v>
      </c>
      <c r="BI1376" s="289"/>
      <c r="BJ1376" s="297">
        <v>17</v>
      </c>
      <c r="BK1376" s="297">
        <v>32</v>
      </c>
    </row>
    <row r="1377" spans="1:63" x14ac:dyDescent="0.2">
      <c r="A1377" s="294" t="s">
        <v>367</v>
      </c>
      <c r="B1377" s="290" t="s">
        <v>2404</v>
      </c>
      <c r="C1377" s="340">
        <v>239</v>
      </c>
      <c r="D1377" s="341">
        <v>278</v>
      </c>
      <c r="E1377" s="341">
        <v>313</v>
      </c>
      <c r="F1377" s="341">
        <v>318</v>
      </c>
      <c r="G1377" s="341">
        <v>328</v>
      </c>
      <c r="H1377" s="341">
        <v>362</v>
      </c>
      <c r="I1377" s="342">
        <v>414</v>
      </c>
      <c r="J1377" s="340">
        <v>17</v>
      </c>
      <c r="K1377" s="341">
        <v>36</v>
      </c>
      <c r="L1377" s="341">
        <v>52</v>
      </c>
      <c r="M1377" s="341">
        <v>108</v>
      </c>
      <c r="N1377" s="340">
        <v>239</v>
      </c>
      <c r="O1377" s="341">
        <v>357</v>
      </c>
      <c r="P1377" s="341">
        <v>383</v>
      </c>
      <c r="Q1377" s="343">
        <v>357</v>
      </c>
      <c r="R1377" s="344">
        <v>383</v>
      </c>
      <c r="S1377" s="344">
        <v>419</v>
      </c>
      <c r="T1377" s="344">
        <v>434</v>
      </c>
      <c r="U1377" s="344">
        <v>460</v>
      </c>
      <c r="V1377" s="344">
        <v>460</v>
      </c>
      <c r="W1377" s="344">
        <v>47</v>
      </c>
      <c r="X1377" s="383">
        <v>53</v>
      </c>
      <c r="Y1377" s="384">
        <v>0.12</v>
      </c>
      <c r="Z1377" s="384">
        <v>0.25</v>
      </c>
      <c r="AA1377" s="384">
        <v>0.25</v>
      </c>
      <c r="AB1377" s="385">
        <v>94</v>
      </c>
      <c r="AC1377" s="385">
        <v>138</v>
      </c>
      <c r="AD1377" s="385">
        <v>44</v>
      </c>
      <c r="AE1377" s="385">
        <v>0</v>
      </c>
      <c r="AF1377" s="405">
        <v>0</v>
      </c>
      <c r="AG1377" s="333" t="s">
        <v>3963</v>
      </c>
      <c r="AH1377" s="388" t="s">
        <v>1130</v>
      </c>
      <c r="AI1377" s="388" t="s">
        <v>2395</v>
      </c>
      <c r="AJ1377" s="389">
        <v>21</v>
      </c>
      <c r="AK1377" s="390">
        <v>36</v>
      </c>
      <c r="AL1377" s="333">
        <v>31.5</v>
      </c>
      <c r="AM1377" s="333">
        <v>14.653139467592593</v>
      </c>
      <c r="AN1377" s="440">
        <v>83.348819444444445</v>
      </c>
      <c r="AO1377" s="389">
        <v>39.543402777777779</v>
      </c>
      <c r="AP1377" s="388">
        <v>6.75</v>
      </c>
      <c r="AQ1377" s="389">
        <v>4</v>
      </c>
      <c r="AR1377" s="389">
        <v>2</v>
      </c>
      <c r="AS1377" s="389">
        <v>1</v>
      </c>
      <c r="AT1377" s="389">
        <v>0</v>
      </c>
      <c r="AU1377" s="389">
        <v>1</v>
      </c>
      <c r="AV1377" s="389">
        <v>4</v>
      </c>
      <c r="AW1377" s="350">
        <v>1</v>
      </c>
      <c r="AX1377" s="391">
        <v>1</v>
      </c>
      <c r="AY1377" s="83">
        <v>14</v>
      </c>
      <c r="AZ1377" s="5">
        <v>0</v>
      </c>
      <c r="BA1377" s="5" t="s">
        <v>1537</v>
      </c>
      <c r="BB1377" s="5" t="s">
        <v>1537</v>
      </c>
      <c r="BC1377" s="5" t="s">
        <v>1537</v>
      </c>
      <c r="BD1377" s="4" t="s">
        <v>3612</v>
      </c>
      <c r="BE1377" s="5">
        <v>0</v>
      </c>
      <c r="BF1377" s="5">
        <v>0</v>
      </c>
      <c r="BG1377" s="5">
        <v>1</v>
      </c>
      <c r="BH1377" s="5" t="s">
        <v>1537</v>
      </c>
      <c r="BI1377" s="289"/>
      <c r="BJ1377" s="297">
        <v>17</v>
      </c>
      <c r="BK1377" s="297">
        <v>33</v>
      </c>
    </row>
    <row r="1378" spans="1:63" x14ac:dyDescent="0.2">
      <c r="A1378" s="294" t="s">
        <v>368</v>
      </c>
      <c r="B1378" s="290" t="s">
        <v>2405</v>
      </c>
      <c r="C1378" s="340">
        <v>250</v>
      </c>
      <c r="D1378" s="341">
        <v>294</v>
      </c>
      <c r="E1378" s="341">
        <v>332</v>
      </c>
      <c r="F1378" s="341">
        <v>337</v>
      </c>
      <c r="G1378" s="341">
        <v>349</v>
      </c>
      <c r="H1378" s="341">
        <v>384</v>
      </c>
      <c r="I1378" s="342">
        <v>441</v>
      </c>
      <c r="J1378" s="340">
        <v>17</v>
      </c>
      <c r="K1378" s="341">
        <v>36</v>
      </c>
      <c r="L1378" s="341">
        <v>57</v>
      </c>
      <c r="M1378" s="341">
        <v>116</v>
      </c>
      <c r="N1378" s="340">
        <v>250</v>
      </c>
      <c r="O1378" s="341">
        <v>378</v>
      </c>
      <c r="P1378" s="341">
        <v>405</v>
      </c>
      <c r="Q1378" s="343">
        <v>378</v>
      </c>
      <c r="R1378" s="344">
        <v>405</v>
      </c>
      <c r="S1378" s="344">
        <v>443</v>
      </c>
      <c r="T1378" s="344">
        <v>451</v>
      </c>
      <c r="U1378" s="344">
        <v>485</v>
      </c>
      <c r="V1378" s="344">
        <v>485</v>
      </c>
      <c r="W1378" s="344">
        <v>47</v>
      </c>
      <c r="X1378" s="383">
        <v>53</v>
      </c>
      <c r="Y1378" s="384">
        <v>0.12</v>
      </c>
      <c r="Z1378" s="384">
        <v>0.25</v>
      </c>
      <c r="AA1378" s="384">
        <v>0.25</v>
      </c>
      <c r="AB1378" s="385">
        <v>94</v>
      </c>
      <c r="AC1378" s="385">
        <v>138</v>
      </c>
      <c r="AD1378" s="385">
        <v>44</v>
      </c>
      <c r="AE1378" s="385">
        <v>0</v>
      </c>
      <c r="AF1378" s="405">
        <v>0</v>
      </c>
      <c r="AG1378" s="333" t="s">
        <v>3963</v>
      </c>
      <c r="AH1378" s="388" t="s">
        <v>1130</v>
      </c>
      <c r="AI1378" s="388" t="s">
        <v>2395</v>
      </c>
      <c r="AJ1378" s="389">
        <v>21</v>
      </c>
      <c r="AK1378" s="390">
        <v>39</v>
      </c>
      <c r="AL1378" s="333">
        <v>31.5</v>
      </c>
      <c r="AM1378" s="333">
        <v>15.865813078703704</v>
      </c>
      <c r="AN1378" s="440">
        <v>88.513402777777785</v>
      </c>
      <c r="AO1378" s="389">
        <v>41.730902777777779</v>
      </c>
      <c r="AP1378" s="388">
        <v>7.3125</v>
      </c>
      <c r="AQ1378" s="389">
        <v>4</v>
      </c>
      <c r="AR1378" s="389">
        <v>2</v>
      </c>
      <c r="AS1378" s="389">
        <v>1</v>
      </c>
      <c r="AT1378" s="389">
        <v>0</v>
      </c>
      <c r="AU1378" s="389">
        <v>1</v>
      </c>
      <c r="AV1378" s="389">
        <v>4</v>
      </c>
      <c r="AW1378" s="350">
        <v>1</v>
      </c>
      <c r="AX1378" s="391">
        <v>1</v>
      </c>
      <c r="AY1378" s="83">
        <v>14</v>
      </c>
      <c r="AZ1378" s="5">
        <v>0</v>
      </c>
      <c r="BA1378" s="5" t="s">
        <v>1537</v>
      </c>
      <c r="BB1378" s="5" t="s">
        <v>1537</v>
      </c>
      <c r="BC1378" s="5" t="s">
        <v>1537</v>
      </c>
      <c r="BD1378" s="4" t="s">
        <v>3612</v>
      </c>
      <c r="BE1378" s="5">
        <v>0</v>
      </c>
      <c r="BF1378" s="5">
        <v>0</v>
      </c>
      <c r="BG1378" s="5">
        <v>1</v>
      </c>
      <c r="BH1378" s="5" t="s">
        <v>1537</v>
      </c>
      <c r="BI1378" s="289"/>
      <c r="BJ1378" s="297">
        <v>17</v>
      </c>
      <c r="BK1378" s="297">
        <v>35</v>
      </c>
    </row>
    <row r="1379" spans="1:63" x14ac:dyDescent="0.2">
      <c r="A1379" s="294" t="s">
        <v>369</v>
      </c>
      <c r="B1379" s="290" t="s">
        <v>2406</v>
      </c>
      <c r="C1379" s="340">
        <v>256</v>
      </c>
      <c r="D1379" s="341">
        <v>304</v>
      </c>
      <c r="E1379" s="341">
        <v>343</v>
      </c>
      <c r="F1379" s="341">
        <v>351</v>
      </c>
      <c r="G1379" s="341">
        <v>361</v>
      </c>
      <c r="H1379" s="341">
        <v>399</v>
      </c>
      <c r="I1379" s="342">
        <v>459</v>
      </c>
      <c r="J1379" s="340">
        <v>17</v>
      </c>
      <c r="K1379" s="341">
        <v>36</v>
      </c>
      <c r="L1379" s="341">
        <v>62</v>
      </c>
      <c r="M1379" s="341">
        <v>125</v>
      </c>
      <c r="N1379" s="340">
        <v>256</v>
      </c>
      <c r="O1379" s="341">
        <v>385</v>
      </c>
      <c r="P1379" s="341">
        <v>415</v>
      </c>
      <c r="Q1379" s="343">
        <v>385</v>
      </c>
      <c r="R1379" s="344">
        <v>415</v>
      </c>
      <c r="S1379" s="344">
        <v>457</v>
      </c>
      <c r="T1379" s="344">
        <v>459</v>
      </c>
      <c r="U1379" s="344">
        <v>499</v>
      </c>
      <c r="V1379" s="344">
        <v>499</v>
      </c>
      <c r="W1379" s="344">
        <v>47</v>
      </c>
      <c r="X1379" s="383">
        <v>53</v>
      </c>
      <c r="Y1379" s="384">
        <v>0.12</v>
      </c>
      <c r="Z1379" s="384">
        <v>0.25</v>
      </c>
      <c r="AA1379" s="384">
        <v>0.25</v>
      </c>
      <c r="AB1379" s="385">
        <v>94</v>
      </c>
      <c r="AC1379" s="385">
        <v>138</v>
      </c>
      <c r="AD1379" s="385">
        <v>44</v>
      </c>
      <c r="AE1379" s="385">
        <v>0</v>
      </c>
      <c r="AF1379" s="405">
        <v>0</v>
      </c>
      <c r="AG1379" s="333" t="s">
        <v>3963</v>
      </c>
      <c r="AH1379" s="388" t="s">
        <v>1130</v>
      </c>
      <c r="AI1379" s="388" t="s">
        <v>2395</v>
      </c>
      <c r="AJ1379" s="389">
        <v>21</v>
      </c>
      <c r="AK1379" s="390">
        <v>42</v>
      </c>
      <c r="AL1379" s="333">
        <v>31.5</v>
      </c>
      <c r="AM1379" s="333">
        <v>17.078486689814813</v>
      </c>
      <c r="AN1379" s="440">
        <v>93.677986111111125</v>
      </c>
      <c r="AO1379" s="389">
        <v>43.918402777777779</v>
      </c>
      <c r="AP1379" s="388">
        <v>7.875</v>
      </c>
      <c r="AQ1379" s="389">
        <v>4</v>
      </c>
      <c r="AR1379" s="389">
        <v>2</v>
      </c>
      <c r="AS1379" s="389">
        <v>1</v>
      </c>
      <c r="AT1379" s="389">
        <v>0</v>
      </c>
      <c r="AU1379" s="389">
        <v>1</v>
      </c>
      <c r="AV1379" s="389">
        <v>4</v>
      </c>
      <c r="AW1379" s="350">
        <v>1</v>
      </c>
      <c r="AX1379" s="391">
        <v>1</v>
      </c>
      <c r="AY1379" s="83">
        <v>14</v>
      </c>
      <c r="AZ1379" s="5">
        <v>0</v>
      </c>
      <c r="BA1379" s="5" t="s">
        <v>1537</v>
      </c>
      <c r="BB1379" s="5" t="s">
        <v>1537</v>
      </c>
      <c r="BC1379" s="5" t="s">
        <v>1537</v>
      </c>
      <c r="BD1379" s="4" t="s">
        <v>3612</v>
      </c>
      <c r="BE1379" s="5">
        <v>0</v>
      </c>
      <c r="BF1379" s="5">
        <v>0</v>
      </c>
      <c r="BG1379" s="5">
        <v>1</v>
      </c>
      <c r="BH1379" s="5" t="s">
        <v>1537</v>
      </c>
      <c r="BI1379" s="289"/>
      <c r="BJ1379" s="297">
        <v>17</v>
      </c>
      <c r="BK1379" s="297">
        <v>37</v>
      </c>
    </row>
    <row r="1380" spans="1:63" x14ac:dyDescent="0.2">
      <c r="A1380" s="294" t="s">
        <v>397</v>
      </c>
      <c r="B1380" s="290" t="s">
        <v>2407</v>
      </c>
      <c r="C1380" s="340">
        <v>257</v>
      </c>
      <c r="D1380" s="341">
        <v>286</v>
      </c>
      <c r="E1380" s="341">
        <v>312</v>
      </c>
      <c r="F1380" s="341">
        <v>316</v>
      </c>
      <c r="G1380" s="341">
        <v>325</v>
      </c>
      <c r="H1380" s="341">
        <v>357</v>
      </c>
      <c r="I1380" s="342">
        <v>375</v>
      </c>
      <c r="J1380" s="340">
        <v>17</v>
      </c>
      <c r="K1380" s="341">
        <v>36</v>
      </c>
      <c r="L1380" s="341">
        <v>40</v>
      </c>
      <c r="M1380" s="341">
        <v>80</v>
      </c>
      <c r="N1380" s="340">
        <v>257</v>
      </c>
      <c r="O1380" s="341">
        <v>359</v>
      </c>
      <c r="P1380" s="341">
        <v>384</v>
      </c>
      <c r="Q1380" s="343">
        <v>359</v>
      </c>
      <c r="R1380" s="344">
        <v>384</v>
      </c>
      <c r="S1380" s="344">
        <v>439</v>
      </c>
      <c r="T1380" s="344">
        <v>414</v>
      </c>
      <c r="U1380" s="344">
        <v>496</v>
      </c>
      <c r="V1380" s="344">
        <v>496</v>
      </c>
      <c r="W1380" s="344">
        <v>47</v>
      </c>
      <c r="X1380" s="383">
        <v>53</v>
      </c>
      <c r="Y1380" s="384">
        <v>0.12</v>
      </c>
      <c r="Z1380" s="384">
        <v>0.25</v>
      </c>
      <c r="AA1380" s="384">
        <v>0.25</v>
      </c>
      <c r="AB1380" s="385">
        <v>188</v>
      </c>
      <c r="AC1380" s="385">
        <v>276</v>
      </c>
      <c r="AD1380" s="385">
        <v>22</v>
      </c>
      <c r="AE1380" s="385">
        <v>0</v>
      </c>
      <c r="AF1380" s="405">
        <v>1</v>
      </c>
      <c r="AG1380" s="333" t="s">
        <v>3963</v>
      </c>
      <c r="AH1380" s="388" t="s">
        <v>1130</v>
      </c>
      <c r="AI1380" s="388" t="s">
        <v>2408</v>
      </c>
      <c r="AJ1380" s="389">
        <v>21</v>
      </c>
      <c r="AK1380" s="390">
        <v>27</v>
      </c>
      <c r="AL1380" s="333">
        <v>31.5</v>
      </c>
      <c r="AM1380" s="333">
        <v>11.01511863425926</v>
      </c>
      <c r="AN1380" s="440">
        <v>68.986736111111099</v>
      </c>
      <c r="AO1380" s="389">
        <v>34.230902777777771</v>
      </c>
      <c r="AP1380" s="388">
        <v>5.0625</v>
      </c>
      <c r="AQ1380" s="389">
        <v>3</v>
      </c>
      <c r="AR1380" s="389">
        <v>1</v>
      </c>
      <c r="AS1380" s="389">
        <v>2</v>
      </c>
      <c r="AT1380" s="389">
        <v>0</v>
      </c>
      <c r="AU1380" s="389">
        <v>0</v>
      </c>
      <c r="AV1380" s="389">
        <v>2</v>
      </c>
      <c r="AW1380" s="350">
        <v>1</v>
      </c>
      <c r="AX1380" s="391">
        <v>1</v>
      </c>
      <c r="AY1380" s="83">
        <v>13</v>
      </c>
      <c r="AZ1380" s="5">
        <v>0</v>
      </c>
      <c r="BA1380" s="5" t="s">
        <v>1537</v>
      </c>
      <c r="BB1380" s="5" t="s">
        <v>1537</v>
      </c>
      <c r="BC1380" s="5" t="s">
        <v>1537</v>
      </c>
      <c r="BD1380" s="4" t="s">
        <v>3612</v>
      </c>
      <c r="BE1380" s="5">
        <v>0</v>
      </c>
      <c r="BF1380" s="5">
        <v>0</v>
      </c>
      <c r="BG1380" s="5">
        <v>1</v>
      </c>
      <c r="BH1380" s="5" t="s">
        <v>1537</v>
      </c>
      <c r="BI1380" s="289"/>
      <c r="BJ1380" s="297">
        <v>17</v>
      </c>
      <c r="BK1380" s="297">
        <v>33</v>
      </c>
    </row>
    <row r="1381" spans="1:63" x14ac:dyDescent="0.2">
      <c r="A1381" s="294" t="s">
        <v>398</v>
      </c>
      <c r="B1381" s="290" t="s">
        <v>2409</v>
      </c>
      <c r="C1381" s="340">
        <v>261</v>
      </c>
      <c r="D1381" s="341">
        <v>292</v>
      </c>
      <c r="E1381" s="341">
        <v>321</v>
      </c>
      <c r="F1381" s="341">
        <v>326</v>
      </c>
      <c r="G1381" s="341">
        <v>335</v>
      </c>
      <c r="H1381" s="341">
        <v>369</v>
      </c>
      <c r="I1381" s="342">
        <v>392</v>
      </c>
      <c r="J1381" s="340">
        <v>17</v>
      </c>
      <c r="K1381" s="341">
        <v>36</v>
      </c>
      <c r="L1381" s="341">
        <v>44</v>
      </c>
      <c r="M1381" s="341">
        <v>89</v>
      </c>
      <c r="N1381" s="340">
        <v>261</v>
      </c>
      <c r="O1381" s="341">
        <v>375</v>
      </c>
      <c r="P1381" s="341">
        <v>401</v>
      </c>
      <c r="Q1381" s="343">
        <v>375</v>
      </c>
      <c r="R1381" s="344">
        <v>401</v>
      </c>
      <c r="S1381" s="344">
        <v>447</v>
      </c>
      <c r="T1381" s="344">
        <v>435</v>
      </c>
      <c r="U1381" s="344">
        <v>506</v>
      </c>
      <c r="V1381" s="344">
        <v>506</v>
      </c>
      <c r="W1381" s="344">
        <v>47</v>
      </c>
      <c r="X1381" s="383">
        <v>53</v>
      </c>
      <c r="Y1381" s="384">
        <v>0.12</v>
      </c>
      <c r="Z1381" s="384">
        <v>0.25</v>
      </c>
      <c r="AA1381" s="384">
        <v>0.25</v>
      </c>
      <c r="AB1381" s="385">
        <v>188</v>
      </c>
      <c r="AC1381" s="385">
        <v>276</v>
      </c>
      <c r="AD1381" s="385">
        <v>22</v>
      </c>
      <c r="AE1381" s="385">
        <v>0</v>
      </c>
      <c r="AF1381" s="405">
        <v>1</v>
      </c>
      <c r="AG1381" s="333" t="s">
        <v>3963</v>
      </c>
      <c r="AH1381" s="388" t="s">
        <v>1130</v>
      </c>
      <c r="AI1381" s="388" t="s">
        <v>2408</v>
      </c>
      <c r="AJ1381" s="389">
        <v>21</v>
      </c>
      <c r="AK1381" s="390">
        <v>30</v>
      </c>
      <c r="AL1381" s="333">
        <v>31.5</v>
      </c>
      <c r="AM1381" s="333">
        <v>12.22779224537037</v>
      </c>
      <c r="AN1381" s="440">
        <v>72.088819444444454</v>
      </c>
      <c r="AO1381" s="389">
        <v>35.564236111111114</v>
      </c>
      <c r="AP1381" s="388">
        <v>5.625</v>
      </c>
      <c r="AQ1381" s="389">
        <v>3</v>
      </c>
      <c r="AR1381" s="389">
        <v>1</v>
      </c>
      <c r="AS1381" s="389">
        <v>2</v>
      </c>
      <c r="AT1381" s="389">
        <v>0</v>
      </c>
      <c r="AU1381" s="389">
        <v>0</v>
      </c>
      <c r="AV1381" s="389">
        <v>2</v>
      </c>
      <c r="AW1381" s="350">
        <v>1</v>
      </c>
      <c r="AX1381" s="391">
        <v>1</v>
      </c>
      <c r="AY1381" s="83">
        <v>13</v>
      </c>
      <c r="AZ1381" s="5">
        <v>0</v>
      </c>
      <c r="BA1381" s="5" t="s">
        <v>1537</v>
      </c>
      <c r="BB1381" s="5" t="s">
        <v>1537</v>
      </c>
      <c r="BC1381" s="5" t="s">
        <v>1537</v>
      </c>
      <c r="BD1381" s="4" t="s">
        <v>3612</v>
      </c>
      <c r="BE1381" s="5">
        <v>0</v>
      </c>
      <c r="BF1381" s="5">
        <v>0</v>
      </c>
      <c r="BG1381" s="5">
        <v>1</v>
      </c>
      <c r="BH1381" s="5" t="s">
        <v>1537</v>
      </c>
      <c r="BI1381" s="289"/>
      <c r="BJ1381" s="297">
        <v>17</v>
      </c>
      <c r="BK1381" s="297">
        <v>34</v>
      </c>
    </row>
    <row r="1382" spans="1:63" x14ac:dyDescent="0.2">
      <c r="A1382" s="294" t="s">
        <v>399</v>
      </c>
      <c r="B1382" s="290" t="s">
        <v>2410</v>
      </c>
      <c r="C1382" s="340">
        <v>267</v>
      </c>
      <c r="D1382" s="341">
        <v>301</v>
      </c>
      <c r="E1382" s="341">
        <v>333</v>
      </c>
      <c r="F1382" s="341">
        <v>338</v>
      </c>
      <c r="G1382" s="341">
        <v>350</v>
      </c>
      <c r="H1382" s="341">
        <v>383</v>
      </c>
      <c r="I1382" s="342">
        <v>411</v>
      </c>
      <c r="J1382" s="340">
        <v>17</v>
      </c>
      <c r="K1382" s="341">
        <v>36</v>
      </c>
      <c r="L1382" s="341">
        <v>48</v>
      </c>
      <c r="M1382" s="341">
        <v>98</v>
      </c>
      <c r="N1382" s="340">
        <v>267</v>
      </c>
      <c r="O1382" s="341">
        <v>385</v>
      </c>
      <c r="P1382" s="341">
        <v>413</v>
      </c>
      <c r="Q1382" s="343">
        <v>385</v>
      </c>
      <c r="R1382" s="344">
        <v>413</v>
      </c>
      <c r="S1382" s="344">
        <v>461</v>
      </c>
      <c r="T1382" s="344">
        <v>445</v>
      </c>
      <c r="U1382" s="344">
        <v>520</v>
      </c>
      <c r="V1382" s="344">
        <v>520</v>
      </c>
      <c r="W1382" s="344">
        <v>47</v>
      </c>
      <c r="X1382" s="383">
        <v>53</v>
      </c>
      <c r="Y1382" s="384">
        <v>0.12</v>
      </c>
      <c r="Z1382" s="384">
        <v>0.25</v>
      </c>
      <c r="AA1382" s="384">
        <v>0.25</v>
      </c>
      <c r="AB1382" s="385">
        <v>188</v>
      </c>
      <c r="AC1382" s="385">
        <v>276</v>
      </c>
      <c r="AD1382" s="385">
        <v>22</v>
      </c>
      <c r="AE1382" s="385">
        <v>0</v>
      </c>
      <c r="AF1382" s="405">
        <v>1</v>
      </c>
      <c r="AG1382" s="333" t="s">
        <v>3963</v>
      </c>
      <c r="AH1382" s="388" t="s">
        <v>1130</v>
      </c>
      <c r="AI1382" s="388" t="s">
        <v>2408</v>
      </c>
      <c r="AJ1382" s="389">
        <v>21</v>
      </c>
      <c r="AK1382" s="390">
        <v>33</v>
      </c>
      <c r="AL1382" s="333">
        <v>31.5</v>
      </c>
      <c r="AM1382" s="333">
        <v>13.440465856481481</v>
      </c>
      <c r="AN1382" s="440">
        <v>75.190902777777779</v>
      </c>
      <c r="AO1382" s="389">
        <v>36.897569444444443</v>
      </c>
      <c r="AP1382" s="388">
        <v>6.1875</v>
      </c>
      <c r="AQ1382" s="389">
        <v>3</v>
      </c>
      <c r="AR1382" s="389">
        <v>1</v>
      </c>
      <c r="AS1382" s="389">
        <v>2</v>
      </c>
      <c r="AT1382" s="389">
        <v>0</v>
      </c>
      <c r="AU1382" s="389">
        <v>0</v>
      </c>
      <c r="AV1382" s="389">
        <v>2</v>
      </c>
      <c r="AW1382" s="350">
        <v>1</v>
      </c>
      <c r="AX1382" s="391">
        <v>1</v>
      </c>
      <c r="AY1382" s="83">
        <v>13</v>
      </c>
      <c r="AZ1382" s="5">
        <v>0</v>
      </c>
      <c r="BA1382" s="5" t="s">
        <v>1537</v>
      </c>
      <c r="BB1382" s="5" t="s">
        <v>1537</v>
      </c>
      <c r="BC1382" s="5" t="s">
        <v>1537</v>
      </c>
      <c r="BD1382" s="4" t="s">
        <v>3612</v>
      </c>
      <c r="BE1382" s="5">
        <v>0</v>
      </c>
      <c r="BF1382" s="5">
        <v>0</v>
      </c>
      <c r="BG1382" s="5">
        <v>1</v>
      </c>
      <c r="BH1382" s="5" t="s">
        <v>1537</v>
      </c>
      <c r="BI1382" s="289"/>
      <c r="BJ1382" s="297">
        <v>17</v>
      </c>
      <c r="BK1382" s="297">
        <v>35</v>
      </c>
    </row>
    <row r="1383" spans="1:63" x14ac:dyDescent="0.2">
      <c r="A1383" s="294" t="s">
        <v>400</v>
      </c>
      <c r="B1383" s="290" t="s">
        <v>2411</v>
      </c>
      <c r="C1383" s="340">
        <v>272</v>
      </c>
      <c r="D1383" s="341">
        <v>311</v>
      </c>
      <c r="E1383" s="341">
        <v>345</v>
      </c>
      <c r="F1383" s="341">
        <v>350</v>
      </c>
      <c r="G1383" s="341">
        <v>361</v>
      </c>
      <c r="H1383" s="341">
        <v>398</v>
      </c>
      <c r="I1383" s="342">
        <v>427</v>
      </c>
      <c r="J1383" s="340">
        <v>17</v>
      </c>
      <c r="K1383" s="341">
        <v>36</v>
      </c>
      <c r="L1383" s="341">
        <v>52</v>
      </c>
      <c r="M1383" s="341">
        <v>107</v>
      </c>
      <c r="N1383" s="340">
        <v>272</v>
      </c>
      <c r="O1383" s="341">
        <v>407</v>
      </c>
      <c r="P1383" s="341">
        <v>437</v>
      </c>
      <c r="Q1383" s="343">
        <v>407</v>
      </c>
      <c r="R1383" s="344">
        <v>437</v>
      </c>
      <c r="S1383" s="344">
        <v>497</v>
      </c>
      <c r="T1383" s="344">
        <v>461</v>
      </c>
      <c r="U1383" s="344">
        <v>566</v>
      </c>
      <c r="V1383" s="344">
        <v>566</v>
      </c>
      <c r="W1383" s="344">
        <v>47</v>
      </c>
      <c r="X1383" s="383">
        <v>53</v>
      </c>
      <c r="Y1383" s="384">
        <v>0.12</v>
      </c>
      <c r="Z1383" s="384">
        <v>0.25</v>
      </c>
      <c r="AA1383" s="384">
        <v>0.25</v>
      </c>
      <c r="AB1383" s="385">
        <v>188</v>
      </c>
      <c r="AC1383" s="385">
        <v>276</v>
      </c>
      <c r="AD1383" s="385">
        <v>44</v>
      </c>
      <c r="AE1383" s="385">
        <v>0</v>
      </c>
      <c r="AF1383" s="405">
        <v>1</v>
      </c>
      <c r="AG1383" s="333" t="s">
        <v>3963</v>
      </c>
      <c r="AH1383" s="388" t="s">
        <v>1130</v>
      </c>
      <c r="AI1383" s="388" t="s">
        <v>2408</v>
      </c>
      <c r="AJ1383" s="389">
        <v>21</v>
      </c>
      <c r="AK1383" s="390">
        <v>36</v>
      </c>
      <c r="AL1383" s="333">
        <v>31.5</v>
      </c>
      <c r="AM1383" s="333">
        <v>14.653139467592593</v>
      </c>
      <c r="AN1383" s="440">
        <v>78.652986111111119</v>
      </c>
      <c r="AO1383" s="389">
        <v>38.230902777777771</v>
      </c>
      <c r="AP1383" s="388">
        <v>6.75</v>
      </c>
      <c r="AQ1383" s="389">
        <v>4</v>
      </c>
      <c r="AR1383" s="389">
        <v>2</v>
      </c>
      <c r="AS1383" s="389">
        <v>2</v>
      </c>
      <c r="AT1383" s="389">
        <v>0</v>
      </c>
      <c r="AU1383" s="389">
        <v>0</v>
      </c>
      <c r="AV1383" s="389">
        <v>4</v>
      </c>
      <c r="AW1383" s="350">
        <v>1</v>
      </c>
      <c r="AX1383" s="391">
        <v>1</v>
      </c>
      <c r="AY1383" s="83">
        <v>14</v>
      </c>
      <c r="AZ1383" s="5">
        <v>0</v>
      </c>
      <c r="BA1383" s="5" t="s">
        <v>1537</v>
      </c>
      <c r="BB1383" s="5" t="s">
        <v>1537</v>
      </c>
      <c r="BC1383" s="5" t="s">
        <v>1537</v>
      </c>
      <c r="BD1383" s="4" t="s">
        <v>3612</v>
      </c>
      <c r="BE1383" s="5">
        <v>0</v>
      </c>
      <c r="BF1383" s="5">
        <v>0</v>
      </c>
      <c r="BG1383" s="5">
        <v>1</v>
      </c>
      <c r="BH1383" s="5" t="s">
        <v>1537</v>
      </c>
      <c r="BI1383" s="289"/>
      <c r="BJ1383" s="297">
        <v>17</v>
      </c>
      <c r="BK1383" s="297">
        <v>37</v>
      </c>
    </row>
    <row r="1384" spans="1:63" x14ac:dyDescent="0.2">
      <c r="A1384" s="294" t="s">
        <v>401</v>
      </c>
      <c r="B1384" s="290" t="s">
        <v>2412</v>
      </c>
      <c r="C1384" s="340">
        <v>278</v>
      </c>
      <c r="D1384" s="341">
        <v>321</v>
      </c>
      <c r="E1384" s="341">
        <v>358</v>
      </c>
      <c r="F1384" s="341">
        <v>364</v>
      </c>
      <c r="G1384" s="341">
        <v>375</v>
      </c>
      <c r="H1384" s="341">
        <v>414</v>
      </c>
      <c r="I1384" s="342">
        <v>448</v>
      </c>
      <c r="J1384" s="340">
        <v>17</v>
      </c>
      <c r="K1384" s="341">
        <v>36</v>
      </c>
      <c r="L1384" s="341">
        <v>57</v>
      </c>
      <c r="M1384" s="341">
        <v>116</v>
      </c>
      <c r="N1384" s="340">
        <v>278</v>
      </c>
      <c r="O1384" s="341">
        <v>423</v>
      </c>
      <c r="P1384" s="341">
        <v>452</v>
      </c>
      <c r="Q1384" s="343">
        <v>423</v>
      </c>
      <c r="R1384" s="344">
        <v>452</v>
      </c>
      <c r="S1384" s="344">
        <v>513</v>
      </c>
      <c r="T1384" s="344">
        <v>487</v>
      </c>
      <c r="U1384" s="344">
        <v>584</v>
      </c>
      <c r="V1384" s="344">
        <v>584</v>
      </c>
      <c r="W1384" s="344">
        <v>47</v>
      </c>
      <c r="X1384" s="383">
        <v>53</v>
      </c>
      <c r="Y1384" s="384">
        <v>0.12</v>
      </c>
      <c r="Z1384" s="384">
        <v>0.25</v>
      </c>
      <c r="AA1384" s="384">
        <v>0.25</v>
      </c>
      <c r="AB1384" s="385">
        <v>188</v>
      </c>
      <c r="AC1384" s="385">
        <v>276</v>
      </c>
      <c r="AD1384" s="385">
        <v>44</v>
      </c>
      <c r="AE1384" s="385">
        <v>0</v>
      </c>
      <c r="AF1384" s="405">
        <v>1</v>
      </c>
      <c r="AG1384" s="333" t="s">
        <v>3963</v>
      </c>
      <c r="AH1384" s="388" t="s">
        <v>1130</v>
      </c>
      <c r="AI1384" s="388" t="s">
        <v>2408</v>
      </c>
      <c r="AJ1384" s="389">
        <v>21</v>
      </c>
      <c r="AK1384" s="390">
        <v>39</v>
      </c>
      <c r="AL1384" s="333">
        <v>31.5</v>
      </c>
      <c r="AM1384" s="333">
        <v>15.865813078703704</v>
      </c>
      <c r="AN1384" s="440">
        <v>81.755069444444445</v>
      </c>
      <c r="AO1384" s="389">
        <v>39.564236111111114</v>
      </c>
      <c r="AP1384" s="388">
        <v>7.3125</v>
      </c>
      <c r="AQ1384" s="389">
        <v>4</v>
      </c>
      <c r="AR1384" s="389">
        <v>2</v>
      </c>
      <c r="AS1384" s="389">
        <v>2</v>
      </c>
      <c r="AT1384" s="389">
        <v>0</v>
      </c>
      <c r="AU1384" s="389">
        <v>0</v>
      </c>
      <c r="AV1384" s="389">
        <v>4</v>
      </c>
      <c r="AW1384" s="350">
        <v>1</v>
      </c>
      <c r="AX1384" s="391">
        <v>1</v>
      </c>
      <c r="AY1384" s="83">
        <v>14</v>
      </c>
      <c r="AZ1384" s="5">
        <v>0</v>
      </c>
      <c r="BA1384" s="5" t="s">
        <v>1537</v>
      </c>
      <c r="BB1384" s="5" t="s">
        <v>1537</v>
      </c>
      <c r="BC1384" s="5" t="s">
        <v>1537</v>
      </c>
      <c r="BD1384" s="4" t="s">
        <v>3612</v>
      </c>
      <c r="BE1384" s="5">
        <v>0</v>
      </c>
      <c r="BF1384" s="5">
        <v>0</v>
      </c>
      <c r="BG1384" s="5">
        <v>1</v>
      </c>
      <c r="BH1384" s="5" t="s">
        <v>1537</v>
      </c>
      <c r="BI1384" s="289"/>
      <c r="BJ1384" s="297">
        <v>17</v>
      </c>
      <c r="BK1384" s="297">
        <v>38</v>
      </c>
    </row>
    <row r="1385" spans="1:63" x14ac:dyDescent="0.2">
      <c r="A1385" s="294" t="s">
        <v>402</v>
      </c>
      <c r="B1385" s="290" t="s">
        <v>2413</v>
      </c>
      <c r="C1385" s="340">
        <v>284</v>
      </c>
      <c r="D1385" s="341">
        <v>330</v>
      </c>
      <c r="E1385" s="341">
        <v>370</v>
      </c>
      <c r="F1385" s="341">
        <v>375</v>
      </c>
      <c r="G1385" s="341">
        <v>388</v>
      </c>
      <c r="H1385" s="341">
        <v>427</v>
      </c>
      <c r="I1385" s="342">
        <v>467</v>
      </c>
      <c r="J1385" s="340">
        <v>17</v>
      </c>
      <c r="K1385" s="341">
        <v>36</v>
      </c>
      <c r="L1385" s="341">
        <v>61</v>
      </c>
      <c r="M1385" s="341">
        <v>124</v>
      </c>
      <c r="N1385" s="340">
        <v>284</v>
      </c>
      <c r="O1385" s="341">
        <v>432</v>
      </c>
      <c r="P1385" s="341">
        <v>463</v>
      </c>
      <c r="Q1385" s="343">
        <v>432</v>
      </c>
      <c r="R1385" s="344">
        <v>463</v>
      </c>
      <c r="S1385" s="344">
        <v>532</v>
      </c>
      <c r="T1385" s="344">
        <v>495</v>
      </c>
      <c r="U1385" s="344">
        <v>603</v>
      </c>
      <c r="V1385" s="344">
        <v>603</v>
      </c>
      <c r="W1385" s="344">
        <v>47</v>
      </c>
      <c r="X1385" s="383">
        <v>53</v>
      </c>
      <c r="Y1385" s="384">
        <v>0.12</v>
      </c>
      <c r="Z1385" s="384">
        <v>0.25</v>
      </c>
      <c r="AA1385" s="384">
        <v>0.25</v>
      </c>
      <c r="AB1385" s="385">
        <v>188</v>
      </c>
      <c r="AC1385" s="385">
        <v>276</v>
      </c>
      <c r="AD1385" s="385">
        <v>44</v>
      </c>
      <c r="AE1385" s="385">
        <v>0</v>
      </c>
      <c r="AF1385" s="405">
        <v>1</v>
      </c>
      <c r="AG1385" s="333" t="s">
        <v>3963</v>
      </c>
      <c r="AH1385" s="388" t="s">
        <v>1130</v>
      </c>
      <c r="AI1385" s="388" t="s">
        <v>2408</v>
      </c>
      <c r="AJ1385" s="389">
        <v>21</v>
      </c>
      <c r="AK1385" s="390">
        <v>42</v>
      </c>
      <c r="AL1385" s="333">
        <v>31.5</v>
      </c>
      <c r="AM1385" s="333">
        <v>17.078486689814813</v>
      </c>
      <c r="AN1385" s="440">
        <v>84.857152777777785</v>
      </c>
      <c r="AO1385" s="389">
        <v>40.897569444444443</v>
      </c>
      <c r="AP1385" s="388">
        <v>7.875</v>
      </c>
      <c r="AQ1385" s="389">
        <v>4</v>
      </c>
      <c r="AR1385" s="389">
        <v>2</v>
      </c>
      <c r="AS1385" s="389">
        <v>2</v>
      </c>
      <c r="AT1385" s="389">
        <v>0</v>
      </c>
      <c r="AU1385" s="389">
        <v>0</v>
      </c>
      <c r="AV1385" s="389">
        <v>4</v>
      </c>
      <c r="AW1385" s="350">
        <v>1</v>
      </c>
      <c r="AX1385" s="391">
        <v>1</v>
      </c>
      <c r="AY1385" s="83">
        <v>14</v>
      </c>
      <c r="AZ1385" s="5">
        <v>0</v>
      </c>
      <c r="BA1385" s="5" t="s">
        <v>1537</v>
      </c>
      <c r="BB1385" s="5" t="s">
        <v>1537</v>
      </c>
      <c r="BC1385" s="5" t="s">
        <v>1537</v>
      </c>
      <c r="BD1385" s="4" t="s">
        <v>3612</v>
      </c>
      <c r="BE1385" s="5">
        <v>0</v>
      </c>
      <c r="BF1385" s="5">
        <v>0</v>
      </c>
      <c r="BG1385" s="5">
        <v>1</v>
      </c>
      <c r="BH1385" s="5" t="s">
        <v>1537</v>
      </c>
      <c r="BI1385" s="289"/>
      <c r="BJ1385" s="297">
        <v>17</v>
      </c>
      <c r="BK1385" s="297">
        <v>39</v>
      </c>
    </row>
    <row r="1386" spans="1:63" x14ac:dyDescent="0.2">
      <c r="A1386" s="294" t="s">
        <v>407</v>
      </c>
      <c r="B1386" s="290" t="s">
        <v>2414</v>
      </c>
      <c r="C1386" s="340">
        <v>400</v>
      </c>
      <c r="D1386" s="341">
        <v>450</v>
      </c>
      <c r="E1386" s="341">
        <v>496</v>
      </c>
      <c r="F1386" s="341">
        <v>503</v>
      </c>
      <c r="G1386" s="341">
        <v>519</v>
      </c>
      <c r="H1386" s="341">
        <v>570</v>
      </c>
      <c r="I1386" s="342">
        <v>598</v>
      </c>
      <c r="J1386" s="340">
        <v>17</v>
      </c>
      <c r="K1386" s="341">
        <v>36</v>
      </c>
      <c r="L1386" s="341">
        <v>70</v>
      </c>
      <c r="M1386" s="341">
        <v>141</v>
      </c>
      <c r="N1386" s="340">
        <v>400</v>
      </c>
      <c r="O1386" s="341">
        <v>589</v>
      </c>
      <c r="P1386" s="341">
        <v>632</v>
      </c>
      <c r="Q1386" s="343">
        <v>589</v>
      </c>
      <c r="R1386" s="344">
        <v>632</v>
      </c>
      <c r="S1386" s="344">
        <v>723</v>
      </c>
      <c r="T1386" s="344">
        <v>655</v>
      </c>
      <c r="U1386" s="344">
        <v>836</v>
      </c>
      <c r="V1386" s="344">
        <v>836</v>
      </c>
      <c r="W1386" s="344">
        <v>47</v>
      </c>
      <c r="X1386" s="383">
        <v>53</v>
      </c>
      <c r="Y1386" s="384">
        <v>0.12</v>
      </c>
      <c r="Z1386" s="384">
        <v>0.25</v>
      </c>
      <c r="AA1386" s="384">
        <v>0.25</v>
      </c>
      <c r="AB1386" s="385">
        <v>376</v>
      </c>
      <c r="AC1386" s="385">
        <v>552</v>
      </c>
      <c r="AD1386" s="385">
        <v>44</v>
      </c>
      <c r="AE1386" s="385">
        <v>0</v>
      </c>
      <c r="AF1386" s="405">
        <v>0</v>
      </c>
      <c r="AG1386" s="333" t="s">
        <v>3963</v>
      </c>
      <c r="AH1386" s="388" t="s">
        <v>1130</v>
      </c>
      <c r="AI1386" s="388" t="s">
        <v>2408</v>
      </c>
      <c r="AJ1386" s="389">
        <v>21</v>
      </c>
      <c r="AK1386" s="390">
        <v>48</v>
      </c>
      <c r="AL1386" s="333">
        <v>31.5</v>
      </c>
      <c r="AM1386" s="333">
        <v>19.503833912037038</v>
      </c>
      <c r="AN1386" s="440">
        <v>112.2634027777778</v>
      </c>
      <c r="AO1386" s="389">
        <v>51.92881944444445</v>
      </c>
      <c r="AP1386" s="388">
        <v>9</v>
      </c>
      <c r="AQ1386" s="389">
        <v>6</v>
      </c>
      <c r="AR1386" s="389">
        <v>2</v>
      </c>
      <c r="AS1386" s="389">
        <v>4</v>
      </c>
      <c r="AT1386" s="389">
        <v>0</v>
      </c>
      <c r="AU1386" s="389">
        <v>0</v>
      </c>
      <c r="AV1386" s="389">
        <v>4</v>
      </c>
      <c r="AW1386" s="350">
        <v>2</v>
      </c>
      <c r="AX1386" s="391">
        <v>1</v>
      </c>
      <c r="AY1386" s="83">
        <v>16</v>
      </c>
      <c r="AZ1386" s="5">
        <v>0</v>
      </c>
      <c r="BA1386" s="5" t="s">
        <v>1537</v>
      </c>
      <c r="BB1386" s="5" t="s">
        <v>1537</v>
      </c>
      <c r="BC1386" s="5" t="s">
        <v>1537</v>
      </c>
      <c r="BD1386" s="4" t="s">
        <v>3612</v>
      </c>
      <c r="BE1386" s="5">
        <v>0</v>
      </c>
      <c r="BF1386" s="5">
        <v>0</v>
      </c>
      <c r="BG1386" s="5">
        <v>1</v>
      </c>
      <c r="BH1386" s="5" t="s">
        <v>1537</v>
      </c>
      <c r="BI1386" s="289"/>
      <c r="BJ1386" s="297">
        <v>17</v>
      </c>
      <c r="BK1386" s="297">
        <v>52</v>
      </c>
    </row>
    <row r="1387" spans="1:63" x14ac:dyDescent="0.2">
      <c r="A1387" s="294" t="s">
        <v>408</v>
      </c>
      <c r="B1387" s="290" t="s">
        <v>2415</v>
      </c>
      <c r="C1387" s="340">
        <v>408</v>
      </c>
      <c r="D1387" s="341">
        <v>467</v>
      </c>
      <c r="E1387" s="341">
        <v>519</v>
      </c>
      <c r="F1387" s="341">
        <v>526</v>
      </c>
      <c r="G1387" s="341">
        <v>543</v>
      </c>
      <c r="H1387" s="341">
        <v>598</v>
      </c>
      <c r="I1387" s="342">
        <v>633</v>
      </c>
      <c r="J1387" s="340">
        <v>17</v>
      </c>
      <c r="K1387" s="341">
        <v>36</v>
      </c>
      <c r="L1387" s="341">
        <v>78</v>
      </c>
      <c r="M1387" s="341">
        <v>160</v>
      </c>
      <c r="N1387" s="340">
        <v>408</v>
      </c>
      <c r="O1387" s="341">
        <v>612</v>
      </c>
      <c r="P1387" s="341">
        <v>657</v>
      </c>
      <c r="Q1387" s="343">
        <v>612</v>
      </c>
      <c r="R1387" s="344">
        <v>657</v>
      </c>
      <c r="S1387" s="344">
        <v>755</v>
      </c>
      <c r="T1387" s="344">
        <v>709</v>
      </c>
      <c r="U1387" s="344">
        <v>867</v>
      </c>
      <c r="V1387" s="344">
        <v>867</v>
      </c>
      <c r="W1387" s="344">
        <v>47</v>
      </c>
      <c r="X1387" s="383">
        <v>53</v>
      </c>
      <c r="Y1387" s="384">
        <v>0.12</v>
      </c>
      <c r="Z1387" s="384">
        <v>0.25</v>
      </c>
      <c r="AA1387" s="384">
        <v>0.25</v>
      </c>
      <c r="AB1387" s="385">
        <v>376</v>
      </c>
      <c r="AC1387" s="385">
        <v>552</v>
      </c>
      <c r="AD1387" s="385">
        <v>44</v>
      </c>
      <c r="AE1387" s="385">
        <v>0</v>
      </c>
      <c r="AF1387" s="405">
        <v>0</v>
      </c>
      <c r="AG1387" s="333" t="s">
        <v>3963</v>
      </c>
      <c r="AH1387" s="388" t="s">
        <v>1130</v>
      </c>
      <c r="AI1387" s="388" t="s">
        <v>2408</v>
      </c>
      <c r="AJ1387" s="389">
        <v>21</v>
      </c>
      <c r="AK1387" s="390">
        <v>54</v>
      </c>
      <c r="AL1387" s="333">
        <v>31.5</v>
      </c>
      <c r="AM1387" s="333">
        <v>21.92918113425926</v>
      </c>
      <c r="AN1387" s="440">
        <v>118.46756944444445</v>
      </c>
      <c r="AO1387" s="389">
        <v>54.595486111111114</v>
      </c>
      <c r="AP1387" s="388">
        <v>10.125</v>
      </c>
      <c r="AQ1387" s="389">
        <v>6</v>
      </c>
      <c r="AR1387" s="389">
        <v>2</v>
      </c>
      <c r="AS1387" s="389">
        <v>4</v>
      </c>
      <c r="AT1387" s="389">
        <v>0</v>
      </c>
      <c r="AU1387" s="389">
        <v>0</v>
      </c>
      <c r="AV1387" s="389">
        <v>4</v>
      </c>
      <c r="AW1387" s="350">
        <v>2</v>
      </c>
      <c r="AX1387" s="391">
        <v>2</v>
      </c>
      <c r="AY1387" s="83">
        <v>21</v>
      </c>
      <c r="AZ1387" s="5">
        <v>0</v>
      </c>
      <c r="BA1387" s="5" t="s">
        <v>1537</v>
      </c>
      <c r="BB1387" s="5" t="s">
        <v>1537</v>
      </c>
      <c r="BC1387" s="5" t="s">
        <v>1537</v>
      </c>
      <c r="BD1387" s="4" t="s">
        <v>3612</v>
      </c>
      <c r="BE1387" s="5">
        <v>0</v>
      </c>
      <c r="BF1387" s="5">
        <v>0</v>
      </c>
      <c r="BG1387" s="5">
        <v>1</v>
      </c>
      <c r="BH1387" s="5" t="s">
        <v>1537</v>
      </c>
      <c r="BI1387" s="289"/>
      <c r="BJ1387" s="297">
        <v>17</v>
      </c>
      <c r="BK1387" s="297">
        <v>55</v>
      </c>
    </row>
    <row r="1388" spans="1:63" x14ac:dyDescent="0.2">
      <c r="A1388" s="294" t="s">
        <v>409</v>
      </c>
      <c r="B1388" s="290" t="s">
        <v>2416</v>
      </c>
      <c r="C1388" s="340">
        <v>414</v>
      </c>
      <c r="D1388" s="341">
        <v>481</v>
      </c>
      <c r="E1388" s="341">
        <v>537</v>
      </c>
      <c r="F1388" s="341">
        <v>545</v>
      </c>
      <c r="G1388" s="341">
        <v>563</v>
      </c>
      <c r="H1388" s="341">
        <v>620</v>
      </c>
      <c r="I1388" s="342">
        <v>665</v>
      </c>
      <c r="J1388" s="340">
        <v>17</v>
      </c>
      <c r="K1388" s="341">
        <v>36</v>
      </c>
      <c r="L1388" s="341">
        <v>87</v>
      </c>
      <c r="M1388" s="341">
        <v>178</v>
      </c>
      <c r="N1388" s="340">
        <v>414</v>
      </c>
      <c r="O1388" s="341">
        <v>645</v>
      </c>
      <c r="P1388" s="341">
        <v>689</v>
      </c>
      <c r="Q1388" s="343">
        <v>645</v>
      </c>
      <c r="R1388" s="344">
        <v>689</v>
      </c>
      <c r="S1388" s="344">
        <v>772</v>
      </c>
      <c r="T1388" s="344">
        <v>751</v>
      </c>
      <c r="U1388" s="344">
        <v>887</v>
      </c>
      <c r="V1388" s="344">
        <v>887</v>
      </c>
      <c r="W1388" s="344">
        <v>47</v>
      </c>
      <c r="X1388" s="383">
        <v>53</v>
      </c>
      <c r="Y1388" s="384">
        <v>0.12</v>
      </c>
      <c r="Z1388" s="384">
        <v>0.25</v>
      </c>
      <c r="AA1388" s="384">
        <v>0.25</v>
      </c>
      <c r="AB1388" s="385">
        <v>376</v>
      </c>
      <c r="AC1388" s="385">
        <v>552</v>
      </c>
      <c r="AD1388" s="385">
        <v>44</v>
      </c>
      <c r="AE1388" s="385">
        <v>0</v>
      </c>
      <c r="AF1388" s="405">
        <v>0</v>
      </c>
      <c r="AG1388" s="333" t="s">
        <v>3963</v>
      </c>
      <c r="AH1388" s="388" t="s">
        <v>1130</v>
      </c>
      <c r="AI1388" s="388" t="s">
        <v>2408</v>
      </c>
      <c r="AJ1388" s="389">
        <v>21</v>
      </c>
      <c r="AK1388" s="390">
        <v>60</v>
      </c>
      <c r="AL1388" s="333">
        <v>31.5</v>
      </c>
      <c r="AM1388" s="333">
        <v>24.354528356481481</v>
      </c>
      <c r="AN1388" s="440">
        <v>124.67173611111112</v>
      </c>
      <c r="AO1388" s="389">
        <v>57.262152777777779</v>
      </c>
      <c r="AP1388" s="388">
        <v>11.25</v>
      </c>
      <c r="AQ1388" s="389">
        <v>6</v>
      </c>
      <c r="AR1388" s="389">
        <v>2</v>
      </c>
      <c r="AS1388" s="389">
        <v>4</v>
      </c>
      <c r="AT1388" s="389">
        <v>0</v>
      </c>
      <c r="AU1388" s="389">
        <v>0</v>
      </c>
      <c r="AV1388" s="389">
        <v>4</v>
      </c>
      <c r="AW1388" s="350">
        <v>2</v>
      </c>
      <c r="AX1388" s="391">
        <v>2</v>
      </c>
      <c r="AY1388" s="83">
        <v>21</v>
      </c>
      <c r="AZ1388" s="5">
        <v>0</v>
      </c>
      <c r="BA1388" s="5" t="s">
        <v>1537</v>
      </c>
      <c r="BB1388" s="5" t="s">
        <v>1537</v>
      </c>
      <c r="BC1388" s="5" t="s">
        <v>1537</v>
      </c>
      <c r="BD1388" s="4" t="s">
        <v>3612</v>
      </c>
      <c r="BE1388" s="5">
        <v>0</v>
      </c>
      <c r="BF1388" s="5">
        <v>0</v>
      </c>
      <c r="BG1388" s="5">
        <v>1</v>
      </c>
      <c r="BH1388" s="5" t="s">
        <v>1537</v>
      </c>
      <c r="BI1388" s="289"/>
      <c r="BJ1388" s="297">
        <v>17</v>
      </c>
      <c r="BK1388" s="297">
        <v>57</v>
      </c>
    </row>
    <row r="1389" spans="1:63" x14ac:dyDescent="0.2">
      <c r="A1389" s="294" t="s">
        <v>403</v>
      </c>
      <c r="B1389" s="290" t="s">
        <v>2417</v>
      </c>
      <c r="C1389" s="340">
        <v>269</v>
      </c>
      <c r="D1389" s="341">
        <v>303</v>
      </c>
      <c r="E1389" s="341">
        <v>335</v>
      </c>
      <c r="F1389" s="341">
        <v>339</v>
      </c>
      <c r="G1389" s="341">
        <v>351</v>
      </c>
      <c r="H1389" s="341">
        <v>384</v>
      </c>
      <c r="I1389" s="342">
        <v>412</v>
      </c>
      <c r="J1389" s="340">
        <v>17</v>
      </c>
      <c r="K1389" s="341">
        <v>36</v>
      </c>
      <c r="L1389" s="341">
        <v>48</v>
      </c>
      <c r="M1389" s="341">
        <v>98</v>
      </c>
      <c r="N1389" s="340">
        <v>269</v>
      </c>
      <c r="O1389" s="341">
        <v>387</v>
      </c>
      <c r="P1389" s="341">
        <v>415</v>
      </c>
      <c r="Q1389" s="343">
        <v>387</v>
      </c>
      <c r="R1389" s="344">
        <v>415</v>
      </c>
      <c r="S1389" s="344">
        <v>462</v>
      </c>
      <c r="T1389" s="344">
        <v>446</v>
      </c>
      <c r="U1389" s="344">
        <v>522</v>
      </c>
      <c r="V1389" s="344">
        <v>522</v>
      </c>
      <c r="W1389" s="344">
        <v>47</v>
      </c>
      <c r="X1389" s="383">
        <v>53</v>
      </c>
      <c r="Y1389" s="384">
        <v>0.12</v>
      </c>
      <c r="Z1389" s="384">
        <v>0.25</v>
      </c>
      <c r="AA1389" s="384">
        <v>0.25</v>
      </c>
      <c r="AB1389" s="385">
        <v>188</v>
      </c>
      <c r="AC1389" s="385">
        <v>276</v>
      </c>
      <c r="AD1389" s="385">
        <v>22</v>
      </c>
      <c r="AE1389" s="385">
        <v>0</v>
      </c>
      <c r="AF1389" s="405">
        <v>1</v>
      </c>
      <c r="AG1389" s="333" t="s">
        <v>3963</v>
      </c>
      <c r="AH1389" s="388" t="s">
        <v>1130</v>
      </c>
      <c r="AI1389" s="388" t="s">
        <v>3325</v>
      </c>
      <c r="AJ1389" s="389">
        <v>21</v>
      </c>
      <c r="AK1389" s="390">
        <v>33</v>
      </c>
      <c r="AL1389" s="333">
        <v>31.5</v>
      </c>
      <c r="AM1389" s="333">
        <v>13.440465856481481</v>
      </c>
      <c r="AN1389" s="440">
        <v>75.190902777777779</v>
      </c>
      <c r="AO1389" s="389">
        <v>36.897569444444443</v>
      </c>
      <c r="AP1389" s="388">
        <v>6.1875</v>
      </c>
      <c r="AQ1389" s="389">
        <v>3</v>
      </c>
      <c r="AR1389" s="389">
        <v>1</v>
      </c>
      <c r="AS1389" s="389">
        <v>2</v>
      </c>
      <c r="AT1389" s="389">
        <v>0</v>
      </c>
      <c r="AU1389" s="389">
        <v>0</v>
      </c>
      <c r="AV1389" s="389">
        <v>2</v>
      </c>
      <c r="AW1389" s="350">
        <v>1</v>
      </c>
      <c r="AX1389" s="391">
        <v>1</v>
      </c>
      <c r="AY1389" s="83">
        <v>18</v>
      </c>
      <c r="AZ1389" s="5">
        <v>0</v>
      </c>
      <c r="BA1389" s="5" t="s">
        <v>1537</v>
      </c>
      <c r="BB1389" s="5" t="s">
        <v>1537</v>
      </c>
      <c r="BC1389" s="5" t="s">
        <v>1537</v>
      </c>
      <c r="BD1389" s="4" t="s">
        <v>3612</v>
      </c>
      <c r="BE1389" s="5">
        <v>0</v>
      </c>
      <c r="BF1389" s="5">
        <v>0</v>
      </c>
      <c r="BG1389" s="5">
        <v>1</v>
      </c>
      <c r="BH1389" s="5" t="s">
        <v>1537</v>
      </c>
      <c r="BI1389" s="289"/>
      <c r="BJ1389" s="297">
        <v>17</v>
      </c>
      <c r="BK1389" s="297">
        <v>36</v>
      </c>
    </row>
    <row r="1390" spans="1:63" x14ac:dyDescent="0.2">
      <c r="A1390" s="294" t="s">
        <v>404</v>
      </c>
      <c r="B1390" s="290" t="s">
        <v>2418</v>
      </c>
      <c r="C1390" s="340">
        <v>273</v>
      </c>
      <c r="D1390" s="341">
        <v>312</v>
      </c>
      <c r="E1390" s="341">
        <v>346</v>
      </c>
      <c r="F1390" s="341">
        <v>352</v>
      </c>
      <c r="G1390" s="341">
        <v>363</v>
      </c>
      <c r="H1390" s="341">
        <v>399</v>
      </c>
      <c r="I1390" s="342">
        <v>429</v>
      </c>
      <c r="J1390" s="340">
        <v>17</v>
      </c>
      <c r="K1390" s="341">
        <v>36</v>
      </c>
      <c r="L1390" s="341">
        <v>52</v>
      </c>
      <c r="M1390" s="341">
        <v>107</v>
      </c>
      <c r="N1390" s="340">
        <v>273</v>
      </c>
      <c r="O1390" s="341">
        <v>408</v>
      </c>
      <c r="P1390" s="341">
        <v>438</v>
      </c>
      <c r="Q1390" s="343">
        <v>408</v>
      </c>
      <c r="R1390" s="344">
        <v>438</v>
      </c>
      <c r="S1390" s="344">
        <v>498</v>
      </c>
      <c r="T1390" s="344">
        <v>462</v>
      </c>
      <c r="U1390" s="344">
        <v>569</v>
      </c>
      <c r="V1390" s="344">
        <v>569</v>
      </c>
      <c r="W1390" s="344">
        <v>47</v>
      </c>
      <c r="X1390" s="383">
        <v>53</v>
      </c>
      <c r="Y1390" s="384">
        <v>0.12</v>
      </c>
      <c r="Z1390" s="384">
        <v>0.25</v>
      </c>
      <c r="AA1390" s="384">
        <v>0.25</v>
      </c>
      <c r="AB1390" s="385">
        <v>188</v>
      </c>
      <c r="AC1390" s="385">
        <v>276</v>
      </c>
      <c r="AD1390" s="385">
        <v>44</v>
      </c>
      <c r="AE1390" s="385">
        <v>0</v>
      </c>
      <c r="AF1390" s="405">
        <v>1</v>
      </c>
      <c r="AG1390" s="333" t="s">
        <v>3963</v>
      </c>
      <c r="AH1390" s="388" t="s">
        <v>1130</v>
      </c>
      <c r="AI1390" s="388" t="s">
        <v>3325</v>
      </c>
      <c r="AJ1390" s="389">
        <v>21</v>
      </c>
      <c r="AK1390" s="390">
        <v>36</v>
      </c>
      <c r="AL1390" s="333">
        <v>31.5</v>
      </c>
      <c r="AM1390" s="333">
        <v>14.653139467592593</v>
      </c>
      <c r="AN1390" s="440">
        <v>78.652986111111119</v>
      </c>
      <c r="AO1390" s="389">
        <v>38.230902777777771</v>
      </c>
      <c r="AP1390" s="388">
        <v>6.75</v>
      </c>
      <c r="AQ1390" s="389">
        <v>4</v>
      </c>
      <c r="AR1390" s="389">
        <v>2</v>
      </c>
      <c r="AS1390" s="389">
        <v>2</v>
      </c>
      <c r="AT1390" s="389">
        <v>0</v>
      </c>
      <c r="AU1390" s="389">
        <v>0</v>
      </c>
      <c r="AV1390" s="389">
        <v>4</v>
      </c>
      <c r="AW1390" s="350">
        <v>1</v>
      </c>
      <c r="AX1390" s="391">
        <v>1</v>
      </c>
      <c r="AY1390" s="83">
        <v>19</v>
      </c>
      <c r="AZ1390" s="5">
        <v>0</v>
      </c>
      <c r="BA1390" s="5" t="s">
        <v>1537</v>
      </c>
      <c r="BB1390" s="5" t="s">
        <v>1537</v>
      </c>
      <c r="BC1390" s="5" t="s">
        <v>1537</v>
      </c>
      <c r="BD1390" s="4" t="s">
        <v>3612</v>
      </c>
      <c r="BE1390" s="5">
        <v>0</v>
      </c>
      <c r="BF1390" s="5">
        <v>0</v>
      </c>
      <c r="BG1390" s="5">
        <v>1</v>
      </c>
      <c r="BH1390" s="5" t="s">
        <v>1537</v>
      </c>
      <c r="BI1390" s="289"/>
      <c r="BJ1390" s="297">
        <v>17</v>
      </c>
      <c r="BK1390" s="297">
        <v>37</v>
      </c>
    </row>
    <row r="1391" spans="1:63" x14ac:dyDescent="0.2">
      <c r="A1391" s="294" t="s">
        <v>405</v>
      </c>
      <c r="B1391" s="290" t="s">
        <v>2419</v>
      </c>
      <c r="C1391" s="340">
        <v>279</v>
      </c>
      <c r="D1391" s="341">
        <v>322</v>
      </c>
      <c r="E1391" s="341">
        <v>359</v>
      </c>
      <c r="F1391" s="341">
        <v>365</v>
      </c>
      <c r="G1391" s="341">
        <v>376</v>
      </c>
      <c r="H1391" s="341">
        <v>415</v>
      </c>
      <c r="I1391" s="342">
        <v>450</v>
      </c>
      <c r="J1391" s="340">
        <v>17</v>
      </c>
      <c r="K1391" s="341">
        <v>36</v>
      </c>
      <c r="L1391" s="341">
        <v>57</v>
      </c>
      <c r="M1391" s="341">
        <v>116</v>
      </c>
      <c r="N1391" s="340">
        <v>279</v>
      </c>
      <c r="O1391" s="341">
        <v>424</v>
      </c>
      <c r="P1391" s="341">
        <v>454</v>
      </c>
      <c r="Q1391" s="343">
        <v>424</v>
      </c>
      <c r="R1391" s="344">
        <v>454</v>
      </c>
      <c r="S1391" s="344">
        <v>514</v>
      </c>
      <c r="T1391" s="344">
        <v>488</v>
      </c>
      <c r="U1391" s="344">
        <v>585</v>
      </c>
      <c r="V1391" s="344">
        <v>585</v>
      </c>
      <c r="W1391" s="344">
        <v>47</v>
      </c>
      <c r="X1391" s="383">
        <v>53</v>
      </c>
      <c r="Y1391" s="384">
        <v>0.12</v>
      </c>
      <c r="Z1391" s="384">
        <v>0.25</v>
      </c>
      <c r="AA1391" s="384">
        <v>0.25</v>
      </c>
      <c r="AB1391" s="385">
        <v>188</v>
      </c>
      <c r="AC1391" s="385">
        <v>276</v>
      </c>
      <c r="AD1391" s="385">
        <v>44</v>
      </c>
      <c r="AE1391" s="385">
        <v>0</v>
      </c>
      <c r="AF1391" s="405">
        <v>1</v>
      </c>
      <c r="AG1391" s="333" t="s">
        <v>3963</v>
      </c>
      <c r="AH1391" s="388" t="s">
        <v>1130</v>
      </c>
      <c r="AI1391" s="388" t="s">
        <v>3325</v>
      </c>
      <c r="AJ1391" s="389">
        <v>21</v>
      </c>
      <c r="AK1391" s="390">
        <v>39</v>
      </c>
      <c r="AL1391" s="333">
        <v>31.5</v>
      </c>
      <c r="AM1391" s="333">
        <v>15.865813078703704</v>
      </c>
      <c r="AN1391" s="440">
        <v>81.755069444444445</v>
      </c>
      <c r="AO1391" s="389">
        <v>39.564236111111114</v>
      </c>
      <c r="AP1391" s="388">
        <v>7.3125</v>
      </c>
      <c r="AQ1391" s="389">
        <v>4</v>
      </c>
      <c r="AR1391" s="389">
        <v>2</v>
      </c>
      <c r="AS1391" s="389">
        <v>2</v>
      </c>
      <c r="AT1391" s="389">
        <v>0</v>
      </c>
      <c r="AU1391" s="389">
        <v>0</v>
      </c>
      <c r="AV1391" s="389">
        <v>4</v>
      </c>
      <c r="AW1391" s="350">
        <v>1</v>
      </c>
      <c r="AX1391" s="391">
        <v>1</v>
      </c>
      <c r="AY1391" s="83">
        <v>19</v>
      </c>
      <c r="AZ1391" s="5">
        <v>0</v>
      </c>
      <c r="BA1391" s="5" t="s">
        <v>1537</v>
      </c>
      <c r="BB1391" s="5" t="s">
        <v>1537</v>
      </c>
      <c r="BC1391" s="5" t="s">
        <v>1537</v>
      </c>
      <c r="BD1391" s="4" t="s">
        <v>3612</v>
      </c>
      <c r="BE1391" s="5">
        <v>0</v>
      </c>
      <c r="BF1391" s="5">
        <v>0</v>
      </c>
      <c r="BG1391" s="5">
        <v>1</v>
      </c>
      <c r="BH1391" s="5" t="s">
        <v>1537</v>
      </c>
      <c r="BI1391" s="289"/>
      <c r="BJ1391" s="297">
        <v>17</v>
      </c>
      <c r="BK1391" s="297">
        <v>38</v>
      </c>
    </row>
    <row r="1392" spans="1:63" x14ac:dyDescent="0.2">
      <c r="A1392" s="294" t="s">
        <v>406</v>
      </c>
      <c r="B1392" s="290" t="s">
        <v>2420</v>
      </c>
      <c r="C1392" s="340">
        <v>285</v>
      </c>
      <c r="D1392" s="341">
        <v>331</v>
      </c>
      <c r="E1392" s="341">
        <v>371</v>
      </c>
      <c r="F1392" s="341">
        <v>377</v>
      </c>
      <c r="G1392" s="341">
        <v>390</v>
      </c>
      <c r="H1392" s="341">
        <v>428</v>
      </c>
      <c r="I1392" s="342">
        <v>468</v>
      </c>
      <c r="J1392" s="340">
        <v>17</v>
      </c>
      <c r="K1392" s="341">
        <v>36</v>
      </c>
      <c r="L1392" s="341">
        <v>61</v>
      </c>
      <c r="M1392" s="341">
        <v>124</v>
      </c>
      <c r="N1392" s="340">
        <v>285</v>
      </c>
      <c r="O1392" s="341">
        <v>433</v>
      </c>
      <c r="P1392" s="341">
        <v>464</v>
      </c>
      <c r="Q1392" s="343">
        <v>433</v>
      </c>
      <c r="R1392" s="344">
        <v>464</v>
      </c>
      <c r="S1392" s="344">
        <v>534</v>
      </c>
      <c r="T1392" s="344">
        <v>496</v>
      </c>
      <c r="U1392" s="344">
        <v>605</v>
      </c>
      <c r="V1392" s="344">
        <v>605</v>
      </c>
      <c r="W1392" s="344">
        <v>47</v>
      </c>
      <c r="X1392" s="383">
        <v>53</v>
      </c>
      <c r="Y1392" s="384">
        <v>0.12</v>
      </c>
      <c r="Z1392" s="384">
        <v>0.25</v>
      </c>
      <c r="AA1392" s="384">
        <v>0.25</v>
      </c>
      <c r="AB1392" s="385">
        <v>188</v>
      </c>
      <c r="AC1392" s="385">
        <v>276</v>
      </c>
      <c r="AD1392" s="385">
        <v>44</v>
      </c>
      <c r="AE1392" s="385">
        <v>0</v>
      </c>
      <c r="AF1392" s="405">
        <v>1</v>
      </c>
      <c r="AG1392" s="333" t="s">
        <v>3963</v>
      </c>
      <c r="AH1392" s="388" t="s">
        <v>1130</v>
      </c>
      <c r="AI1392" s="388" t="s">
        <v>3325</v>
      </c>
      <c r="AJ1392" s="389">
        <v>21</v>
      </c>
      <c r="AK1392" s="390">
        <v>42</v>
      </c>
      <c r="AL1392" s="333">
        <v>31.5</v>
      </c>
      <c r="AM1392" s="333">
        <v>17.078486689814813</v>
      </c>
      <c r="AN1392" s="440">
        <v>84.857152777777785</v>
      </c>
      <c r="AO1392" s="389">
        <v>40.897569444444443</v>
      </c>
      <c r="AP1392" s="388">
        <v>7.875</v>
      </c>
      <c r="AQ1392" s="389">
        <v>4</v>
      </c>
      <c r="AR1392" s="389">
        <v>2</v>
      </c>
      <c r="AS1392" s="389">
        <v>2</v>
      </c>
      <c r="AT1392" s="389">
        <v>0</v>
      </c>
      <c r="AU1392" s="389">
        <v>0</v>
      </c>
      <c r="AV1392" s="389">
        <v>4</v>
      </c>
      <c r="AW1392" s="350">
        <v>1</v>
      </c>
      <c r="AX1392" s="391">
        <v>1</v>
      </c>
      <c r="AY1392" s="83">
        <v>19</v>
      </c>
      <c r="AZ1392" s="5">
        <v>0</v>
      </c>
      <c r="BA1392" s="5" t="s">
        <v>1537</v>
      </c>
      <c r="BB1392" s="5" t="s">
        <v>1537</v>
      </c>
      <c r="BC1392" s="5" t="s">
        <v>1537</v>
      </c>
      <c r="BD1392" s="4" t="s">
        <v>3612</v>
      </c>
      <c r="BE1392" s="5">
        <v>0</v>
      </c>
      <c r="BF1392" s="5">
        <v>0</v>
      </c>
      <c r="BG1392" s="5">
        <v>1</v>
      </c>
      <c r="BH1392" s="5" t="s">
        <v>1537</v>
      </c>
      <c r="BI1392" s="289"/>
      <c r="BJ1392" s="297">
        <v>17</v>
      </c>
      <c r="BK1392" s="297">
        <v>39</v>
      </c>
    </row>
    <row r="1393" spans="1:63" x14ac:dyDescent="0.2">
      <c r="A1393" s="294" t="s">
        <v>410</v>
      </c>
      <c r="B1393" s="290" t="s">
        <v>2421</v>
      </c>
      <c r="C1393" s="340">
        <v>244</v>
      </c>
      <c r="D1393" s="341">
        <v>277</v>
      </c>
      <c r="E1393" s="341">
        <v>306</v>
      </c>
      <c r="F1393" s="341">
        <v>312</v>
      </c>
      <c r="G1393" s="341">
        <v>321</v>
      </c>
      <c r="H1393" s="341">
        <v>354</v>
      </c>
      <c r="I1393" s="342">
        <v>398</v>
      </c>
      <c r="J1393" s="340">
        <v>17</v>
      </c>
      <c r="K1393" s="341">
        <v>36</v>
      </c>
      <c r="L1393" s="341">
        <v>46</v>
      </c>
      <c r="M1393" s="341">
        <v>92</v>
      </c>
      <c r="N1393" s="340">
        <v>244</v>
      </c>
      <c r="O1393" s="341">
        <v>355</v>
      </c>
      <c r="P1393" s="341">
        <v>381</v>
      </c>
      <c r="Q1393" s="343">
        <v>355</v>
      </c>
      <c r="R1393" s="344">
        <v>381</v>
      </c>
      <c r="S1393" s="344">
        <v>431</v>
      </c>
      <c r="T1393" s="344">
        <v>413</v>
      </c>
      <c r="U1393" s="344">
        <v>493</v>
      </c>
      <c r="V1393" s="344">
        <v>493</v>
      </c>
      <c r="W1393" s="344">
        <v>47</v>
      </c>
      <c r="X1393" s="383">
        <v>53</v>
      </c>
      <c r="Y1393" s="384">
        <v>0.12</v>
      </c>
      <c r="Z1393" s="384">
        <v>0.25</v>
      </c>
      <c r="AA1393" s="384">
        <v>0.25</v>
      </c>
      <c r="AB1393" s="385">
        <v>94</v>
      </c>
      <c r="AC1393" s="385">
        <v>276</v>
      </c>
      <c r="AD1393" s="385">
        <v>44</v>
      </c>
      <c r="AE1393" s="385">
        <v>0</v>
      </c>
      <c r="AF1393" s="405">
        <v>0</v>
      </c>
      <c r="AG1393" s="333" t="s">
        <v>3963</v>
      </c>
      <c r="AH1393" s="388" t="s">
        <v>1130</v>
      </c>
      <c r="AI1393" s="388" t="s">
        <v>2422</v>
      </c>
      <c r="AJ1393" s="389">
        <v>21</v>
      </c>
      <c r="AK1393" s="390">
        <v>30</v>
      </c>
      <c r="AL1393" s="333">
        <v>31.5</v>
      </c>
      <c r="AM1393" s="333">
        <v>12.22779224537037</v>
      </c>
      <c r="AN1393" s="440">
        <v>62.342569444444443</v>
      </c>
      <c r="AO1393" s="389">
        <v>29.970486111111111</v>
      </c>
      <c r="AP1393" s="388">
        <v>5.625</v>
      </c>
      <c r="AQ1393" s="389">
        <v>4</v>
      </c>
      <c r="AR1393" s="389">
        <v>2</v>
      </c>
      <c r="AS1393" s="389">
        <v>2</v>
      </c>
      <c r="AT1393" s="389">
        <v>0</v>
      </c>
      <c r="AU1393" s="389">
        <v>0</v>
      </c>
      <c r="AV1393" s="389">
        <v>4</v>
      </c>
      <c r="AW1393" s="350">
        <v>1</v>
      </c>
      <c r="AX1393" s="391">
        <v>1</v>
      </c>
      <c r="AY1393" s="83">
        <v>14</v>
      </c>
      <c r="AZ1393" s="5">
        <v>0</v>
      </c>
      <c r="BA1393" s="5" t="s">
        <v>1537</v>
      </c>
      <c r="BB1393" s="5" t="s">
        <v>1537</v>
      </c>
      <c r="BC1393" s="5" t="s">
        <v>1537</v>
      </c>
      <c r="BD1393" s="4" t="s">
        <v>3612</v>
      </c>
      <c r="BE1393" s="5">
        <v>0</v>
      </c>
      <c r="BF1393" s="5">
        <v>0</v>
      </c>
      <c r="BG1393" s="5">
        <v>1</v>
      </c>
      <c r="BH1393" s="5" t="s">
        <v>1537</v>
      </c>
      <c r="BI1393" s="289"/>
      <c r="BJ1393" s="297">
        <v>17</v>
      </c>
      <c r="BK1393" s="297">
        <v>33</v>
      </c>
    </row>
    <row r="1394" spans="1:63" x14ac:dyDescent="0.2">
      <c r="A1394" s="294" t="s">
        <v>411</v>
      </c>
      <c r="B1394" s="290" t="s">
        <v>2423</v>
      </c>
      <c r="C1394" s="340">
        <v>250</v>
      </c>
      <c r="D1394" s="341">
        <v>287</v>
      </c>
      <c r="E1394" s="341">
        <v>320</v>
      </c>
      <c r="F1394" s="341">
        <v>325</v>
      </c>
      <c r="G1394" s="341">
        <v>334</v>
      </c>
      <c r="H1394" s="341">
        <v>369</v>
      </c>
      <c r="I1394" s="342">
        <v>418</v>
      </c>
      <c r="J1394" s="340">
        <v>17</v>
      </c>
      <c r="K1394" s="341">
        <v>36</v>
      </c>
      <c r="L1394" s="341">
        <v>49</v>
      </c>
      <c r="M1394" s="341">
        <v>101</v>
      </c>
      <c r="N1394" s="340">
        <v>250</v>
      </c>
      <c r="O1394" s="341">
        <v>372</v>
      </c>
      <c r="P1394" s="341">
        <v>400</v>
      </c>
      <c r="Q1394" s="343">
        <v>372</v>
      </c>
      <c r="R1394" s="344">
        <v>400</v>
      </c>
      <c r="S1394" s="344">
        <v>443</v>
      </c>
      <c r="T1394" s="344">
        <v>454</v>
      </c>
      <c r="U1394" s="344">
        <v>503</v>
      </c>
      <c r="V1394" s="344">
        <v>503</v>
      </c>
      <c r="W1394" s="344">
        <v>47</v>
      </c>
      <c r="X1394" s="383">
        <v>53</v>
      </c>
      <c r="Y1394" s="384">
        <v>0.12</v>
      </c>
      <c r="Z1394" s="384">
        <v>0.25</v>
      </c>
      <c r="AA1394" s="384">
        <v>0.25</v>
      </c>
      <c r="AB1394" s="385">
        <v>94</v>
      </c>
      <c r="AC1394" s="385">
        <v>276</v>
      </c>
      <c r="AD1394" s="385">
        <v>44</v>
      </c>
      <c r="AE1394" s="385">
        <v>0</v>
      </c>
      <c r="AF1394" s="405">
        <v>0</v>
      </c>
      <c r="AG1394" s="333" t="s">
        <v>3963</v>
      </c>
      <c r="AH1394" s="388" t="s">
        <v>1130</v>
      </c>
      <c r="AI1394" s="388" t="s">
        <v>2422</v>
      </c>
      <c r="AJ1394" s="389">
        <v>21</v>
      </c>
      <c r="AK1394" s="390">
        <v>33</v>
      </c>
      <c r="AL1394" s="333">
        <v>31.5</v>
      </c>
      <c r="AM1394" s="333">
        <v>13.440465856481481</v>
      </c>
      <c r="AN1394" s="440">
        <v>65.444652777777776</v>
      </c>
      <c r="AO1394" s="389">
        <v>31.303819444444443</v>
      </c>
      <c r="AP1394" s="388">
        <v>6.1875</v>
      </c>
      <c r="AQ1394" s="389">
        <v>4</v>
      </c>
      <c r="AR1394" s="389">
        <v>2</v>
      </c>
      <c r="AS1394" s="389">
        <v>2</v>
      </c>
      <c r="AT1394" s="389">
        <v>0</v>
      </c>
      <c r="AU1394" s="389">
        <v>0</v>
      </c>
      <c r="AV1394" s="389">
        <v>4</v>
      </c>
      <c r="AW1394" s="350">
        <v>1</v>
      </c>
      <c r="AX1394" s="391">
        <v>1</v>
      </c>
      <c r="AY1394" s="83">
        <v>14</v>
      </c>
      <c r="AZ1394" s="5">
        <v>0</v>
      </c>
      <c r="BA1394" s="5" t="s">
        <v>1537</v>
      </c>
      <c r="BB1394" s="5" t="s">
        <v>1537</v>
      </c>
      <c r="BC1394" s="5" t="s">
        <v>1537</v>
      </c>
      <c r="BD1394" s="4" t="s">
        <v>3612</v>
      </c>
      <c r="BE1394" s="5">
        <v>0</v>
      </c>
      <c r="BF1394" s="5">
        <v>0</v>
      </c>
      <c r="BG1394" s="5">
        <v>1</v>
      </c>
      <c r="BH1394" s="5" t="s">
        <v>1537</v>
      </c>
      <c r="BI1394" s="289"/>
      <c r="BJ1394" s="297">
        <v>17</v>
      </c>
      <c r="BK1394" s="297">
        <v>34</v>
      </c>
    </row>
    <row r="1395" spans="1:63" x14ac:dyDescent="0.2">
      <c r="A1395" s="294" t="s">
        <v>412</v>
      </c>
      <c r="B1395" s="290" t="s">
        <v>2424</v>
      </c>
      <c r="C1395" s="340">
        <v>253</v>
      </c>
      <c r="D1395" s="341">
        <v>295</v>
      </c>
      <c r="E1395" s="341">
        <v>331</v>
      </c>
      <c r="F1395" s="341">
        <v>336</v>
      </c>
      <c r="G1395" s="341">
        <v>346</v>
      </c>
      <c r="H1395" s="341">
        <v>381</v>
      </c>
      <c r="I1395" s="342">
        <v>436</v>
      </c>
      <c r="J1395" s="340">
        <v>17</v>
      </c>
      <c r="K1395" s="341">
        <v>36</v>
      </c>
      <c r="L1395" s="341">
        <v>53</v>
      </c>
      <c r="M1395" s="341">
        <v>111</v>
      </c>
      <c r="N1395" s="340">
        <v>253</v>
      </c>
      <c r="O1395" s="341">
        <v>390</v>
      </c>
      <c r="P1395" s="341">
        <v>417</v>
      </c>
      <c r="Q1395" s="343">
        <v>390</v>
      </c>
      <c r="R1395" s="344">
        <v>417</v>
      </c>
      <c r="S1395" s="344">
        <v>464</v>
      </c>
      <c r="T1395" s="344">
        <v>465</v>
      </c>
      <c r="U1395" s="344">
        <v>531</v>
      </c>
      <c r="V1395" s="344">
        <v>531</v>
      </c>
      <c r="W1395" s="344">
        <v>47</v>
      </c>
      <c r="X1395" s="383">
        <v>53</v>
      </c>
      <c r="Y1395" s="384">
        <v>0.12</v>
      </c>
      <c r="Z1395" s="384">
        <v>0.25</v>
      </c>
      <c r="AA1395" s="384">
        <v>0.25</v>
      </c>
      <c r="AB1395" s="385">
        <v>188</v>
      </c>
      <c r="AC1395" s="385">
        <v>276</v>
      </c>
      <c r="AD1395" s="385">
        <v>44</v>
      </c>
      <c r="AE1395" s="385">
        <v>0</v>
      </c>
      <c r="AF1395" s="405">
        <v>0</v>
      </c>
      <c r="AG1395" s="333" t="s">
        <v>3963</v>
      </c>
      <c r="AH1395" s="388" t="s">
        <v>1130</v>
      </c>
      <c r="AI1395" s="388" t="s">
        <v>2422</v>
      </c>
      <c r="AJ1395" s="389">
        <v>21</v>
      </c>
      <c r="AK1395" s="390">
        <v>36</v>
      </c>
      <c r="AL1395" s="333">
        <v>31.5</v>
      </c>
      <c r="AM1395" s="333">
        <v>14.653139467592593</v>
      </c>
      <c r="AN1395" s="440">
        <v>68.546736111111116</v>
      </c>
      <c r="AO1395" s="389">
        <v>32.637152777777771</v>
      </c>
      <c r="AP1395" s="388">
        <v>6.75</v>
      </c>
      <c r="AQ1395" s="389">
        <v>4</v>
      </c>
      <c r="AR1395" s="389">
        <v>2</v>
      </c>
      <c r="AS1395" s="389">
        <v>2</v>
      </c>
      <c r="AT1395" s="389">
        <v>0</v>
      </c>
      <c r="AU1395" s="389">
        <v>0</v>
      </c>
      <c r="AV1395" s="389">
        <v>4</v>
      </c>
      <c r="AW1395" s="350">
        <v>1</v>
      </c>
      <c r="AX1395" s="391">
        <v>1</v>
      </c>
      <c r="AY1395" s="83">
        <v>14</v>
      </c>
      <c r="AZ1395" s="5">
        <v>0</v>
      </c>
      <c r="BA1395" s="5" t="s">
        <v>1537</v>
      </c>
      <c r="BB1395" s="5" t="s">
        <v>1537</v>
      </c>
      <c r="BC1395" s="5" t="s">
        <v>1537</v>
      </c>
      <c r="BD1395" s="4" t="s">
        <v>3612</v>
      </c>
      <c r="BE1395" s="5">
        <v>0</v>
      </c>
      <c r="BF1395" s="5">
        <v>0</v>
      </c>
      <c r="BG1395" s="5">
        <v>1</v>
      </c>
      <c r="BH1395" s="5" t="s">
        <v>1537</v>
      </c>
      <c r="BI1395" s="289"/>
      <c r="BJ1395" s="297">
        <v>17</v>
      </c>
      <c r="BK1395" s="297">
        <v>35</v>
      </c>
    </row>
    <row r="1396" spans="1:63" x14ac:dyDescent="0.2">
      <c r="A1396" s="294" t="s">
        <v>413</v>
      </c>
      <c r="B1396" s="290" t="s">
        <v>2425</v>
      </c>
      <c r="C1396" s="340">
        <v>260</v>
      </c>
      <c r="D1396" s="341">
        <v>305</v>
      </c>
      <c r="E1396" s="341">
        <v>342</v>
      </c>
      <c r="F1396" s="341">
        <v>349</v>
      </c>
      <c r="G1396" s="341">
        <v>360</v>
      </c>
      <c r="H1396" s="341">
        <v>397</v>
      </c>
      <c r="I1396" s="342">
        <v>455</v>
      </c>
      <c r="J1396" s="340">
        <v>17</v>
      </c>
      <c r="K1396" s="341">
        <v>36</v>
      </c>
      <c r="L1396" s="341">
        <v>60</v>
      </c>
      <c r="M1396" s="341">
        <v>119</v>
      </c>
      <c r="N1396" s="340">
        <v>260</v>
      </c>
      <c r="O1396" s="341">
        <v>406</v>
      </c>
      <c r="P1396" s="341">
        <v>433</v>
      </c>
      <c r="Q1396" s="343">
        <v>406</v>
      </c>
      <c r="R1396" s="344">
        <v>433</v>
      </c>
      <c r="S1396" s="344">
        <v>480</v>
      </c>
      <c r="T1396" s="344">
        <v>473</v>
      </c>
      <c r="U1396" s="344">
        <v>546</v>
      </c>
      <c r="V1396" s="344">
        <v>546</v>
      </c>
      <c r="W1396" s="344">
        <v>47</v>
      </c>
      <c r="X1396" s="383">
        <v>53</v>
      </c>
      <c r="Y1396" s="384">
        <v>0.12</v>
      </c>
      <c r="Z1396" s="384">
        <v>0.25</v>
      </c>
      <c r="AA1396" s="384">
        <v>0.25</v>
      </c>
      <c r="AB1396" s="385">
        <v>188</v>
      </c>
      <c r="AC1396" s="385">
        <v>276</v>
      </c>
      <c r="AD1396" s="385">
        <v>44</v>
      </c>
      <c r="AE1396" s="385">
        <v>0</v>
      </c>
      <c r="AF1396" s="405">
        <v>0</v>
      </c>
      <c r="AG1396" s="333" t="s">
        <v>3963</v>
      </c>
      <c r="AH1396" s="388" t="s">
        <v>1130</v>
      </c>
      <c r="AI1396" s="388" t="s">
        <v>2422</v>
      </c>
      <c r="AJ1396" s="389">
        <v>21</v>
      </c>
      <c r="AK1396" s="390">
        <v>39</v>
      </c>
      <c r="AL1396" s="333">
        <v>31.5</v>
      </c>
      <c r="AM1396" s="333">
        <v>15.865813078703704</v>
      </c>
      <c r="AN1396" s="440">
        <v>71.648819444444456</v>
      </c>
      <c r="AO1396" s="389">
        <v>33.970486111111114</v>
      </c>
      <c r="AP1396" s="388">
        <v>7.3125</v>
      </c>
      <c r="AQ1396" s="389">
        <v>4</v>
      </c>
      <c r="AR1396" s="389">
        <v>2</v>
      </c>
      <c r="AS1396" s="389">
        <v>2</v>
      </c>
      <c r="AT1396" s="389">
        <v>0</v>
      </c>
      <c r="AU1396" s="389">
        <v>0</v>
      </c>
      <c r="AV1396" s="389">
        <v>4</v>
      </c>
      <c r="AW1396" s="350">
        <v>1</v>
      </c>
      <c r="AX1396" s="391">
        <v>1</v>
      </c>
      <c r="AY1396" s="83">
        <v>14</v>
      </c>
      <c r="AZ1396" s="5">
        <v>0</v>
      </c>
      <c r="BA1396" s="5" t="s">
        <v>1537</v>
      </c>
      <c r="BB1396" s="5" t="s">
        <v>1537</v>
      </c>
      <c r="BC1396" s="5" t="s">
        <v>1537</v>
      </c>
      <c r="BD1396" s="4" t="s">
        <v>3612</v>
      </c>
      <c r="BE1396" s="5">
        <v>0</v>
      </c>
      <c r="BF1396" s="5">
        <v>0</v>
      </c>
      <c r="BG1396" s="5">
        <v>1</v>
      </c>
      <c r="BH1396" s="5" t="s">
        <v>1537</v>
      </c>
      <c r="BI1396" s="289"/>
      <c r="BJ1396" s="297">
        <v>17</v>
      </c>
      <c r="BK1396" s="297">
        <v>36</v>
      </c>
    </row>
    <row r="1397" spans="1:63" x14ac:dyDescent="0.2">
      <c r="A1397" s="294" t="s">
        <v>414</v>
      </c>
      <c r="B1397" s="290" t="s">
        <v>2426</v>
      </c>
      <c r="C1397" s="340">
        <v>261</v>
      </c>
      <c r="D1397" s="341">
        <v>311</v>
      </c>
      <c r="E1397" s="341">
        <v>352</v>
      </c>
      <c r="F1397" s="341">
        <v>358</v>
      </c>
      <c r="G1397" s="341">
        <v>370</v>
      </c>
      <c r="H1397" s="341">
        <v>408</v>
      </c>
      <c r="I1397" s="342">
        <v>470</v>
      </c>
      <c r="J1397" s="340">
        <v>17</v>
      </c>
      <c r="K1397" s="341">
        <v>36</v>
      </c>
      <c r="L1397" s="341">
        <v>64</v>
      </c>
      <c r="M1397" s="341">
        <v>129</v>
      </c>
      <c r="N1397" s="340">
        <v>261</v>
      </c>
      <c r="O1397" s="341">
        <v>411</v>
      </c>
      <c r="P1397" s="341">
        <v>444</v>
      </c>
      <c r="Q1397" s="343">
        <v>411</v>
      </c>
      <c r="R1397" s="344">
        <v>444</v>
      </c>
      <c r="S1397" s="344">
        <v>492</v>
      </c>
      <c r="T1397" s="344">
        <v>480</v>
      </c>
      <c r="U1397" s="344">
        <v>557</v>
      </c>
      <c r="V1397" s="344">
        <v>557</v>
      </c>
      <c r="W1397" s="344">
        <v>47</v>
      </c>
      <c r="X1397" s="383">
        <v>53</v>
      </c>
      <c r="Y1397" s="384">
        <v>0.12</v>
      </c>
      <c r="Z1397" s="384">
        <v>0.25</v>
      </c>
      <c r="AA1397" s="384">
        <v>0.25</v>
      </c>
      <c r="AB1397" s="385">
        <v>188</v>
      </c>
      <c r="AC1397" s="385">
        <v>276</v>
      </c>
      <c r="AD1397" s="385">
        <v>44</v>
      </c>
      <c r="AE1397" s="385">
        <v>0</v>
      </c>
      <c r="AF1397" s="405">
        <v>0</v>
      </c>
      <c r="AG1397" s="333" t="s">
        <v>3963</v>
      </c>
      <c r="AH1397" s="388" t="s">
        <v>1130</v>
      </c>
      <c r="AI1397" s="388" t="s">
        <v>2422</v>
      </c>
      <c r="AJ1397" s="389">
        <v>21</v>
      </c>
      <c r="AK1397" s="390">
        <v>42</v>
      </c>
      <c r="AL1397" s="333">
        <v>31.5</v>
      </c>
      <c r="AM1397" s="333">
        <v>17.078486689814813</v>
      </c>
      <c r="AN1397" s="440">
        <v>74.750902777777782</v>
      </c>
      <c r="AO1397" s="389">
        <v>35.303819444444443</v>
      </c>
      <c r="AP1397" s="388">
        <v>7.875</v>
      </c>
      <c r="AQ1397" s="389">
        <v>4</v>
      </c>
      <c r="AR1397" s="389">
        <v>2</v>
      </c>
      <c r="AS1397" s="389">
        <v>2</v>
      </c>
      <c r="AT1397" s="389">
        <v>0</v>
      </c>
      <c r="AU1397" s="389">
        <v>0</v>
      </c>
      <c r="AV1397" s="389">
        <v>4</v>
      </c>
      <c r="AW1397" s="350">
        <v>1</v>
      </c>
      <c r="AX1397" s="391">
        <v>1</v>
      </c>
      <c r="AY1397" s="83">
        <v>14</v>
      </c>
      <c r="AZ1397" s="5">
        <v>0</v>
      </c>
      <c r="BA1397" s="5" t="s">
        <v>1537</v>
      </c>
      <c r="BB1397" s="5" t="s">
        <v>1537</v>
      </c>
      <c r="BC1397" s="5" t="s">
        <v>1537</v>
      </c>
      <c r="BD1397" s="4" t="s">
        <v>3612</v>
      </c>
      <c r="BE1397" s="5">
        <v>0</v>
      </c>
      <c r="BF1397" s="5">
        <v>0</v>
      </c>
      <c r="BG1397" s="5">
        <v>1</v>
      </c>
      <c r="BH1397" s="5" t="s">
        <v>1537</v>
      </c>
      <c r="BI1397" s="289"/>
      <c r="BJ1397" s="297">
        <v>17</v>
      </c>
      <c r="BK1397" s="297">
        <v>37</v>
      </c>
    </row>
    <row r="1398" spans="1:63" x14ac:dyDescent="0.2">
      <c r="A1398" s="294" t="s">
        <v>415</v>
      </c>
      <c r="B1398" s="290" t="s">
        <v>2427</v>
      </c>
      <c r="C1398" s="340">
        <v>279</v>
      </c>
      <c r="D1398" s="341">
        <v>336</v>
      </c>
      <c r="E1398" s="341">
        <v>383</v>
      </c>
      <c r="F1398" s="341">
        <v>391</v>
      </c>
      <c r="G1398" s="341">
        <v>404</v>
      </c>
      <c r="H1398" s="341">
        <v>446</v>
      </c>
      <c r="I1398" s="342">
        <v>517</v>
      </c>
      <c r="J1398" s="340">
        <v>17</v>
      </c>
      <c r="K1398" s="341">
        <v>36</v>
      </c>
      <c r="L1398" s="341">
        <v>74</v>
      </c>
      <c r="M1398" s="341">
        <v>147</v>
      </c>
      <c r="N1398" s="340">
        <v>279</v>
      </c>
      <c r="O1398" s="341">
        <v>435</v>
      </c>
      <c r="P1398" s="341">
        <v>470</v>
      </c>
      <c r="Q1398" s="343">
        <v>435</v>
      </c>
      <c r="R1398" s="344">
        <v>470</v>
      </c>
      <c r="S1398" s="344">
        <v>546</v>
      </c>
      <c r="T1398" s="344">
        <v>508</v>
      </c>
      <c r="U1398" s="344">
        <v>590</v>
      </c>
      <c r="V1398" s="344">
        <v>590</v>
      </c>
      <c r="W1398" s="344">
        <v>47</v>
      </c>
      <c r="X1398" s="383">
        <v>53</v>
      </c>
      <c r="Y1398" s="384">
        <v>0.12</v>
      </c>
      <c r="Z1398" s="384">
        <v>0.25</v>
      </c>
      <c r="AA1398" s="384">
        <v>0.25</v>
      </c>
      <c r="AB1398" s="385">
        <v>188</v>
      </c>
      <c r="AC1398" s="385">
        <v>276</v>
      </c>
      <c r="AD1398" s="385">
        <v>44</v>
      </c>
      <c r="AE1398" s="385">
        <v>0</v>
      </c>
      <c r="AF1398" s="405">
        <v>0</v>
      </c>
      <c r="AG1398" s="333" t="s">
        <v>3963</v>
      </c>
      <c r="AH1398" s="388" t="s">
        <v>1130</v>
      </c>
      <c r="AI1398" s="388" t="s">
        <v>2422</v>
      </c>
      <c r="AJ1398" s="389">
        <v>21</v>
      </c>
      <c r="AK1398" s="390">
        <v>48</v>
      </c>
      <c r="AL1398" s="333">
        <v>31.5</v>
      </c>
      <c r="AM1398" s="333">
        <v>19.503833912037038</v>
      </c>
      <c r="AN1398" s="440">
        <v>101.16756944444445</v>
      </c>
      <c r="AO1398" s="389">
        <v>49.157986111111114</v>
      </c>
      <c r="AP1398" s="388">
        <v>9</v>
      </c>
      <c r="AQ1398" s="389">
        <v>4</v>
      </c>
      <c r="AR1398" s="389">
        <v>2</v>
      </c>
      <c r="AS1398" s="389">
        <v>2</v>
      </c>
      <c r="AT1398" s="389">
        <v>0</v>
      </c>
      <c r="AU1398" s="389">
        <v>0</v>
      </c>
      <c r="AV1398" s="389">
        <v>4</v>
      </c>
      <c r="AW1398" s="350">
        <v>2</v>
      </c>
      <c r="AX1398" s="391">
        <v>1</v>
      </c>
      <c r="AY1398" s="83">
        <v>14</v>
      </c>
      <c r="AZ1398" s="5">
        <v>0</v>
      </c>
      <c r="BA1398" s="5" t="s">
        <v>1537</v>
      </c>
      <c r="BB1398" s="5" t="s">
        <v>1537</v>
      </c>
      <c r="BC1398" s="5" t="s">
        <v>1537</v>
      </c>
      <c r="BD1398" s="4" t="s">
        <v>3612</v>
      </c>
      <c r="BE1398" s="5">
        <v>0</v>
      </c>
      <c r="BF1398" s="5">
        <v>0</v>
      </c>
      <c r="BG1398" s="5">
        <v>1</v>
      </c>
      <c r="BH1398" s="5" t="s">
        <v>1537</v>
      </c>
      <c r="BI1398" s="289"/>
      <c r="BJ1398" s="297">
        <v>17</v>
      </c>
      <c r="BK1398" s="297">
        <v>41</v>
      </c>
    </row>
    <row r="1399" spans="1:63" x14ac:dyDescent="0.2">
      <c r="A1399" s="294" t="s">
        <v>416</v>
      </c>
      <c r="B1399" s="290" t="s">
        <v>2428</v>
      </c>
      <c r="C1399" s="340">
        <v>328</v>
      </c>
      <c r="D1399" s="341">
        <v>392</v>
      </c>
      <c r="E1399" s="341">
        <v>444</v>
      </c>
      <c r="F1399" s="341">
        <v>452</v>
      </c>
      <c r="G1399" s="341">
        <v>466</v>
      </c>
      <c r="H1399" s="341">
        <v>516</v>
      </c>
      <c r="I1399" s="342">
        <v>596</v>
      </c>
      <c r="J1399" s="340">
        <v>17</v>
      </c>
      <c r="K1399" s="341">
        <v>36</v>
      </c>
      <c r="L1399" s="341">
        <v>81</v>
      </c>
      <c r="M1399" s="341">
        <v>165</v>
      </c>
      <c r="N1399" s="340">
        <v>328</v>
      </c>
      <c r="O1399" s="341">
        <v>530</v>
      </c>
      <c r="P1399" s="341">
        <v>567</v>
      </c>
      <c r="Q1399" s="343">
        <v>530</v>
      </c>
      <c r="R1399" s="344">
        <v>567</v>
      </c>
      <c r="S1399" s="344">
        <v>652</v>
      </c>
      <c r="T1399" s="344">
        <v>613</v>
      </c>
      <c r="U1399" s="344">
        <v>746</v>
      </c>
      <c r="V1399" s="344">
        <v>746</v>
      </c>
      <c r="W1399" s="344">
        <v>47</v>
      </c>
      <c r="X1399" s="383">
        <v>53</v>
      </c>
      <c r="Y1399" s="384">
        <v>0.12</v>
      </c>
      <c r="Z1399" s="384">
        <v>0.25</v>
      </c>
      <c r="AA1399" s="384">
        <v>0.25</v>
      </c>
      <c r="AB1399" s="385">
        <v>188</v>
      </c>
      <c r="AC1399" s="385">
        <v>276</v>
      </c>
      <c r="AD1399" s="385">
        <v>88</v>
      </c>
      <c r="AE1399" s="385">
        <v>0</v>
      </c>
      <c r="AF1399" s="405">
        <v>0</v>
      </c>
      <c r="AG1399" s="333" t="s">
        <v>3963</v>
      </c>
      <c r="AH1399" s="388" t="s">
        <v>1130</v>
      </c>
      <c r="AI1399" s="388" t="s">
        <v>2422</v>
      </c>
      <c r="AJ1399" s="389">
        <v>21</v>
      </c>
      <c r="AK1399" s="390">
        <v>54</v>
      </c>
      <c r="AL1399" s="333">
        <v>31.5</v>
      </c>
      <c r="AM1399" s="333">
        <v>21.92918113425926</v>
      </c>
      <c r="AN1399" s="440">
        <v>108.09173611111112</v>
      </c>
      <c r="AO1399" s="389">
        <v>51.824652777777779</v>
      </c>
      <c r="AP1399" s="388">
        <v>10.125</v>
      </c>
      <c r="AQ1399" s="389">
        <v>6</v>
      </c>
      <c r="AR1399" s="389">
        <v>4</v>
      </c>
      <c r="AS1399" s="389">
        <v>2</v>
      </c>
      <c r="AT1399" s="389">
        <v>0</v>
      </c>
      <c r="AU1399" s="389">
        <v>0</v>
      </c>
      <c r="AV1399" s="389">
        <v>8</v>
      </c>
      <c r="AW1399" s="350">
        <v>2</v>
      </c>
      <c r="AX1399" s="391">
        <v>2</v>
      </c>
      <c r="AY1399" s="83">
        <v>21</v>
      </c>
      <c r="AZ1399" s="5">
        <v>0</v>
      </c>
      <c r="BA1399" s="5" t="s">
        <v>1537</v>
      </c>
      <c r="BB1399" s="5" t="s">
        <v>1537</v>
      </c>
      <c r="BC1399" s="5" t="s">
        <v>1537</v>
      </c>
      <c r="BD1399" s="4" t="s">
        <v>3612</v>
      </c>
      <c r="BE1399" s="5">
        <v>0</v>
      </c>
      <c r="BF1399" s="5">
        <v>0</v>
      </c>
      <c r="BG1399" s="5">
        <v>1</v>
      </c>
      <c r="BH1399" s="5" t="s">
        <v>1537</v>
      </c>
      <c r="BI1399" s="289"/>
      <c r="BJ1399" s="297">
        <v>17</v>
      </c>
      <c r="BK1399" s="297">
        <v>47</v>
      </c>
    </row>
    <row r="1400" spans="1:63" x14ac:dyDescent="0.2">
      <c r="A1400" s="294" t="s">
        <v>417</v>
      </c>
      <c r="B1400" s="290" t="s">
        <v>2429</v>
      </c>
      <c r="C1400" s="340">
        <v>332</v>
      </c>
      <c r="D1400" s="341">
        <v>403</v>
      </c>
      <c r="E1400" s="341">
        <v>462</v>
      </c>
      <c r="F1400" s="341">
        <v>470</v>
      </c>
      <c r="G1400" s="341">
        <v>487</v>
      </c>
      <c r="H1400" s="341">
        <v>538</v>
      </c>
      <c r="I1400" s="342">
        <v>627</v>
      </c>
      <c r="J1400" s="340">
        <v>17</v>
      </c>
      <c r="K1400" s="341">
        <v>36</v>
      </c>
      <c r="L1400" s="341">
        <v>91</v>
      </c>
      <c r="M1400" s="341">
        <v>183</v>
      </c>
      <c r="N1400" s="340">
        <v>332</v>
      </c>
      <c r="O1400" s="341">
        <v>549</v>
      </c>
      <c r="P1400" s="341">
        <v>586</v>
      </c>
      <c r="Q1400" s="343">
        <v>549</v>
      </c>
      <c r="R1400" s="344">
        <v>586</v>
      </c>
      <c r="S1400" s="344">
        <v>680</v>
      </c>
      <c r="T1400" s="344">
        <v>642</v>
      </c>
      <c r="U1400" s="344">
        <v>773</v>
      </c>
      <c r="V1400" s="344">
        <v>773</v>
      </c>
      <c r="W1400" s="344">
        <v>47</v>
      </c>
      <c r="X1400" s="383">
        <v>53</v>
      </c>
      <c r="Y1400" s="384">
        <v>0.12</v>
      </c>
      <c r="Z1400" s="384">
        <v>0.25</v>
      </c>
      <c r="AA1400" s="384">
        <v>0.25</v>
      </c>
      <c r="AB1400" s="385">
        <v>188</v>
      </c>
      <c r="AC1400" s="385">
        <v>276</v>
      </c>
      <c r="AD1400" s="385">
        <v>88</v>
      </c>
      <c r="AE1400" s="385">
        <v>0</v>
      </c>
      <c r="AF1400" s="405">
        <v>0</v>
      </c>
      <c r="AG1400" s="333" t="s">
        <v>3963</v>
      </c>
      <c r="AH1400" s="388" t="s">
        <v>1130</v>
      </c>
      <c r="AI1400" s="388" t="s">
        <v>2422</v>
      </c>
      <c r="AJ1400" s="389">
        <v>21</v>
      </c>
      <c r="AK1400" s="390">
        <v>60</v>
      </c>
      <c r="AL1400" s="333">
        <v>31.5</v>
      </c>
      <c r="AM1400" s="333">
        <v>24.354528356481481</v>
      </c>
      <c r="AN1400" s="440">
        <v>114.29590277777778</v>
      </c>
      <c r="AO1400" s="389">
        <v>54.491319444444443</v>
      </c>
      <c r="AP1400" s="388">
        <v>11.25</v>
      </c>
      <c r="AQ1400" s="389">
        <v>6</v>
      </c>
      <c r="AR1400" s="389">
        <v>4</v>
      </c>
      <c r="AS1400" s="389">
        <v>2</v>
      </c>
      <c r="AT1400" s="389">
        <v>0</v>
      </c>
      <c r="AU1400" s="389">
        <v>0</v>
      </c>
      <c r="AV1400" s="389">
        <v>8</v>
      </c>
      <c r="AW1400" s="350">
        <v>2</v>
      </c>
      <c r="AX1400" s="391">
        <v>2</v>
      </c>
      <c r="AY1400" s="83">
        <v>21</v>
      </c>
      <c r="AZ1400" s="5">
        <v>0</v>
      </c>
      <c r="BA1400" s="5" t="s">
        <v>1537</v>
      </c>
      <c r="BB1400" s="5" t="s">
        <v>1537</v>
      </c>
      <c r="BC1400" s="5" t="s">
        <v>1537</v>
      </c>
      <c r="BD1400" s="4" t="s">
        <v>3612</v>
      </c>
      <c r="BE1400" s="5">
        <v>0</v>
      </c>
      <c r="BF1400" s="5">
        <v>0</v>
      </c>
      <c r="BG1400" s="5">
        <v>1</v>
      </c>
      <c r="BH1400" s="5" t="s">
        <v>1537</v>
      </c>
      <c r="BI1400" s="289"/>
      <c r="BJ1400" s="297">
        <v>17</v>
      </c>
      <c r="BK1400" s="297">
        <v>49</v>
      </c>
    </row>
    <row r="1401" spans="1:63" x14ac:dyDescent="0.2">
      <c r="A1401" s="294" t="s">
        <v>1220</v>
      </c>
      <c r="B1401" s="290" t="s">
        <v>2430</v>
      </c>
      <c r="C1401" s="340">
        <v>138</v>
      </c>
      <c r="D1401" s="341">
        <v>151</v>
      </c>
      <c r="E1401" s="341">
        <v>162</v>
      </c>
      <c r="F1401" s="341">
        <v>165</v>
      </c>
      <c r="G1401" s="341">
        <v>169</v>
      </c>
      <c r="H1401" s="341">
        <v>186</v>
      </c>
      <c r="I1401" s="342">
        <v>209</v>
      </c>
      <c r="J1401" s="340">
        <v>17</v>
      </c>
      <c r="K1401" s="341">
        <v>36</v>
      </c>
      <c r="L1401" s="341">
        <v>18</v>
      </c>
      <c r="M1401" s="341">
        <v>37</v>
      </c>
      <c r="N1401" s="340">
        <v>138</v>
      </c>
      <c r="O1401" s="341">
        <v>173</v>
      </c>
      <c r="P1401" s="341">
        <v>187</v>
      </c>
      <c r="Q1401" s="343">
        <v>173</v>
      </c>
      <c r="R1401" s="344">
        <v>187</v>
      </c>
      <c r="S1401" s="344">
        <v>208</v>
      </c>
      <c r="T1401" s="344">
        <v>203</v>
      </c>
      <c r="U1401" s="344">
        <v>227</v>
      </c>
      <c r="V1401" s="344">
        <v>227</v>
      </c>
      <c r="W1401" s="344">
        <v>47</v>
      </c>
      <c r="X1401" s="383">
        <v>53</v>
      </c>
      <c r="Y1401" s="384">
        <v>0.12</v>
      </c>
      <c r="Z1401" s="384">
        <v>0.25</v>
      </c>
      <c r="AA1401" s="384">
        <v>0.25</v>
      </c>
      <c r="AB1401" s="385">
        <v>0</v>
      </c>
      <c r="AC1401" s="385">
        <v>0</v>
      </c>
      <c r="AD1401" s="385">
        <v>22</v>
      </c>
      <c r="AE1401" s="385">
        <v>0</v>
      </c>
      <c r="AF1401" s="405">
        <v>1</v>
      </c>
      <c r="AG1401" s="333" t="s">
        <v>3963</v>
      </c>
      <c r="AH1401" s="388" t="s">
        <v>1130</v>
      </c>
      <c r="AI1401" s="388" t="s">
        <v>2431</v>
      </c>
      <c r="AJ1401" s="389">
        <v>21</v>
      </c>
      <c r="AK1401" s="390">
        <v>12</v>
      </c>
      <c r="AL1401" s="333">
        <v>31.5</v>
      </c>
      <c r="AM1401" s="333">
        <v>4.9517505787037033</v>
      </c>
      <c r="AN1401" s="440">
        <v>36.124236111111117</v>
      </c>
      <c r="AO1401" s="389">
        <v>20.657986111111111</v>
      </c>
      <c r="AP1401" s="388">
        <v>2.25</v>
      </c>
      <c r="AQ1401" s="389">
        <v>1</v>
      </c>
      <c r="AR1401" s="389">
        <v>1</v>
      </c>
      <c r="AS1401" s="389">
        <v>0</v>
      </c>
      <c r="AT1401" s="389">
        <v>0</v>
      </c>
      <c r="AU1401" s="389">
        <v>1</v>
      </c>
      <c r="AV1401" s="389">
        <v>2</v>
      </c>
      <c r="AW1401" s="350">
        <v>1</v>
      </c>
      <c r="AX1401" s="391">
        <v>1</v>
      </c>
      <c r="AY1401" s="83">
        <v>11</v>
      </c>
      <c r="AZ1401" s="5">
        <v>0</v>
      </c>
      <c r="BA1401" s="5" t="s">
        <v>1537</v>
      </c>
      <c r="BB1401" s="5" t="s">
        <v>1537</v>
      </c>
      <c r="BC1401" s="5" t="s">
        <v>1537</v>
      </c>
      <c r="BD1401" s="4" t="s">
        <v>3612</v>
      </c>
      <c r="BE1401" s="5">
        <v>0</v>
      </c>
      <c r="BF1401" s="5">
        <v>0</v>
      </c>
      <c r="BG1401" s="5">
        <v>1</v>
      </c>
      <c r="BH1401" s="5" t="s">
        <v>1537</v>
      </c>
      <c r="BI1401" s="289"/>
      <c r="BJ1401" s="297">
        <v>17</v>
      </c>
      <c r="BK1401" s="297">
        <v>17</v>
      </c>
    </row>
    <row r="1402" spans="1:63" x14ac:dyDescent="0.2">
      <c r="A1402" s="294" t="s">
        <v>1221</v>
      </c>
      <c r="B1402" s="290" t="s">
        <v>2432</v>
      </c>
      <c r="C1402" s="340">
        <v>145</v>
      </c>
      <c r="D1402" s="341">
        <v>161</v>
      </c>
      <c r="E1402" s="341">
        <v>175</v>
      </c>
      <c r="F1402" s="341">
        <v>178</v>
      </c>
      <c r="G1402" s="341">
        <v>182</v>
      </c>
      <c r="H1402" s="341">
        <v>201</v>
      </c>
      <c r="I1402" s="342">
        <v>231</v>
      </c>
      <c r="J1402" s="340">
        <v>17</v>
      </c>
      <c r="K1402" s="341">
        <v>36</v>
      </c>
      <c r="L1402" s="341">
        <v>22</v>
      </c>
      <c r="M1402" s="341">
        <v>47</v>
      </c>
      <c r="N1402" s="340">
        <v>145</v>
      </c>
      <c r="O1402" s="341">
        <v>185</v>
      </c>
      <c r="P1402" s="341">
        <v>198</v>
      </c>
      <c r="Q1402" s="343">
        <v>185</v>
      </c>
      <c r="R1402" s="344">
        <v>198</v>
      </c>
      <c r="S1402" s="344">
        <v>221</v>
      </c>
      <c r="T1402" s="344">
        <v>222</v>
      </c>
      <c r="U1402" s="344">
        <v>239</v>
      </c>
      <c r="V1402" s="344">
        <v>239</v>
      </c>
      <c r="W1402" s="344">
        <v>47</v>
      </c>
      <c r="X1402" s="383">
        <v>53</v>
      </c>
      <c r="Y1402" s="384">
        <v>0.12</v>
      </c>
      <c r="Z1402" s="384">
        <v>0.25</v>
      </c>
      <c r="AA1402" s="384">
        <v>0.25</v>
      </c>
      <c r="AB1402" s="385">
        <v>0</v>
      </c>
      <c r="AC1402" s="385">
        <v>0</v>
      </c>
      <c r="AD1402" s="385">
        <v>22</v>
      </c>
      <c r="AE1402" s="385">
        <v>0</v>
      </c>
      <c r="AF1402" s="405">
        <v>1</v>
      </c>
      <c r="AG1402" s="333" t="s">
        <v>3963</v>
      </c>
      <c r="AH1402" s="388" t="s">
        <v>1130</v>
      </c>
      <c r="AI1402" s="388" t="s">
        <v>2431</v>
      </c>
      <c r="AJ1402" s="389">
        <v>21</v>
      </c>
      <c r="AK1402" s="390">
        <v>15</v>
      </c>
      <c r="AL1402" s="333">
        <v>31.5</v>
      </c>
      <c r="AM1402" s="333">
        <v>6.1644241898148149</v>
      </c>
      <c r="AN1402" s="440">
        <v>40.326319444444451</v>
      </c>
      <c r="AO1402" s="389">
        <v>22.407986111111111</v>
      </c>
      <c r="AP1402" s="388">
        <v>2.8125</v>
      </c>
      <c r="AQ1402" s="389">
        <v>1</v>
      </c>
      <c r="AR1402" s="389">
        <v>1</v>
      </c>
      <c r="AS1402" s="389">
        <v>0</v>
      </c>
      <c r="AT1402" s="389">
        <v>0</v>
      </c>
      <c r="AU1402" s="389">
        <v>1</v>
      </c>
      <c r="AV1402" s="389">
        <v>2</v>
      </c>
      <c r="AW1402" s="350">
        <v>1</v>
      </c>
      <c r="AX1402" s="391">
        <v>1</v>
      </c>
      <c r="AY1402" s="83">
        <v>11</v>
      </c>
      <c r="AZ1402" s="5">
        <v>0</v>
      </c>
      <c r="BA1402" s="5" t="s">
        <v>1537</v>
      </c>
      <c r="BB1402" s="5" t="s">
        <v>1537</v>
      </c>
      <c r="BC1402" s="5" t="s">
        <v>1537</v>
      </c>
      <c r="BD1402" s="4" t="s">
        <v>3612</v>
      </c>
      <c r="BE1402" s="5">
        <v>0</v>
      </c>
      <c r="BF1402" s="5">
        <v>0</v>
      </c>
      <c r="BG1402" s="5">
        <v>1</v>
      </c>
      <c r="BH1402" s="5" t="s">
        <v>1537</v>
      </c>
      <c r="BI1402" s="289"/>
      <c r="BJ1402" s="297">
        <v>17</v>
      </c>
      <c r="BK1402" s="297">
        <v>19</v>
      </c>
    </row>
    <row r="1403" spans="1:63" x14ac:dyDescent="0.2">
      <c r="A1403" s="294" t="s">
        <v>1222</v>
      </c>
      <c r="B1403" s="290" t="s">
        <v>2433</v>
      </c>
      <c r="C1403" s="340">
        <v>151</v>
      </c>
      <c r="D1403" s="341">
        <v>171</v>
      </c>
      <c r="E1403" s="341">
        <v>189</v>
      </c>
      <c r="F1403" s="341">
        <v>193</v>
      </c>
      <c r="G1403" s="341">
        <v>198</v>
      </c>
      <c r="H1403" s="341">
        <v>218</v>
      </c>
      <c r="I1403" s="342">
        <v>253</v>
      </c>
      <c r="J1403" s="340">
        <v>17</v>
      </c>
      <c r="K1403" s="341">
        <v>36</v>
      </c>
      <c r="L1403" s="341">
        <v>27</v>
      </c>
      <c r="M1403" s="341">
        <v>56</v>
      </c>
      <c r="N1403" s="340">
        <v>151</v>
      </c>
      <c r="O1403" s="341">
        <v>196</v>
      </c>
      <c r="P1403" s="341">
        <v>211</v>
      </c>
      <c r="Q1403" s="343">
        <v>196</v>
      </c>
      <c r="R1403" s="344">
        <v>211</v>
      </c>
      <c r="S1403" s="344">
        <v>235</v>
      </c>
      <c r="T1403" s="344">
        <v>252</v>
      </c>
      <c r="U1403" s="344">
        <v>254</v>
      </c>
      <c r="V1403" s="344">
        <v>254</v>
      </c>
      <c r="W1403" s="344">
        <v>47</v>
      </c>
      <c r="X1403" s="383">
        <v>53</v>
      </c>
      <c r="Y1403" s="384">
        <v>0.12</v>
      </c>
      <c r="Z1403" s="384">
        <v>0.25</v>
      </c>
      <c r="AA1403" s="384">
        <v>0.25</v>
      </c>
      <c r="AB1403" s="385">
        <v>0</v>
      </c>
      <c r="AC1403" s="385">
        <v>0</v>
      </c>
      <c r="AD1403" s="385">
        <v>22</v>
      </c>
      <c r="AE1403" s="385">
        <v>0</v>
      </c>
      <c r="AF1403" s="405">
        <v>1</v>
      </c>
      <c r="AG1403" s="333" t="s">
        <v>3963</v>
      </c>
      <c r="AH1403" s="388" t="s">
        <v>1130</v>
      </c>
      <c r="AI1403" s="388" t="s">
        <v>2431</v>
      </c>
      <c r="AJ1403" s="389">
        <v>21</v>
      </c>
      <c r="AK1403" s="390">
        <v>18</v>
      </c>
      <c r="AL1403" s="333">
        <v>31.5</v>
      </c>
      <c r="AM1403" s="333">
        <v>7.3770978009259256</v>
      </c>
      <c r="AN1403" s="440">
        <v>44.528402777777785</v>
      </c>
      <c r="AO1403" s="389">
        <v>24.157986111111111</v>
      </c>
      <c r="AP1403" s="388">
        <v>3.375</v>
      </c>
      <c r="AQ1403" s="389">
        <v>1</v>
      </c>
      <c r="AR1403" s="389">
        <v>1</v>
      </c>
      <c r="AS1403" s="389">
        <v>0</v>
      </c>
      <c r="AT1403" s="389">
        <v>0</v>
      </c>
      <c r="AU1403" s="389">
        <v>1</v>
      </c>
      <c r="AV1403" s="389">
        <v>2</v>
      </c>
      <c r="AW1403" s="350">
        <v>1</v>
      </c>
      <c r="AX1403" s="391">
        <v>1</v>
      </c>
      <c r="AY1403" s="83">
        <v>11</v>
      </c>
      <c r="AZ1403" s="5">
        <v>0</v>
      </c>
      <c r="BA1403" s="5" t="s">
        <v>1537</v>
      </c>
      <c r="BB1403" s="5" t="s">
        <v>1537</v>
      </c>
      <c r="BC1403" s="5" t="s">
        <v>1537</v>
      </c>
      <c r="BD1403" s="4" t="s">
        <v>3612</v>
      </c>
      <c r="BE1403" s="5">
        <v>0</v>
      </c>
      <c r="BF1403" s="5">
        <v>0</v>
      </c>
      <c r="BG1403" s="5">
        <v>1</v>
      </c>
      <c r="BH1403" s="5" t="s">
        <v>1537</v>
      </c>
      <c r="BI1403" s="289"/>
      <c r="BJ1403" s="297">
        <v>17</v>
      </c>
      <c r="BK1403" s="297">
        <v>20</v>
      </c>
    </row>
    <row r="1404" spans="1:63" x14ac:dyDescent="0.2">
      <c r="A1404" s="294" t="s">
        <v>1223</v>
      </c>
      <c r="B1404" s="290" t="s">
        <v>2434</v>
      </c>
      <c r="C1404" s="340">
        <v>158</v>
      </c>
      <c r="D1404" s="341">
        <v>181</v>
      </c>
      <c r="E1404" s="341">
        <v>203</v>
      </c>
      <c r="F1404" s="341">
        <v>206</v>
      </c>
      <c r="G1404" s="341">
        <v>212</v>
      </c>
      <c r="H1404" s="341">
        <v>233</v>
      </c>
      <c r="I1404" s="342">
        <v>275</v>
      </c>
      <c r="J1404" s="340">
        <v>17</v>
      </c>
      <c r="K1404" s="341">
        <v>36</v>
      </c>
      <c r="L1404" s="341">
        <v>33</v>
      </c>
      <c r="M1404" s="341">
        <v>65</v>
      </c>
      <c r="N1404" s="340">
        <v>158</v>
      </c>
      <c r="O1404" s="341">
        <v>212</v>
      </c>
      <c r="P1404" s="341">
        <v>230</v>
      </c>
      <c r="Q1404" s="343">
        <v>212</v>
      </c>
      <c r="R1404" s="344">
        <v>230</v>
      </c>
      <c r="S1404" s="344">
        <v>249</v>
      </c>
      <c r="T1404" s="344">
        <v>261</v>
      </c>
      <c r="U1404" s="344">
        <v>268</v>
      </c>
      <c r="V1404" s="344">
        <v>268</v>
      </c>
      <c r="W1404" s="344">
        <v>47</v>
      </c>
      <c r="X1404" s="383">
        <v>53</v>
      </c>
      <c r="Y1404" s="384">
        <v>0.12</v>
      </c>
      <c r="Z1404" s="384">
        <v>0.25</v>
      </c>
      <c r="AA1404" s="384">
        <v>0.25</v>
      </c>
      <c r="AB1404" s="385">
        <v>0</v>
      </c>
      <c r="AC1404" s="385">
        <v>0</v>
      </c>
      <c r="AD1404" s="385">
        <v>22</v>
      </c>
      <c r="AE1404" s="385">
        <v>0</v>
      </c>
      <c r="AF1404" s="405">
        <v>1</v>
      </c>
      <c r="AG1404" s="333" t="s">
        <v>3963</v>
      </c>
      <c r="AH1404" s="388" t="s">
        <v>1130</v>
      </c>
      <c r="AI1404" s="388" t="s">
        <v>2431</v>
      </c>
      <c r="AJ1404" s="389">
        <v>21</v>
      </c>
      <c r="AK1404" s="390">
        <v>21</v>
      </c>
      <c r="AL1404" s="333">
        <v>31.5</v>
      </c>
      <c r="AM1404" s="333">
        <v>8.5897714120370363</v>
      </c>
      <c r="AN1404" s="440">
        <v>48.730486111111119</v>
      </c>
      <c r="AO1404" s="389">
        <v>25.907986111111111</v>
      </c>
      <c r="AP1404" s="388">
        <v>3.9375</v>
      </c>
      <c r="AQ1404" s="389">
        <v>1</v>
      </c>
      <c r="AR1404" s="389">
        <v>1</v>
      </c>
      <c r="AS1404" s="389">
        <v>0</v>
      </c>
      <c r="AT1404" s="389">
        <v>0</v>
      </c>
      <c r="AU1404" s="389">
        <v>1</v>
      </c>
      <c r="AV1404" s="389">
        <v>2</v>
      </c>
      <c r="AW1404" s="350">
        <v>1</v>
      </c>
      <c r="AX1404" s="391">
        <v>1</v>
      </c>
      <c r="AY1404" s="83">
        <v>11</v>
      </c>
      <c r="AZ1404" s="5">
        <v>0</v>
      </c>
      <c r="BA1404" s="5" t="s">
        <v>1537</v>
      </c>
      <c r="BB1404" s="5" t="s">
        <v>1537</v>
      </c>
      <c r="BC1404" s="5" t="s">
        <v>1537</v>
      </c>
      <c r="BD1404" s="4" t="s">
        <v>3612</v>
      </c>
      <c r="BE1404" s="5">
        <v>0</v>
      </c>
      <c r="BF1404" s="5">
        <v>0</v>
      </c>
      <c r="BG1404" s="5">
        <v>1</v>
      </c>
      <c r="BH1404" s="5" t="s">
        <v>1537</v>
      </c>
      <c r="BI1404" s="289"/>
      <c r="BJ1404" s="297">
        <v>17</v>
      </c>
      <c r="BK1404" s="297">
        <v>22</v>
      </c>
    </row>
    <row r="1405" spans="1:63" x14ac:dyDescent="0.2">
      <c r="A1405" s="294" t="s">
        <v>1225</v>
      </c>
      <c r="B1405" s="290" t="s">
        <v>2435</v>
      </c>
      <c r="C1405" s="340">
        <v>165</v>
      </c>
      <c r="D1405" s="341">
        <v>193</v>
      </c>
      <c r="E1405" s="341">
        <v>216</v>
      </c>
      <c r="F1405" s="341">
        <v>220</v>
      </c>
      <c r="G1405" s="341">
        <v>227</v>
      </c>
      <c r="H1405" s="341">
        <v>250</v>
      </c>
      <c r="I1405" s="342">
        <v>298</v>
      </c>
      <c r="J1405" s="340">
        <v>17</v>
      </c>
      <c r="K1405" s="341">
        <v>36</v>
      </c>
      <c r="L1405" s="341">
        <v>36</v>
      </c>
      <c r="M1405" s="341">
        <v>74</v>
      </c>
      <c r="N1405" s="340">
        <v>165</v>
      </c>
      <c r="O1405" s="341">
        <v>238</v>
      </c>
      <c r="P1405" s="341">
        <v>255</v>
      </c>
      <c r="Q1405" s="343">
        <v>238</v>
      </c>
      <c r="R1405" s="344">
        <v>255</v>
      </c>
      <c r="S1405" s="344">
        <v>289</v>
      </c>
      <c r="T1405" s="344">
        <v>283</v>
      </c>
      <c r="U1405" s="344">
        <v>324</v>
      </c>
      <c r="V1405" s="344">
        <v>324</v>
      </c>
      <c r="W1405" s="344">
        <v>47</v>
      </c>
      <c r="X1405" s="383">
        <v>53</v>
      </c>
      <c r="Y1405" s="384">
        <v>0.12</v>
      </c>
      <c r="Z1405" s="384">
        <v>0.25</v>
      </c>
      <c r="AA1405" s="384">
        <v>0.25</v>
      </c>
      <c r="AB1405" s="385">
        <v>0</v>
      </c>
      <c r="AC1405" s="385">
        <v>0</v>
      </c>
      <c r="AD1405" s="385">
        <v>44</v>
      </c>
      <c r="AE1405" s="385">
        <v>0</v>
      </c>
      <c r="AF1405" s="405">
        <v>0</v>
      </c>
      <c r="AG1405" s="333" t="s">
        <v>3963</v>
      </c>
      <c r="AH1405" s="388" t="s">
        <v>1130</v>
      </c>
      <c r="AI1405" s="388" t="s">
        <v>2431</v>
      </c>
      <c r="AJ1405" s="389">
        <v>21</v>
      </c>
      <c r="AK1405" s="390">
        <v>24</v>
      </c>
      <c r="AL1405" s="333">
        <v>31.5</v>
      </c>
      <c r="AM1405" s="333">
        <v>9.8024450231481488</v>
      </c>
      <c r="AN1405" s="440">
        <v>53.292569444444446</v>
      </c>
      <c r="AO1405" s="389">
        <v>27.657986111111111</v>
      </c>
      <c r="AP1405" s="388">
        <v>4.5</v>
      </c>
      <c r="AQ1405" s="389">
        <v>2</v>
      </c>
      <c r="AR1405" s="389">
        <v>2</v>
      </c>
      <c r="AS1405" s="389">
        <v>0</v>
      </c>
      <c r="AT1405" s="389">
        <v>0</v>
      </c>
      <c r="AU1405" s="389">
        <v>1</v>
      </c>
      <c r="AV1405" s="389">
        <v>4</v>
      </c>
      <c r="AW1405" s="350">
        <v>1</v>
      </c>
      <c r="AX1405" s="391">
        <v>1</v>
      </c>
      <c r="AY1405" s="83">
        <v>12</v>
      </c>
      <c r="AZ1405" s="5">
        <v>0</v>
      </c>
      <c r="BA1405" s="5" t="s">
        <v>1537</v>
      </c>
      <c r="BB1405" s="5" t="s">
        <v>1537</v>
      </c>
      <c r="BC1405" s="5" t="s">
        <v>1537</v>
      </c>
      <c r="BD1405" s="4" t="s">
        <v>3612</v>
      </c>
      <c r="BE1405" s="5">
        <v>0</v>
      </c>
      <c r="BF1405" s="5">
        <v>0</v>
      </c>
      <c r="BG1405" s="5">
        <v>1</v>
      </c>
      <c r="BH1405" s="5" t="s">
        <v>1537</v>
      </c>
      <c r="BI1405" s="289"/>
      <c r="BJ1405" s="297">
        <v>17</v>
      </c>
      <c r="BK1405" s="297">
        <v>23</v>
      </c>
    </row>
    <row r="1406" spans="1:63" x14ac:dyDescent="0.2">
      <c r="A1406" s="294" t="s">
        <v>1224</v>
      </c>
      <c r="B1406" s="290" t="s">
        <v>2435</v>
      </c>
      <c r="C1406" s="340">
        <v>162</v>
      </c>
      <c r="D1406" s="341">
        <v>190</v>
      </c>
      <c r="E1406" s="341">
        <v>214</v>
      </c>
      <c r="F1406" s="341">
        <v>218</v>
      </c>
      <c r="G1406" s="341">
        <v>224</v>
      </c>
      <c r="H1406" s="341">
        <v>248</v>
      </c>
      <c r="I1406" s="342">
        <v>295</v>
      </c>
      <c r="J1406" s="340">
        <v>17</v>
      </c>
      <c r="K1406" s="341">
        <v>36</v>
      </c>
      <c r="L1406" s="341">
        <v>38</v>
      </c>
      <c r="M1406" s="341">
        <v>74</v>
      </c>
      <c r="N1406" s="340">
        <v>162</v>
      </c>
      <c r="O1406" s="341">
        <v>219</v>
      </c>
      <c r="P1406" s="341">
        <v>237</v>
      </c>
      <c r="Q1406" s="343">
        <v>219</v>
      </c>
      <c r="R1406" s="344">
        <v>237</v>
      </c>
      <c r="S1406" s="344">
        <v>261</v>
      </c>
      <c r="T1406" s="344">
        <v>268</v>
      </c>
      <c r="U1406" s="344">
        <v>281</v>
      </c>
      <c r="V1406" s="344">
        <v>281</v>
      </c>
      <c r="W1406" s="344">
        <v>47</v>
      </c>
      <c r="X1406" s="383">
        <v>53</v>
      </c>
      <c r="Y1406" s="384">
        <v>0.12</v>
      </c>
      <c r="Z1406" s="384">
        <v>0.25</v>
      </c>
      <c r="AA1406" s="384">
        <v>0.25</v>
      </c>
      <c r="AB1406" s="385">
        <v>0</v>
      </c>
      <c r="AC1406" s="385">
        <v>0</v>
      </c>
      <c r="AD1406" s="385">
        <v>22</v>
      </c>
      <c r="AE1406" s="385">
        <v>0</v>
      </c>
      <c r="AF1406" s="405">
        <v>1</v>
      </c>
      <c r="AG1406" s="333" t="s">
        <v>3963</v>
      </c>
      <c r="AH1406" s="388" t="s">
        <v>1130</v>
      </c>
      <c r="AI1406" s="388" t="s">
        <v>2431</v>
      </c>
      <c r="AJ1406" s="389">
        <v>21</v>
      </c>
      <c r="AK1406" s="390">
        <v>24</v>
      </c>
      <c r="AL1406" s="333">
        <v>31.5</v>
      </c>
      <c r="AM1406" s="333">
        <v>9.8024450231481488</v>
      </c>
      <c r="AN1406" s="440">
        <v>52.932569444444447</v>
      </c>
      <c r="AO1406" s="389">
        <v>27.657986111111111</v>
      </c>
      <c r="AP1406" s="388">
        <v>4.5</v>
      </c>
      <c r="AQ1406" s="389">
        <v>1</v>
      </c>
      <c r="AR1406" s="389">
        <v>1</v>
      </c>
      <c r="AS1406" s="389">
        <v>0</v>
      </c>
      <c r="AT1406" s="389">
        <v>0</v>
      </c>
      <c r="AU1406" s="389">
        <v>1</v>
      </c>
      <c r="AV1406" s="389">
        <v>2</v>
      </c>
      <c r="AW1406" s="350">
        <v>1</v>
      </c>
      <c r="AX1406" s="391">
        <v>1</v>
      </c>
      <c r="AY1406" s="83">
        <v>11</v>
      </c>
      <c r="AZ1406" s="5">
        <v>0</v>
      </c>
      <c r="BA1406" s="5" t="s">
        <v>1537</v>
      </c>
      <c r="BB1406" s="5" t="s">
        <v>1537</v>
      </c>
      <c r="BC1406" s="5" t="s">
        <v>1537</v>
      </c>
      <c r="BD1406" s="4" t="s">
        <v>3612</v>
      </c>
      <c r="BE1406" s="5">
        <v>0</v>
      </c>
      <c r="BF1406" s="5">
        <v>0</v>
      </c>
      <c r="BG1406" s="5">
        <v>1</v>
      </c>
      <c r="BH1406" s="5" t="s">
        <v>1537</v>
      </c>
      <c r="BI1406" s="289"/>
      <c r="BJ1406" s="297">
        <v>17</v>
      </c>
      <c r="BK1406" s="297">
        <v>23</v>
      </c>
    </row>
    <row r="1407" spans="1:63" x14ac:dyDescent="0.2">
      <c r="A1407" s="294" t="s">
        <v>1226</v>
      </c>
      <c r="B1407" s="290" t="s">
        <v>2436</v>
      </c>
      <c r="C1407" s="340">
        <v>172</v>
      </c>
      <c r="D1407" s="341">
        <v>205</v>
      </c>
      <c r="E1407" s="341">
        <v>231</v>
      </c>
      <c r="F1407" s="341">
        <v>236</v>
      </c>
      <c r="G1407" s="341">
        <v>243</v>
      </c>
      <c r="H1407" s="341">
        <v>269</v>
      </c>
      <c r="I1407" s="342">
        <v>321</v>
      </c>
      <c r="J1407" s="340">
        <v>17</v>
      </c>
      <c r="K1407" s="341">
        <v>36</v>
      </c>
      <c r="L1407" s="341">
        <v>42</v>
      </c>
      <c r="M1407" s="341">
        <v>83</v>
      </c>
      <c r="N1407" s="340">
        <v>172</v>
      </c>
      <c r="O1407" s="341">
        <v>251</v>
      </c>
      <c r="P1407" s="341">
        <v>270</v>
      </c>
      <c r="Q1407" s="343">
        <v>251</v>
      </c>
      <c r="R1407" s="344">
        <v>270</v>
      </c>
      <c r="S1407" s="344">
        <v>304</v>
      </c>
      <c r="T1407" s="344">
        <v>314</v>
      </c>
      <c r="U1407" s="344">
        <v>340</v>
      </c>
      <c r="V1407" s="344">
        <v>340</v>
      </c>
      <c r="W1407" s="344">
        <v>47</v>
      </c>
      <c r="X1407" s="383">
        <v>53</v>
      </c>
      <c r="Y1407" s="384">
        <v>0.12</v>
      </c>
      <c r="Z1407" s="384">
        <v>0.25</v>
      </c>
      <c r="AA1407" s="384">
        <v>0.25</v>
      </c>
      <c r="AB1407" s="385">
        <v>0</v>
      </c>
      <c r="AC1407" s="385">
        <v>0</v>
      </c>
      <c r="AD1407" s="385">
        <v>44</v>
      </c>
      <c r="AE1407" s="385">
        <v>0</v>
      </c>
      <c r="AF1407" s="405">
        <v>0</v>
      </c>
      <c r="AG1407" s="333" t="s">
        <v>3963</v>
      </c>
      <c r="AH1407" s="388" t="s">
        <v>1130</v>
      </c>
      <c r="AI1407" s="388" t="s">
        <v>2431</v>
      </c>
      <c r="AJ1407" s="389">
        <v>21</v>
      </c>
      <c r="AK1407" s="390">
        <v>27</v>
      </c>
      <c r="AL1407" s="333">
        <v>31.5</v>
      </c>
      <c r="AM1407" s="333">
        <v>11.01511863425926</v>
      </c>
      <c r="AN1407" s="440">
        <v>57.49465277777778</v>
      </c>
      <c r="AO1407" s="389">
        <v>29.407986111111111</v>
      </c>
      <c r="AP1407" s="388">
        <v>5.0625</v>
      </c>
      <c r="AQ1407" s="389">
        <v>2</v>
      </c>
      <c r="AR1407" s="389">
        <v>2</v>
      </c>
      <c r="AS1407" s="389">
        <v>0</v>
      </c>
      <c r="AT1407" s="389">
        <v>0</v>
      </c>
      <c r="AU1407" s="389">
        <v>1</v>
      </c>
      <c r="AV1407" s="389">
        <v>4</v>
      </c>
      <c r="AW1407" s="350">
        <v>1</v>
      </c>
      <c r="AX1407" s="391">
        <v>1</v>
      </c>
      <c r="AY1407" s="83">
        <v>12</v>
      </c>
      <c r="AZ1407" s="5">
        <v>0</v>
      </c>
      <c r="BA1407" s="5" t="s">
        <v>1537</v>
      </c>
      <c r="BB1407" s="5" t="s">
        <v>1537</v>
      </c>
      <c r="BC1407" s="5" t="s">
        <v>1537</v>
      </c>
      <c r="BD1407" s="4" t="s">
        <v>3612</v>
      </c>
      <c r="BE1407" s="5">
        <v>0</v>
      </c>
      <c r="BF1407" s="5">
        <v>0</v>
      </c>
      <c r="BG1407" s="5">
        <v>1</v>
      </c>
      <c r="BH1407" s="5" t="s">
        <v>1537</v>
      </c>
      <c r="BI1407" s="289"/>
      <c r="BJ1407" s="297">
        <v>17</v>
      </c>
      <c r="BK1407" s="297">
        <v>25</v>
      </c>
    </row>
    <row r="1408" spans="1:63" x14ac:dyDescent="0.2">
      <c r="A1408" s="294" t="s">
        <v>1227</v>
      </c>
      <c r="B1408" s="290" t="s">
        <v>2437</v>
      </c>
      <c r="C1408" s="340">
        <v>178</v>
      </c>
      <c r="D1408" s="341">
        <v>213</v>
      </c>
      <c r="E1408" s="341">
        <v>243</v>
      </c>
      <c r="F1408" s="341">
        <v>247</v>
      </c>
      <c r="G1408" s="341">
        <v>255</v>
      </c>
      <c r="H1408" s="341">
        <v>283</v>
      </c>
      <c r="I1408" s="342">
        <v>341</v>
      </c>
      <c r="J1408" s="340">
        <v>17</v>
      </c>
      <c r="K1408" s="341">
        <v>36</v>
      </c>
      <c r="L1408" s="341">
        <v>46</v>
      </c>
      <c r="M1408" s="341">
        <v>92</v>
      </c>
      <c r="N1408" s="340">
        <v>178</v>
      </c>
      <c r="O1408" s="341">
        <v>259</v>
      </c>
      <c r="P1408" s="341">
        <v>279</v>
      </c>
      <c r="Q1408" s="343">
        <v>259</v>
      </c>
      <c r="R1408" s="344">
        <v>279</v>
      </c>
      <c r="S1408" s="344">
        <v>315</v>
      </c>
      <c r="T1408" s="344">
        <v>322</v>
      </c>
      <c r="U1408" s="344">
        <v>350</v>
      </c>
      <c r="V1408" s="344">
        <v>350</v>
      </c>
      <c r="W1408" s="344">
        <v>47</v>
      </c>
      <c r="X1408" s="383">
        <v>53</v>
      </c>
      <c r="Y1408" s="384">
        <v>0.12</v>
      </c>
      <c r="Z1408" s="384">
        <v>0.25</v>
      </c>
      <c r="AA1408" s="384">
        <v>0.25</v>
      </c>
      <c r="AB1408" s="385">
        <v>0</v>
      </c>
      <c r="AC1408" s="385">
        <v>0</v>
      </c>
      <c r="AD1408" s="385">
        <v>44</v>
      </c>
      <c r="AE1408" s="385">
        <v>0</v>
      </c>
      <c r="AF1408" s="405">
        <v>0</v>
      </c>
      <c r="AG1408" s="333" t="s">
        <v>3963</v>
      </c>
      <c r="AH1408" s="388" t="s">
        <v>1130</v>
      </c>
      <c r="AI1408" s="388" t="s">
        <v>2431</v>
      </c>
      <c r="AJ1408" s="389">
        <v>21</v>
      </c>
      <c r="AK1408" s="390">
        <v>30</v>
      </c>
      <c r="AL1408" s="333">
        <v>31.5</v>
      </c>
      <c r="AM1408" s="333">
        <v>12.22779224537037</v>
      </c>
      <c r="AN1408" s="440">
        <v>61.696736111111115</v>
      </c>
      <c r="AO1408" s="389">
        <v>31.157986111111111</v>
      </c>
      <c r="AP1408" s="388">
        <v>5.625</v>
      </c>
      <c r="AQ1408" s="389">
        <v>2</v>
      </c>
      <c r="AR1408" s="389">
        <v>2</v>
      </c>
      <c r="AS1408" s="389">
        <v>0</v>
      </c>
      <c r="AT1408" s="389">
        <v>0</v>
      </c>
      <c r="AU1408" s="389">
        <v>1</v>
      </c>
      <c r="AV1408" s="389">
        <v>4</v>
      </c>
      <c r="AW1408" s="350">
        <v>1</v>
      </c>
      <c r="AX1408" s="391">
        <v>1</v>
      </c>
      <c r="AY1408" s="83">
        <v>12</v>
      </c>
      <c r="AZ1408" s="5">
        <v>0</v>
      </c>
      <c r="BA1408" s="5" t="s">
        <v>1537</v>
      </c>
      <c r="BB1408" s="5" t="s">
        <v>1537</v>
      </c>
      <c r="BC1408" s="5" t="s">
        <v>1537</v>
      </c>
      <c r="BD1408" s="4" t="s">
        <v>3612</v>
      </c>
      <c r="BE1408" s="5">
        <v>0</v>
      </c>
      <c r="BF1408" s="5">
        <v>0</v>
      </c>
      <c r="BG1408" s="5">
        <v>1</v>
      </c>
      <c r="BH1408" s="5" t="s">
        <v>1537</v>
      </c>
      <c r="BI1408" s="289"/>
      <c r="BJ1408" s="297">
        <v>17</v>
      </c>
      <c r="BK1408" s="297">
        <v>26</v>
      </c>
    </row>
    <row r="1409" spans="1:63" x14ac:dyDescent="0.2">
      <c r="A1409" s="294" t="s">
        <v>1228</v>
      </c>
      <c r="B1409" s="290" t="s">
        <v>2438</v>
      </c>
      <c r="C1409" s="340">
        <v>186</v>
      </c>
      <c r="D1409" s="341">
        <v>224</v>
      </c>
      <c r="E1409" s="341">
        <v>257</v>
      </c>
      <c r="F1409" s="341">
        <v>262</v>
      </c>
      <c r="G1409" s="341">
        <v>271</v>
      </c>
      <c r="H1409" s="341">
        <v>299</v>
      </c>
      <c r="I1409" s="342">
        <v>365</v>
      </c>
      <c r="J1409" s="340">
        <v>17</v>
      </c>
      <c r="K1409" s="341">
        <v>36</v>
      </c>
      <c r="L1409" s="341">
        <v>49</v>
      </c>
      <c r="M1409" s="341">
        <v>101</v>
      </c>
      <c r="N1409" s="340">
        <v>186</v>
      </c>
      <c r="O1409" s="341">
        <v>277</v>
      </c>
      <c r="P1409" s="341">
        <v>298</v>
      </c>
      <c r="Q1409" s="343">
        <v>277</v>
      </c>
      <c r="R1409" s="344">
        <v>298</v>
      </c>
      <c r="S1409" s="344">
        <v>333</v>
      </c>
      <c r="T1409" s="344">
        <v>373</v>
      </c>
      <c r="U1409" s="344">
        <v>366</v>
      </c>
      <c r="V1409" s="344">
        <v>366</v>
      </c>
      <c r="W1409" s="344">
        <v>47</v>
      </c>
      <c r="X1409" s="383">
        <v>53</v>
      </c>
      <c r="Y1409" s="384">
        <v>0.12</v>
      </c>
      <c r="Z1409" s="384">
        <v>0.25</v>
      </c>
      <c r="AA1409" s="384">
        <v>0.25</v>
      </c>
      <c r="AB1409" s="385">
        <v>0</v>
      </c>
      <c r="AC1409" s="385">
        <v>0</v>
      </c>
      <c r="AD1409" s="385">
        <v>44</v>
      </c>
      <c r="AE1409" s="385">
        <v>0</v>
      </c>
      <c r="AF1409" s="405">
        <v>0</v>
      </c>
      <c r="AG1409" s="333" t="s">
        <v>3963</v>
      </c>
      <c r="AH1409" s="388" t="s">
        <v>1130</v>
      </c>
      <c r="AI1409" s="388" t="s">
        <v>2431</v>
      </c>
      <c r="AJ1409" s="389">
        <v>21</v>
      </c>
      <c r="AK1409" s="390">
        <v>33</v>
      </c>
      <c r="AL1409" s="333">
        <v>31.5</v>
      </c>
      <c r="AM1409" s="333">
        <v>13.440465856481481</v>
      </c>
      <c r="AN1409" s="440">
        <v>65.898819444444456</v>
      </c>
      <c r="AO1409" s="389">
        <v>32.907986111111114</v>
      </c>
      <c r="AP1409" s="388">
        <v>6.1875</v>
      </c>
      <c r="AQ1409" s="389">
        <v>2</v>
      </c>
      <c r="AR1409" s="389">
        <v>2</v>
      </c>
      <c r="AS1409" s="389">
        <v>0</v>
      </c>
      <c r="AT1409" s="389">
        <v>0</v>
      </c>
      <c r="AU1409" s="389">
        <v>1</v>
      </c>
      <c r="AV1409" s="389">
        <v>4</v>
      </c>
      <c r="AW1409" s="350">
        <v>1</v>
      </c>
      <c r="AX1409" s="391">
        <v>1</v>
      </c>
      <c r="AY1409" s="83">
        <v>12</v>
      </c>
      <c r="AZ1409" s="5">
        <v>0</v>
      </c>
      <c r="BA1409" s="5" t="s">
        <v>1537</v>
      </c>
      <c r="BB1409" s="5" t="s">
        <v>1537</v>
      </c>
      <c r="BC1409" s="5" t="s">
        <v>1537</v>
      </c>
      <c r="BD1409" s="4" t="s">
        <v>3612</v>
      </c>
      <c r="BE1409" s="5">
        <v>0</v>
      </c>
      <c r="BF1409" s="5">
        <v>0</v>
      </c>
      <c r="BG1409" s="5">
        <v>1</v>
      </c>
      <c r="BH1409" s="5" t="s">
        <v>1537</v>
      </c>
      <c r="BI1409" s="289"/>
      <c r="BJ1409" s="297">
        <v>17</v>
      </c>
      <c r="BK1409" s="297">
        <v>28</v>
      </c>
    </row>
    <row r="1410" spans="1:63" x14ac:dyDescent="0.2">
      <c r="A1410" s="294" t="s">
        <v>1229</v>
      </c>
      <c r="B1410" s="290" t="s">
        <v>2439</v>
      </c>
      <c r="C1410" s="340">
        <v>192</v>
      </c>
      <c r="D1410" s="341">
        <v>236</v>
      </c>
      <c r="E1410" s="341">
        <v>271</v>
      </c>
      <c r="F1410" s="341">
        <v>277</v>
      </c>
      <c r="G1410" s="341">
        <v>285</v>
      </c>
      <c r="H1410" s="341">
        <v>316</v>
      </c>
      <c r="I1410" s="342">
        <v>387</v>
      </c>
      <c r="J1410" s="340">
        <v>17</v>
      </c>
      <c r="K1410" s="341">
        <v>36</v>
      </c>
      <c r="L1410" s="341">
        <v>55</v>
      </c>
      <c r="M1410" s="341">
        <v>111</v>
      </c>
      <c r="N1410" s="340">
        <v>192</v>
      </c>
      <c r="O1410" s="341">
        <v>285</v>
      </c>
      <c r="P1410" s="341">
        <v>309</v>
      </c>
      <c r="Q1410" s="343">
        <v>285</v>
      </c>
      <c r="R1410" s="344">
        <v>309</v>
      </c>
      <c r="S1410" s="344">
        <v>344</v>
      </c>
      <c r="T1410" s="344">
        <v>384</v>
      </c>
      <c r="U1410" s="344">
        <v>380</v>
      </c>
      <c r="V1410" s="344">
        <v>380</v>
      </c>
      <c r="W1410" s="344">
        <v>47</v>
      </c>
      <c r="X1410" s="383">
        <v>53</v>
      </c>
      <c r="Y1410" s="384">
        <v>0.12</v>
      </c>
      <c r="Z1410" s="384">
        <v>0.25</v>
      </c>
      <c r="AA1410" s="384">
        <v>0.25</v>
      </c>
      <c r="AB1410" s="385">
        <v>0</v>
      </c>
      <c r="AC1410" s="385">
        <v>0</v>
      </c>
      <c r="AD1410" s="385">
        <v>44</v>
      </c>
      <c r="AE1410" s="385">
        <v>0</v>
      </c>
      <c r="AF1410" s="405">
        <v>0</v>
      </c>
      <c r="AG1410" s="333" t="s">
        <v>3963</v>
      </c>
      <c r="AH1410" s="388" t="s">
        <v>1130</v>
      </c>
      <c r="AI1410" s="388" t="s">
        <v>2431</v>
      </c>
      <c r="AJ1410" s="389">
        <v>21</v>
      </c>
      <c r="AK1410" s="390">
        <v>36</v>
      </c>
      <c r="AL1410" s="333">
        <v>31.5</v>
      </c>
      <c r="AM1410" s="333">
        <v>14.653139467592593</v>
      </c>
      <c r="AN1410" s="440">
        <v>70.100902777777776</v>
      </c>
      <c r="AO1410" s="389">
        <v>34.657986111111114</v>
      </c>
      <c r="AP1410" s="388">
        <v>6.75</v>
      </c>
      <c r="AQ1410" s="389">
        <v>2</v>
      </c>
      <c r="AR1410" s="389">
        <v>2</v>
      </c>
      <c r="AS1410" s="389">
        <v>0</v>
      </c>
      <c r="AT1410" s="389">
        <v>0</v>
      </c>
      <c r="AU1410" s="389">
        <v>1</v>
      </c>
      <c r="AV1410" s="389">
        <v>4</v>
      </c>
      <c r="AW1410" s="350">
        <v>1</v>
      </c>
      <c r="AX1410" s="391">
        <v>1</v>
      </c>
      <c r="AY1410" s="83">
        <v>12</v>
      </c>
      <c r="AZ1410" s="5">
        <v>0</v>
      </c>
      <c r="BA1410" s="5" t="s">
        <v>1537</v>
      </c>
      <c r="BB1410" s="5" t="s">
        <v>1537</v>
      </c>
      <c r="BC1410" s="5" t="s">
        <v>1537</v>
      </c>
      <c r="BD1410" s="4" t="s">
        <v>3612</v>
      </c>
      <c r="BE1410" s="5">
        <v>0</v>
      </c>
      <c r="BF1410" s="5">
        <v>0</v>
      </c>
      <c r="BG1410" s="5">
        <v>1</v>
      </c>
      <c r="BH1410" s="5" t="s">
        <v>1537</v>
      </c>
      <c r="BI1410" s="289"/>
      <c r="BJ1410" s="297">
        <v>17</v>
      </c>
      <c r="BK1410" s="297">
        <v>29</v>
      </c>
    </row>
    <row r="1411" spans="1:63" x14ac:dyDescent="0.2">
      <c r="A1411" s="294" t="s">
        <v>1230</v>
      </c>
      <c r="B1411" s="290" t="s">
        <v>2440</v>
      </c>
      <c r="C1411" s="340">
        <v>202</v>
      </c>
      <c r="D1411" s="341">
        <v>249</v>
      </c>
      <c r="E1411" s="341">
        <v>287</v>
      </c>
      <c r="F1411" s="341">
        <v>293</v>
      </c>
      <c r="G1411" s="341">
        <v>302</v>
      </c>
      <c r="H1411" s="341">
        <v>335</v>
      </c>
      <c r="I1411" s="342">
        <v>413</v>
      </c>
      <c r="J1411" s="340">
        <v>17</v>
      </c>
      <c r="K1411" s="341">
        <v>36</v>
      </c>
      <c r="L1411" s="341">
        <v>60</v>
      </c>
      <c r="M1411" s="341">
        <v>120</v>
      </c>
      <c r="N1411" s="340">
        <v>202</v>
      </c>
      <c r="O1411" s="341">
        <v>313</v>
      </c>
      <c r="P1411" s="341">
        <v>338</v>
      </c>
      <c r="Q1411" s="343">
        <v>313</v>
      </c>
      <c r="R1411" s="344">
        <v>338</v>
      </c>
      <c r="S1411" s="344">
        <v>363</v>
      </c>
      <c r="T1411" s="344">
        <v>395</v>
      </c>
      <c r="U1411" s="344">
        <v>399</v>
      </c>
      <c r="V1411" s="344">
        <v>399</v>
      </c>
      <c r="W1411" s="344">
        <v>47</v>
      </c>
      <c r="X1411" s="383">
        <v>53</v>
      </c>
      <c r="Y1411" s="384">
        <v>0.12</v>
      </c>
      <c r="Z1411" s="384">
        <v>0.25</v>
      </c>
      <c r="AA1411" s="384">
        <v>0.25</v>
      </c>
      <c r="AB1411" s="385">
        <v>0</v>
      </c>
      <c r="AC1411" s="385">
        <v>0</v>
      </c>
      <c r="AD1411" s="385">
        <v>44</v>
      </c>
      <c r="AE1411" s="385">
        <v>0</v>
      </c>
      <c r="AF1411" s="405">
        <v>0</v>
      </c>
      <c r="AG1411" s="333" t="s">
        <v>3963</v>
      </c>
      <c r="AH1411" s="388" t="s">
        <v>1130</v>
      </c>
      <c r="AI1411" s="388" t="s">
        <v>2431</v>
      </c>
      <c r="AJ1411" s="389">
        <v>21</v>
      </c>
      <c r="AK1411" s="390">
        <v>39</v>
      </c>
      <c r="AL1411" s="333">
        <v>31.5</v>
      </c>
      <c r="AM1411" s="333">
        <v>15.865813078703704</v>
      </c>
      <c r="AN1411" s="440">
        <v>74.302986111111125</v>
      </c>
      <c r="AO1411" s="389">
        <v>36.407986111111114</v>
      </c>
      <c r="AP1411" s="388">
        <v>7.3125</v>
      </c>
      <c r="AQ1411" s="389">
        <v>2</v>
      </c>
      <c r="AR1411" s="389">
        <v>2</v>
      </c>
      <c r="AS1411" s="389">
        <v>0</v>
      </c>
      <c r="AT1411" s="389">
        <v>0</v>
      </c>
      <c r="AU1411" s="389">
        <v>1</v>
      </c>
      <c r="AV1411" s="389">
        <v>4</v>
      </c>
      <c r="AW1411" s="350">
        <v>1</v>
      </c>
      <c r="AX1411" s="391">
        <v>1</v>
      </c>
      <c r="AY1411" s="83">
        <v>12</v>
      </c>
      <c r="AZ1411" s="5">
        <v>0</v>
      </c>
      <c r="BA1411" s="5" t="s">
        <v>1537</v>
      </c>
      <c r="BB1411" s="5" t="s">
        <v>1537</v>
      </c>
      <c r="BC1411" s="5" t="s">
        <v>1537</v>
      </c>
      <c r="BD1411" s="4" t="s">
        <v>3612</v>
      </c>
      <c r="BE1411" s="5">
        <v>0</v>
      </c>
      <c r="BF1411" s="5">
        <v>0</v>
      </c>
      <c r="BG1411" s="5">
        <v>1</v>
      </c>
      <c r="BH1411" s="5" t="s">
        <v>1537</v>
      </c>
      <c r="BI1411" s="289"/>
      <c r="BJ1411" s="297">
        <v>17</v>
      </c>
      <c r="BK1411" s="297">
        <v>31</v>
      </c>
    </row>
    <row r="1412" spans="1:63" x14ac:dyDescent="0.2">
      <c r="A1412" s="294" t="s">
        <v>1231</v>
      </c>
      <c r="B1412" s="290" t="s">
        <v>2441</v>
      </c>
      <c r="C1412" s="340">
        <v>205</v>
      </c>
      <c r="D1412" s="341">
        <v>256</v>
      </c>
      <c r="E1412" s="341">
        <v>298</v>
      </c>
      <c r="F1412" s="341">
        <v>303</v>
      </c>
      <c r="G1412" s="341">
        <v>314</v>
      </c>
      <c r="H1412" s="341">
        <v>349</v>
      </c>
      <c r="I1412" s="342">
        <v>433</v>
      </c>
      <c r="J1412" s="340">
        <v>17</v>
      </c>
      <c r="K1412" s="341">
        <v>36</v>
      </c>
      <c r="L1412" s="341">
        <v>64</v>
      </c>
      <c r="M1412" s="341">
        <v>130</v>
      </c>
      <c r="N1412" s="340">
        <v>205</v>
      </c>
      <c r="O1412" s="341">
        <v>317</v>
      </c>
      <c r="P1412" s="341">
        <v>343</v>
      </c>
      <c r="Q1412" s="343">
        <v>317</v>
      </c>
      <c r="R1412" s="344">
        <v>343</v>
      </c>
      <c r="S1412" s="344">
        <v>372</v>
      </c>
      <c r="T1412" s="344">
        <v>401</v>
      </c>
      <c r="U1412" s="344">
        <v>408</v>
      </c>
      <c r="V1412" s="344">
        <v>408</v>
      </c>
      <c r="W1412" s="344">
        <v>47</v>
      </c>
      <c r="X1412" s="383">
        <v>53</v>
      </c>
      <c r="Y1412" s="384">
        <v>0.12</v>
      </c>
      <c r="Z1412" s="384">
        <v>0.25</v>
      </c>
      <c r="AA1412" s="384">
        <v>0.25</v>
      </c>
      <c r="AB1412" s="385">
        <v>0</v>
      </c>
      <c r="AC1412" s="385">
        <v>0</v>
      </c>
      <c r="AD1412" s="385">
        <v>44</v>
      </c>
      <c r="AE1412" s="385">
        <v>0</v>
      </c>
      <c r="AF1412" s="405">
        <v>0</v>
      </c>
      <c r="AG1412" s="333" t="s">
        <v>3963</v>
      </c>
      <c r="AH1412" s="388" t="s">
        <v>1130</v>
      </c>
      <c r="AI1412" s="388" t="s">
        <v>2431</v>
      </c>
      <c r="AJ1412" s="389">
        <v>21</v>
      </c>
      <c r="AK1412" s="390">
        <v>42</v>
      </c>
      <c r="AL1412" s="333">
        <v>31.5</v>
      </c>
      <c r="AM1412" s="333">
        <v>17.078486689814813</v>
      </c>
      <c r="AN1412" s="440">
        <v>78.505069444444445</v>
      </c>
      <c r="AO1412" s="389">
        <v>38.157986111111114</v>
      </c>
      <c r="AP1412" s="388">
        <v>7.875</v>
      </c>
      <c r="AQ1412" s="389">
        <v>2</v>
      </c>
      <c r="AR1412" s="389">
        <v>2</v>
      </c>
      <c r="AS1412" s="389">
        <v>0</v>
      </c>
      <c r="AT1412" s="389">
        <v>0</v>
      </c>
      <c r="AU1412" s="389">
        <v>1</v>
      </c>
      <c r="AV1412" s="389">
        <v>4</v>
      </c>
      <c r="AW1412" s="350">
        <v>1</v>
      </c>
      <c r="AX1412" s="391">
        <v>1</v>
      </c>
      <c r="AY1412" s="83">
        <v>12</v>
      </c>
      <c r="AZ1412" s="5">
        <v>0</v>
      </c>
      <c r="BA1412" s="5" t="s">
        <v>1537</v>
      </c>
      <c r="BB1412" s="5" t="s">
        <v>1537</v>
      </c>
      <c r="BC1412" s="5" t="s">
        <v>1537</v>
      </c>
      <c r="BD1412" s="4" t="s">
        <v>3612</v>
      </c>
      <c r="BE1412" s="5">
        <v>0</v>
      </c>
      <c r="BF1412" s="5">
        <v>0</v>
      </c>
      <c r="BG1412" s="5">
        <v>1</v>
      </c>
      <c r="BH1412" s="5" t="s">
        <v>1537</v>
      </c>
      <c r="BI1412" s="289"/>
      <c r="BJ1412" s="297">
        <v>17</v>
      </c>
      <c r="BK1412" s="297">
        <v>32</v>
      </c>
    </row>
    <row r="1413" spans="1:63" x14ac:dyDescent="0.2">
      <c r="A1413" s="294" t="s">
        <v>393</v>
      </c>
      <c r="B1413" s="290" t="s">
        <v>2442</v>
      </c>
      <c r="C1413" s="340">
        <v>164</v>
      </c>
      <c r="D1413" s="341">
        <v>203</v>
      </c>
      <c r="E1413" s="341">
        <v>235</v>
      </c>
      <c r="F1413" s="341">
        <v>239</v>
      </c>
      <c r="G1413" s="341">
        <v>247</v>
      </c>
      <c r="H1413" s="341">
        <v>274</v>
      </c>
      <c r="I1413" s="342">
        <v>321</v>
      </c>
      <c r="J1413" s="340">
        <v>17</v>
      </c>
      <c r="K1413" s="341">
        <v>36</v>
      </c>
      <c r="L1413" s="341">
        <v>48</v>
      </c>
      <c r="M1413" s="341">
        <v>98</v>
      </c>
      <c r="N1413" s="340">
        <v>164</v>
      </c>
      <c r="O1413" s="341">
        <v>276</v>
      </c>
      <c r="P1413" s="341">
        <v>295</v>
      </c>
      <c r="Q1413" s="343">
        <v>276</v>
      </c>
      <c r="R1413" s="344">
        <v>295</v>
      </c>
      <c r="S1413" s="344">
        <v>330</v>
      </c>
      <c r="T1413" s="344">
        <v>351</v>
      </c>
      <c r="U1413" s="344">
        <v>372</v>
      </c>
      <c r="V1413" s="344">
        <v>372</v>
      </c>
      <c r="W1413" s="344">
        <v>47</v>
      </c>
      <c r="X1413" s="383">
        <v>53</v>
      </c>
      <c r="Y1413" s="384">
        <v>0.12</v>
      </c>
      <c r="Z1413" s="384">
        <v>0.25</v>
      </c>
      <c r="AA1413" s="384">
        <v>0.25</v>
      </c>
      <c r="AB1413" s="385">
        <v>0</v>
      </c>
      <c r="AC1413" s="385">
        <v>0</v>
      </c>
      <c r="AD1413" s="385">
        <v>44</v>
      </c>
      <c r="AE1413" s="385">
        <v>0</v>
      </c>
      <c r="AF1413" s="405">
        <v>0</v>
      </c>
      <c r="AG1413" s="333" t="s">
        <v>3963</v>
      </c>
      <c r="AH1413" s="388" t="s">
        <v>1130</v>
      </c>
      <c r="AI1413" s="388" t="s">
        <v>2443</v>
      </c>
      <c r="AJ1413" s="389">
        <v>21</v>
      </c>
      <c r="AK1413" s="390">
        <v>33</v>
      </c>
      <c r="AL1413" s="333">
        <v>31.5</v>
      </c>
      <c r="AM1413" s="333">
        <v>13.440465856481481</v>
      </c>
      <c r="AN1413" s="440">
        <v>54.348819444444445</v>
      </c>
      <c r="AO1413" s="389">
        <v>28.532986111111111</v>
      </c>
      <c r="AP1413" s="388">
        <v>6.1875</v>
      </c>
      <c r="AQ1413" s="389">
        <v>2</v>
      </c>
      <c r="AR1413" s="389">
        <v>2</v>
      </c>
      <c r="AS1413" s="389">
        <v>0</v>
      </c>
      <c r="AT1413" s="389">
        <v>0</v>
      </c>
      <c r="AU1413" s="389">
        <v>0</v>
      </c>
      <c r="AV1413" s="389">
        <v>4</v>
      </c>
      <c r="AW1413" s="350">
        <v>1</v>
      </c>
      <c r="AX1413" s="391">
        <v>1</v>
      </c>
      <c r="AY1413" s="83">
        <v>14</v>
      </c>
      <c r="AZ1413" s="5">
        <v>0</v>
      </c>
      <c r="BA1413" s="5" t="s">
        <v>1537</v>
      </c>
      <c r="BB1413" s="5" t="s">
        <v>1537</v>
      </c>
      <c r="BC1413" s="5" t="s">
        <v>1537</v>
      </c>
      <c r="BD1413" s="4" t="s">
        <v>3612</v>
      </c>
      <c r="BE1413" s="5">
        <v>0</v>
      </c>
      <c r="BF1413" s="5">
        <v>0</v>
      </c>
      <c r="BG1413" s="5">
        <v>1</v>
      </c>
      <c r="BH1413" s="5" t="s">
        <v>1537</v>
      </c>
      <c r="BI1413" s="289"/>
      <c r="BJ1413" s="297">
        <v>17</v>
      </c>
      <c r="BK1413" s="297">
        <v>25</v>
      </c>
    </row>
    <row r="1414" spans="1:63" x14ac:dyDescent="0.2">
      <c r="A1414" s="294" t="s">
        <v>394</v>
      </c>
      <c r="B1414" s="290" t="s">
        <v>2444</v>
      </c>
      <c r="C1414" s="340">
        <v>170</v>
      </c>
      <c r="D1414" s="341">
        <v>212</v>
      </c>
      <c r="E1414" s="341">
        <v>247</v>
      </c>
      <c r="F1414" s="341">
        <v>252</v>
      </c>
      <c r="G1414" s="341">
        <v>260</v>
      </c>
      <c r="H1414" s="341">
        <v>289</v>
      </c>
      <c r="I1414" s="342">
        <v>340</v>
      </c>
      <c r="J1414" s="340">
        <v>17</v>
      </c>
      <c r="K1414" s="341">
        <v>36</v>
      </c>
      <c r="L1414" s="341">
        <v>52</v>
      </c>
      <c r="M1414" s="341">
        <v>108</v>
      </c>
      <c r="N1414" s="340">
        <v>170</v>
      </c>
      <c r="O1414" s="341">
        <v>291</v>
      </c>
      <c r="P1414" s="341">
        <v>313</v>
      </c>
      <c r="Q1414" s="343">
        <v>291</v>
      </c>
      <c r="R1414" s="344">
        <v>313</v>
      </c>
      <c r="S1414" s="344">
        <v>341</v>
      </c>
      <c r="T1414" s="344">
        <v>360</v>
      </c>
      <c r="U1414" s="344">
        <v>382</v>
      </c>
      <c r="V1414" s="344">
        <v>382</v>
      </c>
      <c r="W1414" s="344">
        <v>47</v>
      </c>
      <c r="X1414" s="383">
        <v>53</v>
      </c>
      <c r="Y1414" s="384">
        <v>0.12</v>
      </c>
      <c r="Z1414" s="384">
        <v>0.25</v>
      </c>
      <c r="AA1414" s="384">
        <v>0.25</v>
      </c>
      <c r="AB1414" s="385">
        <v>0</v>
      </c>
      <c r="AC1414" s="385">
        <v>0</v>
      </c>
      <c r="AD1414" s="385">
        <v>44</v>
      </c>
      <c r="AE1414" s="385">
        <v>0</v>
      </c>
      <c r="AF1414" s="405">
        <v>0</v>
      </c>
      <c r="AG1414" s="333" t="s">
        <v>3963</v>
      </c>
      <c r="AH1414" s="388" t="s">
        <v>1130</v>
      </c>
      <c r="AI1414" s="388" t="s">
        <v>2443</v>
      </c>
      <c r="AJ1414" s="389">
        <v>21</v>
      </c>
      <c r="AK1414" s="390">
        <v>36</v>
      </c>
      <c r="AL1414" s="333">
        <v>31.5</v>
      </c>
      <c r="AM1414" s="333">
        <v>14.653139467592593</v>
      </c>
      <c r="AN1414" s="440">
        <v>57.450902777777777</v>
      </c>
      <c r="AO1414" s="389">
        <v>29.866319444444443</v>
      </c>
      <c r="AP1414" s="388">
        <v>6.75</v>
      </c>
      <c r="AQ1414" s="389">
        <v>2</v>
      </c>
      <c r="AR1414" s="389">
        <v>2</v>
      </c>
      <c r="AS1414" s="389">
        <v>0</v>
      </c>
      <c r="AT1414" s="389">
        <v>0</v>
      </c>
      <c r="AU1414" s="389">
        <v>0</v>
      </c>
      <c r="AV1414" s="389">
        <v>4</v>
      </c>
      <c r="AW1414" s="350">
        <v>1</v>
      </c>
      <c r="AX1414" s="391">
        <v>1</v>
      </c>
      <c r="AY1414" s="83">
        <v>14</v>
      </c>
      <c r="AZ1414" s="5">
        <v>0</v>
      </c>
      <c r="BA1414" s="5" t="s">
        <v>1537</v>
      </c>
      <c r="BB1414" s="5" t="s">
        <v>1537</v>
      </c>
      <c r="BC1414" s="5" t="s">
        <v>1537</v>
      </c>
      <c r="BD1414" s="4" t="s">
        <v>3612</v>
      </c>
      <c r="BE1414" s="5">
        <v>0</v>
      </c>
      <c r="BF1414" s="5">
        <v>0</v>
      </c>
      <c r="BG1414" s="5">
        <v>1</v>
      </c>
      <c r="BH1414" s="5" t="s">
        <v>1537</v>
      </c>
      <c r="BI1414" s="289"/>
      <c r="BJ1414" s="297">
        <v>17</v>
      </c>
      <c r="BK1414" s="297">
        <v>26</v>
      </c>
    </row>
    <row r="1415" spans="1:63" x14ac:dyDescent="0.2">
      <c r="A1415" s="294" t="s">
        <v>395</v>
      </c>
      <c r="B1415" s="290" t="s">
        <v>2445</v>
      </c>
      <c r="C1415" s="340">
        <v>177</v>
      </c>
      <c r="D1415" s="341">
        <v>223</v>
      </c>
      <c r="E1415" s="341">
        <v>260</v>
      </c>
      <c r="F1415" s="341">
        <v>264</v>
      </c>
      <c r="G1415" s="341">
        <v>275</v>
      </c>
      <c r="H1415" s="341">
        <v>304</v>
      </c>
      <c r="I1415" s="342">
        <v>360</v>
      </c>
      <c r="J1415" s="340">
        <v>17</v>
      </c>
      <c r="K1415" s="341">
        <v>36</v>
      </c>
      <c r="L1415" s="341">
        <v>57</v>
      </c>
      <c r="M1415" s="341">
        <v>116</v>
      </c>
      <c r="N1415" s="340">
        <v>177</v>
      </c>
      <c r="O1415" s="341">
        <v>305</v>
      </c>
      <c r="P1415" s="341">
        <v>328</v>
      </c>
      <c r="Q1415" s="343">
        <v>305</v>
      </c>
      <c r="R1415" s="344">
        <v>328</v>
      </c>
      <c r="S1415" s="344">
        <v>358</v>
      </c>
      <c r="T1415" s="344">
        <v>369</v>
      </c>
      <c r="U1415" s="344">
        <v>398</v>
      </c>
      <c r="V1415" s="344">
        <v>398</v>
      </c>
      <c r="W1415" s="344">
        <v>47</v>
      </c>
      <c r="X1415" s="383">
        <v>53</v>
      </c>
      <c r="Y1415" s="384">
        <v>0.12</v>
      </c>
      <c r="Z1415" s="384">
        <v>0.25</v>
      </c>
      <c r="AA1415" s="384">
        <v>0.25</v>
      </c>
      <c r="AB1415" s="385">
        <v>0</v>
      </c>
      <c r="AC1415" s="385">
        <v>0</v>
      </c>
      <c r="AD1415" s="385">
        <v>44</v>
      </c>
      <c r="AE1415" s="385">
        <v>0</v>
      </c>
      <c r="AF1415" s="405">
        <v>0</v>
      </c>
      <c r="AG1415" s="333" t="s">
        <v>3963</v>
      </c>
      <c r="AH1415" s="388" t="s">
        <v>1130</v>
      </c>
      <c r="AI1415" s="388" t="s">
        <v>2443</v>
      </c>
      <c r="AJ1415" s="389">
        <v>21</v>
      </c>
      <c r="AK1415" s="390">
        <v>39</v>
      </c>
      <c r="AL1415" s="333">
        <v>31.5</v>
      </c>
      <c r="AM1415" s="333">
        <v>15.865813078703704</v>
      </c>
      <c r="AN1415" s="440">
        <v>60.552986111111117</v>
      </c>
      <c r="AO1415" s="389">
        <v>31.199652777777775</v>
      </c>
      <c r="AP1415" s="388">
        <v>7.3125</v>
      </c>
      <c r="AQ1415" s="389">
        <v>2</v>
      </c>
      <c r="AR1415" s="389">
        <v>2</v>
      </c>
      <c r="AS1415" s="389">
        <v>0</v>
      </c>
      <c r="AT1415" s="389">
        <v>0</v>
      </c>
      <c r="AU1415" s="389">
        <v>0</v>
      </c>
      <c r="AV1415" s="389">
        <v>4</v>
      </c>
      <c r="AW1415" s="350">
        <v>1</v>
      </c>
      <c r="AX1415" s="391">
        <v>1</v>
      </c>
      <c r="AY1415" s="83">
        <v>14</v>
      </c>
      <c r="AZ1415" s="5">
        <v>0</v>
      </c>
      <c r="BA1415" s="5" t="s">
        <v>1537</v>
      </c>
      <c r="BB1415" s="5" t="s">
        <v>1537</v>
      </c>
      <c r="BC1415" s="5" t="s">
        <v>1537</v>
      </c>
      <c r="BD1415" s="4" t="s">
        <v>3612</v>
      </c>
      <c r="BE1415" s="5">
        <v>0</v>
      </c>
      <c r="BF1415" s="5">
        <v>0</v>
      </c>
      <c r="BG1415" s="5">
        <v>1</v>
      </c>
      <c r="BH1415" s="5" t="s">
        <v>1537</v>
      </c>
      <c r="BI1415" s="289"/>
      <c r="BJ1415" s="297">
        <v>17</v>
      </c>
      <c r="BK1415" s="297">
        <v>28</v>
      </c>
    </row>
    <row r="1416" spans="1:63" x14ac:dyDescent="0.2">
      <c r="A1416" s="294" t="s">
        <v>396</v>
      </c>
      <c r="B1416" s="290" t="s">
        <v>2446</v>
      </c>
      <c r="C1416" s="340">
        <v>179</v>
      </c>
      <c r="D1416" s="341">
        <v>229</v>
      </c>
      <c r="E1416" s="341">
        <v>269</v>
      </c>
      <c r="F1416" s="341">
        <v>274</v>
      </c>
      <c r="G1416" s="341">
        <v>284</v>
      </c>
      <c r="H1416" s="341">
        <v>315</v>
      </c>
      <c r="I1416" s="342">
        <v>375</v>
      </c>
      <c r="J1416" s="340">
        <v>17</v>
      </c>
      <c r="K1416" s="341">
        <v>36</v>
      </c>
      <c r="L1416" s="341">
        <v>62</v>
      </c>
      <c r="M1416" s="341">
        <v>125</v>
      </c>
      <c r="N1416" s="340">
        <v>179</v>
      </c>
      <c r="O1416" s="341">
        <v>311</v>
      </c>
      <c r="P1416" s="341">
        <v>334</v>
      </c>
      <c r="Q1416" s="343">
        <v>311</v>
      </c>
      <c r="R1416" s="344">
        <v>334</v>
      </c>
      <c r="S1416" s="344">
        <v>369</v>
      </c>
      <c r="T1416" s="344">
        <v>374</v>
      </c>
      <c r="U1416" s="344">
        <v>409</v>
      </c>
      <c r="V1416" s="344">
        <v>409</v>
      </c>
      <c r="W1416" s="344">
        <v>47</v>
      </c>
      <c r="X1416" s="383">
        <v>53</v>
      </c>
      <c r="Y1416" s="384">
        <v>0.12</v>
      </c>
      <c r="Z1416" s="384">
        <v>0.25</v>
      </c>
      <c r="AA1416" s="384">
        <v>0.25</v>
      </c>
      <c r="AB1416" s="385">
        <v>0</v>
      </c>
      <c r="AC1416" s="385">
        <v>0</v>
      </c>
      <c r="AD1416" s="385">
        <v>44</v>
      </c>
      <c r="AE1416" s="385">
        <v>0</v>
      </c>
      <c r="AF1416" s="405">
        <v>0</v>
      </c>
      <c r="AG1416" s="333" t="s">
        <v>3963</v>
      </c>
      <c r="AH1416" s="388" t="s">
        <v>1130</v>
      </c>
      <c r="AI1416" s="388" t="s">
        <v>2443</v>
      </c>
      <c r="AJ1416" s="389">
        <v>21</v>
      </c>
      <c r="AK1416" s="390">
        <v>42</v>
      </c>
      <c r="AL1416" s="333">
        <v>31.5</v>
      </c>
      <c r="AM1416" s="333">
        <v>17.078486689814813</v>
      </c>
      <c r="AN1416" s="440">
        <v>63.655069444444443</v>
      </c>
      <c r="AO1416" s="389">
        <v>32.532986111111114</v>
      </c>
      <c r="AP1416" s="388">
        <v>7.875</v>
      </c>
      <c r="AQ1416" s="389">
        <v>2</v>
      </c>
      <c r="AR1416" s="389">
        <v>2</v>
      </c>
      <c r="AS1416" s="389">
        <v>0</v>
      </c>
      <c r="AT1416" s="389">
        <v>0</v>
      </c>
      <c r="AU1416" s="389">
        <v>0</v>
      </c>
      <c r="AV1416" s="389">
        <v>4</v>
      </c>
      <c r="AW1416" s="350">
        <v>1</v>
      </c>
      <c r="AX1416" s="391">
        <v>1</v>
      </c>
      <c r="AY1416" s="83">
        <v>14</v>
      </c>
      <c r="AZ1416" s="5">
        <v>0</v>
      </c>
      <c r="BA1416" s="5" t="s">
        <v>1537</v>
      </c>
      <c r="BB1416" s="5" t="s">
        <v>1537</v>
      </c>
      <c r="BC1416" s="5" t="s">
        <v>1537</v>
      </c>
      <c r="BD1416" s="4" t="s">
        <v>3612</v>
      </c>
      <c r="BE1416" s="5">
        <v>0</v>
      </c>
      <c r="BF1416" s="5">
        <v>0</v>
      </c>
      <c r="BG1416" s="5">
        <v>1</v>
      </c>
      <c r="BH1416" s="5" t="s">
        <v>1537</v>
      </c>
      <c r="BI1416" s="289"/>
      <c r="BJ1416" s="297">
        <v>17</v>
      </c>
      <c r="BK1416" s="297">
        <v>29</v>
      </c>
    </row>
    <row r="1417" spans="1:63" x14ac:dyDescent="0.2">
      <c r="A1417" s="294" t="s">
        <v>384</v>
      </c>
      <c r="B1417" s="290" t="s">
        <v>2447</v>
      </c>
      <c r="C1417" s="340">
        <v>138</v>
      </c>
      <c r="D1417" s="341">
        <v>162</v>
      </c>
      <c r="E1417" s="341">
        <v>182</v>
      </c>
      <c r="F1417" s="341">
        <v>185</v>
      </c>
      <c r="G1417" s="341">
        <v>192</v>
      </c>
      <c r="H1417" s="341">
        <v>210</v>
      </c>
      <c r="I1417" s="342">
        <v>241</v>
      </c>
      <c r="J1417" s="340">
        <v>17</v>
      </c>
      <c r="K1417" s="341">
        <v>36</v>
      </c>
      <c r="L1417" s="341">
        <v>31</v>
      </c>
      <c r="M1417" s="341">
        <v>62</v>
      </c>
      <c r="N1417" s="340">
        <v>138</v>
      </c>
      <c r="O1417" s="341">
        <v>208</v>
      </c>
      <c r="P1417" s="341">
        <v>223</v>
      </c>
      <c r="Q1417" s="343">
        <v>208</v>
      </c>
      <c r="R1417" s="344">
        <v>223</v>
      </c>
      <c r="S1417" s="344">
        <v>246</v>
      </c>
      <c r="T1417" s="344">
        <v>244</v>
      </c>
      <c r="U1417" s="344">
        <v>273</v>
      </c>
      <c r="V1417" s="344">
        <v>273</v>
      </c>
      <c r="W1417" s="344">
        <v>47</v>
      </c>
      <c r="X1417" s="383">
        <v>53</v>
      </c>
      <c r="Y1417" s="384">
        <v>0.12</v>
      </c>
      <c r="Z1417" s="384">
        <v>0.25</v>
      </c>
      <c r="AA1417" s="384">
        <v>0.25</v>
      </c>
      <c r="AB1417" s="385">
        <v>0</v>
      </c>
      <c r="AC1417" s="385">
        <v>0</v>
      </c>
      <c r="AD1417" s="385">
        <v>22</v>
      </c>
      <c r="AE1417" s="385">
        <v>0</v>
      </c>
      <c r="AF1417" s="405">
        <v>1</v>
      </c>
      <c r="AG1417" s="333" t="s">
        <v>3963</v>
      </c>
      <c r="AH1417" s="388" t="s">
        <v>1130</v>
      </c>
      <c r="AI1417" s="388" t="s">
        <v>2448</v>
      </c>
      <c r="AJ1417" s="389">
        <v>21</v>
      </c>
      <c r="AK1417" s="390">
        <v>21</v>
      </c>
      <c r="AL1417" s="333">
        <v>31.5</v>
      </c>
      <c r="AM1417" s="333">
        <v>8.5897714120370363</v>
      </c>
      <c r="AN1417" s="440">
        <v>41.580486111111114</v>
      </c>
      <c r="AO1417" s="389">
        <v>23.199652777777775</v>
      </c>
      <c r="AP1417" s="388">
        <v>3.9375</v>
      </c>
      <c r="AQ1417" s="389">
        <v>1</v>
      </c>
      <c r="AR1417" s="389">
        <v>1</v>
      </c>
      <c r="AS1417" s="389">
        <v>0</v>
      </c>
      <c r="AT1417" s="389">
        <v>0</v>
      </c>
      <c r="AU1417" s="389">
        <v>0</v>
      </c>
      <c r="AV1417" s="389">
        <v>2</v>
      </c>
      <c r="AW1417" s="350">
        <v>1</v>
      </c>
      <c r="AX1417" s="391">
        <v>1</v>
      </c>
      <c r="AY1417" s="83">
        <v>11</v>
      </c>
      <c r="AZ1417" s="5">
        <v>0</v>
      </c>
      <c r="BA1417" s="5" t="s">
        <v>1537</v>
      </c>
      <c r="BB1417" s="5" t="s">
        <v>1537</v>
      </c>
      <c r="BC1417" s="5" t="s">
        <v>1537</v>
      </c>
      <c r="BD1417" s="4" t="s">
        <v>3612</v>
      </c>
      <c r="BE1417" s="5">
        <v>0</v>
      </c>
      <c r="BF1417" s="5">
        <v>0</v>
      </c>
      <c r="BG1417" s="5">
        <v>1</v>
      </c>
      <c r="BH1417" s="5" t="s">
        <v>1537</v>
      </c>
      <c r="BI1417" s="289"/>
      <c r="BJ1417" s="297">
        <v>17</v>
      </c>
      <c r="BK1417" s="297">
        <v>20</v>
      </c>
    </row>
    <row r="1418" spans="1:63" x14ac:dyDescent="0.2">
      <c r="A1418" s="294" t="s">
        <v>386</v>
      </c>
      <c r="B1418" s="290" t="s">
        <v>2449</v>
      </c>
      <c r="C1418" s="340">
        <v>146</v>
      </c>
      <c r="D1418" s="341">
        <v>172</v>
      </c>
      <c r="E1418" s="341">
        <v>196</v>
      </c>
      <c r="F1418" s="341">
        <v>199</v>
      </c>
      <c r="G1418" s="341">
        <v>205</v>
      </c>
      <c r="H1418" s="341">
        <v>227</v>
      </c>
      <c r="I1418" s="342">
        <v>261</v>
      </c>
      <c r="J1418" s="340">
        <v>17</v>
      </c>
      <c r="K1418" s="341">
        <v>36</v>
      </c>
      <c r="L1418" s="341">
        <v>36</v>
      </c>
      <c r="M1418" s="341">
        <v>72</v>
      </c>
      <c r="N1418" s="340">
        <v>146</v>
      </c>
      <c r="O1418" s="341">
        <v>230</v>
      </c>
      <c r="P1418" s="341">
        <v>247</v>
      </c>
      <c r="Q1418" s="343">
        <v>230</v>
      </c>
      <c r="R1418" s="344">
        <v>247</v>
      </c>
      <c r="S1418" s="344">
        <v>283</v>
      </c>
      <c r="T1418" s="344">
        <v>263</v>
      </c>
      <c r="U1418" s="344">
        <v>323</v>
      </c>
      <c r="V1418" s="344">
        <v>323</v>
      </c>
      <c r="W1418" s="344">
        <v>47</v>
      </c>
      <c r="X1418" s="383">
        <v>53</v>
      </c>
      <c r="Y1418" s="384">
        <v>0.12</v>
      </c>
      <c r="Z1418" s="384">
        <v>0.25</v>
      </c>
      <c r="AA1418" s="384">
        <v>0.25</v>
      </c>
      <c r="AB1418" s="385">
        <v>0</v>
      </c>
      <c r="AC1418" s="385">
        <v>0</v>
      </c>
      <c r="AD1418" s="385">
        <v>44</v>
      </c>
      <c r="AE1418" s="385">
        <v>0</v>
      </c>
      <c r="AF1418" s="405">
        <v>0</v>
      </c>
      <c r="AG1418" s="333" t="s">
        <v>3963</v>
      </c>
      <c r="AH1418" s="388" t="s">
        <v>1130</v>
      </c>
      <c r="AI1418" s="388" t="s">
        <v>2448</v>
      </c>
      <c r="AJ1418" s="389">
        <v>21</v>
      </c>
      <c r="AK1418" s="390">
        <v>24</v>
      </c>
      <c r="AL1418" s="333">
        <v>31.5</v>
      </c>
      <c r="AM1418" s="333">
        <v>9.8024450231481488</v>
      </c>
      <c r="AN1418" s="440">
        <v>45.042569444444446</v>
      </c>
      <c r="AO1418" s="389">
        <v>24.532986111111111</v>
      </c>
      <c r="AP1418" s="388">
        <v>4.5</v>
      </c>
      <c r="AQ1418" s="389">
        <v>2</v>
      </c>
      <c r="AR1418" s="389">
        <v>2</v>
      </c>
      <c r="AS1418" s="389">
        <v>0</v>
      </c>
      <c r="AT1418" s="389">
        <v>0</v>
      </c>
      <c r="AU1418" s="389">
        <v>0</v>
      </c>
      <c r="AV1418" s="389">
        <v>4</v>
      </c>
      <c r="AW1418" s="350">
        <v>1</v>
      </c>
      <c r="AX1418" s="391">
        <v>1</v>
      </c>
      <c r="AY1418" s="83">
        <v>12</v>
      </c>
      <c r="AZ1418" s="5">
        <v>0</v>
      </c>
      <c r="BA1418" s="5" t="s">
        <v>1537</v>
      </c>
      <c r="BB1418" s="5" t="s">
        <v>1537</v>
      </c>
      <c r="BC1418" s="5" t="s">
        <v>1537</v>
      </c>
      <c r="BD1418" s="4" t="s">
        <v>3612</v>
      </c>
      <c r="BE1418" s="5">
        <v>0</v>
      </c>
      <c r="BF1418" s="5">
        <v>0</v>
      </c>
      <c r="BG1418" s="5">
        <v>1</v>
      </c>
      <c r="BH1418" s="5" t="s">
        <v>1537</v>
      </c>
      <c r="BI1418" s="289"/>
      <c r="BJ1418" s="297">
        <v>17</v>
      </c>
      <c r="BK1418" s="297">
        <v>21</v>
      </c>
    </row>
    <row r="1419" spans="1:63" x14ac:dyDescent="0.2">
      <c r="A1419" s="294" t="s">
        <v>385</v>
      </c>
      <c r="B1419" s="290" t="s">
        <v>2449</v>
      </c>
      <c r="C1419" s="340">
        <v>142</v>
      </c>
      <c r="D1419" s="341">
        <v>169</v>
      </c>
      <c r="E1419" s="341">
        <v>193</v>
      </c>
      <c r="F1419" s="341">
        <v>197</v>
      </c>
      <c r="G1419" s="341">
        <v>203</v>
      </c>
      <c r="H1419" s="341">
        <v>223</v>
      </c>
      <c r="I1419" s="342">
        <v>258</v>
      </c>
      <c r="J1419" s="340">
        <v>17</v>
      </c>
      <c r="K1419" s="341">
        <v>36</v>
      </c>
      <c r="L1419" s="341">
        <v>36</v>
      </c>
      <c r="M1419" s="341">
        <v>72</v>
      </c>
      <c r="N1419" s="340">
        <v>142</v>
      </c>
      <c r="O1419" s="341">
        <v>220</v>
      </c>
      <c r="P1419" s="341">
        <v>236</v>
      </c>
      <c r="Q1419" s="343">
        <v>220</v>
      </c>
      <c r="R1419" s="344">
        <v>236</v>
      </c>
      <c r="S1419" s="344">
        <v>260</v>
      </c>
      <c r="T1419" s="344">
        <v>250</v>
      </c>
      <c r="U1419" s="344">
        <v>287</v>
      </c>
      <c r="V1419" s="344">
        <v>287</v>
      </c>
      <c r="W1419" s="344">
        <v>47</v>
      </c>
      <c r="X1419" s="383">
        <v>53</v>
      </c>
      <c r="Y1419" s="384">
        <v>0.12</v>
      </c>
      <c r="Z1419" s="384">
        <v>0.25</v>
      </c>
      <c r="AA1419" s="384">
        <v>0.25</v>
      </c>
      <c r="AB1419" s="385">
        <v>0</v>
      </c>
      <c r="AC1419" s="385">
        <v>0</v>
      </c>
      <c r="AD1419" s="385">
        <v>22</v>
      </c>
      <c r="AE1419" s="385">
        <v>0</v>
      </c>
      <c r="AF1419" s="405">
        <v>1</v>
      </c>
      <c r="AG1419" s="333" t="s">
        <v>3963</v>
      </c>
      <c r="AH1419" s="388" t="s">
        <v>1130</v>
      </c>
      <c r="AI1419" s="388" t="s">
        <v>2448</v>
      </c>
      <c r="AJ1419" s="389">
        <v>21</v>
      </c>
      <c r="AK1419" s="390">
        <v>24</v>
      </c>
      <c r="AL1419" s="333">
        <v>31.5</v>
      </c>
      <c r="AM1419" s="333">
        <v>9.8024450231481488</v>
      </c>
      <c r="AN1419" s="440">
        <v>44.682569444444447</v>
      </c>
      <c r="AO1419" s="389">
        <v>24.532986111111111</v>
      </c>
      <c r="AP1419" s="388">
        <v>4.5</v>
      </c>
      <c r="AQ1419" s="389">
        <v>1</v>
      </c>
      <c r="AR1419" s="389">
        <v>1</v>
      </c>
      <c r="AS1419" s="389">
        <v>0</v>
      </c>
      <c r="AT1419" s="389">
        <v>0</v>
      </c>
      <c r="AU1419" s="389">
        <v>0</v>
      </c>
      <c r="AV1419" s="389">
        <v>2</v>
      </c>
      <c r="AW1419" s="350">
        <v>1</v>
      </c>
      <c r="AX1419" s="391">
        <v>1</v>
      </c>
      <c r="AY1419" s="83">
        <v>11</v>
      </c>
      <c r="AZ1419" s="5">
        <v>0</v>
      </c>
      <c r="BA1419" s="5" t="s">
        <v>1537</v>
      </c>
      <c r="BB1419" s="5" t="s">
        <v>1537</v>
      </c>
      <c r="BC1419" s="5" t="s">
        <v>1537</v>
      </c>
      <c r="BD1419" s="4" t="s">
        <v>3612</v>
      </c>
      <c r="BE1419" s="5">
        <v>0</v>
      </c>
      <c r="BF1419" s="5">
        <v>0</v>
      </c>
      <c r="BG1419" s="5">
        <v>1</v>
      </c>
      <c r="BH1419" s="5" t="s">
        <v>1537</v>
      </c>
      <c r="BI1419" s="289"/>
      <c r="BJ1419" s="297">
        <v>17</v>
      </c>
      <c r="BK1419" s="297">
        <v>21</v>
      </c>
    </row>
    <row r="1420" spans="1:63" x14ac:dyDescent="0.2">
      <c r="A1420" s="294" t="s">
        <v>387</v>
      </c>
      <c r="B1420" s="290" t="s">
        <v>2450</v>
      </c>
      <c r="C1420" s="340">
        <v>150</v>
      </c>
      <c r="D1420" s="341">
        <v>181</v>
      </c>
      <c r="E1420" s="341">
        <v>207</v>
      </c>
      <c r="F1420" s="341">
        <v>211</v>
      </c>
      <c r="G1420" s="341">
        <v>218</v>
      </c>
      <c r="H1420" s="341">
        <v>241</v>
      </c>
      <c r="I1420" s="342">
        <v>279</v>
      </c>
      <c r="J1420" s="340">
        <v>17</v>
      </c>
      <c r="K1420" s="341">
        <v>36</v>
      </c>
      <c r="L1420" s="341">
        <v>40</v>
      </c>
      <c r="M1420" s="341">
        <v>80</v>
      </c>
      <c r="N1420" s="340">
        <v>150</v>
      </c>
      <c r="O1420" s="341">
        <v>244</v>
      </c>
      <c r="P1420" s="341">
        <v>263</v>
      </c>
      <c r="Q1420" s="343">
        <v>244</v>
      </c>
      <c r="R1420" s="344">
        <v>263</v>
      </c>
      <c r="S1420" s="344">
        <v>295</v>
      </c>
      <c r="T1420" s="344">
        <v>299</v>
      </c>
      <c r="U1420" s="344">
        <v>336</v>
      </c>
      <c r="V1420" s="344">
        <v>336</v>
      </c>
      <c r="W1420" s="344">
        <v>47</v>
      </c>
      <c r="X1420" s="383">
        <v>53</v>
      </c>
      <c r="Y1420" s="384">
        <v>0.12</v>
      </c>
      <c r="Z1420" s="384">
        <v>0.25</v>
      </c>
      <c r="AA1420" s="384">
        <v>0.25</v>
      </c>
      <c r="AB1420" s="385">
        <v>0</v>
      </c>
      <c r="AC1420" s="385">
        <v>0</v>
      </c>
      <c r="AD1420" s="385">
        <v>44</v>
      </c>
      <c r="AE1420" s="385">
        <v>0</v>
      </c>
      <c r="AF1420" s="405">
        <v>0</v>
      </c>
      <c r="AG1420" s="333" t="s">
        <v>3963</v>
      </c>
      <c r="AH1420" s="388" t="s">
        <v>1130</v>
      </c>
      <c r="AI1420" s="388" t="s">
        <v>2448</v>
      </c>
      <c r="AJ1420" s="389">
        <v>21</v>
      </c>
      <c r="AK1420" s="390">
        <v>27</v>
      </c>
      <c r="AL1420" s="333">
        <v>31.5</v>
      </c>
      <c r="AM1420" s="333">
        <v>11.01511863425926</v>
      </c>
      <c r="AN1420" s="440">
        <v>48.144652777777779</v>
      </c>
      <c r="AO1420" s="389">
        <v>25.866319444444443</v>
      </c>
      <c r="AP1420" s="388">
        <v>5.0625</v>
      </c>
      <c r="AQ1420" s="389">
        <v>2</v>
      </c>
      <c r="AR1420" s="389">
        <v>2</v>
      </c>
      <c r="AS1420" s="389">
        <v>0</v>
      </c>
      <c r="AT1420" s="389">
        <v>0</v>
      </c>
      <c r="AU1420" s="389">
        <v>0</v>
      </c>
      <c r="AV1420" s="389">
        <v>4</v>
      </c>
      <c r="AW1420" s="350">
        <v>1</v>
      </c>
      <c r="AX1420" s="391">
        <v>1</v>
      </c>
      <c r="AY1420" s="83">
        <v>12</v>
      </c>
      <c r="AZ1420" s="5">
        <v>0</v>
      </c>
      <c r="BA1420" s="5" t="s">
        <v>1537</v>
      </c>
      <c r="BB1420" s="5" t="s">
        <v>1537</v>
      </c>
      <c r="BC1420" s="5" t="s">
        <v>1537</v>
      </c>
      <c r="BD1420" s="4" t="s">
        <v>3612</v>
      </c>
      <c r="BE1420" s="5">
        <v>0</v>
      </c>
      <c r="BF1420" s="5">
        <v>0</v>
      </c>
      <c r="BG1420" s="5">
        <v>1</v>
      </c>
      <c r="BH1420" s="5" t="s">
        <v>1537</v>
      </c>
      <c r="BI1420" s="289"/>
      <c r="BJ1420" s="297">
        <v>17</v>
      </c>
      <c r="BK1420" s="297">
        <v>22</v>
      </c>
    </row>
    <row r="1421" spans="1:63" x14ac:dyDescent="0.2">
      <c r="A1421" s="294" t="s">
        <v>388</v>
      </c>
      <c r="B1421" s="290" t="s">
        <v>2451</v>
      </c>
      <c r="C1421" s="340">
        <v>154</v>
      </c>
      <c r="D1421" s="341">
        <v>188</v>
      </c>
      <c r="E1421" s="341">
        <v>216</v>
      </c>
      <c r="F1421" s="341">
        <v>220</v>
      </c>
      <c r="G1421" s="341">
        <v>228</v>
      </c>
      <c r="H1421" s="341">
        <v>252</v>
      </c>
      <c r="I1421" s="342">
        <v>295</v>
      </c>
      <c r="J1421" s="340">
        <v>17</v>
      </c>
      <c r="K1421" s="341">
        <v>36</v>
      </c>
      <c r="L1421" s="341">
        <v>44</v>
      </c>
      <c r="M1421" s="341">
        <v>90</v>
      </c>
      <c r="N1421" s="340">
        <v>154</v>
      </c>
      <c r="O1421" s="341">
        <v>256</v>
      </c>
      <c r="P1421" s="341">
        <v>272</v>
      </c>
      <c r="Q1421" s="343">
        <v>256</v>
      </c>
      <c r="R1421" s="344">
        <v>272</v>
      </c>
      <c r="S1421" s="344">
        <v>315</v>
      </c>
      <c r="T1421" s="344">
        <v>305</v>
      </c>
      <c r="U1421" s="344">
        <v>356</v>
      </c>
      <c r="V1421" s="344">
        <v>356</v>
      </c>
      <c r="W1421" s="344">
        <v>47</v>
      </c>
      <c r="X1421" s="383">
        <v>53</v>
      </c>
      <c r="Y1421" s="384">
        <v>0.12</v>
      </c>
      <c r="Z1421" s="384">
        <v>0.25</v>
      </c>
      <c r="AA1421" s="384">
        <v>0.25</v>
      </c>
      <c r="AB1421" s="385">
        <v>0</v>
      </c>
      <c r="AC1421" s="385">
        <v>0</v>
      </c>
      <c r="AD1421" s="385">
        <v>44</v>
      </c>
      <c r="AE1421" s="385">
        <v>0</v>
      </c>
      <c r="AF1421" s="405">
        <v>0</v>
      </c>
      <c r="AG1421" s="333" t="s">
        <v>3963</v>
      </c>
      <c r="AH1421" s="388" t="s">
        <v>1130</v>
      </c>
      <c r="AI1421" s="388" t="s">
        <v>2448</v>
      </c>
      <c r="AJ1421" s="389">
        <v>21</v>
      </c>
      <c r="AK1421" s="390">
        <v>30</v>
      </c>
      <c r="AL1421" s="333">
        <v>31.5</v>
      </c>
      <c r="AM1421" s="333">
        <v>12.22779224537037</v>
      </c>
      <c r="AN1421" s="440">
        <v>51.246736111111112</v>
      </c>
      <c r="AO1421" s="389">
        <v>27.199652777777775</v>
      </c>
      <c r="AP1421" s="388">
        <v>5.625</v>
      </c>
      <c r="AQ1421" s="389">
        <v>2</v>
      </c>
      <c r="AR1421" s="389">
        <v>2</v>
      </c>
      <c r="AS1421" s="389">
        <v>0</v>
      </c>
      <c r="AT1421" s="389">
        <v>0</v>
      </c>
      <c r="AU1421" s="389">
        <v>0</v>
      </c>
      <c r="AV1421" s="389">
        <v>4</v>
      </c>
      <c r="AW1421" s="350">
        <v>1</v>
      </c>
      <c r="AX1421" s="391">
        <v>1</v>
      </c>
      <c r="AY1421" s="83">
        <v>12</v>
      </c>
      <c r="AZ1421" s="5">
        <v>0</v>
      </c>
      <c r="BA1421" s="5" t="s">
        <v>1537</v>
      </c>
      <c r="BB1421" s="5" t="s">
        <v>1537</v>
      </c>
      <c r="BC1421" s="5" t="s">
        <v>1537</v>
      </c>
      <c r="BD1421" s="4" t="s">
        <v>3612</v>
      </c>
      <c r="BE1421" s="5">
        <v>0</v>
      </c>
      <c r="BF1421" s="5">
        <v>0</v>
      </c>
      <c r="BG1421" s="5">
        <v>1</v>
      </c>
      <c r="BH1421" s="5" t="s">
        <v>1537</v>
      </c>
      <c r="BI1421" s="289"/>
      <c r="BJ1421" s="297">
        <v>17</v>
      </c>
      <c r="BK1421" s="297">
        <v>23</v>
      </c>
    </row>
    <row r="1422" spans="1:63" x14ac:dyDescent="0.2">
      <c r="A1422" s="294" t="s">
        <v>389</v>
      </c>
      <c r="B1422" s="290" t="s">
        <v>2452</v>
      </c>
      <c r="C1422" s="340">
        <v>159</v>
      </c>
      <c r="D1422" s="341">
        <v>198</v>
      </c>
      <c r="E1422" s="341">
        <v>230</v>
      </c>
      <c r="F1422" s="341">
        <v>234</v>
      </c>
      <c r="G1422" s="341">
        <v>242</v>
      </c>
      <c r="H1422" s="341">
        <v>268</v>
      </c>
      <c r="I1422" s="342">
        <v>315</v>
      </c>
      <c r="J1422" s="340">
        <v>17</v>
      </c>
      <c r="K1422" s="341">
        <v>36</v>
      </c>
      <c r="L1422" s="341">
        <v>48</v>
      </c>
      <c r="M1422" s="341">
        <v>98</v>
      </c>
      <c r="N1422" s="340">
        <v>159</v>
      </c>
      <c r="O1422" s="341">
        <v>270</v>
      </c>
      <c r="P1422" s="341">
        <v>289</v>
      </c>
      <c r="Q1422" s="343">
        <v>270</v>
      </c>
      <c r="R1422" s="344">
        <v>289</v>
      </c>
      <c r="S1422" s="344">
        <v>325</v>
      </c>
      <c r="T1422" s="344">
        <v>345</v>
      </c>
      <c r="U1422" s="344">
        <v>366</v>
      </c>
      <c r="V1422" s="344">
        <v>366</v>
      </c>
      <c r="W1422" s="344">
        <v>47</v>
      </c>
      <c r="X1422" s="383">
        <v>53</v>
      </c>
      <c r="Y1422" s="384">
        <v>0.12</v>
      </c>
      <c r="Z1422" s="384">
        <v>0.25</v>
      </c>
      <c r="AA1422" s="384">
        <v>0.25</v>
      </c>
      <c r="AB1422" s="385">
        <v>0</v>
      </c>
      <c r="AC1422" s="385">
        <v>0</v>
      </c>
      <c r="AD1422" s="385">
        <v>44</v>
      </c>
      <c r="AE1422" s="385">
        <v>0</v>
      </c>
      <c r="AF1422" s="405">
        <v>0</v>
      </c>
      <c r="AG1422" s="333" t="s">
        <v>3963</v>
      </c>
      <c r="AH1422" s="388" t="s">
        <v>1130</v>
      </c>
      <c r="AI1422" s="388" t="s">
        <v>2448</v>
      </c>
      <c r="AJ1422" s="389">
        <v>21</v>
      </c>
      <c r="AK1422" s="390">
        <v>33</v>
      </c>
      <c r="AL1422" s="333">
        <v>31.5</v>
      </c>
      <c r="AM1422" s="333">
        <v>13.440465856481481</v>
      </c>
      <c r="AN1422" s="440">
        <v>54.348819444444445</v>
      </c>
      <c r="AO1422" s="389">
        <v>28.532986111111111</v>
      </c>
      <c r="AP1422" s="388">
        <v>6.1875</v>
      </c>
      <c r="AQ1422" s="389">
        <v>2</v>
      </c>
      <c r="AR1422" s="389">
        <v>2</v>
      </c>
      <c r="AS1422" s="389">
        <v>0</v>
      </c>
      <c r="AT1422" s="389">
        <v>0</v>
      </c>
      <c r="AU1422" s="389">
        <v>0</v>
      </c>
      <c r="AV1422" s="389">
        <v>4</v>
      </c>
      <c r="AW1422" s="350">
        <v>1</v>
      </c>
      <c r="AX1422" s="391">
        <v>1</v>
      </c>
      <c r="AY1422" s="83">
        <v>12</v>
      </c>
      <c r="AZ1422" s="5">
        <v>0</v>
      </c>
      <c r="BA1422" s="5" t="s">
        <v>1537</v>
      </c>
      <c r="BB1422" s="5" t="s">
        <v>1537</v>
      </c>
      <c r="BC1422" s="5" t="s">
        <v>1537</v>
      </c>
      <c r="BD1422" s="4" t="s">
        <v>3612</v>
      </c>
      <c r="BE1422" s="5">
        <v>0</v>
      </c>
      <c r="BF1422" s="5">
        <v>0</v>
      </c>
      <c r="BG1422" s="5">
        <v>1</v>
      </c>
      <c r="BH1422" s="5" t="s">
        <v>1537</v>
      </c>
      <c r="BI1422" s="289"/>
      <c r="BJ1422" s="297">
        <v>17</v>
      </c>
      <c r="BK1422" s="297">
        <v>25</v>
      </c>
    </row>
    <row r="1423" spans="1:63" x14ac:dyDescent="0.2">
      <c r="A1423" s="294" t="s">
        <v>390</v>
      </c>
      <c r="B1423" s="290" t="s">
        <v>2453</v>
      </c>
      <c r="C1423" s="340">
        <v>164</v>
      </c>
      <c r="D1423" s="341">
        <v>206</v>
      </c>
      <c r="E1423" s="341">
        <v>241</v>
      </c>
      <c r="F1423" s="341">
        <v>245</v>
      </c>
      <c r="G1423" s="341">
        <v>254</v>
      </c>
      <c r="H1423" s="341">
        <v>282</v>
      </c>
      <c r="I1423" s="342">
        <v>333</v>
      </c>
      <c r="J1423" s="340">
        <v>17</v>
      </c>
      <c r="K1423" s="341">
        <v>36</v>
      </c>
      <c r="L1423" s="341">
        <v>52</v>
      </c>
      <c r="M1423" s="341">
        <v>108</v>
      </c>
      <c r="N1423" s="340">
        <v>164</v>
      </c>
      <c r="O1423" s="341">
        <v>285</v>
      </c>
      <c r="P1423" s="341">
        <v>306</v>
      </c>
      <c r="Q1423" s="343">
        <v>285</v>
      </c>
      <c r="R1423" s="344">
        <v>306</v>
      </c>
      <c r="S1423" s="344">
        <v>334</v>
      </c>
      <c r="T1423" s="344">
        <v>352</v>
      </c>
      <c r="U1423" s="344">
        <v>374</v>
      </c>
      <c r="V1423" s="344">
        <v>374</v>
      </c>
      <c r="W1423" s="344">
        <v>47</v>
      </c>
      <c r="X1423" s="383">
        <v>53</v>
      </c>
      <c r="Y1423" s="384">
        <v>0.12</v>
      </c>
      <c r="Z1423" s="384">
        <v>0.25</v>
      </c>
      <c r="AA1423" s="384">
        <v>0.25</v>
      </c>
      <c r="AB1423" s="385">
        <v>0</v>
      </c>
      <c r="AC1423" s="385">
        <v>0</v>
      </c>
      <c r="AD1423" s="385">
        <v>44</v>
      </c>
      <c r="AE1423" s="385">
        <v>0</v>
      </c>
      <c r="AF1423" s="405">
        <v>0</v>
      </c>
      <c r="AG1423" s="333" t="s">
        <v>3963</v>
      </c>
      <c r="AH1423" s="388" t="s">
        <v>1130</v>
      </c>
      <c r="AI1423" s="388" t="s">
        <v>2448</v>
      </c>
      <c r="AJ1423" s="389">
        <v>21</v>
      </c>
      <c r="AK1423" s="390">
        <v>36</v>
      </c>
      <c r="AL1423" s="333">
        <v>31.5</v>
      </c>
      <c r="AM1423" s="333">
        <v>14.653139467592593</v>
      </c>
      <c r="AN1423" s="440">
        <v>57.450902777777777</v>
      </c>
      <c r="AO1423" s="389">
        <v>29.866319444444443</v>
      </c>
      <c r="AP1423" s="388">
        <v>6.75</v>
      </c>
      <c r="AQ1423" s="389">
        <v>2</v>
      </c>
      <c r="AR1423" s="389">
        <v>2</v>
      </c>
      <c r="AS1423" s="389">
        <v>0</v>
      </c>
      <c r="AT1423" s="389">
        <v>0</v>
      </c>
      <c r="AU1423" s="389">
        <v>0</v>
      </c>
      <c r="AV1423" s="389">
        <v>4</v>
      </c>
      <c r="AW1423" s="350">
        <v>1</v>
      </c>
      <c r="AX1423" s="391">
        <v>1</v>
      </c>
      <c r="AY1423" s="83">
        <v>12</v>
      </c>
      <c r="AZ1423" s="5">
        <v>0</v>
      </c>
      <c r="BA1423" s="5" t="s">
        <v>1537</v>
      </c>
      <c r="BB1423" s="5" t="s">
        <v>1537</v>
      </c>
      <c r="BC1423" s="5" t="s">
        <v>1537</v>
      </c>
      <c r="BD1423" s="4" t="s">
        <v>3612</v>
      </c>
      <c r="BE1423" s="5">
        <v>0</v>
      </c>
      <c r="BF1423" s="5">
        <v>0</v>
      </c>
      <c r="BG1423" s="5">
        <v>1</v>
      </c>
      <c r="BH1423" s="5" t="s">
        <v>1537</v>
      </c>
      <c r="BI1423" s="289"/>
      <c r="BJ1423" s="297">
        <v>17</v>
      </c>
      <c r="BK1423" s="297">
        <v>26</v>
      </c>
    </row>
    <row r="1424" spans="1:63" x14ac:dyDescent="0.2">
      <c r="A1424" s="294" t="s">
        <v>391</v>
      </c>
      <c r="B1424" s="290" t="s">
        <v>2454</v>
      </c>
      <c r="C1424" s="340">
        <v>170</v>
      </c>
      <c r="D1424" s="341">
        <v>217</v>
      </c>
      <c r="E1424" s="341">
        <v>253</v>
      </c>
      <c r="F1424" s="341">
        <v>258</v>
      </c>
      <c r="G1424" s="341">
        <v>269</v>
      </c>
      <c r="H1424" s="341">
        <v>297</v>
      </c>
      <c r="I1424" s="342">
        <v>354</v>
      </c>
      <c r="J1424" s="340">
        <v>17</v>
      </c>
      <c r="K1424" s="341">
        <v>36</v>
      </c>
      <c r="L1424" s="341">
        <v>57</v>
      </c>
      <c r="M1424" s="341">
        <v>116</v>
      </c>
      <c r="N1424" s="340">
        <v>170</v>
      </c>
      <c r="O1424" s="341">
        <v>300</v>
      </c>
      <c r="P1424" s="341">
        <v>321</v>
      </c>
      <c r="Q1424" s="343">
        <v>300</v>
      </c>
      <c r="R1424" s="344">
        <v>321</v>
      </c>
      <c r="S1424" s="344">
        <v>352</v>
      </c>
      <c r="T1424" s="344">
        <v>363</v>
      </c>
      <c r="U1424" s="344">
        <v>391</v>
      </c>
      <c r="V1424" s="344">
        <v>391</v>
      </c>
      <c r="W1424" s="344">
        <v>47</v>
      </c>
      <c r="X1424" s="383">
        <v>53</v>
      </c>
      <c r="Y1424" s="384">
        <v>0.12</v>
      </c>
      <c r="Z1424" s="384">
        <v>0.25</v>
      </c>
      <c r="AA1424" s="384">
        <v>0.25</v>
      </c>
      <c r="AB1424" s="385">
        <v>0</v>
      </c>
      <c r="AC1424" s="385">
        <v>0</v>
      </c>
      <c r="AD1424" s="385">
        <v>44</v>
      </c>
      <c r="AE1424" s="385">
        <v>0</v>
      </c>
      <c r="AF1424" s="405">
        <v>0</v>
      </c>
      <c r="AG1424" s="333" t="s">
        <v>3963</v>
      </c>
      <c r="AH1424" s="388" t="s">
        <v>1130</v>
      </c>
      <c r="AI1424" s="388" t="s">
        <v>2448</v>
      </c>
      <c r="AJ1424" s="389">
        <v>21</v>
      </c>
      <c r="AK1424" s="390">
        <v>39</v>
      </c>
      <c r="AL1424" s="333">
        <v>31.5</v>
      </c>
      <c r="AM1424" s="333">
        <v>15.865813078703704</v>
      </c>
      <c r="AN1424" s="440">
        <v>60.552986111111117</v>
      </c>
      <c r="AO1424" s="389">
        <v>31.199652777777775</v>
      </c>
      <c r="AP1424" s="388">
        <v>7.3125</v>
      </c>
      <c r="AQ1424" s="389">
        <v>2</v>
      </c>
      <c r="AR1424" s="389">
        <v>2</v>
      </c>
      <c r="AS1424" s="389">
        <v>0</v>
      </c>
      <c r="AT1424" s="389">
        <v>0</v>
      </c>
      <c r="AU1424" s="389">
        <v>0</v>
      </c>
      <c r="AV1424" s="389">
        <v>4</v>
      </c>
      <c r="AW1424" s="350">
        <v>1</v>
      </c>
      <c r="AX1424" s="391">
        <v>1</v>
      </c>
      <c r="AY1424" s="83">
        <v>12</v>
      </c>
      <c r="AZ1424" s="5">
        <v>0</v>
      </c>
      <c r="BA1424" s="5" t="s">
        <v>1537</v>
      </c>
      <c r="BB1424" s="5" t="s">
        <v>1537</v>
      </c>
      <c r="BC1424" s="5" t="s">
        <v>1537</v>
      </c>
      <c r="BD1424" s="4" t="s">
        <v>3612</v>
      </c>
      <c r="BE1424" s="5">
        <v>0</v>
      </c>
      <c r="BF1424" s="5">
        <v>0</v>
      </c>
      <c r="BG1424" s="5">
        <v>1</v>
      </c>
      <c r="BH1424" s="5" t="s">
        <v>1537</v>
      </c>
      <c r="BI1424" s="289"/>
      <c r="BJ1424" s="297">
        <v>17</v>
      </c>
      <c r="BK1424" s="297">
        <v>27</v>
      </c>
    </row>
    <row r="1425" spans="1:63" x14ac:dyDescent="0.2">
      <c r="A1425" s="294" t="s">
        <v>392</v>
      </c>
      <c r="B1425" s="290" t="s">
        <v>2455</v>
      </c>
      <c r="C1425" s="340">
        <v>172</v>
      </c>
      <c r="D1425" s="341">
        <v>223</v>
      </c>
      <c r="E1425" s="341">
        <v>263</v>
      </c>
      <c r="F1425" s="341">
        <v>269</v>
      </c>
      <c r="G1425" s="341">
        <v>278</v>
      </c>
      <c r="H1425" s="341">
        <v>309</v>
      </c>
      <c r="I1425" s="342">
        <v>369</v>
      </c>
      <c r="J1425" s="340">
        <v>17</v>
      </c>
      <c r="K1425" s="341">
        <v>36</v>
      </c>
      <c r="L1425" s="341">
        <v>62</v>
      </c>
      <c r="M1425" s="341">
        <v>125</v>
      </c>
      <c r="N1425" s="340">
        <v>172</v>
      </c>
      <c r="O1425" s="341">
        <v>303</v>
      </c>
      <c r="P1425" s="341">
        <v>328</v>
      </c>
      <c r="Q1425" s="343">
        <v>303</v>
      </c>
      <c r="R1425" s="344">
        <v>328</v>
      </c>
      <c r="S1425" s="344">
        <v>361</v>
      </c>
      <c r="T1425" s="344">
        <v>367</v>
      </c>
      <c r="U1425" s="344">
        <v>402</v>
      </c>
      <c r="V1425" s="344">
        <v>402</v>
      </c>
      <c r="W1425" s="344">
        <v>47</v>
      </c>
      <c r="X1425" s="383">
        <v>53</v>
      </c>
      <c r="Y1425" s="384">
        <v>0.12</v>
      </c>
      <c r="Z1425" s="384">
        <v>0.25</v>
      </c>
      <c r="AA1425" s="384">
        <v>0.25</v>
      </c>
      <c r="AB1425" s="385">
        <v>0</v>
      </c>
      <c r="AC1425" s="385">
        <v>0</v>
      </c>
      <c r="AD1425" s="385">
        <v>44</v>
      </c>
      <c r="AE1425" s="385">
        <v>0</v>
      </c>
      <c r="AF1425" s="405">
        <v>0</v>
      </c>
      <c r="AG1425" s="333" t="s">
        <v>3963</v>
      </c>
      <c r="AH1425" s="388" t="s">
        <v>1130</v>
      </c>
      <c r="AI1425" s="388" t="s">
        <v>2448</v>
      </c>
      <c r="AJ1425" s="389">
        <v>21</v>
      </c>
      <c r="AK1425" s="390">
        <v>42</v>
      </c>
      <c r="AL1425" s="333">
        <v>31.5</v>
      </c>
      <c r="AM1425" s="333">
        <v>17.078486689814813</v>
      </c>
      <c r="AN1425" s="440">
        <v>63.655069444444443</v>
      </c>
      <c r="AO1425" s="389">
        <v>32.532986111111114</v>
      </c>
      <c r="AP1425" s="388">
        <v>7.875</v>
      </c>
      <c r="AQ1425" s="389">
        <v>2</v>
      </c>
      <c r="AR1425" s="389">
        <v>2</v>
      </c>
      <c r="AS1425" s="389">
        <v>0</v>
      </c>
      <c r="AT1425" s="389">
        <v>0</v>
      </c>
      <c r="AU1425" s="389">
        <v>0</v>
      </c>
      <c r="AV1425" s="389">
        <v>4</v>
      </c>
      <c r="AW1425" s="350">
        <v>1</v>
      </c>
      <c r="AX1425" s="391">
        <v>1</v>
      </c>
      <c r="AY1425" s="83">
        <v>12</v>
      </c>
      <c r="AZ1425" s="5">
        <v>0</v>
      </c>
      <c r="BA1425" s="5" t="s">
        <v>1537</v>
      </c>
      <c r="BB1425" s="5" t="s">
        <v>1537</v>
      </c>
      <c r="BC1425" s="5" t="s">
        <v>1537</v>
      </c>
      <c r="BD1425" s="4" t="s">
        <v>3612</v>
      </c>
      <c r="BE1425" s="5">
        <v>0</v>
      </c>
      <c r="BF1425" s="5">
        <v>0</v>
      </c>
      <c r="BG1425" s="5">
        <v>1</v>
      </c>
      <c r="BH1425" s="5" t="s">
        <v>1537</v>
      </c>
      <c r="BI1425" s="289"/>
      <c r="BJ1425" s="297">
        <v>17</v>
      </c>
      <c r="BK1425" s="297">
        <v>28</v>
      </c>
    </row>
    <row r="1426" spans="1:63" x14ac:dyDescent="0.2">
      <c r="A1426" s="294" t="s">
        <v>1232</v>
      </c>
      <c r="B1426" s="290" t="s">
        <v>2456</v>
      </c>
      <c r="C1426" s="340">
        <v>177</v>
      </c>
      <c r="D1426" s="341">
        <v>235</v>
      </c>
      <c r="E1426" s="341">
        <v>281</v>
      </c>
      <c r="F1426" s="341">
        <v>287</v>
      </c>
      <c r="G1426" s="341">
        <v>297</v>
      </c>
      <c r="H1426" s="341">
        <v>331</v>
      </c>
      <c r="I1426" s="342">
        <v>400</v>
      </c>
      <c r="J1426" s="340">
        <v>17</v>
      </c>
      <c r="K1426" s="341">
        <v>36</v>
      </c>
      <c r="L1426" s="341">
        <v>72</v>
      </c>
      <c r="M1426" s="341">
        <v>142</v>
      </c>
      <c r="N1426" s="340">
        <v>177</v>
      </c>
      <c r="O1426" s="341">
        <v>321</v>
      </c>
      <c r="P1426" s="341">
        <v>349</v>
      </c>
      <c r="Q1426" s="343">
        <v>321</v>
      </c>
      <c r="R1426" s="344">
        <v>349</v>
      </c>
      <c r="S1426" s="344">
        <v>409</v>
      </c>
      <c r="T1426" s="344">
        <v>384</v>
      </c>
      <c r="U1426" s="344">
        <v>440</v>
      </c>
      <c r="V1426" s="344">
        <v>440</v>
      </c>
      <c r="W1426" s="344">
        <v>47</v>
      </c>
      <c r="X1426" s="383">
        <v>53</v>
      </c>
      <c r="Y1426" s="384">
        <v>0.12</v>
      </c>
      <c r="Z1426" s="384">
        <v>0.25</v>
      </c>
      <c r="AA1426" s="384">
        <v>0.25</v>
      </c>
      <c r="AB1426" s="385">
        <v>0</v>
      </c>
      <c r="AC1426" s="385">
        <v>0</v>
      </c>
      <c r="AD1426" s="385">
        <v>44</v>
      </c>
      <c r="AE1426" s="385">
        <v>0</v>
      </c>
      <c r="AF1426" s="405">
        <v>0</v>
      </c>
      <c r="AG1426" s="333" t="s">
        <v>3963</v>
      </c>
      <c r="AH1426" s="388" t="s">
        <v>1130</v>
      </c>
      <c r="AI1426" s="388" t="s">
        <v>2448</v>
      </c>
      <c r="AJ1426" s="389">
        <v>21</v>
      </c>
      <c r="AK1426" s="390">
        <v>48</v>
      </c>
      <c r="AL1426" s="333">
        <v>31.5</v>
      </c>
      <c r="AM1426" s="333">
        <v>19.503833912037038</v>
      </c>
      <c r="AN1426" s="440">
        <v>69.859236111111116</v>
      </c>
      <c r="AO1426" s="389">
        <v>35.199652777777771</v>
      </c>
      <c r="AP1426" s="388">
        <v>9</v>
      </c>
      <c r="AQ1426" s="389">
        <v>2</v>
      </c>
      <c r="AR1426" s="389">
        <v>2</v>
      </c>
      <c r="AS1426" s="389">
        <v>0</v>
      </c>
      <c r="AT1426" s="389">
        <v>0</v>
      </c>
      <c r="AU1426" s="389">
        <v>0</v>
      </c>
      <c r="AV1426" s="389">
        <v>4</v>
      </c>
      <c r="AW1426" s="350">
        <v>1</v>
      </c>
      <c r="AX1426" s="391">
        <v>1</v>
      </c>
      <c r="AY1426" s="83">
        <v>12</v>
      </c>
      <c r="AZ1426" s="5">
        <v>0</v>
      </c>
      <c r="BA1426" s="5" t="s">
        <v>1537</v>
      </c>
      <c r="BB1426" s="5" t="s">
        <v>1537</v>
      </c>
      <c r="BC1426" s="5" t="s">
        <v>1537</v>
      </c>
      <c r="BD1426" s="4" t="s">
        <v>3612</v>
      </c>
      <c r="BE1426" s="5">
        <v>0</v>
      </c>
      <c r="BF1426" s="5">
        <v>0</v>
      </c>
      <c r="BG1426" s="5">
        <v>1</v>
      </c>
      <c r="BH1426" s="5" t="s">
        <v>1537</v>
      </c>
      <c r="BI1426" s="289"/>
      <c r="BJ1426" s="297">
        <v>17</v>
      </c>
      <c r="BK1426" s="297">
        <v>30</v>
      </c>
    </row>
    <row r="1427" spans="1:63" x14ac:dyDescent="0.2">
      <c r="A1427" s="294" t="s">
        <v>375</v>
      </c>
      <c r="B1427" s="290" t="s">
        <v>2457</v>
      </c>
      <c r="C1427" s="340">
        <v>140</v>
      </c>
      <c r="D1427" s="341">
        <v>164</v>
      </c>
      <c r="E1427" s="341">
        <v>185</v>
      </c>
      <c r="F1427" s="341">
        <v>187</v>
      </c>
      <c r="G1427" s="341">
        <v>193</v>
      </c>
      <c r="H1427" s="341">
        <v>212</v>
      </c>
      <c r="I1427" s="342">
        <v>253</v>
      </c>
      <c r="J1427" s="340">
        <v>17</v>
      </c>
      <c r="K1427" s="341">
        <v>36</v>
      </c>
      <c r="L1427" s="341">
        <v>31</v>
      </c>
      <c r="M1427" s="341">
        <v>62</v>
      </c>
      <c r="N1427" s="340">
        <v>140</v>
      </c>
      <c r="O1427" s="341">
        <v>194</v>
      </c>
      <c r="P1427" s="341">
        <v>209</v>
      </c>
      <c r="Q1427" s="343">
        <v>194</v>
      </c>
      <c r="R1427" s="344">
        <v>209</v>
      </c>
      <c r="S1427" s="344">
        <v>227</v>
      </c>
      <c r="T1427" s="344">
        <v>239</v>
      </c>
      <c r="U1427" s="344">
        <v>245</v>
      </c>
      <c r="V1427" s="344">
        <v>245</v>
      </c>
      <c r="W1427" s="344">
        <v>47</v>
      </c>
      <c r="X1427" s="383">
        <v>53</v>
      </c>
      <c r="Y1427" s="384">
        <v>0.12</v>
      </c>
      <c r="Z1427" s="384">
        <v>0.25</v>
      </c>
      <c r="AA1427" s="384">
        <v>0.25</v>
      </c>
      <c r="AB1427" s="385">
        <v>0</v>
      </c>
      <c r="AC1427" s="385">
        <v>0</v>
      </c>
      <c r="AD1427" s="385">
        <v>22</v>
      </c>
      <c r="AE1427" s="385">
        <v>0</v>
      </c>
      <c r="AF1427" s="405">
        <v>1</v>
      </c>
      <c r="AG1427" s="333" t="s">
        <v>3963</v>
      </c>
      <c r="AH1427" s="388" t="s">
        <v>1130</v>
      </c>
      <c r="AI1427" s="388" t="s">
        <v>2458</v>
      </c>
      <c r="AJ1427" s="389">
        <v>21</v>
      </c>
      <c r="AK1427" s="390">
        <v>21</v>
      </c>
      <c r="AL1427" s="333">
        <v>31.5</v>
      </c>
      <c r="AM1427" s="333">
        <v>8.5897714120370363</v>
      </c>
      <c r="AN1427" s="440">
        <v>41.580486111111114</v>
      </c>
      <c r="AO1427" s="389">
        <v>23.199652777777775</v>
      </c>
      <c r="AP1427" s="388">
        <v>3.9375</v>
      </c>
      <c r="AQ1427" s="389">
        <v>1</v>
      </c>
      <c r="AR1427" s="389">
        <v>1</v>
      </c>
      <c r="AS1427" s="389">
        <v>0</v>
      </c>
      <c r="AT1427" s="389">
        <v>0</v>
      </c>
      <c r="AU1427" s="389">
        <v>0</v>
      </c>
      <c r="AV1427" s="389">
        <v>2</v>
      </c>
      <c r="AW1427" s="350">
        <v>1</v>
      </c>
      <c r="AX1427" s="391">
        <v>1</v>
      </c>
      <c r="AY1427" s="83">
        <v>11</v>
      </c>
      <c r="AZ1427" s="5">
        <v>0</v>
      </c>
      <c r="BA1427" s="5" t="s">
        <v>1537</v>
      </c>
      <c r="BB1427" s="5" t="s">
        <v>1537</v>
      </c>
      <c r="BC1427" s="5" t="s">
        <v>1537</v>
      </c>
      <c r="BD1427" s="4" t="s">
        <v>3612</v>
      </c>
      <c r="BE1427" s="5">
        <v>0</v>
      </c>
      <c r="BF1427" s="5">
        <v>0</v>
      </c>
      <c r="BG1427" s="5">
        <v>1</v>
      </c>
      <c r="BH1427" s="5" t="s">
        <v>1537</v>
      </c>
      <c r="BI1427" s="289"/>
      <c r="BJ1427" s="297">
        <v>17</v>
      </c>
      <c r="BK1427" s="297">
        <v>20</v>
      </c>
    </row>
    <row r="1428" spans="1:63" x14ac:dyDescent="0.2">
      <c r="A1428" s="294" t="s">
        <v>377</v>
      </c>
      <c r="B1428" s="290" t="s">
        <v>2459</v>
      </c>
      <c r="C1428" s="340">
        <v>147</v>
      </c>
      <c r="D1428" s="341">
        <v>175</v>
      </c>
      <c r="E1428" s="341">
        <v>197</v>
      </c>
      <c r="F1428" s="341">
        <v>201</v>
      </c>
      <c r="G1428" s="341">
        <v>207</v>
      </c>
      <c r="H1428" s="341">
        <v>229</v>
      </c>
      <c r="I1428" s="342">
        <v>275</v>
      </c>
      <c r="J1428" s="340">
        <v>17</v>
      </c>
      <c r="K1428" s="341">
        <v>36</v>
      </c>
      <c r="L1428" s="341">
        <v>36</v>
      </c>
      <c r="M1428" s="341">
        <v>72</v>
      </c>
      <c r="N1428" s="340">
        <v>147</v>
      </c>
      <c r="O1428" s="341">
        <v>217</v>
      </c>
      <c r="P1428" s="341">
        <v>234</v>
      </c>
      <c r="Q1428" s="343">
        <v>217</v>
      </c>
      <c r="R1428" s="344">
        <v>234</v>
      </c>
      <c r="S1428" s="344">
        <v>265</v>
      </c>
      <c r="T1428" s="344">
        <v>260</v>
      </c>
      <c r="U1428" s="344">
        <v>299</v>
      </c>
      <c r="V1428" s="344">
        <v>299</v>
      </c>
      <c r="W1428" s="344">
        <v>47</v>
      </c>
      <c r="X1428" s="383">
        <v>53</v>
      </c>
      <c r="Y1428" s="384">
        <v>0.12</v>
      </c>
      <c r="Z1428" s="384">
        <v>0.25</v>
      </c>
      <c r="AA1428" s="384">
        <v>0.25</v>
      </c>
      <c r="AB1428" s="385">
        <v>0</v>
      </c>
      <c r="AC1428" s="385">
        <v>0</v>
      </c>
      <c r="AD1428" s="385">
        <v>44</v>
      </c>
      <c r="AE1428" s="385">
        <v>0</v>
      </c>
      <c r="AF1428" s="405">
        <v>0</v>
      </c>
      <c r="AG1428" s="333" t="s">
        <v>3963</v>
      </c>
      <c r="AH1428" s="388" t="s">
        <v>1130</v>
      </c>
      <c r="AI1428" s="388" t="s">
        <v>2458</v>
      </c>
      <c r="AJ1428" s="389">
        <v>21</v>
      </c>
      <c r="AK1428" s="390">
        <v>24</v>
      </c>
      <c r="AL1428" s="333">
        <v>31.5</v>
      </c>
      <c r="AM1428" s="333">
        <v>9.8024450231481488</v>
      </c>
      <c r="AN1428" s="440">
        <v>45.042569444444446</v>
      </c>
      <c r="AO1428" s="389">
        <v>24.532986111111111</v>
      </c>
      <c r="AP1428" s="388">
        <v>4.5</v>
      </c>
      <c r="AQ1428" s="389">
        <v>2</v>
      </c>
      <c r="AR1428" s="389">
        <v>2</v>
      </c>
      <c r="AS1428" s="389">
        <v>0</v>
      </c>
      <c r="AT1428" s="389">
        <v>0</v>
      </c>
      <c r="AU1428" s="389">
        <v>0</v>
      </c>
      <c r="AV1428" s="389">
        <v>4</v>
      </c>
      <c r="AW1428" s="350">
        <v>1</v>
      </c>
      <c r="AX1428" s="391">
        <v>1</v>
      </c>
      <c r="AY1428" s="83">
        <v>12</v>
      </c>
      <c r="AZ1428" s="5">
        <v>0</v>
      </c>
      <c r="BA1428" s="5" t="s">
        <v>1537</v>
      </c>
      <c r="BB1428" s="5" t="s">
        <v>1537</v>
      </c>
      <c r="BC1428" s="5" t="s">
        <v>1537</v>
      </c>
      <c r="BD1428" s="4" t="s">
        <v>3612</v>
      </c>
      <c r="BE1428" s="5">
        <v>0</v>
      </c>
      <c r="BF1428" s="5">
        <v>0</v>
      </c>
      <c r="BG1428" s="5">
        <v>1</v>
      </c>
      <c r="BH1428" s="5" t="s">
        <v>1537</v>
      </c>
      <c r="BI1428" s="289"/>
      <c r="BJ1428" s="297">
        <v>17</v>
      </c>
      <c r="BK1428" s="297">
        <v>21</v>
      </c>
    </row>
    <row r="1429" spans="1:63" x14ac:dyDescent="0.2">
      <c r="A1429" s="294" t="s">
        <v>376</v>
      </c>
      <c r="B1429" s="290" t="s">
        <v>2459</v>
      </c>
      <c r="C1429" s="340">
        <v>145</v>
      </c>
      <c r="D1429" s="341">
        <v>171</v>
      </c>
      <c r="E1429" s="341">
        <v>195</v>
      </c>
      <c r="F1429" s="341">
        <v>199</v>
      </c>
      <c r="G1429" s="341">
        <v>204</v>
      </c>
      <c r="H1429" s="341">
        <v>226</v>
      </c>
      <c r="I1429" s="342">
        <v>273</v>
      </c>
      <c r="J1429" s="340">
        <v>17</v>
      </c>
      <c r="K1429" s="341">
        <v>36</v>
      </c>
      <c r="L1429" s="341">
        <v>36</v>
      </c>
      <c r="M1429" s="341">
        <v>72</v>
      </c>
      <c r="N1429" s="340">
        <v>145</v>
      </c>
      <c r="O1429" s="341">
        <v>199</v>
      </c>
      <c r="P1429" s="341">
        <v>215</v>
      </c>
      <c r="Q1429" s="343">
        <v>199</v>
      </c>
      <c r="R1429" s="344">
        <v>215</v>
      </c>
      <c r="S1429" s="344">
        <v>239</v>
      </c>
      <c r="T1429" s="344">
        <v>245</v>
      </c>
      <c r="U1429" s="344">
        <v>257</v>
      </c>
      <c r="V1429" s="344">
        <v>257</v>
      </c>
      <c r="W1429" s="344">
        <v>47</v>
      </c>
      <c r="X1429" s="383">
        <v>53</v>
      </c>
      <c r="Y1429" s="384">
        <v>0.12</v>
      </c>
      <c r="Z1429" s="384">
        <v>0.25</v>
      </c>
      <c r="AA1429" s="384">
        <v>0.25</v>
      </c>
      <c r="AB1429" s="385">
        <v>0</v>
      </c>
      <c r="AC1429" s="385">
        <v>0</v>
      </c>
      <c r="AD1429" s="385">
        <v>22</v>
      </c>
      <c r="AE1429" s="385">
        <v>0</v>
      </c>
      <c r="AF1429" s="405">
        <v>1</v>
      </c>
      <c r="AG1429" s="333" t="s">
        <v>3963</v>
      </c>
      <c r="AH1429" s="388" t="s">
        <v>1130</v>
      </c>
      <c r="AI1429" s="388" t="s">
        <v>2458</v>
      </c>
      <c r="AJ1429" s="389">
        <v>21</v>
      </c>
      <c r="AK1429" s="390">
        <v>24</v>
      </c>
      <c r="AL1429" s="333">
        <v>31.5</v>
      </c>
      <c r="AM1429" s="333">
        <v>9.8024450231481488</v>
      </c>
      <c r="AN1429" s="440">
        <v>44.682569444444447</v>
      </c>
      <c r="AO1429" s="389">
        <v>24.532986111111111</v>
      </c>
      <c r="AP1429" s="388">
        <v>4.5</v>
      </c>
      <c r="AQ1429" s="389">
        <v>1</v>
      </c>
      <c r="AR1429" s="389">
        <v>1</v>
      </c>
      <c r="AS1429" s="389">
        <v>0</v>
      </c>
      <c r="AT1429" s="389">
        <v>0</v>
      </c>
      <c r="AU1429" s="389">
        <v>0</v>
      </c>
      <c r="AV1429" s="389">
        <v>2</v>
      </c>
      <c r="AW1429" s="350">
        <v>1</v>
      </c>
      <c r="AX1429" s="391">
        <v>1</v>
      </c>
      <c r="AY1429" s="83">
        <v>11</v>
      </c>
      <c r="AZ1429" s="5">
        <v>0</v>
      </c>
      <c r="BA1429" s="5" t="s">
        <v>1537</v>
      </c>
      <c r="BB1429" s="5" t="s">
        <v>1537</v>
      </c>
      <c r="BC1429" s="5" t="s">
        <v>1537</v>
      </c>
      <c r="BD1429" s="4" t="s">
        <v>3612</v>
      </c>
      <c r="BE1429" s="5">
        <v>0</v>
      </c>
      <c r="BF1429" s="5">
        <v>0</v>
      </c>
      <c r="BG1429" s="5">
        <v>1</v>
      </c>
      <c r="BH1429" s="5" t="s">
        <v>1537</v>
      </c>
      <c r="BI1429" s="289"/>
      <c r="BJ1429" s="297">
        <v>17</v>
      </c>
      <c r="BK1429" s="297">
        <v>21</v>
      </c>
    </row>
    <row r="1430" spans="1:63" x14ac:dyDescent="0.2">
      <c r="A1430" s="294" t="s">
        <v>378</v>
      </c>
      <c r="B1430" s="290" t="s">
        <v>2460</v>
      </c>
      <c r="C1430" s="340">
        <v>157</v>
      </c>
      <c r="D1430" s="341">
        <v>187</v>
      </c>
      <c r="E1430" s="341">
        <v>213</v>
      </c>
      <c r="F1430" s="341">
        <v>217</v>
      </c>
      <c r="G1430" s="341">
        <v>223</v>
      </c>
      <c r="H1430" s="341">
        <v>247</v>
      </c>
      <c r="I1430" s="342">
        <v>299</v>
      </c>
      <c r="J1430" s="340">
        <v>17</v>
      </c>
      <c r="K1430" s="341">
        <v>36</v>
      </c>
      <c r="L1430" s="341">
        <v>40</v>
      </c>
      <c r="M1430" s="341">
        <v>80</v>
      </c>
      <c r="N1430" s="340">
        <v>157</v>
      </c>
      <c r="O1430" s="341">
        <v>233</v>
      </c>
      <c r="P1430" s="341">
        <v>249</v>
      </c>
      <c r="Q1430" s="343">
        <v>233</v>
      </c>
      <c r="R1430" s="344">
        <v>249</v>
      </c>
      <c r="S1430" s="344">
        <v>282</v>
      </c>
      <c r="T1430" s="344">
        <v>292</v>
      </c>
      <c r="U1430" s="344">
        <v>317</v>
      </c>
      <c r="V1430" s="344">
        <v>317</v>
      </c>
      <c r="W1430" s="344">
        <v>47</v>
      </c>
      <c r="X1430" s="383">
        <v>53</v>
      </c>
      <c r="Y1430" s="384">
        <v>0.12</v>
      </c>
      <c r="Z1430" s="384">
        <v>0.25</v>
      </c>
      <c r="AA1430" s="384">
        <v>0.25</v>
      </c>
      <c r="AB1430" s="385">
        <v>0</v>
      </c>
      <c r="AC1430" s="385">
        <v>0</v>
      </c>
      <c r="AD1430" s="385">
        <v>44</v>
      </c>
      <c r="AE1430" s="385">
        <v>0</v>
      </c>
      <c r="AF1430" s="405">
        <v>0</v>
      </c>
      <c r="AG1430" s="333" t="s">
        <v>3963</v>
      </c>
      <c r="AH1430" s="388" t="s">
        <v>1130</v>
      </c>
      <c r="AI1430" s="388" t="s">
        <v>2458</v>
      </c>
      <c r="AJ1430" s="389">
        <v>21</v>
      </c>
      <c r="AK1430" s="390">
        <v>27</v>
      </c>
      <c r="AL1430" s="333">
        <v>31.5</v>
      </c>
      <c r="AM1430" s="333">
        <v>11.01511863425926</v>
      </c>
      <c r="AN1430" s="440">
        <v>48.144652777777779</v>
      </c>
      <c r="AO1430" s="389">
        <v>25.866319444444443</v>
      </c>
      <c r="AP1430" s="388">
        <v>5.0625</v>
      </c>
      <c r="AQ1430" s="389">
        <v>2</v>
      </c>
      <c r="AR1430" s="389">
        <v>2</v>
      </c>
      <c r="AS1430" s="389">
        <v>0</v>
      </c>
      <c r="AT1430" s="389">
        <v>0</v>
      </c>
      <c r="AU1430" s="389">
        <v>0</v>
      </c>
      <c r="AV1430" s="389">
        <v>4</v>
      </c>
      <c r="AW1430" s="350">
        <v>1</v>
      </c>
      <c r="AX1430" s="391">
        <v>1</v>
      </c>
      <c r="AY1430" s="83">
        <v>12</v>
      </c>
      <c r="AZ1430" s="5">
        <v>0</v>
      </c>
      <c r="BA1430" s="5" t="s">
        <v>1537</v>
      </c>
      <c r="BB1430" s="5" t="s">
        <v>1537</v>
      </c>
      <c r="BC1430" s="5" t="s">
        <v>1537</v>
      </c>
      <c r="BD1430" s="4" t="s">
        <v>3612</v>
      </c>
      <c r="BE1430" s="5">
        <v>0</v>
      </c>
      <c r="BF1430" s="5">
        <v>0</v>
      </c>
      <c r="BG1430" s="5">
        <v>1</v>
      </c>
      <c r="BH1430" s="5" t="s">
        <v>1537</v>
      </c>
      <c r="BI1430" s="289"/>
      <c r="BJ1430" s="297">
        <v>17</v>
      </c>
      <c r="BK1430" s="297">
        <v>23</v>
      </c>
    </row>
    <row r="1431" spans="1:63" x14ac:dyDescent="0.2">
      <c r="A1431" s="294" t="s">
        <v>379</v>
      </c>
      <c r="B1431" s="290" t="s">
        <v>2461</v>
      </c>
      <c r="C1431" s="340">
        <v>159</v>
      </c>
      <c r="D1431" s="341">
        <v>194</v>
      </c>
      <c r="E1431" s="341">
        <v>223</v>
      </c>
      <c r="F1431" s="341">
        <v>227</v>
      </c>
      <c r="G1431" s="341">
        <v>235</v>
      </c>
      <c r="H1431" s="341">
        <v>260</v>
      </c>
      <c r="I1431" s="342">
        <v>317</v>
      </c>
      <c r="J1431" s="340">
        <v>17</v>
      </c>
      <c r="K1431" s="341">
        <v>36</v>
      </c>
      <c r="L1431" s="341">
        <v>44</v>
      </c>
      <c r="M1431" s="341">
        <v>90</v>
      </c>
      <c r="N1431" s="340">
        <v>159</v>
      </c>
      <c r="O1431" s="341">
        <v>238</v>
      </c>
      <c r="P1431" s="341">
        <v>256</v>
      </c>
      <c r="Q1431" s="343">
        <v>238</v>
      </c>
      <c r="R1431" s="344">
        <v>256</v>
      </c>
      <c r="S1431" s="344">
        <v>290</v>
      </c>
      <c r="T1431" s="344">
        <v>297</v>
      </c>
      <c r="U1431" s="344">
        <v>324</v>
      </c>
      <c r="V1431" s="344">
        <v>324</v>
      </c>
      <c r="W1431" s="344">
        <v>47</v>
      </c>
      <c r="X1431" s="383">
        <v>53</v>
      </c>
      <c r="Y1431" s="384">
        <v>0.12</v>
      </c>
      <c r="Z1431" s="384">
        <v>0.25</v>
      </c>
      <c r="AA1431" s="384">
        <v>0.25</v>
      </c>
      <c r="AB1431" s="385">
        <v>0</v>
      </c>
      <c r="AC1431" s="385">
        <v>0</v>
      </c>
      <c r="AD1431" s="385">
        <v>44</v>
      </c>
      <c r="AE1431" s="385">
        <v>0</v>
      </c>
      <c r="AF1431" s="405">
        <v>0</v>
      </c>
      <c r="AG1431" s="333" t="s">
        <v>3963</v>
      </c>
      <c r="AH1431" s="388" t="s">
        <v>1130</v>
      </c>
      <c r="AI1431" s="388" t="s">
        <v>2458</v>
      </c>
      <c r="AJ1431" s="389">
        <v>21</v>
      </c>
      <c r="AK1431" s="390">
        <v>30</v>
      </c>
      <c r="AL1431" s="333">
        <v>31.5</v>
      </c>
      <c r="AM1431" s="333">
        <v>12.22779224537037</v>
      </c>
      <c r="AN1431" s="440">
        <v>51.246736111111112</v>
      </c>
      <c r="AO1431" s="389">
        <v>27.199652777777775</v>
      </c>
      <c r="AP1431" s="388">
        <v>5.625</v>
      </c>
      <c r="AQ1431" s="389">
        <v>2</v>
      </c>
      <c r="AR1431" s="389">
        <v>2</v>
      </c>
      <c r="AS1431" s="389">
        <v>0</v>
      </c>
      <c r="AT1431" s="389">
        <v>0</v>
      </c>
      <c r="AU1431" s="389">
        <v>0</v>
      </c>
      <c r="AV1431" s="389">
        <v>4</v>
      </c>
      <c r="AW1431" s="350">
        <v>1</v>
      </c>
      <c r="AX1431" s="391">
        <v>1</v>
      </c>
      <c r="AY1431" s="83">
        <v>12</v>
      </c>
      <c r="AZ1431" s="5">
        <v>0</v>
      </c>
      <c r="BA1431" s="5" t="s">
        <v>1537</v>
      </c>
      <c r="BB1431" s="5" t="s">
        <v>1537</v>
      </c>
      <c r="BC1431" s="5" t="s">
        <v>1537</v>
      </c>
      <c r="BD1431" s="4" t="s">
        <v>3612</v>
      </c>
      <c r="BE1431" s="5">
        <v>0</v>
      </c>
      <c r="BF1431" s="5">
        <v>0</v>
      </c>
      <c r="BG1431" s="5">
        <v>1</v>
      </c>
      <c r="BH1431" s="5" t="s">
        <v>1537</v>
      </c>
      <c r="BI1431" s="289"/>
      <c r="BJ1431" s="297">
        <v>17</v>
      </c>
      <c r="BK1431" s="297">
        <v>24</v>
      </c>
    </row>
    <row r="1432" spans="1:63" x14ac:dyDescent="0.2">
      <c r="A1432" s="294" t="s">
        <v>3326</v>
      </c>
      <c r="B1432" s="290" t="s">
        <v>3327</v>
      </c>
      <c r="C1432" s="340">
        <v>166</v>
      </c>
      <c r="D1432" s="341">
        <v>205</v>
      </c>
      <c r="E1432" s="341">
        <v>237</v>
      </c>
      <c r="F1432" s="341">
        <v>241</v>
      </c>
      <c r="G1432" s="341">
        <v>250</v>
      </c>
      <c r="H1432" s="341">
        <v>276</v>
      </c>
      <c r="I1432" s="342">
        <v>339</v>
      </c>
      <c r="J1432" s="340">
        <v>17</v>
      </c>
      <c r="K1432" s="341">
        <v>36</v>
      </c>
      <c r="L1432" s="341">
        <v>48</v>
      </c>
      <c r="M1432" s="341">
        <v>98</v>
      </c>
      <c r="N1432" s="340">
        <v>166</v>
      </c>
      <c r="O1432" s="341">
        <v>256</v>
      </c>
      <c r="P1432" s="341">
        <v>276</v>
      </c>
      <c r="Q1432" s="343">
        <v>256</v>
      </c>
      <c r="R1432" s="344">
        <v>276</v>
      </c>
      <c r="S1432" s="344">
        <v>309</v>
      </c>
      <c r="T1432" s="344">
        <v>348</v>
      </c>
      <c r="U1432" s="344">
        <v>340</v>
      </c>
      <c r="V1432" s="344">
        <v>340</v>
      </c>
      <c r="W1432" s="344">
        <v>47</v>
      </c>
      <c r="X1432" s="383">
        <v>53</v>
      </c>
      <c r="Y1432" s="384">
        <v>0.12</v>
      </c>
      <c r="Z1432" s="384">
        <v>0.25</v>
      </c>
      <c r="AA1432" s="384">
        <v>0.25</v>
      </c>
      <c r="AB1432" s="385">
        <v>0</v>
      </c>
      <c r="AC1432" s="385">
        <v>0</v>
      </c>
      <c r="AD1432" s="385">
        <v>44</v>
      </c>
      <c r="AE1432" s="385">
        <v>0</v>
      </c>
      <c r="AF1432" s="405">
        <v>0</v>
      </c>
      <c r="AG1432" s="333" t="s">
        <v>3963</v>
      </c>
      <c r="AH1432" s="388" t="s">
        <v>1130</v>
      </c>
      <c r="AI1432" s="388" t="s">
        <v>2458</v>
      </c>
      <c r="AJ1432" s="389">
        <v>21</v>
      </c>
      <c r="AK1432" s="390">
        <v>33</v>
      </c>
      <c r="AL1432" s="333">
        <v>31.5</v>
      </c>
      <c r="AM1432" s="333">
        <v>13.440465856481481</v>
      </c>
      <c r="AN1432" s="440">
        <v>54.348819444444445</v>
      </c>
      <c r="AO1432" s="389">
        <v>28.532986111111111</v>
      </c>
      <c r="AP1432" s="388">
        <v>6.1875</v>
      </c>
      <c r="AQ1432" s="389">
        <v>2</v>
      </c>
      <c r="AR1432" s="389">
        <v>2</v>
      </c>
      <c r="AS1432" s="389">
        <v>0</v>
      </c>
      <c r="AT1432" s="389">
        <v>0</v>
      </c>
      <c r="AU1432" s="389">
        <v>0</v>
      </c>
      <c r="AV1432" s="389">
        <v>4</v>
      </c>
      <c r="AW1432" s="350">
        <v>1</v>
      </c>
      <c r="AX1432" s="391">
        <v>1</v>
      </c>
      <c r="AY1432" s="83">
        <v>12</v>
      </c>
      <c r="AZ1432" s="5">
        <v>0</v>
      </c>
      <c r="BA1432" s="5" t="s">
        <v>1537</v>
      </c>
      <c r="BB1432" s="5" t="s">
        <v>1537</v>
      </c>
      <c r="BC1432" s="5" t="s">
        <v>1537</v>
      </c>
      <c r="BD1432" s="4" t="s">
        <v>3612</v>
      </c>
      <c r="BE1432" s="5">
        <v>0</v>
      </c>
      <c r="BF1432" s="5">
        <v>0</v>
      </c>
      <c r="BG1432" s="5">
        <v>1</v>
      </c>
      <c r="BH1432" s="5" t="s">
        <v>1537</v>
      </c>
      <c r="BI1432" s="289"/>
      <c r="BJ1432" s="297">
        <v>17</v>
      </c>
      <c r="BK1432" s="297">
        <v>25</v>
      </c>
    </row>
    <row r="1433" spans="1:63" x14ac:dyDescent="0.2">
      <c r="A1433" s="294" t="s">
        <v>3328</v>
      </c>
      <c r="B1433" s="290" t="s">
        <v>3329</v>
      </c>
      <c r="C1433" s="340">
        <v>171</v>
      </c>
      <c r="D1433" s="341">
        <v>213</v>
      </c>
      <c r="E1433" s="341">
        <v>248</v>
      </c>
      <c r="F1433" s="341">
        <v>253</v>
      </c>
      <c r="G1433" s="341">
        <v>261</v>
      </c>
      <c r="H1433" s="341">
        <v>290</v>
      </c>
      <c r="I1433" s="342">
        <v>360</v>
      </c>
      <c r="J1433" s="340">
        <v>17</v>
      </c>
      <c r="K1433" s="341">
        <v>36</v>
      </c>
      <c r="L1433" s="341">
        <v>52</v>
      </c>
      <c r="M1433" s="341">
        <v>108</v>
      </c>
      <c r="N1433" s="340">
        <v>171</v>
      </c>
      <c r="O1433" s="341">
        <v>261</v>
      </c>
      <c r="P1433" s="341">
        <v>283</v>
      </c>
      <c r="Q1433" s="343">
        <v>261</v>
      </c>
      <c r="R1433" s="344">
        <v>283</v>
      </c>
      <c r="S1433" s="344">
        <v>316</v>
      </c>
      <c r="T1433" s="344">
        <v>354</v>
      </c>
      <c r="U1433" s="344">
        <v>350</v>
      </c>
      <c r="V1433" s="344">
        <v>350</v>
      </c>
      <c r="W1433" s="344">
        <v>47</v>
      </c>
      <c r="X1433" s="383">
        <v>53</v>
      </c>
      <c r="Y1433" s="384">
        <v>0.12</v>
      </c>
      <c r="Z1433" s="384">
        <v>0.25</v>
      </c>
      <c r="AA1433" s="384">
        <v>0.25</v>
      </c>
      <c r="AB1433" s="385">
        <v>0</v>
      </c>
      <c r="AC1433" s="385">
        <v>0</v>
      </c>
      <c r="AD1433" s="385">
        <v>44</v>
      </c>
      <c r="AE1433" s="385">
        <v>0</v>
      </c>
      <c r="AF1433" s="405">
        <v>0</v>
      </c>
      <c r="AG1433" s="333" t="s">
        <v>3963</v>
      </c>
      <c r="AH1433" s="388" t="s">
        <v>1130</v>
      </c>
      <c r="AI1433" s="388" t="s">
        <v>2458</v>
      </c>
      <c r="AJ1433" s="389">
        <v>21</v>
      </c>
      <c r="AK1433" s="390">
        <v>36</v>
      </c>
      <c r="AL1433" s="333">
        <v>31.5</v>
      </c>
      <c r="AM1433" s="333">
        <v>14.653139467592593</v>
      </c>
      <c r="AN1433" s="440">
        <v>57.450902777777777</v>
      </c>
      <c r="AO1433" s="389">
        <v>29.866319444444443</v>
      </c>
      <c r="AP1433" s="388">
        <v>6.75</v>
      </c>
      <c r="AQ1433" s="389">
        <v>2</v>
      </c>
      <c r="AR1433" s="389">
        <v>2</v>
      </c>
      <c r="AS1433" s="389">
        <v>0</v>
      </c>
      <c r="AT1433" s="389">
        <v>0</v>
      </c>
      <c r="AU1433" s="389">
        <v>0</v>
      </c>
      <c r="AV1433" s="389">
        <v>4</v>
      </c>
      <c r="AW1433" s="350">
        <v>1</v>
      </c>
      <c r="AX1433" s="391">
        <v>1</v>
      </c>
      <c r="AY1433" s="83">
        <v>12</v>
      </c>
      <c r="AZ1433" s="5">
        <v>0</v>
      </c>
      <c r="BA1433" s="5" t="s">
        <v>1537</v>
      </c>
      <c r="BB1433" s="5" t="s">
        <v>1537</v>
      </c>
      <c r="BC1433" s="5" t="s">
        <v>1537</v>
      </c>
      <c r="BD1433" s="4" t="s">
        <v>3612</v>
      </c>
      <c r="BE1433" s="5">
        <v>0</v>
      </c>
      <c r="BF1433" s="5">
        <v>0</v>
      </c>
      <c r="BG1433" s="5">
        <v>1</v>
      </c>
      <c r="BH1433" s="5" t="s">
        <v>1537</v>
      </c>
      <c r="BI1433" s="289"/>
      <c r="BJ1433" s="297">
        <v>17</v>
      </c>
      <c r="BK1433" s="297">
        <v>27</v>
      </c>
    </row>
    <row r="1434" spans="1:63" x14ac:dyDescent="0.2">
      <c r="A1434" s="294" t="s">
        <v>3330</v>
      </c>
      <c r="B1434" s="290" t="s">
        <v>3331</v>
      </c>
      <c r="C1434" s="340">
        <v>177</v>
      </c>
      <c r="D1434" s="341">
        <v>223</v>
      </c>
      <c r="E1434" s="341">
        <v>261</v>
      </c>
      <c r="F1434" s="341">
        <v>265</v>
      </c>
      <c r="G1434" s="341">
        <v>276</v>
      </c>
      <c r="H1434" s="341">
        <v>305</v>
      </c>
      <c r="I1434" s="342">
        <v>380</v>
      </c>
      <c r="J1434" s="340">
        <v>17</v>
      </c>
      <c r="K1434" s="341">
        <v>36</v>
      </c>
      <c r="L1434" s="341">
        <v>59</v>
      </c>
      <c r="M1434" s="341">
        <v>116</v>
      </c>
      <c r="N1434" s="340">
        <v>177</v>
      </c>
      <c r="O1434" s="341">
        <v>285</v>
      </c>
      <c r="P1434" s="341">
        <v>309</v>
      </c>
      <c r="Q1434" s="343">
        <v>285</v>
      </c>
      <c r="R1434" s="344">
        <v>309</v>
      </c>
      <c r="S1434" s="344">
        <v>332</v>
      </c>
      <c r="T1434" s="344">
        <v>363</v>
      </c>
      <c r="U1434" s="344">
        <v>366</v>
      </c>
      <c r="V1434" s="344">
        <v>366</v>
      </c>
      <c r="W1434" s="344">
        <v>47</v>
      </c>
      <c r="X1434" s="383">
        <v>53</v>
      </c>
      <c r="Y1434" s="384">
        <v>0.12</v>
      </c>
      <c r="Z1434" s="384">
        <v>0.25</v>
      </c>
      <c r="AA1434" s="384">
        <v>0.25</v>
      </c>
      <c r="AB1434" s="385">
        <v>0</v>
      </c>
      <c r="AC1434" s="385">
        <v>0</v>
      </c>
      <c r="AD1434" s="385">
        <v>44</v>
      </c>
      <c r="AE1434" s="385">
        <v>0</v>
      </c>
      <c r="AF1434" s="405">
        <v>0</v>
      </c>
      <c r="AG1434" s="333" t="s">
        <v>3963</v>
      </c>
      <c r="AH1434" s="388" t="s">
        <v>1130</v>
      </c>
      <c r="AI1434" s="388" t="s">
        <v>2458</v>
      </c>
      <c r="AJ1434" s="389">
        <v>21</v>
      </c>
      <c r="AK1434" s="390">
        <v>39</v>
      </c>
      <c r="AL1434" s="333">
        <v>31.5</v>
      </c>
      <c r="AM1434" s="333">
        <v>15.865813078703704</v>
      </c>
      <c r="AN1434" s="440">
        <v>60.552986111111117</v>
      </c>
      <c r="AO1434" s="389">
        <v>31.199652777777775</v>
      </c>
      <c r="AP1434" s="388">
        <v>7.3125</v>
      </c>
      <c r="AQ1434" s="389">
        <v>2</v>
      </c>
      <c r="AR1434" s="389">
        <v>2</v>
      </c>
      <c r="AS1434" s="389">
        <v>0</v>
      </c>
      <c r="AT1434" s="389">
        <v>0</v>
      </c>
      <c r="AU1434" s="389">
        <v>0</v>
      </c>
      <c r="AV1434" s="389">
        <v>4</v>
      </c>
      <c r="AW1434" s="350">
        <v>1</v>
      </c>
      <c r="AX1434" s="391">
        <v>1</v>
      </c>
      <c r="AY1434" s="83">
        <v>12</v>
      </c>
      <c r="AZ1434" s="5">
        <v>0</v>
      </c>
      <c r="BA1434" s="5" t="s">
        <v>1537</v>
      </c>
      <c r="BB1434" s="5" t="s">
        <v>1537</v>
      </c>
      <c r="BC1434" s="5" t="s">
        <v>1537</v>
      </c>
      <c r="BD1434" s="4" t="s">
        <v>3612</v>
      </c>
      <c r="BE1434" s="5">
        <v>0</v>
      </c>
      <c r="BF1434" s="5">
        <v>0</v>
      </c>
      <c r="BG1434" s="5">
        <v>1</v>
      </c>
      <c r="BH1434" s="5" t="s">
        <v>1537</v>
      </c>
      <c r="BI1434" s="289"/>
      <c r="BJ1434" s="297">
        <v>17</v>
      </c>
      <c r="BK1434" s="297">
        <v>28</v>
      </c>
    </row>
    <row r="1435" spans="1:63" x14ac:dyDescent="0.2">
      <c r="A1435" s="294" t="s">
        <v>3332</v>
      </c>
      <c r="B1435" s="290" t="s">
        <v>3333</v>
      </c>
      <c r="C1435" s="340">
        <v>180</v>
      </c>
      <c r="D1435" s="341">
        <v>230</v>
      </c>
      <c r="E1435" s="341">
        <v>270</v>
      </c>
      <c r="F1435" s="341">
        <v>276</v>
      </c>
      <c r="G1435" s="341">
        <v>285</v>
      </c>
      <c r="H1435" s="341">
        <v>317</v>
      </c>
      <c r="I1435" s="342">
        <v>398</v>
      </c>
      <c r="J1435" s="340">
        <v>17</v>
      </c>
      <c r="K1435" s="341">
        <v>36</v>
      </c>
      <c r="L1435" s="341">
        <v>62</v>
      </c>
      <c r="M1435" s="341">
        <v>125</v>
      </c>
      <c r="N1435" s="340">
        <v>180</v>
      </c>
      <c r="O1435" s="341">
        <v>288</v>
      </c>
      <c r="P1435" s="341">
        <v>313</v>
      </c>
      <c r="Q1435" s="343">
        <v>288</v>
      </c>
      <c r="R1435" s="344">
        <v>313</v>
      </c>
      <c r="S1435" s="344">
        <v>338</v>
      </c>
      <c r="T1435" s="344">
        <v>367</v>
      </c>
      <c r="U1435" s="344">
        <v>373</v>
      </c>
      <c r="V1435" s="344">
        <v>373</v>
      </c>
      <c r="W1435" s="344">
        <v>47</v>
      </c>
      <c r="X1435" s="383">
        <v>53</v>
      </c>
      <c r="Y1435" s="384">
        <v>0.12</v>
      </c>
      <c r="Z1435" s="384">
        <v>0.25</v>
      </c>
      <c r="AA1435" s="384">
        <v>0.25</v>
      </c>
      <c r="AB1435" s="385">
        <v>0</v>
      </c>
      <c r="AC1435" s="385">
        <v>0</v>
      </c>
      <c r="AD1435" s="385">
        <v>44</v>
      </c>
      <c r="AE1435" s="385">
        <v>0</v>
      </c>
      <c r="AF1435" s="405">
        <v>0</v>
      </c>
      <c r="AG1435" s="333" t="s">
        <v>3963</v>
      </c>
      <c r="AH1435" s="388" t="s">
        <v>1130</v>
      </c>
      <c r="AI1435" s="388" t="s">
        <v>2458</v>
      </c>
      <c r="AJ1435" s="389">
        <v>21</v>
      </c>
      <c r="AK1435" s="390">
        <v>42</v>
      </c>
      <c r="AL1435" s="333">
        <v>31.5</v>
      </c>
      <c r="AM1435" s="333">
        <v>17.078486689814813</v>
      </c>
      <c r="AN1435" s="440">
        <v>63.655069444444443</v>
      </c>
      <c r="AO1435" s="389">
        <v>32.532986111111114</v>
      </c>
      <c r="AP1435" s="388">
        <v>7.875</v>
      </c>
      <c r="AQ1435" s="389">
        <v>2</v>
      </c>
      <c r="AR1435" s="389">
        <v>2</v>
      </c>
      <c r="AS1435" s="389">
        <v>0</v>
      </c>
      <c r="AT1435" s="389">
        <v>0</v>
      </c>
      <c r="AU1435" s="389">
        <v>0</v>
      </c>
      <c r="AV1435" s="389">
        <v>4</v>
      </c>
      <c r="AW1435" s="350">
        <v>1</v>
      </c>
      <c r="AX1435" s="391">
        <v>1</v>
      </c>
      <c r="AY1435" s="83">
        <v>12</v>
      </c>
      <c r="AZ1435" s="5">
        <v>0</v>
      </c>
      <c r="BA1435" s="5" t="s">
        <v>1537</v>
      </c>
      <c r="BB1435" s="5" t="s">
        <v>1537</v>
      </c>
      <c r="BC1435" s="5" t="s">
        <v>1537</v>
      </c>
      <c r="BD1435" s="4" t="s">
        <v>3612</v>
      </c>
      <c r="BE1435" s="5">
        <v>0</v>
      </c>
      <c r="BF1435" s="5">
        <v>0</v>
      </c>
      <c r="BG1435" s="5">
        <v>1</v>
      </c>
      <c r="BH1435" s="5" t="s">
        <v>1537</v>
      </c>
      <c r="BI1435" s="289"/>
      <c r="BJ1435" s="297">
        <v>17</v>
      </c>
      <c r="BK1435" s="297">
        <v>29</v>
      </c>
    </row>
    <row r="1436" spans="1:63" x14ac:dyDescent="0.2">
      <c r="A1436" s="294" t="s">
        <v>380</v>
      </c>
      <c r="B1436" s="290" t="s">
        <v>2462</v>
      </c>
      <c r="C1436" s="340">
        <v>174</v>
      </c>
      <c r="D1436" s="341">
        <v>212</v>
      </c>
      <c r="E1436" s="341">
        <v>244</v>
      </c>
      <c r="F1436" s="341">
        <v>249</v>
      </c>
      <c r="G1436" s="341">
        <v>257</v>
      </c>
      <c r="H1436" s="341">
        <v>285</v>
      </c>
      <c r="I1436" s="342">
        <v>349</v>
      </c>
      <c r="J1436" s="340">
        <v>17</v>
      </c>
      <c r="K1436" s="341">
        <v>36</v>
      </c>
      <c r="L1436" s="341">
        <v>48</v>
      </c>
      <c r="M1436" s="341">
        <v>98</v>
      </c>
      <c r="N1436" s="340">
        <v>174</v>
      </c>
      <c r="O1436" s="341">
        <v>262</v>
      </c>
      <c r="P1436" s="341">
        <v>284</v>
      </c>
      <c r="Q1436" s="343">
        <v>262</v>
      </c>
      <c r="R1436" s="344">
        <v>284</v>
      </c>
      <c r="S1436" s="344">
        <v>316</v>
      </c>
      <c r="T1436" s="344">
        <v>356</v>
      </c>
      <c r="U1436" s="344">
        <v>348</v>
      </c>
      <c r="V1436" s="344">
        <v>348</v>
      </c>
      <c r="W1436" s="344">
        <v>47</v>
      </c>
      <c r="X1436" s="383">
        <v>53</v>
      </c>
      <c r="Y1436" s="384">
        <v>0.12</v>
      </c>
      <c r="Z1436" s="384">
        <v>0.25</v>
      </c>
      <c r="AA1436" s="384">
        <v>0.25</v>
      </c>
      <c r="AB1436" s="385">
        <v>0</v>
      </c>
      <c r="AC1436" s="385">
        <v>0</v>
      </c>
      <c r="AD1436" s="385">
        <v>44</v>
      </c>
      <c r="AE1436" s="385">
        <v>0</v>
      </c>
      <c r="AF1436" s="405">
        <v>0</v>
      </c>
      <c r="AG1436" s="333" t="s">
        <v>3963</v>
      </c>
      <c r="AH1436" s="388" t="s">
        <v>1130</v>
      </c>
      <c r="AI1436" s="388" t="s">
        <v>2458</v>
      </c>
      <c r="AJ1436" s="389">
        <v>21</v>
      </c>
      <c r="AK1436" s="390">
        <v>33</v>
      </c>
      <c r="AL1436" s="333">
        <v>31.5</v>
      </c>
      <c r="AM1436" s="333">
        <v>13.440465856481481</v>
      </c>
      <c r="AN1436" s="440">
        <v>54.348819444444445</v>
      </c>
      <c r="AO1436" s="389">
        <v>28.532986111111111</v>
      </c>
      <c r="AP1436" s="388">
        <v>6.1875</v>
      </c>
      <c r="AQ1436" s="389">
        <v>2</v>
      </c>
      <c r="AR1436" s="389">
        <v>2</v>
      </c>
      <c r="AS1436" s="389">
        <v>0</v>
      </c>
      <c r="AT1436" s="389">
        <v>0</v>
      </c>
      <c r="AU1436" s="389">
        <v>0</v>
      </c>
      <c r="AV1436" s="389">
        <v>4</v>
      </c>
      <c r="AW1436" s="350">
        <v>1</v>
      </c>
      <c r="AX1436" s="391">
        <v>1</v>
      </c>
      <c r="AY1436" s="83">
        <v>14</v>
      </c>
      <c r="AZ1436" s="5">
        <v>0</v>
      </c>
      <c r="BA1436" s="5" t="s">
        <v>1537</v>
      </c>
      <c r="BB1436" s="5" t="s">
        <v>1537</v>
      </c>
      <c r="BC1436" s="5" t="s">
        <v>1537</v>
      </c>
      <c r="BD1436" s="4" t="s">
        <v>3612</v>
      </c>
      <c r="BE1436" s="5">
        <v>0</v>
      </c>
      <c r="BF1436" s="5">
        <v>0</v>
      </c>
      <c r="BG1436" s="5">
        <v>1</v>
      </c>
      <c r="BH1436" s="5" t="s">
        <v>1537</v>
      </c>
      <c r="BI1436" s="289"/>
      <c r="BJ1436" s="297">
        <v>17</v>
      </c>
      <c r="BK1436" s="297">
        <v>26</v>
      </c>
    </row>
    <row r="1437" spans="1:63" x14ac:dyDescent="0.2">
      <c r="A1437" s="294" t="s">
        <v>381</v>
      </c>
      <c r="B1437" s="290" t="s">
        <v>2463</v>
      </c>
      <c r="C1437" s="340">
        <v>178</v>
      </c>
      <c r="D1437" s="341">
        <v>221</v>
      </c>
      <c r="E1437" s="341">
        <v>256</v>
      </c>
      <c r="F1437" s="341">
        <v>260</v>
      </c>
      <c r="G1437" s="341">
        <v>270</v>
      </c>
      <c r="H1437" s="341">
        <v>297</v>
      </c>
      <c r="I1437" s="342">
        <v>368</v>
      </c>
      <c r="J1437" s="340">
        <v>17</v>
      </c>
      <c r="K1437" s="341">
        <v>36</v>
      </c>
      <c r="L1437" s="341">
        <v>52</v>
      </c>
      <c r="M1437" s="341">
        <v>108</v>
      </c>
      <c r="N1437" s="340">
        <v>178</v>
      </c>
      <c r="O1437" s="341">
        <v>269</v>
      </c>
      <c r="P1437" s="341">
        <v>290</v>
      </c>
      <c r="Q1437" s="343">
        <v>269</v>
      </c>
      <c r="R1437" s="344">
        <v>290</v>
      </c>
      <c r="S1437" s="344">
        <v>325</v>
      </c>
      <c r="T1437" s="344">
        <v>363</v>
      </c>
      <c r="U1437" s="344">
        <v>359</v>
      </c>
      <c r="V1437" s="344">
        <v>359</v>
      </c>
      <c r="W1437" s="344">
        <v>47</v>
      </c>
      <c r="X1437" s="383">
        <v>53</v>
      </c>
      <c r="Y1437" s="384">
        <v>0.12</v>
      </c>
      <c r="Z1437" s="384">
        <v>0.25</v>
      </c>
      <c r="AA1437" s="384">
        <v>0.25</v>
      </c>
      <c r="AB1437" s="385">
        <v>0</v>
      </c>
      <c r="AC1437" s="385">
        <v>0</v>
      </c>
      <c r="AD1437" s="385">
        <v>44</v>
      </c>
      <c r="AE1437" s="385">
        <v>0</v>
      </c>
      <c r="AF1437" s="405">
        <v>0</v>
      </c>
      <c r="AG1437" s="333" t="s">
        <v>3963</v>
      </c>
      <c r="AH1437" s="388" t="s">
        <v>1130</v>
      </c>
      <c r="AI1437" s="388" t="s">
        <v>2458</v>
      </c>
      <c r="AJ1437" s="389">
        <v>21</v>
      </c>
      <c r="AK1437" s="390">
        <v>36</v>
      </c>
      <c r="AL1437" s="333">
        <v>31.5</v>
      </c>
      <c r="AM1437" s="333">
        <v>14.653139467592593</v>
      </c>
      <c r="AN1437" s="440">
        <v>57.450902777777777</v>
      </c>
      <c r="AO1437" s="389">
        <v>29.866319444444443</v>
      </c>
      <c r="AP1437" s="388">
        <v>6.75</v>
      </c>
      <c r="AQ1437" s="389">
        <v>2</v>
      </c>
      <c r="AR1437" s="389">
        <v>2</v>
      </c>
      <c r="AS1437" s="389">
        <v>0</v>
      </c>
      <c r="AT1437" s="389">
        <v>0</v>
      </c>
      <c r="AU1437" s="389">
        <v>0</v>
      </c>
      <c r="AV1437" s="389">
        <v>4</v>
      </c>
      <c r="AW1437" s="350">
        <v>1</v>
      </c>
      <c r="AX1437" s="391">
        <v>1</v>
      </c>
      <c r="AY1437" s="83">
        <v>14</v>
      </c>
      <c r="AZ1437" s="5">
        <v>0</v>
      </c>
      <c r="BA1437" s="5" t="s">
        <v>1537</v>
      </c>
      <c r="BB1437" s="5" t="s">
        <v>1537</v>
      </c>
      <c r="BC1437" s="5" t="s">
        <v>1537</v>
      </c>
      <c r="BD1437" s="4" t="s">
        <v>3612</v>
      </c>
      <c r="BE1437" s="5">
        <v>0</v>
      </c>
      <c r="BF1437" s="5">
        <v>0</v>
      </c>
      <c r="BG1437" s="5">
        <v>1</v>
      </c>
      <c r="BH1437" s="5" t="s">
        <v>1537</v>
      </c>
      <c r="BI1437" s="289"/>
      <c r="BJ1437" s="297">
        <v>17</v>
      </c>
      <c r="BK1437" s="297">
        <v>27</v>
      </c>
    </row>
    <row r="1438" spans="1:63" x14ac:dyDescent="0.2">
      <c r="A1438" s="294" t="s">
        <v>382</v>
      </c>
      <c r="B1438" s="290" t="s">
        <v>2464</v>
      </c>
      <c r="C1438" s="340">
        <v>185</v>
      </c>
      <c r="D1438" s="341">
        <v>231</v>
      </c>
      <c r="E1438" s="341">
        <v>268</v>
      </c>
      <c r="F1438" s="341">
        <v>274</v>
      </c>
      <c r="G1438" s="341">
        <v>282</v>
      </c>
      <c r="H1438" s="341">
        <v>314</v>
      </c>
      <c r="I1438" s="342">
        <v>390</v>
      </c>
      <c r="J1438" s="340">
        <v>17</v>
      </c>
      <c r="K1438" s="341">
        <v>36</v>
      </c>
      <c r="L1438" s="341">
        <v>59</v>
      </c>
      <c r="M1438" s="341">
        <v>116</v>
      </c>
      <c r="N1438" s="340">
        <v>185</v>
      </c>
      <c r="O1438" s="341">
        <v>292</v>
      </c>
      <c r="P1438" s="341">
        <v>316</v>
      </c>
      <c r="Q1438" s="343">
        <v>292</v>
      </c>
      <c r="R1438" s="344">
        <v>316</v>
      </c>
      <c r="S1438" s="344">
        <v>340</v>
      </c>
      <c r="T1438" s="344">
        <v>371</v>
      </c>
      <c r="U1438" s="344">
        <v>375</v>
      </c>
      <c r="V1438" s="344">
        <v>375</v>
      </c>
      <c r="W1438" s="344">
        <v>47</v>
      </c>
      <c r="X1438" s="383">
        <v>53</v>
      </c>
      <c r="Y1438" s="384">
        <v>0.12</v>
      </c>
      <c r="Z1438" s="384">
        <v>0.25</v>
      </c>
      <c r="AA1438" s="384">
        <v>0.25</v>
      </c>
      <c r="AB1438" s="385">
        <v>0</v>
      </c>
      <c r="AC1438" s="385">
        <v>0</v>
      </c>
      <c r="AD1438" s="385">
        <v>44</v>
      </c>
      <c r="AE1438" s="385">
        <v>0</v>
      </c>
      <c r="AF1438" s="405">
        <v>0</v>
      </c>
      <c r="AG1438" s="333" t="s">
        <v>3963</v>
      </c>
      <c r="AH1438" s="388" t="s">
        <v>1130</v>
      </c>
      <c r="AI1438" s="388" t="s">
        <v>2458</v>
      </c>
      <c r="AJ1438" s="389">
        <v>21</v>
      </c>
      <c r="AK1438" s="390">
        <v>39</v>
      </c>
      <c r="AL1438" s="333">
        <v>31.5</v>
      </c>
      <c r="AM1438" s="333">
        <v>15.865813078703704</v>
      </c>
      <c r="AN1438" s="440">
        <v>60.552986111111117</v>
      </c>
      <c r="AO1438" s="389">
        <v>31.199652777777775</v>
      </c>
      <c r="AP1438" s="388">
        <v>7.3125</v>
      </c>
      <c r="AQ1438" s="389">
        <v>2</v>
      </c>
      <c r="AR1438" s="389">
        <v>2</v>
      </c>
      <c r="AS1438" s="389">
        <v>0</v>
      </c>
      <c r="AT1438" s="389">
        <v>0</v>
      </c>
      <c r="AU1438" s="389">
        <v>0</v>
      </c>
      <c r="AV1438" s="389">
        <v>4</v>
      </c>
      <c r="AW1438" s="350">
        <v>1</v>
      </c>
      <c r="AX1438" s="391">
        <v>1</v>
      </c>
      <c r="AY1438" s="83">
        <v>14</v>
      </c>
      <c r="AZ1438" s="5">
        <v>0</v>
      </c>
      <c r="BA1438" s="5" t="s">
        <v>1537</v>
      </c>
      <c r="BB1438" s="5" t="s">
        <v>1537</v>
      </c>
      <c r="BC1438" s="5" t="s">
        <v>1537</v>
      </c>
      <c r="BD1438" s="4" t="s">
        <v>3612</v>
      </c>
      <c r="BE1438" s="5">
        <v>0</v>
      </c>
      <c r="BF1438" s="5">
        <v>0</v>
      </c>
      <c r="BG1438" s="5">
        <v>1</v>
      </c>
      <c r="BH1438" s="5" t="s">
        <v>1537</v>
      </c>
      <c r="BI1438" s="289"/>
      <c r="BJ1438" s="297">
        <v>17</v>
      </c>
      <c r="BK1438" s="297">
        <v>29</v>
      </c>
    </row>
    <row r="1439" spans="1:63" x14ac:dyDescent="0.2">
      <c r="A1439" s="294" t="s">
        <v>383</v>
      </c>
      <c r="B1439" s="290" t="s">
        <v>2465</v>
      </c>
      <c r="C1439" s="340">
        <v>188</v>
      </c>
      <c r="D1439" s="341">
        <v>237</v>
      </c>
      <c r="E1439" s="341">
        <v>278</v>
      </c>
      <c r="F1439" s="341">
        <v>283</v>
      </c>
      <c r="G1439" s="341">
        <v>293</v>
      </c>
      <c r="H1439" s="341">
        <v>325</v>
      </c>
      <c r="I1439" s="342">
        <v>406</v>
      </c>
      <c r="J1439" s="340">
        <v>17</v>
      </c>
      <c r="K1439" s="341">
        <v>36</v>
      </c>
      <c r="L1439" s="341">
        <v>62</v>
      </c>
      <c r="M1439" s="341">
        <v>125</v>
      </c>
      <c r="N1439" s="340">
        <v>188</v>
      </c>
      <c r="O1439" s="341">
        <v>296</v>
      </c>
      <c r="P1439" s="341">
        <v>321</v>
      </c>
      <c r="Q1439" s="343">
        <v>296</v>
      </c>
      <c r="R1439" s="344">
        <v>321</v>
      </c>
      <c r="S1439" s="344">
        <v>347</v>
      </c>
      <c r="T1439" s="344">
        <v>375</v>
      </c>
      <c r="U1439" s="344">
        <v>382</v>
      </c>
      <c r="V1439" s="344">
        <v>382</v>
      </c>
      <c r="W1439" s="344">
        <v>47</v>
      </c>
      <c r="X1439" s="383">
        <v>53</v>
      </c>
      <c r="Y1439" s="384">
        <v>0.12</v>
      </c>
      <c r="Z1439" s="384">
        <v>0.25</v>
      </c>
      <c r="AA1439" s="384">
        <v>0.25</v>
      </c>
      <c r="AB1439" s="385">
        <v>0</v>
      </c>
      <c r="AC1439" s="385">
        <v>0</v>
      </c>
      <c r="AD1439" s="385">
        <v>44</v>
      </c>
      <c r="AE1439" s="385">
        <v>0</v>
      </c>
      <c r="AF1439" s="405">
        <v>0</v>
      </c>
      <c r="AG1439" s="333" t="s">
        <v>3963</v>
      </c>
      <c r="AH1439" s="388" t="s">
        <v>1130</v>
      </c>
      <c r="AI1439" s="388" t="s">
        <v>2458</v>
      </c>
      <c r="AJ1439" s="389">
        <v>21</v>
      </c>
      <c r="AK1439" s="390">
        <v>42</v>
      </c>
      <c r="AL1439" s="333">
        <v>31.5</v>
      </c>
      <c r="AM1439" s="333">
        <v>17.078486689814813</v>
      </c>
      <c r="AN1439" s="440">
        <v>63.655069444444443</v>
      </c>
      <c r="AO1439" s="389">
        <v>32.532986111111114</v>
      </c>
      <c r="AP1439" s="388">
        <v>7.875</v>
      </c>
      <c r="AQ1439" s="389">
        <v>2</v>
      </c>
      <c r="AR1439" s="389">
        <v>2</v>
      </c>
      <c r="AS1439" s="389">
        <v>0</v>
      </c>
      <c r="AT1439" s="389">
        <v>0</v>
      </c>
      <c r="AU1439" s="389">
        <v>0</v>
      </c>
      <c r="AV1439" s="389">
        <v>4</v>
      </c>
      <c r="AW1439" s="350">
        <v>1</v>
      </c>
      <c r="AX1439" s="391">
        <v>1</v>
      </c>
      <c r="AY1439" s="83">
        <v>14</v>
      </c>
      <c r="AZ1439" s="5">
        <v>0</v>
      </c>
      <c r="BA1439" s="5" t="s">
        <v>1537</v>
      </c>
      <c r="BB1439" s="5" t="s">
        <v>1537</v>
      </c>
      <c r="BC1439" s="5" t="s">
        <v>1537</v>
      </c>
      <c r="BD1439" s="4" t="s">
        <v>3612</v>
      </c>
      <c r="BE1439" s="5">
        <v>0</v>
      </c>
      <c r="BF1439" s="5">
        <v>0</v>
      </c>
      <c r="BG1439" s="5">
        <v>1</v>
      </c>
      <c r="BH1439" s="5" t="s">
        <v>1537</v>
      </c>
      <c r="BI1439" s="289"/>
      <c r="BJ1439" s="297">
        <v>17</v>
      </c>
      <c r="BK1439" s="297">
        <v>30</v>
      </c>
    </row>
    <row r="1440" spans="1:63" x14ac:dyDescent="0.2">
      <c r="A1440" s="294" t="s">
        <v>443</v>
      </c>
      <c r="B1440" s="290" t="s">
        <v>2467</v>
      </c>
      <c r="C1440" s="340">
        <v>223</v>
      </c>
      <c r="D1440" s="341">
        <v>234</v>
      </c>
      <c r="E1440" s="341">
        <v>246</v>
      </c>
      <c r="F1440" s="341">
        <v>250</v>
      </c>
      <c r="G1440" s="341">
        <v>256</v>
      </c>
      <c r="H1440" s="341">
        <v>279</v>
      </c>
      <c r="I1440" s="342">
        <v>276</v>
      </c>
      <c r="J1440" s="340">
        <v>19</v>
      </c>
      <c r="K1440" s="341">
        <v>41</v>
      </c>
      <c r="L1440" s="341">
        <v>20</v>
      </c>
      <c r="M1440" s="341">
        <v>39</v>
      </c>
      <c r="N1440" s="340">
        <v>223</v>
      </c>
      <c r="O1440" s="341">
        <v>281</v>
      </c>
      <c r="P1440" s="341">
        <v>301</v>
      </c>
      <c r="Q1440" s="343">
        <v>281</v>
      </c>
      <c r="R1440" s="344">
        <v>301</v>
      </c>
      <c r="S1440" s="344">
        <v>339</v>
      </c>
      <c r="T1440" s="344">
        <v>308</v>
      </c>
      <c r="U1440" s="344">
        <v>383</v>
      </c>
      <c r="V1440" s="344">
        <v>383</v>
      </c>
      <c r="W1440" s="344">
        <v>47</v>
      </c>
      <c r="X1440" s="383">
        <v>53</v>
      </c>
      <c r="Y1440" s="384">
        <v>0.12</v>
      </c>
      <c r="Z1440" s="384">
        <v>0.25</v>
      </c>
      <c r="AA1440" s="384">
        <v>0.25</v>
      </c>
      <c r="AB1440" s="385">
        <v>282</v>
      </c>
      <c r="AC1440" s="385">
        <v>414</v>
      </c>
      <c r="AD1440" s="385">
        <v>0</v>
      </c>
      <c r="AE1440" s="385">
        <v>0</v>
      </c>
      <c r="AF1440" s="405">
        <v>0</v>
      </c>
      <c r="AG1440" s="333" t="s">
        <v>3968</v>
      </c>
      <c r="AH1440" s="388" t="s">
        <v>1130</v>
      </c>
      <c r="AI1440" s="388" t="s">
        <v>2468</v>
      </c>
      <c r="AJ1440" s="389">
        <v>21</v>
      </c>
      <c r="AK1440" s="390">
        <v>12</v>
      </c>
      <c r="AL1440" s="333">
        <v>34.5</v>
      </c>
      <c r="AM1440" s="333">
        <v>5.4196325231481479</v>
      </c>
      <c r="AN1440" s="440">
        <v>51.107986111111117</v>
      </c>
      <c r="AO1440" s="389">
        <v>24.480902777777775</v>
      </c>
      <c r="AP1440" s="388">
        <v>2.5</v>
      </c>
      <c r="AQ1440" s="389">
        <v>3</v>
      </c>
      <c r="AR1440" s="389">
        <v>0</v>
      </c>
      <c r="AS1440" s="389">
        <v>3</v>
      </c>
      <c r="AT1440" s="389">
        <v>0</v>
      </c>
      <c r="AU1440" s="389">
        <v>0</v>
      </c>
      <c r="AV1440" s="389">
        <v>0</v>
      </c>
      <c r="AW1440" s="350">
        <v>1</v>
      </c>
      <c r="AX1440" s="391">
        <v>1</v>
      </c>
      <c r="AY1440" s="83">
        <v>13</v>
      </c>
      <c r="AZ1440" s="5">
        <v>0</v>
      </c>
      <c r="BA1440" s="5" t="s">
        <v>1537</v>
      </c>
      <c r="BB1440" s="5" t="s">
        <v>1537</v>
      </c>
      <c r="BC1440" s="5" t="s">
        <v>1537</v>
      </c>
      <c r="BD1440" s="4" t="s">
        <v>3612</v>
      </c>
      <c r="BE1440" s="5">
        <v>0</v>
      </c>
      <c r="BF1440" s="5">
        <v>0</v>
      </c>
      <c r="BG1440" s="5">
        <v>1</v>
      </c>
      <c r="BH1440" s="5" t="s">
        <v>1537</v>
      </c>
      <c r="BI1440" s="289"/>
      <c r="BJ1440" s="297">
        <v>19</v>
      </c>
      <c r="BK1440" s="297">
        <v>26</v>
      </c>
    </row>
    <row r="1441" spans="1:63" x14ac:dyDescent="0.2">
      <c r="A1441" s="294" t="s">
        <v>444</v>
      </c>
      <c r="B1441" s="290" t="s">
        <v>2469</v>
      </c>
      <c r="C1441" s="340">
        <v>234</v>
      </c>
      <c r="D1441" s="341">
        <v>249</v>
      </c>
      <c r="E1441" s="341">
        <v>264</v>
      </c>
      <c r="F1441" s="341">
        <v>269</v>
      </c>
      <c r="G1441" s="341">
        <v>275</v>
      </c>
      <c r="H1441" s="341">
        <v>300</v>
      </c>
      <c r="I1441" s="342">
        <v>296</v>
      </c>
      <c r="J1441" s="340">
        <v>19</v>
      </c>
      <c r="K1441" s="341">
        <v>41</v>
      </c>
      <c r="L1441" s="341">
        <v>25</v>
      </c>
      <c r="M1441" s="341">
        <v>50</v>
      </c>
      <c r="N1441" s="340">
        <v>234</v>
      </c>
      <c r="O1441" s="341">
        <v>299</v>
      </c>
      <c r="P1441" s="341">
        <v>320</v>
      </c>
      <c r="Q1441" s="343">
        <v>299</v>
      </c>
      <c r="R1441" s="344">
        <v>320</v>
      </c>
      <c r="S1441" s="344">
        <v>361</v>
      </c>
      <c r="T1441" s="344">
        <v>333</v>
      </c>
      <c r="U1441" s="344">
        <v>405</v>
      </c>
      <c r="V1441" s="344">
        <v>405</v>
      </c>
      <c r="W1441" s="344">
        <v>47</v>
      </c>
      <c r="X1441" s="383">
        <v>53</v>
      </c>
      <c r="Y1441" s="384">
        <v>0.12</v>
      </c>
      <c r="Z1441" s="384">
        <v>0.25</v>
      </c>
      <c r="AA1441" s="384">
        <v>0.25</v>
      </c>
      <c r="AB1441" s="385">
        <v>282</v>
      </c>
      <c r="AC1441" s="385">
        <v>414</v>
      </c>
      <c r="AD1441" s="385">
        <v>0</v>
      </c>
      <c r="AE1441" s="385">
        <v>0</v>
      </c>
      <c r="AF1441" s="405">
        <v>0</v>
      </c>
      <c r="AG1441" s="333" t="s">
        <v>3968</v>
      </c>
      <c r="AH1441" s="388" t="s">
        <v>1130</v>
      </c>
      <c r="AI1441" s="388" t="s">
        <v>2468</v>
      </c>
      <c r="AJ1441" s="389">
        <v>21</v>
      </c>
      <c r="AK1441" s="390">
        <v>15</v>
      </c>
      <c r="AL1441" s="333">
        <v>34.5</v>
      </c>
      <c r="AM1441" s="333">
        <v>6.7468894675925926</v>
      </c>
      <c r="AN1441" s="440">
        <v>57.253819444444446</v>
      </c>
      <c r="AO1441" s="389">
        <v>27.189236111111111</v>
      </c>
      <c r="AP1441" s="388">
        <v>3.125</v>
      </c>
      <c r="AQ1441" s="389">
        <v>3</v>
      </c>
      <c r="AR1441" s="389">
        <v>0</v>
      </c>
      <c r="AS1441" s="389">
        <v>3</v>
      </c>
      <c r="AT1441" s="389">
        <v>0</v>
      </c>
      <c r="AU1441" s="389">
        <v>0</v>
      </c>
      <c r="AV1441" s="389">
        <v>0</v>
      </c>
      <c r="AW1441" s="350">
        <v>1</v>
      </c>
      <c r="AX1441" s="391">
        <v>1</v>
      </c>
      <c r="AY1441" s="83">
        <v>13</v>
      </c>
      <c r="AZ1441" s="5">
        <v>0</v>
      </c>
      <c r="BA1441" s="5" t="s">
        <v>1537</v>
      </c>
      <c r="BB1441" s="5" t="s">
        <v>1537</v>
      </c>
      <c r="BC1441" s="5" t="s">
        <v>1537</v>
      </c>
      <c r="BD1441" s="4" t="s">
        <v>3612</v>
      </c>
      <c r="BE1441" s="5">
        <v>0</v>
      </c>
      <c r="BF1441" s="5">
        <v>0</v>
      </c>
      <c r="BG1441" s="5">
        <v>1</v>
      </c>
      <c r="BH1441" s="5" t="s">
        <v>1537</v>
      </c>
      <c r="BI1441" s="289"/>
      <c r="BJ1441" s="297">
        <v>19</v>
      </c>
      <c r="BK1441" s="297">
        <v>28</v>
      </c>
    </row>
    <row r="1442" spans="1:63" x14ac:dyDescent="0.2">
      <c r="A1442" s="294" t="s">
        <v>445</v>
      </c>
      <c r="B1442" s="290" t="s">
        <v>2470</v>
      </c>
      <c r="C1442" s="340">
        <v>243</v>
      </c>
      <c r="D1442" s="341">
        <v>261</v>
      </c>
      <c r="E1442" s="341">
        <v>281</v>
      </c>
      <c r="F1442" s="341">
        <v>284</v>
      </c>
      <c r="G1442" s="341">
        <v>292</v>
      </c>
      <c r="H1442" s="341">
        <v>320</v>
      </c>
      <c r="I1442" s="342">
        <v>315</v>
      </c>
      <c r="J1442" s="340">
        <v>19</v>
      </c>
      <c r="K1442" s="341">
        <v>41</v>
      </c>
      <c r="L1442" s="341">
        <v>30</v>
      </c>
      <c r="M1442" s="341">
        <v>59</v>
      </c>
      <c r="N1442" s="340">
        <v>243</v>
      </c>
      <c r="O1442" s="341">
        <v>316</v>
      </c>
      <c r="P1442" s="341">
        <v>338</v>
      </c>
      <c r="Q1442" s="343">
        <v>316</v>
      </c>
      <c r="R1442" s="344">
        <v>338</v>
      </c>
      <c r="S1442" s="344">
        <v>382</v>
      </c>
      <c r="T1442" s="344">
        <v>366</v>
      </c>
      <c r="U1442" s="344">
        <v>427</v>
      </c>
      <c r="V1442" s="344">
        <v>427</v>
      </c>
      <c r="W1442" s="344">
        <v>47</v>
      </c>
      <c r="X1442" s="383">
        <v>53</v>
      </c>
      <c r="Y1442" s="384">
        <v>0.12</v>
      </c>
      <c r="Z1442" s="384">
        <v>0.25</v>
      </c>
      <c r="AA1442" s="384">
        <v>0.25</v>
      </c>
      <c r="AB1442" s="385">
        <v>282</v>
      </c>
      <c r="AC1442" s="385">
        <v>414</v>
      </c>
      <c r="AD1442" s="385">
        <v>0</v>
      </c>
      <c r="AE1442" s="385">
        <v>0</v>
      </c>
      <c r="AF1442" s="405">
        <v>0</v>
      </c>
      <c r="AG1442" s="333" t="s">
        <v>3968</v>
      </c>
      <c r="AH1442" s="388" t="s">
        <v>1130</v>
      </c>
      <c r="AI1442" s="388" t="s">
        <v>2468</v>
      </c>
      <c r="AJ1442" s="389">
        <v>21</v>
      </c>
      <c r="AK1442" s="390">
        <v>18</v>
      </c>
      <c r="AL1442" s="333">
        <v>34.5</v>
      </c>
      <c r="AM1442" s="333">
        <v>8.0741464120370363</v>
      </c>
      <c r="AN1442" s="440">
        <v>63.399652777777781</v>
      </c>
      <c r="AO1442" s="389">
        <v>29.897569444444443</v>
      </c>
      <c r="AP1442" s="388">
        <v>3.75</v>
      </c>
      <c r="AQ1442" s="389">
        <v>3</v>
      </c>
      <c r="AR1442" s="389">
        <v>0</v>
      </c>
      <c r="AS1442" s="389">
        <v>3</v>
      </c>
      <c r="AT1442" s="389">
        <v>0</v>
      </c>
      <c r="AU1442" s="389">
        <v>0</v>
      </c>
      <c r="AV1442" s="389">
        <v>0</v>
      </c>
      <c r="AW1442" s="350">
        <v>1</v>
      </c>
      <c r="AX1442" s="391">
        <v>1</v>
      </c>
      <c r="AY1442" s="83">
        <v>13</v>
      </c>
      <c r="AZ1442" s="5">
        <v>0</v>
      </c>
      <c r="BA1442" s="5" t="s">
        <v>1537</v>
      </c>
      <c r="BB1442" s="5" t="s">
        <v>1537</v>
      </c>
      <c r="BC1442" s="5" t="s">
        <v>1537</v>
      </c>
      <c r="BD1442" s="4" t="s">
        <v>3612</v>
      </c>
      <c r="BE1442" s="5">
        <v>0</v>
      </c>
      <c r="BF1442" s="5">
        <v>0</v>
      </c>
      <c r="BG1442" s="5">
        <v>1</v>
      </c>
      <c r="BH1442" s="5" t="s">
        <v>1537</v>
      </c>
      <c r="BI1442" s="289"/>
      <c r="BJ1442" s="297">
        <v>19</v>
      </c>
      <c r="BK1442" s="297">
        <v>30</v>
      </c>
    </row>
    <row r="1443" spans="1:63" x14ac:dyDescent="0.2">
      <c r="A1443" s="294" t="s">
        <v>446</v>
      </c>
      <c r="B1443" s="290" t="s">
        <v>2471</v>
      </c>
      <c r="C1443" s="340">
        <v>251</v>
      </c>
      <c r="D1443" s="341">
        <v>274</v>
      </c>
      <c r="E1443" s="341">
        <v>296</v>
      </c>
      <c r="F1443" s="341">
        <v>299</v>
      </c>
      <c r="G1443" s="341">
        <v>310</v>
      </c>
      <c r="H1443" s="341">
        <v>338</v>
      </c>
      <c r="I1443" s="342">
        <v>332</v>
      </c>
      <c r="J1443" s="340">
        <v>19</v>
      </c>
      <c r="K1443" s="341">
        <v>41</v>
      </c>
      <c r="L1443" s="341">
        <v>35</v>
      </c>
      <c r="M1443" s="341">
        <v>69</v>
      </c>
      <c r="N1443" s="340">
        <v>251</v>
      </c>
      <c r="O1443" s="341">
        <v>335</v>
      </c>
      <c r="P1443" s="341">
        <v>358</v>
      </c>
      <c r="Q1443" s="343">
        <v>335</v>
      </c>
      <c r="R1443" s="344">
        <v>358</v>
      </c>
      <c r="S1443" s="344">
        <v>403</v>
      </c>
      <c r="T1443" s="344">
        <v>378</v>
      </c>
      <c r="U1443" s="344">
        <v>449</v>
      </c>
      <c r="V1443" s="344">
        <v>449</v>
      </c>
      <c r="W1443" s="344">
        <v>47</v>
      </c>
      <c r="X1443" s="383">
        <v>53</v>
      </c>
      <c r="Y1443" s="384">
        <v>0.12</v>
      </c>
      <c r="Z1443" s="384">
        <v>0.25</v>
      </c>
      <c r="AA1443" s="384">
        <v>0.25</v>
      </c>
      <c r="AB1443" s="385">
        <v>282</v>
      </c>
      <c r="AC1443" s="385">
        <v>414</v>
      </c>
      <c r="AD1443" s="385">
        <v>0</v>
      </c>
      <c r="AE1443" s="385">
        <v>0</v>
      </c>
      <c r="AF1443" s="405">
        <v>0</v>
      </c>
      <c r="AG1443" s="333" t="s">
        <v>3968</v>
      </c>
      <c r="AH1443" s="388" t="s">
        <v>1130</v>
      </c>
      <c r="AI1443" s="388" t="s">
        <v>2468</v>
      </c>
      <c r="AJ1443" s="389">
        <v>21</v>
      </c>
      <c r="AK1443" s="390">
        <v>21</v>
      </c>
      <c r="AL1443" s="333">
        <v>34.5</v>
      </c>
      <c r="AM1443" s="333">
        <v>9.401403356481481</v>
      </c>
      <c r="AN1443" s="440">
        <v>69.545486111111103</v>
      </c>
      <c r="AO1443" s="389">
        <v>32.605902777777771</v>
      </c>
      <c r="AP1443" s="388">
        <v>4.375</v>
      </c>
      <c r="AQ1443" s="389">
        <v>3</v>
      </c>
      <c r="AR1443" s="389">
        <v>0</v>
      </c>
      <c r="AS1443" s="389">
        <v>3</v>
      </c>
      <c r="AT1443" s="389">
        <v>0</v>
      </c>
      <c r="AU1443" s="389">
        <v>0</v>
      </c>
      <c r="AV1443" s="389">
        <v>0</v>
      </c>
      <c r="AW1443" s="350">
        <v>1</v>
      </c>
      <c r="AX1443" s="391">
        <v>1</v>
      </c>
      <c r="AY1443" s="83">
        <v>13</v>
      </c>
      <c r="AZ1443" s="5">
        <v>0</v>
      </c>
      <c r="BA1443" s="5" t="s">
        <v>1537</v>
      </c>
      <c r="BB1443" s="5" t="s">
        <v>1537</v>
      </c>
      <c r="BC1443" s="5" t="s">
        <v>1537</v>
      </c>
      <c r="BD1443" s="4" t="s">
        <v>3612</v>
      </c>
      <c r="BE1443" s="5">
        <v>0</v>
      </c>
      <c r="BF1443" s="5">
        <v>0</v>
      </c>
      <c r="BG1443" s="5">
        <v>1</v>
      </c>
      <c r="BH1443" s="5" t="s">
        <v>1537</v>
      </c>
      <c r="BI1443" s="289"/>
      <c r="BJ1443" s="297">
        <v>19</v>
      </c>
      <c r="BK1443" s="297">
        <v>31</v>
      </c>
    </row>
    <row r="1444" spans="1:63" x14ac:dyDescent="0.2">
      <c r="A1444" s="294" t="s">
        <v>447</v>
      </c>
      <c r="B1444" s="290" t="s">
        <v>2472</v>
      </c>
      <c r="C1444" s="340">
        <v>262</v>
      </c>
      <c r="D1444" s="341">
        <v>289</v>
      </c>
      <c r="E1444" s="341">
        <v>315</v>
      </c>
      <c r="F1444" s="341">
        <v>318</v>
      </c>
      <c r="G1444" s="341">
        <v>328</v>
      </c>
      <c r="H1444" s="341">
        <v>360</v>
      </c>
      <c r="I1444" s="342">
        <v>353</v>
      </c>
      <c r="J1444" s="340">
        <v>19</v>
      </c>
      <c r="K1444" s="341">
        <v>41</v>
      </c>
      <c r="L1444" s="341">
        <v>40</v>
      </c>
      <c r="M1444" s="341">
        <v>79</v>
      </c>
      <c r="N1444" s="340">
        <v>262</v>
      </c>
      <c r="O1444" s="341">
        <v>353</v>
      </c>
      <c r="P1444" s="341">
        <v>377</v>
      </c>
      <c r="Q1444" s="343">
        <v>353</v>
      </c>
      <c r="R1444" s="344">
        <v>377</v>
      </c>
      <c r="S1444" s="344">
        <v>425</v>
      </c>
      <c r="T1444" s="344">
        <v>394</v>
      </c>
      <c r="U1444" s="344">
        <v>473</v>
      </c>
      <c r="V1444" s="344">
        <v>473</v>
      </c>
      <c r="W1444" s="344">
        <v>47</v>
      </c>
      <c r="X1444" s="383">
        <v>53</v>
      </c>
      <c r="Y1444" s="384">
        <v>0.12</v>
      </c>
      <c r="Z1444" s="384">
        <v>0.25</v>
      </c>
      <c r="AA1444" s="384">
        <v>0.25</v>
      </c>
      <c r="AB1444" s="385">
        <v>282</v>
      </c>
      <c r="AC1444" s="385">
        <v>414</v>
      </c>
      <c r="AD1444" s="385">
        <v>0</v>
      </c>
      <c r="AE1444" s="385">
        <v>0</v>
      </c>
      <c r="AF1444" s="405">
        <v>0</v>
      </c>
      <c r="AG1444" s="333" t="s">
        <v>3968</v>
      </c>
      <c r="AH1444" s="388" t="s">
        <v>1130</v>
      </c>
      <c r="AI1444" s="388" t="s">
        <v>2468</v>
      </c>
      <c r="AJ1444" s="389">
        <v>21</v>
      </c>
      <c r="AK1444" s="390">
        <v>24</v>
      </c>
      <c r="AL1444" s="333">
        <v>34.5</v>
      </c>
      <c r="AM1444" s="333">
        <v>10.728660300925926</v>
      </c>
      <c r="AN1444" s="440">
        <v>75.691319444444446</v>
      </c>
      <c r="AO1444" s="389">
        <v>35.314236111111114</v>
      </c>
      <c r="AP1444" s="388">
        <v>5</v>
      </c>
      <c r="AQ1444" s="389">
        <v>3</v>
      </c>
      <c r="AR1444" s="389">
        <v>0</v>
      </c>
      <c r="AS1444" s="389">
        <v>3</v>
      </c>
      <c r="AT1444" s="389">
        <v>0</v>
      </c>
      <c r="AU1444" s="389">
        <v>0</v>
      </c>
      <c r="AV1444" s="389">
        <v>0</v>
      </c>
      <c r="AW1444" s="350">
        <v>1</v>
      </c>
      <c r="AX1444" s="391">
        <v>1</v>
      </c>
      <c r="AY1444" s="83">
        <v>13</v>
      </c>
      <c r="AZ1444" s="5">
        <v>0</v>
      </c>
      <c r="BA1444" s="5" t="s">
        <v>1537</v>
      </c>
      <c r="BB1444" s="5" t="s">
        <v>1537</v>
      </c>
      <c r="BC1444" s="5" t="s">
        <v>1537</v>
      </c>
      <c r="BD1444" s="4" t="s">
        <v>3612</v>
      </c>
      <c r="BE1444" s="5">
        <v>0</v>
      </c>
      <c r="BF1444" s="5">
        <v>0</v>
      </c>
      <c r="BG1444" s="5">
        <v>1</v>
      </c>
      <c r="BH1444" s="5" t="s">
        <v>1537</v>
      </c>
      <c r="BI1444" s="289"/>
      <c r="BJ1444" s="297">
        <v>19</v>
      </c>
      <c r="BK1444" s="297">
        <v>33</v>
      </c>
    </row>
    <row r="1445" spans="1:63" x14ac:dyDescent="0.2">
      <c r="A1445" s="294" t="s">
        <v>448</v>
      </c>
      <c r="B1445" s="290" t="s">
        <v>3334</v>
      </c>
      <c r="C1445" s="340">
        <v>241</v>
      </c>
      <c r="D1445" s="341">
        <v>250</v>
      </c>
      <c r="E1445" s="341">
        <v>263</v>
      </c>
      <c r="F1445" s="341">
        <v>265</v>
      </c>
      <c r="G1445" s="341">
        <v>274</v>
      </c>
      <c r="H1445" s="341">
        <v>297</v>
      </c>
      <c r="I1445" s="342">
        <v>294</v>
      </c>
      <c r="J1445" s="340">
        <v>19</v>
      </c>
      <c r="K1445" s="341">
        <v>41</v>
      </c>
      <c r="L1445" s="341">
        <v>20</v>
      </c>
      <c r="M1445" s="341">
        <v>39</v>
      </c>
      <c r="N1445" s="340">
        <v>241</v>
      </c>
      <c r="O1445" s="341">
        <v>310</v>
      </c>
      <c r="P1445" s="341">
        <v>332</v>
      </c>
      <c r="Q1445" s="343">
        <v>310</v>
      </c>
      <c r="R1445" s="344">
        <v>332</v>
      </c>
      <c r="S1445" s="344">
        <v>377</v>
      </c>
      <c r="T1445" s="344">
        <v>334</v>
      </c>
      <c r="U1445" s="344">
        <v>425</v>
      </c>
      <c r="V1445" s="344">
        <v>425</v>
      </c>
      <c r="W1445" s="344">
        <v>47</v>
      </c>
      <c r="X1445" s="383">
        <v>53</v>
      </c>
      <c r="Y1445" s="384">
        <v>0.12</v>
      </c>
      <c r="Z1445" s="384">
        <v>0.25</v>
      </c>
      <c r="AA1445" s="384">
        <v>0.25</v>
      </c>
      <c r="AB1445" s="385">
        <v>376</v>
      </c>
      <c r="AC1445" s="385">
        <v>552</v>
      </c>
      <c r="AD1445" s="385">
        <v>0</v>
      </c>
      <c r="AE1445" s="385">
        <v>0</v>
      </c>
      <c r="AF1445" s="405">
        <v>0</v>
      </c>
      <c r="AG1445" s="333" t="s">
        <v>3968</v>
      </c>
      <c r="AH1445" s="388" t="s">
        <v>1130</v>
      </c>
      <c r="AI1445" s="388" t="s">
        <v>2473</v>
      </c>
      <c r="AJ1445" s="389">
        <v>21</v>
      </c>
      <c r="AK1445" s="390">
        <v>12</v>
      </c>
      <c r="AL1445" s="333">
        <v>34.5</v>
      </c>
      <c r="AM1445" s="333">
        <v>5.4196325231481479</v>
      </c>
      <c r="AN1445" s="440">
        <v>56.655902777777776</v>
      </c>
      <c r="AO1445" s="389">
        <v>25.866319444444443</v>
      </c>
      <c r="AP1445" s="388">
        <v>2.5</v>
      </c>
      <c r="AQ1445" s="389">
        <v>4</v>
      </c>
      <c r="AR1445" s="389">
        <v>0</v>
      </c>
      <c r="AS1445" s="389">
        <v>4</v>
      </c>
      <c r="AT1445" s="389">
        <v>0</v>
      </c>
      <c r="AU1445" s="389">
        <v>0</v>
      </c>
      <c r="AV1445" s="389">
        <v>0</v>
      </c>
      <c r="AW1445" s="350">
        <v>1</v>
      </c>
      <c r="AX1445" s="391">
        <v>1</v>
      </c>
      <c r="AY1445" s="83">
        <v>14</v>
      </c>
      <c r="AZ1445" s="5">
        <v>0</v>
      </c>
      <c r="BA1445" s="5" t="s">
        <v>1537</v>
      </c>
      <c r="BB1445" s="5" t="s">
        <v>1537</v>
      </c>
      <c r="BC1445" s="5" t="s">
        <v>1537</v>
      </c>
      <c r="BD1445" s="4" t="s">
        <v>3612</v>
      </c>
      <c r="BE1445" s="5">
        <v>0</v>
      </c>
      <c r="BF1445" s="5">
        <v>0</v>
      </c>
      <c r="BG1445" s="5">
        <v>1</v>
      </c>
      <c r="BH1445" s="5" t="s">
        <v>1537</v>
      </c>
      <c r="BI1445" s="289"/>
      <c r="BJ1445" s="297">
        <v>19</v>
      </c>
      <c r="BK1445" s="297">
        <v>28</v>
      </c>
    </row>
    <row r="1446" spans="1:63" x14ac:dyDescent="0.2">
      <c r="A1446" s="294" t="s">
        <v>449</v>
      </c>
      <c r="B1446" s="290" t="s">
        <v>3335</v>
      </c>
      <c r="C1446" s="340">
        <v>252</v>
      </c>
      <c r="D1446" s="341">
        <v>267</v>
      </c>
      <c r="E1446" s="341">
        <v>283</v>
      </c>
      <c r="F1446" s="341">
        <v>287</v>
      </c>
      <c r="G1446" s="341">
        <v>294</v>
      </c>
      <c r="H1446" s="341">
        <v>321</v>
      </c>
      <c r="I1446" s="342">
        <v>317</v>
      </c>
      <c r="J1446" s="340">
        <v>19</v>
      </c>
      <c r="K1446" s="341">
        <v>41</v>
      </c>
      <c r="L1446" s="341">
        <v>25</v>
      </c>
      <c r="M1446" s="341">
        <v>50</v>
      </c>
      <c r="N1446" s="340">
        <v>252</v>
      </c>
      <c r="O1446" s="341">
        <v>332</v>
      </c>
      <c r="P1446" s="341">
        <v>354</v>
      </c>
      <c r="Q1446" s="343">
        <v>332</v>
      </c>
      <c r="R1446" s="344">
        <v>354</v>
      </c>
      <c r="S1446" s="344">
        <v>403</v>
      </c>
      <c r="T1446" s="344">
        <v>363</v>
      </c>
      <c r="U1446" s="344">
        <v>450</v>
      </c>
      <c r="V1446" s="344">
        <v>450</v>
      </c>
      <c r="W1446" s="344">
        <v>47</v>
      </c>
      <c r="X1446" s="383">
        <v>53</v>
      </c>
      <c r="Y1446" s="384">
        <v>0.12</v>
      </c>
      <c r="Z1446" s="384">
        <v>0.25</v>
      </c>
      <c r="AA1446" s="384">
        <v>0.25</v>
      </c>
      <c r="AB1446" s="385">
        <v>376</v>
      </c>
      <c r="AC1446" s="385">
        <v>552</v>
      </c>
      <c r="AD1446" s="385">
        <v>0</v>
      </c>
      <c r="AE1446" s="385">
        <v>0</v>
      </c>
      <c r="AF1446" s="405">
        <v>0</v>
      </c>
      <c r="AG1446" s="333" t="s">
        <v>3968</v>
      </c>
      <c r="AH1446" s="388" t="s">
        <v>1130</v>
      </c>
      <c r="AI1446" s="388" t="s">
        <v>2473</v>
      </c>
      <c r="AJ1446" s="389">
        <v>21</v>
      </c>
      <c r="AK1446" s="390">
        <v>15</v>
      </c>
      <c r="AL1446" s="333">
        <v>34.5</v>
      </c>
      <c r="AM1446" s="333">
        <v>6.7468894675925926</v>
      </c>
      <c r="AN1446" s="440">
        <v>63.764236111111117</v>
      </c>
      <c r="AO1446" s="389">
        <v>29.012152777777779</v>
      </c>
      <c r="AP1446" s="388">
        <v>3.125</v>
      </c>
      <c r="AQ1446" s="389">
        <v>4</v>
      </c>
      <c r="AR1446" s="389">
        <v>0</v>
      </c>
      <c r="AS1446" s="389">
        <v>4</v>
      </c>
      <c r="AT1446" s="389">
        <v>0</v>
      </c>
      <c r="AU1446" s="389">
        <v>0</v>
      </c>
      <c r="AV1446" s="389">
        <v>0</v>
      </c>
      <c r="AW1446" s="350">
        <v>1</v>
      </c>
      <c r="AX1446" s="391">
        <v>1</v>
      </c>
      <c r="AY1446" s="83">
        <v>14</v>
      </c>
      <c r="AZ1446" s="5">
        <v>0</v>
      </c>
      <c r="BA1446" s="5" t="s">
        <v>1537</v>
      </c>
      <c r="BB1446" s="5" t="s">
        <v>1537</v>
      </c>
      <c r="BC1446" s="5" t="s">
        <v>1537</v>
      </c>
      <c r="BD1446" s="4" t="s">
        <v>3612</v>
      </c>
      <c r="BE1446" s="5">
        <v>0</v>
      </c>
      <c r="BF1446" s="5">
        <v>0</v>
      </c>
      <c r="BG1446" s="5">
        <v>1</v>
      </c>
      <c r="BH1446" s="5" t="s">
        <v>1537</v>
      </c>
      <c r="BI1446" s="289"/>
      <c r="BJ1446" s="297">
        <v>19</v>
      </c>
      <c r="BK1446" s="297">
        <v>30</v>
      </c>
    </row>
    <row r="1447" spans="1:63" x14ac:dyDescent="0.2">
      <c r="A1447" s="294" t="s">
        <v>450</v>
      </c>
      <c r="B1447" s="290" t="s">
        <v>3336</v>
      </c>
      <c r="C1447" s="340">
        <v>262</v>
      </c>
      <c r="D1447" s="341">
        <v>280</v>
      </c>
      <c r="E1447" s="341">
        <v>299</v>
      </c>
      <c r="F1447" s="341">
        <v>302</v>
      </c>
      <c r="G1447" s="341">
        <v>312</v>
      </c>
      <c r="H1447" s="341">
        <v>340</v>
      </c>
      <c r="I1447" s="342">
        <v>335</v>
      </c>
      <c r="J1447" s="340">
        <v>19</v>
      </c>
      <c r="K1447" s="341">
        <v>41</v>
      </c>
      <c r="L1447" s="341">
        <v>30</v>
      </c>
      <c r="M1447" s="341">
        <v>59</v>
      </c>
      <c r="N1447" s="340">
        <v>262</v>
      </c>
      <c r="O1447" s="341">
        <v>349</v>
      </c>
      <c r="P1447" s="341">
        <v>374</v>
      </c>
      <c r="Q1447" s="343">
        <v>349</v>
      </c>
      <c r="R1447" s="344">
        <v>374</v>
      </c>
      <c r="S1447" s="344">
        <v>425</v>
      </c>
      <c r="T1447" s="344">
        <v>397</v>
      </c>
      <c r="U1447" s="344">
        <v>476</v>
      </c>
      <c r="V1447" s="344">
        <v>476</v>
      </c>
      <c r="W1447" s="344">
        <v>47</v>
      </c>
      <c r="X1447" s="383">
        <v>53</v>
      </c>
      <c r="Y1447" s="384">
        <v>0.12</v>
      </c>
      <c r="Z1447" s="384">
        <v>0.25</v>
      </c>
      <c r="AA1447" s="384">
        <v>0.25</v>
      </c>
      <c r="AB1447" s="385">
        <v>376</v>
      </c>
      <c r="AC1447" s="385">
        <v>552</v>
      </c>
      <c r="AD1447" s="385">
        <v>0</v>
      </c>
      <c r="AE1447" s="385">
        <v>0</v>
      </c>
      <c r="AF1447" s="405">
        <v>0</v>
      </c>
      <c r="AG1447" s="333" t="s">
        <v>3968</v>
      </c>
      <c r="AH1447" s="388" t="s">
        <v>1130</v>
      </c>
      <c r="AI1447" s="388" t="s">
        <v>2473</v>
      </c>
      <c r="AJ1447" s="389">
        <v>21</v>
      </c>
      <c r="AK1447" s="390">
        <v>18</v>
      </c>
      <c r="AL1447" s="333">
        <v>34.5</v>
      </c>
      <c r="AM1447" s="333">
        <v>8.0741464120370363</v>
      </c>
      <c r="AN1447" s="440">
        <v>70.872569444444437</v>
      </c>
      <c r="AO1447" s="389">
        <v>32.157986111111107</v>
      </c>
      <c r="AP1447" s="388">
        <v>3.75</v>
      </c>
      <c r="AQ1447" s="389">
        <v>4</v>
      </c>
      <c r="AR1447" s="389">
        <v>0</v>
      </c>
      <c r="AS1447" s="389">
        <v>4</v>
      </c>
      <c r="AT1447" s="389">
        <v>0</v>
      </c>
      <c r="AU1447" s="389">
        <v>0</v>
      </c>
      <c r="AV1447" s="389">
        <v>0</v>
      </c>
      <c r="AW1447" s="350">
        <v>1</v>
      </c>
      <c r="AX1447" s="391">
        <v>1</v>
      </c>
      <c r="AY1447" s="83">
        <v>14</v>
      </c>
      <c r="AZ1447" s="5">
        <v>0</v>
      </c>
      <c r="BA1447" s="5" t="s">
        <v>1537</v>
      </c>
      <c r="BB1447" s="5" t="s">
        <v>1537</v>
      </c>
      <c r="BC1447" s="5" t="s">
        <v>1537</v>
      </c>
      <c r="BD1447" s="4" t="s">
        <v>3612</v>
      </c>
      <c r="BE1447" s="5">
        <v>0</v>
      </c>
      <c r="BF1447" s="5">
        <v>0</v>
      </c>
      <c r="BG1447" s="5">
        <v>1</v>
      </c>
      <c r="BH1447" s="5" t="s">
        <v>1537</v>
      </c>
      <c r="BI1447" s="289"/>
      <c r="BJ1447" s="297">
        <v>19</v>
      </c>
      <c r="BK1447" s="297">
        <v>32</v>
      </c>
    </row>
    <row r="1448" spans="1:63" x14ac:dyDescent="0.2">
      <c r="A1448" s="294" t="s">
        <v>451</v>
      </c>
      <c r="B1448" s="290" t="s">
        <v>3337</v>
      </c>
      <c r="C1448" s="340">
        <v>272</v>
      </c>
      <c r="D1448" s="341">
        <v>294</v>
      </c>
      <c r="E1448" s="341">
        <v>317</v>
      </c>
      <c r="F1448" s="341">
        <v>320</v>
      </c>
      <c r="G1448" s="341">
        <v>330</v>
      </c>
      <c r="H1448" s="341">
        <v>361</v>
      </c>
      <c r="I1448" s="342">
        <v>355</v>
      </c>
      <c r="J1448" s="340">
        <v>19</v>
      </c>
      <c r="K1448" s="341">
        <v>41</v>
      </c>
      <c r="L1448" s="341">
        <v>35</v>
      </c>
      <c r="M1448" s="341">
        <v>69</v>
      </c>
      <c r="N1448" s="340">
        <v>272</v>
      </c>
      <c r="O1448" s="341">
        <v>373</v>
      </c>
      <c r="P1448" s="341">
        <v>396</v>
      </c>
      <c r="Q1448" s="343">
        <v>373</v>
      </c>
      <c r="R1448" s="344">
        <v>396</v>
      </c>
      <c r="S1448" s="344">
        <v>450</v>
      </c>
      <c r="T1448" s="344">
        <v>413</v>
      </c>
      <c r="U1448" s="344">
        <v>501</v>
      </c>
      <c r="V1448" s="344">
        <v>501</v>
      </c>
      <c r="W1448" s="344">
        <v>47</v>
      </c>
      <c r="X1448" s="383">
        <v>53</v>
      </c>
      <c r="Y1448" s="384">
        <v>0.12</v>
      </c>
      <c r="Z1448" s="384">
        <v>0.25</v>
      </c>
      <c r="AA1448" s="384">
        <v>0.25</v>
      </c>
      <c r="AB1448" s="385">
        <v>376</v>
      </c>
      <c r="AC1448" s="385">
        <v>552</v>
      </c>
      <c r="AD1448" s="385">
        <v>0</v>
      </c>
      <c r="AE1448" s="385">
        <v>0</v>
      </c>
      <c r="AF1448" s="405">
        <v>0</v>
      </c>
      <c r="AG1448" s="333" t="s">
        <v>3968</v>
      </c>
      <c r="AH1448" s="388" t="s">
        <v>1130</v>
      </c>
      <c r="AI1448" s="388" t="s">
        <v>2473</v>
      </c>
      <c r="AJ1448" s="389">
        <v>21</v>
      </c>
      <c r="AK1448" s="390">
        <v>21</v>
      </c>
      <c r="AL1448" s="333">
        <v>34.5</v>
      </c>
      <c r="AM1448" s="333">
        <v>9.401403356481481</v>
      </c>
      <c r="AN1448" s="440">
        <v>77.980902777777771</v>
      </c>
      <c r="AO1448" s="389">
        <v>35.303819444444443</v>
      </c>
      <c r="AP1448" s="388">
        <v>4.375</v>
      </c>
      <c r="AQ1448" s="389">
        <v>4</v>
      </c>
      <c r="AR1448" s="389">
        <v>0</v>
      </c>
      <c r="AS1448" s="389">
        <v>4</v>
      </c>
      <c r="AT1448" s="389">
        <v>0</v>
      </c>
      <c r="AU1448" s="389">
        <v>0</v>
      </c>
      <c r="AV1448" s="389">
        <v>0</v>
      </c>
      <c r="AW1448" s="350">
        <v>1</v>
      </c>
      <c r="AX1448" s="391">
        <v>1</v>
      </c>
      <c r="AY1448" s="83">
        <v>14</v>
      </c>
      <c r="AZ1448" s="5">
        <v>0</v>
      </c>
      <c r="BA1448" s="5" t="s">
        <v>1537</v>
      </c>
      <c r="BB1448" s="5" t="s">
        <v>1537</v>
      </c>
      <c r="BC1448" s="5" t="s">
        <v>1537</v>
      </c>
      <c r="BD1448" s="4" t="s">
        <v>3612</v>
      </c>
      <c r="BE1448" s="5">
        <v>0</v>
      </c>
      <c r="BF1448" s="5">
        <v>0</v>
      </c>
      <c r="BG1448" s="5">
        <v>1</v>
      </c>
      <c r="BH1448" s="5" t="s">
        <v>1537</v>
      </c>
      <c r="BI1448" s="289"/>
      <c r="BJ1448" s="297">
        <v>19</v>
      </c>
      <c r="BK1448" s="297">
        <v>33</v>
      </c>
    </row>
    <row r="1449" spans="1:63" x14ac:dyDescent="0.2">
      <c r="A1449" s="294" t="s">
        <v>452</v>
      </c>
      <c r="B1449" s="290" t="s">
        <v>3338</v>
      </c>
      <c r="C1449" s="340">
        <v>284</v>
      </c>
      <c r="D1449" s="341">
        <v>311</v>
      </c>
      <c r="E1449" s="341">
        <v>336</v>
      </c>
      <c r="F1449" s="341">
        <v>339</v>
      </c>
      <c r="G1449" s="341">
        <v>351</v>
      </c>
      <c r="H1449" s="341">
        <v>383</v>
      </c>
      <c r="I1449" s="342">
        <v>376</v>
      </c>
      <c r="J1449" s="340">
        <v>19</v>
      </c>
      <c r="K1449" s="341">
        <v>41</v>
      </c>
      <c r="L1449" s="341">
        <v>40</v>
      </c>
      <c r="M1449" s="341">
        <v>79</v>
      </c>
      <c r="N1449" s="340">
        <v>284</v>
      </c>
      <c r="O1449" s="341">
        <v>390</v>
      </c>
      <c r="P1449" s="341">
        <v>417</v>
      </c>
      <c r="Q1449" s="343">
        <v>390</v>
      </c>
      <c r="R1449" s="344">
        <v>417</v>
      </c>
      <c r="S1449" s="344">
        <v>477</v>
      </c>
      <c r="T1449" s="344">
        <v>431</v>
      </c>
      <c r="U1449" s="344">
        <v>525</v>
      </c>
      <c r="V1449" s="344">
        <v>525</v>
      </c>
      <c r="W1449" s="344">
        <v>47</v>
      </c>
      <c r="X1449" s="383">
        <v>53</v>
      </c>
      <c r="Y1449" s="384">
        <v>0.12</v>
      </c>
      <c r="Z1449" s="384">
        <v>0.25</v>
      </c>
      <c r="AA1449" s="384">
        <v>0.25</v>
      </c>
      <c r="AB1449" s="385">
        <v>376</v>
      </c>
      <c r="AC1449" s="385">
        <v>552</v>
      </c>
      <c r="AD1449" s="385">
        <v>0</v>
      </c>
      <c r="AE1449" s="385">
        <v>0</v>
      </c>
      <c r="AF1449" s="405">
        <v>0</v>
      </c>
      <c r="AG1449" s="333" t="s">
        <v>3968</v>
      </c>
      <c r="AH1449" s="388" t="s">
        <v>1130</v>
      </c>
      <c r="AI1449" s="388" t="s">
        <v>2473</v>
      </c>
      <c r="AJ1449" s="389">
        <v>21</v>
      </c>
      <c r="AK1449" s="390">
        <v>24</v>
      </c>
      <c r="AL1449" s="333">
        <v>34.5</v>
      </c>
      <c r="AM1449" s="333">
        <v>10.728660300925926</v>
      </c>
      <c r="AN1449" s="440">
        <v>85.08923611111112</v>
      </c>
      <c r="AO1449" s="389">
        <v>38.449652777777779</v>
      </c>
      <c r="AP1449" s="388">
        <v>5</v>
      </c>
      <c r="AQ1449" s="389">
        <v>4</v>
      </c>
      <c r="AR1449" s="389">
        <v>0</v>
      </c>
      <c r="AS1449" s="389">
        <v>4</v>
      </c>
      <c r="AT1449" s="389">
        <v>0</v>
      </c>
      <c r="AU1449" s="389">
        <v>0</v>
      </c>
      <c r="AV1449" s="389">
        <v>0</v>
      </c>
      <c r="AW1449" s="350">
        <v>1</v>
      </c>
      <c r="AX1449" s="391">
        <v>1</v>
      </c>
      <c r="AY1449" s="83">
        <v>14</v>
      </c>
      <c r="AZ1449" s="5">
        <v>0</v>
      </c>
      <c r="BA1449" s="5" t="s">
        <v>1537</v>
      </c>
      <c r="BB1449" s="5" t="s">
        <v>1537</v>
      </c>
      <c r="BC1449" s="5" t="s">
        <v>1537</v>
      </c>
      <c r="BD1449" s="4" t="s">
        <v>3612</v>
      </c>
      <c r="BE1449" s="5">
        <v>0</v>
      </c>
      <c r="BF1449" s="5">
        <v>0</v>
      </c>
      <c r="BG1449" s="5">
        <v>1</v>
      </c>
      <c r="BH1449" s="5" t="s">
        <v>1537</v>
      </c>
      <c r="BI1449" s="289"/>
      <c r="BJ1449" s="297">
        <v>19</v>
      </c>
      <c r="BK1449" s="297">
        <v>36</v>
      </c>
    </row>
    <row r="1450" spans="1:63" x14ac:dyDescent="0.2">
      <c r="A1450" s="294" t="s">
        <v>431</v>
      </c>
      <c r="B1450" s="290" t="s">
        <v>1131</v>
      </c>
      <c r="C1450" s="340">
        <v>170</v>
      </c>
      <c r="D1450" s="341">
        <v>182</v>
      </c>
      <c r="E1450" s="341">
        <v>195</v>
      </c>
      <c r="F1450" s="341">
        <v>199</v>
      </c>
      <c r="G1450" s="341">
        <v>203</v>
      </c>
      <c r="H1450" s="341">
        <v>222</v>
      </c>
      <c r="I1450" s="342">
        <v>243</v>
      </c>
      <c r="J1450" s="340">
        <v>19</v>
      </c>
      <c r="K1450" s="341">
        <v>41</v>
      </c>
      <c r="L1450" s="341">
        <v>20</v>
      </c>
      <c r="M1450" s="341">
        <v>39</v>
      </c>
      <c r="N1450" s="340">
        <v>170</v>
      </c>
      <c r="O1450" s="341">
        <v>219</v>
      </c>
      <c r="P1450" s="341">
        <v>235</v>
      </c>
      <c r="Q1450" s="343">
        <v>219</v>
      </c>
      <c r="R1450" s="344">
        <v>235</v>
      </c>
      <c r="S1450" s="344">
        <v>264</v>
      </c>
      <c r="T1450" s="344">
        <v>243</v>
      </c>
      <c r="U1450" s="344">
        <v>290</v>
      </c>
      <c r="V1450" s="344">
        <v>290</v>
      </c>
      <c r="W1450" s="344">
        <v>47</v>
      </c>
      <c r="X1450" s="383">
        <v>53</v>
      </c>
      <c r="Y1450" s="384">
        <v>0.12</v>
      </c>
      <c r="Z1450" s="384">
        <v>0.25</v>
      </c>
      <c r="AA1450" s="384">
        <v>0.25</v>
      </c>
      <c r="AB1450" s="385">
        <v>94</v>
      </c>
      <c r="AC1450" s="385">
        <v>138</v>
      </c>
      <c r="AD1450" s="385">
        <v>22</v>
      </c>
      <c r="AE1450" s="385">
        <v>0</v>
      </c>
      <c r="AF1450" s="405">
        <v>1</v>
      </c>
      <c r="AG1450" s="333" t="s">
        <v>3968</v>
      </c>
      <c r="AH1450" s="388" t="s">
        <v>1130</v>
      </c>
      <c r="AI1450" s="388" t="s">
        <v>2475</v>
      </c>
      <c r="AJ1450" s="389">
        <v>21</v>
      </c>
      <c r="AK1450" s="390">
        <v>12</v>
      </c>
      <c r="AL1450" s="333">
        <v>34.5</v>
      </c>
      <c r="AM1450" s="333">
        <v>5.4196325231481479</v>
      </c>
      <c r="AN1450" s="440">
        <v>44.222152777777779</v>
      </c>
      <c r="AO1450" s="389">
        <v>23.168402777777775</v>
      </c>
      <c r="AP1450" s="388">
        <v>2.5</v>
      </c>
      <c r="AQ1450" s="389">
        <v>2</v>
      </c>
      <c r="AR1450" s="389">
        <v>1</v>
      </c>
      <c r="AS1450" s="389">
        <v>1</v>
      </c>
      <c r="AT1450" s="389">
        <v>0</v>
      </c>
      <c r="AU1450" s="389">
        <v>1</v>
      </c>
      <c r="AV1450" s="389">
        <v>2</v>
      </c>
      <c r="AW1450" s="350">
        <v>1</v>
      </c>
      <c r="AX1450" s="391">
        <v>1</v>
      </c>
      <c r="AY1450" s="83">
        <v>12</v>
      </c>
      <c r="AZ1450" s="5">
        <v>0</v>
      </c>
      <c r="BA1450" s="5" t="s">
        <v>1537</v>
      </c>
      <c r="BB1450" s="5" t="s">
        <v>1537</v>
      </c>
      <c r="BC1450" s="5" t="s">
        <v>1537</v>
      </c>
      <c r="BD1450" s="4" t="s">
        <v>3612</v>
      </c>
      <c r="BE1450" s="5">
        <v>0</v>
      </c>
      <c r="BF1450" s="5">
        <v>0</v>
      </c>
      <c r="BG1450" s="5">
        <v>1</v>
      </c>
      <c r="BH1450" s="5" t="s">
        <v>1537</v>
      </c>
      <c r="BI1450" s="289"/>
      <c r="BJ1450" s="297">
        <v>19</v>
      </c>
      <c r="BK1450" s="297">
        <v>21</v>
      </c>
    </row>
    <row r="1451" spans="1:63" x14ac:dyDescent="0.2">
      <c r="A1451" s="294" t="s">
        <v>432</v>
      </c>
      <c r="B1451" s="290" t="s">
        <v>2476</v>
      </c>
      <c r="C1451" s="340">
        <v>179</v>
      </c>
      <c r="D1451" s="341">
        <v>196</v>
      </c>
      <c r="E1451" s="341">
        <v>211</v>
      </c>
      <c r="F1451" s="341">
        <v>215</v>
      </c>
      <c r="G1451" s="341">
        <v>220</v>
      </c>
      <c r="H1451" s="341">
        <v>242</v>
      </c>
      <c r="I1451" s="342">
        <v>267</v>
      </c>
      <c r="J1451" s="340">
        <v>19</v>
      </c>
      <c r="K1451" s="341">
        <v>41</v>
      </c>
      <c r="L1451" s="341">
        <v>25</v>
      </c>
      <c r="M1451" s="341">
        <v>50</v>
      </c>
      <c r="N1451" s="340">
        <v>179</v>
      </c>
      <c r="O1451" s="341">
        <v>234</v>
      </c>
      <c r="P1451" s="341">
        <v>251</v>
      </c>
      <c r="Q1451" s="343">
        <v>234</v>
      </c>
      <c r="R1451" s="344">
        <v>251</v>
      </c>
      <c r="S1451" s="344">
        <v>282</v>
      </c>
      <c r="T1451" s="344">
        <v>265</v>
      </c>
      <c r="U1451" s="344">
        <v>308</v>
      </c>
      <c r="V1451" s="344">
        <v>308</v>
      </c>
      <c r="W1451" s="344">
        <v>47</v>
      </c>
      <c r="X1451" s="383">
        <v>53</v>
      </c>
      <c r="Y1451" s="384">
        <v>0.12</v>
      </c>
      <c r="Z1451" s="384">
        <v>0.25</v>
      </c>
      <c r="AA1451" s="384">
        <v>0.25</v>
      </c>
      <c r="AB1451" s="385">
        <v>94</v>
      </c>
      <c r="AC1451" s="385">
        <v>138</v>
      </c>
      <c r="AD1451" s="385">
        <v>22</v>
      </c>
      <c r="AE1451" s="385">
        <v>0</v>
      </c>
      <c r="AF1451" s="405">
        <v>1</v>
      </c>
      <c r="AG1451" s="333" t="s">
        <v>3968</v>
      </c>
      <c r="AH1451" s="388" t="s">
        <v>1130</v>
      </c>
      <c r="AI1451" s="388" t="s">
        <v>2475</v>
      </c>
      <c r="AJ1451" s="389">
        <v>21</v>
      </c>
      <c r="AK1451" s="390">
        <v>15</v>
      </c>
      <c r="AL1451" s="333">
        <v>34.5</v>
      </c>
      <c r="AM1451" s="333">
        <v>6.7468894675925926</v>
      </c>
      <c r="AN1451" s="440">
        <v>49.542986111111112</v>
      </c>
      <c r="AO1451" s="389">
        <v>25.418402777777779</v>
      </c>
      <c r="AP1451" s="388">
        <v>3.125</v>
      </c>
      <c r="AQ1451" s="389">
        <v>2</v>
      </c>
      <c r="AR1451" s="389">
        <v>1</v>
      </c>
      <c r="AS1451" s="389">
        <v>1</v>
      </c>
      <c r="AT1451" s="389">
        <v>0</v>
      </c>
      <c r="AU1451" s="389">
        <v>1</v>
      </c>
      <c r="AV1451" s="389">
        <v>2</v>
      </c>
      <c r="AW1451" s="350">
        <v>1</v>
      </c>
      <c r="AX1451" s="391">
        <v>1</v>
      </c>
      <c r="AY1451" s="83">
        <v>12</v>
      </c>
      <c r="AZ1451" s="5">
        <v>0</v>
      </c>
      <c r="BA1451" s="5" t="s">
        <v>1537</v>
      </c>
      <c r="BB1451" s="5" t="s">
        <v>1537</v>
      </c>
      <c r="BC1451" s="5" t="s">
        <v>1537</v>
      </c>
      <c r="BD1451" s="4" t="s">
        <v>3612</v>
      </c>
      <c r="BE1451" s="5">
        <v>0</v>
      </c>
      <c r="BF1451" s="5">
        <v>0</v>
      </c>
      <c r="BG1451" s="5">
        <v>1</v>
      </c>
      <c r="BH1451" s="5" t="s">
        <v>1537</v>
      </c>
      <c r="BI1451" s="289"/>
      <c r="BJ1451" s="297">
        <v>19</v>
      </c>
      <c r="BK1451" s="297">
        <v>22</v>
      </c>
    </row>
    <row r="1452" spans="1:63" x14ac:dyDescent="0.2">
      <c r="A1452" s="294" t="s">
        <v>433</v>
      </c>
      <c r="B1452" s="290" t="s">
        <v>2477</v>
      </c>
      <c r="C1452" s="340">
        <v>188</v>
      </c>
      <c r="D1452" s="341">
        <v>208</v>
      </c>
      <c r="E1452" s="341">
        <v>228</v>
      </c>
      <c r="F1452" s="341">
        <v>232</v>
      </c>
      <c r="G1452" s="341">
        <v>238</v>
      </c>
      <c r="H1452" s="341">
        <v>261</v>
      </c>
      <c r="I1452" s="342">
        <v>291</v>
      </c>
      <c r="J1452" s="340">
        <v>19</v>
      </c>
      <c r="K1452" s="341">
        <v>41</v>
      </c>
      <c r="L1452" s="341">
        <v>30</v>
      </c>
      <c r="M1452" s="341">
        <v>59</v>
      </c>
      <c r="N1452" s="340">
        <v>188</v>
      </c>
      <c r="O1452" s="341">
        <v>251</v>
      </c>
      <c r="P1452" s="341">
        <v>271</v>
      </c>
      <c r="Q1452" s="343">
        <v>251</v>
      </c>
      <c r="R1452" s="344">
        <v>271</v>
      </c>
      <c r="S1452" s="344">
        <v>300</v>
      </c>
      <c r="T1452" s="344">
        <v>297</v>
      </c>
      <c r="U1452" s="344">
        <v>329</v>
      </c>
      <c r="V1452" s="344">
        <v>329</v>
      </c>
      <c r="W1452" s="344">
        <v>47</v>
      </c>
      <c r="X1452" s="383">
        <v>53</v>
      </c>
      <c r="Y1452" s="384">
        <v>0.12</v>
      </c>
      <c r="Z1452" s="384">
        <v>0.25</v>
      </c>
      <c r="AA1452" s="384">
        <v>0.25</v>
      </c>
      <c r="AB1452" s="385">
        <v>94</v>
      </c>
      <c r="AC1452" s="385">
        <v>138</v>
      </c>
      <c r="AD1452" s="385">
        <v>22</v>
      </c>
      <c r="AE1452" s="385">
        <v>0</v>
      </c>
      <c r="AF1452" s="405">
        <v>1</v>
      </c>
      <c r="AG1452" s="333" t="s">
        <v>3968</v>
      </c>
      <c r="AH1452" s="388" t="s">
        <v>1130</v>
      </c>
      <c r="AI1452" s="388" t="s">
        <v>2475</v>
      </c>
      <c r="AJ1452" s="389">
        <v>21</v>
      </c>
      <c r="AK1452" s="390">
        <v>18</v>
      </c>
      <c r="AL1452" s="333">
        <v>34.5</v>
      </c>
      <c r="AM1452" s="333">
        <v>8.0741464120370363</v>
      </c>
      <c r="AN1452" s="440">
        <v>54.863819444444445</v>
      </c>
      <c r="AO1452" s="389">
        <v>27.668402777777779</v>
      </c>
      <c r="AP1452" s="388">
        <v>3.75</v>
      </c>
      <c r="AQ1452" s="389">
        <v>2</v>
      </c>
      <c r="AR1452" s="389">
        <v>1</v>
      </c>
      <c r="AS1452" s="389">
        <v>1</v>
      </c>
      <c r="AT1452" s="389">
        <v>0</v>
      </c>
      <c r="AU1452" s="389">
        <v>1</v>
      </c>
      <c r="AV1452" s="389">
        <v>2</v>
      </c>
      <c r="AW1452" s="350">
        <v>1</v>
      </c>
      <c r="AX1452" s="391">
        <v>1</v>
      </c>
      <c r="AY1452" s="83">
        <v>12</v>
      </c>
      <c r="AZ1452" s="5">
        <v>0</v>
      </c>
      <c r="BA1452" s="5" t="s">
        <v>1537</v>
      </c>
      <c r="BB1452" s="5" t="s">
        <v>1537</v>
      </c>
      <c r="BC1452" s="5" t="s">
        <v>1537</v>
      </c>
      <c r="BD1452" s="4" t="s">
        <v>3612</v>
      </c>
      <c r="BE1452" s="5">
        <v>0</v>
      </c>
      <c r="BF1452" s="5">
        <v>0</v>
      </c>
      <c r="BG1452" s="5">
        <v>1</v>
      </c>
      <c r="BH1452" s="5" t="s">
        <v>1537</v>
      </c>
      <c r="BI1452" s="289"/>
      <c r="BJ1452" s="297">
        <v>19</v>
      </c>
      <c r="BK1452" s="297">
        <v>24</v>
      </c>
    </row>
    <row r="1453" spans="1:63" x14ac:dyDescent="0.2">
      <c r="A1453" s="294" t="s">
        <v>434</v>
      </c>
      <c r="B1453" s="290" t="s">
        <v>2478</v>
      </c>
      <c r="C1453" s="340">
        <v>196</v>
      </c>
      <c r="D1453" s="341">
        <v>220</v>
      </c>
      <c r="E1453" s="341">
        <v>243</v>
      </c>
      <c r="F1453" s="341">
        <v>246</v>
      </c>
      <c r="G1453" s="341">
        <v>254</v>
      </c>
      <c r="H1453" s="341">
        <v>279</v>
      </c>
      <c r="I1453" s="342">
        <v>314</v>
      </c>
      <c r="J1453" s="340">
        <v>19</v>
      </c>
      <c r="K1453" s="341">
        <v>41</v>
      </c>
      <c r="L1453" s="341">
        <v>35</v>
      </c>
      <c r="M1453" s="341">
        <v>70</v>
      </c>
      <c r="N1453" s="340">
        <v>196</v>
      </c>
      <c r="O1453" s="341">
        <v>271</v>
      </c>
      <c r="P1453" s="341">
        <v>290</v>
      </c>
      <c r="Q1453" s="343">
        <v>271</v>
      </c>
      <c r="R1453" s="344">
        <v>290</v>
      </c>
      <c r="S1453" s="344">
        <v>318</v>
      </c>
      <c r="T1453" s="344">
        <v>308</v>
      </c>
      <c r="U1453" s="344">
        <v>347</v>
      </c>
      <c r="V1453" s="344">
        <v>347</v>
      </c>
      <c r="W1453" s="344">
        <v>47</v>
      </c>
      <c r="X1453" s="383">
        <v>53</v>
      </c>
      <c r="Y1453" s="384">
        <v>0.12</v>
      </c>
      <c r="Z1453" s="384">
        <v>0.25</v>
      </c>
      <c r="AA1453" s="384">
        <v>0.25</v>
      </c>
      <c r="AB1453" s="385">
        <v>94</v>
      </c>
      <c r="AC1453" s="385">
        <v>138</v>
      </c>
      <c r="AD1453" s="385">
        <v>22</v>
      </c>
      <c r="AE1453" s="385">
        <v>0</v>
      </c>
      <c r="AF1453" s="405">
        <v>1</v>
      </c>
      <c r="AG1453" s="333" t="s">
        <v>3968</v>
      </c>
      <c r="AH1453" s="388" t="s">
        <v>1130</v>
      </c>
      <c r="AI1453" s="388" t="s">
        <v>2475</v>
      </c>
      <c r="AJ1453" s="389">
        <v>21</v>
      </c>
      <c r="AK1453" s="390">
        <v>21</v>
      </c>
      <c r="AL1453" s="333">
        <v>34.5</v>
      </c>
      <c r="AM1453" s="333">
        <v>9.401403356481481</v>
      </c>
      <c r="AN1453" s="440">
        <v>60.184652777777785</v>
      </c>
      <c r="AO1453" s="389">
        <v>29.918402777777775</v>
      </c>
      <c r="AP1453" s="388">
        <v>4.375</v>
      </c>
      <c r="AQ1453" s="389">
        <v>2</v>
      </c>
      <c r="AR1453" s="389">
        <v>1</v>
      </c>
      <c r="AS1453" s="389">
        <v>1</v>
      </c>
      <c r="AT1453" s="389">
        <v>0</v>
      </c>
      <c r="AU1453" s="389">
        <v>1</v>
      </c>
      <c r="AV1453" s="389">
        <v>2</v>
      </c>
      <c r="AW1453" s="350">
        <v>1</v>
      </c>
      <c r="AX1453" s="391">
        <v>1</v>
      </c>
      <c r="AY1453" s="83">
        <v>12</v>
      </c>
      <c r="AZ1453" s="5">
        <v>0</v>
      </c>
      <c r="BA1453" s="5" t="s">
        <v>1537</v>
      </c>
      <c r="BB1453" s="5" t="s">
        <v>1537</v>
      </c>
      <c r="BC1453" s="5" t="s">
        <v>1537</v>
      </c>
      <c r="BD1453" s="4" t="s">
        <v>3612</v>
      </c>
      <c r="BE1453" s="5">
        <v>0</v>
      </c>
      <c r="BF1453" s="5">
        <v>0</v>
      </c>
      <c r="BG1453" s="5">
        <v>1</v>
      </c>
      <c r="BH1453" s="5" t="s">
        <v>1537</v>
      </c>
      <c r="BI1453" s="289"/>
      <c r="BJ1453" s="297">
        <v>19</v>
      </c>
      <c r="BK1453" s="297">
        <v>26</v>
      </c>
    </row>
    <row r="1454" spans="1:63" x14ac:dyDescent="0.2">
      <c r="A1454" s="294" t="s">
        <v>436</v>
      </c>
      <c r="B1454" s="290" t="s">
        <v>2479</v>
      </c>
      <c r="C1454" s="340">
        <v>206</v>
      </c>
      <c r="D1454" s="341">
        <v>235</v>
      </c>
      <c r="E1454" s="341">
        <v>260</v>
      </c>
      <c r="F1454" s="341">
        <v>264</v>
      </c>
      <c r="G1454" s="341">
        <v>273</v>
      </c>
      <c r="H1454" s="341">
        <v>299</v>
      </c>
      <c r="I1454" s="342">
        <v>339</v>
      </c>
      <c r="J1454" s="340">
        <v>19</v>
      </c>
      <c r="K1454" s="341">
        <v>41</v>
      </c>
      <c r="L1454" s="341">
        <v>40</v>
      </c>
      <c r="M1454" s="341">
        <v>79</v>
      </c>
      <c r="N1454" s="340">
        <v>206</v>
      </c>
      <c r="O1454" s="341">
        <v>297</v>
      </c>
      <c r="P1454" s="341">
        <v>319</v>
      </c>
      <c r="Q1454" s="343">
        <v>297</v>
      </c>
      <c r="R1454" s="344">
        <v>319</v>
      </c>
      <c r="S1454" s="344">
        <v>361</v>
      </c>
      <c r="T1454" s="344">
        <v>332</v>
      </c>
      <c r="U1454" s="344">
        <v>403</v>
      </c>
      <c r="V1454" s="344">
        <v>403</v>
      </c>
      <c r="W1454" s="344">
        <v>47</v>
      </c>
      <c r="X1454" s="383">
        <v>53</v>
      </c>
      <c r="Y1454" s="384">
        <v>0.12</v>
      </c>
      <c r="Z1454" s="384">
        <v>0.25</v>
      </c>
      <c r="AA1454" s="384">
        <v>0.25</v>
      </c>
      <c r="AB1454" s="385">
        <v>94</v>
      </c>
      <c r="AC1454" s="385">
        <v>138</v>
      </c>
      <c r="AD1454" s="385">
        <v>44</v>
      </c>
      <c r="AE1454" s="385">
        <v>0</v>
      </c>
      <c r="AF1454" s="405">
        <v>0</v>
      </c>
      <c r="AG1454" s="333" t="s">
        <v>3968</v>
      </c>
      <c r="AH1454" s="388" t="s">
        <v>1130</v>
      </c>
      <c r="AI1454" s="388" t="s">
        <v>2475</v>
      </c>
      <c r="AJ1454" s="389">
        <v>21</v>
      </c>
      <c r="AK1454" s="390">
        <v>24</v>
      </c>
      <c r="AL1454" s="333">
        <v>34.5</v>
      </c>
      <c r="AM1454" s="333">
        <v>10.728660300925926</v>
      </c>
      <c r="AN1454" s="440">
        <v>65.86548611111111</v>
      </c>
      <c r="AO1454" s="389">
        <v>32.168402777777779</v>
      </c>
      <c r="AP1454" s="388">
        <v>5</v>
      </c>
      <c r="AQ1454" s="389">
        <v>3</v>
      </c>
      <c r="AR1454" s="389">
        <v>2</v>
      </c>
      <c r="AS1454" s="389">
        <v>1</v>
      </c>
      <c r="AT1454" s="389">
        <v>0</v>
      </c>
      <c r="AU1454" s="389">
        <v>1</v>
      </c>
      <c r="AV1454" s="389">
        <v>4</v>
      </c>
      <c r="AW1454" s="350">
        <v>1</v>
      </c>
      <c r="AX1454" s="391">
        <v>1</v>
      </c>
      <c r="AY1454" s="83">
        <v>13</v>
      </c>
      <c r="AZ1454" s="5">
        <v>0</v>
      </c>
      <c r="BA1454" s="5" t="s">
        <v>1537</v>
      </c>
      <c r="BB1454" s="5" t="s">
        <v>1537</v>
      </c>
      <c r="BC1454" s="5" t="s">
        <v>1537</v>
      </c>
      <c r="BD1454" s="4" t="s">
        <v>3612</v>
      </c>
      <c r="BE1454" s="5">
        <v>0</v>
      </c>
      <c r="BF1454" s="5">
        <v>0</v>
      </c>
      <c r="BG1454" s="5">
        <v>1</v>
      </c>
      <c r="BH1454" s="5" t="s">
        <v>1537</v>
      </c>
      <c r="BI1454" s="289"/>
      <c r="BJ1454" s="297">
        <v>19</v>
      </c>
      <c r="BK1454" s="297">
        <v>28</v>
      </c>
    </row>
    <row r="1455" spans="1:63" x14ac:dyDescent="0.2">
      <c r="A1455" s="294" t="s">
        <v>435</v>
      </c>
      <c r="B1455" s="290" t="s">
        <v>2479</v>
      </c>
      <c r="C1455" s="340">
        <v>203</v>
      </c>
      <c r="D1455" s="341">
        <v>232</v>
      </c>
      <c r="E1455" s="341">
        <v>258</v>
      </c>
      <c r="F1455" s="341">
        <v>261</v>
      </c>
      <c r="G1455" s="341">
        <v>270</v>
      </c>
      <c r="H1455" s="341">
        <v>296</v>
      </c>
      <c r="I1455" s="342">
        <v>336</v>
      </c>
      <c r="J1455" s="340">
        <v>19</v>
      </c>
      <c r="K1455" s="341">
        <v>41</v>
      </c>
      <c r="L1455" s="341">
        <v>40</v>
      </c>
      <c r="M1455" s="341">
        <v>79</v>
      </c>
      <c r="N1455" s="340">
        <v>203</v>
      </c>
      <c r="O1455" s="341">
        <v>281</v>
      </c>
      <c r="P1455" s="341">
        <v>301</v>
      </c>
      <c r="Q1455" s="343">
        <v>281</v>
      </c>
      <c r="R1455" s="344">
        <v>301</v>
      </c>
      <c r="S1455" s="344">
        <v>334</v>
      </c>
      <c r="T1455" s="344">
        <v>319</v>
      </c>
      <c r="U1455" s="344">
        <v>364</v>
      </c>
      <c r="V1455" s="344">
        <v>364</v>
      </c>
      <c r="W1455" s="344">
        <v>47</v>
      </c>
      <c r="X1455" s="383">
        <v>53</v>
      </c>
      <c r="Y1455" s="384">
        <v>0.12</v>
      </c>
      <c r="Z1455" s="384">
        <v>0.25</v>
      </c>
      <c r="AA1455" s="384">
        <v>0.25</v>
      </c>
      <c r="AB1455" s="385">
        <v>94</v>
      </c>
      <c r="AC1455" s="385">
        <v>138</v>
      </c>
      <c r="AD1455" s="385">
        <v>22</v>
      </c>
      <c r="AE1455" s="385">
        <v>0</v>
      </c>
      <c r="AF1455" s="405">
        <v>1</v>
      </c>
      <c r="AG1455" s="333" t="s">
        <v>3968</v>
      </c>
      <c r="AH1455" s="388" t="s">
        <v>1130</v>
      </c>
      <c r="AI1455" s="388" t="s">
        <v>2475</v>
      </c>
      <c r="AJ1455" s="389">
        <v>21</v>
      </c>
      <c r="AK1455" s="390">
        <v>24</v>
      </c>
      <c r="AL1455" s="333">
        <v>34.5</v>
      </c>
      <c r="AM1455" s="333">
        <v>10.728660300925926</v>
      </c>
      <c r="AN1455" s="440">
        <v>65.505486111111111</v>
      </c>
      <c r="AO1455" s="389">
        <v>32.168402777777779</v>
      </c>
      <c r="AP1455" s="388">
        <v>5</v>
      </c>
      <c r="AQ1455" s="389">
        <v>2</v>
      </c>
      <c r="AR1455" s="389">
        <v>1</v>
      </c>
      <c r="AS1455" s="389">
        <v>1</v>
      </c>
      <c r="AT1455" s="389">
        <v>0</v>
      </c>
      <c r="AU1455" s="389">
        <v>1</v>
      </c>
      <c r="AV1455" s="389">
        <v>2</v>
      </c>
      <c r="AW1455" s="350">
        <v>1</v>
      </c>
      <c r="AX1455" s="391">
        <v>1</v>
      </c>
      <c r="AY1455" s="83">
        <v>12</v>
      </c>
      <c r="AZ1455" s="5">
        <v>0</v>
      </c>
      <c r="BA1455" s="5" t="s">
        <v>1537</v>
      </c>
      <c r="BB1455" s="5" t="s">
        <v>1537</v>
      </c>
      <c r="BC1455" s="5" t="s">
        <v>1537</v>
      </c>
      <c r="BD1455" s="4" t="s">
        <v>3612</v>
      </c>
      <c r="BE1455" s="5">
        <v>0</v>
      </c>
      <c r="BF1455" s="5">
        <v>0</v>
      </c>
      <c r="BG1455" s="5">
        <v>1</v>
      </c>
      <c r="BH1455" s="5" t="s">
        <v>1537</v>
      </c>
      <c r="BI1455" s="289"/>
      <c r="BJ1455" s="297">
        <v>19</v>
      </c>
      <c r="BK1455" s="297">
        <v>27</v>
      </c>
    </row>
    <row r="1456" spans="1:63" x14ac:dyDescent="0.2">
      <c r="A1456" s="294" t="s">
        <v>437</v>
      </c>
      <c r="B1456" s="290" t="s">
        <v>2480</v>
      </c>
      <c r="C1456" s="340">
        <v>215</v>
      </c>
      <c r="D1456" s="341">
        <v>249</v>
      </c>
      <c r="E1456" s="341">
        <v>278</v>
      </c>
      <c r="F1456" s="341">
        <v>282</v>
      </c>
      <c r="G1456" s="341">
        <v>291</v>
      </c>
      <c r="H1456" s="341">
        <v>320</v>
      </c>
      <c r="I1456" s="342">
        <v>365</v>
      </c>
      <c r="J1456" s="340">
        <v>19</v>
      </c>
      <c r="K1456" s="341">
        <v>41</v>
      </c>
      <c r="L1456" s="341">
        <v>44</v>
      </c>
      <c r="M1456" s="341">
        <v>90</v>
      </c>
      <c r="N1456" s="340">
        <v>215</v>
      </c>
      <c r="O1456" s="341">
        <v>316</v>
      </c>
      <c r="P1456" s="341">
        <v>339</v>
      </c>
      <c r="Q1456" s="343">
        <v>316</v>
      </c>
      <c r="R1456" s="344">
        <v>339</v>
      </c>
      <c r="S1456" s="344">
        <v>380</v>
      </c>
      <c r="T1456" s="344">
        <v>373</v>
      </c>
      <c r="U1456" s="344">
        <v>424</v>
      </c>
      <c r="V1456" s="344">
        <v>424</v>
      </c>
      <c r="W1456" s="344">
        <v>47</v>
      </c>
      <c r="X1456" s="383">
        <v>53</v>
      </c>
      <c r="Y1456" s="384">
        <v>0.12</v>
      </c>
      <c r="Z1456" s="384">
        <v>0.25</v>
      </c>
      <c r="AA1456" s="384">
        <v>0.25</v>
      </c>
      <c r="AB1456" s="385">
        <v>94</v>
      </c>
      <c r="AC1456" s="385">
        <v>138</v>
      </c>
      <c r="AD1456" s="385">
        <v>44</v>
      </c>
      <c r="AE1456" s="385">
        <v>0</v>
      </c>
      <c r="AF1456" s="405">
        <v>0</v>
      </c>
      <c r="AG1456" s="333" t="s">
        <v>3968</v>
      </c>
      <c r="AH1456" s="388" t="s">
        <v>1130</v>
      </c>
      <c r="AI1456" s="388" t="s">
        <v>2475</v>
      </c>
      <c r="AJ1456" s="389">
        <v>21</v>
      </c>
      <c r="AK1456" s="390">
        <v>27</v>
      </c>
      <c r="AL1456" s="333">
        <v>34.5</v>
      </c>
      <c r="AM1456" s="333">
        <v>12.05591724537037</v>
      </c>
      <c r="AN1456" s="440">
        <v>71.18631944444445</v>
      </c>
      <c r="AO1456" s="389">
        <v>34.418402777777779</v>
      </c>
      <c r="AP1456" s="388">
        <v>5.625</v>
      </c>
      <c r="AQ1456" s="389">
        <v>3</v>
      </c>
      <c r="AR1456" s="389">
        <v>2</v>
      </c>
      <c r="AS1456" s="389">
        <v>1</v>
      </c>
      <c r="AT1456" s="389">
        <v>0</v>
      </c>
      <c r="AU1456" s="389">
        <v>1</v>
      </c>
      <c r="AV1456" s="389">
        <v>4</v>
      </c>
      <c r="AW1456" s="350">
        <v>1</v>
      </c>
      <c r="AX1456" s="391">
        <v>1</v>
      </c>
      <c r="AY1456" s="83">
        <v>13</v>
      </c>
      <c r="AZ1456" s="5">
        <v>0</v>
      </c>
      <c r="BA1456" s="5" t="s">
        <v>1537</v>
      </c>
      <c r="BB1456" s="5" t="s">
        <v>1537</v>
      </c>
      <c r="BC1456" s="5" t="s">
        <v>1537</v>
      </c>
      <c r="BD1456" s="4" t="s">
        <v>3612</v>
      </c>
      <c r="BE1456" s="5">
        <v>0</v>
      </c>
      <c r="BF1456" s="5">
        <v>0</v>
      </c>
      <c r="BG1456" s="5">
        <v>1</v>
      </c>
      <c r="BH1456" s="5" t="s">
        <v>1537</v>
      </c>
      <c r="BI1456" s="289"/>
      <c r="BJ1456" s="297">
        <v>19</v>
      </c>
      <c r="BK1456" s="297">
        <v>30</v>
      </c>
    </row>
    <row r="1457" spans="1:63" x14ac:dyDescent="0.2">
      <c r="A1457" s="294" t="s">
        <v>438</v>
      </c>
      <c r="B1457" s="290" t="s">
        <v>2481</v>
      </c>
      <c r="C1457" s="340">
        <v>222</v>
      </c>
      <c r="D1457" s="341">
        <v>258</v>
      </c>
      <c r="E1457" s="341">
        <v>291</v>
      </c>
      <c r="F1457" s="341">
        <v>296</v>
      </c>
      <c r="G1457" s="341">
        <v>305</v>
      </c>
      <c r="H1457" s="341">
        <v>336</v>
      </c>
      <c r="I1457" s="342">
        <v>385</v>
      </c>
      <c r="J1457" s="340">
        <v>19</v>
      </c>
      <c r="K1457" s="341">
        <v>41</v>
      </c>
      <c r="L1457" s="341">
        <v>48</v>
      </c>
      <c r="M1457" s="341">
        <v>99</v>
      </c>
      <c r="N1457" s="340">
        <v>222</v>
      </c>
      <c r="O1457" s="341">
        <v>330</v>
      </c>
      <c r="P1457" s="341">
        <v>353</v>
      </c>
      <c r="Q1457" s="343">
        <v>330</v>
      </c>
      <c r="R1457" s="344">
        <v>353</v>
      </c>
      <c r="S1457" s="344">
        <v>396</v>
      </c>
      <c r="T1457" s="344">
        <v>383</v>
      </c>
      <c r="U1457" s="344">
        <v>439</v>
      </c>
      <c r="V1457" s="344">
        <v>439</v>
      </c>
      <c r="W1457" s="344">
        <v>47</v>
      </c>
      <c r="X1457" s="383">
        <v>53</v>
      </c>
      <c r="Y1457" s="384">
        <v>0.12</v>
      </c>
      <c r="Z1457" s="384">
        <v>0.25</v>
      </c>
      <c r="AA1457" s="384">
        <v>0.25</v>
      </c>
      <c r="AB1457" s="385">
        <v>94</v>
      </c>
      <c r="AC1457" s="385">
        <v>138</v>
      </c>
      <c r="AD1457" s="385">
        <v>44</v>
      </c>
      <c r="AE1457" s="385">
        <v>0</v>
      </c>
      <c r="AF1457" s="405">
        <v>0</v>
      </c>
      <c r="AG1457" s="333" t="s">
        <v>3968</v>
      </c>
      <c r="AH1457" s="388" t="s">
        <v>1130</v>
      </c>
      <c r="AI1457" s="388" t="s">
        <v>2475</v>
      </c>
      <c r="AJ1457" s="389">
        <v>21</v>
      </c>
      <c r="AK1457" s="390">
        <v>30</v>
      </c>
      <c r="AL1457" s="333">
        <v>34.5</v>
      </c>
      <c r="AM1457" s="333">
        <v>13.383174189814815</v>
      </c>
      <c r="AN1457" s="440">
        <v>76.50715277777779</v>
      </c>
      <c r="AO1457" s="389">
        <v>36.668402777777771</v>
      </c>
      <c r="AP1457" s="388">
        <v>6.25</v>
      </c>
      <c r="AQ1457" s="389">
        <v>3</v>
      </c>
      <c r="AR1457" s="389">
        <v>2</v>
      </c>
      <c r="AS1457" s="389">
        <v>1</v>
      </c>
      <c r="AT1457" s="389">
        <v>0</v>
      </c>
      <c r="AU1457" s="389">
        <v>1</v>
      </c>
      <c r="AV1457" s="389">
        <v>4</v>
      </c>
      <c r="AW1457" s="350">
        <v>1</v>
      </c>
      <c r="AX1457" s="391">
        <v>1</v>
      </c>
      <c r="AY1457" s="83">
        <v>13</v>
      </c>
      <c r="AZ1457" s="5">
        <v>0</v>
      </c>
      <c r="BA1457" s="5" t="s">
        <v>1537</v>
      </c>
      <c r="BB1457" s="5" t="s">
        <v>1537</v>
      </c>
      <c r="BC1457" s="5" t="s">
        <v>1537</v>
      </c>
      <c r="BD1457" s="4" t="s">
        <v>3612</v>
      </c>
      <c r="BE1457" s="5">
        <v>0</v>
      </c>
      <c r="BF1457" s="5">
        <v>0</v>
      </c>
      <c r="BG1457" s="5">
        <v>1</v>
      </c>
      <c r="BH1457" s="5" t="s">
        <v>1537</v>
      </c>
      <c r="BI1457" s="289"/>
      <c r="BJ1457" s="297">
        <v>19</v>
      </c>
      <c r="BK1457" s="297">
        <v>31</v>
      </c>
    </row>
    <row r="1458" spans="1:63" x14ac:dyDescent="0.2">
      <c r="A1458" s="294" t="s">
        <v>439</v>
      </c>
      <c r="B1458" s="290" t="s">
        <v>2482</v>
      </c>
      <c r="C1458" s="340">
        <v>234</v>
      </c>
      <c r="D1458" s="341">
        <v>275</v>
      </c>
      <c r="E1458" s="341">
        <v>311</v>
      </c>
      <c r="F1458" s="341">
        <v>316</v>
      </c>
      <c r="G1458" s="341">
        <v>326</v>
      </c>
      <c r="H1458" s="341">
        <v>359</v>
      </c>
      <c r="I1458" s="342">
        <v>414</v>
      </c>
      <c r="J1458" s="340">
        <v>19</v>
      </c>
      <c r="K1458" s="341">
        <v>41</v>
      </c>
      <c r="L1458" s="341">
        <v>53</v>
      </c>
      <c r="M1458" s="341">
        <v>109</v>
      </c>
      <c r="N1458" s="340">
        <v>234</v>
      </c>
      <c r="O1458" s="341">
        <v>353</v>
      </c>
      <c r="P1458" s="341">
        <v>377</v>
      </c>
      <c r="Q1458" s="343">
        <v>353</v>
      </c>
      <c r="R1458" s="344">
        <v>377</v>
      </c>
      <c r="S1458" s="344">
        <v>418</v>
      </c>
      <c r="T1458" s="344">
        <v>430</v>
      </c>
      <c r="U1458" s="344">
        <v>462</v>
      </c>
      <c r="V1458" s="344">
        <v>462</v>
      </c>
      <c r="W1458" s="344">
        <v>47</v>
      </c>
      <c r="X1458" s="383">
        <v>53</v>
      </c>
      <c r="Y1458" s="384">
        <v>0.12</v>
      </c>
      <c r="Z1458" s="384">
        <v>0.25</v>
      </c>
      <c r="AA1458" s="384">
        <v>0.25</v>
      </c>
      <c r="AB1458" s="385">
        <v>94</v>
      </c>
      <c r="AC1458" s="385">
        <v>138</v>
      </c>
      <c r="AD1458" s="385">
        <v>44</v>
      </c>
      <c r="AE1458" s="385">
        <v>0</v>
      </c>
      <c r="AF1458" s="405">
        <v>0</v>
      </c>
      <c r="AG1458" s="333" t="s">
        <v>3968</v>
      </c>
      <c r="AH1458" s="388" t="s">
        <v>1130</v>
      </c>
      <c r="AI1458" s="388" t="s">
        <v>2475</v>
      </c>
      <c r="AJ1458" s="389">
        <v>21</v>
      </c>
      <c r="AK1458" s="390">
        <v>33</v>
      </c>
      <c r="AL1458" s="333">
        <v>34.5</v>
      </c>
      <c r="AM1458" s="333">
        <v>14.71043113425926</v>
      </c>
      <c r="AN1458" s="440">
        <v>81.82798611111113</v>
      </c>
      <c r="AO1458" s="389">
        <v>38.918402777777779</v>
      </c>
      <c r="AP1458" s="388">
        <v>6.875</v>
      </c>
      <c r="AQ1458" s="389">
        <v>4</v>
      </c>
      <c r="AR1458" s="389">
        <v>2</v>
      </c>
      <c r="AS1458" s="389">
        <v>1</v>
      </c>
      <c r="AT1458" s="389">
        <v>0</v>
      </c>
      <c r="AU1458" s="389">
        <v>1</v>
      </c>
      <c r="AV1458" s="389">
        <v>4</v>
      </c>
      <c r="AW1458" s="350">
        <v>1</v>
      </c>
      <c r="AX1458" s="391">
        <v>1</v>
      </c>
      <c r="AY1458" s="83">
        <v>14</v>
      </c>
      <c r="AZ1458" s="5">
        <v>0</v>
      </c>
      <c r="BA1458" s="5" t="s">
        <v>1537</v>
      </c>
      <c r="BB1458" s="5" t="s">
        <v>1537</v>
      </c>
      <c r="BC1458" s="5" t="s">
        <v>1537</v>
      </c>
      <c r="BD1458" s="4" t="s">
        <v>3612</v>
      </c>
      <c r="BE1458" s="5">
        <v>0</v>
      </c>
      <c r="BF1458" s="5">
        <v>0</v>
      </c>
      <c r="BG1458" s="5">
        <v>1</v>
      </c>
      <c r="BH1458" s="5" t="s">
        <v>1537</v>
      </c>
      <c r="BI1458" s="289"/>
      <c r="BJ1458" s="297">
        <v>19</v>
      </c>
      <c r="BK1458" s="297">
        <v>33</v>
      </c>
    </row>
    <row r="1459" spans="1:63" x14ac:dyDescent="0.2">
      <c r="A1459" s="294" t="s">
        <v>440</v>
      </c>
      <c r="B1459" s="290" t="s">
        <v>2483</v>
      </c>
      <c r="C1459" s="340">
        <v>244</v>
      </c>
      <c r="D1459" s="341">
        <v>289</v>
      </c>
      <c r="E1459" s="341">
        <v>328</v>
      </c>
      <c r="F1459" s="341">
        <v>333</v>
      </c>
      <c r="G1459" s="341">
        <v>344</v>
      </c>
      <c r="H1459" s="341">
        <v>379</v>
      </c>
      <c r="I1459" s="342">
        <v>440</v>
      </c>
      <c r="J1459" s="340">
        <v>19</v>
      </c>
      <c r="K1459" s="341">
        <v>41</v>
      </c>
      <c r="L1459" s="341">
        <v>59</v>
      </c>
      <c r="M1459" s="341">
        <v>119</v>
      </c>
      <c r="N1459" s="340">
        <v>244</v>
      </c>
      <c r="O1459" s="341">
        <v>368</v>
      </c>
      <c r="P1459" s="341">
        <v>396</v>
      </c>
      <c r="Q1459" s="343">
        <v>368</v>
      </c>
      <c r="R1459" s="344">
        <v>396</v>
      </c>
      <c r="S1459" s="344">
        <v>440</v>
      </c>
      <c r="T1459" s="344">
        <v>444</v>
      </c>
      <c r="U1459" s="344">
        <v>480</v>
      </c>
      <c r="V1459" s="344">
        <v>480</v>
      </c>
      <c r="W1459" s="344">
        <v>47</v>
      </c>
      <c r="X1459" s="383">
        <v>53</v>
      </c>
      <c r="Y1459" s="384">
        <v>0.12</v>
      </c>
      <c r="Z1459" s="384">
        <v>0.25</v>
      </c>
      <c r="AA1459" s="384">
        <v>0.25</v>
      </c>
      <c r="AB1459" s="385">
        <v>94</v>
      </c>
      <c r="AC1459" s="385">
        <v>138</v>
      </c>
      <c r="AD1459" s="385">
        <v>44</v>
      </c>
      <c r="AE1459" s="385">
        <v>0</v>
      </c>
      <c r="AF1459" s="405">
        <v>0</v>
      </c>
      <c r="AG1459" s="333" t="s">
        <v>3968</v>
      </c>
      <c r="AH1459" s="388" t="s">
        <v>1130</v>
      </c>
      <c r="AI1459" s="388" t="s">
        <v>2475</v>
      </c>
      <c r="AJ1459" s="389">
        <v>21</v>
      </c>
      <c r="AK1459" s="390">
        <v>36</v>
      </c>
      <c r="AL1459" s="333">
        <v>34.5</v>
      </c>
      <c r="AM1459" s="333">
        <v>16.037688078703702</v>
      </c>
      <c r="AN1459" s="440">
        <v>87.148819444444442</v>
      </c>
      <c r="AO1459" s="389">
        <v>41.168402777777779</v>
      </c>
      <c r="AP1459" s="388">
        <v>7.5</v>
      </c>
      <c r="AQ1459" s="389">
        <v>4</v>
      </c>
      <c r="AR1459" s="389">
        <v>2</v>
      </c>
      <c r="AS1459" s="389">
        <v>1</v>
      </c>
      <c r="AT1459" s="389">
        <v>0</v>
      </c>
      <c r="AU1459" s="389">
        <v>1</v>
      </c>
      <c r="AV1459" s="389">
        <v>4</v>
      </c>
      <c r="AW1459" s="350">
        <v>1</v>
      </c>
      <c r="AX1459" s="391">
        <v>1</v>
      </c>
      <c r="AY1459" s="83">
        <v>14</v>
      </c>
      <c r="AZ1459" s="5">
        <v>0</v>
      </c>
      <c r="BA1459" s="5" t="s">
        <v>1537</v>
      </c>
      <c r="BB1459" s="5" t="s">
        <v>1537</v>
      </c>
      <c r="BC1459" s="5" t="s">
        <v>1537</v>
      </c>
      <c r="BD1459" s="4" t="s">
        <v>3612</v>
      </c>
      <c r="BE1459" s="5">
        <v>0</v>
      </c>
      <c r="BF1459" s="5">
        <v>0</v>
      </c>
      <c r="BG1459" s="5">
        <v>1</v>
      </c>
      <c r="BH1459" s="5" t="s">
        <v>1537</v>
      </c>
      <c r="BI1459" s="289"/>
      <c r="BJ1459" s="297">
        <v>19</v>
      </c>
      <c r="BK1459" s="297">
        <v>35</v>
      </c>
    </row>
    <row r="1460" spans="1:63" x14ac:dyDescent="0.2">
      <c r="A1460" s="294" t="s">
        <v>441</v>
      </c>
      <c r="B1460" s="290" t="s">
        <v>2484</v>
      </c>
      <c r="C1460" s="340">
        <v>256</v>
      </c>
      <c r="D1460" s="341">
        <v>306</v>
      </c>
      <c r="E1460" s="341">
        <v>347</v>
      </c>
      <c r="F1460" s="341">
        <v>354</v>
      </c>
      <c r="G1460" s="341">
        <v>366</v>
      </c>
      <c r="H1460" s="341">
        <v>403</v>
      </c>
      <c r="I1460" s="342">
        <v>467</v>
      </c>
      <c r="J1460" s="340">
        <v>19</v>
      </c>
      <c r="K1460" s="341">
        <v>41</v>
      </c>
      <c r="L1460" s="341">
        <v>64</v>
      </c>
      <c r="M1460" s="341">
        <v>129</v>
      </c>
      <c r="N1460" s="340">
        <v>256</v>
      </c>
      <c r="O1460" s="341">
        <v>398</v>
      </c>
      <c r="P1460" s="341">
        <v>425</v>
      </c>
      <c r="Q1460" s="343">
        <v>398</v>
      </c>
      <c r="R1460" s="344">
        <v>425</v>
      </c>
      <c r="S1460" s="344">
        <v>465</v>
      </c>
      <c r="T1460" s="344">
        <v>460</v>
      </c>
      <c r="U1460" s="344">
        <v>508</v>
      </c>
      <c r="V1460" s="344">
        <v>508</v>
      </c>
      <c r="W1460" s="344">
        <v>47</v>
      </c>
      <c r="X1460" s="383">
        <v>53</v>
      </c>
      <c r="Y1460" s="384">
        <v>0.12</v>
      </c>
      <c r="Z1460" s="384">
        <v>0.25</v>
      </c>
      <c r="AA1460" s="384">
        <v>0.25</v>
      </c>
      <c r="AB1460" s="385">
        <v>94</v>
      </c>
      <c r="AC1460" s="385">
        <v>138</v>
      </c>
      <c r="AD1460" s="385">
        <v>44</v>
      </c>
      <c r="AE1460" s="385">
        <v>0</v>
      </c>
      <c r="AF1460" s="405">
        <v>0</v>
      </c>
      <c r="AG1460" s="333" t="s">
        <v>3968</v>
      </c>
      <c r="AH1460" s="388" t="s">
        <v>1130</v>
      </c>
      <c r="AI1460" s="388" t="s">
        <v>2475</v>
      </c>
      <c r="AJ1460" s="389">
        <v>21</v>
      </c>
      <c r="AK1460" s="390">
        <v>39</v>
      </c>
      <c r="AL1460" s="333">
        <v>34.5</v>
      </c>
      <c r="AM1460" s="333">
        <v>17.364945023148149</v>
      </c>
      <c r="AN1460" s="440">
        <v>92.469652777777796</v>
      </c>
      <c r="AO1460" s="389">
        <v>43.418402777777779</v>
      </c>
      <c r="AP1460" s="388">
        <v>8.125</v>
      </c>
      <c r="AQ1460" s="389">
        <v>4</v>
      </c>
      <c r="AR1460" s="389">
        <v>2</v>
      </c>
      <c r="AS1460" s="389">
        <v>1</v>
      </c>
      <c r="AT1460" s="389">
        <v>0</v>
      </c>
      <c r="AU1460" s="389">
        <v>1</v>
      </c>
      <c r="AV1460" s="389">
        <v>4</v>
      </c>
      <c r="AW1460" s="350">
        <v>1</v>
      </c>
      <c r="AX1460" s="391">
        <v>1</v>
      </c>
      <c r="AY1460" s="83">
        <v>14</v>
      </c>
      <c r="AZ1460" s="5">
        <v>0</v>
      </c>
      <c r="BA1460" s="5" t="s">
        <v>1537</v>
      </c>
      <c r="BB1460" s="5" t="s">
        <v>1537</v>
      </c>
      <c r="BC1460" s="5" t="s">
        <v>1537</v>
      </c>
      <c r="BD1460" s="4" t="s">
        <v>3612</v>
      </c>
      <c r="BE1460" s="5">
        <v>0</v>
      </c>
      <c r="BF1460" s="5">
        <v>0</v>
      </c>
      <c r="BG1460" s="5">
        <v>1</v>
      </c>
      <c r="BH1460" s="5" t="s">
        <v>1537</v>
      </c>
      <c r="BI1460" s="289"/>
      <c r="BJ1460" s="297">
        <v>19</v>
      </c>
      <c r="BK1460" s="297">
        <v>37</v>
      </c>
    </row>
    <row r="1461" spans="1:63" x14ac:dyDescent="0.2">
      <c r="A1461" s="294" t="s">
        <v>442</v>
      </c>
      <c r="B1461" s="290" t="s">
        <v>2485</v>
      </c>
      <c r="C1461" s="340">
        <v>262</v>
      </c>
      <c r="D1461" s="341">
        <v>316</v>
      </c>
      <c r="E1461" s="341">
        <v>360</v>
      </c>
      <c r="F1461" s="341">
        <v>367</v>
      </c>
      <c r="G1461" s="341">
        <v>378</v>
      </c>
      <c r="H1461" s="341">
        <v>419</v>
      </c>
      <c r="I1461" s="342">
        <v>488</v>
      </c>
      <c r="J1461" s="340">
        <v>19</v>
      </c>
      <c r="K1461" s="341">
        <v>41</v>
      </c>
      <c r="L1461" s="341">
        <v>69</v>
      </c>
      <c r="M1461" s="341">
        <v>139</v>
      </c>
      <c r="N1461" s="340">
        <v>262</v>
      </c>
      <c r="O1461" s="341">
        <v>406</v>
      </c>
      <c r="P1461" s="341">
        <v>437</v>
      </c>
      <c r="Q1461" s="343">
        <v>406</v>
      </c>
      <c r="R1461" s="344">
        <v>437</v>
      </c>
      <c r="S1461" s="344">
        <v>478</v>
      </c>
      <c r="T1461" s="344">
        <v>469</v>
      </c>
      <c r="U1461" s="344">
        <v>520</v>
      </c>
      <c r="V1461" s="344">
        <v>520</v>
      </c>
      <c r="W1461" s="344">
        <v>47</v>
      </c>
      <c r="X1461" s="383">
        <v>53</v>
      </c>
      <c r="Y1461" s="384">
        <v>0.12</v>
      </c>
      <c r="Z1461" s="384">
        <v>0.25</v>
      </c>
      <c r="AA1461" s="384">
        <v>0.25</v>
      </c>
      <c r="AB1461" s="385">
        <v>94</v>
      </c>
      <c r="AC1461" s="385">
        <v>138</v>
      </c>
      <c r="AD1461" s="385">
        <v>44</v>
      </c>
      <c r="AE1461" s="385">
        <v>0</v>
      </c>
      <c r="AF1461" s="405">
        <v>0</v>
      </c>
      <c r="AG1461" s="333" t="s">
        <v>3968</v>
      </c>
      <c r="AH1461" s="388" t="s">
        <v>1130</v>
      </c>
      <c r="AI1461" s="388" t="s">
        <v>2475</v>
      </c>
      <c r="AJ1461" s="389">
        <v>21</v>
      </c>
      <c r="AK1461" s="390">
        <v>42</v>
      </c>
      <c r="AL1461" s="333">
        <v>34.5</v>
      </c>
      <c r="AM1461" s="333">
        <v>18.692201967592592</v>
      </c>
      <c r="AN1461" s="440">
        <v>97.790486111111122</v>
      </c>
      <c r="AO1461" s="389">
        <v>45.668402777777779</v>
      </c>
      <c r="AP1461" s="388">
        <v>8.75</v>
      </c>
      <c r="AQ1461" s="389">
        <v>4</v>
      </c>
      <c r="AR1461" s="389">
        <v>2</v>
      </c>
      <c r="AS1461" s="389">
        <v>1</v>
      </c>
      <c r="AT1461" s="389">
        <v>0</v>
      </c>
      <c r="AU1461" s="389">
        <v>1</v>
      </c>
      <c r="AV1461" s="389">
        <v>4</v>
      </c>
      <c r="AW1461" s="350">
        <v>1</v>
      </c>
      <c r="AX1461" s="391">
        <v>1</v>
      </c>
      <c r="AY1461" s="83">
        <v>14</v>
      </c>
      <c r="AZ1461" s="5">
        <v>0</v>
      </c>
      <c r="BA1461" s="5" t="s">
        <v>1537</v>
      </c>
      <c r="BB1461" s="5" t="s">
        <v>1537</v>
      </c>
      <c r="BC1461" s="5" t="s">
        <v>1537</v>
      </c>
      <c r="BD1461" s="4" t="s">
        <v>3612</v>
      </c>
      <c r="BE1461" s="5">
        <v>0</v>
      </c>
      <c r="BF1461" s="5">
        <v>0</v>
      </c>
      <c r="BG1461" s="5">
        <v>1</v>
      </c>
      <c r="BH1461" s="5" t="s">
        <v>1537</v>
      </c>
      <c r="BI1461" s="289"/>
      <c r="BJ1461" s="297">
        <v>19</v>
      </c>
      <c r="BK1461" s="297">
        <v>38</v>
      </c>
    </row>
    <row r="1462" spans="1:63" x14ac:dyDescent="0.2">
      <c r="A1462" s="294" t="s">
        <v>430</v>
      </c>
      <c r="B1462" s="290" t="s">
        <v>2474</v>
      </c>
      <c r="C1462" s="340">
        <v>171</v>
      </c>
      <c r="D1462" s="341">
        <v>179</v>
      </c>
      <c r="E1462" s="341">
        <v>189</v>
      </c>
      <c r="F1462" s="341">
        <v>192</v>
      </c>
      <c r="G1462" s="341">
        <v>196</v>
      </c>
      <c r="H1462" s="341">
        <v>213</v>
      </c>
      <c r="I1462" s="342">
        <v>229</v>
      </c>
      <c r="J1462" s="340">
        <v>19</v>
      </c>
      <c r="K1462" s="341">
        <v>41</v>
      </c>
      <c r="L1462" s="341">
        <v>16</v>
      </c>
      <c r="M1462" s="341">
        <v>30</v>
      </c>
      <c r="N1462" s="340">
        <v>171</v>
      </c>
      <c r="O1462" s="341">
        <v>211</v>
      </c>
      <c r="P1462" s="341">
        <v>226</v>
      </c>
      <c r="Q1462" s="343">
        <v>211</v>
      </c>
      <c r="R1462" s="344">
        <v>226</v>
      </c>
      <c r="S1462" s="344">
        <v>255</v>
      </c>
      <c r="T1462" s="344">
        <v>236</v>
      </c>
      <c r="U1462" s="344">
        <v>283</v>
      </c>
      <c r="V1462" s="344">
        <v>283</v>
      </c>
      <c r="W1462" s="344">
        <v>47</v>
      </c>
      <c r="X1462" s="383">
        <v>53</v>
      </c>
      <c r="Y1462" s="384">
        <v>0.12</v>
      </c>
      <c r="Z1462" s="384">
        <v>0.25</v>
      </c>
      <c r="AA1462" s="384">
        <v>0.25</v>
      </c>
      <c r="AB1462" s="385">
        <v>94</v>
      </c>
      <c r="AC1462" s="385">
        <v>138</v>
      </c>
      <c r="AD1462" s="385">
        <v>22</v>
      </c>
      <c r="AE1462" s="385">
        <v>0</v>
      </c>
      <c r="AF1462" s="405">
        <v>1</v>
      </c>
      <c r="AG1462" s="333" t="s">
        <v>3968</v>
      </c>
      <c r="AH1462" s="388" t="s">
        <v>1130</v>
      </c>
      <c r="AI1462" s="388" t="s">
        <v>2475</v>
      </c>
      <c r="AJ1462" s="389">
        <v>21</v>
      </c>
      <c r="AK1462" s="390">
        <v>9</v>
      </c>
      <c r="AL1462" s="333">
        <v>34.5</v>
      </c>
      <c r="AM1462" s="333">
        <v>4.0923755787037033</v>
      </c>
      <c r="AN1462" s="440">
        <v>38.901319444444447</v>
      </c>
      <c r="AO1462" s="389">
        <v>20.918402777777779</v>
      </c>
      <c r="AP1462" s="388">
        <v>1.875</v>
      </c>
      <c r="AQ1462" s="389">
        <v>2</v>
      </c>
      <c r="AR1462" s="389">
        <v>1</v>
      </c>
      <c r="AS1462" s="389">
        <v>1</v>
      </c>
      <c r="AT1462" s="389">
        <v>0</v>
      </c>
      <c r="AU1462" s="389">
        <v>1</v>
      </c>
      <c r="AV1462" s="389">
        <v>2</v>
      </c>
      <c r="AW1462" s="350">
        <v>1</v>
      </c>
      <c r="AX1462" s="391">
        <v>1</v>
      </c>
      <c r="AY1462" s="83">
        <v>12</v>
      </c>
      <c r="AZ1462" s="5">
        <v>0</v>
      </c>
      <c r="BA1462" s="5" t="s">
        <v>1537</v>
      </c>
      <c r="BB1462" s="5" t="s">
        <v>1537</v>
      </c>
      <c r="BC1462" s="5" t="s">
        <v>1537</v>
      </c>
      <c r="BD1462" s="4" t="s">
        <v>3612</v>
      </c>
      <c r="BE1462" s="5">
        <v>0</v>
      </c>
      <c r="BF1462" s="5">
        <v>0</v>
      </c>
      <c r="BG1462" s="5">
        <v>1</v>
      </c>
      <c r="BH1462" s="5" t="s">
        <v>1537</v>
      </c>
      <c r="BI1462" s="289"/>
      <c r="BJ1462" s="297">
        <v>19</v>
      </c>
      <c r="BK1462" s="297">
        <v>20</v>
      </c>
    </row>
    <row r="1463" spans="1:63" x14ac:dyDescent="0.2">
      <c r="A1463" s="294" t="s">
        <v>471</v>
      </c>
      <c r="B1463" s="290" t="s">
        <v>2486</v>
      </c>
      <c r="C1463" s="340">
        <v>265</v>
      </c>
      <c r="D1463" s="341">
        <v>296</v>
      </c>
      <c r="E1463" s="341">
        <v>325</v>
      </c>
      <c r="F1463" s="341">
        <v>330</v>
      </c>
      <c r="G1463" s="341">
        <v>339</v>
      </c>
      <c r="H1463" s="341">
        <v>373</v>
      </c>
      <c r="I1463" s="342">
        <v>395</v>
      </c>
      <c r="J1463" s="340">
        <v>19</v>
      </c>
      <c r="K1463" s="341">
        <v>41</v>
      </c>
      <c r="L1463" s="341">
        <v>44</v>
      </c>
      <c r="M1463" s="341">
        <v>89</v>
      </c>
      <c r="N1463" s="340">
        <v>265</v>
      </c>
      <c r="O1463" s="341">
        <v>372</v>
      </c>
      <c r="P1463" s="341">
        <v>400</v>
      </c>
      <c r="Q1463" s="343">
        <v>372</v>
      </c>
      <c r="R1463" s="344">
        <v>400</v>
      </c>
      <c r="S1463" s="344">
        <v>451</v>
      </c>
      <c r="T1463" s="344">
        <v>427</v>
      </c>
      <c r="U1463" s="344">
        <v>510</v>
      </c>
      <c r="V1463" s="344">
        <v>510</v>
      </c>
      <c r="W1463" s="344">
        <v>47</v>
      </c>
      <c r="X1463" s="383">
        <v>53</v>
      </c>
      <c r="Y1463" s="384">
        <v>0.12</v>
      </c>
      <c r="Z1463" s="384">
        <v>0.25</v>
      </c>
      <c r="AA1463" s="384">
        <v>0.25</v>
      </c>
      <c r="AB1463" s="385">
        <v>188</v>
      </c>
      <c r="AC1463" s="385">
        <v>276</v>
      </c>
      <c r="AD1463" s="385">
        <v>22</v>
      </c>
      <c r="AE1463" s="385">
        <v>0</v>
      </c>
      <c r="AF1463" s="405">
        <v>1</v>
      </c>
      <c r="AG1463" s="333" t="s">
        <v>3968</v>
      </c>
      <c r="AH1463" s="388" t="s">
        <v>1130</v>
      </c>
      <c r="AI1463" s="388" t="s">
        <v>2487</v>
      </c>
      <c r="AJ1463" s="389">
        <v>21</v>
      </c>
      <c r="AK1463" s="390">
        <v>27</v>
      </c>
      <c r="AL1463" s="333">
        <v>34.5</v>
      </c>
      <c r="AM1463" s="333">
        <v>12.05591724537037</v>
      </c>
      <c r="AN1463" s="440">
        <v>82.630486111111111</v>
      </c>
      <c r="AO1463" s="389">
        <v>39.647569444444443</v>
      </c>
      <c r="AP1463" s="388">
        <v>5.625</v>
      </c>
      <c r="AQ1463" s="389">
        <v>3</v>
      </c>
      <c r="AR1463" s="389">
        <v>1</v>
      </c>
      <c r="AS1463" s="389">
        <v>2</v>
      </c>
      <c r="AT1463" s="389">
        <v>0</v>
      </c>
      <c r="AU1463" s="389">
        <v>1</v>
      </c>
      <c r="AV1463" s="389">
        <v>2</v>
      </c>
      <c r="AW1463" s="350">
        <v>1</v>
      </c>
      <c r="AX1463" s="391">
        <v>1</v>
      </c>
      <c r="AY1463" s="83">
        <v>13</v>
      </c>
      <c r="AZ1463" s="5">
        <v>0</v>
      </c>
      <c r="BA1463" s="5" t="s">
        <v>1537</v>
      </c>
      <c r="BB1463" s="5" t="s">
        <v>1537</v>
      </c>
      <c r="BC1463" s="5" t="s">
        <v>1537</v>
      </c>
      <c r="BD1463" s="4" t="s">
        <v>3612</v>
      </c>
      <c r="BE1463" s="5">
        <v>0</v>
      </c>
      <c r="BF1463" s="5">
        <v>0</v>
      </c>
      <c r="BG1463" s="5">
        <v>1</v>
      </c>
      <c r="BH1463" s="5" t="s">
        <v>1537</v>
      </c>
      <c r="BI1463" s="289"/>
      <c r="BJ1463" s="297">
        <v>19</v>
      </c>
      <c r="BK1463" s="297">
        <v>34</v>
      </c>
    </row>
    <row r="1464" spans="1:63" x14ac:dyDescent="0.2">
      <c r="A1464" s="294" t="s">
        <v>472</v>
      </c>
      <c r="B1464" s="290" t="s">
        <v>2488</v>
      </c>
      <c r="C1464" s="340">
        <v>269</v>
      </c>
      <c r="D1464" s="341">
        <v>304</v>
      </c>
      <c r="E1464" s="341">
        <v>336</v>
      </c>
      <c r="F1464" s="341">
        <v>340</v>
      </c>
      <c r="G1464" s="341">
        <v>352</v>
      </c>
      <c r="H1464" s="341">
        <v>386</v>
      </c>
      <c r="I1464" s="342">
        <v>413</v>
      </c>
      <c r="J1464" s="340">
        <v>19</v>
      </c>
      <c r="K1464" s="341">
        <v>41</v>
      </c>
      <c r="L1464" s="341">
        <v>48</v>
      </c>
      <c r="M1464" s="341">
        <v>99</v>
      </c>
      <c r="N1464" s="340">
        <v>269</v>
      </c>
      <c r="O1464" s="341">
        <v>387</v>
      </c>
      <c r="P1464" s="341">
        <v>415</v>
      </c>
      <c r="Q1464" s="343">
        <v>387</v>
      </c>
      <c r="R1464" s="344">
        <v>415</v>
      </c>
      <c r="S1464" s="344">
        <v>466</v>
      </c>
      <c r="T1464" s="344">
        <v>449</v>
      </c>
      <c r="U1464" s="344">
        <v>524</v>
      </c>
      <c r="V1464" s="344">
        <v>524</v>
      </c>
      <c r="W1464" s="344">
        <v>47</v>
      </c>
      <c r="X1464" s="383">
        <v>53</v>
      </c>
      <c r="Y1464" s="384">
        <v>0.12</v>
      </c>
      <c r="Z1464" s="384">
        <v>0.25</v>
      </c>
      <c r="AA1464" s="384">
        <v>0.25</v>
      </c>
      <c r="AB1464" s="385">
        <v>188</v>
      </c>
      <c r="AC1464" s="385">
        <v>276</v>
      </c>
      <c r="AD1464" s="385">
        <v>22</v>
      </c>
      <c r="AE1464" s="385">
        <v>0</v>
      </c>
      <c r="AF1464" s="405">
        <v>1</v>
      </c>
      <c r="AG1464" s="333" t="s">
        <v>3968</v>
      </c>
      <c r="AH1464" s="388" t="s">
        <v>1130</v>
      </c>
      <c r="AI1464" s="388" t="s">
        <v>2487</v>
      </c>
      <c r="AJ1464" s="389">
        <v>21</v>
      </c>
      <c r="AK1464" s="390">
        <v>30</v>
      </c>
      <c r="AL1464" s="333">
        <v>34.5</v>
      </c>
      <c r="AM1464" s="333">
        <v>13.383174189814815</v>
      </c>
      <c r="AN1464" s="440">
        <v>76.538819444444457</v>
      </c>
      <c r="AO1464" s="389">
        <v>37.501736111111114</v>
      </c>
      <c r="AP1464" s="388">
        <v>6.25</v>
      </c>
      <c r="AQ1464" s="389">
        <v>3</v>
      </c>
      <c r="AR1464" s="389">
        <v>1</v>
      </c>
      <c r="AS1464" s="389">
        <v>2</v>
      </c>
      <c r="AT1464" s="389">
        <v>0</v>
      </c>
      <c r="AU1464" s="389">
        <v>0</v>
      </c>
      <c r="AV1464" s="389">
        <v>2</v>
      </c>
      <c r="AW1464" s="350">
        <v>1</v>
      </c>
      <c r="AX1464" s="391">
        <v>1</v>
      </c>
      <c r="AY1464" s="83">
        <v>13</v>
      </c>
      <c r="AZ1464" s="5">
        <v>0</v>
      </c>
      <c r="BA1464" s="5" t="s">
        <v>1537</v>
      </c>
      <c r="BB1464" s="5" t="s">
        <v>1537</v>
      </c>
      <c r="BC1464" s="5" t="s">
        <v>1537</v>
      </c>
      <c r="BD1464" s="4" t="s">
        <v>3612</v>
      </c>
      <c r="BE1464" s="5">
        <v>0</v>
      </c>
      <c r="BF1464" s="5">
        <v>0</v>
      </c>
      <c r="BG1464" s="5">
        <v>1</v>
      </c>
      <c r="BH1464" s="5" t="s">
        <v>1537</v>
      </c>
      <c r="BI1464" s="289"/>
      <c r="BJ1464" s="297">
        <v>19</v>
      </c>
      <c r="BK1464" s="297">
        <v>36</v>
      </c>
    </row>
    <row r="1465" spans="1:63" x14ac:dyDescent="0.2">
      <c r="A1465" s="294" t="s">
        <v>473</v>
      </c>
      <c r="B1465" s="290" t="s">
        <v>2489</v>
      </c>
      <c r="C1465" s="340">
        <v>274</v>
      </c>
      <c r="D1465" s="341">
        <v>315</v>
      </c>
      <c r="E1465" s="341">
        <v>350</v>
      </c>
      <c r="F1465" s="341">
        <v>355</v>
      </c>
      <c r="G1465" s="341">
        <v>366</v>
      </c>
      <c r="H1465" s="341">
        <v>403</v>
      </c>
      <c r="I1465" s="342">
        <v>434</v>
      </c>
      <c r="J1465" s="340">
        <v>19</v>
      </c>
      <c r="K1465" s="341">
        <v>41</v>
      </c>
      <c r="L1465" s="341">
        <v>53</v>
      </c>
      <c r="M1465" s="341">
        <v>109</v>
      </c>
      <c r="N1465" s="340">
        <v>274</v>
      </c>
      <c r="O1465" s="341">
        <v>403</v>
      </c>
      <c r="P1465" s="341">
        <v>433</v>
      </c>
      <c r="Q1465" s="343">
        <v>403</v>
      </c>
      <c r="R1465" s="344">
        <v>433</v>
      </c>
      <c r="S1465" s="344">
        <v>480</v>
      </c>
      <c r="T1465" s="344">
        <v>458</v>
      </c>
      <c r="U1465" s="344">
        <v>540</v>
      </c>
      <c r="V1465" s="344">
        <v>540</v>
      </c>
      <c r="W1465" s="344">
        <v>47</v>
      </c>
      <c r="X1465" s="383">
        <v>53</v>
      </c>
      <c r="Y1465" s="384">
        <v>0.12</v>
      </c>
      <c r="Z1465" s="384">
        <v>0.25</v>
      </c>
      <c r="AA1465" s="384">
        <v>0.25</v>
      </c>
      <c r="AB1465" s="385">
        <v>188</v>
      </c>
      <c r="AC1465" s="385">
        <v>276</v>
      </c>
      <c r="AD1465" s="385">
        <v>22</v>
      </c>
      <c r="AE1465" s="385">
        <v>0</v>
      </c>
      <c r="AF1465" s="405">
        <v>1</v>
      </c>
      <c r="AG1465" s="333" t="s">
        <v>3968</v>
      </c>
      <c r="AH1465" s="388" t="s">
        <v>1130</v>
      </c>
      <c r="AI1465" s="388" t="s">
        <v>2487</v>
      </c>
      <c r="AJ1465" s="389">
        <v>21</v>
      </c>
      <c r="AK1465" s="390">
        <v>33</v>
      </c>
      <c r="AL1465" s="333">
        <v>34.5</v>
      </c>
      <c r="AM1465" s="333">
        <v>14.71043113425926</v>
      </c>
      <c r="AN1465" s="440">
        <v>79.797152777777782</v>
      </c>
      <c r="AO1465" s="389">
        <v>38.897569444444443</v>
      </c>
      <c r="AP1465" s="388">
        <v>6.875</v>
      </c>
      <c r="AQ1465" s="389">
        <v>3</v>
      </c>
      <c r="AR1465" s="389">
        <v>1</v>
      </c>
      <c r="AS1465" s="389">
        <v>2</v>
      </c>
      <c r="AT1465" s="389">
        <v>0</v>
      </c>
      <c r="AU1465" s="389">
        <v>0</v>
      </c>
      <c r="AV1465" s="389">
        <v>2</v>
      </c>
      <c r="AW1465" s="350">
        <v>1</v>
      </c>
      <c r="AX1465" s="391">
        <v>1</v>
      </c>
      <c r="AY1465" s="83">
        <v>13</v>
      </c>
      <c r="AZ1465" s="5">
        <v>0</v>
      </c>
      <c r="BA1465" s="5" t="s">
        <v>1537</v>
      </c>
      <c r="BB1465" s="5" t="s">
        <v>1537</v>
      </c>
      <c r="BC1465" s="5" t="s">
        <v>1537</v>
      </c>
      <c r="BD1465" s="4" t="s">
        <v>3612</v>
      </c>
      <c r="BE1465" s="5">
        <v>0</v>
      </c>
      <c r="BF1465" s="5">
        <v>0</v>
      </c>
      <c r="BG1465" s="5">
        <v>1</v>
      </c>
      <c r="BH1465" s="5" t="s">
        <v>1537</v>
      </c>
      <c r="BI1465" s="289"/>
      <c r="BJ1465" s="297">
        <v>19</v>
      </c>
      <c r="BK1465" s="297">
        <v>37</v>
      </c>
    </row>
    <row r="1466" spans="1:63" x14ac:dyDescent="0.2">
      <c r="A1466" s="294" t="s">
        <v>474</v>
      </c>
      <c r="B1466" s="290" t="s">
        <v>2490</v>
      </c>
      <c r="C1466" s="340">
        <v>279</v>
      </c>
      <c r="D1466" s="341">
        <v>323</v>
      </c>
      <c r="E1466" s="341">
        <v>361</v>
      </c>
      <c r="F1466" s="341">
        <v>367</v>
      </c>
      <c r="G1466" s="341">
        <v>378</v>
      </c>
      <c r="H1466" s="341">
        <v>417</v>
      </c>
      <c r="I1466" s="342">
        <v>452</v>
      </c>
      <c r="J1466" s="340">
        <v>19</v>
      </c>
      <c r="K1466" s="341">
        <v>41</v>
      </c>
      <c r="L1466" s="341">
        <v>59</v>
      </c>
      <c r="M1466" s="341">
        <v>118</v>
      </c>
      <c r="N1466" s="340">
        <v>279</v>
      </c>
      <c r="O1466" s="341">
        <v>424</v>
      </c>
      <c r="P1466" s="341">
        <v>456</v>
      </c>
      <c r="Q1466" s="343">
        <v>424</v>
      </c>
      <c r="R1466" s="344">
        <v>456</v>
      </c>
      <c r="S1466" s="344">
        <v>519</v>
      </c>
      <c r="T1466" s="344">
        <v>476</v>
      </c>
      <c r="U1466" s="344">
        <v>588</v>
      </c>
      <c r="V1466" s="344">
        <v>588</v>
      </c>
      <c r="W1466" s="344">
        <v>47</v>
      </c>
      <c r="X1466" s="383">
        <v>53</v>
      </c>
      <c r="Y1466" s="384">
        <v>0.12</v>
      </c>
      <c r="Z1466" s="384">
        <v>0.25</v>
      </c>
      <c r="AA1466" s="384">
        <v>0.25</v>
      </c>
      <c r="AB1466" s="385">
        <v>188</v>
      </c>
      <c r="AC1466" s="385">
        <v>276</v>
      </c>
      <c r="AD1466" s="385">
        <v>44</v>
      </c>
      <c r="AE1466" s="385">
        <v>0</v>
      </c>
      <c r="AF1466" s="405">
        <v>1</v>
      </c>
      <c r="AG1466" s="333" t="s">
        <v>3968</v>
      </c>
      <c r="AH1466" s="388" t="s">
        <v>1130</v>
      </c>
      <c r="AI1466" s="388" t="s">
        <v>2487</v>
      </c>
      <c r="AJ1466" s="389">
        <v>21</v>
      </c>
      <c r="AK1466" s="390">
        <v>36</v>
      </c>
      <c r="AL1466" s="333">
        <v>34.5</v>
      </c>
      <c r="AM1466" s="333">
        <v>16.037688078703702</v>
      </c>
      <c r="AN1466" s="440">
        <v>83.415486111111107</v>
      </c>
      <c r="AO1466" s="389">
        <v>40.293402777777779</v>
      </c>
      <c r="AP1466" s="388">
        <v>7.5</v>
      </c>
      <c r="AQ1466" s="389">
        <v>4</v>
      </c>
      <c r="AR1466" s="389">
        <v>2</v>
      </c>
      <c r="AS1466" s="389">
        <v>2</v>
      </c>
      <c r="AT1466" s="389">
        <v>0</v>
      </c>
      <c r="AU1466" s="389">
        <v>0</v>
      </c>
      <c r="AV1466" s="389">
        <v>4</v>
      </c>
      <c r="AW1466" s="350">
        <v>1</v>
      </c>
      <c r="AX1466" s="391">
        <v>1</v>
      </c>
      <c r="AY1466" s="83">
        <v>14</v>
      </c>
      <c r="AZ1466" s="5">
        <v>0</v>
      </c>
      <c r="BA1466" s="5" t="s">
        <v>1537</v>
      </c>
      <c r="BB1466" s="5" t="s">
        <v>1537</v>
      </c>
      <c r="BC1466" s="5" t="s">
        <v>1537</v>
      </c>
      <c r="BD1466" s="4" t="s">
        <v>3612</v>
      </c>
      <c r="BE1466" s="5">
        <v>0</v>
      </c>
      <c r="BF1466" s="5">
        <v>0</v>
      </c>
      <c r="BG1466" s="5">
        <v>1</v>
      </c>
      <c r="BH1466" s="5" t="s">
        <v>1537</v>
      </c>
      <c r="BI1466" s="289"/>
      <c r="BJ1466" s="297">
        <v>19</v>
      </c>
      <c r="BK1466" s="297">
        <v>38</v>
      </c>
    </row>
    <row r="1467" spans="1:63" x14ac:dyDescent="0.2">
      <c r="A1467" s="294" t="s">
        <v>475</v>
      </c>
      <c r="B1467" s="290" t="s">
        <v>2491</v>
      </c>
      <c r="C1467" s="340">
        <v>286</v>
      </c>
      <c r="D1467" s="341">
        <v>334</v>
      </c>
      <c r="E1467" s="341">
        <v>375</v>
      </c>
      <c r="F1467" s="341">
        <v>381</v>
      </c>
      <c r="G1467" s="341">
        <v>394</v>
      </c>
      <c r="H1467" s="341">
        <v>435</v>
      </c>
      <c r="I1467" s="342">
        <v>476</v>
      </c>
      <c r="J1467" s="340">
        <v>19</v>
      </c>
      <c r="K1467" s="341">
        <v>41</v>
      </c>
      <c r="L1467" s="341">
        <v>64</v>
      </c>
      <c r="M1467" s="341">
        <v>129</v>
      </c>
      <c r="N1467" s="340">
        <v>286</v>
      </c>
      <c r="O1467" s="341">
        <v>441</v>
      </c>
      <c r="P1467" s="341">
        <v>470</v>
      </c>
      <c r="Q1467" s="343">
        <v>441</v>
      </c>
      <c r="R1467" s="344">
        <v>470</v>
      </c>
      <c r="S1467" s="344">
        <v>535</v>
      </c>
      <c r="T1467" s="344">
        <v>501</v>
      </c>
      <c r="U1467" s="344">
        <v>607</v>
      </c>
      <c r="V1467" s="344">
        <v>607</v>
      </c>
      <c r="W1467" s="344">
        <v>47</v>
      </c>
      <c r="X1467" s="383">
        <v>53</v>
      </c>
      <c r="Y1467" s="384">
        <v>0.12</v>
      </c>
      <c r="Z1467" s="384">
        <v>0.25</v>
      </c>
      <c r="AA1467" s="384">
        <v>0.25</v>
      </c>
      <c r="AB1467" s="385">
        <v>188</v>
      </c>
      <c r="AC1467" s="385">
        <v>276</v>
      </c>
      <c r="AD1467" s="385">
        <v>44</v>
      </c>
      <c r="AE1467" s="385">
        <v>0</v>
      </c>
      <c r="AF1467" s="405">
        <v>1</v>
      </c>
      <c r="AG1467" s="333" t="s">
        <v>3968</v>
      </c>
      <c r="AH1467" s="388" t="s">
        <v>1130</v>
      </c>
      <c r="AI1467" s="388" t="s">
        <v>2487</v>
      </c>
      <c r="AJ1467" s="389">
        <v>21</v>
      </c>
      <c r="AK1467" s="390">
        <v>39</v>
      </c>
      <c r="AL1467" s="333">
        <v>34.5</v>
      </c>
      <c r="AM1467" s="333">
        <v>17.364945023148149</v>
      </c>
      <c r="AN1467" s="440">
        <v>86.673819444444447</v>
      </c>
      <c r="AO1467" s="389">
        <v>41.689236111111114</v>
      </c>
      <c r="AP1467" s="388">
        <v>8.125</v>
      </c>
      <c r="AQ1467" s="389">
        <v>4</v>
      </c>
      <c r="AR1467" s="389">
        <v>2</v>
      </c>
      <c r="AS1467" s="389">
        <v>2</v>
      </c>
      <c r="AT1467" s="389">
        <v>0</v>
      </c>
      <c r="AU1467" s="389">
        <v>0</v>
      </c>
      <c r="AV1467" s="389">
        <v>4</v>
      </c>
      <c r="AW1467" s="350">
        <v>1</v>
      </c>
      <c r="AX1467" s="391">
        <v>1</v>
      </c>
      <c r="AY1467" s="83">
        <v>14</v>
      </c>
      <c r="AZ1467" s="5">
        <v>0</v>
      </c>
      <c r="BA1467" s="5" t="s">
        <v>1537</v>
      </c>
      <c r="BB1467" s="5" t="s">
        <v>1537</v>
      </c>
      <c r="BC1467" s="5" t="s">
        <v>1537</v>
      </c>
      <c r="BD1467" s="4" t="s">
        <v>3612</v>
      </c>
      <c r="BE1467" s="5">
        <v>0</v>
      </c>
      <c r="BF1467" s="5">
        <v>0</v>
      </c>
      <c r="BG1467" s="5">
        <v>1</v>
      </c>
      <c r="BH1467" s="5" t="s">
        <v>1537</v>
      </c>
      <c r="BI1467" s="289"/>
      <c r="BJ1467" s="297">
        <v>19</v>
      </c>
      <c r="BK1467" s="297">
        <v>40</v>
      </c>
    </row>
    <row r="1468" spans="1:63" x14ac:dyDescent="0.2">
      <c r="A1468" s="294" t="s">
        <v>476</v>
      </c>
      <c r="B1468" s="290" t="s">
        <v>2492</v>
      </c>
      <c r="C1468" s="340">
        <v>291</v>
      </c>
      <c r="D1468" s="341">
        <v>343</v>
      </c>
      <c r="E1468" s="341">
        <v>388</v>
      </c>
      <c r="F1468" s="341">
        <v>395</v>
      </c>
      <c r="G1468" s="341">
        <v>408</v>
      </c>
      <c r="H1468" s="341">
        <v>450</v>
      </c>
      <c r="I1468" s="342">
        <v>495</v>
      </c>
      <c r="J1468" s="340">
        <v>19</v>
      </c>
      <c r="K1468" s="341">
        <v>41</v>
      </c>
      <c r="L1468" s="341">
        <v>68</v>
      </c>
      <c r="M1468" s="341">
        <v>138</v>
      </c>
      <c r="N1468" s="340">
        <v>291</v>
      </c>
      <c r="O1468" s="341">
        <v>448</v>
      </c>
      <c r="P1468" s="341">
        <v>483</v>
      </c>
      <c r="Q1468" s="343">
        <v>448</v>
      </c>
      <c r="R1468" s="344">
        <v>483</v>
      </c>
      <c r="S1468" s="344">
        <v>547</v>
      </c>
      <c r="T1468" s="344">
        <v>510</v>
      </c>
      <c r="U1468" s="344">
        <v>619</v>
      </c>
      <c r="V1468" s="344">
        <v>619</v>
      </c>
      <c r="W1468" s="344">
        <v>47</v>
      </c>
      <c r="X1468" s="383">
        <v>53</v>
      </c>
      <c r="Y1468" s="384">
        <v>0.12</v>
      </c>
      <c r="Z1468" s="384">
        <v>0.25</v>
      </c>
      <c r="AA1468" s="384">
        <v>0.25</v>
      </c>
      <c r="AB1468" s="385">
        <v>188</v>
      </c>
      <c r="AC1468" s="385">
        <v>276</v>
      </c>
      <c r="AD1468" s="385">
        <v>44</v>
      </c>
      <c r="AE1468" s="385">
        <v>0</v>
      </c>
      <c r="AF1468" s="405">
        <v>1</v>
      </c>
      <c r="AG1468" s="333" t="s">
        <v>3968</v>
      </c>
      <c r="AH1468" s="388" t="s">
        <v>1130</v>
      </c>
      <c r="AI1468" s="388" t="s">
        <v>2487</v>
      </c>
      <c r="AJ1468" s="389">
        <v>21</v>
      </c>
      <c r="AK1468" s="390">
        <v>42</v>
      </c>
      <c r="AL1468" s="333">
        <v>34.5</v>
      </c>
      <c r="AM1468" s="333">
        <v>18.692201967592592</v>
      </c>
      <c r="AN1468" s="440">
        <v>89.932152777777787</v>
      </c>
      <c r="AO1468" s="389">
        <v>43.085069444444443</v>
      </c>
      <c r="AP1468" s="388">
        <v>8.75</v>
      </c>
      <c r="AQ1468" s="389">
        <v>4</v>
      </c>
      <c r="AR1468" s="389">
        <v>2</v>
      </c>
      <c r="AS1468" s="389">
        <v>2</v>
      </c>
      <c r="AT1468" s="389">
        <v>0</v>
      </c>
      <c r="AU1468" s="389">
        <v>0</v>
      </c>
      <c r="AV1468" s="389">
        <v>4</v>
      </c>
      <c r="AW1468" s="350">
        <v>1</v>
      </c>
      <c r="AX1468" s="391">
        <v>1</v>
      </c>
      <c r="AY1468" s="83">
        <v>14</v>
      </c>
      <c r="AZ1468" s="5">
        <v>0</v>
      </c>
      <c r="BA1468" s="5" t="s">
        <v>1537</v>
      </c>
      <c r="BB1468" s="5" t="s">
        <v>1537</v>
      </c>
      <c r="BC1468" s="5" t="s">
        <v>1537</v>
      </c>
      <c r="BD1468" s="4" t="s">
        <v>3612</v>
      </c>
      <c r="BE1468" s="5">
        <v>0</v>
      </c>
      <c r="BF1468" s="5">
        <v>0</v>
      </c>
      <c r="BG1468" s="5">
        <v>1</v>
      </c>
      <c r="BH1468" s="5" t="s">
        <v>1537</v>
      </c>
      <c r="BI1468" s="289"/>
      <c r="BJ1468" s="297">
        <v>19</v>
      </c>
      <c r="BK1468" s="297">
        <v>41</v>
      </c>
    </row>
    <row r="1469" spans="1:63" x14ac:dyDescent="0.2">
      <c r="A1469" s="294" t="s">
        <v>477</v>
      </c>
      <c r="B1469" s="290" t="s">
        <v>2493</v>
      </c>
      <c r="C1469" s="340">
        <v>409</v>
      </c>
      <c r="D1469" s="341">
        <v>466</v>
      </c>
      <c r="E1469" s="341">
        <v>518</v>
      </c>
      <c r="F1469" s="341">
        <v>525</v>
      </c>
      <c r="G1469" s="341">
        <v>542</v>
      </c>
      <c r="H1469" s="341">
        <v>597</v>
      </c>
      <c r="I1469" s="342">
        <v>628</v>
      </c>
      <c r="J1469" s="340">
        <v>19</v>
      </c>
      <c r="K1469" s="341">
        <v>41</v>
      </c>
      <c r="L1469" s="341">
        <v>78</v>
      </c>
      <c r="M1469" s="341">
        <v>157</v>
      </c>
      <c r="N1469" s="340">
        <v>409</v>
      </c>
      <c r="O1469" s="341">
        <v>612</v>
      </c>
      <c r="P1469" s="341">
        <v>658</v>
      </c>
      <c r="Q1469" s="343">
        <v>612</v>
      </c>
      <c r="R1469" s="344">
        <v>658</v>
      </c>
      <c r="S1469" s="344">
        <v>749</v>
      </c>
      <c r="T1469" s="344">
        <v>676</v>
      </c>
      <c r="U1469" s="344">
        <v>864</v>
      </c>
      <c r="V1469" s="344">
        <v>864</v>
      </c>
      <c r="W1469" s="344">
        <v>47</v>
      </c>
      <c r="X1469" s="383">
        <v>53</v>
      </c>
      <c r="Y1469" s="384">
        <v>0.12</v>
      </c>
      <c r="Z1469" s="384">
        <v>0.25</v>
      </c>
      <c r="AA1469" s="384">
        <v>0.25</v>
      </c>
      <c r="AB1469" s="385">
        <v>376</v>
      </c>
      <c r="AC1469" s="385">
        <v>552</v>
      </c>
      <c r="AD1469" s="385">
        <v>44</v>
      </c>
      <c r="AE1469" s="385">
        <v>0</v>
      </c>
      <c r="AF1469" s="405">
        <v>0</v>
      </c>
      <c r="AG1469" s="333" t="s">
        <v>3968</v>
      </c>
      <c r="AH1469" s="388" t="s">
        <v>1130</v>
      </c>
      <c r="AI1469" s="388" t="s">
        <v>2487</v>
      </c>
      <c r="AJ1469" s="389">
        <v>21</v>
      </c>
      <c r="AK1469" s="390">
        <v>48</v>
      </c>
      <c r="AL1469" s="333">
        <v>34.5</v>
      </c>
      <c r="AM1469" s="333">
        <v>21.346715856481481</v>
      </c>
      <c r="AN1469" s="440">
        <v>118.61340277777779</v>
      </c>
      <c r="AO1469" s="389">
        <v>54.678819444444443</v>
      </c>
      <c r="AP1469" s="388">
        <v>10</v>
      </c>
      <c r="AQ1469" s="389">
        <v>6</v>
      </c>
      <c r="AR1469" s="389">
        <v>2</v>
      </c>
      <c r="AS1469" s="389">
        <v>4</v>
      </c>
      <c r="AT1469" s="389">
        <v>0</v>
      </c>
      <c r="AU1469" s="389">
        <v>0</v>
      </c>
      <c r="AV1469" s="389">
        <v>4</v>
      </c>
      <c r="AW1469" s="350">
        <v>2</v>
      </c>
      <c r="AX1469" s="391">
        <v>1</v>
      </c>
      <c r="AY1469" s="83">
        <v>16</v>
      </c>
      <c r="AZ1469" s="5">
        <v>0</v>
      </c>
      <c r="BA1469" s="5" t="s">
        <v>1537</v>
      </c>
      <c r="BB1469" s="5" t="s">
        <v>1537</v>
      </c>
      <c r="BC1469" s="5" t="s">
        <v>1537</v>
      </c>
      <c r="BD1469" s="4" t="s">
        <v>3612</v>
      </c>
      <c r="BE1469" s="5">
        <v>0</v>
      </c>
      <c r="BF1469" s="5">
        <v>0</v>
      </c>
      <c r="BG1469" s="5">
        <v>1</v>
      </c>
      <c r="BH1469" s="5" t="s">
        <v>1537</v>
      </c>
      <c r="BI1469" s="289"/>
      <c r="BJ1469" s="297">
        <v>19</v>
      </c>
      <c r="BK1469" s="297">
        <v>55</v>
      </c>
    </row>
    <row r="1470" spans="1:63" x14ac:dyDescent="0.2">
      <c r="A1470" s="294" t="s">
        <v>478</v>
      </c>
      <c r="B1470" s="290" t="s">
        <v>2494</v>
      </c>
      <c r="C1470" s="340">
        <v>418</v>
      </c>
      <c r="D1470" s="341">
        <v>485</v>
      </c>
      <c r="E1470" s="341">
        <v>541</v>
      </c>
      <c r="F1470" s="341">
        <v>549</v>
      </c>
      <c r="G1470" s="341">
        <v>568</v>
      </c>
      <c r="H1470" s="341">
        <v>626</v>
      </c>
      <c r="I1470" s="342">
        <v>667</v>
      </c>
      <c r="J1470" s="340">
        <v>19</v>
      </c>
      <c r="K1470" s="341">
        <v>41</v>
      </c>
      <c r="L1470" s="341">
        <v>87</v>
      </c>
      <c r="M1470" s="341">
        <v>178</v>
      </c>
      <c r="N1470" s="340">
        <v>418</v>
      </c>
      <c r="O1470" s="341">
        <v>633</v>
      </c>
      <c r="P1470" s="341">
        <v>682</v>
      </c>
      <c r="Q1470" s="343">
        <v>633</v>
      </c>
      <c r="R1470" s="344">
        <v>682</v>
      </c>
      <c r="S1470" s="344">
        <v>775</v>
      </c>
      <c r="T1470" s="344">
        <v>731</v>
      </c>
      <c r="U1470" s="344">
        <v>889</v>
      </c>
      <c r="V1470" s="344">
        <v>889</v>
      </c>
      <c r="W1470" s="344">
        <v>47</v>
      </c>
      <c r="X1470" s="383">
        <v>53</v>
      </c>
      <c r="Y1470" s="384">
        <v>0.12</v>
      </c>
      <c r="Z1470" s="384">
        <v>0.25</v>
      </c>
      <c r="AA1470" s="384">
        <v>0.25</v>
      </c>
      <c r="AB1470" s="385">
        <v>376</v>
      </c>
      <c r="AC1470" s="385">
        <v>552</v>
      </c>
      <c r="AD1470" s="385">
        <v>44</v>
      </c>
      <c r="AE1470" s="385">
        <v>0</v>
      </c>
      <c r="AF1470" s="405">
        <v>0</v>
      </c>
      <c r="AG1470" s="333" t="s">
        <v>3968</v>
      </c>
      <c r="AH1470" s="388" t="s">
        <v>1130</v>
      </c>
      <c r="AI1470" s="388" t="s">
        <v>2487</v>
      </c>
      <c r="AJ1470" s="389">
        <v>21</v>
      </c>
      <c r="AK1470" s="390">
        <v>54</v>
      </c>
      <c r="AL1470" s="333">
        <v>34.5</v>
      </c>
      <c r="AM1470" s="333">
        <v>24.00122974537037</v>
      </c>
      <c r="AN1470" s="440">
        <v>125.13006944444446</v>
      </c>
      <c r="AO1470" s="389">
        <v>57.470486111111107</v>
      </c>
      <c r="AP1470" s="388">
        <v>11.25</v>
      </c>
      <c r="AQ1470" s="389">
        <v>6</v>
      </c>
      <c r="AR1470" s="389">
        <v>2</v>
      </c>
      <c r="AS1470" s="389">
        <v>4</v>
      </c>
      <c r="AT1470" s="389">
        <v>0</v>
      </c>
      <c r="AU1470" s="389">
        <v>0</v>
      </c>
      <c r="AV1470" s="389">
        <v>4</v>
      </c>
      <c r="AW1470" s="350">
        <v>2</v>
      </c>
      <c r="AX1470" s="391">
        <v>2</v>
      </c>
      <c r="AY1470" s="83">
        <v>21</v>
      </c>
      <c r="AZ1470" s="5">
        <v>0</v>
      </c>
      <c r="BA1470" s="5" t="s">
        <v>1537</v>
      </c>
      <c r="BB1470" s="5" t="s">
        <v>1537</v>
      </c>
      <c r="BC1470" s="5" t="s">
        <v>1537</v>
      </c>
      <c r="BD1470" s="4" t="s">
        <v>3612</v>
      </c>
      <c r="BE1470" s="5">
        <v>0</v>
      </c>
      <c r="BF1470" s="5">
        <v>0</v>
      </c>
      <c r="BG1470" s="5">
        <v>1</v>
      </c>
      <c r="BH1470" s="5" t="s">
        <v>1537</v>
      </c>
      <c r="BI1470" s="289"/>
      <c r="BJ1470" s="297">
        <v>19</v>
      </c>
      <c r="BK1470" s="297">
        <v>57</v>
      </c>
    </row>
    <row r="1471" spans="1:63" x14ac:dyDescent="0.2">
      <c r="A1471" s="294" t="s">
        <v>479</v>
      </c>
      <c r="B1471" s="290" t="s">
        <v>2495</v>
      </c>
      <c r="C1471" s="340">
        <v>423</v>
      </c>
      <c r="D1471" s="341">
        <v>499</v>
      </c>
      <c r="E1471" s="341">
        <v>563</v>
      </c>
      <c r="F1471" s="341">
        <v>570</v>
      </c>
      <c r="G1471" s="341">
        <v>590</v>
      </c>
      <c r="H1471" s="341">
        <v>652</v>
      </c>
      <c r="I1471" s="342">
        <v>703</v>
      </c>
      <c r="J1471" s="340">
        <v>19</v>
      </c>
      <c r="K1471" s="341">
        <v>41</v>
      </c>
      <c r="L1471" s="341">
        <v>98</v>
      </c>
      <c r="M1471" s="341">
        <v>197</v>
      </c>
      <c r="N1471" s="340">
        <v>423</v>
      </c>
      <c r="O1471" s="341">
        <v>665</v>
      </c>
      <c r="P1471" s="341">
        <v>710</v>
      </c>
      <c r="Q1471" s="343">
        <v>665</v>
      </c>
      <c r="R1471" s="344">
        <v>710</v>
      </c>
      <c r="S1471" s="344">
        <v>804</v>
      </c>
      <c r="T1471" s="344">
        <v>773</v>
      </c>
      <c r="U1471" s="344">
        <v>918</v>
      </c>
      <c r="V1471" s="344">
        <v>918</v>
      </c>
      <c r="W1471" s="344">
        <v>47</v>
      </c>
      <c r="X1471" s="383">
        <v>53</v>
      </c>
      <c r="Y1471" s="384">
        <v>0.12</v>
      </c>
      <c r="Z1471" s="384">
        <v>0.25</v>
      </c>
      <c r="AA1471" s="384">
        <v>0.25</v>
      </c>
      <c r="AB1471" s="385">
        <v>376</v>
      </c>
      <c r="AC1471" s="385">
        <v>552</v>
      </c>
      <c r="AD1471" s="385">
        <v>44</v>
      </c>
      <c r="AE1471" s="385">
        <v>0</v>
      </c>
      <c r="AF1471" s="405">
        <v>0</v>
      </c>
      <c r="AG1471" s="333" t="s">
        <v>3968</v>
      </c>
      <c r="AH1471" s="388" t="s">
        <v>1130</v>
      </c>
      <c r="AI1471" s="388" t="s">
        <v>2487</v>
      </c>
      <c r="AJ1471" s="389">
        <v>21</v>
      </c>
      <c r="AK1471" s="390">
        <v>60</v>
      </c>
      <c r="AL1471" s="333">
        <v>34.5</v>
      </c>
      <c r="AM1471" s="333">
        <v>26.65574363425926</v>
      </c>
      <c r="AN1471" s="440">
        <v>131.64673611111112</v>
      </c>
      <c r="AO1471" s="389">
        <v>60.262152777777779</v>
      </c>
      <c r="AP1471" s="388">
        <v>12.5</v>
      </c>
      <c r="AQ1471" s="389">
        <v>6</v>
      </c>
      <c r="AR1471" s="389">
        <v>2</v>
      </c>
      <c r="AS1471" s="389">
        <v>4</v>
      </c>
      <c r="AT1471" s="389">
        <v>0</v>
      </c>
      <c r="AU1471" s="389">
        <v>0</v>
      </c>
      <c r="AV1471" s="389">
        <v>4</v>
      </c>
      <c r="AW1471" s="350">
        <v>2</v>
      </c>
      <c r="AX1471" s="391">
        <v>2</v>
      </c>
      <c r="AY1471" s="83">
        <v>21</v>
      </c>
      <c r="AZ1471" s="5">
        <v>0</v>
      </c>
      <c r="BA1471" s="5" t="s">
        <v>1537</v>
      </c>
      <c r="BB1471" s="5" t="s">
        <v>1537</v>
      </c>
      <c r="BC1471" s="5" t="s">
        <v>1537</v>
      </c>
      <c r="BD1471" s="4" t="s">
        <v>3612</v>
      </c>
      <c r="BE1471" s="5">
        <v>0</v>
      </c>
      <c r="BF1471" s="5">
        <v>0</v>
      </c>
      <c r="BG1471" s="5">
        <v>1</v>
      </c>
      <c r="BH1471" s="5" t="s">
        <v>1537</v>
      </c>
      <c r="BI1471" s="289"/>
      <c r="BJ1471" s="297">
        <v>19</v>
      </c>
      <c r="BK1471" s="297">
        <v>59</v>
      </c>
    </row>
    <row r="1472" spans="1:63" x14ac:dyDescent="0.2">
      <c r="A1472" s="294" t="s">
        <v>480</v>
      </c>
      <c r="B1472" s="290" t="s">
        <v>2496</v>
      </c>
      <c r="C1472" s="340">
        <v>250</v>
      </c>
      <c r="D1472" s="341">
        <v>288</v>
      </c>
      <c r="E1472" s="341">
        <v>320</v>
      </c>
      <c r="F1472" s="341">
        <v>326</v>
      </c>
      <c r="G1472" s="341">
        <v>335</v>
      </c>
      <c r="H1472" s="341">
        <v>370</v>
      </c>
      <c r="I1472" s="342">
        <v>420</v>
      </c>
      <c r="J1472" s="340">
        <v>19</v>
      </c>
      <c r="K1472" s="341">
        <v>41</v>
      </c>
      <c r="L1472" s="341">
        <v>49</v>
      </c>
      <c r="M1472" s="341">
        <v>102</v>
      </c>
      <c r="N1472" s="340">
        <v>250</v>
      </c>
      <c r="O1472" s="341">
        <v>367</v>
      </c>
      <c r="P1472" s="341">
        <v>396</v>
      </c>
      <c r="Q1472" s="343">
        <v>367</v>
      </c>
      <c r="R1472" s="344">
        <v>396</v>
      </c>
      <c r="S1472" s="344">
        <v>441</v>
      </c>
      <c r="T1472" s="344">
        <v>423</v>
      </c>
      <c r="U1472" s="344">
        <v>503</v>
      </c>
      <c r="V1472" s="344">
        <v>503</v>
      </c>
      <c r="W1472" s="344">
        <v>47</v>
      </c>
      <c r="X1472" s="383">
        <v>53</v>
      </c>
      <c r="Y1472" s="384">
        <v>0.12</v>
      </c>
      <c r="Z1472" s="384">
        <v>0.25</v>
      </c>
      <c r="AA1472" s="384">
        <v>0.25</v>
      </c>
      <c r="AB1472" s="385">
        <v>94</v>
      </c>
      <c r="AC1472" s="385">
        <v>276</v>
      </c>
      <c r="AD1472" s="385">
        <v>44</v>
      </c>
      <c r="AE1472" s="385">
        <v>0</v>
      </c>
      <c r="AF1472" s="405">
        <v>0</v>
      </c>
      <c r="AG1472" s="333" t="s">
        <v>3968</v>
      </c>
      <c r="AH1472" s="388" t="s">
        <v>1130</v>
      </c>
      <c r="AI1472" s="388" t="s">
        <v>2497</v>
      </c>
      <c r="AJ1472" s="389">
        <v>21</v>
      </c>
      <c r="AK1472" s="390">
        <v>30</v>
      </c>
      <c r="AL1472" s="333">
        <v>34.5</v>
      </c>
      <c r="AM1472" s="333">
        <v>13.383174189814815</v>
      </c>
      <c r="AN1472" s="440">
        <v>65.830069444444447</v>
      </c>
      <c r="AO1472" s="389">
        <v>31.470486111111111</v>
      </c>
      <c r="AP1472" s="388">
        <v>6.25</v>
      </c>
      <c r="AQ1472" s="389">
        <v>4</v>
      </c>
      <c r="AR1472" s="389">
        <v>2</v>
      </c>
      <c r="AS1472" s="389">
        <v>2</v>
      </c>
      <c r="AT1472" s="389">
        <v>0</v>
      </c>
      <c r="AU1472" s="389">
        <v>0</v>
      </c>
      <c r="AV1472" s="389">
        <v>4</v>
      </c>
      <c r="AW1472" s="350">
        <v>1</v>
      </c>
      <c r="AX1472" s="391">
        <v>1</v>
      </c>
      <c r="AY1472" s="83">
        <v>14</v>
      </c>
      <c r="AZ1472" s="5">
        <v>0</v>
      </c>
      <c r="BA1472" s="5" t="s">
        <v>1537</v>
      </c>
      <c r="BB1472" s="5" t="s">
        <v>1537</v>
      </c>
      <c r="BC1472" s="5" t="s">
        <v>1537</v>
      </c>
      <c r="BD1472" s="4" t="s">
        <v>3612</v>
      </c>
      <c r="BE1472" s="5">
        <v>0</v>
      </c>
      <c r="BF1472" s="5">
        <v>0</v>
      </c>
      <c r="BG1472" s="5">
        <v>1</v>
      </c>
      <c r="BH1472" s="5" t="s">
        <v>1537</v>
      </c>
      <c r="BI1472" s="289"/>
      <c r="BJ1472" s="297">
        <v>19</v>
      </c>
      <c r="BK1472" s="297">
        <v>34</v>
      </c>
    </row>
    <row r="1473" spans="1:63" x14ac:dyDescent="0.2">
      <c r="A1473" s="294" t="s">
        <v>481</v>
      </c>
      <c r="B1473" s="290" t="s">
        <v>2498</v>
      </c>
      <c r="C1473" s="340">
        <v>255</v>
      </c>
      <c r="D1473" s="341">
        <v>297</v>
      </c>
      <c r="E1473" s="341">
        <v>334</v>
      </c>
      <c r="F1473" s="341">
        <v>339</v>
      </c>
      <c r="G1473" s="341">
        <v>351</v>
      </c>
      <c r="H1473" s="341">
        <v>385</v>
      </c>
      <c r="I1473" s="342">
        <v>443</v>
      </c>
      <c r="J1473" s="340">
        <v>19</v>
      </c>
      <c r="K1473" s="341">
        <v>41</v>
      </c>
      <c r="L1473" s="341">
        <v>55</v>
      </c>
      <c r="M1473" s="341">
        <v>113</v>
      </c>
      <c r="N1473" s="340">
        <v>255</v>
      </c>
      <c r="O1473" s="341">
        <v>387</v>
      </c>
      <c r="P1473" s="341">
        <v>416</v>
      </c>
      <c r="Q1473" s="343">
        <v>387</v>
      </c>
      <c r="R1473" s="344">
        <v>416</v>
      </c>
      <c r="S1473" s="344">
        <v>459</v>
      </c>
      <c r="T1473" s="344">
        <v>464</v>
      </c>
      <c r="U1473" s="344">
        <v>521</v>
      </c>
      <c r="V1473" s="344">
        <v>521</v>
      </c>
      <c r="W1473" s="344">
        <v>47</v>
      </c>
      <c r="X1473" s="383">
        <v>53</v>
      </c>
      <c r="Y1473" s="384">
        <v>0.12</v>
      </c>
      <c r="Z1473" s="384">
        <v>0.25</v>
      </c>
      <c r="AA1473" s="384">
        <v>0.25</v>
      </c>
      <c r="AB1473" s="385">
        <v>94</v>
      </c>
      <c r="AC1473" s="385">
        <v>276</v>
      </c>
      <c r="AD1473" s="385">
        <v>44</v>
      </c>
      <c r="AE1473" s="385">
        <v>0</v>
      </c>
      <c r="AF1473" s="405">
        <v>0</v>
      </c>
      <c r="AG1473" s="333" t="s">
        <v>3968</v>
      </c>
      <c r="AH1473" s="388" t="s">
        <v>1130</v>
      </c>
      <c r="AI1473" s="388" t="s">
        <v>2497</v>
      </c>
      <c r="AJ1473" s="389">
        <v>21</v>
      </c>
      <c r="AK1473" s="390">
        <v>33</v>
      </c>
      <c r="AL1473" s="333">
        <v>34.5</v>
      </c>
      <c r="AM1473" s="333">
        <v>14.71043113425926</v>
      </c>
      <c r="AN1473" s="440">
        <v>69.088402777777787</v>
      </c>
      <c r="AO1473" s="389">
        <v>32.866319444444443</v>
      </c>
      <c r="AP1473" s="388">
        <v>6.875</v>
      </c>
      <c r="AQ1473" s="389">
        <v>4</v>
      </c>
      <c r="AR1473" s="389">
        <v>2</v>
      </c>
      <c r="AS1473" s="389">
        <v>2</v>
      </c>
      <c r="AT1473" s="389">
        <v>0</v>
      </c>
      <c r="AU1473" s="389">
        <v>0</v>
      </c>
      <c r="AV1473" s="389">
        <v>4</v>
      </c>
      <c r="AW1473" s="350">
        <v>1</v>
      </c>
      <c r="AX1473" s="391">
        <v>1</v>
      </c>
      <c r="AY1473" s="83">
        <v>14</v>
      </c>
      <c r="AZ1473" s="5">
        <v>0</v>
      </c>
      <c r="BA1473" s="5" t="s">
        <v>1537</v>
      </c>
      <c r="BB1473" s="5" t="s">
        <v>1537</v>
      </c>
      <c r="BC1473" s="5" t="s">
        <v>1537</v>
      </c>
      <c r="BD1473" s="4" t="s">
        <v>3612</v>
      </c>
      <c r="BE1473" s="5">
        <v>0</v>
      </c>
      <c r="BF1473" s="5">
        <v>0</v>
      </c>
      <c r="BG1473" s="5">
        <v>1</v>
      </c>
      <c r="BH1473" s="5" t="s">
        <v>1537</v>
      </c>
      <c r="BI1473" s="289"/>
      <c r="BJ1473" s="297">
        <v>19</v>
      </c>
      <c r="BK1473" s="297">
        <v>36</v>
      </c>
    </row>
    <row r="1474" spans="1:63" x14ac:dyDescent="0.2">
      <c r="A1474" s="294" t="s">
        <v>482</v>
      </c>
      <c r="B1474" s="290" t="s">
        <v>2499</v>
      </c>
      <c r="C1474" s="340">
        <v>260</v>
      </c>
      <c r="D1474" s="341">
        <v>306</v>
      </c>
      <c r="E1474" s="341">
        <v>346</v>
      </c>
      <c r="F1474" s="341">
        <v>352</v>
      </c>
      <c r="G1474" s="341">
        <v>364</v>
      </c>
      <c r="H1474" s="341">
        <v>401</v>
      </c>
      <c r="I1474" s="342">
        <v>462</v>
      </c>
      <c r="J1474" s="340">
        <v>19</v>
      </c>
      <c r="K1474" s="341">
        <v>41</v>
      </c>
      <c r="L1474" s="341">
        <v>61</v>
      </c>
      <c r="M1474" s="341">
        <v>122</v>
      </c>
      <c r="N1474" s="340">
        <v>260</v>
      </c>
      <c r="O1474" s="341">
        <v>400</v>
      </c>
      <c r="P1474" s="341">
        <v>427</v>
      </c>
      <c r="Q1474" s="343">
        <v>400</v>
      </c>
      <c r="R1474" s="344">
        <v>427</v>
      </c>
      <c r="S1474" s="344">
        <v>486</v>
      </c>
      <c r="T1474" s="344">
        <v>474</v>
      </c>
      <c r="U1474" s="344">
        <v>551</v>
      </c>
      <c r="V1474" s="344">
        <v>551</v>
      </c>
      <c r="W1474" s="344">
        <v>47</v>
      </c>
      <c r="X1474" s="383">
        <v>53</v>
      </c>
      <c r="Y1474" s="384">
        <v>0.12</v>
      </c>
      <c r="Z1474" s="384">
        <v>0.25</v>
      </c>
      <c r="AA1474" s="384">
        <v>0.25</v>
      </c>
      <c r="AB1474" s="385">
        <v>188</v>
      </c>
      <c r="AC1474" s="385">
        <v>276</v>
      </c>
      <c r="AD1474" s="385">
        <v>44</v>
      </c>
      <c r="AE1474" s="385">
        <v>0</v>
      </c>
      <c r="AF1474" s="405">
        <v>0</v>
      </c>
      <c r="AG1474" s="333" t="s">
        <v>3968</v>
      </c>
      <c r="AH1474" s="388" t="s">
        <v>1130</v>
      </c>
      <c r="AI1474" s="388" t="s">
        <v>2497</v>
      </c>
      <c r="AJ1474" s="389">
        <v>21</v>
      </c>
      <c r="AK1474" s="390">
        <v>36</v>
      </c>
      <c r="AL1474" s="333">
        <v>34.5</v>
      </c>
      <c r="AM1474" s="333">
        <v>16.037688078703702</v>
      </c>
      <c r="AN1474" s="440">
        <v>72.346736111111113</v>
      </c>
      <c r="AO1474" s="389">
        <v>34.262152777777771</v>
      </c>
      <c r="AP1474" s="388">
        <v>7.5</v>
      </c>
      <c r="AQ1474" s="389">
        <v>4</v>
      </c>
      <c r="AR1474" s="389">
        <v>2</v>
      </c>
      <c r="AS1474" s="389">
        <v>2</v>
      </c>
      <c r="AT1474" s="389">
        <v>0</v>
      </c>
      <c r="AU1474" s="389">
        <v>0</v>
      </c>
      <c r="AV1474" s="389">
        <v>4</v>
      </c>
      <c r="AW1474" s="350">
        <v>1</v>
      </c>
      <c r="AX1474" s="391">
        <v>1</v>
      </c>
      <c r="AY1474" s="83">
        <v>14</v>
      </c>
      <c r="AZ1474" s="5">
        <v>0</v>
      </c>
      <c r="BA1474" s="5" t="s">
        <v>1537</v>
      </c>
      <c r="BB1474" s="5" t="s">
        <v>1537</v>
      </c>
      <c r="BC1474" s="5" t="s">
        <v>1537</v>
      </c>
      <c r="BD1474" s="4" t="s">
        <v>3612</v>
      </c>
      <c r="BE1474" s="5">
        <v>0</v>
      </c>
      <c r="BF1474" s="5">
        <v>0</v>
      </c>
      <c r="BG1474" s="5">
        <v>1</v>
      </c>
      <c r="BH1474" s="5" t="s">
        <v>1537</v>
      </c>
      <c r="BI1474" s="289"/>
      <c r="BJ1474" s="297">
        <v>19</v>
      </c>
      <c r="BK1474" s="297">
        <v>37</v>
      </c>
    </row>
    <row r="1475" spans="1:63" x14ac:dyDescent="0.2">
      <c r="A1475" s="294" t="s">
        <v>483</v>
      </c>
      <c r="B1475" s="290" t="s">
        <v>2500</v>
      </c>
      <c r="C1475" s="340">
        <v>265</v>
      </c>
      <c r="D1475" s="341">
        <v>317</v>
      </c>
      <c r="E1475" s="341">
        <v>359</v>
      </c>
      <c r="F1475" s="341">
        <v>366</v>
      </c>
      <c r="G1475" s="341">
        <v>377</v>
      </c>
      <c r="H1475" s="341">
        <v>417</v>
      </c>
      <c r="I1475" s="342">
        <v>483</v>
      </c>
      <c r="J1475" s="340">
        <v>19</v>
      </c>
      <c r="K1475" s="341">
        <v>41</v>
      </c>
      <c r="L1475" s="341">
        <v>65</v>
      </c>
      <c r="M1475" s="341">
        <v>133</v>
      </c>
      <c r="N1475" s="340">
        <v>265</v>
      </c>
      <c r="O1475" s="341">
        <v>425</v>
      </c>
      <c r="P1475" s="341">
        <v>455</v>
      </c>
      <c r="Q1475" s="343">
        <v>425</v>
      </c>
      <c r="R1475" s="344">
        <v>455</v>
      </c>
      <c r="S1475" s="344">
        <v>502</v>
      </c>
      <c r="T1475" s="344">
        <v>482</v>
      </c>
      <c r="U1475" s="344">
        <v>570</v>
      </c>
      <c r="V1475" s="344">
        <v>570</v>
      </c>
      <c r="W1475" s="344">
        <v>47</v>
      </c>
      <c r="X1475" s="383">
        <v>53</v>
      </c>
      <c r="Y1475" s="384">
        <v>0.12</v>
      </c>
      <c r="Z1475" s="384">
        <v>0.25</v>
      </c>
      <c r="AA1475" s="384">
        <v>0.25</v>
      </c>
      <c r="AB1475" s="385">
        <v>188</v>
      </c>
      <c r="AC1475" s="385">
        <v>276</v>
      </c>
      <c r="AD1475" s="385">
        <v>44</v>
      </c>
      <c r="AE1475" s="385">
        <v>0</v>
      </c>
      <c r="AF1475" s="405">
        <v>0</v>
      </c>
      <c r="AG1475" s="333" t="s">
        <v>3968</v>
      </c>
      <c r="AH1475" s="388" t="s">
        <v>1130</v>
      </c>
      <c r="AI1475" s="388" t="s">
        <v>2497</v>
      </c>
      <c r="AJ1475" s="389">
        <v>21</v>
      </c>
      <c r="AK1475" s="390">
        <v>39</v>
      </c>
      <c r="AL1475" s="333">
        <v>34.5</v>
      </c>
      <c r="AM1475" s="333">
        <v>17.364945023148149</v>
      </c>
      <c r="AN1475" s="440">
        <v>75.605069444444439</v>
      </c>
      <c r="AO1475" s="389">
        <v>35.657986111111114</v>
      </c>
      <c r="AP1475" s="388">
        <v>8.125</v>
      </c>
      <c r="AQ1475" s="389">
        <v>4</v>
      </c>
      <c r="AR1475" s="389">
        <v>2</v>
      </c>
      <c r="AS1475" s="389">
        <v>2</v>
      </c>
      <c r="AT1475" s="389">
        <v>0</v>
      </c>
      <c r="AU1475" s="389">
        <v>0</v>
      </c>
      <c r="AV1475" s="389">
        <v>4</v>
      </c>
      <c r="AW1475" s="350">
        <v>1</v>
      </c>
      <c r="AX1475" s="391">
        <v>1</v>
      </c>
      <c r="AY1475" s="83">
        <v>14</v>
      </c>
      <c r="AZ1475" s="5">
        <v>0</v>
      </c>
      <c r="BA1475" s="5" t="s">
        <v>1537</v>
      </c>
      <c r="BB1475" s="5" t="s">
        <v>1537</v>
      </c>
      <c r="BC1475" s="5" t="s">
        <v>1537</v>
      </c>
      <c r="BD1475" s="4" t="s">
        <v>3612</v>
      </c>
      <c r="BE1475" s="5">
        <v>0</v>
      </c>
      <c r="BF1475" s="5">
        <v>0</v>
      </c>
      <c r="BG1475" s="5">
        <v>1</v>
      </c>
      <c r="BH1475" s="5" t="s">
        <v>1537</v>
      </c>
      <c r="BI1475" s="289"/>
      <c r="BJ1475" s="297">
        <v>19</v>
      </c>
      <c r="BK1475" s="297">
        <v>38</v>
      </c>
    </row>
    <row r="1476" spans="1:63" x14ac:dyDescent="0.2">
      <c r="A1476" s="294" t="s">
        <v>484</v>
      </c>
      <c r="B1476" s="290" t="s">
        <v>2501</v>
      </c>
      <c r="C1476" s="340">
        <v>268</v>
      </c>
      <c r="D1476" s="341">
        <v>323</v>
      </c>
      <c r="E1476" s="341">
        <v>369</v>
      </c>
      <c r="F1476" s="341">
        <v>375</v>
      </c>
      <c r="G1476" s="341">
        <v>388</v>
      </c>
      <c r="H1476" s="341">
        <v>428</v>
      </c>
      <c r="I1476" s="342">
        <v>501</v>
      </c>
      <c r="J1476" s="340">
        <v>19</v>
      </c>
      <c r="K1476" s="341">
        <v>41</v>
      </c>
      <c r="L1476" s="341">
        <v>70</v>
      </c>
      <c r="M1476" s="341">
        <v>143</v>
      </c>
      <c r="N1476" s="340">
        <v>268</v>
      </c>
      <c r="O1476" s="341">
        <v>432</v>
      </c>
      <c r="P1476" s="341">
        <v>465</v>
      </c>
      <c r="Q1476" s="343">
        <v>432</v>
      </c>
      <c r="R1476" s="344">
        <v>465</v>
      </c>
      <c r="S1476" s="344">
        <v>513</v>
      </c>
      <c r="T1476" s="344">
        <v>491</v>
      </c>
      <c r="U1476" s="344">
        <v>579</v>
      </c>
      <c r="V1476" s="344">
        <v>579</v>
      </c>
      <c r="W1476" s="344">
        <v>47</v>
      </c>
      <c r="X1476" s="383">
        <v>53</v>
      </c>
      <c r="Y1476" s="384">
        <v>0.12</v>
      </c>
      <c r="Z1476" s="384">
        <v>0.25</v>
      </c>
      <c r="AA1476" s="384">
        <v>0.25</v>
      </c>
      <c r="AB1476" s="385">
        <v>188</v>
      </c>
      <c r="AC1476" s="385">
        <v>276</v>
      </c>
      <c r="AD1476" s="385">
        <v>44</v>
      </c>
      <c r="AE1476" s="385">
        <v>0</v>
      </c>
      <c r="AF1476" s="405">
        <v>0</v>
      </c>
      <c r="AG1476" s="333" t="s">
        <v>3968</v>
      </c>
      <c r="AH1476" s="388" t="s">
        <v>1130</v>
      </c>
      <c r="AI1476" s="388" t="s">
        <v>2497</v>
      </c>
      <c r="AJ1476" s="389">
        <v>21</v>
      </c>
      <c r="AK1476" s="390">
        <v>42</v>
      </c>
      <c r="AL1476" s="333">
        <v>34.5</v>
      </c>
      <c r="AM1476" s="333">
        <v>18.692201967592592</v>
      </c>
      <c r="AN1476" s="440">
        <v>78.863402777777779</v>
      </c>
      <c r="AO1476" s="389">
        <v>37.053819444444443</v>
      </c>
      <c r="AP1476" s="388">
        <v>8.75</v>
      </c>
      <c r="AQ1476" s="389">
        <v>4</v>
      </c>
      <c r="AR1476" s="389">
        <v>2</v>
      </c>
      <c r="AS1476" s="389">
        <v>2</v>
      </c>
      <c r="AT1476" s="389">
        <v>0</v>
      </c>
      <c r="AU1476" s="389">
        <v>0</v>
      </c>
      <c r="AV1476" s="389">
        <v>4</v>
      </c>
      <c r="AW1476" s="350">
        <v>1</v>
      </c>
      <c r="AX1476" s="391">
        <v>1</v>
      </c>
      <c r="AY1476" s="83">
        <v>14</v>
      </c>
      <c r="AZ1476" s="5">
        <v>0</v>
      </c>
      <c r="BA1476" s="5" t="s">
        <v>1537</v>
      </c>
      <c r="BB1476" s="5" t="s">
        <v>1537</v>
      </c>
      <c r="BC1476" s="5" t="s">
        <v>1537</v>
      </c>
      <c r="BD1476" s="4" t="s">
        <v>3612</v>
      </c>
      <c r="BE1476" s="5">
        <v>0</v>
      </c>
      <c r="BF1476" s="5">
        <v>0</v>
      </c>
      <c r="BG1476" s="5">
        <v>1</v>
      </c>
      <c r="BH1476" s="5" t="s">
        <v>1537</v>
      </c>
      <c r="BI1476" s="289"/>
      <c r="BJ1476" s="297">
        <v>19</v>
      </c>
      <c r="BK1476" s="297">
        <v>39</v>
      </c>
    </row>
    <row r="1477" spans="1:63" x14ac:dyDescent="0.2">
      <c r="A1477" s="294" t="s">
        <v>485</v>
      </c>
      <c r="B1477" s="290" t="s">
        <v>2502</v>
      </c>
      <c r="C1477" s="340">
        <v>286</v>
      </c>
      <c r="D1477" s="341">
        <v>351</v>
      </c>
      <c r="E1477" s="341">
        <v>403</v>
      </c>
      <c r="F1477" s="341">
        <v>410</v>
      </c>
      <c r="G1477" s="341">
        <v>423</v>
      </c>
      <c r="H1477" s="341">
        <v>468</v>
      </c>
      <c r="I1477" s="342">
        <v>550</v>
      </c>
      <c r="J1477" s="340">
        <v>19</v>
      </c>
      <c r="K1477" s="341">
        <v>41</v>
      </c>
      <c r="L1477" s="341">
        <v>81</v>
      </c>
      <c r="M1477" s="341">
        <v>163</v>
      </c>
      <c r="N1477" s="340">
        <v>286</v>
      </c>
      <c r="O1477" s="341">
        <v>458</v>
      </c>
      <c r="P1477" s="341">
        <v>493</v>
      </c>
      <c r="Q1477" s="343">
        <v>458</v>
      </c>
      <c r="R1477" s="344">
        <v>493</v>
      </c>
      <c r="S1477" s="344">
        <v>550</v>
      </c>
      <c r="T1477" s="344">
        <v>516</v>
      </c>
      <c r="U1477" s="344">
        <v>617</v>
      </c>
      <c r="V1477" s="344">
        <v>617</v>
      </c>
      <c r="W1477" s="344">
        <v>47</v>
      </c>
      <c r="X1477" s="383">
        <v>53</v>
      </c>
      <c r="Y1477" s="384">
        <v>0.12</v>
      </c>
      <c r="Z1477" s="384">
        <v>0.25</v>
      </c>
      <c r="AA1477" s="384">
        <v>0.25</v>
      </c>
      <c r="AB1477" s="385">
        <v>188</v>
      </c>
      <c r="AC1477" s="385">
        <v>276</v>
      </c>
      <c r="AD1477" s="385">
        <v>44</v>
      </c>
      <c r="AE1477" s="385">
        <v>0</v>
      </c>
      <c r="AF1477" s="405">
        <v>0</v>
      </c>
      <c r="AG1477" s="333" t="s">
        <v>3968</v>
      </c>
      <c r="AH1477" s="388" t="s">
        <v>1130</v>
      </c>
      <c r="AI1477" s="388" t="s">
        <v>2497</v>
      </c>
      <c r="AJ1477" s="389">
        <v>21</v>
      </c>
      <c r="AK1477" s="390">
        <v>48</v>
      </c>
      <c r="AL1477" s="333">
        <v>34.5</v>
      </c>
      <c r="AM1477" s="333">
        <v>21.346715856481481</v>
      </c>
      <c r="AN1477" s="440">
        <v>107.51756944444446</v>
      </c>
      <c r="AO1477" s="389">
        <v>51.907986111111114</v>
      </c>
      <c r="AP1477" s="388">
        <v>10</v>
      </c>
      <c r="AQ1477" s="389">
        <v>4</v>
      </c>
      <c r="AR1477" s="389">
        <v>2</v>
      </c>
      <c r="AS1477" s="389">
        <v>2</v>
      </c>
      <c r="AT1477" s="389">
        <v>0</v>
      </c>
      <c r="AU1477" s="389">
        <v>0</v>
      </c>
      <c r="AV1477" s="389">
        <v>4</v>
      </c>
      <c r="AW1477" s="350">
        <v>2</v>
      </c>
      <c r="AX1477" s="391">
        <v>1</v>
      </c>
      <c r="AY1477" s="83">
        <v>14</v>
      </c>
      <c r="AZ1477" s="5">
        <v>0</v>
      </c>
      <c r="BA1477" s="5" t="s">
        <v>1537</v>
      </c>
      <c r="BB1477" s="5" t="s">
        <v>1537</v>
      </c>
      <c r="BC1477" s="5" t="s">
        <v>1537</v>
      </c>
      <c r="BD1477" s="4" t="s">
        <v>3612</v>
      </c>
      <c r="BE1477" s="5">
        <v>0</v>
      </c>
      <c r="BF1477" s="5">
        <v>0</v>
      </c>
      <c r="BG1477" s="5">
        <v>1</v>
      </c>
      <c r="BH1477" s="5" t="s">
        <v>1537</v>
      </c>
      <c r="BI1477" s="289"/>
      <c r="BJ1477" s="297">
        <v>19</v>
      </c>
      <c r="BK1477" s="297">
        <v>43</v>
      </c>
    </row>
    <row r="1478" spans="1:63" x14ac:dyDescent="0.2">
      <c r="A1478" s="294" t="s">
        <v>486</v>
      </c>
      <c r="B1478" s="290" t="s">
        <v>2503</v>
      </c>
      <c r="C1478" s="340">
        <v>336</v>
      </c>
      <c r="D1478" s="341">
        <v>407</v>
      </c>
      <c r="E1478" s="341">
        <v>466</v>
      </c>
      <c r="F1478" s="341">
        <v>475</v>
      </c>
      <c r="G1478" s="341">
        <v>490</v>
      </c>
      <c r="H1478" s="341">
        <v>543</v>
      </c>
      <c r="I1478" s="342">
        <v>634</v>
      </c>
      <c r="J1478" s="340">
        <v>19</v>
      </c>
      <c r="K1478" s="341">
        <v>41</v>
      </c>
      <c r="L1478" s="341">
        <v>91</v>
      </c>
      <c r="M1478" s="341">
        <v>183</v>
      </c>
      <c r="N1478" s="340">
        <v>336</v>
      </c>
      <c r="O1478" s="341">
        <v>552</v>
      </c>
      <c r="P1478" s="341">
        <v>592</v>
      </c>
      <c r="Q1478" s="343">
        <v>552</v>
      </c>
      <c r="R1478" s="344">
        <v>592</v>
      </c>
      <c r="S1478" s="344">
        <v>674</v>
      </c>
      <c r="T1478" s="344">
        <v>626</v>
      </c>
      <c r="U1478" s="344">
        <v>768</v>
      </c>
      <c r="V1478" s="344">
        <v>768</v>
      </c>
      <c r="W1478" s="344">
        <v>47</v>
      </c>
      <c r="X1478" s="383">
        <v>53</v>
      </c>
      <c r="Y1478" s="384">
        <v>0.12</v>
      </c>
      <c r="Z1478" s="384">
        <v>0.25</v>
      </c>
      <c r="AA1478" s="384">
        <v>0.25</v>
      </c>
      <c r="AB1478" s="385">
        <v>188</v>
      </c>
      <c r="AC1478" s="385">
        <v>276</v>
      </c>
      <c r="AD1478" s="385">
        <v>88</v>
      </c>
      <c r="AE1478" s="385">
        <v>0</v>
      </c>
      <c r="AF1478" s="405">
        <v>0</v>
      </c>
      <c r="AG1478" s="333" t="s">
        <v>3968</v>
      </c>
      <c r="AH1478" s="388" t="s">
        <v>1130</v>
      </c>
      <c r="AI1478" s="388" t="s">
        <v>2497</v>
      </c>
      <c r="AJ1478" s="389">
        <v>21</v>
      </c>
      <c r="AK1478" s="390">
        <v>54</v>
      </c>
      <c r="AL1478" s="333">
        <v>34.5</v>
      </c>
      <c r="AM1478" s="333">
        <v>24.00122974537037</v>
      </c>
      <c r="AN1478" s="440">
        <v>114.75423611111111</v>
      </c>
      <c r="AO1478" s="389">
        <v>54.699652777777779</v>
      </c>
      <c r="AP1478" s="388">
        <v>11.25</v>
      </c>
      <c r="AQ1478" s="389">
        <v>6</v>
      </c>
      <c r="AR1478" s="389">
        <v>4</v>
      </c>
      <c r="AS1478" s="389">
        <v>2</v>
      </c>
      <c r="AT1478" s="389">
        <v>0</v>
      </c>
      <c r="AU1478" s="389">
        <v>0</v>
      </c>
      <c r="AV1478" s="389">
        <v>8</v>
      </c>
      <c r="AW1478" s="350">
        <v>2</v>
      </c>
      <c r="AX1478" s="391">
        <v>2</v>
      </c>
      <c r="AY1478" s="83">
        <v>21</v>
      </c>
      <c r="AZ1478" s="5">
        <v>0</v>
      </c>
      <c r="BA1478" s="5" t="s">
        <v>1537</v>
      </c>
      <c r="BB1478" s="5" t="s">
        <v>1537</v>
      </c>
      <c r="BC1478" s="5" t="s">
        <v>1537</v>
      </c>
      <c r="BD1478" s="4" t="s">
        <v>3612</v>
      </c>
      <c r="BE1478" s="5">
        <v>0</v>
      </c>
      <c r="BF1478" s="5">
        <v>0</v>
      </c>
      <c r="BG1478" s="5">
        <v>1</v>
      </c>
      <c r="BH1478" s="5" t="s">
        <v>1537</v>
      </c>
      <c r="BI1478" s="289"/>
      <c r="BJ1478" s="297">
        <v>19</v>
      </c>
      <c r="BK1478" s="297">
        <v>49</v>
      </c>
    </row>
    <row r="1479" spans="1:63" x14ac:dyDescent="0.2">
      <c r="A1479" s="294" t="s">
        <v>487</v>
      </c>
      <c r="B1479" s="290" t="s">
        <v>2504</v>
      </c>
      <c r="C1479" s="340">
        <v>340</v>
      </c>
      <c r="D1479" s="341">
        <v>421</v>
      </c>
      <c r="E1479" s="341">
        <v>486</v>
      </c>
      <c r="F1479" s="341">
        <v>496</v>
      </c>
      <c r="G1479" s="341">
        <v>511</v>
      </c>
      <c r="H1479" s="341">
        <v>568</v>
      </c>
      <c r="I1479" s="342">
        <v>669</v>
      </c>
      <c r="J1479" s="340">
        <v>19</v>
      </c>
      <c r="K1479" s="341">
        <v>41</v>
      </c>
      <c r="L1479" s="341">
        <v>100</v>
      </c>
      <c r="M1479" s="341">
        <v>204</v>
      </c>
      <c r="N1479" s="340">
        <v>340</v>
      </c>
      <c r="O1479" s="341">
        <v>571</v>
      </c>
      <c r="P1479" s="341">
        <v>612</v>
      </c>
      <c r="Q1479" s="343">
        <v>571</v>
      </c>
      <c r="R1479" s="344">
        <v>612</v>
      </c>
      <c r="S1479" s="344">
        <v>695</v>
      </c>
      <c r="T1479" s="344">
        <v>657</v>
      </c>
      <c r="U1479" s="344">
        <v>790</v>
      </c>
      <c r="V1479" s="344">
        <v>790</v>
      </c>
      <c r="W1479" s="344">
        <v>47</v>
      </c>
      <c r="X1479" s="383">
        <v>53</v>
      </c>
      <c r="Y1479" s="384">
        <v>0.12</v>
      </c>
      <c r="Z1479" s="384">
        <v>0.25</v>
      </c>
      <c r="AA1479" s="384">
        <v>0.25</v>
      </c>
      <c r="AB1479" s="385">
        <v>188</v>
      </c>
      <c r="AC1479" s="385">
        <v>276</v>
      </c>
      <c r="AD1479" s="385">
        <v>88</v>
      </c>
      <c r="AE1479" s="385">
        <v>0</v>
      </c>
      <c r="AF1479" s="405">
        <v>0</v>
      </c>
      <c r="AG1479" s="333" t="s">
        <v>3968</v>
      </c>
      <c r="AH1479" s="388" t="s">
        <v>1130</v>
      </c>
      <c r="AI1479" s="388" t="s">
        <v>2497</v>
      </c>
      <c r="AJ1479" s="389">
        <v>21</v>
      </c>
      <c r="AK1479" s="390">
        <v>60</v>
      </c>
      <c r="AL1479" s="333">
        <v>34.5</v>
      </c>
      <c r="AM1479" s="333">
        <v>26.65574363425926</v>
      </c>
      <c r="AN1479" s="440">
        <v>121.27090277777778</v>
      </c>
      <c r="AO1479" s="389">
        <v>57.491319444444443</v>
      </c>
      <c r="AP1479" s="388">
        <v>12.5</v>
      </c>
      <c r="AQ1479" s="389">
        <v>6</v>
      </c>
      <c r="AR1479" s="389">
        <v>4</v>
      </c>
      <c r="AS1479" s="389">
        <v>2</v>
      </c>
      <c r="AT1479" s="389">
        <v>0</v>
      </c>
      <c r="AU1479" s="389">
        <v>0</v>
      </c>
      <c r="AV1479" s="389">
        <v>8</v>
      </c>
      <c r="AW1479" s="350">
        <v>2</v>
      </c>
      <c r="AX1479" s="391">
        <v>2</v>
      </c>
      <c r="AY1479" s="83">
        <v>21</v>
      </c>
      <c r="AZ1479" s="5">
        <v>0</v>
      </c>
      <c r="BA1479" s="5" t="s">
        <v>1537</v>
      </c>
      <c r="BB1479" s="5" t="s">
        <v>1537</v>
      </c>
      <c r="BC1479" s="5" t="s">
        <v>1537</v>
      </c>
      <c r="BD1479" s="4" t="s">
        <v>3612</v>
      </c>
      <c r="BE1479" s="5">
        <v>0</v>
      </c>
      <c r="BF1479" s="5">
        <v>0</v>
      </c>
      <c r="BG1479" s="5">
        <v>1</v>
      </c>
      <c r="BH1479" s="5" t="s">
        <v>1537</v>
      </c>
      <c r="BI1479" s="289"/>
      <c r="BJ1479" s="297">
        <v>19</v>
      </c>
      <c r="BK1479" s="297">
        <v>52</v>
      </c>
    </row>
    <row r="1480" spans="1:63" x14ac:dyDescent="0.2">
      <c r="A1480" s="294" t="s">
        <v>418</v>
      </c>
      <c r="B1480" s="290" t="s">
        <v>2505</v>
      </c>
      <c r="C1480" s="340">
        <v>142</v>
      </c>
      <c r="D1480" s="341">
        <v>156</v>
      </c>
      <c r="E1480" s="341">
        <v>168</v>
      </c>
      <c r="F1480" s="341">
        <v>170</v>
      </c>
      <c r="G1480" s="341">
        <v>175</v>
      </c>
      <c r="H1480" s="341">
        <v>192</v>
      </c>
      <c r="I1480" s="342">
        <v>218</v>
      </c>
      <c r="J1480" s="340">
        <v>19</v>
      </c>
      <c r="K1480" s="341">
        <v>41</v>
      </c>
      <c r="L1480" s="341">
        <v>20</v>
      </c>
      <c r="M1480" s="341">
        <v>40</v>
      </c>
      <c r="N1480" s="340">
        <v>142</v>
      </c>
      <c r="O1480" s="341">
        <v>182</v>
      </c>
      <c r="P1480" s="341">
        <v>196</v>
      </c>
      <c r="Q1480" s="343">
        <v>182</v>
      </c>
      <c r="R1480" s="344">
        <v>196</v>
      </c>
      <c r="S1480" s="344">
        <v>217</v>
      </c>
      <c r="T1480" s="344">
        <v>207</v>
      </c>
      <c r="U1480" s="344">
        <v>235</v>
      </c>
      <c r="V1480" s="344">
        <v>235</v>
      </c>
      <c r="W1480" s="344">
        <v>47</v>
      </c>
      <c r="X1480" s="383">
        <v>53</v>
      </c>
      <c r="Y1480" s="384">
        <v>0.12</v>
      </c>
      <c r="Z1480" s="384">
        <v>0.25</v>
      </c>
      <c r="AA1480" s="384">
        <v>0.25</v>
      </c>
      <c r="AB1480" s="385">
        <v>0</v>
      </c>
      <c r="AC1480" s="385">
        <v>0</v>
      </c>
      <c r="AD1480" s="385">
        <v>22</v>
      </c>
      <c r="AE1480" s="385">
        <v>0</v>
      </c>
      <c r="AF1480" s="405">
        <v>1</v>
      </c>
      <c r="AG1480" s="333" t="s">
        <v>3968</v>
      </c>
      <c r="AH1480" s="388" t="s">
        <v>1130</v>
      </c>
      <c r="AI1480" s="388" t="s">
        <v>2506</v>
      </c>
      <c r="AJ1480" s="389">
        <v>21</v>
      </c>
      <c r="AK1480" s="390">
        <v>12</v>
      </c>
      <c r="AL1480" s="333">
        <v>34.5</v>
      </c>
      <c r="AM1480" s="333">
        <v>5.4196325231481479</v>
      </c>
      <c r="AN1480" s="440">
        <v>38.674236111111114</v>
      </c>
      <c r="AO1480" s="389">
        <v>21.782986111111107</v>
      </c>
      <c r="AP1480" s="388">
        <v>2.5</v>
      </c>
      <c r="AQ1480" s="389">
        <v>1</v>
      </c>
      <c r="AR1480" s="389">
        <v>1</v>
      </c>
      <c r="AS1480" s="389">
        <v>0</v>
      </c>
      <c r="AT1480" s="389">
        <v>0</v>
      </c>
      <c r="AU1480" s="389">
        <v>1</v>
      </c>
      <c r="AV1480" s="389">
        <v>2</v>
      </c>
      <c r="AW1480" s="350">
        <v>1</v>
      </c>
      <c r="AX1480" s="391">
        <v>1</v>
      </c>
      <c r="AY1480" s="83">
        <v>11</v>
      </c>
      <c r="AZ1480" s="5">
        <v>0</v>
      </c>
      <c r="BA1480" s="5" t="s">
        <v>1537</v>
      </c>
      <c r="BB1480" s="5" t="s">
        <v>1537</v>
      </c>
      <c r="BC1480" s="5" t="s">
        <v>1537</v>
      </c>
      <c r="BD1480" s="4" t="s">
        <v>3612</v>
      </c>
      <c r="BE1480" s="5">
        <v>0</v>
      </c>
      <c r="BF1480" s="5">
        <v>0</v>
      </c>
      <c r="BG1480" s="5">
        <v>1</v>
      </c>
      <c r="BH1480" s="5" t="s">
        <v>1537</v>
      </c>
      <c r="BI1480" s="289"/>
      <c r="BJ1480" s="297">
        <v>19</v>
      </c>
      <c r="BK1480" s="297">
        <v>18</v>
      </c>
    </row>
    <row r="1481" spans="1:63" x14ac:dyDescent="0.2">
      <c r="A1481" s="294" t="s">
        <v>419</v>
      </c>
      <c r="B1481" s="290" t="s">
        <v>2507</v>
      </c>
      <c r="C1481" s="340">
        <v>148</v>
      </c>
      <c r="D1481" s="341">
        <v>166</v>
      </c>
      <c r="E1481" s="341">
        <v>182</v>
      </c>
      <c r="F1481" s="341">
        <v>185</v>
      </c>
      <c r="G1481" s="341">
        <v>190</v>
      </c>
      <c r="H1481" s="341">
        <v>209</v>
      </c>
      <c r="I1481" s="342">
        <v>242</v>
      </c>
      <c r="J1481" s="340">
        <v>19</v>
      </c>
      <c r="K1481" s="341">
        <v>41</v>
      </c>
      <c r="L1481" s="341">
        <v>25</v>
      </c>
      <c r="M1481" s="341">
        <v>50</v>
      </c>
      <c r="N1481" s="340">
        <v>148</v>
      </c>
      <c r="O1481" s="341">
        <v>194</v>
      </c>
      <c r="P1481" s="341">
        <v>207</v>
      </c>
      <c r="Q1481" s="343">
        <v>194</v>
      </c>
      <c r="R1481" s="344">
        <v>207</v>
      </c>
      <c r="S1481" s="344">
        <v>232</v>
      </c>
      <c r="T1481" s="344">
        <v>226</v>
      </c>
      <c r="U1481" s="344">
        <v>249</v>
      </c>
      <c r="V1481" s="344">
        <v>249</v>
      </c>
      <c r="W1481" s="344">
        <v>47</v>
      </c>
      <c r="X1481" s="383">
        <v>53</v>
      </c>
      <c r="Y1481" s="384">
        <v>0.12</v>
      </c>
      <c r="Z1481" s="384">
        <v>0.25</v>
      </c>
      <c r="AA1481" s="384">
        <v>0.25</v>
      </c>
      <c r="AB1481" s="385">
        <v>0</v>
      </c>
      <c r="AC1481" s="385">
        <v>0</v>
      </c>
      <c r="AD1481" s="385">
        <v>22</v>
      </c>
      <c r="AE1481" s="385">
        <v>0</v>
      </c>
      <c r="AF1481" s="405">
        <v>1</v>
      </c>
      <c r="AG1481" s="333" t="s">
        <v>3968</v>
      </c>
      <c r="AH1481" s="388" t="s">
        <v>1130</v>
      </c>
      <c r="AI1481" s="388" t="s">
        <v>2506</v>
      </c>
      <c r="AJ1481" s="389">
        <v>21</v>
      </c>
      <c r="AK1481" s="390">
        <v>15</v>
      </c>
      <c r="AL1481" s="333">
        <v>34.5</v>
      </c>
      <c r="AM1481" s="333">
        <v>6.7468894675925926</v>
      </c>
      <c r="AN1481" s="440">
        <v>43.032569444444448</v>
      </c>
      <c r="AO1481" s="389">
        <v>23.595486111111111</v>
      </c>
      <c r="AP1481" s="388">
        <v>3.125</v>
      </c>
      <c r="AQ1481" s="389">
        <v>1</v>
      </c>
      <c r="AR1481" s="389">
        <v>1</v>
      </c>
      <c r="AS1481" s="389">
        <v>0</v>
      </c>
      <c r="AT1481" s="389">
        <v>0</v>
      </c>
      <c r="AU1481" s="389">
        <v>1</v>
      </c>
      <c r="AV1481" s="389">
        <v>2</v>
      </c>
      <c r="AW1481" s="350">
        <v>1</v>
      </c>
      <c r="AX1481" s="391">
        <v>1</v>
      </c>
      <c r="AY1481" s="83">
        <v>11</v>
      </c>
      <c r="AZ1481" s="5">
        <v>0</v>
      </c>
      <c r="BA1481" s="5" t="s">
        <v>1537</v>
      </c>
      <c r="BB1481" s="5" t="s">
        <v>1537</v>
      </c>
      <c r="BC1481" s="5" t="s">
        <v>1537</v>
      </c>
      <c r="BD1481" s="4" t="s">
        <v>3612</v>
      </c>
      <c r="BE1481" s="5">
        <v>0</v>
      </c>
      <c r="BF1481" s="5">
        <v>0</v>
      </c>
      <c r="BG1481" s="5">
        <v>1</v>
      </c>
      <c r="BH1481" s="5" t="s">
        <v>1537</v>
      </c>
      <c r="BI1481" s="289"/>
      <c r="BJ1481" s="297">
        <v>19</v>
      </c>
      <c r="BK1481" s="297">
        <v>19</v>
      </c>
    </row>
    <row r="1482" spans="1:63" x14ac:dyDescent="0.2">
      <c r="A1482" s="294" t="s">
        <v>420</v>
      </c>
      <c r="B1482" s="290" t="s">
        <v>2508</v>
      </c>
      <c r="C1482" s="340">
        <v>157</v>
      </c>
      <c r="D1482" s="341">
        <v>178</v>
      </c>
      <c r="E1482" s="341">
        <v>197</v>
      </c>
      <c r="F1482" s="341">
        <v>201</v>
      </c>
      <c r="G1482" s="341">
        <v>206</v>
      </c>
      <c r="H1482" s="341">
        <v>227</v>
      </c>
      <c r="I1482" s="342">
        <v>265</v>
      </c>
      <c r="J1482" s="340">
        <v>19</v>
      </c>
      <c r="K1482" s="341">
        <v>41</v>
      </c>
      <c r="L1482" s="341">
        <v>30</v>
      </c>
      <c r="M1482" s="341">
        <v>60</v>
      </c>
      <c r="N1482" s="340">
        <v>157</v>
      </c>
      <c r="O1482" s="341">
        <v>208</v>
      </c>
      <c r="P1482" s="341">
        <v>223</v>
      </c>
      <c r="Q1482" s="343">
        <v>208</v>
      </c>
      <c r="R1482" s="344">
        <v>223</v>
      </c>
      <c r="S1482" s="344">
        <v>248</v>
      </c>
      <c r="T1482" s="344">
        <v>257</v>
      </c>
      <c r="U1482" s="344">
        <v>266</v>
      </c>
      <c r="V1482" s="344">
        <v>266</v>
      </c>
      <c r="W1482" s="344">
        <v>47</v>
      </c>
      <c r="X1482" s="383">
        <v>53</v>
      </c>
      <c r="Y1482" s="384">
        <v>0.12</v>
      </c>
      <c r="Z1482" s="384">
        <v>0.25</v>
      </c>
      <c r="AA1482" s="384">
        <v>0.25</v>
      </c>
      <c r="AB1482" s="346">
        <v>0</v>
      </c>
      <c r="AC1482" s="385">
        <v>0</v>
      </c>
      <c r="AD1482" s="385">
        <v>22</v>
      </c>
      <c r="AE1482" s="385">
        <v>0</v>
      </c>
      <c r="AF1482" s="405">
        <v>1</v>
      </c>
      <c r="AG1482" s="333" t="s">
        <v>3968</v>
      </c>
      <c r="AH1482" s="388" t="s">
        <v>1130</v>
      </c>
      <c r="AI1482" s="388" t="s">
        <v>2506</v>
      </c>
      <c r="AJ1482" s="389">
        <v>21</v>
      </c>
      <c r="AK1482" s="390">
        <v>18</v>
      </c>
      <c r="AL1482" s="333">
        <v>34.5</v>
      </c>
      <c r="AM1482" s="333">
        <v>8.0741464120370363</v>
      </c>
      <c r="AN1482" s="440">
        <v>47.390902777777782</v>
      </c>
      <c r="AO1482" s="389">
        <v>25.407986111111111</v>
      </c>
      <c r="AP1482" s="388">
        <v>3.75</v>
      </c>
      <c r="AQ1482" s="389">
        <v>1</v>
      </c>
      <c r="AR1482" s="389">
        <v>1</v>
      </c>
      <c r="AS1482" s="389">
        <v>0</v>
      </c>
      <c r="AT1482" s="389">
        <v>0</v>
      </c>
      <c r="AU1482" s="389">
        <v>1</v>
      </c>
      <c r="AV1482" s="389">
        <v>2</v>
      </c>
      <c r="AW1482" s="350">
        <v>1</v>
      </c>
      <c r="AX1482" s="391">
        <v>1</v>
      </c>
      <c r="AY1482" s="83">
        <v>11</v>
      </c>
      <c r="AZ1482" s="5">
        <v>0</v>
      </c>
      <c r="BA1482" s="5" t="s">
        <v>1537</v>
      </c>
      <c r="BB1482" s="5" t="s">
        <v>1537</v>
      </c>
      <c r="BC1482" s="5" t="s">
        <v>1537</v>
      </c>
      <c r="BD1482" s="4" t="s">
        <v>3612</v>
      </c>
      <c r="BE1482" s="5">
        <v>0</v>
      </c>
      <c r="BF1482" s="5">
        <v>0</v>
      </c>
      <c r="BG1482" s="5">
        <v>1</v>
      </c>
      <c r="BH1482" s="5" t="s">
        <v>1537</v>
      </c>
      <c r="BI1482" s="289"/>
      <c r="BJ1482" s="297">
        <v>19</v>
      </c>
      <c r="BK1482" s="297">
        <v>21</v>
      </c>
    </row>
    <row r="1483" spans="1:63" x14ac:dyDescent="0.2">
      <c r="A1483" s="294" t="s">
        <v>421</v>
      </c>
      <c r="B1483" s="290" t="s">
        <v>2509</v>
      </c>
      <c r="C1483" s="340">
        <v>162</v>
      </c>
      <c r="D1483" s="341">
        <v>188</v>
      </c>
      <c r="E1483" s="341">
        <v>210</v>
      </c>
      <c r="F1483" s="341">
        <v>214</v>
      </c>
      <c r="G1483" s="341">
        <v>220</v>
      </c>
      <c r="H1483" s="341">
        <v>243</v>
      </c>
      <c r="I1483" s="342">
        <v>288</v>
      </c>
      <c r="J1483" s="340">
        <v>19</v>
      </c>
      <c r="K1483" s="341">
        <v>41</v>
      </c>
      <c r="L1483" s="341">
        <v>35</v>
      </c>
      <c r="M1483" s="341">
        <v>70</v>
      </c>
      <c r="N1483" s="340">
        <v>162</v>
      </c>
      <c r="O1483" s="341">
        <v>226</v>
      </c>
      <c r="P1483" s="341">
        <v>243</v>
      </c>
      <c r="Q1483" s="343">
        <v>226</v>
      </c>
      <c r="R1483" s="344">
        <v>243</v>
      </c>
      <c r="S1483" s="344">
        <v>262</v>
      </c>
      <c r="T1483" s="344">
        <v>265</v>
      </c>
      <c r="U1483" s="344">
        <v>281</v>
      </c>
      <c r="V1483" s="344">
        <v>281</v>
      </c>
      <c r="W1483" s="344">
        <v>47</v>
      </c>
      <c r="X1483" s="383">
        <v>53</v>
      </c>
      <c r="Y1483" s="384">
        <v>0.12</v>
      </c>
      <c r="Z1483" s="384">
        <v>0.25</v>
      </c>
      <c r="AA1483" s="384">
        <v>0.25</v>
      </c>
      <c r="AB1483" s="346">
        <v>0</v>
      </c>
      <c r="AC1483" s="385">
        <v>0</v>
      </c>
      <c r="AD1483" s="385">
        <v>22</v>
      </c>
      <c r="AE1483" s="385">
        <v>0</v>
      </c>
      <c r="AF1483" s="405">
        <v>1</v>
      </c>
      <c r="AG1483" s="333" t="s">
        <v>3968</v>
      </c>
      <c r="AH1483" s="388" t="s">
        <v>1130</v>
      </c>
      <c r="AI1483" s="388" t="s">
        <v>2506</v>
      </c>
      <c r="AJ1483" s="389">
        <v>21</v>
      </c>
      <c r="AK1483" s="390">
        <v>21</v>
      </c>
      <c r="AL1483" s="333">
        <v>34.5</v>
      </c>
      <c r="AM1483" s="333">
        <v>9.401403356481481</v>
      </c>
      <c r="AN1483" s="440">
        <v>51.749236111111117</v>
      </c>
      <c r="AO1483" s="389">
        <v>27.220486111111111</v>
      </c>
      <c r="AP1483" s="388">
        <v>4.375</v>
      </c>
      <c r="AQ1483" s="389">
        <v>1</v>
      </c>
      <c r="AR1483" s="389">
        <v>1</v>
      </c>
      <c r="AS1483" s="389">
        <v>0</v>
      </c>
      <c r="AT1483" s="389">
        <v>0</v>
      </c>
      <c r="AU1483" s="389">
        <v>1</v>
      </c>
      <c r="AV1483" s="389">
        <v>2</v>
      </c>
      <c r="AW1483" s="350">
        <v>1</v>
      </c>
      <c r="AX1483" s="391">
        <v>1</v>
      </c>
      <c r="AY1483" s="83">
        <v>11</v>
      </c>
      <c r="AZ1483" s="5">
        <v>0</v>
      </c>
      <c r="BA1483" s="5" t="s">
        <v>1537</v>
      </c>
      <c r="BB1483" s="5" t="s">
        <v>1537</v>
      </c>
      <c r="BC1483" s="5" t="s">
        <v>1537</v>
      </c>
      <c r="BD1483" s="4" t="s">
        <v>3612</v>
      </c>
      <c r="BE1483" s="5">
        <v>0</v>
      </c>
      <c r="BF1483" s="5">
        <v>0</v>
      </c>
      <c r="BG1483" s="5">
        <v>1</v>
      </c>
      <c r="BH1483" s="5" t="s">
        <v>1537</v>
      </c>
      <c r="BI1483" s="289"/>
      <c r="BJ1483" s="297">
        <v>19</v>
      </c>
      <c r="BK1483" s="297">
        <v>22</v>
      </c>
    </row>
    <row r="1484" spans="1:63" x14ac:dyDescent="0.2">
      <c r="A1484" s="294" t="s">
        <v>423</v>
      </c>
      <c r="B1484" s="290" t="s">
        <v>2510</v>
      </c>
      <c r="C1484" s="340">
        <v>170</v>
      </c>
      <c r="D1484" s="341">
        <v>201</v>
      </c>
      <c r="E1484" s="341">
        <v>226</v>
      </c>
      <c r="F1484" s="341">
        <v>231</v>
      </c>
      <c r="G1484" s="341">
        <v>237</v>
      </c>
      <c r="H1484" s="341">
        <v>261</v>
      </c>
      <c r="I1484" s="342">
        <v>313</v>
      </c>
      <c r="J1484" s="340">
        <v>19</v>
      </c>
      <c r="K1484" s="341">
        <v>41</v>
      </c>
      <c r="L1484" s="341">
        <v>39</v>
      </c>
      <c r="M1484" s="341">
        <v>79</v>
      </c>
      <c r="N1484" s="340">
        <v>170</v>
      </c>
      <c r="O1484" s="341">
        <v>251</v>
      </c>
      <c r="P1484" s="341">
        <v>271</v>
      </c>
      <c r="Q1484" s="343">
        <v>251</v>
      </c>
      <c r="R1484" s="344">
        <v>271</v>
      </c>
      <c r="S1484" s="344">
        <v>303</v>
      </c>
      <c r="T1484" s="344">
        <v>288</v>
      </c>
      <c r="U1484" s="344">
        <v>336</v>
      </c>
      <c r="V1484" s="344">
        <v>336</v>
      </c>
      <c r="W1484" s="344">
        <v>47</v>
      </c>
      <c r="X1484" s="383">
        <v>53</v>
      </c>
      <c r="Y1484" s="384">
        <v>0.12</v>
      </c>
      <c r="Z1484" s="384">
        <v>0.25</v>
      </c>
      <c r="AA1484" s="384">
        <v>0.25</v>
      </c>
      <c r="AB1484" s="346">
        <v>0</v>
      </c>
      <c r="AC1484" s="385">
        <v>0</v>
      </c>
      <c r="AD1484" s="385">
        <v>44</v>
      </c>
      <c r="AE1484" s="385">
        <v>0</v>
      </c>
      <c r="AF1484" s="405">
        <v>0</v>
      </c>
      <c r="AG1484" s="333" t="s">
        <v>3968</v>
      </c>
      <c r="AH1484" s="388" t="s">
        <v>1130</v>
      </c>
      <c r="AI1484" s="388" t="s">
        <v>2506</v>
      </c>
      <c r="AJ1484" s="389">
        <v>21</v>
      </c>
      <c r="AK1484" s="390">
        <v>24</v>
      </c>
      <c r="AL1484" s="333">
        <v>34.5</v>
      </c>
      <c r="AM1484" s="333">
        <v>10.728660300925926</v>
      </c>
      <c r="AN1484" s="440">
        <v>56.46756944444445</v>
      </c>
      <c r="AO1484" s="389">
        <v>29.032986111111111</v>
      </c>
      <c r="AP1484" s="388">
        <v>5</v>
      </c>
      <c r="AQ1484" s="389">
        <v>2</v>
      </c>
      <c r="AR1484" s="389">
        <v>2</v>
      </c>
      <c r="AS1484" s="389">
        <v>0</v>
      </c>
      <c r="AT1484" s="389">
        <v>0</v>
      </c>
      <c r="AU1484" s="389">
        <v>1</v>
      </c>
      <c r="AV1484" s="389">
        <v>4</v>
      </c>
      <c r="AW1484" s="350">
        <v>1</v>
      </c>
      <c r="AX1484" s="391">
        <v>1</v>
      </c>
      <c r="AY1484" s="83">
        <v>12</v>
      </c>
      <c r="AZ1484" s="5">
        <v>0</v>
      </c>
      <c r="BA1484" s="5" t="s">
        <v>1537</v>
      </c>
      <c r="BB1484" s="5" t="s">
        <v>1537</v>
      </c>
      <c r="BC1484" s="5" t="s">
        <v>1537</v>
      </c>
      <c r="BD1484" s="4" t="s">
        <v>3612</v>
      </c>
      <c r="BE1484" s="5">
        <v>0</v>
      </c>
      <c r="BF1484" s="5">
        <v>0</v>
      </c>
      <c r="BG1484" s="5">
        <v>1</v>
      </c>
      <c r="BH1484" s="5" t="s">
        <v>1537</v>
      </c>
      <c r="BI1484" s="289"/>
      <c r="BJ1484" s="297">
        <v>19</v>
      </c>
      <c r="BK1484" s="297">
        <v>24</v>
      </c>
    </row>
    <row r="1485" spans="1:63" x14ac:dyDescent="0.2">
      <c r="A1485" s="294" t="s">
        <v>422</v>
      </c>
      <c r="B1485" s="290" t="s">
        <v>2510</v>
      </c>
      <c r="C1485" s="340">
        <v>167</v>
      </c>
      <c r="D1485" s="341">
        <v>198</v>
      </c>
      <c r="E1485" s="341">
        <v>223</v>
      </c>
      <c r="F1485" s="341">
        <v>227</v>
      </c>
      <c r="G1485" s="341">
        <v>235</v>
      </c>
      <c r="H1485" s="341">
        <v>258</v>
      </c>
      <c r="I1485" s="342">
        <v>311</v>
      </c>
      <c r="J1485" s="340">
        <v>19</v>
      </c>
      <c r="K1485" s="341">
        <v>41</v>
      </c>
      <c r="L1485" s="341">
        <v>40</v>
      </c>
      <c r="M1485" s="341">
        <v>80</v>
      </c>
      <c r="N1485" s="340">
        <v>167</v>
      </c>
      <c r="O1485" s="341">
        <v>233</v>
      </c>
      <c r="P1485" s="341">
        <v>251</v>
      </c>
      <c r="Q1485" s="343">
        <v>233</v>
      </c>
      <c r="R1485" s="344">
        <v>251</v>
      </c>
      <c r="S1485" s="344">
        <v>276</v>
      </c>
      <c r="T1485" s="344">
        <v>280</v>
      </c>
      <c r="U1485" s="344">
        <v>296</v>
      </c>
      <c r="V1485" s="344">
        <v>296</v>
      </c>
      <c r="W1485" s="344">
        <v>47</v>
      </c>
      <c r="X1485" s="383">
        <v>53</v>
      </c>
      <c r="Y1485" s="384">
        <v>0.12</v>
      </c>
      <c r="Z1485" s="384">
        <v>0.25</v>
      </c>
      <c r="AA1485" s="384">
        <v>0.25</v>
      </c>
      <c r="AB1485" s="346">
        <v>0</v>
      </c>
      <c r="AC1485" s="385">
        <v>0</v>
      </c>
      <c r="AD1485" s="385">
        <v>22</v>
      </c>
      <c r="AE1485" s="385">
        <v>0</v>
      </c>
      <c r="AF1485" s="405">
        <v>1</v>
      </c>
      <c r="AG1485" s="333" t="s">
        <v>3968</v>
      </c>
      <c r="AH1485" s="388" t="s">
        <v>1130</v>
      </c>
      <c r="AI1485" s="388" t="s">
        <v>2506</v>
      </c>
      <c r="AJ1485" s="389">
        <v>21</v>
      </c>
      <c r="AK1485" s="390">
        <v>24</v>
      </c>
      <c r="AL1485" s="333">
        <v>34.5</v>
      </c>
      <c r="AM1485" s="333">
        <v>10.728660300925926</v>
      </c>
      <c r="AN1485" s="440">
        <v>56.107569444444451</v>
      </c>
      <c r="AO1485" s="389">
        <v>29.032986111111111</v>
      </c>
      <c r="AP1485" s="388">
        <v>5</v>
      </c>
      <c r="AQ1485" s="389">
        <v>1</v>
      </c>
      <c r="AR1485" s="389">
        <v>1</v>
      </c>
      <c r="AS1485" s="389">
        <v>0</v>
      </c>
      <c r="AT1485" s="389">
        <v>0</v>
      </c>
      <c r="AU1485" s="389">
        <v>1</v>
      </c>
      <c r="AV1485" s="389">
        <v>2</v>
      </c>
      <c r="AW1485" s="350">
        <v>1</v>
      </c>
      <c r="AX1485" s="391">
        <v>1</v>
      </c>
      <c r="AY1485" s="83">
        <v>11</v>
      </c>
      <c r="AZ1485" s="5">
        <v>0</v>
      </c>
      <c r="BA1485" s="5" t="s">
        <v>1537</v>
      </c>
      <c r="BB1485" s="5" t="s">
        <v>1537</v>
      </c>
      <c r="BC1485" s="5" t="s">
        <v>1537</v>
      </c>
      <c r="BD1485" s="4" t="s">
        <v>3612</v>
      </c>
      <c r="BE1485" s="5">
        <v>0</v>
      </c>
      <c r="BF1485" s="5">
        <v>0</v>
      </c>
      <c r="BG1485" s="5">
        <v>1</v>
      </c>
      <c r="BH1485" s="5" t="s">
        <v>1537</v>
      </c>
      <c r="BI1485" s="289"/>
      <c r="BJ1485" s="297">
        <v>19</v>
      </c>
      <c r="BK1485" s="297">
        <v>24</v>
      </c>
    </row>
    <row r="1486" spans="1:63" x14ac:dyDescent="0.2">
      <c r="A1486" s="294" t="s">
        <v>424</v>
      </c>
      <c r="B1486" s="290" t="s">
        <v>2511</v>
      </c>
      <c r="C1486" s="340">
        <v>178</v>
      </c>
      <c r="D1486" s="341">
        <v>212</v>
      </c>
      <c r="E1486" s="341">
        <v>241</v>
      </c>
      <c r="F1486" s="341">
        <v>245</v>
      </c>
      <c r="G1486" s="341">
        <v>253</v>
      </c>
      <c r="H1486" s="341">
        <v>279</v>
      </c>
      <c r="I1486" s="342">
        <v>337</v>
      </c>
      <c r="J1486" s="340">
        <v>19</v>
      </c>
      <c r="K1486" s="341">
        <v>41</v>
      </c>
      <c r="L1486" s="341">
        <v>44</v>
      </c>
      <c r="M1486" s="341">
        <v>90</v>
      </c>
      <c r="N1486" s="340">
        <v>178</v>
      </c>
      <c r="O1486" s="341">
        <v>267</v>
      </c>
      <c r="P1486" s="341">
        <v>288</v>
      </c>
      <c r="Q1486" s="343">
        <v>267</v>
      </c>
      <c r="R1486" s="344">
        <v>288</v>
      </c>
      <c r="S1486" s="344">
        <v>320</v>
      </c>
      <c r="T1486" s="344">
        <v>319</v>
      </c>
      <c r="U1486" s="344">
        <v>355</v>
      </c>
      <c r="V1486" s="344">
        <v>355</v>
      </c>
      <c r="W1486" s="344">
        <v>47</v>
      </c>
      <c r="X1486" s="383">
        <v>53</v>
      </c>
      <c r="Y1486" s="384">
        <v>0.12</v>
      </c>
      <c r="Z1486" s="384">
        <v>0.25</v>
      </c>
      <c r="AA1486" s="384">
        <v>0.25</v>
      </c>
      <c r="AB1486" s="346">
        <v>0</v>
      </c>
      <c r="AC1486" s="385">
        <v>0</v>
      </c>
      <c r="AD1486" s="385">
        <v>44</v>
      </c>
      <c r="AE1486" s="385">
        <v>0</v>
      </c>
      <c r="AF1486" s="405">
        <v>0</v>
      </c>
      <c r="AG1486" s="333" t="s">
        <v>3968</v>
      </c>
      <c r="AH1486" s="388" t="s">
        <v>1130</v>
      </c>
      <c r="AI1486" s="388" t="s">
        <v>2506</v>
      </c>
      <c r="AJ1486" s="389">
        <v>21</v>
      </c>
      <c r="AK1486" s="390">
        <v>27</v>
      </c>
      <c r="AL1486" s="333">
        <v>34.5</v>
      </c>
      <c r="AM1486" s="333">
        <v>12.05591724537037</v>
      </c>
      <c r="AN1486" s="440">
        <v>60.825902777777777</v>
      </c>
      <c r="AO1486" s="389">
        <v>30.845486111111111</v>
      </c>
      <c r="AP1486" s="388">
        <v>5.625</v>
      </c>
      <c r="AQ1486" s="389">
        <v>2</v>
      </c>
      <c r="AR1486" s="389">
        <v>2</v>
      </c>
      <c r="AS1486" s="389">
        <v>0</v>
      </c>
      <c r="AT1486" s="389">
        <v>0</v>
      </c>
      <c r="AU1486" s="389">
        <v>1</v>
      </c>
      <c r="AV1486" s="389">
        <v>4</v>
      </c>
      <c r="AW1486" s="350">
        <v>1</v>
      </c>
      <c r="AX1486" s="391">
        <v>1</v>
      </c>
      <c r="AY1486" s="83">
        <v>12</v>
      </c>
      <c r="AZ1486" s="5">
        <v>0</v>
      </c>
      <c r="BA1486" s="5" t="s">
        <v>1537</v>
      </c>
      <c r="BB1486" s="5" t="s">
        <v>1537</v>
      </c>
      <c r="BC1486" s="5" t="s">
        <v>1537</v>
      </c>
      <c r="BD1486" s="4" t="s">
        <v>3612</v>
      </c>
      <c r="BE1486" s="5">
        <v>0</v>
      </c>
      <c r="BF1486" s="5">
        <v>0</v>
      </c>
      <c r="BG1486" s="5">
        <v>1</v>
      </c>
      <c r="BH1486" s="5" t="s">
        <v>1537</v>
      </c>
      <c r="BI1486" s="289"/>
      <c r="BJ1486" s="297">
        <v>19</v>
      </c>
      <c r="BK1486" s="297">
        <v>26</v>
      </c>
    </row>
    <row r="1487" spans="1:63" x14ac:dyDescent="0.2">
      <c r="A1487" s="294" t="s">
        <v>425</v>
      </c>
      <c r="B1487" s="290" t="s">
        <v>2512</v>
      </c>
      <c r="C1487" s="340">
        <v>182</v>
      </c>
      <c r="D1487" s="341">
        <v>221</v>
      </c>
      <c r="E1487" s="341">
        <v>253</v>
      </c>
      <c r="F1487" s="341">
        <v>258</v>
      </c>
      <c r="G1487" s="341">
        <v>268</v>
      </c>
      <c r="H1487" s="341">
        <v>294</v>
      </c>
      <c r="I1487" s="342">
        <v>359</v>
      </c>
      <c r="J1487" s="340">
        <v>19</v>
      </c>
      <c r="K1487" s="341">
        <v>41</v>
      </c>
      <c r="L1487" s="341">
        <v>48</v>
      </c>
      <c r="M1487" s="341">
        <v>99</v>
      </c>
      <c r="N1487" s="340">
        <v>182</v>
      </c>
      <c r="O1487" s="341">
        <v>276</v>
      </c>
      <c r="P1487" s="341">
        <v>295</v>
      </c>
      <c r="Q1487" s="343">
        <v>276</v>
      </c>
      <c r="R1487" s="344">
        <v>295</v>
      </c>
      <c r="S1487" s="344">
        <v>334</v>
      </c>
      <c r="T1487" s="344">
        <v>326</v>
      </c>
      <c r="U1487" s="344">
        <v>366</v>
      </c>
      <c r="V1487" s="344">
        <v>366</v>
      </c>
      <c r="W1487" s="344">
        <v>47</v>
      </c>
      <c r="X1487" s="383">
        <v>53</v>
      </c>
      <c r="Y1487" s="384">
        <v>0.12</v>
      </c>
      <c r="Z1487" s="384">
        <v>0.25</v>
      </c>
      <c r="AA1487" s="384">
        <v>0.25</v>
      </c>
      <c r="AB1487" s="385">
        <v>0</v>
      </c>
      <c r="AC1487" s="385">
        <v>0</v>
      </c>
      <c r="AD1487" s="385">
        <v>44</v>
      </c>
      <c r="AE1487" s="385">
        <v>0</v>
      </c>
      <c r="AF1487" s="405">
        <v>0</v>
      </c>
      <c r="AG1487" s="333" t="s">
        <v>3968</v>
      </c>
      <c r="AH1487" s="388" t="s">
        <v>1130</v>
      </c>
      <c r="AI1487" s="388" t="s">
        <v>2506</v>
      </c>
      <c r="AJ1487" s="389">
        <v>21</v>
      </c>
      <c r="AK1487" s="390">
        <v>30</v>
      </c>
      <c r="AL1487" s="333">
        <v>34.5</v>
      </c>
      <c r="AM1487" s="333">
        <v>13.383174189814815</v>
      </c>
      <c r="AN1487" s="440">
        <v>65.184236111111119</v>
      </c>
      <c r="AO1487" s="389">
        <v>32.657986111111114</v>
      </c>
      <c r="AP1487" s="388">
        <v>6.25</v>
      </c>
      <c r="AQ1487" s="389">
        <v>2</v>
      </c>
      <c r="AR1487" s="389">
        <v>2</v>
      </c>
      <c r="AS1487" s="389">
        <v>0</v>
      </c>
      <c r="AT1487" s="389">
        <v>0</v>
      </c>
      <c r="AU1487" s="389">
        <v>1</v>
      </c>
      <c r="AV1487" s="389">
        <v>4</v>
      </c>
      <c r="AW1487" s="350">
        <v>1</v>
      </c>
      <c r="AX1487" s="391">
        <v>1</v>
      </c>
      <c r="AY1487" s="83">
        <v>12</v>
      </c>
      <c r="AZ1487" s="5">
        <v>0</v>
      </c>
      <c r="BA1487" s="5" t="s">
        <v>1537</v>
      </c>
      <c r="BB1487" s="5" t="s">
        <v>1537</v>
      </c>
      <c r="BC1487" s="5" t="s">
        <v>1537</v>
      </c>
      <c r="BD1487" s="4" t="s">
        <v>3612</v>
      </c>
      <c r="BE1487" s="5">
        <v>0</v>
      </c>
      <c r="BF1487" s="5">
        <v>0</v>
      </c>
      <c r="BG1487" s="5">
        <v>1</v>
      </c>
      <c r="BH1487" s="5" t="s">
        <v>1537</v>
      </c>
      <c r="BI1487" s="289"/>
      <c r="BJ1487" s="297">
        <v>19</v>
      </c>
      <c r="BK1487" s="297">
        <v>27</v>
      </c>
    </row>
    <row r="1488" spans="1:63" x14ac:dyDescent="0.2">
      <c r="A1488" s="294" t="s">
        <v>426</v>
      </c>
      <c r="B1488" s="290" t="s">
        <v>2513</v>
      </c>
      <c r="C1488" s="340">
        <v>192</v>
      </c>
      <c r="D1488" s="341">
        <v>235</v>
      </c>
      <c r="E1488" s="341">
        <v>270</v>
      </c>
      <c r="F1488" s="341">
        <v>276</v>
      </c>
      <c r="G1488" s="341">
        <v>284</v>
      </c>
      <c r="H1488" s="341">
        <v>315</v>
      </c>
      <c r="I1488" s="342">
        <v>384</v>
      </c>
      <c r="J1488" s="340">
        <v>19</v>
      </c>
      <c r="K1488" s="341">
        <v>41</v>
      </c>
      <c r="L1488" s="341">
        <v>53</v>
      </c>
      <c r="M1488" s="341">
        <v>110</v>
      </c>
      <c r="N1488" s="340">
        <v>192</v>
      </c>
      <c r="O1488" s="341">
        <v>296</v>
      </c>
      <c r="P1488" s="341">
        <v>320</v>
      </c>
      <c r="Q1488" s="343">
        <v>296</v>
      </c>
      <c r="R1488" s="344">
        <v>320</v>
      </c>
      <c r="S1488" s="344">
        <v>352</v>
      </c>
      <c r="T1488" s="344">
        <v>378</v>
      </c>
      <c r="U1488" s="344">
        <v>385</v>
      </c>
      <c r="V1488" s="344">
        <v>385</v>
      </c>
      <c r="W1488" s="344">
        <v>47</v>
      </c>
      <c r="X1488" s="383">
        <v>53</v>
      </c>
      <c r="Y1488" s="384">
        <v>0.12</v>
      </c>
      <c r="Z1488" s="384">
        <v>0.25</v>
      </c>
      <c r="AA1488" s="384">
        <v>0.25</v>
      </c>
      <c r="AB1488" s="385">
        <v>0</v>
      </c>
      <c r="AC1488" s="385">
        <v>0</v>
      </c>
      <c r="AD1488" s="385">
        <v>44</v>
      </c>
      <c r="AE1488" s="385">
        <v>0</v>
      </c>
      <c r="AF1488" s="405">
        <v>0</v>
      </c>
      <c r="AG1488" s="333" t="s">
        <v>3968</v>
      </c>
      <c r="AH1488" s="388" t="s">
        <v>1130</v>
      </c>
      <c r="AI1488" s="388" t="s">
        <v>2506</v>
      </c>
      <c r="AJ1488" s="389">
        <v>21</v>
      </c>
      <c r="AK1488" s="390">
        <v>33</v>
      </c>
      <c r="AL1488" s="333">
        <v>34.5</v>
      </c>
      <c r="AM1488" s="333">
        <v>14.71043113425926</v>
      </c>
      <c r="AN1488" s="440">
        <v>69.542569444444453</v>
      </c>
      <c r="AO1488" s="389">
        <v>34.470486111111114</v>
      </c>
      <c r="AP1488" s="388">
        <v>6.875</v>
      </c>
      <c r="AQ1488" s="389">
        <v>2</v>
      </c>
      <c r="AR1488" s="389">
        <v>2</v>
      </c>
      <c r="AS1488" s="389">
        <v>0</v>
      </c>
      <c r="AT1488" s="389">
        <v>0</v>
      </c>
      <c r="AU1488" s="389">
        <v>1</v>
      </c>
      <c r="AV1488" s="389">
        <v>4</v>
      </c>
      <c r="AW1488" s="350">
        <v>1</v>
      </c>
      <c r="AX1488" s="391">
        <v>1</v>
      </c>
      <c r="AY1488" s="83">
        <v>12</v>
      </c>
      <c r="AZ1488" s="5">
        <v>0</v>
      </c>
      <c r="BA1488" s="5" t="s">
        <v>1537</v>
      </c>
      <c r="BB1488" s="5" t="s">
        <v>1537</v>
      </c>
      <c r="BC1488" s="5" t="s">
        <v>1537</v>
      </c>
      <c r="BD1488" s="4" t="s">
        <v>3612</v>
      </c>
      <c r="BE1488" s="5">
        <v>0</v>
      </c>
      <c r="BF1488" s="5">
        <v>0</v>
      </c>
      <c r="BG1488" s="5">
        <v>1</v>
      </c>
      <c r="BH1488" s="5" t="s">
        <v>1537</v>
      </c>
      <c r="BI1488" s="289"/>
      <c r="BJ1488" s="297">
        <v>19</v>
      </c>
      <c r="BK1488" s="297">
        <v>29</v>
      </c>
    </row>
    <row r="1489" spans="1:63" x14ac:dyDescent="0.2">
      <c r="A1489" s="294" t="s">
        <v>427</v>
      </c>
      <c r="B1489" s="290" t="s">
        <v>2514</v>
      </c>
      <c r="C1489" s="340">
        <v>200</v>
      </c>
      <c r="D1489" s="341">
        <v>247</v>
      </c>
      <c r="E1489" s="341">
        <v>285</v>
      </c>
      <c r="F1489" s="341">
        <v>291</v>
      </c>
      <c r="G1489" s="341">
        <v>300</v>
      </c>
      <c r="H1489" s="341">
        <v>333</v>
      </c>
      <c r="I1489" s="342">
        <v>409</v>
      </c>
      <c r="J1489" s="340">
        <v>19</v>
      </c>
      <c r="K1489" s="341">
        <v>41</v>
      </c>
      <c r="L1489" s="341">
        <v>60</v>
      </c>
      <c r="M1489" s="341">
        <v>119</v>
      </c>
      <c r="N1489" s="340">
        <v>200</v>
      </c>
      <c r="O1489" s="341">
        <v>304</v>
      </c>
      <c r="P1489" s="341">
        <v>330</v>
      </c>
      <c r="Q1489" s="343">
        <v>304</v>
      </c>
      <c r="R1489" s="344">
        <v>330</v>
      </c>
      <c r="S1489" s="344">
        <v>368</v>
      </c>
      <c r="T1489" s="344">
        <v>389</v>
      </c>
      <c r="U1489" s="344">
        <v>402</v>
      </c>
      <c r="V1489" s="344">
        <v>402</v>
      </c>
      <c r="W1489" s="344">
        <v>47</v>
      </c>
      <c r="X1489" s="383">
        <v>53</v>
      </c>
      <c r="Y1489" s="384">
        <v>0.12</v>
      </c>
      <c r="Z1489" s="384">
        <v>0.25</v>
      </c>
      <c r="AA1489" s="384">
        <v>0.25</v>
      </c>
      <c r="AB1489" s="385">
        <v>0</v>
      </c>
      <c r="AC1489" s="385">
        <v>0</v>
      </c>
      <c r="AD1489" s="385">
        <v>44</v>
      </c>
      <c r="AE1489" s="385">
        <v>0</v>
      </c>
      <c r="AF1489" s="405">
        <v>0</v>
      </c>
      <c r="AG1489" s="333" t="s">
        <v>3968</v>
      </c>
      <c r="AH1489" s="388" t="s">
        <v>1130</v>
      </c>
      <c r="AI1489" s="388" t="s">
        <v>2506</v>
      </c>
      <c r="AJ1489" s="389">
        <v>21</v>
      </c>
      <c r="AK1489" s="390">
        <v>36</v>
      </c>
      <c r="AL1489" s="333">
        <v>34.5</v>
      </c>
      <c r="AM1489" s="333">
        <v>16.037688078703702</v>
      </c>
      <c r="AN1489" s="440">
        <v>73.900902777777787</v>
      </c>
      <c r="AO1489" s="389">
        <v>36.282986111111114</v>
      </c>
      <c r="AP1489" s="388">
        <v>7.5</v>
      </c>
      <c r="AQ1489" s="389">
        <v>2</v>
      </c>
      <c r="AR1489" s="389">
        <v>2</v>
      </c>
      <c r="AS1489" s="389">
        <v>0</v>
      </c>
      <c r="AT1489" s="389">
        <v>0</v>
      </c>
      <c r="AU1489" s="389">
        <v>1</v>
      </c>
      <c r="AV1489" s="389">
        <v>4</v>
      </c>
      <c r="AW1489" s="350">
        <v>1</v>
      </c>
      <c r="AX1489" s="391">
        <v>1</v>
      </c>
      <c r="AY1489" s="83">
        <v>12</v>
      </c>
      <c r="AZ1489" s="5">
        <v>0</v>
      </c>
      <c r="BA1489" s="5" t="s">
        <v>1537</v>
      </c>
      <c r="BB1489" s="5" t="s">
        <v>1537</v>
      </c>
      <c r="BC1489" s="5" t="s">
        <v>1537</v>
      </c>
      <c r="BD1489" s="4" t="s">
        <v>3612</v>
      </c>
      <c r="BE1489" s="5">
        <v>0</v>
      </c>
      <c r="BF1489" s="5">
        <v>0</v>
      </c>
      <c r="BG1489" s="5">
        <v>1</v>
      </c>
      <c r="BH1489" s="5" t="s">
        <v>1537</v>
      </c>
      <c r="BI1489" s="289"/>
      <c r="BJ1489" s="297">
        <v>19</v>
      </c>
      <c r="BK1489" s="297">
        <v>30</v>
      </c>
    </row>
    <row r="1490" spans="1:63" x14ac:dyDescent="0.2">
      <c r="A1490" s="294" t="s">
        <v>428</v>
      </c>
      <c r="B1490" s="290" t="s">
        <v>2515</v>
      </c>
      <c r="C1490" s="340">
        <v>209</v>
      </c>
      <c r="D1490" s="341">
        <v>261</v>
      </c>
      <c r="E1490" s="341">
        <v>302</v>
      </c>
      <c r="F1490" s="341">
        <v>309</v>
      </c>
      <c r="G1490" s="341">
        <v>318</v>
      </c>
      <c r="H1490" s="341">
        <v>353</v>
      </c>
      <c r="I1490" s="342">
        <v>437</v>
      </c>
      <c r="J1490" s="340">
        <v>19</v>
      </c>
      <c r="K1490" s="341">
        <v>41</v>
      </c>
      <c r="L1490" s="341">
        <v>64</v>
      </c>
      <c r="M1490" s="341">
        <v>130</v>
      </c>
      <c r="N1490" s="340">
        <v>209</v>
      </c>
      <c r="O1490" s="341">
        <v>330</v>
      </c>
      <c r="P1490" s="341">
        <v>346</v>
      </c>
      <c r="Q1490" s="343">
        <v>330</v>
      </c>
      <c r="R1490" s="344">
        <v>346</v>
      </c>
      <c r="S1490" s="344">
        <v>387</v>
      </c>
      <c r="T1490" s="344">
        <v>402</v>
      </c>
      <c r="U1490" s="344">
        <v>423</v>
      </c>
      <c r="V1490" s="344">
        <v>423</v>
      </c>
      <c r="W1490" s="344">
        <v>47</v>
      </c>
      <c r="X1490" s="383">
        <v>53</v>
      </c>
      <c r="Y1490" s="384">
        <v>0.12</v>
      </c>
      <c r="Z1490" s="384">
        <v>0.25</v>
      </c>
      <c r="AA1490" s="384">
        <v>0.25</v>
      </c>
      <c r="AB1490" s="385">
        <v>0</v>
      </c>
      <c r="AC1490" s="385">
        <v>0</v>
      </c>
      <c r="AD1490" s="385">
        <v>44</v>
      </c>
      <c r="AE1490" s="385">
        <v>0</v>
      </c>
      <c r="AF1490" s="405">
        <v>0</v>
      </c>
      <c r="AG1490" s="333" t="s">
        <v>3968</v>
      </c>
      <c r="AH1490" s="388" t="s">
        <v>1130</v>
      </c>
      <c r="AI1490" s="388" t="s">
        <v>2506</v>
      </c>
      <c r="AJ1490" s="389">
        <v>21</v>
      </c>
      <c r="AK1490" s="390">
        <v>39</v>
      </c>
      <c r="AL1490" s="333">
        <v>34.5</v>
      </c>
      <c r="AM1490" s="333">
        <v>17.364945023148149</v>
      </c>
      <c r="AN1490" s="440">
        <v>78.259236111111107</v>
      </c>
      <c r="AO1490" s="389">
        <v>38.095486111111114</v>
      </c>
      <c r="AP1490" s="388">
        <v>8.125</v>
      </c>
      <c r="AQ1490" s="389">
        <v>2</v>
      </c>
      <c r="AR1490" s="389">
        <v>2</v>
      </c>
      <c r="AS1490" s="389">
        <v>0</v>
      </c>
      <c r="AT1490" s="389">
        <v>0</v>
      </c>
      <c r="AU1490" s="389">
        <v>1</v>
      </c>
      <c r="AV1490" s="389">
        <v>4</v>
      </c>
      <c r="AW1490" s="350">
        <v>1</v>
      </c>
      <c r="AX1490" s="391">
        <v>1</v>
      </c>
      <c r="AY1490" s="83">
        <v>12</v>
      </c>
      <c r="AZ1490" s="5">
        <v>0</v>
      </c>
      <c r="BA1490" s="5" t="s">
        <v>1537</v>
      </c>
      <c r="BB1490" s="5" t="s">
        <v>1537</v>
      </c>
      <c r="BC1490" s="5" t="s">
        <v>1537</v>
      </c>
      <c r="BD1490" s="4" t="s">
        <v>3612</v>
      </c>
      <c r="BE1490" s="5">
        <v>0</v>
      </c>
      <c r="BF1490" s="5">
        <v>0</v>
      </c>
      <c r="BG1490" s="5">
        <v>1</v>
      </c>
      <c r="BH1490" s="5" t="s">
        <v>1537</v>
      </c>
      <c r="BI1490" s="289"/>
      <c r="BJ1490" s="297">
        <v>19</v>
      </c>
      <c r="BK1490" s="297">
        <v>32</v>
      </c>
    </row>
    <row r="1491" spans="1:63" x14ac:dyDescent="0.2">
      <c r="A1491" s="294" t="s">
        <v>429</v>
      </c>
      <c r="B1491" s="290" t="s">
        <v>2516</v>
      </c>
      <c r="C1491" s="340">
        <v>213</v>
      </c>
      <c r="D1491" s="341">
        <v>270</v>
      </c>
      <c r="E1491" s="341">
        <v>315</v>
      </c>
      <c r="F1491" s="341">
        <v>320</v>
      </c>
      <c r="G1491" s="341">
        <v>331</v>
      </c>
      <c r="H1491" s="341">
        <v>368</v>
      </c>
      <c r="I1491" s="342">
        <v>458</v>
      </c>
      <c r="J1491" s="340">
        <v>19</v>
      </c>
      <c r="K1491" s="341">
        <v>41</v>
      </c>
      <c r="L1491" s="341">
        <v>69</v>
      </c>
      <c r="M1491" s="341">
        <v>139</v>
      </c>
      <c r="N1491" s="340">
        <v>213</v>
      </c>
      <c r="O1491" s="341">
        <v>342</v>
      </c>
      <c r="P1491" s="341">
        <v>371</v>
      </c>
      <c r="Q1491" s="343">
        <v>342</v>
      </c>
      <c r="R1491" s="344">
        <v>371</v>
      </c>
      <c r="S1491" s="344">
        <v>399</v>
      </c>
      <c r="T1491" s="344">
        <v>408</v>
      </c>
      <c r="U1491" s="344">
        <v>433</v>
      </c>
      <c r="V1491" s="344">
        <v>433</v>
      </c>
      <c r="W1491" s="344">
        <v>47</v>
      </c>
      <c r="X1491" s="383">
        <v>53</v>
      </c>
      <c r="Y1491" s="384">
        <v>0.12</v>
      </c>
      <c r="Z1491" s="384">
        <v>0.25</v>
      </c>
      <c r="AA1491" s="384">
        <v>0.25</v>
      </c>
      <c r="AB1491" s="346">
        <v>0</v>
      </c>
      <c r="AC1491" s="385">
        <v>0</v>
      </c>
      <c r="AD1491" s="385">
        <v>44</v>
      </c>
      <c r="AE1491" s="385">
        <v>0</v>
      </c>
      <c r="AF1491" s="405">
        <v>0</v>
      </c>
      <c r="AG1491" s="333" t="s">
        <v>3968</v>
      </c>
      <c r="AH1491" s="388" t="s">
        <v>1130</v>
      </c>
      <c r="AI1491" s="388" t="s">
        <v>2506</v>
      </c>
      <c r="AJ1491" s="389">
        <v>21</v>
      </c>
      <c r="AK1491" s="390">
        <v>42</v>
      </c>
      <c r="AL1491" s="333">
        <v>34.5</v>
      </c>
      <c r="AM1491" s="333">
        <v>18.692201967592592</v>
      </c>
      <c r="AN1491" s="440">
        <v>82.617569444444456</v>
      </c>
      <c r="AO1491" s="389">
        <v>39.907986111111114</v>
      </c>
      <c r="AP1491" s="388">
        <v>8.75</v>
      </c>
      <c r="AQ1491" s="389">
        <v>2</v>
      </c>
      <c r="AR1491" s="389">
        <v>2</v>
      </c>
      <c r="AS1491" s="389">
        <v>0</v>
      </c>
      <c r="AT1491" s="389">
        <v>0</v>
      </c>
      <c r="AU1491" s="389">
        <v>1</v>
      </c>
      <c r="AV1491" s="389">
        <v>4</v>
      </c>
      <c r="AW1491" s="350">
        <v>1</v>
      </c>
      <c r="AX1491" s="391">
        <v>1</v>
      </c>
      <c r="AY1491" s="83">
        <v>12</v>
      </c>
      <c r="AZ1491" s="5">
        <v>0</v>
      </c>
      <c r="BA1491" s="5" t="s">
        <v>1537</v>
      </c>
      <c r="BB1491" s="5" t="s">
        <v>1537</v>
      </c>
      <c r="BC1491" s="5" t="s">
        <v>1537</v>
      </c>
      <c r="BD1491" s="4" t="s">
        <v>3612</v>
      </c>
      <c r="BE1491" s="5">
        <v>0</v>
      </c>
      <c r="BF1491" s="5">
        <v>0</v>
      </c>
      <c r="BG1491" s="5">
        <v>1</v>
      </c>
      <c r="BH1491" s="5" t="s">
        <v>1537</v>
      </c>
      <c r="BI1491" s="289"/>
      <c r="BJ1491" s="297">
        <v>19</v>
      </c>
      <c r="BK1491" s="297">
        <v>34</v>
      </c>
    </row>
    <row r="1492" spans="1:63" x14ac:dyDescent="0.2">
      <c r="A1492" s="294" t="s">
        <v>1610</v>
      </c>
      <c r="B1492" s="290" t="s">
        <v>2478</v>
      </c>
      <c r="C1492" s="340">
        <v>229</v>
      </c>
      <c r="D1492" s="341">
        <v>254</v>
      </c>
      <c r="E1492" s="341">
        <v>278</v>
      </c>
      <c r="F1492" s="341">
        <v>282</v>
      </c>
      <c r="G1492" s="341">
        <v>290</v>
      </c>
      <c r="H1492" s="341">
        <v>319</v>
      </c>
      <c r="I1492" s="342">
        <v>356</v>
      </c>
      <c r="J1492" s="340">
        <v>19</v>
      </c>
      <c r="K1492" s="341">
        <v>41</v>
      </c>
      <c r="L1492" s="341">
        <v>36</v>
      </c>
      <c r="M1492" s="341">
        <v>73</v>
      </c>
      <c r="N1492" s="340">
        <v>229</v>
      </c>
      <c r="O1492" s="341">
        <v>308</v>
      </c>
      <c r="P1492" s="341">
        <v>330</v>
      </c>
      <c r="Q1492" s="343">
        <v>308</v>
      </c>
      <c r="R1492" s="344">
        <v>330</v>
      </c>
      <c r="S1492" s="344">
        <v>361</v>
      </c>
      <c r="T1492" s="344">
        <v>350</v>
      </c>
      <c r="U1492" s="344">
        <v>392</v>
      </c>
      <c r="V1492" s="344">
        <v>392</v>
      </c>
      <c r="W1492" s="344">
        <v>47</v>
      </c>
      <c r="X1492" s="383">
        <v>53</v>
      </c>
      <c r="Y1492" s="384">
        <v>0.12</v>
      </c>
      <c r="Z1492" s="384">
        <v>0.25</v>
      </c>
      <c r="AA1492" s="384">
        <v>0.25</v>
      </c>
      <c r="AB1492" s="346">
        <v>94</v>
      </c>
      <c r="AC1492" s="385">
        <v>138</v>
      </c>
      <c r="AD1492" s="385">
        <v>22</v>
      </c>
      <c r="AE1492" s="385">
        <v>0</v>
      </c>
      <c r="AF1492" s="405">
        <v>1</v>
      </c>
      <c r="AG1492" s="333" t="s">
        <v>3968</v>
      </c>
      <c r="AH1492" s="388" t="s">
        <v>1130</v>
      </c>
      <c r="AI1492" s="388" t="s">
        <v>1611</v>
      </c>
      <c r="AJ1492" s="389">
        <v>21</v>
      </c>
      <c r="AK1492" s="390">
        <v>21</v>
      </c>
      <c r="AL1492" s="333">
        <v>34.5</v>
      </c>
      <c r="AM1492" s="333">
        <v>9.401403356481481</v>
      </c>
      <c r="AN1492" s="440">
        <v>59.371111111111119</v>
      </c>
      <c r="AO1492" s="389">
        <v>31.090277777777782</v>
      </c>
      <c r="AP1492" s="388">
        <v>4.375</v>
      </c>
      <c r="AQ1492" s="389">
        <v>2</v>
      </c>
      <c r="AR1492" s="389">
        <v>1</v>
      </c>
      <c r="AS1492" s="389">
        <v>1</v>
      </c>
      <c r="AT1492" s="389">
        <v>0</v>
      </c>
      <c r="AU1492" s="389">
        <v>0</v>
      </c>
      <c r="AV1492" s="389">
        <v>2</v>
      </c>
      <c r="AW1492" s="350">
        <v>1</v>
      </c>
      <c r="AX1492" s="391">
        <v>1</v>
      </c>
      <c r="AY1492" s="83">
        <v>12</v>
      </c>
      <c r="AZ1492" s="5">
        <v>0</v>
      </c>
      <c r="BA1492" s="5" t="s">
        <v>1537</v>
      </c>
      <c r="BB1492" s="5" t="s">
        <v>1537</v>
      </c>
      <c r="BC1492" s="5" t="s">
        <v>1537</v>
      </c>
      <c r="BD1492" s="4" t="s">
        <v>3612</v>
      </c>
      <c r="BE1492" s="5">
        <v>0</v>
      </c>
      <c r="BF1492" s="5">
        <v>0</v>
      </c>
      <c r="BG1492" s="5">
        <v>1</v>
      </c>
      <c r="BH1492" s="5" t="s">
        <v>1537</v>
      </c>
      <c r="BI1492" s="289"/>
      <c r="BJ1492" s="297">
        <v>19</v>
      </c>
      <c r="BK1492" s="297">
        <v>29</v>
      </c>
    </row>
    <row r="1493" spans="1:63" x14ac:dyDescent="0.2">
      <c r="A1493" s="294" t="s">
        <v>1613</v>
      </c>
      <c r="B1493" s="290" t="s">
        <v>2479</v>
      </c>
      <c r="C1493" s="340">
        <v>241</v>
      </c>
      <c r="D1493" s="341">
        <v>270</v>
      </c>
      <c r="E1493" s="341">
        <v>297</v>
      </c>
      <c r="F1493" s="341">
        <v>301</v>
      </c>
      <c r="G1493" s="341">
        <v>311</v>
      </c>
      <c r="H1493" s="341">
        <v>340</v>
      </c>
      <c r="I1493" s="342">
        <v>382</v>
      </c>
      <c r="J1493" s="340">
        <v>19</v>
      </c>
      <c r="K1493" s="341">
        <v>41</v>
      </c>
      <c r="L1493" s="341">
        <v>42</v>
      </c>
      <c r="M1493" s="341">
        <v>83</v>
      </c>
      <c r="N1493" s="340">
        <v>241</v>
      </c>
      <c r="O1493" s="341">
        <v>336</v>
      </c>
      <c r="P1493" s="341">
        <v>360</v>
      </c>
      <c r="Q1493" s="343">
        <v>336</v>
      </c>
      <c r="R1493" s="344">
        <v>360</v>
      </c>
      <c r="S1493" s="344">
        <v>406</v>
      </c>
      <c r="T1493" s="344">
        <v>376</v>
      </c>
      <c r="U1493" s="344">
        <v>451</v>
      </c>
      <c r="V1493" s="344">
        <v>451</v>
      </c>
      <c r="W1493" s="344">
        <v>47</v>
      </c>
      <c r="X1493" s="383">
        <v>53</v>
      </c>
      <c r="Y1493" s="384">
        <v>0.12</v>
      </c>
      <c r="Z1493" s="384">
        <v>0.25</v>
      </c>
      <c r="AA1493" s="384">
        <v>0.25</v>
      </c>
      <c r="AB1493" s="385">
        <v>94</v>
      </c>
      <c r="AC1493" s="385">
        <v>138</v>
      </c>
      <c r="AD1493" s="385">
        <v>44</v>
      </c>
      <c r="AE1493" s="385">
        <v>0</v>
      </c>
      <c r="AF1493" s="405">
        <v>0</v>
      </c>
      <c r="AG1493" s="333" t="s">
        <v>3968</v>
      </c>
      <c r="AH1493" s="388" t="s">
        <v>1130</v>
      </c>
      <c r="AI1493" s="388" t="s">
        <v>1611</v>
      </c>
      <c r="AJ1493" s="389">
        <v>21</v>
      </c>
      <c r="AK1493" s="390">
        <v>24</v>
      </c>
      <c r="AL1493" s="333">
        <v>34.5</v>
      </c>
      <c r="AM1493" s="333">
        <v>10.728660300925926</v>
      </c>
      <c r="AN1493" s="440">
        <v>64.914444444444456</v>
      </c>
      <c r="AO1493" s="389">
        <v>33.361111111111114</v>
      </c>
      <c r="AP1493" s="388">
        <v>5</v>
      </c>
      <c r="AQ1493" s="389">
        <v>3</v>
      </c>
      <c r="AR1493" s="389">
        <v>2</v>
      </c>
      <c r="AS1493" s="389">
        <v>1</v>
      </c>
      <c r="AT1493" s="389">
        <v>0</v>
      </c>
      <c r="AU1493" s="389">
        <v>0</v>
      </c>
      <c r="AV1493" s="389">
        <v>4</v>
      </c>
      <c r="AW1493" s="350">
        <v>1</v>
      </c>
      <c r="AX1493" s="391">
        <v>1</v>
      </c>
      <c r="AY1493" s="83">
        <v>13</v>
      </c>
      <c r="AZ1493" s="5">
        <v>0</v>
      </c>
      <c r="BA1493" s="5" t="s">
        <v>1537</v>
      </c>
      <c r="BB1493" s="5" t="s">
        <v>1537</v>
      </c>
      <c r="BC1493" s="5" t="s">
        <v>1537</v>
      </c>
      <c r="BD1493" s="4" t="s">
        <v>3612</v>
      </c>
      <c r="BE1493" s="5">
        <v>0</v>
      </c>
      <c r="BF1493" s="5">
        <v>0</v>
      </c>
      <c r="BG1493" s="5">
        <v>1</v>
      </c>
      <c r="BH1493" s="5" t="s">
        <v>1537</v>
      </c>
      <c r="BI1493" s="289"/>
      <c r="BJ1493" s="297">
        <v>19</v>
      </c>
      <c r="BK1493" s="297">
        <v>32</v>
      </c>
    </row>
    <row r="1494" spans="1:63" x14ac:dyDescent="0.2">
      <c r="A1494" s="294" t="s">
        <v>1612</v>
      </c>
      <c r="B1494" s="290" t="s">
        <v>2479</v>
      </c>
      <c r="C1494" s="340">
        <v>237</v>
      </c>
      <c r="D1494" s="341">
        <v>268</v>
      </c>
      <c r="E1494" s="341">
        <v>294</v>
      </c>
      <c r="F1494" s="341">
        <v>298</v>
      </c>
      <c r="G1494" s="341">
        <v>308</v>
      </c>
      <c r="H1494" s="341">
        <v>337</v>
      </c>
      <c r="I1494" s="342">
        <v>379</v>
      </c>
      <c r="J1494" s="340">
        <v>19</v>
      </c>
      <c r="K1494" s="341">
        <v>41</v>
      </c>
      <c r="L1494" s="341">
        <v>43</v>
      </c>
      <c r="M1494" s="341">
        <v>83</v>
      </c>
      <c r="N1494" s="340">
        <v>237</v>
      </c>
      <c r="O1494" s="341">
        <v>319</v>
      </c>
      <c r="P1494" s="341">
        <v>342</v>
      </c>
      <c r="Q1494" s="343">
        <v>319</v>
      </c>
      <c r="R1494" s="344">
        <v>342</v>
      </c>
      <c r="S1494" s="344">
        <v>378</v>
      </c>
      <c r="T1494" s="344">
        <v>362</v>
      </c>
      <c r="U1494" s="344">
        <v>410</v>
      </c>
      <c r="V1494" s="344">
        <v>410</v>
      </c>
      <c r="W1494" s="344">
        <v>47</v>
      </c>
      <c r="X1494" s="383">
        <v>53</v>
      </c>
      <c r="Y1494" s="384">
        <v>0.12</v>
      </c>
      <c r="Z1494" s="384">
        <v>0.25</v>
      </c>
      <c r="AA1494" s="384">
        <v>0.25</v>
      </c>
      <c r="AB1494" s="385">
        <v>94</v>
      </c>
      <c r="AC1494" s="385">
        <v>138</v>
      </c>
      <c r="AD1494" s="385">
        <v>22</v>
      </c>
      <c r="AE1494" s="385">
        <v>0</v>
      </c>
      <c r="AF1494" s="405">
        <v>1</v>
      </c>
      <c r="AG1494" s="333" t="s">
        <v>3968</v>
      </c>
      <c r="AH1494" s="388" t="s">
        <v>1130</v>
      </c>
      <c r="AI1494" s="388" t="s">
        <v>1611</v>
      </c>
      <c r="AJ1494" s="389">
        <v>21</v>
      </c>
      <c r="AK1494" s="390">
        <v>24</v>
      </c>
      <c r="AL1494" s="333">
        <v>34.5</v>
      </c>
      <c r="AM1494" s="333">
        <v>10.728660300925926</v>
      </c>
      <c r="AN1494" s="440">
        <v>64.554444444444442</v>
      </c>
      <c r="AO1494" s="389">
        <v>33.361111111111114</v>
      </c>
      <c r="AP1494" s="388">
        <v>5</v>
      </c>
      <c r="AQ1494" s="389">
        <v>2</v>
      </c>
      <c r="AR1494" s="389">
        <v>1</v>
      </c>
      <c r="AS1494" s="389">
        <v>1</v>
      </c>
      <c r="AT1494" s="389">
        <v>0</v>
      </c>
      <c r="AU1494" s="389">
        <v>0</v>
      </c>
      <c r="AV1494" s="389">
        <v>2</v>
      </c>
      <c r="AW1494" s="350">
        <v>1</v>
      </c>
      <c r="AX1494" s="391">
        <v>1</v>
      </c>
      <c r="AY1494" s="83">
        <v>12</v>
      </c>
      <c r="AZ1494" s="5">
        <v>0</v>
      </c>
      <c r="BA1494" s="5" t="s">
        <v>1537</v>
      </c>
      <c r="BB1494" s="5" t="s">
        <v>1537</v>
      </c>
      <c r="BC1494" s="5" t="s">
        <v>1537</v>
      </c>
      <c r="BD1494" s="4" t="s">
        <v>3612</v>
      </c>
      <c r="BE1494" s="5">
        <v>0</v>
      </c>
      <c r="BF1494" s="5">
        <v>0</v>
      </c>
      <c r="BG1494" s="5">
        <v>1</v>
      </c>
      <c r="BH1494" s="5" t="s">
        <v>1537</v>
      </c>
      <c r="BI1494" s="289"/>
      <c r="BJ1494" s="297">
        <v>19</v>
      </c>
      <c r="BK1494" s="297">
        <v>31</v>
      </c>
    </row>
    <row r="1495" spans="1:63" x14ac:dyDescent="0.2">
      <c r="A1495" s="294" t="s">
        <v>1614</v>
      </c>
      <c r="B1495" s="290" t="s">
        <v>2480</v>
      </c>
      <c r="C1495" s="340">
        <v>253</v>
      </c>
      <c r="D1495" s="341">
        <v>288</v>
      </c>
      <c r="E1495" s="341">
        <v>318</v>
      </c>
      <c r="F1495" s="341">
        <v>323</v>
      </c>
      <c r="G1495" s="341">
        <v>332</v>
      </c>
      <c r="H1495" s="341">
        <v>365</v>
      </c>
      <c r="I1495" s="342">
        <v>413</v>
      </c>
      <c r="J1495" s="340">
        <v>19</v>
      </c>
      <c r="K1495" s="341">
        <v>41</v>
      </c>
      <c r="L1495" s="341">
        <v>47</v>
      </c>
      <c r="M1495" s="341">
        <v>94</v>
      </c>
      <c r="N1495" s="340">
        <v>253</v>
      </c>
      <c r="O1495" s="341">
        <v>358</v>
      </c>
      <c r="P1495" s="341">
        <v>384</v>
      </c>
      <c r="Q1495" s="343">
        <v>358</v>
      </c>
      <c r="R1495" s="344">
        <v>384</v>
      </c>
      <c r="S1495" s="344">
        <v>429</v>
      </c>
      <c r="T1495" s="344">
        <v>423</v>
      </c>
      <c r="U1495" s="344">
        <v>477</v>
      </c>
      <c r="V1495" s="344">
        <v>477</v>
      </c>
      <c r="W1495" s="344">
        <v>47</v>
      </c>
      <c r="X1495" s="383">
        <v>53</v>
      </c>
      <c r="Y1495" s="384">
        <v>0.12</v>
      </c>
      <c r="Z1495" s="384">
        <v>0.25</v>
      </c>
      <c r="AA1495" s="384">
        <v>0.25</v>
      </c>
      <c r="AB1495" s="346">
        <v>94</v>
      </c>
      <c r="AC1495" s="385">
        <v>138</v>
      </c>
      <c r="AD1495" s="385">
        <v>44</v>
      </c>
      <c r="AE1495" s="385">
        <v>0</v>
      </c>
      <c r="AF1495" s="405">
        <v>0</v>
      </c>
      <c r="AG1495" s="333" t="s">
        <v>3968</v>
      </c>
      <c r="AH1495" s="388" t="s">
        <v>1130</v>
      </c>
      <c r="AI1495" s="388" t="s">
        <v>1611</v>
      </c>
      <c r="AJ1495" s="389">
        <v>21</v>
      </c>
      <c r="AK1495" s="390">
        <v>27</v>
      </c>
      <c r="AL1495" s="333">
        <v>34.5</v>
      </c>
      <c r="AM1495" s="333">
        <v>12.05591724537037</v>
      </c>
      <c r="AN1495" s="440">
        <v>70.097777777777793</v>
      </c>
      <c r="AO1495" s="389">
        <v>35.631944444444443</v>
      </c>
      <c r="AP1495" s="388">
        <v>5.625</v>
      </c>
      <c r="AQ1495" s="389">
        <v>3</v>
      </c>
      <c r="AR1495" s="389">
        <v>2</v>
      </c>
      <c r="AS1495" s="389">
        <v>1</v>
      </c>
      <c r="AT1495" s="389">
        <v>0</v>
      </c>
      <c r="AU1495" s="389">
        <v>0</v>
      </c>
      <c r="AV1495" s="389">
        <v>4</v>
      </c>
      <c r="AW1495" s="350">
        <v>1</v>
      </c>
      <c r="AX1495" s="391">
        <v>1</v>
      </c>
      <c r="AY1495" s="83">
        <v>13</v>
      </c>
      <c r="AZ1495" s="5">
        <v>0</v>
      </c>
      <c r="BA1495" s="5" t="s">
        <v>1537</v>
      </c>
      <c r="BB1495" s="5" t="s">
        <v>1537</v>
      </c>
      <c r="BC1495" s="5" t="s">
        <v>1537</v>
      </c>
      <c r="BD1495" s="4" t="s">
        <v>3612</v>
      </c>
      <c r="BE1495" s="5">
        <v>0</v>
      </c>
      <c r="BF1495" s="5">
        <v>0</v>
      </c>
      <c r="BG1495" s="5">
        <v>1</v>
      </c>
      <c r="BH1495" s="5" t="s">
        <v>1537</v>
      </c>
      <c r="BI1495" s="289"/>
      <c r="BJ1495" s="297">
        <v>19</v>
      </c>
      <c r="BK1495" s="297">
        <v>34</v>
      </c>
    </row>
    <row r="1496" spans="1:63" x14ac:dyDescent="0.2">
      <c r="A1496" s="294" t="s">
        <v>1615</v>
      </c>
      <c r="B1496" s="290" t="s">
        <v>2481</v>
      </c>
      <c r="C1496" s="340">
        <v>257</v>
      </c>
      <c r="D1496" s="341">
        <v>295</v>
      </c>
      <c r="E1496" s="341">
        <v>330</v>
      </c>
      <c r="F1496" s="341">
        <v>335</v>
      </c>
      <c r="G1496" s="341">
        <v>345</v>
      </c>
      <c r="H1496" s="341">
        <v>380</v>
      </c>
      <c r="I1496" s="342">
        <v>433</v>
      </c>
      <c r="J1496" s="340">
        <v>19</v>
      </c>
      <c r="K1496" s="341">
        <v>41</v>
      </c>
      <c r="L1496" s="341">
        <v>51</v>
      </c>
      <c r="M1496" s="341">
        <v>104</v>
      </c>
      <c r="N1496" s="340">
        <v>257</v>
      </c>
      <c r="O1496" s="341">
        <v>370</v>
      </c>
      <c r="P1496" s="341">
        <v>396</v>
      </c>
      <c r="Q1496" s="343">
        <v>370</v>
      </c>
      <c r="R1496" s="344">
        <v>396</v>
      </c>
      <c r="S1496" s="344">
        <v>444</v>
      </c>
      <c r="T1496" s="344">
        <v>430</v>
      </c>
      <c r="U1496" s="344">
        <v>491</v>
      </c>
      <c r="V1496" s="344">
        <v>491</v>
      </c>
      <c r="W1496" s="344">
        <v>47</v>
      </c>
      <c r="X1496" s="383">
        <v>53</v>
      </c>
      <c r="Y1496" s="384">
        <v>0.12</v>
      </c>
      <c r="Z1496" s="384">
        <v>0.25</v>
      </c>
      <c r="AA1496" s="384">
        <v>0.25</v>
      </c>
      <c r="AB1496" s="346">
        <v>94</v>
      </c>
      <c r="AC1496" s="385">
        <v>138</v>
      </c>
      <c r="AD1496" s="385">
        <v>44</v>
      </c>
      <c r="AE1496" s="385">
        <v>0</v>
      </c>
      <c r="AF1496" s="405">
        <v>0</v>
      </c>
      <c r="AG1496" s="333" t="s">
        <v>3968</v>
      </c>
      <c r="AH1496" s="388" t="s">
        <v>1130</v>
      </c>
      <c r="AI1496" s="388" t="s">
        <v>1611</v>
      </c>
      <c r="AJ1496" s="389">
        <v>21</v>
      </c>
      <c r="AK1496" s="390">
        <v>30</v>
      </c>
      <c r="AL1496" s="333">
        <v>34.5</v>
      </c>
      <c r="AM1496" s="333">
        <v>13.383174189814815</v>
      </c>
      <c r="AN1496" s="440">
        <v>75.281111111111116</v>
      </c>
      <c r="AO1496" s="389">
        <v>37.902777777777779</v>
      </c>
      <c r="AP1496" s="388">
        <v>6.25</v>
      </c>
      <c r="AQ1496" s="389">
        <v>3</v>
      </c>
      <c r="AR1496" s="389">
        <v>2</v>
      </c>
      <c r="AS1496" s="389">
        <v>1</v>
      </c>
      <c r="AT1496" s="389">
        <v>0</v>
      </c>
      <c r="AU1496" s="389">
        <v>0</v>
      </c>
      <c r="AV1496" s="389">
        <v>4</v>
      </c>
      <c r="AW1496" s="350">
        <v>1</v>
      </c>
      <c r="AX1496" s="391">
        <v>1</v>
      </c>
      <c r="AY1496" s="83">
        <v>13</v>
      </c>
      <c r="AZ1496" s="5">
        <v>0</v>
      </c>
      <c r="BA1496" s="5" t="s">
        <v>1537</v>
      </c>
      <c r="BB1496" s="5" t="s">
        <v>1537</v>
      </c>
      <c r="BC1496" s="5" t="s">
        <v>1537</v>
      </c>
      <c r="BD1496" s="4" t="s">
        <v>3612</v>
      </c>
      <c r="BE1496" s="5">
        <v>0</v>
      </c>
      <c r="BF1496" s="5">
        <v>0</v>
      </c>
      <c r="BG1496" s="5">
        <v>1</v>
      </c>
      <c r="BH1496" s="5" t="s">
        <v>1537</v>
      </c>
      <c r="BI1496" s="289"/>
      <c r="BJ1496" s="297">
        <v>19</v>
      </c>
      <c r="BK1496" s="297">
        <v>35</v>
      </c>
    </row>
    <row r="1497" spans="1:63" x14ac:dyDescent="0.2">
      <c r="A1497" s="294" t="s">
        <v>1616</v>
      </c>
      <c r="B1497" s="290" t="s">
        <v>2482</v>
      </c>
      <c r="C1497" s="340">
        <v>270</v>
      </c>
      <c r="D1497" s="341">
        <v>313</v>
      </c>
      <c r="E1497" s="341">
        <v>350</v>
      </c>
      <c r="F1497" s="341">
        <v>356</v>
      </c>
      <c r="G1497" s="341">
        <v>367</v>
      </c>
      <c r="H1497" s="341">
        <v>404</v>
      </c>
      <c r="I1497" s="342">
        <v>461</v>
      </c>
      <c r="J1497" s="340">
        <v>19</v>
      </c>
      <c r="K1497" s="341">
        <v>41</v>
      </c>
      <c r="L1497" s="341">
        <v>57</v>
      </c>
      <c r="M1497" s="341">
        <v>115</v>
      </c>
      <c r="N1497" s="340">
        <v>270</v>
      </c>
      <c r="O1497" s="341">
        <v>395</v>
      </c>
      <c r="P1497" s="341">
        <v>422</v>
      </c>
      <c r="Q1497" s="343">
        <v>395</v>
      </c>
      <c r="R1497" s="344">
        <v>422</v>
      </c>
      <c r="S1497" s="344">
        <v>467</v>
      </c>
      <c r="T1497" s="344">
        <v>479</v>
      </c>
      <c r="U1497" s="344">
        <v>516</v>
      </c>
      <c r="V1497" s="344">
        <v>516</v>
      </c>
      <c r="W1497" s="344">
        <v>47</v>
      </c>
      <c r="X1497" s="383">
        <v>53</v>
      </c>
      <c r="Y1497" s="384">
        <v>0.12</v>
      </c>
      <c r="Z1497" s="384">
        <v>0.25</v>
      </c>
      <c r="AA1497" s="384">
        <v>0.25</v>
      </c>
      <c r="AB1497" s="346">
        <v>94</v>
      </c>
      <c r="AC1497" s="385">
        <v>138</v>
      </c>
      <c r="AD1497" s="385">
        <v>44</v>
      </c>
      <c r="AE1497" s="385">
        <v>0</v>
      </c>
      <c r="AF1497" s="405">
        <v>0</v>
      </c>
      <c r="AG1497" s="333" t="s">
        <v>3968</v>
      </c>
      <c r="AH1497" s="388" t="s">
        <v>1130</v>
      </c>
      <c r="AI1497" s="388" t="s">
        <v>1611</v>
      </c>
      <c r="AJ1497" s="389">
        <v>21</v>
      </c>
      <c r="AK1497" s="390">
        <v>33</v>
      </c>
      <c r="AL1497" s="333">
        <v>34.5</v>
      </c>
      <c r="AM1497" s="333">
        <v>14.71043113425926</v>
      </c>
      <c r="AN1497" s="440">
        <v>80.464444444444453</v>
      </c>
      <c r="AO1497" s="389">
        <v>40.173611111111114</v>
      </c>
      <c r="AP1497" s="388">
        <v>6.875</v>
      </c>
      <c r="AQ1497" s="389">
        <v>4</v>
      </c>
      <c r="AR1497" s="389">
        <v>2</v>
      </c>
      <c r="AS1497" s="389">
        <v>1</v>
      </c>
      <c r="AT1497" s="389">
        <v>0</v>
      </c>
      <c r="AU1497" s="389">
        <v>0</v>
      </c>
      <c r="AV1497" s="389">
        <v>4</v>
      </c>
      <c r="AW1497" s="350">
        <v>1</v>
      </c>
      <c r="AX1497" s="391">
        <v>1</v>
      </c>
      <c r="AY1497" s="83">
        <v>14</v>
      </c>
      <c r="AZ1497" s="5">
        <v>0</v>
      </c>
      <c r="BA1497" s="5" t="s">
        <v>1537</v>
      </c>
      <c r="BB1497" s="5" t="s">
        <v>1537</v>
      </c>
      <c r="BC1497" s="5" t="s">
        <v>1537</v>
      </c>
      <c r="BD1497" s="4" t="s">
        <v>3612</v>
      </c>
      <c r="BE1497" s="5">
        <v>0</v>
      </c>
      <c r="BF1497" s="5">
        <v>0</v>
      </c>
      <c r="BG1497" s="5">
        <v>1</v>
      </c>
      <c r="BH1497" s="5" t="s">
        <v>1537</v>
      </c>
      <c r="BI1497" s="289"/>
      <c r="BJ1497" s="297">
        <v>19</v>
      </c>
      <c r="BK1497" s="297">
        <v>37</v>
      </c>
    </row>
    <row r="1498" spans="1:63" x14ac:dyDescent="0.2">
      <c r="A1498" s="294" t="s">
        <v>1617</v>
      </c>
      <c r="B1498" s="290" t="s">
        <v>2483</v>
      </c>
      <c r="C1498" s="340">
        <v>280</v>
      </c>
      <c r="D1498" s="341">
        <v>327</v>
      </c>
      <c r="E1498" s="341">
        <v>368</v>
      </c>
      <c r="F1498" s="341">
        <v>373</v>
      </c>
      <c r="G1498" s="341">
        <v>385</v>
      </c>
      <c r="H1498" s="341">
        <v>424</v>
      </c>
      <c r="I1498" s="342">
        <v>487</v>
      </c>
      <c r="J1498" s="340">
        <v>19</v>
      </c>
      <c r="K1498" s="341">
        <v>41</v>
      </c>
      <c r="L1498" s="341">
        <v>62</v>
      </c>
      <c r="M1498" s="341">
        <v>125</v>
      </c>
      <c r="N1498" s="340">
        <v>280</v>
      </c>
      <c r="O1498" s="341">
        <v>409</v>
      </c>
      <c r="P1498" s="341">
        <v>441</v>
      </c>
      <c r="Q1498" s="343">
        <v>409</v>
      </c>
      <c r="R1498" s="344">
        <v>441</v>
      </c>
      <c r="S1498" s="344">
        <v>489</v>
      </c>
      <c r="T1498" s="344">
        <v>493</v>
      </c>
      <c r="U1498" s="344">
        <v>533</v>
      </c>
      <c r="V1498" s="344">
        <v>533</v>
      </c>
      <c r="W1498" s="344">
        <v>47</v>
      </c>
      <c r="X1498" s="383">
        <v>53</v>
      </c>
      <c r="Y1498" s="384">
        <v>0.12</v>
      </c>
      <c r="Z1498" s="384">
        <v>0.25</v>
      </c>
      <c r="AA1498" s="384">
        <v>0.25</v>
      </c>
      <c r="AB1498" s="346">
        <v>94</v>
      </c>
      <c r="AC1498" s="385">
        <v>138</v>
      </c>
      <c r="AD1498" s="385">
        <v>44</v>
      </c>
      <c r="AE1498" s="385">
        <v>0</v>
      </c>
      <c r="AF1498" s="405">
        <v>0</v>
      </c>
      <c r="AG1498" s="333" t="s">
        <v>3968</v>
      </c>
      <c r="AH1498" s="388" t="s">
        <v>1130</v>
      </c>
      <c r="AI1498" s="388" t="s">
        <v>1611</v>
      </c>
      <c r="AJ1498" s="389">
        <v>21</v>
      </c>
      <c r="AK1498" s="390">
        <v>36</v>
      </c>
      <c r="AL1498" s="333">
        <v>34.5</v>
      </c>
      <c r="AM1498" s="333">
        <v>16.037688078703702</v>
      </c>
      <c r="AN1498" s="440">
        <v>85.647777777777776</v>
      </c>
      <c r="AO1498" s="389">
        <v>42.444444444444443</v>
      </c>
      <c r="AP1498" s="388">
        <v>7.5</v>
      </c>
      <c r="AQ1498" s="389">
        <v>4</v>
      </c>
      <c r="AR1498" s="389">
        <v>2</v>
      </c>
      <c r="AS1498" s="389">
        <v>1</v>
      </c>
      <c r="AT1498" s="389">
        <v>0</v>
      </c>
      <c r="AU1498" s="389">
        <v>0</v>
      </c>
      <c r="AV1498" s="389">
        <v>4</v>
      </c>
      <c r="AW1498" s="350">
        <v>1</v>
      </c>
      <c r="AX1498" s="391">
        <v>1</v>
      </c>
      <c r="AY1498" s="83">
        <v>14</v>
      </c>
      <c r="AZ1498" s="5">
        <v>0</v>
      </c>
      <c r="BA1498" s="5" t="s">
        <v>1537</v>
      </c>
      <c r="BB1498" s="5" t="s">
        <v>1537</v>
      </c>
      <c r="BC1498" s="5" t="s">
        <v>1537</v>
      </c>
      <c r="BD1498" s="4" t="s">
        <v>3612</v>
      </c>
      <c r="BE1498" s="5">
        <v>0</v>
      </c>
      <c r="BF1498" s="5">
        <v>0</v>
      </c>
      <c r="BG1498" s="5">
        <v>1</v>
      </c>
      <c r="BH1498" s="5" t="s">
        <v>1537</v>
      </c>
      <c r="BI1498" s="289"/>
      <c r="BJ1498" s="297">
        <v>19</v>
      </c>
      <c r="BK1498" s="297">
        <v>39</v>
      </c>
    </row>
    <row r="1499" spans="1:63" x14ac:dyDescent="0.2">
      <c r="A1499" s="294" t="s">
        <v>1618</v>
      </c>
      <c r="B1499" s="290" t="s">
        <v>2484</v>
      </c>
      <c r="C1499" s="340">
        <v>292</v>
      </c>
      <c r="D1499" s="341">
        <v>343</v>
      </c>
      <c r="E1499" s="341">
        <v>387</v>
      </c>
      <c r="F1499" s="341">
        <v>394</v>
      </c>
      <c r="G1499" s="341">
        <v>407</v>
      </c>
      <c r="H1499" s="341">
        <v>448</v>
      </c>
      <c r="I1499" s="342">
        <v>516</v>
      </c>
      <c r="J1499" s="340">
        <v>19</v>
      </c>
      <c r="K1499" s="341">
        <v>41</v>
      </c>
      <c r="L1499" s="341">
        <v>66</v>
      </c>
      <c r="M1499" s="341">
        <v>136</v>
      </c>
      <c r="N1499" s="340">
        <v>292</v>
      </c>
      <c r="O1499" s="341">
        <v>441</v>
      </c>
      <c r="P1499" s="341">
        <v>472</v>
      </c>
      <c r="Q1499" s="343">
        <v>441</v>
      </c>
      <c r="R1499" s="344">
        <v>472</v>
      </c>
      <c r="S1499" s="344">
        <v>515</v>
      </c>
      <c r="T1499" s="344">
        <v>510</v>
      </c>
      <c r="U1499" s="344">
        <v>560</v>
      </c>
      <c r="V1499" s="344">
        <v>560</v>
      </c>
      <c r="W1499" s="344">
        <v>47</v>
      </c>
      <c r="X1499" s="383">
        <v>53</v>
      </c>
      <c r="Y1499" s="384">
        <v>0.12</v>
      </c>
      <c r="Z1499" s="384">
        <v>0.25</v>
      </c>
      <c r="AA1499" s="384">
        <v>0.25</v>
      </c>
      <c r="AB1499" s="346">
        <v>94</v>
      </c>
      <c r="AC1499" s="385">
        <v>138</v>
      </c>
      <c r="AD1499" s="385">
        <v>44</v>
      </c>
      <c r="AE1499" s="385">
        <v>0</v>
      </c>
      <c r="AF1499" s="405">
        <v>0</v>
      </c>
      <c r="AG1499" s="333" t="s">
        <v>3968</v>
      </c>
      <c r="AH1499" s="388" t="s">
        <v>1130</v>
      </c>
      <c r="AI1499" s="388" t="s">
        <v>1611</v>
      </c>
      <c r="AJ1499" s="389">
        <v>21</v>
      </c>
      <c r="AK1499" s="390">
        <v>39</v>
      </c>
      <c r="AL1499" s="333">
        <v>34.5</v>
      </c>
      <c r="AM1499" s="333">
        <v>17.364945023148149</v>
      </c>
      <c r="AN1499" s="440">
        <v>90.831111111111113</v>
      </c>
      <c r="AO1499" s="389">
        <v>44.715277777777779</v>
      </c>
      <c r="AP1499" s="388">
        <v>8.125</v>
      </c>
      <c r="AQ1499" s="389">
        <v>4</v>
      </c>
      <c r="AR1499" s="389">
        <v>2</v>
      </c>
      <c r="AS1499" s="389">
        <v>1</v>
      </c>
      <c r="AT1499" s="389">
        <v>0</v>
      </c>
      <c r="AU1499" s="389">
        <v>0</v>
      </c>
      <c r="AV1499" s="389">
        <v>4</v>
      </c>
      <c r="AW1499" s="350">
        <v>1</v>
      </c>
      <c r="AX1499" s="391">
        <v>1</v>
      </c>
      <c r="AY1499" s="83">
        <v>14</v>
      </c>
      <c r="AZ1499" s="5">
        <v>0</v>
      </c>
      <c r="BA1499" s="5" t="s">
        <v>1537</v>
      </c>
      <c r="BB1499" s="5" t="s">
        <v>1537</v>
      </c>
      <c r="BC1499" s="5" t="s">
        <v>1537</v>
      </c>
      <c r="BD1499" s="4" t="s">
        <v>3612</v>
      </c>
      <c r="BE1499" s="5">
        <v>0</v>
      </c>
      <c r="BF1499" s="5">
        <v>0</v>
      </c>
      <c r="BG1499" s="5">
        <v>1</v>
      </c>
      <c r="BH1499" s="5" t="s">
        <v>1537</v>
      </c>
      <c r="BI1499" s="289"/>
      <c r="BJ1499" s="297">
        <v>19</v>
      </c>
      <c r="BK1499" s="297">
        <v>41</v>
      </c>
    </row>
    <row r="1500" spans="1:63" x14ac:dyDescent="0.2">
      <c r="A1500" s="294" t="s">
        <v>1619</v>
      </c>
      <c r="B1500" s="290" t="s">
        <v>2485</v>
      </c>
      <c r="C1500" s="340">
        <v>297</v>
      </c>
      <c r="D1500" s="341">
        <v>354</v>
      </c>
      <c r="E1500" s="341">
        <v>401</v>
      </c>
      <c r="F1500" s="341">
        <v>407</v>
      </c>
      <c r="G1500" s="341">
        <v>420</v>
      </c>
      <c r="H1500" s="341">
        <v>464</v>
      </c>
      <c r="I1500" s="342">
        <v>536</v>
      </c>
      <c r="J1500" s="340">
        <v>19</v>
      </c>
      <c r="K1500" s="341">
        <v>41</v>
      </c>
      <c r="L1500" s="341">
        <v>72</v>
      </c>
      <c r="M1500" s="341">
        <v>146</v>
      </c>
      <c r="N1500" s="340">
        <v>297</v>
      </c>
      <c r="O1500" s="341">
        <v>447</v>
      </c>
      <c r="P1500" s="341">
        <v>482</v>
      </c>
      <c r="Q1500" s="343">
        <v>447</v>
      </c>
      <c r="R1500" s="344">
        <v>482</v>
      </c>
      <c r="S1500" s="344">
        <v>527</v>
      </c>
      <c r="T1500" s="344">
        <v>517</v>
      </c>
      <c r="U1500" s="344">
        <v>572</v>
      </c>
      <c r="V1500" s="344">
        <v>572</v>
      </c>
      <c r="W1500" s="344">
        <v>47</v>
      </c>
      <c r="X1500" s="383">
        <v>53</v>
      </c>
      <c r="Y1500" s="384">
        <v>0.12</v>
      </c>
      <c r="Z1500" s="384">
        <v>0.25</v>
      </c>
      <c r="AA1500" s="384">
        <v>0.25</v>
      </c>
      <c r="AB1500" s="385">
        <v>94</v>
      </c>
      <c r="AC1500" s="385">
        <v>138</v>
      </c>
      <c r="AD1500" s="385">
        <v>44</v>
      </c>
      <c r="AE1500" s="385">
        <v>0</v>
      </c>
      <c r="AF1500" s="405">
        <v>0</v>
      </c>
      <c r="AG1500" s="333" t="s">
        <v>3968</v>
      </c>
      <c r="AH1500" s="388" t="s">
        <v>1130</v>
      </c>
      <c r="AI1500" s="388" t="s">
        <v>1611</v>
      </c>
      <c r="AJ1500" s="389">
        <v>21</v>
      </c>
      <c r="AK1500" s="390">
        <v>42</v>
      </c>
      <c r="AL1500" s="333">
        <v>34.5</v>
      </c>
      <c r="AM1500" s="333">
        <v>18.692201967592592</v>
      </c>
      <c r="AN1500" s="440">
        <v>96.01444444444445</v>
      </c>
      <c r="AO1500" s="389">
        <v>46.986111111111114</v>
      </c>
      <c r="AP1500" s="388">
        <v>8.75</v>
      </c>
      <c r="AQ1500" s="389">
        <v>4</v>
      </c>
      <c r="AR1500" s="389">
        <v>2</v>
      </c>
      <c r="AS1500" s="389">
        <v>1</v>
      </c>
      <c r="AT1500" s="389">
        <v>0</v>
      </c>
      <c r="AU1500" s="389">
        <v>0</v>
      </c>
      <c r="AV1500" s="389">
        <v>4</v>
      </c>
      <c r="AW1500" s="350">
        <v>1</v>
      </c>
      <c r="AX1500" s="391">
        <v>1</v>
      </c>
      <c r="AY1500" s="83">
        <v>14</v>
      </c>
      <c r="AZ1500" s="5">
        <v>0</v>
      </c>
      <c r="BA1500" s="5" t="s">
        <v>1537</v>
      </c>
      <c r="BB1500" s="5" t="s">
        <v>1537</v>
      </c>
      <c r="BC1500" s="5" t="s">
        <v>1537</v>
      </c>
      <c r="BD1500" s="4" t="s">
        <v>3612</v>
      </c>
      <c r="BE1500" s="5">
        <v>0</v>
      </c>
      <c r="BF1500" s="5">
        <v>0</v>
      </c>
      <c r="BG1500" s="5">
        <v>1</v>
      </c>
      <c r="BH1500" s="5" t="s">
        <v>1537</v>
      </c>
      <c r="BI1500" s="289"/>
      <c r="BJ1500" s="297">
        <v>19</v>
      </c>
      <c r="BK1500" s="297">
        <v>42</v>
      </c>
    </row>
    <row r="1501" spans="1:63" x14ac:dyDescent="0.2">
      <c r="A1501" s="294" t="s">
        <v>462</v>
      </c>
      <c r="B1501" s="290" t="s">
        <v>2517</v>
      </c>
      <c r="C1501" s="340">
        <v>144</v>
      </c>
      <c r="D1501" s="341">
        <v>170</v>
      </c>
      <c r="E1501" s="341">
        <v>193</v>
      </c>
      <c r="F1501" s="341">
        <v>197</v>
      </c>
      <c r="G1501" s="341">
        <v>202</v>
      </c>
      <c r="H1501" s="341">
        <v>223</v>
      </c>
      <c r="I1501" s="342">
        <v>257</v>
      </c>
      <c r="J1501" s="340">
        <v>19</v>
      </c>
      <c r="K1501" s="341">
        <v>41</v>
      </c>
      <c r="L1501" s="341">
        <v>35</v>
      </c>
      <c r="M1501" s="341">
        <v>70</v>
      </c>
      <c r="N1501" s="340">
        <v>144</v>
      </c>
      <c r="O1501" s="341">
        <v>220</v>
      </c>
      <c r="P1501" s="341">
        <v>236</v>
      </c>
      <c r="Q1501" s="343">
        <v>220</v>
      </c>
      <c r="R1501" s="344">
        <v>236</v>
      </c>
      <c r="S1501" s="344">
        <v>258</v>
      </c>
      <c r="T1501" s="344">
        <v>251</v>
      </c>
      <c r="U1501" s="344">
        <v>287</v>
      </c>
      <c r="V1501" s="344">
        <v>287</v>
      </c>
      <c r="W1501" s="344">
        <v>47</v>
      </c>
      <c r="X1501" s="383">
        <v>53</v>
      </c>
      <c r="Y1501" s="384">
        <v>0.12</v>
      </c>
      <c r="Z1501" s="384">
        <v>0.25</v>
      </c>
      <c r="AA1501" s="384">
        <v>0.25</v>
      </c>
      <c r="AB1501" s="385">
        <v>0</v>
      </c>
      <c r="AC1501" s="385">
        <v>0</v>
      </c>
      <c r="AD1501" s="385">
        <v>22</v>
      </c>
      <c r="AE1501" s="385">
        <v>0</v>
      </c>
      <c r="AF1501" s="405">
        <v>1</v>
      </c>
      <c r="AG1501" s="333" t="s">
        <v>3968</v>
      </c>
      <c r="AH1501" s="388" t="s">
        <v>1130</v>
      </c>
      <c r="AI1501" s="388" t="s">
        <v>2518</v>
      </c>
      <c r="AJ1501" s="389">
        <v>21</v>
      </c>
      <c r="AK1501" s="390">
        <v>21</v>
      </c>
      <c r="AL1501" s="333">
        <v>34.5</v>
      </c>
      <c r="AM1501" s="333">
        <v>9.401403356481481</v>
      </c>
      <c r="AN1501" s="440">
        <v>44.599236111111118</v>
      </c>
      <c r="AO1501" s="389">
        <v>24.512152777777775</v>
      </c>
      <c r="AP1501" s="388">
        <v>4.375</v>
      </c>
      <c r="AQ1501" s="389">
        <v>1</v>
      </c>
      <c r="AR1501" s="389">
        <v>1</v>
      </c>
      <c r="AS1501" s="389">
        <v>0</v>
      </c>
      <c r="AT1501" s="389">
        <v>0</v>
      </c>
      <c r="AU1501" s="389">
        <v>0</v>
      </c>
      <c r="AV1501" s="389">
        <v>2</v>
      </c>
      <c r="AW1501" s="350">
        <v>1</v>
      </c>
      <c r="AX1501" s="391">
        <v>1</v>
      </c>
      <c r="AY1501" s="83">
        <v>11</v>
      </c>
      <c r="AZ1501" s="5">
        <v>0</v>
      </c>
      <c r="BA1501" s="5" t="s">
        <v>1537</v>
      </c>
      <c r="BB1501" s="5" t="s">
        <v>1537</v>
      </c>
      <c r="BC1501" s="5" t="s">
        <v>1537</v>
      </c>
      <c r="BD1501" s="4" t="s">
        <v>3612</v>
      </c>
      <c r="BE1501" s="5">
        <v>0</v>
      </c>
      <c r="BF1501" s="5">
        <v>0</v>
      </c>
      <c r="BG1501" s="5">
        <v>1</v>
      </c>
      <c r="BH1501" s="5" t="s">
        <v>1537</v>
      </c>
      <c r="BI1501" s="289"/>
      <c r="BJ1501" s="297">
        <v>19</v>
      </c>
      <c r="BK1501" s="297">
        <v>21</v>
      </c>
    </row>
    <row r="1502" spans="1:63" x14ac:dyDescent="0.2">
      <c r="A1502" s="294" t="s">
        <v>464</v>
      </c>
      <c r="B1502" s="290" t="s">
        <v>2519</v>
      </c>
      <c r="C1502" s="340">
        <v>151</v>
      </c>
      <c r="D1502" s="341">
        <v>181</v>
      </c>
      <c r="E1502" s="341">
        <v>207</v>
      </c>
      <c r="F1502" s="341">
        <v>211</v>
      </c>
      <c r="G1502" s="341">
        <v>217</v>
      </c>
      <c r="H1502" s="341">
        <v>241</v>
      </c>
      <c r="I1502" s="342">
        <v>280</v>
      </c>
      <c r="J1502" s="340">
        <v>19</v>
      </c>
      <c r="K1502" s="341">
        <v>41</v>
      </c>
      <c r="L1502" s="341">
        <v>40</v>
      </c>
      <c r="M1502" s="341">
        <v>79</v>
      </c>
      <c r="N1502" s="340">
        <v>151</v>
      </c>
      <c r="O1502" s="341">
        <v>244</v>
      </c>
      <c r="P1502" s="341">
        <v>262</v>
      </c>
      <c r="Q1502" s="343">
        <v>244</v>
      </c>
      <c r="R1502" s="344">
        <v>262</v>
      </c>
      <c r="S1502" s="344">
        <v>298</v>
      </c>
      <c r="T1502" s="344">
        <v>271</v>
      </c>
      <c r="U1502" s="344">
        <v>339</v>
      </c>
      <c r="V1502" s="344">
        <v>339</v>
      </c>
      <c r="W1502" s="344">
        <v>47</v>
      </c>
      <c r="X1502" s="383">
        <v>53</v>
      </c>
      <c r="Y1502" s="384">
        <v>0.12</v>
      </c>
      <c r="Z1502" s="384">
        <v>0.25</v>
      </c>
      <c r="AA1502" s="384">
        <v>0.25</v>
      </c>
      <c r="AB1502" s="385">
        <v>0</v>
      </c>
      <c r="AC1502" s="385">
        <v>0</v>
      </c>
      <c r="AD1502" s="385">
        <v>44</v>
      </c>
      <c r="AE1502" s="385">
        <v>0</v>
      </c>
      <c r="AF1502" s="405">
        <v>0</v>
      </c>
      <c r="AG1502" s="333" t="s">
        <v>3968</v>
      </c>
      <c r="AH1502" s="388" t="s">
        <v>1130</v>
      </c>
      <c r="AI1502" s="388" t="s">
        <v>2518</v>
      </c>
      <c r="AJ1502" s="389">
        <v>21</v>
      </c>
      <c r="AK1502" s="390">
        <v>24</v>
      </c>
      <c r="AL1502" s="333">
        <v>34.5</v>
      </c>
      <c r="AM1502" s="333">
        <v>10.728660300925926</v>
      </c>
      <c r="AN1502" s="440">
        <v>48.21756944444445</v>
      </c>
      <c r="AO1502" s="389">
        <v>25.907986111111111</v>
      </c>
      <c r="AP1502" s="388">
        <v>5</v>
      </c>
      <c r="AQ1502" s="389">
        <v>2</v>
      </c>
      <c r="AR1502" s="389">
        <v>2</v>
      </c>
      <c r="AS1502" s="389">
        <v>0</v>
      </c>
      <c r="AT1502" s="389">
        <v>0</v>
      </c>
      <c r="AU1502" s="389">
        <v>0</v>
      </c>
      <c r="AV1502" s="389">
        <v>4</v>
      </c>
      <c r="AW1502" s="350">
        <v>1</v>
      </c>
      <c r="AX1502" s="391">
        <v>1</v>
      </c>
      <c r="AY1502" s="83">
        <v>12</v>
      </c>
      <c r="AZ1502" s="5">
        <v>0</v>
      </c>
      <c r="BA1502" s="5" t="s">
        <v>1537</v>
      </c>
      <c r="BB1502" s="5" t="s">
        <v>1537</v>
      </c>
      <c r="BC1502" s="5" t="s">
        <v>1537</v>
      </c>
      <c r="BD1502" s="4" t="s">
        <v>3612</v>
      </c>
      <c r="BE1502" s="5">
        <v>0</v>
      </c>
      <c r="BF1502" s="5">
        <v>0</v>
      </c>
      <c r="BG1502" s="5">
        <v>1</v>
      </c>
      <c r="BH1502" s="5" t="s">
        <v>1537</v>
      </c>
      <c r="BI1502" s="289"/>
      <c r="BJ1502" s="297">
        <v>19</v>
      </c>
      <c r="BK1502" s="297">
        <v>22</v>
      </c>
    </row>
    <row r="1503" spans="1:63" x14ac:dyDescent="0.2">
      <c r="A1503" s="294" t="s">
        <v>463</v>
      </c>
      <c r="B1503" s="290" t="s">
        <v>2519</v>
      </c>
      <c r="C1503" s="340">
        <v>148</v>
      </c>
      <c r="D1503" s="341">
        <v>179</v>
      </c>
      <c r="E1503" s="341">
        <v>205</v>
      </c>
      <c r="F1503" s="341">
        <v>208</v>
      </c>
      <c r="G1503" s="341">
        <v>215</v>
      </c>
      <c r="H1503" s="341">
        <v>237</v>
      </c>
      <c r="I1503" s="342">
        <v>277</v>
      </c>
      <c r="J1503" s="340">
        <v>19</v>
      </c>
      <c r="K1503" s="341">
        <v>41</v>
      </c>
      <c r="L1503" s="341">
        <v>40</v>
      </c>
      <c r="M1503" s="341">
        <v>79</v>
      </c>
      <c r="N1503" s="340">
        <v>148</v>
      </c>
      <c r="O1503" s="341">
        <v>228</v>
      </c>
      <c r="P1503" s="341">
        <v>245</v>
      </c>
      <c r="Q1503" s="343">
        <v>228</v>
      </c>
      <c r="R1503" s="344">
        <v>245</v>
      </c>
      <c r="S1503" s="344">
        <v>272</v>
      </c>
      <c r="T1503" s="344">
        <v>259</v>
      </c>
      <c r="U1503" s="344">
        <v>300</v>
      </c>
      <c r="V1503" s="344">
        <v>300</v>
      </c>
      <c r="W1503" s="344">
        <v>47</v>
      </c>
      <c r="X1503" s="383">
        <v>53</v>
      </c>
      <c r="Y1503" s="384">
        <v>0.12</v>
      </c>
      <c r="Z1503" s="384">
        <v>0.25</v>
      </c>
      <c r="AA1503" s="384">
        <v>0.25</v>
      </c>
      <c r="AB1503" s="385">
        <v>0</v>
      </c>
      <c r="AC1503" s="385">
        <v>0</v>
      </c>
      <c r="AD1503" s="385">
        <v>22</v>
      </c>
      <c r="AE1503" s="385">
        <v>0</v>
      </c>
      <c r="AF1503" s="405">
        <v>1</v>
      </c>
      <c r="AG1503" s="333" t="s">
        <v>3968</v>
      </c>
      <c r="AH1503" s="388" t="s">
        <v>1130</v>
      </c>
      <c r="AI1503" s="388" t="s">
        <v>2518</v>
      </c>
      <c r="AJ1503" s="389">
        <v>21</v>
      </c>
      <c r="AK1503" s="390">
        <v>24</v>
      </c>
      <c r="AL1503" s="333">
        <v>34.5</v>
      </c>
      <c r="AM1503" s="333">
        <v>10.728660300925926</v>
      </c>
      <c r="AN1503" s="440">
        <v>47.857569444444451</v>
      </c>
      <c r="AO1503" s="389">
        <v>25.907986111111111</v>
      </c>
      <c r="AP1503" s="388">
        <v>5</v>
      </c>
      <c r="AQ1503" s="389">
        <v>1</v>
      </c>
      <c r="AR1503" s="389">
        <v>1</v>
      </c>
      <c r="AS1503" s="389">
        <v>0</v>
      </c>
      <c r="AT1503" s="389">
        <v>0</v>
      </c>
      <c r="AU1503" s="389">
        <v>0</v>
      </c>
      <c r="AV1503" s="389">
        <v>2</v>
      </c>
      <c r="AW1503" s="350">
        <v>1</v>
      </c>
      <c r="AX1503" s="391">
        <v>1</v>
      </c>
      <c r="AY1503" s="83">
        <v>11</v>
      </c>
      <c r="AZ1503" s="5">
        <v>0</v>
      </c>
      <c r="BA1503" s="5" t="s">
        <v>1537</v>
      </c>
      <c r="BB1503" s="5" t="s">
        <v>1537</v>
      </c>
      <c r="BC1503" s="5" t="s">
        <v>1537</v>
      </c>
      <c r="BD1503" s="4" t="s">
        <v>3612</v>
      </c>
      <c r="BE1503" s="5">
        <v>0</v>
      </c>
      <c r="BF1503" s="5">
        <v>0</v>
      </c>
      <c r="BG1503" s="5">
        <v>1</v>
      </c>
      <c r="BH1503" s="5" t="s">
        <v>1537</v>
      </c>
      <c r="BI1503" s="289"/>
      <c r="BJ1503" s="297">
        <v>19</v>
      </c>
      <c r="BK1503" s="297">
        <v>22</v>
      </c>
    </row>
    <row r="1504" spans="1:63" x14ac:dyDescent="0.2">
      <c r="A1504" s="294" t="s">
        <v>465</v>
      </c>
      <c r="B1504" s="290" t="s">
        <v>2520</v>
      </c>
      <c r="C1504" s="340">
        <v>156</v>
      </c>
      <c r="D1504" s="341">
        <v>191</v>
      </c>
      <c r="E1504" s="341">
        <v>219</v>
      </c>
      <c r="F1504" s="341">
        <v>223</v>
      </c>
      <c r="G1504" s="341">
        <v>232</v>
      </c>
      <c r="H1504" s="341">
        <v>255</v>
      </c>
      <c r="I1504" s="342">
        <v>299</v>
      </c>
      <c r="J1504" s="340">
        <v>19</v>
      </c>
      <c r="K1504" s="341">
        <v>41</v>
      </c>
      <c r="L1504" s="341">
        <v>44</v>
      </c>
      <c r="M1504" s="341">
        <v>90</v>
      </c>
      <c r="N1504" s="340">
        <v>156</v>
      </c>
      <c r="O1504" s="341">
        <v>257</v>
      </c>
      <c r="P1504" s="341">
        <v>276</v>
      </c>
      <c r="Q1504" s="343">
        <v>257</v>
      </c>
      <c r="R1504" s="344">
        <v>276</v>
      </c>
      <c r="S1504" s="344">
        <v>312</v>
      </c>
      <c r="T1504" s="344">
        <v>307</v>
      </c>
      <c r="U1504" s="344">
        <v>354</v>
      </c>
      <c r="V1504" s="344">
        <v>354</v>
      </c>
      <c r="W1504" s="344">
        <v>47</v>
      </c>
      <c r="X1504" s="383">
        <v>53</v>
      </c>
      <c r="Y1504" s="384">
        <v>0.12</v>
      </c>
      <c r="Z1504" s="384">
        <v>0.25</v>
      </c>
      <c r="AA1504" s="384">
        <v>0.25</v>
      </c>
      <c r="AB1504" s="346">
        <v>0</v>
      </c>
      <c r="AC1504" s="385">
        <v>0</v>
      </c>
      <c r="AD1504" s="385">
        <v>44</v>
      </c>
      <c r="AE1504" s="385">
        <v>0</v>
      </c>
      <c r="AF1504" s="405">
        <v>0</v>
      </c>
      <c r="AG1504" s="333" t="s">
        <v>3968</v>
      </c>
      <c r="AH1504" s="388" t="s">
        <v>1130</v>
      </c>
      <c r="AI1504" s="388" t="s">
        <v>2518</v>
      </c>
      <c r="AJ1504" s="389">
        <v>21</v>
      </c>
      <c r="AK1504" s="390">
        <v>27</v>
      </c>
      <c r="AL1504" s="333">
        <v>34.5</v>
      </c>
      <c r="AM1504" s="333">
        <v>12.05591724537037</v>
      </c>
      <c r="AN1504" s="440">
        <v>51.475902777777776</v>
      </c>
      <c r="AO1504" s="389">
        <v>27.303819444444443</v>
      </c>
      <c r="AP1504" s="388">
        <v>5.625</v>
      </c>
      <c r="AQ1504" s="389">
        <v>2</v>
      </c>
      <c r="AR1504" s="389">
        <v>2</v>
      </c>
      <c r="AS1504" s="389">
        <v>0</v>
      </c>
      <c r="AT1504" s="389">
        <v>0</v>
      </c>
      <c r="AU1504" s="389">
        <v>0</v>
      </c>
      <c r="AV1504" s="389">
        <v>4</v>
      </c>
      <c r="AW1504" s="350">
        <v>1</v>
      </c>
      <c r="AX1504" s="391">
        <v>1</v>
      </c>
      <c r="AY1504" s="83">
        <v>12</v>
      </c>
      <c r="AZ1504" s="5">
        <v>0</v>
      </c>
      <c r="BA1504" s="5" t="s">
        <v>1537</v>
      </c>
      <c r="BB1504" s="5" t="s">
        <v>1537</v>
      </c>
      <c r="BC1504" s="5" t="s">
        <v>1537</v>
      </c>
      <c r="BD1504" s="4" t="s">
        <v>3612</v>
      </c>
      <c r="BE1504" s="5">
        <v>0</v>
      </c>
      <c r="BF1504" s="5">
        <v>0</v>
      </c>
      <c r="BG1504" s="5">
        <v>1</v>
      </c>
      <c r="BH1504" s="5" t="s">
        <v>1537</v>
      </c>
      <c r="BI1504" s="289"/>
      <c r="BJ1504" s="297">
        <v>19</v>
      </c>
      <c r="BK1504" s="297">
        <v>24</v>
      </c>
    </row>
    <row r="1505" spans="1:63" x14ac:dyDescent="0.2">
      <c r="A1505" s="294" t="s">
        <v>466</v>
      </c>
      <c r="B1505" s="290" t="s">
        <v>2521</v>
      </c>
      <c r="C1505" s="340">
        <v>159</v>
      </c>
      <c r="D1505" s="341">
        <v>199</v>
      </c>
      <c r="E1505" s="341">
        <v>230</v>
      </c>
      <c r="F1505" s="341">
        <v>235</v>
      </c>
      <c r="G1505" s="341">
        <v>242</v>
      </c>
      <c r="H1505" s="341">
        <v>269</v>
      </c>
      <c r="I1505" s="342">
        <v>318</v>
      </c>
      <c r="J1505" s="340">
        <v>19</v>
      </c>
      <c r="K1505" s="341">
        <v>41</v>
      </c>
      <c r="L1505" s="341">
        <v>48</v>
      </c>
      <c r="M1505" s="341">
        <v>99</v>
      </c>
      <c r="N1505" s="340">
        <v>159</v>
      </c>
      <c r="O1505" s="341">
        <v>268</v>
      </c>
      <c r="P1505" s="341">
        <v>287</v>
      </c>
      <c r="Q1505" s="343">
        <v>268</v>
      </c>
      <c r="R1505" s="344">
        <v>287</v>
      </c>
      <c r="S1505" s="344">
        <v>325</v>
      </c>
      <c r="T1505" s="344">
        <v>313</v>
      </c>
      <c r="U1505" s="344">
        <v>366</v>
      </c>
      <c r="V1505" s="344">
        <v>366</v>
      </c>
      <c r="W1505" s="344">
        <v>47</v>
      </c>
      <c r="X1505" s="383">
        <v>53</v>
      </c>
      <c r="Y1505" s="384">
        <v>0.12</v>
      </c>
      <c r="Z1505" s="384">
        <v>0.25</v>
      </c>
      <c r="AA1505" s="384">
        <v>0.25</v>
      </c>
      <c r="AB1505" s="346">
        <v>0</v>
      </c>
      <c r="AC1505" s="385">
        <v>0</v>
      </c>
      <c r="AD1505" s="385">
        <v>44</v>
      </c>
      <c r="AE1505" s="385">
        <v>0</v>
      </c>
      <c r="AF1505" s="405">
        <v>0</v>
      </c>
      <c r="AG1505" s="333" t="s">
        <v>3968</v>
      </c>
      <c r="AH1505" s="388" t="s">
        <v>1130</v>
      </c>
      <c r="AI1505" s="388" t="s">
        <v>2518</v>
      </c>
      <c r="AJ1505" s="389">
        <v>21</v>
      </c>
      <c r="AK1505" s="390">
        <v>30</v>
      </c>
      <c r="AL1505" s="333">
        <v>34.5</v>
      </c>
      <c r="AM1505" s="333">
        <v>13.383174189814815</v>
      </c>
      <c r="AN1505" s="440">
        <v>54.734236111111116</v>
      </c>
      <c r="AO1505" s="389">
        <v>28.699652777777775</v>
      </c>
      <c r="AP1505" s="388">
        <v>6.25</v>
      </c>
      <c r="AQ1505" s="389">
        <v>2</v>
      </c>
      <c r="AR1505" s="389">
        <v>2</v>
      </c>
      <c r="AS1505" s="389">
        <v>0</v>
      </c>
      <c r="AT1505" s="389">
        <v>0</v>
      </c>
      <c r="AU1505" s="389">
        <v>0</v>
      </c>
      <c r="AV1505" s="389">
        <v>4</v>
      </c>
      <c r="AW1505" s="350">
        <v>1</v>
      </c>
      <c r="AX1505" s="391">
        <v>1</v>
      </c>
      <c r="AY1505" s="83">
        <v>12</v>
      </c>
      <c r="AZ1505" s="5">
        <v>0</v>
      </c>
      <c r="BA1505" s="5" t="s">
        <v>1537</v>
      </c>
      <c r="BB1505" s="5" t="s">
        <v>1537</v>
      </c>
      <c r="BC1505" s="5" t="s">
        <v>1537</v>
      </c>
      <c r="BD1505" s="4" t="s">
        <v>3612</v>
      </c>
      <c r="BE1505" s="5">
        <v>0</v>
      </c>
      <c r="BF1505" s="5">
        <v>0</v>
      </c>
      <c r="BG1505" s="5">
        <v>1</v>
      </c>
      <c r="BH1505" s="5" t="s">
        <v>1537</v>
      </c>
      <c r="BI1505" s="289"/>
      <c r="BJ1505" s="297">
        <v>19</v>
      </c>
      <c r="BK1505" s="297">
        <v>25</v>
      </c>
    </row>
    <row r="1506" spans="1:63" x14ac:dyDescent="0.2">
      <c r="A1506" s="294" t="s">
        <v>467</v>
      </c>
      <c r="B1506" s="290" t="s">
        <v>2522</v>
      </c>
      <c r="C1506" s="340">
        <v>165</v>
      </c>
      <c r="D1506" s="341">
        <v>208</v>
      </c>
      <c r="E1506" s="341">
        <v>243</v>
      </c>
      <c r="F1506" s="341">
        <v>247</v>
      </c>
      <c r="G1506" s="341">
        <v>257</v>
      </c>
      <c r="H1506" s="341">
        <v>285</v>
      </c>
      <c r="I1506" s="342">
        <v>339</v>
      </c>
      <c r="J1506" s="340">
        <v>19</v>
      </c>
      <c r="K1506" s="341">
        <v>41</v>
      </c>
      <c r="L1506" s="341">
        <v>53</v>
      </c>
      <c r="M1506" s="341">
        <v>109</v>
      </c>
      <c r="N1506" s="340">
        <v>165</v>
      </c>
      <c r="O1506" s="341">
        <v>285</v>
      </c>
      <c r="P1506" s="341">
        <v>305</v>
      </c>
      <c r="Q1506" s="343">
        <v>285</v>
      </c>
      <c r="R1506" s="344">
        <v>305</v>
      </c>
      <c r="S1506" s="344">
        <v>339</v>
      </c>
      <c r="T1506" s="344">
        <v>353</v>
      </c>
      <c r="U1506" s="344">
        <v>383</v>
      </c>
      <c r="V1506" s="344">
        <v>383</v>
      </c>
      <c r="W1506" s="344">
        <v>47</v>
      </c>
      <c r="X1506" s="383">
        <v>53</v>
      </c>
      <c r="Y1506" s="384">
        <v>0.12</v>
      </c>
      <c r="Z1506" s="384">
        <v>0.25</v>
      </c>
      <c r="AA1506" s="384">
        <v>0.25</v>
      </c>
      <c r="AB1506" s="385">
        <v>0</v>
      </c>
      <c r="AC1506" s="385">
        <v>0</v>
      </c>
      <c r="AD1506" s="385">
        <v>44</v>
      </c>
      <c r="AE1506" s="385">
        <v>0</v>
      </c>
      <c r="AF1506" s="405">
        <v>0</v>
      </c>
      <c r="AG1506" s="333" t="s">
        <v>3968</v>
      </c>
      <c r="AH1506" s="388" t="s">
        <v>1130</v>
      </c>
      <c r="AI1506" s="388" t="s">
        <v>2518</v>
      </c>
      <c r="AJ1506" s="389">
        <v>21</v>
      </c>
      <c r="AK1506" s="390">
        <v>33</v>
      </c>
      <c r="AL1506" s="333">
        <v>34.5</v>
      </c>
      <c r="AM1506" s="333">
        <v>14.71043113425926</v>
      </c>
      <c r="AN1506" s="440">
        <v>57.992569444444449</v>
      </c>
      <c r="AO1506" s="389">
        <v>30.095486111111111</v>
      </c>
      <c r="AP1506" s="388">
        <v>6.875</v>
      </c>
      <c r="AQ1506" s="389">
        <v>2</v>
      </c>
      <c r="AR1506" s="389">
        <v>2</v>
      </c>
      <c r="AS1506" s="389">
        <v>0</v>
      </c>
      <c r="AT1506" s="389">
        <v>0</v>
      </c>
      <c r="AU1506" s="389">
        <v>0</v>
      </c>
      <c r="AV1506" s="389">
        <v>4</v>
      </c>
      <c r="AW1506" s="350">
        <v>1</v>
      </c>
      <c r="AX1506" s="391">
        <v>1</v>
      </c>
      <c r="AY1506" s="83">
        <v>12</v>
      </c>
      <c r="AZ1506" s="5">
        <v>0</v>
      </c>
      <c r="BA1506" s="5" t="s">
        <v>1537</v>
      </c>
      <c r="BB1506" s="5" t="s">
        <v>1537</v>
      </c>
      <c r="BC1506" s="5" t="s">
        <v>1537</v>
      </c>
      <c r="BD1506" s="4" t="s">
        <v>3612</v>
      </c>
      <c r="BE1506" s="5">
        <v>0</v>
      </c>
      <c r="BF1506" s="5">
        <v>0</v>
      </c>
      <c r="BG1506" s="5">
        <v>1</v>
      </c>
      <c r="BH1506" s="5" t="s">
        <v>1537</v>
      </c>
      <c r="BI1506" s="289"/>
      <c r="BJ1506" s="297">
        <v>19</v>
      </c>
      <c r="BK1506" s="297">
        <v>26</v>
      </c>
    </row>
    <row r="1507" spans="1:63" x14ac:dyDescent="0.2">
      <c r="A1507" s="294" t="s">
        <v>468</v>
      </c>
      <c r="B1507" s="290" t="s">
        <v>2523</v>
      </c>
      <c r="C1507" s="340">
        <v>169</v>
      </c>
      <c r="D1507" s="341">
        <v>218</v>
      </c>
      <c r="E1507" s="341">
        <v>256</v>
      </c>
      <c r="F1507" s="341">
        <v>260</v>
      </c>
      <c r="G1507" s="341">
        <v>271</v>
      </c>
      <c r="H1507" s="341">
        <v>299</v>
      </c>
      <c r="I1507" s="342">
        <v>359</v>
      </c>
      <c r="J1507" s="340">
        <v>19</v>
      </c>
      <c r="K1507" s="341">
        <v>41</v>
      </c>
      <c r="L1507" s="341">
        <v>59</v>
      </c>
      <c r="M1507" s="341">
        <v>119</v>
      </c>
      <c r="N1507" s="340">
        <v>169</v>
      </c>
      <c r="O1507" s="341">
        <v>295</v>
      </c>
      <c r="P1507" s="341">
        <v>317</v>
      </c>
      <c r="Q1507" s="343">
        <v>295</v>
      </c>
      <c r="R1507" s="344">
        <v>317</v>
      </c>
      <c r="S1507" s="344">
        <v>356</v>
      </c>
      <c r="T1507" s="344">
        <v>362</v>
      </c>
      <c r="U1507" s="344">
        <v>394</v>
      </c>
      <c r="V1507" s="344">
        <v>394</v>
      </c>
      <c r="W1507" s="344">
        <v>47</v>
      </c>
      <c r="X1507" s="383">
        <v>53</v>
      </c>
      <c r="Y1507" s="384">
        <v>0.12</v>
      </c>
      <c r="Z1507" s="384">
        <v>0.25</v>
      </c>
      <c r="AA1507" s="384">
        <v>0.25</v>
      </c>
      <c r="AB1507" s="385">
        <v>0</v>
      </c>
      <c r="AC1507" s="385">
        <v>0</v>
      </c>
      <c r="AD1507" s="385">
        <v>44</v>
      </c>
      <c r="AE1507" s="385">
        <v>0</v>
      </c>
      <c r="AF1507" s="405">
        <v>0</v>
      </c>
      <c r="AG1507" s="333" t="s">
        <v>3968</v>
      </c>
      <c r="AH1507" s="388" t="s">
        <v>1130</v>
      </c>
      <c r="AI1507" s="388" t="s">
        <v>2518</v>
      </c>
      <c r="AJ1507" s="389">
        <v>21</v>
      </c>
      <c r="AK1507" s="390">
        <v>36</v>
      </c>
      <c r="AL1507" s="333">
        <v>34.5</v>
      </c>
      <c r="AM1507" s="333">
        <v>16.037688078703702</v>
      </c>
      <c r="AN1507" s="440">
        <v>61.250902777777775</v>
      </c>
      <c r="AO1507" s="389">
        <v>31.491319444444443</v>
      </c>
      <c r="AP1507" s="388">
        <v>7.5</v>
      </c>
      <c r="AQ1507" s="389">
        <v>2</v>
      </c>
      <c r="AR1507" s="389">
        <v>2</v>
      </c>
      <c r="AS1507" s="389">
        <v>0</v>
      </c>
      <c r="AT1507" s="389">
        <v>0</v>
      </c>
      <c r="AU1507" s="389">
        <v>0</v>
      </c>
      <c r="AV1507" s="389">
        <v>4</v>
      </c>
      <c r="AW1507" s="350">
        <v>1</v>
      </c>
      <c r="AX1507" s="391">
        <v>1</v>
      </c>
      <c r="AY1507" s="83">
        <v>12</v>
      </c>
      <c r="AZ1507" s="5">
        <v>0</v>
      </c>
      <c r="BA1507" s="5" t="s">
        <v>1537</v>
      </c>
      <c r="BB1507" s="5" t="s">
        <v>1537</v>
      </c>
      <c r="BC1507" s="5" t="s">
        <v>1537</v>
      </c>
      <c r="BD1507" s="4" t="s">
        <v>3612</v>
      </c>
      <c r="BE1507" s="5">
        <v>0</v>
      </c>
      <c r="BF1507" s="5">
        <v>0</v>
      </c>
      <c r="BG1507" s="5">
        <v>1</v>
      </c>
      <c r="BH1507" s="5" t="s">
        <v>1537</v>
      </c>
      <c r="BI1507" s="289"/>
      <c r="BJ1507" s="297">
        <v>19</v>
      </c>
      <c r="BK1507" s="297">
        <v>28</v>
      </c>
    </row>
    <row r="1508" spans="1:63" x14ac:dyDescent="0.2">
      <c r="A1508" s="294" t="s">
        <v>469</v>
      </c>
      <c r="B1508" s="290" t="s">
        <v>2524</v>
      </c>
      <c r="C1508" s="340">
        <v>176</v>
      </c>
      <c r="D1508" s="341">
        <v>229</v>
      </c>
      <c r="E1508" s="341">
        <v>270</v>
      </c>
      <c r="F1508" s="341">
        <v>275</v>
      </c>
      <c r="G1508" s="341">
        <v>285</v>
      </c>
      <c r="H1508" s="341">
        <v>317</v>
      </c>
      <c r="I1508" s="342">
        <v>380</v>
      </c>
      <c r="J1508" s="340">
        <v>19</v>
      </c>
      <c r="K1508" s="341">
        <v>41</v>
      </c>
      <c r="L1508" s="341">
        <v>64</v>
      </c>
      <c r="M1508" s="341">
        <v>129</v>
      </c>
      <c r="N1508" s="340">
        <v>176</v>
      </c>
      <c r="O1508" s="341">
        <v>319</v>
      </c>
      <c r="P1508" s="341">
        <v>341</v>
      </c>
      <c r="Q1508" s="343">
        <v>319</v>
      </c>
      <c r="R1508" s="344">
        <v>341</v>
      </c>
      <c r="S1508" s="344">
        <v>374</v>
      </c>
      <c r="T1508" s="344">
        <v>372</v>
      </c>
      <c r="U1508" s="344">
        <v>414</v>
      </c>
      <c r="V1508" s="344">
        <v>414</v>
      </c>
      <c r="W1508" s="344">
        <v>47</v>
      </c>
      <c r="X1508" s="383">
        <v>53</v>
      </c>
      <c r="Y1508" s="384">
        <v>0.12</v>
      </c>
      <c r="Z1508" s="384">
        <v>0.25</v>
      </c>
      <c r="AA1508" s="384">
        <v>0.25</v>
      </c>
      <c r="AB1508" s="346">
        <v>0</v>
      </c>
      <c r="AC1508" s="385">
        <v>0</v>
      </c>
      <c r="AD1508" s="385">
        <v>44</v>
      </c>
      <c r="AE1508" s="385">
        <v>0</v>
      </c>
      <c r="AF1508" s="405">
        <v>0</v>
      </c>
      <c r="AG1508" s="333" t="s">
        <v>3968</v>
      </c>
      <c r="AH1508" s="388" t="s">
        <v>1130</v>
      </c>
      <c r="AI1508" s="388" t="s">
        <v>2518</v>
      </c>
      <c r="AJ1508" s="389">
        <v>21</v>
      </c>
      <c r="AK1508" s="390">
        <v>39</v>
      </c>
      <c r="AL1508" s="333">
        <v>34.5</v>
      </c>
      <c r="AM1508" s="333">
        <v>17.364945023148149</v>
      </c>
      <c r="AN1508" s="440">
        <v>64.509236111111107</v>
      </c>
      <c r="AO1508" s="389">
        <v>32.887152777777771</v>
      </c>
      <c r="AP1508" s="388">
        <v>8.125</v>
      </c>
      <c r="AQ1508" s="389">
        <v>2</v>
      </c>
      <c r="AR1508" s="389">
        <v>2</v>
      </c>
      <c r="AS1508" s="389">
        <v>0</v>
      </c>
      <c r="AT1508" s="389">
        <v>0</v>
      </c>
      <c r="AU1508" s="389">
        <v>0</v>
      </c>
      <c r="AV1508" s="389">
        <v>4</v>
      </c>
      <c r="AW1508" s="350">
        <v>1</v>
      </c>
      <c r="AX1508" s="391">
        <v>1</v>
      </c>
      <c r="AY1508" s="83">
        <v>12</v>
      </c>
      <c r="AZ1508" s="5">
        <v>0</v>
      </c>
      <c r="BA1508" s="5" t="s">
        <v>1537</v>
      </c>
      <c r="BB1508" s="5" t="s">
        <v>1537</v>
      </c>
      <c r="BC1508" s="5" t="s">
        <v>1537</v>
      </c>
      <c r="BD1508" s="4" t="s">
        <v>3612</v>
      </c>
      <c r="BE1508" s="5">
        <v>0</v>
      </c>
      <c r="BF1508" s="5">
        <v>0</v>
      </c>
      <c r="BG1508" s="5">
        <v>1</v>
      </c>
      <c r="BH1508" s="5" t="s">
        <v>1537</v>
      </c>
      <c r="BI1508" s="289"/>
      <c r="BJ1508" s="297">
        <v>19</v>
      </c>
      <c r="BK1508" s="297">
        <v>29</v>
      </c>
    </row>
    <row r="1509" spans="1:63" x14ac:dyDescent="0.2">
      <c r="A1509" s="294" t="s">
        <v>470</v>
      </c>
      <c r="B1509" s="290" t="s">
        <v>2525</v>
      </c>
      <c r="C1509" s="340">
        <v>179</v>
      </c>
      <c r="D1509" s="341">
        <v>235</v>
      </c>
      <c r="E1509" s="341">
        <v>280</v>
      </c>
      <c r="F1509" s="341">
        <v>285</v>
      </c>
      <c r="G1509" s="341">
        <v>296</v>
      </c>
      <c r="H1509" s="341">
        <v>329</v>
      </c>
      <c r="I1509" s="342">
        <v>398</v>
      </c>
      <c r="J1509" s="340">
        <v>19</v>
      </c>
      <c r="K1509" s="341">
        <v>41</v>
      </c>
      <c r="L1509" s="341">
        <v>69</v>
      </c>
      <c r="M1509" s="341">
        <v>139</v>
      </c>
      <c r="N1509" s="340">
        <v>179</v>
      </c>
      <c r="O1509" s="341">
        <v>323</v>
      </c>
      <c r="P1509" s="341">
        <v>350</v>
      </c>
      <c r="Q1509" s="343">
        <v>323</v>
      </c>
      <c r="R1509" s="344">
        <v>350</v>
      </c>
      <c r="S1509" s="344">
        <v>381</v>
      </c>
      <c r="T1509" s="344">
        <v>377</v>
      </c>
      <c r="U1509" s="344">
        <v>423</v>
      </c>
      <c r="V1509" s="344">
        <v>423</v>
      </c>
      <c r="W1509" s="344">
        <v>47</v>
      </c>
      <c r="X1509" s="383">
        <v>53</v>
      </c>
      <c r="Y1509" s="384">
        <v>0.12</v>
      </c>
      <c r="Z1509" s="384">
        <v>0.25</v>
      </c>
      <c r="AA1509" s="384">
        <v>0.25</v>
      </c>
      <c r="AB1509" s="346">
        <v>0</v>
      </c>
      <c r="AC1509" s="385">
        <v>0</v>
      </c>
      <c r="AD1509" s="385">
        <v>44</v>
      </c>
      <c r="AE1509" s="385">
        <v>0</v>
      </c>
      <c r="AF1509" s="405">
        <v>0</v>
      </c>
      <c r="AG1509" s="333" t="s">
        <v>3968</v>
      </c>
      <c r="AH1509" s="388" t="s">
        <v>1130</v>
      </c>
      <c r="AI1509" s="388" t="s">
        <v>2518</v>
      </c>
      <c r="AJ1509" s="389">
        <v>21</v>
      </c>
      <c r="AK1509" s="390">
        <v>42</v>
      </c>
      <c r="AL1509" s="333">
        <v>34.5</v>
      </c>
      <c r="AM1509" s="333">
        <v>18.692201967592592</v>
      </c>
      <c r="AN1509" s="440">
        <v>67.767569444444447</v>
      </c>
      <c r="AO1509" s="389">
        <v>34.282986111111114</v>
      </c>
      <c r="AP1509" s="388">
        <v>8.75</v>
      </c>
      <c r="AQ1509" s="389">
        <v>2</v>
      </c>
      <c r="AR1509" s="389">
        <v>2</v>
      </c>
      <c r="AS1509" s="389">
        <v>0</v>
      </c>
      <c r="AT1509" s="389">
        <v>0</v>
      </c>
      <c r="AU1509" s="389">
        <v>0</v>
      </c>
      <c r="AV1509" s="389">
        <v>4</v>
      </c>
      <c r="AW1509" s="350">
        <v>1</v>
      </c>
      <c r="AX1509" s="391">
        <v>1</v>
      </c>
      <c r="AY1509" s="83">
        <v>12</v>
      </c>
      <c r="AZ1509" s="5">
        <v>0</v>
      </c>
      <c r="BA1509" s="5" t="s">
        <v>1537</v>
      </c>
      <c r="BB1509" s="5" t="s">
        <v>1537</v>
      </c>
      <c r="BC1509" s="5" t="s">
        <v>1537</v>
      </c>
      <c r="BD1509" s="4" t="s">
        <v>3612</v>
      </c>
      <c r="BE1509" s="5">
        <v>0</v>
      </c>
      <c r="BF1509" s="5">
        <v>0</v>
      </c>
      <c r="BG1509" s="5">
        <v>1</v>
      </c>
      <c r="BH1509" s="5" t="s">
        <v>1537</v>
      </c>
      <c r="BI1509" s="289"/>
      <c r="BJ1509" s="297">
        <v>19</v>
      </c>
      <c r="BK1509" s="297">
        <v>30</v>
      </c>
    </row>
    <row r="1510" spans="1:63" x14ac:dyDescent="0.2">
      <c r="A1510" s="294" t="s">
        <v>1233</v>
      </c>
      <c r="B1510" s="290" t="s">
        <v>2526</v>
      </c>
      <c r="C1510" s="340">
        <v>183</v>
      </c>
      <c r="D1510" s="341">
        <v>248</v>
      </c>
      <c r="E1510" s="341">
        <v>299</v>
      </c>
      <c r="F1510" s="341">
        <v>305</v>
      </c>
      <c r="G1510" s="341">
        <v>317</v>
      </c>
      <c r="H1510" s="341">
        <v>354</v>
      </c>
      <c r="I1510" s="342">
        <v>433</v>
      </c>
      <c r="J1510" s="340">
        <v>19</v>
      </c>
      <c r="K1510" s="341">
        <v>41</v>
      </c>
      <c r="L1510" s="341">
        <v>79</v>
      </c>
      <c r="M1510" s="341">
        <v>159</v>
      </c>
      <c r="N1510" s="340">
        <v>183</v>
      </c>
      <c r="O1510" s="341">
        <v>343</v>
      </c>
      <c r="P1510" s="341">
        <v>371</v>
      </c>
      <c r="Q1510" s="343">
        <v>343</v>
      </c>
      <c r="R1510" s="344">
        <v>371</v>
      </c>
      <c r="S1510" s="344">
        <v>414</v>
      </c>
      <c r="T1510" s="344">
        <v>392</v>
      </c>
      <c r="U1510" s="344">
        <v>467</v>
      </c>
      <c r="V1510" s="344">
        <v>467</v>
      </c>
      <c r="W1510" s="344">
        <v>47</v>
      </c>
      <c r="X1510" s="383">
        <v>53</v>
      </c>
      <c r="Y1510" s="384">
        <v>0.12</v>
      </c>
      <c r="Z1510" s="384">
        <v>0.25</v>
      </c>
      <c r="AA1510" s="384">
        <v>0.25</v>
      </c>
      <c r="AB1510" s="346">
        <v>0</v>
      </c>
      <c r="AC1510" s="385">
        <v>0</v>
      </c>
      <c r="AD1510" s="385">
        <v>44</v>
      </c>
      <c r="AE1510" s="385">
        <v>0</v>
      </c>
      <c r="AF1510" s="405">
        <v>0</v>
      </c>
      <c r="AG1510" s="333" t="s">
        <v>3968</v>
      </c>
      <c r="AH1510" s="388" t="s">
        <v>1130</v>
      </c>
      <c r="AI1510" s="388" t="s">
        <v>2518</v>
      </c>
      <c r="AJ1510" s="389">
        <v>21</v>
      </c>
      <c r="AK1510" s="390">
        <v>48</v>
      </c>
      <c r="AL1510" s="333">
        <v>34.5</v>
      </c>
      <c r="AM1510" s="333">
        <v>21.346715856481481</v>
      </c>
      <c r="AN1510" s="440">
        <v>74.284236111111113</v>
      </c>
      <c r="AO1510" s="389">
        <v>37.074652777777771</v>
      </c>
      <c r="AP1510" s="388">
        <v>10</v>
      </c>
      <c r="AQ1510" s="389">
        <v>2</v>
      </c>
      <c r="AR1510" s="389">
        <v>2</v>
      </c>
      <c r="AS1510" s="389">
        <v>0</v>
      </c>
      <c r="AT1510" s="389">
        <v>0</v>
      </c>
      <c r="AU1510" s="389">
        <v>0</v>
      </c>
      <c r="AV1510" s="389">
        <v>4</v>
      </c>
      <c r="AW1510" s="350">
        <v>2</v>
      </c>
      <c r="AX1510" s="391">
        <v>1</v>
      </c>
      <c r="AY1510" s="83">
        <v>12</v>
      </c>
      <c r="AZ1510" s="5">
        <v>0</v>
      </c>
      <c r="BA1510" s="5" t="s">
        <v>1537</v>
      </c>
      <c r="BB1510" s="5" t="s">
        <v>1537</v>
      </c>
      <c r="BC1510" s="5" t="s">
        <v>1537</v>
      </c>
      <c r="BD1510" s="4" t="s">
        <v>3612</v>
      </c>
      <c r="BE1510" s="5">
        <v>0</v>
      </c>
      <c r="BF1510" s="5">
        <v>0</v>
      </c>
      <c r="BG1510" s="5">
        <v>1</v>
      </c>
      <c r="BH1510" s="5" t="s">
        <v>1537</v>
      </c>
      <c r="BI1510" s="289"/>
      <c r="BJ1510" s="297">
        <v>19</v>
      </c>
      <c r="BK1510" s="297">
        <v>32</v>
      </c>
    </row>
    <row r="1511" spans="1:63" x14ac:dyDescent="0.2">
      <c r="A1511" s="294" t="s">
        <v>453</v>
      </c>
      <c r="B1511" s="290" t="s">
        <v>2527</v>
      </c>
      <c r="C1511" s="340">
        <v>145</v>
      </c>
      <c r="D1511" s="341">
        <v>171</v>
      </c>
      <c r="E1511" s="341">
        <v>194</v>
      </c>
      <c r="F1511" s="341">
        <v>198</v>
      </c>
      <c r="G1511" s="341">
        <v>203</v>
      </c>
      <c r="H1511" s="341">
        <v>224</v>
      </c>
      <c r="I1511" s="342">
        <v>270</v>
      </c>
      <c r="J1511" s="340">
        <v>19</v>
      </c>
      <c r="K1511" s="341">
        <v>41</v>
      </c>
      <c r="L1511" s="341">
        <v>35</v>
      </c>
      <c r="M1511" s="341">
        <v>70</v>
      </c>
      <c r="N1511" s="340">
        <v>145</v>
      </c>
      <c r="O1511" s="341">
        <v>209</v>
      </c>
      <c r="P1511" s="341">
        <v>226</v>
      </c>
      <c r="Q1511" s="343">
        <v>209</v>
      </c>
      <c r="R1511" s="344">
        <v>226</v>
      </c>
      <c r="S1511" s="344">
        <v>243</v>
      </c>
      <c r="T1511" s="344">
        <v>246</v>
      </c>
      <c r="U1511" s="344">
        <v>261</v>
      </c>
      <c r="V1511" s="344">
        <v>261</v>
      </c>
      <c r="W1511" s="344">
        <v>47</v>
      </c>
      <c r="X1511" s="383">
        <v>53</v>
      </c>
      <c r="Y1511" s="384">
        <v>0.12</v>
      </c>
      <c r="Z1511" s="384">
        <v>0.25</v>
      </c>
      <c r="AA1511" s="384">
        <v>0.25</v>
      </c>
      <c r="AB1511" s="346">
        <v>0</v>
      </c>
      <c r="AC1511" s="385">
        <v>0</v>
      </c>
      <c r="AD1511" s="385">
        <v>22</v>
      </c>
      <c r="AE1511" s="385">
        <v>0</v>
      </c>
      <c r="AF1511" s="405">
        <v>1</v>
      </c>
      <c r="AG1511" s="333" t="s">
        <v>3968</v>
      </c>
      <c r="AH1511" s="388" t="s">
        <v>1130</v>
      </c>
      <c r="AI1511" s="388" t="s">
        <v>2528</v>
      </c>
      <c r="AJ1511" s="389">
        <v>21</v>
      </c>
      <c r="AK1511" s="390">
        <v>21</v>
      </c>
      <c r="AL1511" s="333">
        <v>34.5</v>
      </c>
      <c r="AM1511" s="333">
        <v>9.401403356481481</v>
      </c>
      <c r="AN1511" s="440">
        <v>44.599236111111118</v>
      </c>
      <c r="AO1511" s="389">
        <v>24.512152777777775</v>
      </c>
      <c r="AP1511" s="388">
        <v>4.375</v>
      </c>
      <c r="AQ1511" s="389">
        <v>1</v>
      </c>
      <c r="AR1511" s="389">
        <v>1</v>
      </c>
      <c r="AS1511" s="389">
        <v>0</v>
      </c>
      <c r="AT1511" s="389">
        <v>0</v>
      </c>
      <c r="AU1511" s="389">
        <v>0</v>
      </c>
      <c r="AV1511" s="389">
        <v>2</v>
      </c>
      <c r="AW1511" s="350">
        <v>1</v>
      </c>
      <c r="AX1511" s="391">
        <v>1</v>
      </c>
      <c r="AY1511" s="83">
        <v>11</v>
      </c>
      <c r="AZ1511" s="5">
        <v>0</v>
      </c>
      <c r="BA1511" s="5" t="s">
        <v>1537</v>
      </c>
      <c r="BB1511" s="5" t="s">
        <v>1537</v>
      </c>
      <c r="BC1511" s="5" t="s">
        <v>1537</v>
      </c>
      <c r="BD1511" s="4" t="s">
        <v>3612</v>
      </c>
      <c r="BE1511" s="5">
        <v>0</v>
      </c>
      <c r="BF1511" s="5">
        <v>0</v>
      </c>
      <c r="BG1511" s="5">
        <v>1</v>
      </c>
      <c r="BH1511" s="5" t="s">
        <v>1537</v>
      </c>
      <c r="BI1511" s="289"/>
      <c r="BJ1511" s="297">
        <v>19</v>
      </c>
      <c r="BK1511" s="297">
        <v>21</v>
      </c>
    </row>
    <row r="1512" spans="1:63" x14ac:dyDescent="0.2">
      <c r="A1512" s="294" t="s">
        <v>455</v>
      </c>
      <c r="B1512" s="290" t="s">
        <v>2529</v>
      </c>
      <c r="C1512" s="340">
        <v>153</v>
      </c>
      <c r="D1512" s="341">
        <v>182</v>
      </c>
      <c r="E1512" s="341">
        <v>208</v>
      </c>
      <c r="F1512" s="341">
        <v>212</v>
      </c>
      <c r="G1512" s="341">
        <v>218</v>
      </c>
      <c r="H1512" s="341">
        <v>242</v>
      </c>
      <c r="I1512" s="342">
        <v>293</v>
      </c>
      <c r="J1512" s="340">
        <v>19</v>
      </c>
      <c r="K1512" s="341">
        <v>41</v>
      </c>
      <c r="L1512" s="341">
        <v>40</v>
      </c>
      <c r="M1512" s="341">
        <v>79</v>
      </c>
      <c r="N1512" s="340">
        <v>153</v>
      </c>
      <c r="O1512" s="341">
        <v>233</v>
      </c>
      <c r="P1512" s="341">
        <v>251</v>
      </c>
      <c r="Q1512" s="343">
        <v>233</v>
      </c>
      <c r="R1512" s="344">
        <v>251</v>
      </c>
      <c r="S1512" s="344">
        <v>283</v>
      </c>
      <c r="T1512" s="344">
        <v>267</v>
      </c>
      <c r="U1512" s="344">
        <v>315</v>
      </c>
      <c r="V1512" s="344">
        <v>315</v>
      </c>
      <c r="W1512" s="344">
        <v>47</v>
      </c>
      <c r="X1512" s="383">
        <v>53</v>
      </c>
      <c r="Y1512" s="384">
        <v>0.12</v>
      </c>
      <c r="Z1512" s="384">
        <v>0.25</v>
      </c>
      <c r="AA1512" s="384">
        <v>0.25</v>
      </c>
      <c r="AB1512" s="346">
        <v>0</v>
      </c>
      <c r="AC1512" s="385">
        <v>0</v>
      </c>
      <c r="AD1512" s="385">
        <v>44</v>
      </c>
      <c r="AE1512" s="385">
        <v>0</v>
      </c>
      <c r="AF1512" s="405">
        <v>0</v>
      </c>
      <c r="AG1512" s="333" t="s">
        <v>3968</v>
      </c>
      <c r="AH1512" s="388" t="s">
        <v>1130</v>
      </c>
      <c r="AI1512" s="388" t="s">
        <v>2528</v>
      </c>
      <c r="AJ1512" s="389">
        <v>21</v>
      </c>
      <c r="AK1512" s="390">
        <v>24</v>
      </c>
      <c r="AL1512" s="333">
        <v>34.5</v>
      </c>
      <c r="AM1512" s="333">
        <v>10.728660300925926</v>
      </c>
      <c r="AN1512" s="440">
        <v>48.21756944444445</v>
      </c>
      <c r="AO1512" s="389">
        <v>25.907986111111111</v>
      </c>
      <c r="AP1512" s="388">
        <v>5</v>
      </c>
      <c r="AQ1512" s="389">
        <v>2</v>
      </c>
      <c r="AR1512" s="389">
        <v>2</v>
      </c>
      <c r="AS1512" s="389">
        <v>0</v>
      </c>
      <c r="AT1512" s="389">
        <v>0</v>
      </c>
      <c r="AU1512" s="389">
        <v>0</v>
      </c>
      <c r="AV1512" s="389">
        <v>4</v>
      </c>
      <c r="AW1512" s="350">
        <v>1</v>
      </c>
      <c r="AX1512" s="391">
        <v>1</v>
      </c>
      <c r="AY1512" s="83">
        <v>12</v>
      </c>
      <c r="AZ1512" s="5">
        <v>0</v>
      </c>
      <c r="BA1512" s="5" t="s">
        <v>1537</v>
      </c>
      <c r="BB1512" s="5" t="s">
        <v>1537</v>
      </c>
      <c r="BC1512" s="5" t="s">
        <v>1537</v>
      </c>
      <c r="BD1512" s="4" t="s">
        <v>3612</v>
      </c>
      <c r="BE1512" s="5">
        <v>0</v>
      </c>
      <c r="BF1512" s="5">
        <v>0</v>
      </c>
      <c r="BG1512" s="5">
        <v>1</v>
      </c>
      <c r="BH1512" s="5" t="s">
        <v>1537</v>
      </c>
      <c r="BI1512" s="289"/>
      <c r="BJ1512" s="297">
        <v>19</v>
      </c>
      <c r="BK1512" s="297">
        <v>22</v>
      </c>
    </row>
    <row r="1513" spans="1:63" x14ac:dyDescent="0.2">
      <c r="A1513" s="294" t="s">
        <v>454</v>
      </c>
      <c r="B1513" s="290" t="s">
        <v>2529</v>
      </c>
      <c r="C1513" s="340">
        <v>149</v>
      </c>
      <c r="D1513" s="341">
        <v>180</v>
      </c>
      <c r="E1513" s="341">
        <v>205</v>
      </c>
      <c r="F1513" s="341">
        <v>210</v>
      </c>
      <c r="G1513" s="341">
        <v>216</v>
      </c>
      <c r="H1513" s="341">
        <v>239</v>
      </c>
      <c r="I1513" s="342">
        <v>290</v>
      </c>
      <c r="J1513" s="340">
        <v>19</v>
      </c>
      <c r="K1513" s="341">
        <v>41</v>
      </c>
      <c r="L1513" s="341">
        <v>40</v>
      </c>
      <c r="M1513" s="341">
        <v>79</v>
      </c>
      <c r="N1513" s="340">
        <v>149</v>
      </c>
      <c r="O1513" s="341">
        <v>214</v>
      </c>
      <c r="P1513" s="341">
        <v>232</v>
      </c>
      <c r="Q1513" s="343">
        <v>214</v>
      </c>
      <c r="R1513" s="344">
        <v>232</v>
      </c>
      <c r="S1513" s="344">
        <v>254</v>
      </c>
      <c r="T1513" s="344">
        <v>260</v>
      </c>
      <c r="U1513" s="344">
        <v>273</v>
      </c>
      <c r="V1513" s="344">
        <v>273</v>
      </c>
      <c r="W1513" s="344">
        <v>47</v>
      </c>
      <c r="X1513" s="383">
        <v>53</v>
      </c>
      <c r="Y1513" s="384">
        <v>0.12</v>
      </c>
      <c r="Z1513" s="384">
        <v>0.25</v>
      </c>
      <c r="AA1513" s="384">
        <v>0.25</v>
      </c>
      <c r="AB1513" s="385">
        <v>0</v>
      </c>
      <c r="AC1513" s="385">
        <v>0</v>
      </c>
      <c r="AD1513" s="385">
        <v>22</v>
      </c>
      <c r="AE1513" s="385">
        <v>0</v>
      </c>
      <c r="AF1513" s="405">
        <v>1</v>
      </c>
      <c r="AG1513" s="333" t="s">
        <v>3968</v>
      </c>
      <c r="AH1513" s="388" t="s">
        <v>1130</v>
      </c>
      <c r="AI1513" s="388" t="s">
        <v>2528</v>
      </c>
      <c r="AJ1513" s="389">
        <v>21</v>
      </c>
      <c r="AK1513" s="390">
        <v>24</v>
      </c>
      <c r="AL1513" s="333">
        <v>34.5</v>
      </c>
      <c r="AM1513" s="333">
        <v>10.728660300925926</v>
      </c>
      <c r="AN1513" s="440">
        <v>47.857569444444451</v>
      </c>
      <c r="AO1513" s="389">
        <v>25.907986111111111</v>
      </c>
      <c r="AP1513" s="388">
        <v>5</v>
      </c>
      <c r="AQ1513" s="389">
        <v>1</v>
      </c>
      <c r="AR1513" s="389">
        <v>1</v>
      </c>
      <c r="AS1513" s="389">
        <v>0</v>
      </c>
      <c r="AT1513" s="389">
        <v>0</v>
      </c>
      <c r="AU1513" s="389">
        <v>0</v>
      </c>
      <c r="AV1513" s="389">
        <v>2</v>
      </c>
      <c r="AW1513" s="350">
        <v>1</v>
      </c>
      <c r="AX1513" s="391">
        <v>1</v>
      </c>
      <c r="AY1513" s="83">
        <v>11</v>
      </c>
      <c r="AZ1513" s="5">
        <v>0</v>
      </c>
      <c r="BA1513" s="5" t="s">
        <v>1537</v>
      </c>
      <c r="BB1513" s="5" t="s">
        <v>1537</v>
      </c>
      <c r="BC1513" s="5" t="s">
        <v>1537</v>
      </c>
      <c r="BD1513" s="4" t="s">
        <v>3612</v>
      </c>
      <c r="BE1513" s="5">
        <v>0</v>
      </c>
      <c r="BF1513" s="5">
        <v>0</v>
      </c>
      <c r="BG1513" s="5">
        <v>1</v>
      </c>
      <c r="BH1513" s="5" t="s">
        <v>1537</v>
      </c>
      <c r="BI1513" s="289"/>
      <c r="BJ1513" s="297">
        <v>19</v>
      </c>
      <c r="BK1513" s="297">
        <v>22</v>
      </c>
    </row>
    <row r="1514" spans="1:63" x14ac:dyDescent="0.2">
      <c r="A1514" s="294" t="s">
        <v>456</v>
      </c>
      <c r="B1514" s="290" t="s">
        <v>2530</v>
      </c>
      <c r="C1514" s="340">
        <v>157</v>
      </c>
      <c r="D1514" s="341">
        <v>192</v>
      </c>
      <c r="E1514" s="341">
        <v>220</v>
      </c>
      <c r="F1514" s="341">
        <v>224</v>
      </c>
      <c r="G1514" s="341">
        <v>233</v>
      </c>
      <c r="H1514" s="341">
        <v>256</v>
      </c>
      <c r="I1514" s="342">
        <v>315</v>
      </c>
      <c r="J1514" s="340">
        <v>19</v>
      </c>
      <c r="K1514" s="341">
        <v>41</v>
      </c>
      <c r="L1514" s="341">
        <v>44</v>
      </c>
      <c r="M1514" s="341">
        <v>90</v>
      </c>
      <c r="N1514" s="340">
        <v>157</v>
      </c>
      <c r="O1514" s="341">
        <v>246</v>
      </c>
      <c r="P1514" s="341">
        <v>265</v>
      </c>
      <c r="Q1514" s="343">
        <v>246</v>
      </c>
      <c r="R1514" s="344">
        <v>265</v>
      </c>
      <c r="S1514" s="344">
        <v>296</v>
      </c>
      <c r="T1514" s="344">
        <v>294</v>
      </c>
      <c r="U1514" s="344">
        <v>330</v>
      </c>
      <c r="V1514" s="344">
        <v>330</v>
      </c>
      <c r="W1514" s="344">
        <v>47</v>
      </c>
      <c r="X1514" s="383">
        <v>53</v>
      </c>
      <c r="Y1514" s="384">
        <v>0.12</v>
      </c>
      <c r="Z1514" s="384">
        <v>0.25</v>
      </c>
      <c r="AA1514" s="384">
        <v>0.25</v>
      </c>
      <c r="AB1514" s="385">
        <v>0</v>
      </c>
      <c r="AC1514" s="385">
        <v>0</v>
      </c>
      <c r="AD1514" s="385">
        <v>44</v>
      </c>
      <c r="AE1514" s="385">
        <v>0</v>
      </c>
      <c r="AF1514" s="405">
        <v>0</v>
      </c>
      <c r="AG1514" s="333" t="s">
        <v>3968</v>
      </c>
      <c r="AH1514" s="388" t="s">
        <v>1130</v>
      </c>
      <c r="AI1514" s="388" t="s">
        <v>2528</v>
      </c>
      <c r="AJ1514" s="389">
        <v>21</v>
      </c>
      <c r="AK1514" s="390">
        <v>27</v>
      </c>
      <c r="AL1514" s="333">
        <v>34.5</v>
      </c>
      <c r="AM1514" s="333">
        <v>12.05591724537037</v>
      </c>
      <c r="AN1514" s="440">
        <v>51.475902777777776</v>
      </c>
      <c r="AO1514" s="389">
        <v>27.303819444444443</v>
      </c>
      <c r="AP1514" s="388">
        <v>5.625</v>
      </c>
      <c r="AQ1514" s="389">
        <v>2</v>
      </c>
      <c r="AR1514" s="389">
        <v>2</v>
      </c>
      <c r="AS1514" s="389">
        <v>0</v>
      </c>
      <c r="AT1514" s="389">
        <v>0</v>
      </c>
      <c r="AU1514" s="389">
        <v>0</v>
      </c>
      <c r="AV1514" s="389">
        <v>4</v>
      </c>
      <c r="AW1514" s="350">
        <v>1</v>
      </c>
      <c r="AX1514" s="391">
        <v>1</v>
      </c>
      <c r="AY1514" s="83">
        <v>12</v>
      </c>
      <c r="AZ1514" s="5">
        <v>0</v>
      </c>
      <c r="BA1514" s="5" t="s">
        <v>1537</v>
      </c>
      <c r="BB1514" s="5" t="s">
        <v>1537</v>
      </c>
      <c r="BC1514" s="5" t="s">
        <v>1537</v>
      </c>
      <c r="BD1514" s="4" t="s">
        <v>3612</v>
      </c>
      <c r="BE1514" s="5">
        <v>0</v>
      </c>
      <c r="BF1514" s="5">
        <v>0</v>
      </c>
      <c r="BG1514" s="5">
        <v>1</v>
      </c>
      <c r="BH1514" s="5" t="s">
        <v>1537</v>
      </c>
      <c r="BI1514" s="289"/>
      <c r="BJ1514" s="297">
        <v>19</v>
      </c>
      <c r="BK1514" s="297">
        <v>24</v>
      </c>
    </row>
    <row r="1515" spans="1:63" x14ac:dyDescent="0.2">
      <c r="A1515" s="294" t="s">
        <v>457</v>
      </c>
      <c r="B1515" s="290" t="s">
        <v>2531</v>
      </c>
      <c r="C1515" s="340">
        <v>160</v>
      </c>
      <c r="D1515" s="341">
        <v>199</v>
      </c>
      <c r="E1515" s="341">
        <v>231</v>
      </c>
      <c r="F1515" s="341">
        <v>236</v>
      </c>
      <c r="G1515" s="341">
        <v>243</v>
      </c>
      <c r="H1515" s="341">
        <v>270</v>
      </c>
      <c r="I1515" s="342">
        <v>333</v>
      </c>
      <c r="J1515" s="340">
        <v>19</v>
      </c>
      <c r="K1515" s="341">
        <v>41</v>
      </c>
      <c r="L1515" s="341">
        <v>48</v>
      </c>
      <c r="M1515" s="341">
        <v>99</v>
      </c>
      <c r="N1515" s="340">
        <v>160</v>
      </c>
      <c r="O1515" s="341">
        <v>252</v>
      </c>
      <c r="P1515" s="341">
        <v>271</v>
      </c>
      <c r="Q1515" s="343">
        <v>252</v>
      </c>
      <c r="R1515" s="344">
        <v>271</v>
      </c>
      <c r="S1515" s="344">
        <v>308</v>
      </c>
      <c r="T1515" s="344">
        <v>300</v>
      </c>
      <c r="U1515" s="344">
        <v>339</v>
      </c>
      <c r="V1515" s="344">
        <v>339</v>
      </c>
      <c r="W1515" s="344">
        <v>47</v>
      </c>
      <c r="X1515" s="383">
        <v>53</v>
      </c>
      <c r="Y1515" s="384">
        <v>0.12</v>
      </c>
      <c r="Z1515" s="384">
        <v>0.25</v>
      </c>
      <c r="AA1515" s="384">
        <v>0.25</v>
      </c>
      <c r="AB1515" s="385">
        <v>0</v>
      </c>
      <c r="AC1515" s="385">
        <v>0</v>
      </c>
      <c r="AD1515" s="385">
        <v>44</v>
      </c>
      <c r="AE1515" s="385">
        <v>0</v>
      </c>
      <c r="AF1515" s="405">
        <v>0</v>
      </c>
      <c r="AG1515" s="333" t="s">
        <v>3968</v>
      </c>
      <c r="AH1515" s="388" t="s">
        <v>1130</v>
      </c>
      <c r="AI1515" s="388" t="s">
        <v>2528</v>
      </c>
      <c r="AJ1515" s="389">
        <v>21</v>
      </c>
      <c r="AK1515" s="390">
        <v>30</v>
      </c>
      <c r="AL1515" s="333">
        <v>34.5</v>
      </c>
      <c r="AM1515" s="333">
        <v>13.383174189814815</v>
      </c>
      <c r="AN1515" s="440">
        <v>54.734236111111116</v>
      </c>
      <c r="AO1515" s="389">
        <v>28.699652777777775</v>
      </c>
      <c r="AP1515" s="388">
        <v>6.25</v>
      </c>
      <c r="AQ1515" s="389">
        <v>2</v>
      </c>
      <c r="AR1515" s="389">
        <v>2</v>
      </c>
      <c r="AS1515" s="389">
        <v>0</v>
      </c>
      <c r="AT1515" s="389">
        <v>0</v>
      </c>
      <c r="AU1515" s="389">
        <v>0</v>
      </c>
      <c r="AV1515" s="389">
        <v>4</v>
      </c>
      <c r="AW1515" s="350">
        <v>1</v>
      </c>
      <c r="AX1515" s="391">
        <v>1</v>
      </c>
      <c r="AY1515" s="83">
        <v>12</v>
      </c>
      <c r="AZ1515" s="5">
        <v>0</v>
      </c>
      <c r="BA1515" s="5" t="s">
        <v>1537</v>
      </c>
      <c r="BB1515" s="5" t="s">
        <v>1537</v>
      </c>
      <c r="BC1515" s="5" t="s">
        <v>1537</v>
      </c>
      <c r="BD1515" s="4" t="s">
        <v>3612</v>
      </c>
      <c r="BE1515" s="5">
        <v>0</v>
      </c>
      <c r="BF1515" s="5">
        <v>0</v>
      </c>
      <c r="BG1515" s="5">
        <v>1</v>
      </c>
      <c r="BH1515" s="5" t="s">
        <v>1537</v>
      </c>
      <c r="BI1515" s="289"/>
      <c r="BJ1515" s="297">
        <v>19</v>
      </c>
      <c r="BK1515" s="297">
        <v>25</v>
      </c>
    </row>
    <row r="1516" spans="1:63" x14ac:dyDescent="0.2">
      <c r="A1516" s="294" t="s">
        <v>458</v>
      </c>
      <c r="B1516" s="290" t="s">
        <v>2532</v>
      </c>
      <c r="C1516" s="340">
        <v>165</v>
      </c>
      <c r="D1516" s="341">
        <v>209</v>
      </c>
      <c r="E1516" s="341">
        <v>244</v>
      </c>
      <c r="F1516" s="341">
        <v>249</v>
      </c>
      <c r="G1516" s="341">
        <v>257</v>
      </c>
      <c r="H1516" s="341">
        <v>286</v>
      </c>
      <c r="I1516" s="342">
        <v>356</v>
      </c>
      <c r="J1516" s="340">
        <v>19</v>
      </c>
      <c r="K1516" s="341">
        <v>41</v>
      </c>
      <c r="L1516" s="341">
        <v>53</v>
      </c>
      <c r="M1516" s="341">
        <v>110</v>
      </c>
      <c r="N1516" s="340">
        <v>165</v>
      </c>
      <c r="O1516" s="341">
        <v>270</v>
      </c>
      <c r="P1516" s="341">
        <v>291</v>
      </c>
      <c r="Q1516" s="343">
        <v>270</v>
      </c>
      <c r="R1516" s="344">
        <v>291</v>
      </c>
      <c r="S1516" s="344">
        <v>320</v>
      </c>
      <c r="T1516" s="344">
        <v>349</v>
      </c>
      <c r="U1516" s="344">
        <v>353</v>
      </c>
      <c r="V1516" s="344">
        <v>353</v>
      </c>
      <c r="W1516" s="344">
        <v>47</v>
      </c>
      <c r="X1516" s="383">
        <v>53</v>
      </c>
      <c r="Y1516" s="384">
        <v>0.12</v>
      </c>
      <c r="Z1516" s="384">
        <v>0.25</v>
      </c>
      <c r="AA1516" s="384">
        <v>0.25</v>
      </c>
      <c r="AB1516" s="385">
        <v>0</v>
      </c>
      <c r="AC1516" s="385">
        <v>0</v>
      </c>
      <c r="AD1516" s="385">
        <v>44</v>
      </c>
      <c r="AE1516" s="385">
        <v>0</v>
      </c>
      <c r="AF1516" s="405">
        <v>0</v>
      </c>
      <c r="AG1516" s="333" t="s">
        <v>3968</v>
      </c>
      <c r="AH1516" s="388" t="s">
        <v>1130</v>
      </c>
      <c r="AI1516" s="388" t="s">
        <v>2528</v>
      </c>
      <c r="AJ1516" s="389">
        <v>21</v>
      </c>
      <c r="AK1516" s="390">
        <v>33</v>
      </c>
      <c r="AL1516" s="333">
        <v>34.5</v>
      </c>
      <c r="AM1516" s="333">
        <v>14.71043113425926</v>
      </c>
      <c r="AN1516" s="440">
        <v>57.992569444444449</v>
      </c>
      <c r="AO1516" s="389">
        <v>30.095486111111111</v>
      </c>
      <c r="AP1516" s="388">
        <v>6.875</v>
      </c>
      <c r="AQ1516" s="389">
        <v>2</v>
      </c>
      <c r="AR1516" s="389">
        <v>2</v>
      </c>
      <c r="AS1516" s="389">
        <v>0</v>
      </c>
      <c r="AT1516" s="389">
        <v>0</v>
      </c>
      <c r="AU1516" s="389">
        <v>0</v>
      </c>
      <c r="AV1516" s="389">
        <v>4</v>
      </c>
      <c r="AW1516" s="350">
        <v>1</v>
      </c>
      <c r="AX1516" s="391">
        <v>1</v>
      </c>
      <c r="AY1516" s="83">
        <v>12</v>
      </c>
      <c r="AZ1516" s="5">
        <v>0</v>
      </c>
      <c r="BA1516" s="5" t="s">
        <v>1537</v>
      </c>
      <c r="BB1516" s="5" t="s">
        <v>1537</v>
      </c>
      <c r="BC1516" s="5" t="s">
        <v>1537</v>
      </c>
      <c r="BD1516" s="4" t="s">
        <v>3612</v>
      </c>
      <c r="BE1516" s="5">
        <v>0</v>
      </c>
      <c r="BF1516" s="5">
        <v>0</v>
      </c>
      <c r="BG1516" s="5">
        <v>1</v>
      </c>
      <c r="BH1516" s="5" t="s">
        <v>1537</v>
      </c>
      <c r="BI1516" s="289"/>
      <c r="BJ1516" s="297">
        <v>19</v>
      </c>
      <c r="BK1516" s="297">
        <v>26</v>
      </c>
    </row>
    <row r="1517" spans="1:63" x14ac:dyDescent="0.2">
      <c r="A1517" s="294" t="s">
        <v>459</v>
      </c>
      <c r="B1517" s="290" t="s">
        <v>2533</v>
      </c>
      <c r="C1517" s="340">
        <v>170</v>
      </c>
      <c r="D1517" s="341">
        <v>219</v>
      </c>
      <c r="E1517" s="341">
        <v>257</v>
      </c>
      <c r="F1517" s="341">
        <v>262</v>
      </c>
      <c r="G1517" s="341">
        <v>272</v>
      </c>
      <c r="H1517" s="341">
        <v>300</v>
      </c>
      <c r="I1517" s="342">
        <v>378</v>
      </c>
      <c r="J1517" s="340">
        <v>19</v>
      </c>
      <c r="K1517" s="341">
        <v>41</v>
      </c>
      <c r="L1517" s="341">
        <v>60</v>
      </c>
      <c r="M1517" s="341">
        <v>119</v>
      </c>
      <c r="N1517" s="340">
        <v>170</v>
      </c>
      <c r="O1517" s="341">
        <v>277</v>
      </c>
      <c r="P1517" s="341">
        <v>298</v>
      </c>
      <c r="Q1517" s="343">
        <v>277</v>
      </c>
      <c r="R1517" s="344">
        <v>298</v>
      </c>
      <c r="S1517" s="344">
        <v>334</v>
      </c>
      <c r="T1517" s="344">
        <v>356</v>
      </c>
      <c r="U1517" s="344">
        <v>368</v>
      </c>
      <c r="V1517" s="344">
        <v>368</v>
      </c>
      <c r="W1517" s="344">
        <v>47</v>
      </c>
      <c r="X1517" s="383">
        <v>53</v>
      </c>
      <c r="Y1517" s="384">
        <v>0.12</v>
      </c>
      <c r="Z1517" s="384">
        <v>0.25</v>
      </c>
      <c r="AA1517" s="384">
        <v>0.25</v>
      </c>
      <c r="AB1517" s="346">
        <v>0</v>
      </c>
      <c r="AC1517" s="385">
        <v>0</v>
      </c>
      <c r="AD1517" s="385">
        <v>44</v>
      </c>
      <c r="AE1517" s="385">
        <v>0</v>
      </c>
      <c r="AF1517" s="405">
        <v>0</v>
      </c>
      <c r="AG1517" s="333" t="s">
        <v>3968</v>
      </c>
      <c r="AH1517" s="388" t="s">
        <v>1130</v>
      </c>
      <c r="AI1517" s="388" t="s">
        <v>2528</v>
      </c>
      <c r="AJ1517" s="389">
        <v>21</v>
      </c>
      <c r="AK1517" s="390">
        <v>36</v>
      </c>
      <c r="AL1517" s="333">
        <v>34.5</v>
      </c>
      <c r="AM1517" s="333">
        <v>16.037688078703702</v>
      </c>
      <c r="AN1517" s="440">
        <v>61.250902777777775</v>
      </c>
      <c r="AO1517" s="389">
        <v>31.491319444444443</v>
      </c>
      <c r="AP1517" s="388">
        <v>7.5</v>
      </c>
      <c r="AQ1517" s="389">
        <v>2</v>
      </c>
      <c r="AR1517" s="389">
        <v>2</v>
      </c>
      <c r="AS1517" s="389">
        <v>0</v>
      </c>
      <c r="AT1517" s="389">
        <v>0</v>
      </c>
      <c r="AU1517" s="389">
        <v>0</v>
      </c>
      <c r="AV1517" s="389">
        <v>4</v>
      </c>
      <c r="AW1517" s="350">
        <v>1</v>
      </c>
      <c r="AX1517" s="391">
        <v>1</v>
      </c>
      <c r="AY1517" s="83">
        <v>12</v>
      </c>
      <c r="AZ1517" s="5">
        <v>0</v>
      </c>
      <c r="BA1517" s="5" t="s">
        <v>1537</v>
      </c>
      <c r="BB1517" s="5" t="s">
        <v>1537</v>
      </c>
      <c r="BC1517" s="5" t="s">
        <v>1537</v>
      </c>
      <c r="BD1517" s="4" t="s">
        <v>3612</v>
      </c>
      <c r="BE1517" s="5">
        <v>0</v>
      </c>
      <c r="BF1517" s="5">
        <v>0</v>
      </c>
      <c r="BG1517" s="5">
        <v>1</v>
      </c>
      <c r="BH1517" s="5" t="s">
        <v>1537</v>
      </c>
      <c r="BI1517" s="289"/>
      <c r="BJ1517" s="297">
        <v>19</v>
      </c>
      <c r="BK1517" s="297">
        <v>28</v>
      </c>
    </row>
    <row r="1518" spans="1:63" x14ac:dyDescent="0.2">
      <c r="A1518" s="294" t="s">
        <v>460</v>
      </c>
      <c r="B1518" s="290" t="s">
        <v>2534</v>
      </c>
      <c r="C1518" s="340">
        <v>177</v>
      </c>
      <c r="D1518" s="341">
        <v>229</v>
      </c>
      <c r="E1518" s="341">
        <v>270</v>
      </c>
      <c r="F1518" s="341">
        <v>276</v>
      </c>
      <c r="G1518" s="341">
        <v>285</v>
      </c>
      <c r="H1518" s="341">
        <v>317</v>
      </c>
      <c r="I1518" s="342">
        <v>401</v>
      </c>
      <c r="J1518" s="340">
        <v>19</v>
      </c>
      <c r="K1518" s="341">
        <v>41</v>
      </c>
      <c r="L1518" s="341">
        <v>64</v>
      </c>
      <c r="M1518" s="341">
        <v>130</v>
      </c>
      <c r="N1518" s="340">
        <v>177</v>
      </c>
      <c r="O1518" s="341">
        <v>297</v>
      </c>
      <c r="P1518" s="341">
        <v>312</v>
      </c>
      <c r="Q1518" s="343">
        <v>297</v>
      </c>
      <c r="R1518" s="344">
        <v>312</v>
      </c>
      <c r="S1518" s="344">
        <v>351</v>
      </c>
      <c r="T1518" s="344">
        <v>365</v>
      </c>
      <c r="U1518" s="344">
        <v>385</v>
      </c>
      <c r="V1518" s="344">
        <v>385</v>
      </c>
      <c r="W1518" s="344">
        <v>47</v>
      </c>
      <c r="X1518" s="383">
        <v>53</v>
      </c>
      <c r="Y1518" s="384">
        <v>0.12</v>
      </c>
      <c r="Z1518" s="384">
        <v>0.25</v>
      </c>
      <c r="AA1518" s="384">
        <v>0.25</v>
      </c>
      <c r="AB1518" s="346">
        <v>0</v>
      </c>
      <c r="AC1518" s="385">
        <v>0</v>
      </c>
      <c r="AD1518" s="385">
        <v>44</v>
      </c>
      <c r="AE1518" s="385">
        <v>0</v>
      </c>
      <c r="AF1518" s="405">
        <v>0</v>
      </c>
      <c r="AG1518" s="333" t="s">
        <v>3968</v>
      </c>
      <c r="AH1518" s="388" t="s">
        <v>1130</v>
      </c>
      <c r="AI1518" s="388" t="s">
        <v>2528</v>
      </c>
      <c r="AJ1518" s="389">
        <v>21</v>
      </c>
      <c r="AK1518" s="390">
        <v>39</v>
      </c>
      <c r="AL1518" s="333">
        <v>34.5</v>
      </c>
      <c r="AM1518" s="333">
        <v>17.364945023148149</v>
      </c>
      <c r="AN1518" s="440">
        <v>64.509236111111107</v>
      </c>
      <c r="AO1518" s="389">
        <v>32.887152777777771</v>
      </c>
      <c r="AP1518" s="388">
        <v>8.125</v>
      </c>
      <c r="AQ1518" s="389">
        <v>2</v>
      </c>
      <c r="AR1518" s="389">
        <v>2</v>
      </c>
      <c r="AS1518" s="389">
        <v>0</v>
      </c>
      <c r="AT1518" s="389">
        <v>0</v>
      </c>
      <c r="AU1518" s="389">
        <v>0</v>
      </c>
      <c r="AV1518" s="389">
        <v>4</v>
      </c>
      <c r="AW1518" s="350">
        <v>1</v>
      </c>
      <c r="AX1518" s="391">
        <v>1</v>
      </c>
      <c r="AY1518" s="83">
        <v>12</v>
      </c>
      <c r="AZ1518" s="5">
        <v>0</v>
      </c>
      <c r="BA1518" s="5" t="s">
        <v>1537</v>
      </c>
      <c r="BB1518" s="5" t="s">
        <v>1537</v>
      </c>
      <c r="BC1518" s="5" t="s">
        <v>1537</v>
      </c>
      <c r="BD1518" s="4" t="s">
        <v>3612</v>
      </c>
      <c r="BE1518" s="5">
        <v>0</v>
      </c>
      <c r="BF1518" s="5">
        <v>0</v>
      </c>
      <c r="BG1518" s="5">
        <v>1</v>
      </c>
      <c r="BH1518" s="5" t="s">
        <v>1537</v>
      </c>
      <c r="BI1518" s="289"/>
      <c r="BJ1518" s="297">
        <v>19</v>
      </c>
      <c r="BK1518" s="297">
        <v>29</v>
      </c>
    </row>
    <row r="1519" spans="1:63" x14ac:dyDescent="0.2">
      <c r="A1519" s="294" t="s">
        <v>461</v>
      </c>
      <c r="B1519" s="290" t="s">
        <v>2535</v>
      </c>
      <c r="C1519" s="340">
        <v>179</v>
      </c>
      <c r="D1519" s="341">
        <v>235</v>
      </c>
      <c r="E1519" s="341">
        <v>280</v>
      </c>
      <c r="F1519" s="341">
        <v>287</v>
      </c>
      <c r="G1519" s="341">
        <v>296</v>
      </c>
      <c r="H1519" s="341">
        <v>330</v>
      </c>
      <c r="I1519" s="342">
        <v>419</v>
      </c>
      <c r="J1519" s="340">
        <v>19</v>
      </c>
      <c r="K1519" s="341">
        <v>41</v>
      </c>
      <c r="L1519" s="341">
        <v>69</v>
      </c>
      <c r="M1519" s="341">
        <v>139</v>
      </c>
      <c r="N1519" s="340">
        <v>179</v>
      </c>
      <c r="O1519" s="341">
        <v>310</v>
      </c>
      <c r="P1519" s="341">
        <v>334</v>
      </c>
      <c r="Q1519" s="343">
        <v>310</v>
      </c>
      <c r="R1519" s="344">
        <v>334</v>
      </c>
      <c r="S1519" s="344">
        <v>359</v>
      </c>
      <c r="T1519" s="344">
        <v>369</v>
      </c>
      <c r="U1519" s="344">
        <v>392</v>
      </c>
      <c r="V1519" s="344">
        <v>392</v>
      </c>
      <c r="W1519" s="344">
        <v>47</v>
      </c>
      <c r="X1519" s="383">
        <v>53</v>
      </c>
      <c r="Y1519" s="384">
        <v>0.12</v>
      </c>
      <c r="Z1519" s="384">
        <v>0.25</v>
      </c>
      <c r="AA1519" s="384">
        <v>0.25</v>
      </c>
      <c r="AB1519" s="385">
        <v>0</v>
      </c>
      <c r="AC1519" s="385">
        <v>0</v>
      </c>
      <c r="AD1519" s="385">
        <v>44</v>
      </c>
      <c r="AE1519" s="385">
        <v>0</v>
      </c>
      <c r="AF1519" s="405">
        <v>0</v>
      </c>
      <c r="AG1519" s="333" t="s">
        <v>3968</v>
      </c>
      <c r="AH1519" s="388" t="s">
        <v>1130</v>
      </c>
      <c r="AI1519" s="388" t="s">
        <v>2528</v>
      </c>
      <c r="AJ1519" s="389">
        <v>21</v>
      </c>
      <c r="AK1519" s="390">
        <v>42</v>
      </c>
      <c r="AL1519" s="333">
        <v>34.5</v>
      </c>
      <c r="AM1519" s="333">
        <v>18.692201967592592</v>
      </c>
      <c r="AN1519" s="440">
        <v>67.767569444444447</v>
      </c>
      <c r="AO1519" s="389">
        <v>34.282986111111114</v>
      </c>
      <c r="AP1519" s="388">
        <v>8.75</v>
      </c>
      <c r="AQ1519" s="389">
        <v>2</v>
      </c>
      <c r="AR1519" s="389">
        <v>2</v>
      </c>
      <c r="AS1519" s="389">
        <v>0</v>
      </c>
      <c r="AT1519" s="389">
        <v>0</v>
      </c>
      <c r="AU1519" s="389">
        <v>0</v>
      </c>
      <c r="AV1519" s="389">
        <v>4</v>
      </c>
      <c r="AW1519" s="350">
        <v>1</v>
      </c>
      <c r="AX1519" s="391">
        <v>1</v>
      </c>
      <c r="AY1519" s="83">
        <v>12</v>
      </c>
      <c r="AZ1519" s="5">
        <v>0</v>
      </c>
      <c r="BA1519" s="5" t="s">
        <v>1537</v>
      </c>
      <c r="BB1519" s="5" t="s">
        <v>1537</v>
      </c>
      <c r="BC1519" s="5" t="s">
        <v>1537</v>
      </c>
      <c r="BD1519" s="4" t="s">
        <v>3612</v>
      </c>
      <c r="BE1519" s="5">
        <v>0</v>
      </c>
      <c r="BF1519" s="5">
        <v>0</v>
      </c>
      <c r="BG1519" s="5">
        <v>1</v>
      </c>
      <c r="BH1519" s="5" t="s">
        <v>1537</v>
      </c>
      <c r="BI1519" s="289"/>
      <c r="BJ1519" s="297">
        <v>19</v>
      </c>
      <c r="BK1519" s="297">
        <v>30</v>
      </c>
    </row>
    <row r="1520" spans="1:63" x14ac:dyDescent="0.2">
      <c r="A1520" s="294" t="s">
        <v>1646</v>
      </c>
      <c r="B1520" s="290" t="s">
        <v>3226</v>
      </c>
      <c r="C1520" s="340">
        <v>190</v>
      </c>
      <c r="D1520" s="341">
        <v>206</v>
      </c>
      <c r="E1520" s="341">
        <v>223</v>
      </c>
      <c r="F1520" s="341">
        <v>227</v>
      </c>
      <c r="G1520" s="341">
        <v>233</v>
      </c>
      <c r="H1520" s="341">
        <v>254</v>
      </c>
      <c r="I1520" s="342">
        <v>288</v>
      </c>
      <c r="J1520" s="340">
        <v>14</v>
      </c>
      <c r="K1520" s="341">
        <v>28</v>
      </c>
      <c r="L1520" s="341">
        <v>25</v>
      </c>
      <c r="M1520" s="341">
        <v>52</v>
      </c>
      <c r="N1520" s="340">
        <v>190</v>
      </c>
      <c r="O1520" s="341">
        <v>237</v>
      </c>
      <c r="P1520" s="341">
        <v>253</v>
      </c>
      <c r="Q1520" s="343">
        <v>237</v>
      </c>
      <c r="R1520" s="344">
        <v>253</v>
      </c>
      <c r="S1520" s="344">
        <v>274</v>
      </c>
      <c r="T1520" s="344">
        <v>279</v>
      </c>
      <c r="U1520" s="344">
        <v>293</v>
      </c>
      <c r="V1520" s="344">
        <v>293</v>
      </c>
      <c r="W1520" s="344">
        <v>47</v>
      </c>
      <c r="X1520" s="383">
        <v>53</v>
      </c>
      <c r="Y1520" s="384">
        <v>0.12</v>
      </c>
      <c r="Z1520" s="384">
        <v>0.25</v>
      </c>
      <c r="AA1520" s="384">
        <v>0.25</v>
      </c>
      <c r="AB1520" s="385">
        <v>0</v>
      </c>
      <c r="AC1520" s="385">
        <v>0</v>
      </c>
      <c r="AD1520" s="385">
        <v>22</v>
      </c>
      <c r="AE1520" s="385">
        <v>0</v>
      </c>
      <c r="AF1520" s="405">
        <v>1</v>
      </c>
      <c r="AG1520" s="333" t="s">
        <v>2536</v>
      </c>
      <c r="AH1520" s="388" t="s">
        <v>1130</v>
      </c>
      <c r="AI1520" s="388" t="s">
        <v>2536</v>
      </c>
      <c r="AJ1520" s="389">
        <v>21</v>
      </c>
      <c r="AK1520" s="390">
        <v>21</v>
      </c>
      <c r="AL1520" s="333">
        <v>21</v>
      </c>
      <c r="AM1520" s="333">
        <v>5.7490596064814818</v>
      </c>
      <c r="AN1520" s="440">
        <v>34.524166666666673</v>
      </c>
      <c r="AO1520" s="389">
        <v>16.947916666666668</v>
      </c>
      <c r="AP1520" s="388">
        <v>3.0625</v>
      </c>
      <c r="AQ1520" s="389">
        <v>2</v>
      </c>
      <c r="AR1520" s="389">
        <v>2</v>
      </c>
      <c r="AS1520" s="389">
        <v>0</v>
      </c>
      <c r="AT1520" s="389">
        <v>0</v>
      </c>
      <c r="AU1520" s="389">
        <v>0</v>
      </c>
      <c r="AV1520" s="389">
        <v>4</v>
      </c>
      <c r="AW1520" s="350">
        <v>1</v>
      </c>
      <c r="AX1520" s="391">
        <v>1</v>
      </c>
      <c r="AY1520" s="83">
        <v>14</v>
      </c>
      <c r="AZ1520" s="5">
        <v>0</v>
      </c>
      <c r="BA1520" s="5" t="s">
        <v>1537</v>
      </c>
      <c r="BB1520" s="5" t="s">
        <v>1537</v>
      </c>
      <c r="BC1520" s="5" t="s">
        <v>1537</v>
      </c>
      <c r="BD1520" s="4" t="s">
        <v>3612</v>
      </c>
      <c r="BE1520" s="5">
        <v>0</v>
      </c>
      <c r="BF1520" s="5">
        <v>0</v>
      </c>
      <c r="BG1520" s="5">
        <v>1</v>
      </c>
      <c r="BH1520" s="5" t="s">
        <v>1537</v>
      </c>
      <c r="BI1520" s="289"/>
      <c r="BJ1520" s="297">
        <v>14</v>
      </c>
      <c r="BK1520" s="297">
        <v>24</v>
      </c>
    </row>
    <row r="1521" spans="1:63" x14ac:dyDescent="0.2">
      <c r="A1521" s="294" t="s">
        <v>1621</v>
      </c>
      <c r="B1521" s="290" t="s">
        <v>3227</v>
      </c>
      <c r="C1521" s="340">
        <v>199</v>
      </c>
      <c r="D1521" s="341">
        <v>218</v>
      </c>
      <c r="E1521" s="341">
        <v>237</v>
      </c>
      <c r="F1521" s="341">
        <v>241</v>
      </c>
      <c r="G1521" s="341">
        <v>246</v>
      </c>
      <c r="H1521" s="341">
        <v>271</v>
      </c>
      <c r="I1521" s="342">
        <v>309</v>
      </c>
      <c r="J1521" s="340">
        <v>14</v>
      </c>
      <c r="K1521" s="341">
        <v>28</v>
      </c>
      <c r="L1521" s="341">
        <v>30</v>
      </c>
      <c r="M1521" s="341">
        <v>58</v>
      </c>
      <c r="N1521" s="340">
        <v>199</v>
      </c>
      <c r="O1521" s="341">
        <v>259</v>
      </c>
      <c r="P1521" s="341">
        <v>278</v>
      </c>
      <c r="Q1521" s="343">
        <v>259</v>
      </c>
      <c r="R1521" s="344">
        <v>278</v>
      </c>
      <c r="S1521" s="344">
        <v>311</v>
      </c>
      <c r="T1521" s="344">
        <v>300</v>
      </c>
      <c r="U1521" s="344">
        <v>346</v>
      </c>
      <c r="V1521" s="344">
        <v>346</v>
      </c>
      <c r="W1521" s="344">
        <v>47</v>
      </c>
      <c r="X1521" s="383">
        <v>53</v>
      </c>
      <c r="Y1521" s="384">
        <v>0.12</v>
      </c>
      <c r="Z1521" s="384">
        <v>0.25</v>
      </c>
      <c r="AA1521" s="384">
        <v>0.25</v>
      </c>
      <c r="AB1521" s="346">
        <v>0</v>
      </c>
      <c r="AC1521" s="385">
        <v>0</v>
      </c>
      <c r="AD1521" s="385">
        <v>44</v>
      </c>
      <c r="AE1521" s="385">
        <v>0</v>
      </c>
      <c r="AF1521" s="405">
        <v>0</v>
      </c>
      <c r="AG1521" s="333" t="s">
        <v>2536</v>
      </c>
      <c r="AH1521" s="388" t="s">
        <v>1130</v>
      </c>
      <c r="AI1521" s="388" t="s">
        <v>2536</v>
      </c>
      <c r="AJ1521" s="389">
        <v>21</v>
      </c>
      <c r="AK1521" s="390">
        <v>24</v>
      </c>
      <c r="AL1521" s="333">
        <v>21</v>
      </c>
      <c r="AM1521" s="333">
        <v>6.5606915509259256</v>
      </c>
      <c r="AN1521" s="440">
        <v>37.54291666666667</v>
      </c>
      <c r="AO1521" s="389">
        <v>18.260416666666668</v>
      </c>
      <c r="AP1521" s="388">
        <v>3.5</v>
      </c>
      <c r="AQ1521" s="389">
        <v>2</v>
      </c>
      <c r="AR1521" s="389">
        <v>2</v>
      </c>
      <c r="AS1521" s="389">
        <v>0</v>
      </c>
      <c r="AT1521" s="389">
        <v>0</v>
      </c>
      <c r="AU1521" s="389">
        <v>0</v>
      </c>
      <c r="AV1521" s="389">
        <v>4</v>
      </c>
      <c r="AW1521" s="350">
        <v>1</v>
      </c>
      <c r="AX1521" s="391">
        <v>1</v>
      </c>
      <c r="AY1521" s="83">
        <v>14</v>
      </c>
      <c r="AZ1521" s="5">
        <v>0</v>
      </c>
      <c r="BA1521" s="5" t="s">
        <v>1537</v>
      </c>
      <c r="BB1521" s="5" t="s">
        <v>1537</v>
      </c>
      <c r="BC1521" s="5" t="s">
        <v>1537</v>
      </c>
      <c r="BD1521" s="4" t="s">
        <v>3612</v>
      </c>
      <c r="BE1521" s="5">
        <v>0</v>
      </c>
      <c r="BF1521" s="5">
        <v>0</v>
      </c>
      <c r="BG1521" s="5">
        <v>1</v>
      </c>
      <c r="BH1521" s="5" t="s">
        <v>1537</v>
      </c>
      <c r="BI1521" s="289"/>
      <c r="BJ1521" s="297">
        <v>14</v>
      </c>
      <c r="BK1521" s="297">
        <v>25</v>
      </c>
    </row>
    <row r="1522" spans="1:63" x14ac:dyDescent="0.2">
      <c r="A1522" s="294" t="s">
        <v>1620</v>
      </c>
      <c r="B1522" s="290" t="s">
        <v>3227</v>
      </c>
      <c r="C1522" s="340">
        <v>196</v>
      </c>
      <c r="D1522" s="341">
        <v>214</v>
      </c>
      <c r="E1522" s="341">
        <v>234</v>
      </c>
      <c r="F1522" s="341">
        <v>238</v>
      </c>
      <c r="G1522" s="341">
        <v>244</v>
      </c>
      <c r="H1522" s="341">
        <v>268</v>
      </c>
      <c r="I1522" s="342">
        <v>306</v>
      </c>
      <c r="J1522" s="340">
        <v>14</v>
      </c>
      <c r="K1522" s="341">
        <v>28</v>
      </c>
      <c r="L1522" s="341">
        <v>30</v>
      </c>
      <c r="M1522" s="341">
        <v>59</v>
      </c>
      <c r="N1522" s="340">
        <v>196</v>
      </c>
      <c r="O1522" s="341">
        <v>242</v>
      </c>
      <c r="P1522" s="341">
        <v>261</v>
      </c>
      <c r="Q1522" s="343">
        <v>242</v>
      </c>
      <c r="R1522" s="344">
        <v>261</v>
      </c>
      <c r="S1522" s="344">
        <v>294</v>
      </c>
      <c r="T1522" s="344">
        <v>287</v>
      </c>
      <c r="U1522" s="344">
        <v>304</v>
      </c>
      <c r="V1522" s="344">
        <v>304</v>
      </c>
      <c r="W1522" s="344">
        <v>47</v>
      </c>
      <c r="X1522" s="383">
        <v>53</v>
      </c>
      <c r="Y1522" s="384">
        <v>0.12</v>
      </c>
      <c r="Z1522" s="384">
        <v>0.25</v>
      </c>
      <c r="AA1522" s="384">
        <v>0.25</v>
      </c>
      <c r="AB1522" s="346">
        <v>0</v>
      </c>
      <c r="AC1522" s="385">
        <v>0</v>
      </c>
      <c r="AD1522" s="385">
        <v>22</v>
      </c>
      <c r="AE1522" s="385">
        <v>0</v>
      </c>
      <c r="AF1522" s="405">
        <v>1</v>
      </c>
      <c r="AG1522" s="333" t="s">
        <v>2536</v>
      </c>
      <c r="AH1522" s="388" t="s">
        <v>1130</v>
      </c>
      <c r="AI1522" s="388" t="s">
        <v>2536</v>
      </c>
      <c r="AJ1522" s="389">
        <v>21</v>
      </c>
      <c r="AK1522" s="390">
        <v>24</v>
      </c>
      <c r="AL1522" s="333">
        <v>21</v>
      </c>
      <c r="AM1522" s="333">
        <v>6.5606915509259256</v>
      </c>
      <c r="AN1522" s="440">
        <v>37.182916666666671</v>
      </c>
      <c r="AO1522" s="389">
        <v>18.260416666666668</v>
      </c>
      <c r="AP1522" s="388">
        <v>3.5</v>
      </c>
      <c r="AQ1522" s="389">
        <v>1</v>
      </c>
      <c r="AR1522" s="389">
        <v>1</v>
      </c>
      <c r="AS1522" s="389">
        <v>0</v>
      </c>
      <c r="AT1522" s="389">
        <v>0</v>
      </c>
      <c r="AU1522" s="389">
        <v>0</v>
      </c>
      <c r="AV1522" s="389">
        <v>2</v>
      </c>
      <c r="AW1522" s="350">
        <v>1</v>
      </c>
      <c r="AX1522" s="391">
        <v>1</v>
      </c>
      <c r="AY1522" s="83">
        <v>13</v>
      </c>
      <c r="AZ1522" s="5">
        <v>0</v>
      </c>
      <c r="BA1522" s="5" t="s">
        <v>1537</v>
      </c>
      <c r="BB1522" s="5" t="s">
        <v>1537</v>
      </c>
      <c r="BC1522" s="5" t="s">
        <v>1537</v>
      </c>
      <c r="BD1522" s="4" t="s">
        <v>3612</v>
      </c>
      <c r="BE1522" s="5">
        <v>0</v>
      </c>
      <c r="BF1522" s="5">
        <v>0</v>
      </c>
      <c r="BG1522" s="5">
        <v>1</v>
      </c>
      <c r="BH1522" s="5" t="s">
        <v>1537</v>
      </c>
      <c r="BI1522" s="289"/>
      <c r="BJ1522" s="297">
        <v>14</v>
      </c>
      <c r="BK1522" s="297">
        <v>25</v>
      </c>
    </row>
    <row r="1523" spans="1:63" x14ac:dyDescent="0.2">
      <c r="A1523" s="294" t="s">
        <v>1622</v>
      </c>
      <c r="B1523" s="290" t="s">
        <v>3228</v>
      </c>
      <c r="C1523" s="340">
        <v>210</v>
      </c>
      <c r="D1523" s="341">
        <v>233</v>
      </c>
      <c r="E1523" s="341">
        <v>255</v>
      </c>
      <c r="F1523" s="341">
        <v>258</v>
      </c>
      <c r="G1523" s="341">
        <v>265</v>
      </c>
      <c r="H1523" s="341">
        <v>291</v>
      </c>
      <c r="I1523" s="342">
        <v>334</v>
      </c>
      <c r="J1523" s="340">
        <v>14</v>
      </c>
      <c r="K1523" s="341">
        <v>28</v>
      </c>
      <c r="L1523" s="341">
        <v>33</v>
      </c>
      <c r="M1523" s="341">
        <v>66</v>
      </c>
      <c r="N1523" s="340">
        <v>210</v>
      </c>
      <c r="O1523" s="341">
        <v>280</v>
      </c>
      <c r="P1523" s="341">
        <v>300</v>
      </c>
      <c r="Q1523" s="343">
        <v>280</v>
      </c>
      <c r="R1523" s="344">
        <v>300</v>
      </c>
      <c r="S1523" s="344">
        <v>330</v>
      </c>
      <c r="T1523" s="344">
        <v>331</v>
      </c>
      <c r="U1523" s="344">
        <v>366</v>
      </c>
      <c r="V1523" s="344">
        <v>366</v>
      </c>
      <c r="W1523" s="344">
        <v>47</v>
      </c>
      <c r="X1523" s="383">
        <v>53</v>
      </c>
      <c r="Y1523" s="384">
        <v>0.12</v>
      </c>
      <c r="Z1523" s="384">
        <v>0.25</v>
      </c>
      <c r="AA1523" s="384">
        <v>0.25</v>
      </c>
      <c r="AB1523" s="346">
        <v>0</v>
      </c>
      <c r="AC1523" s="385">
        <v>0</v>
      </c>
      <c r="AD1523" s="385">
        <v>44</v>
      </c>
      <c r="AE1523" s="385">
        <v>0</v>
      </c>
      <c r="AF1523" s="405">
        <v>0</v>
      </c>
      <c r="AG1523" s="333" t="s">
        <v>2536</v>
      </c>
      <c r="AH1523" s="388" t="s">
        <v>1130</v>
      </c>
      <c r="AI1523" s="388" t="s">
        <v>2536</v>
      </c>
      <c r="AJ1523" s="389">
        <v>21</v>
      </c>
      <c r="AK1523" s="390">
        <v>27</v>
      </c>
      <c r="AL1523" s="333">
        <v>21</v>
      </c>
      <c r="AM1523" s="333">
        <v>7.3723234953703702</v>
      </c>
      <c r="AN1523" s="440">
        <v>40.561666666666675</v>
      </c>
      <c r="AO1523" s="389">
        <v>19.572916666666668</v>
      </c>
      <c r="AP1523" s="388">
        <v>3.9375</v>
      </c>
      <c r="AQ1523" s="389">
        <v>2</v>
      </c>
      <c r="AR1523" s="389">
        <v>2</v>
      </c>
      <c r="AS1523" s="389">
        <v>0</v>
      </c>
      <c r="AT1523" s="389">
        <v>0</v>
      </c>
      <c r="AU1523" s="389">
        <v>0</v>
      </c>
      <c r="AV1523" s="389">
        <v>4</v>
      </c>
      <c r="AW1523" s="350">
        <v>1</v>
      </c>
      <c r="AX1523" s="391">
        <v>1</v>
      </c>
      <c r="AY1523" s="83">
        <v>14</v>
      </c>
      <c r="AZ1523" s="5">
        <v>0</v>
      </c>
      <c r="BA1523" s="5" t="s">
        <v>1537</v>
      </c>
      <c r="BB1523" s="5" t="s">
        <v>1537</v>
      </c>
      <c r="BC1523" s="5" t="s">
        <v>1537</v>
      </c>
      <c r="BD1523" s="4" t="s">
        <v>3612</v>
      </c>
      <c r="BE1523" s="5">
        <v>0</v>
      </c>
      <c r="BF1523" s="5">
        <v>0</v>
      </c>
      <c r="BG1523" s="5">
        <v>1</v>
      </c>
      <c r="BH1523" s="5" t="s">
        <v>1537</v>
      </c>
      <c r="BI1523" s="289"/>
      <c r="BJ1523" s="297">
        <v>14</v>
      </c>
      <c r="BK1523" s="297">
        <v>27</v>
      </c>
    </row>
    <row r="1524" spans="1:63" x14ac:dyDescent="0.2">
      <c r="A1524" s="294" t="s">
        <v>1628</v>
      </c>
      <c r="B1524" s="290" t="s">
        <v>3221</v>
      </c>
      <c r="C1524" s="340">
        <v>239</v>
      </c>
      <c r="D1524" s="341">
        <v>244</v>
      </c>
      <c r="E1524" s="341">
        <v>253</v>
      </c>
      <c r="F1524" s="341">
        <v>256</v>
      </c>
      <c r="G1524" s="341">
        <v>261</v>
      </c>
      <c r="H1524" s="341">
        <v>286</v>
      </c>
      <c r="I1524" s="342">
        <v>284</v>
      </c>
      <c r="J1524" s="340">
        <v>14</v>
      </c>
      <c r="K1524" s="341">
        <v>28</v>
      </c>
      <c r="L1524" s="341">
        <v>14</v>
      </c>
      <c r="M1524" s="341">
        <v>29</v>
      </c>
      <c r="N1524" s="340">
        <v>239</v>
      </c>
      <c r="O1524" s="341">
        <v>278</v>
      </c>
      <c r="P1524" s="341">
        <v>298</v>
      </c>
      <c r="Q1524" s="343">
        <v>278</v>
      </c>
      <c r="R1524" s="344">
        <v>298</v>
      </c>
      <c r="S1524" s="344">
        <v>332</v>
      </c>
      <c r="T1524" s="344">
        <v>308</v>
      </c>
      <c r="U1524" s="344">
        <v>368</v>
      </c>
      <c r="V1524" s="344">
        <v>368</v>
      </c>
      <c r="W1524" s="344">
        <v>47</v>
      </c>
      <c r="X1524" s="383">
        <v>53</v>
      </c>
      <c r="Y1524" s="384">
        <v>0.12</v>
      </c>
      <c r="Z1524" s="384">
        <v>0.25</v>
      </c>
      <c r="AA1524" s="384">
        <v>0.25</v>
      </c>
      <c r="AB1524" s="346">
        <v>188</v>
      </c>
      <c r="AC1524" s="385">
        <v>276</v>
      </c>
      <c r="AD1524" s="385">
        <v>0</v>
      </c>
      <c r="AE1524" s="385">
        <v>0</v>
      </c>
      <c r="AF1524" s="405">
        <v>0</v>
      </c>
      <c r="AG1524" s="333" t="s">
        <v>2536</v>
      </c>
      <c r="AH1524" s="388" t="s">
        <v>1130</v>
      </c>
      <c r="AI1524" s="388" t="s">
        <v>3339</v>
      </c>
      <c r="AJ1524" s="389">
        <v>21</v>
      </c>
      <c r="AK1524" s="390">
        <v>12</v>
      </c>
      <c r="AL1524" s="333">
        <v>21</v>
      </c>
      <c r="AM1524" s="333">
        <v>3.3141637731481484</v>
      </c>
      <c r="AN1524" s="440">
        <v>35.84375</v>
      </c>
      <c r="AO1524" s="389">
        <v>15.78125</v>
      </c>
      <c r="AP1524" s="388">
        <v>1.75</v>
      </c>
      <c r="AQ1524" s="389">
        <v>2</v>
      </c>
      <c r="AR1524" s="389">
        <v>0</v>
      </c>
      <c r="AS1524" s="389">
        <v>2</v>
      </c>
      <c r="AT1524" s="389">
        <v>0</v>
      </c>
      <c r="AU1524" s="389">
        <v>0</v>
      </c>
      <c r="AV1524" s="389">
        <v>0</v>
      </c>
      <c r="AW1524" s="350">
        <v>1</v>
      </c>
      <c r="AX1524" s="391">
        <v>1</v>
      </c>
      <c r="AY1524" s="83">
        <v>14</v>
      </c>
      <c r="AZ1524" s="5">
        <v>0</v>
      </c>
      <c r="BA1524" s="5" t="s">
        <v>1537</v>
      </c>
      <c r="BB1524" s="5" t="s">
        <v>1537</v>
      </c>
      <c r="BC1524" s="5" t="s">
        <v>1537</v>
      </c>
      <c r="BD1524" s="4" t="s">
        <v>3612</v>
      </c>
      <c r="BE1524" s="5">
        <v>0</v>
      </c>
      <c r="BF1524" s="5">
        <v>0</v>
      </c>
      <c r="BG1524" s="5">
        <v>1</v>
      </c>
      <c r="BH1524" s="5" t="s">
        <v>1537</v>
      </c>
      <c r="BI1524" s="289"/>
      <c r="BJ1524" s="297">
        <v>14</v>
      </c>
      <c r="BK1524" s="297">
        <v>27</v>
      </c>
    </row>
    <row r="1525" spans="1:63" x14ac:dyDescent="0.2">
      <c r="A1525" s="294" t="s">
        <v>1629</v>
      </c>
      <c r="B1525" s="290" t="s">
        <v>3222</v>
      </c>
      <c r="C1525" s="340">
        <v>246</v>
      </c>
      <c r="D1525" s="341">
        <v>254</v>
      </c>
      <c r="E1525" s="341">
        <v>267</v>
      </c>
      <c r="F1525" s="341">
        <v>270</v>
      </c>
      <c r="G1525" s="341">
        <v>276</v>
      </c>
      <c r="H1525" s="341">
        <v>300</v>
      </c>
      <c r="I1525" s="342">
        <v>297</v>
      </c>
      <c r="J1525" s="340">
        <v>14</v>
      </c>
      <c r="K1525" s="341">
        <v>28</v>
      </c>
      <c r="L1525" s="341">
        <v>18</v>
      </c>
      <c r="M1525" s="341">
        <v>36</v>
      </c>
      <c r="N1525" s="340">
        <v>246</v>
      </c>
      <c r="O1525" s="341">
        <v>291</v>
      </c>
      <c r="P1525" s="341">
        <v>312</v>
      </c>
      <c r="Q1525" s="343">
        <v>291</v>
      </c>
      <c r="R1525" s="344">
        <v>312</v>
      </c>
      <c r="S1525" s="344">
        <v>349</v>
      </c>
      <c r="T1525" s="344">
        <v>326</v>
      </c>
      <c r="U1525" s="344">
        <v>384</v>
      </c>
      <c r="V1525" s="344">
        <v>384</v>
      </c>
      <c r="W1525" s="344">
        <v>47</v>
      </c>
      <c r="X1525" s="383">
        <v>53</v>
      </c>
      <c r="Y1525" s="384">
        <v>0.12</v>
      </c>
      <c r="Z1525" s="384">
        <v>0.25</v>
      </c>
      <c r="AA1525" s="384">
        <v>0.25</v>
      </c>
      <c r="AB1525" s="346">
        <v>188</v>
      </c>
      <c r="AC1525" s="385">
        <v>276</v>
      </c>
      <c r="AD1525" s="385">
        <v>0</v>
      </c>
      <c r="AE1525" s="385">
        <v>0</v>
      </c>
      <c r="AF1525" s="405">
        <v>0</v>
      </c>
      <c r="AG1525" s="333" t="s">
        <v>2536</v>
      </c>
      <c r="AH1525" s="388" t="s">
        <v>1130</v>
      </c>
      <c r="AI1525" s="388" t="s">
        <v>3339</v>
      </c>
      <c r="AJ1525" s="389">
        <v>21</v>
      </c>
      <c r="AK1525" s="390">
        <v>15</v>
      </c>
      <c r="AL1525" s="333">
        <v>21</v>
      </c>
      <c r="AM1525" s="333">
        <v>4.1257957175925926</v>
      </c>
      <c r="AN1525" s="440">
        <v>40.787500000000001</v>
      </c>
      <c r="AO1525" s="389">
        <v>17.96875</v>
      </c>
      <c r="AP1525" s="388">
        <v>2.1875</v>
      </c>
      <c r="AQ1525" s="389">
        <v>2</v>
      </c>
      <c r="AR1525" s="389">
        <v>0</v>
      </c>
      <c r="AS1525" s="389">
        <v>2</v>
      </c>
      <c r="AT1525" s="389">
        <v>0</v>
      </c>
      <c r="AU1525" s="389">
        <v>0</v>
      </c>
      <c r="AV1525" s="389">
        <v>0</v>
      </c>
      <c r="AW1525" s="350">
        <v>1</v>
      </c>
      <c r="AX1525" s="391">
        <v>1</v>
      </c>
      <c r="AY1525" s="83">
        <v>14</v>
      </c>
      <c r="AZ1525" s="5">
        <v>0</v>
      </c>
      <c r="BA1525" s="5" t="s">
        <v>1537</v>
      </c>
      <c r="BB1525" s="5" t="s">
        <v>1537</v>
      </c>
      <c r="BC1525" s="5" t="s">
        <v>1537</v>
      </c>
      <c r="BD1525" s="4" t="s">
        <v>3612</v>
      </c>
      <c r="BE1525" s="5">
        <v>0</v>
      </c>
      <c r="BF1525" s="5">
        <v>0</v>
      </c>
      <c r="BG1525" s="5">
        <v>1</v>
      </c>
      <c r="BH1525" s="5" t="s">
        <v>1537</v>
      </c>
      <c r="BI1525" s="289"/>
      <c r="BJ1525" s="297">
        <v>14</v>
      </c>
      <c r="BK1525" s="297">
        <v>28</v>
      </c>
    </row>
    <row r="1526" spans="1:63" x14ac:dyDescent="0.2">
      <c r="A1526" s="294" t="s">
        <v>1630</v>
      </c>
      <c r="B1526" s="290" t="s">
        <v>3223</v>
      </c>
      <c r="C1526" s="340">
        <v>257</v>
      </c>
      <c r="D1526" s="341">
        <v>269</v>
      </c>
      <c r="E1526" s="341">
        <v>283</v>
      </c>
      <c r="F1526" s="341">
        <v>287</v>
      </c>
      <c r="G1526" s="341">
        <v>294</v>
      </c>
      <c r="H1526" s="341">
        <v>320</v>
      </c>
      <c r="I1526" s="342">
        <v>317</v>
      </c>
      <c r="J1526" s="340">
        <v>14</v>
      </c>
      <c r="K1526" s="341">
        <v>28</v>
      </c>
      <c r="L1526" s="341">
        <v>22</v>
      </c>
      <c r="M1526" s="341">
        <v>44</v>
      </c>
      <c r="N1526" s="340">
        <v>257</v>
      </c>
      <c r="O1526" s="341">
        <v>310</v>
      </c>
      <c r="P1526" s="341">
        <v>331</v>
      </c>
      <c r="Q1526" s="343">
        <v>310</v>
      </c>
      <c r="R1526" s="344">
        <v>331</v>
      </c>
      <c r="S1526" s="344">
        <v>369</v>
      </c>
      <c r="T1526" s="344">
        <v>355</v>
      </c>
      <c r="U1526" s="344">
        <v>406</v>
      </c>
      <c r="V1526" s="344">
        <v>406</v>
      </c>
      <c r="W1526" s="344">
        <v>47</v>
      </c>
      <c r="X1526" s="383">
        <v>53</v>
      </c>
      <c r="Y1526" s="384">
        <v>0.12</v>
      </c>
      <c r="Z1526" s="384">
        <v>0.25</v>
      </c>
      <c r="AA1526" s="384">
        <v>0.25</v>
      </c>
      <c r="AB1526" s="385">
        <v>188</v>
      </c>
      <c r="AC1526" s="385">
        <v>276</v>
      </c>
      <c r="AD1526" s="385">
        <v>0</v>
      </c>
      <c r="AE1526" s="385">
        <v>0</v>
      </c>
      <c r="AF1526" s="405">
        <v>0</v>
      </c>
      <c r="AG1526" s="333" t="s">
        <v>2536</v>
      </c>
      <c r="AH1526" s="388" t="s">
        <v>1130</v>
      </c>
      <c r="AI1526" s="388" t="s">
        <v>3339</v>
      </c>
      <c r="AJ1526" s="389">
        <v>21</v>
      </c>
      <c r="AK1526" s="390">
        <v>18</v>
      </c>
      <c r="AL1526" s="333">
        <v>21</v>
      </c>
      <c r="AM1526" s="333">
        <v>4.9374276620370372</v>
      </c>
      <c r="AN1526" s="440">
        <v>45.731250000000003</v>
      </c>
      <c r="AO1526" s="389">
        <v>20.15625</v>
      </c>
      <c r="AP1526" s="388">
        <v>2.625</v>
      </c>
      <c r="AQ1526" s="389">
        <v>2</v>
      </c>
      <c r="AR1526" s="389">
        <v>0</v>
      </c>
      <c r="AS1526" s="389">
        <v>2</v>
      </c>
      <c r="AT1526" s="389">
        <v>0</v>
      </c>
      <c r="AU1526" s="389">
        <v>0</v>
      </c>
      <c r="AV1526" s="389">
        <v>0</v>
      </c>
      <c r="AW1526" s="350">
        <v>1</v>
      </c>
      <c r="AX1526" s="391">
        <v>1</v>
      </c>
      <c r="AY1526" s="83">
        <v>14</v>
      </c>
      <c r="AZ1526" s="5">
        <v>0</v>
      </c>
      <c r="BA1526" s="5" t="s">
        <v>1537</v>
      </c>
      <c r="BB1526" s="5" t="s">
        <v>1537</v>
      </c>
      <c r="BC1526" s="5" t="s">
        <v>1537</v>
      </c>
      <c r="BD1526" s="4" t="s">
        <v>3612</v>
      </c>
      <c r="BE1526" s="5">
        <v>0</v>
      </c>
      <c r="BF1526" s="5">
        <v>0</v>
      </c>
      <c r="BG1526" s="5">
        <v>1</v>
      </c>
      <c r="BH1526" s="5" t="s">
        <v>1537</v>
      </c>
      <c r="BI1526" s="289"/>
      <c r="BJ1526" s="297">
        <v>14</v>
      </c>
      <c r="BK1526" s="297">
        <v>30</v>
      </c>
    </row>
    <row r="1527" spans="1:63" x14ac:dyDescent="0.2">
      <c r="A1527" s="294" t="s">
        <v>1631</v>
      </c>
      <c r="B1527" s="290" t="s">
        <v>3224</v>
      </c>
      <c r="C1527" s="340">
        <v>264</v>
      </c>
      <c r="D1527" s="341">
        <v>279</v>
      </c>
      <c r="E1527" s="341">
        <v>296</v>
      </c>
      <c r="F1527" s="341">
        <v>299</v>
      </c>
      <c r="G1527" s="341">
        <v>308</v>
      </c>
      <c r="H1527" s="341">
        <v>335</v>
      </c>
      <c r="I1527" s="342">
        <v>331</v>
      </c>
      <c r="J1527" s="340">
        <v>14</v>
      </c>
      <c r="K1527" s="341">
        <v>28</v>
      </c>
      <c r="L1527" s="341">
        <v>25</v>
      </c>
      <c r="M1527" s="341">
        <v>51</v>
      </c>
      <c r="N1527" s="340">
        <v>264</v>
      </c>
      <c r="O1527" s="341">
        <v>323</v>
      </c>
      <c r="P1527" s="341">
        <v>346</v>
      </c>
      <c r="Q1527" s="343">
        <v>323</v>
      </c>
      <c r="R1527" s="344">
        <v>346</v>
      </c>
      <c r="S1527" s="344">
        <v>384</v>
      </c>
      <c r="T1527" s="344">
        <v>366</v>
      </c>
      <c r="U1527" s="344">
        <v>423</v>
      </c>
      <c r="V1527" s="344">
        <v>423</v>
      </c>
      <c r="W1527" s="344">
        <v>47</v>
      </c>
      <c r="X1527" s="383">
        <v>53</v>
      </c>
      <c r="Y1527" s="384">
        <v>0.12</v>
      </c>
      <c r="Z1527" s="384">
        <v>0.25</v>
      </c>
      <c r="AA1527" s="384">
        <v>0.25</v>
      </c>
      <c r="AB1527" s="385">
        <v>188</v>
      </c>
      <c r="AC1527" s="385">
        <v>276</v>
      </c>
      <c r="AD1527" s="385">
        <v>0</v>
      </c>
      <c r="AE1527" s="385">
        <v>0</v>
      </c>
      <c r="AF1527" s="405">
        <v>0</v>
      </c>
      <c r="AG1527" s="333" t="s">
        <v>2536</v>
      </c>
      <c r="AH1527" s="388" t="s">
        <v>1130</v>
      </c>
      <c r="AI1527" s="388" t="s">
        <v>3339</v>
      </c>
      <c r="AJ1527" s="389">
        <v>21</v>
      </c>
      <c r="AK1527" s="390">
        <v>21</v>
      </c>
      <c r="AL1527" s="333">
        <v>21</v>
      </c>
      <c r="AM1527" s="333">
        <v>5.7490596064814818</v>
      </c>
      <c r="AN1527" s="440">
        <v>50.675000000000004</v>
      </c>
      <c r="AO1527" s="389">
        <v>22.34375</v>
      </c>
      <c r="AP1527" s="388">
        <v>3.0625</v>
      </c>
      <c r="AQ1527" s="389">
        <v>2</v>
      </c>
      <c r="AR1527" s="389">
        <v>0</v>
      </c>
      <c r="AS1527" s="389">
        <v>2</v>
      </c>
      <c r="AT1527" s="389">
        <v>0</v>
      </c>
      <c r="AU1527" s="389">
        <v>0</v>
      </c>
      <c r="AV1527" s="389">
        <v>0</v>
      </c>
      <c r="AW1527" s="350">
        <v>1</v>
      </c>
      <c r="AX1527" s="391">
        <v>1</v>
      </c>
      <c r="AY1527" s="83">
        <v>14</v>
      </c>
      <c r="AZ1527" s="5">
        <v>0</v>
      </c>
      <c r="BA1527" s="5" t="s">
        <v>1537</v>
      </c>
      <c r="BB1527" s="5" t="s">
        <v>1537</v>
      </c>
      <c r="BC1527" s="5" t="s">
        <v>1537</v>
      </c>
      <c r="BD1527" s="4" t="s">
        <v>3612</v>
      </c>
      <c r="BE1527" s="5">
        <v>0</v>
      </c>
      <c r="BF1527" s="5">
        <v>0</v>
      </c>
      <c r="BG1527" s="5">
        <v>1</v>
      </c>
      <c r="BH1527" s="5" t="s">
        <v>1537</v>
      </c>
      <c r="BI1527" s="289"/>
      <c r="BJ1527" s="297">
        <v>14</v>
      </c>
      <c r="BK1527" s="297">
        <v>31</v>
      </c>
    </row>
    <row r="1528" spans="1:63" x14ac:dyDescent="0.2">
      <c r="A1528" s="294" t="s">
        <v>1632</v>
      </c>
      <c r="B1528" s="290" t="s">
        <v>3225</v>
      </c>
      <c r="C1528" s="340">
        <v>277</v>
      </c>
      <c r="D1528" s="341">
        <v>294</v>
      </c>
      <c r="E1528" s="341">
        <v>314</v>
      </c>
      <c r="F1528" s="341">
        <v>317</v>
      </c>
      <c r="G1528" s="341">
        <v>326</v>
      </c>
      <c r="H1528" s="341">
        <v>356</v>
      </c>
      <c r="I1528" s="342">
        <v>351</v>
      </c>
      <c r="J1528" s="340">
        <v>14</v>
      </c>
      <c r="K1528" s="341">
        <v>28</v>
      </c>
      <c r="L1528" s="341">
        <v>30</v>
      </c>
      <c r="M1528" s="341">
        <v>58</v>
      </c>
      <c r="N1528" s="340">
        <v>277</v>
      </c>
      <c r="O1528" s="341">
        <v>340</v>
      </c>
      <c r="P1528" s="341">
        <v>364</v>
      </c>
      <c r="Q1528" s="343">
        <v>340</v>
      </c>
      <c r="R1528" s="344">
        <v>364</v>
      </c>
      <c r="S1528" s="344">
        <v>412</v>
      </c>
      <c r="T1528" s="344">
        <v>383</v>
      </c>
      <c r="U1528" s="344">
        <v>452</v>
      </c>
      <c r="V1528" s="344">
        <v>452</v>
      </c>
      <c r="W1528" s="344">
        <v>47</v>
      </c>
      <c r="X1528" s="383">
        <v>53</v>
      </c>
      <c r="Y1528" s="384">
        <v>0.12</v>
      </c>
      <c r="Z1528" s="384">
        <v>0.25</v>
      </c>
      <c r="AA1528" s="384">
        <v>0.25</v>
      </c>
      <c r="AB1528" s="385">
        <v>188</v>
      </c>
      <c r="AC1528" s="385">
        <v>276</v>
      </c>
      <c r="AD1528" s="385">
        <v>0</v>
      </c>
      <c r="AE1528" s="385">
        <v>0</v>
      </c>
      <c r="AF1528" s="405">
        <v>0</v>
      </c>
      <c r="AG1528" s="333" t="s">
        <v>2536</v>
      </c>
      <c r="AH1528" s="388" t="s">
        <v>1130</v>
      </c>
      <c r="AI1528" s="388" t="s">
        <v>3339</v>
      </c>
      <c r="AJ1528" s="389">
        <v>21</v>
      </c>
      <c r="AK1528" s="390">
        <v>24</v>
      </c>
      <c r="AL1528" s="333">
        <v>21</v>
      </c>
      <c r="AM1528" s="333">
        <v>6.5606915509259256</v>
      </c>
      <c r="AN1528" s="440">
        <v>55.618750000000006</v>
      </c>
      <c r="AO1528" s="389">
        <v>24.53125</v>
      </c>
      <c r="AP1528" s="388">
        <v>3.5</v>
      </c>
      <c r="AQ1528" s="389">
        <v>2</v>
      </c>
      <c r="AR1528" s="389">
        <v>0</v>
      </c>
      <c r="AS1528" s="389">
        <v>2</v>
      </c>
      <c r="AT1528" s="389">
        <v>0</v>
      </c>
      <c r="AU1528" s="389">
        <v>0</v>
      </c>
      <c r="AV1528" s="389">
        <v>0</v>
      </c>
      <c r="AW1528" s="350">
        <v>1</v>
      </c>
      <c r="AX1528" s="391">
        <v>1</v>
      </c>
      <c r="AY1528" s="83">
        <v>14</v>
      </c>
      <c r="AZ1528" s="5">
        <v>0</v>
      </c>
      <c r="BA1528" s="5" t="s">
        <v>1537</v>
      </c>
      <c r="BB1528" s="5" t="s">
        <v>1537</v>
      </c>
      <c r="BC1528" s="5" t="s">
        <v>1537</v>
      </c>
      <c r="BD1528" s="4" t="s">
        <v>3612</v>
      </c>
      <c r="BE1528" s="5">
        <v>0</v>
      </c>
      <c r="BF1528" s="5">
        <v>0</v>
      </c>
      <c r="BG1528" s="5">
        <v>1</v>
      </c>
      <c r="BH1528" s="5" t="s">
        <v>1537</v>
      </c>
      <c r="BI1528" s="289"/>
      <c r="BJ1528" s="297">
        <v>14</v>
      </c>
      <c r="BK1528" s="297">
        <v>33</v>
      </c>
    </row>
    <row r="1529" spans="1:63" x14ac:dyDescent="0.2">
      <c r="A1529" s="294" t="s">
        <v>1623</v>
      </c>
      <c r="B1529" s="290" t="s">
        <v>3229</v>
      </c>
      <c r="C1529" s="340">
        <v>212</v>
      </c>
      <c r="D1529" s="341">
        <v>240</v>
      </c>
      <c r="E1529" s="341">
        <v>262</v>
      </c>
      <c r="F1529" s="341">
        <v>268</v>
      </c>
      <c r="G1529" s="341">
        <v>275</v>
      </c>
      <c r="H1529" s="341">
        <v>301</v>
      </c>
      <c r="I1529" s="342">
        <v>350</v>
      </c>
      <c r="J1529" s="340">
        <v>14</v>
      </c>
      <c r="K1529" s="341">
        <v>28</v>
      </c>
      <c r="L1529" s="341">
        <v>36</v>
      </c>
      <c r="M1529" s="341">
        <v>73</v>
      </c>
      <c r="N1529" s="340">
        <v>212</v>
      </c>
      <c r="O1529" s="341">
        <v>285</v>
      </c>
      <c r="P1529" s="341">
        <v>305</v>
      </c>
      <c r="Q1529" s="343">
        <v>285</v>
      </c>
      <c r="R1529" s="344">
        <v>305</v>
      </c>
      <c r="S1529" s="344">
        <v>344</v>
      </c>
      <c r="T1529" s="344">
        <v>335</v>
      </c>
      <c r="U1529" s="344">
        <v>381</v>
      </c>
      <c r="V1529" s="344">
        <v>381</v>
      </c>
      <c r="W1529" s="344">
        <v>47</v>
      </c>
      <c r="X1529" s="383">
        <v>53</v>
      </c>
      <c r="Y1529" s="384">
        <v>0.12</v>
      </c>
      <c r="Z1529" s="384">
        <v>0.25</v>
      </c>
      <c r="AA1529" s="384">
        <v>0.25</v>
      </c>
      <c r="AB1529" s="385">
        <v>0</v>
      </c>
      <c r="AC1529" s="385">
        <v>0</v>
      </c>
      <c r="AD1529" s="385">
        <v>44</v>
      </c>
      <c r="AE1529" s="385">
        <v>0</v>
      </c>
      <c r="AF1529" s="405">
        <v>0</v>
      </c>
      <c r="AG1529" s="333" t="s">
        <v>2536</v>
      </c>
      <c r="AH1529" s="388" t="s">
        <v>1130</v>
      </c>
      <c r="AI1529" s="388" t="s">
        <v>2536</v>
      </c>
      <c r="AJ1529" s="389">
        <v>21</v>
      </c>
      <c r="AK1529" s="390">
        <v>30</v>
      </c>
      <c r="AL1529" s="333">
        <v>21</v>
      </c>
      <c r="AM1529" s="333">
        <v>8.1839554398148149</v>
      </c>
      <c r="AN1529" s="440">
        <v>43.580416666666665</v>
      </c>
      <c r="AO1529" s="389">
        <v>20.885416666666664</v>
      </c>
      <c r="AP1529" s="388">
        <v>4.375</v>
      </c>
      <c r="AQ1529" s="389">
        <v>2</v>
      </c>
      <c r="AR1529" s="389">
        <v>2</v>
      </c>
      <c r="AS1529" s="389">
        <v>0</v>
      </c>
      <c r="AT1529" s="389">
        <v>0</v>
      </c>
      <c r="AU1529" s="389">
        <v>0</v>
      </c>
      <c r="AV1529" s="389">
        <v>4</v>
      </c>
      <c r="AW1529" s="350">
        <v>1</v>
      </c>
      <c r="AX1529" s="391">
        <v>1</v>
      </c>
      <c r="AY1529" s="83">
        <v>14</v>
      </c>
      <c r="AZ1529" s="5">
        <v>0</v>
      </c>
      <c r="BA1529" s="5" t="s">
        <v>1537</v>
      </c>
      <c r="BB1529" s="5" t="s">
        <v>1537</v>
      </c>
      <c r="BC1529" s="5" t="s">
        <v>1537</v>
      </c>
      <c r="BD1529" s="4" t="s">
        <v>3612</v>
      </c>
      <c r="BE1529" s="5">
        <v>0</v>
      </c>
      <c r="BF1529" s="5">
        <v>0</v>
      </c>
      <c r="BG1529" s="5">
        <v>1</v>
      </c>
      <c r="BH1529" s="5" t="s">
        <v>1537</v>
      </c>
      <c r="BI1529" s="289"/>
      <c r="BJ1529" s="297">
        <v>14</v>
      </c>
      <c r="BK1529" s="297">
        <v>28</v>
      </c>
    </row>
    <row r="1530" spans="1:63" x14ac:dyDescent="0.2">
      <c r="A1530" s="294" t="s">
        <v>1624</v>
      </c>
      <c r="B1530" s="290" t="s">
        <v>3230</v>
      </c>
      <c r="C1530" s="340">
        <v>223</v>
      </c>
      <c r="D1530" s="341">
        <v>252</v>
      </c>
      <c r="E1530" s="341">
        <v>278</v>
      </c>
      <c r="F1530" s="341">
        <v>282</v>
      </c>
      <c r="G1530" s="341">
        <v>291</v>
      </c>
      <c r="H1530" s="341">
        <v>319</v>
      </c>
      <c r="I1530" s="342">
        <v>372</v>
      </c>
      <c r="J1530" s="340">
        <v>14</v>
      </c>
      <c r="K1530" s="341">
        <v>28</v>
      </c>
      <c r="L1530" s="341">
        <v>40</v>
      </c>
      <c r="M1530" s="341">
        <v>80</v>
      </c>
      <c r="N1530" s="340">
        <v>223</v>
      </c>
      <c r="O1530" s="341">
        <v>302</v>
      </c>
      <c r="P1530" s="341">
        <v>327</v>
      </c>
      <c r="Q1530" s="343">
        <v>302</v>
      </c>
      <c r="R1530" s="344">
        <v>327</v>
      </c>
      <c r="S1530" s="344">
        <v>358</v>
      </c>
      <c r="T1530" s="344">
        <v>381</v>
      </c>
      <c r="U1530" s="344">
        <v>393</v>
      </c>
      <c r="V1530" s="344">
        <v>393</v>
      </c>
      <c r="W1530" s="344">
        <v>47</v>
      </c>
      <c r="X1530" s="383">
        <v>53</v>
      </c>
      <c r="Y1530" s="384">
        <v>0.12</v>
      </c>
      <c r="Z1530" s="384">
        <v>0.25</v>
      </c>
      <c r="AA1530" s="384">
        <v>0.25</v>
      </c>
      <c r="AB1530" s="346">
        <v>0</v>
      </c>
      <c r="AC1530" s="385">
        <v>0</v>
      </c>
      <c r="AD1530" s="385">
        <v>44</v>
      </c>
      <c r="AE1530" s="385">
        <v>0</v>
      </c>
      <c r="AF1530" s="405">
        <v>0</v>
      </c>
      <c r="AG1530" s="333" t="s">
        <v>2536</v>
      </c>
      <c r="AH1530" s="388" t="s">
        <v>1130</v>
      </c>
      <c r="AI1530" s="388" t="s">
        <v>2536</v>
      </c>
      <c r="AJ1530" s="389">
        <v>21</v>
      </c>
      <c r="AK1530" s="390">
        <v>33</v>
      </c>
      <c r="AL1530" s="333">
        <v>21</v>
      </c>
      <c r="AM1530" s="333">
        <v>8.9955873842592595</v>
      </c>
      <c r="AN1530" s="440">
        <v>46.599166666666669</v>
      </c>
      <c r="AO1530" s="389">
        <v>22.197916666666664</v>
      </c>
      <c r="AP1530" s="388">
        <v>4.8125</v>
      </c>
      <c r="AQ1530" s="389">
        <v>2</v>
      </c>
      <c r="AR1530" s="389">
        <v>2</v>
      </c>
      <c r="AS1530" s="389">
        <v>0</v>
      </c>
      <c r="AT1530" s="389">
        <v>0</v>
      </c>
      <c r="AU1530" s="389">
        <v>0</v>
      </c>
      <c r="AV1530" s="389">
        <v>4</v>
      </c>
      <c r="AW1530" s="350">
        <v>1</v>
      </c>
      <c r="AX1530" s="391">
        <v>1</v>
      </c>
      <c r="AY1530" s="83">
        <v>14</v>
      </c>
      <c r="AZ1530" s="5">
        <v>0</v>
      </c>
      <c r="BA1530" s="5" t="s">
        <v>1537</v>
      </c>
      <c r="BB1530" s="5" t="s">
        <v>1537</v>
      </c>
      <c r="BC1530" s="5" t="s">
        <v>1537</v>
      </c>
      <c r="BD1530" s="4" t="s">
        <v>3612</v>
      </c>
      <c r="BE1530" s="5">
        <v>0</v>
      </c>
      <c r="BF1530" s="5">
        <v>0</v>
      </c>
      <c r="BG1530" s="5">
        <v>1</v>
      </c>
      <c r="BH1530" s="5" t="s">
        <v>1537</v>
      </c>
      <c r="BI1530" s="289"/>
      <c r="BJ1530" s="297">
        <v>14</v>
      </c>
      <c r="BK1530" s="297">
        <v>30</v>
      </c>
    </row>
    <row r="1531" spans="1:63" x14ac:dyDescent="0.2">
      <c r="A1531" s="294" t="s">
        <v>1625</v>
      </c>
      <c r="B1531" s="290" t="s">
        <v>3231</v>
      </c>
      <c r="C1531" s="340">
        <v>230</v>
      </c>
      <c r="D1531" s="341">
        <v>261</v>
      </c>
      <c r="E1531" s="341">
        <v>289</v>
      </c>
      <c r="F1531" s="341">
        <v>295</v>
      </c>
      <c r="G1531" s="341">
        <v>302</v>
      </c>
      <c r="H1531" s="341">
        <v>334</v>
      </c>
      <c r="I1531" s="342">
        <v>392</v>
      </c>
      <c r="J1531" s="340">
        <v>14</v>
      </c>
      <c r="K1531" s="341">
        <v>28</v>
      </c>
      <c r="L1531" s="341">
        <v>43</v>
      </c>
      <c r="M1531" s="341">
        <v>88</v>
      </c>
      <c r="N1531" s="340">
        <v>230</v>
      </c>
      <c r="O1531" s="341">
        <v>318</v>
      </c>
      <c r="P1531" s="341">
        <v>341</v>
      </c>
      <c r="Q1531" s="343">
        <v>318</v>
      </c>
      <c r="R1531" s="344">
        <v>341</v>
      </c>
      <c r="S1531" s="344">
        <v>366</v>
      </c>
      <c r="T1531" s="344">
        <v>389</v>
      </c>
      <c r="U1531" s="344">
        <v>402</v>
      </c>
      <c r="V1531" s="344">
        <v>402</v>
      </c>
      <c r="W1531" s="344">
        <v>47</v>
      </c>
      <c r="X1531" s="383">
        <v>53</v>
      </c>
      <c r="Y1531" s="384">
        <v>0.12</v>
      </c>
      <c r="Z1531" s="384">
        <v>0.25</v>
      </c>
      <c r="AA1531" s="384">
        <v>0.25</v>
      </c>
      <c r="AB1531" s="346">
        <v>0</v>
      </c>
      <c r="AC1531" s="385">
        <v>0</v>
      </c>
      <c r="AD1531" s="385">
        <v>44</v>
      </c>
      <c r="AE1531" s="385">
        <v>0</v>
      </c>
      <c r="AF1531" s="405">
        <v>0</v>
      </c>
      <c r="AG1531" s="333" t="s">
        <v>2536</v>
      </c>
      <c r="AH1531" s="388" t="s">
        <v>1130</v>
      </c>
      <c r="AI1531" s="388" t="s">
        <v>2536</v>
      </c>
      <c r="AJ1531" s="389">
        <v>21</v>
      </c>
      <c r="AK1531" s="390">
        <v>36</v>
      </c>
      <c r="AL1531" s="333">
        <v>21</v>
      </c>
      <c r="AM1531" s="333">
        <v>9.8072193287037042</v>
      </c>
      <c r="AN1531" s="440">
        <v>49.617916666666666</v>
      </c>
      <c r="AO1531" s="389">
        <v>23.510416666666664</v>
      </c>
      <c r="AP1531" s="388">
        <v>5.25</v>
      </c>
      <c r="AQ1531" s="389">
        <v>2</v>
      </c>
      <c r="AR1531" s="389">
        <v>2</v>
      </c>
      <c r="AS1531" s="389">
        <v>0</v>
      </c>
      <c r="AT1531" s="389">
        <v>0</v>
      </c>
      <c r="AU1531" s="389">
        <v>0</v>
      </c>
      <c r="AV1531" s="389">
        <v>4</v>
      </c>
      <c r="AW1531" s="350">
        <v>1</v>
      </c>
      <c r="AX1531" s="391">
        <v>1</v>
      </c>
      <c r="AY1531" s="83">
        <v>14</v>
      </c>
      <c r="AZ1531" s="5">
        <v>0</v>
      </c>
      <c r="BA1531" s="5" t="s">
        <v>1537</v>
      </c>
      <c r="BB1531" s="5" t="s">
        <v>1537</v>
      </c>
      <c r="BC1531" s="5" t="s">
        <v>1537</v>
      </c>
      <c r="BD1531" s="4" t="s">
        <v>3612</v>
      </c>
      <c r="BE1531" s="5">
        <v>0</v>
      </c>
      <c r="BF1531" s="5">
        <v>0</v>
      </c>
      <c r="BG1531" s="5">
        <v>1</v>
      </c>
      <c r="BH1531" s="5" t="s">
        <v>1537</v>
      </c>
      <c r="BI1531" s="289"/>
      <c r="BJ1531" s="297">
        <v>14</v>
      </c>
      <c r="BK1531" s="297">
        <v>31</v>
      </c>
    </row>
    <row r="1532" spans="1:63" x14ac:dyDescent="0.2">
      <c r="A1532" s="294" t="s">
        <v>1626</v>
      </c>
      <c r="B1532" s="290" t="s">
        <v>3232</v>
      </c>
      <c r="C1532" s="340">
        <v>235</v>
      </c>
      <c r="D1532" s="341">
        <v>271</v>
      </c>
      <c r="E1532" s="341">
        <v>300</v>
      </c>
      <c r="F1532" s="341">
        <v>306</v>
      </c>
      <c r="G1532" s="341">
        <v>315</v>
      </c>
      <c r="H1532" s="341">
        <v>347</v>
      </c>
      <c r="I1532" s="342">
        <v>408</v>
      </c>
      <c r="J1532" s="340">
        <v>14</v>
      </c>
      <c r="K1532" s="341">
        <v>28</v>
      </c>
      <c r="L1532" s="341">
        <v>47</v>
      </c>
      <c r="M1532" s="341">
        <v>95</v>
      </c>
      <c r="N1532" s="340">
        <v>235</v>
      </c>
      <c r="O1532" s="341">
        <v>330</v>
      </c>
      <c r="P1532" s="341">
        <v>356</v>
      </c>
      <c r="Q1532" s="343">
        <v>330</v>
      </c>
      <c r="R1532" s="344">
        <v>356</v>
      </c>
      <c r="S1532" s="344">
        <v>378</v>
      </c>
      <c r="T1532" s="344">
        <v>397</v>
      </c>
      <c r="U1532" s="344">
        <v>414</v>
      </c>
      <c r="V1532" s="344">
        <v>414</v>
      </c>
      <c r="W1532" s="344">
        <v>47</v>
      </c>
      <c r="X1532" s="383">
        <v>53</v>
      </c>
      <c r="Y1532" s="384">
        <v>0.12</v>
      </c>
      <c r="Z1532" s="384">
        <v>0.25</v>
      </c>
      <c r="AA1532" s="384">
        <v>0.25</v>
      </c>
      <c r="AB1532" s="385">
        <v>0</v>
      </c>
      <c r="AC1532" s="385">
        <v>0</v>
      </c>
      <c r="AD1532" s="385">
        <v>44</v>
      </c>
      <c r="AE1532" s="385">
        <v>0</v>
      </c>
      <c r="AF1532" s="405">
        <v>0</v>
      </c>
      <c r="AG1532" s="333" t="s">
        <v>2536</v>
      </c>
      <c r="AH1532" s="388" t="s">
        <v>1130</v>
      </c>
      <c r="AI1532" s="388" t="s">
        <v>2536</v>
      </c>
      <c r="AJ1532" s="389">
        <v>21</v>
      </c>
      <c r="AK1532" s="390">
        <v>39</v>
      </c>
      <c r="AL1532" s="333">
        <v>21</v>
      </c>
      <c r="AM1532" s="333">
        <v>10.618851273148149</v>
      </c>
      <c r="AN1532" s="440">
        <v>52.636666666666663</v>
      </c>
      <c r="AO1532" s="389">
        <v>24.822916666666664</v>
      </c>
      <c r="AP1532" s="388">
        <v>5.6875</v>
      </c>
      <c r="AQ1532" s="389">
        <v>2</v>
      </c>
      <c r="AR1532" s="389">
        <v>2</v>
      </c>
      <c r="AS1532" s="389">
        <v>0</v>
      </c>
      <c r="AT1532" s="389">
        <v>0</v>
      </c>
      <c r="AU1532" s="389">
        <v>0</v>
      </c>
      <c r="AV1532" s="389">
        <v>4</v>
      </c>
      <c r="AW1532" s="350">
        <v>1</v>
      </c>
      <c r="AX1532" s="391">
        <v>1</v>
      </c>
      <c r="AY1532" s="83">
        <v>14</v>
      </c>
      <c r="AZ1532" s="5">
        <v>0</v>
      </c>
      <c r="BA1532" s="5" t="s">
        <v>1537</v>
      </c>
      <c r="BB1532" s="5" t="s">
        <v>1537</v>
      </c>
      <c r="BC1532" s="5" t="s">
        <v>1537</v>
      </c>
      <c r="BD1532" s="4" t="s">
        <v>3612</v>
      </c>
      <c r="BE1532" s="5">
        <v>0</v>
      </c>
      <c r="BF1532" s="5">
        <v>0</v>
      </c>
      <c r="BG1532" s="5">
        <v>1</v>
      </c>
      <c r="BH1532" s="5" t="s">
        <v>1537</v>
      </c>
      <c r="BI1532" s="289"/>
      <c r="BJ1532" s="297">
        <v>14</v>
      </c>
      <c r="BK1532" s="297">
        <v>32</v>
      </c>
    </row>
    <row r="1533" spans="1:63" x14ac:dyDescent="0.2">
      <c r="A1533" s="294" t="s">
        <v>1627</v>
      </c>
      <c r="B1533" s="290" t="s">
        <v>3233</v>
      </c>
      <c r="C1533" s="340">
        <v>239</v>
      </c>
      <c r="D1533" s="341">
        <v>276</v>
      </c>
      <c r="E1533" s="341">
        <v>310</v>
      </c>
      <c r="F1533" s="341">
        <v>315</v>
      </c>
      <c r="G1533" s="341">
        <v>325</v>
      </c>
      <c r="H1533" s="341">
        <v>358</v>
      </c>
      <c r="I1533" s="342">
        <v>423</v>
      </c>
      <c r="J1533" s="340">
        <v>14</v>
      </c>
      <c r="K1533" s="341">
        <v>28</v>
      </c>
      <c r="L1533" s="341">
        <v>51</v>
      </c>
      <c r="M1533" s="341">
        <v>102</v>
      </c>
      <c r="N1533" s="340">
        <v>239</v>
      </c>
      <c r="O1533" s="341">
        <v>334</v>
      </c>
      <c r="P1533" s="341">
        <v>360</v>
      </c>
      <c r="Q1533" s="343">
        <v>334</v>
      </c>
      <c r="R1533" s="344">
        <v>360</v>
      </c>
      <c r="S1533" s="344">
        <v>387</v>
      </c>
      <c r="T1533" s="344">
        <v>403</v>
      </c>
      <c r="U1533" s="344">
        <v>424</v>
      </c>
      <c r="V1533" s="344">
        <v>424</v>
      </c>
      <c r="W1533" s="344">
        <v>47</v>
      </c>
      <c r="X1533" s="383">
        <v>53</v>
      </c>
      <c r="Y1533" s="384">
        <v>0.12</v>
      </c>
      <c r="Z1533" s="384">
        <v>0.25</v>
      </c>
      <c r="AA1533" s="384">
        <v>0.25</v>
      </c>
      <c r="AB1533" s="385">
        <v>0</v>
      </c>
      <c r="AC1533" s="385">
        <v>0</v>
      </c>
      <c r="AD1533" s="385">
        <v>44</v>
      </c>
      <c r="AE1533" s="385">
        <v>0</v>
      </c>
      <c r="AF1533" s="405">
        <v>0</v>
      </c>
      <c r="AG1533" s="333" t="s">
        <v>2536</v>
      </c>
      <c r="AH1533" s="388" t="s">
        <v>1130</v>
      </c>
      <c r="AI1533" s="388" t="s">
        <v>2536</v>
      </c>
      <c r="AJ1533" s="389">
        <v>21</v>
      </c>
      <c r="AK1533" s="390">
        <v>42</v>
      </c>
      <c r="AL1533" s="333">
        <v>21</v>
      </c>
      <c r="AM1533" s="333">
        <v>11.430483217592593</v>
      </c>
      <c r="AN1533" s="440">
        <v>55.65541666666666</v>
      </c>
      <c r="AO1533" s="389">
        <v>26.135416666666664</v>
      </c>
      <c r="AP1533" s="388">
        <v>6.125</v>
      </c>
      <c r="AQ1533" s="389">
        <v>2</v>
      </c>
      <c r="AR1533" s="389">
        <v>2</v>
      </c>
      <c r="AS1533" s="389">
        <v>0</v>
      </c>
      <c r="AT1533" s="389">
        <v>0</v>
      </c>
      <c r="AU1533" s="389">
        <v>0</v>
      </c>
      <c r="AV1533" s="389">
        <v>4</v>
      </c>
      <c r="AW1533" s="350">
        <v>1</v>
      </c>
      <c r="AX1533" s="391">
        <v>1</v>
      </c>
      <c r="AY1533" s="83">
        <v>14</v>
      </c>
      <c r="AZ1533" s="5">
        <v>0</v>
      </c>
      <c r="BA1533" s="5" t="s">
        <v>1537</v>
      </c>
      <c r="BB1533" s="5" t="s">
        <v>1537</v>
      </c>
      <c r="BC1533" s="5" t="s">
        <v>1537</v>
      </c>
      <c r="BD1533" s="4" t="s">
        <v>3612</v>
      </c>
      <c r="BE1533" s="5">
        <v>0</v>
      </c>
      <c r="BF1533" s="5">
        <v>0</v>
      </c>
      <c r="BG1533" s="5">
        <v>1</v>
      </c>
      <c r="BH1533" s="5" t="s">
        <v>1537</v>
      </c>
      <c r="BI1533" s="289"/>
      <c r="BJ1533" s="297">
        <v>14</v>
      </c>
      <c r="BK1533" s="297">
        <v>33</v>
      </c>
    </row>
    <row r="1534" spans="1:63" x14ac:dyDescent="0.2">
      <c r="A1534" s="427" t="s">
        <v>5919</v>
      </c>
      <c r="B1534" s="430" t="s">
        <v>5920</v>
      </c>
      <c r="C1534" s="340">
        <v>209</v>
      </c>
      <c r="D1534" s="341">
        <v>249</v>
      </c>
      <c r="E1534" s="341">
        <v>411</v>
      </c>
      <c r="F1534" s="341">
        <v>288</v>
      </c>
      <c r="G1534" s="341">
        <v>412</v>
      </c>
      <c r="H1534" s="341">
        <v>419</v>
      </c>
      <c r="I1534" s="342">
        <v>377</v>
      </c>
      <c r="J1534" s="340">
        <v>0</v>
      </c>
      <c r="K1534" s="341">
        <v>0</v>
      </c>
      <c r="L1534" s="341">
        <v>51</v>
      </c>
      <c r="M1534" s="341">
        <v>103</v>
      </c>
      <c r="N1534" s="340">
        <v>257</v>
      </c>
      <c r="O1534" s="341">
        <v>373</v>
      </c>
      <c r="P1534" s="341">
        <v>400</v>
      </c>
      <c r="Q1534" s="343">
        <v>448</v>
      </c>
      <c r="R1534" s="344">
        <v>448</v>
      </c>
      <c r="S1534" s="344">
        <v>462</v>
      </c>
      <c r="T1534" s="344">
        <v>457</v>
      </c>
      <c r="U1534" s="344">
        <v>497</v>
      </c>
      <c r="V1534" s="344">
        <v>497</v>
      </c>
      <c r="W1534" s="344">
        <v>47</v>
      </c>
      <c r="X1534" s="383">
        <v>53</v>
      </c>
      <c r="Y1534" s="384">
        <v>0.12</v>
      </c>
      <c r="Z1534" s="384">
        <v>0.25</v>
      </c>
      <c r="AA1534" s="384">
        <v>0.25</v>
      </c>
      <c r="AB1534" s="346">
        <v>0</v>
      </c>
      <c r="AC1534" s="385">
        <v>0</v>
      </c>
      <c r="AD1534" s="385">
        <v>44</v>
      </c>
      <c r="AE1534" s="385">
        <v>0</v>
      </c>
      <c r="AF1534" s="5">
        <v>0</v>
      </c>
      <c r="AG1534" s="333" t="s">
        <v>5936</v>
      </c>
      <c r="AH1534" s="388" t="s">
        <v>1172</v>
      </c>
      <c r="AI1534" s="388" t="s">
        <v>5938</v>
      </c>
      <c r="AJ1534" s="389">
        <v>24</v>
      </c>
      <c r="AK1534" s="390">
        <v>33</v>
      </c>
      <c r="AL1534" s="333">
        <v>32.5</v>
      </c>
      <c r="AM1534" s="333">
        <v>15.754304108796296</v>
      </c>
      <c r="AN1534" s="440">
        <v>59.539444444444449</v>
      </c>
      <c r="AO1534" s="389">
        <v>31.069444444444446</v>
      </c>
      <c r="AP1534" s="389">
        <v>6.1875</v>
      </c>
      <c r="AQ1534" s="389">
        <v>2</v>
      </c>
      <c r="AR1534" s="389">
        <v>2</v>
      </c>
      <c r="AS1534" s="389">
        <v>0</v>
      </c>
      <c r="AT1534" s="389">
        <v>0</v>
      </c>
      <c r="AU1534" s="389">
        <v>0</v>
      </c>
      <c r="AV1534" s="389">
        <v>4</v>
      </c>
      <c r="AW1534" s="350">
        <v>1</v>
      </c>
      <c r="AX1534" s="391">
        <v>1</v>
      </c>
      <c r="AY1534" s="83">
        <v>22</v>
      </c>
      <c r="AZ1534" s="5">
        <v>0</v>
      </c>
      <c r="BA1534" s="5" t="s">
        <v>1537</v>
      </c>
      <c r="BB1534" s="5" t="s">
        <v>1537</v>
      </c>
      <c r="BC1534" s="5" t="s">
        <v>1537</v>
      </c>
      <c r="BD1534" s="4" t="s">
        <v>3612</v>
      </c>
      <c r="BE1534" s="5">
        <v>0</v>
      </c>
      <c r="BF1534" s="5">
        <v>0</v>
      </c>
      <c r="BG1534" s="5">
        <v>1</v>
      </c>
      <c r="BH1534" s="5" t="s">
        <v>1537</v>
      </c>
      <c r="BJ1534" s="354">
        <v>0</v>
      </c>
      <c r="BK1534" s="354">
        <v>30</v>
      </c>
    </row>
    <row r="1535" spans="1:63" x14ac:dyDescent="0.2">
      <c r="A1535" s="427" t="s">
        <v>5921</v>
      </c>
      <c r="B1535" s="430" t="s">
        <v>5922</v>
      </c>
      <c r="C1535" s="340">
        <v>209</v>
      </c>
      <c r="D1535" s="341">
        <v>249</v>
      </c>
      <c r="E1535" s="341">
        <v>423</v>
      </c>
      <c r="F1535" s="341">
        <v>288</v>
      </c>
      <c r="G1535" s="341">
        <v>424</v>
      </c>
      <c r="H1535" s="341">
        <v>433</v>
      </c>
      <c r="I1535" s="342">
        <v>377</v>
      </c>
      <c r="J1535" s="340">
        <v>0</v>
      </c>
      <c r="K1535" s="341">
        <v>0</v>
      </c>
      <c r="L1535" s="341">
        <v>51</v>
      </c>
      <c r="M1535" s="341">
        <v>103</v>
      </c>
      <c r="N1535" s="340">
        <v>257</v>
      </c>
      <c r="O1535" s="341">
        <v>373</v>
      </c>
      <c r="P1535" s="341">
        <v>400</v>
      </c>
      <c r="Q1535" s="343">
        <v>469</v>
      </c>
      <c r="R1535" s="344">
        <v>469</v>
      </c>
      <c r="S1535" s="344">
        <v>475</v>
      </c>
      <c r="T1535" s="344">
        <v>473</v>
      </c>
      <c r="U1535" s="344">
        <v>513</v>
      </c>
      <c r="V1535" s="344">
        <v>513</v>
      </c>
      <c r="W1535" s="344">
        <v>47</v>
      </c>
      <c r="X1535" s="383">
        <v>53</v>
      </c>
      <c r="Y1535" s="384">
        <v>0.12</v>
      </c>
      <c r="Z1535" s="384">
        <v>0.25</v>
      </c>
      <c r="AA1535" s="384">
        <v>0.25</v>
      </c>
      <c r="AB1535" s="346">
        <v>0</v>
      </c>
      <c r="AC1535" s="385">
        <v>0</v>
      </c>
      <c r="AD1535" s="385">
        <v>44</v>
      </c>
      <c r="AE1535" s="385">
        <v>0</v>
      </c>
      <c r="AF1535" s="5">
        <v>0</v>
      </c>
      <c r="AG1535" s="333" t="s">
        <v>5936</v>
      </c>
      <c r="AH1535" s="388" t="s">
        <v>1172</v>
      </c>
      <c r="AI1535" s="388" t="s">
        <v>5938</v>
      </c>
      <c r="AJ1535" s="389">
        <v>24</v>
      </c>
      <c r="AK1535" s="390">
        <v>33</v>
      </c>
      <c r="AL1535" s="333">
        <v>32.5</v>
      </c>
      <c r="AM1535" s="333">
        <v>15.754304108796296</v>
      </c>
      <c r="AN1535" s="440">
        <v>59.539444444444449</v>
      </c>
      <c r="AO1535" s="389">
        <v>31.069444444444446</v>
      </c>
      <c r="AP1535" s="389">
        <v>6.1875</v>
      </c>
      <c r="AQ1535" s="389">
        <v>2</v>
      </c>
      <c r="AR1535" s="389">
        <v>2</v>
      </c>
      <c r="AS1535" s="389">
        <v>0</v>
      </c>
      <c r="AT1535" s="389">
        <v>0</v>
      </c>
      <c r="AU1535" s="389">
        <v>0</v>
      </c>
      <c r="AV1535" s="389">
        <v>4</v>
      </c>
      <c r="AW1535" s="350">
        <v>1</v>
      </c>
      <c r="AX1535" s="391">
        <v>1</v>
      </c>
      <c r="AY1535" s="83">
        <v>22</v>
      </c>
      <c r="AZ1535" s="5">
        <v>0</v>
      </c>
      <c r="BA1535" s="5" t="s">
        <v>1537</v>
      </c>
      <c r="BB1535" s="5" t="s">
        <v>1537</v>
      </c>
      <c r="BC1535" s="5" t="s">
        <v>1537</v>
      </c>
      <c r="BD1535" s="4" t="s">
        <v>3612</v>
      </c>
      <c r="BE1535" s="5">
        <v>0</v>
      </c>
      <c r="BF1535" s="5">
        <v>0</v>
      </c>
      <c r="BG1535" s="5">
        <v>1</v>
      </c>
      <c r="BH1535" s="5" t="s">
        <v>1537</v>
      </c>
      <c r="BJ1535" s="354">
        <v>0</v>
      </c>
      <c r="BK1535" s="354">
        <v>30</v>
      </c>
    </row>
    <row r="1536" spans="1:63" x14ac:dyDescent="0.2">
      <c r="A1536" s="427" t="s">
        <v>5923</v>
      </c>
      <c r="B1536" s="430" t="s">
        <v>5924</v>
      </c>
      <c r="C1536" s="340">
        <v>214</v>
      </c>
      <c r="D1536" s="341">
        <v>257</v>
      </c>
      <c r="E1536" s="341">
        <v>435</v>
      </c>
      <c r="F1536" s="341">
        <v>299</v>
      </c>
      <c r="G1536" s="341">
        <v>437</v>
      </c>
      <c r="H1536" s="341">
        <v>446</v>
      </c>
      <c r="I1536" s="342">
        <v>397</v>
      </c>
      <c r="J1536" s="340">
        <v>0</v>
      </c>
      <c r="K1536" s="341">
        <v>0</v>
      </c>
      <c r="L1536" s="341">
        <v>55</v>
      </c>
      <c r="M1536" s="341">
        <v>113</v>
      </c>
      <c r="N1536" s="340">
        <v>263</v>
      </c>
      <c r="O1536" s="341">
        <v>388</v>
      </c>
      <c r="P1536" s="341">
        <v>417</v>
      </c>
      <c r="Q1536" s="343">
        <v>472</v>
      </c>
      <c r="R1536" s="344">
        <v>479</v>
      </c>
      <c r="S1536" s="344">
        <v>487</v>
      </c>
      <c r="T1536" s="344">
        <v>490</v>
      </c>
      <c r="U1536" s="344">
        <v>530</v>
      </c>
      <c r="V1536" s="344">
        <v>530</v>
      </c>
      <c r="W1536" s="344">
        <v>47</v>
      </c>
      <c r="X1536" s="383">
        <v>53</v>
      </c>
      <c r="Y1536" s="384">
        <v>0.12</v>
      </c>
      <c r="Z1536" s="384">
        <v>0.25</v>
      </c>
      <c r="AA1536" s="384">
        <v>0.25</v>
      </c>
      <c r="AB1536" s="385">
        <v>0</v>
      </c>
      <c r="AC1536" s="385">
        <v>0</v>
      </c>
      <c r="AD1536" s="385">
        <v>44</v>
      </c>
      <c r="AE1536" s="385">
        <v>0</v>
      </c>
      <c r="AF1536" s="5">
        <v>0</v>
      </c>
      <c r="AG1536" s="333" t="s">
        <v>5936</v>
      </c>
      <c r="AH1536" s="388" t="s">
        <v>1172</v>
      </c>
      <c r="AI1536" s="388" t="s">
        <v>5938</v>
      </c>
      <c r="AJ1536" s="389">
        <v>24</v>
      </c>
      <c r="AK1536" s="390">
        <v>36</v>
      </c>
      <c r="AL1536" s="333">
        <v>32.5</v>
      </c>
      <c r="AM1536" s="333">
        <v>17.175745081018519</v>
      </c>
      <c r="AN1536" s="440">
        <v>62.789444444444449</v>
      </c>
      <c r="AO1536" s="389">
        <v>32.486111111111114</v>
      </c>
      <c r="AP1536" s="389">
        <v>6.75</v>
      </c>
      <c r="AQ1536" s="389">
        <v>2</v>
      </c>
      <c r="AR1536" s="389">
        <v>2</v>
      </c>
      <c r="AS1536" s="389">
        <v>0</v>
      </c>
      <c r="AT1536" s="389">
        <v>0</v>
      </c>
      <c r="AU1536" s="389">
        <v>0</v>
      </c>
      <c r="AV1536" s="389">
        <v>4</v>
      </c>
      <c r="AW1536" s="350">
        <v>1</v>
      </c>
      <c r="AX1536" s="391">
        <v>1</v>
      </c>
      <c r="AY1536" s="83">
        <v>22</v>
      </c>
      <c r="AZ1536" s="5">
        <v>0</v>
      </c>
      <c r="BA1536" s="5" t="s">
        <v>1537</v>
      </c>
      <c r="BB1536" s="5" t="s">
        <v>1537</v>
      </c>
      <c r="BC1536" s="5" t="s">
        <v>1537</v>
      </c>
      <c r="BD1536" s="4" t="s">
        <v>3612</v>
      </c>
      <c r="BE1536" s="5">
        <v>0</v>
      </c>
      <c r="BF1536" s="5">
        <v>0</v>
      </c>
      <c r="BG1536" s="5">
        <v>1</v>
      </c>
      <c r="BH1536" s="5" t="s">
        <v>1537</v>
      </c>
      <c r="BJ1536" s="354">
        <v>0</v>
      </c>
      <c r="BK1536" s="354">
        <v>31</v>
      </c>
    </row>
    <row r="1537" spans="1:63" x14ac:dyDescent="0.2">
      <c r="A1537" s="294" t="s">
        <v>5260</v>
      </c>
      <c r="B1537" s="290" t="s">
        <v>5261</v>
      </c>
      <c r="C1537" s="340">
        <v>106</v>
      </c>
      <c r="D1537" s="341">
        <v>123</v>
      </c>
      <c r="E1537" s="341">
        <v>138</v>
      </c>
      <c r="F1537" s="341">
        <v>141</v>
      </c>
      <c r="G1537" s="341">
        <v>144</v>
      </c>
      <c r="H1537" s="341">
        <v>159</v>
      </c>
      <c r="I1537" s="342">
        <v>188</v>
      </c>
      <c r="J1537" s="340">
        <v>5</v>
      </c>
      <c r="K1537" s="341">
        <v>10</v>
      </c>
      <c r="L1537" s="341">
        <v>23</v>
      </c>
      <c r="M1537" s="341">
        <v>46</v>
      </c>
      <c r="N1537" s="340">
        <v>106</v>
      </c>
      <c r="O1537" s="341">
        <v>154</v>
      </c>
      <c r="P1537" s="341">
        <v>169</v>
      </c>
      <c r="Q1537" s="343">
        <v>154</v>
      </c>
      <c r="R1537" s="344">
        <v>169</v>
      </c>
      <c r="S1537" s="344">
        <v>186</v>
      </c>
      <c r="T1537" s="344">
        <v>181</v>
      </c>
      <c r="U1537" s="344">
        <v>215</v>
      </c>
      <c r="V1537" s="344">
        <v>215</v>
      </c>
      <c r="W1537" s="344">
        <v>25</v>
      </c>
      <c r="X1537" s="383">
        <v>28</v>
      </c>
      <c r="Y1537" s="384">
        <v>0.12</v>
      </c>
      <c r="Z1537" s="384">
        <v>0.25</v>
      </c>
      <c r="AA1537" s="384">
        <v>0.25</v>
      </c>
      <c r="AB1537" s="346">
        <v>0</v>
      </c>
      <c r="AC1537" s="385"/>
      <c r="AD1537" s="385">
        <v>22</v>
      </c>
      <c r="AE1537" s="385">
        <v>0</v>
      </c>
      <c r="AF1537" s="405">
        <v>1</v>
      </c>
      <c r="AG1537" s="333" t="s">
        <v>3972</v>
      </c>
      <c r="AH1537" s="388" t="s">
        <v>2538</v>
      </c>
      <c r="AI1537" s="388" t="s">
        <v>2539</v>
      </c>
      <c r="AJ1537" s="389">
        <v>12</v>
      </c>
      <c r="AK1537" s="390">
        <v>12</v>
      </c>
      <c r="AL1537" s="333">
        <v>30</v>
      </c>
      <c r="AM1537" s="333">
        <v>2.7877965856481484</v>
      </c>
      <c r="AN1537" s="440">
        <v>28.936666666666667</v>
      </c>
      <c r="AO1537" s="389">
        <v>12.895833333333332</v>
      </c>
      <c r="AP1537" s="388">
        <v>2.5</v>
      </c>
      <c r="AQ1537" s="389">
        <v>1</v>
      </c>
      <c r="AR1537" s="389">
        <v>1</v>
      </c>
      <c r="AS1537" s="389">
        <v>0</v>
      </c>
      <c r="AT1537" s="389">
        <v>0</v>
      </c>
      <c r="AU1537" s="389">
        <v>0</v>
      </c>
      <c r="AV1537" s="389">
        <v>2</v>
      </c>
      <c r="AW1537" s="350">
        <v>1</v>
      </c>
      <c r="AX1537" s="391">
        <v>1</v>
      </c>
      <c r="AY1537" s="83">
        <v>13</v>
      </c>
      <c r="AZ1537" s="5">
        <v>0</v>
      </c>
      <c r="BA1537" s="5" t="s">
        <v>1537</v>
      </c>
      <c r="BB1537" s="5" t="s">
        <v>1537</v>
      </c>
      <c r="BC1537" s="5" t="s">
        <v>1537</v>
      </c>
      <c r="BD1537" s="4" t="s">
        <v>3612</v>
      </c>
      <c r="BE1537" s="5">
        <v>0</v>
      </c>
      <c r="BF1537" s="5">
        <v>0</v>
      </c>
      <c r="BG1537" s="5">
        <v>1</v>
      </c>
      <c r="BH1537" s="5" t="s">
        <v>1537</v>
      </c>
      <c r="BI1537" s="289"/>
      <c r="BJ1537" s="297">
        <v>5</v>
      </c>
      <c r="BK1537" s="297">
        <v>15</v>
      </c>
    </row>
    <row r="1538" spans="1:63" x14ac:dyDescent="0.2">
      <c r="A1538" s="294" t="s">
        <v>5262</v>
      </c>
      <c r="B1538" s="290" t="s">
        <v>5263</v>
      </c>
      <c r="C1538" s="340">
        <v>108</v>
      </c>
      <c r="D1538" s="341">
        <v>126</v>
      </c>
      <c r="E1538" s="341">
        <v>142</v>
      </c>
      <c r="F1538" s="341">
        <v>146</v>
      </c>
      <c r="G1538" s="341">
        <v>149</v>
      </c>
      <c r="H1538" s="341">
        <v>165</v>
      </c>
      <c r="I1538" s="342">
        <v>198</v>
      </c>
      <c r="J1538" s="340">
        <v>5</v>
      </c>
      <c r="K1538" s="341">
        <v>10</v>
      </c>
      <c r="L1538" s="341">
        <v>23</v>
      </c>
      <c r="M1538" s="341">
        <v>46</v>
      </c>
      <c r="N1538" s="340">
        <v>108</v>
      </c>
      <c r="O1538" s="341">
        <v>159</v>
      </c>
      <c r="P1538" s="341">
        <v>173</v>
      </c>
      <c r="Q1538" s="343">
        <v>159</v>
      </c>
      <c r="R1538" s="344">
        <v>173</v>
      </c>
      <c r="S1538" s="344">
        <v>192</v>
      </c>
      <c r="T1538" s="344">
        <v>188</v>
      </c>
      <c r="U1538" s="344">
        <v>221</v>
      </c>
      <c r="V1538" s="344">
        <v>221</v>
      </c>
      <c r="W1538" s="344">
        <v>25</v>
      </c>
      <c r="X1538" s="383">
        <v>28</v>
      </c>
      <c r="Y1538" s="384">
        <v>0.12</v>
      </c>
      <c r="Z1538" s="384">
        <v>0.25</v>
      </c>
      <c r="AA1538" s="384">
        <v>0.25</v>
      </c>
      <c r="AB1538" s="385">
        <v>0</v>
      </c>
      <c r="AC1538" s="385"/>
      <c r="AD1538" s="385">
        <v>22</v>
      </c>
      <c r="AE1538" s="385">
        <v>0</v>
      </c>
      <c r="AF1538" s="405">
        <v>1</v>
      </c>
      <c r="AG1538" s="333" t="s">
        <v>3972</v>
      </c>
      <c r="AH1538" s="388" t="s">
        <v>2538</v>
      </c>
      <c r="AI1538" s="388" t="s">
        <v>2539</v>
      </c>
      <c r="AJ1538" s="389">
        <v>12</v>
      </c>
      <c r="AK1538" s="390">
        <v>12</v>
      </c>
      <c r="AL1538" s="333">
        <v>30</v>
      </c>
      <c r="AM1538" s="333">
        <v>2.7877965856481484</v>
      </c>
      <c r="AN1538" s="440">
        <v>28.936666666666667</v>
      </c>
      <c r="AO1538" s="389">
        <v>12.895833333333332</v>
      </c>
      <c r="AP1538" s="388">
        <v>2.5</v>
      </c>
      <c r="AQ1538" s="389">
        <v>1</v>
      </c>
      <c r="AR1538" s="389">
        <v>1</v>
      </c>
      <c r="AS1538" s="389">
        <v>0</v>
      </c>
      <c r="AT1538" s="389">
        <v>0</v>
      </c>
      <c r="AU1538" s="389">
        <v>0</v>
      </c>
      <c r="AV1538" s="389">
        <v>2</v>
      </c>
      <c r="AW1538" s="350">
        <v>1</v>
      </c>
      <c r="AX1538" s="391">
        <v>1</v>
      </c>
      <c r="AY1538" s="83">
        <v>13</v>
      </c>
      <c r="AZ1538" s="5">
        <v>0</v>
      </c>
      <c r="BA1538" s="5" t="s">
        <v>1537</v>
      </c>
      <c r="BB1538" s="5" t="s">
        <v>1537</v>
      </c>
      <c r="BC1538" s="5" t="s">
        <v>1537</v>
      </c>
      <c r="BD1538" s="4" t="s">
        <v>3612</v>
      </c>
      <c r="BE1538" s="5">
        <v>0</v>
      </c>
      <c r="BF1538" s="5">
        <v>0</v>
      </c>
      <c r="BG1538" s="5">
        <v>1</v>
      </c>
      <c r="BH1538" s="5" t="s">
        <v>1537</v>
      </c>
      <c r="BI1538" s="289"/>
      <c r="BJ1538" s="297">
        <v>5</v>
      </c>
      <c r="BK1538" s="297">
        <v>15</v>
      </c>
    </row>
    <row r="1539" spans="1:63" x14ac:dyDescent="0.2">
      <c r="A1539" s="294" t="s">
        <v>5264</v>
      </c>
      <c r="B1539" s="290" t="s">
        <v>5265</v>
      </c>
      <c r="C1539" s="340">
        <v>110</v>
      </c>
      <c r="D1539" s="341">
        <v>130</v>
      </c>
      <c r="E1539" s="341">
        <v>147</v>
      </c>
      <c r="F1539" s="341">
        <v>151</v>
      </c>
      <c r="G1539" s="341">
        <v>154</v>
      </c>
      <c r="H1539" s="341">
        <v>172</v>
      </c>
      <c r="I1539" s="342">
        <v>207</v>
      </c>
      <c r="J1539" s="340">
        <v>5</v>
      </c>
      <c r="K1539" s="341">
        <v>10</v>
      </c>
      <c r="L1539" s="341">
        <v>27</v>
      </c>
      <c r="M1539" s="341">
        <v>54</v>
      </c>
      <c r="N1539" s="340">
        <v>110</v>
      </c>
      <c r="O1539" s="341">
        <v>164</v>
      </c>
      <c r="P1539" s="341">
        <v>177</v>
      </c>
      <c r="Q1539" s="343">
        <v>164</v>
      </c>
      <c r="R1539" s="344">
        <v>177</v>
      </c>
      <c r="S1539" s="344">
        <v>198</v>
      </c>
      <c r="T1539" s="344">
        <v>195</v>
      </c>
      <c r="U1539" s="344">
        <v>227</v>
      </c>
      <c r="V1539" s="344">
        <v>227</v>
      </c>
      <c r="W1539" s="344">
        <v>25</v>
      </c>
      <c r="X1539" s="383">
        <v>28</v>
      </c>
      <c r="Y1539" s="384">
        <v>0.12</v>
      </c>
      <c r="Z1539" s="384">
        <v>0.25</v>
      </c>
      <c r="AA1539" s="384">
        <v>0.25</v>
      </c>
      <c r="AB1539" s="385">
        <v>0</v>
      </c>
      <c r="AC1539" s="385"/>
      <c r="AD1539" s="385">
        <v>22</v>
      </c>
      <c r="AE1539" s="385">
        <v>0</v>
      </c>
      <c r="AF1539" s="405">
        <v>1</v>
      </c>
      <c r="AG1539" s="333" t="s">
        <v>3972</v>
      </c>
      <c r="AH1539" s="388" t="s">
        <v>2538</v>
      </c>
      <c r="AI1539" s="388" t="s">
        <v>2539</v>
      </c>
      <c r="AJ1539" s="389">
        <v>12</v>
      </c>
      <c r="AK1539" s="390">
        <v>12</v>
      </c>
      <c r="AL1539" s="333">
        <v>30</v>
      </c>
      <c r="AM1539" s="333">
        <v>2.7877965856481484</v>
      </c>
      <c r="AN1539" s="440">
        <v>28.936666666666667</v>
      </c>
      <c r="AO1539" s="389">
        <v>12.895833333333332</v>
      </c>
      <c r="AP1539" s="388">
        <v>2.5</v>
      </c>
      <c r="AQ1539" s="389">
        <v>1</v>
      </c>
      <c r="AR1539" s="389">
        <v>1</v>
      </c>
      <c r="AS1539" s="389">
        <v>0</v>
      </c>
      <c r="AT1539" s="389">
        <v>0</v>
      </c>
      <c r="AU1539" s="389">
        <v>0</v>
      </c>
      <c r="AV1539" s="389">
        <v>2</v>
      </c>
      <c r="AW1539" s="350">
        <v>1</v>
      </c>
      <c r="AX1539" s="391">
        <v>1</v>
      </c>
      <c r="AY1539" s="83">
        <v>13</v>
      </c>
      <c r="AZ1539" s="5">
        <v>0</v>
      </c>
      <c r="BA1539" s="5" t="s">
        <v>1537</v>
      </c>
      <c r="BB1539" s="5" t="s">
        <v>1537</v>
      </c>
      <c r="BC1539" s="5" t="s">
        <v>1537</v>
      </c>
      <c r="BD1539" s="4" t="s">
        <v>3612</v>
      </c>
      <c r="BE1539" s="5">
        <v>0</v>
      </c>
      <c r="BF1539" s="5">
        <v>0</v>
      </c>
      <c r="BG1539" s="5">
        <v>1</v>
      </c>
      <c r="BH1539" s="5" t="s">
        <v>1537</v>
      </c>
      <c r="BI1539" s="289"/>
      <c r="BJ1539" s="297">
        <v>5</v>
      </c>
      <c r="BK1539" s="297">
        <v>16</v>
      </c>
    </row>
    <row r="1540" spans="1:63" x14ac:dyDescent="0.2">
      <c r="A1540" s="294" t="s">
        <v>5266</v>
      </c>
      <c r="B1540" s="290" t="s">
        <v>5267</v>
      </c>
      <c r="C1540" s="340">
        <v>113</v>
      </c>
      <c r="D1540" s="341">
        <v>138</v>
      </c>
      <c r="E1540" s="341">
        <v>158</v>
      </c>
      <c r="F1540" s="341">
        <v>162</v>
      </c>
      <c r="G1540" s="341">
        <v>166</v>
      </c>
      <c r="H1540" s="341">
        <v>184</v>
      </c>
      <c r="I1540" s="342">
        <v>226</v>
      </c>
      <c r="J1540" s="340">
        <v>7</v>
      </c>
      <c r="K1540" s="341">
        <v>14</v>
      </c>
      <c r="L1540" s="341">
        <v>32</v>
      </c>
      <c r="M1540" s="341">
        <v>64</v>
      </c>
      <c r="N1540" s="340">
        <v>113</v>
      </c>
      <c r="O1540" s="341">
        <v>177</v>
      </c>
      <c r="P1540" s="341">
        <v>190</v>
      </c>
      <c r="Q1540" s="343">
        <v>177</v>
      </c>
      <c r="R1540" s="344">
        <v>190</v>
      </c>
      <c r="S1540" s="344">
        <v>219</v>
      </c>
      <c r="T1540" s="344">
        <v>213</v>
      </c>
      <c r="U1540" s="344">
        <v>247</v>
      </c>
      <c r="V1540" s="344">
        <v>247</v>
      </c>
      <c r="W1540" s="344">
        <v>25</v>
      </c>
      <c r="X1540" s="383">
        <v>28</v>
      </c>
      <c r="Y1540" s="384">
        <v>0.12</v>
      </c>
      <c r="Z1540" s="384">
        <v>0.25</v>
      </c>
      <c r="AA1540" s="384">
        <v>0.25</v>
      </c>
      <c r="AB1540" s="385">
        <v>0</v>
      </c>
      <c r="AC1540" s="385"/>
      <c r="AD1540" s="385">
        <v>22</v>
      </c>
      <c r="AE1540" s="385">
        <v>0</v>
      </c>
      <c r="AF1540" s="405">
        <v>1</v>
      </c>
      <c r="AG1540" s="333" t="s">
        <v>3972</v>
      </c>
      <c r="AH1540" s="388" t="s">
        <v>2538</v>
      </c>
      <c r="AI1540" s="388" t="s">
        <v>2539</v>
      </c>
      <c r="AJ1540" s="389">
        <v>12</v>
      </c>
      <c r="AK1540" s="390">
        <v>12</v>
      </c>
      <c r="AL1540" s="333">
        <v>30</v>
      </c>
      <c r="AM1540" s="333">
        <v>2.7877965856481484</v>
      </c>
      <c r="AN1540" s="440">
        <v>28.936666666666667</v>
      </c>
      <c r="AO1540" s="389">
        <v>12.895833333333332</v>
      </c>
      <c r="AP1540" s="388">
        <v>2.5</v>
      </c>
      <c r="AQ1540" s="389">
        <v>1</v>
      </c>
      <c r="AR1540" s="389">
        <v>1</v>
      </c>
      <c r="AS1540" s="389">
        <v>0</v>
      </c>
      <c r="AT1540" s="389">
        <v>0</v>
      </c>
      <c r="AU1540" s="389">
        <v>0</v>
      </c>
      <c r="AV1540" s="389">
        <v>2</v>
      </c>
      <c r="AW1540" s="350">
        <v>1</v>
      </c>
      <c r="AX1540" s="391">
        <v>1</v>
      </c>
      <c r="AY1540" s="83">
        <v>13</v>
      </c>
      <c r="AZ1540" s="5">
        <v>0</v>
      </c>
      <c r="BA1540" s="5" t="s">
        <v>1537</v>
      </c>
      <c r="BB1540" s="5" t="s">
        <v>1537</v>
      </c>
      <c r="BC1540" s="5" t="s">
        <v>1537</v>
      </c>
      <c r="BD1540" s="4" t="s">
        <v>3612</v>
      </c>
      <c r="BE1540" s="5">
        <v>0</v>
      </c>
      <c r="BF1540" s="5">
        <v>0</v>
      </c>
      <c r="BG1540" s="5">
        <v>1</v>
      </c>
      <c r="BH1540" s="5" t="s">
        <v>1537</v>
      </c>
      <c r="BI1540" s="289"/>
      <c r="BJ1540" s="297">
        <v>7</v>
      </c>
      <c r="BK1540" s="297">
        <v>17</v>
      </c>
    </row>
    <row r="1541" spans="1:63" x14ac:dyDescent="0.2">
      <c r="A1541" s="294" t="s">
        <v>5268</v>
      </c>
      <c r="B1541" s="290" t="s">
        <v>5269</v>
      </c>
      <c r="C1541" s="340">
        <v>124</v>
      </c>
      <c r="D1541" s="341">
        <v>153</v>
      </c>
      <c r="E1541" s="341">
        <v>176</v>
      </c>
      <c r="F1541" s="341">
        <v>180</v>
      </c>
      <c r="G1541" s="341">
        <v>185</v>
      </c>
      <c r="H1541" s="341">
        <v>206</v>
      </c>
      <c r="I1541" s="342">
        <v>252</v>
      </c>
      <c r="J1541" s="340">
        <v>7</v>
      </c>
      <c r="K1541" s="341">
        <v>14</v>
      </c>
      <c r="L1541" s="341">
        <v>36</v>
      </c>
      <c r="M1541" s="341">
        <v>72</v>
      </c>
      <c r="N1541" s="340">
        <v>124</v>
      </c>
      <c r="O1541" s="341">
        <v>194</v>
      </c>
      <c r="P1541" s="341">
        <v>210</v>
      </c>
      <c r="Q1541" s="343">
        <v>194</v>
      </c>
      <c r="R1541" s="344">
        <v>210</v>
      </c>
      <c r="S1541" s="344">
        <v>233</v>
      </c>
      <c r="T1541" s="344">
        <v>227</v>
      </c>
      <c r="U1541" s="344">
        <v>263</v>
      </c>
      <c r="V1541" s="344">
        <v>263</v>
      </c>
      <c r="W1541" s="344">
        <v>25</v>
      </c>
      <c r="X1541" s="383">
        <v>28</v>
      </c>
      <c r="Y1541" s="384">
        <v>0.12</v>
      </c>
      <c r="Z1541" s="384">
        <v>0.25</v>
      </c>
      <c r="AA1541" s="384">
        <v>0.25</v>
      </c>
      <c r="AB1541" s="385">
        <v>0</v>
      </c>
      <c r="AC1541" s="385"/>
      <c r="AD1541" s="385">
        <v>22</v>
      </c>
      <c r="AE1541" s="385">
        <v>0</v>
      </c>
      <c r="AF1541" s="405">
        <v>1</v>
      </c>
      <c r="AG1541" s="333" t="s">
        <v>3972</v>
      </c>
      <c r="AH1541" s="388" t="s">
        <v>2538</v>
      </c>
      <c r="AI1541" s="388" t="s">
        <v>2539</v>
      </c>
      <c r="AJ1541" s="389">
        <v>12</v>
      </c>
      <c r="AK1541" s="390">
        <v>12</v>
      </c>
      <c r="AL1541" s="333">
        <v>30</v>
      </c>
      <c r="AM1541" s="333">
        <v>2.7877965856481484</v>
      </c>
      <c r="AN1541" s="440">
        <v>28.936666666666667</v>
      </c>
      <c r="AO1541" s="389">
        <v>12.895833333333332</v>
      </c>
      <c r="AP1541" s="388">
        <v>2.5</v>
      </c>
      <c r="AQ1541" s="389">
        <v>1</v>
      </c>
      <c r="AR1541" s="389">
        <v>1</v>
      </c>
      <c r="AS1541" s="389">
        <v>0</v>
      </c>
      <c r="AT1541" s="389">
        <v>0</v>
      </c>
      <c r="AU1541" s="389">
        <v>1</v>
      </c>
      <c r="AV1541" s="389">
        <v>2</v>
      </c>
      <c r="AW1541" s="350">
        <v>1</v>
      </c>
      <c r="AX1541" s="391">
        <v>1</v>
      </c>
      <c r="AY1541" s="83">
        <v>13</v>
      </c>
      <c r="AZ1541" s="5">
        <v>0</v>
      </c>
      <c r="BA1541" s="5" t="s">
        <v>1537</v>
      </c>
      <c r="BB1541" s="5" t="s">
        <v>1537</v>
      </c>
      <c r="BC1541" s="5" t="s">
        <v>1537</v>
      </c>
      <c r="BD1541" s="4" t="s">
        <v>3612</v>
      </c>
      <c r="BE1541" s="5">
        <v>0</v>
      </c>
      <c r="BF1541" s="5">
        <v>0</v>
      </c>
      <c r="BG1541" s="5">
        <v>1</v>
      </c>
      <c r="BH1541" s="5" t="s">
        <v>1537</v>
      </c>
      <c r="BI1541" s="289"/>
      <c r="BJ1541" s="297">
        <v>7</v>
      </c>
      <c r="BK1541" s="297">
        <v>19</v>
      </c>
    </row>
    <row r="1542" spans="1:63" x14ac:dyDescent="0.2">
      <c r="A1542" s="294" t="s">
        <v>493</v>
      </c>
      <c r="B1542" s="290" t="s">
        <v>2540</v>
      </c>
      <c r="C1542" s="340">
        <v>116</v>
      </c>
      <c r="D1542" s="341">
        <v>129</v>
      </c>
      <c r="E1542" s="341">
        <v>142</v>
      </c>
      <c r="F1542" s="341">
        <v>145</v>
      </c>
      <c r="G1542" s="341">
        <v>149</v>
      </c>
      <c r="H1542" s="341">
        <v>163</v>
      </c>
      <c r="I1542" s="342">
        <v>189</v>
      </c>
      <c r="J1542" s="340">
        <v>10</v>
      </c>
      <c r="K1542" s="341">
        <v>19</v>
      </c>
      <c r="L1542" s="341">
        <v>20</v>
      </c>
      <c r="M1542" s="341">
        <v>40</v>
      </c>
      <c r="N1542" s="340">
        <v>116</v>
      </c>
      <c r="O1542" s="341">
        <v>156</v>
      </c>
      <c r="P1542" s="341">
        <v>167</v>
      </c>
      <c r="Q1542" s="343">
        <v>156</v>
      </c>
      <c r="R1542" s="344">
        <v>167</v>
      </c>
      <c r="S1542" s="344">
        <v>187</v>
      </c>
      <c r="T1542" s="344">
        <v>178</v>
      </c>
      <c r="U1542" s="344">
        <v>204</v>
      </c>
      <c r="V1542" s="344">
        <v>204</v>
      </c>
      <c r="W1542" s="344">
        <v>25</v>
      </c>
      <c r="X1542" s="383">
        <v>28</v>
      </c>
      <c r="Y1542" s="384">
        <v>0.12</v>
      </c>
      <c r="Z1542" s="384">
        <v>0.25</v>
      </c>
      <c r="AA1542" s="384">
        <v>0.25</v>
      </c>
      <c r="AB1542" s="385">
        <v>0</v>
      </c>
      <c r="AC1542" s="385">
        <v>0</v>
      </c>
      <c r="AD1542" s="385">
        <v>22</v>
      </c>
      <c r="AE1542" s="385">
        <v>0</v>
      </c>
      <c r="AF1542" s="405">
        <v>1</v>
      </c>
      <c r="AG1542" s="333" t="s">
        <v>2539</v>
      </c>
      <c r="AH1542" s="388" t="s">
        <v>2538</v>
      </c>
      <c r="AI1542" s="388" t="s">
        <v>2539</v>
      </c>
      <c r="AJ1542" s="389">
        <v>12</v>
      </c>
      <c r="AK1542" s="390">
        <v>12</v>
      </c>
      <c r="AL1542" s="333">
        <v>30</v>
      </c>
      <c r="AM1542" s="333">
        <v>2.7877965856481484</v>
      </c>
      <c r="AN1542" s="440">
        <v>28.936666666666667</v>
      </c>
      <c r="AO1542" s="389">
        <v>12.895833333333332</v>
      </c>
      <c r="AP1542" s="388">
        <v>2.5</v>
      </c>
      <c r="AQ1542" s="389">
        <v>1</v>
      </c>
      <c r="AR1542" s="389">
        <v>1</v>
      </c>
      <c r="AS1542" s="389">
        <v>0</v>
      </c>
      <c r="AT1542" s="389">
        <v>0</v>
      </c>
      <c r="AU1542" s="389">
        <v>2</v>
      </c>
      <c r="AV1542" s="389">
        <v>2</v>
      </c>
      <c r="AW1542" s="350">
        <v>1</v>
      </c>
      <c r="AX1542" s="391">
        <v>1</v>
      </c>
      <c r="AY1542" s="83">
        <v>13</v>
      </c>
      <c r="AZ1542" s="5">
        <v>0</v>
      </c>
      <c r="BA1542" s="5" t="s">
        <v>1537</v>
      </c>
      <c r="BB1542" s="5" t="s">
        <v>1537</v>
      </c>
      <c r="BC1542" s="5" t="s">
        <v>1537</v>
      </c>
      <c r="BD1542" s="4" t="s">
        <v>3612</v>
      </c>
      <c r="BE1542" s="5">
        <v>0</v>
      </c>
      <c r="BF1542" s="5">
        <v>0</v>
      </c>
      <c r="BG1542" s="5">
        <v>1</v>
      </c>
      <c r="BH1542" s="5" t="s">
        <v>1537</v>
      </c>
      <c r="BI1542" s="289"/>
      <c r="BJ1542" s="297">
        <v>10</v>
      </c>
      <c r="BK1542" s="297">
        <v>15</v>
      </c>
    </row>
    <row r="1543" spans="1:63" x14ac:dyDescent="0.2">
      <c r="A1543" s="294" t="s">
        <v>532</v>
      </c>
      <c r="B1543" s="290" t="s">
        <v>2579</v>
      </c>
      <c r="C1543" s="340">
        <v>167</v>
      </c>
      <c r="D1543" s="341">
        <v>180</v>
      </c>
      <c r="E1543" s="341">
        <v>194</v>
      </c>
      <c r="F1543" s="341">
        <v>197</v>
      </c>
      <c r="G1543" s="341">
        <v>202</v>
      </c>
      <c r="H1543" s="341">
        <v>221</v>
      </c>
      <c r="I1543" s="342">
        <v>248</v>
      </c>
      <c r="J1543" s="340">
        <v>15</v>
      </c>
      <c r="K1543" s="341">
        <v>30</v>
      </c>
      <c r="L1543" s="341">
        <v>21</v>
      </c>
      <c r="M1543" s="341">
        <v>42</v>
      </c>
      <c r="N1543" s="340">
        <v>167</v>
      </c>
      <c r="O1543" s="341">
        <v>208</v>
      </c>
      <c r="P1543" s="341">
        <v>223</v>
      </c>
      <c r="Q1543" s="343">
        <v>208</v>
      </c>
      <c r="R1543" s="344">
        <v>223</v>
      </c>
      <c r="S1543" s="344">
        <v>248</v>
      </c>
      <c r="T1543" s="344">
        <v>237</v>
      </c>
      <c r="U1543" s="344">
        <v>267</v>
      </c>
      <c r="V1543" s="344">
        <v>267</v>
      </c>
      <c r="W1543" s="344">
        <v>25</v>
      </c>
      <c r="X1543" s="383">
        <v>28</v>
      </c>
      <c r="Y1543" s="384">
        <v>0.12</v>
      </c>
      <c r="Z1543" s="384">
        <v>0.25</v>
      </c>
      <c r="AA1543" s="384">
        <v>0.25</v>
      </c>
      <c r="AB1543" s="385">
        <v>0</v>
      </c>
      <c r="AC1543" s="385">
        <v>0</v>
      </c>
      <c r="AD1543" s="385">
        <v>22</v>
      </c>
      <c r="AE1543" s="385">
        <v>0</v>
      </c>
      <c r="AF1543" s="405">
        <v>1</v>
      </c>
      <c r="AG1543" s="333" t="s">
        <v>2539</v>
      </c>
      <c r="AH1543" s="388" t="s">
        <v>2538</v>
      </c>
      <c r="AI1543" s="388" t="s">
        <v>2539</v>
      </c>
      <c r="AJ1543" s="389">
        <v>15</v>
      </c>
      <c r="AK1543" s="390">
        <v>12</v>
      </c>
      <c r="AL1543" s="333">
        <v>30</v>
      </c>
      <c r="AM1543" s="333">
        <v>3.4311342592592591</v>
      </c>
      <c r="AN1543" s="440">
        <v>33.827083333333334</v>
      </c>
      <c r="AO1543" s="389">
        <v>15.03125</v>
      </c>
      <c r="AP1543" s="388">
        <v>2.5</v>
      </c>
      <c r="AQ1543" s="389">
        <v>1</v>
      </c>
      <c r="AR1543" s="389">
        <v>1</v>
      </c>
      <c r="AS1543" s="389">
        <v>0</v>
      </c>
      <c r="AT1543" s="389">
        <v>0</v>
      </c>
      <c r="AU1543" s="389">
        <v>2</v>
      </c>
      <c r="AV1543" s="389">
        <v>2</v>
      </c>
      <c r="AW1543" s="350">
        <v>1</v>
      </c>
      <c r="AX1543" s="391">
        <v>1</v>
      </c>
      <c r="AY1543" s="83">
        <v>14</v>
      </c>
      <c r="AZ1543" s="5">
        <v>0</v>
      </c>
      <c r="BA1543" s="5" t="s">
        <v>1537</v>
      </c>
      <c r="BB1543" s="5" t="s">
        <v>1537</v>
      </c>
      <c r="BC1543" s="5" t="s">
        <v>1537</v>
      </c>
      <c r="BD1543" s="4" t="s">
        <v>3612</v>
      </c>
      <c r="BE1543" s="5">
        <v>0</v>
      </c>
      <c r="BF1543" s="5">
        <v>0</v>
      </c>
      <c r="BG1543" s="5">
        <v>1</v>
      </c>
      <c r="BH1543" s="5" t="s">
        <v>1537</v>
      </c>
      <c r="BI1543" s="289"/>
      <c r="BJ1543" s="297">
        <v>15</v>
      </c>
      <c r="BK1543" s="297">
        <v>21</v>
      </c>
    </row>
    <row r="1544" spans="1:63" x14ac:dyDescent="0.2">
      <c r="A1544" s="294" t="s">
        <v>506</v>
      </c>
      <c r="B1544" s="290" t="s">
        <v>2553</v>
      </c>
      <c r="C1544" s="340">
        <v>121</v>
      </c>
      <c r="D1544" s="341">
        <v>138</v>
      </c>
      <c r="E1544" s="341">
        <v>154</v>
      </c>
      <c r="F1544" s="341">
        <v>157</v>
      </c>
      <c r="G1544" s="341">
        <v>161</v>
      </c>
      <c r="H1544" s="341">
        <v>177</v>
      </c>
      <c r="I1544" s="342">
        <v>208</v>
      </c>
      <c r="J1544" s="340">
        <v>12</v>
      </c>
      <c r="K1544" s="341">
        <v>24</v>
      </c>
      <c r="L1544" s="341">
        <v>23</v>
      </c>
      <c r="M1544" s="341">
        <v>48</v>
      </c>
      <c r="N1544" s="340">
        <v>121</v>
      </c>
      <c r="O1544" s="341">
        <v>169</v>
      </c>
      <c r="P1544" s="341">
        <v>182</v>
      </c>
      <c r="Q1544" s="343">
        <v>169</v>
      </c>
      <c r="R1544" s="344">
        <v>182</v>
      </c>
      <c r="S1544" s="344">
        <v>204</v>
      </c>
      <c r="T1544" s="344">
        <v>202</v>
      </c>
      <c r="U1544" s="344">
        <v>220</v>
      </c>
      <c r="V1544" s="344">
        <v>220</v>
      </c>
      <c r="W1544" s="344">
        <v>25</v>
      </c>
      <c r="X1544" s="383">
        <v>28</v>
      </c>
      <c r="Y1544" s="384">
        <v>0.12</v>
      </c>
      <c r="Z1544" s="384">
        <v>0.25</v>
      </c>
      <c r="AA1544" s="384">
        <v>0.25</v>
      </c>
      <c r="AB1544" s="385">
        <v>0</v>
      </c>
      <c r="AC1544" s="385">
        <v>0</v>
      </c>
      <c r="AD1544" s="385">
        <v>22</v>
      </c>
      <c r="AE1544" s="385">
        <v>0</v>
      </c>
      <c r="AF1544" s="405">
        <v>1</v>
      </c>
      <c r="AG1544" s="333" t="s">
        <v>2539</v>
      </c>
      <c r="AH1544" s="388" t="s">
        <v>2538</v>
      </c>
      <c r="AI1544" s="388" t="s">
        <v>2539</v>
      </c>
      <c r="AJ1544" s="389">
        <v>12</v>
      </c>
      <c r="AK1544" s="390">
        <v>12</v>
      </c>
      <c r="AL1544" s="333">
        <v>36</v>
      </c>
      <c r="AM1544" s="333">
        <v>3.3407479745370372</v>
      </c>
      <c r="AN1544" s="440">
        <v>33.016666666666673</v>
      </c>
      <c r="AO1544" s="389">
        <v>14.395833333333332</v>
      </c>
      <c r="AP1544" s="388">
        <v>3</v>
      </c>
      <c r="AQ1544" s="389">
        <v>1</v>
      </c>
      <c r="AR1544" s="389">
        <v>1</v>
      </c>
      <c r="AS1544" s="389">
        <v>0</v>
      </c>
      <c r="AT1544" s="389">
        <v>0</v>
      </c>
      <c r="AU1544" s="389">
        <v>2</v>
      </c>
      <c r="AV1544" s="389">
        <v>2</v>
      </c>
      <c r="AW1544" s="350">
        <v>1</v>
      </c>
      <c r="AX1544" s="391">
        <v>1</v>
      </c>
      <c r="AY1544" s="83">
        <v>13</v>
      </c>
      <c r="AZ1544" s="5">
        <v>0</v>
      </c>
      <c r="BA1544" s="5" t="s">
        <v>1537</v>
      </c>
      <c r="BB1544" s="5" t="s">
        <v>1537</v>
      </c>
      <c r="BC1544" s="5" t="s">
        <v>1537</v>
      </c>
      <c r="BD1544" s="4" t="s">
        <v>3612</v>
      </c>
      <c r="BE1544" s="5">
        <v>0</v>
      </c>
      <c r="BF1544" s="5">
        <v>0</v>
      </c>
      <c r="BG1544" s="5">
        <v>1</v>
      </c>
      <c r="BH1544" s="5" t="s">
        <v>1537</v>
      </c>
      <c r="BI1544" s="289"/>
      <c r="BJ1544" s="297">
        <v>12</v>
      </c>
      <c r="BK1544" s="297">
        <v>17</v>
      </c>
    </row>
    <row r="1545" spans="1:63" x14ac:dyDescent="0.2">
      <c r="A1545" s="294" t="s">
        <v>545</v>
      </c>
      <c r="B1545" s="290" t="s">
        <v>2591</v>
      </c>
      <c r="C1545" s="340">
        <v>178</v>
      </c>
      <c r="D1545" s="341">
        <v>200</v>
      </c>
      <c r="E1545" s="341">
        <v>220</v>
      </c>
      <c r="F1545" s="341">
        <v>224</v>
      </c>
      <c r="G1545" s="341">
        <v>231</v>
      </c>
      <c r="H1545" s="341">
        <v>253</v>
      </c>
      <c r="I1545" s="342">
        <v>293</v>
      </c>
      <c r="J1545" s="340">
        <v>17</v>
      </c>
      <c r="K1545" s="341">
        <v>35</v>
      </c>
      <c r="L1545" s="341">
        <v>25</v>
      </c>
      <c r="M1545" s="341">
        <v>50</v>
      </c>
      <c r="N1545" s="340">
        <v>178</v>
      </c>
      <c r="O1545" s="341">
        <v>235</v>
      </c>
      <c r="P1545" s="341">
        <v>252</v>
      </c>
      <c r="Q1545" s="343">
        <v>235</v>
      </c>
      <c r="R1545" s="344">
        <v>252</v>
      </c>
      <c r="S1545" s="344">
        <v>279</v>
      </c>
      <c r="T1545" s="344">
        <v>285</v>
      </c>
      <c r="U1545" s="344">
        <v>300</v>
      </c>
      <c r="V1545" s="344">
        <v>300</v>
      </c>
      <c r="W1545" s="344">
        <v>25</v>
      </c>
      <c r="X1545" s="383">
        <v>28</v>
      </c>
      <c r="Y1545" s="384">
        <v>0.12</v>
      </c>
      <c r="Z1545" s="384">
        <v>0.25</v>
      </c>
      <c r="AA1545" s="384">
        <v>0.25</v>
      </c>
      <c r="AB1545" s="385">
        <v>0</v>
      </c>
      <c r="AC1545" s="385">
        <v>0</v>
      </c>
      <c r="AD1545" s="385">
        <v>22</v>
      </c>
      <c r="AE1545" s="385">
        <v>0</v>
      </c>
      <c r="AF1545" s="405">
        <v>1</v>
      </c>
      <c r="AG1545" s="333" t="s">
        <v>2539</v>
      </c>
      <c r="AH1545" s="388" t="s">
        <v>2538</v>
      </c>
      <c r="AI1545" s="388" t="s">
        <v>2539</v>
      </c>
      <c r="AJ1545" s="389">
        <v>15</v>
      </c>
      <c r="AK1545" s="390">
        <v>12</v>
      </c>
      <c r="AL1545" s="333">
        <v>36</v>
      </c>
      <c r="AM1545" s="333">
        <v>4.1116898148148149</v>
      </c>
      <c r="AN1545" s="440">
        <v>38.457083333333337</v>
      </c>
      <c r="AO1545" s="389">
        <v>16.78125</v>
      </c>
      <c r="AP1545" s="388">
        <v>3</v>
      </c>
      <c r="AQ1545" s="389">
        <v>1</v>
      </c>
      <c r="AR1545" s="389">
        <v>1</v>
      </c>
      <c r="AS1545" s="389">
        <v>0</v>
      </c>
      <c r="AT1545" s="389">
        <v>0</v>
      </c>
      <c r="AU1545" s="389">
        <v>2</v>
      </c>
      <c r="AV1545" s="389">
        <v>2</v>
      </c>
      <c r="AW1545" s="350">
        <v>1</v>
      </c>
      <c r="AX1545" s="391">
        <v>1</v>
      </c>
      <c r="AY1545" s="83">
        <v>14</v>
      </c>
      <c r="AZ1545" s="5">
        <v>0</v>
      </c>
      <c r="BA1545" s="5" t="s">
        <v>1537</v>
      </c>
      <c r="BB1545" s="5" t="s">
        <v>1537</v>
      </c>
      <c r="BC1545" s="5" t="s">
        <v>1537</v>
      </c>
      <c r="BD1545" s="4" t="s">
        <v>3612</v>
      </c>
      <c r="BE1545" s="5">
        <v>0</v>
      </c>
      <c r="BF1545" s="5">
        <v>0</v>
      </c>
      <c r="BG1545" s="5">
        <v>1</v>
      </c>
      <c r="BH1545" s="5" t="s">
        <v>1537</v>
      </c>
      <c r="BI1545" s="289"/>
      <c r="BJ1545" s="297">
        <v>17</v>
      </c>
      <c r="BK1545" s="297">
        <v>24</v>
      </c>
    </row>
    <row r="1546" spans="1:63" x14ac:dyDescent="0.2">
      <c r="A1546" s="294" t="s">
        <v>5270</v>
      </c>
      <c r="B1546" s="290" t="s">
        <v>5271</v>
      </c>
      <c r="C1546" s="340">
        <v>133</v>
      </c>
      <c r="D1546" s="341">
        <v>154</v>
      </c>
      <c r="E1546" s="341">
        <v>171</v>
      </c>
      <c r="F1546" s="341">
        <v>175</v>
      </c>
      <c r="G1546" s="341">
        <v>180</v>
      </c>
      <c r="H1546" s="341">
        <v>198</v>
      </c>
      <c r="I1546" s="342">
        <v>234</v>
      </c>
      <c r="J1546" s="340">
        <v>14</v>
      </c>
      <c r="K1546" s="341">
        <v>27</v>
      </c>
      <c r="L1546" s="341">
        <v>26</v>
      </c>
      <c r="M1546" s="341">
        <v>57</v>
      </c>
      <c r="N1546" s="340">
        <v>133</v>
      </c>
      <c r="O1546" s="341">
        <v>187</v>
      </c>
      <c r="P1546" s="341">
        <v>201</v>
      </c>
      <c r="Q1546" s="343">
        <v>187</v>
      </c>
      <c r="R1546" s="344">
        <v>201</v>
      </c>
      <c r="S1546" s="344">
        <v>226</v>
      </c>
      <c r="T1546" s="344">
        <v>217</v>
      </c>
      <c r="U1546" s="344">
        <v>243</v>
      </c>
      <c r="V1546" s="344">
        <v>243</v>
      </c>
      <c r="W1546" s="344">
        <v>25</v>
      </c>
      <c r="X1546" s="383">
        <v>28</v>
      </c>
      <c r="Y1546" s="384">
        <v>0.12</v>
      </c>
      <c r="Z1546" s="384">
        <v>0.25</v>
      </c>
      <c r="AA1546" s="384">
        <v>0.25</v>
      </c>
      <c r="AB1546" s="385">
        <v>0</v>
      </c>
      <c r="AC1546" s="385"/>
      <c r="AD1546" s="385">
        <v>33</v>
      </c>
      <c r="AE1546" s="385">
        <v>0</v>
      </c>
      <c r="AF1546" s="405">
        <v>1</v>
      </c>
      <c r="AG1546" s="333" t="s">
        <v>2539</v>
      </c>
      <c r="AH1546" s="388" t="s">
        <v>2538</v>
      </c>
      <c r="AI1546" s="388" t="s">
        <v>2539</v>
      </c>
      <c r="AJ1546" s="389">
        <v>12</v>
      </c>
      <c r="AK1546" s="390">
        <v>12</v>
      </c>
      <c r="AL1546" s="333">
        <v>39</v>
      </c>
      <c r="AM1546" s="333">
        <v>4.1116898148148149</v>
      </c>
      <c r="AN1546" s="440">
        <v>38.457083333333337</v>
      </c>
      <c r="AO1546" s="389">
        <v>16.78125</v>
      </c>
      <c r="AP1546" s="388">
        <v>3</v>
      </c>
      <c r="AQ1546" s="389">
        <v>1</v>
      </c>
      <c r="AR1546" s="389">
        <v>1</v>
      </c>
      <c r="AS1546" s="389">
        <v>0</v>
      </c>
      <c r="AT1546" s="389">
        <v>0</v>
      </c>
      <c r="AU1546" s="389">
        <v>2</v>
      </c>
      <c r="AV1546" s="389">
        <v>2</v>
      </c>
      <c r="AW1546" s="350">
        <v>1</v>
      </c>
      <c r="AX1546" s="391">
        <v>1</v>
      </c>
      <c r="AY1546" s="83">
        <v>14</v>
      </c>
      <c r="AZ1546" s="5">
        <v>0</v>
      </c>
      <c r="BA1546" s="5" t="s">
        <v>1537</v>
      </c>
      <c r="BB1546" s="5" t="s">
        <v>1537</v>
      </c>
      <c r="BC1546" s="5" t="s">
        <v>1537</v>
      </c>
      <c r="BD1546" s="4" t="s">
        <v>3612</v>
      </c>
      <c r="BE1546" s="5">
        <v>0</v>
      </c>
      <c r="BF1546" s="5">
        <v>0</v>
      </c>
      <c r="BG1546" s="5">
        <v>1</v>
      </c>
      <c r="BH1546" s="5" t="s">
        <v>1537</v>
      </c>
      <c r="BI1546" s="289"/>
      <c r="BJ1546" s="297">
        <v>14</v>
      </c>
      <c r="BK1546" s="297">
        <v>18</v>
      </c>
    </row>
    <row r="1547" spans="1:63" x14ac:dyDescent="0.2">
      <c r="A1547" s="294" t="s">
        <v>5272</v>
      </c>
      <c r="B1547" s="290" t="s">
        <v>5273</v>
      </c>
      <c r="C1547" s="340">
        <v>186</v>
      </c>
      <c r="D1547" s="341">
        <v>206</v>
      </c>
      <c r="E1547" s="341">
        <v>224</v>
      </c>
      <c r="F1547" s="341">
        <v>229</v>
      </c>
      <c r="G1547" s="341">
        <v>234</v>
      </c>
      <c r="H1547" s="341">
        <v>258</v>
      </c>
      <c r="I1547" s="342">
        <v>293</v>
      </c>
      <c r="J1547" s="340">
        <v>18</v>
      </c>
      <c r="K1547" s="341">
        <v>40</v>
      </c>
      <c r="L1547" s="341">
        <v>29</v>
      </c>
      <c r="M1547" s="341">
        <v>58</v>
      </c>
      <c r="N1547" s="340">
        <v>186</v>
      </c>
      <c r="O1547" s="341">
        <v>240</v>
      </c>
      <c r="P1547" s="341">
        <v>259</v>
      </c>
      <c r="Q1547" s="343">
        <v>240</v>
      </c>
      <c r="R1547" s="344">
        <v>259</v>
      </c>
      <c r="S1547" s="344">
        <v>288</v>
      </c>
      <c r="T1547" s="344">
        <v>277</v>
      </c>
      <c r="U1547" s="344">
        <v>308</v>
      </c>
      <c r="V1547" s="344">
        <v>308</v>
      </c>
      <c r="W1547" s="344">
        <v>25</v>
      </c>
      <c r="X1547" s="383">
        <v>28</v>
      </c>
      <c r="Y1547" s="384">
        <v>0.12</v>
      </c>
      <c r="Z1547" s="384">
        <v>0.25</v>
      </c>
      <c r="AA1547" s="384">
        <v>0.25</v>
      </c>
      <c r="AB1547" s="385">
        <v>0</v>
      </c>
      <c r="AC1547" s="385"/>
      <c r="AD1547" s="385">
        <v>33</v>
      </c>
      <c r="AE1547" s="385">
        <v>0</v>
      </c>
      <c r="AF1547" s="405">
        <v>1</v>
      </c>
      <c r="AG1547" s="333" t="s">
        <v>2539</v>
      </c>
      <c r="AH1547" s="388" t="s">
        <v>2538</v>
      </c>
      <c r="AI1547" s="388" t="s">
        <v>2539</v>
      </c>
      <c r="AJ1547" s="389">
        <v>15</v>
      </c>
      <c r="AK1547" s="390">
        <v>12</v>
      </c>
      <c r="AL1547" s="333">
        <v>36</v>
      </c>
      <c r="AM1547" s="333">
        <v>4.1116898148148149</v>
      </c>
      <c r="AN1547" s="440">
        <v>38.457083333333337</v>
      </c>
      <c r="AO1547" s="389">
        <v>16.78125</v>
      </c>
      <c r="AP1547" s="388">
        <v>3</v>
      </c>
      <c r="AQ1547" s="389">
        <v>1</v>
      </c>
      <c r="AR1547" s="389">
        <v>1</v>
      </c>
      <c r="AS1547" s="389">
        <v>0</v>
      </c>
      <c r="AT1547" s="389">
        <v>0</v>
      </c>
      <c r="AU1547" s="389">
        <v>2</v>
      </c>
      <c r="AV1547" s="389">
        <v>2</v>
      </c>
      <c r="AW1547" s="350">
        <v>1</v>
      </c>
      <c r="AX1547" s="391">
        <v>1</v>
      </c>
      <c r="AY1547" s="83">
        <v>14</v>
      </c>
      <c r="AZ1547" s="5">
        <v>0</v>
      </c>
      <c r="BA1547" s="5" t="s">
        <v>1537</v>
      </c>
      <c r="BB1547" s="5" t="s">
        <v>1537</v>
      </c>
      <c r="BC1547" s="5" t="s">
        <v>1537</v>
      </c>
      <c r="BD1547" s="4" t="s">
        <v>3612</v>
      </c>
      <c r="BE1547" s="5">
        <v>0</v>
      </c>
      <c r="BF1547" s="5">
        <v>0</v>
      </c>
      <c r="BG1547" s="5">
        <v>1</v>
      </c>
      <c r="BH1547" s="5" t="s">
        <v>1537</v>
      </c>
      <c r="BI1547" s="289"/>
      <c r="BJ1547" s="297">
        <v>18</v>
      </c>
      <c r="BK1547" s="297">
        <v>24</v>
      </c>
    </row>
    <row r="1548" spans="1:63" x14ac:dyDescent="0.2">
      <c r="A1548" s="294" t="s">
        <v>519</v>
      </c>
      <c r="B1548" s="290" t="s">
        <v>2566</v>
      </c>
      <c r="C1548" s="340">
        <v>138</v>
      </c>
      <c r="D1548" s="341">
        <v>160</v>
      </c>
      <c r="E1548" s="341">
        <v>177</v>
      </c>
      <c r="F1548" s="341">
        <v>181</v>
      </c>
      <c r="G1548" s="341">
        <v>187</v>
      </c>
      <c r="H1548" s="341">
        <v>205</v>
      </c>
      <c r="I1548" s="342">
        <v>243</v>
      </c>
      <c r="J1548" s="340">
        <v>14</v>
      </c>
      <c r="K1548" s="341">
        <v>28</v>
      </c>
      <c r="L1548" s="341">
        <v>27</v>
      </c>
      <c r="M1548" s="341">
        <v>57</v>
      </c>
      <c r="N1548" s="340">
        <v>138</v>
      </c>
      <c r="O1548" s="341">
        <v>194</v>
      </c>
      <c r="P1548" s="341">
        <v>208</v>
      </c>
      <c r="Q1548" s="343">
        <v>194</v>
      </c>
      <c r="R1548" s="344">
        <v>208</v>
      </c>
      <c r="S1548" s="344">
        <v>234</v>
      </c>
      <c r="T1548" s="344">
        <v>225</v>
      </c>
      <c r="U1548" s="344">
        <v>252</v>
      </c>
      <c r="V1548" s="344">
        <v>252</v>
      </c>
      <c r="W1548" s="344">
        <v>25</v>
      </c>
      <c r="X1548" s="383">
        <v>28</v>
      </c>
      <c r="Y1548" s="384">
        <v>0.12</v>
      </c>
      <c r="Z1548" s="384">
        <v>0.25</v>
      </c>
      <c r="AA1548" s="384">
        <v>0.25</v>
      </c>
      <c r="AB1548" s="346">
        <v>0</v>
      </c>
      <c r="AC1548" s="385">
        <v>0</v>
      </c>
      <c r="AD1548" s="385">
        <v>33</v>
      </c>
      <c r="AE1548" s="385">
        <v>0</v>
      </c>
      <c r="AF1548" s="405">
        <v>1</v>
      </c>
      <c r="AG1548" s="333" t="s">
        <v>2539</v>
      </c>
      <c r="AH1548" s="388" t="s">
        <v>2538</v>
      </c>
      <c r="AI1548" s="388" t="s">
        <v>2539</v>
      </c>
      <c r="AJ1548" s="389">
        <v>12</v>
      </c>
      <c r="AK1548" s="390">
        <v>12</v>
      </c>
      <c r="AL1548" s="333">
        <v>42</v>
      </c>
      <c r="AM1548" s="333">
        <v>3.893699363425926</v>
      </c>
      <c r="AN1548" s="440">
        <v>39.394166666666671</v>
      </c>
      <c r="AO1548" s="389">
        <v>16.697916666666664</v>
      </c>
      <c r="AP1548" s="388">
        <v>3.5</v>
      </c>
      <c r="AQ1548" s="389">
        <v>1</v>
      </c>
      <c r="AR1548" s="389">
        <v>1</v>
      </c>
      <c r="AS1548" s="389">
        <v>0</v>
      </c>
      <c r="AT1548" s="389">
        <v>0</v>
      </c>
      <c r="AU1548" s="389">
        <v>3</v>
      </c>
      <c r="AV1548" s="389">
        <v>3</v>
      </c>
      <c r="AW1548" s="350">
        <v>1</v>
      </c>
      <c r="AX1548" s="391">
        <v>1</v>
      </c>
      <c r="AY1548" s="83">
        <v>15</v>
      </c>
      <c r="AZ1548" s="5">
        <v>0</v>
      </c>
      <c r="BA1548" s="5" t="s">
        <v>1537</v>
      </c>
      <c r="BB1548" s="5" t="s">
        <v>1537</v>
      </c>
      <c r="BC1548" s="5" t="s">
        <v>1537</v>
      </c>
      <c r="BD1548" s="4" t="s">
        <v>3612</v>
      </c>
      <c r="BE1548" s="5">
        <v>0</v>
      </c>
      <c r="BF1548" s="5">
        <v>0</v>
      </c>
      <c r="BG1548" s="5">
        <v>1</v>
      </c>
      <c r="BH1548" s="5" t="s">
        <v>1537</v>
      </c>
      <c r="BI1548" s="289"/>
      <c r="BJ1548" s="297">
        <v>14</v>
      </c>
      <c r="BK1548" s="297">
        <v>19</v>
      </c>
    </row>
    <row r="1549" spans="1:63" x14ac:dyDescent="0.2">
      <c r="A1549" s="294" t="s">
        <v>558</v>
      </c>
      <c r="B1549" s="290" t="s">
        <v>2603</v>
      </c>
      <c r="C1549" s="340">
        <v>193</v>
      </c>
      <c r="D1549" s="341">
        <v>213</v>
      </c>
      <c r="E1549" s="341">
        <v>232</v>
      </c>
      <c r="F1549" s="341">
        <v>237</v>
      </c>
      <c r="G1549" s="341">
        <v>242</v>
      </c>
      <c r="H1549" s="341">
        <v>267</v>
      </c>
      <c r="I1549" s="342">
        <v>304</v>
      </c>
      <c r="J1549" s="340">
        <v>19</v>
      </c>
      <c r="K1549" s="341">
        <v>41</v>
      </c>
      <c r="L1549" s="341">
        <v>30</v>
      </c>
      <c r="M1549" s="341">
        <v>58</v>
      </c>
      <c r="N1549" s="340">
        <v>193</v>
      </c>
      <c r="O1549" s="341">
        <v>249</v>
      </c>
      <c r="P1549" s="341">
        <v>268</v>
      </c>
      <c r="Q1549" s="343">
        <v>249</v>
      </c>
      <c r="R1549" s="344">
        <v>268</v>
      </c>
      <c r="S1549" s="344">
        <v>298</v>
      </c>
      <c r="T1549" s="344">
        <v>287</v>
      </c>
      <c r="U1549" s="344">
        <v>319</v>
      </c>
      <c r="V1549" s="344">
        <v>319</v>
      </c>
      <c r="W1549" s="344">
        <v>25</v>
      </c>
      <c r="X1549" s="383">
        <v>28</v>
      </c>
      <c r="Y1549" s="384">
        <v>0.12</v>
      </c>
      <c r="Z1549" s="384">
        <v>0.25</v>
      </c>
      <c r="AA1549" s="384">
        <v>0.25</v>
      </c>
      <c r="AB1549" s="346">
        <v>0</v>
      </c>
      <c r="AC1549" s="385">
        <v>0</v>
      </c>
      <c r="AD1549" s="385">
        <v>33</v>
      </c>
      <c r="AE1549" s="385">
        <v>0</v>
      </c>
      <c r="AF1549" s="405">
        <v>1</v>
      </c>
      <c r="AG1549" s="333" t="s">
        <v>2539</v>
      </c>
      <c r="AH1549" s="388" t="s">
        <v>2538</v>
      </c>
      <c r="AI1549" s="388" t="s">
        <v>2539</v>
      </c>
      <c r="AJ1549" s="389">
        <v>15</v>
      </c>
      <c r="AK1549" s="390">
        <v>12</v>
      </c>
      <c r="AL1549" s="333">
        <v>42</v>
      </c>
      <c r="AM1549" s="333">
        <v>4.7922453703703702</v>
      </c>
      <c r="AN1549" s="440">
        <v>45.962083333333339</v>
      </c>
      <c r="AO1549" s="389">
        <v>19.552083333333332</v>
      </c>
      <c r="AP1549" s="388">
        <v>3.5</v>
      </c>
      <c r="AQ1549" s="389">
        <v>1</v>
      </c>
      <c r="AR1549" s="389">
        <v>1</v>
      </c>
      <c r="AS1549" s="389">
        <v>0</v>
      </c>
      <c r="AT1549" s="389">
        <v>0</v>
      </c>
      <c r="AU1549" s="389">
        <v>3</v>
      </c>
      <c r="AV1549" s="389">
        <v>3</v>
      </c>
      <c r="AW1549" s="350">
        <v>1</v>
      </c>
      <c r="AX1549" s="391">
        <v>1</v>
      </c>
      <c r="AY1549" s="83">
        <v>16</v>
      </c>
      <c r="AZ1549" s="5">
        <v>0</v>
      </c>
      <c r="BA1549" s="5" t="s">
        <v>1537</v>
      </c>
      <c r="BB1549" s="5" t="s">
        <v>1537</v>
      </c>
      <c r="BC1549" s="5" t="s">
        <v>1537</v>
      </c>
      <c r="BD1549" s="4" t="s">
        <v>3612</v>
      </c>
      <c r="BE1549" s="5">
        <v>0</v>
      </c>
      <c r="BF1549" s="5">
        <v>0</v>
      </c>
      <c r="BG1549" s="5">
        <v>1</v>
      </c>
      <c r="BH1549" s="5" t="s">
        <v>1537</v>
      </c>
      <c r="BI1549" s="289"/>
      <c r="BJ1549" s="297">
        <v>19</v>
      </c>
      <c r="BK1549" s="297">
        <v>25</v>
      </c>
    </row>
    <row r="1550" spans="1:63" x14ac:dyDescent="0.2">
      <c r="A1550" s="294" t="s">
        <v>5274</v>
      </c>
      <c r="B1550" s="290" t="s">
        <v>5275</v>
      </c>
      <c r="C1550" s="340">
        <v>108</v>
      </c>
      <c r="D1550" s="341">
        <v>125</v>
      </c>
      <c r="E1550" s="341">
        <v>140</v>
      </c>
      <c r="F1550" s="341">
        <v>143</v>
      </c>
      <c r="G1550" s="341">
        <v>147</v>
      </c>
      <c r="H1550" s="341">
        <v>161</v>
      </c>
      <c r="I1550" s="342">
        <v>191</v>
      </c>
      <c r="J1550" s="340">
        <v>6</v>
      </c>
      <c r="K1550" s="341">
        <v>10</v>
      </c>
      <c r="L1550" s="341">
        <v>23</v>
      </c>
      <c r="M1550" s="341">
        <v>46</v>
      </c>
      <c r="N1550" s="340">
        <v>108</v>
      </c>
      <c r="O1550" s="341">
        <v>157</v>
      </c>
      <c r="P1550" s="341">
        <v>172</v>
      </c>
      <c r="Q1550" s="343">
        <v>157</v>
      </c>
      <c r="R1550" s="344">
        <v>172</v>
      </c>
      <c r="S1550" s="344">
        <v>189</v>
      </c>
      <c r="T1550" s="344">
        <v>184</v>
      </c>
      <c r="U1550" s="344">
        <v>218</v>
      </c>
      <c r="V1550" s="344">
        <v>218</v>
      </c>
      <c r="W1550" s="344">
        <v>25</v>
      </c>
      <c r="X1550" s="383">
        <v>28</v>
      </c>
      <c r="Y1550" s="384">
        <v>0.12</v>
      </c>
      <c r="Z1550" s="384">
        <v>0.25</v>
      </c>
      <c r="AA1550" s="384">
        <v>0.25</v>
      </c>
      <c r="AB1550" s="346">
        <v>0</v>
      </c>
      <c r="AC1550" s="385"/>
      <c r="AD1550" s="385">
        <v>22</v>
      </c>
      <c r="AE1550" s="385">
        <v>0</v>
      </c>
      <c r="AF1550" s="405">
        <v>1</v>
      </c>
      <c r="AG1550" s="333" t="s">
        <v>3972</v>
      </c>
      <c r="AH1550" s="388" t="s">
        <v>2538</v>
      </c>
      <c r="AI1550" s="388" t="s">
        <v>2539</v>
      </c>
      <c r="AJ1550" s="389">
        <v>12</v>
      </c>
      <c r="AK1550" s="390">
        <v>12</v>
      </c>
      <c r="AL1550" s="333">
        <v>42</v>
      </c>
      <c r="AM1550" s="333">
        <v>4.7922453703703702</v>
      </c>
      <c r="AN1550" s="440">
        <v>45.962083333333339</v>
      </c>
      <c r="AO1550" s="389">
        <v>19.552083333333332</v>
      </c>
      <c r="AP1550" s="388">
        <v>3.5</v>
      </c>
      <c r="AQ1550" s="389">
        <v>1</v>
      </c>
      <c r="AR1550" s="389">
        <v>1</v>
      </c>
      <c r="AS1550" s="389">
        <v>0</v>
      </c>
      <c r="AT1550" s="389">
        <v>0</v>
      </c>
      <c r="AU1550" s="389">
        <v>0</v>
      </c>
      <c r="AV1550" s="389">
        <v>3</v>
      </c>
      <c r="AW1550" s="350">
        <v>1</v>
      </c>
      <c r="AX1550" s="391">
        <v>1</v>
      </c>
      <c r="AY1550" s="83">
        <v>16</v>
      </c>
      <c r="AZ1550" s="5">
        <v>0</v>
      </c>
      <c r="BA1550" s="5" t="s">
        <v>1537</v>
      </c>
      <c r="BB1550" s="5" t="s">
        <v>1537</v>
      </c>
      <c r="BC1550" s="5" t="s">
        <v>1537</v>
      </c>
      <c r="BD1550" s="4" t="s">
        <v>3612</v>
      </c>
      <c r="BE1550" s="5">
        <v>0</v>
      </c>
      <c r="BF1550" s="5">
        <v>0</v>
      </c>
      <c r="BG1550" s="5">
        <v>1</v>
      </c>
      <c r="BH1550" s="5" t="s">
        <v>1537</v>
      </c>
      <c r="BI1550" s="289"/>
      <c r="BJ1550" s="297">
        <v>6</v>
      </c>
      <c r="BK1550" s="297">
        <v>15</v>
      </c>
    </row>
    <row r="1551" spans="1:63" x14ac:dyDescent="0.2">
      <c r="A1551" s="294" t="s">
        <v>5276</v>
      </c>
      <c r="B1551" s="290" t="s">
        <v>5277</v>
      </c>
      <c r="C1551" s="340">
        <v>109</v>
      </c>
      <c r="D1551" s="341">
        <v>128</v>
      </c>
      <c r="E1551" s="341">
        <v>145</v>
      </c>
      <c r="F1551" s="341">
        <v>148</v>
      </c>
      <c r="G1551" s="341">
        <v>152</v>
      </c>
      <c r="H1551" s="341">
        <v>168</v>
      </c>
      <c r="I1551" s="342">
        <v>201</v>
      </c>
      <c r="J1551" s="340">
        <v>6</v>
      </c>
      <c r="K1551" s="341">
        <v>10</v>
      </c>
      <c r="L1551" s="341">
        <v>23</v>
      </c>
      <c r="M1551" s="341">
        <v>46</v>
      </c>
      <c r="N1551" s="340">
        <v>109</v>
      </c>
      <c r="O1551" s="341">
        <v>162</v>
      </c>
      <c r="P1551" s="341">
        <v>176</v>
      </c>
      <c r="Q1551" s="343">
        <v>162</v>
      </c>
      <c r="R1551" s="344">
        <v>176</v>
      </c>
      <c r="S1551" s="344">
        <v>195</v>
      </c>
      <c r="T1551" s="344">
        <v>191</v>
      </c>
      <c r="U1551" s="344">
        <v>224</v>
      </c>
      <c r="V1551" s="344">
        <v>224</v>
      </c>
      <c r="W1551" s="344">
        <v>25</v>
      </c>
      <c r="X1551" s="383">
        <v>28</v>
      </c>
      <c r="Y1551" s="384">
        <v>0.12</v>
      </c>
      <c r="Z1551" s="384">
        <v>0.25</v>
      </c>
      <c r="AA1551" s="384">
        <v>0.25</v>
      </c>
      <c r="AB1551" s="346">
        <v>0</v>
      </c>
      <c r="AC1551" s="385"/>
      <c r="AD1551" s="385">
        <v>22</v>
      </c>
      <c r="AE1551" s="385">
        <v>0</v>
      </c>
      <c r="AF1551" s="405">
        <v>1</v>
      </c>
      <c r="AG1551" s="333" t="s">
        <v>3972</v>
      </c>
      <c r="AH1551" s="388" t="s">
        <v>2538</v>
      </c>
      <c r="AI1551" s="388" t="s">
        <v>2539</v>
      </c>
      <c r="AJ1551" s="389">
        <v>12</v>
      </c>
      <c r="AK1551" s="390">
        <v>12</v>
      </c>
      <c r="AL1551" s="333">
        <v>42</v>
      </c>
      <c r="AM1551" s="333">
        <v>4.7922453703703702</v>
      </c>
      <c r="AN1551" s="440">
        <v>45.962083333333339</v>
      </c>
      <c r="AO1551" s="389">
        <v>19.552083333333332</v>
      </c>
      <c r="AP1551" s="388">
        <v>3.5</v>
      </c>
      <c r="AQ1551" s="389">
        <v>1</v>
      </c>
      <c r="AR1551" s="389">
        <v>1</v>
      </c>
      <c r="AS1551" s="389">
        <v>0</v>
      </c>
      <c r="AT1551" s="389">
        <v>0</v>
      </c>
      <c r="AU1551" s="389">
        <v>0</v>
      </c>
      <c r="AV1551" s="389">
        <v>3</v>
      </c>
      <c r="AW1551" s="350">
        <v>1</v>
      </c>
      <c r="AX1551" s="391">
        <v>1</v>
      </c>
      <c r="AY1551" s="83">
        <v>16</v>
      </c>
      <c r="AZ1551" s="5">
        <v>0</v>
      </c>
      <c r="BA1551" s="5" t="s">
        <v>1537</v>
      </c>
      <c r="BB1551" s="5" t="s">
        <v>1537</v>
      </c>
      <c r="BC1551" s="5" t="s">
        <v>1537</v>
      </c>
      <c r="BD1551" s="4" t="s">
        <v>3612</v>
      </c>
      <c r="BE1551" s="5">
        <v>0</v>
      </c>
      <c r="BF1551" s="5">
        <v>0</v>
      </c>
      <c r="BG1551" s="5">
        <v>1</v>
      </c>
      <c r="BH1551" s="5" t="s">
        <v>1537</v>
      </c>
      <c r="BI1551" s="289"/>
      <c r="BJ1551" s="297">
        <v>6</v>
      </c>
      <c r="BK1551" s="297">
        <v>16</v>
      </c>
    </row>
    <row r="1552" spans="1:63" x14ac:dyDescent="0.2">
      <c r="A1552" s="294" t="s">
        <v>5278</v>
      </c>
      <c r="B1552" s="290" t="s">
        <v>5279</v>
      </c>
      <c r="C1552" s="340">
        <v>111</v>
      </c>
      <c r="D1552" s="341">
        <v>132</v>
      </c>
      <c r="E1552" s="341">
        <v>149</v>
      </c>
      <c r="F1552" s="341">
        <v>153</v>
      </c>
      <c r="G1552" s="341">
        <v>157</v>
      </c>
      <c r="H1552" s="341">
        <v>174</v>
      </c>
      <c r="I1552" s="342">
        <v>210</v>
      </c>
      <c r="J1552" s="340">
        <v>6</v>
      </c>
      <c r="K1552" s="341">
        <v>10</v>
      </c>
      <c r="L1552" s="341">
        <v>28</v>
      </c>
      <c r="M1552" s="341">
        <v>55</v>
      </c>
      <c r="N1552" s="340">
        <v>111</v>
      </c>
      <c r="O1552" s="341">
        <v>167</v>
      </c>
      <c r="P1552" s="341">
        <v>180</v>
      </c>
      <c r="Q1552" s="343">
        <v>167</v>
      </c>
      <c r="R1552" s="344">
        <v>180</v>
      </c>
      <c r="S1552" s="344">
        <v>201</v>
      </c>
      <c r="T1552" s="344">
        <v>197</v>
      </c>
      <c r="U1552" s="344">
        <v>230</v>
      </c>
      <c r="V1552" s="344">
        <v>230</v>
      </c>
      <c r="W1552" s="344">
        <v>25</v>
      </c>
      <c r="X1552" s="383">
        <v>28</v>
      </c>
      <c r="Y1552" s="384">
        <v>0.12</v>
      </c>
      <c r="Z1552" s="384">
        <v>0.25</v>
      </c>
      <c r="AA1552" s="384">
        <v>0.25</v>
      </c>
      <c r="AB1552" s="385">
        <v>0</v>
      </c>
      <c r="AC1552" s="385"/>
      <c r="AD1552" s="385">
        <v>22</v>
      </c>
      <c r="AE1552" s="385">
        <v>0</v>
      </c>
      <c r="AF1552" s="405">
        <v>1</v>
      </c>
      <c r="AG1552" s="333" t="s">
        <v>3972</v>
      </c>
      <c r="AH1552" s="388" t="s">
        <v>2538</v>
      </c>
      <c r="AI1552" s="388" t="s">
        <v>2539</v>
      </c>
      <c r="AJ1552" s="389">
        <v>12</v>
      </c>
      <c r="AK1552" s="390">
        <v>12</v>
      </c>
      <c r="AL1552" s="333">
        <v>42</v>
      </c>
      <c r="AM1552" s="333">
        <v>4.7922453703703702</v>
      </c>
      <c r="AN1552" s="440">
        <v>45.962083333333339</v>
      </c>
      <c r="AO1552" s="389">
        <v>19.552083333333332</v>
      </c>
      <c r="AP1552" s="388">
        <v>3.5</v>
      </c>
      <c r="AQ1552" s="389">
        <v>1</v>
      </c>
      <c r="AR1552" s="389">
        <v>1</v>
      </c>
      <c r="AS1552" s="389">
        <v>0</v>
      </c>
      <c r="AT1552" s="389">
        <v>0</v>
      </c>
      <c r="AU1552" s="389">
        <v>0</v>
      </c>
      <c r="AV1552" s="389">
        <v>3</v>
      </c>
      <c r="AW1552" s="350">
        <v>1</v>
      </c>
      <c r="AX1552" s="391">
        <v>1</v>
      </c>
      <c r="AY1552" s="83">
        <v>16</v>
      </c>
      <c r="AZ1552" s="5">
        <v>0</v>
      </c>
      <c r="BA1552" s="5" t="s">
        <v>1537</v>
      </c>
      <c r="BB1552" s="5" t="s">
        <v>1537</v>
      </c>
      <c r="BC1552" s="5" t="s">
        <v>1537</v>
      </c>
      <c r="BD1552" s="4" t="s">
        <v>3612</v>
      </c>
      <c r="BE1552" s="5">
        <v>0</v>
      </c>
      <c r="BF1552" s="5">
        <v>0</v>
      </c>
      <c r="BG1552" s="5">
        <v>1</v>
      </c>
      <c r="BH1552" s="5" t="s">
        <v>1537</v>
      </c>
      <c r="BI1552" s="289"/>
      <c r="BJ1552" s="297">
        <v>6</v>
      </c>
      <c r="BK1552" s="297">
        <v>16</v>
      </c>
    </row>
    <row r="1553" spans="1:63" x14ac:dyDescent="0.2">
      <c r="A1553" s="294" t="s">
        <v>5280</v>
      </c>
      <c r="B1553" s="290" t="s">
        <v>5281</v>
      </c>
      <c r="C1553" s="340">
        <v>115</v>
      </c>
      <c r="D1553" s="341">
        <v>140</v>
      </c>
      <c r="E1553" s="341">
        <v>160</v>
      </c>
      <c r="F1553" s="341">
        <v>164</v>
      </c>
      <c r="G1553" s="341">
        <v>169</v>
      </c>
      <c r="H1553" s="341">
        <v>187</v>
      </c>
      <c r="I1553" s="342">
        <v>229</v>
      </c>
      <c r="J1553" s="340">
        <v>7</v>
      </c>
      <c r="K1553" s="341">
        <v>14</v>
      </c>
      <c r="L1553" s="341">
        <v>32</v>
      </c>
      <c r="M1553" s="341">
        <v>65</v>
      </c>
      <c r="N1553" s="340">
        <v>115</v>
      </c>
      <c r="O1553" s="341">
        <v>180</v>
      </c>
      <c r="P1553" s="341">
        <v>193</v>
      </c>
      <c r="Q1553" s="343">
        <v>180</v>
      </c>
      <c r="R1553" s="344">
        <v>193</v>
      </c>
      <c r="S1553" s="344">
        <v>223</v>
      </c>
      <c r="T1553" s="344">
        <v>216</v>
      </c>
      <c r="U1553" s="344">
        <v>250</v>
      </c>
      <c r="V1553" s="344">
        <v>250</v>
      </c>
      <c r="W1553" s="344">
        <v>25</v>
      </c>
      <c r="X1553" s="383">
        <v>28</v>
      </c>
      <c r="Y1553" s="384">
        <v>0.12</v>
      </c>
      <c r="Z1553" s="384">
        <v>0.25</v>
      </c>
      <c r="AA1553" s="384">
        <v>0.25</v>
      </c>
      <c r="AB1553" s="385">
        <v>0</v>
      </c>
      <c r="AC1553" s="385"/>
      <c r="AD1553" s="385">
        <v>22</v>
      </c>
      <c r="AE1553" s="385">
        <v>0</v>
      </c>
      <c r="AF1553" s="405">
        <v>1</v>
      </c>
      <c r="AG1553" s="333" t="s">
        <v>3972</v>
      </c>
      <c r="AH1553" s="388" t="s">
        <v>2538</v>
      </c>
      <c r="AI1553" s="388" t="s">
        <v>2539</v>
      </c>
      <c r="AJ1553" s="389">
        <v>12</v>
      </c>
      <c r="AK1553" s="390">
        <v>12</v>
      </c>
      <c r="AL1553" s="333">
        <v>42</v>
      </c>
      <c r="AM1553" s="333">
        <v>4.7922453703703702</v>
      </c>
      <c r="AN1553" s="440">
        <v>45.962083333333339</v>
      </c>
      <c r="AO1553" s="389">
        <v>19.552083333333332</v>
      </c>
      <c r="AP1553" s="388">
        <v>3.5</v>
      </c>
      <c r="AQ1553" s="389">
        <v>1</v>
      </c>
      <c r="AR1553" s="389">
        <v>1</v>
      </c>
      <c r="AS1553" s="389">
        <v>0</v>
      </c>
      <c r="AT1553" s="389">
        <v>0</v>
      </c>
      <c r="AU1553" s="389">
        <v>0</v>
      </c>
      <c r="AV1553" s="389">
        <v>3</v>
      </c>
      <c r="AW1553" s="350">
        <v>1</v>
      </c>
      <c r="AX1553" s="391">
        <v>1</v>
      </c>
      <c r="AY1553" s="83">
        <v>16</v>
      </c>
      <c r="AZ1553" s="5">
        <v>0</v>
      </c>
      <c r="BA1553" s="5" t="s">
        <v>1537</v>
      </c>
      <c r="BB1553" s="5" t="s">
        <v>1537</v>
      </c>
      <c r="BC1553" s="5" t="s">
        <v>1537</v>
      </c>
      <c r="BD1553" s="4" t="s">
        <v>3612</v>
      </c>
      <c r="BE1553" s="5">
        <v>0</v>
      </c>
      <c r="BF1553" s="5">
        <v>0</v>
      </c>
      <c r="BG1553" s="5">
        <v>1</v>
      </c>
      <c r="BH1553" s="5" t="s">
        <v>1537</v>
      </c>
      <c r="BI1553" s="289"/>
      <c r="BJ1553" s="297">
        <v>7</v>
      </c>
      <c r="BK1553" s="297">
        <v>17</v>
      </c>
    </row>
    <row r="1554" spans="1:63" x14ac:dyDescent="0.2">
      <c r="A1554" s="294" t="s">
        <v>5282</v>
      </c>
      <c r="B1554" s="290" t="s">
        <v>5283</v>
      </c>
      <c r="C1554" s="340">
        <v>126</v>
      </c>
      <c r="D1554" s="341">
        <v>155</v>
      </c>
      <c r="E1554" s="341">
        <v>179</v>
      </c>
      <c r="F1554" s="341">
        <v>183</v>
      </c>
      <c r="G1554" s="341">
        <v>188</v>
      </c>
      <c r="H1554" s="341">
        <v>210</v>
      </c>
      <c r="I1554" s="342">
        <v>256</v>
      </c>
      <c r="J1554" s="340">
        <v>7</v>
      </c>
      <c r="K1554" s="341">
        <v>14</v>
      </c>
      <c r="L1554" s="341">
        <v>36</v>
      </c>
      <c r="M1554" s="341">
        <v>73</v>
      </c>
      <c r="N1554" s="340">
        <v>126</v>
      </c>
      <c r="O1554" s="341">
        <v>197</v>
      </c>
      <c r="P1554" s="341">
        <v>213</v>
      </c>
      <c r="Q1554" s="343">
        <v>197</v>
      </c>
      <c r="R1554" s="344">
        <v>213</v>
      </c>
      <c r="S1554" s="344">
        <v>236</v>
      </c>
      <c r="T1554" s="344">
        <v>230</v>
      </c>
      <c r="U1554" s="344">
        <v>267</v>
      </c>
      <c r="V1554" s="344">
        <v>267</v>
      </c>
      <c r="W1554" s="344">
        <v>25</v>
      </c>
      <c r="X1554" s="383">
        <v>28</v>
      </c>
      <c r="Y1554" s="384">
        <v>0.12</v>
      </c>
      <c r="Z1554" s="384">
        <v>0.25</v>
      </c>
      <c r="AA1554" s="384">
        <v>0.25</v>
      </c>
      <c r="AB1554" s="385">
        <v>0</v>
      </c>
      <c r="AC1554" s="385"/>
      <c r="AD1554" s="385">
        <v>22</v>
      </c>
      <c r="AE1554" s="385">
        <v>0</v>
      </c>
      <c r="AF1554" s="405">
        <v>1</v>
      </c>
      <c r="AG1554" s="333" t="s">
        <v>3972</v>
      </c>
      <c r="AH1554" s="388" t="s">
        <v>2538</v>
      </c>
      <c r="AI1554" s="388" t="s">
        <v>2539</v>
      </c>
      <c r="AJ1554" s="389">
        <v>12</v>
      </c>
      <c r="AK1554" s="390">
        <v>12</v>
      </c>
      <c r="AL1554" s="333">
        <v>42</v>
      </c>
      <c r="AM1554" s="333">
        <v>4.7922453703703702</v>
      </c>
      <c r="AN1554" s="440">
        <v>45.962083333333339</v>
      </c>
      <c r="AO1554" s="389">
        <v>19.552083333333332</v>
      </c>
      <c r="AP1554" s="388">
        <v>3.5</v>
      </c>
      <c r="AQ1554" s="389">
        <v>1</v>
      </c>
      <c r="AR1554" s="389">
        <v>1</v>
      </c>
      <c r="AS1554" s="389">
        <v>0</v>
      </c>
      <c r="AT1554" s="389">
        <v>0</v>
      </c>
      <c r="AU1554" s="389">
        <v>1</v>
      </c>
      <c r="AV1554" s="389">
        <v>3</v>
      </c>
      <c r="AW1554" s="350">
        <v>1</v>
      </c>
      <c r="AX1554" s="391">
        <v>1</v>
      </c>
      <c r="AY1554" s="83">
        <v>16</v>
      </c>
      <c r="AZ1554" s="5">
        <v>0</v>
      </c>
      <c r="BA1554" s="5" t="s">
        <v>1537</v>
      </c>
      <c r="BB1554" s="5" t="s">
        <v>1537</v>
      </c>
      <c r="BC1554" s="5" t="s">
        <v>1537</v>
      </c>
      <c r="BD1554" s="4" t="s">
        <v>3612</v>
      </c>
      <c r="BE1554" s="5">
        <v>0</v>
      </c>
      <c r="BF1554" s="5">
        <v>0</v>
      </c>
      <c r="BG1554" s="5">
        <v>1</v>
      </c>
      <c r="BH1554" s="5" t="s">
        <v>1537</v>
      </c>
      <c r="BI1554" s="289"/>
      <c r="BJ1554" s="297">
        <v>7</v>
      </c>
      <c r="BK1554" s="297">
        <v>19</v>
      </c>
    </row>
    <row r="1555" spans="1:63" x14ac:dyDescent="0.2">
      <c r="A1555" s="294" t="s">
        <v>494</v>
      </c>
      <c r="B1555" s="290" t="s">
        <v>2541</v>
      </c>
      <c r="C1555" s="340">
        <v>122</v>
      </c>
      <c r="D1555" s="341">
        <v>140</v>
      </c>
      <c r="E1555" s="341">
        <v>156</v>
      </c>
      <c r="F1555" s="341">
        <v>159</v>
      </c>
      <c r="G1555" s="341">
        <v>164</v>
      </c>
      <c r="H1555" s="341">
        <v>180</v>
      </c>
      <c r="I1555" s="342">
        <v>212</v>
      </c>
      <c r="J1555" s="340">
        <v>10</v>
      </c>
      <c r="K1555" s="341">
        <v>19</v>
      </c>
      <c r="L1555" s="341">
        <v>25</v>
      </c>
      <c r="M1555" s="341">
        <v>50</v>
      </c>
      <c r="N1555" s="340">
        <v>122</v>
      </c>
      <c r="O1555" s="341">
        <v>168</v>
      </c>
      <c r="P1555" s="341">
        <v>180</v>
      </c>
      <c r="Q1555" s="343">
        <v>168</v>
      </c>
      <c r="R1555" s="344">
        <v>180</v>
      </c>
      <c r="S1555" s="344">
        <v>202</v>
      </c>
      <c r="T1555" s="344">
        <v>197</v>
      </c>
      <c r="U1555" s="344">
        <v>219</v>
      </c>
      <c r="V1555" s="344">
        <v>219</v>
      </c>
      <c r="W1555" s="344">
        <v>25</v>
      </c>
      <c r="X1555" s="383">
        <v>28</v>
      </c>
      <c r="Y1555" s="384">
        <v>0.12</v>
      </c>
      <c r="Z1555" s="384">
        <v>0.25</v>
      </c>
      <c r="AA1555" s="384">
        <v>0.25</v>
      </c>
      <c r="AB1555" s="385">
        <v>0</v>
      </c>
      <c r="AC1555" s="385">
        <v>0</v>
      </c>
      <c r="AD1555" s="385">
        <v>22</v>
      </c>
      <c r="AE1555" s="385">
        <v>0</v>
      </c>
      <c r="AF1555" s="405">
        <v>1</v>
      </c>
      <c r="AG1555" s="333" t="s">
        <v>2539</v>
      </c>
      <c r="AH1555" s="388" t="s">
        <v>2538</v>
      </c>
      <c r="AI1555" s="388" t="s">
        <v>2539</v>
      </c>
      <c r="AJ1555" s="389">
        <v>12</v>
      </c>
      <c r="AK1555" s="390">
        <v>15</v>
      </c>
      <c r="AL1555" s="333">
        <v>30</v>
      </c>
      <c r="AM1555" s="333">
        <v>3.4705222800925926</v>
      </c>
      <c r="AN1555" s="440">
        <v>33.596666666666664</v>
      </c>
      <c r="AO1555" s="389">
        <v>14.479166666666666</v>
      </c>
      <c r="AP1555" s="388">
        <v>3.125</v>
      </c>
      <c r="AQ1555" s="389">
        <v>1</v>
      </c>
      <c r="AR1555" s="389">
        <v>1</v>
      </c>
      <c r="AS1555" s="389">
        <v>0</v>
      </c>
      <c r="AT1555" s="389">
        <v>0</v>
      </c>
      <c r="AU1555" s="389">
        <v>2</v>
      </c>
      <c r="AV1555" s="389">
        <v>2</v>
      </c>
      <c r="AW1555" s="350">
        <v>1</v>
      </c>
      <c r="AX1555" s="391">
        <v>1</v>
      </c>
      <c r="AY1555" s="83">
        <v>13</v>
      </c>
      <c r="AZ1555" s="5">
        <v>0</v>
      </c>
      <c r="BA1555" s="5" t="s">
        <v>1537</v>
      </c>
      <c r="BB1555" s="5" t="s">
        <v>1537</v>
      </c>
      <c r="BC1555" s="5" t="s">
        <v>1537</v>
      </c>
      <c r="BD1555" s="4" t="s">
        <v>3612</v>
      </c>
      <c r="BE1555" s="5">
        <v>0</v>
      </c>
      <c r="BF1555" s="5">
        <v>0</v>
      </c>
      <c r="BG1555" s="5">
        <v>1</v>
      </c>
      <c r="BH1555" s="5" t="s">
        <v>1537</v>
      </c>
      <c r="BI1555" s="289"/>
      <c r="BJ1555" s="297">
        <v>10</v>
      </c>
      <c r="BK1555" s="297">
        <v>17</v>
      </c>
    </row>
    <row r="1556" spans="1:63" x14ac:dyDescent="0.2">
      <c r="A1556" s="294" t="s">
        <v>533</v>
      </c>
      <c r="B1556" s="290" t="s">
        <v>2580</v>
      </c>
      <c r="C1556" s="340">
        <v>174</v>
      </c>
      <c r="D1556" s="341">
        <v>192</v>
      </c>
      <c r="E1556" s="341">
        <v>209</v>
      </c>
      <c r="F1556" s="341">
        <v>212</v>
      </c>
      <c r="G1556" s="341">
        <v>217</v>
      </c>
      <c r="H1556" s="341">
        <v>239</v>
      </c>
      <c r="I1556" s="342">
        <v>273</v>
      </c>
      <c r="J1556" s="340">
        <v>15</v>
      </c>
      <c r="K1556" s="341">
        <v>30</v>
      </c>
      <c r="L1556" s="341">
        <v>26</v>
      </c>
      <c r="M1556" s="341">
        <v>53</v>
      </c>
      <c r="N1556" s="340">
        <v>174</v>
      </c>
      <c r="O1556" s="341">
        <v>221</v>
      </c>
      <c r="P1556" s="341">
        <v>237</v>
      </c>
      <c r="Q1556" s="343">
        <v>221</v>
      </c>
      <c r="R1556" s="344">
        <v>237</v>
      </c>
      <c r="S1556" s="344">
        <v>264</v>
      </c>
      <c r="T1556" s="344">
        <v>257</v>
      </c>
      <c r="U1556" s="344">
        <v>283</v>
      </c>
      <c r="V1556" s="344">
        <v>283</v>
      </c>
      <c r="W1556" s="344">
        <v>25</v>
      </c>
      <c r="X1556" s="383">
        <v>28</v>
      </c>
      <c r="Y1556" s="384">
        <v>0.12</v>
      </c>
      <c r="Z1556" s="384">
        <v>0.25</v>
      </c>
      <c r="AA1556" s="384">
        <v>0.25</v>
      </c>
      <c r="AB1556" s="346">
        <v>0</v>
      </c>
      <c r="AC1556" s="385">
        <v>0</v>
      </c>
      <c r="AD1556" s="385">
        <v>22</v>
      </c>
      <c r="AE1556" s="385">
        <v>0</v>
      </c>
      <c r="AF1556" s="405">
        <v>1</v>
      </c>
      <c r="AG1556" s="333" t="s">
        <v>2539</v>
      </c>
      <c r="AH1556" s="388" t="s">
        <v>2538</v>
      </c>
      <c r="AI1556" s="388" t="s">
        <v>2539</v>
      </c>
      <c r="AJ1556" s="389">
        <v>15</v>
      </c>
      <c r="AK1556" s="390">
        <v>15</v>
      </c>
      <c r="AL1556" s="333">
        <v>30</v>
      </c>
      <c r="AM1556" s="333">
        <v>4.2714120370370372</v>
      </c>
      <c r="AN1556" s="440">
        <v>39.092083333333335</v>
      </c>
      <c r="AO1556" s="389">
        <v>16.864583333333336</v>
      </c>
      <c r="AP1556" s="388">
        <v>3.125</v>
      </c>
      <c r="AQ1556" s="389">
        <v>1</v>
      </c>
      <c r="AR1556" s="389">
        <v>1</v>
      </c>
      <c r="AS1556" s="389">
        <v>0</v>
      </c>
      <c r="AT1556" s="389">
        <v>0</v>
      </c>
      <c r="AU1556" s="389">
        <v>2</v>
      </c>
      <c r="AV1556" s="389">
        <v>2</v>
      </c>
      <c r="AW1556" s="350">
        <v>1</v>
      </c>
      <c r="AX1556" s="391">
        <v>1</v>
      </c>
      <c r="AY1556" s="83">
        <v>14</v>
      </c>
      <c r="AZ1556" s="5">
        <v>0</v>
      </c>
      <c r="BA1556" s="5" t="s">
        <v>1537</v>
      </c>
      <c r="BB1556" s="5" t="s">
        <v>1537</v>
      </c>
      <c r="BC1556" s="5" t="s">
        <v>1537</v>
      </c>
      <c r="BD1556" s="4" t="s">
        <v>3612</v>
      </c>
      <c r="BE1556" s="5">
        <v>0</v>
      </c>
      <c r="BF1556" s="5">
        <v>0</v>
      </c>
      <c r="BG1556" s="5">
        <v>1</v>
      </c>
      <c r="BH1556" s="5" t="s">
        <v>1537</v>
      </c>
      <c r="BI1556" s="289"/>
      <c r="BJ1556" s="297">
        <v>15</v>
      </c>
      <c r="BK1556" s="297">
        <v>22</v>
      </c>
    </row>
    <row r="1557" spans="1:63" x14ac:dyDescent="0.2">
      <c r="A1557" s="294" t="s">
        <v>507</v>
      </c>
      <c r="B1557" s="290" t="s">
        <v>2554</v>
      </c>
      <c r="C1557" s="340">
        <v>127</v>
      </c>
      <c r="D1557" s="341">
        <v>150</v>
      </c>
      <c r="E1557" s="341">
        <v>170</v>
      </c>
      <c r="F1557" s="341">
        <v>173</v>
      </c>
      <c r="G1557" s="341">
        <v>178</v>
      </c>
      <c r="H1557" s="341">
        <v>197</v>
      </c>
      <c r="I1557" s="342">
        <v>235</v>
      </c>
      <c r="J1557" s="340">
        <v>12</v>
      </c>
      <c r="K1557" s="341">
        <v>24</v>
      </c>
      <c r="L1557" s="341">
        <v>30</v>
      </c>
      <c r="M1557" s="341">
        <v>60</v>
      </c>
      <c r="N1557" s="340">
        <v>127</v>
      </c>
      <c r="O1557" s="341">
        <v>183</v>
      </c>
      <c r="P1557" s="341">
        <v>197</v>
      </c>
      <c r="Q1557" s="343">
        <v>183</v>
      </c>
      <c r="R1557" s="344">
        <v>197</v>
      </c>
      <c r="S1557" s="344">
        <v>218</v>
      </c>
      <c r="T1557" s="344">
        <v>226</v>
      </c>
      <c r="U1557" s="344">
        <v>238</v>
      </c>
      <c r="V1557" s="344">
        <v>238</v>
      </c>
      <c r="W1557" s="344">
        <v>25</v>
      </c>
      <c r="X1557" s="383">
        <v>28</v>
      </c>
      <c r="Y1557" s="384">
        <v>0.12</v>
      </c>
      <c r="Z1557" s="384">
        <v>0.25</v>
      </c>
      <c r="AA1557" s="384">
        <v>0.25</v>
      </c>
      <c r="AB1557" s="346">
        <v>0</v>
      </c>
      <c r="AC1557" s="385">
        <v>0</v>
      </c>
      <c r="AD1557" s="385">
        <v>22</v>
      </c>
      <c r="AE1557" s="385">
        <v>0</v>
      </c>
      <c r="AF1557" s="405">
        <v>1</v>
      </c>
      <c r="AG1557" s="333" t="s">
        <v>2539</v>
      </c>
      <c r="AH1557" s="388" t="s">
        <v>2538</v>
      </c>
      <c r="AI1557" s="388" t="s">
        <v>2539</v>
      </c>
      <c r="AJ1557" s="389">
        <v>12</v>
      </c>
      <c r="AK1557" s="390">
        <v>15</v>
      </c>
      <c r="AL1557" s="333">
        <v>36</v>
      </c>
      <c r="AM1557" s="333">
        <v>4.1588903356481479</v>
      </c>
      <c r="AN1557" s="440">
        <v>38.146666666666668</v>
      </c>
      <c r="AO1557" s="389">
        <v>16.104166666666664</v>
      </c>
      <c r="AP1557" s="388">
        <v>3.75</v>
      </c>
      <c r="AQ1557" s="389">
        <v>1</v>
      </c>
      <c r="AR1557" s="389">
        <v>1</v>
      </c>
      <c r="AS1557" s="389">
        <v>0</v>
      </c>
      <c r="AT1557" s="389">
        <v>0</v>
      </c>
      <c r="AU1557" s="389">
        <v>2</v>
      </c>
      <c r="AV1557" s="389">
        <v>2</v>
      </c>
      <c r="AW1557" s="350">
        <v>1</v>
      </c>
      <c r="AX1557" s="391">
        <v>1</v>
      </c>
      <c r="AY1557" s="83">
        <v>13</v>
      </c>
      <c r="AZ1557" s="5">
        <v>0</v>
      </c>
      <c r="BA1557" s="5" t="s">
        <v>1537</v>
      </c>
      <c r="BB1557" s="5" t="s">
        <v>1537</v>
      </c>
      <c r="BC1557" s="5" t="s">
        <v>1537</v>
      </c>
      <c r="BD1557" s="4" t="s">
        <v>3612</v>
      </c>
      <c r="BE1557" s="5">
        <v>0</v>
      </c>
      <c r="BF1557" s="5">
        <v>0</v>
      </c>
      <c r="BG1557" s="5">
        <v>1</v>
      </c>
      <c r="BH1557" s="5" t="s">
        <v>1537</v>
      </c>
      <c r="BI1557" s="289"/>
      <c r="BJ1557" s="297">
        <v>12</v>
      </c>
      <c r="BK1557" s="297">
        <v>18</v>
      </c>
    </row>
    <row r="1558" spans="1:63" x14ac:dyDescent="0.2">
      <c r="A1558" s="294" t="s">
        <v>546</v>
      </c>
      <c r="B1558" s="290" t="s">
        <v>2592</v>
      </c>
      <c r="C1558" s="340">
        <v>180</v>
      </c>
      <c r="D1558" s="341">
        <v>203</v>
      </c>
      <c r="E1558" s="341">
        <v>223</v>
      </c>
      <c r="F1558" s="341">
        <v>227</v>
      </c>
      <c r="G1558" s="341">
        <v>234</v>
      </c>
      <c r="H1558" s="341">
        <v>256</v>
      </c>
      <c r="I1558" s="342">
        <v>297</v>
      </c>
      <c r="J1558" s="340">
        <v>17</v>
      </c>
      <c r="K1558" s="341">
        <v>35</v>
      </c>
      <c r="L1558" s="341">
        <v>31</v>
      </c>
      <c r="M1558" s="341">
        <v>63</v>
      </c>
      <c r="N1558" s="340">
        <v>180</v>
      </c>
      <c r="O1558" s="341">
        <v>238</v>
      </c>
      <c r="P1558" s="341">
        <v>255</v>
      </c>
      <c r="Q1558" s="343">
        <v>238</v>
      </c>
      <c r="R1558" s="344">
        <v>255</v>
      </c>
      <c r="S1558" s="344">
        <v>283</v>
      </c>
      <c r="T1558" s="344">
        <v>289</v>
      </c>
      <c r="U1558" s="344">
        <v>304</v>
      </c>
      <c r="V1558" s="344">
        <v>304</v>
      </c>
      <c r="W1558" s="344">
        <v>25</v>
      </c>
      <c r="X1558" s="383">
        <v>28</v>
      </c>
      <c r="Y1558" s="384">
        <v>0.12</v>
      </c>
      <c r="Z1558" s="384">
        <v>0.25</v>
      </c>
      <c r="AA1558" s="384">
        <v>0.25</v>
      </c>
      <c r="AB1558" s="346">
        <v>0</v>
      </c>
      <c r="AC1558" s="385">
        <v>0</v>
      </c>
      <c r="AD1558" s="385">
        <v>22</v>
      </c>
      <c r="AE1558" s="385">
        <v>0</v>
      </c>
      <c r="AF1558" s="405">
        <v>1</v>
      </c>
      <c r="AG1558" s="333" t="s">
        <v>2539</v>
      </c>
      <c r="AH1558" s="388" t="s">
        <v>2538</v>
      </c>
      <c r="AI1558" s="388" t="s">
        <v>2539</v>
      </c>
      <c r="AJ1558" s="389">
        <v>15</v>
      </c>
      <c r="AK1558" s="390">
        <v>15</v>
      </c>
      <c r="AL1558" s="333">
        <v>36</v>
      </c>
      <c r="AM1558" s="333">
        <v>5.1186342592592595</v>
      </c>
      <c r="AN1558" s="440">
        <v>44.192083333333336</v>
      </c>
      <c r="AO1558" s="389">
        <v>18.739583333333336</v>
      </c>
      <c r="AP1558" s="388">
        <v>3.75</v>
      </c>
      <c r="AQ1558" s="389">
        <v>1</v>
      </c>
      <c r="AR1558" s="389">
        <v>1</v>
      </c>
      <c r="AS1558" s="389">
        <v>0</v>
      </c>
      <c r="AT1558" s="389">
        <v>0</v>
      </c>
      <c r="AU1558" s="389">
        <v>2</v>
      </c>
      <c r="AV1558" s="389">
        <v>2</v>
      </c>
      <c r="AW1558" s="350">
        <v>1</v>
      </c>
      <c r="AX1558" s="391">
        <v>1</v>
      </c>
      <c r="AY1558" s="83">
        <v>14</v>
      </c>
      <c r="AZ1558" s="5">
        <v>0</v>
      </c>
      <c r="BA1558" s="5" t="s">
        <v>1537</v>
      </c>
      <c r="BB1558" s="5" t="s">
        <v>1537</v>
      </c>
      <c r="BC1558" s="5" t="s">
        <v>1537</v>
      </c>
      <c r="BD1558" s="4" t="s">
        <v>3612</v>
      </c>
      <c r="BE1558" s="5">
        <v>0</v>
      </c>
      <c r="BF1558" s="5">
        <v>0</v>
      </c>
      <c r="BG1558" s="5">
        <v>1</v>
      </c>
      <c r="BH1558" s="5" t="s">
        <v>1537</v>
      </c>
      <c r="BI1558" s="289"/>
      <c r="BJ1558" s="297">
        <v>17</v>
      </c>
      <c r="BK1558" s="297">
        <v>24</v>
      </c>
    </row>
    <row r="1559" spans="1:63" x14ac:dyDescent="0.2">
      <c r="A1559" s="294" t="s">
        <v>5284</v>
      </c>
      <c r="B1559" s="290" t="s">
        <v>5285</v>
      </c>
      <c r="C1559" s="340">
        <v>142</v>
      </c>
      <c r="D1559" s="341">
        <v>168</v>
      </c>
      <c r="E1559" s="341">
        <v>190</v>
      </c>
      <c r="F1559" s="341">
        <v>194</v>
      </c>
      <c r="G1559" s="341">
        <v>200</v>
      </c>
      <c r="H1559" s="341">
        <v>221</v>
      </c>
      <c r="I1559" s="342">
        <v>265</v>
      </c>
      <c r="J1559" s="340">
        <v>14</v>
      </c>
      <c r="K1559" s="341">
        <v>27</v>
      </c>
      <c r="L1559" s="341">
        <v>35</v>
      </c>
      <c r="M1559" s="341">
        <v>72</v>
      </c>
      <c r="N1559" s="340">
        <v>142</v>
      </c>
      <c r="O1559" s="341">
        <v>202</v>
      </c>
      <c r="P1559" s="341">
        <v>218</v>
      </c>
      <c r="Q1559" s="343">
        <v>202</v>
      </c>
      <c r="R1559" s="344">
        <v>218</v>
      </c>
      <c r="S1559" s="344">
        <v>244</v>
      </c>
      <c r="T1559" s="344">
        <v>243</v>
      </c>
      <c r="U1559" s="344">
        <v>262</v>
      </c>
      <c r="V1559" s="344">
        <v>262</v>
      </c>
      <c r="W1559" s="344">
        <v>25</v>
      </c>
      <c r="X1559" s="383">
        <v>28</v>
      </c>
      <c r="Y1559" s="384">
        <v>0.12</v>
      </c>
      <c r="Z1559" s="384">
        <v>0.25</v>
      </c>
      <c r="AA1559" s="384">
        <v>0.25</v>
      </c>
      <c r="AB1559" s="346">
        <v>0</v>
      </c>
      <c r="AC1559" s="385"/>
      <c r="AD1559" s="385">
        <v>33</v>
      </c>
      <c r="AE1559" s="385">
        <v>0</v>
      </c>
      <c r="AF1559" s="405">
        <v>1</v>
      </c>
      <c r="AG1559" s="333" t="s">
        <v>2539</v>
      </c>
      <c r="AH1559" s="388" t="s">
        <v>2538</v>
      </c>
      <c r="AI1559" s="388" t="s">
        <v>2539</v>
      </c>
      <c r="AJ1559" s="389">
        <v>12</v>
      </c>
      <c r="AK1559" s="390">
        <v>15</v>
      </c>
      <c r="AL1559" s="333">
        <v>39</v>
      </c>
      <c r="AM1559" s="333">
        <v>5.1186342592592595</v>
      </c>
      <c r="AN1559" s="440">
        <v>44.192083333333336</v>
      </c>
      <c r="AO1559" s="389">
        <v>18.739583333333336</v>
      </c>
      <c r="AP1559" s="388">
        <v>3.75</v>
      </c>
      <c r="AQ1559" s="389">
        <v>1</v>
      </c>
      <c r="AR1559" s="389">
        <v>1</v>
      </c>
      <c r="AS1559" s="389">
        <v>0</v>
      </c>
      <c r="AT1559" s="389">
        <v>0</v>
      </c>
      <c r="AU1559" s="389">
        <v>2</v>
      </c>
      <c r="AV1559" s="389">
        <v>2</v>
      </c>
      <c r="AW1559" s="350">
        <v>1</v>
      </c>
      <c r="AX1559" s="391">
        <v>1</v>
      </c>
      <c r="AY1559" s="83">
        <v>14</v>
      </c>
      <c r="AZ1559" s="5">
        <v>0</v>
      </c>
      <c r="BA1559" s="5" t="s">
        <v>1537</v>
      </c>
      <c r="BB1559" s="5" t="s">
        <v>1537</v>
      </c>
      <c r="BC1559" s="5" t="s">
        <v>1537</v>
      </c>
      <c r="BD1559" s="4" t="s">
        <v>3612</v>
      </c>
      <c r="BE1559" s="5">
        <v>0</v>
      </c>
      <c r="BF1559" s="5">
        <v>0</v>
      </c>
      <c r="BG1559" s="5">
        <v>1</v>
      </c>
      <c r="BH1559" s="5" t="s">
        <v>1537</v>
      </c>
      <c r="BI1559" s="289"/>
      <c r="BJ1559" s="297">
        <v>14</v>
      </c>
      <c r="BK1559" s="297">
        <v>20</v>
      </c>
    </row>
    <row r="1560" spans="1:63" x14ac:dyDescent="0.2">
      <c r="A1560" s="294" t="s">
        <v>5286</v>
      </c>
      <c r="B1560" s="290" t="s">
        <v>5287</v>
      </c>
      <c r="C1560" s="340">
        <v>196</v>
      </c>
      <c r="D1560" s="341">
        <v>222</v>
      </c>
      <c r="E1560" s="341">
        <v>243</v>
      </c>
      <c r="F1560" s="341">
        <v>248</v>
      </c>
      <c r="G1560" s="341">
        <v>255</v>
      </c>
      <c r="H1560" s="341">
        <v>281</v>
      </c>
      <c r="I1560" s="342">
        <v>326</v>
      </c>
      <c r="J1560" s="340">
        <v>18</v>
      </c>
      <c r="K1560" s="341">
        <v>40</v>
      </c>
      <c r="L1560" s="341">
        <v>35</v>
      </c>
      <c r="M1560" s="341">
        <v>74</v>
      </c>
      <c r="N1560" s="340">
        <v>196</v>
      </c>
      <c r="O1560" s="341">
        <v>256</v>
      </c>
      <c r="P1560" s="341">
        <v>277</v>
      </c>
      <c r="Q1560" s="343">
        <v>256</v>
      </c>
      <c r="R1560" s="344">
        <v>277</v>
      </c>
      <c r="S1560" s="344">
        <v>309</v>
      </c>
      <c r="T1560" s="344">
        <v>306</v>
      </c>
      <c r="U1560" s="344">
        <v>328</v>
      </c>
      <c r="V1560" s="344">
        <v>328</v>
      </c>
      <c r="W1560" s="344">
        <v>25</v>
      </c>
      <c r="X1560" s="383">
        <v>28</v>
      </c>
      <c r="Y1560" s="384">
        <v>0.12</v>
      </c>
      <c r="Z1560" s="384">
        <v>0.25</v>
      </c>
      <c r="AA1560" s="384">
        <v>0.25</v>
      </c>
      <c r="AB1560" s="385">
        <v>0</v>
      </c>
      <c r="AC1560" s="385"/>
      <c r="AD1560" s="385">
        <v>33</v>
      </c>
      <c r="AE1560" s="385">
        <v>0</v>
      </c>
      <c r="AF1560" s="405">
        <v>1</v>
      </c>
      <c r="AG1560" s="333" t="s">
        <v>2539</v>
      </c>
      <c r="AH1560" s="388" t="s">
        <v>2538</v>
      </c>
      <c r="AI1560" s="388" t="s">
        <v>2539</v>
      </c>
      <c r="AJ1560" s="389">
        <v>15</v>
      </c>
      <c r="AK1560" s="390">
        <v>15</v>
      </c>
      <c r="AL1560" s="333">
        <v>36</v>
      </c>
      <c r="AM1560" s="333">
        <v>5.1186342592592595</v>
      </c>
      <c r="AN1560" s="440">
        <v>44.192083333333336</v>
      </c>
      <c r="AO1560" s="389">
        <v>18.739583333333336</v>
      </c>
      <c r="AP1560" s="388">
        <v>3.75</v>
      </c>
      <c r="AQ1560" s="389">
        <v>1</v>
      </c>
      <c r="AR1560" s="389">
        <v>1</v>
      </c>
      <c r="AS1560" s="389">
        <v>0</v>
      </c>
      <c r="AT1560" s="389">
        <v>0</v>
      </c>
      <c r="AU1560" s="389">
        <v>2</v>
      </c>
      <c r="AV1560" s="389">
        <v>2</v>
      </c>
      <c r="AW1560" s="350">
        <v>1</v>
      </c>
      <c r="AX1560" s="391">
        <v>1</v>
      </c>
      <c r="AY1560" s="83">
        <v>14</v>
      </c>
      <c r="AZ1560" s="5">
        <v>0</v>
      </c>
      <c r="BA1560" s="5" t="s">
        <v>1537</v>
      </c>
      <c r="BB1560" s="5" t="s">
        <v>1537</v>
      </c>
      <c r="BC1560" s="5" t="s">
        <v>1537</v>
      </c>
      <c r="BD1560" s="4" t="s">
        <v>3612</v>
      </c>
      <c r="BE1560" s="5">
        <v>0</v>
      </c>
      <c r="BF1560" s="5">
        <v>0</v>
      </c>
      <c r="BG1560" s="5">
        <v>1</v>
      </c>
      <c r="BH1560" s="5" t="s">
        <v>1537</v>
      </c>
      <c r="BI1560" s="289"/>
      <c r="BJ1560" s="297">
        <v>18</v>
      </c>
      <c r="BK1560" s="297">
        <v>26</v>
      </c>
    </row>
    <row r="1561" spans="1:63" x14ac:dyDescent="0.2">
      <c r="A1561" s="294" t="s">
        <v>520</v>
      </c>
      <c r="B1561" s="290" t="s">
        <v>2567</v>
      </c>
      <c r="C1561" s="340">
        <v>147</v>
      </c>
      <c r="D1561" s="341">
        <v>174</v>
      </c>
      <c r="E1561" s="341">
        <v>197</v>
      </c>
      <c r="F1561" s="341">
        <v>201</v>
      </c>
      <c r="G1561" s="341">
        <v>207</v>
      </c>
      <c r="H1561" s="341">
        <v>229</v>
      </c>
      <c r="I1561" s="342">
        <v>275</v>
      </c>
      <c r="J1561" s="340">
        <v>14</v>
      </c>
      <c r="K1561" s="341">
        <v>28</v>
      </c>
      <c r="L1561" s="341">
        <v>36</v>
      </c>
      <c r="M1561" s="341">
        <v>72</v>
      </c>
      <c r="N1561" s="340">
        <v>147</v>
      </c>
      <c r="O1561" s="341">
        <v>209</v>
      </c>
      <c r="P1561" s="341">
        <v>226</v>
      </c>
      <c r="Q1561" s="343">
        <v>209</v>
      </c>
      <c r="R1561" s="344">
        <v>226</v>
      </c>
      <c r="S1561" s="344">
        <v>253</v>
      </c>
      <c r="T1561" s="344">
        <v>252</v>
      </c>
      <c r="U1561" s="344">
        <v>271</v>
      </c>
      <c r="V1561" s="344">
        <v>271</v>
      </c>
      <c r="W1561" s="344">
        <v>25</v>
      </c>
      <c r="X1561" s="383">
        <v>28</v>
      </c>
      <c r="Y1561" s="384">
        <v>0.12</v>
      </c>
      <c r="Z1561" s="384">
        <v>0.25</v>
      </c>
      <c r="AA1561" s="384">
        <v>0.25</v>
      </c>
      <c r="AB1561" s="385">
        <v>0</v>
      </c>
      <c r="AC1561" s="385">
        <v>0</v>
      </c>
      <c r="AD1561" s="385">
        <v>33</v>
      </c>
      <c r="AE1561" s="385">
        <v>0</v>
      </c>
      <c r="AF1561" s="405">
        <v>1</v>
      </c>
      <c r="AG1561" s="333" t="s">
        <v>2539</v>
      </c>
      <c r="AH1561" s="388" t="s">
        <v>2538</v>
      </c>
      <c r="AI1561" s="388" t="s">
        <v>2539</v>
      </c>
      <c r="AJ1561" s="389">
        <v>12</v>
      </c>
      <c r="AK1561" s="390">
        <v>15</v>
      </c>
      <c r="AL1561" s="333">
        <v>42</v>
      </c>
      <c r="AM1561" s="333">
        <v>4.8472583912037033</v>
      </c>
      <c r="AN1561" s="440">
        <v>45.599166666666669</v>
      </c>
      <c r="AO1561" s="389">
        <v>18.760416666666664</v>
      </c>
      <c r="AP1561" s="388">
        <v>4.375</v>
      </c>
      <c r="AQ1561" s="389">
        <v>1</v>
      </c>
      <c r="AR1561" s="389">
        <v>1</v>
      </c>
      <c r="AS1561" s="389">
        <v>0</v>
      </c>
      <c r="AT1561" s="389">
        <v>0</v>
      </c>
      <c r="AU1561" s="389">
        <v>3</v>
      </c>
      <c r="AV1561" s="389">
        <v>3</v>
      </c>
      <c r="AW1561" s="350">
        <v>1</v>
      </c>
      <c r="AX1561" s="391">
        <v>1</v>
      </c>
      <c r="AY1561" s="83">
        <v>15</v>
      </c>
      <c r="AZ1561" s="5">
        <v>0</v>
      </c>
      <c r="BA1561" s="5" t="s">
        <v>1537</v>
      </c>
      <c r="BB1561" s="5" t="s">
        <v>1537</v>
      </c>
      <c r="BC1561" s="5" t="s">
        <v>1537</v>
      </c>
      <c r="BD1561" s="4" t="s">
        <v>3612</v>
      </c>
      <c r="BE1561" s="5">
        <v>0</v>
      </c>
      <c r="BF1561" s="5">
        <v>0</v>
      </c>
      <c r="BG1561" s="5">
        <v>1</v>
      </c>
      <c r="BH1561" s="5" t="s">
        <v>1537</v>
      </c>
      <c r="BI1561" s="289"/>
      <c r="BJ1561" s="297">
        <v>14</v>
      </c>
      <c r="BK1561" s="297">
        <v>21</v>
      </c>
    </row>
    <row r="1562" spans="1:63" x14ac:dyDescent="0.2">
      <c r="A1562" s="294" t="s">
        <v>559</v>
      </c>
      <c r="B1562" s="290" t="s">
        <v>2604</v>
      </c>
      <c r="C1562" s="340">
        <v>203</v>
      </c>
      <c r="D1562" s="341">
        <v>230</v>
      </c>
      <c r="E1562" s="341">
        <v>252</v>
      </c>
      <c r="F1562" s="341">
        <v>257</v>
      </c>
      <c r="G1562" s="341">
        <v>264</v>
      </c>
      <c r="H1562" s="341">
        <v>291</v>
      </c>
      <c r="I1562" s="342">
        <v>338</v>
      </c>
      <c r="J1562" s="340">
        <v>19</v>
      </c>
      <c r="K1562" s="341">
        <v>41</v>
      </c>
      <c r="L1562" s="341">
        <v>36</v>
      </c>
      <c r="M1562" s="341">
        <v>74</v>
      </c>
      <c r="N1562" s="340">
        <v>203</v>
      </c>
      <c r="O1562" s="341">
        <v>265</v>
      </c>
      <c r="P1562" s="341">
        <v>287</v>
      </c>
      <c r="Q1562" s="343">
        <v>265</v>
      </c>
      <c r="R1562" s="344">
        <v>287</v>
      </c>
      <c r="S1562" s="344">
        <v>320</v>
      </c>
      <c r="T1562" s="344">
        <v>317</v>
      </c>
      <c r="U1562" s="344">
        <v>340</v>
      </c>
      <c r="V1562" s="344">
        <v>340</v>
      </c>
      <c r="W1562" s="344">
        <v>25</v>
      </c>
      <c r="X1562" s="383">
        <v>28</v>
      </c>
      <c r="Y1562" s="384">
        <v>0.12</v>
      </c>
      <c r="Z1562" s="384">
        <v>0.25</v>
      </c>
      <c r="AA1562" s="384">
        <v>0.25</v>
      </c>
      <c r="AB1562" s="385">
        <v>0</v>
      </c>
      <c r="AC1562" s="385">
        <v>0</v>
      </c>
      <c r="AD1562" s="385">
        <v>33</v>
      </c>
      <c r="AE1562" s="385">
        <v>0</v>
      </c>
      <c r="AF1562" s="405">
        <v>1</v>
      </c>
      <c r="AG1562" s="333" t="s">
        <v>2539</v>
      </c>
      <c r="AH1562" s="388" t="s">
        <v>2538</v>
      </c>
      <c r="AI1562" s="388" t="s">
        <v>2539</v>
      </c>
      <c r="AJ1562" s="389">
        <v>15</v>
      </c>
      <c r="AK1562" s="390">
        <v>15</v>
      </c>
      <c r="AL1562" s="333">
        <v>42</v>
      </c>
      <c r="AM1562" s="333">
        <v>5.9658564814814818</v>
      </c>
      <c r="AN1562" s="440">
        <v>52.937083333333341</v>
      </c>
      <c r="AO1562" s="389">
        <v>21.927083333333332</v>
      </c>
      <c r="AP1562" s="388">
        <v>4.375</v>
      </c>
      <c r="AQ1562" s="389">
        <v>1</v>
      </c>
      <c r="AR1562" s="389">
        <v>1</v>
      </c>
      <c r="AS1562" s="389">
        <v>0</v>
      </c>
      <c r="AT1562" s="389">
        <v>0</v>
      </c>
      <c r="AU1562" s="389">
        <v>3</v>
      </c>
      <c r="AV1562" s="389">
        <v>3</v>
      </c>
      <c r="AW1562" s="350">
        <v>1</v>
      </c>
      <c r="AX1562" s="391">
        <v>1</v>
      </c>
      <c r="AY1562" s="83">
        <v>16</v>
      </c>
      <c r="AZ1562" s="5">
        <v>0</v>
      </c>
      <c r="BA1562" s="5" t="s">
        <v>1537</v>
      </c>
      <c r="BB1562" s="5" t="s">
        <v>1537</v>
      </c>
      <c r="BC1562" s="5" t="s">
        <v>1537</v>
      </c>
      <c r="BD1562" s="4" t="s">
        <v>3612</v>
      </c>
      <c r="BE1562" s="5">
        <v>0</v>
      </c>
      <c r="BF1562" s="5">
        <v>0</v>
      </c>
      <c r="BG1562" s="5">
        <v>1</v>
      </c>
      <c r="BH1562" s="5" t="s">
        <v>1537</v>
      </c>
      <c r="BI1562" s="289"/>
      <c r="BJ1562" s="297">
        <v>19</v>
      </c>
      <c r="BK1562" s="297">
        <v>27</v>
      </c>
    </row>
    <row r="1563" spans="1:63" x14ac:dyDescent="0.2">
      <c r="A1563" s="294" t="s">
        <v>5288</v>
      </c>
      <c r="B1563" s="290" t="s">
        <v>5289</v>
      </c>
      <c r="C1563" s="340">
        <v>109</v>
      </c>
      <c r="D1563" s="341">
        <v>127</v>
      </c>
      <c r="E1563" s="341">
        <v>142</v>
      </c>
      <c r="F1563" s="341">
        <v>145</v>
      </c>
      <c r="G1563" s="341">
        <v>149</v>
      </c>
      <c r="H1563" s="341">
        <v>164</v>
      </c>
      <c r="I1563" s="342">
        <v>194</v>
      </c>
      <c r="J1563" s="340">
        <v>6</v>
      </c>
      <c r="K1563" s="341">
        <v>10</v>
      </c>
      <c r="L1563" s="341">
        <v>24</v>
      </c>
      <c r="M1563" s="341">
        <v>47</v>
      </c>
      <c r="N1563" s="340">
        <v>109</v>
      </c>
      <c r="O1563" s="341">
        <v>159</v>
      </c>
      <c r="P1563" s="341">
        <v>174</v>
      </c>
      <c r="Q1563" s="343">
        <v>159</v>
      </c>
      <c r="R1563" s="344">
        <v>174</v>
      </c>
      <c r="S1563" s="344">
        <v>192</v>
      </c>
      <c r="T1563" s="344">
        <v>186</v>
      </c>
      <c r="U1563" s="344">
        <v>221</v>
      </c>
      <c r="V1563" s="344">
        <v>221</v>
      </c>
      <c r="W1563" s="344">
        <v>25</v>
      </c>
      <c r="X1563" s="383">
        <v>28</v>
      </c>
      <c r="Y1563" s="384">
        <v>0.12</v>
      </c>
      <c r="Z1563" s="384">
        <v>0.25</v>
      </c>
      <c r="AA1563" s="384">
        <v>0.25</v>
      </c>
      <c r="AB1563" s="385">
        <v>0</v>
      </c>
      <c r="AC1563" s="385"/>
      <c r="AD1563" s="385">
        <v>22</v>
      </c>
      <c r="AE1563" s="385">
        <v>0</v>
      </c>
      <c r="AF1563" s="405">
        <v>1</v>
      </c>
      <c r="AG1563" s="333" t="s">
        <v>3972</v>
      </c>
      <c r="AH1563" s="388" t="s">
        <v>2538</v>
      </c>
      <c r="AI1563" s="388" t="s">
        <v>2539</v>
      </c>
      <c r="AJ1563" s="389">
        <v>12</v>
      </c>
      <c r="AK1563" s="390">
        <v>15</v>
      </c>
      <c r="AL1563" s="333">
        <v>42</v>
      </c>
      <c r="AM1563" s="333">
        <v>5.9658564814814818</v>
      </c>
      <c r="AN1563" s="440">
        <v>52.937083333333341</v>
      </c>
      <c r="AO1563" s="389">
        <v>21.927083333333332</v>
      </c>
      <c r="AP1563" s="388">
        <v>4.375</v>
      </c>
      <c r="AQ1563" s="389">
        <v>1</v>
      </c>
      <c r="AR1563" s="389">
        <v>1</v>
      </c>
      <c r="AS1563" s="389">
        <v>0</v>
      </c>
      <c r="AT1563" s="389">
        <v>0</v>
      </c>
      <c r="AU1563" s="389">
        <v>0</v>
      </c>
      <c r="AV1563" s="389">
        <v>3</v>
      </c>
      <c r="AW1563" s="350">
        <v>1</v>
      </c>
      <c r="AX1563" s="391">
        <v>1</v>
      </c>
      <c r="AY1563" s="83">
        <v>16</v>
      </c>
      <c r="AZ1563" s="5">
        <v>0</v>
      </c>
      <c r="BA1563" s="5" t="s">
        <v>1537</v>
      </c>
      <c r="BB1563" s="5" t="s">
        <v>1537</v>
      </c>
      <c r="BC1563" s="5" t="s">
        <v>1537</v>
      </c>
      <c r="BD1563" s="4" t="s">
        <v>3612</v>
      </c>
      <c r="BE1563" s="5">
        <v>0</v>
      </c>
      <c r="BF1563" s="5">
        <v>0</v>
      </c>
      <c r="BG1563" s="5">
        <v>1</v>
      </c>
      <c r="BH1563" s="5" t="s">
        <v>1537</v>
      </c>
      <c r="BI1563" s="289"/>
      <c r="BJ1563" s="297">
        <v>6</v>
      </c>
      <c r="BK1563" s="297">
        <v>15</v>
      </c>
    </row>
    <row r="1564" spans="1:63" x14ac:dyDescent="0.2">
      <c r="A1564" s="294" t="s">
        <v>5290</v>
      </c>
      <c r="B1564" s="290" t="s">
        <v>5291</v>
      </c>
      <c r="C1564" s="340">
        <v>111</v>
      </c>
      <c r="D1564" s="341">
        <v>130</v>
      </c>
      <c r="E1564" s="341">
        <v>147</v>
      </c>
      <c r="F1564" s="341">
        <v>150</v>
      </c>
      <c r="G1564" s="341">
        <v>154</v>
      </c>
      <c r="H1564" s="341">
        <v>170</v>
      </c>
      <c r="I1564" s="342">
        <v>204</v>
      </c>
      <c r="J1564" s="340">
        <v>6</v>
      </c>
      <c r="K1564" s="341">
        <v>10</v>
      </c>
      <c r="L1564" s="341">
        <v>24</v>
      </c>
      <c r="M1564" s="341">
        <v>47</v>
      </c>
      <c r="N1564" s="340">
        <v>111</v>
      </c>
      <c r="O1564" s="341">
        <v>164</v>
      </c>
      <c r="P1564" s="341">
        <v>178</v>
      </c>
      <c r="Q1564" s="343">
        <v>164</v>
      </c>
      <c r="R1564" s="344">
        <v>178</v>
      </c>
      <c r="S1564" s="344">
        <v>198</v>
      </c>
      <c r="T1564" s="344">
        <v>193</v>
      </c>
      <c r="U1564" s="344">
        <v>227</v>
      </c>
      <c r="V1564" s="344">
        <v>227</v>
      </c>
      <c r="W1564" s="344">
        <v>25</v>
      </c>
      <c r="X1564" s="383">
        <v>28</v>
      </c>
      <c r="Y1564" s="384">
        <v>0.12</v>
      </c>
      <c r="Z1564" s="384">
        <v>0.25</v>
      </c>
      <c r="AA1564" s="384">
        <v>0.25</v>
      </c>
      <c r="AB1564" s="385">
        <v>0</v>
      </c>
      <c r="AC1564" s="385"/>
      <c r="AD1564" s="385">
        <v>22</v>
      </c>
      <c r="AE1564" s="385">
        <v>0</v>
      </c>
      <c r="AF1564" s="405">
        <v>1</v>
      </c>
      <c r="AG1564" s="333" t="s">
        <v>3972</v>
      </c>
      <c r="AH1564" s="388" t="s">
        <v>2538</v>
      </c>
      <c r="AI1564" s="388" t="s">
        <v>2539</v>
      </c>
      <c r="AJ1564" s="389">
        <v>12</v>
      </c>
      <c r="AK1564" s="390">
        <v>15</v>
      </c>
      <c r="AL1564" s="333">
        <v>42</v>
      </c>
      <c r="AM1564" s="333">
        <v>5.9658564814814818</v>
      </c>
      <c r="AN1564" s="440">
        <v>52.937083333333341</v>
      </c>
      <c r="AO1564" s="389">
        <v>21.927083333333332</v>
      </c>
      <c r="AP1564" s="388">
        <v>4.375</v>
      </c>
      <c r="AQ1564" s="389">
        <v>1</v>
      </c>
      <c r="AR1564" s="389">
        <v>1</v>
      </c>
      <c r="AS1564" s="389">
        <v>0</v>
      </c>
      <c r="AT1564" s="389">
        <v>0</v>
      </c>
      <c r="AU1564" s="389">
        <v>0</v>
      </c>
      <c r="AV1564" s="389">
        <v>3</v>
      </c>
      <c r="AW1564" s="350">
        <v>1</v>
      </c>
      <c r="AX1564" s="391">
        <v>1</v>
      </c>
      <c r="AY1564" s="83">
        <v>16</v>
      </c>
      <c r="AZ1564" s="5">
        <v>0</v>
      </c>
      <c r="BA1564" s="5" t="s">
        <v>1537</v>
      </c>
      <c r="BB1564" s="5" t="s">
        <v>1537</v>
      </c>
      <c r="BC1564" s="5" t="s">
        <v>1537</v>
      </c>
      <c r="BD1564" s="4" t="s">
        <v>3612</v>
      </c>
      <c r="BE1564" s="5">
        <v>0</v>
      </c>
      <c r="BF1564" s="5">
        <v>0</v>
      </c>
      <c r="BG1564" s="5">
        <v>1</v>
      </c>
      <c r="BH1564" s="5" t="s">
        <v>1537</v>
      </c>
      <c r="BI1564" s="289"/>
      <c r="BJ1564" s="297">
        <v>6</v>
      </c>
      <c r="BK1564" s="297">
        <v>16</v>
      </c>
    </row>
    <row r="1565" spans="1:63" x14ac:dyDescent="0.2">
      <c r="A1565" s="294" t="s">
        <v>5292</v>
      </c>
      <c r="B1565" s="290" t="s">
        <v>5293</v>
      </c>
      <c r="C1565" s="340">
        <v>113</v>
      </c>
      <c r="D1565" s="341">
        <v>134</v>
      </c>
      <c r="E1565" s="341">
        <v>152</v>
      </c>
      <c r="F1565" s="341">
        <v>155</v>
      </c>
      <c r="G1565" s="341">
        <v>159</v>
      </c>
      <c r="H1565" s="341">
        <v>177</v>
      </c>
      <c r="I1565" s="342">
        <v>214</v>
      </c>
      <c r="J1565" s="340">
        <v>6</v>
      </c>
      <c r="K1565" s="341">
        <v>10</v>
      </c>
      <c r="L1565" s="341">
        <v>28</v>
      </c>
      <c r="M1565" s="341">
        <v>56</v>
      </c>
      <c r="N1565" s="340">
        <v>113</v>
      </c>
      <c r="O1565" s="341">
        <v>169</v>
      </c>
      <c r="P1565" s="341">
        <v>183</v>
      </c>
      <c r="Q1565" s="343">
        <v>169</v>
      </c>
      <c r="R1565" s="344">
        <v>183</v>
      </c>
      <c r="S1565" s="344">
        <v>204</v>
      </c>
      <c r="T1565" s="344">
        <v>201</v>
      </c>
      <c r="U1565" s="344">
        <v>233</v>
      </c>
      <c r="V1565" s="344">
        <v>233</v>
      </c>
      <c r="W1565" s="344">
        <v>25</v>
      </c>
      <c r="X1565" s="383">
        <v>28</v>
      </c>
      <c r="Y1565" s="384">
        <v>0.12</v>
      </c>
      <c r="Z1565" s="384">
        <v>0.25</v>
      </c>
      <c r="AA1565" s="384">
        <v>0.25</v>
      </c>
      <c r="AB1565" s="346">
        <v>0</v>
      </c>
      <c r="AC1565" s="385"/>
      <c r="AD1565" s="385">
        <v>22</v>
      </c>
      <c r="AE1565" s="385">
        <v>0</v>
      </c>
      <c r="AF1565" s="405">
        <v>1</v>
      </c>
      <c r="AG1565" s="333" t="s">
        <v>3972</v>
      </c>
      <c r="AH1565" s="388" t="s">
        <v>2538</v>
      </c>
      <c r="AI1565" s="388" t="s">
        <v>2539</v>
      </c>
      <c r="AJ1565" s="389">
        <v>12</v>
      </c>
      <c r="AK1565" s="390">
        <v>15</v>
      </c>
      <c r="AL1565" s="333">
        <v>42</v>
      </c>
      <c r="AM1565" s="333">
        <v>5.9658564814814818</v>
      </c>
      <c r="AN1565" s="440">
        <v>52.937083333333341</v>
      </c>
      <c r="AO1565" s="389">
        <v>21.927083333333332</v>
      </c>
      <c r="AP1565" s="388">
        <v>4.375</v>
      </c>
      <c r="AQ1565" s="389">
        <v>1</v>
      </c>
      <c r="AR1565" s="389">
        <v>1</v>
      </c>
      <c r="AS1565" s="389">
        <v>0</v>
      </c>
      <c r="AT1565" s="389">
        <v>0</v>
      </c>
      <c r="AU1565" s="389">
        <v>0</v>
      </c>
      <c r="AV1565" s="389">
        <v>3</v>
      </c>
      <c r="AW1565" s="350">
        <v>1</v>
      </c>
      <c r="AX1565" s="391">
        <v>1</v>
      </c>
      <c r="AY1565" s="83">
        <v>16</v>
      </c>
      <c r="AZ1565" s="5">
        <v>0</v>
      </c>
      <c r="BA1565" s="5" t="s">
        <v>1537</v>
      </c>
      <c r="BB1565" s="5" t="s">
        <v>1537</v>
      </c>
      <c r="BC1565" s="5" t="s">
        <v>1537</v>
      </c>
      <c r="BD1565" s="4" t="s">
        <v>3612</v>
      </c>
      <c r="BE1565" s="5">
        <v>0</v>
      </c>
      <c r="BF1565" s="5">
        <v>0</v>
      </c>
      <c r="BG1565" s="5">
        <v>1</v>
      </c>
      <c r="BH1565" s="5" t="s">
        <v>1537</v>
      </c>
      <c r="BI1565" s="289"/>
      <c r="BJ1565" s="297">
        <v>6</v>
      </c>
      <c r="BK1565" s="297">
        <v>16</v>
      </c>
    </row>
    <row r="1566" spans="1:63" x14ac:dyDescent="0.2">
      <c r="A1566" s="294" t="s">
        <v>5294</v>
      </c>
      <c r="B1566" s="290" t="s">
        <v>5295</v>
      </c>
      <c r="C1566" s="340">
        <v>117</v>
      </c>
      <c r="D1566" s="341">
        <v>142</v>
      </c>
      <c r="E1566" s="341">
        <v>163</v>
      </c>
      <c r="F1566" s="341">
        <v>167</v>
      </c>
      <c r="G1566" s="341">
        <v>171</v>
      </c>
      <c r="H1566" s="341">
        <v>190</v>
      </c>
      <c r="I1566" s="342">
        <v>233</v>
      </c>
      <c r="J1566" s="340">
        <v>8</v>
      </c>
      <c r="K1566" s="341">
        <v>14</v>
      </c>
      <c r="L1566" s="341">
        <v>33</v>
      </c>
      <c r="M1566" s="341">
        <v>66</v>
      </c>
      <c r="N1566" s="340">
        <v>117</v>
      </c>
      <c r="O1566" s="341">
        <v>183</v>
      </c>
      <c r="P1566" s="341">
        <v>196</v>
      </c>
      <c r="Q1566" s="343">
        <v>183</v>
      </c>
      <c r="R1566" s="344">
        <v>196</v>
      </c>
      <c r="S1566" s="344">
        <v>226</v>
      </c>
      <c r="T1566" s="344">
        <v>219</v>
      </c>
      <c r="U1566" s="344">
        <v>254</v>
      </c>
      <c r="V1566" s="344">
        <v>254</v>
      </c>
      <c r="W1566" s="344">
        <v>25</v>
      </c>
      <c r="X1566" s="383">
        <v>28</v>
      </c>
      <c r="Y1566" s="384">
        <v>0.12</v>
      </c>
      <c r="Z1566" s="384">
        <v>0.25</v>
      </c>
      <c r="AA1566" s="384">
        <v>0.25</v>
      </c>
      <c r="AB1566" s="346">
        <v>0</v>
      </c>
      <c r="AC1566" s="385"/>
      <c r="AD1566" s="385">
        <v>22</v>
      </c>
      <c r="AE1566" s="385">
        <v>0</v>
      </c>
      <c r="AF1566" s="405">
        <v>1</v>
      </c>
      <c r="AG1566" s="333" t="s">
        <v>3972</v>
      </c>
      <c r="AH1566" s="388" t="s">
        <v>2538</v>
      </c>
      <c r="AI1566" s="388" t="s">
        <v>2539</v>
      </c>
      <c r="AJ1566" s="389">
        <v>12</v>
      </c>
      <c r="AK1566" s="390">
        <v>15</v>
      </c>
      <c r="AL1566" s="333">
        <v>42</v>
      </c>
      <c r="AM1566" s="333">
        <v>5.9658564814814818</v>
      </c>
      <c r="AN1566" s="440">
        <v>52.937083333333341</v>
      </c>
      <c r="AO1566" s="389">
        <v>21.927083333333332</v>
      </c>
      <c r="AP1566" s="388">
        <v>4.375</v>
      </c>
      <c r="AQ1566" s="389">
        <v>1</v>
      </c>
      <c r="AR1566" s="389">
        <v>1</v>
      </c>
      <c r="AS1566" s="389">
        <v>0</v>
      </c>
      <c r="AT1566" s="389">
        <v>0</v>
      </c>
      <c r="AU1566" s="389">
        <v>0</v>
      </c>
      <c r="AV1566" s="389">
        <v>3</v>
      </c>
      <c r="AW1566" s="350">
        <v>1</v>
      </c>
      <c r="AX1566" s="391">
        <v>1</v>
      </c>
      <c r="AY1566" s="83">
        <v>16</v>
      </c>
      <c r="AZ1566" s="5">
        <v>0</v>
      </c>
      <c r="BA1566" s="5" t="s">
        <v>1537</v>
      </c>
      <c r="BB1566" s="5" t="s">
        <v>1537</v>
      </c>
      <c r="BC1566" s="5" t="s">
        <v>1537</v>
      </c>
      <c r="BD1566" s="4" t="s">
        <v>3612</v>
      </c>
      <c r="BE1566" s="5">
        <v>0</v>
      </c>
      <c r="BF1566" s="5">
        <v>0</v>
      </c>
      <c r="BG1566" s="5">
        <v>1</v>
      </c>
      <c r="BH1566" s="5" t="s">
        <v>1537</v>
      </c>
      <c r="BI1566" s="289"/>
      <c r="BJ1566" s="297">
        <v>8</v>
      </c>
      <c r="BK1566" s="297">
        <v>18</v>
      </c>
    </row>
    <row r="1567" spans="1:63" x14ac:dyDescent="0.2">
      <c r="A1567" s="294" t="s">
        <v>5296</v>
      </c>
      <c r="B1567" s="290" t="s">
        <v>5297</v>
      </c>
      <c r="C1567" s="340">
        <v>128</v>
      </c>
      <c r="D1567" s="341">
        <v>157</v>
      </c>
      <c r="E1567" s="341">
        <v>182</v>
      </c>
      <c r="F1567" s="341">
        <v>185</v>
      </c>
      <c r="G1567" s="341">
        <v>191</v>
      </c>
      <c r="H1567" s="341">
        <v>213</v>
      </c>
      <c r="I1567" s="342">
        <v>260</v>
      </c>
      <c r="J1567" s="340">
        <v>8</v>
      </c>
      <c r="K1567" s="341">
        <v>14</v>
      </c>
      <c r="L1567" s="341">
        <v>37</v>
      </c>
      <c r="M1567" s="341">
        <v>74</v>
      </c>
      <c r="N1567" s="340">
        <v>128</v>
      </c>
      <c r="O1567" s="341">
        <v>200</v>
      </c>
      <c r="P1567" s="341">
        <v>217</v>
      </c>
      <c r="Q1567" s="343">
        <v>200</v>
      </c>
      <c r="R1567" s="344">
        <v>217</v>
      </c>
      <c r="S1567" s="344">
        <v>240</v>
      </c>
      <c r="T1567" s="344">
        <v>233</v>
      </c>
      <c r="U1567" s="344">
        <v>271</v>
      </c>
      <c r="V1567" s="344">
        <v>271</v>
      </c>
      <c r="W1567" s="344">
        <v>25</v>
      </c>
      <c r="X1567" s="383">
        <v>28</v>
      </c>
      <c r="Y1567" s="384">
        <v>0.12</v>
      </c>
      <c r="Z1567" s="384">
        <v>0.25</v>
      </c>
      <c r="AA1567" s="384">
        <v>0.25</v>
      </c>
      <c r="AB1567" s="385">
        <v>0</v>
      </c>
      <c r="AC1567" s="385"/>
      <c r="AD1567" s="385">
        <v>22</v>
      </c>
      <c r="AE1567" s="385">
        <v>0</v>
      </c>
      <c r="AF1567" s="405">
        <v>1</v>
      </c>
      <c r="AG1567" s="333" t="s">
        <v>3972</v>
      </c>
      <c r="AH1567" s="388" t="s">
        <v>2538</v>
      </c>
      <c r="AI1567" s="388" t="s">
        <v>2539</v>
      </c>
      <c r="AJ1567" s="389">
        <v>12</v>
      </c>
      <c r="AK1567" s="390">
        <v>15</v>
      </c>
      <c r="AL1567" s="333">
        <v>42</v>
      </c>
      <c r="AM1567" s="333">
        <v>5.9658564814814818</v>
      </c>
      <c r="AN1567" s="440">
        <v>52.937083333333341</v>
      </c>
      <c r="AO1567" s="389">
        <v>21.927083333333332</v>
      </c>
      <c r="AP1567" s="388">
        <v>4.375</v>
      </c>
      <c r="AQ1567" s="389">
        <v>1</v>
      </c>
      <c r="AR1567" s="389">
        <v>1</v>
      </c>
      <c r="AS1567" s="389">
        <v>0</v>
      </c>
      <c r="AT1567" s="389">
        <v>0</v>
      </c>
      <c r="AU1567" s="389">
        <v>1</v>
      </c>
      <c r="AV1567" s="389">
        <v>3</v>
      </c>
      <c r="AW1567" s="350">
        <v>1</v>
      </c>
      <c r="AX1567" s="391">
        <v>1</v>
      </c>
      <c r="AY1567" s="83">
        <v>16</v>
      </c>
      <c r="AZ1567" s="5">
        <v>0</v>
      </c>
      <c r="BA1567" s="5" t="s">
        <v>1537</v>
      </c>
      <c r="BB1567" s="5" t="s">
        <v>1537</v>
      </c>
      <c r="BC1567" s="5" t="s">
        <v>1537</v>
      </c>
      <c r="BD1567" s="4" t="s">
        <v>3612</v>
      </c>
      <c r="BE1567" s="5">
        <v>0</v>
      </c>
      <c r="BF1567" s="5">
        <v>0</v>
      </c>
      <c r="BG1567" s="5">
        <v>1</v>
      </c>
      <c r="BH1567" s="5" t="s">
        <v>1537</v>
      </c>
      <c r="BI1567" s="289"/>
      <c r="BJ1567" s="297">
        <v>8</v>
      </c>
      <c r="BK1567" s="297">
        <v>20</v>
      </c>
    </row>
    <row r="1568" spans="1:63" x14ac:dyDescent="0.2">
      <c r="A1568" s="294" t="s">
        <v>495</v>
      </c>
      <c r="B1568" s="290" t="s">
        <v>2542</v>
      </c>
      <c r="C1568" s="340">
        <v>129</v>
      </c>
      <c r="D1568" s="341">
        <v>153</v>
      </c>
      <c r="E1568" s="341">
        <v>171</v>
      </c>
      <c r="F1568" s="341">
        <v>174</v>
      </c>
      <c r="G1568" s="341">
        <v>179</v>
      </c>
      <c r="H1568" s="341">
        <v>199</v>
      </c>
      <c r="I1568" s="342">
        <v>237</v>
      </c>
      <c r="J1568" s="340">
        <v>10</v>
      </c>
      <c r="K1568" s="341">
        <v>19</v>
      </c>
      <c r="L1568" s="341">
        <v>30</v>
      </c>
      <c r="M1568" s="341">
        <v>60</v>
      </c>
      <c r="N1568" s="340">
        <v>129</v>
      </c>
      <c r="O1568" s="341">
        <v>180</v>
      </c>
      <c r="P1568" s="341">
        <v>196</v>
      </c>
      <c r="Q1568" s="343">
        <v>180</v>
      </c>
      <c r="R1568" s="344">
        <v>196</v>
      </c>
      <c r="S1568" s="344">
        <v>217</v>
      </c>
      <c r="T1568" s="344">
        <v>227</v>
      </c>
      <c r="U1568" s="344">
        <v>235</v>
      </c>
      <c r="V1568" s="344">
        <v>235</v>
      </c>
      <c r="W1568" s="344">
        <v>25</v>
      </c>
      <c r="X1568" s="383">
        <v>28</v>
      </c>
      <c r="Y1568" s="384">
        <v>0.12</v>
      </c>
      <c r="Z1568" s="384">
        <v>0.25</v>
      </c>
      <c r="AA1568" s="384">
        <v>0.25</v>
      </c>
      <c r="AB1568" s="385">
        <v>0</v>
      </c>
      <c r="AC1568" s="385">
        <v>0</v>
      </c>
      <c r="AD1568" s="385">
        <v>22</v>
      </c>
      <c r="AE1568" s="385">
        <v>0</v>
      </c>
      <c r="AF1568" s="405">
        <v>1</v>
      </c>
      <c r="AG1568" s="333" t="s">
        <v>2539</v>
      </c>
      <c r="AH1568" s="388" t="s">
        <v>2538</v>
      </c>
      <c r="AI1568" s="388" t="s">
        <v>2539</v>
      </c>
      <c r="AJ1568" s="389">
        <v>12</v>
      </c>
      <c r="AK1568" s="390">
        <v>18</v>
      </c>
      <c r="AL1568" s="333">
        <v>30</v>
      </c>
      <c r="AM1568" s="333">
        <v>4.1532479745370372</v>
      </c>
      <c r="AN1568" s="440">
        <v>38.256666666666668</v>
      </c>
      <c r="AO1568" s="389">
        <v>16.0625</v>
      </c>
      <c r="AP1568" s="388">
        <v>3.75</v>
      </c>
      <c r="AQ1568" s="389">
        <v>1</v>
      </c>
      <c r="AR1568" s="389">
        <v>1</v>
      </c>
      <c r="AS1568" s="389">
        <v>0</v>
      </c>
      <c r="AT1568" s="389">
        <v>0</v>
      </c>
      <c r="AU1568" s="389">
        <v>2</v>
      </c>
      <c r="AV1568" s="389">
        <v>2</v>
      </c>
      <c r="AW1568" s="350">
        <v>1</v>
      </c>
      <c r="AX1568" s="391">
        <v>1</v>
      </c>
      <c r="AY1568" s="83">
        <v>13</v>
      </c>
      <c r="AZ1568" s="5">
        <v>0</v>
      </c>
      <c r="BA1568" s="5" t="s">
        <v>1537</v>
      </c>
      <c r="BB1568" s="5" t="s">
        <v>1537</v>
      </c>
      <c r="BC1568" s="5" t="s">
        <v>1537</v>
      </c>
      <c r="BD1568" s="4" t="s">
        <v>3612</v>
      </c>
      <c r="BE1568" s="5">
        <v>0</v>
      </c>
      <c r="BF1568" s="5">
        <v>0</v>
      </c>
      <c r="BG1568" s="5">
        <v>1</v>
      </c>
      <c r="BH1568" s="5" t="s">
        <v>1537</v>
      </c>
      <c r="BI1568" s="289"/>
      <c r="BJ1568" s="297">
        <v>10</v>
      </c>
      <c r="BK1568" s="297">
        <v>18</v>
      </c>
    </row>
    <row r="1569" spans="1:63" x14ac:dyDescent="0.2">
      <c r="A1569" s="294" t="s">
        <v>534</v>
      </c>
      <c r="B1569" s="290" t="s">
        <v>2581</v>
      </c>
      <c r="C1569" s="340">
        <v>181</v>
      </c>
      <c r="D1569" s="341">
        <v>204</v>
      </c>
      <c r="E1569" s="341">
        <v>224</v>
      </c>
      <c r="F1569" s="341">
        <v>228</v>
      </c>
      <c r="G1569" s="341">
        <v>235</v>
      </c>
      <c r="H1569" s="341">
        <v>257</v>
      </c>
      <c r="I1569" s="342">
        <v>298</v>
      </c>
      <c r="J1569" s="340">
        <v>15</v>
      </c>
      <c r="K1569" s="341">
        <v>30</v>
      </c>
      <c r="L1569" s="341">
        <v>31</v>
      </c>
      <c r="M1569" s="341">
        <v>63</v>
      </c>
      <c r="N1569" s="340">
        <v>181</v>
      </c>
      <c r="O1569" s="341">
        <v>235</v>
      </c>
      <c r="P1569" s="341">
        <v>253</v>
      </c>
      <c r="Q1569" s="343">
        <v>235</v>
      </c>
      <c r="R1569" s="344">
        <v>253</v>
      </c>
      <c r="S1569" s="344">
        <v>280</v>
      </c>
      <c r="T1569" s="344">
        <v>289</v>
      </c>
      <c r="U1569" s="344">
        <v>301</v>
      </c>
      <c r="V1569" s="344">
        <v>301</v>
      </c>
      <c r="W1569" s="344">
        <v>25</v>
      </c>
      <c r="X1569" s="383">
        <v>28</v>
      </c>
      <c r="Y1569" s="384">
        <v>0.12</v>
      </c>
      <c r="Z1569" s="384">
        <v>0.25</v>
      </c>
      <c r="AA1569" s="384">
        <v>0.25</v>
      </c>
      <c r="AB1569" s="385">
        <v>0</v>
      </c>
      <c r="AC1569" s="385">
        <v>0</v>
      </c>
      <c r="AD1569" s="385">
        <v>22</v>
      </c>
      <c r="AE1569" s="385">
        <v>0</v>
      </c>
      <c r="AF1569" s="405">
        <v>1</v>
      </c>
      <c r="AG1569" s="333" t="s">
        <v>2539</v>
      </c>
      <c r="AH1569" s="388" t="s">
        <v>2538</v>
      </c>
      <c r="AI1569" s="388" t="s">
        <v>2539</v>
      </c>
      <c r="AJ1569" s="389">
        <v>15</v>
      </c>
      <c r="AK1569" s="390">
        <v>18</v>
      </c>
      <c r="AL1569" s="333">
        <v>30</v>
      </c>
      <c r="AM1569" s="333">
        <v>5.1116898148148149</v>
      </c>
      <c r="AN1569" s="440">
        <v>44.357083333333335</v>
      </c>
      <c r="AO1569" s="389">
        <v>18.697916666666668</v>
      </c>
      <c r="AP1569" s="388">
        <v>3.75</v>
      </c>
      <c r="AQ1569" s="389">
        <v>1</v>
      </c>
      <c r="AR1569" s="389">
        <v>1</v>
      </c>
      <c r="AS1569" s="389">
        <v>0</v>
      </c>
      <c r="AT1569" s="389">
        <v>0</v>
      </c>
      <c r="AU1569" s="389">
        <v>2</v>
      </c>
      <c r="AV1569" s="389">
        <v>2</v>
      </c>
      <c r="AW1569" s="350">
        <v>1</v>
      </c>
      <c r="AX1569" s="391">
        <v>1</v>
      </c>
      <c r="AY1569" s="83">
        <v>14</v>
      </c>
      <c r="AZ1569" s="5">
        <v>0</v>
      </c>
      <c r="BA1569" s="5" t="s">
        <v>1537</v>
      </c>
      <c r="BB1569" s="5" t="s">
        <v>1537</v>
      </c>
      <c r="BC1569" s="5" t="s">
        <v>1537</v>
      </c>
      <c r="BD1569" s="4" t="s">
        <v>3612</v>
      </c>
      <c r="BE1569" s="5">
        <v>0</v>
      </c>
      <c r="BF1569" s="5">
        <v>0</v>
      </c>
      <c r="BG1569" s="5">
        <v>1</v>
      </c>
      <c r="BH1569" s="5" t="s">
        <v>1537</v>
      </c>
      <c r="BI1569" s="289"/>
      <c r="BJ1569" s="297">
        <v>15</v>
      </c>
      <c r="BK1569" s="297">
        <v>24</v>
      </c>
    </row>
    <row r="1570" spans="1:63" x14ac:dyDescent="0.2">
      <c r="A1570" s="294" t="s">
        <v>508</v>
      </c>
      <c r="B1570" s="290" t="s">
        <v>2555</v>
      </c>
      <c r="C1570" s="340">
        <v>137</v>
      </c>
      <c r="D1570" s="341">
        <v>164</v>
      </c>
      <c r="E1570" s="341">
        <v>188</v>
      </c>
      <c r="F1570" s="341">
        <v>192</v>
      </c>
      <c r="G1570" s="341">
        <v>198</v>
      </c>
      <c r="H1570" s="341">
        <v>218</v>
      </c>
      <c r="I1570" s="342">
        <v>264</v>
      </c>
      <c r="J1570" s="340">
        <v>12</v>
      </c>
      <c r="K1570" s="341">
        <v>24</v>
      </c>
      <c r="L1570" s="341">
        <v>36</v>
      </c>
      <c r="M1570" s="341">
        <v>72</v>
      </c>
      <c r="N1570" s="340">
        <v>137</v>
      </c>
      <c r="O1570" s="341">
        <v>202</v>
      </c>
      <c r="P1570" s="341">
        <v>218</v>
      </c>
      <c r="Q1570" s="343">
        <v>202</v>
      </c>
      <c r="R1570" s="344">
        <v>218</v>
      </c>
      <c r="S1570" s="344">
        <v>241</v>
      </c>
      <c r="T1570" s="344">
        <v>269</v>
      </c>
      <c r="U1570" s="344">
        <v>259</v>
      </c>
      <c r="V1570" s="344">
        <v>259</v>
      </c>
      <c r="W1570" s="344">
        <v>25</v>
      </c>
      <c r="X1570" s="383">
        <v>28</v>
      </c>
      <c r="Y1570" s="384">
        <v>0.12</v>
      </c>
      <c r="Z1570" s="384">
        <v>0.25</v>
      </c>
      <c r="AA1570" s="384">
        <v>0.25</v>
      </c>
      <c r="AB1570" s="385">
        <v>0</v>
      </c>
      <c r="AC1570" s="385">
        <v>0</v>
      </c>
      <c r="AD1570" s="385">
        <v>22</v>
      </c>
      <c r="AE1570" s="385">
        <v>0</v>
      </c>
      <c r="AF1570" s="405">
        <v>1</v>
      </c>
      <c r="AG1570" s="333" t="s">
        <v>2539</v>
      </c>
      <c r="AH1570" s="388" t="s">
        <v>2538</v>
      </c>
      <c r="AI1570" s="388" t="s">
        <v>2539</v>
      </c>
      <c r="AJ1570" s="389">
        <v>12</v>
      </c>
      <c r="AK1570" s="390">
        <v>18</v>
      </c>
      <c r="AL1570" s="333">
        <v>36</v>
      </c>
      <c r="AM1570" s="333">
        <v>4.9770326967592595</v>
      </c>
      <c r="AN1570" s="440">
        <v>43.276666666666671</v>
      </c>
      <c r="AO1570" s="389">
        <v>17.8125</v>
      </c>
      <c r="AP1570" s="388">
        <v>4.5</v>
      </c>
      <c r="AQ1570" s="389">
        <v>1</v>
      </c>
      <c r="AR1570" s="389">
        <v>1</v>
      </c>
      <c r="AS1570" s="389">
        <v>0</v>
      </c>
      <c r="AT1570" s="389">
        <v>0</v>
      </c>
      <c r="AU1570" s="389">
        <v>2</v>
      </c>
      <c r="AV1570" s="389">
        <v>2</v>
      </c>
      <c r="AW1570" s="350">
        <v>1</v>
      </c>
      <c r="AX1570" s="391">
        <v>1</v>
      </c>
      <c r="AY1570" s="83">
        <v>13</v>
      </c>
      <c r="AZ1570" s="5">
        <v>0</v>
      </c>
      <c r="BA1570" s="5" t="s">
        <v>1537</v>
      </c>
      <c r="BB1570" s="5" t="s">
        <v>1537</v>
      </c>
      <c r="BC1570" s="5" t="s">
        <v>1537</v>
      </c>
      <c r="BD1570" s="4" t="s">
        <v>3612</v>
      </c>
      <c r="BE1570" s="5">
        <v>0</v>
      </c>
      <c r="BF1570" s="5">
        <v>0</v>
      </c>
      <c r="BG1570" s="5">
        <v>1</v>
      </c>
      <c r="BH1570" s="5" t="s">
        <v>1537</v>
      </c>
      <c r="BI1570" s="289"/>
      <c r="BJ1570" s="297">
        <v>12</v>
      </c>
      <c r="BK1570" s="297">
        <v>20</v>
      </c>
    </row>
    <row r="1571" spans="1:63" x14ac:dyDescent="0.2">
      <c r="A1571" s="294" t="s">
        <v>547</v>
      </c>
      <c r="B1571" s="290" t="s">
        <v>2593</v>
      </c>
      <c r="C1571" s="340">
        <v>190</v>
      </c>
      <c r="D1571" s="341">
        <v>218</v>
      </c>
      <c r="E1571" s="341">
        <v>243</v>
      </c>
      <c r="F1571" s="341">
        <v>246</v>
      </c>
      <c r="G1571" s="341">
        <v>254</v>
      </c>
      <c r="H1571" s="341">
        <v>279</v>
      </c>
      <c r="I1571" s="342">
        <v>329</v>
      </c>
      <c r="J1571" s="340">
        <v>17</v>
      </c>
      <c r="K1571" s="341">
        <v>35</v>
      </c>
      <c r="L1571" s="341">
        <v>38</v>
      </c>
      <c r="M1571" s="341">
        <v>76</v>
      </c>
      <c r="N1571" s="340">
        <v>190</v>
      </c>
      <c r="O1571" s="341">
        <v>257</v>
      </c>
      <c r="P1571" s="341">
        <v>277</v>
      </c>
      <c r="Q1571" s="343">
        <v>257</v>
      </c>
      <c r="R1571" s="344">
        <v>277</v>
      </c>
      <c r="S1571" s="344">
        <v>306</v>
      </c>
      <c r="T1571" s="344">
        <v>334</v>
      </c>
      <c r="U1571" s="344">
        <v>326</v>
      </c>
      <c r="V1571" s="344">
        <v>326</v>
      </c>
      <c r="W1571" s="344">
        <v>25</v>
      </c>
      <c r="X1571" s="383">
        <v>28</v>
      </c>
      <c r="Y1571" s="384">
        <v>0.12</v>
      </c>
      <c r="Z1571" s="384">
        <v>0.25</v>
      </c>
      <c r="AA1571" s="384">
        <v>0.25</v>
      </c>
      <c r="AB1571" s="385">
        <v>0</v>
      </c>
      <c r="AC1571" s="385">
        <v>0</v>
      </c>
      <c r="AD1571" s="385">
        <v>22</v>
      </c>
      <c r="AE1571" s="385">
        <v>0</v>
      </c>
      <c r="AF1571" s="405">
        <v>1</v>
      </c>
      <c r="AG1571" s="333" t="s">
        <v>2539</v>
      </c>
      <c r="AH1571" s="388" t="s">
        <v>2538</v>
      </c>
      <c r="AI1571" s="388" t="s">
        <v>2539</v>
      </c>
      <c r="AJ1571" s="389">
        <v>15</v>
      </c>
      <c r="AK1571" s="390">
        <v>18</v>
      </c>
      <c r="AL1571" s="333">
        <v>36</v>
      </c>
      <c r="AM1571" s="333">
        <v>6.1255787037037033</v>
      </c>
      <c r="AN1571" s="440">
        <v>49.927083333333343</v>
      </c>
      <c r="AO1571" s="389">
        <v>20.697916666666668</v>
      </c>
      <c r="AP1571" s="388">
        <v>4.5</v>
      </c>
      <c r="AQ1571" s="389">
        <v>1</v>
      </c>
      <c r="AR1571" s="389">
        <v>1</v>
      </c>
      <c r="AS1571" s="389">
        <v>0</v>
      </c>
      <c r="AT1571" s="389">
        <v>0</v>
      </c>
      <c r="AU1571" s="389">
        <v>2</v>
      </c>
      <c r="AV1571" s="389">
        <v>2</v>
      </c>
      <c r="AW1571" s="350">
        <v>1</v>
      </c>
      <c r="AX1571" s="391">
        <v>1</v>
      </c>
      <c r="AY1571" s="83">
        <v>14</v>
      </c>
      <c r="AZ1571" s="5">
        <v>0</v>
      </c>
      <c r="BA1571" s="5" t="s">
        <v>1537</v>
      </c>
      <c r="BB1571" s="5" t="s">
        <v>1537</v>
      </c>
      <c r="BC1571" s="5" t="s">
        <v>1537</v>
      </c>
      <c r="BD1571" s="4" t="s">
        <v>3612</v>
      </c>
      <c r="BE1571" s="5">
        <v>0</v>
      </c>
      <c r="BF1571" s="5">
        <v>0</v>
      </c>
      <c r="BG1571" s="5">
        <v>1</v>
      </c>
      <c r="BH1571" s="5" t="s">
        <v>1537</v>
      </c>
      <c r="BI1571" s="289"/>
      <c r="BJ1571" s="297">
        <v>17</v>
      </c>
      <c r="BK1571" s="297">
        <v>26</v>
      </c>
    </row>
    <row r="1572" spans="1:63" x14ac:dyDescent="0.2">
      <c r="A1572" s="294" t="s">
        <v>5298</v>
      </c>
      <c r="B1572" s="290" t="s">
        <v>5299</v>
      </c>
      <c r="C1572" s="340">
        <v>153</v>
      </c>
      <c r="D1572" s="341">
        <v>185</v>
      </c>
      <c r="E1572" s="341">
        <v>212</v>
      </c>
      <c r="F1572" s="341">
        <v>215</v>
      </c>
      <c r="G1572" s="341">
        <v>224</v>
      </c>
      <c r="H1572" s="341">
        <v>246</v>
      </c>
      <c r="I1572" s="342">
        <v>301</v>
      </c>
      <c r="J1572" s="340">
        <v>14</v>
      </c>
      <c r="K1572" s="341">
        <v>27</v>
      </c>
      <c r="L1572" s="341">
        <v>41</v>
      </c>
      <c r="M1572" s="341">
        <v>87</v>
      </c>
      <c r="N1572" s="340">
        <v>153</v>
      </c>
      <c r="O1572" s="341">
        <v>223</v>
      </c>
      <c r="P1572" s="341">
        <v>241</v>
      </c>
      <c r="Q1572" s="343">
        <v>223</v>
      </c>
      <c r="R1572" s="344">
        <v>241</v>
      </c>
      <c r="S1572" s="344">
        <v>270</v>
      </c>
      <c r="T1572" s="344">
        <v>290</v>
      </c>
      <c r="U1572" s="344">
        <v>289</v>
      </c>
      <c r="V1572" s="344">
        <v>289</v>
      </c>
      <c r="W1572" s="344">
        <v>25</v>
      </c>
      <c r="X1572" s="383">
        <v>28</v>
      </c>
      <c r="Y1572" s="384">
        <v>0.12</v>
      </c>
      <c r="Z1572" s="384">
        <v>0.25</v>
      </c>
      <c r="AA1572" s="384">
        <v>0.25</v>
      </c>
      <c r="AB1572" s="385">
        <v>0</v>
      </c>
      <c r="AC1572" s="385"/>
      <c r="AD1572" s="385">
        <v>33</v>
      </c>
      <c r="AE1572" s="385">
        <v>0</v>
      </c>
      <c r="AF1572" s="405">
        <v>1</v>
      </c>
      <c r="AG1572" s="333" t="s">
        <v>2539</v>
      </c>
      <c r="AH1572" s="388" t="s">
        <v>2538</v>
      </c>
      <c r="AI1572" s="388" t="s">
        <v>2539</v>
      </c>
      <c r="AJ1572" s="389">
        <v>12</v>
      </c>
      <c r="AK1572" s="390">
        <v>18</v>
      </c>
      <c r="AL1572" s="333">
        <v>39</v>
      </c>
      <c r="AM1572" s="333">
        <v>6.1255787037037033</v>
      </c>
      <c r="AN1572" s="440">
        <v>49.927083333333343</v>
      </c>
      <c r="AO1572" s="389">
        <v>20.697916666666668</v>
      </c>
      <c r="AP1572" s="388">
        <v>4.5</v>
      </c>
      <c r="AQ1572" s="389">
        <v>1</v>
      </c>
      <c r="AR1572" s="389">
        <v>1</v>
      </c>
      <c r="AS1572" s="389">
        <v>0</v>
      </c>
      <c r="AT1572" s="389">
        <v>0</v>
      </c>
      <c r="AU1572" s="389">
        <v>2</v>
      </c>
      <c r="AV1572" s="389">
        <v>2</v>
      </c>
      <c r="AW1572" s="350">
        <v>1</v>
      </c>
      <c r="AX1572" s="391">
        <v>1</v>
      </c>
      <c r="AY1572" s="83">
        <v>14</v>
      </c>
      <c r="AZ1572" s="5">
        <v>0</v>
      </c>
      <c r="BA1572" s="5" t="s">
        <v>1537</v>
      </c>
      <c r="BB1572" s="5" t="s">
        <v>1537</v>
      </c>
      <c r="BC1572" s="5" t="s">
        <v>1537</v>
      </c>
      <c r="BD1572" s="4" t="s">
        <v>3612</v>
      </c>
      <c r="BE1572" s="5">
        <v>0</v>
      </c>
      <c r="BF1572" s="5">
        <v>0</v>
      </c>
      <c r="BG1572" s="5">
        <v>1</v>
      </c>
      <c r="BH1572" s="5" t="s">
        <v>1537</v>
      </c>
      <c r="BI1572" s="289"/>
      <c r="BJ1572" s="297">
        <v>14</v>
      </c>
      <c r="BK1572" s="297">
        <v>23</v>
      </c>
    </row>
    <row r="1573" spans="1:63" x14ac:dyDescent="0.2">
      <c r="A1573" s="294" t="s">
        <v>5300</v>
      </c>
      <c r="B1573" s="290" t="s">
        <v>5301</v>
      </c>
      <c r="C1573" s="340">
        <v>207</v>
      </c>
      <c r="D1573" s="341">
        <v>239</v>
      </c>
      <c r="E1573" s="341">
        <v>267</v>
      </c>
      <c r="F1573" s="341">
        <v>271</v>
      </c>
      <c r="G1573" s="341">
        <v>280</v>
      </c>
      <c r="H1573" s="341">
        <v>308</v>
      </c>
      <c r="I1573" s="342">
        <v>363</v>
      </c>
      <c r="J1573" s="340">
        <v>18</v>
      </c>
      <c r="K1573" s="341">
        <v>40</v>
      </c>
      <c r="L1573" s="341">
        <v>41</v>
      </c>
      <c r="M1573" s="341">
        <v>88</v>
      </c>
      <c r="N1573" s="340">
        <v>207</v>
      </c>
      <c r="O1573" s="341">
        <v>278</v>
      </c>
      <c r="P1573" s="341">
        <v>301</v>
      </c>
      <c r="Q1573" s="343">
        <v>278</v>
      </c>
      <c r="R1573" s="344">
        <v>301</v>
      </c>
      <c r="S1573" s="344">
        <v>335</v>
      </c>
      <c r="T1573" s="344">
        <v>352</v>
      </c>
      <c r="U1573" s="344">
        <v>354</v>
      </c>
      <c r="V1573" s="344">
        <v>354</v>
      </c>
      <c r="W1573" s="344">
        <v>25</v>
      </c>
      <c r="X1573" s="383">
        <v>28</v>
      </c>
      <c r="Y1573" s="384">
        <v>0.12</v>
      </c>
      <c r="Z1573" s="384">
        <v>0.25</v>
      </c>
      <c r="AA1573" s="384">
        <v>0.25</v>
      </c>
      <c r="AB1573" s="385">
        <v>0</v>
      </c>
      <c r="AC1573" s="385"/>
      <c r="AD1573" s="385">
        <v>33</v>
      </c>
      <c r="AE1573" s="385">
        <v>0</v>
      </c>
      <c r="AF1573" s="405">
        <v>1</v>
      </c>
      <c r="AG1573" s="333" t="s">
        <v>2539</v>
      </c>
      <c r="AH1573" s="388" t="s">
        <v>2538</v>
      </c>
      <c r="AI1573" s="388" t="s">
        <v>2539</v>
      </c>
      <c r="AJ1573" s="389">
        <v>15</v>
      </c>
      <c r="AK1573" s="390">
        <v>18</v>
      </c>
      <c r="AL1573" s="333">
        <v>36</v>
      </c>
      <c r="AM1573" s="333">
        <v>6.1255787037037033</v>
      </c>
      <c r="AN1573" s="440">
        <v>49.927083333333343</v>
      </c>
      <c r="AO1573" s="389">
        <v>20.697916666666668</v>
      </c>
      <c r="AP1573" s="388">
        <v>4.5</v>
      </c>
      <c r="AQ1573" s="389">
        <v>1</v>
      </c>
      <c r="AR1573" s="389">
        <v>1</v>
      </c>
      <c r="AS1573" s="389">
        <v>0</v>
      </c>
      <c r="AT1573" s="389">
        <v>0</v>
      </c>
      <c r="AU1573" s="389">
        <v>2</v>
      </c>
      <c r="AV1573" s="389">
        <v>2</v>
      </c>
      <c r="AW1573" s="350">
        <v>1</v>
      </c>
      <c r="AX1573" s="391">
        <v>1</v>
      </c>
      <c r="AY1573" s="83">
        <v>14</v>
      </c>
      <c r="AZ1573" s="5">
        <v>0</v>
      </c>
      <c r="BA1573" s="5" t="s">
        <v>1537</v>
      </c>
      <c r="BB1573" s="5" t="s">
        <v>1537</v>
      </c>
      <c r="BC1573" s="5" t="s">
        <v>1537</v>
      </c>
      <c r="BD1573" s="4" t="s">
        <v>3612</v>
      </c>
      <c r="BE1573" s="5">
        <v>0</v>
      </c>
      <c r="BF1573" s="5">
        <v>0</v>
      </c>
      <c r="BG1573" s="5">
        <v>1</v>
      </c>
      <c r="BH1573" s="5" t="s">
        <v>1537</v>
      </c>
      <c r="BI1573" s="289"/>
      <c r="BJ1573" s="297">
        <v>18</v>
      </c>
      <c r="BK1573" s="297">
        <v>28</v>
      </c>
    </row>
    <row r="1574" spans="1:63" x14ac:dyDescent="0.2">
      <c r="A1574" s="294" t="s">
        <v>521</v>
      </c>
      <c r="B1574" s="290" t="s">
        <v>2568</v>
      </c>
      <c r="C1574" s="340">
        <v>159</v>
      </c>
      <c r="D1574" s="341">
        <v>192</v>
      </c>
      <c r="E1574" s="341">
        <v>220</v>
      </c>
      <c r="F1574" s="341">
        <v>223</v>
      </c>
      <c r="G1574" s="341">
        <v>232</v>
      </c>
      <c r="H1574" s="341">
        <v>255</v>
      </c>
      <c r="I1574" s="342">
        <v>312</v>
      </c>
      <c r="J1574" s="340">
        <v>14</v>
      </c>
      <c r="K1574" s="341">
        <v>28</v>
      </c>
      <c r="L1574" s="341">
        <v>43</v>
      </c>
      <c r="M1574" s="341">
        <v>87</v>
      </c>
      <c r="N1574" s="340">
        <v>159</v>
      </c>
      <c r="O1574" s="341">
        <v>231</v>
      </c>
      <c r="P1574" s="341">
        <v>250</v>
      </c>
      <c r="Q1574" s="343">
        <v>231</v>
      </c>
      <c r="R1574" s="344">
        <v>250</v>
      </c>
      <c r="S1574" s="344">
        <v>280</v>
      </c>
      <c r="T1574" s="344">
        <v>300</v>
      </c>
      <c r="U1574" s="344">
        <v>299</v>
      </c>
      <c r="V1574" s="344">
        <v>299</v>
      </c>
      <c r="W1574" s="344">
        <v>25</v>
      </c>
      <c r="X1574" s="383">
        <v>28</v>
      </c>
      <c r="Y1574" s="384">
        <v>0.12</v>
      </c>
      <c r="Z1574" s="384">
        <v>0.25</v>
      </c>
      <c r="AA1574" s="384">
        <v>0.25</v>
      </c>
      <c r="AB1574" s="385">
        <v>0</v>
      </c>
      <c r="AC1574" s="385">
        <v>0</v>
      </c>
      <c r="AD1574" s="385">
        <v>33</v>
      </c>
      <c r="AE1574" s="385">
        <v>0</v>
      </c>
      <c r="AF1574" s="405">
        <v>1</v>
      </c>
      <c r="AG1574" s="333" t="s">
        <v>2539</v>
      </c>
      <c r="AH1574" s="388" t="s">
        <v>2538</v>
      </c>
      <c r="AI1574" s="388" t="s">
        <v>2539</v>
      </c>
      <c r="AJ1574" s="389">
        <v>12</v>
      </c>
      <c r="AK1574" s="390">
        <v>18</v>
      </c>
      <c r="AL1574" s="333">
        <v>42</v>
      </c>
      <c r="AM1574" s="333">
        <v>5.8008174189814818</v>
      </c>
      <c r="AN1574" s="440">
        <v>51.804166666666667</v>
      </c>
      <c r="AO1574" s="389">
        <v>20.822916666666664</v>
      </c>
      <c r="AP1574" s="388">
        <v>5.25</v>
      </c>
      <c r="AQ1574" s="389">
        <v>1</v>
      </c>
      <c r="AR1574" s="389">
        <v>1</v>
      </c>
      <c r="AS1574" s="389">
        <v>0</v>
      </c>
      <c r="AT1574" s="389">
        <v>0</v>
      </c>
      <c r="AU1574" s="389">
        <v>3</v>
      </c>
      <c r="AV1574" s="389">
        <v>3</v>
      </c>
      <c r="AW1574" s="350">
        <v>1</v>
      </c>
      <c r="AX1574" s="391">
        <v>1</v>
      </c>
      <c r="AY1574" s="83">
        <v>15</v>
      </c>
      <c r="AZ1574" s="5">
        <v>0</v>
      </c>
      <c r="BA1574" s="5" t="s">
        <v>1537</v>
      </c>
      <c r="BB1574" s="5" t="s">
        <v>1537</v>
      </c>
      <c r="BC1574" s="5" t="s">
        <v>1537</v>
      </c>
      <c r="BD1574" s="4" t="s">
        <v>3612</v>
      </c>
      <c r="BE1574" s="5">
        <v>0</v>
      </c>
      <c r="BF1574" s="5">
        <v>0</v>
      </c>
      <c r="BG1574" s="5">
        <v>1</v>
      </c>
      <c r="BH1574" s="5" t="s">
        <v>1537</v>
      </c>
      <c r="BI1574" s="289"/>
      <c r="BJ1574" s="297">
        <v>14</v>
      </c>
      <c r="BK1574" s="297">
        <v>24</v>
      </c>
    </row>
    <row r="1575" spans="1:63" x14ac:dyDescent="0.2">
      <c r="A1575" s="294" t="s">
        <v>560</v>
      </c>
      <c r="B1575" s="290" t="s">
        <v>2605</v>
      </c>
      <c r="C1575" s="340">
        <v>215</v>
      </c>
      <c r="D1575" s="341">
        <v>248</v>
      </c>
      <c r="E1575" s="341">
        <v>277</v>
      </c>
      <c r="F1575" s="341">
        <v>281</v>
      </c>
      <c r="G1575" s="341">
        <v>290</v>
      </c>
      <c r="H1575" s="341">
        <v>319</v>
      </c>
      <c r="I1575" s="342">
        <v>376</v>
      </c>
      <c r="J1575" s="340">
        <v>19</v>
      </c>
      <c r="K1575" s="341">
        <v>41</v>
      </c>
      <c r="L1575" s="341">
        <v>43</v>
      </c>
      <c r="M1575" s="341">
        <v>88</v>
      </c>
      <c r="N1575" s="340">
        <v>215</v>
      </c>
      <c r="O1575" s="341">
        <v>288</v>
      </c>
      <c r="P1575" s="341">
        <v>312</v>
      </c>
      <c r="Q1575" s="343">
        <v>288</v>
      </c>
      <c r="R1575" s="344">
        <v>312</v>
      </c>
      <c r="S1575" s="344">
        <v>347</v>
      </c>
      <c r="T1575" s="344">
        <v>365</v>
      </c>
      <c r="U1575" s="344">
        <v>367</v>
      </c>
      <c r="V1575" s="344">
        <v>367</v>
      </c>
      <c r="W1575" s="344">
        <v>25</v>
      </c>
      <c r="X1575" s="383">
        <v>28</v>
      </c>
      <c r="Y1575" s="384">
        <v>0.12</v>
      </c>
      <c r="Z1575" s="384">
        <v>0.25</v>
      </c>
      <c r="AA1575" s="384">
        <v>0.25</v>
      </c>
      <c r="AB1575" s="385">
        <v>0</v>
      </c>
      <c r="AC1575" s="385">
        <v>0</v>
      </c>
      <c r="AD1575" s="385">
        <v>33</v>
      </c>
      <c r="AE1575" s="385">
        <v>0</v>
      </c>
      <c r="AF1575" s="405">
        <v>1</v>
      </c>
      <c r="AG1575" s="333" t="s">
        <v>2539</v>
      </c>
      <c r="AH1575" s="388" t="s">
        <v>2538</v>
      </c>
      <c r="AI1575" s="388" t="s">
        <v>2539</v>
      </c>
      <c r="AJ1575" s="389">
        <v>15</v>
      </c>
      <c r="AK1575" s="390">
        <v>18</v>
      </c>
      <c r="AL1575" s="333">
        <v>42</v>
      </c>
      <c r="AM1575" s="333">
        <v>7.1394675925925926</v>
      </c>
      <c r="AN1575" s="440">
        <v>59.912083333333342</v>
      </c>
      <c r="AO1575" s="389">
        <v>24.302083333333332</v>
      </c>
      <c r="AP1575" s="388">
        <v>5.25</v>
      </c>
      <c r="AQ1575" s="389">
        <v>1</v>
      </c>
      <c r="AR1575" s="389">
        <v>1</v>
      </c>
      <c r="AS1575" s="389">
        <v>0</v>
      </c>
      <c r="AT1575" s="389">
        <v>0</v>
      </c>
      <c r="AU1575" s="389">
        <v>3</v>
      </c>
      <c r="AV1575" s="389">
        <v>3</v>
      </c>
      <c r="AW1575" s="350">
        <v>1</v>
      </c>
      <c r="AX1575" s="391">
        <v>1</v>
      </c>
      <c r="AY1575" s="83">
        <v>16</v>
      </c>
      <c r="AZ1575" s="5">
        <v>0</v>
      </c>
      <c r="BA1575" s="5" t="s">
        <v>1537</v>
      </c>
      <c r="BB1575" s="5" t="s">
        <v>1537</v>
      </c>
      <c r="BC1575" s="5" t="s">
        <v>1537</v>
      </c>
      <c r="BD1575" s="4" t="s">
        <v>3612</v>
      </c>
      <c r="BE1575" s="5">
        <v>0</v>
      </c>
      <c r="BF1575" s="5">
        <v>0</v>
      </c>
      <c r="BG1575" s="5">
        <v>1</v>
      </c>
      <c r="BH1575" s="5" t="s">
        <v>1537</v>
      </c>
      <c r="BI1575" s="289"/>
      <c r="BJ1575" s="297">
        <v>19</v>
      </c>
      <c r="BK1575" s="297">
        <v>29</v>
      </c>
    </row>
    <row r="1576" spans="1:63" x14ac:dyDescent="0.2">
      <c r="A1576" s="294" t="s">
        <v>5302</v>
      </c>
      <c r="B1576" s="290" t="s">
        <v>5303</v>
      </c>
      <c r="C1576" s="340">
        <v>111</v>
      </c>
      <c r="D1576" s="341">
        <v>129</v>
      </c>
      <c r="E1576" s="341">
        <v>144</v>
      </c>
      <c r="F1576" s="341">
        <v>147</v>
      </c>
      <c r="G1576" s="341">
        <v>151</v>
      </c>
      <c r="H1576" s="341">
        <v>166</v>
      </c>
      <c r="I1576" s="342">
        <v>197</v>
      </c>
      <c r="J1576" s="340">
        <v>6</v>
      </c>
      <c r="K1576" s="341">
        <v>11</v>
      </c>
      <c r="L1576" s="341">
        <v>24</v>
      </c>
      <c r="M1576" s="341">
        <v>48</v>
      </c>
      <c r="N1576" s="340">
        <v>111</v>
      </c>
      <c r="O1576" s="341">
        <v>162</v>
      </c>
      <c r="P1576" s="341">
        <v>177</v>
      </c>
      <c r="Q1576" s="343">
        <v>162</v>
      </c>
      <c r="R1576" s="344">
        <v>177</v>
      </c>
      <c r="S1576" s="344">
        <v>195</v>
      </c>
      <c r="T1576" s="344">
        <v>189</v>
      </c>
      <c r="U1576" s="344">
        <v>225</v>
      </c>
      <c r="V1576" s="344">
        <v>225</v>
      </c>
      <c r="W1576" s="344">
        <v>25</v>
      </c>
      <c r="X1576" s="383">
        <v>28</v>
      </c>
      <c r="Y1576" s="384">
        <v>0.12</v>
      </c>
      <c r="Z1576" s="384">
        <v>0.25</v>
      </c>
      <c r="AA1576" s="384">
        <v>0.25</v>
      </c>
      <c r="AB1576" s="385">
        <v>0</v>
      </c>
      <c r="AC1576" s="385"/>
      <c r="AD1576" s="385">
        <v>22</v>
      </c>
      <c r="AE1576" s="385">
        <v>0</v>
      </c>
      <c r="AF1576" s="405">
        <v>1</v>
      </c>
      <c r="AG1576" s="333" t="s">
        <v>3972</v>
      </c>
      <c r="AH1576" s="388" t="s">
        <v>2538</v>
      </c>
      <c r="AI1576" s="388" t="s">
        <v>2539</v>
      </c>
      <c r="AJ1576" s="389">
        <v>12</v>
      </c>
      <c r="AK1576" s="390">
        <v>18</v>
      </c>
      <c r="AL1576" s="333">
        <v>42</v>
      </c>
      <c r="AM1576" s="333">
        <v>7.1394675925925926</v>
      </c>
      <c r="AN1576" s="440">
        <v>59.912083333333342</v>
      </c>
      <c r="AO1576" s="389">
        <v>24.302083333333332</v>
      </c>
      <c r="AP1576" s="388">
        <v>5.25</v>
      </c>
      <c r="AQ1576" s="389">
        <v>1</v>
      </c>
      <c r="AR1576" s="389">
        <v>1</v>
      </c>
      <c r="AS1576" s="389">
        <v>0</v>
      </c>
      <c r="AT1576" s="389">
        <v>0</v>
      </c>
      <c r="AU1576" s="389">
        <v>0</v>
      </c>
      <c r="AV1576" s="389">
        <v>3</v>
      </c>
      <c r="AW1576" s="350">
        <v>1</v>
      </c>
      <c r="AX1576" s="391">
        <v>1</v>
      </c>
      <c r="AY1576" s="83">
        <v>16</v>
      </c>
      <c r="AZ1576" s="5">
        <v>0</v>
      </c>
      <c r="BA1576" s="5" t="s">
        <v>1537</v>
      </c>
      <c r="BB1576" s="5" t="s">
        <v>1537</v>
      </c>
      <c r="BC1576" s="5" t="s">
        <v>1537</v>
      </c>
      <c r="BD1576" s="4" t="s">
        <v>3612</v>
      </c>
      <c r="BE1576" s="5">
        <v>0</v>
      </c>
      <c r="BF1576" s="5">
        <v>0</v>
      </c>
      <c r="BG1576" s="5">
        <v>1</v>
      </c>
      <c r="BH1576" s="5" t="s">
        <v>1537</v>
      </c>
      <c r="BI1576" s="289"/>
      <c r="BJ1576" s="297">
        <v>6</v>
      </c>
      <c r="BK1576" s="297">
        <v>16</v>
      </c>
    </row>
    <row r="1577" spans="1:63" x14ac:dyDescent="0.2">
      <c r="A1577" s="294" t="s">
        <v>5304</v>
      </c>
      <c r="B1577" s="290" t="s">
        <v>5305</v>
      </c>
      <c r="C1577" s="340">
        <v>113</v>
      </c>
      <c r="D1577" s="341">
        <v>132</v>
      </c>
      <c r="E1577" s="341">
        <v>149</v>
      </c>
      <c r="F1577" s="341">
        <v>152</v>
      </c>
      <c r="G1577" s="341">
        <v>156</v>
      </c>
      <c r="H1577" s="341">
        <v>173</v>
      </c>
      <c r="I1577" s="342">
        <v>207</v>
      </c>
      <c r="J1577" s="340">
        <v>6</v>
      </c>
      <c r="K1577" s="341">
        <v>11</v>
      </c>
      <c r="L1577" s="341">
        <v>24</v>
      </c>
      <c r="M1577" s="341">
        <v>48</v>
      </c>
      <c r="N1577" s="340">
        <v>113</v>
      </c>
      <c r="O1577" s="341">
        <v>167</v>
      </c>
      <c r="P1577" s="341">
        <v>181</v>
      </c>
      <c r="Q1577" s="343">
        <v>167</v>
      </c>
      <c r="R1577" s="344">
        <v>181</v>
      </c>
      <c r="S1577" s="344">
        <v>201</v>
      </c>
      <c r="T1577" s="344">
        <v>196</v>
      </c>
      <c r="U1577" s="344">
        <v>231</v>
      </c>
      <c r="V1577" s="344">
        <v>231</v>
      </c>
      <c r="W1577" s="344">
        <v>25</v>
      </c>
      <c r="X1577" s="383">
        <v>28</v>
      </c>
      <c r="Y1577" s="384">
        <v>0.12</v>
      </c>
      <c r="Z1577" s="384">
        <v>0.25</v>
      </c>
      <c r="AA1577" s="384">
        <v>0.25</v>
      </c>
      <c r="AB1577" s="385">
        <v>0</v>
      </c>
      <c r="AC1577" s="385"/>
      <c r="AD1577" s="385">
        <v>22</v>
      </c>
      <c r="AE1577" s="385">
        <v>0</v>
      </c>
      <c r="AF1577" s="405">
        <v>1</v>
      </c>
      <c r="AG1577" s="333" t="s">
        <v>3972</v>
      </c>
      <c r="AH1577" s="388" t="s">
        <v>2538</v>
      </c>
      <c r="AI1577" s="388" t="s">
        <v>2539</v>
      </c>
      <c r="AJ1577" s="389">
        <v>12</v>
      </c>
      <c r="AK1577" s="390">
        <v>18</v>
      </c>
      <c r="AL1577" s="333">
        <v>42</v>
      </c>
      <c r="AM1577" s="333">
        <v>7.1394675925925926</v>
      </c>
      <c r="AN1577" s="440">
        <v>59.912083333333342</v>
      </c>
      <c r="AO1577" s="389">
        <v>24.302083333333332</v>
      </c>
      <c r="AP1577" s="388">
        <v>5.25</v>
      </c>
      <c r="AQ1577" s="389">
        <v>1</v>
      </c>
      <c r="AR1577" s="389">
        <v>1</v>
      </c>
      <c r="AS1577" s="389">
        <v>0</v>
      </c>
      <c r="AT1577" s="389">
        <v>0</v>
      </c>
      <c r="AU1577" s="389">
        <v>0</v>
      </c>
      <c r="AV1577" s="389">
        <v>3</v>
      </c>
      <c r="AW1577" s="350">
        <v>1</v>
      </c>
      <c r="AX1577" s="391">
        <v>1</v>
      </c>
      <c r="AY1577" s="83">
        <v>16</v>
      </c>
      <c r="AZ1577" s="5">
        <v>0</v>
      </c>
      <c r="BA1577" s="5" t="s">
        <v>1537</v>
      </c>
      <c r="BB1577" s="5" t="s">
        <v>1537</v>
      </c>
      <c r="BC1577" s="5" t="s">
        <v>1537</v>
      </c>
      <c r="BD1577" s="4" t="s">
        <v>3612</v>
      </c>
      <c r="BE1577" s="5">
        <v>0</v>
      </c>
      <c r="BF1577" s="5">
        <v>0</v>
      </c>
      <c r="BG1577" s="5">
        <v>1</v>
      </c>
      <c r="BH1577" s="5" t="s">
        <v>1537</v>
      </c>
      <c r="BI1577" s="289"/>
      <c r="BJ1577" s="297">
        <v>6</v>
      </c>
      <c r="BK1577" s="297">
        <v>16</v>
      </c>
    </row>
    <row r="1578" spans="1:63" x14ac:dyDescent="0.2">
      <c r="A1578" s="294" t="s">
        <v>5306</v>
      </c>
      <c r="B1578" s="290" t="s">
        <v>5307</v>
      </c>
      <c r="C1578" s="340">
        <v>115</v>
      </c>
      <c r="D1578" s="341">
        <v>136</v>
      </c>
      <c r="E1578" s="341">
        <v>154</v>
      </c>
      <c r="F1578" s="341">
        <v>158</v>
      </c>
      <c r="G1578" s="341">
        <v>162</v>
      </c>
      <c r="H1578" s="341">
        <v>180</v>
      </c>
      <c r="I1578" s="342">
        <v>217</v>
      </c>
      <c r="J1578" s="340">
        <v>6</v>
      </c>
      <c r="K1578" s="341">
        <v>11</v>
      </c>
      <c r="L1578" s="341">
        <v>29</v>
      </c>
      <c r="M1578" s="341">
        <v>56</v>
      </c>
      <c r="N1578" s="340">
        <v>115</v>
      </c>
      <c r="O1578" s="341">
        <v>172</v>
      </c>
      <c r="P1578" s="341">
        <v>185</v>
      </c>
      <c r="Q1578" s="343">
        <v>172</v>
      </c>
      <c r="R1578" s="344">
        <v>185</v>
      </c>
      <c r="S1578" s="344">
        <v>207</v>
      </c>
      <c r="T1578" s="344">
        <v>204</v>
      </c>
      <c r="U1578" s="344">
        <v>237</v>
      </c>
      <c r="V1578" s="344">
        <v>237</v>
      </c>
      <c r="W1578" s="344">
        <v>25</v>
      </c>
      <c r="X1578" s="383">
        <v>28</v>
      </c>
      <c r="Y1578" s="384">
        <v>0.12</v>
      </c>
      <c r="Z1578" s="384">
        <v>0.25</v>
      </c>
      <c r="AA1578" s="384">
        <v>0.25</v>
      </c>
      <c r="AB1578" s="385">
        <v>0</v>
      </c>
      <c r="AC1578" s="385"/>
      <c r="AD1578" s="385">
        <v>22</v>
      </c>
      <c r="AE1578" s="385">
        <v>0</v>
      </c>
      <c r="AF1578" s="405">
        <v>1</v>
      </c>
      <c r="AG1578" s="333" t="s">
        <v>3972</v>
      </c>
      <c r="AH1578" s="388" t="s">
        <v>2538</v>
      </c>
      <c r="AI1578" s="388" t="s">
        <v>2539</v>
      </c>
      <c r="AJ1578" s="389">
        <v>12</v>
      </c>
      <c r="AK1578" s="390">
        <v>18</v>
      </c>
      <c r="AL1578" s="333">
        <v>42</v>
      </c>
      <c r="AM1578" s="333">
        <v>7.1394675925925926</v>
      </c>
      <c r="AN1578" s="440">
        <v>59.912083333333342</v>
      </c>
      <c r="AO1578" s="389">
        <v>24.302083333333332</v>
      </c>
      <c r="AP1578" s="388">
        <v>5.25</v>
      </c>
      <c r="AQ1578" s="389">
        <v>1</v>
      </c>
      <c r="AR1578" s="389">
        <v>1</v>
      </c>
      <c r="AS1578" s="389">
        <v>0</v>
      </c>
      <c r="AT1578" s="389">
        <v>0</v>
      </c>
      <c r="AU1578" s="389">
        <v>0</v>
      </c>
      <c r="AV1578" s="389">
        <v>3</v>
      </c>
      <c r="AW1578" s="350">
        <v>1</v>
      </c>
      <c r="AX1578" s="391">
        <v>1</v>
      </c>
      <c r="AY1578" s="83">
        <v>16</v>
      </c>
      <c r="AZ1578" s="5">
        <v>0</v>
      </c>
      <c r="BA1578" s="5" t="s">
        <v>1537</v>
      </c>
      <c r="BB1578" s="5" t="s">
        <v>1537</v>
      </c>
      <c r="BC1578" s="5" t="s">
        <v>1537</v>
      </c>
      <c r="BD1578" s="4" t="s">
        <v>3612</v>
      </c>
      <c r="BE1578" s="5">
        <v>0</v>
      </c>
      <c r="BF1578" s="5">
        <v>0</v>
      </c>
      <c r="BG1578" s="5">
        <v>1</v>
      </c>
      <c r="BH1578" s="5" t="s">
        <v>1537</v>
      </c>
      <c r="BI1578" s="289"/>
      <c r="BJ1578" s="297">
        <v>6</v>
      </c>
      <c r="BK1578" s="297">
        <v>17</v>
      </c>
    </row>
    <row r="1579" spans="1:63" x14ac:dyDescent="0.2">
      <c r="A1579" s="294" t="s">
        <v>5308</v>
      </c>
      <c r="B1579" s="290" t="s">
        <v>5309</v>
      </c>
      <c r="C1579" s="340">
        <v>119</v>
      </c>
      <c r="D1579" s="341">
        <v>144</v>
      </c>
      <c r="E1579" s="341">
        <v>165</v>
      </c>
      <c r="F1579" s="341">
        <v>169</v>
      </c>
      <c r="G1579" s="341">
        <v>174</v>
      </c>
      <c r="H1579" s="341">
        <v>193</v>
      </c>
      <c r="I1579" s="342">
        <v>236</v>
      </c>
      <c r="J1579" s="340">
        <v>8</v>
      </c>
      <c r="K1579" s="341">
        <v>14</v>
      </c>
      <c r="L1579" s="341">
        <v>33</v>
      </c>
      <c r="M1579" s="341">
        <v>67</v>
      </c>
      <c r="N1579" s="340">
        <v>119</v>
      </c>
      <c r="O1579" s="341">
        <v>185</v>
      </c>
      <c r="P1579" s="341">
        <v>199</v>
      </c>
      <c r="Q1579" s="343">
        <v>185</v>
      </c>
      <c r="R1579" s="344">
        <v>199</v>
      </c>
      <c r="S1579" s="344">
        <v>229</v>
      </c>
      <c r="T1579" s="344">
        <v>223</v>
      </c>
      <c r="U1579" s="344">
        <v>258</v>
      </c>
      <c r="V1579" s="344">
        <v>258</v>
      </c>
      <c r="W1579" s="344">
        <v>25</v>
      </c>
      <c r="X1579" s="383">
        <v>28</v>
      </c>
      <c r="Y1579" s="384">
        <v>0.12</v>
      </c>
      <c r="Z1579" s="384">
        <v>0.25</v>
      </c>
      <c r="AA1579" s="384">
        <v>0.25</v>
      </c>
      <c r="AB1579" s="385">
        <v>0</v>
      </c>
      <c r="AC1579" s="385"/>
      <c r="AD1579" s="385">
        <v>22</v>
      </c>
      <c r="AE1579" s="385">
        <v>0</v>
      </c>
      <c r="AF1579" s="405">
        <v>1</v>
      </c>
      <c r="AG1579" s="333" t="s">
        <v>3972</v>
      </c>
      <c r="AH1579" s="388" t="s">
        <v>2538</v>
      </c>
      <c r="AI1579" s="388" t="s">
        <v>2539</v>
      </c>
      <c r="AJ1579" s="389">
        <v>12</v>
      </c>
      <c r="AK1579" s="390">
        <v>18</v>
      </c>
      <c r="AL1579" s="333">
        <v>42</v>
      </c>
      <c r="AM1579" s="333">
        <v>7.1394675925925926</v>
      </c>
      <c r="AN1579" s="440">
        <v>59.912083333333342</v>
      </c>
      <c r="AO1579" s="389">
        <v>24.302083333333332</v>
      </c>
      <c r="AP1579" s="388">
        <v>5.25</v>
      </c>
      <c r="AQ1579" s="389">
        <v>1</v>
      </c>
      <c r="AR1579" s="389">
        <v>1</v>
      </c>
      <c r="AS1579" s="389">
        <v>0</v>
      </c>
      <c r="AT1579" s="389">
        <v>0</v>
      </c>
      <c r="AU1579" s="389">
        <v>0</v>
      </c>
      <c r="AV1579" s="389">
        <v>3</v>
      </c>
      <c r="AW1579" s="350">
        <v>1</v>
      </c>
      <c r="AX1579" s="391">
        <v>1</v>
      </c>
      <c r="AY1579" s="83">
        <v>16</v>
      </c>
      <c r="AZ1579" s="5">
        <v>0</v>
      </c>
      <c r="BA1579" s="5" t="s">
        <v>1537</v>
      </c>
      <c r="BB1579" s="5" t="s">
        <v>1537</v>
      </c>
      <c r="BC1579" s="5" t="s">
        <v>1537</v>
      </c>
      <c r="BD1579" s="4" t="s">
        <v>3612</v>
      </c>
      <c r="BE1579" s="5">
        <v>0</v>
      </c>
      <c r="BF1579" s="5">
        <v>0</v>
      </c>
      <c r="BG1579" s="5">
        <v>1</v>
      </c>
      <c r="BH1579" s="5" t="s">
        <v>1537</v>
      </c>
      <c r="BI1579" s="289"/>
      <c r="BJ1579" s="297">
        <v>8</v>
      </c>
      <c r="BK1579" s="297">
        <v>18</v>
      </c>
    </row>
    <row r="1580" spans="1:63" x14ac:dyDescent="0.2">
      <c r="A1580" s="294" t="s">
        <v>5310</v>
      </c>
      <c r="B1580" s="290" t="s">
        <v>5311</v>
      </c>
      <c r="C1580" s="340">
        <v>130</v>
      </c>
      <c r="D1580" s="341">
        <v>160</v>
      </c>
      <c r="E1580" s="341">
        <v>184</v>
      </c>
      <c r="F1580" s="341">
        <v>188</v>
      </c>
      <c r="G1580" s="341">
        <v>194</v>
      </c>
      <c r="H1580" s="341">
        <v>216</v>
      </c>
      <c r="I1580" s="342">
        <v>264</v>
      </c>
      <c r="J1580" s="340">
        <v>8</v>
      </c>
      <c r="K1580" s="341">
        <v>14</v>
      </c>
      <c r="L1580" s="341">
        <v>37</v>
      </c>
      <c r="M1580" s="341">
        <v>75</v>
      </c>
      <c r="N1580" s="340">
        <v>130</v>
      </c>
      <c r="O1580" s="341">
        <v>203</v>
      </c>
      <c r="P1580" s="341">
        <v>220</v>
      </c>
      <c r="Q1580" s="343">
        <v>203</v>
      </c>
      <c r="R1580" s="344">
        <v>220</v>
      </c>
      <c r="S1580" s="344">
        <v>244</v>
      </c>
      <c r="T1580" s="344">
        <v>237</v>
      </c>
      <c r="U1580" s="344">
        <v>275</v>
      </c>
      <c r="V1580" s="344">
        <v>275</v>
      </c>
      <c r="W1580" s="344">
        <v>25</v>
      </c>
      <c r="X1580" s="383">
        <v>28</v>
      </c>
      <c r="Y1580" s="384">
        <v>0.12</v>
      </c>
      <c r="Z1580" s="384">
        <v>0.25</v>
      </c>
      <c r="AA1580" s="384">
        <v>0.25</v>
      </c>
      <c r="AB1580" s="385">
        <v>0</v>
      </c>
      <c r="AC1580" s="385"/>
      <c r="AD1580" s="385">
        <v>22</v>
      </c>
      <c r="AE1580" s="385">
        <v>0</v>
      </c>
      <c r="AF1580" s="405">
        <v>1</v>
      </c>
      <c r="AG1580" s="333" t="s">
        <v>3972</v>
      </c>
      <c r="AH1580" s="388" t="s">
        <v>2538</v>
      </c>
      <c r="AI1580" s="388" t="s">
        <v>2539</v>
      </c>
      <c r="AJ1580" s="389">
        <v>12</v>
      </c>
      <c r="AK1580" s="390">
        <v>18</v>
      </c>
      <c r="AL1580" s="333">
        <v>42</v>
      </c>
      <c r="AM1580" s="333">
        <v>7.1394675925925926</v>
      </c>
      <c r="AN1580" s="440">
        <v>59.912083333333342</v>
      </c>
      <c r="AO1580" s="389">
        <v>24.302083333333332</v>
      </c>
      <c r="AP1580" s="388">
        <v>5.25</v>
      </c>
      <c r="AQ1580" s="389">
        <v>1</v>
      </c>
      <c r="AR1580" s="389">
        <v>1</v>
      </c>
      <c r="AS1580" s="389">
        <v>0</v>
      </c>
      <c r="AT1580" s="389">
        <v>0</v>
      </c>
      <c r="AU1580" s="389">
        <v>1</v>
      </c>
      <c r="AV1580" s="389">
        <v>3</v>
      </c>
      <c r="AW1580" s="350">
        <v>1</v>
      </c>
      <c r="AX1580" s="391">
        <v>1</v>
      </c>
      <c r="AY1580" s="83">
        <v>16</v>
      </c>
      <c r="AZ1580" s="5">
        <v>0</v>
      </c>
      <c r="BA1580" s="5" t="s">
        <v>1537</v>
      </c>
      <c r="BB1580" s="5" t="s">
        <v>1537</v>
      </c>
      <c r="BC1580" s="5" t="s">
        <v>1537</v>
      </c>
      <c r="BD1580" s="4" t="s">
        <v>3612</v>
      </c>
      <c r="BE1580" s="5">
        <v>0</v>
      </c>
      <c r="BF1580" s="5">
        <v>0</v>
      </c>
      <c r="BG1580" s="5">
        <v>1</v>
      </c>
      <c r="BH1580" s="5" t="s">
        <v>1537</v>
      </c>
      <c r="BI1580" s="289"/>
      <c r="BJ1580" s="297">
        <v>8</v>
      </c>
      <c r="BK1580" s="297">
        <v>20</v>
      </c>
    </row>
    <row r="1581" spans="1:63" x14ac:dyDescent="0.2">
      <c r="A1581" s="294" t="s">
        <v>496</v>
      </c>
      <c r="B1581" s="290" t="s">
        <v>2543</v>
      </c>
      <c r="C1581" s="340">
        <v>136</v>
      </c>
      <c r="D1581" s="341">
        <v>162</v>
      </c>
      <c r="E1581" s="341">
        <v>186</v>
      </c>
      <c r="F1581" s="341">
        <v>188</v>
      </c>
      <c r="G1581" s="341">
        <v>195</v>
      </c>
      <c r="H1581" s="341">
        <v>214</v>
      </c>
      <c r="I1581" s="342">
        <v>260</v>
      </c>
      <c r="J1581" s="340">
        <v>10</v>
      </c>
      <c r="K1581" s="341">
        <v>19</v>
      </c>
      <c r="L1581" s="341">
        <v>35</v>
      </c>
      <c r="M1581" s="341">
        <v>70</v>
      </c>
      <c r="N1581" s="340">
        <v>136</v>
      </c>
      <c r="O1581" s="341">
        <v>199</v>
      </c>
      <c r="P1581" s="341">
        <v>215</v>
      </c>
      <c r="Q1581" s="343">
        <v>199</v>
      </c>
      <c r="R1581" s="344">
        <v>215</v>
      </c>
      <c r="S1581" s="344">
        <v>232</v>
      </c>
      <c r="T1581" s="344">
        <v>236</v>
      </c>
      <c r="U1581" s="344">
        <v>250</v>
      </c>
      <c r="V1581" s="344">
        <v>250</v>
      </c>
      <c r="W1581" s="344">
        <v>25</v>
      </c>
      <c r="X1581" s="383">
        <v>28</v>
      </c>
      <c r="Y1581" s="384">
        <v>0.12</v>
      </c>
      <c r="Z1581" s="384">
        <v>0.25</v>
      </c>
      <c r="AA1581" s="384">
        <v>0.25</v>
      </c>
      <c r="AB1581" s="385">
        <v>0</v>
      </c>
      <c r="AC1581" s="385">
        <v>0</v>
      </c>
      <c r="AD1581" s="385">
        <v>22</v>
      </c>
      <c r="AE1581" s="385">
        <v>0</v>
      </c>
      <c r="AF1581" s="405">
        <v>1</v>
      </c>
      <c r="AG1581" s="333" t="s">
        <v>2539</v>
      </c>
      <c r="AH1581" s="388" t="s">
        <v>2538</v>
      </c>
      <c r="AI1581" s="388" t="s">
        <v>2539</v>
      </c>
      <c r="AJ1581" s="389">
        <v>12</v>
      </c>
      <c r="AK1581" s="390">
        <v>21</v>
      </c>
      <c r="AL1581" s="333">
        <v>30</v>
      </c>
      <c r="AM1581" s="333">
        <v>4.8359736689814818</v>
      </c>
      <c r="AN1581" s="440">
        <v>42.916666666666671</v>
      </c>
      <c r="AO1581" s="389">
        <v>17.645833333333332</v>
      </c>
      <c r="AP1581" s="388">
        <v>4.375</v>
      </c>
      <c r="AQ1581" s="389">
        <v>1</v>
      </c>
      <c r="AR1581" s="389">
        <v>1</v>
      </c>
      <c r="AS1581" s="389">
        <v>0</v>
      </c>
      <c r="AT1581" s="389">
        <v>0</v>
      </c>
      <c r="AU1581" s="389">
        <v>2</v>
      </c>
      <c r="AV1581" s="389">
        <v>2</v>
      </c>
      <c r="AW1581" s="350">
        <v>1</v>
      </c>
      <c r="AX1581" s="391">
        <v>1</v>
      </c>
      <c r="AY1581" s="83">
        <v>13</v>
      </c>
      <c r="AZ1581" s="5">
        <v>0</v>
      </c>
      <c r="BA1581" s="5" t="s">
        <v>1537</v>
      </c>
      <c r="BB1581" s="5" t="s">
        <v>1537</v>
      </c>
      <c r="BC1581" s="5" t="s">
        <v>1537</v>
      </c>
      <c r="BD1581" s="4" t="s">
        <v>3612</v>
      </c>
      <c r="BE1581" s="5">
        <v>0</v>
      </c>
      <c r="BF1581" s="5">
        <v>0</v>
      </c>
      <c r="BG1581" s="5">
        <v>1</v>
      </c>
      <c r="BH1581" s="5" t="s">
        <v>1537</v>
      </c>
      <c r="BI1581" s="289"/>
      <c r="BJ1581" s="297">
        <v>10</v>
      </c>
      <c r="BK1581" s="297">
        <v>20</v>
      </c>
    </row>
    <row r="1582" spans="1:63" x14ac:dyDescent="0.2">
      <c r="A1582" s="294" t="s">
        <v>535</v>
      </c>
      <c r="B1582" s="290" t="s">
        <v>2582</v>
      </c>
      <c r="C1582" s="340">
        <v>190</v>
      </c>
      <c r="D1582" s="341">
        <v>217</v>
      </c>
      <c r="E1582" s="341">
        <v>241</v>
      </c>
      <c r="F1582" s="341">
        <v>245</v>
      </c>
      <c r="G1582" s="341">
        <v>252</v>
      </c>
      <c r="H1582" s="341">
        <v>277</v>
      </c>
      <c r="I1582" s="342">
        <v>325</v>
      </c>
      <c r="J1582" s="340">
        <v>15</v>
      </c>
      <c r="K1582" s="341">
        <v>30</v>
      </c>
      <c r="L1582" s="341">
        <v>36</v>
      </c>
      <c r="M1582" s="341">
        <v>74</v>
      </c>
      <c r="N1582" s="340">
        <v>190</v>
      </c>
      <c r="O1582" s="341">
        <v>257</v>
      </c>
      <c r="P1582" s="341">
        <v>277</v>
      </c>
      <c r="Q1582" s="343">
        <v>257</v>
      </c>
      <c r="R1582" s="344">
        <v>277</v>
      </c>
      <c r="S1582" s="344">
        <v>298</v>
      </c>
      <c r="T1582" s="344">
        <v>301</v>
      </c>
      <c r="U1582" s="344">
        <v>319</v>
      </c>
      <c r="V1582" s="344">
        <v>319</v>
      </c>
      <c r="W1582" s="344">
        <v>25</v>
      </c>
      <c r="X1582" s="383">
        <v>28</v>
      </c>
      <c r="Y1582" s="384">
        <v>0.12</v>
      </c>
      <c r="Z1582" s="384">
        <v>0.25</v>
      </c>
      <c r="AA1582" s="384">
        <v>0.25</v>
      </c>
      <c r="AB1582" s="385">
        <v>0</v>
      </c>
      <c r="AC1582" s="385">
        <v>0</v>
      </c>
      <c r="AD1582" s="385">
        <v>22</v>
      </c>
      <c r="AE1582" s="385">
        <v>0</v>
      </c>
      <c r="AF1582" s="405">
        <v>1</v>
      </c>
      <c r="AG1582" s="333" t="s">
        <v>2539</v>
      </c>
      <c r="AH1582" s="388" t="s">
        <v>2538</v>
      </c>
      <c r="AI1582" s="388" t="s">
        <v>2539</v>
      </c>
      <c r="AJ1582" s="389">
        <v>15</v>
      </c>
      <c r="AK1582" s="390">
        <v>21</v>
      </c>
      <c r="AL1582" s="333">
        <v>30</v>
      </c>
      <c r="AM1582" s="333">
        <v>5.9519675925925926</v>
      </c>
      <c r="AN1582" s="440">
        <v>49.622083333333336</v>
      </c>
      <c r="AO1582" s="389">
        <v>20.53125</v>
      </c>
      <c r="AP1582" s="388">
        <v>4.375</v>
      </c>
      <c r="AQ1582" s="389">
        <v>1</v>
      </c>
      <c r="AR1582" s="389">
        <v>1</v>
      </c>
      <c r="AS1582" s="389">
        <v>0</v>
      </c>
      <c r="AT1582" s="389">
        <v>0</v>
      </c>
      <c r="AU1582" s="389">
        <v>2</v>
      </c>
      <c r="AV1582" s="389">
        <v>2</v>
      </c>
      <c r="AW1582" s="350">
        <v>1</v>
      </c>
      <c r="AX1582" s="391">
        <v>1</v>
      </c>
      <c r="AY1582" s="83">
        <v>14</v>
      </c>
      <c r="AZ1582" s="5">
        <v>0</v>
      </c>
      <c r="BA1582" s="5" t="s">
        <v>1537</v>
      </c>
      <c r="BB1582" s="5" t="s">
        <v>1537</v>
      </c>
      <c r="BC1582" s="5" t="s">
        <v>1537</v>
      </c>
      <c r="BD1582" s="4" t="s">
        <v>3612</v>
      </c>
      <c r="BE1582" s="5">
        <v>0</v>
      </c>
      <c r="BF1582" s="5">
        <v>0</v>
      </c>
      <c r="BG1582" s="5">
        <v>1</v>
      </c>
      <c r="BH1582" s="5" t="s">
        <v>1537</v>
      </c>
      <c r="BI1582" s="289"/>
      <c r="BJ1582" s="297">
        <v>15</v>
      </c>
      <c r="BK1582" s="297">
        <v>26</v>
      </c>
    </row>
    <row r="1583" spans="1:63" x14ac:dyDescent="0.2">
      <c r="A1583" s="294" t="s">
        <v>509</v>
      </c>
      <c r="B1583" s="290" t="s">
        <v>2556</v>
      </c>
      <c r="C1583" s="340">
        <v>145</v>
      </c>
      <c r="D1583" s="341">
        <v>178</v>
      </c>
      <c r="E1583" s="341">
        <v>205</v>
      </c>
      <c r="F1583" s="341">
        <v>208</v>
      </c>
      <c r="G1583" s="341">
        <v>215</v>
      </c>
      <c r="H1583" s="341">
        <v>239</v>
      </c>
      <c r="I1583" s="342">
        <v>292</v>
      </c>
      <c r="J1583" s="340">
        <v>12</v>
      </c>
      <c r="K1583" s="341">
        <v>24</v>
      </c>
      <c r="L1583" s="341">
        <v>42</v>
      </c>
      <c r="M1583" s="341">
        <v>83</v>
      </c>
      <c r="N1583" s="340">
        <v>145</v>
      </c>
      <c r="O1583" s="341">
        <v>227</v>
      </c>
      <c r="P1583" s="341">
        <v>245</v>
      </c>
      <c r="Q1583" s="343">
        <v>227</v>
      </c>
      <c r="R1583" s="344">
        <v>245</v>
      </c>
      <c r="S1583" s="344">
        <v>260</v>
      </c>
      <c r="T1583" s="344">
        <v>280</v>
      </c>
      <c r="U1583" s="344">
        <v>278</v>
      </c>
      <c r="V1583" s="344">
        <v>278</v>
      </c>
      <c r="W1583" s="344">
        <v>25</v>
      </c>
      <c r="X1583" s="383">
        <v>28</v>
      </c>
      <c r="Y1583" s="384">
        <v>0.12</v>
      </c>
      <c r="Z1583" s="384">
        <v>0.25</v>
      </c>
      <c r="AA1583" s="384">
        <v>0.25</v>
      </c>
      <c r="AB1583" s="385">
        <v>0</v>
      </c>
      <c r="AC1583" s="385">
        <v>0</v>
      </c>
      <c r="AD1583" s="385">
        <v>22</v>
      </c>
      <c r="AE1583" s="385">
        <v>0</v>
      </c>
      <c r="AF1583" s="405">
        <v>1</v>
      </c>
      <c r="AG1583" s="333" t="s">
        <v>2539</v>
      </c>
      <c r="AH1583" s="388" t="s">
        <v>2538</v>
      </c>
      <c r="AI1583" s="388" t="s">
        <v>2539</v>
      </c>
      <c r="AJ1583" s="389">
        <v>12</v>
      </c>
      <c r="AK1583" s="390">
        <v>21</v>
      </c>
      <c r="AL1583" s="333">
        <v>36</v>
      </c>
      <c r="AM1583" s="333">
        <v>5.7951750578703702</v>
      </c>
      <c r="AN1583" s="440">
        <v>48.406666666666666</v>
      </c>
      <c r="AO1583" s="389">
        <v>19.520833333333332</v>
      </c>
      <c r="AP1583" s="388">
        <v>5.25</v>
      </c>
      <c r="AQ1583" s="389">
        <v>1</v>
      </c>
      <c r="AR1583" s="389">
        <v>1</v>
      </c>
      <c r="AS1583" s="389">
        <v>0</v>
      </c>
      <c r="AT1583" s="389">
        <v>0</v>
      </c>
      <c r="AU1583" s="389">
        <v>2</v>
      </c>
      <c r="AV1583" s="389">
        <v>2</v>
      </c>
      <c r="AW1583" s="350">
        <v>1</v>
      </c>
      <c r="AX1583" s="391">
        <v>1</v>
      </c>
      <c r="AY1583" s="83">
        <v>13</v>
      </c>
      <c r="AZ1583" s="5">
        <v>0</v>
      </c>
      <c r="BA1583" s="5" t="s">
        <v>1537</v>
      </c>
      <c r="BB1583" s="5" t="s">
        <v>1537</v>
      </c>
      <c r="BC1583" s="5" t="s">
        <v>1537</v>
      </c>
      <c r="BD1583" s="4" t="s">
        <v>3612</v>
      </c>
      <c r="BE1583" s="5">
        <v>0</v>
      </c>
      <c r="BF1583" s="5">
        <v>0</v>
      </c>
      <c r="BG1583" s="5">
        <v>1</v>
      </c>
      <c r="BH1583" s="5" t="s">
        <v>1537</v>
      </c>
      <c r="BI1583" s="289"/>
      <c r="BJ1583" s="297">
        <v>12</v>
      </c>
      <c r="BK1583" s="297">
        <v>22</v>
      </c>
    </row>
    <row r="1584" spans="1:63" x14ac:dyDescent="0.2">
      <c r="A1584" s="294" t="s">
        <v>548</v>
      </c>
      <c r="B1584" s="290" t="s">
        <v>2594</v>
      </c>
      <c r="C1584" s="340">
        <v>201</v>
      </c>
      <c r="D1584" s="341">
        <v>234</v>
      </c>
      <c r="E1584" s="341">
        <v>262</v>
      </c>
      <c r="F1584" s="341">
        <v>268</v>
      </c>
      <c r="G1584" s="341">
        <v>275</v>
      </c>
      <c r="H1584" s="341">
        <v>303</v>
      </c>
      <c r="I1584" s="342">
        <v>360</v>
      </c>
      <c r="J1584" s="340">
        <v>17</v>
      </c>
      <c r="K1584" s="341">
        <v>35</v>
      </c>
      <c r="L1584" s="341">
        <v>43</v>
      </c>
      <c r="M1584" s="341">
        <v>89</v>
      </c>
      <c r="N1584" s="340">
        <v>201</v>
      </c>
      <c r="O1584" s="341">
        <v>285</v>
      </c>
      <c r="P1584" s="341">
        <v>309</v>
      </c>
      <c r="Q1584" s="343">
        <v>285</v>
      </c>
      <c r="R1584" s="344">
        <v>309</v>
      </c>
      <c r="S1584" s="344">
        <v>329</v>
      </c>
      <c r="T1584" s="344">
        <v>348</v>
      </c>
      <c r="U1584" s="344">
        <v>349</v>
      </c>
      <c r="V1584" s="344">
        <v>349</v>
      </c>
      <c r="W1584" s="344">
        <v>25</v>
      </c>
      <c r="X1584" s="383">
        <v>28</v>
      </c>
      <c r="Y1584" s="384">
        <v>0.12</v>
      </c>
      <c r="Z1584" s="384">
        <v>0.25</v>
      </c>
      <c r="AA1584" s="384">
        <v>0.25</v>
      </c>
      <c r="AB1584" s="385">
        <v>0</v>
      </c>
      <c r="AC1584" s="385">
        <v>0</v>
      </c>
      <c r="AD1584" s="385">
        <v>22</v>
      </c>
      <c r="AE1584" s="385">
        <v>0</v>
      </c>
      <c r="AF1584" s="405">
        <v>1</v>
      </c>
      <c r="AG1584" s="333" t="s">
        <v>2539</v>
      </c>
      <c r="AH1584" s="388" t="s">
        <v>2538</v>
      </c>
      <c r="AI1584" s="388" t="s">
        <v>2539</v>
      </c>
      <c r="AJ1584" s="389">
        <v>15</v>
      </c>
      <c r="AK1584" s="390">
        <v>21</v>
      </c>
      <c r="AL1584" s="333">
        <v>36</v>
      </c>
      <c r="AM1584" s="333">
        <v>7.1325231481481479</v>
      </c>
      <c r="AN1584" s="440">
        <v>55.662083333333335</v>
      </c>
      <c r="AO1584" s="389">
        <v>22.65625</v>
      </c>
      <c r="AP1584" s="388">
        <v>5.25</v>
      </c>
      <c r="AQ1584" s="389">
        <v>1</v>
      </c>
      <c r="AR1584" s="389">
        <v>1</v>
      </c>
      <c r="AS1584" s="389">
        <v>0</v>
      </c>
      <c r="AT1584" s="389">
        <v>0</v>
      </c>
      <c r="AU1584" s="389">
        <v>2</v>
      </c>
      <c r="AV1584" s="389">
        <v>2</v>
      </c>
      <c r="AW1584" s="350">
        <v>1</v>
      </c>
      <c r="AX1584" s="391">
        <v>1</v>
      </c>
      <c r="AY1584" s="83">
        <v>14</v>
      </c>
      <c r="AZ1584" s="5">
        <v>0</v>
      </c>
      <c r="BA1584" s="5" t="s">
        <v>1537</v>
      </c>
      <c r="BB1584" s="5" t="s">
        <v>1537</v>
      </c>
      <c r="BC1584" s="5" t="s">
        <v>1537</v>
      </c>
      <c r="BD1584" s="4" t="s">
        <v>3612</v>
      </c>
      <c r="BE1584" s="5">
        <v>0</v>
      </c>
      <c r="BF1584" s="5">
        <v>0</v>
      </c>
      <c r="BG1584" s="5">
        <v>1</v>
      </c>
      <c r="BH1584" s="5" t="s">
        <v>1537</v>
      </c>
      <c r="BI1584" s="289"/>
      <c r="BJ1584" s="297">
        <v>17</v>
      </c>
      <c r="BK1584" s="297">
        <v>28</v>
      </c>
    </row>
    <row r="1585" spans="1:63" x14ac:dyDescent="0.2">
      <c r="A1585" s="294" t="s">
        <v>5312</v>
      </c>
      <c r="B1585" s="290" t="s">
        <v>5313</v>
      </c>
      <c r="C1585" s="340">
        <v>161</v>
      </c>
      <c r="D1585" s="341">
        <v>200</v>
      </c>
      <c r="E1585" s="341">
        <v>232</v>
      </c>
      <c r="F1585" s="341">
        <v>235</v>
      </c>
      <c r="G1585" s="341">
        <v>243</v>
      </c>
      <c r="H1585" s="341">
        <v>269</v>
      </c>
      <c r="I1585" s="342">
        <v>332</v>
      </c>
      <c r="J1585" s="340">
        <v>14</v>
      </c>
      <c r="K1585" s="341">
        <v>27</v>
      </c>
      <c r="L1585" s="341">
        <v>47</v>
      </c>
      <c r="M1585" s="341">
        <v>100</v>
      </c>
      <c r="N1585" s="340">
        <v>161</v>
      </c>
      <c r="O1585" s="341">
        <v>249</v>
      </c>
      <c r="P1585" s="341">
        <v>269</v>
      </c>
      <c r="Q1585" s="343">
        <v>249</v>
      </c>
      <c r="R1585" s="344">
        <v>269</v>
      </c>
      <c r="S1585" s="344">
        <v>290</v>
      </c>
      <c r="T1585" s="344">
        <v>301</v>
      </c>
      <c r="U1585" s="344">
        <v>308</v>
      </c>
      <c r="V1585" s="344">
        <v>308</v>
      </c>
      <c r="W1585" s="344">
        <v>25</v>
      </c>
      <c r="X1585" s="383">
        <v>28</v>
      </c>
      <c r="Y1585" s="384">
        <v>0.12</v>
      </c>
      <c r="Z1585" s="384">
        <v>0.25</v>
      </c>
      <c r="AA1585" s="384">
        <v>0.25</v>
      </c>
      <c r="AB1585" s="385">
        <v>0</v>
      </c>
      <c r="AC1585" s="385"/>
      <c r="AD1585" s="385">
        <v>33</v>
      </c>
      <c r="AE1585" s="385">
        <v>0</v>
      </c>
      <c r="AF1585" s="405">
        <v>1</v>
      </c>
      <c r="AG1585" s="333" t="s">
        <v>2539</v>
      </c>
      <c r="AH1585" s="388" t="s">
        <v>2538</v>
      </c>
      <c r="AI1585" s="388" t="s">
        <v>2539</v>
      </c>
      <c r="AJ1585" s="389">
        <v>12</v>
      </c>
      <c r="AK1585" s="390">
        <v>21</v>
      </c>
      <c r="AL1585" s="333">
        <v>39</v>
      </c>
      <c r="AM1585" s="333">
        <v>7.1325231481481479</v>
      </c>
      <c r="AN1585" s="440">
        <v>55.662083333333335</v>
      </c>
      <c r="AO1585" s="389">
        <v>22.65625</v>
      </c>
      <c r="AP1585" s="388">
        <v>5.25</v>
      </c>
      <c r="AQ1585" s="389">
        <v>1</v>
      </c>
      <c r="AR1585" s="389">
        <v>1</v>
      </c>
      <c r="AS1585" s="389">
        <v>0</v>
      </c>
      <c r="AT1585" s="389">
        <v>0</v>
      </c>
      <c r="AU1585" s="389">
        <v>2</v>
      </c>
      <c r="AV1585" s="389">
        <v>2</v>
      </c>
      <c r="AW1585" s="350">
        <v>1</v>
      </c>
      <c r="AX1585" s="391">
        <v>1</v>
      </c>
      <c r="AY1585" s="83">
        <v>14</v>
      </c>
      <c r="AZ1585" s="5">
        <v>0</v>
      </c>
      <c r="BA1585" s="5" t="s">
        <v>1537</v>
      </c>
      <c r="BB1585" s="5" t="s">
        <v>1537</v>
      </c>
      <c r="BC1585" s="5" t="s">
        <v>1537</v>
      </c>
      <c r="BD1585" s="4" t="s">
        <v>3612</v>
      </c>
      <c r="BE1585" s="5">
        <v>0</v>
      </c>
      <c r="BF1585" s="5">
        <v>0</v>
      </c>
      <c r="BG1585" s="5">
        <v>1</v>
      </c>
      <c r="BH1585" s="5" t="s">
        <v>1537</v>
      </c>
      <c r="BI1585" s="289"/>
      <c r="BJ1585" s="297">
        <v>14</v>
      </c>
      <c r="BK1585" s="297">
        <v>25</v>
      </c>
    </row>
    <row r="1586" spans="1:63" x14ac:dyDescent="0.2">
      <c r="A1586" s="294" t="s">
        <v>5314</v>
      </c>
      <c r="B1586" s="290" t="s">
        <v>5315</v>
      </c>
      <c r="C1586" s="340">
        <v>219</v>
      </c>
      <c r="D1586" s="341">
        <v>256</v>
      </c>
      <c r="E1586" s="341">
        <v>288</v>
      </c>
      <c r="F1586" s="341">
        <v>292</v>
      </c>
      <c r="G1586" s="341">
        <v>302</v>
      </c>
      <c r="H1586" s="341">
        <v>332</v>
      </c>
      <c r="I1586" s="342">
        <v>398</v>
      </c>
      <c r="J1586" s="340">
        <v>18</v>
      </c>
      <c r="K1586" s="341">
        <v>40</v>
      </c>
      <c r="L1586" s="341">
        <v>49</v>
      </c>
      <c r="M1586" s="341">
        <v>102</v>
      </c>
      <c r="N1586" s="340">
        <v>219</v>
      </c>
      <c r="O1586" s="341">
        <v>307</v>
      </c>
      <c r="P1586" s="341">
        <v>330</v>
      </c>
      <c r="Q1586" s="343">
        <v>307</v>
      </c>
      <c r="R1586" s="344">
        <v>330</v>
      </c>
      <c r="S1586" s="344">
        <v>357</v>
      </c>
      <c r="T1586" s="344">
        <v>367</v>
      </c>
      <c r="U1586" s="344">
        <v>376</v>
      </c>
      <c r="V1586" s="344">
        <v>376</v>
      </c>
      <c r="W1586" s="344">
        <v>25</v>
      </c>
      <c r="X1586" s="383">
        <v>28</v>
      </c>
      <c r="Y1586" s="384">
        <v>0.12</v>
      </c>
      <c r="Z1586" s="384">
        <v>0.25</v>
      </c>
      <c r="AA1586" s="384">
        <v>0.25</v>
      </c>
      <c r="AB1586" s="385">
        <v>0</v>
      </c>
      <c r="AC1586" s="385"/>
      <c r="AD1586" s="385">
        <v>33</v>
      </c>
      <c r="AE1586" s="385">
        <v>0</v>
      </c>
      <c r="AF1586" s="405">
        <v>1</v>
      </c>
      <c r="AG1586" s="333" t="s">
        <v>2539</v>
      </c>
      <c r="AH1586" s="388" t="s">
        <v>2538</v>
      </c>
      <c r="AI1586" s="388" t="s">
        <v>2539</v>
      </c>
      <c r="AJ1586" s="389">
        <v>15</v>
      </c>
      <c r="AK1586" s="390">
        <v>21</v>
      </c>
      <c r="AL1586" s="333">
        <v>36</v>
      </c>
      <c r="AM1586" s="333">
        <v>7.1325231481481479</v>
      </c>
      <c r="AN1586" s="440">
        <v>55.662083333333335</v>
      </c>
      <c r="AO1586" s="389">
        <v>22.65625</v>
      </c>
      <c r="AP1586" s="388">
        <v>5.25</v>
      </c>
      <c r="AQ1586" s="389">
        <v>1</v>
      </c>
      <c r="AR1586" s="389">
        <v>1</v>
      </c>
      <c r="AS1586" s="389">
        <v>0</v>
      </c>
      <c r="AT1586" s="389">
        <v>0</v>
      </c>
      <c r="AU1586" s="389">
        <v>2</v>
      </c>
      <c r="AV1586" s="389">
        <v>2</v>
      </c>
      <c r="AW1586" s="350">
        <v>1</v>
      </c>
      <c r="AX1586" s="391">
        <v>1</v>
      </c>
      <c r="AY1586" s="83">
        <v>14</v>
      </c>
      <c r="AZ1586" s="5">
        <v>0</v>
      </c>
      <c r="BA1586" s="5" t="s">
        <v>1537</v>
      </c>
      <c r="BB1586" s="5" t="s">
        <v>1537</v>
      </c>
      <c r="BC1586" s="5" t="s">
        <v>1537</v>
      </c>
      <c r="BD1586" s="4" t="s">
        <v>3612</v>
      </c>
      <c r="BE1586" s="5">
        <v>0</v>
      </c>
      <c r="BF1586" s="5">
        <v>0</v>
      </c>
      <c r="BG1586" s="5">
        <v>1</v>
      </c>
      <c r="BH1586" s="5" t="s">
        <v>1537</v>
      </c>
      <c r="BI1586" s="289"/>
      <c r="BJ1586" s="297">
        <v>18</v>
      </c>
      <c r="BK1586" s="297">
        <v>31</v>
      </c>
    </row>
    <row r="1587" spans="1:63" x14ac:dyDescent="0.2">
      <c r="A1587" s="294" t="s">
        <v>522</v>
      </c>
      <c r="B1587" s="290" t="s">
        <v>2569</v>
      </c>
      <c r="C1587" s="340">
        <v>167</v>
      </c>
      <c r="D1587" s="341">
        <v>207</v>
      </c>
      <c r="E1587" s="341">
        <v>240</v>
      </c>
      <c r="F1587" s="341">
        <v>244</v>
      </c>
      <c r="G1587" s="341">
        <v>252</v>
      </c>
      <c r="H1587" s="341">
        <v>279</v>
      </c>
      <c r="I1587" s="342">
        <v>344</v>
      </c>
      <c r="J1587" s="340">
        <v>14</v>
      </c>
      <c r="K1587" s="341">
        <v>28</v>
      </c>
      <c r="L1587" s="341">
        <v>49</v>
      </c>
      <c r="M1587" s="341">
        <v>100</v>
      </c>
      <c r="N1587" s="340">
        <v>167</v>
      </c>
      <c r="O1587" s="341">
        <v>258</v>
      </c>
      <c r="P1587" s="341">
        <v>279</v>
      </c>
      <c r="Q1587" s="343">
        <v>258</v>
      </c>
      <c r="R1587" s="344">
        <v>279</v>
      </c>
      <c r="S1587" s="344">
        <v>300</v>
      </c>
      <c r="T1587" s="344">
        <v>312</v>
      </c>
      <c r="U1587" s="344">
        <v>319</v>
      </c>
      <c r="V1587" s="344">
        <v>319</v>
      </c>
      <c r="W1587" s="344">
        <v>25</v>
      </c>
      <c r="X1587" s="383">
        <v>28</v>
      </c>
      <c r="Y1587" s="384">
        <v>0.12</v>
      </c>
      <c r="Z1587" s="384">
        <v>0.25</v>
      </c>
      <c r="AA1587" s="384">
        <v>0.25</v>
      </c>
      <c r="AB1587" s="385">
        <v>0</v>
      </c>
      <c r="AC1587" s="385">
        <v>0</v>
      </c>
      <c r="AD1587" s="385">
        <v>33</v>
      </c>
      <c r="AE1587" s="385">
        <v>0</v>
      </c>
      <c r="AF1587" s="405">
        <v>1</v>
      </c>
      <c r="AG1587" s="333" t="s">
        <v>2539</v>
      </c>
      <c r="AH1587" s="388" t="s">
        <v>2538</v>
      </c>
      <c r="AI1587" s="388" t="s">
        <v>2539</v>
      </c>
      <c r="AJ1587" s="389">
        <v>12</v>
      </c>
      <c r="AK1587" s="390">
        <v>21</v>
      </c>
      <c r="AL1587" s="333">
        <v>42</v>
      </c>
      <c r="AM1587" s="333">
        <v>6.7543764467592595</v>
      </c>
      <c r="AN1587" s="440">
        <v>58.009166666666665</v>
      </c>
      <c r="AO1587" s="389">
        <v>22.885416666666668</v>
      </c>
      <c r="AP1587" s="388">
        <v>6.125</v>
      </c>
      <c r="AQ1587" s="389">
        <v>1</v>
      </c>
      <c r="AR1587" s="389">
        <v>1</v>
      </c>
      <c r="AS1587" s="389">
        <v>0</v>
      </c>
      <c r="AT1587" s="389">
        <v>0</v>
      </c>
      <c r="AU1587" s="389">
        <v>3</v>
      </c>
      <c r="AV1587" s="389">
        <v>3</v>
      </c>
      <c r="AW1587" s="350">
        <v>1</v>
      </c>
      <c r="AX1587" s="391">
        <v>1</v>
      </c>
      <c r="AY1587" s="83">
        <v>15</v>
      </c>
      <c r="AZ1587" s="5">
        <v>0</v>
      </c>
      <c r="BA1587" s="5" t="s">
        <v>1537</v>
      </c>
      <c r="BB1587" s="5" t="s">
        <v>1537</v>
      </c>
      <c r="BC1587" s="5" t="s">
        <v>1537</v>
      </c>
      <c r="BD1587" s="4" t="s">
        <v>3612</v>
      </c>
      <c r="BE1587" s="5">
        <v>0</v>
      </c>
      <c r="BF1587" s="5">
        <v>0</v>
      </c>
      <c r="BG1587" s="5">
        <v>1</v>
      </c>
      <c r="BH1587" s="5" t="s">
        <v>1537</v>
      </c>
      <c r="BI1587" s="289"/>
      <c r="BJ1587" s="297">
        <v>14</v>
      </c>
      <c r="BK1587" s="297">
        <v>26</v>
      </c>
    </row>
    <row r="1588" spans="1:63" x14ac:dyDescent="0.2">
      <c r="A1588" s="294" t="s">
        <v>561</v>
      </c>
      <c r="B1588" s="290" t="s">
        <v>2606</v>
      </c>
      <c r="C1588" s="340">
        <v>227</v>
      </c>
      <c r="D1588" s="341">
        <v>265</v>
      </c>
      <c r="E1588" s="341">
        <v>298</v>
      </c>
      <c r="F1588" s="341">
        <v>303</v>
      </c>
      <c r="G1588" s="341">
        <v>313</v>
      </c>
      <c r="H1588" s="341">
        <v>344</v>
      </c>
      <c r="I1588" s="342">
        <v>412</v>
      </c>
      <c r="J1588" s="340">
        <v>19</v>
      </c>
      <c r="K1588" s="341">
        <v>41</v>
      </c>
      <c r="L1588" s="341">
        <v>51</v>
      </c>
      <c r="M1588" s="341">
        <v>102</v>
      </c>
      <c r="N1588" s="340">
        <v>227</v>
      </c>
      <c r="O1588" s="341">
        <v>318</v>
      </c>
      <c r="P1588" s="341">
        <v>342</v>
      </c>
      <c r="Q1588" s="343">
        <v>318</v>
      </c>
      <c r="R1588" s="344">
        <v>342</v>
      </c>
      <c r="S1588" s="344">
        <v>370</v>
      </c>
      <c r="T1588" s="344">
        <v>380</v>
      </c>
      <c r="U1588" s="344">
        <v>390</v>
      </c>
      <c r="V1588" s="344">
        <v>390</v>
      </c>
      <c r="W1588" s="344">
        <v>25</v>
      </c>
      <c r="X1588" s="383">
        <v>28</v>
      </c>
      <c r="Y1588" s="384">
        <v>0.12</v>
      </c>
      <c r="Z1588" s="384">
        <v>0.25</v>
      </c>
      <c r="AA1588" s="384">
        <v>0.25</v>
      </c>
      <c r="AB1588" s="346">
        <v>0</v>
      </c>
      <c r="AC1588" s="385">
        <v>0</v>
      </c>
      <c r="AD1588" s="385">
        <v>33</v>
      </c>
      <c r="AE1588" s="385">
        <v>0</v>
      </c>
      <c r="AF1588" s="405">
        <v>1</v>
      </c>
      <c r="AG1588" s="333" t="s">
        <v>2539</v>
      </c>
      <c r="AH1588" s="388" t="s">
        <v>2538</v>
      </c>
      <c r="AI1588" s="388" t="s">
        <v>2539</v>
      </c>
      <c r="AJ1588" s="389">
        <v>15</v>
      </c>
      <c r="AK1588" s="390">
        <v>21</v>
      </c>
      <c r="AL1588" s="333">
        <v>42</v>
      </c>
      <c r="AM1588" s="333">
        <v>8.3130787037037042</v>
      </c>
      <c r="AN1588" s="440">
        <v>66.887083333333337</v>
      </c>
      <c r="AO1588" s="389">
        <v>26.677083333333332</v>
      </c>
      <c r="AP1588" s="388">
        <v>6.125</v>
      </c>
      <c r="AQ1588" s="389">
        <v>1</v>
      </c>
      <c r="AR1588" s="389">
        <v>1</v>
      </c>
      <c r="AS1588" s="389">
        <v>0</v>
      </c>
      <c r="AT1588" s="389">
        <v>0</v>
      </c>
      <c r="AU1588" s="389">
        <v>3</v>
      </c>
      <c r="AV1588" s="389">
        <v>3</v>
      </c>
      <c r="AW1588" s="350">
        <v>1</v>
      </c>
      <c r="AX1588" s="391">
        <v>1</v>
      </c>
      <c r="AY1588" s="83">
        <v>16</v>
      </c>
      <c r="AZ1588" s="5">
        <v>0</v>
      </c>
      <c r="BA1588" s="5" t="s">
        <v>1537</v>
      </c>
      <c r="BB1588" s="5" t="s">
        <v>1537</v>
      </c>
      <c r="BC1588" s="5" t="s">
        <v>1537</v>
      </c>
      <c r="BD1588" s="4" t="s">
        <v>3612</v>
      </c>
      <c r="BE1588" s="5">
        <v>0</v>
      </c>
      <c r="BF1588" s="5">
        <v>0</v>
      </c>
      <c r="BG1588" s="5">
        <v>1</v>
      </c>
      <c r="BH1588" s="5" t="s">
        <v>1537</v>
      </c>
      <c r="BI1588" s="289"/>
      <c r="BJ1588" s="297">
        <v>19</v>
      </c>
      <c r="BK1588" s="297">
        <v>32</v>
      </c>
    </row>
    <row r="1589" spans="1:63" x14ac:dyDescent="0.2">
      <c r="A1589" s="294" t="s">
        <v>5316</v>
      </c>
      <c r="B1589" s="290" t="s">
        <v>5317</v>
      </c>
      <c r="C1589" s="340">
        <v>113</v>
      </c>
      <c r="D1589" s="341">
        <v>131</v>
      </c>
      <c r="E1589" s="341">
        <v>147</v>
      </c>
      <c r="F1589" s="341">
        <v>149</v>
      </c>
      <c r="G1589" s="341">
        <v>153</v>
      </c>
      <c r="H1589" s="341">
        <v>169</v>
      </c>
      <c r="I1589" s="342">
        <v>200</v>
      </c>
      <c r="J1589" s="340">
        <v>6</v>
      </c>
      <c r="K1589" s="341">
        <v>11</v>
      </c>
      <c r="L1589" s="341">
        <v>24</v>
      </c>
      <c r="M1589" s="341">
        <v>49</v>
      </c>
      <c r="N1589" s="340">
        <v>113</v>
      </c>
      <c r="O1589" s="341">
        <v>164</v>
      </c>
      <c r="P1589" s="341">
        <v>179</v>
      </c>
      <c r="Q1589" s="343">
        <v>164</v>
      </c>
      <c r="R1589" s="344">
        <v>179</v>
      </c>
      <c r="S1589" s="344">
        <v>198</v>
      </c>
      <c r="T1589" s="344">
        <v>192</v>
      </c>
      <c r="U1589" s="344">
        <v>228</v>
      </c>
      <c r="V1589" s="344">
        <v>228</v>
      </c>
      <c r="W1589" s="344">
        <v>25</v>
      </c>
      <c r="X1589" s="383">
        <v>28</v>
      </c>
      <c r="Y1589" s="384">
        <v>0.12</v>
      </c>
      <c r="Z1589" s="384">
        <v>0.25</v>
      </c>
      <c r="AA1589" s="384">
        <v>0.25</v>
      </c>
      <c r="AB1589" s="346">
        <v>0</v>
      </c>
      <c r="AC1589" s="385"/>
      <c r="AD1589" s="385">
        <v>44</v>
      </c>
      <c r="AE1589" s="385">
        <v>0</v>
      </c>
      <c r="AF1589" s="405">
        <v>0</v>
      </c>
      <c r="AG1589" s="333" t="s">
        <v>3972</v>
      </c>
      <c r="AH1589" s="388" t="s">
        <v>2538</v>
      </c>
      <c r="AI1589" s="388" t="s">
        <v>2539</v>
      </c>
      <c r="AJ1589" s="389">
        <v>12</v>
      </c>
      <c r="AK1589" s="390">
        <v>21</v>
      </c>
      <c r="AL1589" s="333">
        <v>42</v>
      </c>
      <c r="AM1589" s="333">
        <v>8.3130787037037042</v>
      </c>
      <c r="AN1589" s="440">
        <v>66.887083333333337</v>
      </c>
      <c r="AO1589" s="389">
        <v>26.677083333333332</v>
      </c>
      <c r="AP1589" s="388">
        <v>6.125</v>
      </c>
      <c r="AQ1589" s="389">
        <v>1</v>
      </c>
      <c r="AR1589" s="389">
        <v>1</v>
      </c>
      <c r="AS1589" s="389">
        <v>0</v>
      </c>
      <c r="AT1589" s="389">
        <v>0</v>
      </c>
      <c r="AU1589" s="389">
        <v>0</v>
      </c>
      <c r="AV1589" s="389">
        <v>3</v>
      </c>
      <c r="AW1589" s="350">
        <v>1</v>
      </c>
      <c r="AX1589" s="391">
        <v>1</v>
      </c>
      <c r="AY1589" s="83">
        <v>16</v>
      </c>
      <c r="AZ1589" s="5">
        <v>0</v>
      </c>
      <c r="BA1589" s="5" t="s">
        <v>1537</v>
      </c>
      <c r="BB1589" s="5" t="s">
        <v>1537</v>
      </c>
      <c r="BC1589" s="5" t="s">
        <v>1537</v>
      </c>
      <c r="BD1589" s="4" t="s">
        <v>3612</v>
      </c>
      <c r="BE1589" s="5">
        <v>0</v>
      </c>
      <c r="BF1589" s="5">
        <v>0</v>
      </c>
      <c r="BG1589" s="5">
        <v>1</v>
      </c>
      <c r="BH1589" s="5" t="s">
        <v>1537</v>
      </c>
      <c r="BI1589" s="289"/>
      <c r="BJ1589" s="297">
        <v>6</v>
      </c>
      <c r="BK1589" s="297">
        <v>16</v>
      </c>
    </row>
    <row r="1590" spans="1:63" x14ac:dyDescent="0.2">
      <c r="A1590" s="294" t="s">
        <v>5318</v>
      </c>
      <c r="B1590" s="290" t="s">
        <v>5319</v>
      </c>
      <c r="C1590" s="340">
        <v>114</v>
      </c>
      <c r="D1590" s="341">
        <v>134</v>
      </c>
      <c r="E1590" s="341">
        <v>151</v>
      </c>
      <c r="F1590" s="341">
        <v>155</v>
      </c>
      <c r="G1590" s="341">
        <v>159</v>
      </c>
      <c r="H1590" s="341">
        <v>176</v>
      </c>
      <c r="I1590" s="342">
        <v>210</v>
      </c>
      <c r="J1590" s="340">
        <v>6</v>
      </c>
      <c r="K1590" s="341">
        <v>11</v>
      </c>
      <c r="L1590" s="341">
        <v>24</v>
      </c>
      <c r="M1590" s="341">
        <v>49</v>
      </c>
      <c r="N1590" s="340">
        <v>114</v>
      </c>
      <c r="O1590" s="341">
        <v>169</v>
      </c>
      <c r="P1590" s="341">
        <v>184</v>
      </c>
      <c r="Q1590" s="343">
        <v>169</v>
      </c>
      <c r="R1590" s="344">
        <v>184</v>
      </c>
      <c r="S1590" s="344">
        <v>204</v>
      </c>
      <c r="T1590" s="344">
        <v>199</v>
      </c>
      <c r="U1590" s="344">
        <v>234</v>
      </c>
      <c r="V1590" s="344">
        <v>234</v>
      </c>
      <c r="W1590" s="344">
        <v>25</v>
      </c>
      <c r="X1590" s="383">
        <v>28</v>
      </c>
      <c r="Y1590" s="384">
        <v>0.12</v>
      </c>
      <c r="Z1590" s="384">
        <v>0.25</v>
      </c>
      <c r="AA1590" s="384">
        <v>0.25</v>
      </c>
      <c r="AB1590" s="385">
        <v>0</v>
      </c>
      <c r="AC1590" s="385"/>
      <c r="AD1590" s="385">
        <v>44</v>
      </c>
      <c r="AE1590" s="385">
        <v>0</v>
      </c>
      <c r="AF1590" s="405">
        <v>0</v>
      </c>
      <c r="AG1590" s="333" t="s">
        <v>3972</v>
      </c>
      <c r="AH1590" s="388" t="s">
        <v>2538</v>
      </c>
      <c r="AI1590" s="388" t="s">
        <v>2539</v>
      </c>
      <c r="AJ1590" s="389">
        <v>12</v>
      </c>
      <c r="AK1590" s="390">
        <v>21</v>
      </c>
      <c r="AL1590" s="333">
        <v>42</v>
      </c>
      <c r="AM1590" s="333">
        <v>8.3130787037037042</v>
      </c>
      <c r="AN1590" s="440">
        <v>66.887083333333337</v>
      </c>
      <c r="AO1590" s="389">
        <v>26.677083333333332</v>
      </c>
      <c r="AP1590" s="388">
        <v>6.125</v>
      </c>
      <c r="AQ1590" s="389">
        <v>1</v>
      </c>
      <c r="AR1590" s="389">
        <v>1</v>
      </c>
      <c r="AS1590" s="389">
        <v>0</v>
      </c>
      <c r="AT1590" s="389">
        <v>0</v>
      </c>
      <c r="AU1590" s="389">
        <v>0</v>
      </c>
      <c r="AV1590" s="389">
        <v>3</v>
      </c>
      <c r="AW1590" s="350">
        <v>1</v>
      </c>
      <c r="AX1590" s="391">
        <v>1</v>
      </c>
      <c r="AY1590" s="83">
        <v>16</v>
      </c>
      <c r="AZ1590" s="5">
        <v>0</v>
      </c>
      <c r="BA1590" s="5" t="s">
        <v>1537</v>
      </c>
      <c r="BB1590" s="5" t="s">
        <v>1537</v>
      </c>
      <c r="BC1590" s="5" t="s">
        <v>1537</v>
      </c>
      <c r="BD1590" s="4" t="s">
        <v>3612</v>
      </c>
      <c r="BE1590" s="5">
        <v>0</v>
      </c>
      <c r="BF1590" s="5">
        <v>0</v>
      </c>
      <c r="BG1590" s="5">
        <v>1</v>
      </c>
      <c r="BH1590" s="5" t="s">
        <v>1537</v>
      </c>
      <c r="BI1590" s="289"/>
      <c r="BJ1590" s="297">
        <v>6</v>
      </c>
      <c r="BK1590" s="297">
        <v>16</v>
      </c>
    </row>
    <row r="1591" spans="1:63" x14ac:dyDescent="0.2">
      <c r="A1591" s="294" t="s">
        <v>588</v>
      </c>
      <c r="B1591" s="290" t="s">
        <v>2619</v>
      </c>
      <c r="C1591" s="340">
        <v>116</v>
      </c>
      <c r="D1591" s="341">
        <v>138</v>
      </c>
      <c r="E1591" s="341">
        <v>156</v>
      </c>
      <c r="F1591" s="341">
        <v>160</v>
      </c>
      <c r="G1591" s="341">
        <v>164</v>
      </c>
      <c r="H1591" s="341">
        <v>182</v>
      </c>
      <c r="I1591" s="342">
        <v>220</v>
      </c>
      <c r="J1591" s="340">
        <v>6</v>
      </c>
      <c r="K1591" s="341">
        <v>11</v>
      </c>
      <c r="L1591" s="341">
        <v>29</v>
      </c>
      <c r="M1591" s="341">
        <v>57</v>
      </c>
      <c r="N1591" s="340">
        <v>116</v>
      </c>
      <c r="O1591" s="341">
        <v>175</v>
      </c>
      <c r="P1591" s="341">
        <v>188</v>
      </c>
      <c r="Q1591" s="343">
        <v>175</v>
      </c>
      <c r="R1591" s="344">
        <v>188</v>
      </c>
      <c r="S1591" s="344">
        <v>211</v>
      </c>
      <c r="T1591" s="344">
        <v>207</v>
      </c>
      <c r="U1591" s="344">
        <v>241</v>
      </c>
      <c r="V1591" s="344">
        <v>241</v>
      </c>
      <c r="W1591" s="344">
        <v>25</v>
      </c>
      <c r="X1591" s="383">
        <v>28</v>
      </c>
      <c r="Y1591" s="384">
        <v>0.12</v>
      </c>
      <c r="Z1591" s="384">
        <v>0.25</v>
      </c>
      <c r="AA1591" s="384">
        <v>0.25</v>
      </c>
      <c r="AB1591" s="385">
        <v>0</v>
      </c>
      <c r="AC1591" s="385">
        <v>0</v>
      </c>
      <c r="AD1591" s="385">
        <v>44</v>
      </c>
      <c r="AE1591" s="385">
        <v>0</v>
      </c>
      <c r="AF1591" s="405">
        <v>0</v>
      </c>
      <c r="AG1591" s="333" t="s">
        <v>3972</v>
      </c>
      <c r="AH1591" s="388" t="s">
        <v>2538</v>
      </c>
      <c r="AI1591" s="388" t="s">
        <v>2539</v>
      </c>
      <c r="AJ1591" s="389">
        <v>12</v>
      </c>
      <c r="AK1591" s="390">
        <v>24</v>
      </c>
      <c r="AL1591" s="333">
        <v>18</v>
      </c>
      <c r="AM1591" s="333">
        <v>3.3294632523148149</v>
      </c>
      <c r="AN1591" s="440">
        <v>26.941666666666666</v>
      </c>
      <c r="AO1591" s="389">
        <v>11.791666666666666</v>
      </c>
      <c r="AP1591" s="388">
        <v>3</v>
      </c>
      <c r="AQ1591" s="389">
        <v>2</v>
      </c>
      <c r="AR1591" s="389">
        <v>2</v>
      </c>
      <c r="AS1591" s="389">
        <v>0</v>
      </c>
      <c r="AT1591" s="389">
        <v>0</v>
      </c>
      <c r="AU1591" s="389">
        <v>0</v>
      </c>
      <c r="AV1591" s="389">
        <v>4</v>
      </c>
      <c r="AW1591" s="350">
        <v>1</v>
      </c>
      <c r="AX1591" s="391">
        <v>1</v>
      </c>
      <c r="AY1591" s="83">
        <v>14</v>
      </c>
      <c r="AZ1591" s="5">
        <v>0</v>
      </c>
      <c r="BA1591" s="5" t="s">
        <v>1537</v>
      </c>
      <c r="BB1591" s="5" t="s">
        <v>1537</v>
      </c>
      <c r="BC1591" s="5" t="s">
        <v>1537</v>
      </c>
      <c r="BD1591" s="4" t="s">
        <v>3612</v>
      </c>
      <c r="BE1591" s="5">
        <v>0</v>
      </c>
      <c r="BF1591" s="5">
        <v>0</v>
      </c>
      <c r="BG1591" s="5">
        <v>1</v>
      </c>
      <c r="BH1591" s="5" t="s">
        <v>1537</v>
      </c>
      <c r="BI1591" s="289"/>
      <c r="BJ1591" s="297">
        <v>6</v>
      </c>
      <c r="BK1591" s="297">
        <v>17</v>
      </c>
    </row>
    <row r="1592" spans="1:63" x14ac:dyDescent="0.2">
      <c r="A1592" s="294" t="s">
        <v>5320</v>
      </c>
      <c r="B1592" s="290" t="s">
        <v>5321</v>
      </c>
      <c r="C1592" s="340">
        <v>120</v>
      </c>
      <c r="D1592" s="341">
        <v>147</v>
      </c>
      <c r="E1592" s="341">
        <v>168</v>
      </c>
      <c r="F1592" s="341">
        <v>172</v>
      </c>
      <c r="G1592" s="341">
        <v>177</v>
      </c>
      <c r="H1592" s="341">
        <v>196</v>
      </c>
      <c r="I1592" s="342">
        <v>240</v>
      </c>
      <c r="J1592" s="340">
        <v>8</v>
      </c>
      <c r="K1592" s="341">
        <v>15</v>
      </c>
      <c r="L1592" s="341">
        <v>34</v>
      </c>
      <c r="M1592" s="341">
        <v>68</v>
      </c>
      <c r="N1592" s="340">
        <v>120</v>
      </c>
      <c r="O1592" s="341">
        <v>188</v>
      </c>
      <c r="P1592" s="341">
        <v>202</v>
      </c>
      <c r="Q1592" s="343">
        <v>188</v>
      </c>
      <c r="R1592" s="344">
        <v>202</v>
      </c>
      <c r="S1592" s="344">
        <v>233</v>
      </c>
      <c r="T1592" s="344">
        <v>226</v>
      </c>
      <c r="U1592" s="344">
        <v>262</v>
      </c>
      <c r="V1592" s="344">
        <v>262</v>
      </c>
      <c r="W1592" s="344">
        <v>25</v>
      </c>
      <c r="X1592" s="383">
        <v>28</v>
      </c>
      <c r="Y1592" s="384">
        <v>0.12</v>
      </c>
      <c r="Z1592" s="384">
        <v>0.25</v>
      </c>
      <c r="AA1592" s="384">
        <v>0.25</v>
      </c>
      <c r="AB1592" s="385">
        <v>0</v>
      </c>
      <c r="AC1592" s="385"/>
      <c r="AD1592" s="385">
        <v>44</v>
      </c>
      <c r="AE1592" s="385">
        <v>0</v>
      </c>
      <c r="AF1592" s="405">
        <v>0</v>
      </c>
      <c r="AG1592" s="333" t="s">
        <v>3972</v>
      </c>
      <c r="AH1592" s="388" t="s">
        <v>2538</v>
      </c>
      <c r="AI1592" s="388" t="s">
        <v>2539</v>
      </c>
      <c r="AJ1592" s="389">
        <v>12</v>
      </c>
      <c r="AK1592" s="390">
        <v>24</v>
      </c>
      <c r="AL1592" s="333">
        <v>18</v>
      </c>
      <c r="AM1592" s="333">
        <v>3.3294632523148149</v>
      </c>
      <c r="AN1592" s="440">
        <v>26.941666666666666</v>
      </c>
      <c r="AO1592" s="389">
        <v>11.791666666666666</v>
      </c>
      <c r="AP1592" s="388">
        <v>3</v>
      </c>
      <c r="AQ1592" s="389">
        <v>2</v>
      </c>
      <c r="AR1592" s="389">
        <v>2</v>
      </c>
      <c r="AS1592" s="389">
        <v>0</v>
      </c>
      <c r="AT1592" s="389">
        <v>0</v>
      </c>
      <c r="AU1592" s="389">
        <v>0</v>
      </c>
      <c r="AV1592" s="389">
        <v>4</v>
      </c>
      <c r="AW1592" s="350">
        <v>1</v>
      </c>
      <c r="AX1592" s="391">
        <v>1</v>
      </c>
      <c r="AY1592" s="83">
        <v>14</v>
      </c>
      <c r="AZ1592" s="5">
        <v>0</v>
      </c>
      <c r="BA1592" s="5" t="s">
        <v>1537</v>
      </c>
      <c r="BB1592" s="5" t="s">
        <v>1537</v>
      </c>
      <c r="BC1592" s="5" t="s">
        <v>1537</v>
      </c>
      <c r="BD1592" s="4" t="s">
        <v>3612</v>
      </c>
      <c r="BE1592" s="5">
        <v>0</v>
      </c>
      <c r="BF1592" s="5">
        <v>0</v>
      </c>
      <c r="BG1592" s="5">
        <v>1</v>
      </c>
      <c r="BH1592" s="5" t="s">
        <v>1537</v>
      </c>
      <c r="BI1592" s="289"/>
      <c r="BJ1592" s="297">
        <v>8</v>
      </c>
      <c r="BK1592" s="297">
        <v>18</v>
      </c>
    </row>
    <row r="1593" spans="1:63" x14ac:dyDescent="0.2">
      <c r="A1593" s="294" t="s">
        <v>610</v>
      </c>
      <c r="B1593" s="290" t="s">
        <v>2630</v>
      </c>
      <c r="C1593" s="340">
        <v>132</v>
      </c>
      <c r="D1593" s="341">
        <v>162</v>
      </c>
      <c r="E1593" s="341">
        <v>187</v>
      </c>
      <c r="F1593" s="341">
        <v>191</v>
      </c>
      <c r="G1593" s="341">
        <v>197</v>
      </c>
      <c r="H1593" s="341">
        <v>219</v>
      </c>
      <c r="I1593" s="342">
        <v>268</v>
      </c>
      <c r="J1593" s="340">
        <v>8</v>
      </c>
      <c r="K1593" s="341">
        <v>15</v>
      </c>
      <c r="L1593" s="341">
        <v>38</v>
      </c>
      <c r="M1593" s="341">
        <v>77</v>
      </c>
      <c r="N1593" s="340">
        <v>132</v>
      </c>
      <c r="O1593" s="341">
        <v>206</v>
      </c>
      <c r="P1593" s="341">
        <v>223</v>
      </c>
      <c r="Q1593" s="343">
        <v>206</v>
      </c>
      <c r="R1593" s="344">
        <v>223</v>
      </c>
      <c r="S1593" s="344">
        <v>247</v>
      </c>
      <c r="T1593" s="344">
        <v>241</v>
      </c>
      <c r="U1593" s="344">
        <v>279</v>
      </c>
      <c r="V1593" s="344">
        <v>279</v>
      </c>
      <c r="W1593" s="344">
        <v>25</v>
      </c>
      <c r="X1593" s="383">
        <v>28</v>
      </c>
      <c r="Y1593" s="384">
        <v>0.12</v>
      </c>
      <c r="Z1593" s="384">
        <v>0.25</v>
      </c>
      <c r="AA1593" s="384">
        <v>0.25</v>
      </c>
      <c r="AB1593" s="385">
        <v>0</v>
      </c>
      <c r="AC1593" s="385">
        <v>0</v>
      </c>
      <c r="AD1593" s="385">
        <v>44</v>
      </c>
      <c r="AE1593" s="385">
        <v>0</v>
      </c>
      <c r="AF1593" s="405">
        <v>0</v>
      </c>
      <c r="AG1593" s="333" t="s">
        <v>3972</v>
      </c>
      <c r="AH1593" s="388" t="s">
        <v>2538</v>
      </c>
      <c r="AI1593" s="388" t="s">
        <v>2539</v>
      </c>
      <c r="AJ1593" s="389">
        <v>12</v>
      </c>
      <c r="AK1593" s="390">
        <v>24</v>
      </c>
      <c r="AL1593" s="333">
        <v>24</v>
      </c>
      <c r="AM1593" s="333">
        <v>4.4240813078703702</v>
      </c>
      <c r="AN1593" s="440">
        <v>32.901666666666664</v>
      </c>
      <c r="AO1593" s="389">
        <v>13.791666666666666</v>
      </c>
      <c r="AP1593" s="388">
        <v>4</v>
      </c>
      <c r="AQ1593" s="389">
        <v>2</v>
      </c>
      <c r="AR1593" s="389">
        <v>2</v>
      </c>
      <c r="AS1593" s="389">
        <v>0</v>
      </c>
      <c r="AT1593" s="389">
        <v>0</v>
      </c>
      <c r="AU1593" s="389">
        <v>0</v>
      </c>
      <c r="AV1593" s="389">
        <v>4</v>
      </c>
      <c r="AW1593" s="350">
        <v>1</v>
      </c>
      <c r="AX1593" s="391">
        <v>1</v>
      </c>
      <c r="AY1593" s="83">
        <v>14</v>
      </c>
      <c r="AZ1593" s="5">
        <v>0</v>
      </c>
      <c r="BA1593" s="5" t="s">
        <v>1537</v>
      </c>
      <c r="BB1593" s="5" t="s">
        <v>1537</v>
      </c>
      <c r="BC1593" s="5" t="s">
        <v>1537</v>
      </c>
      <c r="BD1593" s="4" t="s">
        <v>3612</v>
      </c>
      <c r="BE1593" s="5">
        <v>0</v>
      </c>
      <c r="BF1593" s="5">
        <v>0</v>
      </c>
      <c r="BG1593" s="5">
        <v>1</v>
      </c>
      <c r="BH1593" s="5" t="s">
        <v>1537</v>
      </c>
      <c r="BI1593" s="289"/>
      <c r="BJ1593" s="297">
        <v>8</v>
      </c>
      <c r="BK1593" s="297">
        <v>20</v>
      </c>
    </row>
    <row r="1594" spans="1:63" x14ac:dyDescent="0.2">
      <c r="A1594" s="294" t="s">
        <v>498</v>
      </c>
      <c r="B1594" s="290" t="s">
        <v>2544</v>
      </c>
      <c r="C1594" s="340">
        <v>142</v>
      </c>
      <c r="D1594" s="341">
        <v>172</v>
      </c>
      <c r="E1594" s="341">
        <v>198</v>
      </c>
      <c r="F1594" s="341">
        <v>202</v>
      </c>
      <c r="G1594" s="341">
        <v>208</v>
      </c>
      <c r="H1594" s="341">
        <v>231</v>
      </c>
      <c r="I1594" s="342">
        <v>283</v>
      </c>
      <c r="J1594" s="340">
        <v>10</v>
      </c>
      <c r="K1594" s="341">
        <v>19</v>
      </c>
      <c r="L1594" s="341">
        <v>39</v>
      </c>
      <c r="M1594" s="341">
        <v>79</v>
      </c>
      <c r="N1594" s="340">
        <v>142</v>
      </c>
      <c r="O1594" s="341">
        <v>223</v>
      </c>
      <c r="P1594" s="341">
        <v>241</v>
      </c>
      <c r="Q1594" s="343">
        <v>223</v>
      </c>
      <c r="R1594" s="344">
        <v>241</v>
      </c>
      <c r="S1594" s="344">
        <v>271</v>
      </c>
      <c r="T1594" s="344">
        <v>257</v>
      </c>
      <c r="U1594" s="344">
        <v>304</v>
      </c>
      <c r="V1594" s="344">
        <v>304</v>
      </c>
      <c r="W1594" s="344">
        <v>25</v>
      </c>
      <c r="X1594" s="383">
        <v>28</v>
      </c>
      <c r="Y1594" s="384">
        <v>0.12</v>
      </c>
      <c r="Z1594" s="384">
        <v>0.25</v>
      </c>
      <c r="AA1594" s="384">
        <v>0.25</v>
      </c>
      <c r="AB1594" s="385">
        <v>0</v>
      </c>
      <c r="AC1594" s="385">
        <v>0</v>
      </c>
      <c r="AD1594" s="385">
        <v>44</v>
      </c>
      <c r="AE1594" s="385">
        <v>0</v>
      </c>
      <c r="AF1594" s="405">
        <v>0</v>
      </c>
      <c r="AG1594" s="333" t="s">
        <v>2539</v>
      </c>
      <c r="AH1594" s="388" t="s">
        <v>2538</v>
      </c>
      <c r="AI1594" s="388" t="s">
        <v>2539</v>
      </c>
      <c r="AJ1594" s="389">
        <v>12</v>
      </c>
      <c r="AK1594" s="390">
        <v>24</v>
      </c>
      <c r="AL1594" s="333">
        <v>30</v>
      </c>
      <c r="AM1594" s="333">
        <v>5.5186993634259256</v>
      </c>
      <c r="AN1594" s="440">
        <v>47.936666666666667</v>
      </c>
      <c r="AO1594" s="389">
        <v>19.229166666666664</v>
      </c>
      <c r="AP1594" s="388">
        <v>5</v>
      </c>
      <c r="AQ1594" s="389">
        <v>2</v>
      </c>
      <c r="AR1594" s="389">
        <v>2</v>
      </c>
      <c r="AS1594" s="389">
        <v>0</v>
      </c>
      <c r="AT1594" s="389">
        <v>0</v>
      </c>
      <c r="AU1594" s="389">
        <v>2</v>
      </c>
      <c r="AV1594" s="389">
        <v>4</v>
      </c>
      <c r="AW1594" s="350">
        <v>1</v>
      </c>
      <c r="AX1594" s="391">
        <v>1</v>
      </c>
      <c r="AY1594" s="83">
        <v>14</v>
      </c>
      <c r="AZ1594" s="5">
        <v>0</v>
      </c>
      <c r="BA1594" s="5" t="s">
        <v>1537</v>
      </c>
      <c r="BB1594" s="5" t="s">
        <v>1537</v>
      </c>
      <c r="BC1594" s="5" t="s">
        <v>1537</v>
      </c>
      <c r="BD1594" s="4" t="s">
        <v>3612</v>
      </c>
      <c r="BE1594" s="5">
        <v>0</v>
      </c>
      <c r="BF1594" s="5">
        <v>0</v>
      </c>
      <c r="BG1594" s="5">
        <v>1</v>
      </c>
      <c r="BH1594" s="5" t="s">
        <v>1537</v>
      </c>
      <c r="BI1594" s="289"/>
      <c r="BJ1594" s="297">
        <v>10</v>
      </c>
      <c r="BK1594" s="297">
        <v>21</v>
      </c>
    </row>
    <row r="1595" spans="1:63" x14ac:dyDescent="0.2">
      <c r="A1595" s="294" t="s">
        <v>537</v>
      </c>
      <c r="B1595" s="290" t="s">
        <v>2583</v>
      </c>
      <c r="C1595" s="340">
        <v>199</v>
      </c>
      <c r="D1595" s="341">
        <v>230</v>
      </c>
      <c r="E1595" s="341">
        <v>257</v>
      </c>
      <c r="F1595" s="341">
        <v>261</v>
      </c>
      <c r="G1595" s="341">
        <v>270</v>
      </c>
      <c r="H1595" s="341">
        <v>296</v>
      </c>
      <c r="I1595" s="342">
        <v>351</v>
      </c>
      <c r="J1595" s="340">
        <v>15</v>
      </c>
      <c r="K1595" s="341">
        <v>30</v>
      </c>
      <c r="L1595" s="341">
        <v>42</v>
      </c>
      <c r="M1595" s="341">
        <v>83</v>
      </c>
      <c r="N1595" s="340">
        <v>199</v>
      </c>
      <c r="O1595" s="341">
        <v>284</v>
      </c>
      <c r="P1595" s="341">
        <v>305</v>
      </c>
      <c r="Q1595" s="343">
        <v>284</v>
      </c>
      <c r="R1595" s="344">
        <v>305</v>
      </c>
      <c r="S1595" s="344">
        <v>341</v>
      </c>
      <c r="T1595" s="344">
        <v>325</v>
      </c>
      <c r="U1595" s="344">
        <v>377</v>
      </c>
      <c r="V1595" s="344">
        <v>377</v>
      </c>
      <c r="W1595" s="344">
        <v>25</v>
      </c>
      <c r="X1595" s="383">
        <v>28</v>
      </c>
      <c r="Y1595" s="384">
        <v>0.12</v>
      </c>
      <c r="Z1595" s="384">
        <v>0.25</v>
      </c>
      <c r="AA1595" s="384">
        <v>0.25</v>
      </c>
      <c r="AB1595" s="385">
        <v>0</v>
      </c>
      <c r="AC1595" s="385">
        <v>0</v>
      </c>
      <c r="AD1595" s="385">
        <v>44</v>
      </c>
      <c r="AE1595" s="385">
        <v>0</v>
      </c>
      <c r="AF1595" s="405">
        <v>0</v>
      </c>
      <c r="AG1595" s="333" t="s">
        <v>2539</v>
      </c>
      <c r="AH1595" s="388" t="s">
        <v>2538</v>
      </c>
      <c r="AI1595" s="388" t="s">
        <v>2539</v>
      </c>
      <c r="AJ1595" s="389">
        <v>15</v>
      </c>
      <c r="AK1595" s="390">
        <v>24</v>
      </c>
      <c r="AL1595" s="333">
        <v>30</v>
      </c>
      <c r="AM1595" s="333">
        <v>6.7922453703703702</v>
      </c>
      <c r="AN1595" s="440">
        <v>55.247083333333336</v>
      </c>
      <c r="AO1595" s="389">
        <v>22.364583333333332</v>
      </c>
      <c r="AP1595" s="388">
        <v>5</v>
      </c>
      <c r="AQ1595" s="389">
        <v>2</v>
      </c>
      <c r="AR1595" s="389">
        <v>2</v>
      </c>
      <c r="AS1595" s="389">
        <v>0</v>
      </c>
      <c r="AT1595" s="389">
        <v>0</v>
      </c>
      <c r="AU1595" s="389">
        <v>2</v>
      </c>
      <c r="AV1595" s="389">
        <v>4</v>
      </c>
      <c r="AW1595" s="350">
        <v>1</v>
      </c>
      <c r="AX1595" s="391">
        <v>1</v>
      </c>
      <c r="AY1595" s="83">
        <v>15</v>
      </c>
      <c r="AZ1595" s="5">
        <v>0</v>
      </c>
      <c r="BA1595" s="5" t="s">
        <v>1537</v>
      </c>
      <c r="BB1595" s="5" t="s">
        <v>1537</v>
      </c>
      <c r="BC1595" s="5" t="s">
        <v>1537</v>
      </c>
      <c r="BD1595" s="4" t="s">
        <v>3612</v>
      </c>
      <c r="BE1595" s="5">
        <v>0</v>
      </c>
      <c r="BF1595" s="5">
        <v>0</v>
      </c>
      <c r="BG1595" s="5">
        <v>1</v>
      </c>
      <c r="BH1595" s="5" t="s">
        <v>1537</v>
      </c>
      <c r="BI1595" s="289"/>
      <c r="BJ1595" s="297">
        <v>15</v>
      </c>
      <c r="BK1595" s="297">
        <v>27</v>
      </c>
    </row>
    <row r="1596" spans="1:63" x14ac:dyDescent="0.2">
      <c r="A1596" s="294" t="s">
        <v>536</v>
      </c>
      <c r="B1596" s="290" t="s">
        <v>2583</v>
      </c>
      <c r="C1596" s="340">
        <v>196</v>
      </c>
      <c r="D1596" s="341">
        <v>228</v>
      </c>
      <c r="E1596" s="341">
        <v>253</v>
      </c>
      <c r="F1596" s="341">
        <v>258</v>
      </c>
      <c r="G1596" s="341">
        <v>265</v>
      </c>
      <c r="H1596" s="341">
        <v>293</v>
      </c>
      <c r="I1596" s="342">
        <v>349</v>
      </c>
      <c r="J1596" s="340">
        <v>15</v>
      </c>
      <c r="K1596" s="341">
        <v>30</v>
      </c>
      <c r="L1596" s="341">
        <v>42</v>
      </c>
      <c r="M1596" s="341">
        <v>84</v>
      </c>
      <c r="N1596" s="340">
        <v>196</v>
      </c>
      <c r="O1596" s="341">
        <v>264</v>
      </c>
      <c r="P1596" s="341">
        <v>286</v>
      </c>
      <c r="Q1596" s="343">
        <v>264</v>
      </c>
      <c r="R1596" s="344">
        <v>286</v>
      </c>
      <c r="S1596" s="344">
        <v>313</v>
      </c>
      <c r="T1596" s="344">
        <v>317</v>
      </c>
      <c r="U1596" s="344">
        <v>334</v>
      </c>
      <c r="V1596" s="344">
        <v>334</v>
      </c>
      <c r="W1596" s="344">
        <v>25</v>
      </c>
      <c r="X1596" s="383">
        <v>28</v>
      </c>
      <c r="Y1596" s="384">
        <v>0.12</v>
      </c>
      <c r="Z1596" s="384">
        <v>0.25</v>
      </c>
      <c r="AA1596" s="384">
        <v>0.25</v>
      </c>
      <c r="AB1596" s="385">
        <v>0</v>
      </c>
      <c r="AC1596" s="385">
        <v>0</v>
      </c>
      <c r="AD1596" s="385">
        <v>22</v>
      </c>
      <c r="AE1596" s="385">
        <v>0</v>
      </c>
      <c r="AF1596" s="405">
        <v>1</v>
      </c>
      <c r="AG1596" s="333" t="s">
        <v>2539</v>
      </c>
      <c r="AH1596" s="388" t="s">
        <v>2538</v>
      </c>
      <c r="AI1596" s="388" t="s">
        <v>2539</v>
      </c>
      <c r="AJ1596" s="389">
        <v>15</v>
      </c>
      <c r="AK1596" s="390">
        <v>24</v>
      </c>
      <c r="AL1596" s="333">
        <v>30</v>
      </c>
      <c r="AM1596" s="333">
        <v>6.7922453703703702</v>
      </c>
      <c r="AN1596" s="440">
        <v>54.887083333333337</v>
      </c>
      <c r="AO1596" s="389">
        <v>22.364583333333332</v>
      </c>
      <c r="AP1596" s="388">
        <v>5</v>
      </c>
      <c r="AQ1596" s="389">
        <v>1</v>
      </c>
      <c r="AR1596" s="389">
        <v>1</v>
      </c>
      <c r="AS1596" s="389">
        <v>0</v>
      </c>
      <c r="AT1596" s="389">
        <v>0</v>
      </c>
      <c r="AU1596" s="389">
        <v>2</v>
      </c>
      <c r="AV1596" s="389">
        <v>2</v>
      </c>
      <c r="AW1596" s="350">
        <v>1</v>
      </c>
      <c r="AX1596" s="391">
        <v>1</v>
      </c>
      <c r="AY1596" s="83">
        <v>14</v>
      </c>
      <c r="AZ1596" s="5">
        <v>0</v>
      </c>
      <c r="BA1596" s="5" t="s">
        <v>1537</v>
      </c>
      <c r="BB1596" s="5" t="s">
        <v>1537</v>
      </c>
      <c r="BC1596" s="5" t="s">
        <v>1537</v>
      </c>
      <c r="BD1596" s="4" t="s">
        <v>3612</v>
      </c>
      <c r="BE1596" s="5">
        <v>0</v>
      </c>
      <c r="BF1596" s="5">
        <v>0</v>
      </c>
      <c r="BG1596" s="5">
        <v>1</v>
      </c>
      <c r="BH1596" s="5" t="s">
        <v>1537</v>
      </c>
      <c r="BI1596" s="289"/>
      <c r="BJ1596" s="297">
        <v>15</v>
      </c>
      <c r="BK1596" s="297">
        <v>27</v>
      </c>
    </row>
    <row r="1597" spans="1:63" x14ac:dyDescent="0.2">
      <c r="A1597" s="294" t="s">
        <v>497</v>
      </c>
      <c r="B1597" s="290" t="s">
        <v>2544</v>
      </c>
      <c r="C1597" s="340">
        <v>139</v>
      </c>
      <c r="D1597" s="341">
        <v>170</v>
      </c>
      <c r="E1597" s="341">
        <v>196</v>
      </c>
      <c r="F1597" s="341">
        <v>200</v>
      </c>
      <c r="G1597" s="341">
        <v>206</v>
      </c>
      <c r="H1597" s="341">
        <v>229</v>
      </c>
      <c r="I1597" s="342">
        <v>279</v>
      </c>
      <c r="J1597" s="340">
        <v>10</v>
      </c>
      <c r="K1597" s="341">
        <v>19</v>
      </c>
      <c r="L1597" s="341">
        <v>40</v>
      </c>
      <c r="M1597" s="341">
        <v>80</v>
      </c>
      <c r="N1597" s="340">
        <v>139</v>
      </c>
      <c r="O1597" s="341">
        <v>205</v>
      </c>
      <c r="P1597" s="341">
        <v>222</v>
      </c>
      <c r="Q1597" s="343">
        <v>205</v>
      </c>
      <c r="R1597" s="344">
        <v>222</v>
      </c>
      <c r="S1597" s="344">
        <v>244</v>
      </c>
      <c r="T1597" s="344">
        <v>249</v>
      </c>
      <c r="U1597" s="344">
        <v>263</v>
      </c>
      <c r="V1597" s="344">
        <v>263</v>
      </c>
      <c r="W1597" s="344">
        <v>25</v>
      </c>
      <c r="X1597" s="383">
        <v>28</v>
      </c>
      <c r="Y1597" s="384">
        <v>0.12</v>
      </c>
      <c r="Z1597" s="384">
        <v>0.25</v>
      </c>
      <c r="AA1597" s="384">
        <v>0.25</v>
      </c>
      <c r="AB1597" s="385">
        <v>0</v>
      </c>
      <c r="AC1597" s="385">
        <v>0</v>
      </c>
      <c r="AD1597" s="385">
        <v>22</v>
      </c>
      <c r="AE1597" s="385">
        <v>0</v>
      </c>
      <c r="AF1597" s="405">
        <v>1</v>
      </c>
      <c r="AG1597" s="333" t="s">
        <v>2539</v>
      </c>
      <c r="AH1597" s="388" t="s">
        <v>2538</v>
      </c>
      <c r="AI1597" s="388" t="s">
        <v>2539</v>
      </c>
      <c r="AJ1597" s="389">
        <v>12</v>
      </c>
      <c r="AK1597" s="390">
        <v>24</v>
      </c>
      <c r="AL1597" s="333">
        <v>30</v>
      </c>
      <c r="AM1597" s="333">
        <v>5.5186993634259256</v>
      </c>
      <c r="AN1597" s="440">
        <v>47.576666666666668</v>
      </c>
      <c r="AO1597" s="389">
        <v>19.229166666666664</v>
      </c>
      <c r="AP1597" s="388">
        <v>5</v>
      </c>
      <c r="AQ1597" s="389">
        <v>1</v>
      </c>
      <c r="AR1597" s="389">
        <v>1</v>
      </c>
      <c r="AS1597" s="389">
        <v>0</v>
      </c>
      <c r="AT1597" s="389">
        <v>0</v>
      </c>
      <c r="AU1597" s="389">
        <v>2</v>
      </c>
      <c r="AV1597" s="389">
        <v>2</v>
      </c>
      <c r="AW1597" s="350">
        <v>1</v>
      </c>
      <c r="AX1597" s="391">
        <v>1</v>
      </c>
      <c r="AY1597" s="83">
        <v>13</v>
      </c>
      <c r="AZ1597" s="5">
        <v>0</v>
      </c>
      <c r="BA1597" s="5" t="s">
        <v>1537</v>
      </c>
      <c r="BB1597" s="5" t="s">
        <v>1537</v>
      </c>
      <c r="BC1597" s="5" t="s">
        <v>1537</v>
      </c>
      <c r="BD1597" s="4" t="s">
        <v>3612</v>
      </c>
      <c r="BE1597" s="5">
        <v>0</v>
      </c>
      <c r="BF1597" s="5">
        <v>0</v>
      </c>
      <c r="BG1597" s="5">
        <v>1</v>
      </c>
      <c r="BH1597" s="5" t="s">
        <v>1537</v>
      </c>
      <c r="BI1597" s="289"/>
      <c r="BJ1597" s="297">
        <v>10</v>
      </c>
      <c r="BK1597" s="297">
        <v>21</v>
      </c>
    </row>
    <row r="1598" spans="1:63" x14ac:dyDescent="0.2">
      <c r="A1598" s="294" t="s">
        <v>511</v>
      </c>
      <c r="B1598" s="290" t="s">
        <v>2557</v>
      </c>
      <c r="C1598" s="340">
        <v>153</v>
      </c>
      <c r="D1598" s="341">
        <v>190</v>
      </c>
      <c r="E1598" s="341">
        <v>221</v>
      </c>
      <c r="F1598" s="341">
        <v>224</v>
      </c>
      <c r="G1598" s="341">
        <v>233</v>
      </c>
      <c r="H1598" s="341">
        <v>257</v>
      </c>
      <c r="I1598" s="342">
        <v>319</v>
      </c>
      <c r="J1598" s="340">
        <v>12</v>
      </c>
      <c r="K1598" s="341">
        <v>24</v>
      </c>
      <c r="L1598" s="341">
        <v>47</v>
      </c>
      <c r="M1598" s="341">
        <v>95</v>
      </c>
      <c r="N1598" s="340">
        <v>153</v>
      </c>
      <c r="O1598" s="341">
        <v>250</v>
      </c>
      <c r="P1598" s="341">
        <v>270</v>
      </c>
      <c r="Q1598" s="343">
        <v>250</v>
      </c>
      <c r="R1598" s="344">
        <v>270</v>
      </c>
      <c r="S1598" s="344">
        <v>304</v>
      </c>
      <c r="T1598" s="344">
        <v>304</v>
      </c>
      <c r="U1598" s="344">
        <v>335</v>
      </c>
      <c r="V1598" s="344">
        <v>335</v>
      </c>
      <c r="W1598" s="344">
        <v>25</v>
      </c>
      <c r="X1598" s="383">
        <v>28</v>
      </c>
      <c r="Y1598" s="384">
        <v>0.12</v>
      </c>
      <c r="Z1598" s="384">
        <v>0.25</v>
      </c>
      <c r="AA1598" s="384">
        <v>0.25</v>
      </c>
      <c r="AB1598" s="385">
        <v>0</v>
      </c>
      <c r="AC1598" s="385">
        <v>0</v>
      </c>
      <c r="AD1598" s="385">
        <v>44</v>
      </c>
      <c r="AE1598" s="385">
        <v>0</v>
      </c>
      <c r="AF1598" s="405">
        <v>0</v>
      </c>
      <c r="AG1598" s="333" t="s">
        <v>2539</v>
      </c>
      <c r="AH1598" s="388" t="s">
        <v>2538</v>
      </c>
      <c r="AI1598" s="388" t="s">
        <v>2539</v>
      </c>
      <c r="AJ1598" s="389">
        <v>12</v>
      </c>
      <c r="AK1598" s="390">
        <v>24</v>
      </c>
      <c r="AL1598" s="333">
        <v>36</v>
      </c>
      <c r="AM1598" s="333">
        <v>6.6133174189814818</v>
      </c>
      <c r="AN1598" s="440">
        <v>53.896666666666675</v>
      </c>
      <c r="AO1598" s="389">
        <v>21.229166666666664</v>
      </c>
      <c r="AP1598" s="388">
        <v>6</v>
      </c>
      <c r="AQ1598" s="389">
        <v>2</v>
      </c>
      <c r="AR1598" s="389">
        <v>2</v>
      </c>
      <c r="AS1598" s="389">
        <v>0</v>
      </c>
      <c r="AT1598" s="389">
        <v>0</v>
      </c>
      <c r="AU1598" s="389">
        <v>2</v>
      </c>
      <c r="AV1598" s="389">
        <v>4</v>
      </c>
      <c r="AW1598" s="350">
        <v>1</v>
      </c>
      <c r="AX1598" s="391">
        <v>1</v>
      </c>
      <c r="AY1598" s="83">
        <v>14</v>
      </c>
      <c r="AZ1598" s="5">
        <v>0</v>
      </c>
      <c r="BA1598" s="5" t="s">
        <v>1537</v>
      </c>
      <c r="BB1598" s="5" t="s">
        <v>1537</v>
      </c>
      <c r="BC1598" s="5" t="s">
        <v>1537</v>
      </c>
      <c r="BD1598" s="4" t="s">
        <v>3612</v>
      </c>
      <c r="BE1598" s="5">
        <v>0</v>
      </c>
      <c r="BF1598" s="5">
        <v>0</v>
      </c>
      <c r="BG1598" s="5">
        <v>1</v>
      </c>
      <c r="BH1598" s="5" t="s">
        <v>1537</v>
      </c>
      <c r="BI1598" s="289"/>
      <c r="BJ1598" s="297">
        <v>12</v>
      </c>
      <c r="BK1598" s="297">
        <v>24</v>
      </c>
    </row>
    <row r="1599" spans="1:63" x14ac:dyDescent="0.2">
      <c r="A1599" s="294" t="s">
        <v>550</v>
      </c>
      <c r="B1599" s="290" t="s">
        <v>2595</v>
      </c>
      <c r="C1599" s="340">
        <v>210</v>
      </c>
      <c r="D1599" s="341">
        <v>249</v>
      </c>
      <c r="E1599" s="341">
        <v>281</v>
      </c>
      <c r="F1599" s="341">
        <v>287</v>
      </c>
      <c r="G1599" s="341">
        <v>295</v>
      </c>
      <c r="H1599" s="341">
        <v>326</v>
      </c>
      <c r="I1599" s="342">
        <v>391</v>
      </c>
      <c r="J1599" s="340">
        <v>17</v>
      </c>
      <c r="K1599" s="341">
        <v>35</v>
      </c>
      <c r="L1599" s="341">
        <v>49</v>
      </c>
      <c r="M1599" s="341">
        <v>100</v>
      </c>
      <c r="N1599" s="340">
        <v>210</v>
      </c>
      <c r="O1599" s="341">
        <v>313</v>
      </c>
      <c r="P1599" s="341">
        <v>336</v>
      </c>
      <c r="Q1599" s="343">
        <v>313</v>
      </c>
      <c r="R1599" s="344">
        <v>336</v>
      </c>
      <c r="S1599" s="344">
        <v>377</v>
      </c>
      <c r="T1599" s="344">
        <v>375</v>
      </c>
      <c r="U1599" s="344">
        <v>412</v>
      </c>
      <c r="V1599" s="344">
        <v>412</v>
      </c>
      <c r="W1599" s="344">
        <v>25</v>
      </c>
      <c r="X1599" s="383">
        <v>28</v>
      </c>
      <c r="Y1599" s="384">
        <v>0.12</v>
      </c>
      <c r="Z1599" s="384">
        <v>0.25</v>
      </c>
      <c r="AA1599" s="384">
        <v>0.25</v>
      </c>
      <c r="AB1599" s="385">
        <v>0</v>
      </c>
      <c r="AC1599" s="385">
        <v>0</v>
      </c>
      <c r="AD1599" s="385">
        <v>44</v>
      </c>
      <c r="AE1599" s="385">
        <v>0</v>
      </c>
      <c r="AF1599" s="200">
        <v>0</v>
      </c>
      <c r="AG1599" s="333" t="s">
        <v>2539</v>
      </c>
      <c r="AH1599" s="388" t="s">
        <v>2538</v>
      </c>
      <c r="AI1599" s="388" t="s">
        <v>2539</v>
      </c>
      <c r="AJ1599" s="389">
        <v>15</v>
      </c>
      <c r="AK1599" s="390">
        <v>24</v>
      </c>
      <c r="AL1599" s="333">
        <v>36</v>
      </c>
      <c r="AM1599" s="333">
        <v>8.1394675925925934</v>
      </c>
      <c r="AN1599" s="440">
        <v>61.757083333333334</v>
      </c>
      <c r="AO1599" s="389">
        <v>24.614583333333332</v>
      </c>
      <c r="AP1599" s="388">
        <v>6</v>
      </c>
      <c r="AQ1599" s="389">
        <v>2</v>
      </c>
      <c r="AR1599" s="389">
        <v>2</v>
      </c>
      <c r="AS1599" s="389">
        <v>0</v>
      </c>
      <c r="AT1599" s="389">
        <v>0</v>
      </c>
      <c r="AU1599" s="389">
        <v>2</v>
      </c>
      <c r="AV1599" s="389">
        <v>4</v>
      </c>
      <c r="AW1599" s="350">
        <v>1</v>
      </c>
      <c r="AX1599" s="391">
        <v>1</v>
      </c>
      <c r="AY1599" s="83">
        <v>15</v>
      </c>
      <c r="AZ1599" s="5">
        <v>0</v>
      </c>
      <c r="BA1599" s="5" t="s">
        <v>1537</v>
      </c>
      <c r="BB1599" s="5" t="s">
        <v>1537</v>
      </c>
      <c r="BC1599" s="5" t="s">
        <v>1537</v>
      </c>
      <c r="BD1599" s="4" t="s">
        <v>3612</v>
      </c>
      <c r="BE1599" s="5">
        <v>0</v>
      </c>
      <c r="BF1599" s="5">
        <v>0</v>
      </c>
      <c r="BG1599" s="5">
        <v>1</v>
      </c>
      <c r="BH1599" s="5" t="s">
        <v>1537</v>
      </c>
      <c r="BI1599" s="289"/>
      <c r="BJ1599" s="297">
        <v>17</v>
      </c>
      <c r="BK1599" s="297">
        <v>30</v>
      </c>
    </row>
    <row r="1600" spans="1:63" x14ac:dyDescent="0.2">
      <c r="A1600" s="294" t="s">
        <v>549</v>
      </c>
      <c r="B1600" s="290" t="s">
        <v>2595</v>
      </c>
      <c r="C1600" s="340">
        <v>207</v>
      </c>
      <c r="D1600" s="341">
        <v>246</v>
      </c>
      <c r="E1600" s="341">
        <v>279</v>
      </c>
      <c r="F1600" s="341">
        <v>283</v>
      </c>
      <c r="G1600" s="341">
        <v>292</v>
      </c>
      <c r="H1600" s="341">
        <v>322</v>
      </c>
      <c r="I1600" s="342">
        <v>387</v>
      </c>
      <c r="J1600" s="340">
        <v>17</v>
      </c>
      <c r="K1600" s="341">
        <v>35</v>
      </c>
      <c r="L1600" s="341">
        <v>49</v>
      </c>
      <c r="M1600" s="341">
        <v>100</v>
      </c>
      <c r="N1600" s="340">
        <v>207</v>
      </c>
      <c r="O1600" s="341">
        <v>295</v>
      </c>
      <c r="P1600" s="341">
        <v>318</v>
      </c>
      <c r="Q1600" s="343">
        <v>295</v>
      </c>
      <c r="R1600" s="344">
        <v>318</v>
      </c>
      <c r="S1600" s="344">
        <v>351</v>
      </c>
      <c r="T1600" s="344">
        <v>357</v>
      </c>
      <c r="U1600" s="344">
        <v>371</v>
      </c>
      <c r="V1600" s="344">
        <v>371</v>
      </c>
      <c r="W1600" s="344">
        <v>25</v>
      </c>
      <c r="X1600" s="383">
        <v>28</v>
      </c>
      <c r="Y1600" s="384">
        <v>0.12</v>
      </c>
      <c r="Z1600" s="384">
        <v>0.25</v>
      </c>
      <c r="AA1600" s="384">
        <v>0.25</v>
      </c>
      <c r="AB1600" s="385">
        <v>0</v>
      </c>
      <c r="AC1600" s="385">
        <v>0</v>
      </c>
      <c r="AD1600" s="385">
        <v>22</v>
      </c>
      <c r="AE1600" s="385">
        <v>0</v>
      </c>
      <c r="AF1600" s="405">
        <v>1</v>
      </c>
      <c r="AG1600" s="333" t="s">
        <v>2539</v>
      </c>
      <c r="AH1600" s="388" t="s">
        <v>2538</v>
      </c>
      <c r="AI1600" s="388" t="s">
        <v>2539</v>
      </c>
      <c r="AJ1600" s="389">
        <v>15</v>
      </c>
      <c r="AK1600" s="390">
        <v>24</v>
      </c>
      <c r="AL1600" s="333">
        <v>36</v>
      </c>
      <c r="AM1600" s="333">
        <v>8.1394675925925934</v>
      </c>
      <c r="AN1600" s="440">
        <v>61.397083333333335</v>
      </c>
      <c r="AO1600" s="389">
        <v>24.614583333333332</v>
      </c>
      <c r="AP1600" s="388">
        <v>6</v>
      </c>
      <c r="AQ1600" s="389">
        <v>1</v>
      </c>
      <c r="AR1600" s="389">
        <v>1</v>
      </c>
      <c r="AS1600" s="389">
        <v>0</v>
      </c>
      <c r="AT1600" s="389">
        <v>0</v>
      </c>
      <c r="AU1600" s="389">
        <v>2</v>
      </c>
      <c r="AV1600" s="389">
        <v>2</v>
      </c>
      <c r="AW1600" s="350">
        <v>1</v>
      </c>
      <c r="AX1600" s="391">
        <v>1</v>
      </c>
      <c r="AY1600" s="83">
        <v>14</v>
      </c>
      <c r="AZ1600" s="5">
        <v>0</v>
      </c>
      <c r="BA1600" s="5" t="s">
        <v>1537</v>
      </c>
      <c r="BB1600" s="5" t="s">
        <v>1537</v>
      </c>
      <c r="BC1600" s="5" t="s">
        <v>1537</v>
      </c>
      <c r="BD1600" s="4" t="s">
        <v>3612</v>
      </c>
      <c r="BE1600" s="5">
        <v>0</v>
      </c>
      <c r="BF1600" s="5">
        <v>0</v>
      </c>
      <c r="BG1600" s="5">
        <v>1</v>
      </c>
      <c r="BH1600" s="5" t="s">
        <v>1537</v>
      </c>
      <c r="BI1600" s="289"/>
      <c r="BJ1600" s="297">
        <v>17</v>
      </c>
      <c r="BK1600" s="297">
        <v>30</v>
      </c>
    </row>
    <row r="1601" spans="1:63" x14ac:dyDescent="0.2">
      <c r="A1601" s="294" t="s">
        <v>510</v>
      </c>
      <c r="B1601" s="290" t="s">
        <v>2557</v>
      </c>
      <c r="C1601" s="340">
        <v>149</v>
      </c>
      <c r="D1601" s="341">
        <v>188</v>
      </c>
      <c r="E1601" s="341">
        <v>217</v>
      </c>
      <c r="F1601" s="341">
        <v>222</v>
      </c>
      <c r="G1601" s="341">
        <v>231</v>
      </c>
      <c r="H1601" s="341">
        <v>254</v>
      </c>
      <c r="I1601" s="342">
        <v>317</v>
      </c>
      <c r="J1601" s="340">
        <v>12</v>
      </c>
      <c r="K1601" s="341">
        <v>24</v>
      </c>
      <c r="L1601" s="341">
        <v>47</v>
      </c>
      <c r="M1601" s="341">
        <v>96</v>
      </c>
      <c r="N1601" s="340">
        <v>149</v>
      </c>
      <c r="O1601" s="341">
        <v>233</v>
      </c>
      <c r="P1601" s="341">
        <v>252</v>
      </c>
      <c r="Q1601" s="343">
        <v>233</v>
      </c>
      <c r="R1601" s="344">
        <v>252</v>
      </c>
      <c r="S1601" s="344">
        <v>278</v>
      </c>
      <c r="T1601" s="344">
        <v>287</v>
      </c>
      <c r="U1601" s="344">
        <v>298</v>
      </c>
      <c r="V1601" s="344">
        <v>298</v>
      </c>
      <c r="W1601" s="344">
        <v>25</v>
      </c>
      <c r="X1601" s="383">
        <v>28</v>
      </c>
      <c r="Y1601" s="384">
        <v>0.12</v>
      </c>
      <c r="Z1601" s="384">
        <v>0.25</v>
      </c>
      <c r="AA1601" s="384">
        <v>0.25</v>
      </c>
      <c r="AB1601" s="385">
        <v>0</v>
      </c>
      <c r="AC1601" s="385">
        <v>0</v>
      </c>
      <c r="AD1601" s="385">
        <v>22</v>
      </c>
      <c r="AE1601" s="385">
        <v>0</v>
      </c>
      <c r="AF1601" s="405">
        <v>1</v>
      </c>
      <c r="AG1601" s="333" t="s">
        <v>2539</v>
      </c>
      <c r="AH1601" s="388" t="s">
        <v>2538</v>
      </c>
      <c r="AI1601" s="388" t="s">
        <v>2539</v>
      </c>
      <c r="AJ1601" s="389">
        <v>12</v>
      </c>
      <c r="AK1601" s="390">
        <v>24</v>
      </c>
      <c r="AL1601" s="333">
        <v>36</v>
      </c>
      <c r="AM1601" s="333">
        <v>6.6133174189814818</v>
      </c>
      <c r="AN1601" s="440">
        <v>53.536666666666676</v>
      </c>
      <c r="AO1601" s="389">
        <v>21.229166666666664</v>
      </c>
      <c r="AP1601" s="388">
        <v>6</v>
      </c>
      <c r="AQ1601" s="389">
        <v>1</v>
      </c>
      <c r="AR1601" s="389">
        <v>1</v>
      </c>
      <c r="AS1601" s="389">
        <v>0</v>
      </c>
      <c r="AT1601" s="389">
        <v>0</v>
      </c>
      <c r="AU1601" s="389">
        <v>2</v>
      </c>
      <c r="AV1601" s="389">
        <v>2</v>
      </c>
      <c r="AW1601" s="350">
        <v>1</v>
      </c>
      <c r="AX1601" s="391">
        <v>1</v>
      </c>
      <c r="AY1601" s="83">
        <v>13</v>
      </c>
      <c r="AZ1601" s="5">
        <v>0</v>
      </c>
      <c r="BA1601" s="5" t="s">
        <v>1537</v>
      </c>
      <c r="BB1601" s="5" t="s">
        <v>1537</v>
      </c>
      <c r="BC1601" s="5" t="s">
        <v>1537</v>
      </c>
      <c r="BD1601" s="4" t="s">
        <v>3612</v>
      </c>
      <c r="BE1601" s="5">
        <v>0</v>
      </c>
      <c r="BF1601" s="5">
        <v>0</v>
      </c>
      <c r="BG1601" s="5">
        <v>1</v>
      </c>
      <c r="BH1601" s="5" t="s">
        <v>1537</v>
      </c>
      <c r="BI1601" s="289"/>
      <c r="BJ1601" s="297">
        <v>12</v>
      </c>
      <c r="BK1601" s="297">
        <v>24</v>
      </c>
    </row>
    <row r="1602" spans="1:63" x14ac:dyDescent="0.2">
      <c r="A1602" s="294" t="s">
        <v>5322</v>
      </c>
      <c r="B1602" s="290" t="s">
        <v>5323</v>
      </c>
      <c r="C1602" s="340">
        <v>172</v>
      </c>
      <c r="D1602" s="341">
        <v>215</v>
      </c>
      <c r="E1602" s="341">
        <v>250</v>
      </c>
      <c r="F1602" s="341">
        <v>255</v>
      </c>
      <c r="G1602" s="341">
        <v>264</v>
      </c>
      <c r="H1602" s="341">
        <v>293</v>
      </c>
      <c r="I1602" s="342">
        <v>364</v>
      </c>
      <c r="J1602" s="340">
        <v>14</v>
      </c>
      <c r="K1602" s="341">
        <v>27</v>
      </c>
      <c r="L1602" s="341">
        <v>55</v>
      </c>
      <c r="M1602" s="341">
        <v>110</v>
      </c>
      <c r="N1602" s="340">
        <v>172</v>
      </c>
      <c r="O1602" s="341">
        <v>281</v>
      </c>
      <c r="P1602" s="341">
        <v>303</v>
      </c>
      <c r="Q1602" s="343">
        <v>281</v>
      </c>
      <c r="R1602" s="344">
        <v>303</v>
      </c>
      <c r="S1602" s="344">
        <v>344</v>
      </c>
      <c r="T1602" s="344">
        <v>329</v>
      </c>
      <c r="U1602" s="344">
        <v>375</v>
      </c>
      <c r="V1602" s="344">
        <v>375</v>
      </c>
      <c r="W1602" s="344">
        <v>25</v>
      </c>
      <c r="X1602" s="383">
        <v>28</v>
      </c>
      <c r="Y1602" s="384">
        <v>0.12</v>
      </c>
      <c r="Z1602" s="384">
        <v>0.25</v>
      </c>
      <c r="AA1602" s="384">
        <v>0.25</v>
      </c>
      <c r="AB1602" s="385">
        <v>0</v>
      </c>
      <c r="AC1602" s="385"/>
      <c r="AD1602" s="385">
        <v>66</v>
      </c>
      <c r="AE1602" s="385">
        <v>0</v>
      </c>
      <c r="AF1602" s="405">
        <v>0</v>
      </c>
      <c r="AG1602" s="333" t="s">
        <v>2539</v>
      </c>
      <c r="AH1602" s="388" t="s">
        <v>2538</v>
      </c>
      <c r="AI1602" s="388" t="s">
        <v>2539</v>
      </c>
      <c r="AJ1602" s="389">
        <v>12</v>
      </c>
      <c r="AK1602" s="390">
        <v>24</v>
      </c>
      <c r="AL1602" s="333">
        <v>39</v>
      </c>
      <c r="AM1602" s="333">
        <v>6.6133174189814818</v>
      </c>
      <c r="AN1602" s="440">
        <v>53.536666666666676</v>
      </c>
      <c r="AO1602" s="389">
        <v>21.229166666666664</v>
      </c>
      <c r="AP1602" s="388">
        <v>6</v>
      </c>
      <c r="AQ1602" s="389">
        <v>1</v>
      </c>
      <c r="AR1602" s="389">
        <v>1</v>
      </c>
      <c r="AS1602" s="389">
        <v>0</v>
      </c>
      <c r="AT1602" s="389">
        <v>0</v>
      </c>
      <c r="AU1602" s="389">
        <v>2</v>
      </c>
      <c r="AV1602" s="389">
        <v>2</v>
      </c>
      <c r="AW1602" s="350">
        <v>1</v>
      </c>
      <c r="AX1602" s="391">
        <v>1</v>
      </c>
      <c r="AY1602" s="83">
        <v>13</v>
      </c>
      <c r="AZ1602" s="5">
        <v>0</v>
      </c>
      <c r="BA1602" s="5" t="s">
        <v>1537</v>
      </c>
      <c r="BB1602" s="5" t="s">
        <v>1537</v>
      </c>
      <c r="BC1602" s="5" t="s">
        <v>1537</v>
      </c>
      <c r="BD1602" s="4" t="s">
        <v>3612</v>
      </c>
      <c r="BE1602" s="5">
        <v>0</v>
      </c>
      <c r="BF1602" s="5">
        <v>0</v>
      </c>
      <c r="BG1602" s="5">
        <v>1</v>
      </c>
      <c r="BH1602" s="5" t="s">
        <v>1537</v>
      </c>
      <c r="BI1602" s="289"/>
      <c r="BJ1602" s="297">
        <v>14</v>
      </c>
      <c r="BK1602" s="297">
        <v>27</v>
      </c>
    </row>
    <row r="1603" spans="1:63" x14ac:dyDescent="0.2">
      <c r="A1603" s="294" t="s">
        <v>5324</v>
      </c>
      <c r="B1603" s="290" t="s">
        <v>5325</v>
      </c>
      <c r="C1603" s="340">
        <v>232</v>
      </c>
      <c r="D1603" s="341">
        <v>274</v>
      </c>
      <c r="E1603" s="341">
        <v>310</v>
      </c>
      <c r="F1603" s="341">
        <v>317</v>
      </c>
      <c r="G1603" s="341">
        <v>325</v>
      </c>
      <c r="H1603" s="341">
        <v>360</v>
      </c>
      <c r="I1603" s="342">
        <v>432</v>
      </c>
      <c r="J1603" s="340">
        <v>18</v>
      </c>
      <c r="K1603" s="341">
        <v>40</v>
      </c>
      <c r="L1603" s="341">
        <v>57</v>
      </c>
      <c r="M1603" s="341">
        <v>113</v>
      </c>
      <c r="N1603" s="340">
        <v>232</v>
      </c>
      <c r="O1603" s="341">
        <v>342</v>
      </c>
      <c r="P1603" s="341">
        <v>367</v>
      </c>
      <c r="Q1603" s="343">
        <v>342</v>
      </c>
      <c r="R1603" s="344">
        <v>367</v>
      </c>
      <c r="S1603" s="344">
        <v>414</v>
      </c>
      <c r="T1603" s="344">
        <v>398</v>
      </c>
      <c r="U1603" s="344">
        <v>450</v>
      </c>
      <c r="V1603" s="344">
        <v>450</v>
      </c>
      <c r="W1603" s="344">
        <v>25</v>
      </c>
      <c r="X1603" s="383">
        <v>28</v>
      </c>
      <c r="Y1603" s="384">
        <v>0.12</v>
      </c>
      <c r="Z1603" s="384">
        <v>0.25</v>
      </c>
      <c r="AA1603" s="384">
        <v>0.25</v>
      </c>
      <c r="AB1603" s="385">
        <v>0</v>
      </c>
      <c r="AC1603" s="385"/>
      <c r="AD1603" s="385">
        <v>66</v>
      </c>
      <c r="AE1603" s="385">
        <v>0</v>
      </c>
      <c r="AF1603" s="405">
        <v>0</v>
      </c>
      <c r="AG1603" s="333" t="s">
        <v>2539</v>
      </c>
      <c r="AH1603" s="388" t="s">
        <v>2538</v>
      </c>
      <c r="AI1603" s="388" t="s">
        <v>2539</v>
      </c>
      <c r="AJ1603" s="389">
        <v>15</v>
      </c>
      <c r="AK1603" s="390">
        <v>24</v>
      </c>
      <c r="AL1603" s="333">
        <v>36</v>
      </c>
      <c r="AM1603" s="333">
        <v>6.6133174189814818</v>
      </c>
      <c r="AN1603" s="440">
        <v>53.536666666666676</v>
      </c>
      <c r="AO1603" s="389">
        <v>21.229166666666664</v>
      </c>
      <c r="AP1603" s="388">
        <v>6</v>
      </c>
      <c r="AQ1603" s="389">
        <v>1</v>
      </c>
      <c r="AR1603" s="389">
        <v>1</v>
      </c>
      <c r="AS1603" s="389">
        <v>0</v>
      </c>
      <c r="AT1603" s="389">
        <v>0</v>
      </c>
      <c r="AU1603" s="389">
        <v>2</v>
      </c>
      <c r="AV1603" s="389">
        <v>2</v>
      </c>
      <c r="AW1603" s="350">
        <v>1</v>
      </c>
      <c r="AX1603" s="391">
        <v>1</v>
      </c>
      <c r="AY1603" s="83">
        <v>13</v>
      </c>
      <c r="AZ1603" s="5">
        <v>0</v>
      </c>
      <c r="BA1603" s="5" t="s">
        <v>1537</v>
      </c>
      <c r="BB1603" s="5" t="s">
        <v>1537</v>
      </c>
      <c r="BC1603" s="5" t="s">
        <v>1537</v>
      </c>
      <c r="BD1603" s="4" t="s">
        <v>3612</v>
      </c>
      <c r="BE1603" s="5">
        <v>0</v>
      </c>
      <c r="BF1603" s="5">
        <v>0</v>
      </c>
      <c r="BG1603" s="5">
        <v>1</v>
      </c>
      <c r="BH1603" s="5" t="s">
        <v>1537</v>
      </c>
      <c r="BI1603" s="289"/>
      <c r="BJ1603" s="297">
        <v>18</v>
      </c>
      <c r="BK1603" s="297">
        <v>33</v>
      </c>
    </row>
    <row r="1604" spans="1:63" x14ac:dyDescent="0.2">
      <c r="A1604" s="294" t="s">
        <v>5326</v>
      </c>
      <c r="B1604" s="290" t="s">
        <v>5325</v>
      </c>
      <c r="C1604" s="340">
        <v>226</v>
      </c>
      <c r="D1604" s="341">
        <v>269</v>
      </c>
      <c r="E1604" s="341">
        <v>307</v>
      </c>
      <c r="F1604" s="341">
        <v>312</v>
      </c>
      <c r="G1604" s="341">
        <v>321</v>
      </c>
      <c r="H1604" s="341">
        <v>356</v>
      </c>
      <c r="I1604" s="342">
        <v>428</v>
      </c>
      <c r="J1604" s="340">
        <v>18</v>
      </c>
      <c r="K1604" s="341">
        <v>40</v>
      </c>
      <c r="L1604" s="341">
        <v>57</v>
      </c>
      <c r="M1604" s="341">
        <v>113</v>
      </c>
      <c r="N1604" s="340">
        <v>226</v>
      </c>
      <c r="O1604" s="341">
        <v>317</v>
      </c>
      <c r="P1604" s="341">
        <v>343</v>
      </c>
      <c r="Q1604" s="343">
        <v>317</v>
      </c>
      <c r="R1604" s="344">
        <v>343</v>
      </c>
      <c r="S1604" s="344">
        <v>389</v>
      </c>
      <c r="T1604" s="344">
        <v>376</v>
      </c>
      <c r="U1604" s="344">
        <v>411</v>
      </c>
      <c r="V1604" s="344">
        <v>411</v>
      </c>
      <c r="W1604" s="344">
        <v>25</v>
      </c>
      <c r="X1604" s="383">
        <v>28</v>
      </c>
      <c r="Y1604" s="384">
        <v>0.12</v>
      </c>
      <c r="Z1604" s="384">
        <v>0.25</v>
      </c>
      <c r="AA1604" s="384">
        <v>0.25</v>
      </c>
      <c r="AB1604" s="385">
        <v>0</v>
      </c>
      <c r="AC1604" s="385"/>
      <c r="AD1604" s="385">
        <v>33</v>
      </c>
      <c r="AE1604" s="385">
        <v>0</v>
      </c>
      <c r="AF1604" s="405">
        <v>1</v>
      </c>
      <c r="AG1604" s="333" t="s">
        <v>2539</v>
      </c>
      <c r="AH1604" s="388" t="s">
        <v>2538</v>
      </c>
      <c r="AI1604" s="388" t="s">
        <v>2539</v>
      </c>
      <c r="AJ1604" s="389">
        <v>15</v>
      </c>
      <c r="AK1604" s="390">
        <v>24</v>
      </c>
      <c r="AL1604" s="333">
        <v>36</v>
      </c>
      <c r="AM1604" s="333">
        <v>6.6133174189814818</v>
      </c>
      <c r="AN1604" s="440">
        <v>53.536666666666676</v>
      </c>
      <c r="AO1604" s="389">
        <v>21.229166666666664</v>
      </c>
      <c r="AP1604" s="388">
        <v>6</v>
      </c>
      <c r="AQ1604" s="389">
        <v>1</v>
      </c>
      <c r="AR1604" s="389">
        <v>1</v>
      </c>
      <c r="AS1604" s="389">
        <v>0</v>
      </c>
      <c r="AT1604" s="389">
        <v>0</v>
      </c>
      <c r="AU1604" s="389">
        <v>2</v>
      </c>
      <c r="AV1604" s="389">
        <v>2</v>
      </c>
      <c r="AW1604" s="350">
        <v>1</v>
      </c>
      <c r="AX1604" s="391">
        <v>1</v>
      </c>
      <c r="AY1604" s="83">
        <v>13</v>
      </c>
      <c r="AZ1604" s="5">
        <v>0</v>
      </c>
      <c r="BA1604" s="5" t="s">
        <v>1537</v>
      </c>
      <c r="BB1604" s="5" t="s">
        <v>1537</v>
      </c>
      <c r="BC1604" s="5" t="s">
        <v>1537</v>
      </c>
      <c r="BD1604" s="4" t="s">
        <v>3612</v>
      </c>
      <c r="BE1604" s="5">
        <v>0</v>
      </c>
      <c r="BF1604" s="5">
        <v>0</v>
      </c>
      <c r="BG1604" s="5">
        <v>1</v>
      </c>
      <c r="BH1604" s="5" t="s">
        <v>1537</v>
      </c>
      <c r="BI1604" s="289"/>
      <c r="BJ1604" s="297">
        <v>18</v>
      </c>
      <c r="BK1604" s="297">
        <v>33</v>
      </c>
    </row>
    <row r="1605" spans="1:63" x14ac:dyDescent="0.2">
      <c r="A1605" s="294" t="s">
        <v>5327</v>
      </c>
      <c r="B1605" s="290" t="s">
        <v>5323</v>
      </c>
      <c r="C1605" s="340">
        <v>166</v>
      </c>
      <c r="D1605" s="341">
        <v>211</v>
      </c>
      <c r="E1605" s="341">
        <v>247</v>
      </c>
      <c r="F1605" s="341">
        <v>251</v>
      </c>
      <c r="G1605" s="341">
        <v>262</v>
      </c>
      <c r="H1605" s="341">
        <v>289</v>
      </c>
      <c r="I1605" s="342">
        <v>361</v>
      </c>
      <c r="J1605" s="340">
        <v>14</v>
      </c>
      <c r="K1605" s="341">
        <v>27</v>
      </c>
      <c r="L1605" s="341">
        <v>55</v>
      </c>
      <c r="M1605" s="341">
        <v>111</v>
      </c>
      <c r="N1605" s="340">
        <v>166</v>
      </c>
      <c r="O1605" s="341">
        <v>256</v>
      </c>
      <c r="P1605" s="341">
        <v>278</v>
      </c>
      <c r="Q1605" s="343">
        <v>256</v>
      </c>
      <c r="R1605" s="344">
        <v>278</v>
      </c>
      <c r="S1605" s="344">
        <v>318</v>
      </c>
      <c r="T1605" s="344">
        <v>309</v>
      </c>
      <c r="U1605" s="344">
        <v>338</v>
      </c>
      <c r="V1605" s="344">
        <v>338</v>
      </c>
      <c r="W1605" s="344">
        <v>25</v>
      </c>
      <c r="X1605" s="383">
        <v>28</v>
      </c>
      <c r="Y1605" s="384">
        <v>0.12</v>
      </c>
      <c r="Z1605" s="384">
        <v>0.25</v>
      </c>
      <c r="AA1605" s="384">
        <v>0.25</v>
      </c>
      <c r="AB1605" s="385">
        <v>0</v>
      </c>
      <c r="AC1605" s="385"/>
      <c r="AD1605" s="385">
        <v>33</v>
      </c>
      <c r="AE1605" s="385">
        <v>0</v>
      </c>
      <c r="AF1605" s="405">
        <v>1</v>
      </c>
      <c r="AG1605" s="333" t="s">
        <v>2539</v>
      </c>
      <c r="AH1605" s="388" t="s">
        <v>2538</v>
      </c>
      <c r="AI1605" s="388" t="s">
        <v>2539</v>
      </c>
      <c r="AJ1605" s="389">
        <v>12</v>
      </c>
      <c r="AK1605" s="390">
        <v>24</v>
      </c>
      <c r="AL1605" s="333">
        <v>36</v>
      </c>
      <c r="AM1605" s="333">
        <v>6.6133174189814818</v>
      </c>
      <c r="AN1605" s="440">
        <v>53.536666666666676</v>
      </c>
      <c r="AO1605" s="389">
        <v>21.229166666666664</v>
      </c>
      <c r="AP1605" s="388">
        <v>6</v>
      </c>
      <c r="AQ1605" s="389">
        <v>1</v>
      </c>
      <c r="AR1605" s="389">
        <v>1</v>
      </c>
      <c r="AS1605" s="389">
        <v>0</v>
      </c>
      <c r="AT1605" s="389">
        <v>0</v>
      </c>
      <c r="AU1605" s="389">
        <v>2</v>
      </c>
      <c r="AV1605" s="389">
        <v>2</v>
      </c>
      <c r="AW1605" s="350">
        <v>1</v>
      </c>
      <c r="AX1605" s="391">
        <v>1</v>
      </c>
      <c r="AY1605" s="83">
        <v>13</v>
      </c>
      <c r="AZ1605" s="5">
        <v>0</v>
      </c>
      <c r="BA1605" s="5" t="s">
        <v>1537</v>
      </c>
      <c r="BB1605" s="5" t="s">
        <v>1537</v>
      </c>
      <c r="BC1605" s="5" t="s">
        <v>1537</v>
      </c>
      <c r="BD1605" s="4" t="s">
        <v>3612</v>
      </c>
      <c r="BE1605" s="5">
        <v>0</v>
      </c>
      <c r="BF1605" s="5">
        <v>0</v>
      </c>
      <c r="BG1605" s="5">
        <v>1</v>
      </c>
      <c r="BH1605" s="5" t="s">
        <v>1537</v>
      </c>
      <c r="BI1605" s="289"/>
      <c r="BJ1605" s="297">
        <v>14</v>
      </c>
      <c r="BK1605" s="297">
        <v>27</v>
      </c>
    </row>
    <row r="1606" spans="1:63" x14ac:dyDescent="0.2">
      <c r="A1606" s="294" t="s">
        <v>524</v>
      </c>
      <c r="B1606" s="290" t="s">
        <v>2570</v>
      </c>
      <c r="C1606" s="340">
        <v>178</v>
      </c>
      <c r="D1606" s="341">
        <v>223</v>
      </c>
      <c r="E1606" s="341">
        <v>259</v>
      </c>
      <c r="F1606" s="341">
        <v>264</v>
      </c>
      <c r="G1606" s="341">
        <v>274</v>
      </c>
      <c r="H1606" s="341">
        <v>304</v>
      </c>
      <c r="I1606" s="342">
        <v>377</v>
      </c>
      <c r="J1606" s="340">
        <v>14</v>
      </c>
      <c r="K1606" s="341">
        <v>28</v>
      </c>
      <c r="L1606" s="341">
        <v>57</v>
      </c>
      <c r="M1606" s="341">
        <v>114</v>
      </c>
      <c r="N1606" s="340">
        <v>178</v>
      </c>
      <c r="O1606" s="341">
        <v>291</v>
      </c>
      <c r="P1606" s="341">
        <v>314</v>
      </c>
      <c r="Q1606" s="343">
        <v>291</v>
      </c>
      <c r="R1606" s="344">
        <v>314</v>
      </c>
      <c r="S1606" s="344">
        <v>356</v>
      </c>
      <c r="T1606" s="344">
        <v>341</v>
      </c>
      <c r="U1606" s="344">
        <v>389</v>
      </c>
      <c r="V1606" s="344">
        <v>389</v>
      </c>
      <c r="W1606" s="344">
        <v>25</v>
      </c>
      <c r="X1606" s="383">
        <v>28</v>
      </c>
      <c r="Y1606" s="384">
        <v>0.12</v>
      </c>
      <c r="Z1606" s="384">
        <v>0.25</v>
      </c>
      <c r="AA1606" s="384">
        <v>0.25</v>
      </c>
      <c r="AB1606" s="385">
        <v>0</v>
      </c>
      <c r="AC1606" s="385">
        <v>0</v>
      </c>
      <c r="AD1606" s="385">
        <v>66</v>
      </c>
      <c r="AE1606" s="385">
        <v>0</v>
      </c>
      <c r="AF1606" s="405">
        <v>0</v>
      </c>
      <c r="AG1606" s="333" t="s">
        <v>2539</v>
      </c>
      <c r="AH1606" s="388" t="s">
        <v>2538</v>
      </c>
      <c r="AI1606" s="388" t="s">
        <v>2539</v>
      </c>
      <c r="AJ1606" s="389">
        <v>12</v>
      </c>
      <c r="AK1606" s="390">
        <v>24</v>
      </c>
      <c r="AL1606" s="333">
        <v>42</v>
      </c>
      <c r="AM1606" s="333">
        <v>7.7079354745370372</v>
      </c>
      <c r="AN1606" s="440">
        <v>64.754166666666663</v>
      </c>
      <c r="AO1606" s="389">
        <v>24.947916666666668</v>
      </c>
      <c r="AP1606" s="388">
        <v>7</v>
      </c>
      <c r="AQ1606" s="389">
        <v>2</v>
      </c>
      <c r="AR1606" s="389">
        <v>2</v>
      </c>
      <c r="AS1606" s="389">
        <v>0</v>
      </c>
      <c r="AT1606" s="389">
        <v>0</v>
      </c>
      <c r="AU1606" s="389">
        <v>3</v>
      </c>
      <c r="AV1606" s="389">
        <v>6</v>
      </c>
      <c r="AW1606" s="350">
        <v>1</v>
      </c>
      <c r="AX1606" s="391">
        <v>1</v>
      </c>
      <c r="AY1606" s="83">
        <v>16</v>
      </c>
      <c r="AZ1606" s="5">
        <v>0</v>
      </c>
      <c r="BA1606" s="5" t="s">
        <v>1537</v>
      </c>
      <c r="BB1606" s="5" t="s">
        <v>1537</v>
      </c>
      <c r="BC1606" s="5" t="s">
        <v>1537</v>
      </c>
      <c r="BD1606" s="4" t="s">
        <v>3612</v>
      </c>
      <c r="BE1606" s="5">
        <v>0</v>
      </c>
      <c r="BF1606" s="5">
        <v>0</v>
      </c>
      <c r="BG1606" s="5">
        <v>1</v>
      </c>
      <c r="BH1606" s="5" t="s">
        <v>1537</v>
      </c>
      <c r="BI1606" s="289"/>
      <c r="BJ1606" s="297">
        <v>14</v>
      </c>
      <c r="BK1606" s="297">
        <v>28</v>
      </c>
    </row>
    <row r="1607" spans="1:63" x14ac:dyDescent="0.2">
      <c r="A1607" s="294" t="s">
        <v>563</v>
      </c>
      <c r="B1607" s="290" t="s">
        <v>2607</v>
      </c>
      <c r="C1607" s="340">
        <v>240</v>
      </c>
      <c r="D1607" s="341">
        <v>284</v>
      </c>
      <c r="E1607" s="341">
        <v>321</v>
      </c>
      <c r="F1607" s="341">
        <v>328</v>
      </c>
      <c r="G1607" s="341">
        <v>337</v>
      </c>
      <c r="H1607" s="341">
        <v>373</v>
      </c>
      <c r="I1607" s="342">
        <v>448</v>
      </c>
      <c r="J1607" s="340">
        <v>19</v>
      </c>
      <c r="K1607" s="341">
        <v>41</v>
      </c>
      <c r="L1607" s="341">
        <v>59</v>
      </c>
      <c r="M1607" s="341">
        <v>117</v>
      </c>
      <c r="N1607" s="340">
        <v>240</v>
      </c>
      <c r="O1607" s="341">
        <v>354</v>
      </c>
      <c r="P1607" s="341">
        <v>380</v>
      </c>
      <c r="Q1607" s="343">
        <v>354</v>
      </c>
      <c r="R1607" s="344">
        <v>380</v>
      </c>
      <c r="S1607" s="344">
        <v>429</v>
      </c>
      <c r="T1607" s="344">
        <v>412</v>
      </c>
      <c r="U1607" s="344">
        <v>466</v>
      </c>
      <c r="V1607" s="344">
        <v>466</v>
      </c>
      <c r="W1607" s="344">
        <v>25</v>
      </c>
      <c r="X1607" s="383">
        <v>28</v>
      </c>
      <c r="Y1607" s="384">
        <v>0.12</v>
      </c>
      <c r="Z1607" s="384">
        <v>0.25</v>
      </c>
      <c r="AA1607" s="384">
        <v>0.25</v>
      </c>
      <c r="AB1607" s="385">
        <v>0</v>
      </c>
      <c r="AC1607" s="385">
        <v>0</v>
      </c>
      <c r="AD1607" s="385">
        <v>66</v>
      </c>
      <c r="AE1607" s="385">
        <v>0</v>
      </c>
      <c r="AF1607" s="405">
        <v>0</v>
      </c>
      <c r="AG1607" s="333" t="s">
        <v>2539</v>
      </c>
      <c r="AH1607" s="388" t="s">
        <v>2538</v>
      </c>
      <c r="AI1607" s="388" t="s">
        <v>2539</v>
      </c>
      <c r="AJ1607" s="389">
        <v>15</v>
      </c>
      <c r="AK1607" s="390">
        <v>24</v>
      </c>
      <c r="AL1607" s="333">
        <v>42</v>
      </c>
      <c r="AM1607" s="333">
        <v>9.4866898148148149</v>
      </c>
      <c r="AN1607" s="440">
        <v>74.402083333333337</v>
      </c>
      <c r="AO1607" s="389">
        <v>29.052083333333332</v>
      </c>
      <c r="AP1607" s="388">
        <v>7</v>
      </c>
      <c r="AQ1607" s="389">
        <v>2</v>
      </c>
      <c r="AR1607" s="389">
        <v>2</v>
      </c>
      <c r="AS1607" s="389">
        <v>0</v>
      </c>
      <c r="AT1607" s="389">
        <v>0</v>
      </c>
      <c r="AU1607" s="389">
        <v>3</v>
      </c>
      <c r="AV1607" s="389">
        <v>6</v>
      </c>
      <c r="AW1607" s="350">
        <v>1</v>
      </c>
      <c r="AX1607" s="391">
        <v>1</v>
      </c>
      <c r="AY1607" s="83">
        <v>17</v>
      </c>
      <c r="AZ1607" s="5">
        <v>0</v>
      </c>
      <c r="BA1607" s="5" t="s">
        <v>1537</v>
      </c>
      <c r="BB1607" s="5" t="s">
        <v>1537</v>
      </c>
      <c r="BC1607" s="5" t="s">
        <v>1537</v>
      </c>
      <c r="BD1607" s="4" t="s">
        <v>3612</v>
      </c>
      <c r="BE1607" s="5">
        <v>0</v>
      </c>
      <c r="BF1607" s="5">
        <v>0</v>
      </c>
      <c r="BG1607" s="5">
        <v>1</v>
      </c>
      <c r="BH1607" s="5" t="s">
        <v>1537</v>
      </c>
      <c r="BI1607" s="289"/>
      <c r="BJ1607" s="297">
        <v>19</v>
      </c>
      <c r="BK1607" s="297">
        <v>34</v>
      </c>
    </row>
    <row r="1608" spans="1:63" x14ac:dyDescent="0.2">
      <c r="A1608" s="294" t="s">
        <v>562</v>
      </c>
      <c r="B1608" s="290" t="s">
        <v>2607</v>
      </c>
      <c r="C1608" s="340">
        <v>234</v>
      </c>
      <c r="D1608" s="341">
        <v>279</v>
      </c>
      <c r="E1608" s="341">
        <v>318</v>
      </c>
      <c r="F1608" s="341">
        <v>323</v>
      </c>
      <c r="G1608" s="341">
        <v>333</v>
      </c>
      <c r="H1608" s="341">
        <v>369</v>
      </c>
      <c r="I1608" s="342">
        <v>444</v>
      </c>
      <c r="J1608" s="340">
        <v>19</v>
      </c>
      <c r="K1608" s="341">
        <v>41</v>
      </c>
      <c r="L1608" s="341">
        <v>59</v>
      </c>
      <c r="M1608" s="341">
        <v>117</v>
      </c>
      <c r="N1608" s="340">
        <v>234</v>
      </c>
      <c r="O1608" s="341">
        <v>328</v>
      </c>
      <c r="P1608" s="341">
        <v>355</v>
      </c>
      <c r="Q1608" s="343">
        <v>328</v>
      </c>
      <c r="R1608" s="344">
        <v>355</v>
      </c>
      <c r="S1608" s="344">
        <v>403</v>
      </c>
      <c r="T1608" s="344">
        <v>390</v>
      </c>
      <c r="U1608" s="344">
        <v>426</v>
      </c>
      <c r="V1608" s="344">
        <v>426</v>
      </c>
      <c r="W1608" s="344">
        <v>25</v>
      </c>
      <c r="X1608" s="383">
        <v>28</v>
      </c>
      <c r="Y1608" s="384">
        <v>0.12</v>
      </c>
      <c r="Z1608" s="384">
        <v>0.25</v>
      </c>
      <c r="AA1608" s="384">
        <v>0.25</v>
      </c>
      <c r="AB1608" s="385">
        <v>0</v>
      </c>
      <c r="AC1608" s="385">
        <v>0</v>
      </c>
      <c r="AD1608" s="385">
        <v>33</v>
      </c>
      <c r="AE1608" s="385">
        <v>0</v>
      </c>
      <c r="AF1608" s="405">
        <v>1</v>
      </c>
      <c r="AG1608" s="333" t="s">
        <v>2539</v>
      </c>
      <c r="AH1608" s="388" t="s">
        <v>2538</v>
      </c>
      <c r="AI1608" s="388" t="s">
        <v>2539</v>
      </c>
      <c r="AJ1608" s="389">
        <v>15</v>
      </c>
      <c r="AK1608" s="390">
        <v>24</v>
      </c>
      <c r="AL1608" s="333">
        <v>42</v>
      </c>
      <c r="AM1608" s="333">
        <v>9.4866898148148149</v>
      </c>
      <c r="AN1608" s="440">
        <v>73.682083333333338</v>
      </c>
      <c r="AO1608" s="389">
        <v>29.052083333333332</v>
      </c>
      <c r="AP1608" s="388">
        <v>7</v>
      </c>
      <c r="AQ1608" s="389">
        <v>1</v>
      </c>
      <c r="AR1608" s="389">
        <v>1</v>
      </c>
      <c r="AS1608" s="389">
        <v>0</v>
      </c>
      <c r="AT1608" s="389">
        <v>0</v>
      </c>
      <c r="AU1608" s="389">
        <v>3</v>
      </c>
      <c r="AV1608" s="389">
        <v>2</v>
      </c>
      <c r="AW1608" s="350">
        <v>1</v>
      </c>
      <c r="AX1608" s="391">
        <v>1</v>
      </c>
      <c r="AY1608" s="83">
        <v>16</v>
      </c>
      <c r="AZ1608" s="5">
        <v>0</v>
      </c>
      <c r="BA1608" s="5" t="s">
        <v>1537</v>
      </c>
      <c r="BB1608" s="5" t="s">
        <v>1537</v>
      </c>
      <c r="BC1608" s="5" t="s">
        <v>1537</v>
      </c>
      <c r="BD1608" s="4" t="s">
        <v>3612</v>
      </c>
      <c r="BE1608" s="5">
        <v>0</v>
      </c>
      <c r="BF1608" s="5">
        <v>0</v>
      </c>
      <c r="BG1608" s="5">
        <v>1</v>
      </c>
      <c r="BH1608" s="5" t="s">
        <v>1537</v>
      </c>
      <c r="BI1608" s="289"/>
      <c r="BJ1608" s="297">
        <v>19</v>
      </c>
      <c r="BK1608" s="297">
        <v>34</v>
      </c>
    </row>
    <row r="1609" spans="1:63" x14ac:dyDescent="0.2">
      <c r="A1609" s="294" t="s">
        <v>523</v>
      </c>
      <c r="B1609" s="290" t="s">
        <v>2570</v>
      </c>
      <c r="C1609" s="340">
        <v>172</v>
      </c>
      <c r="D1609" s="341">
        <v>219</v>
      </c>
      <c r="E1609" s="341">
        <v>256</v>
      </c>
      <c r="F1609" s="341">
        <v>260</v>
      </c>
      <c r="G1609" s="341">
        <v>271</v>
      </c>
      <c r="H1609" s="341">
        <v>299</v>
      </c>
      <c r="I1609" s="342">
        <v>374</v>
      </c>
      <c r="J1609" s="340">
        <v>14</v>
      </c>
      <c r="K1609" s="341">
        <v>28</v>
      </c>
      <c r="L1609" s="341">
        <v>57</v>
      </c>
      <c r="M1609" s="341">
        <v>115</v>
      </c>
      <c r="N1609" s="340">
        <v>172</v>
      </c>
      <c r="O1609" s="341">
        <v>265</v>
      </c>
      <c r="P1609" s="341">
        <v>288</v>
      </c>
      <c r="Q1609" s="343">
        <v>265</v>
      </c>
      <c r="R1609" s="344">
        <v>288</v>
      </c>
      <c r="S1609" s="344">
        <v>330</v>
      </c>
      <c r="T1609" s="344">
        <v>320</v>
      </c>
      <c r="U1609" s="344">
        <v>350</v>
      </c>
      <c r="V1609" s="344">
        <v>350</v>
      </c>
      <c r="W1609" s="344">
        <v>25</v>
      </c>
      <c r="X1609" s="383">
        <v>28</v>
      </c>
      <c r="Y1609" s="384">
        <v>0.12</v>
      </c>
      <c r="Z1609" s="384">
        <v>0.25</v>
      </c>
      <c r="AA1609" s="384">
        <v>0.25</v>
      </c>
      <c r="AB1609" s="385">
        <v>0</v>
      </c>
      <c r="AC1609" s="385">
        <v>0</v>
      </c>
      <c r="AD1609" s="385">
        <v>33</v>
      </c>
      <c r="AE1609" s="385">
        <v>0</v>
      </c>
      <c r="AF1609" s="405">
        <v>1</v>
      </c>
      <c r="AG1609" s="333" t="s">
        <v>2539</v>
      </c>
      <c r="AH1609" s="388" t="s">
        <v>2538</v>
      </c>
      <c r="AI1609" s="388" t="s">
        <v>2539</v>
      </c>
      <c r="AJ1609" s="389">
        <v>12</v>
      </c>
      <c r="AK1609" s="390">
        <v>24</v>
      </c>
      <c r="AL1609" s="333">
        <v>42</v>
      </c>
      <c r="AM1609" s="333">
        <v>7.7079354745370372</v>
      </c>
      <c r="AN1609" s="440">
        <v>64.034166666666664</v>
      </c>
      <c r="AO1609" s="389">
        <v>24.947916666666668</v>
      </c>
      <c r="AP1609" s="388">
        <v>7</v>
      </c>
      <c r="AQ1609" s="389">
        <v>1</v>
      </c>
      <c r="AR1609" s="389">
        <v>1</v>
      </c>
      <c r="AS1609" s="389">
        <v>0</v>
      </c>
      <c r="AT1609" s="389">
        <v>0</v>
      </c>
      <c r="AU1609" s="389">
        <v>3</v>
      </c>
      <c r="AV1609" s="389">
        <v>2</v>
      </c>
      <c r="AW1609" s="350">
        <v>1</v>
      </c>
      <c r="AX1609" s="391">
        <v>1</v>
      </c>
      <c r="AY1609" s="83">
        <v>15</v>
      </c>
      <c r="AZ1609" s="5">
        <v>0</v>
      </c>
      <c r="BA1609" s="5" t="s">
        <v>1537</v>
      </c>
      <c r="BB1609" s="5" t="s">
        <v>1537</v>
      </c>
      <c r="BC1609" s="5" t="s">
        <v>1537</v>
      </c>
      <c r="BD1609" s="4" t="s">
        <v>3612</v>
      </c>
      <c r="BE1609" s="5">
        <v>0</v>
      </c>
      <c r="BF1609" s="5">
        <v>0</v>
      </c>
      <c r="BG1609" s="5">
        <v>1</v>
      </c>
      <c r="BH1609" s="5" t="s">
        <v>1537</v>
      </c>
      <c r="BI1609" s="289"/>
      <c r="BJ1609" s="297">
        <v>14</v>
      </c>
      <c r="BK1609" s="297">
        <v>28</v>
      </c>
    </row>
    <row r="1610" spans="1:63" x14ac:dyDescent="0.2">
      <c r="A1610" s="294" t="s">
        <v>5328</v>
      </c>
      <c r="B1610" s="290" t="s">
        <v>5329</v>
      </c>
      <c r="C1610" s="340">
        <v>114</v>
      </c>
      <c r="D1610" s="341">
        <v>133</v>
      </c>
      <c r="E1610" s="341">
        <v>149</v>
      </c>
      <c r="F1610" s="341">
        <v>152</v>
      </c>
      <c r="G1610" s="341">
        <v>156</v>
      </c>
      <c r="H1610" s="341">
        <v>171</v>
      </c>
      <c r="I1610" s="342">
        <v>203</v>
      </c>
      <c r="J1610" s="340">
        <v>6</v>
      </c>
      <c r="K1610" s="341">
        <v>11</v>
      </c>
      <c r="L1610" s="341">
        <v>25</v>
      </c>
      <c r="M1610" s="341">
        <v>49</v>
      </c>
      <c r="N1610" s="340">
        <v>114</v>
      </c>
      <c r="O1610" s="341">
        <v>166</v>
      </c>
      <c r="P1610" s="341">
        <v>182</v>
      </c>
      <c r="Q1610" s="343">
        <v>166</v>
      </c>
      <c r="R1610" s="344">
        <v>182</v>
      </c>
      <c r="S1610" s="344">
        <v>201</v>
      </c>
      <c r="T1610" s="344">
        <v>195</v>
      </c>
      <c r="U1610" s="344">
        <v>231</v>
      </c>
      <c r="V1610" s="344">
        <v>231</v>
      </c>
      <c r="W1610" s="344">
        <v>25</v>
      </c>
      <c r="X1610" s="383">
        <v>28</v>
      </c>
      <c r="Y1610" s="384">
        <v>0.12</v>
      </c>
      <c r="Z1610" s="384">
        <v>0.25</v>
      </c>
      <c r="AA1610" s="384">
        <v>0.25</v>
      </c>
      <c r="AB1610" s="346">
        <v>0</v>
      </c>
      <c r="AC1610" s="385"/>
      <c r="AD1610" s="385">
        <v>44</v>
      </c>
      <c r="AE1610" s="385">
        <v>0</v>
      </c>
      <c r="AF1610" s="405">
        <v>0</v>
      </c>
      <c r="AG1610" s="333" t="s">
        <v>3972</v>
      </c>
      <c r="AH1610" s="388" t="s">
        <v>2538</v>
      </c>
      <c r="AI1610" s="388" t="s">
        <v>2539</v>
      </c>
      <c r="AJ1610" s="389">
        <v>12</v>
      </c>
      <c r="AK1610" s="390">
        <v>24</v>
      </c>
      <c r="AL1610" s="333">
        <v>42</v>
      </c>
      <c r="AM1610" s="333">
        <v>7.7079354745370372</v>
      </c>
      <c r="AN1610" s="440">
        <v>64.034166666666664</v>
      </c>
      <c r="AO1610" s="389">
        <v>24.947916666666668</v>
      </c>
      <c r="AP1610" s="388">
        <v>7</v>
      </c>
      <c r="AQ1610" s="389">
        <v>1</v>
      </c>
      <c r="AR1610" s="389">
        <v>1</v>
      </c>
      <c r="AS1610" s="389">
        <v>0</v>
      </c>
      <c r="AT1610" s="389">
        <v>0</v>
      </c>
      <c r="AU1610" s="389">
        <v>0</v>
      </c>
      <c r="AV1610" s="389">
        <v>2</v>
      </c>
      <c r="AW1610" s="350">
        <v>1</v>
      </c>
      <c r="AX1610" s="391">
        <v>1</v>
      </c>
      <c r="AY1610" s="83">
        <v>15</v>
      </c>
      <c r="AZ1610" s="5">
        <v>0</v>
      </c>
      <c r="BA1610" s="5" t="s">
        <v>1537</v>
      </c>
      <c r="BB1610" s="5" t="s">
        <v>1537</v>
      </c>
      <c r="BC1610" s="5" t="s">
        <v>1537</v>
      </c>
      <c r="BD1610" s="4" t="s">
        <v>3612</v>
      </c>
      <c r="BE1610" s="5">
        <v>0</v>
      </c>
      <c r="BF1610" s="5">
        <v>0</v>
      </c>
      <c r="BG1610" s="5">
        <v>1</v>
      </c>
      <c r="BH1610" s="5" t="s">
        <v>1537</v>
      </c>
      <c r="BI1610" s="289"/>
      <c r="BJ1610" s="297">
        <v>6</v>
      </c>
      <c r="BK1610" s="297">
        <v>16</v>
      </c>
    </row>
    <row r="1611" spans="1:63" x14ac:dyDescent="0.2">
      <c r="A1611" s="294" t="s">
        <v>5330</v>
      </c>
      <c r="B1611" s="290" t="s">
        <v>5331</v>
      </c>
      <c r="C1611" s="340">
        <v>116</v>
      </c>
      <c r="D1611" s="341">
        <v>136</v>
      </c>
      <c r="E1611" s="341">
        <v>154</v>
      </c>
      <c r="F1611" s="341">
        <v>157</v>
      </c>
      <c r="G1611" s="341">
        <v>161</v>
      </c>
      <c r="H1611" s="341">
        <v>178</v>
      </c>
      <c r="I1611" s="342">
        <v>213</v>
      </c>
      <c r="J1611" s="340">
        <v>6</v>
      </c>
      <c r="K1611" s="341">
        <v>11</v>
      </c>
      <c r="L1611" s="341">
        <v>25</v>
      </c>
      <c r="M1611" s="341">
        <v>49</v>
      </c>
      <c r="N1611" s="340">
        <v>116</v>
      </c>
      <c r="O1611" s="341">
        <v>172</v>
      </c>
      <c r="P1611" s="341">
        <v>187</v>
      </c>
      <c r="Q1611" s="343">
        <v>172</v>
      </c>
      <c r="R1611" s="344">
        <v>187</v>
      </c>
      <c r="S1611" s="344">
        <v>207</v>
      </c>
      <c r="T1611" s="344">
        <v>202</v>
      </c>
      <c r="U1611" s="344">
        <v>238</v>
      </c>
      <c r="V1611" s="344">
        <v>238</v>
      </c>
      <c r="W1611" s="344">
        <v>25</v>
      </c>
      <c r="X1611" s="383">
        <v>28</v>
      </c>
      <c r="Y1611" s="384">
        <v>0.12</v>
      </c>
      <c r="Z1611" s="384">
        <v>0.25</v>
      </c>
      <c r="AA1611" s="384">
        <v>0.25</v>
      </c>
      <c r="AB1611" s="346">
        <v>0</v>
      </c>
      <c r="AC1611" s="385"/>
      <c r="AD1611" s="385">
        <v>44</v>
      </c>
      <c r="AE1611" s="385">
        <v>0</v>
      </c>
      <c r="AF1611" s="405">
        <v>0</v>
      </c>
      <c r="AG1611" s="333" t="s">
        <v>3972</v>
      </c>
      <c r="AH1611" s="388" t="s">
        <v>2538</v>
      </c>
      <c r="AI1611" s="388" t="s">
        <v>2539</v>
      </c>
      <c r="AJ1611" s="389">
        <v>12</v>
      </c>
      <c r="AK1611" s="390">
        <v>24</v>
      </c>
      <c r="AL1611" s="333">
        <v>42</v>
      </c>
      <c r="AM1611" s="333">
        <v>7.7079354745370372</v>
      </c>
      <c r="AN1611" s="440">
        <v>64.034166666666664</v>
      </c>
      <c r="AO1611" s="389">
        <v>24.947916666666668</v>
      </c>
      <c r="AP1611" s="388">
        <v>7</v>
      </c>
      <c r="AQ1611" s="389">
        <v>1</v>
      </c>
      <c r="AR1611" s="389">
        <v>1</v>
      </c>
      <c r="AS1611" s="389">
        <v>0</v>
      </c>
      <c r="AT1611" s="389">
        <v>0</v>
      </c>
      <c r="AU1611" s="389">
        <v>0</v>
      </c>
      <c r="AV1611" s="389">
        <v>2</v>
      </c>
      <c r="AW1611" s="350">
        <v>1</v>
      </c>
      <c r="AX1611" s="391">
        <v>1</v>
      </c>
      <c r="AY1611" s="83">
        <v>15</v>
      </c>
      <c r="AZ1611" s="5">
        <v>0</v>
      </c>
      <c r="BA1611" s="5" t="s">
        <v>1537</v>
      </c>
      <c r="BB1611" s="5" t="s">
        <v>1537</v>
      </c>
      <c r="BC1611" s="5" t="s">
        <v>1537</v>
      </c>
      <c r="BD1611" s="4" t="s">
        <v>3612</v>
      </c>
      <c r="BE1611" s="5">
        <v>0</v>
      </c>
      <c r="BF1611" s="5">
        <v>0</v>
      </c>
      <c r="BG1611" s="5">
        <v>1</v>
      </c>
      <c r="BH1611" s="5" t="s">
        <v>1537</v>
      </c>
      <c r="BI1611" s="289"/>
      <c r="BJ1611" s="297">
        <v>6</v>
      </c>
      <c r="BK1611" s="297">
        <v>17</v>
      </c>
    </row>
    <row r="1612" spans="1:63" x14ac:dyDescent="0.2">
      <c r="A1612" s="294" t="s">
        <v>5332</v>
      </c>
      <c r="B1612" s="290" t="s">
        <v>5333</v>
      </c>
      <c r="C1612" s="340">
        <v>118</v>
      </c>
      <c r="D1612" s="341">
        <v>140</v>
      </c>
      <c r="E1612" s="341">
        <v>159</v>
      </c>
      <c r="F1612" s="341">
        <v>163</v>
      </c>
      <c r="G1612" s="341">
        <v>166</v>
      </c>
      <c r="H1612" s="341">
        <v>185</v>
      </c>
      <c r="I1612" s="342">
        <v>224</v>
      </c>
      <c r="J1612" s="340">
        <v>6</v>
      </c>
      <c r="K1612" s="341">
        <v>11</v>
      </c>
      <c r="L1612" s="341">
        <v>30</v>
      </c>
      <c r="M1612" s="341">
        <v>58</v>
      </c>
      <c r="N1612" s="340">
        <v>118</v>
      </c>
      <c r="O1612" s="341">
        <v>177</v>
      </c>
      <c r="P1612" s="341">
        <v>191</v>
      </c>
      <c r="Q1612" s="343">
        <v>177</v>
      </c>
      <c r="R1612" s="344">
        <v>191</v>
      </c>
      <c r="S1612" s="344">
        <v>214</v>
      </c>
      <c r="T1612" s="344">
        <v>210</v>
      </c>
      <c r="U1612" s="344">
        <v>244</v>
      </c>
      <c r="V1612" s="344">
        <v>244</v>
      </c>
      <c r="W1612" s="344">
        <v>25</v>
      </c>
      <c r="X1612" s="383">
        <v>28</v>
      </c>
      <c r="Y1612" s="384">
        <v>0.12</v>
      </c>
      <c r="Z1612" s="384">
        <v>0.25</v>
      </c>
      <c r="AA1612" s="384">
        <v>0.25</v>
      </c>
      <c r="AB1612" s="385">
        <v>0</v>
      </c>
      <c r="AC1612" s="385"/>
      <c r="AD1612" s="385">
        <v>44</v>
      </c>
      <c r="AE1612" s="385">
        <v>0</v>
      </c>
      <c r="AF1612" s="405">
        <v>0</v>
      </c>
      <c r="AG1612" s="333" t="s">
        <v>3972</v>
      </c>
      <c r="AH1612" s="388" t="s">
        <v>2538</v>
      </c>
      <c r="AI1612" s="388" t="s">
        <v>2539</v>
      </c>
      <c r="AJ1612" s="389">
        <v>12</v>
      </c>
      <c r="AK1612" s="390">
        <v>24</v>
      </c>
      <c r="AL1612" s="333">
        <v>42</v>
      </c>
      <c r="AM1612" s="333">
        <v>7.7079354745370372</v>
      </c>
      <c r="AN1612" s="440">
        <v>64.034166666666664</v>
      </c>
      <c r="AO1612" s="389">
        <v>24.947916666666668</v>
      </c>
      <c r="AP1612" s="388">
        <v>7</v>
      </c>
      <c r="AQ1612" s="389">
        <v>1</v>
      </c>
      <c r="AR1612" s="389">
        <v>1</v>
      </c>
      <c r="AS1612" s="389">
        <v>0</v>
      </c>
      <c r="AT1612" s="389">
        <v>0</v>
      </c>
      <c r="AU1612" s="389">
        <v>0</v>
      </c>
      <c r="AV1612" s="389">
        <v>2</v>
      </c>
      <c r="AW1612" s="350">
        <v>1</v>
      </c>
      <c r="AX1612" s="391">
        <v>1</v>
      </c>
      <c r="AY1612" s="83">
        <v>15</v>
      </c>
      <c r="AZ1612" s="5">
        <v>0</v>
      </c>
      <c r="BA1612" s="5" t="s">
        <v>1537</v>
      </c>
      <c r="BB1612" s="5" t="s">
        <v>1537</v>
      </c>
      <c r="BC1612" s="5" t="s">
        <v>1537</v>
      </c>
      <c r="BD1612" s="4" t="s">
        <v>3612</v>
      </c>
      <c r="BE1612" s="5">
        <v>0</v>
      </c>
      <c r="BF1612" s="5">
        <v>0</v>
      </c>
      <c r="BG1612" s="5">
        <v>1</v>
      </c>
      <c r="BH1612" s="5" t="s">
        <v>1537</v>
      </c>
      <c r="BI1612" s="289"/>
      <c r="BJ1612" s="297">
        <v>6</v>
      </c>
      <c r="BK1612" s="297">
        <v>17</v>
      </c>
    </row>
    <row r="1613" spans="1:63" x14ac:dyDescent="0.2">
      <c r="A1613" s="294" t="s">
        <v>5334</v>
      </c>
      <c r="B1613" s="290" t="s">
        <v>5335</v>
      </c>
      <c r="C1613" s="340">
        <v>122</v>
      </c>
      <c r="D1613" s="341">
        <v>149</v>
      </c>
      <c r="E1613" s="341">
        <v>170</v>
      </c>
      <c r="F1613" s="341">
        <v>174</v>
      </c>
      <c r="G1613" s="341">
        <v>179</v>
      </c>
      <c r="H1613" s="341">
        <v>199</v>
      </c>
      <c r="I1613" s="342">
        <v>243</v>
      </c>
      <c r="J1613" s="340">
        <v>8</v>
      </c>
      <c r="K1613" s="341">
        <v>15</v>
      </c>
      <c r="L1613" s="341">
        <v>34</v>
      </c>
      <c r="M1613" s="341">
        <v>69</v>
      </c>
      <c r="N1613" s="340">
        <v>122</v>
      </c>
      <c r="O1613" s="341">
        <v>191</v>
      </c>
      <c r="P1613" s="341">
        <v>205</v>
      </c>
      <c r="Q1613" s="343">
        <v>191</v>
      </c>
      <c r="R1613" s="344">
        <v>205</v>
      </c>
      <c r="S1613" s="344">
        <v>236</v>
      </c>
      <c r="T1613" s="344">
        <v>230</v>
      </c>
      <c r="U1613" s="344">
        <v>266</v>
      </c>
      <c r="V1613" s="344">
        <v>266</v>
      </c>
      <c r="W1613" s="344">
        <v>25</v>
      </c>
      <c r="X1613" s="383">
        <v>28</v>
      </c>
      <c r="Y1613" s="384">
        <v>0.12</v>
      </c>
      <c r="Z1613" s="384">
        <v>0.25</v>
      </c>
      <c r="AA1613" s="384">
        <v>0.25</v>
      </c>
      <c r="AB1613" s="385">
        <v>0</v>
      </c>
      <c r="AC1613" s="385"/>
      <c r="AD1613" s="385">
        <v>44</v>
      </c>
      <c r="AE1613" s="385">
        <v>0</v>
      </c>
      <c r="AF1613" s="405">
        <v>0</v>
      </c>
      <c r="AG1613" s="333" t="s">
        <v>3972</v>
      </c>
      <c r="AH1613" s="388" t="s">
        <v>2538</v>
      </c>
      <c r="AI1613" s="388" t="s">
        <v>2539</v>
      </c>
      <c r="AJ1613" s="389">
        <v>12</v>
      </c>
      <c r="AK1613" s="390">
        <v>24</v>
      </c>
      <c r="AL1613" s="333">
        <v>42</v>
      </c>
      <c r="AM1613" s="333">
        <v>7.7079354745370372</v>
      </c>
      <c r="AN1613" s="440">
        <v>64.034166666666664</v>
      </c>
      <c r="AO1613" s="389">
        <v>24.947916666666668</v>
      </c>
      <c r="AP1613" s="388">
        <v>7</v>
      </c>
      <c r="AQ1613" s="389">
        <v>1</v>
      </c>
      <c r="AR1613" s="389">
        <v>1</v>
      </c>
      <c r="AS1613" s="389">
        <v>0</v>
      </c>
      <c r="AT1613" s="389">
        <v>0</v>
      </c>
      <c r="AU1613" s="389">
        <v>0</v>
      </c>
      <c r="AV1613" s="389">
        <v>2</v>
      </c>
      <c r="AW1613" s="350">
        <v>1</v>
      </c>
      <c r="AX1613" s="391">
        <v>1</v>
      </c>
      <c r="AY1613" s="83">
        <v>15</v>
      </c>
      <c r="AZ1613" s="5">
        <v>0</v>
      </c>
      <c r="BA1613" s="5" t="s">
        <v>1537</v>
      </c>
      <c r="BB1613" s="5" t="s">
        <v>1537</v>
      </c>
      <c r="BC1613" s="5" t="s">
        <v>1537</v>
      </c>
      <c r="BD1613" s="4" t="s">
        <v>3612</v>
      </c>
      <c r="BE1613" s="5">
        <v>0</v>
      </c>
      <c r="BF1613" s="5">
        <v>0</v>
      </c>
      <c r="BG1613" s="5">
        <v>1</v>
      </c>
      <c r="BH1613" s="5" t="s">
        <v>1537</v>
      </c>
      <c r="BI1613" s="289"/>
      <c r="BJ1613" s="297">
        <v>8</v>
      </c>
      <c r="BK1613" s="297">
        <v>18</v>
      </c>
    </row>
    <row r="1614" spans="1:63" x14ac:dyDescent="0.2">
      <c r="A1614" s="294" t="s">
        <v>611</v>
      </c>
      <c r="B1614" s="290" t="s">
        <v>2631</v>
      </c>
      <c r="C1614" s="340">
        <v>134</v>
      </c>
      <c r="D1614" s="341">
        <v>164</v>
      </c>
      <c r="E1614" s="341">
        <v>190</v>
      </c>
      <c r="F1614" s="341">
        <v>194</v>
      </c>
      <c r="G1614" s="341">
        <v>200</v>
      </c>
      <c r="H1614" s="341">
        <v>223</v>
      </c>
      <c r="I1614" s="342">
        <v>272</v>
      </c>
      <c r="J1614" s="340">
        <v>8</v>
      </c>
      <c r="K1614" s="341">
        <v>15</v>
      </c>
      <c r="L1614" s="341">
        <v>38</v>
      </c>
      <c r="M1614" s="341">
        <v>78</v>
      </c>
      <c r="N1614" s="340">
        <v>134</v>
      </c>
      <c r="O1614" s="341">
        <v>209</v>
      </c>
      <c r="P1614" s="341">
        <v>227</v>
      </c>
      <c r="Q1614" s="343">
        <v>209</v>
      </c>
      <c r="R1614" s="344">
        <v>227</v>
      </c>
      <c r="S1614" s="344">
        <v>251</v>
      </c>
      <c r="T1614" s="344">
        <v>244</v>
      </c>
      <c r="U1614" s="344">
        <v>284</v>
      </c>
      <c r="V1614" s="344">
        <v>284</v>
      </c>
      <c r="W1614" s="344">
        <v>25</v>
      </c>
      <c r="X1614" s="383">
        <v>28</v>
      </c>
      <c r="Y1614" s="384">
        <v>0.12</v>
      </c>
      <c r="Z1614" s="384">
        <v>0.25</v>
      </c>
      <c r="AA1614" s="384">
        <v>0.25</v>
      </c>
      <c r="AB1614" s="385">
        <v>0</v>
      </c>
      <c r="AC1614" s="385">
        <v>0</v>
      </c>
      <c r="AD1614" s="385">
        <v>44</v>
      </c>
      <c r="AE1614" s="385">
        <v>0</v>
      </c>
      <c r="AF1614" s="405">
        <v>0</v>
      </c>
      <c r="AG1614" s="333" t="s">
        <v>3972</v>
      </c>
      <c r="AH1614" s="388" t="s">
        <v>2538</v>
      </c>
      <c r="AI1614" s="388" t="s">
        <v>2539</v>
      </c>
      <c r="AJ1614" s="389">
        <v>12</v>
      </c>
      <c r="AK1614" s="390">
        <v>27</v>
      </c>
      <c r="AL1614" s="333">
        <v>24</v>
      </c>
      <c r="AM1614" s="333">
        <v>4.9713903356481479</v>
      </c>
      <c r="AN1614" s="440">
        <v>35.881666666666675</v>
      </c>
      <c r="AO1614" s="389">
        <v>14.791666666666668</v>
      </c>
      <c r="AP1614" s="388">
        <v>4.5</v>
      </c>
      <c r="AQ1614" s="389">
        <v>2</v>
      </c>
      <c r="AR1614" s="389">
        <v>2</v>
      </c>
      <c r="AS1614" s="389">
        <v>0</v>
      </c>
      <c r="AT1614" s="389">
        <v>0</v>
      </c>
      <c r="AU1614" s="389">
        <v>0</v>
      </c>
      <c r="AV1614" s="389">
        <v>4</v>
      </c>
      <c r="AW1614" s="350">
        <v>1</v>
      </c>
      <c r="AX1614" s="391">
        <v>1</v>
      </c>
      <c r="AY1614" s="83">
        <v>14</v>
      </c>
      <c r="AZ1614" s="5">
        <v>0</v>
      </c>
      <c r="BA1614" s="5" t="s">
        <v>1537</v>
      </c>
      <c r="BB1614" s="5" t="s">
        <v>1537</v>
      </c>
      <c r="BC1614" s="5" t="s">
        <v>1537</v>
      </c>
      <c r="BD1614" s="4" t="s">
        <v>3612</v>
      </c>
      <c r="BE1614" s="5">
        <v>0</v>
      </c>
      <c r="BF1614" s="5">
        <v>0</v>
      </c>
      <c r="BG1614" s="5">
        <v>1</v>
      </c>
      <c r="BH1614" s="5" t="s">
        <v>1537</v>
      </c>
      <c r="BI1614" s="289"/>
      <c r="BJ1614" s="297">
        <v>8</v>
      </c>
      <c r="BK1614" s="297">
        <v>20</v>
      </c>
    </row>
    <row r="1615" spans="1:63" x14ac:dyDescent="0.2">
      <c r="A1615" s="294" t="s">
        <v>499</v>
      </c>
      <c r="B1615" s="290" t="s">
        <v>2545</v>
      </c>
      <c r="C1615" s="340">
        <v>150</v>
      </c>
      <c r="D1615" s="341">
        <v>185</v>
      </c>
      <c r="E1615" s="341">
        <v>213</v>
      </c>
      <c r="F1615" s="341">
        <v>218</v>
      </c>
      <c r="G1615" s="341">
        <v>224</v>
      </c>
      <c r="H1615" s="341">
        <v>249</v>
      </c>
      <c r="I1615" s="342">
        <v>308</v>
      </c>
      <c r="J1615" s="340">
        <v>10</v>
      </c>
      <c r="K1615" s="341">
        <v>19</v>
      </c>
      <c r="L1615" s="341">
        <v>44</v>
      </c>
      <c r="M1615" s="341">
        <v>90</v>
      </c>
      <c r="N1615" s="340">
        <v>150</v>
      </c>
      <c r="O1615" s="341">
        <v>240</v>
      </c>
      <c r="P1615" s="341">
        <v>257</v>
      </c>
      <c r="Q1615" s="343">
        <v>240</v>
      </c>
      <c r="R1615" s="344">
        <v>257</v>
      </c>
      <c r="S1615" s="344">
        <v>288</v>
      </c>
      <c r="T1615" s="344">
        <v>287</v>
      </c>
      <c r="U1615" s="344">
        <v>322</v>
      </c>
      <c r="V1615" s="344">
        <v>322</v>
      </c>
      <c r="W1615" s="344">
        <v>25</v>
      </c>
      <c r="X1615" s="383">
        <v>28</v>
      </c>
      <c r="Y1615" s="384">
        <v>0.12</v>
      </c>
      <c r="Z1615" s="384">
        <v>0.25</v>
      </c>
      <c r="AA1615" s="384">
        <v>0.25</v>
      </c>
      <c r="AB1615" s="385">
        <v>0</v>
      </c>
      <c r="AC1615" s="385">
        <v>0</v>
      </c>
      <c r="AD1615" s="385">
        <v>44</v>
      </c>
      <c r="AE1615" s="385">
        <v>0</v>
      </c>
      <c r="AF1615" s="405">
        <v>0</v>
      </c>
      <c r="AG1615" s="333" t="s">
        <v>2539</v>
      </c>
      <c r="AH1615" s="388" t="s">
        <v>2538</v>
      </c>
      <c r="AI1615" s="388" t="s">
        <v>2539</v>
      </c>
      <c r="AJ1615" s="389">
        <v>12</v>
      </c>
      <c r="AK1615" s="390">
        <v>27</v>
      </c>
      <c r="AL1615" s="333">
        <v>30</v>
      </c>
      <c r="AM1615" s="333">
        <v>6.2014250578703702</v>
      </c>
      <c r="AN1615" s="440">
        <v>52.596666666666678</v>
      </c>
      <c r="AO1615" s="389">
        <v>20.8125</v>
      </c>
      <c r="AP1615" s="388">
        <v>5.625</v>
      </c>
      <c r="AQ1615" s="389">
        <v>2</v>
      </c>
      <c r="AR1615" s="389">
        <v>2</v>
      </c>
      <c r="AS1615" s="389">
        <v>0</v>
      </c>
      <c r="AT1615" s="389">
        <v>0</v>
      </c>
      <c r="AU1615" s="389">
        <v>2</v>
      </c>
      <c r="AV1615" s="389">
        <v>4</v>
      </c>
      <c r="AW1615" s="350">
        <v>1</v>
      </c>
      <c r="AX1615" s="391">
        <v>1</v>
      </c>
      <c r="AY1615" s="83">
        <v>14</v>
      </c>
      <c r="AZ1615" s="5">
        <v>0</v>
      </c>
      <c r="BA1615" s="5" t="s">
        <v>1537</v>
      </c>
      <c r="BB1615" s="5" t="s">
        <v>1537</v>
      </c>
      <c r="BC1615" s="5" t="s">
        <v>1537</v>
      </c>
      <c r="BD1615" s="4" t="s">
        <v>3612</v>
      </c>
      <c r="BE1615" s="5">
        <v>0</v>
      </c>
      <c r="BF1615" s="5">
        <v>0</v>
      </c>
      <c r="BG1615" s="5">
        <v>1</v>
      </c>
      <c r="BH1615" s="5" t="s">
        <v>1537</v>
      </c>
      <c r="BI1615" s="289"/>
      <c r="BJ1615" s="297">
        <v>10</v>
      </c>
      <c r="BK1615" s="297">
        <v>23</v>
      </c>
    </row>
    <row r="1616" spans="1:63" x14ac:dyDescent="0.2">
      <c r="A1616" s="294" t="s">
        <v>538</v>
      </c>
      <c r="B1616" s="290" t="s">
        <v>2584</v>
      </c>
      <c r="C1616" s="340">
        <v>209</v>
      </c>
      <c r="D1616" s="341">
        <v>245</v>
      </c>
      <c r="E1616" s="341">
        <v>275</v>
      </c>
      <c r="F1616" s="341">
        <v>280</v>
      </c>
      <c r="G1616" s="341">
        <v>288</v>
      </c>
      <c r="H1616" s="341">
        <v>318</v>
      </c>
      <c r="I1616" s="342">
        <v>378</v>
      </c>
      <c r="J1616" s="340">
        <v>15</v>
      </c>
      <c r="K1616" s="341">
        <v>30</v>
      </c>
      <c r="L1616" s="341">
        <v>47</v>
      </c>
      <c r="M1616" s="341">
        <v>94</v>
      </c>
      <c r="N1616" s="340">
        <v>209</v>
      </c>
      <c r="O1616" s="341">
        <v>302</v>
      </c>
      <c r="P1616" s="341">
        <v>326</v>
      </c>
      <c r="Q1616" s="343">
        <v>302</v>
      </c>
      <c r="R1616" s="344">
        <v>326</v>
      </c>
      <c r="S1616" s="344">
        <v>362</v>
      </c>
      <c r="T1616" s="344">
        <v>359</v>
      </c>
      <c r="U1616" s="344">
        <v>398</v>
      </c>
      <c r="V1616" s="344">
        <v>398</v>
      </c>
      <c r="W1616" s="344">
        <v>25</v>
      </c>
      <c r="X1616" s="383">
        <v>28</v>
      </c>
      <c r="Y1616" s="384">
        <v>0.12</v>
      </c>
      <c r="Z1616" s="384">
        <v>0.25</v>
      </c>
      <c r="AA1616" s="384">
        <v>0.25</v>
      </c>
      <c r="AB1616" s="385">
        <v>0</v>
      </c>
      <c r="AC1616" s="385">
        <v>0</v>
      </c>
      <c r="AD1616" s="385">
        <v>44</v>
      </c>
      <c r="AE1616" s="385">
        <v>0</v>
      </c>
      <c r="AF1616" s="405">
        <v>0</v>
      </c>
      <c r="AG1616" s="333" t="s">
        <v>2539</v>
      </c>
      <c r="AH1616" s="388" t="s">
        <v>2538</v>
      </c>
      <c r="AI1616" s="388" t="s">
        <v>2539</v>
      </c>
      <c r="AJ1616" s="389">
        <v>15</v>
      </c>
      <c r="AK1616" s="390">
        <v>27</v>
      </c>
      <c r="AL1616" s="333">
        <v>30</v>
      </c>
      <c r="AM1616" s="333">
        <v>7.6325231481481479</v>
      </c>
      <c r="AN1616" s="440">
        <v>60.512083333333337</v>
      </c>
      <c r="AO1616" s="389">
        <v>24.197916666666664</v>
      </c>
      <c r="AP1616" s="388">
        <v>5.625</v>
      </c>
      <c r="AQ1616" s="389">
        <v>2</v>
      </c>
      <c r="AR1616" s="389">
        <v>2</v>
      </c>
      <c r="AS1616" s="389">
        <v>0</v>
      </c>
      <c r="AT1616" s="389">
        <v>0</v>
      </c>
      <c r="AU1616" s="389">
        <v>2</v>
      </c>
      <c r="AV1616" s="389">
        <v>4</v>
      </c>
      <c r="AW1616" s="350">
        <v>1</v>
      </c>
      <c r="AX1616" s="391">
        <v>1</v>
      </c>
      <c r="AY1616" s="83">
        <v>15</v>
      </c>
      <c r="AZ1616" s="5">
        <v>0</v>
      </c>
      <c r="BA1616" s="5" t="s">
        <v>1537</v>
      </c>
      <c r="BB1616" s="5" t="s">
        <v>1537</v>
      </c>
      <c r="BC1616" s="5" t="s">
        <v>1537</v>
      </c>
      <c r="BD1616" s="4" t="s">
        <v>3612</v>
      </c>
      <c r="BE1616" s="5">
        <v>0</v>
      </c>
      <c r="BF1616" s="5">
        <v>0</v>
      </c>
      <c r="BG1616" s="5">
        <v>1</v>
      </c>
      <c r="BH1616" s="5" t="s">
        <v>1537</v>
      </c>
      <c r="BI1616" s="289"/>
      <c r="BJ1616" s="297">
        <v>15</v>
      </c>
      <c r="BK1616" s="297">
        <v>29</v>
      </c>
    </row>
    <row r="1617" spans="1:63" x14ac:dyDescent="0.2">
      <c r="A1617" s="294" t="s">
        <v>512</v>
      </c>
      <c r="B1617" s="290" t="s">
        <v>2558</v>
      </c>
      <c r="C1617" s="340">
        <v>159</v>
      </c>
      <c r="D1617" s="341">
        <v>202</v>
      </c>
      <c r="E1617" s="341">
        <v>237</v>
      </c>
      <c r="F1617" s="341">
        <v>241</v>
      </c>
      <c r="G1617" s="341">
        <v>250</v>
      </c>
      <c r="H1617" s="341">
        <v>277</v>
      </c>
      <c r="I1617" s="342">
        <v>346</v>
      </c>
      <c r="J1617" s="340">
        <v>12</v>
      </c>
      <c r="K1617" s="341">
        <v>24</v>
      </c>
      <c r="L1617" s="341">
        <v>52</v>
      </c>
      <c r="M1617" s="341">
        <v>108</v>
      </c>
      <c r="N1617" s="340">
        <v>159</v>
      </c>
      <c r="O1617" s="341">
        <v>268</v>
      </c>
      <c r="P1617" s="341">
        <v>289</v>
      </c>
      <c r="Q1617" s="343">
        <v>268</v>
      </c>
      <c r="R1617" s="344">
        <v>289</v>
      </c>
      <c r="S1617" s="344">
        <v>319</v>
      </c>
      <c r="T1617" s="344">
        <v>344</v>
      </c>
      <c r="U1617" s="344">
        <v>353</v>
      </c>
      <c r="V1617" s="344">
        <v>353</v>
      </c>
      <c r="W1617" s="344">
        <v>25</v>
      </c>
      <c r="X1617" s="383">
        <v>28</v>
      </c>
      <c r="Y1617" s="384">
        <v>0.12</v>
      </c>
      <c r="Z1617" s="384">
        <v>0.25</v>
      </c>
      <c r="AA1617" s="384">
        <v>0.25</v>
      </c>
      <c r="AB1617" s="385">
        <v>0</v>
      </c>
      <c r="AC1617" s="385">
        <v>0</v>
      </c>
      <c r="AD1617" s="385">
        <v>44</v>
      </c>
      <c r="AE1617" s="385">
        <v>0</v>
      </c>
      <c r="AF1617" s="405">
        <v>0</v>
      </c>
      <c r="AG1617" s="333" t="s">
        <v>2539</v>
      </c>
      <c r="AH1617" s="388" t="s">
        <v>2538</v>
      </c>
      <c r="AI1617" s="388" t="s">
        <v>2539</v>
      </c>
      <c r="AJ1617" s="389">
        <v>12</v>
      </c>
      <c r="AK1617" s="390">
        <v>27</v>
      </c>
      <c r="AL1617" s="333">
        <v>36</v>
      </c>
      <c r="AM1617" s="333">
        <v>7.4314597800925926</v>
      </c>
      <c r="AN1617" s="440">
        <v>59.026666666666678</v>
      </c>
      <c r="AO1617" s="389">
        <v>22.9375</v>
      </c>
      <c r="AP1617" s="388">
        <v>6.75</v>
      </c>
      <c r="AQ1617" s="389">
        <v>2</v>
      </c>
      <c r="AR1617" s="389">
        <v>2</v>
      </c>
      <c r="AS1617" s="389">
        <v>0</v>
      </c>
      <c r="AT1617" s="389">
        <v>0</v>
      </c>
      <c r="AU1617" s="389">
        <v>2</v>
      </c>
      <c r="AV1617" s="389">
        <v>4</v>
      </c>
      <c r="AW1617" s="350">
        <v>1</v>
      </c>
      <c r="AX1617" s="391">
        <v>1</v>
      </c>
      <c r="AY1617" s="83">
        <v>14</v>
      </c>
      <c r="AZ1617" s="5">
        <v>0</v>
      </c>
      <c r="BA1617" s="5" t="s">
        <v>1537</v>
      </c>
      <c r="BB1617" s="5" t="s">
        <v>1537</v>
      </c>
      <c r="BC1617" s="5" t="s">
        <v>1537</v>
      </c>
      <c r="BD1617" s="4" t="s">
        <v>3612</v>
      </c>
      <c r="BE1617" s="5">
        <v>0</v>
      </c>
      <c r="BF1617" s="5">
        <v>0</v>
      </c>
      <c r="BG1617" s="5">
        <v>1</v>
      </c>
      <c r="BH1617" s="5" t="s">
        <v>1537</v>
      </c>
      <c r="BI1617" s="289"/>
      <c r="BJ1617" s="297">
        <v>12</v>
      </c>
      <c r="BK1617" s="297">
        <v>25</v>
      </c>
    </row>
    <row r="1618" spans="1:63" x14ac:dyDescent="0.2">
      <c r="A1618" s="294" t="s">
        <v>551</v>
      </c>
      <c r="B1618" s="290" t="s">
        <v>2596</v>
      </c>
      <c r="C1618" s="340">
        <v>219</v>
      </c>
      <c r="D1618" s="341">
        <v>263</v>
      </c>
      <c r="E1618" s="341">
        <v>299</v>
      </c>
      <c r="F1618" s="341">
        <v>305</v>
      </c>
      <c r="G1618" s="341">
        <v>315</v>
      </c>
      <c r="H1618" s="341">
        <v>347</v>
      </c>
      <c r="I1618" s="342">
        <v>420</v>
      </c>
      <c r="J1618" s="340">
        <v>17</v>
      </c>
      <c r="K1618" s="341">
        <v>35</v>
      </c>
      <c r="L1618" s="341">
        <v>55</v>
      </c>
      <c r="M1618" s="341">
        <v>113</v>
      </c>
      <c r="N1618" s="340">
        <v>219</v>
      </c>
      <c r="O1618" s="341">
        <v>333</v>
      </c>
      <c r="P1618" s="341">
        <v>359</v>
      </c>
      <c r="Q1618" s="343">
        <v>333</v>
      </c>
      <c r="R1618" s="344">
        <v>359</v>
      </c>
      <c r="S1618" s="344">
        <v>395</v>
      </c>
      <c r="T1618" s="344">
        <v>419</v>
      </c>
      <c r="U1618" s="344">
        <v>433</v>
      </c>
      <c r="V1618" s="344">
        <v>433</v>
      </c>
      <c r="W1618" s="344">
        <v>25</v>
      </c>
      <c r="X1618" s="383">
        <v>28</v>
      </c>
      <c r="Y1618" s="384">
        <v>0.12</v>
      </c>
      <c r="Z1618" s="384">
        <v>0.25</v>
      </c>
      <c r="AA1618" s="384">
        <v>0.25</v>
      </c>
      <c r="AB1618" s="385">
        <v>0</v>
      </c>
      <c r="AC1618" s="385">
        <v>0</v>
      </c>
      <c r="AD1618" s="385">
        <v>44</v>
      </c>
      <c r="AE1618" s="385">
        <v>0</v>
      </c>
      <c r="AF1618" s="405">
        <v>0</v>
      </c>
      <c r="AG1618" s="333" t="s">
        <v>2539</v>
      </c>
      <c r="AH1618" s="388" t="s">
        <v>2538</v>
      </c>
      <c r="AI1618" s="388" t="s">
        <v>2539</v>
      </c>
      <c r="AJ1618" s="389">
        <v>15</v>
      </c>
      <c r="AK1618" s="390">
        <v>27</v>
      </c>
      <c r="AL1618" s="333">
        <v>36</v>
      </c>
      <c r="AM1618" s="333">
        <v>9.1464120370370363</v>
      </c>
      <c r="AN1618" s="440">
        <v>67.492083333333341</v>
      </c>
      <c r="AO1618" s="389">
        <v>26.572916666666664</v>
      </c>
      <c r="AP1618" s="388">
        <v>6.75</v>
      </c>
      <c r="AQ1618" s="389">
        <v>2</v>
      </c>
      <c r="AR1618" s="389">
        <v>2</v>
      </c>
      <c r="AS1618" s="389">
        <v>0</v>
      </c>
      <c r="AT1618" s="389">
        <v>0</v>
      </c>
      <c r="AU1618" s="389">
        <v>2</v>
      </c>
      <c r="AV1618" s="389">
        <v>4</v>
      </c>
      <c r="AW1618" s="350">
        <v>1</v>
      </c>
      <c r="AX1618" s="391">
        <v>1</v>
      </c>
      <c r="AY1618" s="83">
        <v>15</v>
      </c>
      <c r="AZ1618" s="5">
        <v>0</v>
      </c>
      <c r="BA1618" s="5" t="s">
        <v>1537</v>
      </c>
      <c r="BB1618" s="5" t="s">
        <v>1537</v>
      </c>
      <c r="BC1618" s="5" t="s">
        <v>1537</v>
      </c>
      <c r="BD1618" s="4" t="s">
        <v>3612</v>
      </c>
      <c r="BE1618" s="5">
        <v>0</v>
      </c>
      <c r="BF1618" s="5">
        <v>0</v>
      </c>
      <c r="BG1618" s="5">
        <v>1</v>
      </c>
      <c r="BH1618" s="5" t="s">
        <v>1537</v>
      </c>
      <c r="BI1618" s="289"/>
      <c r="BJ1618" s="297">
        <v>17</v>
      </c>
      <c r="BK1618" s="297">
        <v>32</v>
      </c>
    </row>
    <row r="1619" spans="1:63" x14ac:dyDescent="0.2">
      <c r="A1619" s="294" t="s">
        <v>5336</v>
      </c>
      <c r="B1619" s="290" t="s">
        <v>5337</v>
      </c>
      <c r="C1619" s="340">
        <v>181</v>
      </c>
      <c r="D1619" s="341">
        <v>232</v>
      </c>
      <c r="E1619" s="341">
        <v>271</v>
      </c>
      <c r="F1619" s="341">
        <v>277</v>
      </c>
      <c r="G1619" s="341">
        <v>286</v>
      </c>
      <c r="H1619" s="341">
        <v>317</v>
      </c>
      <c r="I1619" s="342">
        <v>399</v>
      </c>
      <c r="J1619" s="340">
        <v>14</v>
      </c>
      <c r="K1619" s="341">
        <v>27</v>
      </c>
      <c r="L1619" s="341">
        <v>62</v>
      </c>
      <c r="M1619" s="341">
        <v>129</v>
      </c>
      <c r="N1619" s="340">
        <v>181</v>
      </c>
      <c r="O1619" s="341">
        <v>302</v>
      </c>
      <c r="P1619" s="341">
        <v>325</v>
      </c>
      <c r="Q1619" s="343">
        <v>302</v>
      </c>
      <c r="R1619" s="344">
        <v>325</v>
      </c>
      <c r="S1619" s="344">
        <v>366</v>
      </c>
      <c r="T1619" s="344">
        <v>372</v>
      </c>
      <c r="U1619" s="344">
        <v>400</v>
      </c>
      <c r="V1619" s="344">
        <v>400</v>
      </c>
      <c r="W1619" s="344">
        <v>25</v>
      </c>
      <c r="X1619" s="383">
        <v>28</v>
      </c>
      <c r="Y1619" s="384">
        <v>0.12</v>
      </c>
      <c r="Z1619" s="384">
        <v>0.25</v>
      </c>
      <c r="AA1619" s="384">
        <v>0.25</v>
      </c>
      <c r="AB1619" s="385">
        <v>0</v>
      </c>
      <c r="AC1619" s="385"/>
      <c r="AD1619" s="385">
        <v>66</v>
      </c>
      <c r="AE1619" s="385">
        <v>0</v>
      </c>
      <c r="AF1619" s="405">
        <v>0</v>
      </c>
      <c r="AG1619" s="333" t="s">
        <v>2539</v>
      </c>
      <c r="AH1619" s="388" t="s">
        <v>2538</v>
      </c>
      <c r="AI1619" s="388" t="s">
        <v>2539</v>
      </c>
      <c r="AJ1619" s="389">
        <v>12</v>
      </c>
      <c r="AK1619" s="390">
        <v>27</v>
      </c>
      <c r="AL1619" s="333">
        <v>39</v>
      </c>
      <c r="AM1619" s="333">
        <v>9.1464120370370363</v>
      </c>
      <c r="AN1619" s="440">
        <v>67.492083333333341</v>
      </c>
      <c r="AO1619" s="389">
        <v>26.572916666666664</v>
      </c>
      <c r="AP1619" s="388">
        <v>6.75</v>
      </c>
      <c r="AQ1619" s="389">
        <v>2</v>
      </c>
      <c r="AR1619" s="389">
        <v>2</v>
      </c>
      <c r="AS1619" s="389">
        <v>0</v>
      </c>
      <c r="AT1619" s="389">
        <v>0</v>
      </c>
      <c r="AU1619" s="389">
        <v>2</v>
      </c>
      <c r="AV1619" s="389">
        <v>4</v>
      </c>
      <c r="AW1619" s="350">
        <v>1</v>
      </c>
      <c r="AX1619" s="391">
        <v>1</v>
      </c>
      <c r="AY1619" s="83">
        <v>15</v>
      </c>
      <c r="AZ1619" s="5">
        <v>0</v>
      </c>
      <c r="BA1619" s="5" t="s">
        <v>1537</v>
      </c>
      <c r="BB1619" s="5" t="s">
        <v>1537</v>
      </c>
      <c r="BC1619" s="5" t="s">
        <v>1537</v>
      </c>
      <c r="BD1619" s="4" t="s">
        <v>3612</v>
      </c>
      <c r="BE1619" s="5">
        <v>0</v>
      </c>
      <c r="BF1619" s="5">
        <v>0</v>
      </c>
      <c r="BG1619" s="5">
        <v>1</v>
      </c>
      <c r="BH1619" s="5" t="s">
        <v>1537</v>
      </c>
      <c r="BI1619" s="289"/>
      <c r="BJ1619" s="297">
        <v>14</v>
      </c>
      <c r="BK1619" s="297">
        <v>29</v>
      </c>
    </row>
    <row r="1620" spans="1:63" x14ac:dyDescent="0.2">
      <c r="A1620" s="294" t="s">
        <v>5338</v>
      </c>
      <c r="B1620" s="290" t="s">
        <v>5339</v>
      </c>
      <c r="C1620" s="340">
        <v>243</v>
      </c>
      <c r="D1620" s="341">
        <v>292</v>
      </c>
      <c r="E1620" s="341">
        <v>333</v>
      </c>
      <c r="F1620" s="341">
        <v>340</v>
      </c>
      <c r="G1620" s="341">
        <v>350</v>
      </c>
      <c r="H1620" s="341">
        <v>387</v>
      </c>
      <c r="I1620" s="342">
        <v>469</v>
      </c>
      <c r="J1620" s="340">
        <v>18</v>
      </c>
      <c r="K1620" s="341">
        <v>40</v>
      </c>
      <c r="L1620" s="341">
        <v>63</v>
      </c>
      <c r="M1620" s="341">
        <v>132</v>
      </c>
      <c r="N1620" s="340">
        <v>243</v>
      </c>
      <c r="O1620" s="341">
        <v>364</v>
      </c>
      <c r="P1620" s="341">
        <v>393</v>
      </c>
      <c r="Q1620" s="343">
        <v>364</v>
      </c>
      <c r="R1620" s="344">
        <v>393</v>
      </c>
      <c r="S1620" s="344">
        <v>440</v>
      </c>
      <c r="T1620" s="344">
        <v>444</v>
      </c>
      <c r="U1620" s="344">
        <v>476</v>
      </c>
      <c r="V1620" s="344">
        <v>476</v>
      </c>
      <c r="W1620" s="344">
        <v>25</v>
      </c>
      <c r="X1620" s="383">
        <v>28</v>
      </c>
      <c r="Y1620" s="384">
        <v>0.12</v>
      </c>
      <c r="Z1620" s="384">
        <v>0.25</v>
      </c>
      <c r="AA1620" s="384">
        <v>0.25</v>
      </c>
      <c r="AB1620" s="385">
        <v>0</v>
      </c>
      <c r="AC1620" s="385"/>
      <c r="AD1620" s="385">
        <v>66</v>
      </c>
      <c r="AE1620" s="385">
        <v>0</v>
      </c>
      <c r="AF1620" s="405">
        <v>0</v>
      </c>
      <c r="AG1620" s="333" t="s">
        <v>2539</v>
      </c>
      <c r="AH1620" s="388" t="s">
        <v>2538</v>
      </c>
      <c r="AI1620" s="388" t="s">
        <v>2539</v>
      </c>
      <c r="AJ1620" s="389">
        <v>15</v>
      </c>
      <c r="AK1620" s="390">
        <v>27</v>
      </c>
      <c r="AL1620" s="333">
        <v>36</v>
      </c>
      <c r="AM1620" s="333">
        <v>9.1464120370370363</v>
      </c>
      <c r="AN1620" s="440">
        <v>67.492083333333341</v>
      </c>
      <c r="AO1620" s="389">
        <v>26.572916666666664</v>
      </c>
      <c r="AP1620" s="388">
        <v>6.75</v>
      </c>
      <c r="AQ1620" s="389">
        <v>2</v>
      </c>
      <c r="AR1620" s="389">
        <v>2</v>
      </c>
      <c r="AS1620" s="389">
        <v>0</v>
      </c>
      <c r="AT1620" s="389">
        <v>0</v>
      </c>
      <c r="AU1620" s="389">
        <v>2</v>
      </c>
      <c r="AV1620" s="389">
        <v>4</v>
      </c>
      <c r="AW1620" s="350">
        <v>1</v>
      </c>
      <c r="AX1620" s="391">
        <v>1</v>
      </c>
      <c r="AY1620" s="83">
        <v>15</v>
      </c>
      <c r="AZ1620" s="5">
        <v>0</v>
      </c>
      <c r="BA1620" s="5" t="s">
        <v>1537</v>
      </c>
      <c r="BB1620" s="5" t="s">
        <v>1537</v>
      </c>
      <c r="BC1620" s="5" t="s">
        <v>1537</v>
      </c>
      <c r="BD1620" s="4" t="s">
        <v>3612</v>
      </c>
      <c r="BE1620" s="5">
        <v>0</v>
      </c>
      <c r="BF1620" s="5">
        <v>0</v>
      </c>
      <c r="BG1620" s="5">
        <v>1</v>
      </c>
      <c r="BH1620" s="5" t="s">
        <v>1537</v>
      </c>
      <c r="BI1620" s="289"/>
      <c r="BJ1620" s="297">
        <v>18</v>
      </c>
      <c r="BK1620" s="297">
        <v>35</v>
      </c>
    </row>
    <row r="1621" spans="1:63" x14ac:dyDescent="0.2">
      <c r="A1621" s="294" t="s">
        <v>525</v>
      </c>
      <c r="B1621" s="290" t="s">
        <v>2571</v>
      </c>
      <c r="C1621" s="340">
        <v>188</v>
      </c>
      <c r="D1621" s="341">
        <v>240</v>
      </c>
      <c r="E1621" s="341">
        <v>281</v>
      </c>
      <c r="F1621" s="341">
        <v>287</v>
      </c>
      <c r="G1621" s="341">
        <v>296</v>
      </c>
      <c r="H1621" s="341">
        <v>329</v>
      </c>
      <c r="I1621" s="342">
        <v>413</v>
      </c>
      <c r="J1621" s="340">
        <v>14</v>
      </c>
      <c r="K1621" s="341">
        <v>28</v>
      </c>
      <c r="L1621" s="341">
        <v>64</v>
      </c>
      <c r="M1621" s="341">
        <v>129</v>
      </c>
      <c r="N1621" s="340">
        <v>188</v>
      </c>
      <c r="O1621" s="341">
        <v>313</v>
      </c>
      <c r="P1621" s="341">
        <v>337</v>
      </c>
      <c r="Q1621" s="343">
        <v>313</v>
      </c>
      <c r="R1621" s="344">
        <v>337</v>
      </c>
      <c r="S1621" s="344">
        <v>379</v>
      </c>
      <c r="T1621" s="344">
        <v>386</v>
      </c>
      <c r="U1621" s="344">
        <v>414</v>
      </c>
      <c r="V1621" s="344">
        <v>414</v>
      </c>
      <c r="W1621" s="344">
        <v>25</v>
      </c>
      <c r="X1621" s="383">
        <v>28</v>
      </c>
      <c r="Y1621" s="384">
        <v>0.12</v>
      </c>
      <c r="Z1621" s="384">
        <v>0.25</v>
      </c>
      <c r="AA1621" s="384">
        <v>0.25</v>
      </c>
      <c r="AB1621" s="385">
        <v>0</v>
      </c>
      <c r="AC1621" s="385">
        <v>0</v>
      </c>
      <c r="AD1621" s="385">
        <v>66</v>
      </c>
      <c r="AE1621" s="385">
        <v>0</v>
      </c>
      <c r="AF1621" s="405">
        <v>0</v>
      </c>
      <c r="AG1621" s="333" t="s">
        <v>2539</v>
      </c>
      <c r="AH1621" s="388" t="s">
        <v>2538</v>
      </c>
      <c r="AI1621" s="388" t="s">
        <v>2539</v>
      </c>
      <c r="AJ1621" s="389">
        <v>12</v>
      </c>
      <c r="AK1621" s="390">
        <v>27</v>
      </c>
      <c r="AL1621" s="333">
        <v>42</v>
      </c>
      <c r="AM1621" s="333">
        <v>8.6614945023148149</v>
      </c>
      <c r="AN1621" s="440">
        <v>70.959166666666675</v>
      </c>
      <c r="AO1621" s="389">
        <v>27.010416666666668</v>
      </c>
      <c r="AP1621" s="388">
        <v>7.875</v>
      </c>
      <c r="AQ1621" s="389">
        <v>2</v>
      </c>
      <c r="AR1621" s="389">
        <v>2</v>
      </c>
      <c r="AS1621" s="389">
        <v>0</v>
      </c>
      <c r="AT1621" s="389">
        <v>0</v>
      </c>
      <c r="AU1621" s="389">
        <v>3</v>
      </c>
      <c r="AV1621" s="389">
        <v>6</v>
      </c>
      <c r="AW1621" s="350">
        <v>1</v>
      </c>
      <c r="AX1621" s="391">
        <v>1</v>
      </c>
      <c r="AY1621" s="83">
        <v>16</v>
      </c>
      <c r="AZ1621" s="5">
        <v>0</v>
      </c>
      <c r="BA1621" s="5" t="s">
        <v>1537</v>
      </c>
      <c r="BB1621" s="5" t="s">
        <v>1537</v>
      </c>
      <c r="BC1621" s="5" t="s">
        <v>1537</v>
      </c>
      <c r="BD1621" s="4" t="s">
        <v>3612</v>
      </c>
      <c r="BE1621" s="5">
        <v>0</v>
      </c>
      <c r="BF1621" s="5">
        <v>0</v>
      </c>
      <c r="BG1621" s="5">
        <v>1</v>
      </c>
      <c r="BH1621" s="5" t="s">
        <v>1537</v>
      </c>
      <c r="BI1621" s="289"/>
      <c r="BJ1621" s="297">
        <v>14</v>
      </c>
      <c r="BK1621" s="297">
        <v>30</v>
      </c>
    </row>
    <row r="1622" spans="1:63" x14ac:dyDescent="0.2">
      <c r="A1622" s="294" t="s">
        <v>564</v>
      </c>
      <c r="B1622" s="290" t="s">
        <v>2608</v>
      </c>
      <c r="C1622" s="340">
        <v>252</v>
      </c>
      <c r="D1622" s="341">
        <v>303</v>
      </c>
      <c r="E1622" s="341">
        <v>345</v>
      </c>
      <c r="F1622" s="341">
        <v>352</v>
      </c>
      <c r="G1622" s="341">
        <v>363</v>
      </c>
      <c r="H1622" s="341">
        <v>401</v>
      </c>
      <c r="I1622" s="342">
        <v>486</v>
      </c>
      <c r="J1622" s="340">
        <v>19</v>
      </c>
      <c r="K1622" s="341">
        <v>41</v>
      </c>
      <c r="L1622" s="341">
        <v>65</v>
      </c>
      <c r="M1622" s="341">
        <v>132</v>
      </c>
      <c r="N1622" s="340">
        <v>252</v>
      </c>
      <c r="O1622" s="341">
        <v>377</v>
      </c>
      <c r="P1622" s="341">
        <v>407</v>
      </c>
      <c r="Q1622" s="343">
        <v>377</v>
      </c>
      <c r="R1622" s="344">
        <v>407</v>
      </c>
      <c r="S1622" s="344">
        <v>456</v>
      </c>
      <c r="T1622" s="344">
        <v>460</v>
      </c>
      <c r="U1622" s="344">
        <v>493</v>
      </c>
      <c r="V1622" s="344">
        <v>493</v>
      </c>
      <c r="W1622" s="344">
        <v>25</v>
      </c>
      <c r="X1622" s="383">
        <v>28</v>
      </c>
      <c r="Y1622" s="384">
        <v>0.12</v>
      </c>
      <c r="Z1622" s="384">
        <v>0.25</v>
      </c>
      <c r="AA1622" s="384">
        <v>0.25</v>
      </c>
      <c r="AB1622" s="385">
        <v>0</v>
      </c>
      <c r="AC1622" s="385">
        <v>0</v>
      </c>
      <c r="AD1622" s="385">
        <v>66</v>
      </c>
      <c r="AE1622" s="385">
        <v>0</v>
      </c>
      <c r="AF1622" s="405">
        <v>0</v>
      </c>
      <c r="AG1622" s="333" t="s">
        <v>2539</v>
      </c>
      <c r="AH1622" s="388" t="s">
        <v>2538</v>
      </c>
      <c r="AI1622" s="388" t="s">
        <v>2539</v>
      </c>
      <c r="AJ1622" s="389">
        <v>15</v>
      </c>
      <c r="AK1622" s="390">
        <v>27</v>
      </c>
      <c r="AL1622" s="333">
        <v>42</v>
      </c>
      <c r="AM1622" s="333">
        <v>10.660300925925926</v>
      </c>
      <c r="AN1622" s="440">
        <v>81.377083333333331</v>
      </c>
      <c r="AO1622" s="389">
        <v>31.427083333333332</v>
      </c>
      <c r="AP1622" s="388">
        <v>7.875</v>
      </c>
      <c r="AQ1622" s="389">
        <v>2</v>
      </c>
      <c r="AR1622" s="389">
        <v>2</v>
      </c>
      <c r="AS1622" s="389">
        <v>0</v>
      </c>
      <c r="AT1622" s="389">
        <v>0</v>
      </c>
      <c r="AU1622" s="389">
        <v>3</v>
      </c>
      <c r="AV1622" s="389">
        <v>6</v>
      </c>
      <c r="AW1622" s="350">
        <v>1</v>
      </c>
      <c r="AX1622" s="391">
        <v>1</v>
      </c>
      <c r="AY1622" s="83">
        <v>17</v>
      </c>
      <c r="AZ1622" s="5">
        <v>0</v>
      </c>
      <c r="BA1622" s="5" t="s">
        <v>1537</v>
      </c>
      <c r="BB1622" s="5" t="s">
        <v>1537</v>
      </c>
      <c r="BC1622" s="5" t="s">
        <v>1537</v>
      </c>
      <c r="BD1622" s="4" t="s">
        <v>3612</v>
      </c>
      <c r="BE1622" s="5">
        <v>0</v>
      </c>
      <c r="BF1622" s="5">
        <v>0</v>
      </c>
      <c r="BG1622" s="5">
        <v>1</v>
      </c>
      <c r="BH1622" s="5" t="s">
        <v>1537</v>
      </c>
      <c r="BI1622" s="289"/>
      <c r="BJ1622" s="297">
        <v>19</v>
      </c>
      <c r="BK1622" s="297">
        <v>37</v>
      </c>
    </row>
    <row r="1623" spans="1:63" x14ac:dyDescent="0.2">
      <c r="A1623" s="294" t="s">
        <v>4767</v>
      </c>
      <c r="B1623" s="290" t="s">
        <v>4768</v>
      </c>
      <c r="C1623" s="340">
        <v>116</v>
      </c>
      <c r="D1623" s="341">
        <v>135</v>
      </c>
      <c r="E1623" s="341">
        <v>151</v>
      </c>
      <c r="F1623" s="341">
        <v>154</v>
      </c>
      <c r="G1623" s="341">
        <v>158</v>
      </c>
      <c r="H1623" s="341">
        <v>174</v>
      </c>
      <c r="I1623" s="342">
        <v>206</v>
      </c>
      <c r="J1623" s="340">
        <v>6</v>
      </c>
      <c r="K1623" s="341">
        <v>11</v>
      </c>
      <c r="L1623" s="341">
        <v>25</v>
      </c>
      <c r="M1623" s="341">
        <v>50</v>
      </c>
      <c r="N1623" s="340">
        <v>116</v>
      </c>
      <c r="O1623" s="341">
        <v>169</v>
      </c>
      <c r="P1623" s="341">
        <v>185</v>
      </c>
      <c r="Q1623" s="343">
        <v>169</v>
      </c>
      <c r="R1623" s="344">
        <v>185</v>
      </c>
      <c r="S1623" s="344">
        <v>204</v>
      </c>
      <c r="T1623" s="344">
        <v>198</v>
      </c>
      <c r="U1623" s="344">
        <v>235</v>
      </c>
      <c r="V1623" s="344">
        <v>235</v>
      </c>
      <c r="W1623" s="344">
        <v>25</v>
      </c>
      <c r="X1623" s="383">
        <v>28</v>
      </c>
      <c r="Y1623" s="384">
        <v>0.12</v>
      </c>
      <c r="Z1623" s="384">
        <v>0.25</v>
      </c>
      <c r="AA1623" s="384">
        <v>0.25</v>
      </c>
      <c r="AB1623" s="385">
        <v>0</v>
      </c>
      <c r="AC1623" s="385">
        <v>0</v>
      </c>
      <c r="AD1623" s="385">
        <v>44</v>
      </c>
      <c r="AE1623" s="385">
        <v>0</v>
      </c>
      <c r="AF1623" s="405">
        <v>0</v>
      </c>
      <c r="AG1623" s="333" t="s">
        <v>3972</v>
      </c>
      <c r="AH1623" s="388" t="s">
        <v>2538</v>
      </c>
      <c r="AI1623" s="388" t="s">
        <v>2539</v>
      </c>
      <c r="AJ1623" s="389">
        <v>12</v>
      </c>
      <c r="AK1623" s="390">
        <v>30</v>
      </c>
      <c r="AL1623" s="333">
        <v>12</v>
      </c>
      <c r="AM1623" s="333">
        <v>2.7877965856481484</v>
      </c>
      <c r="AN1623" s="440">
        <v>28.511666666666667</v>
      </c>
      <c r="AO1623" s="389">
        <v>12.416666666666668</v>
      </c>
      <c r="AP1623" s="388">
        <v>3.125</v>
      </c>
      <c r="AQ1623" s="389">
        <v>2</v>
      </c>
      <c r="AR1623" s="389">
        <v>2</v>
      </c>
      <c r="AS1623" s="389">
        <v>0</v>
      </c>
      <c r="AT1623" s="389">
        <v>0</v>
      </c>
      <c r="AU1623" s="389">
        <v>0</v>
      </c>
      <c r="AV1623" s="389">
        <v>4</v>
      </c>
      <c r="AW1623" s="350">
        <v>1</v>
      </c>
      <c r="AX1623" s="391">
        <v>1</v>
      </c>
      <c r="AY1623" s="83">
        <v>14</v>
      </c>
      <c r="AZ1623" s="5">
        <v>0</v>
      </c>
      <c r="BA1623" s="5" t="s">
        <v>1537</v>
      </c>
      <c r="BB1623" s="5" t="s">
        <v>1537</v>
      </c>
      <c r="BC1623" s="5" t="s">
        <v>1537</v>
      </c>
      <c r="BD1623" s="4" t="s">
        <v>3612</v>
      </c>
      <c r="BE1623" s="5">
        <v>0</v>
      </c>
      <c r="BF1623" s="5">
        <v>0</v>
      </c>
      <c r="BG1623" s="5">
        <v>1</v>
      </c>
      <c r="BH1623" s="5" t="s">
        <v>1537</v>
      </c>
      <c r="BI1623" s="289" t="s">
        <v>1537</v>
      </c>
      <c r="BJ1623" s="297">
        <v>6</v>
      </c>
      <c r="BK1623" s="297">
        <v>16</v>
      </c>
    </row>
    <row r="1624" spans="1:63" x14ac:dyDescent="0.2">
      <c r="A1624" s="294" t="s">
        <v>4771</v>
      </c>
      <c r="B1624" s="290" t="s">
        <v>4773</v>
      </c>
      <c r="C1624" s="340">
        <v>162</v>
      </c>
      <c r="D1624" s="341">
        <v>180</v>
      </c>
      <c r="E1624" s="341">
        <v>197</v>
      </c>
      <c r="F1624" s="341">
        <v>201</v>
      </c>
      <c r="G1624" s="341">
        <v>205</v>
      </c>
      <c r="H1624" s="341">
        <v>226</v>
      </c>
      <c r="I1624" s="342">
        <v>260</v>
      </c>
      <c r="J1624" s="340">
        <v>9</v>
      </c>
      <c r="K1624" s="341">
        <v>17</v>
      </c>
      <c r="L1624" s="341">
        <v>26</v>
      </c>
      <c r="M1624" s="341">
        <v>52</v>
      </c>
      <c r="N1624" s="340">
        <v>162</v>
      </c>
      <c r="O1624" s="341">
        <v>216</v>
      </c>
      <c r="P1624" s="341">
        <v>235</v>
      </c>
      <c r="Q1624" s="343">
        <v>216</v>
      </c>
      <c r="R1624" s="344">
        <v>235</v>
      </c>
      <c r="S1624" s="344">
        <v>260</v>
      </c>
      <c r="T1624" s="344">
        <v>252</v>
      </c>
      <c r="U1624" s="344">
        <v>293</v>
      </c>
      <c r="V1624" s="344">
        <v>293</v>
      </c>
      <c r="W1624" s="344">
        <v>25</v>
      </c>
      <c r="X1624" s="383">
        <v>28</v>
      </c>
      <c r="Y1624" s="384">
        <v>0.12</v>
      </c>
      <c r="Z1624" s="384">
        <v>0.25</v>
      </c>
      <c r="AA1624" s="384">
        <v>0.25</v>
      </c>
      <c r="AB1624" s="385">
        <v>0</v>
      </c>
      <c r="AC1624" s="385">
        <v>0</v>
      </c>
      <c r="AD1624" s="385">
        <v>44</v>
      </c>
      <c r="AE1624" s="385">
        <v>0</v>
      </c>
      <c r="AF1624" s="383">
        <v>0</v>
      </c>
      <c r="AG1624" s="333" t="s">
        <v>3972</v>
      </c>
      <c r="AH1624" s="388" t="s">
        <v>2538</v>
      </c>
      <c r="AI1624" s="388" t="s">
        <v>2539</v>
      </c>
      <c r="AJ1624" s="389">
        <v>15</v>
      </c>
      <c r="AK1624" s="390">
        <v>30</v>
      </c>
      <c r="AL1624" s="333">
        <v>12</v>
      </c>
      <c r="AM1624" s="333">
        <v>3.4311342592592591</v>
      </c>
      <c r="AN1624" s="440">
        <v>32.522083333333327</v>
      </c>
      <c r="AO1624" s="389">
        <v>14.239583333333332</v>
      </c>
      <c r="AP1624" s="388">
        <v>3.125</v>
      </c>
      <c r="AQ1624" s="389">
        <v>2</v>
      </c>
      <c r="AR1624" s="389">
        <v>2</v>
      </c>
      <c r="AS1624" s="389">
        <v>0</v>
      </c>
      <c r="AT1624" s="389">
        <v>0</v>
      </c>
      <c r="AU1624" s="389">
        <v>0</v>
      </c>
      <c r="AV1624" s="389">
        <v>4</v>
      </c>
      <c r="AW1624" s="350">
        <v>1</v>
      </c>
      <c r="AX1624" s="391">
        <v>1</v>
      </c>
      <c r="AY1624" s="83">
        <v>15</v>
      </c>
      <c r="AZ1624" s="5">
        <v>0</v>
      </c>
      <c r="BA1624" s="5" t="s">
        <v>1537</v>
      </c>
      <c r="BB1624" s="5" t="s">
        <v>1537</v>
      </c>
      <c r="BC1624" s="5" t="s">
        <v>1537</v>
      </c>
      <c r="BD1624" s="4" t="s">
        <v>3612</v>
      </c>
      <c r="BE1624" s="5">
        <v>0</v>
      </c>
      <c r="BF1624" s="5">
        <v>0</v>
      </c>
      <c r="BG1624" s="5">
        <v>1</v>
      </c>
      <c r="BH1624" s="5" t="s">
        <v>1537</v>
      </c>
      <c r="BI1624" s="289" t="s">
        <v>1537</v>
      </c>
      <c r="BJ1624" s="297">
        <v>9</v>
      </c>
      <c r="BK1624" s="297">
        <v>21</v>
      </c>
    </row>
    <row r="1625" spans="1:63" x14ac:dyDescent="0.2">
      <c r="A1625" s="294" t="s">
        <v>4772</v>
      </c>
      <c r="B1625" s="290" t="s">
        <v>4774</v>
      </c>
      <c r="C1625" s="340">
        <v>181</v>
      </c>
      <c r="D1625" s="341">
        <v>199</v>
      </c>
      <c r="E1625" s="341">
        <v>214</v>
      </c>
      <c r="F1625" s="341">
        <v>218</v>
      </c>
      <c r="G1625" s="341">
        <v>223</v>
      </c>
      <c r="H1625" s="341">
        <v>246</v>
      </c>
      <c r="I1625" s="342">
        <v>279</v>
      </c>
      <c r="J1625" s="340">
        <v>12</v>
      </c>
      <c r="K1625" s="341">
        <v>24</v>
      </c>
      <c r="L1625" s="341">
        <v>25</v>
      </c>
      <c r="M1625" s="341">
        <v>51</v>
      </c>
      <c r="N1625" s="340">
        <v>181</v>
      </c>
      <c r="O1625" s="341">
        <v>235</v>
      </c>
      <c r="P1625" s="341">
        <v>254</v>
      </c>
      <c r="Q1625" s="343">
        <v>235</v>
      </c>
      <c r="R1625" s="344">
        <v>254</v>
      </c>
      <c r="S1625" s="344">
        <v>280</v>
      </c>
      <c r="T1625" s="344">
        <v>271</v>
      </c>
      <c r="U1625" s="344">
        <v>314</v>
      </c>
      <c r="V1625" s="344">
        <v>314</v>
      </c>
      <c r="W1625" s="344">
        <v>25</v>
      </c>
      <c r="X1625" s="383">
        <v>28</v>
      </c>
      <c r="Y1625" s="384">
        <v>0.12</v>
      </c>
      <c r="Z1625" s="384">
        <v>0.25</v>
      </c>
      <c r="AA1625" s="384">
        <v>0.25</v>
      </c>
      <c r="AB1625" s="385">
        <v>0</v>
      </c>
      <c r="AC1625" s="385">
        <v>0</v>
      </c>
      <c r="AD1625" s="385">
        <v>44</v>
      </c>
      <c r="AE1625" s="385">
        <v>0</v>
      </c>
      <c r="AF1625" s="405">
        <v>0</v>
      </c>
      <c r="AG1625" s="333" t="s">
        <v>3972</v>
      </c>
      <c r="AH1625" s="388" t="s">
        <v>2538</v>
      </c>
      <c r="AI1625" s="388" t="s">
        <v>2539</v>
      </c>
      <c r="AJ1625" s="389">
        <v>24</v>
      </c>
      <c r="AK1625" s="390">
        <v>30</v>
      </c>
      <c r="AL1625" s="333">
        <v>12</v>
      </c>
      <c r="AM1625" s="333">
        <v>5.3611472800925926</v>
      </c>
      <c r="AN1625" s="440">
        <v>44.553333333333335</v>
      </c>
      <c r="AO1625" s="389">
        <v>19.708333333333336</v>
      </c>
      <c r="AP1625" s="388">
        <v>3.125</v>
      </c>
      <c r="AQ1625" s="389">
        <v>2</v>
      </c>
      <c r="AR1625" s="389">
        <v>2</v>
      </c>
      <c r="AS1625" s="389">
        <v>0</v>
      </c>
      <c r="AT1625" s="389">
        <v>0</v>
      </c>
      <c r="AU1625" s="389">
        <v>0</v>
      </c>
      <c r="AV1625" s="389">
        <v>4</v>
      </c>
      <c r="AW1625" s="350">
        <v>1</v>
      </c>
      <c r="AX1625" s="391">
        <v>1</v>
      </c>
      <c r="AY1625" s="83">
        <v>16</v>
      </c>
      <c r="AZ1625" s="5">
        <v>0</v>
      </c>
      <c r="BA1625" s="5" t="s">
        <v>1537</v>
      </c>
      <c r="BB1625" s="5" t="s">
        <v>1537</v>
      </c>
      <c r="BC1625" s="5" t="s">
        <v>1537</v>
      </c>
      <c r="BD1625" s="4" t="s">
        <v>3612</v>
      </c>
      <c r="BE1625" s="5">
        <v>0</v>
      </c>
      <c r="BF1625" s="5">
        <v>0</v>
      </c>
      <c r="BG1625" s="5">
        <v>1</v>
      </c>
      <c r="BH1625" s="5" t="s">
        <v>1537</v>
      </c>
      <c r="BI1625" s="289" t="s">
        <v>1537</v>
      </c>
      <c r="BJ1625" s="297">
        <v>12</v>
      </c>
      <c r="BK1625" s="297">
        <v>23</v>
      </c>
    </row>
    <row r="1626" spans="1:63" x14ac:dyDescent="0.2">
      <c r="A1626" s="291" t="s">
        <v>577</v>
      </c>
      <c r="B1626" s="292" t="s">
        <v>2614</v>
      </c>
      <c r="C1626" s="340">
        <v>118</v>
      </c>
      <c r="D1626" s="341">
        <v>139</v>
      </c>
      <c r="E1626" s="341">
        <v>156</v>
      </c>
      <c r="F1626" s="341">
        <v>160</v>
      </c>
      <c r="G1626" s="341">
        <v>164</v>
      </c>
      <c r="H1626" s="341">
        <v>181</v>
      </c>
      <c r="I1626" s="342">
        <v>217</v>
      </c>
      <c r="J1626" s="340">
        <v>6</v>
      </c>
      <c r="K1626" s="341">
        <v>11</v>
      </c>
      <c r="L1626" s="341">
        <v>25</v>
      </c>
      <c r="M1626" s="341">
        <v>50</v>
      </c>
      <c r="N1626" s="340">
        <v>118</v>
      </c>
      <c r="O1626" s="341">
        <v>175</v>
      </c>
      <c r="P1626" s="341">
        <v>190</v>
      </c>
      <c r="Q1626" s="343">
        <v>175</v>
      </c>
      <c r="R1626" s="344">
        <v>190</v>
      </c>
      <c r="S1626" s="344">
        <v>211</v>
      </c>
      <c r="T1626" s="344">
        <v>206</v>
      </c>
      <c r="U1626" s="344">
        <v>242</v>
      </c>
      <c r="V1626" s="344">
        <v>242</v>
      </c>
      <c r="W1626" s="344">
        <v>25</v>
      </c>
      <c r="X1626" s="383">
        <v>28</v>
      </c>
      <c r="Y1626" s="384">
        <v>0.12</v>
      </c>
      <c r="Z1626" s="384">
        <v>0.25</v>
      </c>
      <c r="AA1626" s="384">
        <v>0.25</v>
      </c>
      <c r="AB1626" s="385">
        <v>0</v>
      </c>
      <c r="AC1626" s="385">
        <v>0</v>
      </c>
      <c r="AD1626" s="385">
        <v>44</v>
      </c>
      <c r="AE1626" s="385">
        <v>0</v>
      </c>
      <c r="AF1626" s="383">
        <v>0</v>
      </c>
      <c r="AG1626" s="333" t="s">
        <v>3972</v>
      </c>
      <c r="AH1626" s="388" t="s">
        <v>2538</v>
      </c>
      <c r="AI1626" s="388" t="s">
        <v>2539</v>
      </c>
      <c r="AJ1626" s="389">
        <v>12</v>
      </c>
      <c r="AK1626" s="390">
        <v>30</v>
      </c>
      <c r="AL1626" s="333">
        <v>15</v>
      </c>
      <c r="AM1626" s="333">
        <v>3.4705222800925926</v>
      </c>
      <c r="AN1626" s="440">
        <v>28.511666666666667</v>
      </c>
      <c r="AO1626" s="389">
        <v>12.416666666666668</v>
      </c>
      <c r="AP1626" s="388">
        <v>3.125</v>
      </c>
      <c r="AQ1626" s="389">
        <v>2</v>
      </c>
      <c r="AR1626" s="389">
        <v>2</v>
      </c>
      <c r="AS1626" s="389">
        <v>0</v>
      </c>
      <c r="AT1626" s="389">
        <v>0</v>
      </c>
      <c r="AU1626" s="389">
        <v>0</v>
      </c>
      <c r="AV1626" s="389">
        <v>4</v>
      </c>
      <c r="AW1626" s="350">
        <v>1</v>
      </c>
      <c r="AX1626" s="391">
        <v>1</v>
      </c>
      <c r="AY1626" s="83">
        <v>14</v>
      </c>
      <c r="AZ1626" s="5">
        <v>0</v>
      </c>
      <c r="BA1626" s="5" t="s">
        <v>1537</v>
      </c>
      <c r="BB1626" s="5" t="s">
        <v>1537</v>
      </c>
      <c r="BC1626" s="5" t="s">
        <v>1537</v>
      </c>
      <c r="BD1626" s="4" t="s">
        <v>3612</v>
      </c>
      <c r="BE1626" s="5">
        <v>0</v>
      </c>
      <c r="BF1626" s="5">
        <v>0</v>
      </c>
      <c r="BG1626" s="5">
        <v>1</v>
      </c>
      <c r="BH1626" s="5" t="s">
        <v>1537</v>
      </c>
      <c r="BI1626" s="289"/>
      <c r="BJ1626" s="297">
        <v>6</v>
      </c>
      <c r="BK1626" s="297">
        <v>17</v>
      </c>
    </row>
    <row r="1627" spans="1:63" x14ac:dyDescent="0.2">
      <c r="A1627" s="291" t="s">
        <v>1560</v>
      </c>
      <c r="B1627" s="292" t="s">
        <v>2637</v>
      </c>
      <c r="C1627" s="340">
        <v>162</v>
      </c>
      <c r="D1627" s="341">
        <v>180</v>
      </c>
      <c r="E1627" s="341">
        <v>197</v>
      </c>
      <c r="F1627" s="341">
        <v>201</v>
      </c>
      <c r="G1627" s="341">
        <v>205</v>
      </c>
      <c r="H1627" s="341">
        <v>226</v>
      </c>
      <c r="I1627" s="342">
        <v>260</v>
      </c>
      <c r="J1627" s="340">
        <v>9</v>
      </c>
      <c r="K1627" s="341">
        <v>17</v>
      </c>
      <c r="L1627" s="341">
        <v>26</v>
      </c>
      <c r="M1627" s="341">
        <v>52</v>
      </c>
      <c r="N1627" s="340">
        <v>162</v>
      </c>
      <c r="O1627" s="341">
        <v>216</v>
      </c>
      <c r="P1627" s="341">
        <v>235</v>
      </c>
      <c r="Q1627" s="343">
        <v>216</v>
      </c>
      <c r="R1627" s="344">
        <v>235</v>
      </c>
      <c r="S1627" s="344">
        <v>260</v>
      </c>
      <c r="T1627" s="344">
        <v>252</v>
      </c>
      <c r="U1627" s="344">
        <v>293</v>
      </c>
      <c r="V1627" s="344">
        <v>293</v>
      </c>
      <c r="W1627" s="344">
        <v>25</v>
      </c>
      <c r="X1627" s="383">
        <v>28</v>
      </c>
      <c r="Y1627" s="384">
        <v>0.12</v>
      </c>
      <c r="Z1627" s="384">
        <v>0.25</v>
      </c>
      <c r="AA1627" s="384">
        <v>0.25</v>
      </c>
      <c r="AB1627" s="385">
        <v>0</v>
      </c>
      <c r="AC1627" s="385">
        <v>0</v>
      </c>
      <c r="AD1627" s="385">
        <v>44</v>
      </c>
      <c r="AE1627" s="385">
        <v>0</v>
      </c>
      <c r="AF1627" s="405">
        <v>0</v>
      </c>
      <c r="AG1627" s="333" t="s">
        <v>3972</v>
      </c>
      <c r="AH1627" s="388" t="s">
        <v>2538</v>
      </c>
      <c r="AI1627" s="388" t="s">
        <v>2539</v>
      </c>
      <c r="AJ1627" s="389">
        <v>15</v>
      </c>
      <c r="AK1627" s="390">
        <v>30</v>
      </c>
      <c r="AL1627" s="333">
        <v>15</v>
      </c>
      <c r="AM1627" s="333">
        <v>4.2714120370370372</v>
      </c>
      <c r="AN1627" s="440">
        <v>32.522083333333327</v>
      </c>
      <c r="AO1627" s="389">
        <v>14.239583333333332</v>
      </c>
      <c r="AP1627" s="388">
        <v>3.125</v>
      </c>
      <c r="AQ1627" s="389">
        <v>2</v>
      </c>
      <c r="AR1627" s="389">
        <v>2</v>
      </c>
      <c r="AS1627" s="389">
        <v>0</v>
      </c>
      <c r="AT1627" s="389">
        <v>0</v>
      </c>
      <c r="AU1627" s="389">
        <v>0</v>
      </c>
      <c r="AV1627" s="389">
        <v>4</v>
      </c>
      <c r="AW1627" s="350">
        <v>1</v>
      </c>
      <c r="AX1627" s="391">
        <v>1</v>
      </c>
      <c r="AY1627" s="83">
        <v>15</v>
      </c>
      <c r="AZ1627" s="5">
        <v>0</v>
      </c>
      <c r="BA1627" s="5" t="s">
        <v>1537</v>
      </c>
      <c r="BB1627" s="5" t="s">
        <v>1537</v>
      </c>
      <c r="BC1627" s="5" t="s">
        <v>1537</v>
      </c>
      <c r="BD1627" s="4" t="s">
        <v>3612</v>
      </c>
      <c r="BE1627" s="5">
        <v>0</v>
      </c>
      <c r="BF1627" s="5">
        <v>0</v>
      </c>
      <c r="BG1627" s="5">
        <v>1</v>
      </c>
      <c r="BH1627" s="5" t="s">
        <v>1537</v>
      </c>
      <c r="BI1627" s="289"/>
      <c r="BJ1627" s="297">
        <v>9</v>
      </c>
      <c r="BK1627" s="297">
        <v>21</v>
      </c>
    </row>
    <row r="1628" spans="1:63" x14ac:dyDescent="0.2">
      <c r="A1628" s="291" t="s">
        <v>1562</v>
      </c>
      <c r="B1628" s="292" t="s">
        <v>2656</v>
      </c>
      <c r="C1628" s="340">
        <v>181</v>
      </c>
      <c r="D1628" s="341">
        <v>199</v>
      </c>
      <c r="E1628" s="341">
        <v>214</v>
      </c>
      <c r="F1628" s="341">
        <v>218</v>
      </c>
      <c r="G1628" s="341">
        <v>223</v>
      </c>
      <c r="H1628" s="341">
        <v>246</v>
      </c>
      <c r="I1628" s="342">
        <v>279</v>
      </c>
      <c r="J1628" s="340">
        <v>12</v>
      </c>
      <c r="K1628" s="341">
        <v>24</v>
      </c>
      <c r="L1628" s="341">
        <v>25</v>
      </c>
      <c r="M1628" s="341">
        <v>51</v>
      </c>
      <c r="N1628" s="340">
        <v>181</v>
      </c>
      <c r="O1628" s="341">
        <v>235</v>
      </c>
      <c r="P1628" s="341">
        <v>254</v>
      </c>
      <c r="Q1628" s="343">
        <v>235</v>
      </c>
      <c r="R1628" s="344">
        <v>254</v>
      </c>
      <c r="S1628" s="344">
        <v>280</v>
      </c>
      <c r="T1628" s="344">
        <v>271</v>
      </c>
      <c r="U1628" s="344">
        <v>314</v>
      </c>
      <c r="V1628" s="344">
        <v>314</v>
      </c>
      <c r="W1628" s="344">
        <v>25</v>
      </c>
      <c r="X1628" s="383">
        <v>28</v>
      </c>
      <c r="Y1628" s="384">
        <v>0.12</v>
      </c>
      <c r="Z1628" s="384">
        <v>0.25</v>
      </c>
      <c r="AA1628" s="384">
        <v>0.25</v>
      </c>
      <c r="AB1628" s="385">
        <v>0</v>
      </c>
      <c r="AC1628" s="385">
        <v>0</v>
      </c>
      <c r="AD1628" s="385">
        <v>44</v>
      </c>
      <c r="AE1628" s="385">
        <v>0</v>
      </c>
      <c r="AF1628" s="383">
        <v>0</v>
      </c>
      <c r="AG1628" s="333" t="s">
        <v>3972</v>
      </c>
      <c r="AH1628" s="388" t="s">
        <v>2538</v>
      </c>
      <c r="AI1628" s="388" t="s">
        <v>2539</v>
      </c>
      <c r="AJ1628" s="389">
        <v>24</v>
      </c>
      <c r="AK1628" s="390">
        <v>30</v>
      </c>
      <c r="AL1628" s="333">
        <v>15</v>
      </c>
      <c r="AM1628" s="333">
        <v>6.6740813078703702</v>
      </c>
      <c r="AN1628" s="440">
        <v>44.553333333333335</v>
      </c>
      <c r="AO1628" s="389">
        <v>19.708333333333336</v>
      </c>
      <c r="AP1628" s="388">
        <v>3.125</v>
      </c>
      <c r="AQ1628" s="389">
        <v>2</v>
      </c>
      <c r="AR1628" s="389">
        <v>2</v>
      </c>
      <c r="AS1628" s="389">
        <v>0</v>
      </c>
      <c r="AT1628" s="389">
        <v>0</v>
      </c>
      <c r="AU1628" s="389">
        <v>0</v>
      </c>
      <c r="AV1628" s="389">
        <v>4</v>
      </c>
      <c r="AW1628" s="350">
        <v>1</v>
      </c>
      <c r="AX1628" s="391">
        <v>1</v>
      </c>
      <c r="AY1628" s="83">
        <v>16</v>
      </c>
      <c r="AZ1628" s="5">
        <v>0</v>
      </c>
      <c r="BA1628" s="5" t="s">
        <v>1537</v>
      </c>
      <c r="BB1628" s="5" t="s">
        <v>1537</v>
      </c>
      <c r="BC1628" s="5" t="s">
        <v>1537</v>
      </c>
      <c r="BD1628" s="4" t="s">
        <v>3612</v>
      </c>
      <c r="BE1628" s="5">
        <v>0</v>
      </c>
      <c r="BF1628" s="5">
        <v>0</v>
      </c>
      <c r="BG1628" s="5">
        <v>1</v>
      </c>
      <c r="BH1628" s="5" t="s">
        <v>1537</v>
      </c>
      <c r="BI1628" s="289"/>
      <c r="BJ1628" s="297">
        <v>12</v>
      </c>
      <c r="BK1628" s="297">
        <v>23</v>
      </c>
    </row>
    <row r="1629" spans="1:63" x14ac:dyDescent="0.2">
      <c r="A1629" s="291" t="s">
        <v>589</v>
      </c>
      <c r="B1629" s="292" t="s">
        <v>2620</v>
      </c>
      <c r="C1629" s="340">
        <v>120</v>
      </c>
      <c r="D1629" s="341">
        <v>142</v>
      </c>
      <c r="E1629" s="341">
        <v>161</v>
      </c>
      <c r="F1629" s="341">
        <v>165</v>
      </c>
      <c r="G1629" s="341">
        <v>169</v>
      </c>
      <c r="H1629" s="341">
        <v>188</v>
      </c>
      <c r="I1629" s="342">
        <v>227</v>
      </c>
      <c r="J1629" s="340">
        <v>6</v>
      </c>
      <c r="K1629" s="341">
        <v>11</v>
      </c>
      <c r="L1629" s="341">
        <v>30</v>
      </c>
      <c r="M1629" s="341">
        <v>59</v>
      </c>
      <c r="N1629" s="340">
        <v>120</v>
      </c>
      <c r="O1629" s="341">
        <v>180</v>
      </c>
      <c r="P1629" s="341">
        <v>194</v>
      </c>
      <c r="Q1629" s="343">
        <v>180</v>
      </c>
      <c r="R1629" s="344">
        <v>194</v>
      </c>
      <c r="S1629" s="344">
        <v>217</v>
      </c>
      <c r="T1629" s="344">
        <v>213</v>
      </c>
      <c r="U1629" s="344">
        <v>248</v>
      </c>
      <c r="V1629" s="344">
        <v>248</v>
      </c>
      <c r="W1629" s="344">
        <v>25</v>
      </c>
      <c r="X1629" s="383">
        <v>28</v>
      </c>
      <c r="Y1629" s="384">
        <v>0.12</v>
      </c>
      <c r="Z1629" s="384">
        <v>0.25</v>
      </c>
      <c r="AA1629" s="384">
        <v>0.25</v>
      </c>
      <c r="AB1629" s="385">
        <v>0</v>
      </c>
      <c r="AC1629" s="385">
        <v>0</v>
      </c>
      <c r="AD1629" s="385">
        <v>44</v>
      </c>
      <c r="AE1629" s="385">
        <v>0</v>
      </c>
      <c r="AF1629" s="405">
        <v>0</v>
      </c>
      <c r="AG1629" s="333" t="s">
        <v>3972</v>
      </c>
      <c r="AH1629" s="388" t="s">
        <v>2538</v>
      </c>
      <c r="AI1629" s="388" t="s">
        <v>2539</v>
      </c>
      <c r="AJ1629" s="389">
        <v>12</v>
      </c>
      <c r="AK1629" s="390">
        <v>30</v>
      </c>
      <c r="AL1629" s="333">
        <v>18</v>
      </c>
      <c r="AM1629" s="333">
        <v>4.1532479745370372</v>
      </c>
      <c r="AN1629" s="440">
        <v>31.96166666666667</v>
      </c>
      <c r="AO1629" s="389">
        <v>13.541666666666668</v>
      </c>
      <c r="AP1629" s="388">
        <v>3.75</v>
      </c>
      <c r="AQ1629" s="389">
        <v>2</v>
      </c>
      <c r="AR1629" s="389">
        <v>2</v>
      </c>
      <c r="AS1629" s="389">
        <v>0</v>
      </c>
      <c r="AT1629" s="389">
        <v>0</v>
      </c>
      <c r="AU1629" s="389">
        <v>0</v>
      </c>
      <c r="AV1629" s="389">
        <v>4</v>
      </c>
      <c r="AW1629" s="350">
        <v>1</v>
      </c>
      <c r="AX1629" s="391">
        <v>1</v>
      </c>
      <c r="AY1629" s="83">
        <v>14</v>
      </c>
      <c r="AZ1629" s="5">
        <v>0</v>
      </c>
      <c r="BA1629" s="5" t="s">
        <v>1537</v>
      </c>
      <c r="BB1629" s="5" t="s">
        <v>1537</v>
      </c>
      <c r="BC1629" s="5" t="s">
        <v>1537</v>
      </c>
      <c r="BD1629" s="4" t="s">
        <v>3612</v>
      </c>
      <c r="BE1629" s="5">
        <v>0</v>
      </c>
      <c r="BF1629" s="5">
        <v>0</v>
      </c>
      <c r="BG1629" s="5">
        <v>1</v>
      </c>
      <c r="BH1629" s="5" t="s">
        <v>1537</v>
      </c>
      <c r="BI1629" s="289"/>
      <c r="BJ1629" s="297">
        <v>6</v>
      </c>
      <c r="BK1629" s="297">
        <v>17</v>
      </c>
    </row>
    <row r="1630" spans="1:63" x14ac:dyDescent="0.2">
      <c r="A1630" s="291" t="s">
        <v>1563</v>
      </c>
      <c r="B1630" s="292" t="s">
        <v>2642</v>
      </c>
      <c r="C1630" s="340">
        <v>163</v>
      </c>
      <c r="D1630" s="341">
        <v>186</v>
      </c>
      <c r="E1630" s="341">
        <v>205</v>
      </c>
      <c r="F1630" s="341">
        <v>208</v>
      </c>
      <c r="G1630" s="341">
        <v>215</v>
      </c>
      <c r="H1630" s="341">
        <v>236</v>
      </c>
      <c r="I1630" s="342">
        <v>276</v>
      </c>
      <c r="J1630" s="340">
        <v>9</v>
      </c>
      <c r="K1630" s="341">
        <v>17</v>
      </c>
      <c r="L1630" s="341">
        <v>31</v>
      </c>
      <c r="M1630" s="341">
        <v>61</v>
      </c>
      <c r="N1630" s="340">
        <v>163</v>
      </c>
      <c r="O1630" s="341">
        <v>224</v>
      </c>
      <c r="P1630" s="341">
        <v>242</v>
      </c>
      <c r="Q1630" s="343">
        <v>224</v>
      </c>
      <c r="R1630" s="344">
        <v>242</v>
      </c>
      <c r="S1630" s="344">
        <v>269</v>
      </c>
      <c r="T1630" s="344">
        <v>263</v>
      </c>
      <c r="U1630" s="344">
        <v>302</v>
      </c>
      <c r="V1630" s="344">
        <v>302</v>
      </c>
      <c r="W1630" s="344">
        <v>25</v>
      </c>
      <c r="X1630" s="383">
        <v>28</v>
      </c>
      <c r="Y1630" s="384">
        <v>0.12</v>
      </c>
      <c r="Z1630" s="384">
        <v>0.25</v>
      </c>
      <c r="AA1630" s="384">
        <v>0.25</v>
      </c>
      <c r="AB1630" s="385">
        <v>0</v>
      </c>
      <c r="AC1630" s="385">
        <v>0</v>
      </c>
      <c r="AD1630" s="385">
        <v>44</v>
      </c>
      <c r="AE1630" s="385">
        <v>0</v>
      </c>
      <c r="AF1630" s="405">
        <v>0</v>
      </c>
      <c r="AG1630" s="333" t="s">
        <v>3972</v>
      </c>
      <c r="AH1630" s="388" t="s">
        <v>2538</v>
      </c>
      <c r="AI1630" s="388" t="s">
        <v>2539</v>
      </c>
      <c r="AJ1630" s="389">
        <v>15</v>
      </c>
      <c r="AK1630" s="390">
        <v>30</v>
      </c>
      <c r="AL1630" s="333">
        <v>18</v>
      </c>
      <c r="AM1630" s="333">
        <v>5.1116898148148149</v>
      </c>
      <c r="AN1630" s="440">
        <v>36.247083333333336</v>
      </c>
      <c r="AO1630" s="389">
        <v>15.489583333333332</v>
      </c>
      <c r="AP1630" s="388">
        <v>3.75</v>
      </c>
      <c r="AQ1630" s="389">
        <v>2</v>
      </c>
      <c r="AR1630" s="389">
        <v>2</v>
      </c>
      <c r="AS1630" s="389">
        <v>0</v>
      </c>
      <c r="AT1630" s="389">
        <v>0</v>
      </c>
      <c r="AU1630" s="389">
        <v>0</v>
      </c>
      <c r="AV1630" s="389">
        <v>4</v>
      </c>
      <c r="AW1630" s="350">
        <v>1</v>
      </c>
      <c r="AX1630" s="391">
        <v>1</v>
      </c>
      <c r="AY1630" s="83">
        <v>15</v>
      </c>
      <c r="AZ1630" s="5">
        <v>0</v>
      </c>
      <c r="BA1630" s="5" t="s">
        <v>1537</v>
      </c>
      <c r="BB1630" s="5" t="s">
        <v>1537</v>
      </c>
      <c r="BC1630" s="5" t="s">
        <v>1537</v>
      </c>
      <c r="BD1630" s="4" t="s">
        <v>3612</v>
      </c>
      <c r="BE1630" s="5">
        <v>0</v>
      </c>
      <c r="BF1630" s="5">
        <v>0</v>
      </c>
      <c r="BG1630" s="5">
        <v>1</v>
      </c>
      <c r="BH1630" s="5" t="s">
        <v>1537</v>
      </c>
      <c r="BI1630" s="289"/>
      <c r="BJ1630" s="297">
        <v>9</v>
      </c>
      <c r="BK1630" s="297">
        <v>22</v>
      </c>
    </row>
    <row r="1631" spans="1:63" x14ac:dyDescent="0.2">
      <c r="A1631" s="291" t="s">
        <v>1804</v>
      </c>
      <c r="B1631" s="292" t="s">
        <v>2660</v>
      </c>
      <c r="C1631" s="340">
        <v>188</v>
      </c>
      <c r="D1631" s="341">
        <v>209</v>
      </c>
      <c r="E1631" s="341">
        <v>230</v>
      </c>
      <c r="F1631" s="341">
        <v>234</v>
      </c>
      <c r="G1631" s="341">
        <v>240</v>
      </c>
      <c r="H1631" s="341">
        <v>263</v>
      </c>
      <c r="I1631" s="342">
        <v>303</v>
      </c>
      <c r="J1631" s="340">
        <v>12</v>
      </c>
      <c r="K1631" s="341">
        <v>24</v>
      </c>
      <c r="L1631" s="341">
        <v>31</v>
      </c>
      <c r="M1631" s="341">
        <v>61</v>
      </c>
      <c r="N1631" s="340">
        <v>188</v>
      </c>
      <c r="O1631" s="341">
        <v>249</v>
      </c>
      <c r="P1631" s="341">
        <v>268</v>
      </c>
      <c r="Q1631" s="343">
        <v>249</v>
      </c>
      <c r="R1631" s="344">
        <v>268</v>
      </c>
      <c r="S1631" s="344">
        <v>297</v>
      </c>
      <c r="T1631" s="344">
        <v>290</v>
      </c>
      <c r="U1631" s="344">
        <v>331</v>
      </c>
      <c r="V1631" s="344">
        <v>331</v>
      </c>
      <c r="W1631" s="344">
        <v>25</v>
      </c>
      <c r="X1631" s="383">
        <v>28</v>
      </c>
      <c r="Y1631" s="384">
        <v>0.12</v>
      </c>
      <c r="Z1631" s="384">
        <v>0.25</v>
      </c>
      <c r="AA1631" s="384">
        <v>0.25</v>
      </c>
      <c r="AB1631" s="385">
        <v>0</v>
      </c>
      <c r="AC1631" s="385">
        <v>0</v>
      </c>
      <c r="AD1631" s="385">
        <v>44</v>
      </c>
      <c r="AE1631" s="385">
        <v>0</v>
      </c>
      <c r="AF1631" s="405">
        <v>0</v>
      </c>
      <c r="AG1631" s="333" t="s">
        <v>3972</v>
      </c>
      <c r="AH1631" s="388" t="s">
        <v>2538</v>
      </c>
      <c r="AI1631" s="388" t="s">
        <v>2539</v>
      </c>
      <c r="AJ1631" s="389">
        <v>24</v>
      </c>
      <c r="AK1631" s="390">
        <v>30</v>
      </c>
      <c r="AL1631" s="333">
        <v>18</v>
      </c>
      <c r="AM1631" s="333">
        <v>7.9870153356481479</v>
      </c>
      <c r="AN1631" s="440">
        <v>49.103333333333339</v>
      </c>
      <c r="AO1631" s="389">
        <v>21.333333333333336</v>
      </c>
      <c r="AP1631" s="388">
        <v>3.75</v>
      </c>
      <c r="AQ1631" s="389">
        <v>2</v>
      </c>
      <c r="AR1631" s="389">
        <v>2</v>
      </c>
      <c r="AS1631" s="389">
        <v>0</v>
      </c>
      <c r="AT1631" s="389">
        <v>0</v>
      </c>
      <c r="AU1631" s="389">
        <v>0</v>
      </c>
      <c r="AV1631" s="389">
        <v>4</v>
      </c>
      <c r="AW1631" s="350">
        <v>1</v>
      </c>
      <c r="AX1631" s="391">
        <v>1</v>
      </c>
      <c r="AY1631" s="83">
        <v>16</v>
      </c>
      <c r="AZ1631" s="5">
        <v>0</v>
      </c>
      <c r="BA1631" s="5" t="s">
        <v>1537</v>
      </c>
      <c r="BB1631" s="5" t="s">
        <v>1537</v>
      </c>
      <c r="BC1631" s="5" t="s">
        <v>1537</v>
      </c>
      <c r="BD1631" s="4" t="s">
        <v>3612</v>
      </c>
      <c r="BE1631" s="5">
        <v>0</v>
      </c>
      <c r="BF1631" s="5">
        <v>0</v>
      </c>
      <c r="BG1631" s="5">
        <v>1</v>
      </c>
      <c r="BH1631" s="5" t="s">
        <v>1537</v>
      </c>
      <c r="BI1631" s="289"/>
      <c r="BJ1631" s="297">
        <v>12</v>
      </c>
      <c r="BK1631" s="297">
        <v>24</v>
      </c>
    </row>
    <row r="1632" spans="1:63" x14ac:dyDescent="0.2">
      <c r="A1632" s="291" t="s">
        <v>601</v>
      </c>
      <c r="B1632" s="292" t="s">
        <v>2625</v>
      </c>
      <c r="C1632" s="340">
        <v>124</v>
      </c>
      <c r="D1632" s="341">
        <v>151</v>
      </c>
      <c r="E1632" s="341">
        <v>173</v>
      </c>
      <c r="F1632" s="341">
        <v>177</v>
      </c>
      <c r="G1632" s="341">
        <v>182</v>
      </c>
      <c r="H1632" s="341">
        <v>202</v>
      </c>
      <c r="I1632" s="342">
        <v>247</v>
      </c>
      <c r="J1632" s="340">
        <v>8</v>
      </c>
      <c r="K1632" s="341">
        <v>15</v>
      </c>
      <c r="L1632" s="341">
        <v>35</v>
      </c>
      <c r="M1632" s="341">
        <v>70</v>
      </c>
      <c r="N1632" s="340">
        <v>124</v>
      </c>
      <c r="O1632" s="341">
        <v>194</v>
      </c>
      <c r="P1632" s="341">
        <v>208</v>
      </c>
      <c r="Q1632" s="343">
        <v>194</v>
      </c>
      <c r="R1632" s="344">
        <v>208</v>
      </c>
      <c r="S1632" s="344">
        <v>240</v>
      </c>
      <c r="T1632" s="344">
        <v>233</v>
      </c>
      <c r="U1632" s="344">
        <v>270</v>
      </c>
      <c r="V1632" s="344">
        <v>270</v>
      </c>
      <c r="W1632" s="344">
        <v>25</v>
      </c>
      <c r="X1632" s="383">
        <v>28</v>
      </c>
      <c r="Y1632" s="384">
        <v>0.12</v>
      </c>
      <c r="Z1632" s="384">
        <v>0.25</v>
      </c>
      <c r="AA1632" s="384">
        <v>0.25</v>
      </c>
      <c r="AB1632" s="385">
        <v>0</v>
      </c>
      <c r="AC1632" s="385">
        <v>0</v>
      </c>
      <c r="AD1632" s="385">
        <v>44</v>
      </c>
      <c r="AE1632" s="385">
        <v>0</v>
      </c>
      <c r="AF1632" s="405">
        <v>0</v>
      </c>
      <c r="AG1632" s="333" t="s">
        <v>3972</v>
      </c>
      <c r="AH1632" s="388" t="s">
        <v>2538</v>
      </c>
      <c r="AI1632" s="388" t="s">
        <v>2539</v>
      </c>
      <c r="AJ1632" s="389">
        <v>12</v>
      </c>
      <c r="AK1632" s="390">
        <v>30</v>
      </c>
      <c r="AL1632" s="333">
        <v>21</v>
      </c>
      <c r="AM1632" s="333">
        <v>4.8359736689814818</v>
      </c>
      <c r="AN1632" s="440">
        <v>35.411666666666669</v>
      </c>
      <c r="AO1632" s="389">
        <v>14.666666666666668</v>
      </c>
      <c r="AP1632" s="388">
        <v>4.375</v>
      </c>
      <c r="AQ1632" s="389">
        <v>2</v>
      </c>
      <c r="AR1632" s="389">
        <v>2</v>
      </c>
      <c r="AS1632" s="389">
        <v>0</v>
      </c>
      <c r="AT1632" s="389">
        <v>0</v>
      </c>
      <c r="AU1632" s="389">
        <v>0</v>
      </c>
      <c r="AV1632" s="389">
        <v>4</v>
      </c>
      <c r="AW1632" s="350">
        <v>1</v>
      </c>
      <c r="AX1632" s="391">
        <v>1</v>
      </c>
      <c r="AY1632" s="83">
        <v>14</v>
      </c>
      <c r="AZ1632" s="5">
        <v>0</v>
      </c>
      <c r="BA1632" s="5" t="s">
        <v>1537</v>
      </c>
      <c r="BB1632" s="5" t="s">
        <v>1537</v>
      </c>
      <c r="BC1632" s="5" t="s">
        <v>1537</v>
      </c>
      <c r="BD1632" s="4" t="s">
        <v>3612</v>
      </c>
      <c r="BE1632" s="5">
        <v>0</v>
      </c>
      <c r="BF1632" s="5">
        <v>0</v>
      </c>
      <c r="BG1632" s="5">
        <v>1</v>
      </c>
      <c r="BH1632" s="5" t="s">
        <v>1537</v>
      </c>
      <c r="BI1632" s="289"/>
      <c r="BJ1632" s="297">
        <v>8</v>
      </c>
      <c r="BK1632" s="297">
        <v>19</v>
      </c>
    </row>
    <row r="1633" spans="1:63" x14ac:dyDescent="0.2">
      <c r="A1633" s="291" t="s">
        <v>1566</v>
      </c>
      <c r="B1633" s="292" t="s">
        <v>2647</v>
      </c>
      <c r="C1633" s="340">
        <v>169</v>
      </c>
      <c r="D1633" s="341">
        <v>197</v>
      </c>
      <c r="E1633" s="341">
        <v>220</v>
      </c>
      <c r="F1633" s="341">
        <v>223</v>
      </c>
      <c r="G1633" s="341">
        <v>231</v>
      </c>
      <c r="H1633" s="341">
        <v>253</v>
      </c>
      <c r="I1633" s="342">
        <v>299</v>
      </c>
      <c r="J1633" s="340">
        <v>12</v>
      </c>
      <c r="K1633" s="341">
        <v>24</v>
      </c>
      <c r="L1633" s="341">
        <v>36</v>
      </c>
      <c r="M1633" s="341">
        <v>72</v>
      </c>
      <c r="N1633" s="340">
        <v>169</v>
      </c>
      <c r="O1633" s="341">
        <v>242</v>
      </c>
      <c r="P1633" s="341">
        <v>258</v>
      </c>
      <c r="Q1633" s="343">
        <v>242</v>
      </c>
      <c r="R1633" s="344">
        <v>258</v>
      </c>
      <c r="S1633" s="344">
        <v>294</v>
      </c>
      <c r="T1633" s="344">
        <v>286</v>
      </c>
      <c r="U1633" s="344">
        <v>327</v>
      </c>
      <c r="V1633" s="344">
        <v>327</v>
      </c>
      <c r="W1633" s="344">
        <v>25</v>
      </c>
      <c r="X1633" s="383">
        <v>28</v>
      </c>
      <c r="Y1633" s="384">
        <v>0.12</v>
      </c>
      <c r="Z1633" s="384">
        <v>0.25</v>
      </c>
      <c r="AA1633" s="384">
        <v>0.25</v>
      </c>
      <c r="AB1633" s="346">
        <v>0</v>
      </c>
      <c r="AC1633" s="385">
        <v>0</v>
      </c>
      <c r="AD1633" s="385">
        <v>44</v>
      </c>
      <c r="AE1633" s="385">
        <v>0</v>
      </c>
      <c r="AF1633" s="405">
        <v>0</v>
      </c>
      <c r="AG1633" s="333" t="s">
        <v>3972</v>
      </c>
      <c r="AH1633" s="388" t="s">
        <v>2538</v>
      </c>
      <c r="AI1633" s="388" t="s">
        <v>2539</v>
      </c>
      <c r="AJ1633" s="389">
        <v>15</v>
      </c>
      <c r="AK1633" s="390">
        <v>30</v>
      </c>
      <c r="AL1633" s="333">
        <v>21</v>
      </c>
      <c r="AM1633" s="333">
        <v>5.9519675925925926</v>
      </c>
      <c r="AN1633" s="440">
        <v>39.97208333333333</v>
      </c>
      <c r="AO1633" s="389">
        <v>16.739583333333332</v>
      </c>
      <c r="AP1633" s="388">
        <v>4.375</v>
      </c>
      <c r="AQ1633" s="389">
        <v>2</v>
      </c>
      <c r="AR1633" s="389">
        <v>2</v>
      </c>
      <c r="AS1633" s="389">
        <v>0</v>
      </c>
      <c r="AT1633" s="389">
        <v>0</v>
      </c>
      <c r="AU1633" s="389">
        <v>0</v>
      </c>
      <c r="AV1633" s="389">
        <v>4</v>
      </c>
      <c r="AW1633" s="350">
        <v>1</v>
      </c>
      <c r="AX1633" s="391">
        <v>1</v>
      </c>
      <c r="AY1633" s="83">
        <v>15</v>
      </c>
      <c r="AZ1633" s="5">
        <v>0</v>
      </c>
      <c r="BA1633" s="5" t="s">
        <v>1537</v>
      </c>
      <c r="BB1633" s="5" t="s">
        <v>1537</v>
      </c>
      <c r="BC1633" s="5" t="s">
        <v>1537</v>
      </c>
      <c r="BD1633" s="4" t="s">
        <v>3612</v>
      </c>
      <c r="BE1633" s="5">
        <v>0</v>
      </c>
      <c r="BF1633" s="5">
        <v>0</v>
      </c>
      <c r="BG1633" s="5">
        <v>1</v>
      </c>
      <c r="BH1633" s="5" t="s">
        <v>1537</v>
      </c>
      <c r="BI1633" s="289"/>
      <c r="BJ1633" s="297">
        <v>12</v>
      </c>
      <c r="BK1633" s="297">
        <v>24</v>
      </c>
    </row>
    <row r="1634" spans="1:63" x14ac:dyDescent="0.2">
      <c r="A1634" s="291" t="s">
        <v>1805</v>
      </c>
      <c r="B1634" s="292" t="s">
        <v>2665</v>
      </c>
      <c r="C1634" s="340">
        <v>182</v>
      </c>
      <c r="D1634" s="341">
        <v>208</v>
      </c>
      <c r="E1634" s="341">
        <v>231</v>
      </c>
      <c r="F1634" s="341">
        <v>236</v>
      </c>
      <c r="G1634" s="341">
        <v>242</v>
      </c>
      <c r="H1634" s="341">
        <v>267</v>
      </c>
      <c r="I1634" s="342">
        <v>313</v>
      </c>
      <c r="J1634" s="340">
        <v>15</v>
      </c>
      <c r="K1634" s="341">
        <v>32</v>
      </c>
      <c r="L1634" s="341">
        <v>36</v>
      </c>
      <c r="M1634" s="341">
        <v>72</v>
      </c>
      <c r="N1634" s="340">
        <v>182</v>
      </c>
      <c r="O1634" s="341">
        <v>252</v>
      </c>
      <c r="P1634" s="341">
        <v>271</v>
      </c>
      <c r="Q1634" s="343">
        <v>252</v>
      </c>
      <c r="R1634" s="344">
        <v>271</v>
      </c>
      <c r="S1634" s="344">
        <v>309</v>
      </c>
      <c r="T1634" s="344">
        <v>299</v>
      </c>
      <c r="U1634" s="344">
        <v>342</v>
      </c>
      <c r="V1634" s="344">
        <v>342</v>
      </c>
      <c r="W1634" s="344">
        <v>25</v>
      </c>
      <c r="X1634" s="383">
        <v>28</v>
      </c>
      <c r="Y1634" s="384">
        <v>0.12</v>
      </c>
      <c r="Z1634" s="384">
        <v>0.25</v>
      </c>
      <c r="AA1634" s="384">
        <v>0.25</v>
      </c>
      <c r="AB1634" s="346">
        <v>0</v>
      </c>
      <c r="AC1634" s="385">
        <v>0</v>
      </c>
      <c r="AD1634" s="385">
        <v>44</v>
      </c>
      <c r="AE1634" s="385">
        <v>0</v>
      </c>
      <c r="AF1634" s="405">
        <v>0</v>
      </c>
      <c r="AG1634" s="333" t="s">
        <v>3972</v>
      </c>
      <c r="AH1634" s="388" t="s">
        <v>2538</v>
      </c>
      <c r="AI1634" s="388" t="s">
        <v>2539</v>
      </c>
      <c r="AJ1634" s="389">
        <v>24</v>
      </c>
      <c r="AK1634" s="390">
        <v>30</v>
      </c>
      <c r="AL1634" s="333">
        <v>21</v>
      </c>
      <c r="AM1634" s="333">
        <v>9.2999493634259256</v>
      </c>
      <c r="AN1634" s="440">
        <v>53.653333333333343</v>
      </c>
      <c r="AO1634" s="389">
        <v>22.958333333333336</v>
      </c>
      <c r="AP1634" s="388">
        <v>4.375</v>
      </c>
      <c r="AQ1634" s="389">
        <v>2</v>
      </c>
      <c r="AR1634" s="389">
        <v>2</v>
      </c>
      <c r="AS1634" s="389">
        <v>0</v>
      </c>
      <c r="AT1634" s="389">
        <v>0</v>
      </c>
      <c r="AU1634" s="389">
        <v>0</v>
      </c>
      <c r="AV1634" s="389">
        <v>4</v>
      </c>
      <c r="AW1634" s="350">
        <v>1</v>
      </c>
      <c r="AX1634" s="391">
        <v>1</v>
      </c>
      <c r="AY1634" s="83">
        <v>16</v>
      </c>
      <c r="AZ1634" s="5">
        <v>0</v>
      </c>
      <c r="BA1634" s="5" t="s">
        <v>1537</v>
      </c>
      <c r="BB1634" s="5" t="s">
        <v>1537</v>
      </c>
      <c r="BC1634" s="5" t="s">
        <v>1537</v>
      </c>
      <c r="BD1634" s="4" t="s">
        <v>3612</v>
      </c>
      <c r="BE1634" s="5">
        <v>0</v>
      </c>
      <c r="BF1634" s="5">
        <v>0</v>
      </c>
      <c r="BG1634" s="5">
        <v>1</v>
      </c>
      <c r="BH1634" s="5" t="s">
        <v>1537</v>
      </c>
      <c r="BI1634" s="289"/>
      <c r="BJ1634" s="297">
        <v>15</v>
      </c>
      <c r="BK1634" s="297">
        <v>25</v>
      </c>
    </row>
    <row r="1635" spans="1:63" x14ac:dyDescent="0.2">
      <c r="A1635" s="291" t="s">
        <v>612</v>
      </c>
      <c r="B1635" s="292" t="s">
        <v>2632</v>
      </c>
      <c r="C1635" s="340">
        <v>136</v>
      </c>
      <c r="D1635" s="341">
        <v>167</v>
      </c>
      <c r="E1635" s="341">
        <v>193</v>
      </c>
      <c r="F1635" s="341">
        <v>197</v>
      </c>
      <c r="G1635" s="341">
        <v>203</v>
      </c>
      <c r="H1635" s="341">
        <v>226</v>
      </c>
      <c r="I1635" s="342">
        <v>276</v>
      </c>
      <c r="J1635" s="340">
        <v>8</v>
      </c>
      <c r="K1635" s="341">
        <v>15</v>
      </c>
      <c r="L1635" s="341">
        <v>39</v>
      </c>
      <c r="M1635" s="341">
        <v>79</v>
      </c>
      <c r="N1635" s="340">
        <v>136</v>
      </c>
      <c r="O1635" s="341">
        <v>212</v>
      </c>
      <c r="P1635" s="341">
        <v>230</v>
      </c>
      <c r="Q1635" s="343">
        <v>212</v>
      </c>
      <c r="R1635" s="344">
        <v>230</v>
      </c>
      <c r="S1635" s="344">
        <v>255</v>
      </c>
      <c r="T1635" s="344">
        <v>248</v>
      </c>
      <c r="U1635" s="344">
        <v>288</v>
      </c>
      <c r="V1635" s="344">
        <v>288</v>
      </c>
      <c r="W1635" s="344">
        <v>25</v>
      </c>
      <c r="X1635" s="383">
        <v>28</v>
      </c>
      <c r="Y1635" s="384">
        <v>0.12</v>
      </c>
      <c r="Z1635" s="384">
        <v>0.25</v>
      </c>
      <c r="AA1635" s="384">
        <v>0.25</v>
      </c>
      <c r="AB1635" s="385">
        <v>0</v>
      </c>
      <c r="AC1635" s="385">
        <v>0</v>
      </c>
      <c r="AD1635" s="385">
        <v>44</v>
      </c>
      <c r="AE1635" s="385">
        <v>0</v>
      </c>
      <c r="AF1635" s="405">
        <v>0</v>
      </c>
      <c r="AG1635" s="333" t="s">
        <v>3972</v>
      </c>
      <c r="AH1635" s="388" t="s">
        <v>2538</v>
      </c>
      <c r="AI1635" s="388" t="s">
        <v>2539</v>
      </c>
      <c r="AJ1635" s="389">
        <v>12</v>
      </c>
      <c r="AK1635" s="390">
        <v>30</v>
      </c>
      <c r="AL1635" s="333">
        <v>24</v>
      </c>
      <c r="AM1635" s="333">
        <v>5.5186993634259256</v>
      </c>
      <c r="AN1635" s="440">
        <v>44.609166666666674</v>
      </c>
      <c r="AO1635" s="389">
        <v>17.96875</v>
      </c>
      <c r="AP1635" s="388">
        <v>5</v>
      </c>
      <c r="AQ1635" s="389">
        <v>2</v>
      </c>
      <c r="AR1635" s="389">
        <v>2</v>
      </c>
      <c r="AS1635" s="389">
        <v>0</v>
      </c>
      <c r="AT1635" s="389">
        <v>0</v>
      </c>
      <c r="AU1635" s="389">
        <v>1</v>
      </c>
      <c r="AV1635" s="389">
        <v>4</v>
      </c>
      <c r="AW1635" s="350">
        <v>1</v>
      </c>
      <c r="AX1635" s="391">
        <v>1</v>
      </c>
      <c r="AY1635" s="83">
        <v>14</v>
      </c>
      <c r="AZ1635" s="5">
        <v>0</v>
      </c>
      <c r="BA1635" s="5" t="s">
        <v>1537</v>
      </c>
      <c r="BB1635" s="5" t="s">
        <v>1537</v>
      </c>
      <c r="BC1635" s="5" t="s">
        <v>1537</v>
      </c>
      <c r="BD1635" s="4" t="s">
        <v>3612</v>
      </c>
      <c r="BE1635" s="5">
        <v>0</v>
      </c>
      <c r="BF1635" s="5">
        <v>0</v>
      </c>
      <c r="BG1635" s="5">
        <v>1</v>
      </c>
      <c r="BH1635" s="5" t="s">
        <v>1537</v>
      </c>
      <c r="BI1635" s="289"/>
      <c r="BJ1635" s="297">
        <v>8</v>
      </c>
      <c r="BK1635" s="297">
        <v>21</v>
      </c>
    </row>
    <row r="1636" spans="1:63" x14ac:dyDescent="0.2">
      <c r="A1636" s="291" t="s">
        <v>1568</v>
      </c>
      <c r="B1636" s="292" t="s">
        <v>2652</v>
      </c>
      <c r="C1636" s="340">
        <v>188</v>
      </c>
      <c r="D1636" s="341">
        <v>218</v>
      </c>
      <c r="E1636" s="341">
        <v>244</v>
      </c>
      <c r="F1636" s="341">
        <v>249</v>
      </c>
      <c r="G1636" s="341">
        <v>256</v>
      </c>
      <c r="H1636" s="341">
        <v>283</v>
      </c>
      <c r="I1636" s="342">
        <v>335</v>
      </c>
      <c r="J1636" s="340">
        <v>12</v>
      </c>
      <c r="K1636" s="341">
        <v>24</v>
      </c>
      <c r="L1636" s="341">
        <v>40</v>
      </c>
      <c r="M1636" s="341">
        <v>82</v>
      </c>
      <c r="N1636" s="340">
        <v>188</v>
      </c>
      <c r="O1636" s="341">
        <v>264</v>
      </c>
      <c r="P1636" s="341">
        <v>286</v>
      </c>
      <c r="Q1636" s="343">
        <v>264</v>
      </c>
      <c r="R1636" s="344">
        <v>286</v>
      </c>
      <c r="S1636" s="344">
        <v>317</v>
      </c>
      <c r="T1636" s="344">
        <v>308</v>
      </c>
      <c r="U1636" s="344">
        <v>351</v>
      </c>
      <c r="V1636" s="344">
        <v>351</v>
      </c>
      <c r="W1636" s="344">
        <v>25</v>
      </c>
      <c r="X1636" s="383">
        <v>28</v>
      </c>
      <c r="Y1636" s="384">
        <v>0.12</v>
      </c>
      <c r="Z1636" s="384">
        <v>0.25</v>
      </c>
      <c r="AA1636" s="384">
        <v>0.25</v>
      </c>
      <c r="AB1636" s="385">
        <v>0</v>
      </c>
      <c r="AC1636" s="385">
        <v>0</v>
      </c>
      <c r="AD1636" s="385">
        <v>44</v>
      </c>
      <c r="AE1636" s="385">
        <v>0</v>
      </c>
      <c r="AF1636" s="405">
        <v>0</v>
      </c>
      <c r="AG1636" s="333" t="s">
        <v>3972</v>
      </c>
      <c r="AH1636" s="388" t="s">
        <v>2538</v>
      </c>
      <c r="AI1636" s="388" t="s">
        <v>2539</v>
      </c>
      <c r="AJ1636" s="389">
        <v>15</v>
      </c>
      <c r="AK1636" s="390">
        <v>30</v>
      </c>
      <c r="AL1636" s="333">
        <v>24</v>
      </c>
      <c r="AM1636" s="333">
        <v>6.7922453703703702</v>
      </c>
      <c r="AN1636" s="440">
        <v>51.012083333333337</v>
      </c>
      <c r="AO1636" s="389">
        <v>20.760416666666668</v>
      </c>
      <c r="AP1636" s="388">
        <v>5</v>
      </c>
      <c r="AQ1636" s="389">
        <v>2</v>
      </c>
      <c r="AR1636" s="389">
        <v>2</v>
      </c>
      <c r="AS1636" s="389">
        <v>0</v>
      </c>
      <c r="AT1636" s="389">
        <v>0</v>
      </c>
      <c r="AU1636" s="389">
        <v>1</v>
      </c>
      <c r="AV1636" s="389">
        <v>4</v>
      </c>
      <c r="AW1636" s="350">
        <v>1</v>
      </c>
      <c r="AX1636" s="391">
        <v>1</v>
      </c>
      <c r="AY1636" s="83">
        <v>15</v>
      </c>
      <c r="AZ1636" s="5">
        <v>0</v>
      </c>
      <c r="BA1636" s="5" t="s">
        <v>1537</v>
      </c>
      <c r="BB1636" s="5" t="s">
        <v>1537</v>
      </c>
      <c r="BC1636" s="5" t="s">
        <v>1537</v>
      </c>
      <c r="BD1636" s="4" t="s">
        <v>3612</v>
      </c>
      <c r="BE1636" s="5">
        <v>0</v>
      </c>
      <c r="BF1636" s="5">
        <v>0</v>
      </c>
      <c r="BG1636" s="5">
        <v>1</v>
      </c>
      <c r="BH1636" s="5" t="s">
        <v>1537</v>
      </c>
      <c r="BI1636" s="289"/>
      <c r="BJ1636" s="297">
        <v>12</v>
      </c>
      <c r="BK1636" s="297">
        <v>26</v>
      </c>
    </row>
    <row r="1637" spans="1:63" x14ac:dyDescent="0.2">
      <c r="A1637" s="291" t="s">
        <v>1808</v>
      </c>
      <c r="B1637" s="292" t="s">
        <v>2670</v>
      </c>
      <c r="C1637" s="340">
        <v>224</v>
      </c>
      <c r="D1637" s="341">
        <v>254</v>
      </c>
      <c r="E1637" s="341">
        <v>281</v>
      </c>
      <c r="F1637" s="341">
        <v>287</v>
      </c>
      <c r="G1637" s="341">
        <v>294</v>
      </c>
      <c r="H1637" s="341">
        <v>323</v>
      </c>
      <c r="I1637" s="342">
        <v>378</v>
      </c>
      <c r="J1637" s="340">
        <v>15</v>
      </c>
      <c r="K1637" s="341">
        <v>32</v>
      </c>
      <c r="L1637" s="341">
        <v>42</v>
      </c>
      <c r="M1637" s="341">
        <v>83</v>
      </c>
      <c r="N1637" s="340">
        <v>224</v>
      </c>
      <c r="O1637" s="341">
        <v>302</v>
      </c>
      <c r="P1637" s="341">
        <v>326</v>
      </c>
      <c r="Q1637" s="343">
        <v>302</v>
      </c>
      <c r="R1637" s="344">
        <v>326</v>
      </c>
      <c r="S1637" s="344">
        <v>361</v>
      </c>
      <c r="T1637" s="344">
        <v>350</v>
      </c>
      <c r="U1637" s="344">
        <v>396</v>
      </c>
      <c r="V1637" s="344">
        <v>396</v>
      </c>
      <c r="W1637" s="344">
        <v>25</v>
      </c>
      <c r="X1637" s="383">
        <v>28</v>
      </c>
      <c r="Y1637" s="384">
        <v>0.12</v>
      </c>
      <c r="Z1637" s="384">
        <v>0.25</v>
      </c>
      <c r="AA1637" s="384">
        <v>0.25</v>
      </c>
      <c r="AB1637" s="385">
        <v>0</v>
      </c>
      <c r="AC1637" s="385">
        <v>0</v>
      </c>
      <c r="AD1637" s="385">
        <v>44</v>
      </c>
      <c r="AE1637" s="385">
        <v>0</v>
      </c>
      <c r="AF1637" s="405">
        <v>0</v>
      </c>
      <c r="AG1637" s="333" t="s">
        <v>3972</v>
      </c>
      <c r="AH1637" s="388" t="s">
        <v>2538</v>
      </c>
      <c r="AI1637" s="388" t="s">
        <v>2539</v>
      </c>
      <c r="AJ1637" s="389">
        <v>24</v>
      </c>
      <c r="AK1637" s="390">
        <v>30</v>
      </c>
      <c r="AL1637" s="333">
        <v>24</v>
      </c>
      <c r="AM1637" s="333">
        <v>10.612883391203704</v>
      </c>
      <c r="AN1637" s="440">
        <v>58.203333333333347</v>
      </c>
      <c r="AO1637" s="389">
        <v>24.583333333333336</v>
      </c>
      <c r="AP1637" s="388">
        <v>5</v>
      </c>
      <c r="AQ1637" s="389">
        <v>2</v>
      </c>
      <c r="AR1637" s="389">
        <v>2</v>
      </c>
      <c r="AS1637" s="389">
        <v>0</v>
      </c>
      <c r="AT1637" s="389">
        <v>0</v>
      </c>
      <c r="AU1637" s="389">
        <v>0</v>
      </c>
      <c r="AV1637" s="389">
        <v>4</v>
      </c>
      <c r="AW1637" s="350">
        <v>1</v>
      </c>
      <c r="AX1637" s="391">
        <v>1</v>
      </c>
      <c r="AY1637" s="83">
        <v>16</v>
      </c>
      <c r="AZ1637" s="5">
        <v>0</v>
      </c>
      <c r="BA1637" s="5" t="s">
        <v>1537</v>
      </c>
      <c r="BB1637" s="5" t="s">
        <v>1537</v>
      </c>
      <c r="BC1637" s="5" t="s">
        <v>1537</v>
      </c>
      <c r="BD1637" s="4" t="s">
        <v>3612</v>
      </c>
      <c r="BE1637" s="5">
        <v>0</v>
      </c>
      <c r="BF1637" s="5">
        <v>0</v>
      </c>
      <c r="BG1637" s="5">
        <v>1</v>
      </c>
      <c r="BH1637" s="5" t="s">
        <v>1537</v>
      </c>
      <c r="BI1637" s="289"/>
      <c r="BJ1637" s="297">
        <v>15</v>
      </c>
      <c r="BK1637" s="297">
        <v>30</v>
      </c>
    </row>
    <row r="1638" spans="1:63" x14ac:dyDescent="0.2">
      <c r="A1638" s="291" t="s">
        <v>500</v>
      </c>
      <c r="B1638" s="292" t="s">
        <v>2546</v>
      </c>
      <c r="C1638" s="340">
        <v>157</v>
      </c>
      <c r="D1638" s="341">
        <v>196</v>
      </c>
      <c r="E1638" s="341">
        <v>228</v>
      </c>
      <c r="F1638" s="341">
        <v>233</v>
      </c>
      <c r="G1638" s="341">
        <v>240</v>
      </c>
      <c r="H1638" s="341">
        <v>267</v>
      </c>
      <c r="I1638" s="342">
        <v>330</v>
      </c>
      <c r="J1638" s="340">
        <v>10</v>
      </c>
      <c r="K1638" s="341">
        <v>19</v>
      </c>
      <c r="L1638" s="341">
        <v>48</v>
      </c>
      <c r="M1638" s="341">
        <v>99</v>
      </c>
      <c r="N1638" s="340">
        <v>157</v>
      </c>
      <c r="O1638" s="341">
        <v>249</v>
      </c>
      <c r="P1638" s="341">
        <v>268</v>
      </c>
      <c r="Q1638" s="343">
        <v>249</v>
      </c>
      <c r="R1638" s="344">
        <v>268</v>
      </c>
      <c r="S1638" s="344">
        <v>304</v>
      </c>
      <c r="T1638" s="344">
        <v>297</v>
      </c>
      <c r="U1638" s="344">
        <v>335</v>
      </c>
      <c r="V1638" s="344">
        <v>335</v>
      </c>
      <c r="W1638" s="344">
        <v>25</v>
      </c>
      <c r="X1638" s="383">
        <v>28</v>
      </c>
      <c r="Y1638" s="384">
        <v>0.12</v>
      </c>
      <c r="Z1638" s="384">
        <v>0.25</v>
      </c>
      <c r="AA1638" s="384">
        <v>0.25</v>
      </c>
      <c r="AB1638" s="385">
        <v>0</v>
      </c>
      <c r="AC1638" s="385">
        <v>0</v>
      </c>
      <c r="AD1638" s="385">
        <v>44</v>
      </c>
      <c r="AE1638" s="385">
        <v>0</v>
      </c>
      <c r="AF1638" s="405">
        <v>0</v>
      </c>
      <c r="AG1638" s="333" t="s">
        <v>2539</v>
      </c>
      <c r="AH1638" s="388" t="s">
        <v>2538</v>
      </c>
      <c r="AI1638" s="388" t="s">
        <v>2539</v>
      </c>
      <c r="AJ1638" s="389">
        <v>12</v>
      </c>
      <c r="AK1638" s="390">
        <v>30</v>
      </c>
      <c r="AL1638" s="333">
        <v>30</v>
      </c>
      <c r="AM1638" s="333">
        <v>6.8841507523148149</v>
      </c>
      <c r="AN1638" s="440">
        <v>57.256666666666675</v>
      </c>
      <c r="AO1638" s="389">
        <v>22.395833333333336</v>
      </c>
      <c r="AP1638" s="388">
        <v>6.25</v>
      </c>
      <c r="AQ1638" s="389">
        <v>2</v>
      </c>
      <c r="AR1638" s="389">
        <v>2</v>
      </c>
      <c r="AS1638" s="389">
        <v>0</v>
      </c>
      <c r="AT1638" s="389">
        <v>0</v>
      </c>
      <c r="AU1638" s="389">
        <v>2</v>
      </c>
      <c r="AV1638" s="389">
        <v>4</v>
      </c>
      <c r="AW1638" s="350">
        <v>1</v>
      </c>
      <c r="AX1638" s="391">
        <v>1</v>
      </c>
      <c r="AY1638" s="83">
        <v>14</v>
      </c>
      <c r="AZ1638" s="5">
        <v>0</v>
      </c>
      <c r="BA1638" s="5" t="s">
        <v>1537</v>
      </c>
      <c r="BB1638" s="5" t="s">
        <v>1537</v>
      </c>
      <c r="BC1638" s="5" t="s">
        <v>1537</v>
      </c>
      <c r="BD1638" s="4" t="s">
        <v>3612</v>
      </c>
      <c r="BE1638" s="5">
        <v>0</v>
      </c>
      <c r="BF1638" s="5">
        <v>0</v>
      </c>
      <c r="BG1638" s="5">
        <v>1</v>
      </c>
      <c r="BH1638" s="5" t="s">
        <v>1537</v>
      </c>
      <c r="BI1638" s="289"/>
      <c r="BJ1638" s="297">
        <v>10</v>
      </c>
      <c r="BK1638" s="297">
        <v>24</v>
      </c>
    </row>
    <row r="1639" spans="1:63" x14ac:dyDescent="0.2">
      <c r="A1639" s="291" t="s">
        <v>539</v>
      </c>
      <c r="B1639" s="292" t="s">
        <v>2585</v>
      </c>
      <c r="C1639" s="340">
        <v>219</v>
      </c>
      <c r="D1639" s="341">
        <v>258</v>
      </c>
      <c r="E1639" s="341">
        <v>292</v>
      </c>
      <c r="F1639" s="341">
        <v>297</v>
      </c>
      <c r="G1639" s="341">
        <v>308</v>
      </c>
      <c r="H1639" s="341">
        <v>338</v>
      </c>
      <c r="I1639" s="342">
        <v>406</v>
      </c>
      <c r="J1639" s="340">
        <v>15</v>
      </c>
      <c r="K1639" s="341">
        <v>30</v>
      </c>
      <c r="L1639" s="341">
        <v>51</v>
      </c>
      <c r="M1639" s="341">
        <v>104</v>
      </c>
      <c r="N1639" s="340">
        <v>219</v>
      </c>
      <c r="O1639" s="341">
        <v>316</v>
      </c>
      <c r="P1639" s="341">
        <v>338</v>
      </c>
      <c r="Q1639" s="343">
        <v>316</v>
      </c>
      <c r="R1639" s="344">
        <v>338</v>
      </c>
      <c r="S1639" s="344">
        <v>381</v>
      </c>
      <c r="T1639" s="344">
        <v>372</v>
      </c>
      <c r="U1639" s="344">
        <v>416</v>
      </c>
      <c r="V1639" s="344">
        <v>416</v>
      </c>
      <c r="W1639" s="344">
        <v>25</v>
      </c>
      <c r="X1639" s="383">
        <v>28</v>
      </c>
      <c r="Y1639" s="384">
        <v>0.12</v>
      </c>
      <c r="Z1639" s="384">
        <v>0.25</v>
      </c>
      <c r="AA1639" s="384">
        <v>0.25</v>
      </c>
      <c r="AB1639" s="385">
        <v>0</v>
      </c>
      <c r="AC1639" s="385">
        <v>0</v>
      </c>
      <c r="AD1639" s="385">
        <v>44</v>
      </c>
      <c r="AE1639" s="385">
        <v>0</v>
      </c>
      <c r="AF1639" s="405">
        <v>0</v>
      </c>
      <c r="AG1639" s="333" t="s">
        <v>2539</v>
      </c>
      <c r="AH1639" s="388" t="s">
        <v>2538</v>
      </c>
      <c r="AI1639" s="388" t="s">
        <v>2539</v>
      </c>
      <c r="AJ1639" s="389">
        <v>15</v>
      </c>
      <c r="AK1639" s="390">
        <v>30</v>
      </c>
      <c r="AL1639" s="333">
        <v>30</v>
      </c>
      <c r="AM1639" s="333">
        <v>8.4728009259259256</v>
      </c>
      <c r="AN1639" s="440">
        <v>65.777083333333337</v>
      </c>
      <c r="AO1639" s="389">
        <v>26.03125</v>
      </c>
      <c r="AP1639" s="388">
        <v>6.25</v>
      </c>
      <c r="AQ1639" s="389">
        <v>2</v>
      </c>
      <c r="AR1639" s="389">
        <v>2</v>
      </c>
      <c r="AS1639" s="389">
        <v>0</v>
      </c>
      <c r="AT1639" s="389">
        <v>0</v>
      </c>
      <c r="AU1639" s="389">
        <v>2</v>
      </c>
      <c r="AV1639" s="389">
        <v>4</v>
      </c>
      <c r="AW1639" s="350">
        <v>1</v>
      </c>
      <c r="AX1639" s="391">
        <v>1</v>
      </c>
      <c r="AY1639" s="83">
        <v>15</v>
      </c>
      <c r="AZ1639" s="5">
        <v>0</v>
      </c>
      <c r="BA1639" s="5" t="s">
        <v>1537</v>
      </c>
      <c r="BB1639" s="5" t="s">
        <v>1537</v>
      </c>
      <c r="BC1639" s="5" t="s">
        <v>1537</v>
      </c>
      <c r="BD1639" s="4" t="s">
        <v>3612</v>
      </c>
      <c r="BE1639" s="5">
        <v>0</v>
      </c>
      <c r="BF1639" s="5">
        <v>0</v>
      </c>
      <c r="BG1639" s="5">
        <v>1</v>
      </c>
      <c r="BH1639" s="5" t="s">
        <v>1537</v>
      </c>
      <c r="BI1639" s="289"/>
      <c r="BJ1639" s="297">
        <v>15</v>
      </c>
      <c r="BK1639" s="297">
        <v>31</v>
      </c>
    </row>
    <row r="1640" spans="1:63" x14ac:dyDescent="0.2">
      <c r="A1640" s="291" t="s">
        <v>513</v>
      </c>
      <c r="B1640" s="292" t="s">
        <v>2559</v>
      </c>
      <c r="C1640" s="340">
        <v>164</v>
      </c>
      <c r="D1640" s="341">
        <v>212</v>
      </c>
      <c r="E1640" s="341">
        <v>250</v>
      </c>
      <c r="F1640" s="341">
        <v>255</v>
      </c>
      <c r="G1640" s="341">
        <v>264</v>
      </c>
      <c r="H1640" s="341">
        <v>294</v>
      </c>
      <c r="I1640" s="342">
        <v>371</v>
      </c>
      <c r="J1640" s="340">
        <v>12</v>
      </c>
      <c r="K1640" s="341">
        <v>24</v>
      </c>
      <c r="L1640" s="341">
        <v>60</v>
      </c>
      <c r="M1640" s="341">
        <v>119</v>
      </c>
      <c r="N1640" s="340">
        <v>164</v>
      </c>
      <c r="O1640" s="341">
        <v>276</v>
      </c>
      <c r="P1640" s="341">
        <v>297</v>
      </c>
      <c r="Q1640" s="343">
        <v>276</v>
      </c>
      <c r="R1640" s="344">
        <v>297</v>
      </c>
      <c r="S1640" s="344">
        <v>332</v>
      </c>
      <c r="T1640" s="344">
        <v>351</v>
      </c>
      <c r="U1640" s="344">
        <v>369</v>
      </c>
      <c r="V1640" s="344">
        <v>369</v>
      </c>
      <c r="W1640" s="344">
        <v>25</v>
      </c>
      <c r="X1640" s="383">
        <v>28</v>
      </c>
      <c r="Y1640" s="384">
        <v>0.12</v>
      </c>
      <c r="Z1640" s="384">
        <v>0.25</v>
      </c>
      <c r="AA1640" s="384">
        <v>0.25</v>
      </c>
      <c r="AB1640" s="385">
        <v>0</v>
      </c>
      <c r="AC1640" s="385">
        <v>0</v>
      </c>
      <c r="AD1640" s="385">
        <v>44</v>
      </c>
      <c r="AE1640" s="385">
        <v>0</v>
      </c>
      <c r="AF1640" s="405">
        <v>0</v>
      </c>
      <c r="AG1640" s="333" t="s">
        <v>2539</v>
      </c>
      <c r="AH1640" s="388" t="s">
        <v>2538</v>
      </c>
      <c r="AI1640" s="388" t="s">
        <v>2539</v>
      </c>
      <c r="AJ1640" s="389">
        <v>12</v>
      </c>
      <c r="AK1640" s="390">
        <v>30</v>
      </c>
      <c r="AL1640" s="333">
        <v>36</v>
      </c>
      <c r="AM1640" s="333">
        <v>8.2496021412037042</v>
      </c>
      <c r="AN1640" s="440">
        <v>64.156666666666666</v>
      </c>
      <c r="AO1640" s="389">
        <v>24.645833333333336</v>
      </c>
      <c r="AP1640" s="388">
        <v>7.5</v>
      </c>
      <c r="AQ1640" s="389">
        <v>2</v>
      </c>
      <c r="AR1640" s="389">
        <v>2</v>
      </c>
      <c r="AS1640" s="389">
        <v>0</v>
      </c>
      <c r="AT1640" s="389">
        <v>0</v>
      </c>
      <c r="AU1640" s="389">
        <v>2</v>
      </c>
      <c r="AV1640" s="389">
        <v>4</v>
      </c>
      <c r="AW1640" s="350">
        <v>1</v>
      </c>
      <c r="AX1640" s="391">
        <v>1</v>
      </c>
      <c r="AY1640" s="83">
        <v>14</v>
      </c>
      <c r="AZ1640" s="5">
        <v>0</v>
      </c>
      <c r="BA1640" s="5" t="s">
        <v>1537</v>
      </c>
      <c r="BB1640" s="5" t="s">
        <v>1537</v>
      </c>
      <c r="BC1640" s="5" t="s">
        <v>1537</v>
      </c>
      <c r="BD1640" s="4" t="s">
        <v>3612</v>
      </c>
      <c r="BE1640" s="5">
        <v>0</v>
      </c>
      <c r="BF1640" s="5">
        <v>0</v>
      </c>
      <c r="BG1640" s="5">
        <v>1</v>
      </c>
      <c r="BH1640" s="5" t="s">
        <v>1537</v>
      </c>
      <c r="BI1640" s="289"/>
      <c r="BJ1640" s="297">
        <v>12</v>
      </c>
      <c r="BK1640" s="297">
        <v>27</v>
      </c>
    </row>
    <row r="1641" spans="1:63" x14ac:dyDescent="0.2">
      <c r="A1641" s="291" t="s">
        <v>552</v>
      </c>
      <c r="B1641" s="292" t="s">
        <v>2597</v>
      </c>
      <c r="C1641" s="340">
        <v>228</v>
      </c>
      <c r="D1641" s="341">
        <v>276</v>
      </c>
      <c r="E1641" s="341">
        <v>317</v>
      </c>
      <c r="F1641" s="341">
        <v>323</v>
      </c>
      <c r="G1641" s="341">
        <v>333</v>
      </c>
      <c r="H1641" s="341">
        <v>369</v>
      </c>
      <c r="I1641" s="342">
        <v>450</v>
      </c>
      <c r="J1641" s="340">
        <v>17</v>
      </c>
      <c r="K1641" s="341">
        <v>35</v>
      </c>
      <c r="L1641" s="341">
        <v>62</v>
      </c>
      <c r="M1641" s="341">
        <v>125</v>
      </c>
      <c r="N1641" s="340">
        <v>228</v>
      </c>
      <c r="O1641" s="341">
        <v>343</v>
      </c>
      <c r="P1641" s="341">
        <v>371</v>
      </c>
      <c r="Q1641" s="343">
        <v>343</v>
      </c>
      <c r="R1641" s="344">
        <v>371</v>
      </c>
      <c r="S1641" s="344">
        <v>412</v>
      </c>
      <c r="T1641" s="344">
        <v>430</v>
      </c>
      <c r="U1641" s="344">
        <v>452</v>
      </c>
      <c r="V1641" s="344">
        <v>452</v>
      </c>
      <c r="W1641" s="344">
        <v>25</v>
      </c>
      <c r="X1641" s="383">
        <v>28</v>
      </c>
      <c r="Y1641" s="384">
        <v>0.12</v>
      </c>
      <c r="Z1641" s="384">
        <v>0.25</v>
      </c>
      <c r="AA1641" s="384">
        <v>0.25</v>
      </c>
      <c r="AB1641" s="385">
        <v>0</v>
      </c>
      <c r="AC1641" s="385">
        <v>0</v>
      </c>
      <c r="AD1641" s="385">
        <v>44</v>
      </c>
      <c r="AE1641" s="385">
        <v>0</v>
      </c>
      <c r="AF1641" s="405">
        <v>0</v>
      </c>
      <c r="AG1641" s="333" t="s">
        <v>2539</v>
      </c>
      <c r="AH1641" s="388" t="s">
        <v>2538</v>
      </c>
      <c r="AI1641" s="388" t="s">
        <v>2539</v>
      </c>
      <c r="AJ1641" s="389">
        <v>15</v>
      </c>
      <c r="AK1641" s="390">
        <v>30</v>
      </c>
      <c r="AL1641" s="333">
        <v>36</v>
      </c>
      <c r="AM1641" s="333">
        <v>10.153356481481481</v>
      </c>
      <c r="AN1641" s="440">
        <v>73.22708333333334</v>
      </c>
      <c r="AO1641" s="389">
        <v>28.53125</v>
      </c>
      <c r="AP1641" s="388">
        <v>7.5</v>
      </c>
      <c r="AQ1641" s="389">
        <v>2</v>
      </c>
      <c r="AR1641" s="389">
        <v>2</v>
      </c>
      <c r="AS1641" s="389">
        <v>0</v>
      </c>
      <c r="AT1641" s="389">
        <v>0</v>
      </c>
      <c r="AU1641" s="389">
        <v>2</v>
      </c>
      <c r="AV1641" s="389">
        <v>4</v>
      </c>
      <c r="AW1641" s="350">
        <v>1</v>
      </c>
      <c r="AX1641" s="391">
        <v>1</v>
      </c>
      <c r="AY1641" s="83">
        <v>15</v>
      </c>
      <c r="AZ1641" s="5">
        <v>0</v>
      </c>
      <c r="BA1641" s="5" t="s">
        <v>1537</v>
      </c>
      <c r="BB1641" s="5" t="s">
        <v>1537</v>
      </c>
      <c r="BC1641" s="5" t="s">
        <v>1537</v>
      </c>
      <c r="BD1641" s="4" t="s">
        <v>3612</v>
      </c>
      <c r="BE1641" s="5">
        <v>0</v>
      </c>
      <c r="BF1641" s="5">
        <v>0</v>
      </c>
      <c r="BG1641" s="5">
        <v>1</v>
      </c>
      <c r="BH1641" s="5" t="s">
        <v>1537</v>
      </c>
      <c r="BI1641" s="289"/>
      <c r="BJ1641" s="297">
        <v>17</v>
      </c>
      <c r="BK1641" s="297">
        <v>34</v>
      </c>
    </row>
    <row r="1642" spans="1:63" x14ac:dyDescent="0.2">
      <c r="A1642" s="291" t="s">
        <v>5340</v>
      </c>
      <c r="B1642" s="292" t="s">
        <v>5341</v>
      </c>
      <c r="C1642" s="340">
        <v>187</v>
      </c>
      <c r="D1642" s="341">
        <v>243</v>
      </c>
      <c r="E1642" s="341">
        <v>288</v>
      </c>
      <c r="F1642" s="341">
        <v>292</v>
      </c>
      <c r="G1642" s="341">
        <v>304</v>
      </c>
      <c r="H1642" s="341">
        <v>339</v>
      </c>
      <c r="I1642" s="342">
        <v>427</v>
      </c>
      <c r="J1642" s="340">
        <v>14</v>
      </c>
      <c r="K1642" s="341">
        <v>27</v>
      </c>
      <c r="L1642" s="341">
        <v>68</v>
      </c>
      <c r="M1642" s="341">
        <v>143</v>
      </c>
      <c r="N1642" s="340">
        <v>187</v>
      </c>
      <c r="O1642" s="341">
        <v>310</v>
      </c>
      <c r="P1642" s="341">
        <v>335</v>
      </c>
      <c r="Q1642" s="343">
        <v>310</v>
      </c>
      <c r="R1642" s="344">
        <v>335</v>
      </c>
      <c r="S1642" s="344">
        <v>381</v>
      </c>
      <c r="T1642" s="344">
        <v>381</v>
      </c>
      <c r="U1642" s="344">
        <v>413</v>
      </c>
      <c r="V1642" s="344">
        <v>413</v>
      </c>
      <c r="W1642" s="344">
        <v>25</v>
      </c>
      <c r="X1642" s="383">
        <v>28</v>
      </c>
      <c r="Y1642" s="384">
        <v>0.12</v>
      </c>
      <c r="Z1642" s="384">
        <v>0.25</v>
      </c>
      <c r="AA1642" s="384">
        <v>0.25</v>
      </c>
      <c r="AB1642" s="385">
        <v>0</v>
      </c>
      <c r="AC1642" s="385"/>
      <c r="AD1642" s="385">
        <v>66</v>
      </c>
      <c r="AE1642" s="385">
        <v>0</v>
      </c>
      <c r="AF1642" s="405">
        <v>0</v>
      </c>
      <c r="AG1642" s="333" t="s">
        <v>2539</v>
      </c>
      <c r="AH1642" s="388" t="s">
        <v>2538</v>
      </c>
      <c r="AI1642" s="388" t="s">
        <v>2539</v>
      </c>
      <c r="AJ1642" s="389">
        <v>12</v>
      </c>
      <c r="AK1642" s="390">
        <v>30</v>
      </c>
      <c r="AL1642" s="333">
        <v>39</v>
      </c>
      <c r="AM1642" s="333">
        <v>10.153356481481481</v>
      </c>
      <c r="AN1642" s="440">
        <v>73.22708333333334</v>
      </c>
      <c r="AO1642" s="389">
        <v>28.53125</v>
      </c>
      <c r="AP1642" s="388">
        <v>7.5</v>
      </c>
      <c r="AQ1642" s="389">
        <v>2</v>
      </c>
      <c r="AR1642" s="389">
        <v>2</v>
      </c>
      <c r="AS1642" s="389">
        <v>0</v>
      </c>
      <c r="AT1642" s="389">
        <v>0</v>
      </c>
      <c r="AU1642" s="389">
        <v>2</v>
      </c>
      <c r="AV1642" s="389">
        <v>4</v>
      </c>
      <c r="AW1642" s="350">
        <v>1</v>
      </c>
      <c r="AX1642" s="391">
        <v>1</v>
      </c>
      <c r="AY1642" s="83">
        <v>15</v>
      </c>
      <c r="AZ1642" s="5">
        <v>0</v>
      </c>
      <c r="BA1642" s="5" t="s">
        <v>1537</v>
      </c>
      <c r="BB1642" s="5" t="s">
        <v>1537</v>
      </c>
      <c r="BC1642" s="5" t="s">
        <v>1537</v>
      </c>
      <c r="BD1642" s="4" t="s">
        <v>3612</v>
      </c>
      <c r="BE1642" s="5">
        <v>0</v>
      </c>
      <c r="BF1642" s="5">
        <v>0</v>
      </c>
      <c r="BG1642" s="5">
        <v>1</v>
      </c>
      <c r="BH1642" s="5" t="s">
        <v>1537</v>
      </c>
      <c r="BI1642" s="289"/>
      <c r="BJ1642" s="297">
        <v>14</v>
      </c>
      <c r="BK1642" s="297">
        <v>31</v>
      </c>
    </row>
    <row r="1643" spans="1:63" x14ac:dyDescent="0.2">
      <c r="A1643" s="291" t="s">
        <v>5342</v>
      </c>
      <c r="B1643" s="292" t="s">
        <v>5343</v>
      </c>
      <c r="C1643" s="340">
        <v>253</v>
      </c>
      <c r="D1643" s="341">
        <v>308</v>
      </c>
      <c r="E1643" s="341">
        <v>353</v>
      </c>
      <c r="F1643" s="341">
        <v>360</v>
      </c>
      <c r="G1643" s="341">
        <v>372</v>
      </c>
      <c r="H1643" s="341">
        <v>411</v>
      </c>
      <c r="I1643" s="342">
        <v>504</v>
      </c>
      <c r="J1643" s="340">
        <v>18</v>
      </c>
      <c r="K1643" s="341">
        <v>40</v>
      </c>
      <c r="L1643" s="341">
        <v>69</v>
      </c>
      <c r="M1643" s="341">
        <v>146</v>
      </c>
      <c r="N1643" s="340">
        <v>253</v>
      </c>
      <c r="O1643" s="341">
        <v>377</v>
      </c>
      <c r="P1643" s="341">
        <v>406</v>
      </c>
      <c r="Q1643" s="343">
        <v>377</v>
      </c>
      <c r="R1643" s="344">
        <v>406</v>
      </c>
      <c r="S1643" s="344">
        <v>459</v>
      </c>
      <c r="T1643" s="344">
        <v>457</v>
      </c>
      <c r="U1643" s="344">
        <v>493</v>
      </c>
      <c r="V1643" s="344">
        <v>493</v>
      </c>
      <c r="W1643" s="344">
        <v>25</v>
      </c>
      <c r="X1643" s="383">
        <v>28</v>
      </c>
      <c r="Y1643" s="384">
        <v>0.12</v>
      </c>
      <c r="Z1643" s="384">
        <v>0.25</v>
      </c>
      <c r="AA1643" s="384">
        <v>0.25</v>
      </c>
      <c r="AB1643" s="385">
        <v>0</v>
      </c>
      <c r="AC1643" s="385"/>
      <c r="AD1643" s="385">
        <v>66</v>
      </c>
      <c r="AE1643" s="385">
        <v>0</v>
      </c>
      <c r="AF1643" s="405">
        <v>0</v>
      </c>
      <c r="AG1643" s="333" t="s">
        <v>2539</v>
      </c>
      <c r="AH1643" s="388" t="s">
        <v>2538</v>
      </c>
      <c r="AI1643" s="388" t="s">
        <v>2539</v>
      </c>
      <c r="AJ1643" s="389">
        <v>15</v>
      </c>
      <c r="AK1643" s="390">
        <v>30</v>
      </c>
      <c r="AL1643" s="333">
        <v>36</v>
      </c>
      <c r="AM1643" s="333">
        <v>10.153356481481481</v>
      </c>
      <c r="AN1643" s="440">
        <v>73.22708333333334</v>
      </c>
      <c r="AO1643" s="389">
        <v>28.53125</v>
      </c>
      <c r="AP1643" s="388">
        <v>7.5</v>
      </c>
      <c r="AQ1643" s="389">
        <v>2</v>
      </c>
      <c r="AR1643" s="389">
        <v>2</v>
      </c>
      <c r="AS1643" s="389">
        <v>0</v>
      </c>
      <c r="AT1643" s="389">
        <v>0</v>
      </c>
      <c r="AU1643" s="389">
        <v>2</v>
      </c>
      <c r="AV1643" s="389">
        <v>4</v>
      </c>
      <c r="AW1643" s="350">
        <v>1</v>
      </c>
      <c r="AX1643" s="391">
        <v>1</v>
      </c>
      <c r="AY1643" s="83">
        <v>15</v>
      </c>
      <c r="AZ1643" s="5">
        <v>0</v>
      </c>
      <c r="BA1643" s="5" t="s">
        <v>1537</v>
      </c>
      <c r="BB1643" s="5" t="s">
        <v>1537</v>
      </c>
      <c r="BC1643" s="5" t="s">
        <v>1537</v>
      </c>
      <c r="BD1643" s="4" t="s">
        <v>3612</v>
      </c>
      <c r="BE1643" s="5">
        <v>0</v>
      </c>
      <c r="BF1643" s="5">
        <v>0</v>
      </c>
      <c r="BG1643" s="5">
        <v>1</v>
      </c>
      <c r="BH1643" s="5" t="s">
        <v>1537</v>
      </c>
      <c r="BI1643" s="289"/>
      <c r="BJ1643" s="297">
        <v>18</v>
      </c>
      <c r="BK1643" s="297">
        <v>38</v>
      </c>
    </row>
    <row r="1644" spans="1:63" x14ac:dyDescent="0.2">
      <c r="A1644" s="291" t="s">
        <v>526</v>
      </c>
      <c r="B1644" s="292" t="s">
        <v>2572</v>
      </c>
      <c r="C1644" s="340">
        <v>194</v>
      </c>
      <c r="D1644" s="341">
        <v>252</v>
      </c>
      <c r="E1644" s="341">
        <v>298</v>
      </c>
      <c r="F1644" s="341">
        <v>303</v>
      </c>
      <c r="G1644" s="341">
        <v>315</v>
      </c>
      <c r="H1644" s="341">
        <v>351</v>
      </c>
      <c r="I1644" s="342">
        <v>443</v>
      </c>
      <c r="J1644" s="340">
        <v>14</v>
      </c>
      <c r="K1644" s="341">
        <v>28</v>
      </c>
      <c r="L1644" s="341">
        <v>70</v>
      </c>
      <c r="M1644" s="341">
        <v>143</v>
      </c>
      <c r="N1644" s="340">
        <v>194</v>
      </c>
      <c r="O1644" s="341">
        <v>321</v>
      </c>
      <c r="P1644" s="341">
        <v>347</v>
      </c>
      <c r="Q1644" s="343">
        <v>321</v>
      </c>
      <c r="R1644" s="344">
        <v>347</v>
      </c>
      <c r="S1644" s="344">
        <v>395</v>
      </c>
      <c r="T1644" s="344">
        <v>395</v>
      </c>
      <c r="U1644" s="344">
        <v>428</v>
      </c>
      <c r="V1644" s="344">
        <v>428</v>
      </c>
      <c r="W1644" s="344">
        <v>25</v>
      </c>
      <c r="X1644" s="383">
        <v>28</v>
      </c>
      <c r="Y1644" s="384">
        <v>0.12</v>
      </c>
      <c r="Z1644" s="384">
        <v>0.25</v>
      </c>
      <c r="AA1644" s="384">
        <v>0.25</v>
      </c>
      <c r="AB1644" s="385">
        <v>0</v>
      </c>
      <c r="AC1644" s="385">
        <v>0</v>
      </c>
      <c r="AD1644" s="385">
        <v>66</v>
      </c>
      <c r="AE1644" s="385">
        <v>0</v>
      </c>
      <c r="AF1644" s="405">
        <v>0</v>
      </c>
      <c r="AG1644" s="333" t="s">
        <v>2539</v>
      </c>
      <c r="AH1644" s="388" t="s">
        <v>2538</v>
      </c>
      <c r="AI1644" s="388" t="s">
        <v>2539</v>
      </c>
      <c r="AJ1644" s="389">
        <v>12</v>
      </c>
      <c r="AK1644" s="390">
        <v>30</v>
      </c>
      <c r="AL1644" s="333">
        <v>42</v>
      </c>
      <c r="AM1644" s="333">
        <v>9.6150535300925934</v>
      </c>
      <c r="AN1644" s="440">
        <v>77.164166666666674</v>
      </c>
      <c r="AO1644" s="389">
        <v>29.072916666666668</v>
      </c>
      <c r="AP1644" s="388">
        <v>8.75</v>
      </c>
      <c r="AQ1644" s="389">
        <v>2</v>
      </c>
      <c r="AR1644" s="389">
        <v>2</v>
      </c>
      <c r="AS1644" s="389">
        <v>0</v>
      </c>
      <c r="AT1644" s="389">
        <v>0</v>
      </c>
      <c r="AU1644" s="389">
        <v>3</v>
      </c>
      <c r="AV1644" s="389">
        <v>6</v>
      </c>
      <c r="AW1644" s="350">
        <v>1</v>
      </c>
      <c r="AX1644" s="391">
        <v>1</v>
      </c>
      <c r="AY1644" s="83">
        <v>16</v>
      </c>
      <c r="AZ1644" s="5">
        <v>0</v>
      </c>
      <c r="BA1644" s="5" t="s">
        <v>1537</v>
      </c>
      <c r="BB1644" s="5" t="s">
        <v>1537</v>
      </c>
      <c r="BC1644" s="5" t="s">
        <v>1537</v>
      </c>
      <c r="BD1644" s="4" t="s">
        <v>3612</v>
      </c>
      <c r="BE1644" s="5">
        <v>0</v>
      </c>
      <c r="BF1644" s="5">
        <v>0</v>
      </c>
      <c r="BG1644" s="5">
        <v>1</v>
      </c>
      <c r="BH1644" s="5" t="s">
        <v>1537</v>
      </c>
      <c r="BI1644" s="289"/>
      <c r="BJ1644" s="297">
        <v>14</v>
      </c>
      <c r="BK1644" s="297">
        <v>32</v>
      </c>
    </row>
    <row r="1645" spans="1:63" x14ac:dyDescent="0.2">
      <c r="A1645" s="291" t="s">
        <v>565</v>
      </c>
      <c r="B1645" s="292" t="s">
        <v>2609</v>
      </c>
      <c r="C1645" s="340">
        <v>262</v>
      </c>
      <c r="D1645" s="341">
        <v>319</v>
      </c>
      <c r="E1645" s="341">
        <v>366</v>
      </c>
      <c r="F1645" s="341">
        <v>373</v>
      </c>
      <c r="G1645" s="341">
        <v>385</v>
      </c>
      <c r="H1645" s="341">
        <v>426</v>
      </c>
      <c r="I1645" s="342">
        <v>522</v>
      </c>
      <c r="J1645" s="340">
        <v>19</v>
      </c>
      <c r="K1645" s="341">
        <v>41</v>
      </c>
      <c r="L1645" s="341">
        <v>72</v>
      </c>
      <c r="M1645" s="341">
        <v>146</v>
      </c>
      <c r="N1645" s="340">
        <v>262</v>
      </c>
      <c r="O1645" s="341">
        <v>391</v>
      </c>
      <c r="P1645" s="341">
        <v>421</v>
      </c>
      <c r="Q1645" s="343">
        <v>391</v>
      </c>
      <c r="R1645" s="344">
        <v>421</v>
      </c>
      <c r="S1645" s="344">
        <v>476</v>
      </c>
      <c r="T1645" s="344">
        <v>474</v>
      </c>
      <c r="U1645" s="344">
        <v>511</v>
      </c>
      <c r="V1645" s="344">
        <v>511</v>
      </c>
      <c r="W1645" s="344">
        <v>25</v>
      </c>
      <c r="X1645" s="383">
        <v>28</v>
      </c>
      <c r="Y1645" s="384">
        <v>0.12</v>
      </c>
      <c r="Z1645" s="384">
        <v>0.25</v>
      </c>
      <c r="AA1645" s="384">
        <v>0.25</v>
      </c>
      <c r="AB1645" s="385">
        <v>0</v>
      </c>
      <c r="AC1645" s="385">
        <v>0</v>
      </c>
      <c r="AD1645" s="385">
        <v>66</v>
      </c>
      <c r="AE1645" s="385">
        <v>0</v>
      </c>
      <c r="AF1645" s="405">
        <v>0</v>
      </c>
      <c r="AG1645" s="333" t="s">
        <v>2539</v>
      </c>
      <c r="AH1645" s="388" t="s">
        <v>2538</v>
      </c>
      <c r="AI1645" s="388" t="s">
        <v>2539</v>
      </c>
      <c r="AJ1645" s="389">
        <v>15</v>
      </c>
      <c r="AK1645" s="390">
        <v>30</v>
      </c>
      <c r="AL1645" s="333">
        <v>42</v>
      </c>
      <c r="AM1645" s="333">
        <v>11.833912037037036</v>
      </c>
      <c r="AN1645" s="440">
        <v>88.35208333333334</v>
      </c>
      <c r="AO1645" s="389">
        <v>33.802083333333329</v>
      </c>
      <c r="AP1645" s="388">
        <v>8.75</v>
      </c>
      <c r="AQ1645" s="389">
        <v>2</v>
      </c>
      <c r="AR1645" s="389">
        <v>2</v>
      </c>
      <c r="AS1645" s="389">
        <v>0</v>
      </c>
      <c r="AT1645" s="389">
        <v>0</v>
      </c>
      <c r="AU1645" s="389">
        <v>3</v>
      </c>
      <c r="AV1645" s="389">
        <v>6</v>
      </c>
      <c r="AW1645" s="350">
        <v>1</v>
      </c>
      <c r="AX1645" s="391">
        <v>1</v>
      </c>
      <c r="AY1645" s="83">
        <v>17</v>
      </c>
      <c r="AZ1645" s="5">
        <v>0</v>
      </c>
      <c r="BA1645" s="5" t="s">
        <v>1537</v>
      </c>
      <c r="BB1645" s="5" t="s">
        <v>1537</v>
      </c>
      <c r="BC1645" s="5" t="s">
        <v>1537</v>
      </c>
      <c r="BD1645" s="4" t="s">
        <v>3612</v>
      </c>
      <c r="BE1645" s="5">
        <v>0</v>
      </c>
      <c r="BF1645" s="5">
        <v>0</v>
      </c>
      <c r="BG1645" s="5">
        <v>1</v>
      </c>
      <c r="BH1645" s="5" t="s">
        <v>1537</v>
      </c>
      <c r="BI1645" s="289"/>
      <c r="BJ1645" s="297">
        <v>19</v>
      </c>
      <c r="BK1645" s="297">
        <v>39</v>
      </c>
    </row>
    <row r="1646" spans="1:63" x14ac:dyDescent="0.2">
      <c r="A1646" s="291" t="s">
        <v>4769</v>
      </c>
      <c r="B1646" s="292" t="s">
        <v>4770</v>
      </c>
      <c r="C1646" s="340">
        <v>118</v>
      </c>
      <c r="D1646" s="341">
        <v>139</v>
      </c>
      <c r="E1646" s="341">
        <v>156</v>
      </c>
      <c r="F1646" s="341">
        <v>160</v>
      </c>
      <c r="G1646" s="341">
        <v>164</v>
      </c>
      <c r="H1646" s="341">
        <v>181</v>
      </c>
      <c r="I1646" s="342">
        <v>215</v>
      </c>
      <c r="J1646" s="340">
        <v>6</v>
      </c>
      <c r="K1646" s="341">
        <v>11</v>
      </c>
      <c r="L1646" s="341">
        <v>26</v>
      </c>
      <c r="M1646" s="341">
        <v>55</v>
      </c>
      <c r="N1646" s="340">
        <v>118</v>
      </c>
      <c r="O1646" s="341">
        <v>177</v>
      </c>
      <c r="P1646" s="341">
        <v>193</v>
      </c>
      <c r="Q1646" s="343">
        <v>177</v>
      </c>
      <c r="R1646" s="344">
        <v>193</v>
      </c>
      <c r="S1646" s="344">
        <v>210</v>
      </c>
      <c r="T1646" s="344">
        <v>222</v>
      </c>
      <c r="U1646" s="344">
        <v>241</v>
      </c>
      <c r="V1646" s="344">
        <v>241</v>
      </c>
      <c r="W1646" s="344">
        <v>25</v>
      </c>
      <c r="X1646" s="383">
        <v>28</v>
      </c>
      <c r="Y1646" s="384">
        <v>0.12</v>
      </c>
      <c r="Z1646" s="384">
        <v>0.25</v>
      </c>
      <c r="AA1646" s="384">
        <v>0.25</v>
      </c>
      <c r="AB1646" s="385">
        <v>0</v>
      </c>
      <c r="AC1646" s="385">
        <v>0</v>
      </c>
      <c r="AD1646" s="385">
        <v>44</v>
      </c>
      <c r="AE1646" s="385">
        <v>0</v>
      </c>
      <c r="AF1646" s="405">
        <v>0</v>
      </c>
      <c r="AG1646" s="333" t="s">
        <v>3972</v>
      </c>
      <c r="AH1646" s="388" t="s">
        <v>2538</v>
      </c>
      <c r="AI1646" s="388" t="s">
        <v>2539</v>
      </c>
      <c r="AJ1646" s="389">
        <v>12</v>
      </c>
      <c r="AK1646" s="390">
        <v>33</v>
      </c>
      <c r="AL1646" s="333">
        <v>12</v>
      </c>
      <c r="AM1646" s="333">
        <v>3.0642722800925926</v>
      </c>
      <c r="AN1646" s="440">
        <v>30.786666666666669</v>
      </c>
      <c r="AO1646" s="389">
        <v>13.229166666666668</v>
      </c>
      <c r="AP1646" s="388">
        <v>3.4375</v>
      </c>
      <c r="AQ1646" s="389">
        <v>2</v>
      </c>
      <c r="AR1646" s="389">
        <v>2</v>
      </c>
      <c r="AS1646" s="389">
        <v>0</v>
      </c>
      <c r="AT1646" s="389">
        <v>0</v>
      </c>
      <c r="AU1646" s="389">
        <v>0</v>
      </c>
      <c r="AV1646" s="389">
        <v>4</v>
      </c>
      <c r="AW1646" s="350">
        <v>1</v>
      </c>
      <c r="AX1646" s="391">
        <v>1</v>
      </c>
      <c r="AY1646" s="83">
        <v>14</v>
      </c>
      <c r="AZ1646" s="5">
        <v>0</v>
      </c>
      <c r="BA1646" s="5" t="s">
        <v>1537</v>
      </c>
      <c r="BB1646" s="5" t="s">
        <v>1537</v>
      </c>
      <c r="BC1646" s="5" t="s">
        <v>1537</v>
      </c>
      <c r="BD1646" s="4" t="s">
        <v>3612</v>
      </c>
      <c r="BE1646" s="5">
        <v>0</v>
      </c>
      <c r="BF1646" s="5">
        <v>0</v>
      </c>
      <c r="BG1646" s="5">
        <v>1</v>
      </c>
      <c r="BH1646" s="5" t="s">
        <v>1537</v>
      </c>
      <c r="BI1646" s="289" t="s">
        <v>1537</v>
      </c>
      <c r="BJ1646" s="297">
        <v>6</v>
      </c>
      <c r="BK1646" s="297">
        <v>17</v>
      </c>
    </row>
    <row r="1647" spans="1:63" x14ac:dyDescent="0.2">
      <c r="A1647" s="291" t="s">
        <v>4781</v>
      </c>
      <c r="B1647" s="292" t="s">
        <v>4775</v>
      </c>
      <c r="C1647" s="340">
        <v>165</v>
      </c>
      <c r="D1647" s="341">
        <v>186</v>
      </c>
      <c r="E1647" s="341">
        <v>204</v>
      </c>
      <c r="F1647" s="341">
        <v>207</v>
      </c>
      <c r="G1647" s="341">
        <v>213</v>
      </c>
      <c r="H1647" s="341">
        <v>234</v>
      </c>
      <c r="I1647" s="342">
        <v>272</v>
      </c>
      <c r="J1647" s="340">
        <v>9</v>
      </c>
      <c r="K1647" s="341">
        <v>17</v>
      </c>
      <c r="L1647" s="341">
        <v>27</v>
      </c>
      <c r="M1647" s="341">
        <v>57</v>
      </c>
      <c r="N1647" s="340">
        <v>165</v>
      </c>
      <c r="O1647" s="341">
        <v>227</v>
      </c>
      <c r="P1647" s="341">
        <v>246</v>
      </c>
      <c r="Q1647" s="343">
        <v>227</v>
      </c>
      <c r="R1647" s="344">
        <v>246</v>
      </c>
      <c r="S1647" s="344">
        <v>268</v>
      </c>
      <c r="T1647" s="344">
        <v>279</v>
      </c>
      <c r="U1647" s="344">
        <v>302</v>
      </c>
      <c r="V1647" s="344">
        <v>302</v>
      </c>
      <c r="W1647" s="344">
        <v>25</v>
      </c>
      <c r="X1647" s="383">
        <v>28</v>
      </c>
      <c r="Y1647" s="384">
        <v>0.12</v>
      </c>
      <c r="Z1647" s="384">
        <v>0.25</v>
      </c>
      <c r="AA1647" s="384">
        <v>0.25</v>
      </c>
      <c r="AB1647" s="385">
        <v>0</v>
      </c>
      <c r="AC1647" s="385">
        <v>0</v>
      </c>
      <c r="AD1647" s="385">
        <v>44</v>
      </c>
      <c r="AE1647" s="385">
        <v>0</v>
      </c>
      <c r="AF1647" s="405">
        <v>0</v>
      </c>
      <c r="AG1647" s="333" t="s">
        <v>3972</v>
      </c>
      <c r="AH1647" s="388" t="s">
        <v>2538</v>
      </c>
      <c r="AI1647" s="388" t="s">
        <v>2539</v>
      </c>
      <c r="AJ1647" s="389">
        <v>15</v>
      </c>
      <c r="AK1647" s="390">
        <v>33</v>
      </c>
      <c r="AL1647" s="333">
        <v>12</v>
      </c>
      <c r="AM1647" s="333">
        <v>3.7714120370370372</v>
      </c>
      <c r="AN1647" s="440">
        <v>35.072083333333332</v>
      </c>
      <c r="AO1647" s="389">
        <v>15.177083333333332</v>
      </c>
      <c r="AP1647" s="388">
        <v>3.4375</v>
      </c>
      <c r="AQ1647" s="389">
        <v>2</v>
      </c>
      <c r="AR1647" s="389">
        <v>2</v>
      </c>
      <c r="AS1647" s="389">
        <v>0</v>
      </c>
      <c r="AT1647" s="389">
        <v>0</v>
      </c>
      <c r="AU1647" s="389">
        <v>0</v>
      </c>
      <c r="AV1647" s="389">
        <v>4</v>
      </c>
      <c r="AW1647" s="350">
        <v>1</v>
      </c>
      <c r="AX1647" s="391">
        <v>1</v>
      </c>
      <c r="AY1647" s="83">
        <v>15</v>
      </c>
      <c r="AZ1647" s="5">
        <v>0</v>
      </c>
      <c r="BA1647" s="5" t="s">
        <v>1537</v>
      </c>
      <c r="BB1647" s="5" t="s">
        <v>1537</v>
      </c>
      <c r="BC1647" s="5" t="s">
        <v>1537</v>
      </c>
      <c r="BD1647" s="4" t="s">
        <v>3612</v>
      </c>
      <c r="BE1647" s="5">
        <v>0</v>
      </c>
      <c r="BF1647" s="5">
        <v>0</v>
      </c>
      <c r="BG1647" s="5">
        <v>1</v>
      </c>
      <c r="BH1647" s="5" t="s">
        <v>1537</v>
      </c>
      <c r="BI1647" s="289" t="s">
        <v>1537</v>
      </c>
      <c r="BJ1647" s="297">
        <v>9</v>
      </c>
      <c r="BK1647" s="297">
        <v>22</v>
      </c>
    </row>
    <row r="1648" spans="1:63" x14ac:dyDescent="0.2">
      <c r="A1648" s="291" t="s">
        <v>4782</v>
      </c>
      <c r="B1648" s="292" t="s">
        <v>4776</v>
      </c>
      <c r="C1648" s="340">
        <v>186</v>
      </c>
      <c r="D1648" s="341">
        <v>200</v>
      </c>
      <c r="E1648" s="341">
        <v>217</v>
      </c>
      <c r="F1648" s="341">
        <v>220</v>
      </c>
      <c r="G1648" s="341">
        <v>227</v>
      </c>
      <c r="H1648" s="341">
        <v>249</v>
      </c>
      <c r="I1648" s="342">
        <v>286</v>
      </c>
      <c r="J1648" s="340">
        <v>12</v>
      </c>
      <c r="K1648" s="341">
        <v>24</v>
      </c>
      <c r="L1648" s="341">
        <v>27</v>
      </c>
      <c r="M1648" s="341">
        <v>56</v>
      </c>
      <c r="N1648" s="340">
        <v>186</v>
      </c>
      <c r="O1648" s="341">
        <v>237</v>
      </c>
      <c r="P1648" s="341">
        <v>256</v>
      </c>
      <c r="Q1648" s="343">
        <v>237</v>
      </c>
      <c r="R1648" s="344">
        <v>256</v>
      </c>
      <c r="S1648" s="344">
        <v>283</v>
      </c>
      <c r="T1648" s="344">
        <v>281</v>
      </c>
      <c r="U1648" s="344">
        <v>316</v>
      </c>
      <c r="V1648" s="344">
        <v>316</v>
      </c>
      <c r="W1648" s="344">
        <v>25</v>
      </c>
      <c r="X1648" s="383">
        <v>28</v>
      </c>
      <c r="Y1648" s="384">
        <v>0.12</v>
      </c>
      <c r="Z1648" s="384">
        <v>0.25</v>
      </c>
      <c r="AA1648" s="384">
        <v>0.25</v>
      </c>
      <c r="AB1648" s="385">
        <v>0</v>
      </c>
      <c r="AC1648" s="385">
        <v>0</v>
      </c>
      <c r="AD1648" s="385">
        <v>44</v>
      </c>
      <c r="AE1648" s="385">
        <v>0</v>
      </c>
      <c r="AF1648" s="405">
        <v>0</v>
      </c>
      <c r="AG1648" s="333" t="s">
        <v>3972</v>
      </c>
      <c r="AH1648" s="388" t="s">
        <v>2538</v>
      </c>
      <c r="AI1648" s="388" t="s">
        <v>2539</v>
      </c>
      <c r="AJ1648" s="389">
        <v>24</v>
      </c>
      <c r="AK1648" s="390">
        <v>33</v>
      </c>
      <c r="AL1648" s="333">
        <v>12</v>
      </c>
      <c r="AM1648" s="333">
        <v>5.8928313078703702</v>
      </c>
      <c r="AN1648" s="440">
        <v>47.928333333333342</v>
      </c>
      <c r="AO1648" s="389">
        <v>21.020833333333336</v>
      </c>
      <c r="AP1648" s="388">
        <v>3.4375</v>
      </c>
      <c r="AQ1648" s="389">
        <v>2</v>
      </c>
      <c r="AR1648" s="389">
        <v>2</v>
      </c>
      <c r="AS1648" s="389">
        <v>0</v>
      </c>
      <c r="AT1648" s="389">
        <v>0</v>
      </c>
      <c r="AU1648" s="389">
        <v>0</v>
      </c>
      <c r="AV1648" s="389">
        <v>4</v>
      </c>
      <c r="AW1648" s="350">
        <v>1</v>
      </c>
      <c r="AX1648" s="391">
        <v>1</v>
      </c>
      <c r="AY1648" s="83">
        <v>16</v>
      </c>
      <c r="AZ1648" s="5">
        <v>0</v>
      </c>
      <c r="BA1648" s="5" t="s">
        <v>1537</v>
      </c>
      <c r="BB1648" s="5" t="s">
        <v>1537</v>
      </c>
      <c r="BC1648" s="5" t="s">
        <v>1537</v>
      </c>
      <c r="BD1648" s="4" t="s">
        <v>3612</v>
      </c>
      <c r="BE1648" s="5">
        <v>0</v>
      </c>
      <c r="BF1648" s="5">
        <v>0</v>
      </c>
      <c r="BG1648" s="5">
        <v>1</v>
      </c>
      <c r="BH1648" s="5" t="s">
        <v>1537</v>
      </c>
      <c r="BI1648" s="289" t="s">
        <v>1537</v>
      </c>
      <c r="BJ1648" s="297">
        <v>12</v>
      </c>
      <c r="BK1648" s="297">
        <v>23</v>
      </c>
    </row>
    <row r="1649" spans="1:63" x14ac:dyDescent="0.2">
      <c r="A1649" s="291" t="s">
        <v>578</v>
      </c>
      <c r="B1649" s="292" t="s">
        <v>2615</v>
      </c>
      <c r="C1649" s="340">
        <v>121</v>
      </c>
      <c r="D1649" s="341">
        <v>144</v>
      </c>
      <c r="E1649" s="341">
        <v>163</v>
      </c>
      <c r="F1649" s="341">
        <v>167</v>
      </c>
      <c r="G1649" s="341">
        <v>171</v>
      </c>
      <c r="H1649" s="341">
        <v>190</v>
      </c>
      <c r="I1649" s="342">
        <v>228</v>
      </c>
      <c r="J1649" s="340">
        <v>6</v>
      </c>
      <c r="K1649" s="341">
        <v>11</v>
      </c>
      <c r="L1649" s="341">
        <v>26</v>
      </c>
      <c r="M1649" s="341">
        <v>55</v>
      </c>
      <c r="N1649" s="340">
        <v>121</v>
      </c>
      <c r="O1649" s="341">
        <v>185</v>
      </c>
      <c r="P1649" s="341">
        <v>200</v>
      </c>
      <c r="Q1649" s="343">
        <v>185</v>
      </c>
      <c r="R1649" s="344">
        <v>200</v>
      </c>
      <c r="S1649" s="344">
        <v>219</v>
      </c>
      <c r="T1649" s="344">
        <v>233</v>
      </c>
      <c r="U1649" s="344">
        <v>250</v>
      </c>
      <c r="V1649" s="344">
        <v>250</v>
      </c>
      <c r="W1649" s="344">
        <v>25</v>
      </c>
      <c r="X1649" s="383">
        <v>28</v>
      </c>
      <c r="Y1649" s="384">
        <v>0.12</v>
      </c>
      <c r="Z1649" s="384">
        <v>0.25</v>
      </c>
      <c r="AA1649" s="384">
        <v>0.25</v>
      </c>
      <c r="AB1649" s="385">
        <v>0</v>
      </c>
      <c r="AC1649" s="385">
        <v>0</v>
      </c>
      <c r="AD1649" s="385">
        <v>44</v>
      </c>
      <c r="AE1649" s="385">
        <v>0</v>
      </c>
      <c r="AF1649" s="405">
        <v>0</v>
      </c>
      <c r="AG1649" s="333" t="s">
        <v>3972</v>
      </c>
      <c r="AH1649" s="388" t="s">
        <v>2538</v>
      </c>
      <c r="AI1649" s="388" t="s">
        <v>2539</v>
      </c>
      <c r="AJ1649" s="389">
        <v>12</v>
      </c>
      <c r="AK1649" s="390">
        <v>33</v>
      </c>
      <c r="AL1649" s="333">
        <v>15</v>
      </c>
      <c r="AM1649" s="333">
        <v>3.8147063078703702</v>
      </c>
      <c r="AN1649" s="440">
        <v>30.786666666666669</v>
      </c>
      <c r="AO1649" s="389">
        <v>13.229166666666668</v>
      </c>
      <c r="AP1649" s="388">
        <v>3.4375</v>
      </c>
      <c r="AQ1649" s="389">
        <v>2</v>
      </c>
      <c r="AR1649" s="389">
        <v>2</v>
      </c>
      <c r="AS1649" s="389">
        <v>0</v>
      </c>
      <c r="AT1649" s="389">
        <v>0</v>
      </c>
      <c r="AU1649" s="389">
        <v>0</v>
      </c>
      <c r="AV1649" s="389">
        <v>4</v>
      </c>
      <c r="AW1649" s="350">
        <v>1</v>
      </c>
      <c r="AX1649" s="391">
        <v>1</v>
      </c>
      <c r="AY1649" s="83">
        <v>14</v>
      </c>
      <c r="AZ1649" s="5">
        <v>0</v>
      </c>
      <c r="BA1649" s="5" t="s">
        <v>1537</v>
      </c>
      <c r="BB1649" s="5" t="s">
        <v>1537</v>
      </c>
      <c r="BC1649" s="5" t="s">
        <v>1537</v>
      </c>
      <c r="BD1649" s="4" t="s">
        <v>3612</v>
      </c>
      <c r="BE1649" s="5">
        <v>0</v>
      </c>
      <c r="BF1649" s="5">
        <v>0</v>
      </c>
      <c r="BG1649" s="5">
        <v>1</v>
      </c>
      <c r="BH1649" s="5" t="s">
        <v>1537</v>
      </c>
      <c r="BI1649" s="289"/>
      <c r="BJ1649" s="297">
        <v>6</v>
      </c>
      <c r="BK1649" s="297">
        <v>18</v>
      </c>
    </row>
    <row r="1650" spans="1:63" x14ac:dyDescent="0.2">
      <c r="A1650" s="291" t="s">
        <v>1792</v>
      </c>
      <c r="B1650" s="292" t="s">
        <v>2638</v>
      </c>
      <c r="C1650" s="340">
        <v>165</v>
      </c>
      <c r="D1650" s="341">
        <v>186</v>
      </c>
      <c r="E1650" s="341">
        <v>204</v>
      </c>
      <c r="F1650" s="341">
        <v>207</v>
      </c>
      <c r="G1650" s="341">
        <v>213</v>
      </c>
      <c r="H1650" s="341">
        <v>234</v>
      </c>
      <c r="I1650" s="342">
        <v>272</v>
      </c>
      <c r="J1650" s="340">
        <v>9</v>
      </c>
      <c r="K1650" s="341">
        <v>17</v>
      </c>
      <c r="L1650" s="341">
        <v>27</v>
      </c>
      <c r="M1650" s="341">
        <v>57</v>
      </c>
      <c r="N1650" s="340">
        <v>165</v>
      </c>
      <c r="O1650" s="341">
        <v>227</v>
      </c>
      <c r="P1650" s="341">
        <v>246</v>
      </c>
      <c r="Q1650" s="343">
        <v>227</v>
      </c>
      <c r="R1650" s="344">
        <v>246</v>
      </c>
      <c r="S1650" s="344">
        <v>268</v>
      </c>
      <c r="T1650" s="344">
        <v>279</v>
      </c>
      <c r="U1650" s="344">
        <v>302</v>
      </c>
      <c r="V1650" s="344">
        <v>302</v>
      </c>
      <c r="W1650" s="344">
        <v>25</v>
      </c>
      <c r="X1650" s="383">
        <v>28</v>
      </c>
      <c r="Y1650" s="384">
        <v>0.12</v>
      </c>
      <c r="Z1650" s="384">
        <v>0.25</v>
      </c>
      <c r="AA1650" s="384">
        <v>0.25</v>
      </c>
      <c r="AB1650" s="385">
        <v>0</v>
      </c>
      <c r="AC1650" s="385">
        <v>0</v>
      </c>
      <c r="AD1650" s="385">
        <v>44</v>
      </c>
      <c r="AE1650" s="385">
        <v>0</v>
      </c>
      <c r="AF1650" s="405">
        <v>0</v>
      </c>
      <c r="AG1650" s="333" t="s">
        <v>3972</v>
      </c>
      <c r="AH1650" s="388" t="s">
        <v>2538</v>
      </c>
      <c r="AI1650" s="388" t="s">
        <v>2539</v>
      </c>
      <c r="AJ1650" s="389">
        <v>15</v>
      </c>
      <c r="AK1650" s="390">
        <v>33</v>
      </c>
      <c r="AL1650" s="333">
        <v>15</v>
      </c>
      <c r="AM1650" s="333">
        <v>4.6950231481481479</v>
      </c>
      <c r="AN1650" s="440">
        <v>35.072083333333332</v>
      </c>
      <c r="AO1650" s="389">
        <v>15.177083333333332</v>
      </c>
      <c r="AP1650" s="388">
        <v>3.4375</v>
      </c>
      <c r="AQ1650" s="389">
        <v>2</v>
      </c>
      <c r="AR1650" s="389">
        <v>2</v>
      </c>
      <c r="AS1650" s="389">
        <v>0</v>
      </c>
      <c r="AT1650" s="389">
        <v>0</v>
      </c>
      <c r="AU1650" s="389">
        <v>0</v>
      </c>
      <c r="AV1650" s="389">
        <v>4</v>
      </c>
      <c r="AW1650" s="350">
        <v>1</v>
      </c>
      <c r="AX1650" s="391">
        <v>1</v>
      </c>
      <c r="AY1650" s="83">
        <v>15</v>
      </c>
      <c r="AZ1650" s="5">
        <v>0</v>
      </c>
      <c r="BA1650" s="5" t="s">
        <v>1537</v>
      </c>
      <c r="BB1650" s="5" t="s">
        <v>1537</v>
      </c>
      <c r="BC1650" s="5" t="s">
        <v>1537</v>
      </c>
      <c r="BD1650" s="4" t="s">
        <v>3612</v>
      </c>
      <c r="BE1650" s="5">
        <v>0</v>
      </c>
      <c r="BF1650" s="5">
        <v>0</v>
      </c>
      <c r="BG1650" s="5">
        <v>1</v>
      </c>
      <c r="BH1650" s="5" t="s">
        <v>1537</v>
      </c>
      <c r="BI1650" s="289"/>
      <c r="BJ1650" s="297">
        <v>9</v>
      </c>
      <c r="BK1650" s="297">
        <v>22</v>
      </c>
    </row>
    <row r="1651" spans="1:63" x14ac:dyDescent="0.2">
      <c r="A1651" s="291" t="s">
        <v>581</v>
      </c>
      <c r="B1651" s="292" t="s">
        <v>2657</v>
      </c>
      <c r="C1651" s="340">
        <v>171</v>
      </c>
      <c r="D1651" s="341">
        <v>191</v>
      </c>
      <c r="E1651" s="341">
        <v>209</v>
      </c>
      <c r="F1651" s="341">
        <v>213</v>
      </c>
      <c r="G1651" s="341">
        <v>218</v>
      </c>
      <c r="H1651" s="341">
        <v>241</v>
      </c>
      <c r="I1651" s="342">
        <v>277</v>
      </c>
      <c r="J1651" s="340">
        <v>12</v>
      </c>
      <c r="K1651" s="341">
        <v>24</v>
      </c>
      <c r="L1651" s="341">
        <v>27</v>
      </c>
      <c r="M1651" s="341">
        <v>56</v>
      </c>
      <c r="N1651" s="340">
        <v>171</v>
      </c>
      <c r="O1651" s="341">
        <v>232</v>
      </c>
      <c r="P1651" s="341">
        <v>251</v>
      </c>
      <c r="Q1651" s="343">
        <v>232</v>
      </c>
      <c r="R1651" s="344">
        <v>251</v>
      </c>
      <c r="S1651" s="344">
        <v>274</v>
      </c>
      <c r="T1651" s="344">
        <v>284</v>
      </c>
      <c r="U1651" s="344">
        <v>307</v>
      </c>
      <c r="V1651" s="344">
        <v>307</v>
      </c>
      <c r="W1651" s="344">
        <v>25</v>
      </c>
      <c r="X1651" s="383">
        <v>28</v>
      </c>
      <c r="Y1651" s="384">
        <v>0.12</v>
      </c>
      <c r="Z1651" s="384">
        <v>0.25</v>
      </c>
      <c r="AA1651" s="384">
        <v>0.25</v>
      </c>
      <c r="AB1651" s="385">
        <v>0</v>
      </c>
      <c r="AC1651" s="385">
        <v>0</v>
      </c>
      <c r="AD1651" s="385">
        <v>44</v>
      </c>
      <c r="AE1651" s="385">
        <v>0</v>
      </c>
      <c r="AF1651" s="405">
        <v>0</v>
      </c>
      <c r="AG1651" s="333" t="s">
        <v>3972</v>
      </c>
      <c r="AH1651" s="388" t="s">
        <v>2538</v>
      </c>
      <c r="AI1651" s="388" t="s">
        <v>2539</v>
      </c>
      <c r="AJ1651" s="389">
        <v>24</v>
      </c>
      <c r="AK1651" s="390">
        <v>33</v>
      </c>
      <c r="AL1651" s="333">
        <v>15</v>
      </c>
      <c r="AM1651" s="333">
        <v>7.3359736689814818</v>
      </c>
      <c r="AN1651" s="440">
        <v>47.928333333333342</v>
      </c>
      <c r="AO1651" s="389">
        <v>21.020833333333336</v>
      </c>
      <c r="AP1651" s="388">
        <v>3.4375</v>
      </c>
      <c r="AQ1651" s="389">
        <v>2</v>
      </c>
      <c r="AR1651" s="389">
        <v>2</v>
      </c>
      <c r="AS1651" s="389">
        <v>0</v>
      </c>
      <c r="AT1651" s="389">
        <v>0</v>
      </c>
      <c r="AU1651" s="389">
        <v>0</v>
      </c>
      <c r="AV1651" s="389">
        <v>4</v>
      </c>
      <c r="AW1651" s="350">
        <v>1</v>
      </c>
      <c r="AX1651" s="391">
        <v>1</v>
      </c>
      <c r="AY1651" s="83">
        <v>16</v>
      </c>
      <c r="AZ1651" s="5">
        <v>0</v>
      </c>
      <c r="BA1651" s="5" t="s">
        <v>1537</v>
      </c>
      <c r="BB1651" s="5" t="s">
        <v>1537</v>
      </c>
      <c r="BC1651" s="5" t="s">
        <v>1537</v>
      </c>
      <c r="BD1651" s="4" t="s">
        <v>3612</v>
      </c>
      <c r="BE1651" s="5">
        <v>0</v>
      </c>
      <c r="BF1651" s="5">
        <v>0</v>
      </c>
      <c r="BG1651" s="5">
        <v>1</v>
      </c>
      <c r="BH1651" s="5" t="s">
        <v>1537</v>
      </c>
      <c r="BI1651" s="289"/>
      <c r="BJ1651" s="297">
        <v>12</v>
      </c>
      <c r="BK1651" s="297">
        <v>22</v>
      </c>
    </row>
    <row r="1652" spans="1:63" x14ac:dyDescent="0.2">
      <c r="A1652" s="291" t="s">
        <v>590</v>
      </c>
      <c r="B1652" s="292" t="s">
        <v>2621</v>
      </c>
      <c r="C1652" s="340">
        <v>123</v>
      </c>
      <c r="D1652" s="341">
        <v>149</v>
      </c>
      <c r="E1652" s="341">
        <v>170</v>
      </c>
      <c r="F1652" s="341">
        <v>173</v>
      </c>
      <c r="G1652" s="341">
        <v>178</v>
      </c>
      <c r="H1652" s="341">
        <v>198</v>
      </c>
      <c r="I1652" s="342">
        <v>240</v>
      </c>
      <c r="J1652" s="340">
        <v>6</v>
      </c>
      <c r="K1652" s="341">
        <v>11</v>
      </c>
      <c r="L1652" s="341">
        <v>33</v>
      </c>
      <c r="M1652" s="341">
        <v>66</v>
      </c>
      <c r="N1652" s="340">
        <v>123</v>
      </c>
      <c r="O1652" s="341">
        <v>192</v>
      </c>
      <c r="P1652" s="341">
        <v>206</v>
      </c>
      <c r="Q1652" s="343">
        <v>192</v>
      </c>
      <c r="R1652" s="344">
        <v>206</v>
      </c>
      <c r="S1652" s="344">
        <v>227</v>
      </c>
      <c r="T1652" s="344">
        <v>243</v>
      </c>
      <c r="U1652" s="344">
        <v>258</v>
      </c>
      <c r="V1652" s="344">
        <v>258</v>
      </c>
      <c r="W1652" s="344">
        <v>25</v>
      </c>
      <c r="X1652" s="383">
        <v>28</v>
      </c>
      <c r="Y1652" s="384">
        <v>0.12</v>
      </c>
      <c r="Z1652" s="384">
        <v>0.25</v>
      </c>
      <c r="AA1652" s="384">
        <v>0.25</v>
      </c>
      <c r="AB1652" s="385">
        <v>0</v>
      </c>
      <c r="AC1652" s="385">
        <v>0</v>
      </c>
      <c r="AD1652" s="385">
        <v>44</v>
      </c>
      <c r="AE1652" s="385">
        <v>0</v>
      </c>
      <c r="AF1652" s="405">
        <v>0</v>
      </c>
      <c r="AG1652" s="333" t="s">
        <v>3972</v>
      </c>
      <c r="AH1652" s="388" t="s">
        <v>2538</v>
      </c>
      <c r="AI1652" s="388" t="s">
        <v>2539</v>
      </c>
      <c r="AJ1652" s="389">
        <v>12</v>
      </c>
      <c r="AK1652" s="390">
        <v>33</v>
      </c>
      <c r="AL1652" s="333">
        <v>18</v>
      </c>
      <c r="AM1652" s="333">
        <v>4.5651403356481479</v>
      </c>
      <c r="AN1652" s="440">
        <v>34.471666666666671</v>
      </c>
      <c r="AO1652" s="389">
        <v>14.416666666666668</v>
      </c>
      <c r="AP1652" s="388">
        <v>4.125</v>
      </c>
      <c r="AQ1652" s="389">
        <v>2</v>
      </c>
      <c r="AR1652" s="389">
        <v>2</v>
      </c>
      <c r="AS1652" s="389">
        <v>0</v>
      </c>
      <c r="AT1652" s="389">
        <v>0</v>
      </c>
      <c r="AU1652" s="389">
        <v>0</v>
      </c>
      <c r="AV1652" s="389">
        <v>4</v>
      </c>
      <c r="AW1652" s="350">
        <v>1</v>
      </c>
      <c r="AX1652" s="391">
        <v>1</v>
      </c>
      <c r="AY1652" s="83">
        <v>14</v>
      </c>
      <c r="AZ1652" s="5">
        <v>0</v>
      </c>
      <c r="BA1652" s="5" t="s">
        <v>1537</v>
      </c>
      <c r="BB1652" s="5" t="s">
        <v>1537</v>
      </c>
      <c r="BC1652" s="5" t="s">
        <v>1537</v>
      </c>
      <c r="BD1652" s="4" t="s">
        <v>3612</v>
      </c>
      <c r="BE1652" s="5">
        <v>0</v>
      </c>
      <c r="BF1652" s="5">
        <v>0</v>
      </c>
      <c r="BG1652" s="5">
        <v>1</v>
      </c>
      <c r="BH1652" s="5" t="s">
        <v>1537</v>
      </c>
      <c r="BI1652" s="289"/>
      <c r="BJ1652" s="297">
        <v>6</v>
      </c>
      <c r="BK1652" s="297">
        <v>18</v>
      </c>
    </row>
    <row r="1653" spans="1:63" x14ac:dyDescent="0.2">
      <c r="A1653" s="291" t="s">
        <v>1794</v>
      </c>
      <c r="B1653" s="292" t="s">
        <v>2643</v>
      </c>
      <c r="C1653" s="340">
        <v>167</v>
      </c>
      <c r="D1653" s="341">
        <v>192</v>
      </c>
      <c r="E1653" s="341">
        <v>214</v>
      </c>
      <c r="F1653" s="341">
        <v>218</v>
      </c>
      <c r="G1653" s="341">
        <v>223</v>
      </c>
      <c r="H1653" s="341">
        <v>247</v>
      </c>
      <c r="I1653" s="342">
        <v>291</v>
      </c>
      <c r="J1653" s="340">
        <v>9</v>
      </c>
      <c r="K1653" s="341">
        <v>17</v>
      </c>
      <c r="L1653" s="341">
        <v>34</v>
      </c>
      <c r="M1653" s="341">
        <v>68</v>
      </c>
      <c r="N1653" s="340">
        <v>167</v>
      </c>
      <c r="O1653" s="341">
        <v>237</v>
      </c>
      <c r="P1653" s="341">
        <v>254</v>
      </c>
      <c r="Q1653" s="343">
        <v>237</v>
      </c>
      <c r="R1653" s="344">
        <v>254</v>
      </c>
      <c r="S1653" s="344">
        <v>279</v>
      </c>
      <c r="T1653" s="344">
        <v>294</v>
      </c>
      <c r="U1653" s="344">
        <v>312</v>
      </c>
      <c r="V1653" s="344">
        <v>312</v>
      </c>
      <c r="W1653" s="344">
        <v>25</v>
      </c>
      <c r="X1653" s="383">
        <v>28</v>
      </c>
      <c r="Y1653" s="384">
        <v>0.12</v>
      </c>
      <c r="Z1653" s="384">
        <v>0.25</v>
      </c>
      <c r="AA1653" s="384">
        <v>0.25</v>
      </c>
      <c r="AB1653" s="346">
        <v>0</v>
      </c>
      <c r="AC1653" s="385">
        <v>0</v>
      </c>
      <c r="AD1653" s="385">
        <v>44</v>
      </c>
      <c r="AE1653" s="385">
        <v>0</v>
      </c>
      <c r="AF1653" s="405">
        <v>0</v>
      </c>
      <c r="AG1653" s="333" t="s">
        <v>3972</v>
      </c>
      <c r="AH1653" s="388" t="s">
        <v>2538</v>
      </c>
      <c r="AI1653" s="388" t="s">
        <v>2539</v>
      </c>
      <c r="AJ1653" s="389">
        <v>15</v>
      </c>
      <c r="AK1653" s="390">
        <v>33</v>
      </c>
      <c r="AL1653" s="333">
        <v>18</v>
      </c>
      <c r="AM1653" s="333">
        <v>5.6186342592592595</v>
      </c>
      <c r="AN1653" s="440">
        <v>39.032083333333333</v>
      </c>
      <c r="AO1653" s="389">
        <v>16.489583333333332</v>
      </c>
      <c r="AP1653" s="388">
        <v>4.125</v>
      </c>
      <c r="AQ1653" s="389">
        <v>2</v>
      </c>
      <c r="AR1653" s="389">
        <v>2</v>
      </c>
      <c r="AS1653" s="389">
        <v>0</v>
      </c>
      <c r="AT1653" s="389">
        <v>0</v>
      </c>
      <c r="AU1653" s="389">
        <v>0</v>
      </c>
      <c r="AV1653" s="389">
        <v>4</v>
      </c>
      <c r="AW1653" s="350">
        <v>1</v>
      </c>
      <c r="AX1653" s="391">
        <v>1</v>
      </c>
      <c r="AY1653" s="83">
        <v>15</v>
      </c>
      <c r="AZ1653" s="5">
        <v>0</v>
      </c>
      <c r="BA1653" s="5" t="s">
        <v>1537</v>
      </c>
      <c r="BB1653" s="5" t="s">
        <v>1537</v>
      </c>
      <c r="BC1653" s="5" t="s">
        <v>1537</v>
      </c>
      <c r="BD1653" s="4" t="s">
        <v>3612</v>
      </c>
      <c r="BE1653" s="5">
        <v>0</v>
      </c>
      <c r="BF1653" s="5">
        <v>0</v>
      </c>
      <c r="BG1653" s="5">
        <v>1</v>
      </c>
      <c r="BH1653" s="5" t="s">
        <v>1537</v>
      </c>
      <c r="BI1653" s="289"/>
      <c r="BJ1653" s="297">
        <v>9</v>
      </c>
      <c r="BK1653" s="297">
        <v>23</v>
      </c>
    </row>
    <row r="1654" spans="1:63" x14ac:dyDescent="0.2">
      <c r="A1654" s="293" t="s">
        <v>1565</v>
      </c>
      <c r="B1654" s="288" t="s">
        <v>2661</v>
      </c>
      <c r="C1654" s="340">
        <v>180</v>
      </c>
      <c r="D1654" s="341">
        <v>205</v>
      </c>
      <c r="E1654" s="341">
        <v>227</v>
      </c>
      <c r="F1654" s="341">
        <v>231</v>
      </c>
      <c r="G1654" s="341">
        <v>237</v>
      </c>
      <c r="H1654" s="341">
        <v>260</v>
      </c>
      <c r="I1654" s="342">
        <v>304</v>
      </c>
      <c r="J1654" s="340">
        <v>12</v>
      </c>
      <c r="K1654" s="341">
        <v>24</v>
      </c>
      <c r="L1654" s="341">
        <v>34</v>
      </c>
      <c r="M1654" s="341">
        <v>68</v>
      </c>
      <c r="N1654" s="340">
        <v>180</v>
      </c>
      <c r="O1654" s="341">
        <v>249</v>
      </c>
      <c r="P1654" s="341">
        <v>269</v>
      </c>
      <c r="Q1654" s="343">
        <v>249</v>
      </c>
      <c r="R1654" s="344">
        <v>269</v>
      </c>
      <c r="S1654" s="344">
        <v>293</v>
      </c>
      <c r="T1654" s="344">
        <v>308</v>
      </c>
      <c r="U1654" s="344">
        <v>327</v>
      </c>
      <c r="V1654" s="344">
        <v>327</v>
      </c>
      <c r="W1654" s="344">
        <v>25</v>
      </c>
      <c r="X1654" s="383">
        <v>28</v>
      </c>
      <c r="Y1654" s="384">
        <v>0.12</v>
      </c>
      <c r="Z1654" s="384">
        <v>0.25</v>
      </c>
      <c r="AA1654" s="384">
        <v>0.25</v>
      </c>
      <c r="AB1654" s="346">
        <v>0</v>
      </c>
      <c r="AC1654" s="385">
        <v>0</v>
      </c>
      <c r="AD1654" s="385">
        <v>44</v>
      </c>
      <c r="AE1654" s="385">
        <v>0</v>
      </c>
      <c r="AF1654" s="5">
        <v>0</v>
      </c>
      <c r="AG1654" s="333" t="s">
        <v>3972</v>
      </c>
      <c r="AH1654" s="386" t="s">
        <v>2538</v>
      </c>
      <c r="AI1654" s="387" t="s">
        <v>2539</v>
      </c>
      <c r="AJ1654" s="386">
        <v>24</v>
      </c>
      <c r="AK1654" s="390">
        <v>33</v>
      </c>
      <c r="AL1654" s="333">
        <v>18</v>
      </c>
      <c r="AM1654" s="333">
        <v>8.7791160300925934</v>
      </c>
      <c r="AN1654" s="440">
        <v>52.713333333333338</v>
      </c>
      <c r="AO1654" s="389">
        <v>22.708333333333336</v>
      </c>
      <c r="AP1654" s="390">
        <v>4.125</v>
      </c>
      <c r="AQ1654" s="387">
        <v>2</v>
      </c>
      <c r="AR1654" s="387">
        <v>2</v>
      </c>
      <c r="AS1654" s="387">
        <v>0</v>
      </c>
      <c r="AT1654" s="387">
        <v>0</v>
      </c>
      <c r="AU1654" s="387">
        <v>0</v>
      </c>
      <c r="AV1654" s="387">
        <v>4</v>
      </c>
      <c r="AW1654" s="350">
        <v>1</v>
      </c>
      <c r="AX1654" s="391">
        <v>1</v>
      </c>
      <c r="AY1654" s="83">
        <v>16</v>
      </c>
      <c r="AZ1654" s="5">
        <v>0</v>
      </c>
      <c r="BA1654" s="5" t="s">
        <v>1537</v>
      </c>
      <c r="BB1654" s="5" t="s">
        <v>1537</v>
      </c>
      <c r="BC1654" s="5" t="s">
        <v>1537</v>
      </c>
      <c r="BD1654" s="4" t="s">
        <v>3612</v>
      </c>
      <c r="BE1654" s="5">
        <v>0</v>
      </c>
      <c r="BF1654" s="5">
        <v>0</v>
      </c>
      <c r="BG1654" s="5">
        <v>1</v>
      </c>
      <c r="BH1654" s="354" t="s">
        <v>1537</v>
      </c>
      <c r="BI1654" s="289"/>
      <c r="BJ1654" s="297">
        <v>12</v>
      </c>
      <c r="BK1654" s="297">
        <v>24</v>
      </c>
    </row>
    <row r="1655" spans="1:63" x14ac:dyDescent="0.2">
      <c r="A1655" s="293" t="s">
        <v>602</v>
      </c>
      <c r="B1655" s="288" t="s">
        <v>2626</v>
      </c>
      <c r="C1655" s="340">
        <v>128</v>
      </c>
      <c r="D1655" s="341">
        <v>159</v>
      </c>
      <c r="E1655" s="341">
        <v>183</v>
      </c>
      <c r="F1655" s="341">
        <v>187</v>
      </c>
      <c r="G1655" s="341">
        <v>194</v>
      </c>
      <c r="H1655" s="341">
        <v>213</v>
      </c>
      <c r="I1655" s="342">
        <v>263</v>
      </c>
      <c r="J1655" s="340">
        <v>8</v>
      </c>
      <c r="K1655" s="341">
        <v>15</v>
      </c>
      <c r="L1655" s="341">
        <v>38</v>
      </c>
      <c r="M1655" s="341">
        <v>76</v>
      </c>
      <c r="N1655" s="340">
        <v>128</v>
      </c>
      <c r="O1655" s="341">
        <v>206</v>
      </c>
      <c r="P1655" s="341">
        <v>222</v>
      </c>
      <c r="Q1655" s="343">
        <v>206</v>
      </c>
      <c r="R1655" s="344">
        <v>222</v>
      </c>
      <c r="S1655" s="344">
        <v>245</v>
      </c>
      <c r="T1655" s="344">
        <v>269</v>
      </c>
      <c r="U1655" s="344">
        <v>276</v>
      </c>
      <c r="V1655" s="344">
        <v>276</v>
      </c>
      <c r="W1655" s="344">
        <v>25</v>
      </c>
      <c r="X1655" s="383">
        <v>28</v>
      </c>
      <c r="Y1655" s="384">
        <v>0.12</v>
      </c>
      <c r="Z1655" s="384">
        <v>0.25</v>
      </c>
      <c r="AA1655" s="384">
        <v>0.25</v>
      </c>
      <c r="AB1655" s="385">
        <v>0</v>
      </c>
      <c r="AC1655" s="385">
        <v>0</v>
      </c>
      <c r="AD1655" s="385">
        <v>44</v>
      </c>
      <c r="AE1655" s="385">
        <v>0</v>
      </c>
      <c r="AF1655" s="5">
        <v>0</v>
      </c>
      <c r="AG1655" s="333" t="s">
        <v>3972</v>
      </c>
      <c r="AH1655" s="386" t="s">
        <v>2538</v>
      </c>
      <c r="AI1655" s="387" t="s">
        <v>2539</v>
      </c>
      <c r="AJ1655" s="386">
        <v>12</v>
      </c>
      <c r="AK1655" s="390">
        <v>33</v>
      </c>
      <c r="AL1655" s="333">
        <v>21</v>
      </c>
      <c r="AM1655" s="333">
        <v>5.3155743634259256</v>
      </c>
      <c r="AN1655" s="440">
        <v>38.156666666666673</v>
      </c>
      <c r="AO1655" s="389">
        <v>15.604166666666668</v>
      </c>
      <c r="AP1655" s="390">
        <v>4.8125</v>
      </c>
      <c r="AQ1655" s="387">
        <v>2</v>
      </c>
      <c r="AR1655" s="387">
        <v>2</v>
      </c>
      <c r="AS1655" s="387">
        <v>0</v>
      </c>
      <c r="AT1655" s="387">
        <v>0</v>
      </c>
      <c r="AU1655" s="387">
        <v>0</v>
      </c>
      <c r="AV1655" s="387">
        <v>4</v>
      </c>
      <c r="AW1655" s="350">
        <v>1</v>
      </c>
      <c r="AX1655" s="391">
        <v>1</v>
      </c>
      <c r="AY1655" s="83">
        <v>14</v>
      </c>
      <c r="AZ1655" s="5">
        <v>0</v>
      </c>
      <c r="BA1655" s="5" t="s">
        <v>1537</v>
      </c>
      <c r="BB1655" s="5" t="s">
        <v>1537</v>
      </c>
      <c r="BC1655" s="5" t="s">
        <v>1537</v>
      </c>
      <c r="BD1655" s="4" t="s">
        <v>3612</v>
      </c>
      <c r="BE1655" s="5">
        <v>0</v>
      </c>
      <c r="BF1655" s="5">
        <v>0</v>
      </c>
      <c r="BG1655" s="5">
        <v>1</v>
      </c>
      <c r="BH1655" s="354" t="s">
        <v>1537</v>
      </c>
      <c r="BI1655" s="289"/>
      <c r="BJ1655" s="297">
        <v>8</v>
      </c>
      <c r="BK1655" s="297">
        <v>20</v>
      </c>
    </row>
    <row r="1656" spans="1:63" x14ac:dyDescent="0.2">
      <c r="A1656" s="293" t="s">
        <v>1797</v>
      </c>
      <c r="B1656" s="288" t="s">
        <v>2648</v>
      </c>
      <c r="C1656" s="340">
        <v>175</v>
      </c>
      <c r="D1656" s="341">
        <v>205</v>
      </c>
      <c r="E1656" s="341">
        <v>230</v>
      </c>
      <c r="F1656" s="341">
        <v>235</v>
      </c>
      <c r="G1656" s="341">
        <v>241</v>
      </c>
      <c r="H1656" s="341">
        <v>267</v>
      </c>
      <c r="I1656" s="342">
        <v>317</v>
      </c>
      <c r="J1656" s="340">
        <v>12</v>
      </c>
      <c r="K1656" s="341">
        <v>24</v>
      </c>
      <c r="L1656" s="341">
        <v>39</v>
      </c>
      <c r="M1656" s="341">
        <v>79</v>
      </c>
      <c r="N1656" s="340">
        <v>175</v>
      </c>
      <c r="O1656" s="341">
        <v>255</v>
      </c>
      <c r="P1656" s="341">
        <v>274</v>
      </c>
      <c r="Q1656" s="343">
        <v>255</v>
      </c>
      <c r="R1656" s="344">
        <v>274</v>
      </c>
      <c r="S1656" s="344">
        <v>300</v>
      </c>
      <c r="T1656" s="344">
        <v>325</v>
      </c>
      <c r="U1656" s="344">
        <v>334</v>
      </c>
      <c r="V1656" s="344">
        <v>334</v>
      </c>
      <c r="W1656" s="344">
        <v>25</v>
      </c>
      <c r="X1656" s="383">
        <v>28</v>
      </c>
      <c r="Y1656" s="384">
        <v>0.12</v>
      </c>
      <c r="Z1656" s="384">
        <v>0.25</v>
      </c>
      <c r="AA1656" s="384">
        <v>0.25</v>
      </c>
      <c r="AB1656" s="385">
        <v>0</v>
      </c>
      <c r="AC1656" s="385">
        <v>0</v>
      </c>
      <c r="AD1656" s="385">
        <v>44</v>
      </c>
      <c r="AE1656" s="385">
        <v>0</v>
      </c>
      <c r="AF1656" s="5">
        <v>0</v>
      </c>
      <c r="AG1656" s="333" t="s">
        <v>3972</v>
      </c>
      <c r="AH1656" s="386" t="s">
        <v>2538</v>
      </c>
      <c r="AI1656" s="387" t="s">
        <v>2539</v>
      </c>
      <c r="AJ1656" s="386">
        <v>15</v>
      </c>
      <c r="AK1656" s="390">
        <v>33</v>
      </c>
      <c r="AL1656" s="333">
        <v>21</v>
      </c>
      <c r="AM1656" s="333">
        <v>6.5422453703703702</v>
      </c>
      <c r="AN1656" s="440">
        <v>42.992083333333333</v>
      </c>
      <c r="AO1656" s="389">
        <v>17.802083333333332</v>
      </c>
      <c r="AP1656" s="390">
        <v>4.8125</v>
      </c>
      <c r="AQ1656" s="387">
        <v>2</v>
      </c>
      <c r="AR1656" s="387">
        <v>2</v>
      </c>
      <c r="AS1656" s="387">
        <v>0</v>
      </c>
      <c r="AT1656" s="387">
        <v>0</v>
      </c>
      <c r="AU1656" s="387">
        <v>0</v>
      </c>
      <c r="AV1656" s="387">
        <v>4</v>
      </c>
      <c r="AW1656" s="350">
        <v>1</v>
      </c>
      <c r="AX1656" s="391">
        <v>1</v>
      </c>
      <c r="AY1656" s="83">
        <v>15</v>
      </c>
      <c r="AZ1656" s="5">
        <v>0</v>
      </c>
      <c r="BA1656" s="5" t="s">
        <v>1537</v>
      </c>
      <c r="BB1656" s="5" t="s">
        <v>1537</v>
      </c>
      <c r="BC1656" s="5" t="s">
        <v>1537</v>
      </c>
      <c r="BD1656" s="4" t="s">
        <v>3612</v>
      </c>
      <c r="BE1656" s="5">
        <v>0</v>
      </c>
      <c r="BF1656" s="5">
        <v>0</v>
      </c>
      <c r="BG1656" s="5">
        <v>1</v>
      </c>
      <c r="BH1656" s="354" t="s">
        <v>1537</v>
      </c>
      <c r="BI1656" s="289"/>
      <c r="BJ1656" s="297">
        <v>12</v>
      </c>
      <c r="BK1656" s="297">
        <v>25</v>
      </c>
    </row>
    <row r="1657" spans="1:63" x14ac:dyDescent="0.2">
      <c r="A1657" s="293" t="s">
        <v>606</v>
      </c>
      <c r="B1657" s="288" t="s">
        <v>2666</v>
      </c>
      <c r="C1657" s="340">
        <v>178</v>
      </c>
      <c r="D1657" s="341">
        <v>208</v>
      </c>
      <c r="E1657" s="341">
        <v>234</v>
      </c>
      <c r="F1657" s="341">
        <v>239</v>
      </c>
      <c r="G1657" s="341">
        <v>245</v>
      </c>
      <c r="H1657" s="341">
        <v>271</v>
      </c>
      <c r="I1657" s="342">
        <v>323</v>
      </c>
      <c r="J1657" s="340">
        <v>15</v>
      </c>
      <c r="K1657" s="341">
        <v>32</v>
      </c>
      <c r="L1657" s="341">
        <v>40</v>
      </c>
      <c r="M1657" s="341">
        <v>80</v>
      </c>
      <c r="N1657" s="340">
        <v>178</v>
      </c>
      <c r="O1657" s="341">
        <v>259</v>
      </c>
      <c r="P1657" s="341">
        <v>279</v>
      </c>
      <c r="Q1657" s="343">
        <v>259</v>
      </c>
      <c r="R1657" s="344">
        <v>279</v>
      </c>
      <c r="S1657" s="344">
        <v>306</v>
      </c>
      <c r="T1657" s="344">
        <v>331</v>
      </c>
      <c r="U1657" s="344">
        <v>341</v>
      </c>
      <c r="V1657" s="344">
        <v>341</v>
      </c>
      <c r="W1657" s="344">
        <v>25</v>
      </c>
      <c r="X1657" s="383">
        <v>28</v>
      </c>
      <c r="Y1657" s="384">
        <v>0.12</v>
      </c>
      <c r="Z1657" s="384">
        <v>0.25</v>
      </c>
      <c r="AA1657" s="384">
        <v>0.25</v>
      </c>
      <c r="AB1657" s="385">
        <v>0</v>
      </c>
      <c r="AC1657" s="385">
        <v>0</v>
      </c>
      <c r="AD1657" s="385">
        <v>44</v>
      </c>
      <c r="AE1657" s="385">
        <v>0</v>
      </c>
      <c r="AF1657" s="5">
        <v>0</v>
      </c>
      <c r="AG1657" s="333" t="s">
        <v>3972</v>
      </c>
      <c r="AH1657" s="386" t="s">
        <v>2538</v>
      </c>
      <c r="AI1657" s="387" t="s">
        <v>2539</v>
      </c>
      <c r="AJ1657" s="386">
        <v>24</v>
      </c>
      <c r="AK1657" s="390">
        <v>33</v>
      </c>
      <c r="AL1657" s="333">
        <v>21</v>
      </c>
      <c r="AM1657" s="333">
        <v>10.222258391203704</v>
      </c>
      <c r="AN1657" s="440">
        <v>57.498333333333342</v>
      </c>
      <c r="AO1657" s="389">
        <v>24.395833333333336</v>
      </c>
      <c r="AP1657" s="390">
        <v>4.8125</v>
      </c>
      <c r="AQ1657" s="387">
        <v>2</v>
      </c>
      <c r="AR1657" s="387">
        <v>2</v>
      </c>
      <c r="AS1657" s="387">
        <v>0</v>
      </c>
      <c r="AT1657" s="387">
        <v>0</v>
      </c>
      <c r="AU1657" s="387">
        <v>0</v>
      </c>
      <c r="AV1657" s="387">
        <v>4</v>
      </c>
      <c r="AW1657" s="350">
        <v>1</v>
      </c>
      <c r="AX1657" s="391">
        <v>1</v>
      </c>
      <c r="AY1657" s="83">
        <v>16</v>
      </c>
      <c r="AZ1657" s="5">
        <v>0</v>
      </c>
      <c r="BA1657" s="5" t="s">
        <v>1537</v>
      </c>
      <c r="BB1657" s="5" t="s">
        <v>1537</v>
      </c>
      <c r="BC1657" s="5" t="s">
        <v>1537</v>
      </c>
      <c r="BD1657" s="4" t="s">
        <v>3612</v>
      </c>
      <c r="BE1657" s="5">
        <v>0</v>
      </c>
      <c r="BF1657" s="5">
        <v>0</v>
      </c>
      <c r="BG1657" s="5">
        <v>1</v>
      </c>
      <c r="BH1657" s="354" t="s">
        <v>1537</v>
      </c>
      <c r="BI1657" s="289"/>
      <c r="BJ1657" s="297">
        <v>15</v>
      </c>
      <c r="BK1657" s="297">
        <v>25</v>
      </c>
    </row>
    <row r="1658" spans="1:63" x14ac:dyDescent="0.2">
      <c r="A1658" s="293" t="s">
        <v>613</v>
      </c>
      <c r="B1658" s="288" t="s">
        <v>2633</v>
      </c>
      <c r="C1658" s="340">
        <v>142</v>
      </c>
      <c r="D1658" s="341">
        <v>177</v>
      </c>
      <c r="E1658" s="341">
        <v>205</v>
      </c>
      <c r="F1658" s="341">
        <v>208</v>
      </c>
      <c r="G1658" s="341">
        <v>216</v>
      </c>
      <c r="H1658" s="341">
        <v>240</v>
      </c>
      <c r="I1658" s="342">
        <v>295</v>
      </c>
      <c r="J1658" s="340">
        <v>8</v>
      </c>
      <c r="K1658" s="341">
        <v>15</v>
      </c>
      <c r="L1658" s="341">
        <v>43</v>
      </c>
      <c r="M1658" s="341">
        <v>88</v>
      </c>
      <c r="N1658" s="340">
        <v>142</v>
      </c>
      <c r="O1658" s="341">
        <v>229</v>
      </c>
      <c r="P1658" s="341">
        <v>247</v>
      </c>
      <c r="Q1658" s="343">
        <v>229</v>
      </c>
      <c r="R1658" s="344">
        <v>247</v>
      </c>
      <c r="S1658" s="344">
        <v>270</v>
      </c>
      <c r="T1658" s="344">
        <v>287</v>
      </c>
      <c r="U1658" s="344">
        <v>302</v>
      </c>
      <c r="V1658" s="344">
        <v>302</v>
      </c>
      <c r="W1658" s="344">
        <v>25</v>
      </c>
      <c r="X1658" s="383">
        <v>28</v>
      </c>
      <c r="Y1658" s="384">
        <v>0.12</v>
      </c>
      <c r="Z1658" s="384">
        <v>0.25</v>
      </c>
      <c r="AA1658" s="384">
        <v>0.25</v>
      </c>
      <c r="AB1658" s="385">
        <v>0</v>
      </c>
      <c r="AC1658" s="385">
        <v>0</v>
      </c>
      <c r="AD1658" s="385">
        <v>44</v>
      </c>
      <c r="AE1658" s="385">
        <v>0</v>
      </c>
      <c r="AF1658" s="5">
        <v>0</v>
      </c>
      <c r="AG1658" s="333" t="s">
        <v>3972</v>
      </c>
      <c r="AH1658" s="386" t="s">
        <v>2538</v>
      </c>
      <c r="AI1658" s="387" t="s">
        <v>2539</v>
      </c>
      <c r="AJ1658" s="386">
        <v>12</v>
      </c>
      <c r="AK1658" s="390">
        <v>33</v>
      </c>
      <c r="AL1658" s="333">
        <v>24</v>
      </c>
      <c r="AM1658" s="333">
        <v>6.0660083912037033</v>
      </c>
      <c r="AN1658" s="440">
        <v>48.194166666666668</v>
      </c>
      <c r="AO1658" s="389">
        <v>19.197916666666668</v>
      </c>
      <c r="AP1658" s="390">
        <v>5.5</v>
      </c>
      <c r="AQ1658" s="387">
        <v>2</v>
      </c>
      <c r="AR1658" s="387">
        <v>2</v>
      </c>
      <c r="AS1658" s="387">
        <v>0</v>
      </c>
      <c r="AT1658" s="387">
        <v>0</v>
      </c>
      <c r="AU1658" s="387">
        <v>1</v>
      </c>
      <c r="AV1658" s="387">
        <v>4</v>
      </c>
      <c r="AW1658" s="350">
        <v>1</v>
      </c>
      <c r="AX1658" s="391">
        <v>1</v>
      </c>
      <c r="AY1658" s="83">
        <v>14</v>
      </c>
      <c r="AZ1658" s="5">
        <v>0</v>
      </c>
      <c r="BA1658" s="5" t="s">
        <v>1537</v>
      </c>
      <c r="BB1658" s="5" t="s">
        <v>1537</v>
      </c>
      <c r="BC1658" s="5" t="s">
        <v>1537</v>
      </c>
      <c r="BD1658" s="4" t="s">
        <v>3612</v>
      </c>
      <c r="BE1658" s="5">
        <v>0</v>
      </c>
      <c r="BF1658" s="5">
        <v>0</v>
      </c>
      <c r="BG1658" s="5">
        <v>1</v>
      </c>
      <c r="BH1658" s="354" t="s">
        <v>1537</v>
      </c>
      <c r="BI1658" s="289"/>
      <c r="BJ1658" s="297">
        <v>8</v>
      </c>
      <c r="BK1658" s="297">
        <v>22</v>
      </c>
    </row>
    <row r="1659" spans="1:63" x14ac:dyDescent="0.2">
      <c r="A1659" s="291" t="s">
        <v>1800</v>
      </c>
      <c r="B1659" s="292" t="s">
        <v>2653</v>
      </c>
      <c r="C1659" s="340">
        <v>194</v>
      </c>
      <c r="D1659" s="341">
        <v>229</v>
      </c>
      <c r="E1659" s="341">
        <v>257</v>
      </c>
      <c r="F1659" s="341">
        <v>261</v>
      </c>
      <c r="G1659" s="341">
        <v>271</v>
      </c>
      <c r="H1659" s="341">
        <v>297</v>
      </c>
      <c r="I1659" s="342">
        <v>356</v>
      </c>
      <c r="J1659" s="340">
        <v>12</v>
      </c>
      <c r="K1659" s="341">
        <v>24</v>
      </c>
      <c r="L1659" s="341">
        <v>44</v>
      </c>
      <c r="M1659" s="341">
        <v>90</v>
      </c>
      <c r="N1659" s="340">
        <v>194</v>
      </c>
      <c r="O1659" s="341">
        <v>282</v>
      </c>
      <c r="P1659" s="341">
        <v>304</v>
      </c>
      <c r="Q1659" s="343">
        <v>282</v>
      </c>
      <c r="R1659" s="344">
        <v>304</v>
      </c>
      <c r="S1659" s="344">
        <v>332</v>
      </c>
      <c r="T1659" s="344">
        <v>349</v>
      </c>
      <c r="U1659" s="344">
        <v>367</v>
      </c>
      <c r="V1659" s="344">
        <v>367</v>
      </c>
      <c r="W1659" s="344">
        <v>25</v>
      </c>
      <c r="X1659" s="383">
        <v>28</v>
      </c>
      <c r="Y1659" s="384">
        <v>0.12</v>
      </c>
      <c r="Z1659" s="384">
        <v>0.25</v>
      </c>
      <c r="AA1659" s="384">
        <v>0.25</v>
      </c>
      <c r="AB1659" s="385">
        <v>0</v>
      </c>
      <c r="AC1659" s="385">
        <v>0</v>
      </c>
      <c r="AD1659" s="385">
        <v>44</v>
      </c>
      <c r="AE1659" s="385">
        <v>0</v>
      </c>
      <c r="AF1659" s="5">
        <v>0</v>
      </c>
      <c r="AG1659" s="333" t="s">
        <v>3972</v>
      </c>
      <c r="AH1659" s="388" t="s">
        <v>2538</v>
      </c>
      <c r="AI1659" s="388" t="s">
        <v>2539</v>
      </c>
      <c r="AJ1659" s="389">
        <v>15</v>
      </c>
      <c r="AK1659" s="390">
        <v>33</v>
      </c>
      <c r="AL1659" s="333">
        <v>24</v>
      </c>
      <c r="AM1659" s="333">
        <v>7.4658564814814818</v>
      </c>
      <c r="AN1659" s="440">
        <v>55.037083333333335</v>
      </c>
      <c r="AO1659" s="389">
        <v>22.177083333333332</v>
      </c>
      <c r="AP1659" s="388">
        <v>5.5</v>
      </c>
      <c r="AQ1659" s="389">
        <v>2</v>
      </c>
      <c r="AR1659" s="389">
        <v>2</v>
      </c>
      <c r="AS1659" s="389">
        <v>0</v>
      </c>
      <c r="AT1659" s="389">
        <v>0</v>
      </c>
      <c r="AU1659" s="389">
        <v>1</v>
      </c>
      <c r="AV1659" s="389">
        <v>4</v>
      </c>
      <c r="AW1659" s="350">
        <v>1</v>
      </c>
      <c r="AX1659" s="391">
        <v>1</v>
      </c>
      <c r="AY1659" s="83">
        <v>15</v>
      </c>
      <c r="AZ1659" s="5">
        <v>0</v>
      </c>
      <c r="BA1659" s="5" t="s">
        <v>1537</v>
      </c>
      <c r="BB1659" s="5" t="s">
        <v>1537</v>
      </c>
      <c r="BC1659" s="5" t="s">
        <v>1537</v>
      </c>
      <c r="BD1659" s="4" t="s">
        <v>3612</v>
      </c>
      <c r="BE1659" s="5">
        <v>0</v>
      </c>
      <c r="BF1659" s="5">
        <v>0</v>
      </c>
      <c r="BG1659" s="5">
        <v>1</v>
      </c>
      <c r="BH1659" s="354" t="s">
        <v>1537</v>
      </c>
      <c r="BI1659" s="289"/>
      <c r="BJ1659" s="297">
        <v>12</v>
      </c>
      <c r="BK1659" s="297">
        <v>28</v>
      </c>
    </row>
    <row r="1660" spans="1:63" x14ac:dyDescent="0.2">
      <c r="A1660" s="291" t="s">
        <v>616</v>
      </c>
      <c r="B1660" s="292" t="s">
        <v>2671</v>
      </c>
      <c r="C1660" s="340">
        <v>218</v>
      </c>
      <c r="D1660" s="341">
        <v>252</v>
      </c>
      <c r="E1660" s="341">
        <v>282</v>
      </c>
      <c r="F1660" s="341">
        <v>287</v>
      </c>
      <c r="G1660" s="341">
        <v>295</v>
      </c>
      <c r="H1660" s="341">
        <v>326</v>
      </c>
      <c r="I1660" s="342">
        <v>384</v>
      </c>
      <c r="J1660" s="340">
        <v>15</v>
      </c>
      <c r="K1660" s="341">
        <v>32</v>
      </c>
      <c r="L1660" s="341">
        <v>46</v>
      </c>
      <c r="M1660" s="341">
        <v>92</v>
      </c>
      <c r="N1660" s="340">
        <v>218</v>
      </c>
      <c r="O1660" s="341">
        <v>308</v>
      </c>
      <c r="P1660" s="341">
        <v>331</v>
      </c>
      <c r="Q1660" s="343">
        <v>308</v>
      </c>
      <c r="R1660" s="344">
        <v>331</v>
      </c>
      <c r="S1660" s="344">
        <v>362</v>
      </c>
      <c r="T1660" s="344">
        <v>378</v>
      </c>
      <c r="U1660" s="344">
        <v>397</v>
      </c>
      <c r="V1660" s="344">
        <v>397</v>
      </c>
      <c r="W1660" s="344">
        <v>25</v>
      </c>
      <c r="X1660" s="383">
        <v>28</v>
      </c>
      <c r="Y1660" s="384">
        <v>0.12</v>
      </c>
      <c r="Z1660" s="384">
        <v>0.25</v>
      </c>
      <c r="AA1660" s="384">
        <v>0.25</v>
      </c>
      <c r="AB1660" s="385">
        <v>0</v>
      </c>
      <c r="AC1660" s="385">
        <v>0</v>
      </c>
      <c r="AD1660" s="385">
        <v>44</v>
      </c>
      <c r="AE1660" s="385">
        <v>0</v>
      </c>
      <c r="AF1660" s="405">
        <v>0</v>
      </c>
      <c r="AG1660" s="333" t="s">
        <v>3972</v>
      </c>
      <c r="AH1660" s="388" t="s">
        <v>2538</v>
      </c>
      <c r="AI1660" s="388" t="s">
        <v>2539</v>
      </c>
      <c r="AJ1660" s="389">
        <v>24</v>
      </c>
      <c r="AK1660" s="390">
        <v>33</v>
      </c>
      <c r="AL1660" s="333">
        <v>24</v>
      </c>
      <c r="AM1660" s="333">
        <v>11.665400752314815</v>
      </c>
      <c r="AN1660" s="440">
        <v>62.283333333333339</v>
      </c>
      <c r="AO1660" s="389">
        <v>26.083333333333336</v>
      </c>
      <c r="AP1660" s="388">
        <v>5.5</v>
      </c>
      <c r="AQ1660" s="389">
        <v>2</v>
      </c>
      <c r="AR1660" s="389">
        <v>2</v>
      </c>
      <c r="AS1660" s="389">
        <v>0</v>
      </c>
      <c r="AT1660" s="389">
        <v>0</v>
      </c>
      <c r="AU1660" s="389">
        <v>0</v>
      </c>
      <c r="AV1660" s="389">
        <v>4</v>
      </c>
      <c r="AW1660" s="350">
        <v>1</v>
      </c>
      <c r="AX1660" s="391">
        <v>1</v>
      </c>
      <c r="AY1660" s="83">
        <v>16</v>
      </c>
      <c r="AZ1660" s="5">
        <v>0</v>
      </c>
      <c r="BA1660" s="5" t="s">
        <v>1537</v>
      </c>
      <c r="BB1660" s="5" t="s">
        <v>1537</v>
      </c>
      <c r="BC1660" s="5" t="s">
        <v>1537</v>
      </c>
      <c r="BD1660" s="4" t="s">
        <v>3612</v>
      </c>
      <c r="BE1660" s="5">
        <v>0</v>
      </c>
      <c r="BF1660" s="5">
        <v>0</v>
      </c>
      <c r="BG1660" s="5">
        <v>1</v>
      </c>
      <c r="BH1660" s="354" t="s">
        <v>1537</v>
      </c>
      <c r="BI1660" s="289"/>
      <c r="BJ1660" s="297">
        <v>15</v>
      </c>
      <c r="BK1660" s="297">
        <v>30</v>
      </c>
    </row>
    <row r="1661" spans="1:63" x14ac:dyDescent="0.2">
      <c r="A1661" s="291" t="s">
        <v>501</v>
      </c>
      <c r="B1661" s="292" t="s">
        <v>2547</v>
      </c>
      <c r="C1661" s="340">
        <v>160</v>
      </c>
      <c r="D1661" s="341">
        <v>204</v>
      </c>
      <c r="E1661" s="341">
        <v>240</v>
      </c>
      <c r="F1661" s="341">
        <v>244</v>
      </c>
      <c r="G1661" s="341">
        <v>253</v>
      </c>
      <c r="H1661" s="341">
        <v>280</v>
      </c>
      <c r="I1661" s="342">
        <v>352</v>
      </c>
      <c r="J1661" s="340">
        <v>10</v>
      </c>
      <c r="K1661" s="341">
        <v>19</v>
      </c>
      <c r="L1661" s="341">
        <v>53</v>
      </c>
      <c r="M1661" s="341">
        <v>110</v>
      </c>
      <c r="N1661" s="340">
        <v>160</v>
      </c>
      <c r="O1661" s="341">
        <v>264</v>
      </c>
      <c r="P1661" s="341">
        <v>287</v>
      </c>
      <c r="Q1661" s="343">
        <v>264</v>
      </c>
      <c r="R1661" s="344">
        <v>287</v>
      </c>
      <c r="S1661" s="344">
        <v>315</v>
      </c>
      <c r="T1661" s="344">
        <v>344</v>
      </c>
      <c r="U1661" s="344">
        <v>348</v>
      </c>
      <c r="V1661" s="344">
        <v>348</v>
      </c>
      <c r="W1661" s="344">
        <v>25</v>
      </c>
      <c r="X1661" s="383">
        <v>28</v>
      </c>
      <c r="Y1661" s="384">
        <v>0.12</v>
      </c>
      <c r="Z1661" s="384">
        <v>0.25</v>
      </c>
      <c r="AA1661" s="384">
        <v>0.25</v>
      </c>
      <c r="AB1661" s="385">
        <v>0</v>
      </c>
      <c r="AC1661" s="385">
        <v>0</v>
      </c>
      <c r="AD1661" s="385">
        <v>44</v>
      </c>
      <c r="AE1661" s="385">
        <v>0</v>
      </c>
      <c r="AF1661" s="405">
        <v>0</v>
      </c>
      <c r="AG1661" s="333" t="s">
        <v>2539</v>
      </c>
      <c r="AH1661" s="388" t="s">
        <v>2538</v>
      </c>
      <c r="AI1661" s="388" t="s">
        <v>2539</v>
      </c>
      <c r="AJ1661" s="389">
        <v>12</v>
      </c>
      <c r="AK1661" s="390">
        <v>33</v>
      </c>
      <c r="AL1661" s="333">
        <v>30</v>
      </c>
      <c r="AM1661" s="333">
        <v>7.5668764467592595</v>
      </c>
      <c r="AN1661" s="440">
        <v>61.916666666666679</v>
      </c>
      <c r="AO1661" s="389">
        <v>23.979166666666668</v>
      </c>
      <c r="AP1661" s="388">
        <v>6.875</v>
      </c>
      <c r="AQ1661" s="389">
        <v>2</v>
      </c>
      <c r="AR1661" s="389">
        <v>2</v>
      </c>
      <c r="AS1661" s="389">
        <v>0</v>
      </c>
      <c r="AT1661" s="389">
        <v>0</v>
      </c>
      <c r="AU1661" s="389">
        <v>2</v>
      </c>
      <c r="AV1661" s="389">
        <v>4</v>
      </c>
      <c r="AW1661" s="350">
        <v>1</v>
      </c>
      <c r="AX1661" s="391">
        <v>1</v>
      </c>
      <c r="AY1661" s="83">
        <v>14</v>
      </c>
      <c r="AZ1661" s="5">
        <v>0</v>
      </c>
      <c r="BA1661" s="5" t="s">
        <v>1537</v>
      </c>
      <c r="BB1661" s="5" t="s">
        <v>1537</v>
      </c>
      <c r="BC1661" s="5" t="s">
        <v>1537</v>
      </c>
      <c r="BD1661" s="4" t="s">
        <v>3612</v>
      </c>
      <c r="BE1661" s="5">
        <v>0</v>
      </c>
      <c r="BF1661" s="5">
        <v>0</v>
      </c>
      <c r="BG1661" s="5">
        <v>1</v>
      </c>
      <c r="BH1661" s="354" t="s">
        <v>1537</v>
      </c>
      <c r="BI1661" s="289"/>
      <c r="BJ1661" s="297">
        <v>10</v>
      </c>
      <c r="BK1661" s="297">
        <v>26</v>
      </c>
    </row>
    <row r="1662" spans="1:63" x14ac:dyDescent="0.2">
      <c r="A1662" s="291" t="s">
        <v>540</v>
      </c>
      <c r="B1662" s="292" t="s">
        <v>2586</v>
      </c>
      <c r="C1662" s="340">
        <v>224</v>
      </c>
      <c r="D1662" s="341">
        <v>269</v>
      </c>
      <c r="E1662" s="341">
        <v>305</v>
      </c>
      <c r="F1662" s="341">
        <v>312</v>
      </c>
      <c r="G1662" s="341">
        <v>321</v>
      </c>
      <c r="H1662" s="341">
        <v>355</v>
      </c>
      <c r="I1662" s="342">
        <v>429</v>
      </c>
      <c r="J1662" s="340">
        <v>15</v>
      </c>
      <c r="K1662" s="341">
        <v>30</v>
      </c>
      <c r="L1662" s="341">
        <v>57</v>
      </c>
      <c r="M1662" s="341">
        <v>115</v>
      </c>
      <c r="N1662" s="340">
        <v>224</v>
      </c>
      <c r="O1662" s="341">
        <v>333</v>
      </c>
      <c r="P1662" s="341">
        <v>360</v>
      </c>
      <c r="Q1662" s="343">
        <v>333</v>
      </c>
      <c r="R1662" s="344">
        <v>360</v>
      </c>
      <c r="S1662" s="344">
        <v>396</v>
      </c>
      <c r="T1662" s="344">
        <v>424</v>
      </c>
      <c r="U1662" s="344">
        <v>431</v>
      </c>
      <c r="V1662" s="344">
        <v>431</v>
      </c>
      <c r="W1662" s="344">
        <v>25</v>
      </c>
      <c r="X1662" s="383">
        <v>28</v>
      </c>
      <c r="Y1662" s="384">
        <v>0.12</v>
      </c>
      <c r="Z1662" s="384">
        <v>0.25</v>
      </c>
      <c r="AA1662" s="384">
        <v>0.25</v>
      </c>
      <c r="AB1662" s="385">
        <v>0</v>
      </c>
      <c r="AC1662" s="385">
        <v>0</v>
      </c>
      <c r="AD1662" s="385">
        <v>44</v>
      </c>
      <c r="AE1662" s="385">
        <v>0</v>
      </c>
      <c r="AF1662" s="405">
        <v>0</v>
      </c>
      <c r="AG1662" s="333" t="s">
        <v>2539</v>
      </c>
      <c r="AH1662" s="388" t="s">
        <v>2538</v>
      </c>
      <c r="AI1662" s="388" t="s">
        <v>2539</v>
      </c>
      <c r="AJ1662" s="389">
        <v>15</v>
      </c>
      <c r="AK1662" s="390">
        <v>33</v>
      </c>
      <c r="AL1662" s="333">
        <v>30</v>
      </c>
      <c r="AM1662" s="333">
        <v>9.3130787037037042</v>
      </c>
      <c r="AN1662" s="440">
        <v>71.042083333333323</v>
      </c>
      <c r="AO1662" s="389">
        <v>27.864583333333332</v>
      </c>
      <c r="AP1662" s="388">
        <v>6.875</v>
      </c>
      <c r="AQ1662" s="389">
        <v>2</v>
      </c>
      <c r="AR1662" s="389">
        <v>2</v>
      </c>
      <c r="AS1662" s="389">
        <v>0</v>
      </c>
      <c r="AT1662" s="389">
        <v>0</v>
      </c>
      <c r="AU1662" s="389">
        <v>2</v>
      </c>
      <c r="AV1662" s="389">
        <v>4</v>
      </c>
      <c r="AW1662" s="350">
        <v>1</v>
      </c>
      <c r="AX1662" s="391">
        <v>1</v>
      </c>
      <c r="AY1662" s="83">
        <v>15</v>
      </c>
      <c r="AZ1662" s="5">
        <v>0</v>
      </c>
      <c r="BA1662" s="5" t="s">
        <v>1537</v>
      </c>
      <c r="BB1662" s="5" t="s">
        <v>1537</v>
      </c>
      <c r="BC1662" s="5" t="s">
        <v>1537</v>
      </c>
      <c r="BD1662" s="4" t="s">
        <v>3612</v>
      </c>
      <c r="BE1662" s="5">
        <v>0</v>
      </c>
      <c r="BF1662" s="5">
        <v>0</v>
      </c>
      <c r="BG1662" s="5">
        <v>1</v>
      </c>
      <c r="BH1662" s="354" t="s">
        <v>1537</v>
      </c>
      <c r="BI1662" s="289"/>
      <c r="BJ1662" s="297">
        <v>15</v>
      </c>
      <c r="BK1662" s="297">
        <v>33</v>
      </c>
    </row>
    <row r="1663" spans="1:63" x14ac:dyDescent="0.2">
      <c r="A1663" s="291" t="s">
        <v>514</v>
      </c>
      <c r="B1663" s="292" t="s">
        <v>2560</v>
      </c>
      <c r="C1663" s="340">
        <v>172</v>
      </c>
      <c r="D1663" s="341">
        <v>226</v>
      </c>
      <c r="E1663" s="341">
        <v>268</v>
      </c>
      <c r="F1663" s="341">
        <v>274</v>
      </c>
      <c r="G1663" s="341">
        <v>283</v>
      </c>
      <c r="H1663" s="341">
        <v>315</v>
      </c>
      <c r="I1663" s="342">
        <v>400</v>
      </c>
      <c r="J1663" s="340">
        <v>12</v>
      </c>
      <c r="K1663" s="341">
        <v>24</v>
      </c>
      <c r="L1663" s="341">
        <v>65</v>
      </c>
      <c r="M1663" s="341">
        <v>132</v>
      </c>
      <c r="N1663" s="340">
        <v>172</v>
      </c>
      <c r="O1663" s="341">
        <v>301</v>
      </c>
      <c r="P1663" s="341">
        <v>327</v>
      </c>
      <c r="Q1663" s="343">
        <v>301</v>
      </c>
      <c r="R1663" s="344">
        <v>327</v>
      </c>
      <c r="S1663" s="344">
        <v>353</v>
      </c>
      <c r="T1663" s="344">
        <v>424</v>
      </c>
      <c r="U1663" s="344">
        <v>387</v>
      </c>
      <c r="V1663" s="344">
        <v>387</v>
      </c>
      <c r="W1663" s="344">
        <v>25</v>
      </c>
      <c r="X1663" s="383">
        <v>28</v>
      </c>
      <c r="Y1663" s="384">
        <v>0.12</v>
      </c>
      <c r="Z1663" s="384">
        <v>0.25</v>
      </c>
      <c r="AA1663" s="384">
        <v>0.25</v>
      </c>
      <c r="AB1663" s="385">
        <v>0</v>
      </c>
      <c r="AC1663" s="385">
        <v>0</v>
      </c>
      <c r="AD1663" s="385">
        <v>44</v>
      </c>
      <c r="AE1663" s="385">
        <v>0</v>
      </c>
      <c r="AF1663" s="405">
        <v>0</v>
      </c>
      <c r="AG1663" s="333" t="s">
        <v>2539</v>
      </c>
      <c r="AH1663" s="388" t="s">
        <v>2538</v>
      </c>
      <c r="AI1663" s="388" t="s">
        <v>2539</v>
      </c>
      <c r="AJ1663" s="389">
        <v>12</v>
      </c>
      <c r="AK1663" s="390">
        <v>33</v>
      </c>
      <c r="AL1663" s="333">
        <v>36</v>
      </c>
      <c r="AM1663" s="333">
        <v>9.0677445023148149</v>
      </c>
      <c r="AN1663" s="440">
        <v>69.286666666666676</v>
      </c>
      <c r="AO1663" s="389">
        <v>26.354166666666668</v>
      </c>
      <c r="AP1663" s="388">
        <v>8.25</v>
      </c>
      <c r="AQ1663" s="389">
        <v>2</v>
      </c>
      <c r="AR1663" s="389">
        <v>2</v>
      </c>
      <c r="AS1663" s="389">
        <v>0</v>
      </c>
      <c r="AT1663" s="389">
        <v>0</v>
      </c>
      <c r="AU1663" s="389">
        <v>2</v>
      </c>
      <c r="AV1663" s="389">
        <v>4</v>
      </c>
      <c r="AW1663" s="350">
        <v>1</v>
      </c>
      <c r="AX1663" s="391">
        <v>1</v>
      </c>
      <c r="AY1663" s="83">
        <v>14</v>
      </c>
      <c r="AZ1663" s="5">
        <v>0</v>
      </c>
      <c r="BA1663" s="5" t="s">
        <v>1537</v>
      </c>
      <c r="BB1663" s="5" t="s">
        <v>1537</v>
      </c>
      <c r="BC1663" s="5" t="s">
        <v>1537</v>
      </c>
      <c r="BD1663" s="4" t="s">
        <v>3612</v>
      </c>
      <c r="BE1663" s="5">
        <v>0</v>
      </c>
      <c r="BF1663" s="5">
        <v>0</v>
      </c>
      <c r="BG1663" s="5">
        <v>1</v>
      </c>
      <c r="BH1663" s="354" t="s">
        <v>1537</v>
      </c>
      <c r="BI1663" s="289"/>
      <c r="BJ1663" s="297">
        <v>12</v>
      </c>
      <c r="BK1663" s="297">
        <v>29</v>
      </c>
    </row>
    <row r="1664" spans="1:63" x14ac:dyDescent="0.2">
      <c r="A1664" s="291" t="s">
        <v>553</v>
      </c>
      <c r="B1664" s="292" t="s">
        <v>2598</v>
      </c>
      <c r="C1664" s="340">
        <v>237</v>
      </c>
      <c r="D1664" s="341">
        <v>292</v>
      </c>
      <c r="E1664" s="341">
        <v>336</v>
      </c>
      <c r="F1664" s="341">
        <v>343</v>
      </c>
      <c r="G1664" s="341">
        <v>354</v>
      </c>
      <c r="H1664" s="341">
        <v>393</v>
      </c>
      <c r="I1664" s="342">
        <v>482</v>
      </c>
      <c r="J1664" s="340">
        <v>17</v>
      </c>
      <c r="K1664" s="341">
        <v>35</v>
      </c>
      <c r="L1664" s="341">
        <v>68</v>
      </c>
      <c r="M1664" s="341">
        <v>138</v>
      </c>
      <c r="N1664" s="340">
        <v>237</v>
      </c>
      <c r="O1664" s="341">
        <v>373</v>
      </c>
      <c r="P1664" s="341">
        <v>403</v>
      </c>
      <c r="Q1664" s="343">
        <v>373</v>
      </c>
      <c r="R1664" s="344">
        <v>403</v>
      </c>
      <c r="S1664" s="344">
        <v>436</v>
      </c>
      <c r="T1664" s="344">
        <v>509</v>
      </c>
      <c r="U1664" s="344">
        <v>473</v>
      </c>
      <c r="V1664" s="344">
        <v>473</v>
      </c>
      <c r="W1664" s="344">
        <v>25</v>
      </c>
      <c r="X1664" s="383">
        <v>28</v>
      </c>
      <c r="Y1664" s="384">
        <v>0.12</v>
      </c>
      <c r="Z1664" s="384">
        <v>0.25</v>
      </c>
      <c r="AA1664" s="384">
        <v>0.25</v>
      </c>
      <c r="AB1664" s="385">
        <v>0</v>
      </c>
      <c r="AC1664" s="385">
        <v>0</v>
      </c>
      <c r="AD1664" s="385">
        <v>44</v>
      </c>
      <c r="AE1664" s="385">
        <v>0</v>
      </c>
      <c r="AF1664" s="405">
        <v>0</v>
      </c>
      <c r="AG1664" s="333" t="s">
        <v>2539</v>
      </c>
      <c r="AH1664" s="388" t="s">
        <v>2538</v>
      </c>
      <c r="AI1664" s="388" t="s">
        <v>2539</v>
      </c>
      <c r="AJ1664" s="389">
        <v>15</v>
      </c>
      <c r="AK1664" s="390">
        <v>33</v>
      </c>
      <c r="AL1664" s="333">
        <v>36</v>
      </c>
      <c r="AM1664" s="333">
        <v>11.160300925925926</v>
      </c>
      <c r="AN1664" s="440">
        <v>78.962083333333339</v>
      </c>
      <c r="AO1664" s="389">
        <v>30.489583333333332</v>
      </c>
      <c r="AP1664" s="388">
        <v>8.25</v>
      </c>
      <c r="AQ1664" s="389">
        <v>2</v>
      </c>
      <c r="AR1664" s="389">
        <v>2</v>
      </c>
      <c r="AS1664" s="389">
        <v>0</v>
      </c>
      <c r="AT1664" s="389">
        <v>0</v>
      </c>
      <c r="AU1664" s="389">
        <v>2</v>
      </c>
      <c r="AV1664" s="389">
        <v>4</v>
      </c>
      <c r="AW1664" s="350">
        <v>1</v>
      </c>
      <c r="AX1664" s="391">
        <v>1</v>
      </c>
      <c r="AY1664" s="83">
        <v>15</v>
      </c>
      <c r="AZ1664" s="5">
        <v>0</v>
      </c>
      <c r="BA1664" s="5" t="s">
        <v>1537</v>
      </c>
      <c r="BB1664" s="5" t="s">
        <v>1537</v>
      </c>
      <c r="BC1664" s="5" t="s">
        <v>1537</v>
      </c>
      <c r="BD1664" s="4" t="s">
        <v>3612</v>
      </c>
      <c r="BE1664" s="5">
        <v>0</v>
      </c>
      <c r="BF1664" s="5">
        <v>0</v>
      </c>
      <c r="BG1664" s="5">
        <v>1</v>
      </c>
      <c r="BH1664" s="5" t="s">
        <v>1537</v>
      </c>
      <c r="BI1664" s="289"/>
      <c r="BJ1664" s="297">
        <v>17</v>
      </c>
      <c r="BK1664" s="297">
        <v>36</v>
      </c>
    </row>
    <row r="1665" spans="1:63" x14ac:dyDescent="0.2">
      <c r="A1665" s="291" t="s">
        <v>5344</v>
      </c>
      <c r="B1665" s="292" t="s">
        <v>5345</v>
      </c>
      <c r="C1665" s="340">
        <v>195</v>
      </c>
      <c r="D1665" s="341">
        <v>258</v>
      </c>
      <c r="E1665" s="341">
        <v>306</v>
      </c>
      <c r="F1665" s="341">
        <v>312</v>
      </c>
      <c r="G1665" s="341">
        <v>323</v>
      </c>
      <c r="H1665" s="341">
        <v>360</v>
      </c>
      <c r="I1665" s="342">
        <v>459</v>
      </c>
      <c r="J1665" s="340">
        <v>14</v>
      </c>
      <c r="K1665" s="341">
        <v>27</v>
      </c>
      <c r="L1665" s="341">
        <v>74</v>
      </c>
      <c r="M1665" s="341">
        <v>158</v>
      </c>
      <c r="N1665" s="340">
        <v>195</v>
      </c>
      <c r="O1665" s="341">
        <v>337</v>
      </c>
      <c r="P1665" s="341">
        <v>364</v>
      </c>
      <c r="Q1665" s="343">
        <v>337</v>
      </c>
      <c r="R1665" s="344">
        <v>364</v>
      </c>
      <c r="S1665" s="344">
        <v>402</v>
      </c>
      <c r="T1665" s="344">
        <v>454</v>
      </c>
      <c r="U1665" s="344">
        <v>435</v>
      </c>
      <c r="V1665" s="344">
        <v>435</v>
      </c>
      <c r="W1665" s="344">
        <v>25</v>
      </c>
      <c r="X1665" s="383">
        <v>28</v>
      </c>
      <c r="Y1665" s="384">
        <v>0.12</v>
      </c>
      <c r="Z1665" s="384">
        <v>0.25</v>
      </c>
      <c r="AA1665" s="384">
        <v>0.25</v>
      </c>
      <c r="AB1665" s="385">
        <v>0</v>
      </c>
      <c r="AC1665" s="385"/>
      <c r="AD1665" s="385">
        <v>66</v>
      </c>
      <c r="AE1665" s="385">
        <v>0</v>
      </c>
      <c r="AF1665" s="405">
        <v>0</v>
      </c>
      <c r="AG1665" s="333" t="s">
        <v>2539</v>
      </c>
      <c r="AH1665" s="388" t="s">
        <v>2538</v>
      </c>
      <c r="AI1665" s="388" t="s">
        <v>2539</v>
      </c>
      <c r="AJ1665" s="389">
        <v>12</v>
      </c>
      <c r="AK1665" s="390">
        <v>33</v>
      </c>
      <c r="AL1665" s="333">
        <v>39</v>
      </c>
      <c r="AM1665" s="333">
        <v>11.160300925925926</v>
      </c>
      <c r="AN1665" s="440">
        <v>78.962083333333339</v>
      </c>
      <c r="AO1665" s="389">
        <v>30.489583333333332</v>
      </c>
      <c r="AP1665" s="388">
        <v>8.25</v>
      </c>
      <c r="AQ1665" s="389">
        <v>2</v>
      </c>
      <c r="AR1665" s="389">
        <v>2</v>
      </c>
      <c r="AS1665" s="389">
        <v>0</v>
      </c>
      <c r="AT1665" s="389">
        <v>0</v>
      </c>
      <c r="AU1665" s="389">
        <v>2</v>
      </c>
      <c r="AV1665" s="389">
        <v>4</v>
      </c>
      <c r="AW1665" s="350">
        <v>1</v>
      </c>
      <c r="AX1665" s="391">
        <v>1</v>
      </c>
      <c r="AY1665" s="83">
        <v>15</v>
      </c>
      <c r="AZ1665" s="5">
        <v>0</v>
      </c>
      <c r="BA1665" s="5" t="s">
        <v>1537</v>
      </c>
      <c r="BB1665" s="5" t="s">
        <v>1537</v>
      </c>
      <c r="BC1665" s="5" t="s">
        <v>1537</v>
      </c>
      <c r="BD1665" s="4" t="s">
        <v>3612</v>
      </c>
      <c r="BE1665" s="5">
        <v>0</v>
      </c>
      <c r="BF1665" s="5">
        <v>0</v>
      </c>
      <c r="BG1665" s="5">
        <v>1</v>
      </c>
      <c r="BH1665" s="5" t="s">
        <v>1537</v>
      </c>
      <c r="BI1665" s="289"/>
      <c r="BJ1665" s="297">
        <v>14</v>
      </c>
      <c r="BK1665" s="297">
        <v>33</v>
      </c>
    </row>
    <row r="1666" spans="1:63" x14ac:dyDescent="0.2">
      <c r="A1666" s="291" t="s">
        <v>5346</v>
      </c>
      <c r="B1666" s="292" t="s">
        <v>5347</v>
      </c>
      <c r="C1666" s="340">
        <v>262</v>
      </c>
      <c r="D1666" s="341">
        <v>323</v>
      </c>
      <c r="E1666" s="341">
        <v>373</v>
      </c>
      <c r="F1666" s="341">
        <v>381</v>
      </c>
      <c r="G1666" s="341">
        <v>394</v>
      </c>
      <c r="H1666" s="341">
        <v>435</v>
      </c>
      <c r="I1666" s="342">
        <v>537</v>
      </c>
      <c r="J1666" s="340">
        <v>18</v>
      </c>
      <c r="K1666" s="341">
        <v>40</v>
      </c>
      <c r="L1666" s="341">
        <v>76</v>
      </c>
      <c r="M1666" s="341">
        <v>161</v>
      </c>
      <c r="N1666" s="340">
        <v>262</v>
      </c>
      <c r="O1666" s="341">
        <v>404</v>
      </c>
      <c r="P1666" s="341">
        <v>438</v>
      </c>
      <c r="Q1666" s="343">
        <v>404</v>
      </c>
      <c r="R1666" s="344">
        <v>438</v>
      </c>
      <c r="S1666" s="344">
        <v>483</v>
      </c>
      <c r="T1666" s="344">
        <v>534</v>
      </c>
      <c r="U1666" s="344">
        <v>518</v>
      </c>
      <c r="V1666" s="344">
        <v>518</v>
      </c>
      <c r="W1666" s="344">
        <v>25</v>
      </c>
      <c r="X1666" s="383">
        <v>28</v>
      </c>
      <c r="Y1666" s="384">
        <v>0.12</v>
      </c>
      <c r="Z1666" s="384">
        <v>0.25</v>
      </c>
      <c r="AA1666" s="384">
        <v>0.25</v>
      </c>
      <c r="AB1666" s="385">
        <v>0</v>
      </c>
      <c r="AC1666" s="385"/>
      <c r="AD1666" s="385">
        <v>66</v>
      </c>
      <c r="AE1666" s="385">
        <v>0</v>
      </c>
      <c r="AF1666" s="405">
        <v>0</v>
      </c>
      <c r="AG1666" s="333" t="s">
        <v>2539</v>
      </c>
      <c r="AH1666" s="388" t="s">
        <v>2538</v>
      </c>
      <c r="AI1666" s="388" t="s">
        <v>2539</v>
      </c>
      <c r="AJ1666" s="389">
        <v>15</v>
      </c>
      <c r="AK1666" s="390">
        <v>33</v>
      </c>
      <c r="AL1666" s="333">
        <v>36</v>
      </c>
      <c r="AM1666" s="333">
        <v>11.160300925925926</v>
      </c>
      <c r="AN1666" s="440">
        <v>78.962083333333339</v>
      </c>
      <c r="AO1666" s="389">
        <v>30.489583333333332</v>
      </c>
      <c r="AP1666" s="388">
        <v>8.25</v>
      </c>
      <c r="AQ1666" s="389">
        <v>2</v>
      </c>
      <c r="AR1666" s="389">
        <v>2</v>
      </c>
      <c r="AS1666" s="389">
        <v>0</v>
      </c>
      <c r="AT1666" s="389">
        <v>0</v>
      </c>
      <c r="AU1666" s="389">
        <v>2</v>
      </c>
      <c r="AV1666" s="389">
        <v>4</v>
      </c>
      <c r="AW1666" s="350">
        <v>1</v>
      </c>
      <c r="AX1666" s="391">
        <v>1</v>
      </c>
      <c r="AY1666" s="83">
        <v>15</v>
      </c>
      <c r="AZ1666" s="5">
        <v>0</v>
      </c>
      <c r="BA1666" s="5" t="s">
        <v>1537</v>
      </c>
      <c r="BB1666" s="5" t="s">
        <v>1537</v>
      </c>
      <c r="BC1666" s="5" t="s">
        <v>1537</v>
      </c>
      <c r="BD1666" s="4" t="s">
        <v>3612</v>
      </c>
      <c r="BE1666" s="5">
        <v>0</v>
      </c>
      <c r="BF1666" s="5">
        <v>0</v>
      </c>
      <c r="BG1666" s="5">
        <v>1</v>
      </c>
      <c r="BH1666" s="5" t="s">
        <v>1537</v>
      </c>
      <c r="BI1666" s="289"/>
      <c r="BJ1666" s="297">
        <v>18</v>
      </c>
      <c r="BK1666" s="297">
        <v>40</v>
      </c>
    </row>
    <row r="1667" spans="1:63" x14ac:dyDescent="0.2">
      <c r="A1667" s="291" t="s">
        <v>527</v>
      </c>
      <c r="B1667" s="292" t="s">
        <v>2573</v>
      </c>
      <c r="C1667" s="340">
        <v>202</v>
      </c>
      <c r="D1667" s="341">
        <v>267</v>
      </c>
      <c r="E1667" s="341">
        <v>317</v>
      </c>
      <c r="F1667" s="341">
        <v>323</v>
      </c>
      <c r="G1667" s="341">
        <v>335</v>
      </c>
      <c r="H1667" s="341">
        <v>373</v>
      </c>
      <c r="I1667" s="342">
        <v>476</v>
      </c>
      <c r="J1667" s="340">
        <v>14</v>
      </c>
      <c r="K1667" s="341">
        <v>28</v>
      </c>
      <c r="L1667" s="341">
        <v>77</v>
      </c>
      <c r="M1667" s="341">
        <v>158</v>
      </c>
      <c r="N1667" s="340">
        <v>202</v>
      </c>
      <c r="O1667" s="341">
        <v>349</v>
      </c>
      <c r="P1667" s="341">
        <v>377</v>
      </c>
      <c r="Q1667" s="343">
        <v>349</v>
      </c>
      <c r="R1667" s="344">
        <v>377</v>
      </c>
      <c r="S1667" s="344">
        <v>417</v>
      </c>
      <c r="T1667" s="344">
        <v>470</v>
      </c>
      <c r="U1667" s="344">
        <v>451</v>
      </c>
      <c r="V1667" s="344">
        <v>451</v>
      </c>
      <c r="W1667" s="344">
        <v>25</v>
      </c>
      <c r="X1667" s="383">
        <v>28</v>
      </c>
      <c r="Y1667" s="384">
        <v>0.12</v>
      </c>
      <c r="Z1667" s="384">
        <v>0.25</v>
      </c>
      <c r="AA1667" s="384">
        <v>0.25</v>
      </c>
      <c r="AB1667" s="385">
        <v>0</v>
      </c>
      <c r="AC1667" s="385">
        <v>0</v>
      </c>
      <c r="AD1667" s="385">
        <v>66</v>
      </c>
      <c r="AE1667" s="385">
        <v>0</v>
      </c>
      <c r="AF1667" s="405">
        <v>0</v>
      </c>
      <c r="AG1667" s="333" t="s">
        <v>2539</v>
      </c>
      <c r="AH1667" s="388" t="s">
        <v>2538</v>
      </c>
      <c r="AI1667" s="388" t="s">
        <v>2539</v>
      </c>
      <c r="AJ1667" s="389">
        <v>12</v>
      </c>
      <c r="AK1667" s="390">
        <v>33</v>
      </c>
      <c r="AL1667" s="333">
        <v>42</v>
      </c>
      <c r="AM1667" s="333">
        <v>10.56861255787037</v>
      </c>
      <c r="AN1667" s="440">
        <v>83.369166666666672</v>
      </c>
      <c r="AO1667" s="389">
        <v>31.135416666666668</v>
      </c>
      <c r="AP1667" s="388">
        <v>9.625</v>
      </c>
      <c r="AQ1667" s="389">
        <v>2</v>
      </c>
      <c r="AR1667" s="389">
        <v>2</v>
      </c>
      <c r="AS1667" s="389">
        <v>0</v>
      </c>
      <c r="AT1667" s="389">
        <v>0</v>
      </c>
      <c r="AU1667" s="389">
        <v>3</v>
      </c>
      <c r="AV1667" s="389">
        <v>6</v>
      </c>
      <c r="AW1667" s="350">
        <v>1</v>
      </c>
      <c r="AX1667" s="391">
        <v>1</v>
      </c>
      <c r="AY1667" s="83">
        <v>16</v>
      </c>
      <c r="AZ1667" s="5">
        <v>0</v>
      </c>
      <c r="BA1667" s="5" t="s">
        <v>1537</v>
      </c>
      <c r="BB1667" s="5" t="s">
        <v>1537</v>
      </c>
      <c r="BC1667" s="5" t="s">
        <v>1537</v>
      </c>
      <c r="BD1667" s="4" t="s">
        <v>3612</v>
      </c>
      <c r="BE1667" s="5">
        <v>0</v>
      </c>
      <c r="BF1667" s="5">
        <v>0</v>
      </c>
      <c r="BG1667" s="5">
        <v>1</v>
      </c>
      <c r="BH1667" s="5" t="s">
        <v>1537</v>
      </c>
      <c r="BI1667" s="289"/>
      <c r="BJ1667" s="297">
        <v>14</v>
      </c>
      <c r="BK1667" s="297">
        <v>34</v>
      </c>
    </row>
    <row r="1668" spans="1:63" x14ac:dyDescent="0.2">
      <c r="A1668" s="291" t="s">
        <v>566</v>
      </c>
      <c r="B1668" s="292" t="s">
        <v>2610</v>
      </c>
      <c r="C1668" s="340">
        <v>272</v>
      </c>
      <c r="D1668" s="341">
        <v>335</v>
      </c>
      <c r="E1668" s="341">
        <v>387</v>
      </c>
      <c r="F1668" s="341">
        <v>395</v>
      </c>
      <c r="G1668" s="341">
        <v>408</v>
      </c>
      <c r="H1668" s="341">
        <v>451</v>
      </c>
      <c r="I1668" s="342">
        <v>556</v>
      </c>
      <c r="J1668" s="340">
        <v>19</v>
      </c>
      <c r="K1668" s="341">
        <v>41</v>
      </c>
      <c r="L1668" s="341">
        <v>79</v>
      </c>
      <c r="M1668" s="341">
        <v>161</v>
      </c>
      <c r="N1668" s="340">
        <v>272</v>
      </c>
      <c r="O1668" s="341">
        <v>419</v>
      </c>
      <c r="P1668" s="341">
        <v>454</v>
      </c>
      <c r="Q1668" s="343">
        <v>419</v>
      </c>
      <c r="R1668" s="344">
        <v>454</v>
      </c>
      <c r="S1668" s="344">
        <v>501</v>
      </c>
      <c r="T1668" s="344">
        <v>553</v>
      </c>
      <c r="U1668" s="344">
        <v>537</v>
      </c>
      <c r="V1668" s="344">
        <v>537</v>
      </c>
      <c r="W1668" s="344">
        <v>25</v>
      </c>
      <c r="X1668" s="383">
        <v>28</v>
      </c>
      <c r="Y1668" s="384">
        <v>0.12</v>
      </c>
      <c r="Z1668" s="384">
        <v>0.25</v>
      </c>
      <c r="AA1668" s="384">
        <v>0.25</v>
      </c>
      <c r="AB1668" s="385">
        <v>0</v>
      </c>
      <c r="AC1668" s="385">
        <v>0</v>
      </c>
      <c r="AD1668" s="385">
        <v>66</v>
      </c>
      <c r="AE1668" s="385">
        <v>0</v>
      </c>
      <c r="AF1668" s="405">
        <v>0</v>
      </c>
      <c r="AG1668" s="333" t="s">
        <v>2539</v>
      </c>
      <c r="AH1668" s="388" t="s">
        <v>2538</v>
      </c>
      <c r="AI1668" s="388" t="s">
        <v>2539</v>
      </c>
      <c r="AJ1668" s="389">
        <v>15</v>
      </c>
      <c r="AK1668" s="390">
        <v>33</v>
      </c>
      <c r="AL1668" s="333">
        <v>42</v>
      </c>
      <c r="AM1668" s="333">
        <v>13.007523148148149</v>
      </c>
      <c r="AN1668" s="440">
        <v>95.327083333333334</v>
      </c>
      <c r="AO1668" s="389">
        <v>36.177083333333329</v>
      </c>
      <c r="AP1668" s="388">
        <v>9.625</v>
      </c>
      <c r="AQ1668" s="389">
        <v>2</v>
      </c>
      <c r="AR1668" s="389">
        <v>2</v>
      </c>
      <c r="AS1668" s="389">
        <v>0</v>
      </c>
      <c r="AT1668" s="389">
        <v>0</v>
      </c>
      <c r="AU1668" s="389">
        <v>3</v>
      </c>
      <c r="AV1668" s="389">
        <v>6</v>
      </c>
      <c r="AW1668" s="350">
        <v>1</v>
      </c>
      <c r="AX1668" s="391">
        <v>1</v>
      </c>
      <c r="AY1668" s="83">
        <v>17</v>
      </c>
      <c r="AZ1668" s="5">
        <v>0</v>
      </c>
      <c r="BA1668" s="5" t="s">
        <v>1537</v>
      </c>
      <c r="BB1668" s="5" t="s">
        <v>1537</v>
      </c>
      <c r="BC1668" s="5" t="s">
        <v>1537</v>
      </c>
      <c r="BD1668" s="4" t="s">
        <v>3612</v>
      </c>
      <c r="BE1668" s="5">
        <v>0</v>
      </c>
      <c r="BF1668" s="5">
        <v>0</v>
      </c>
      <c r="BG1668" s="5">
        <v>1</v>
      </c>
      <c r="BH1668" s="5" t="s">
        <v>1537</v>
      </c>
      <c r="BI1668" s="289"/>
      <c r="BJ1668" s="297">
        <v>19</v>
      </c>
      <c r="BK1668" s="297">
        <v>41</v>
      </c>
    </row>
    <row r="1669" spans="1:63" x14ac:dyDescent="0.2">
      <c r="A1669" s="291" t="s">
        <v>4764</v>
      </c>
      <c r="B1669" s="292" t="s">
        <v>4766</v>
      </c>
      <c r="C1669" s="340">
        <v>121</v>
      </c>
      <c r="D1669" s="341">
        <v>144</v>
      </c>
      <c r="E1669" s="341">
        <v>163</v>
      </c>
      <c r="F1669" s="341">
        <v>166</v>
      </c>
      <c r="G1669" s="341">
        <v>172</v>
      </c>
      <c r="H1669" s="341">
        <v>189</v>
      </c>
      <c r="I1669" s="342">
        <v>228</v>
      </c>
      <c r="J1669" s="340">
        <v>6</v>
      </c>
      <c r="K1669" s="341">
        <v>11</v>
      </c>
      <c r="L1669" s="341">
        <v>30</v>
      </c>
      <c r="M1669" s="341">
        <v>59</v>
      </c>
      <c r="N1669" s="340">
        <v>121</v>
      </c>
      <c r="O1669" s="341">
        <v>182</v>
      </c>
      <c r="P1669" s="341">
        <v>198</v>
      </c>
      <c r="Q1669" s="343">
        <v>182</v>
      </c>
      <c r="R1669" s="344">
        <v>198</v>
      </c>
      <c r="S1669" s="344">
        <v>217</v>
      </c>
      <c r="T1669" s="344">
        <v>226</v>
      </c>
      <c r="U1669" s="344">
        <v>248</v>
      </c>
      <c r="V1669" s="344">
        <v>248</v>
      </c>
      <c r="W1669" s="344">
        <v>25</v>
      </c>
      <c r="X1669" s="383">
        <v>28</v>
      </c>
      <c r="Y1669" s="384">
        <v>0.12</v>
      </c>
      <c r="Z1669" s="384">
        <v>0.25</v>
      </c>
      <c r="AA1669" s="384">
        <v>0.25</v>
      </c>
      <c r="AB1669" s="385">
        <v>0</v>
      </c>
      <c r="AC1669" s="385">
        <v>0</v>
      </c>
      <c r="AD1669" s="385">
        <v>44</v>
      </c>
      <c r="AE1669" s="385">
        <v>0</v>
      </c>
      <c r="AF1669" s="405">
        <v>0</v>
      </c>
      <c r="AG1669" s="333" t="s">
        <v>3972</v>
      </c>
      <c r="AH1669" s="388" t="s">
        <v>2538</v>
      </c>
      <c r="AI1669" s="388" t="s">
        <v>2539</v>
      </c>
      <c r="AJ1669" s="389">
        <v>12</v>
      </c>
      <c r="AK1669" s="390">
        <v>36</v>
      </c>
      <c r="AL1669" s="333">
        <v>12</v>
      </c>
      <c r="AM1669" s="333">
        <v>3.3407479745370372</v>
      </c>
      <c r="AN1669" s="440">
        <v>33.061666666666667</v>
      </c>
      <c r="AO1669" s="389">
        <v>14.041666666666668</v>
      </c>
      <c r="AP1669" s="388">
        <v>3.75</v>
      </c>
      <c r="AQ1669" s="389">
        <v>2</v>
      </c>
      <c r="AR1669" s="389">
        <v>2</v>
      </c>
      <c r="AS1669" s="389">
        <v>0</v>
      </c>
      <c r="AT1669" s="389">
        <v>0</v>
      </c>
      <c r="AU1669" s="389">
        <v>0</v>
      </c>
      <c r="AV1669" s="389">
        <v>4</v>
      </c>
      <c r="AW1669" s="350">
        <v>1</v>
      </c>
      <c r="AX1669" s="391">
        <v>1</v>
      </c>
      <c r="AY1669" s="83">
        <v>14</v>
      </c>
      <c r="AZ1669" s="5">
        <v>0</v>
      </c>
      <c r="BA1669" s="5" t="s">
        <v>1537</v>
      </c>
      <c r="BB1669" s="5" t="s">
        <v>1537</v>
      </c>
      <c r="BC1669" s="5" t="s">
        <v>1537</v>
      </c>
      <c r="BD1669" s="4" t="s">
        <v>3612</v>
      </c>
      <c r="BE1669" s="5">
        <v>0</v>
      </c>
      <c r="BF1669" s="5">
        <v>0</v>
      </c>
      <c r="BG1669" s="5">
        <v>1</v>
      </c>
      <c r="BH1669" s="5" t="s">
        <v>1537</v>
      </c>
      <c r="BI1669" s="289" t="s">
        <v>1537</v>
      </c>
      <c r="BJ1669" s="297">
        <v>6</v>
      </c>
      <c r="BK1669" s="297">
        <v>18</v>
      </c>
    </row>
    <row r="1670" spans="1:63" x14ac:dyDescent="0.2">
      <c r="A1670" s="291" t="s">
        <v>4779</v>
      </c>
      <c r="B1670" s="292" t="s">
        <v>4777</v>
      </c>
      <c r="C1670" s="340">
        <v>169</v>
      </c>
      <c r="D1670" s="341">
        <v>192</v>
      </c>
      <c r="E1670" s="341">
        <v>212</v>
      </c>
      <c r="F1670" s="341">
        <v>216</v>
      </c>
      <c r="G1670" s="341">
        <v>222</v>
      </c>
      <c r="H1670" s="341">
        <v>245</v>
      </c>
      <c r="I1670" s="342">
        <v>286</v>
      </c>
      <c r="J1670" s="340">
        <v>9</v>
      </c>
      <c r="K1670" s="341">
        <v>17</v>
      </c>
      <c r="L1670" s="341">
        <v>31</v>
      </c>
      <c r="M1670" s="341">
        <v>62</v>
      </c>
      <c r="N1670" s="340">
        <v>169</v>
      </c>
      <c r="O1670" s="341">
        <v>233</v>
      </c>
      <c r="P1670" s="341">
        <v>252</v>
      </c>
      <c r="Q1670" s="343">
        <v>233</v>
      </c>
      <c r="R1670" s="344">
        <v>252</v>
      </c>
      <c r="S1670" s="344">
        <v>277</v>
      </c>
      <c r="T1670" s="344">
        <v>285</v>
      </c>
      <c r="U1670" s="344">
        <v>311</v>
      </c>
      <c r="V1670" s="344">
        <v>311</v>
      </c>
      <c r="W1670" s="344">
        <v>25</v>
      </c>
      <c r="X1670" s="383">
        <v>28</v>
      </c>
      <c r="Y1670" s="384">
        <v>0.12</v>
      </c>
      <c r="Z1670" s="384">
        <v>0.25</v>
      </c>
      <c r="AA1670" s="384">
        <v>0.25</v>
      </c>
      <c r="AB1670" s="385">
        <v>0</v>
      </c>
      <c r="AC1670" s="385">
        <v>0</v>
      </c>
      <c r="AD1670" s="385">
        <v>44</v>
      </c>
      <c r="AE1670" s="385">
        <v>0</v>
      </c>
      <c r="AF1670" s="405">
        <v>0</v>
      </c>
      <c r="AG1670" s="333" t="s">
        <v>3972</v>
      </c>
      <c r="AH1670" s="388" t="s">
        <v>2538</v>
      </c>
      <c r="AI1670" s="388" t="s">
        <v>2539</v>
      </c>
      <c r="AJ1670" s="389">
        <v>15</v>
      </c>
      <c r="AK1670" s="390">
        <v>36</v>
      </c>
      <c r="AL1670" s="333">
        <v>12</v>
      </c>
      <c r="AM1670" s="333">
        <v>4.1116898148148149</v>
      </c>
      <c r="AN1670" s="440">
        <v>37.622083333333336</v>
      </c>
      <c r="AO1670" s="389">
        <v>16.114583333333332</v>
      </c>
      <c r="AP1670" s="388">
        <v>3.75</v>
      </c>
      <c r="AQ1670" s="389">
        <v>2</v>
      </c>
      <c r="AR1670" s="389">
        <v>2</v>
      </c>
      <c r="AS1670" s="389">
        <v>0</v>
      </c>
      <c r="AT1670" s="389">
        <v>0</v>
      </c>
      <c r="AU1670" s="389">
        <v>0</v>
      </c>
      <c r="AV1670" s="389">
        <v>4</v>
      </c>
      <c r="AW1670" s="350">
        <v>1</v>
      </c>
      <c r="AX1670" s="391">
        <v>1</v>
      </c>
      <c r="AY1670" s="83">
        <v>15</v>
      </c>
      <c r="AZ1670" s="5">
        <v>0</v>
      </c>
      <c r="BA1670" s="5" t="s">
        <v>1537</v>
      </c>
      <c r="BB1670" s="5" t="s">
        <v>1537</v>
      </c>
      <c r="BC1670" s="5" t="s">
        <v>1537</v>
      </c>
      <c r="BD1670" s="4" t="s">
        <v>3612</v>
      </c>
      <c r="BE1670" s="5">
        <v>0</v>
      </c>
      <c r="BF1670" s="5">
        <v>0</v>
      </c>
      <c r="BG1670" s="5">
        <v>1</v>
      </c>
      <c r="BH1670" s="5" t="s">
        <v>1537</v>
      </c>
      <c r="BI1670" s="289" t="s">
        <v>1537</v>
      </c>
      <c r="BJ1670" s="297">
        <v>9</v>
      </c>
      <c r="BK1670" s="297">
        <v>23</v>
      </c>
    </row>
    <row r="1671" spans="1:63" x14ac:dyDescent="0.2">
      <c r="A1671" s="291" t="s">
        <v>4780</v>
      </c>
      <c r="B1671" s="292" t="s">
        <v>4778</v>
      </c>
      <c r="C1671" s="340">
        <v>191</v>
      </c>
      <c r="D1671" s="341">
        <v>200</v>
      </c>
      <c r="E1671" s="341">
        <v>219</v>
      </c>
      <c r="F1671" s="341">
        <v>222</v>
      </c>
      <c r="G1671" s="341">
        <v>230</v>
      </c>
      <c r="H1671" s="341">
        <v>252</v>
      </c>
      <c r="I1671" s="342">
        <v>292</v>
      </c>
      <c r="J1671" s="340">
        <v>12</v>
      </c>
      <c r="K1671" s="341">
        <v>24</v>
      </c>
      <c r="L1671" s="341">
        <v>31</v>
      </c>
      <c r="M1671" s="341">
        <v>61</v>
      </c>
      <c r="N1671" s="340">
        <v>191</v>
      </c>
      <c r="O1671" s="341">
        <v>239</v>
      </c>
      <c r="P1671" s="341">
        <v>258</v>
      </c>
      <c r="Q1671" s="343">
        <v>239</v>
      </c>
      <c r="R1671" s="344">
        <v>258</v>
      </c>
      <c r="S1671" s="344">
        <v>285</v>
      </c>
      <c r="T1671" s="344">
        <v>291</v>
      </c>
      <c r="U1671" s="344">
        <v>318</v>
      </c>
      <c r="V1671" s="344">
        <v>318</v>
      </c>
      <c r="W1671" s="344">
        <v>25</v>
      </c>
      <c r="X1671" s="383">
        <v>28</v>
      </c>
      <c r="Y1671" s="384">
        <v>0.12</v>
      </c>
      <c r="Z1671" s="384">
        <v>0.25</v>
      </c>
      <c r="AA1671" s="384">
        <v>0.25</v>
      </c>
      <c r="AB1671" s="385">
        <v>0</v>
      </c>
      <c r="AC1671" s="385">
        <v>0</v>
      </c>
      <c r="AD1671" s="385">
        <v>44</v>
      </c>
      <c r="AE1671" s="385">
        <v>0</v>
      </c>
      <c r="AF1671" s="405">
        <v>0</v>
      </c>
      <c r="AG1671" s="333" t="s">
        <v>3972</v>
      </c>
      <c r="AH1671" s="388" t="s">
        <v>2538</v>
      </c>
      <c r="AI1671" s="388" t="s">
        <v>2539</v>
      </c>
      <c r="AJ1671" s="389">
        <v>24</v>
      </c>
      <c r="AK1671" s="390">
        <v>36</v>
      </c>
      <c r="AL1671" s="333">
        <v>12</v>
      </c>
      <c r="AM1671" s="333">
        <v>6.4245153356481479</v>
      </c>
      <c r="AN1671" s="440">
        <v>51.303333333333342</v>
      </c>
      <c r="AO1671" s="389">
        <v>22.333333333333336</v>
      </c>
      <c r="AP1671" s="388">
        <v>3.75</v>
      </c>
      <c r="AQ1671" s="389">
        <v>2</v>
      </c>
      <c r="AR1671" s="389">
        <v>2</v>
      </c>
      <c r="AS1671" s="389">
        <v>0</v>
      </c>
      <c r="AT1671" s="389">
        <v>0</v>
      </c>
      <c r="AU1671" s="389">
        <v>0</v>
      </c>
      <c r="AV1671" s="389">
        <v>4</v>
      </c>
      <c r="AW1671" s="350">
        <v>1</v>
      </c>
      <c r="AX1671" s="391">
        <v>1</v>
      </c>
      <c r="AY1671" s="83">
        <v>16</v>
      </c>
      <c r="AZ1671" s="5">
        <v>0</v>
      </c>
      <c r="BA1671" s="5" t="s">
        <v>1537</v>
      </c>
      <c r="BB1671" s="5" t="s">
        <v>1537</v>
      </c>
      <c r="BC1671" s="5" t="s">
        <v>1537</v>
      </c>
      <c r="BD1671" s="4" t="s">
        <v>3612</v>
      </c>
      <c r="BE1671" s="5">
        <v>0</v>
      </c>
      <c r="BF1671" s="5">
        <v>0</v>
      </c>
      <c r="BG1671" s="5">
        <v>1</v>
      </c>
      <c r="BH1671" s="354" t="s">
        <v>1537</v>
      </c>
      <c r="BI1671" s="289" t="s">
        <v>1537</v>
      </c>
      <c r="BJ1671" s="297">
        <v>12</v>
      </c>
      <c r="BK1671" s="297">
        <v>23</v>
      </c>
    </row>
    <row r="1672" spans="1:63" x14ac:dyDescent="0.2">
      <c r="A1672" s="291" t="s">
        <v>579</v>
      </c>
      <c r="B1672" s="292" t="s">
        <v>2616</v>
      </c>
      <c r="C1672" s="340">
        <v>124</v>
      </c>
      <c r="D1672" s="341">
        <v>150</v>
      </c>
      <c r="E1672" s="341">
        <v>170</v>
      </c>
      <c r="F1672" s="341">
        <v>173</v>
      </c>
      <c r="G1672" s="341">
        <v>180</v>
      </c>
      <c r="H1672" s="341">
        <v>198</v>
      </c>
      <c r="I1672" s="342">
        <v>240</v>
      </c>
      <c r="J1672" s="340">
        <v>6</v>
      </c>
      <c r="K1672" s="341">
        <v>11</v>
      </c>
      <c r="L1672" s="341">
        <v>30</v>
      </c>
      <c r="M1672" s="341">
        <v>59</v>
      </c>
      <c r="N1672" s="340">
        <v>124</v>
      </c>
      <c r="O1672" s="341">
        <v>189</v>
      </c>
      <c r="P1672" s="341">
        <v>205</v>
      </c>
      <c r="Q1672" s="343">
        <v>189</v>
      </c>
      <c r="R1672" s="344">
        <v>205</v>
      </c>
      <c r="S1672" s="344">
        <v>226</v>
      </c>
      <c r="T1672" s="344">
        <v>237</v>
      </c>
      <c r="U1672" s="344">
        <v>257</v>
      </c>
      <c r="V1672" s="344">
        <v>257</v>
      </c>
      <c r="W1672" s="344">
        <v>25</v>
      </c>
      <c r="X1672" s="383">
        <v>28</v>
      </c>
      <c r="Y1672" s="384">
        <v>0.12</v>
      </c>
      <c r="Z1672" s="384">
        <v>0.25</v>
      </c>
      <c r="AA1672" s="384">
        <v>0.25</v>
      </c>
      <c r="AB1672" s="346">
        <v>0</v>
      </c>
      <c r="AC1672" s="385">
        <v>0</v>
      </c>
      <c r="AD1672" s="385">
        <v>44</v>
      </c>
      <c r="AE1672" s="385">
        <v>0</v>
      </c>
      <c r="AF1672" s="405">
        <v>0</v>
      </c>
      <c r="AG1672" s="333" t="s">
        <v>3972</v>
      </c>
      <c r="AH1672" s="388" t="s">
        <v>2538</v>
      </c>
      <c r="AI1672" s="388" t="s">
        <v>2539</v>
      </c>
      <c r="AJ1672" s="389">
        <v>12</v>
      </c>
      <c r="AK1672" s="390">
        <v>36</v>
      </c>
      <c r="AL1672" s="333">
        <v>15</v>
      </c>
      <c r="AM1672" s="333">
        <v>4.1588903356481479</v>
      </c>
      <c r="AN1672" s="440">
        <v>33.061666666666667</v>
      </c>
      <c r="AO1672" s="389">
        <v>14.041666666666668</v>
      </c>
      <c r="AP1672" s="388">
        <v>3.75</v>
      </c>
      <c r="AQ1672" s="389">
        <v>2</v>
      </c>
      <c r="AR1672" s="389">
        <v>2</v>
      </c>
      <c r="AS1672" s="389">
        <v>0</v>
      </c>
      <c r="AT1672" s="389">
        <v>0</v>
      </c>
      <c r="AU1672" s="389">
        <v>0</v>
      </c>
      <c r="AV1672" s="389">
        <v>4</v>
      </c>
      <c r="AW1672" s="350">
        <v>1</v>
      </c>
      <c r="AX1672" s="391">
        <v>1</v>
      </c>
      <c r="AY1672" s="83">
        <v>14</v>
      </c>
      <c r="AZ1672" s="5">
        <v>0</v>
      </c>
      <c r="BA1672" s="5" t="s">
        <v>1537</v>
      </c>
      <c r="BB1672" s="5" t="s">
        <v>1537</v>
      </c>
      <c r="BC1672" s="5" t="s">
        <v>1537</v>
      </c>
      <c r="BD1672" s="4" t="s">
        <v>3612</v>
      </c>
      <c r="BE1672" s="5">
        <v>0</v>
      </c>
      <c r="BF1672" s="5">
        <v>0</v>
      </c>
      <c r="BG1672" s="5">
        <v>1</v>
      </c>
      <c r="BH1672" s="354" t="s">
        <v>1537</v>
      </c>
      <c r="BI1672" s="289"/>
      <c r="BJ1672" s="297">
        <v>6</v>
      </c>
      <c r="BK1672" s="297">
        <v>18</v>
      </c>
    </row>
    <row r="1673" spans="1:63" x14ac:dyDescent="0.2">
      <c r="A1673" s="291" t="s">
        <v>1561</v>
      </c>
      <c r="B1673" s="292" t="s">
        <v>2639</v>
      </c>
      <c r="C1673" s="340">
        <v>169</v>
      </c>
      <c r="D1673" s="341">
        <v>192</v>
      </c>
      <c r="E1673" s="341">
        <v>212</v>
      </c>
      <c r="F1673" s="341">
        <v>216</v>
      </c>
      <c r="G1673" s="341">
        <v>222</v>
      </c>
      <c r="H1673" s="341">
        <v>245</v>
      </c>
      <c r="I1673" s="342">
        <v>286</v>
      </c>
      <c r="J1673" s="340">
        <v>9</v>
      </c>
      <c r="K1673" s="341">
        <v>17</v>
      </c>
      <c r="L1673" s="341">
        <v>31</v>
      </c>
      <c r="M1673" s="341">
        <v>62</v>
      </c>
      <c r="N1673" s="340">
        <v>169</v>
      </c>
      <c r="O1673" s="341">
        <v>233</v>
      </c>
      <c r="P1673" s="341">
        <v>252</v>
      </c>
      <c r="Q1673" s="343">
        <v>233</v>
      </c>
      <c r="R1673" s="344">
        <v>252</v>
      </c>
      <c r="S1673" s="344">
        <v>277</v>
      </c>
      <c r="T1673" s="344">
        <v>285</v>
      </c>
      <c r="U1673" s="344">
        <v>311</v>
      </c>
      <c r="V1673" s="344">
        <v>311</v>
      </c>
      <c r="W1673" s="344">
        <v>25</v>
      </c>
      <c r="X1673" s="383">
        <v>28</v>
      </c>
      <c r="Y1673" s="384">
        <v>0.12</v>
      </c>
      <c r="Z1673" s="384">
        <v>0.25</v>
      </c>
      <c r="AA1673" s="384">
        <v>0.25</v>
      </c>
      <c r="AB1673" s="346">
        <v>0</v>
      </c>
      <c r="AC1673" s="385">
        <v>0</v>
      </c>
      <c r="AD1673" s="385">
        <v>44</v>
      </c>
      <c r="AE1673" s="385">
        <v>0</v>
      </c>
      <c r="AF1673" s="405">
        <v>0</v>
      </c>
      <c r="AG1673" s="333" t="s">
        <v>3972</v>
      </c>
      <c r="AH1673" s="388" t="s">
        <v>2538</v>
      </c>
      <c r="AI1673" s="388" t="s">
        <v>2539</v>
      </c>
      <c r="AJ1673" s="389">
        <v>15</v>
      </c>
      <c r="AK1673" s="390">
        <v>36</v>
      </c>
      <c r="AL1673" s="333">
        <v>15</v>
      </c>
      <c r="AM1673" s="333">
        <v>5.1186342592592595</v>
      </c>
      <c r="AN1673" s="440">
        <v>37.622083333333336</v>
      </c>
      <c r="AO1673" s="389">
        <v>16.114583333333332</v>
      </c>
      <c r="AP1673" s="388">
        <v>3.75</v>
      </c>
      <c r="AQ1673" s="389">
        <v>2</v>
      </c>
      <c r="AR1673" s="389">
        <v>2</v>
      </c>
      <c r="AS1673" s="389">
        <v>0</v>
      </c>
      <c r="AT1673" s="389">
        <v>0</v>
      </c>
      <c r="AU1673" s="389">
        <v>0</v>
      </c>
      <c r="AV1673" s="389">
        <v>4</v>
      </c>
      <c r="AW1673" s="350">
        <v>1</v>
      </c>
      <c r="AX1673" s="391">
        <v>1</v>
      </c>
      <c r="AY1673" s="83">
        <v>15</v>
      </c>
      <c r="AZ1673" s="5">
        <v>0</v>
      </c>
      <c r="BA1673" s="5" t="s">
        <v>1537</v>
      </c>
      <c r="BB1673" s="5" t="s">
        <v>1537</v>
      </c>
      <c r="BC1673" s="5" t="s">
        <v>1537</v>
      </c>
      <c r="BD1673" s="4" t="s">
        <v>3612</v>
      </c>
      <c r="BE1673" s="5">
        <v>0</v>
      </c>
      <c r="BF1673" s="5">
        <v>0</v>
      </c>
      <c r="BG1673" s="5">
        <v>1</v>
      </c>
      <c r="BH1673" s="354" t="s">
        <v>1537</v>
      </c>
      <c r="BI1673" s="289"/>
      <c r="BJ1673" s="297">
        <v>9</v>
      </c>
      <c r="BK1673" s="297">
        <v>23</v>
      </c>
    </row>
    <row r="1674" spans="1:63" x14ac:dyDescent="0.2">
      <c r="A1674" s="291" t="s">
        <v>582</v>
      </c>
      <c r="B1674" s="292" t="s">
        <v>2658</v>
      </c>
      <c r="C1674" s="340">
        <v>178</v>
      </c>
      <c r="D1674" s="341">
        <v>200</v>
      </c>
      <c r="E1674" s="341">
        <v>219</v>
      </c>
      <c r="F1674" s="341">
        <v>222</v>
      </c>
      <c r="G1674" s="341">
        <v>230</v>
      </c>
      <c r="H1674" s="341">
        <v>252</v>
      </c>
      <c r="I1674" s="342">
        <v>292</v>
      </c>
      <c r="J1674" s="340">
        <v>12</v>
      </c>
      <c r="K1674" s="341">
        <v>24</v>
      </c>
      <c r="L1674" s="341">
        <v>31</v>
      </c>
      <c r="M1674" s="341">
        <v>61</v>
      </c>
      <c r="N1674" s="340">
        <v>178</v>
      </c>
      <c r="O1674" s="341">
        <v>239</v>
      </c>
      <c r="P1674" s="341">
        <v>258</v>
      </c>
      <c r="Q1674" s="343">
        <v>239</v>
      </c>
      <c r="R1674" s="344">
        <v>258</v>
      </c>
      <c r="S1674" s="344">
        <v>285</v>
      </c>
      <c r="T1674" s="344">
        <v>291</v>
      </c>
      <c r="U1674" s="344">
        <v>318</v>
      </c>
      <c r="V1674" s="344">
        <v>318</v>
      </c>
      <c r="W1674" s="344">
        <v>25</v>
      </c>
      <c r="X1674" s="383">
        <v>28</v>
      </c>
      <c r="Y1674" s="384">
        <v>0.12</v>
      </c>
      <c r="Z1674" s="384">
        <v>0.25</v>
      </c>
      <c r="AA1674" s="384">
        <v>0.25</v>
      </c>
      <c r="AB1674" s="385">
        <v>0</v>
      </c>
      <c r="AC1674" s="385">
        <v>0</v>
      </c>
      <c r="AD1674" s="385">
        <v>44</v>
      </c>
      <c r="AE1674" s="385">
        <v>0</v>
      </c>
      <c r="AF1674" s="405">
        <v>0</v>
      </c>
      <c r="AG1674" s="333" t="s">
        <v>3972</v>
      </c>
      <c r="AH1674" s="388" t="s">
        <v>2538</v>
      </c>
      <c r="AI1674" s="388" t="s">
        <v>2539</v>
      </c>
      <c r="AJ1674" s="389">
        <v>24</v>
      </c>
      <c r="AK1674" s="390">
        <v>36</v>
      </c>
      <c r="AL1674" s="333">
        <v>15</v>
      </c>
      <c r="AM1674" s="333">
        <v>7.9978660300925926</v>
      </c>
      <c r="AN1674" s="440">
        <v>51.303333333333342</v>
      </c>
      <c r="AO1674" s="389">
        <v>22.333333333333336</v>
      </c>
      <c r="AP1674" s="388">
        <v>3.75</v>
      </c>
      <c r="AQ1674" s="389">
        <v>2</v>
      </c>
      <c r="AR1674" s="389">
        <v>2</v>
      </c>
      <c r="AS1674" s="389">
        <v>0</v>
      </c>
      <c r="AT1674" s="389">
        <v>0</v>
      </c>
      <c r="AU1674" s="389">
        <v>0</v>
      </c>
      <c r="AV1674" s="389">
        <v>4</v>
      </c>
      <c r="AW1674" s="350">
        <v>1</v>
      </c>
      <c r="AX1674" s="391">
        <v>1</v>
      </c>
      <c r="AY1674" s="83">
        <v>16</v>
      </c>
      <c r="AZ1674" s="5">
        <v>0</v>
      </c>
      <c r="BA1674" s="5" t="s">
        <v>1537</v>
      </c>
      <c r="BB1674" s="5" t="s">
        <v>1537</v>
      </c>
      <c r="BC1674" s="5" t="s">
        <v>1537</v>
      </c>
      <c r="BD1674" s="4" t="s">
        <v>3612</v>
      </c>
      <c r="BE1674" s="5">
        <v>0</v>
      </c>
      <c r="BF1674" s="5">
        <v>0</v>
      </c>
      <c r="BG1674" s="5">
        <v>1</v>
      </c>
      <c r="BH1674" s="354" t="s">
        <v>1537</v>
      </c>
      <c r="BI1674" s="289"/>
      <c r="BJ1674" s="297">
        <v>12</v>
      </c>
      <c r="BK1674" s="297">
        <v>23</v>
      </c>
    </row>
    <row r="1675" spans="1:63" x14ac:dyDescent="0.2">
      <c r="A1675" s="291" t="s">
        <v>591</v>
      </c>
      <c r="B1675" s="292" t="s">
        <v>2622</v>
      </c>
      <c r="C1675" s="340">
        <v>126</v>
      </c>
      <c r="D1675" s="341">
        <v>155</v>
      </c>
      <c r="E1675" s="341">
        <v>177</v>
      </c>
      <c r="F1675" s="341">
        <v>180</v>
      </c>
      <c r="G1675" s="341">
        <v>187</v>
      </c>
      <c r="H1675" s="341">
        <v>206</v>
      </c>
      <c r="I1675" s="342">
        <v>252</v>
      </c>
      <c r="J1675" s="340">
        <v>6</v>
      </c>
      <c r="K1675" s="341">
        <v>11</v>
      </c>
      <c r="L1675" s="341">
        <v>36</v>
      </c>
      <c r="M1675" s="341">
        <v>72</v>
      </c>
      <c r="N1675" s="340">
        <v>126</v>
      </c>
      <c r="O1675" s="341">
        <v>196</v>
      </c>
      <c r="P1675" s="341">
        <v>211</v>
      </c>
      <c r="Q1675" s="343">
        <v>196</v>
      </c>
      <c r="R1675" s="344">
        <v>211</v>
      </c>
      <c r="S1675" s="344">
        <v>234</v>
      </c>
      <c r="T1675" s="344">
        <v>247</v>
      </c>
      <c r="U1675" s="344">
        <v>265</v>
      </c>
      <c r="V1675" s="344">
        <v>265</v>
      </c>
      <c r="W1675" s="344">
        <v>25</v>
      </c>
      <c r="X1675" s="383">
        <v>28</v>
      </c>
      <c r="Y1675" s="384">
        <v>0.12</v>
      </c>
      <c r="Z1675" s="384">
        <v>0.25</v>
      </c>
      <c r="AA1675" s="384">
        <v>0.25</v>
      </c>
      <c r="AB1675" s="385">
        <v>0</v>
      </c>
      <c r="AC1675" s="385">
        <v>0</v>
      </c>
      <c r="AD1675" s="385">
        <v>44</v>
      </c>
      <c r="AE1675" s="385">
        <v>0</v>
      </c>
      <c r="AF1675" s="405">
        <v>0</v>
      </c>
      <c r="AG1675" s="333" t="s">
        <v>3972</v>
      </c>
      <c r="AH1675" s="388" t="s">
        <v>2538</v>
      </c>
      <c r="AI1675" s="388" t="s">
        <v>2539</v>
      </c>
      <c r="AJ1675" s="389">
        <v>12</v>
      </c>
      <c r="AK1675" s="390">
        <v>36</v>
      </c>
      <c r="AL1675" s="333">
        <v>18</v>
      </c>
      <c r="AM1675" s="333">
        <v>4.9770326967592595</v>
      </c>
      <c r="AN1675" s="440">
        <v>36.981666666666669</v>
      </c>
      <c r="AO1675" s="389">
        <v>15.291666666666668</v>
      </c>
      <c r="AP1675" s="388">
        <v>4.5</v>
      </c>
      <c r="AQ1675" s="389">
        <v>2</v>
      </c>
      <c r="AR1675" s="389">
        <v>2</v>
      </c>
      <c r="AS1675" s="389">
        <v>0</v>
      </c>
      <c r="AT1675" s="389">
        <v>0</v>
      </c>
      <c r="AU1675" s="389">
        <v>0</v>
      </c>
      <c r="AV1675" s="389">
        <v>4</v>
      </c>
      <c r="AW1675" s="350">
        <v>1</v>
      </c>
      <c r="AX1675" s="391">
        <v>1</v>
      </c>
      <c r="AY1675" s="83">
        <v>14</v>
      </c>
      <c r="AZ1675" s="5">
        <v>0</v>
      </c>
      <c r="BA1675" s="5" t="s">
        <v>1537</v>
      </c>
      <c r="BB1675" s="5" t="s">
        <v>1537</v>
      </c>
      <c r="BC1675" s="5" t="s">
        <v>1537</v>
      </c>
      <c r="BD1675" s="4" t="s">
        <v>3612</v>
      </c>
      <c r="BE1675" s="5">
        <v>0</v>
      </c>
      <c r="BF1675" s="5">
        <v>0</v>
      </c>
      <c r="BG1675" s="5">
        <v>1</v>
      </c>
      <c r="BH1675" s="354" t="s">
        <v>1537</v>
      </c>
      <c r="BI1675" s="289"/>
      <c r="BJ1675" s="297">
        <v>6</v>
      </c>
      <c r="BK1675" s="297">
        <v>19</v>
      </c>
    </row>
    <row r="1676" spans="1:63" x14ac:dyDescent="0.2">
      <c r="A1676" s="291" t="s">
        <v>1564</v>
      </c>
      <c r="B1676" s="292" t="s">
        <v>2644</v>
      </c>
      <c r="C1676" s="340">
        <v>172</v>
      </c>
      <c r="D1676" s="341">
        <v>200</v>
      </c>
      <c r="E1676" s="341">
        <v>223</v>
      </c>
      <c r="F1676" s="341">
        <v>228</v>
      </c>
      <c r="G1676" s="341">
        <v>235</v>
      </c>
      <c r="H1676" s="341">
        <v>257</v>
      </c>
      <c r="I1676" s="342">
        <v>306</v>
      </c>
      <c r="J1676" s="340">
        <v>9</v>
      </c>
      <c r="K1676" s="341">
        <v>17</v>
      </c>
      <c r="L1676" s="341">
        <v>36</v>
      </c>
      <c r="M1676" s="341">
        <v>74</v>
      </c>
      <c r="N1676" s="340">
        <v>172</v>
      </c>
      <c r="O1676" s="341">
        <v>243</v>
      </c>
      <c r="P1676" s="341">
        <v>261</v>
      </c>
      <c r="Q1676" s="343">
        <v>243</v>
      </c>
      <c r="R1676" s="344">
        <v>261</v>
      </c>
      <c r="S1676" s="344">
        <v>289</v>
      </c>
      <c r="T1676" s="344">
        <v>302</v>
      </c>
      <c r="U1676" s="344">
        <v>323</v>
      </c>
      <c r="V1676" s="344">
        <v>323</v>
      </c>
      <c r="W1676" s="344">
        <v>25</v>
      </c>
      <c r="X1676" s="383">
        <v>28</v>
      </c>
      <c r="Y1676" s="384">
        <v>0.12</v>
      </c>
      <c r="Z1676" s="384">
        <v>0.25</v>
      </c>
      <c r="AA1676" s="384">
        <v>0.25</v>
      </c>
      <c r="AB1676" s="385">
        <v>0</v>
      </c>
      <c r="AC1676" s="385">
        <v>0</v>
      </c>
      <c r="AD1676" s="385">
        <v>44</v>
      </c>
      <c r="AE1676" s="385">
        <v>0</v>
      </c>
      <c r="AF1676" s="405">
        <v>0</v>
      </c>
      <c r="AG1676" s="333" t="s">
        <v>3972</v>
      </c>
      <c r="AH1676" s="388" t="s">
        <v>2538</v>
      </c>
      <c r="AI1676" s="388" t="s">
        <v>2539</v>
      </c>
      <c r="AJ1676" s="389">
        <v>15</v>
      </c>
      <c r="AK1676" s="390">
        <v>36</v>
      </c>
      <c r="AL1676" s="333">
        <v>18</v>
      </c>
      <c r="AM1676" s="333">
        <v>6.1255787037037033</v>
      </c>
      <c r="AN1676" s="440">
        <v>41.817083333333329</v>
      </c>
      <c r="AO1676" s="389">
        <v>17.489583333333332</v>
      </c>
      <c r="AP1676" s="388">
        <v>4.5</v>
      </c>
      <c r="AQ1676" s="389">
        <v>2</v>
      </c>
      <c r="AR1676" s="389">
        <v>2</v>
      </c>
      <c r="AS1676" s="389">
        <v>0</v>
      </c>
      <c r="AT1676" s="389">
        <v>0</v>
      </c>
      <c r="AU1676" s="389">
        <v>0</v>
      </c>
      <c r="AV1676" s="389">
        <v>4</v>
      </c>
      <c r="AW1676" s="350">
        <v>1</v>
      </c>
      <c r="AX1676" s="391">
        <v>1</v>
      </c>
      <c r="AY1676" s="83">
        <v>15</v>
      </c>
      <c r="AZ1676" s="5">
        <v>0</v>
      </c>
      <c r="BA1676" s="5" t="s">
        <v>1537</v>
      </c>
      <c r="BB1676" s="5" t="s">
        <v>1537</v>
      </c>
      <c r="BC1676" s="5" t="s">
        <v>1537</v>
      </c>
      <c r="BD1676" s="4" t="s">
        <v>3612</v>
      </c>
      <c r="BE1676" s="5">
        <v>0</v>
      </c>
      <c r="BF1676" s="5">
        <v>0</v>
      </c>
      <c r="BG1676" s="5">
        <v>1</v>
      </c>
      <c r="BH1676" s="354" t="s">
        <v>1537</v>
      </c>
      <c r="BI1676" s="289"/>
      <c r="BJ1676" s="297">
        <v>9</v>
      </c>
      <c r="BK1676" s="297">
        <v>24</v>
      </c>
    </row>
    <row r="1677" spans="1:63" x14ac:dyDescent="0.2">
      <c r="A1677" s="291" t="s">
        <v>594</v>
      </c>
      <c r="B1677" s="292" t="s">
        <v>2662</v>
      </c>
      <c r="C1677" s="340">
        <v>187</v>
      </c>
      <c r="D1677" s="341">
        <v>213</v>
      </c>
      <c r="E1677" s="341">
        <v>238</v>
      </c>
      <c r="F1677" s="341">
        <v>241</v>
      </c>
      <c r="G1677" s="341">
        <v>249</v>
      </c>
      <c r="H1677" s="341">
        <v>273</v>
      </c>
      <c r="I1677" s="342">
        <v>321</v>
      </c>
      <c r="J1677" s="340">
        <v>12</v>
      </c>
      <c r="K1677" s="341">
        <v>24</v>
      </c>
      <c r="L1677" s="341">
        <v>36</v>
      </c>
      <c r="M1677" s="341">
        <v>74</v>
      </c>
      <c r="N1677" s="340">
        <v>187</v>
      </c>
      <c r="O1677" s="341">
        <v>256</v>
      </c>
      <c r="P1677" s="341">
        <v>276</v>
      </c>
      <c r="Q1677" s="343">
        <v>256</v>
      </c>
      <c r="R1677" s="344">
        <v>276</v>
      </c>
      <c r="S1677" s="344">
        <v>305</v>
      </c>
      <c r="T1677" s="344">
        <v>317</v>
      </c>
      <c r="U1677" s="344">
        <v>339</v>
      </c>
      <c r="V1677" s="344">
        <v>339</v>
      </c>
      <c r="W1677" s="344">
        <v>25</v>
      </c>
      <c r="X1677" s="383">
        <v>28</v>
      </c>
      <c r="Y1677" s="384">
        <v>0.12</v>
      </c>
      <c r="Z1677" s="384">
        <v>0.25</v>
      </c>
      <c r="AA1677" s="384">
        <v>0.25</v>
      </c>
      <c r="AB1677" s="385">
        <v>0</v>
      </c>
      <c r="AC1677" s="385">
        <v>0</v>
      </c>
      <c r="AD1677" s="385">
        <v>44</v>
      </c>
      <c r="AE1677" s="385">
        <v>0</v>
      </c>
      <c r="AF1677" s="405">
        <v>0</v>
      </c>
      <c r="AG1677" s="333" t="s">
        <v>3972</v>
      </c>
      <c r="AH1677" s="388" t="s">
        <v>2538</v>
      </c>
      <c r="AI1677" s="388" t="s">
        <v>2539</v>
      </c>
      <c r="AJ1677" s="389">
        <v>24</v>
      </c>
      <c r="AK1677" s="390">
        <v>36</v>
      </c>
      <c r="AL1677" s="333">
        <v>18</v>
      </c>
      <c r="AM1677" s="333">
        <v>9.5712167245370363</v>
      </c>
      <c r="AN1677" s="440">
        <v>56.323333333333345</v>
      </c>
      <c r="AO1677" s="389">
        <v>24.083333333333336</v>
      </c>
      <c r="AP1677" s="388">
        <v>4.5</v>
      </c>
      <c r="AQ1677" s="389">
        <v>2</v>
      </c>
      <c r="AR1677" s="389">
        <v>2</v>
      </c>
      <c r="AS1677" s="389">
        <v>0</v>
      </c>
      <c r="AT1677" s="389">
        <v>0</v>
      </c>
      <c r="AU1677" s="389">
        <v>0</v>
      </c>
      <c r="AV1677" s="389">
        <v>4</v>
      </c>
      <c r="AW1677" s="350">
        <v>1</v>
      </c>
      <c r="AX1677" s="391">
        <v>1</v>
      </c>
      <c r="AY1677" s="83">
        <v>16</v>
      </c>
      <c r="AZ1677" s="5">
        <v>0</v>
      </c>
      <c r="BA1677" s="5" t="s">
        <v>1537</v>
      </c>
      <c r="BB1677" s="5" t="s">
        <v>1537</v>
      </c>
      <c r="BC1677" s="5" t="s">
        <v>1537</v>
      </c>
      <c r="BD1677" s="4" t="s">
        <v>3612</v>
      </c>
      <c r="BE1677" s="5">
        <v>0</v>
      </c>
      <c r="BF1677" s="5">
        <v>0</v>
      </c>
      <c r="BG1677" s="5">
        <v>1</v>
      </c>
      <c r="BH1677" s="354" t="s">
        <v>1537</v>
      </c>
      <c r="BI1677" s="289"/>
      <c r="BJ1677" s="297">
        <v>12</v>
      </c>
      <c r="BK1677" s="297">
        <v>25</v>
      </c>
    </row>
    <row r="1678" spans="1:63" x14ac:dyDescent="0.2">
      <c r="A1678" s="291" t="s">
        <v>603</v>
      </c>
      <c r="B1678" s="292" t="s">
        <v>2627</v>
      </c>
      <c r="C1678" s="340">
        <v>133</v>
      </c>
      <c r="D1678" s="341">
        <v>166</v>
      </c>
      <c r="E1678" s="341">
        <v>193</v>
      </c>
      <c r="F1678" s="341">
        <v>197</v>
      </c>
      <c r="G1678" s="341">
        <v>203</v>
      </c>
      <c r="H1678" s="341">
        <v>226</v>
      </c>
      <c r="I1678" s="342">
        <v>279</v>
      </c>
      <c r="J1678" s="340">
        <v>8</v>
      </c>
      <c r="K1678" s="341">
        <v>15</v>
      </c>
      <c r="L1678" s="341">
        <v>42</v>
      </c>
      <c r="M1678" s="341">
        <v>83</v>
      </c>
      <c r="N1678" s="340">
        <v>133</v>
      </c>
      <c r="O1678" s="341">
        <v>219</v>
      </c>
      <c r="P1678" s="341">
        <v>236</v>
      </c>
      <c r="Q1678" s="343">
        <v>219</v>
      </c>
      <c r="R1678" s="344">
        <v>236</v>
      </c>
      <c r="S1678" s="344">
        <v>250</v>
      </c>
      <c r="T1678" s="344">
        <v>276</v>
      </c>
      <c r="U1678" s="344">
        <v>283</v>
      </c>
      <c r="V1678" s="344">
        <v>283</v>
      </c>
      <c r="W1678" s="344">
        <v>25</v>
      </c>
      <c r="X1678" s="383">
        <v>28</v>
      </c>
      <c r="Y1678" s="384">
        <v>0.12</v>
      </c>
      <c r="Z1678" s="384">
        <v>0.25</v>
      </c>
      <c r="AA1678" s="384">
        <v>0.25</v>
      </c>
      <c r="AB1678" s="346">
        <v>0</v>
      </c>
      <c r="AC1678" s="385">
        <v>0</v>
      </c>
      <c r="AD1678" s="385">
        <v>44</v>
      </c>
      <c r="AE1678" s="385">
        <v>0</v>
      </c>
      <c r="AF1678" s="405">
        <v>0</v>
      </c>
      <c r="AG1678" s="333" t="s">
        <v>3972</v>
      </c>
      <c r="AH1678" s="388" t="s">
        <v>2538</v>
      </c>
      <c r="AI1678" s="388" t="s">
        <v>2539</v>
      </c>
      <c r="AJ1678" s="389">
        <v>12</v>
      </c>
      <c r="AK1678" s="390">
        <v>36</v>
      </c>
      <c r="AL1678" s="333">
        <v>21</v>
      </c>
      <c r="AM1678" s="333">
        <v>5.7951750578703702</v>
      </c>
      <c r="AN1678" s="440">
        <v>40.901666666666671</v>
      </c>
      <c r="AO1678" s="389">
        <v>16.541666666666668</v>
      </c>
      <c r="AP1678" s="388">
        <v>5.25</v>
      </c>
      <c r="AQ1678" s="389">
        <v>2</v>
      </c>
      <c r="AR1678" s="389">
        <v>2</v>
      </c>
      <c r="AS1678" s="389">
        <v>0</v>
      </c>
      <c r="AT1678" s="389">
        <v>0</v>
      </c>
      <c r="AU1678" s="389">
        <v>0</v>
      </c>
      <c r="AV1678" s="389">
        <v>4</v>
      </c>
      <c r="AW1678" s="350">
        <v>1</v>
      </c>
      <c r="AX1678" s="391">
        <v>1</v>
      </c>
      <c r="AY1678" s="83">
        <v>14</v>
      </c>
      <c r="AZ1678" s="5">
        <v>0</v>
      </c>
      <c r="BA1678" s="5" t="s">
        <v>1537</v>
      </c>
      <c r="BB1678" s="5" t="s">
        <v>1537</v>
      </c>
      <c r="BC1678" s="5" t="s">
        <v>1537</v>
      </c>
      <c r="BD1678" s="4" t="s">
        <v>3612</v>
      </c>
      <c r="BE1678" s="5">
        <v>0</v>
      </c>
      <c r="BF1678" s="5">
        <v>0</v>
      </c>
      <c r="BG1678" s="5">
        <v>1</v>
      </c>
      <c r="BH1678" s="354" t="s">
        <v>1537</v>
      </c>
      <c r="BI1678" s="289"/>
      <c r="BJ1678" s="297">
        <v>8</v>
      </c>
      <c r="BK1678" s="297">
        <v>21</v>
      </c>
    </row>
    <row r="1679" spans="1:63" x14ac:dyDescent="0.2">
      <c r="A1679" s="291" t="s">
        <v>1567</v>
      </c>
      <c r="B1679" s="292" t="s">
        <v>2649</v>
      </c>
      <c r="C1679" s="340">
        <v>181</v>
      </c>
      <c r="D1679" s="341">
        <v>213</v>
      </c>
      <c r="E1679" s="341">
        <v>242</v>
      </c>
      <c r="F1679" s="341">
        <v>246</v>
      </c>
      <c r="G1679" s="341">
        <v>254</v>
      </c>
      <c r="H1679" s="341">
        <v>280</v>
      </c>
      <c r="I1679" s="342">
        <v>335</v>
      </c>
      <c r="J1679" s="340">
        <v>12</v>
      </c>
      <c r="K1679" s="341">
        <v>24</v>
      </c>
      <c r="L1679" s="341">
        <v>43</v>
      </c>
      <c r="M1679" s="341">
        <v>87</v>
      </c>
      <c r="N1679" s="340">
        <v>181</v>
      </c>
      <c r="O1679" s="341">
        <v>269</v>
      </c>
      <c r="P1679" s="341">
        <v>289</v>
      </c>
      <c r="Q1679" s="343">
        <v>269</v>
      </c>
      <c r="R1679" s="344">
        <v>289</v>
      </c>
      <c r="S1679" s="344">
        <v>310</v>
      </c>
      <c r="T1679" s="344">
        <v>333</v>
      </c>
      <c r="U1679" s="344">
        <v>343</v>
      </c>
      <c r="V1679" s="344">
        <v>343</v>
      </c>
      <c r="W1679" s="344">
        <v>25</v>
      </c>
      <c r="X1679" s="383">
        <v>28</v>
      </c>
      <c r="Y1679" s="384">
        <v>0.12</v>
      </c>
      <c r="Z1679" s="384">
        <v>0.25</v>
      </c>
      <c r="AA1679" s="384">
        <v>0.25</v>
      </c>
      <c r="AB1679" s="385">
        <v>0</v>
      </c>
      <c r="AC1679" s="385">
        <v>0</v>
      </c>
      <c r="AD1679" s="385">
        <v>44</v>
      </c>
      <c r="AE1679" s="385">
        <v>0</v>
      </c>
      <c r="AF1679" s="405">
        <v>0</v>
      </c>
      <c r="AG1679" s="333" t="s">
        <v>3972</v>
      </c>
      <c r="AH1679" s="388" t="s">
        <v>2538</v>
      </c>
      <c r="AI1679" s="388" t="s">
        <v>2539</v>
      </c>
      <c r="AJ1679" s="389">
        <v>15</v>
      </c>
      <c r="AK1679" s="390">
        <v>36</v>
      </c>
      <c r="AL1679" s="333">
        <v>21</v>
      </c>
      <c r="AM1679" s="333">
        <v>7.1325231481481479</v>
      </c>
      <c r="AN1679" s="440">
        <v>46.012083333333337</v>
      </c>
      <c r="AO1679" s="389">
        <v>18.864583333333332</v>
      </c>
      <c r="AP1679" s="388">
        <v>5.25</v>
      </c>
      <c r="AQ1679" s="389">
        <v>2</v>
      </c>
      <c r="AR1679" s="389">
        <v>2</v>
      </c>
      <c r="AS1679" s="389">
        <v>0</v>
      </c>
      <c r="AT1679" s="389">
        <v>0</v>
      </c>
      <c r="AU1679" s="389">
        <v>0</v>
      </c>
      <c r="AV1679" s="389">
        <v>4</v>
      </c>
      <c r="AW1679" s="350">
        <v>1</v>
      </c>
      <c r="AX1679" s="391">
        <v>1</v>
      </c>
      <c r="AY1679" s="83">
        <v>15</v>
      </c>
      <c r="AZ1679" s="5">
        <v>0</v>
      </c>
      <c r="BA1679" s="5" t="s">
        <v>1537</v>
      </c>
      <c r="BB1679" s="5" t="s">
        <v>1537</v>
      </c>
      <c r="BC1679" s="5" t="s">
        <v>1537</v>
      </c>
      <c r="BD1679" s="4" t="s">
        <v>3612</v>
      </c>
      <c r="BE1679" s="5">
        <v>0</v>
      </c>
      <c r="BF1679" s="5">
        <v>0</v>
      </c>
      <c r="BG1679" s="5">
        <v>1</v>
      </c>
      <c r="BH1679" s="354" t="s">
        <v>1537</v>
      </c>
      <c r="BI1679" s="289"/>
      <c r="BJ1679" s="297">
        <v>12</v>
      </c>
      <c r="BK1679" s="297">
        <v>26</v>
      </c>
    </row>
    <row r="1680" spans="1:63" x14ac:dyDescent="0.2">
      <c r="A1680" s="291" t="s">
        <v>607</v>
      </c>
      <c r="B1680" s="292" t="s">
        <v>2667</v>
      </c>
      <c r="C1680" s="340">
        <v>186</v>
      </c>
      <c r="D1680" s="341">
        <v>219</v>
      </c>
      <c r="E1680" s="341">
        <v>247</v>
      </c>
      <c r="F1680" s="341">
        <v>252</v>
      </c>
      <c r="G1680" s="341">
        <v>259</v>
      </c>
      <c r="H1680" s="341">
        <v>287</v>
      </c>
      <c r="I1680" s="342">
        <v>343</v>
      </c>
      <c r="J1680" s="340">
        <v>15</v>
      </c>
      <c r="K1680" s="341">
        <v>32</v>
      </c>
      <c r="L1680" s="341">
        <v>43</v>
      </c>
      <c r="M1680" s="341">
        <v>88</v>
      </c>
      <c r="N1680" s="340">
        <v>186</v>
      </c>
      <c r="O1680" s="341">
        <v>276</v>
      </c>
      <c r="P1680" s="341">
        <v>296</v>
      </c>
      <c r="Q1680" s="343">
        <v>276</v>
      </c>
      <c r="R1680" s="344">
        <v>296</v>
      </c>
      <c r="S1680" s="344">
        <v>316</v>
      </c>
      <c r="T1680" s="344">
        <v>341</v>
      </c>
      <c r="U1680" s="344">
        <v>351</v>
      </c>
      <c r="V1680" s="344">
        <v>351</v>
      </c>
      <c r="W1680" s="344">
        <v>25</v>
      </c>
      <c r="X1680" s="383">
        <v>28</v>
      </c>
      <c r="Y1680" s="384">
        <v>0.12</v>
      </c>
      <c r="Z1680" s="384">
        <v>0.25</v>
      </c>
      <c r="AA1680" s="384">
        <v>0.25</v>
      </c>
      <c r="AB1680" s="385">
        <v>0</v>
      </c>
      <c r="AC1680" s="385">
        <v>0</v>
      </c>
      <c r="AD1680" s="385">
        <v>44</v>
      </c>
      <c r="AE1680" s="385">
        <v>0</v>
      </c>
      <c r="AF1680" s="405">
        <v>0</v>
      </c>
      <c r="AG1680" s="333" t="s">
        <v>3972</v>
      </c>
      <c r="AH1680" s="388" t="s">
        <v>2538</v>
      </c>
      <c r="AI1680" s="388" t="s">
        <v>2539</v>
      </c>
      <c r="AJ1680" s="389">
        <v>24</v>
      </c>
      <c r="AK1680" s="390">
        <v>36</v>
      </c>
      <c r="AL1680" s="333">
        <v>21</v>
      </c>
      <c r="AM1680" s="333">
        <v>11.144567418981481</v>
      </c>
      <c r="AN1680" s="440">
        <v>61.343333333333341</v>
      </c>
      <c r="AO1680" s="389">
        <v>25.833333333333336</v>
      </c>
      <c r="AP1680" s="388">
        <v>5.25</v>
      </c>
      <c r="AQ1680" s="389">
        <v>2</v>
      </c>
      <c r="AR1680" s="389">
        <v>2</v>
      </c>
      <c r="AS1680" s="389">
        <v>0</v>
      </c>
      <c r="AT1680" s="389">
        <v>0</v>
      </c>
      <c r="AU1680" s="389">
        <v>0</v>
      </c>
      <c r="AV1680" s="389">
        <v>4</v>
      </c>
      <c r="AW1680" s="350">
        <v>1</v>
      </c>
      <c r="AX1680" s="391">
        <v>1</v>
      </c>
      <c r="AY1680" s="83">
        <v>16</v>
      </c>
      <c r="AZ1680" s="5">
        <v>0</v>
      </c>
      <c r="BA1680" s="5" t="s">
        <v>1537</v>
      </c>
      <c r="BB1680" s="5" t="s">
        <v>1537</v>
      </c>
      <c r="BC1680" s="5" t="s">
        <v>1537</v>
      </c>
      <c r="BD1680" s="4" t="s">
        <v>3612</v>
      </c>
      <c r="BE1680" s="5">
        <v>0</v>
      </c>
      <c r="BF1680" s="5">
        <v>0</v>
      </c>
      <c r="BG1680" s="5">
        <v>1</v>
      </c>
      <c r="BH1680" s="354" t="s">
        <v>1537</v>
      </c>
      <c r="BI1680" s="289"/>
      <c r="BJ1680" s="297">
        <v>15</v>
      </c>
      <c r="BK1680" s="297">
        <v>26</v>
      </c>
    </row>
    <row r="1681" spans="1:63" x14ac:dyDescent="0.2">
      <c r="A1681" s="291" t="s">
        <v>614</v>
      </c>
      <c r="B1681" s="292" t="s">
        <v>2634</v>
      </c>
      <c r="C1681" s="340">
        <v>148</v>
      </c>
      <c r="D1681" s="341">
        <v>186</v>
      </c>
      <c r="E1681" s="341">
        <v>215</v>
      </c>
      <c r="F1681" s="341">
        <v>220</v>
      </c>
      <c r="G1681" s="341">
        <v>228</v>
      </c>
      <c r="H1681" s="341">
        <v>252</v>
      </c>
      <c r="I1681" s="342">
        <v>315</v>
      </c>
      <c r="J1681" s="340">
        <v>8</v>
      </c>
      <c r="K1681" s="341">
        <v>15</v>
      </c>
      <c r="L1681" s="341">
        <v>47</v>
      </c>
      <c r="M1681" s="341">
        <v>95</v>
      </c>
      <c r="N1681" s="340">
        <v>148</v>
      </c>
      <c r="O1681" s="341">
        <v>238</v>
      </c>
      <c r="P1681" s="341">
        <v>255</v>
      </c>
      <c r="Q1681" s="343">
        <v>238</v>
      </c>
      <c r="R1681" s="344">
        <v>255</v>
      </c>
      <c r="S1681" s="344">
        <v>282</v>
      </c>
      <c r="T1681" s="344">
        <v>294</v>
      </c>
      <c r="U1681" s="344">
        <v>312</v>
      </c>
      <c r="V1681" s="344">
        <v>312</v>
      </c>
      <c r="W1681" s="344">
        <v>25</v>
      </c>
      <c r="X1681" s="383">
        <v>28</v>
      </c>
      <c r="Y1681" s="384">
        <v>0.12</v>
      </c>
      <c r="Z1681" s="384">
        <v>0.25</v>
      </c>
      <c r="AA1681" s="384">
        <v>0.25</v>
      </c>
      <c r="AB1681" s="385">
        <v>0</v>
      </c>
      <c r="AC1681" s="385">
        <v>0</v>
      </c>
      <c r="AD1681" s="385">
        <v>44</v>
      </c>
      <c r="AE1681" s="385">
        <v>0</v>
      </c>
      <c r="AF1681" s="405">
        <v>0</v>
      </c>
      <c r="AG1681" s="333" t="s">
        <v>3972</v>
      </c>
      <c r="AH1681" s="388" t="s">
        <v>2538</v>
      </c>
      <c r="AI1681" s="388" t="s">
        <v>2539</v>
      </c>
      <c r="AJ1681" s="389">
        <v>12</v>
      </c>
      <c r="AK1681" s="390">
        <v>36</v>
      </c>
      <c r="AL1681" s="333">
        <v>24</v>
      </c>
      <c r="AM1681" s="333">
        <v>6.6133174189814818</v>
      </c>
      <c r="AN1681" s="440">
        <v>51.779166666666676</v>
      </c>
      <c r="AO1681" s="389">
        <v>20.427083333333332</v>
      </c>
      <c r="AP1681" s="388">
        <v>6</v>
      </c>
      <c r="AQ1681" s="389">
        <v>2</v>
      </c>
      <c r="AR1681" s="389">
        <v>2</v>
      </c>
      <c r="AS1681" s="389">
        <v>0</v>
      </c>
      <c r="AT1681" s="389">
        <v>0</v>
      </c>
      <c r="AU1681" s="389">
        <v>1</v>
      </c>
      <c r="AV1681" s="389">
        <v>4</v>
      </c>
      <c r="AW1681" s="350">
        <v>1</v>
      </c>
      <c r="AX1681" s="391">
        <v>1</v>
      </c>
      <c r="AY1681" s="83">
        <v>14</v>
      </c>
      <c r="AZ1681" s="5">
        <v>0</v>
      </c>
      <c r="BA1681" s="5" t="s">
        <v>1537</v>
      </c>
      <c r="BB1681" s="5" t="s">
        <v>1537</v>
      </c>
      <c r="BC1681" s="5" t="s">
        <v>1537</v>
      </c>
      <c r="BD1681" s="4" t="s">
        <v>3612</v>
      </c>
      <c r="BE1681" s="5">
        <v>0</v>
      </c>
      <c r="BF1681" s="5">
        <v>0</v>
      </c>
      <c r="BG1681" s="5">
        <v>1</v>
      </c>
      <c r="BH1681" s="354" t="s">
        <v>1537</v>
      </c>
      <c r="BI1681" s="289"/>
      <c r="BJ1681" s="297">
        <v>8</v>
      </c>
      <c r="BK1681" s="297">
        <v>23</v>
      </c>
    </row>
    <row r="1682" spans="1:63" x14ac:dyDescent="0.2">
      <c r="A1682" s="291" t="s">
        <v>1569</v>
      </c>
      <c r="B1682" s="292" t="s">
        <v>2654</v>
      </c>
      <c r="C1682" s="340">
        <v>202</v>
      </c>
      <c r="D1682" s="341">
        <v>240</v>
      </c>
      <c r="E1682" s="341">
        <v>271</v>
      </c>
      <c r="F1682" s="341">
        <v>277</v>
      </c>
      <c r="G1682" s="341">
        <v>285</v>
      </c>
      <c r="H1682" s="341">
        <v>315</v>
      </c>
      <c r="I1682" s="342">
        <v>378</v>
      </c>
      <c r="J1682" s="340">
        <v>12</v>
      </c>
      <c r="K1682" s="341">
        <v>24</v>
      </c>
      <c r="L1682" s="341">
        <v>48</v>
      </c>
      <c r="M1682" s="341">
        <v>98</v>
      </c>
      <c r="N1682" s="340">
        <v>202</v>
      </c>
      <c r="O1682" s="341">
        <v>294</v>
      </c>
      <c r="P1682" s="341">
        <v>317</v>
      </c>
      <c r="Q1682" s="343">
        <v>294</v>
      </c>
      <c r="R1682" s="344">
        <v>317</v>
      </c>
      <c r="S1682" s="344">
        <v>347</v>
      </c>
      <c r="T1682" s="344">
        <v>360</v>
      </c>
      <c r="U1682" s="344">
        <v>381</v>
      </c>
      <c r="V1682" s="344">
        <v>381</v>
      </c>
      <c r="W1682" s="344">
        <v>25</v>
      </c>
      <c r="X1682" s="383">
        <v>28</v>
      </c>
      <c r="Y1682" s="384">
        <v>0.12</v>
      </c>
      <c r="Z1682" s="384">
        <v>0.25</v>
      </c>
      <c r="AA1682" s="384">
        <v>0.25</v>
      </c>
      <c r="AB1682" s="385">
        <v>0</v>
      </c>
      <c r="AC1682" s="385">
        <v>0</v>
      </c>
      <c r="AD1682" s="385">
        <v>44</v>
      </c>
      <c r="AE1682" s="385">
        <v>0</v>
      </c>
      <c r="AF1682" s="405">
        <v>0</v>
      </c>
      <c r="AG1682" s="333" t="s">
        <v>3972</v>
      </c>
      <c r="AH1682" s="388" t="s">
        <v>2538</v>
      </c>
      <c r="AI1682" s="388" t="s">
        <v>2539</v>
      </c>
      <c r="AJ1682" s="389">
        <v>15</v>
      </c>
      <c r="AK1682" s="390">
        <v>36</v>
      </c>
      <c r="AL1682" s="333">
        <v>24</v>
      </c>
      <c r="AM1682" s="333">
        <v>8.1394675925925934</v>
      </c>
      <c r="AN1682" s="440">
        <v>59.062083333333334</v>
      </c>
      <c r="AO1682" s="389">
        <v>23.59375</v>
      </c>
      <c r="AP1682" s="388">
        <v>6</v>
      </c>
      <c r="AQ1682" s="389">
        <v>2</v>
      </c>
      <c r="AR1682" s="389">
        <v>2</v>
      </c>
      <c r="AS1682" s="389">
        <v>0</v>
      </c>
      <c r="AT1682" s="389">
        <v>0</v>
      </c>
      <c r="AU1682" s="389">
        <v>1</v>
      </c>
      <c r="AV1682" s="389">
        <v>4</v>
      </c>
      <c r="AW1682" s="350">
        <v>1</v>
      </c>
      <c r="AX1682" s="391">
        <v>1</v>
      </c>
      <c r="AY1682" s="83">
        <v>15</v>
      </c>
      <c r="AZ1682" s="5">
        <v>0</v>
      </c>
      <c r="BA1682" s="5" t="s">
        <v>1537</v>
      </c>
      <c r="BB1682" s="5" t="s">
        <v>1537</v>
      </c>
      <c r="BC1682" s="5" t="s">
        <v>1537</v>
      </c>
      <c r="BD1682" s="4" t="s">
        <v>3612</v>
      </c>
      <c r="BE1682" s="5">
        <v>0</v>
      </c>
      <c r="BF1682" s="5">
        <v>0</v>
      </c>
      <c r="BG1682" s="5">
        <v>1</v>
      </c>
      <c r="BH1682" s="354" t="s">
        <v>1537</v>
      </c>
      <c r="BI1682" s="289"/>
      <c r="BJ1682" s="297">
        <v>12</v>
      </c>
      <c r="BK1682" s="297">
        <v>29</v>
      </c>
    </row>
    <row r="1683" spans="1:63" x14ac:dyDescent="0.2">
      <c r="A1683" s="291" t="s">
        <v>617</v>
      </c>
      <c r="B1683" s="292" t="s">
        <v>2672</v>
      </c>
      <c r="C1683" s="340">
        <v>229</v>
      </c>
      <c r="D1683" s="341">
        <v>267</v>
      </c>
      <c r="E1683" s="341">
        <v>298</v>
      </c>
      <c r="F1683" s="341">
        <v>303</v>
      </c>
      <c r="G1683" s="341">
        <v>313</v>
      </c>
      <c r="H1683" s="341">
        <v>344</v>
      </c>
      <c r="I1683" s="342">
        <v>409</v>
      </c>
      <c r="J1683" s="340">
        <v>15</v>
      </c>
      <c r="K1683" s="341">
        <v>32</v>
      </c>
      <c r="L1683" s="341">
        <v>49</v>
      </c>
      <c r="M1683" s="341">
        <v>100</v>
      </c>
      <c r="N1683" s="340">
        <v>229</v>
      </c>
      <c r="O1683" s="341">
        <v>321</v>
      </c>
      <c r="P1683" s="341">
        <v>346</v>
      </c>
      <c r="Q1683" s="343">
        <v>321</v>
      </c>
      <c r="R1683" s="344">
        <v>346</v>
      </c>
      <c r="S1683" s="344">
        <v>379</v>
      </c>
      <c r="T1683" s="344">
        <v>391</v>
      </c>
      <c r="U1683" s="344">
        <v>414</v>
      </c>
      <c r="V1683" s="344">
        <v>414</v>
      </c>
      <c r="W1683" s="344">
        <v>25</v>
      </c>
      <c r="X1683" s="383">
        <v>28</v>
      </c>
      <c r="Y1683" s="384">
        <v>0.12</v>
      </c>
      <c r="Z1683" s="384">
        <v>0.25</v>
      </c>
      <c r="AA1683" s="384">
        <v>0.25</v>
      </c>
      <c r="AB1683" s="385">
        <v>0</v>
      </c>
      <c r="AC1683" s="385">
        <v>0</v>
      </c>
      <c r="AD1683" s="385">
        <v>44</v>
      </c>
      <c r="AE1683" s="385">
        <v>0</v>
      </c>
      <c r="AF1683" s="405">
        <v>0</v>
      </c>
      <c r="AG1683" s="333" t="s">
        <v>3972</v>
      </c>
      <c r="AH1683" s="388" t="s">
        <v>2538</v>
      </c>
      <c r="AI1683" s="388" t="s">
        <v>2539</v>
      </c>
      <c r="AJ1683" s="389">
        <v>24</v>
      </c>
      <c r="AK1683" s="390">
        <v>36</v>
      </c>
      <c r="AL1683" s="333">
        <v>24</v>
      </c>
      <c r="AM1683" s="333">
        <v>12.717918113425926</v>
      </c>
      <c r="AN1683" s="440">
        <v>66.363333333333344</v>
      </c>
      <c r="AO1683" s="389">
        <v>27.583333333333336</v>
      </c>
      <c r="AP1683" s="388">
        <v>6</v>
      </c>
      <c r="AQ1683" s="389">
        <v>2</v>
      </c>
      <c r="AR1683" s="389">
        <v>2</v>
      </c>
      <c r="AS1683" s="389">
        <v>0</v>
      </c>
      <c r="AT1683" s="389">
        <v>0</v>
      </c>
      <c r="AU1683" s="389">
        <v>0</v>
      </c>
      <c r="AV1683" s="389">
        <v>4</v>
      </c>
      <c r="AW1683" s="350">
        <v>1</v>
      </c>
      <c r="AX1683" s="391">
        <v>1</v>
      </c>
      <c r="AY1683" s="83">
        <v>16</v>
      </c>
      <c r="AZ1683" s="5">
        <v>0</v>
      </c>
      <c r="BA1683" s="5" t="s">
        <v>1537</v>
      </c>
      <c r="BB1683" s="5" t="s">
        <v>1537</v>
      </c>
      <c r="BC1683" s="5" t="s">
        <v>1537</v>
      </c>
      <c r="BD1683" s="4" t="s">
        <v>3612</v>
      </c>
      <c r="BE1683" s="5">
        <v>0</v>
      </c>
      <c r="BF1683" s="5">
        <v>0</v>
      </c>
      <c r="BG1683" s="5">
        <v>1</v>
      </c>
      <c r="BH1683" s="354" t="s">
        <v>1537</v>
      </c>
      <c r="BI1683" s="289"/>
      <c r="BJ1683" s="297">
        <v>15</v>
      </c>
      <c r="BK1683" s="297">
        <v>32</v>
      </c>
    </row>
    <row r="1684" spans="1:63" x14ac:dyDescent="0.2">
      <c r="A1684" s="291" t="s">
        <v>502</v>
      </c>
      <c r="B1684" s="292" t="s">
        <v>2548</v>
      </c>
      <c r="C1684" s="340">
        <v>166</v>
      </c>
      <c r="D1684" s="341">
        <v>214</v>
      </c>
      <c r="E1684" s="341">
        <v>252</v>
      </c>
      <c r="F1684" s="341">
        <v>258</v>
      </c>
      <c r="G1684" s="341">
        <v>268</v>
      </c>
      <c r="H1684" s="341">
        <v>296</v>
      </c>
      <c r="I1684" s="342">
        <v>374</v>
      </c>
      <c r="J1684" s="340">
        <v>10</v>
      </c>
      <c r="K1684" s="341">
        <v>19</v>
      </c>
      <c r="L1684" s="341">
        <v>60</v>
      </c>
      <c r="M1684" s="341">
        <v>119</v>
      </c>
      <c r="N1684" s="340">
        <v>166</v>
      </c>
      <c r="O1684" s="341">
        <v>272</v>
      </c>
      <c r="P1684" s="341">
        <v>294</v>
      </c>
      <c r="Q1684" s="343">
        <v>272</v>
      </c>
      <c r="R1684" s="344">
        <v>294</v>
      </c>
      <c r="S1684" s="344">
        <v>329</v>
      </c>
      <c r="T1684" s="344">
        <v>352</v>
      </c>
      <c r="U1684" s="344">
        <v>363</v>
      </c>
      <c r="V1684" s="344">
        <v>363</v>
      </c>
      <c r="W1684" s="344">
        <v>25</v>
      </c>
      <c r="X1684" s="383">
        <v>28</v>
      </c>
      <c r="Y1684" s="384">
        <v>0.12</v>
      </c>
      <c r="Z1684" s="384">
        <v>0.25</v>
      </c>
      <c r="AA1684" s="384">
        <v>0.25</v>
      </c>
      <c r="AB1684" s="346">
        <v>0</v>
      </c>
      <c r="AC1684" s="385">
        <v>0</v>
      </c>
      <c r="AD1684" s="385">
        <v>44</v>
      </c>
      <c r="AE1684" s="385">
        <v>0</v>
      </c>
      <c r="AF1684" s="405">
        <v>0</v>
      </c>
      <c r="AG1684" s="333" t="s">
        <v>2539</v>
      </c>
      <c r="AH1684" s="388" t="s">
        <v>2538</v>
      </c>
      <c r="AI1684" s="388" t="s">
        <v>2539</v>
      </c>
      <c r="AJ1684" s="389">
        <v>12</v>
      </c>
      <c r="AK1684" s="390">
        <v>36</v>
      </c>
      <c r="AL1684" s="333">
        <v>30</v>
      </c>
      <c r="AM1684" s="333">
        <v>8.2496021412037042</v>
      </c>
      <c r="AN1684" s="440">
        <v>66.576666666666682</v>
      </c>
      <c r="AO1684" s="389">
        <v>25.5625</v>
      </c>
      <c r="AP1684" s="388">
        <v>7.5</v>
      </c>
      <c r="AQ1684" s="389">
        <v>2</v>
      </c>
      <c r="AR1684" s="389">
        <v>2</v>
      </c>
      <c r="AS1684" s="389">
        <v>0</v>
      </c>
      <c r="AT1684" s="389">
        <v>0</v>
      </c>
      <c r="AU1684" s="389">
        <v>2</v>
      </c>
      <c r="AV1684" s="389">
        <v>4</v>
      </c>
      <c r="AW1684" s="350">
        <v>1</v>
      </c>
      <c r="AX1684" s="391">
        <v>1</v>
      </c>
      <c r="AY1684" s="83">
        <v>14</v>
      </c>
      <c r="AZ1684" s="5">
        <v>0</v>
      </c>
      <c r="BA1684" s="5" t="s">
        <v>1537</v>
      </c>
      <c r="BB1684" s="5" t="s">
        <v>1537</v>
      </c>
      <c r="BC1684" s="5" t="s">
        <v>1537</v>
      </c>
      <c r="BD1684" s="4" t="s">
        <v>3612</v>
      </c>
      <c r="BE1684" s="5">
        <v>0</v>
      </c>
      <c r="BF1684" s="5">
        <v>0</v>
      </c>
      <c r="BG1684" s="5">
        <v>1</v>
      </c>
      <c r="BH1684" s="354" t="s">
        <v>1537</v>
      </c>
      <c r="BI1684" s="289"/>
      <c r="BJ1684" s="297">
        <v>10</v>
      </c>
      <c r="BK1684" s="297">
        <v>27</v>
      </c>
    </row>
    <row r="1685" spans="1:63" x14ac:dyDescent="0.2">
      <c r="A1685" s="291" t="s">
        <v>541</v>
      </c>
      <c r="B1685" s="292" t="s">
        <v>2587</v>
      </c>
      <c r="C1685" s="340">
        <v>234</v>
      </c>
      <c r="D1685" s="341">
        <v>283</v>
      </c>
      <c r="E1685" s="341">
        <v>323</v>
      </c>
      <c r="F1685" s="341">
        <v>330</v>
      </c>
      <c r="G1685" s="341">
        <v>339</v>
      </c>
      <c r="H1685" s="341">
        <v>376</v>
      </c>
      <c r="I1685" s="342">
        <v>457</v>
      </c>
      <c r="J1685" s="340">
        <v>15</v>
      </c>
      <c r="K1685" s="341">
        <v>30</v>
      </c>
      <c r="L1685" s="341">
        <v>62</v>
      </c>
      <c r="M1685" s="341">
        <v>125</v>
      </c>
      <c r="N1685" s="340">
        <v>234</v>
      </c>
      <c r="O1685" s="341">
        <v>343</v>
      </c>
      <c r="P1685" s="341">
        <v>372</v>
      </c>
      <c r="Q1685" s="343">
        <v>343</v>
      </c>
      <c r="R1685" s="344">
        <v>372</v>
      </c>
      <c r="S1685" s="344">
        <v>414</v>
      </c>
      <c r="T1685" s="344">
        <v>436</v>
      </c>
      <c r="U1685" s="344">
        <v>450</v>
      </c>
      <c r="V1685" s="344">
        <v>450</v>
      </c>
      <c r="W1685" s="344">
        <v>25</v>
      </c>
      <c r="X1685" s="383">
        <v>28</v>
      </c>
      <c r="Y1685" s="384">
        <v>0.12</v>
      </c>
      <c r="Z1685" s="384">
        <v>0.25</v>
      </c>
      <c r="AA1685" s="384">
        <v>0.25</v>
      </c>
      <c r="AB1685" s="346">
        <v>0</v>
      </c>
      <c r="AC1685" s="385">
        <v>0</v>
      </c>
      <c r="AD1685" s="385">
        <v>44</v>
      </c>
      <c r="AE1685" s="385">
        <v>0</v>
      </c>
      <c r="AF1685" s="405">
        <v>0</v>
      </c>
      <c r="AG1685" s="333" t="s">
        <v>2539</v>
      </c>
      <c r="AH1685" s="388" t="s">
        <v>2538</v>
      </c>
      <c r="AI1685" s="388" t="s">
        <v>2539</v>
      </c>
      <c r="AJ1685" s="389">
        <v>15</v>
      </c>
      <c r="AK1685" s="390">
        <v>36</v>
      </c>
      <c r="AL1685" s="333">
        <v>30</v>
      </c>
      <c r="AM1685" s="333">
        <v>10.153356481481481</v>
      </c>
      <c r="AN1685" s="440">
        <v>76.307083333333338</v>
      </c>
      <c r="AO1685" s="389">
        <v>29.697916666666664</v>
      </c>
      <c r="AP1685" s="388">
        <v>7.5</v>
      </c>
      <c r="AQ1685" s="389">
        <v>2</v>
      </c>
      <c r="AR1685" s="389">
        <v>2</v>
      </c>
      <c r="AS1685" s="389">
        <v>0</v>
      </c>
      <c r="AT1685" s="389">
        <v>0</v>
      </c>
      <c r="AU1685" s="389">
        <v>2</v>
      </c>
      <c r="AV1685" s="389">
        <v>4</v>
      </c>
      <c r="AW1685" s="350">
        <v>1</v>
      </c>
      <c r="AX1685" s="391">
        <v>1</v>
      </c>
      <c r="AY1685" s="83">
        <v>15</v>
      </c>
      <c r="AZ1685" s="5">
        <v>0</v>
      </c>
      <c r="BA1685" s="5" t="s">
        <v>1537</v>
      </c>
      <c r="BB1685" s="5" t="s">
        <v>1537</v>
      </c>
      <c r="BC1685" s="5" t="s">
        <v>1537</v>
      </c>
      <c r="BD1685" s="4" t="s">
        <v>3612</v>
      </c>
      <c r="BE1685" s="5">
        <v>0</v>
      </c>
      <c r="BF1685" s="5">
        <v>0</v>
      </c>
      <c r="BG1685" s="5">
        <v>1</v>
      </c>
      <c r="BH1685" s="354" t="s">
        <v>1537</v>
      </c>
      <c r="BI1685" s="289"/>
      <c r="BJ1685" s="297">
        <v>15</v>
      </c>
      <c r="BK1685" s="297">
        <v>34</v>
      </c>
    </row>
    <row r="1686" spans="1:63" x14ac:dyDescent="0.2">
      <c r="A1686" s="291" t="s">
        <v>515</v>
      </c>
      <c r="B1686" s="292" t="s">
        <v>2561</v>
      </c>
      <c r="C1686" s="340">
        <v>180</v>
      </c>
      <c r="D1686" s="341">
        <v>239</v>
      </c>
      <c r="E1686" s="341">
        <v>284</v>
      </c>
      <c r="F1686" s="341">
        <v>291</v>
      </c>
      <c r="G1686" s="341">
        <v>300</v>
      </c>
      <c r="H1686" s="341">
        <v>335</v>
      </c>
      <c r="I1686" s="342">
        <v>427</v>
      </c>
      <c r="J1686" s="340">
        <v>12</v>
      </c>
      <c r="K1686" s="341">
        <v>24</v>
      </c>
      <c r="L1686" s="341">
        <v>70</v>
      </c>
      <c r="M1686" s="341">
        <v>143</v>
      </c>
      <c r="N1686" s="340">
        <v>180</v>
      </c>
      <c r="O1686" s="341">
        <v>312</v>
      </c>
      <c r="P1686" s="341">
        <v>336</v>
      </c>
      <c r="Q1686" s="343">
        <v>312</v>
      </c>
      <c r="R1686" s="344">
        <v>336</v>
      </c>
      <c r="S1686" s="344">
        <v>374</v>
      </c>
      <c r="T1686" s="344">
        <v>435</v>
      </c>
      <c r="U1686" s="344">
        <v>408</v>
      </c>
      <c r="V1686" s="344">
        <v>408</v>
      </c>
      <c r="W1686" s="344">
        <v>25</v>
      </c>
      <c r="X1686" s="383">
        <v>28</v>
      </c>
      <c r="Y1686" s="384">
        <v>0.12</v>
      </c>
      <c r="Z1686" s="384">
        <v>0.25</v>
      </c>
      <c r="AA1686" s="384">
        <v>0.25</v>
      </c>
      <c r="AB1686" s="385">
        <v>0</v>
      </c>
      <c r="AC1686" s="385">
        <v>0</v>
      </c>
      <c r="AD1686" s="385">
        <v>44</v>
      </c>
      <c r="AE1686" s="385">
        <v>0</v>
      </c>
      <c r="AF1686" s="405">
        <v>0</v>
      </c>
      <c r="AG1686" s="333" t="s">
        <v>2539</v>
      </c>
      <c r="AH1686" s="388" t="s">
        <v>2538</v>
      </c>
      <c r="AI1686" s="388" t="s">
        <v>2539</v>
      </c>
      <c r="AJ1686" s="389">
        <v>12</v>
      </c>
      <c r="AK1686" s="390">
        <v>36</v>
      </c>
      <c r="AL1686" s="333">
        <v>36</v>
      </c>
      <c r="AM1686" s="333">
        <v>9.8858868634259256</v>
      </c>
      <c r="AN1686" s="440">
        <v>74.416666666666671</v>
      </c>
      <c r="AO1686" s="389">
        <v>28.0625</v>
      </c>
      <c r="AP1686" s="388">
        <v>9</v>
      </c>
      <c r="AQ1686" s="389">
        <v>2</v>
      </c>
      <c r="AR1686" s="389">
        <v>2</v>
      </c>
      <c r="AS1686" s="389">
        <v>0</v>
      </c>
      <c r="AT1686" s="389">
        <v>0</v>
      </c>
      <c r="AU1686" s="389">
        <v>2</v>
      </c>
      <c r="AV1686" s="389">
        <v>4</v>
      </c>
      <c r="AW1686" s="350">
        <v>1</v>
      </c>
      <c r="AX1686" s="391">
        <v>1</v>
      </c>
      <c r="AY1686" s="83">
        <v>14</v>
      </c>
      <c r="AZ1686" s="5">
        <v>0</v>
      </c>
      <c r="BA1686" s="5" t="s">
        <v>1537</v>
      </c>
      <c r="BB1686" s="5" t="s">
        <v>1537</v>
      </c>
      <c r="BC1686" s="5" t="s">
        <v>1537</v>
      </c>
      <c r="BD1686" s="4" t="s">
        <v>3612</v>
      </c>
      <c r="BE1686" s="5">
        <v>0</v>
      </c>
      <c r="BF1686" s="5">
        <v>0</v>
      </c>
      <c r="BG1686" s="5">
        <v>1</v>
      </c>
      <c r="BH1686" s="354" t="s">
        <v>1537</v>
      </c>
      <c r="BI1686" s="289"/>
      <c r="BJ1686" s="297">
        <v>12</v>
      </c>
      <c r="BK1686" s="297">
        <v>30</v>
      </c>
    </row>
    <row r="1687" spans="1:63" x14ac:dyDescent="0.2">
      <c r="A1687" s="291" t="s">
        <v>554</v>
      </c>
      <c r="B1687" s="292" t="s">
        <v>2599</v>
      </c>
      <c r="C1687" s="340">
        <v>249</v>
      </c>
      <c r="D1687" s="341">
        <v>310</v>
      </c>
      <c r="E1687" s="341">
        <v>357</v>
      </c>
      <c r="F1687" s="341">
        <v>365</v>
      </c>
      <c r="G1687" s="341">
        <v>376</v>
      </c>
      <c r="H1687" s="341">
        <v>417</v>
      </c>
      <c r="I1687" s="342">
        <v>515</v>
      </c>
      <c r="J1687" s="340">
        <v>17</v>
      </c>
      <c r="K1687" s="341">
        <v>35</v>
      </c>
      <c r="L1687" s="341">
        <v>74</v>
      </c>
      <c r="M1687" s="341">
        <v>151</v>
      </c>
      <c r="N1687" s="340">
        <v>249</v>
      </c>
      <c r="O1687" s="341">
        <v>386</v>
      </c>
      <c r="P1687" s="341">
        <v>417</v>
      </c>
      <c r="Q1687" s="343">
        <v>386</v>
      </c>
      <c r="R1687" s="344">
        <v>417</v>
      </c>
      <c r="S1687" s="344">
        <v>461</v>
      </c>
      <c r="T1687" s="344">
        <v>523</v>
      </c>
      <c r="U1687" s="344">
        <v>498</v>
      </c>
      <c r="V1687" s="344">
        <v>498</v>
      </c>
      <c r="W1687" s="344">
        <v>25</v>
      </c>
      <c r="X1687" s="383">
        <v>28</v>
      </c>
      <c r="Y1687" s="384">
        <v>0.12</v>
      </c>
      <c r="Z1687" s="384">
        <v>0.25</v>
      </c>
      <c r="AA1687" s="384">
        <v>0.25</v>
      </c>
      <c r="AB1687" s="385">
        <v>0</v>
      </c>
      <c r="AC1687" s="385">
        <v>0</v>
      </c>
      <c r="AD1687" s="385">
        <v>44</v>
      </c>
      <c r="AE1687" s="385">
        <v>0</v>
      </c>
      <c r="AF1687" s="405">
        <v>0</v>
      </c>
      <c r="AG1687" s="333" t="s">
        <v>2539</v>
      </c>
      <c r="AH1687" s="388" t="s">
        <v>2538</v>
      </c>
      <c r="AI1687" s="388" t="s">
        <v>2539</v>
      </c>
      <c r="AJ1687" s="389">
        <v>15</v>
      </c>
      <c r="AK1687" s="390">
        <v>36</v>
      </c>
      <c r="AL1687" s="333">
        <v>36</v>
      </c>
      <c r="AM1687" s="333">
        <v>12.16724537037037</v>
      </c>
      <c r="AN1687" s="440">
        <v>84.697083333333339</v>
      </c>
      <c r="AO1687" s="389">
        <v>32.447916666666664</v>
      </c>
      <c r="AP1687" s="388">
        <v>9</v>
      </c>
      <c r="AQ1687" s="389">
        <v>2</v>
      </c>
      <c r="AR1687" s="389">
        <v>2</v>
      </c>
      <c r="AS1687" s="389">
        <v>0</v>
      </c>
      <c r="AT1687" s="389">
        <v>0</v>
      </c>
      <c r="AU1687" s="389">
        <v>2</v>
      </c>
      <c r="AV1687" s="389">
        <v>4</v>
      </c>
      <c r="AW1687" s="350">
        <v>1</v>
      </c>
      <c r="AX1687" s="391">
        <v>1</v>
      </c>
      <c r="AY1687" s="83">
        <v>15</v>
      </c>
      <c r="AZ1687" s="5">
        <v>0</v>
      </c>
      <c r="BA1687" s="5" t="s">
        <v>1537</v>
      </c>
      <c r="BB1687" s="5" t="s">
        <v>1537</v>
      </c>
      <c r="BC1687" s="5" t="s">
        <v>1537</v>
      </c>
      <c r="BD1687" s="4" t="s">
        <v>3612</v>
      </c>
      <c r="BE1687" s="5">
        <v>0</v>
      </c>
      <c r="BF1687" s="5">
        <v>0</v>
      </c>
      <c r="BG1687" s="5">
        <v>1</v>
      </c>
      <c r="BH1687" s="354" t="s">
        <v>1537</v>
      </c>
      <c r="BI1687" s="289"/>
      <c r="BJ1687" s="297">
        <v>17</v>
      </c>
      <c r="BK1687" s="297">
        <v>38</v>
      </c>
    </row>
    <row r="1688" spans="1:63" x14ac:dyDescent="0.2">
      <c r="A1688" s="291" t="s">
        <v>5348</v>
      </c>
      <c r="B1688" s="292" t="s">
        <v>5349</v>
      </c>
      <c r="C1688" s="340">
        <v>205</v>
      </c>
      <c r="D1688" s="341">
        <v>273</v>
      </c>
      <c r="E1688" s="341">
        <v>325</v>
      </c>
      <c r="F1688" s="341">
        <v>333</v>
      </c>
      <c r="G1688" s="341">
        <v>345</v>
      </c>
      <c r="H1688" s="341">
        <v>384</v>
      </c>
      <c r="I1688" s="342">
        <v>491</v>
      </c>
      <c r="J1688" s="340">
        <v>14</v>
      </c>
      <c r="K1688" s="341">
        <v>27</v>
      </c>
      <c r="L1688" s="341">
        <v>83</v>
      </c>
      <c r="M1688" s="341">
        <v>173</v>
      </c>
      <c r="N1688" s="340">
        <v>205</v>
      </c>
      <c r="O1688" s="341">
        <v>346</v>
      </c>
      <c r="P1688" s="341">
        <v>376</v>
      </c>
      <c r="Q1688" s="343">
        <v>346</v>
      </c>
      <c r="R1688" s="344">
        <v>376</v>
      </c>
      <c r="S1688" s="344">
        <v>426</v>
      </c>
      <c r="T1688" s="344">
        <v>466</v>
      </c>
      <c r="U1688" s="344">
        <v>458</v>
      </c>
      <c r="V1688" s="344">
        <v>458</v>
      </c>
      <c r="W1688" s="344">
        <v>25</v>
      </c>
      <c r="X1688" s="383">
        <v>28</v>
      </c>
      <c r="Y1688" s="384">
        <v>0.12</v>
      </c>
      <c r="Z1688" s="384">
        <v>0.25</v>
      </c>
      <c r="AA1688" s="384">
        <v>0.25</v>
      </c>
      <c r="AB1688" s="385">
        <v>0</v>
      </c>
      <c r="AC1688" s="385"/>
      <c r="AD1688" s="385">
        <v>66</v>
      </c>
      <c r="AE1688" s="385">
        <v>0</v>
      </c>
      <c r="AF1688" s="405">
        <v>0</v>
      </c>
      <c r="AG1688" s="333" t="s">
        <v>2539</v>
      </c>
      <c r="AH1688" s="388" t="s">
        <v>2538</v>
      </c>
      <c r="AI1688" s="388" t="s">
        <v>2539</v>
      </c>
      <c r="AJ1688" s="389">
        <v>12</v>
      </c>
      <c r="AK1688" s="390">
        <v>36</v>
      </c>
      <c r="AL1688" s="333">
        <v>39</v>
      </c>
      <c r="AM1688" s="333">
        <v>12.16724537037037</v>
      </c>
      <c r="AN1688" s="440">
        <v>84.697083333333339</v>
      </c>
      <c r="AO1688" s="389">
        <v>32.447916666666664</v>
      </c>
      <c r="AP1688" s="388">
        <v>9</v>
      </c>
      <c r="AQ1688" s="389">
        <v>2</v>
      </c>
      <c r="AR1688" s="389">
        <v>2</v>
      </c>
      <c r="AS1688" s="389">
        <v>0</v>
      </c>
      <c r="AT1688" s="389">
        <v>0</v>
      </c>
      <c r="AU1688" s="389">
        <v>2</v>
      </c>
      <c r="AV1688" s="389">
        <v>4</v>
      </c>
      <c r="AW1688" s="350">
        <v>1</v>
      </c>
      <c r="AX1688" s="391">
        <v>1</v>
      </c>
      <c r="AY1688" s="83">
        <v>15</v>
      </c>
      <c r="AZ1688" s="5">
        <v>0</v>
      </c>
      <c r="BA1688" s="5" t="s">
        <v>1537</v>
      </c>
      <c r="BB1688" s="5" t="s">
        <v>1537</v>
      </c>
      <c r="BC1688" s="5" t="s">
        <v>1537</v>
      </c>
      <c r="BD1688" s="4" t="s">
        <v>3612</v>
      </c>
      <c r="BE1688" s="5">
        <v>0</v>
      </c>
      <c r="BF1688" s="5">
        <v>0</v>
      </c>
      <c r="BG1688" s="5">
        <v>1</v>
      </c>
      <c r="BH1688" s="354" t="s">
        <v>1537</v>
      </c>
      <c r="BI1688" s="289"/>
      <c r="BJ1688" s="297">
        <v>14</v>
      </c>
      <c r="BK1688" s="297">
        <v>35</v>
      </c>
    </row>
    <row r="1689" spans="1:63" x14ac:dyDescent="0.2">
      <c r="A1689" s="291" t="s">
        <v>5350</v>
      </c>
      <c r="B1689" s="292" t="s">
        <v>5351</v>
      </c>
      <c r="C1689" s="340">
        <v>277</v>
      </c>
      <c r="D1689" s="341">
        <v>344</v>
      </c>
      <c r="E1689" s="341">
        <v>398</v>
      </c>
      <c r="F1689" s="341">
        <v>406</v>
      </c>
      <c r="G1689" s="341">
        <v>420</v>
      </c>
      <c r="H1689" s="341">
        <v>465</v>
      </c>
      <c r="I1689" s="342">
        <v>575</v>
      </c>
      <c r="J1689" s="340">
        <v>18</v>
      </c>
      <c r="K1689" s="341">
        <v>40</v>
      </c>
      <c r="L1689" s="341">
        <v>84</v>
      </c>
      <c r="M1689" s="341">
        <v>176</v>
      </c>
      <c r="N1689" s="340">
        <v>277</v>
      </c>
      <c r="O1689" s="341">
        <v>420</v>
      </c>
      <c r="P1689" s="341">
        <v>454</v>
      </c>
      <c r="Q1689" s="343">
        <v>420</v>
      </c>
      <c r="R1689" s="344">
        <v>454</v>
      </c>
      <c r="S1689" s="344">
        <v>510</v>
      </c>
      <c r="T1689" s="344">
        <v>551</v>
      </c>
      <c r="U1689" s="344">
        <v>545</v>
      </c>
      <c r="V1689" s="344">
        <v>545</v>
      </c>
      <c r="W1689" s="344">
        <v>25</v>
      </c>
      <c r="X1689" s="383">
        <v>28</v>
      </c>
      <c r="Y1689" s="384">
        <v>0.12</v>
      </c>
      <c r="Z1689" s="384">
        <v>0.25</v>
      </c>
      <c r="AA1689" s="384">
        <v>0.25</v>
      </c>
      <c r="AB1689" s="385">
        <v>0</v>
      </c>
      <c r="AC1689" s="385"/>
      <c r="AD1689" s="385">
        <v>66</v>
      </c>
      <c r="AE1689" s="385">
        <v>0</v>
      </c>
      <c r="AF1689" s="405">
        <v>0</v>
      </c>
      <c r="AG1689" s="333" t="s">
        <v>2539</v>
      </c>
      <c r="AH1689" s="388" t="s">
        <v>2538</v>
      </c>
      <c r="AI1689" s="388" t="s">
        <v>2539</v>
      </c>
      <c r="AJ1689" s="389">
        <v>15</v>
      </c>
      <c r="AK1689" s="390">
        <v>36</v>
      </c>
      <c r="AL1689" s="333">
        <v>36</v>
      </c>
      <c r="AM1689" s="333">
        <v>12.16724537037037</v>
      </c>
      <c r="AN1689" s="440">
        <v>84.697083333333339</v>
      </c>
      <c r="AO1689" s="389">
        <v>32.447916666666664</v>
      </c>
      <c r="AP1689" s="388">
        <v>9</v>
      </c>
      <c r="AQ1689" s="389">
        <v>2</v>
      </c>
      <c r="AR1689" s="389">
        <v>2</v>
      </c>
      <c r="AS1689" s="389">
        <v>0</v>
      </c>
      <c r="AT1689" s="389">
        <v>0</v>
      </c>
      <c r="AU1689" s="389">
        <v>2</v>
      </c>
      <c r="AV1689" s="389">
        <v>4</v>
      </c>
      <c r="AW1689" s="350">
        <v>1</v>
      </c>
      <c r="AX1689" s="391">
        <v>1</v>
      </c>
      <c r="AY1689" s="83">
        <v>15</v>
      </c>
      <c r="AZ1689" s="5">
        <v>0</v>
      </c>
      <c r="BA1689" s="5" t="s">
        <v>1537</v>
      </c>
      <c r="BB1689" s="5" t="s">
        <v>1537</v>
      </c>
      <c r="BC1689" s="5" t="s">
        <v>1537</v>
      </c>
      <c r="BD1689" s="4" t="s">
        <v>3612</v>
      </c>
      <c r="BE1689" s="5">
        <v>0</v>
      </c>
      <c r="BF1689" s="5">
        <v>0</v>
      </c>
      <c r="BG1689" s="5">
        <v>1</v>
      </c>
      <c r="BH1689" s="354" t="s">
        <v>1537</v>
      </c>
      <c r="BI1689" s="289"/>
      <c r="BJ1689" s="297">
        <v>18</v>
      </c>
      <c r="BK1689" s="297">
        <v>42</v>
      </c>
    </row>
    <row r="1690" spans="1:63" x14ac:dyDescent="0.2">
      <c r="A1690" s="291" t="s">
        <v>528</v>
      </c>
      <c r="B1690" s="292" t="s">
        <v>2574</v>
      </c>
      <c r="C1690" s="340">
        <v>212</v>
      </c>
      <c r="D1690" s="341">
        <v>283</v>
      </c>
      <c r="E1690" s="341">
        <v>337</v>
      </c>
      <c r="F1690" s="341">
        <v>345</v>
      </c>
      <c r="G1690" s="341">
        <v>358</v>
      </c>
      <c r="H1690" s="341">
        <v>398</v>
      </c>
      <c r="I1690" s="342">
        <v>509</v>
      </c>
      <c r="J1690" s="340">
        <v>14</v>
      </c>
      <c r="K1690" s="341">
        <v>28</v>
      </c>
      <c r="L1690" s="341">
        <v>86</v>
      </c>
      <c r="M1690" s="341">
        <v>173</v>
      </c>
      <c r="N1690" s="340">
        <v>212</v>
      </c>
      <c r="O1690" s="341">
        <v>359</v>
      </c>
      <c r="P1690" s="341">
        <v>390</v>
      </c>
      <c r="Q1690" s="343">
        <v>359</v>
      </c>
      <c r="R1690" s="344">
        <v>390</v>
      </c>
      <c r="S1690" s="344">
        <v>441</v>
      </c>
      <c r="T1690" s="344">
        <v>483</v>
      </c>
      <c r="U1690" s="344">
        <v>475</v>
      </c>
      <c r="V1690" s="344">
        <v>475</v>
      </c>
      <c r="W1690" s="344">
        <v>25</v>
      </c>
      <c r="X1690" s="383">
        <v>28</v>
      </c>
      <c r="Y1690" s="384">
        <v>0.12</v>
      </c>
      <c r="Z1690" s="384">
        <v>0.25</v>
      </c>
      <c r="AA1690" s="384">
        <v>0.25</v>
      </c>
      <c r="AB1690" s="346">
        <v>0</v>
      </c>
      <c r="AC1690" s="385">
        <v>0</v>
      </c>
      <c r="AD1690" s="385">
        <v>66</v>
      </c>
      <c r="AE1690" s="385">
        <v>0</v>
      </c>
      <c r="AF1690" s="405">
        <v>0</v>
      </c>
      <c r="AG1690" s="333" t="s">
        <v>2539</v>
      </c>
      <c r="AH1690" s="388" t="s">
        <v>2538</v>
      </c>
      <c r="AI1690" s="388" t="s">
        <v>2539</v>
      </c>
      <c r="AJ1690" s="389">
        <v>12</v>
      </c>
      <c r="AK1690" s="390">
        <v>36</v>
      </c>
      <c r="AL1690" s="333">
        <v>42</v>
      </c>
      <c r="AM1690" s="333">
        <v>11.522171585648149</v>
      </c>
      <c r="AN1690" s="440">
        <v>89.574166666666684</v>
      </c>
      <c r="AO1690" s="389">
        <v>33.197916666666671</v>
      </c>
      <c r="AP1690" s="388">
        <v>10.5</v>
      </c>
      <c r="AQ1690" s="389">
        <v>2</v>
      </c>
      <c r="AR1690" s="389">
        <v>2</v>
      </c>
      <c r="AS1690" s="389">
        <v>0</v>
      </c>
      <c r="AT1690" s="389">
        <v>0</v>
      </c>
      <c r="AU1690" s="389">
        <v>3</v>
      </c>
      <c r="AV1690" s="389">
        <v>6</v>
      </c>
      <c r="AW1690" s="350">
        <v>1</v>
      </c>
      <c r="AX1690" s="391">
        <v>1</v>
      </c>
      <c r="AY1690" s="83">
        <v>16</v>
      </c>
      <c r="AZ1690" s="5">
        <v>0</v>
      </c>
      <c r="BA1690" s="5" t="s">
        <v>1537</v>
      </c>
      <c r="BB1690" s="5" t="s">
        <v>1537</v>
      </c>
      <c r="BC1690" s="5" t="s">
        <v>1537</v>
      </c>
      <c r="BD1690" s="4" t="s">
        <v>3612</v>
      </c>
      <c r="BE1690" s="5">
        <v>0</v>
      </c>
      <c r="BF1690" s="5">
        <v>0</v>
      </c>
      <c r="BG1690" s="5">
        <v>1</v>
      </c>
      <c r="BH1690" s="354" t="s">
        <v>1537</v>
      </c>
      <c r="BI1690" s="289"/>
      <c r="BJ1690" s="297">
        <v>14</v>
      </c>
      <c r="BK1690" s="297">
        <v>36</v>
      </c>
    </row>
    <row r="1691" spans="1:63" x14ac:dyDescent="0.2">
      <c r="A1691" s="291" t="s">
        <v>567</v>
      </c>
      <c r="B1691" s="292" t="s">
        <v>2611</v>
      </c>
      <c r="C1691" s="340">
        <v>287</v>
      </c>
      <c r="D1691" s="341">
        <v>356</v>
      </c>
      <c r="E1691" s="341">
        <v>412</v>
      </c>
      <c r="F1691" s="341">
        <v>421</v>
      </c>
      <c r="G1691" s="341">
        <v>435</v>
      </c>
      <c r="H1691" s="341">
        <v>482</v>
      </c>
      <c r="I1691" s="342">
        <v>596</v>
      </c>
      <c r="J1691" s="340">
        <v>19</v>
      </c>
      <c r="K1691" s="341">
        <v>41</v>
      </c>
      <c r="L1691" s="341">
        <v>87</v>
      </c>
      <c r="M1691" s="341">
        <v>176</v>
      </c>
      <c r="N1691" s="340">
        <v>287</v>
      </c>
      <c r="O1691" s="341">
        <v>435</v>
      </c>
      <c r="P1691" s="341">
        <v>470</v>
      </c>
      <c r="Q1691" s="343">
        <v>435</v>
      </c>
      <c r="R1691" s="344">
        <v>470</v>
      </c>
      <c r="S1691" s="344">
        <v>529</v>
      </c>
      <c r="T1691" s="344">
        <v>571</v>
      </c>
      <c r="U1691" s="344">
        <v>565</v>
      </c>
      <c r="V1691" s="344">
        <v>565</v>
      </c>
      <c r="W1691" s="344">
        <v>25</v>
      </c>
      <c r="X1691" s="383">
        <v>28</v>
      </c>
      <c r="Y1691" s="384">
        <v>0.12</v>
      </c>
      <c r="Z1691" s="384">
        <v>0.25</v>
      </c>
      <c r="AA1691" s="384">
        <v>0.25</v>
      </c>
      <c r="AB1691" s="385">
        <v>0</v>
      </c>
      <c r="AC1691" s="385">
        <v>0</v>
      </c>
      <c r="AD1691" s="385">
        <v>66</v>
      </c>
      <c r="AE1691" s="385">
        <v>0</v>
      </c>
      <c r="AF1691" s="405">
        <v>0</v>
      </c>
      <c r="AG1691" s="333" t="s">
        <v>2539</v>
      </c>
      <c r="AH1691" s="388" t="s">
        <v>2538</v>
      </c>
      <c r="AI1691" s="388" t="s">
        <v>2539</v>
      </c>
      <c r="AJ1691" s="389">
        <v>15</v>
      </c>
      <c r="AK1691" s="390">
        <v>36</v>
      </c>
      <c r="AL1691" s="333">
        <v>42</v>
      </c>
      <c r="AM1691" s="333">
        <v>14.18113425925926</v>
      </c>
      <c r="AN1691" s="440">
        <v>102.30208333333334</v>
      </c>
      <c r="AO1691" s="389">
        <v>38.552083333333329</v>
      </c>
      <c r="AP1691" s="388">
        <v>10.5</v>
      </c>
      <c r="AQ1691" s="389">
        <v>2</v>
      </c>
      <c r="AR1691" s="389">
        <v>2</v>
      </c>
      <c r="AS1691" s="389">
        <v>0</v>
      </c>
      <c r="AT1691" s="389">
        <v>0</v>
      </c>
      <c r="AU1691" s="389">
        <v>3</v>
      </c>
      <c r="AV1691" s="389">
        <v>6</v>
      </c>
      <c r="AW1691" s="350">
        <v>1</v>
      </c>
      <c r="AX1691" s="391">
        <v>1</v>
      </c>
      <c r="AY1691" s="83">
        <v>17</v>
      </c>
      <c r="AZ1691" s="5">
        <v>0</v>
      </c>
      <c r="BA1691" s="5" t="s">
        <v>1537</v>
      </c>
      <c r="BB1691" s="5" t="s">
        <v>1537</v>
      </c>
      <c r="BC1691" s="5" t="s">
        <v>1537</v>
      </c>
      <c r="BD1691" s="4" t="s">
        <v>3612</v>
      </c>
      <c r="BE1691" s="5">
        <v>0</v>
      </c>
      <c r="BF1691" s="5">
        <v>0</v>
      </c>
      <c r="BG1691" s="5">
        <v>1</v>
      </c>
      <c r="BH1691" s="354" t="s">
        <v>1537</v>
      </c>
      <c r="BI1691" s="289"/>
      <c r="BJ1691" s="297">
        <v>19</v>
      </c>
      <c r="BK1691" s="297">
        <v>44</v>
      </c>
    </row>
    <row r="1692" spans="1:63" x14ac:dyDescent="0.2">
      <c r="A1692" s="291" t="s">
        <v>580</v>
      </c>
      <c r="B1692" s="292" t="s">
        <v>2617</v>
      </c>
      <c r="C1692" s="340">
        <v>128</v>
      </c>
      <c r="D1692" s="341">
        <v>154</v>
      </c>
      <c r="E1692" s="341">
        <v>174</v>
      </c>
      <c r="F1692" s="341">
        <v>177</v>
      </c>
      <c r="G1692" s="341">
        <v>183</v>
      </c>
      <c r="H1692" s="341">
        <v>202</v>
      </c>
      <c r="I1692" s="342">
        <v>244</v>
      </c>
      <c r="J1692" s="340">
        <v>6</v>
      </c>
      <c r="K1692" s="341">
        <v>11</v>
      </c>
      <c r="L1692" s="341">
        <v>33</v>
      </c>
      <c r="M1692" s="341">
        <v>65</v>
      </c>
      <c r="N1692" s="340">
        <v>128</v>
      </c>
      <c r="O1692" s="341">
        <v>199</v>
      </c>
      <c r="P1692" s="341">
        <v>217</v>
      </c>
      <c r="Q1692" s="343">
        <v>199</v>
      </c>
      <c r="R1692" s="344">
        <v>217</v>
      </c>
      <c r="S1692" s="344">
        <v>232</v>
      </c>
      <c r="T1692" s="344">
        <v>236</v>
      </c>
      <c r="U1692" s="344">
        <v>264</v>
      </c>
      <c r="V1692" s="344">
        <v>264</v>
      </c>
      <c r="W1692" s="344">
        <v>25</v>
      </c>
      <c r="X1692" s="383">
        <v>28</v>
      </c>
      <c r="Y1692" s="384">
        <v>0.12</v>
      </c>
      <c r="Z1692" s="384">
        <v>0.25</v>
      </c>
      <c r="AA1692" s="384">
        <v>0.25</v>
      </c>
      <c r="AB1692" s="385">
        <v>0</v>
      </c>
      <c r="AC1692" s="385">
        <v>0</v>
      </c>
      <c r="AD1692" s="385">
        <v>44</v>
      </c>
      <c r="AE1692" s="385">
        <v>0</v>
      </c>
      <c r="AF1692" s="405">
        <v>0</v>
      </c>
      <c r="AG1692" s="333" t="s">
        <v>3972</v>
      </c>
      <c r="AH1692" s="388" t="s">
        <v>2538</v>
      </c>
      <c r="AI1692" s="388" t="s">
        <v>2539</v>
      </c>
      <c r="AJ1692" s="389">
        <v>12</v>
      </c>
      <c r="AK1692" s="390">
        <v>39</v>
      </c>
      <c r="AL1692" s="333">
        <v>15</v>
      </c>
      <c r="AM1692" s="333">
        <v>4.5030743634259256</v>
      </c>
      <c r="AN1692" s="440">
        <v>35.336666666666673</v>
      </c>
      <c r="AO1692" s="389">
        <v>14.854166666666668</v>
      </c>
      <c r="AP1692" s="388">
        <v>4.0625</v>
      </c>
      <c r="AQ1692" s="389">
        <v>2</v>
      </c>
      <c r="AR1692" s="389">
        <v>2</v>
      </c>
      <c r="AS1692" s="389">
        <v>0</v>
      </c>
      <c r="AT1692" s="389">
        <v>0</v>
      </c>
      <c r="AU1692" s="389">
        <v>0</v>
      </c>
      <c r="AV1692" s="389">
        <v>4</v>
      </c>
      <c r="AW1692" s="350">
        <v>1</v>
      </c>
      <c r="AX1692" s="391">
        <v>1</v>
      </c>
      <c r="AY1692" s="83">
        <v>14</v>
      </c>
      <c r="AZ1692" s="5">
        <v>0</v>
      </c>
      <c r="BA1692" s="5" t="s">
        <v>1537</v>
      </c>
      <c r="BB1692" s="5" t="s">
        <v>1537</v>
      </c>
      <c r="BC1692" s="5" t="s">
        <v>1537</v>
      </c>
      <c r="BD1692" s="4" t="s">
        <v>3612</v>
      </c>
      <c r="BE1692" s="5">
        <v>0</v>
      </c>
      <c r="BF1692" s="5">
        <v>0</v>
      </c>
      <c r="BG1692" s="5">
        <v>1</v>
      </c>
      <c r="BH1692" s="354" t="s">
        <v>1537</v>
      </c>
      <c r="BI1692" s="289"/>
      <c r="BJ1692" s="297">
        <v>6</v>
      </c>
      <c r="BK1692" s="297">
        <v>19</v>
      </c>
    </row>
    <row r="1693" spans="1:63" x14ac:dyDescent="0.2">
      <c r="A1693" s="291" t="s">
        <v>1793</v>
      </c>
      <c r="B1693" s="292" t="s">
        <v>2640</v>
      </c>
      <c r="C1693" s="340">
        <v>180</v>
      </c>
      <c r="D1693" s="341">
        <v>205</v>
      </c>
      <c r="E1693" s="341">
        <v>227</v>
      </c>
      <c r="F1693" s="341">
        <v>232</v>
      </c>
      <c r="G1693" s="341">
        <v>238</v>
      </c>
      <c r="H1693" s="341">
        <v>261</v>
      </c>
      <c r="I1693" s="342">
        <v>305</v>
      </c>
      <c r="J1693" s="340">
        <v>9</v>
      </c>
      <c r="K1693" s="341">
        <v>17</v>
      </c>
      <c r="L1693" s="341">
        <v>34</v>
      </c>
      <c r="M1693" s="341">
        <v>68</v>
      </c>
      <c r="N1693" s="340">
        <v>180</v>
      </c>
      <c r="O1693" s="341">
        <v>253</v>
      </c>
      <c r="P1693" s="341">
        <v>275</v>
      </c>
      <c r="Q1693" s="343">
        <v>253</v>
      </c>
      <c r="R1693" s="344">
        <v>275</v>
      </c>
      <c r="S1693" s="344">
        <v>294</v>
      </c>
      <c r="T1693" s="344">
        <v>298</v>
      </c>
      <c r="U1693" s="344">
        <v>329</v>
      </c>
      <c r="V1693" s="344">
        <v>329</v>
      </c>
      <c r="W1693" s="344">
        <v>25</v>
      </c>
      <c r="X1693" s="383">
        <v>28</v>
      </c>
      <c r="Y1693" s="384">
        <v>0.12</v>
      </c>
      <c r="Z1693" s="384">
        <v>0.25</v>
      </c>
      <c r="AA1693" s="384">
        <v>0.25</v>
      </c>
      <c r="AB1693" s="385">
        <v>0</v>
      </c>
      <c r="AC1693" s="385">
        <v>0</v>
      </c>
      <c r="AD1693" s="385">
        <v>44</v>
      </c>
      <c r="AE1693" s="385">
        <v>0</v>
      </c>
      <c r="AF1693" s="405">
        <v>0</v>
      </c>
      <c r="AG1693" s="333" t="s">
        <v>3972</v>
      </c>
      <c r="AH1693" s="388" t="s">
        <v>2538</v>
      </c>
      <c r="AI1693" s="388" t="s">
        <v>2539</v>
      </c>
      <c r="AJ1693" s="389">
        <v>15</v>
      </c>
      <c r="AK1693" s="390">
        <v>39</v>
      </c>
      <c r="AL1693" s="333">
        <v>15</v>
      </c>
      <c r="AM1693" s="333">
        <v>5.5422453703703702</v>
      </c>
      <c r="AN1693" s="440">
        <v>40.172083333333333</v>
      </c>
      <c r="AO1693" s="389">
        <v>17.052083333333332</v>
      </c>
      <c r="AP1693" s="388">
        <v>4.0625</v>
      </c>
      <c r="AQ1693" s="389">
        <v>2</v>
      </c>
      <c r="AR1693" s="389">
        <v>2</v>
      </c>
      <c r="AS1693" s="389">
        <v>0</v>
      </c>
      <c r="AT1693" s="389">
        <v>0</v>
      </c>
      <c r="AU1693" s="389">
        <v>0</v>
      </c>
      <c r="AV1693" s="389">
        <v>4</v>
      </c>
      <c r="AW1693" s="350">
        <v>1</v>
      </c>
      <c r="AX1693" s="391">
        <v>1</v>
      </c>
      <c r="AY1693" s="83">
        <v>15</v>
      </c>
      <c r="AZ1693" s="409">
        <v>0</v>
      </c>
      <c r="BA1693" s="5" t="s">
        <v>1537</v>
      </c>
      <c r="BB1693" s="5" t="s">
        <v>1537</v>
      </c>
      <c r="BC1693" s="5" t="s">
        <v>1537</v>
      </c>
      <c r="BD1693" s="4" t="s">
        <v>3612</v>
      </c>
      <c r="BE1693" s="5">
        <v>0</v>
      </c>
      <c r="BF1693" s="5">
        <v>0</v>
      </c>
      <c r="BG1693" s="5">
        <v>1</v>
      </c>
      <c r="BH1693" s="354" t="s">
        <v>1537</v>
      </c>
      <c r="BI1693" s="289"/>
      <c r="BJ1693" s="297">
        <v>9</v>
      </c>
      <c r="BK1693" s="297">
        <v>24</v>
      </c>
    </row>
    <row r="1694" spans="1:63" x14ac:dyDescent="0.2">
      <c r="A1694" s="291" t="s">
        <v>583</v>
      </c>
      <c r="B1694" s="292" t="s">
        <v>2659</v>
      </c>
      <c r="C1694" s="340">
        <v>192</v>
      </c>
      <c r="D1694" s="341">
        <v>215</v>
      </c>
      <c r="E1694" s="341">
        <v>237</v>
      </c>
      <c r="F1694" s="341">
        <v>241</v>
      </c>
      <c r="G1694" s="341">
        <v>247</v>
      </c>
      <c r="H1694" s="341">
        <v>272</v>
      </c>
      <c r="I1694" s="342">
        <v>315</v>
      </c>
      <c r="J1694" s="340">
        <v>12</v>
      </c>
      <c r="K1694" s="341">
        <v>24</v>
      </c>
      <c r="L1694" s="341">
        <v>34</v>
      </c>
      <c r="M1694" s="341">
        <v>67</v>
      </c>
      <c r="N1694" s="340">
        <v>192</v>
      </c>
      <c r="O1694" s="341">
        <v>263</v>
      </c>
      <c r="P1694" s="341">
        <v>285</v>
      </c>
      <c r="Q1694" s="343">
        <v>263</v>
      </c>
      <c r="R1694" s="344">
        <v>285</v>
      </c>
      <c r="S1694" s="344">
        <v>306</v>
      </c>
      <c r="T1694" s="344">
        <v>308</v>
      </c>
      <c r="U1694" s="344">
        <v>341</v>
      </c>
      <c r="V1694" s="344">
        <v>341</v>
      </c>
      <c r="W1694" s="344">
        <v>25</v>
      </c>
      <c r="X1694" s="383">
        <v>28</v>
      </c>
      <c r="Y1694" s="384">
        <v>0.12</v>
      </c>
      <c r="Z1694" s="384">
        <v>0.25</v>
      </c>
      <c r="AA1694" s="384">
        <v>0.25</v>
      </c>
      <c r="AB1694" s="346">
        <v>0</v>
      </c>
      <c r="AC1694" s="385">
        <v>0</v>
      </c>
      <c r="AD1694" s="385">
        <v>44</v>
      </c>
      <c r="AE1694" s="385">
        <v>0</v>
      </c>
      <c r="AF1694" s="405">
        <v>0</v>
      </c>
      <c r="AG1694" s="333" t="s">
        <v>3972</v>
      </c>
      <c r="AH1694" s="388" t="s">
        <v>2538</v>
      </c>
      <c r="AI1694" s="388" t="s">
        <v>2539</v>
      </c>
      <c r="AJ1694" s="389">
        <v>24</v>
      </c>
      <c r="AK1694" s="390">
        <v>39</v>
      </c>
      <c r="AL1694" s="333">
        <v>15</v>
      </c>
      <c r="AM1694" s="333">
        <v>8.6597583912037042</v>
      </c>
      <c r="AN1694" s="440">
        <v>54.678333333333342</v>
      </c>
      <c r="AO1694" s="389">
        <v>23.645833333333336</v>
      </c>
      <c r="AP1694" s="388">
        <v>4.0625</v>
      </c>
      <c r="AQ1694" s="389">
        <v>2</v>
      </c>
      <c r="AR1694" s="389">
        <v>2</v>
      </c>
      <c r="AS1694" s="389">
        <v>0</v>
      </c>
      <c r="AT1694" s="389">
        <v>0</v>
      </c>
      <c r="AU1694" s="389">
        <v>0</v>
      </c>
      <c r="AV1694" s="389">
        <v>4</v>
      </c>
      <c r="AW1694" s="350">
        <v>1</v>
      </c>
      <c r="AX1694" s="391">
        <v>1</v>
      </c>
      <c r="AY1694" s="83">
        <v>16</v>
      </c>
      <c r="AZ1694" s="5">
        <v>0</v>
      </c>
      <c r="BA1694" s="5" t="s">
        <v>1537</v>
      </c>
      <c r="BB1694" s="5" t="s">
        <v>1537</v>
      </c>
      <c r="BC1694" s="5" t="s">
        <v>1537</v>
      </c>
      <c r="BD1694" s="4" t="s">
        <v>3612</v>
      </c>
      <c r="BE1694" s="5">
        <v>0</v>
      </c>
      <c r="BF1694" s="5">
        <v>0</v>
      </c>
      <c r="BG1694" s="5">
        <v>1</v>
      </c>
      <c r="BH1694" s="354" t="s">
        <v>1537</v>
      </c>
      <c r="BI1694" s="289"/>
      <c r="BJ1694" s="297">
        <v>12</v>
      </c>
      <c r="BK1694" s="297">
        <v>25</v>
      </c>
    </row>
    <row r="1695" spans="1:63" x14ac:dyDescent="0.2">
      <c r="A1695" s="291" t="s">
        <v>592</v>
      </c>
      <c r="B1695" s="292" t="s">
        <v>2623</v>
      </c>
      <c r="C1695" s="340">
        <v>134</v>
      </c>
      <c r="D1695" s="341">
        <v>164</v>
      </c>
      <c r="E1695" s="341">
        <v>190</v>
      </c>
      <c r="F1695" s="341">
        <v>194</v>
      </c>
      <c r="G1695" s="341">
        <v>199</v>
      </c>
      <c r="H1695" s="341">
        <v>220</v>
      </c>
      <c r="I1695" s="342">
        <v>271</v>
      </c>
      <c r="J1695" s="340">
        <v>6</v>
      </c>
      <c r="K1695" s="341">
        <v>11</v>
      </c>
      <c r="L1695" s="341">
        <v>39</v>
      </c>
      <c r="M1695" s="341">
        <v>77</v>
      </c>
      <c r="N1695" s="340">
        <v>134</v>
      </c>
      <c r="O1695" s="341">
        <v>215</v>
      </c>
      <c r="P1695" s="341">
        <v>233</v>
      </c>
      <c r="Q1695" s="343">
        <v>215</v>
      </c>
      <c r="R1695" s="344">
        <v>233</v>
      </c>
      <c r="S1695" s="344">
        <v>248</v>
      </c>
      <c r="T1695" s="344">
        <v>258</v>
      </c>
      <c r="U1695" s="344">
        <v>281</v>
      </c>
      <c r="V1695" s="344">
        <v>281</v>
      </c>
      <c r="W1695" s="344">
        <v>25</v>
      </c>
      <c r="X1695" s="383">
        <v>28</v>
      </c>
      <c r="Y1695" s="384">
        <v>0.12</v>
      </c>
      <c r="Z1695" s="384">
        <v>0.25</v>
      </c>
      <c r="AA1695" s="384">
        <v>0.25</v>
      </c>
      <c r="AB1695" s="346">
        <v>0</v>
      </c>
      <c r="AC1695" s="385">
        <v>0</v>
      </c>
      <c r="AD1695" s="385">
        <v>44</v>
      </c>
      <c r="AE1695" s="385">
        <v>0</v>
      </c>
      <c r="AF1695" s="405">
        <v>0</v>
      </c>
      <c r="AG1695" s="333" t="s">
        <v>3972</v>
      </c>
      <c r="AH1695" s="388" t="s">
        <v>2538</v>
      </c>
      <c r="AI1695" s="388" t="s">
        <v>2539</v>
      </c>
      <c r="AJ1695" s="389">
        <v>12</v>
      </c>
      <c r="AK1695" s="390">
        <v>39</v>
      </c>
      <c r="AL1695" s="333">
        <v>18</v>
      </c>
      <c r="AM1695" s="333">
        <v>5.3889250578703702</v>
      </c>
      <c r="AN1695" s="440">
        <v>39.491666666666674</v>
      </c>
      <c r="AO1695" s="389">
        <v>16.166666666666668</v>
      </c>
      <c r="AP1695" s="388">
        <v>4.875</v>
      </c>
      <c r="AQ1695" s="389">
        <v>2</v>
      </c>
      <c r="AR1695" s="389">
        <v>2</v>
      </c>
      <c r="AS1695" s="389">
        <v>0</v>
      </c>
      <c r="AT1695" s="389">
        <v>0</v>
      </c>
      <c r="AU1695" s="389">
        <v>0</v>
      </c>
      <c r="AV1695" s="389">
        <v>4</v>
      </c>
      <c r="AW1695" s="350">
        <v>1</v>
      </c>
      <c r="AX1695" s="391">
        <v>1</v>
      </c>
      <c r="AY1695" s="83">
        <v>14</v>
      </c>
      <c r="AZ1695" s="5">
        <v>0</v>
      </c>
      <c r="BA1695" s="5" t="s">
        <v>1537</v>
      </c>
      <c r="BB1695" s="5" t="s">
        <v>1537</v>
      </c>
      <c r="BC1695" s="5" t="s">
        <v>1537</v>
      </c>
      <c r="BD1695" s="4" t="s">
        <v>3612</v>
      </c>
      <c r="BE1695" s="5">
        <v>0</v>
      </c>
      <c r="BF1695" s="5">
        <v>0</v>
      </c>
      <c r="BG1695" s="5">
        <v>1</v>
      </c>
      <c r="BH1695" s="354" t="s">
        <v>1537</v>
      </c>
      <c r="BI1695" s="289"/>
      <c r="BJ1695" s="297">
        <v>6</v>
      </c>
      <c r="BK1695" s="297">
        <v>20</v>
      </c>
    </row>
    <row r="1696" spans="1:63" x14ac:dyDescent="0.2">
      <c r="A1696" s="291" t="s">
        <v>1795</v>
      </c>
      <c r="B1696" s="292" t="s">
        <v>2645</v>
      </c>
      <c r="C1696" s="340">
        <v>182</v>
      </c>
      <c r="D1696" s="341">
        <v>212</v>
      </c>
      <c r="E1696" s="341">
        <v>239</v>
      </c>
      <c r="F1696" s="341">
        <v>242</v>
      </c>
      <c r="G1696" s="341">
        <v>250</v>
      </c>
      <c r="H1696" s="341">
        <v>275</v>
      </c>
      <c r="I1696" s="342">
        <v>327</v>
      </c>
      <c r="J1696" s="340">
        <v>9</v>
      </c>
      <c r="K1696" s="341">
        <v>17</v>
      </c>
      <c r="L1696" s="341">
        <v>39</v>
      </c>
      <c r="M1696" s="341">
        <v>80</v>
      </c>
      <c r="N1696" s="340">
        <v>182</v>
      </c>
      <c r="O1696" s="341">
        <v>265</v>
      </c>
      <c r="P1696" s="341">
        <v>287</v>
      </c>
      <c r="Q1696" s="343">
        <v>265</v>
      </c>
      <c r="R1696" s="344">
        <v>287</v>
      </c>
      <c r="S1696" s="344">
        <v>306</v>
      </c>
      <c r="T1696" s="344">
        <v>314</v>
      </c>
      <c r="U1696" s="344">
        <v>341</v>
      </c>
      <c r="V1696" s="344">
        <v>341</v>
      </c>
      <c r="W1696" s="344">
        <v>25</v>
      </c>
      <c r="X1696" s="383">
        <v>28</v>
      </c>
      <c r="Y1696" s="384">
        <v>0.12</v>
      </c>
      <c r="Z1696" s="384">
        <v>0.25</v>
      </c>
      <c r="AA1696" s="384">
        <v>0.25</v>
      </c>
      <c r="AB1696" s="346">
        <v>0</v>
      </c>
      <c r="AC1696" s="385">
        <v>0</v>
      </c>
      <c r="AD1696" s="385">
        <v>44</v>
      </c>
      <c r="AE1696" s="385">
        <v>0</v>
      </c>
      <c r="AF1696" s="405">
        <v>0</v>
      </c>
      <c r="AG1696" s="333" t="s">
        <v>3972</v>
      </c>
      <c r="AH1696" s="388" t="s">
        <v>2538</v>
      </c>
      <c r="AI1696" s="388" t="s">
        <v>2539</v>
      </c>
      <c r="AJ1696" s="389">
        <v>15</v>
      </c>
      <c r="AK1696" s="390">
        <v>39</v>
      </c>
      <c r="AL1696" s="333">
        <v>18</v>
      </c>
      <c r="AM1696" s="333">
        <v>6.6325231481481479</v>
      </c>
      <c r="AN1696" s="440">
        <v>44.602083333333333</v>
      </c>
      <c r="AO1696" s="389">
        <v>18.489583333333332</v>
      </c>
      <c r="AP1696" s="388">
        <v>4.875</v>
      </c>
      <c r="AQ1696" s="389">
        <v>2</v>
      </c>
      <c r="AR1696" s="389">
        <v>2</v>
      </c>
      <c r="AS1696" s="389">
        <v>0</v>
      </c>
      <c r="AT1696" s="389">
        <v>0</v>
      </c>
      <c r="AU1696" s="389">
        <v>0</v>
      </c>
      <c r="AV1696" s="389">
        <v>4</v>
      </c>
      <c r="AW1696" s="350">
        <v>1</v>
      </c>
      <c r="AX1696" s="391">
        <v>1</v>
      </c>
      <c r="AY1696" s="83">
        <v>15</v>
      </c>
      <c r="AZ1696" s="5">
        <v>0</v>
      </c>
      <c r="BA1696" s="5" t="s">
        <v>1537</v>
      </c>
      <c r="BB1696" s="5" t="s">
        <v>1537</v>
      </c>
      <c r="BC1696" s="5" t="s">
        <v>1537</v>
      </c>
      <c r="BD1696" s="4" t="s">
        <v>3612</v>
      </c>
      <c r="BE1696" s="5">
        <v>0</v>
      </c>
      <c r="BF1696" s="5">
        <v>0</v>
      </c>
      <c r="BG1696" s="5">
        <v>1</v>
      </c>
      <c r="BH1696" s="354" t="s">
        <v>1537</v>
      </c>
      <c r="BI1696" s="289"/>
      <c r="BJ1696" s="297">
        <v>9</v>
      </c>
      <c r="BK1696" s="297">
        <v>25</v>
      </c>
    </row>
    <row r="1697" spans="1:63" x14ac:dyDescent="0.2">
      <c r="A1697" s="291" t="s">
        <v>595</v>
      </c>
      <c r="B1697" s="292" t="s">
        <v>2663</v>
      </c>
      <c r="C1697" s="340">
        <v>201</v>
      </c>
      <c r="D1697" s="341">
        <v>230</v>
      </c>
      <c r="E1697" s="341">
        <v>255</v>
      </c>
      <c r="F1697" s="341">
        <v>259</v>
      </c>
      <c r="G1697" s="341">
        <v>268</v>
      </c>
      <c r="H1697" s="341">
        <v>294</v>
      </c>
      <c r="I1697" s="342">
        <v>346</v>
      </c>
      <c r="J1697" s="340">
        <v>12</v>
      </c>
      <c r="K1697" s="341">
        <v>24</v>
      </c>
      <c r="L1697" s="341">
        <v>39</v>
      </c>
      <c r="M1697" s="341">
        <v>80</v>
      </c>
      <c r="N1697" s="340">
        <v>201</v>
      </c>
      <c r="O1697" s="341">
        <v>283</v>
      </c>
      <c r="P1697" s="341">
        <v>305</v>
      </c>
      <c r="Q1697" s="343">
        <v>283</v>
      </c>
      <c r="R1697" s="344">
        <v>305</v>
      </c>
      <c r="S1697" s="344">
        <v>327</v>
      </c>
      <c r="T1697" s="344">
        <v>333</v>
      </c>
      <c r="U1697" s="344">
        <v>362</v>
      </c>
      <c r="V1697" s="344">
        <v>362</v>
      </c>
      <c r="W1697" s="344">
        <v>25</v>
      </c>
      <c r="X1697" s="383">
        <v>28</v>
      </c>
      <c r="Y1697" s="384">
        <v>0.12</v>
      </c>
      <c r="Z1697" s="384">
        <v>0.25</v>
      </c>
      <c r="AA1697" s="384">
        <v>0.25</v>
      </c>
      <c r="AB1697" s="346">
        <v>0</v>
      </c>
      <c r="AC1697" s="385">
        <v>0</v>
      </c>
      <c r="AD1697" s="385">
        <v>44</v>
      </c>
      <c r="AE1697" s="385">
        <v>0</v>
      </c>
      <c r="AF1697" s="405">
        <v>0</v>
      </c>
      <c r="AG1697" s="333" t="s">
        <v>3972</v>
      </c>
      <c r="AH1697" s="388" t="s">
        <v>2538</v>
      </c>
      <c r="AI1697" s="388" t="s">
        <v>2539</v>
      </c>
      <c r="AJ1697" s="389">
        <v>24</v>
      </c>
      <c r="AK1697" s="390">
        <v>39</v>
      </c>
      <c r="AL1697" s="333">
        <v>18</v>
      </c>
      <c r="AM1697" s="333">
        <v>10.363317418981481</v>
      </c>
      <c r="AN1697" s="440">
        <v>59.933333333333337</v>
      </c>
      <c r="AO1697" s="389">
        <v>25.458333333333336</v>
      </c>
      <c r="AP1697" s="388">
        <v>4.875</v>
      </c>
      <c r="AQ1697" s="389">
        <v>2</v>
      </c>
      <c r="AR1697" s="389">
        <v>2</v>
      </c>
      <c r="AS1697" s="389">
        <v>0</v>
      </c>
      <c r="AT1697" s="389">
        <v>0</v>
      </c>
      <c r="AU1697" s="389">
        <v>0</v>
      </c>
      <c r="AV1697" s="389">
        <v>4</v>
      </c>
      <c r="AW1697" s="350">
        <v>1</v>
      </c>
      <c r="AX1697" s="391">
        <v>1</v>
      </c>
      <c r="AY1697" s="83">
        <v>16</v>
      </c>
      <c r="AZ1697" s="5">
        <v>0</v>
      </c>
      <c r="BA1697" s="5" t="s">
        <v>1537</v>
      </c>
      <c r="BB1697" s="5" t="s">
        <v>1537</v>
      </c>
      <c r="BC1697" s="5" t="s">
        <v>1537</v>
      </c>
      <c r="BD1697" s="4" t="s">
        <v>3612</v>
      </c>
      <c r="BE1697" s="5">
        <v>0</v>
      </c>
      <c r="BF1697" s="5">
        <v>0</v>
      </c>
      <c r="BG1697" s="5">
        <v>1</v>
      </c>
      <c r="BH1697" s="354" t="s">
        <v>1537</v>
      </c>
      <c r="BI1697" s="289"/>
      <c r="BJ1697" s="297">
        <v>12</v>
      </c>
      <c r="BK1697" s="297">
        <v>27</v>
      </c>
    </row>
    <row r="1698" spans="1:63" x14ac:dyDescent="0.2">
      <c r="A1698" s="291" t="s">
        <v>604</v>
      </c>
      <c r="B1698" s="292" t="s">
        <v>2628</v>
      </c>
      <c r="C1698" s="340">
        <v>139</v>
      </c>
      <c r="D1698" s="341">
        <v>176</v>
      </c>
      <c r="E1698" s="341">
        <v>205</v>
      </c>
      <c r="F1698" s="341">
        <v>208</v>
      </c>
      <c r="G1698" s="341">
        <v>216</v>
      </c>
      <c r="H1698" s="341">
        <v>240</v>
      </c>
      <c r="I1698" s="342">
        <v>297</v>
      </c>
      <c r="J1698" s="340">
        <v>8</v>
      </c>
      <c r="K1698" s="341">
        <v>15</v>
      </c>
      <c r="L1698" s="341">
        <v>44</v>
      </c>
      <c r="M1698" s="341">
        <v>91</v>
      </c>
      <c r="N1698" s="340">
        <v>139</v>
      </c>
      <c r="O1698" s="341">
        <v>232</v>
      </c>
      <c r="P1698" s="341">
        <v>250</v>
      </c>
      <c r="Q1698" s="343">
        <v>232</v>
      </c>
      <c r="R1698" s="344">
        <v>250</v>
      </c>
      <c r="S1698" s="344">
        <v>263</v>
      </c>
      <c r="T1698" s="344">
        <v>285</v>
      </c>
      <c r="U1698" s="344">
        <v>297</v>
      </c>
      <c r="V1698" s="344">
        <v>297</v>
      </c>
      <c r="W1698" s="344">
        <v>25</v>
      </c>
      <c r="X1698" s="383">
        <v>28</v>
      </c>
      <c r="Y1698" s="384">
        <v>0.12</v>
      </c>
      <c r="Z1698" s="384">
        <v>0.25</v>
      </c>
      <c r="AA1698" s="384">
        <v>0.25</v>
      </c>
      <c r="AB1698" s="346">
        <v>0</v>
      </c>
      <c r="AC1698" s="385">
        <v>0</v>
      </c>
      <c r="AD1698" s="385">
        <v>44</v>
      </c>
      <c r="AE1698" s="385">
        <v>0</v>
      </c>
      <c r="AF1698" s="405">
        <v>0</v>
      </c>
      <c r="AG1698" s="333" t="s">
        <v>3972</v>
      </c>
      <c r="AH1698" s="388" t="s">
        <v>2538</v>
      </c>
      <c r="AI1698" s="388" t="s">
        <v>2539</v>
      </c>
      <c r="AJ1698" s="389">
        <v>12</v>
      </c>
      <c r="AK1698" s="390">
        <v>39</v>
      </c>
      <c r="AL1698" s="333">
        <v>21</v>
      </c>
      <c r="AM1698" s="333">
        <v>6.2747757523148149</v>
      </c>
      <c r="AN1698" s="440">
        <v>43.646666666666675</v>
      </c>
      <c r="AO1698" s="389">
        <v>17.479166666666668</v>
      </c>
      <c r="AP1698" s="388">
        <v>5.6875</v>
      </c>
      <c r="AQ1698" s="389">
        <v>2</v>
      </c>
      <c r="AR1698" s="389">
        <v>2</v>
      </c>
      <c r="AS1698" s="389">
        <v>0</v>
      </c>
      <c r="AT1698" s="389">
        <v>0</v>
      </c>
      <c r="AU1698" s="389">
        <v>0</v>
      </c>
      <c r="AV1698" s="389">
        <v>4</v>
      </c>
      <c r="AW1698" s="350">
        <v>1</v>
      </c>
      <c r="AX1698" s="391">
        <v>1</v>
      </c>
      <c r="AY1698" s="83">
        <v>14</v>
      </c>
      <c r="AZ1698" s="5">
        <v>0</v>
      </c>
      <c r="BA1698" s="5" t="s">
        <v>1537</v>
      </c>
      <c r="BB1698" s="5" t="s">
        <v>1537</v>
      </c>
      <c r="BC1698" s="5" t="s">
        <v>1537</v>
      </c>
      <c r="BD1698" s="4" t="s">
        <v>3612</v>
      </c>
      <c r="BE1698" s="5">
        <v>0</v>
      </c>
      <c r="BF1698" s="5">
        <v>0</v>
      </c>
      <c r="BG1698" s="5">
        <v>1</v>
      </c>
      <c r="BH1698" s="354" t="s">
        <v>1537</v>
      </c>
      <c r="BI1698" s="289"/>
      <c r="BJ1698" s="297">
        <v>8</v>
      </c>
      <c r="BK1698" s="297">
        <v>22</v>
      </c>
    </row>
    <row r="1699" spans="1:63" x14ac:dyDescent="0.2">
      <c r="A1699" s="291" t="s">
        <v>1798</v>
      </c>
      <c r="B1699" s="292" t="s">
        <v>2650</v>
      </c>
      <c r="C1699" s="340">
        <v>191</v>
      </c>
      <c r="D1699" s="341">
        <v>227</v>
      </c>
      <c r="E1699" s="341">
        <v>256</v>
      </c>
      <c r="F1699" s="341">
        <v>260</v>
      </c>
      <c r="G1699" s="341">
        <v>270</v>
      </c>
      <c r="H1699" s="341">
        <v>296</v>
      </c>
      <c r="I1699" s="342">
        <v>357</v>
      </c>
      <c r="J1699" s="340">
        <v>12</v>
      </c>
      <c r="K1699" s="341">
        <v>24</v>
      </c>
      <c r="L1699" s="341">
        <v>46</v>
      </c>
      <c r="M1699" s="341">
        <v>93</v>
      </c>
      <c r="N1699" s="340">
        <v>191</v>
      </c>
      <c r="O1699" s="341">
        <v>284</v>
      </c>
      <c r="P1699" s="341">
        <v>306</v>
      </c>
      <c r="Q1699" s="343">
        <v>284</v>
      </c>
      <c r="R1699" s="344">
        <v>306</v>
      </c>
      <c r="S1699" s="344">
        <v>325</v>
      </c>
      <c r="T1699" s="344">
        <v>345</v>
      </c>
      <c r="U1699" s="344">
        <v>360</v>
      </c>
      <c r="V1699" s="344">
        <v>360</v>
      </c>
      <c r="W1699" s="344">
        <v>25</v>
      </c>
      <c r="X1699" s="383">
        <v>28</v>
      </c>
      <c r="Y1699" s="384">
        <v>0.12</v>
      </c>
      <c r="Z1699" s="384">
        <v>0.25</v>
      </c>
      <c r="AA1699" s="384">
        <v>0.25</v>
      </c>
      <c r="AB1699" s="346">
        <v>0</v>
      </c>
      <c r="AC1699" s="385">
        <v>0</v>
      </c>
      <c r="AD1699" s="385">
        <v>44</v>
      </c>
      <c r="AE1699" s="385">
        <v>0</v>
      </c>
      <c r="AF1699" s="405">
        <v>0</v>
      </c>
      <c r="AG1699" s="333" t="s">
        <v>3972</v>
      </c>
      <c r="AH1699" s="388" t="s">
        <v>2538</v>
      </c>
      <c r="AI1699" s="388" t="s">
        <v>2539</v>
      </c>
      <c r="AJ1699" s="389">
        <v>15</v>
      </c>
      <c r="AK1699" s="390">
        <v>39</v>
      </c>
      <c r="AL1699" s="333">
        <v>21</v>
      </c>
      <c r="AM1699" s="333">
        <v>7.7228009259259256</v>
      </c>
      <c r="AN1699" s="440">
        <v>49.032083333333333</v>
      </c>
      <c r="AO1699" s="389">
        <v>19.927083333333332</v>
      </c>
      <c r="AP1699" s="388">
        <v>5.6875</v>
      </c>
      <c r="AQ1699" s="389">
        <v>2</v>
      </c>
      <c r="AR1699" s="389">
        <v>2</v>
      </c>
      <c r="AS1699" s="389">
        <v>0</v>
      </c>
      <c r="AT1699" s="389">
        <v>0</v>
      </c>
      <c r="AU1699" s="389">
        <v>0</v>
      </c>
      <c r="AV1699" s="389">
        <v>4</v>
      </c>
      <c r="AW1699" s="350">
        <v>1</v>
      </c>
      <c r="AX1699" s="391">
        <v>1</v>
      </c>
      <c r="AY1699" s="83">
        <v>15</v>
      </c>
      <c r="AZ1699" s="5">
        <v>0</v>
      </c>
      <c r="BA1699" s="5" t="s">
        <v>1537</v>
      </c>
      <c r="BB1699" s="5" t="s">
        <v>1537</v>
      </c>
      <c r="BC1699" s="5" t="s">
        <v>1537</v>
      </c>
      <c r="BD1699" s="4" t="s">
        <v>3612</v>
      </c>
      <c r="BE1699" s="5">
        <v>0</v>
      </c>
      <c r="BF1699" s="5">
        <v>0</v>
      </c>
      <c r="BG1699" s="5">
        <v>1</v>
      </c>
      <c r="BH1699" s="354" t="s">
        <v>1537</v>
      </c>
      <c r="BI1699" s="289"/>
      <c r="BJ1699" s="297">
        <v>12</v>
      </c>
      <c r="BK1699" s="297">
        <v>27</v>
      </c>
    </row>
    <row r="1700" spans="1:63" x14ac:dyDescent="0.2">
      <c r="A1700" s="291" t="s">
        <v>608</v>
      </c>
      <c r="B1700" s="292" t="s">
        <v>2668</v>
      </c>
      <c r="C1700" s="340">
        <v>200</v>
      </c>
      <c r="D1700" s="341">
        <v>236</v>
      </c>
      <c r="E1700" s="341">
        <v>267</v>
      </c>
      <c r="F1700" s="341">
        <v>272</v>
      </c>
      <c r="G1700" s="341">
        <v>280</v>
      </c>
      <c r="H1700" s="341">
        <v>309</v>
      </c>
      <c r="I1700" s="342">
        <v>371</v>
      </c>
      <c r="J1700" s="340">
        <v>15</v>
      </c>
      <c r="K1700" s="341">
        <v>32</v>
      </c>
      <c r="L1700" s="341">
        <v>47</v>
      </c>
      <c r="M1700" s="341">
        <v>95</v>
      </c>
      <c r="N1700" s="340">
        <v>200</v>
      </c>
      <c r="O1700" s="341">
        <v>295</v>
      </c>
      <c r="P1700" s="341">
        <v>318</v>
      </c>
      <c r="Q1700" s="343">
        <v>295</v>
      </c>
      <c r="R1700" s="344">
        <v>318</v>
      </c>
      <c r="S1700" s="344">
        <v>337</v>
      </c>
      <c r="T1700" s="344">
        <v>359</v>
      </c>
      <c r="U1700" s="344">
        <v>373</v>
      </c>
      <c r="V1700" s="344">
        <v>373</v>
      </c>
      <c r="W1700" s="344">
        <v>25</v>
      </c>
      <c r="X1700" s="383">
        <v>28</v>
      </c>
      <c r="Y1700" s="384">
        <v>0.12</v>
      </c>
      <c r="Z1700" s="384">
        <v>0.25</v>
      </c>
      <c r="AA1700" s="384">
        <v>0.25</v>
      </c>
      <c r="AB1700" s="346">
        <v>0</v>
      </c>
      <c r="AC1700" s="385">
        <v>0</v>
      </c>
      <c r="AD1700" s="385">
        <v>44</v>
      </c>
      <c r="AE1700" s="385">
        <v>0</v>
      </c>
      <c r="AF1700" s="405">
        <v>0</v>
      </c>
      <c r="AG1700" s="333" t="s">
        <v>3972</v>
      </c>
      <c r="AH1700" s="388" t="s">
        <v>2538</v>
      </c>
      <c r="AI1700" s="388" t="s">
        <v>2539</v>
      </c>
      <c r="AJ1700" s="389">
        <v>24</v>
      </c>
      <c r="AK1700" s="390">
        <v>39</v>
      </c>
      <c r="AL1700" s="333">
        <v>21</v>
      </c>
      <c r="AM1700" s="333">
        <v>12.06687644675926</v>
      </c>
      <c r="AN1700" s="440">
        <v>65.188333333333347</v>
      </c>
      <c r="AO1700" s="389">
        <v>27.270833333333336</v>
      </c>
      <c r="AP1700" s="388">
        <v>5.6875</v>
      </c>
      <c r="AQ1700" s="389">
        <v>2</v>
      </c>
      <c r="AR1700" s="389">
        <v>2</v>
      </c>
      <c r="AS1700" s="389">
        <v>0</v>
      </c>
      <c r="AT1700" s="389">
        <v>0</v>
      </c>
      <c r="AU1700" s="389">
        <v>0</v>
      </c>
      <c r="AV1700" s="389">
        <v>4</v>
      </c>
      <c r="AW1700" s="350">
        <v>1</v>
      </c>
      <c r="AX1700" s="391">
        <v>1</v>
      </c>
      <c r="AY1700" s="83">
        <v>16</v>
      </c>
      <c r="AZ1700" s="5">
        <v>0</v>
      </c>
      <c r="BA1700" s="5" t="s">
        <v>1537</v>
      </c>
      <c r="BB1700" s="5" t="s">
        <v>1537</v>
      </c>
      <c r="BC1700" s="5" t="s">
        <v>1537</v>
      </c>
      <c r="BD1700" s="4" t="s">
        <v>3612</v>
      </c>
      <c r="BE1700" s="5">
        <v>0</v>
      </c>
      <c r="BF1700" s="5">
        <v>0</v>
      </c>
      <c r="BG1700" s="5">
        <v>1</v>
      </c>
      <c r="BH1700" s="354" t="s">
        <v>1537</v>
      </c>
      <c r="BI1700" s="289"/>
      <c r="BJ1700" s="297">
        <v>15</v>
      </c>
      <c r="BK1700" s="297">
        <v>28</v>
      </c>
    </row>
    <row r="1701" spans="1:63" x14ac:dyDescent="0.2">
      <c r="A1701" s="291" t="s">
        <v>615</v>
      </c>
      <c r="B1701" s="292" t="s">
        <v>2635</v>
      </c>
      <c r="C1701" s="340">
        <v>157</v>
      </c>
      <c r="D1701" s="341">
        <v>198</v>
      </c>
      <c r="E1701" s="341">
        <v>231</v>
      </c>
      <c r="F1701" s="341">
        <v>236</v>
      </c>
      <c r="G1701" s="341">
        <v>243</v>
      </c>
      <c r="H1701" s="341">
        <v>270</v>
      </c>
      <c r="I1701" s="342">
        <v>337</v>
      </c>
      <c r="J1701" s="340">
        <v>8</v>
      </c>
      <c r="K1701" s="341">
        <v>15</v>
      </c>
      <c r="L1701" s="341">
        <v>51</v>
      </c>
      <c r="M1701" s="341">
        <v>103</v>
      </c>
      <c r="N1701" s="340">
        <v>157</v>
      </c>
      <c r="O1701" s="341">
        <v>261</v>
      </c>
      <c r="P1701" s="341">
        <v>283</v>
      </c>
      <c r="Q1701" s="343">
        <v>261</v>
      </c>
      <c r="R1701" s="344">
        <v>283</v>
      </c>
      <c r="S1701" s="344">
        <v>298</v>
      </c>
      <c r="T1701" s="344">
        <v>306</v>
      </c>
      <c r="U1701" s="344">
        <v>332</v>
      </c>
      <c r="V1701" s="344">
        <v>332</v>
      </c>
      <c r="W1701" s="344">
        <v>25</v>
      </c>
      <c r="X1701" s="383">
        <v>28</v>
      </c>
      <c r="Y1701" s="384">
        <v>0.12</v>
      </c>
      <c r="Z1701" s="384">
        <v>0.25</v>
      </c>
      <c r="AA1701" s="384">
        <v>0.25</v>
      </c>
      <c r="AB1701" s="346">
        <v>0</v>
      </c>
      <c r="AC1701" s="385">
        <v>0</v>
      </c>
      <c r="AD1701" s="385">
        <v>44</v>
      </c>
      <c r="AE1701" s="385">
        <v>0</v>
      </c>
      <c r="AF1701" s="405">
        <v>0</v>
      </c>
      <c r="AG1701" s="333" t="s">
        <v>3972</v>
      </c>
      <c r="AH1701" s="388" t="s">
        <v>2538</v>
      </c>
      <c r="AI1701" s="388" t="s">
        <v>2539</v>
      </c>
      <c r="AJ1701" s="389">
        <v>12</v>
      </c>
      <c r="AK1701" s="390">
        <v>39</v>
      </c>
      <c r="AL1701" s="333">
        <v>24</v>
      </c>
      <c r="AM1701" s="333">
        <v>7.1606264467592595</v>
      </c>
      <c r="AN1701" s="440">
        <v>55.364166666666677</v>
      </c>
      <c r="AO1701" s="389">
        <v>21.65625</v>
      </c>
      <c r="AP1701" s="388">
        <v>6.5</v>
      </c>
      <c r="AQ1701" s="389">
        <v>2</v>
      </c>
      <c r="AR1701" s="389">
        <v>2</v>
      </c>
      <c r="AS1701" s="389">
        <v>0</v>
      </c>
      <c r="AT1701" s="389">
        <v>0</v>
      </c>
      <c r="AU1701" s="389">
        <v>1</v>
      </c>
      <c r="AV1701" s="389">
        <v>4</v>
      </c>
      <c r="AW1701" s="350">
        <v>1</v>
      </c>
      <c r="AX1701" s="391">
        <v>1</v>
      </c>
      <c r="AY1701" s="83">
        <v>14</v>
      </c>
      <c r="AZ1701" s="5">
        <v>0</v>
      </c>
      <c r="BA1701" s="5" t="s">
        <v>1537</v>
      </c>
      <c r="BB1701" s="5" t="s">
        <v>1537</v>
      </c>
      <c r="BC1701" s="5" t="s">
        <v>1537</v>
      </c>
      <c r="BD1701" s="4" t="s">
        <v>3612</v>
      </c>
      <c r="BE1701" s="5">
        <v>0</v>
      </c>
      <c r="BF1701" s="5">
        <v>0</v>
      </c>
      <c r="BG1701" s="5">
        <v>1</v>
      </c>
      <c r="BH1701" s="354" t="s">
        <v>1537</v>
      </c>
      <c r="BI1701" s="289"/>
      <c r="BJ1701" s="297">
        <v>8</v>
      </c>
      <c r="BK1701" s="297">
        <v>25</v>
      </c>
    </row>
    <row r="1702" spans="1:63" x14ac:dyDescent="0.2">
      <c r="A1702" s="291" t="s">
        <v>1801</v>
      </c>
      <c r="B1702" s="292" t="s">
        <v>2654</v>
      </c>
      <c r="C1702" s="340">
        <v>214</v>
      </c>
      <c r="D1702" s="341">
        <v>255</v>
      </c>
      <c r="E1702" s="341">
        <v>289</v>
      </c>
      <c r="F1702" s="341">
        <v>295</v>
      </c>
      <c r="G1702" s="341">
        <v>303</v>
      </c>
      <c r="H1702" s="341">
        <v>335</v>
      </c>
      <c r="I1702" s="342">
        <v>405</v>
      </c>
      <c r="J1702" s="340">
        <v>12</v>
      </c>
      <c r="K1702" s="341">
        <v>24</v>
      </c>
      <c r="L1702" s="341">
        <v>52</v>
      </c>
      <c r="M1702" s="341">
        <v>107</v>
      </c>
      <c r="N1702" s="340">
        <v>214</v>
      </c>
      <c r="O1702" s="341">
        <v>321</v>
      </c>
      <c r="P1702" s="341">
        <v>347</v>
      </c>
      <c r="Q1702" s="343">
        <v>321</v>
      </c>
      <c r="R1702" s="344">
        <v>347</v>
      </c>
      <c r="S1702" s="344">
        <v>369</v>
      </c>
      <c r="T1702" s="344">
        <v>374</v>
      </c>
      <c r="U1702" s="344">
        <v>404</v>
      </c>
      <c r="V1702" s="344">
        <v>404</v>
      </c>
      <c r="W1702" s="344">
        <v>25</v>
      </c>
      <c r="X1702" s="383">
        <v>28</v>
      </c>
      <c r="Y1702" s="384">
        <v>0.12</v>
      </c>
      <c r="Z1702" s="384">
        <v>0.25</v>
      </c>
      <c r="AA1702" s="384">
        <v>0.25</v>
      </c>
      <c r="AB1702" s="346">
        <v>0</v>
      </c>
      <c r="AC1702" s="385">
        <v>0</v>
      </c>
      <c r="AD1702" s="385">
        <v>44</v>
      </c>
      <c r="AE1702" s="385">
        <v>0</v>
      </c>
      <c r="AF1702" s="405">
        <v>0</v>
      </c>
      <c r="AG1702" s="333" t="s">
        <v>3972</v>
      </c>
      <c r="AH1702" s="388" t="s">
        <v>2538</v>
      </c>
      <c r="AI1702" s="388" t="s">
        <v>2539</v>
      </c>
      <c r="AJ1702" s="389">
        <v>15</v>
      </c>
      <c r="AK1702" s="390">
        <v>36</v>
      </c>
      <c r="AL1702" s="333">
        <v>24</v>
      </c>
      <c r="AM1702" s="333">
        <v>8.1394675925925934</v>
      </c>
      <c r="AN1702" s="440">
        <v>60.062083333333334</v>
      </c>
      <c r="AO1702" s="389">
        <v>23.59375</v>
      </c>
      <c r="AP1702" s="388">
        <v>6.5</v>
      </c>
      <c r="AQ1702" s="389">
        <v>2</v>
      </c>
      <c r="AR1702" s="389">
        <v>2</v>
      </c>
      <c r="AS1702" s="389">
        <v>0</v>
      </c>
      <c r="AT1702" s="389">
        <v>0</v>
      </c>
      <c r="AU1702" s="389">
        <v>1</v>
      </c>
      <c r="AV1702" s="389">
        <v>4</v>
      </c>
      <c r="AW1702" s="350">
        <v>1</v>
      </c>
      <c r="AX1702" s="391">
        <v>1</v>
      </c>
      <c r="AY1702" s="83">
        <v>15</v>
      </c>
      <c r="AZ1702" s="5">
        <v>0</v>
      </c>
      <c r="BA1702" s="5" t="s">
        <v>1537</v>
      </c>
      <c r="BB1702" s="5" t="s">
        <v>1537</v>
      </c>
      <c r="BC1702" s="5" t="s">
        <v>1537</v>
      </c>
      <c r="BD1702" s="4" t="s">
        <v>3612</v>
      </c>
      <c r="BE1702" s="5">
        <v>0</v>
      </c>
      <c r="BF1702" s="5">
        <v>0</v>
      </c>
      <c r="BG1702" s="5">
        <v>1</v>
      </c>
      <c r="BH1702" s="354" t="s">
        <v>1537</v>
      </c>
      <c r="BI1702" s="289"/>
      <c r="BJ1702" s="297">
        <v>12</v>
      </c>
      <c r="BK1702" s="297">
        <v>31</v>
      </c>
    </row>
    <row r="1703" spans="1:63" x14ac:dyDescent="0.2">
      <c r="A1703" s="291" t="s">
        <v>618</v>
      </c>
      <c r="B1703" s="292" t="s">
        <v>2673</v>
      </c>
      <c r="C1703" s="340">
        <v>247</v>
      </c>
      <c r="D1703" s="341">
        <v>288</v>
      </c>
      <c r="E1703" s="341">
        <v>323</v>
      </c>
      <c r="F1703" s="341">
        <v>329</v>
      </c>
      <c r="G1703" s="341">
        <v>338</v>
      </c>
      <c r="H1703" s="341">
        <v>373</v>
      </c>
      <c r="I1703" s="342">
        <v>444</v>
      </c>
      <c r="J1703" s="340">
        <v>15</v>
      </c>
      <c r="K1703" s="341">
        <v>32</v>
      </c>
      <c r="L1703" s="341">
        <v>53</v>
      </c>
      <c r="M1703" s="341">
        <v>109</v>
      </c>
      <c r="N1703" s="340">
        <v>247</v>
      </c>
      <c r="O1703" s="341">
        <v>356</v>
      </c>
      <c r="P1703" s="341">
        <v>383</v>
      </c>
      <c r="Q1703" s="343">
        <v>356</v>
      </c>
      <c r="R1703" s="344">
        <v>383</v>
      </c>
      <c r="S1703" s="344">
        <v>408</v>
      </c>
      <c r="T1703" s="344">
        <v>413</v>
      </c>
      <c r="U1703" s="344">
        <v>446</v>
      </c>
      <c r="V1703" s="344">
        <v>446</v>
      </c>
      <c r="W1703" s="344">
        <v>25</v>
      </c>
      <c r="X1703" s="383">
        <v>28</v>
      </c>
      <c r="Y1703" s="384">
        <v>0.12</v>
      </c>
      <c r="Z1703" s="384">
        <v>0.25</v>
      </c>
      <c r="AA1703" s="384">
        <v>0.25</v>
      </c>
      <c r="AB1703" s="346">
        <v>0</v>
      </c>
      <c r="AC1703" s="385">
        <v>0</v>
      </c>
      <c r="AD1703" s="385">
        <v>44</v>
      </c>
      <c r="AE1703" s="385">
        <v>0</v>
      </c>
      <c r="AF1703" s="405">
        <v>0</v>
      </c>
      <c r="AG1703" s="333" t="s">
        <v>3972</v>
      </c>
      <c r="AH1703" s="388" t="s">
        <v>2538</v>
      </c>
      <c r="AI1703" s="388" t="s">
        <v>2539</v>
      </c>
      <c r="AJ1703" s="389">
        <v>24</v>
      </c>
      <c r="AK1703" s="390">
        <v>39</v>
      </c>
      <c r="AL1703" s="333">
        <v>24</v>
      </c>
      <c r="AM1703" s="333">
        <v>13.770435474537036</v>
      </c>
      <c r="AN1703" s="440">
        <v>70.443333333333342</v>
      </c>
      <c r="AO1703" s="389">
        <v>29.083333333333336</v>
      </c>
      <c r="AP1703" s="388">
        <v>6.5</v>
      </c>
      <c r="AQ1703" s="389">
        <v>2</v>
      </c>
      <c r="AR1703" s="389">
        <v>2</v>
      </c>
      <c r="AS1703" s="389">
        <v>0</v>
      </c>
      <c r="AT1703" s="389">
        <v>0</v>
      </c>
      <c r="AU1703" s="389">
        <v>0</v>
      </c>
      <c r="AV1703" s="389">
        <v>4</v>
      </c>
      <c r="AW1703" s="350">
        <v>1</v>
      </c>
      <c r="AX1703" s="391">
        <v>1</v>
      </c>
      <c r="AY1703" s="83">
        <v>16</v>
      </c>
      <c r="AZ1703" s="5">
        <v>0</v>
      </c>
      <c r="BA1703" s="5" t="s">
        <v>1537</v>
      </c>
      <c r="BB1703" s="5" t="s">
        <v>1537</v>
      </c>
      <c r="BC1703" s="5" t="s">
        <v>1537</v>
      </c>
      <c r="BD1703" s="4" t="s">
        <v>3612</v>
      </c>
      <c r="BE1703" s="5">
        <v>0</v>
      </c>
      <c r="BF1703" s="5">
        <v>0</v>
      </c>
      <c r="BG1703" s="5">
        <v>1</v>
      </c>
      <c r="BH1703" s="354" t="s">
        <v>1537</v>
      </c>
      <c r="BI1703" s="289"/>
      <c r="BJ1703" s="297">
        <v>15</v>
      </c>
      <c r="BK1703" s="297">
        <v>34</v>
      </c>
    </row>
    <row r="1704" spans="1:63" x14ac:dyDescent="0.2">
      <c r="A1704" s="291" t="s">
        <v>503</v>
      </c>
      <c r="B1704" s="292" t="s">
        <v>2549</v>
      </c>
      <c r="C1704" s="340">
        <v>180</v>
      </c>
      <c r="D1704" s="341">
        <v>232</v>
      </c>
      <c r="E1704" s="341">
        <v>274</v>
      </c>
      <c r="F1704" s="341">
        <v>279</v>
      </c>
      <c r="G1704" s="341">
        <v>289</v>
      </c>
      <c r="H1704" s="341">
        <v>321</v>
      </c>
      <c r="I1704" s="342">
        <v>404</v>
      </c>
      <c r="J1704" s="340">
        <v>10</v>
      </c>
      <c r="K1704" s="341">
        <v>19</v>
      </c>
      <c r="L1704" s="341">
        <v>64</v>
      </c>
      <c r="M1704" s="341">
        <v>130</v>
      </c>
      <c r="N1704" s="340">
        <v>180</v>
      </c>
      <c r="O1704" s="341">
        <v>300</v>
      </c>
      <c r="P1704" s="341">
        <v>315</v>
      </c>
      <c r="Q1704" s="343">
        <v>300</v>
      </c>
      <c r="R1704" s="344">
        <v>315</v>
      </c>
      <c r="S1704" s="344">
        <v>355</v>
      </c>
      <c r="T1704" s="344">
        <v>369</v>
      </c>
      <c r="U1704" s="344">
        <v>389</v>
      </c>
      <c r="V1704" s="344">
        <v>389</v>
      </c>
      <c r="W1704" s="344">
        <v>25</v>
      </c>
      <c r="X1704" s="383">
        <v>28</v>
      </c>
      <c r="Y1704" s="384">
        <v>0.12</v>
      </c>
      <c r="Z1704" s="384">
        <v>0.25</v>
      </c>
      <c r="AA1704" s="384">
        <v>0.25</v>
      </c>
      <c r="AB1704" s="346">
        <v>0</v>
      </c>
      <c r="AC1704" s="385">
        <v>0</v>
      </c>
      <c r="AD1704" s="385">
        <v>44</v>
      </c>
      <c r="AE1704" s="385">
        <v>0</v>
      </c>
      <c r="AF1704" s="405">
        <v>0</v>
      </c>
      <c r="AG1704" s="333" t="s">
        <v>2539</v>
      </c>
      <c r="AH1704" s="388" t="s">
        <v>2538</v>
      </c>
      <c r="AI1704" s="388" t="s">
        <v>2539</v>
      </c>
      <c r="AJ1704" s="389">
        <v>12</v>
      </c>
      <c r="AK1704" s="390">
        <v>39</v>
      </c>
      <c r="AL1704" s="333">
        <v>30</v>
      </c>
      <c r="AM1704" s="333">
        <v>8.9323278356481488</v>
      </c>
      <c r="AN1704" s="440">
        <v>71.236666666666679</v>
      </c>
      <c r="AO1704" s="389">
        <v>27.145833333333336</v>
      </c>
      <c r="AP1704" s="388">
        <v>8.125</v>
      </c>
      <c r="AQ1704" s="389">
        <v>2</v>
      </c>
      <c r="AR1704" s="389">
        <v>2</v>
      </c>
      <c r="AS1704" s="389">
        <v>0</v>
      </c>
      <c r="AT1704" s="389">
        <v>0</v>
      </c>
      <c r="AU1704" s="389">
        <v>2</v>
      </c>
      <c r="AV1704" s="389">
        <v>4</v>
      </c>
      <c r="AW1704" s="350">
        <v>1</v>
      </c>
      <c r="AX1704" s="391">
        <v>1</v>
      </c>
      <c r="AY1704" s="83">
        <v>14</v>
      </c>
      <c r="AZ1704" s="5">
        <v>0</v>
      </c>
      <c r="BA1704" s="5" t="s">
        <v>1537</v>
      </c>
      <c r="BB1704" s="5" t="s">
        <v>1537</v>
      </c>
      <c r="BC1704" s="5" t="s">
        <v>1537</v>
      </c>
      <c r="BD1704" s="4" t="s">
        <v>3612</v>
      </c>
      <c r="BE1704" s="5">
        <v>0</v>
      </c>
      <c r="BF1704" s="5">
        <v>0</v>
      </c>
      <c r="BG1704" s="5">
        <v>1</v>
      </c>
      <c r="BH1704" s="354" t="s">
        <v>1537</v>
      </c>
      <c r="BI1704" s="289"/>
      <c r="BJ1704" s="297">
        <v>10</v>
      </c>
      <c r="BK1704" s="297">
        <v>29</v>
      </c>
    </row>
    <row r="1705" spans="1:63" x14ac:dyDescent="0.2">
      <c r="A1705" s="291" t="s">
        <v>542</v>
      </c>
      <c r="B1705" s="292" t="s">
        <v>2588</v>
      </c>
      <c r="C1705" s="340">
        <v>252</v>
      </c>
      <c r="D1705" s="341">
        <v>306</v>
      </c>
      <c r="E1705" s="341">
        <v>350</v>
      </c>
      <c r="F1705" s="341">
        <v>356</v>
      </c>
      <c r="G1705" s="341">
        <v>368</v>
      </c>
      <c r="H1705" s="341">
        <v>406</v>
      </c>
      <c r="I1705" s="342">
        <v>494</v>
      </c>
      <c r="J1705" s="340">
        <v>15</v>
      </c>
      <c r="K1705" s="341">
        <v>30</v>
      </c>
      <c r="L1705" s="341">
        <v>68</v>
      </c>
      <c r="M1705" s="341">
        <v>136</v>
      </c>
      <c r="N1705" s="340">
        <v>252</v>
      </c>
      <c r="O1705" s="341">
        <v>378</v>
      </c>
      <c r="P1705" s="341">
        <v>398</v>
      </c>
      <c r="Q1705" s="343">
        <v>378</v>
      </c>
      <c r="R1705" s="344">
        <v>398</v>
      </c>
      <c r="S1705" s="344">
        <v>445</v>
      </c>
      <c r="T1705" s="344">
        <v>458</v>
      </c>
      <c r="U1705" s="344">
        <v>483</v>
      </c>
      <c r="V1705" s="344">
        <v>483</v>
      </c>
      <c r="W1705" s="344">
        <v>25</v>
      </c>
      <c r="X1705" s="383">
        <v>28</v>
      </c>
      <c r="Y1705" s="384">
        <v>0.12</v>
      </c>
      <c r="Z1705" s="384">
        <v>0.25</v>
      </c>
      <c r="AA1705" s="384">
        <v>0.25</v>
      </c>
      <c r="AB1705" s="346">
        <v>0</v>
      </c>
      <c r="AC1705" s="385">
        <v>0</v>
      </c>
      <c r="AD1705" s="385">
        <v>44</v>
      </c>
      <c r="AE1705" s="385">
        <v>0</v>
      </c>
      <c r="AF1705" s="405">
        <v>0</v>
      </c>
      <c r="AG1705" s="333" t="s">
        <v>2539</v>
      </c>
      <c r="AH1705" s="388" t="s">
        <v>2538</v>
      </c>
      <c r="AI1705" s="388" t="s">
        <v>2539</v>
      </c>
      <c r="AJ1705" s="389">
        <v>15</v>
      </c>
      <c r="AK1705" s="390">
        <v>39</v>
      </c>
      <c r="AL1705" s="333">
        <v>30</v>
      </c>
      <c r="AM1705" s="333">
        <v>10.99363425925926</v>
      </c>
      <c r="AN1705" s="440">
        <v>81.572083333333339</v>
      </c>
      <c r="AO1705" s="389">
        <v>31.53125</v>
      </c>
      <c r="AP1705" s="388">
        <v>8.125</v>
      </c>
      <c r="AQ1705" s="389">
        <v>2</v>
      </c>
      <c r="AR1705" s="389">
        <v>2</v>
      </c>
      <c r="AS1705" s="389">
        <v>0</v>
      </c>
      <c r="AT1705" s="389">
        <v>0</v>
      </c>
      <c r="AU1705" s="389">
        <v>2</v>
      </c>
      <c r="AV1705" s="389">
        <v>4</v>
      </c>
      <c r="AW1705" s="350">
        <v>1</v>
      </c>
      <c r="AX1705" s="391">
        <v>1</v>
      </c>
      <c r="AY1705" s="83">
        <v>15</v>
      </c>
      <c r="AZ1705" s="5">
        <v>0</v>
      </c>
      <c r="BA1705" s="5" t="s">
        <v>1537</v>
      </c>
      <c r="BB1705" s="5" t="s">
        <v>1537</v>
      </c>
      <c r="BC1705" s="5" t="s">
        <v>1537</v>
      </c>
      <c r="BD1705" s="4" t="s">
        <v>3612</v>
      </c>
      <c r="BE1705" s="5">
        <v>0</v>
      </c>
      <c r="BF1705" s="5">
        <v>0</v>
      </c>
      <c r="BG1705" s="5">
        <v>1</v>
      </c>
      <c r="BH1705" s="354" t="s">
        <v>1537</v>
      </c>
      <c r="BI1705" s="289"/>
      <c r="BJ1705" s="297">
        <v>15</v>
      </c>
      <c r="BK1705" s="297">
        <v>37</v>
      </c>
    </row>
    <row r="1706" spans="1:63" x14ac:dyDescent="0.2">
      <c r="A1706" s="291" t="s">
        <v>516</v>
      </c>
      <c r="B1706" s="292" t="s">
        <v>2562</v>
      </c>
      <c r="C1706" s="340">
        <v>192</v>
      </c>
      <c r="D1706" s="341">
        <v>254</v>
      </c>
      <c r="E1706" s="341">
        <v>304</v>
      </c>
      <c r="F1706" s="341">
        <v>312</v>
      </c>
      <c r="G1706" s="341">
        <v>322</v>
      </c>
      <c r="H1706" s="341">
        <v>359</v>
      </c>
      <c r="I1706" s="342">
        <v>459</v>
      </c>
      <c r="J1706" s="340">
        <v>12</v>
      </c>
      <c r="K1706" s="341">
        <v>24</v>
      </c>
      <c r="L1706" s="341">
        <v>75</v>
      </c>
      <c r="M1706" s="341">
        <v>155</v>
      </c>
      <c r="N1706" s="340">
        <v>192</v>
      </c>
      <c r="O1706" s="341">
        <v>337</v>
      </c>
      <c r="P1706" s="341">
        <v>365</v>
      </c>
      <c r="Q1706" s="343">
        <v>337</v>
      </c>
      <c r="R1706" s="344">
        <v>365</v>
      </c>
      <c r="S1706" s="344">
        <v>394</v>
      </c>
      <c r="T1706" s="344">
        <v>449</v>
      </c>
      <c r="U1706" s="344">
        <v>428</v>
      </c>
      <c r="V1706" s="344">
        <v>428</v>
      </c>
      <c r="W1706" s="344">
        <v>25</v>
      </c>
      <c r="X1706" s="383">
        <v>28</v>
      </c>
      <c r="Y1706" s="384">
        <v>0.12</v>
      </c>
      <c r="Z1706" s="384">
        <v>0.25</v>
      </c>
      <c r="AA1706" s="384">
        <v>0.25</v>
      </c>
      <c r="AB1706" s="346">
        <v>0</v>
      </c>
      <c r="AC1706" s="385">
        <v>0</v>
      </c>
      <c r="AD1706" s="385">
        <v>44</v>
      </c>
      <c r="AE1706" s="385">
        <v>0</v>
      </c>
      <c r="AF1706" s="405">
        <v>0</v>
      </c>
      <c r="AG1706" s="333" t="s">
        <v>2539</v>
      </c>
      <c r="AH1706" s="388" t="s">
        <v>2538</v>
      </c>
      <c r="AI1706" s="388" t="s">
        <v>2539</v>
      </c>
      <c r="AJ1706" s="389">
        <v>12</v>
      </c>
      <c r="AK1706" s="390">
        <v>39</v>
      </c>
      <c r="AL1706" s="333">
        <v>36</v>
      </c>
      <c r="AM1706" s="333">
        <v>10.704029224537036</v>
      </c>
      <c r="AN1706" s="440">
        <v>79.546666666666681</v>
      </c>
      <c r="AO1706" s="389">
        <v>29.770833333333336</v>
      </c>
      <c r="AP1706" s="388">
        <v>9.75</v>
      </c>
      <c r="AQ1706" s="389">
        <v>2</v>
      </c>
      <c r="AR1706" s="389">
        <v>2</v>
      </c>
      <c r="AS1706" s="389">
        <v>0</v>
      </c>
      <c r="AT1706" s="389">
        <v>0</v>
      </c>
      <c r="AU1706" s="389">
        <v>2</v>
      </c>
      <c r="AV1706" s="389">
        <v>4</v>
      </c>
      <c r="AW1706" s="350">
        <v>1</v>
      </c>
      <c r="AX1706" s="391">
        <v>1</v>
      </c>
      <c r="AY1706" s="83">
        <v>14</v>
      </c>
      <c r="AZ1706" s="5">
        <v>0</v>
      </c>
      <c r="BA1706" s="5" t="s">
        <v>1537</v>
      </c>
      <c r="BB1706" s="5" t="s">
        <v>1537</v>
      </c>
      <c r="BC1706" s="5" t="s">
        <v>1537</v>
      </c>
      <c r="BD1706" s="4" t="s">
        <v>3612</v>
      </c>
      <c r="BE1706" s="5">
        <v>0</v>
      </c>
      <c r="BF1706" s="5">
        <v>0</v>
      </c>
      <c r="BG1706" s="5">
        <v>1</v>
      </c>
      <c r="BH1706" s="354" t="s">
        <v>1537</v>
      </c>
      <c r="BI1706" s="289"/>
      <c r="BJ1706" s="297">
        <v>12</v>
      </c>
      <c r="BK1706" s="297">
        <v>33</v>
      </c>
    </row>
    <row r="1707" spans="1:63" x14ac:dyDescent="0.2">
      <c r="A1707" s="291" t="s">
        <v>555</v>
      </c>
      <c r="B1707" s="292" t="s">
        <v>2600</v>
      </c>
      <c r="C1707" s="340">
        <v>267</v>
      </c>
      <c r="D1707" s="341">
        <v>331</v>
      </c>
      <c r="E1707" s="341">
        <v>383</v>
      </c>
      <c r="F1707" s="341">
        <v>391</v>
      </c>
      <c r="G1707" s="341">
        <v>404</v>
      </c>
      <c r="H1707" s="341">
        <v>447</v>
      </c>
      <c r="I1707" s="342">
        <v>552</v>
      </c>
      <c r="J1707" s="340">
        <v>17</v>
      </c>
      <c r="K1707" s="341">
        <v>35</v>
      </c>
      <c r="L1707" s="341">
        <v>79</v>
      </c>
      <c r="M1707" s="341">
        <v>163</v>
      </c>
      <c r="N1707" s="340">
        <v>267</v>
      </c>
      <c r="O1707" s="341">
        <v>418</v>
      </c>
      <c r="P1707" s="341">
        <v>451</v>
      </c>
      <c r="Q1707" s="343">
        <v>418</v>
      </c>
      <c r="R1707" s="344">
        <v>451</v>
      </c>
      <c r="S1707" s="344">
        <v>487</v>
      </c>
      <c r="T1707" s="344">
        <v>543</v>
      </c>
      <c r="U1707" s="344">
        <v>525</v>
      </c>
      <c r="V1707" s="344">
        <v>525</v>
      </c>
      <c r="W1707" s="344">
        <v>25</v>
      </c>
      <c r="X1707" s="383">
        <v>28</v>
      </c>
      <c r="Y1707" s="384">
        <v>0.12</v>
      </c>
      <c r="Z1707" s="384">
        <v>0.25</v>
      </c>
      <c r="AA1707" s="384">
        <v>0.25</v>
      </c>
      <c r="AB1707" s="346">
        <v>0</v>
      </c>
      <c r="AC1707" s="385">
        <v>0</v>
      </c>
      <c r="AD1707" s="385">
        <v>44</v>
      </c>
      <c r="AE1707" s="385">
        <v>0</v>
      </c>
      <c r="AF1707" s="405">
        <v>0</v>
      </c>
      <c r="AG1707" s="333" t="s">
        <v>2539</v>
      </c>
      <c r="AH1707" s="388" t="s">
        <v>2538</v>
      </c>
      <c r="AI1707" s="388" t="s">
        <v>2539</v>
      </c>
      <c r="AJ1707" s="389">
        <v>15</v>
      </c>
      <c r="AK1707" s="390">
        <v>39</v>
      </c>
      <c r="AL1707" s="333">
        <v>36</v>
      </c>
      <c r="AM1707" s="333">
        <v>13.174189814814815</v>
      </c>
      <c r="AN1707" s="440">
        <v>90.432083333333338</v>
      </c>
      <c r="AO1707" s="389">
        <v>34.40625</v>
      </c>
      <c r="AP1707" s="388">
        <v>9.75</v>
      </c>
      <c r="AQ1707" s="389">
        <v>2</v>
      </c>
      <c r="AR1707" s="389">
        <v>2</v>
      </c>
      <c r="AS1707" s="389">
        <v>0</v>
      </c>
      <c r="AT1707" s="389">
        <v>0</v>
      </c>
      <c r="AU1707" s="389">
        <v>2</v>
      </c>
      <c r="AV1707" s="389">
        <v>4</v>
      </c>
      <c r="AW1707" s="350">
        <v>1</v>
      </c>
      <c r="AX1707" s="391">
        <v>1</v>
      </c>
      <c r="AY1707" s="83">
        <v>15</v>
      </c>
      <c r="AZ1707" s="5">
        <v>0</v>
      </c>
      <c r="BA1707" s="5" t="s">
        <v>1537</v>
      </c>
      <c r="BB1707" s="5" t="s">
        <v>1537</v>
      </c>
      <c r="BC1707" s="5" t="s">
        <v>1537</v>
      </c>
      <c r="BD1707" s="4" t="s">
        <v>3612</v>
      </c>
      <c r="BE1707" s="5">
        <v>0</v>
      </c>
      <c r="BF1707" s="5">
        <v>0</v>
      </c>
      <c r="BG1707" s="5">
        <v>1</v>
      </c>
      <c r="BH1707" s="354" t="s">
        <v>1537</v>
      </c>
      <c r="BI1707" s="289"/>
      <c r="BJ1707" s="297">
        <v>17</v>
      </c>
      <c r="BK1707" s="297">
        <v>41</v>
      </c>
    </row>
    <row r="1708" spans="1:63" x14ac:dyDescent="0.2">
      <c r="A1708" s="291" t="s">
        <v>5352</v>
      </c>
      <c r="B1708" s="292" t="s">
        <v>5353</v>
      </c>
      <c r="C1708" s="340">
        <v>219</v>
      </c>
      <c r="D1708" s="341">
        <v>290</v>
      </c>
      <c r="E1708" s="341">
        <v>349</v>
      </c>
      <c r="F1708" s="341">
        <v>357</v>
      </c>
      <c r="G1708" s="341">
        <v>370</v>
      </c>
      <c r="H1708" s="341">
        <v>411</v>
      </c>
      <c r="I1708" s="342">
        <v>528</v>
      </c>
      <c r="J1708" s="340">
        <v>14</v>
      </c>
      <c r="K1708" s="341">
        <v>27</v>
      </c>
      <c r="L1708" s="341">
        <v>89</v>
      </c>
      <c r="M1708" s="341">
        <v>186</v>
      </c>
      <c r="N1708" s="340">
        <v>219</v>
      </c>
      <c r="O1708" s="341">
        <v>374</v>
      </c>
      <c r="P1708" s="341">
        <v>406</v>
      </c>
      <c r="Q1708" s="343">
        <v>374</v>
      </c>
      <c r="R1708" s="344">
        <v>406</v>
      </c>
      <c r="S1708" s="344">
        <v>450</v>
      </c>
      <c r="T1708" s="344">
        <v>483</v>
      </c>
      <c r="U1708" s="344">
        <v>483</v>
      </c>
      <c r="V1708" s="344">
        <v>483</v>
      </c>
      <c r="W1708" s="344">
        <v>25</v>
      </c>
      <c r="X1708" s="383">
        <v>28</v>
      </c>
      <c r="Y1708" s="384">
        <v>0.12</v>
      </c>
      <c r="Z1708" s="384">
        <v>0.25</v>
      </c>
      <c r="AA1708" s="384">
        <v>0.25</v>
      </c>
      <c r="AB1708" s="346">
        <v>0</v>
      </c>
      <c r="AC1708" s="385"/>
      <c r="AD1708" s="385">
        <v>66</v>
      </c>
      <c r="AE1708" s="385">
        <v>0</v>
      </c>
      <c r="AF1708" s="405">
        <v>0</v>
      </c>
      <c r="AG1708" s="333" t="s">
        <v>2539</v>
      </c>
      <c r="AH1708" s="388" t="s">
        <v>2538</v>
      </c>
      <c r="AI1708" s="388" t="s">
        <v>2539</v>
      </c>
      <c r="AJ1708" s="389">
        <v>12</v>
      </c>
      <c r="AK1708" s="390">
        <v>39</v>
      </c>
      <c r="AL1708" s="333">
        <v>39</v>
      </c>
      <c r="AM1708" s="333">
        <v>13.174189814814815</v>
      </c>
      <c r="AN1708" s="440">
        <v>90.432083333333338</v>
      </c>
      <c r="AO1708" s="389">
        <v>34.40625</v>
      </c>
      <c r="AP1708" s="388">
        <v>9.75</v>
      </c>
      <c r="AQ1708" s="389">
        <v>2</v>
      </c>
      <c r="AR1708" s="389">
        <v>2</v>
      </c>
      <c r="AS1708" s="389">
        <v>0</v>
      </c>
      <c r="AT1708" s="389">
        <v>0</v>
      </c>
      <c r="AU1708" s="389">
        <v>2</v>
      </c>
      <c r="AV1708" s="389">
        <v>4</v>
      </c>
      <c r="AW1708" s="350">
        <v>1</v>
      </c>
      <c r="AX1708" s="391">
        <v>1</v>
      </c>
      <c r="AY1708" s="83">
        <v>15</v>
      </c>
      <c r="AZ1708" s="5">
        <v>0</v>
      </c>
      <c r="BA1708" s="5" t="s">
        <v>1537</v>
      </c>
      <c r="BB1708" s="5" t="s">
        <v>1537</v>
      </c>
      <c r="BC1708" s="5" t="s">
        <v>1537</v>
      </c>
      <c r="BD1708" s="4" t="s">
        <v>3612</v>
      </c>
      <c r="BE1708" s="5">
        <v>0</v>
      </c>
      <c r="BF1708" s="5">
        <v>0</v>
      </c>
      <c r="BG1708" s="5">
        <v>1</v>
      </c>
      <c r="BH1708" s="354" t="s">
        <v>1537</v>
      </c>
      <c r="BI1708" s="289"/>
      <c r="BJ1708" s="297">
        <v>14</v>
      </c>
      <c r="BK1708" s="297">
        <v>37</v>
      </c>
    </row>
    <row r="1709" spans="1:63" x14ac:dyDescent="0.2">
      <c r="A1709" s="293" t="s">
        <v>5354</v>
      </c>
      <c r="B1709" s="288" t="s">
        <v>5355</v>
      </c>
      <c r="C1709" s="340">
        <v>295</v>
      </c>
      <c r="D1709" s="341">
        <v>368</v>
      </c>
      <c r="E1709" s="341">
        <v>427</v>
      </c>
      <c r="F1709" s="341">
        <v>435</v>
      </c>
      <c r="G1709" s="341">
        <v>450</v>
      </c>
      <c r="H1709" s="341">
        <v>499</v>
      </c>
      <c r="I1709" s="342">
        <v>619</v>
      </c>
      <c r="J1709" s="340">
        <v>18</v>
      </c>
      <c r="K1709" s="341">
        <v>40</v>
      </c>
      <c r="L1709" s="341">
        <v>91</v>
      </c>
      <c r="M1709" s="341">
        <v>191</v>
      </c>
      <c r="N1709" s="340">
        <v>295</v>
      </c>
      <c r="O1709" s="341">
        <v>453</v>
      </c>
      <c r="P1709" s="341">
        <v>491</v>
      </c>
      <c r="Q1709" s="343">
        <v>453</v>
      </c>
      <c r="R1709" s="344">
        <v>491</v>
      </c>
      <c r="S1709" s="344">
        <v>543</v>
      </c>
      <c r="T1709" s="344">
        <v>573</v>
      </c>
      <c r="U1709" s="344">
        <v>579</v>
      </c>
      <c r="V1709" s="344">
        <v>579</v>
      </c>
      <c r="W1709" s="344">
        <v>25</v>
      </c>
      <c r="X1709" s="383">
        <v>28</v>
      </c>
      <c r="Y1709" s="384">
        <v>0.12</v>
      </c>
      <c r="Z1709" s="384">
        <v>0.25</v>
      </c>
      <c r="AA1709" s="384">
        <v>0.25</v>
      </c>
      <c r="AB1709" s="346">
        <v>0</v>
      </c>
      <c r="AC1709" s="385"/>
      <c r="AD1709" s="385">
        <v>66</v>
      </c>
      <c r="AE1709" s="385">
        <v>0</v>
      </c>
      <c r="AF1709" s="200">
        <v>0</v>
      </c>
      <c r="AG1709" s="333" t="s">
        <v>2539</v>
      </c>
      <c r="AH1709" s="386" t="s">
        <v>2538</v>
      </c>
      <c r="AI1709" s="387" t="s">
        <v>2539</v>
      </c>
      <c r="AJ1709" s="386">
        <v>15</v>
      </c>
      <c r="AK1709" s="390">
        <v>39</v>
      </c>
      <c r="AL1709" s="333">
        <v>36</v>
      </c>
      <c r="AM1709" s="333">
        <v>13.174189814814815</v>
      </c>
      <c r="AN1709" s="440">
        <v>90.432083333333338</v>
      </c>
      <c r="AO1709" s="389">
        <v>34.40625</v>
      </c>
      <c r="AP1709" s="390">
        <v>9.75</v>
      </c>
      <c r="AQ1709" s="387">
        <v>2</v>
      </c>
      <c r="AR1709" s="387">
        <v>2</v>
      </c>
      <c r="AS1709" s="387">
        <v>0</v>
      </c>
      <c r="AT1709" s="387">
        <v>0</v>
      </c>
      <c r="AU1709" s="387">
        <v>2</v>
      </c>
      <c r="AV1709" s="387">
        <v>4</v>
      </c>
      <c r="AW1709" s="350">
        <v>1</v>
      </c>
      <c r="AX1709" s="391">
        <v>1</v>
      </c>
      <c r="AY1709" s="83">
        <v>15</v>
      </c>
      <c r="AZ1709" s="5">
        <v>0</v>
      </c>
      <c r="BA1709" s="5" t="s">
        <v>1537</v>
      </c>
      <c r="BB1709" s="5" t="s">
        <v>1537</v>
      </c>
      <c r="BC1709" s="5" t="s">
        <v>1537</v>
      </c>
      <c r="BD1709" s="4" t="s">
        <v>3612</v>
      </c>
      <c r="BE1709" s="5">
        <v>0</v>
      </c>
      <c r="BF1709" s="5">
        <v>0</v>
      </c>
      <c r="BG1709" s="5">
        <v>1</v>
      </c>
      <c r="BH1709" s="354" t="s">
        <v>1537</v>
      </c>
      <c r="BI1709" s="289"/>
      <c r="BJ1709" s="297">
        <v>18</v>
      </c>
      <c r="BK1709" s="297">
        <v>45</v>
      </c>
    </row>
    <row r="1710" spans="1:63" x14ac:dyDescent="0.2">
      <c r="A1710" s="293" t="s">
        <v>529</v>
      </c>
      <c r="B1710" s="288" t="s">
        <v>2575</v>
      </c>
      <c r="C1710" s="340">
        <v>227</v>
      </c>
      <c r="D1710" s="341">
        <v>301</v>
      </c>
      <c r="E1710" s="341">
        <v>362</v>
      </c>
      <c r="F1710" s="341">
        <v>370</v>
      </c>
      <c r="G1710" s="341">
        <v>383</v>
      </c>
      <c r="H1710" s="341">
        <v>426</v>
      </c>
      <c r="I1710" s="342">
        <v>547</v>
      </c>
      <c r="J1710" s="340">
        <v>14</v>
      </c>
      <c r="K1710" s="341">
        <v>28</v>
      </c>
      <c r="L1710" s="341">
        <v>92</v>
      </c>
      <c r="M1710" s="341">
        <v>186</v>
      </c>
      <c r="N1710" s="340">
        <v>227</v>
      </c>
      <c r="O1710" s="341">
        <v>388</v>
      </c>
      <c r="P1710" s="341">
        <v>421</v>
      </c>
      <c r="Q1710" s="343">
        <v>388</v>
      </c>
      <c r="R1710" s="344">
        <v>421</v>
      </c>
      <c r="S1710" s="344">
        <v>466</v>
      </c>
      <c r="T1710" s="344">
        <v>500</v>
      </c>
      <c r="U1710" s="344">
        <v>501</v>
      </c>
      <c r="V1710" s="344">
        <v>501</v>
      </c>
      <c r="W1710" s="344">
        <v>25</v>
      </c>
      <c r="X1710" s="383">
        <v>28</v>
      </c>
      <c r="Y1710" s="384">
        <v>0.12</v>
      </c>
      <c r="Z1710" s="384">
        <v>0.25</v>
      </c>
      <c r="AA1710" s="384">
        <v>0.25</v>
      </c>
      <c r="AB1710" s="346">
        <v>0</v>
      </c>
      <c r="AC1710" s="385">
        <v>0</v>
      </c>
      <c r="AD1710" s="385">
        <v>66</v>
      </c>
      <c r="AE1710" s="385">
        <v>0</v>
      </c>
      <c r="AF1710" s="200">
        <v>0</v>
      </c>
      <c r="AG1710" s="333" t="s">
        <v>2539</v>
      </c>
      <c r="AH1710" s="386" t="s">
        <v>2538</v>
      </c>
      <c r="AI1710" s="387" t="s">
        <v>2539</v>
      </c>
      <c r="AJ1710" s="386">
        <v>12</v>
      </c>
      <c r="AK1710" s="390">
        <v>39</v>
      </c>
      <c r="AL1710" s="333">
        <v>42</v>
      </c>
      <c r="AM1710" s="333">
        <v>12.475730613425926</v>
      </c>
      <c r="AN1710" s="440">
        <v>95.779166666666683</v>
      </c>
      <c r="AO1710" s="389">
        <v>35.260416666666671</v>
      </c>
      <c r="AP1710" s="390">
        <v>11.375</v>
      </c>
      <c r="AQ1710" s="387">
        <v>2</v>
      </c>
      <c r="AR1710" s="387">
        <v>2</v>
      </c>
      <c r="AS1710" s="387">
        <v>0</v>
      </c>
      <c r="AT1710" s="387">
        <v>0</v>
      </c>
      <c r="AU1710" s="387">
        <v>3</v>
      </c>
      <c r="AV1710" s="387">
        <v>6</v>
      </c>
      <c r="AW1710" s="350">
        <v>1</v>
      </c>
      <c r="AX1710" s="391">
        <v>1</v>
      </c>
      <c r="AY1710" s="83">
        <v>16</v>
      </c>
      <c r="AZ1710" s="5">
        <v>0</v>
      </c>
      <c r="BA1710" s="5" t="s">
        <v>1537</v>
      </c>
      <c r="BB1710" s="5" t="s">
        <v>1537</v>
      </c>
      <c r="BC1710" s="5" t="s">
        <v>1537</v>
      </c>
      <c r="BD1710" s="4" t="s">
        <v>3612</v>
      </c>
      <c r="BE1710" s="5">
        <v>0</v>
      </c>
      <c r="BF1710" s="5">
        <v>0</v>
      </c>
      <c r="BG1710" s="5">
        <v>1</v>
      </c>
      <c r="BH1710" s="354" t="s">
        <v>1537</v>
      </c>
      <c r="BI1710" s="289"/>
      <c r="BJ1710" s="297">
        <v>14</v>
      </c>
      <c r="BK1710" s="297">
        <v>39</v>
      </c>
    </row>
    <row r="1711" spans="1:63" x14ac:dyDescent="0.2">
      <c r="A1711" s="293" t="s">
        <v>568</v>
      </c>
      <c r="B1711" s="288" t="s">
        <v>2612</v>
      </c>
      <c r="C1711" s="340">
        <v>306</v>
      </c>
      <c r="D1711" s="341">
        <v>381</v>
      </c>
      <c r="E1711" s="341">
        <v>443</v>
      </c>
      <c r="F1711" s="341">
        <v>451</v>
      </c>
      <c r="G1711" s="341">
        <v>466</v>
      </c>
      <c r="H1711" s="341">
        <v>517</v>
      </c>
      <c r="I1711" s="342">
        <v>641</v>
      </c>
      <c r="J1711" s="340">
        <v>19</v>
      </c>
      <c r="K1711" s="341">
        <v>41</v>
      </c>
      <c r="L1711" s="341">
        <v>94</v>
      </c>
      <c r="M1711" s="341">
        <v>191</v>
      </c>
      <c r="N1711" s="340">
        <v>306</v>
      </c>
      <c r="O1711" s="341">
        <v>469</v>
      </c>
      <c r="P1711" s="341">
        <v>509</v>
      </c>
      <c r="Q1711" s="343">
        <v>469</v>
      </c>
      <c r="R1711" s="344">
        <v>509</v>
      </c>
      <c r="S1711" s="344">
        <v>563</v>
      </c>
      <c r="T1711" s="344">
        <v>594</v>
      </c>
      <c r="U1711" s="344">
        <v>600</v>
      </c>
      <c r="V1711" s="344">
        <v>600</v>
      </c>
      <c r="W1711" s="344">
        <v>25</v>
      </c>
      <c r="X1711" s="383">
        <v>28</v>
      </c>
      <c r="Y1711" s="384">
        <v>0.12</v>
      </c>
      <c r="Z1711" s="384">
        <v>0.25</v>
      </c>
      <c r="AA1711" s="384">
        <v>0.25</v>
      </c>
      <c r="AB1711" s="346">
        <v>0</v>
      </c>
      <c r="AC1711" s="385">
        <v>0</v>
      </c>
      <c r="AD1711" s="385">
        <v>66</v>
      </c>
      <c r="AE1711" s="385">
        <v>0</v>
      </c>
      <c r="AF1711" s="200">
        <v>0</v>
      </c>
      <c r="AG1711" s="333" t="s">
        <v>2539</v>
      </c>
      <c r="AH1711" s="386" t="s">
        <v>2538</v>
      </c>
      <c r="AI1711" s="387" t="s">
        <v>2539</v>
      </c>
      <c r="AJ1711" s="386">
        <v>15</v>
      </c>
      <c r="AK1711" s="390">
        <v>39</v>
      </c>
      <c r="AL1711" s="333">
        <v>42</v>
      </c>
      <c r="AM1711" s="333">
        <v>15.35474537037037</v>
      </c>
      <c r="AN1711" s="440">
        <v>109.27708333333335</v>
      </c>
      <c r="AO1711" s="389">
        <v>40.927083333333329</v>
      </c>
      <c r="AP1711" s="390">
        <v>11.375</v>
      </c>
      <c r="AQ1711" s="387">
        <v>2</v>
      </c>
      <c r="AR1711" s="387">
        <v>2</v>
      </c>
      <c r="AS1711" s="387">
        <v>0</v>
      </c>
      <c r="AT1711" s="387">
        <v>0</v>
      </c>
      <c r="AU1711" s="387">
        <v>3</v>
      </c>
      <c r="AV1711" s="387">
        <v>6</v>
      </c>
      <c r="AW1711" s="350">
        <v>1</v>
      </c>
      <c r="AX1711" s="391">
        <v>1</v>
      </c>
      <c r="AY1711" s="83">
        <v>17</v>
      </c>
      <c r="AZ1711" s="5">
        <v>0</v>
      </c>
      <c r="BA1711" s="5" t="s">
        <v>1537</v>
      </c>
      <c r="BB1711" s="5" t="s">
        <v>1537</v>
      </c>
      <c r="BC1711" s="5" t="s">
        <v>1537</v>
      </c>
      <c r="BD1711" s="4" t="s">
        <v>3612</v>
      </c>
      <c r="BE1711" s="5">
        <v>0</v>
      </c>
      <c r="BF1711" s="5">
        <v>0</v>
      </c>
      <c r="BG1711" s="5">
        <v>1</v>
      </c>
      <c r="BH1711" s="354" t="s">
        <v>1537</v>
      </c>
      <c r="BI1711" s="289"/>
      <c r="BJ1711" s="297">
        <v>19</v>
      </c>
      <c r="BK1711" s="297">
        <v>47</v>
      </c>
    </row>
    <row r="1712" spans="1:63" x14ac:dyDescent="0.2">
      <c r="A1712" s="293" t="s">
        <v>1803</v>
      </c>
      <c r="B1712" s="288" t="s">
        <v>2618</v>
      </c>
      <c r="C1712" s="340">
        <v>129</v>
      </c>
      <c r="D1712" s="341">
        <v>158</v>
      </c>
      <c r="E1712" s="341">
        <v>179</v>
      </c>
      <c r="F1712" s="341">
        <v>182</v>
      </c>
      <c r="G1712" s="341">
        <v>189</v>
      </c>
      <c r="H1712" s="341">
        <v>208</v>
      </c>
      <c r="I1712" s="342">
        <v>253</v>
      </c>
      <c r="J1712" s="340">
        <v>6</v>
      </c>
      <c r="K1712" s="341">
        <v>11</v>
      </c>
      <c r="L1712" s="341">
        <v>35</v>
      </c>
      <c r="M1712" s="341">
        <v>70</v>
      </c>
      <c r="N1712" s="340">
        <v>129</v>
      </c>
      <c r="O1712" s="341">
        <v>191</v>
      </c>
      <c r="P1712" s="341">
        <v>206</v>
      </c>
      <c r="Q1712" s="343">
        <v>191</v>
      </c>
      <c r="R1712" s="344">
        <v>206</v>
      </c>
      <c r="S1712" s="344">
        <v>232</v>
      </c>
      <c r="T1712" s="344">
        <v>231</v>
      </c>
      <c r="U1712" s="344">
        <v>249</v>
      </c>
      <c r="V1712" s="344">
        <v>249</v>
      </c>
      <c r="W1712" s="344">
        <v>25</v>
      </c>
      <c r="X1712" s="383">
        <v>28</v>
      </c>
      <c r="Y1712" s="384">
        <v>0.12</v>
      </c>
      <c r="Z1712" s="384">
        <v>0.25</v>
      </c>
      <c r="AA1712" s="384">
        <v>0.25</v>
      </c>
      <c r="AB1712" s="346">
        <v>0</v>
      </c>
      <c r="AC1712" s="385">
        <v>0</v>
      </c>
      <c r="AD1712" s="385">
        <v>44</v>
      </c>
      <c r="AE1712" s="385">
        <v>0</v>
      </c>
      <c r="AF1712" s="200">
        <v>0</v>
      </c>
      <c r="AG1712" s="333" t="s">
        <v>3972</v>
      </c>
      <c r="AH1712" s="386" t="s">
        <v>2538</v>
      </c>
      <c r="AI1712" s="387" t="s">
        <v>2539</v>
      </c>
      <c r="AJ1712" s="386">
        <v>12</v>
      </c>
      <c r="AK1712" s="390">
        <v>42</v>
      </c>
      <c r="AL1712" s="333">
        <v>15</v>
      </c>
      <c r="AM1712" s="333">
        <v>4.8472583912037033</v>
      </c>
      <c r="AN1712" s="440">
        <v>37.611666666666672</v>
      </c>
      <c r="AO1712" s="389">
        <v>15.666666666666668</v>
      </c>
      <c r="AP1712" s="390">
        <v>4.375</v>
      </c>
      <c r="AQ1712" s="387">
        <v>2</v>
      </c>
      <c r="AR1712" s="387">
        <v>2</v>
      </c>
      <c r="AS1712" s="387">
        <v>0</v>
      </c>
      <c r="AT1712" s="387">
        <v>0</v>
      </c>
      <c r="AU1712" s="387">
        <v>0</v>
      </c>
      <c r="AV1712" s="387">
        <v>4</v>
      </c>
      <c r="AW1712" s="350">
        <v>1</v>
      </c>
      <c r="AX1712" s="391">
        <v>1</v>
      </c>
      <c r="AY1712" s="83">
        <v>14</v>
      </c>
      <c r="AZ1712" s="5">
        <v>0</v>
      </c>
      <c r="BA1712" s="5" t="s">
        <v>1537</v>
      </c>
      <c r="BB1712" s="5" t="s">
        <v>1537</v>
      </c>
      <c r="BC1712" s="5" t="s">
        <v>1537</v>
      </c>
      <c r="BD1712" s="4" t="s">
        <v>3612</v>
      </c>
      <c r="BE1712" s="5">
        <v>0</v>
      </c>
      <c r="BF1712" s="5">
        <v>0</v>
      </c>
      <c r="BG1712" s="5">
        <v>1</v>
      </c>
      <c r="BH1712" s="354" t="s">
        <v>1537</v>
      </c>
      <c r="BI1712" s="289"/>
      <c r="BJ1712" s="297">
        <v>6</v>
      </c>
      <c r="BK1712" s="297">
        <v>19</v>
      </c>
    </row>
    <row r="1713" spans="1:63" x14ac:dyDescent="0.2">
      <c r="A1713" s="293" t="s">
        <v>1802</v>
      </c>
      <c r="B1713" s="288" t="s">
        <v>2641</v>
      </c>
      <c r="C1713" s="340">
        <v>182</v>
      </c>
      <c r="D1713" s="341">
        <v>209</v>
      </c>
      <c r="E1713" s="341">
        <v>233</v>
      </c>
      <c r="F1713" s="341">
        <v>238</v>
      </c>
      <c r="G1713" s="341">
        <v>244</v>
      </c>
      <c r="H1713" s="341">
        <v>270</v>
      </c>
      <c r="I1713" s="342">
        <v>317</v>
      </c>
      <c r="J1713" s="340">
        <v>9</v>
      </c>
      <c r="K1713" s="341">
        <v>17</v>
      </c>
      <c r="L1713" s="341">
        <v>36</v>
      </c>
      <c r="M1713" s="341">
        <v>74</v>
      </c>
      <c r="N1713" s="340">
        <v>182</v>
      </c>
      <c r="O1713" s="341">
        <v>246</v>
      </c>
      <c r="P1713" s="341">
        <v>265</v>
      </c>
      <c r="Q1713" s="343">
        <v>246</v>
      </c>
      <c r="R1713" s="344">
        <v>265</v>
      </c>
      <c r="S1713" s="344">
        <v>296</v>
      </c>
      <c r="T1713" s="344">
        <v>294</v>
      </c>
      <c r="U1713" s="344">
        <v>317</v>
      </c>
      <c r="V1713" s="344">
        <v>317</v>
      </c>
      <c r="W1713" s="344">
        <v>25</v>
      </c>
      <c r="X1713" s="383">
        <v>28</v>
      </c>
      <c r="Y1713" s="384">
        <v>0.12</v>
      </c>
      <c r="Z1713" s="384">
        <v>0.25</v>
      </c>
      <c r="AA1713" s="384">
        <v>0.25</v>
      </c>
      <c r="AB1713" s="346">
        <v>0</v>
      </c>
      <c r="AC1713" s="385">
        <v>0</v>
      </c>
      <c r="AD1713" s="385">
        <v>44</v>
      </c>
      <c r="AE1713" s="385">
        <v>0</v>
      </c>
      <c r="AF1713" s="200">
        <v>0</v>
      </c>
      <c r="AG1713" s="333" t="s">
        <v>3972</v>
      </c>
      <c r="AH1713" s="386" t="s">
        <v>2538</v>
      </c>
      <c r="AI1713" s="387" t="s">
        <v>2539</v>
      </c>
      <c r="AJ1713" s="386">
        <v>15</v>
      </c>
      <c r="AK1713" s="390">
        <v>42</v>
      </c>
      <c r="AL1713" s="333">
        <v>15</v>
      </c>
      <c r="AM1713" s="333">
        <v>5.9658564814814818</v>
      </c>
      <c r="AN1713" s="440">
        <v>42.722083333333337</v>
      </c>
      <c r="AO1713" s="389">
        <v>17.989583333333336</v>
      </c>
      <c r="AP1713" s="390">
        <v>4.375</v>
      </c>
      <c r="AQ1713" s="387">
        <v>2</v>
      </c>
      <c r="AR1713" s="387">
        <v>2</v>
      </c>
      <c r="AS1713" s="387">
        <v>0</v>
      </c>
      <c r="AT1713" s="387">
        <v>0</v>
      </c>
      <c r="AU1713" s="387">
        <v>0</v>
      </c>
      <c r="AV1713" s="387">
        <v>4</v>
      </c>
      <c r="AW1713" s="350">
        <v>1</v>
      </c>
      <c r="AX1713" s="391">
        <v>1</v>
      </c>
      <c r="AY1713" s="83">
        <v>15</v>
      </c>
      <c r="AZ1713" s="5">
        <v>0</v>
      </c>
      <c r="BA1713" s="5" t="s">
        <v>1537</v>
      </c>
      <c r="BB1713" s="5" t="s">
        <v>1537</v>
      </c>
      <c r="BC1713" s="5" t="s">
        <v>1537</v>
      </c>
      <c r="BD1713" s="4" t="s">
        <v>3612</v>
      </c>
      <c r="BE1713" s="5">
        <v>0</v>
      </c>
      <c r="BF1713" s="5">
        <v>0</v>
      </c>
      <c r="BG1713" s="5">
        <v>1</v>
      </c>
      <c r="BH1713" s="354" t="s">
        <v>1537</v>
      </c>
      <c r="BI1713" s="289"/>
      <c r="BJ1713" s="297">
        <v>9</v>
      </c>
      <c r="BK1713" s="297">
        <v>25</v>
      </c>
    </row>
    <row r="1714" spans="1:63" x14ac:dyDescent="0.2">
      <c r="A1714" s="293" t="s">
        <v>593</v>
      </c>
      <c r="B1714" s="288" t="s">
        <v>2624</v>
      </c>
      <c r="C1714" s="340">
        <v>136</v>
      </c>
      <c r="D1714" s="341">
        <v>169</v>
      </c>
      <c r="E1714" s="341">
        <v>196</v>
      </c>
      <c r="F1714" s="341">
        <v>200</v>
      </c>
      <c r="G1714" s="341">
        <v>206</v>
      </c>
      <c r="H1714" s="341">
        <v>229</v>
      </c>
      <c r="I1714" s="342">
        <v>283</v>
      </c>
      <c r="J1714" s="340">
        <v>6</v>
      </c>
      <c r="K1714" s="341">
        <v>11</v>
      </c>
      <c r="L1714" s="341">
        <v>42</v>
      </c>
      <c r="M1714" s="341">
        <v>83</v>
      </c>
      <c r="N1714" s="340">
        <v>136</v>
      </c>
      <c r="O1714" s="341">
        <v>219</v>
      </c>
      <c r="P1714" s="341">
        <v>236</v>
      </c>
      <c r="Q1714" s="343">
        <v>219</v>
      </c>
      <c r="R1714" s="344">
        <v>236</v>
      </c>
      <c r="S1714" s="344">
        <v>252</v>
      </c>
      <c r="T1714" s="344">
        <v>261</v>
      </c>
      <c r="U1714" s="344">
        <v>285</v>
      </c>
      <c r="V1714" s="344">
        <v>285</v>
      </c>
      <c r="W1714" s="344">
        <v>25</v>
      </c>
      <c r="X1714" s="383">
        <v>28</v>
      </c>
      <c r="Y1714" s="384">
        <v>0.12</v>
      </c>
      <c r="Z1714" s="384">
        <v>0.25</v>
      </c>
      <c r="AA1714" s="384">
        <v>0.25</v>
      </c>
      <c r="AB1714" s="346">
        <v>0</v>
      </c>
      <c r="AC1714" s="385">
        <v>0</v>
      </c>
      <c r="AD1714" s="385">
        <v>44</v>
      </c>
      <c r="AE1714" s="385">
        <v>0</v>
      </c>
      <c r="AF1714" s="200">
        <v>0</v>
      </c>
      <c r="AG1714" s="333" t="s">
        <v>3972</v>
      </c>
      <c r="AH1714" s="386" t="s">
        <v>2538</v>
      </c>
      <c r="AI1714" s="387" t="s">
        <v>2539</v>
      </c>
      <c r="AJ1714" s="386">
        <v>12</v>
      </c>
      <c r="AK1714" s="390">
        <v>42</v>
      </c>
      <c r="AL1714" s="333">
        <v>18</v>
      </c>
      <c r="AM1714" s="333">
        <v>5.8008174189814818</v>
      </c>
      <c r="AN1714" s="440">
        <v>42.001666666666672</v>
      </c>
      <c r="AO1714" s="389">
        <v>17.041666666666668</v>
      </c>
      <c r="AP1714" s="390">
        <v>5.25</v>
      </c>
      <c r="AQ1714" s="387">
        <v>2</v>
      </c>
      <c r="AR1714" s="387">
        <v>2</v>
      </c>
      <c r="AS1714" s="387">
        <v>0</v>
      </c>
      <c r="AT1714" s="387">
        <v>0</v>
      </c>
      <c r="AU1714" s="387">
        <v>0</v>
      </c>
      <c r="AV1714" s="387">
        <v>4</v>
      </c>
      <c r="AW1714" s="350">
        <v>1</v>
      </c>
      <c r="AX1714" s="391">
        <v>1</v>
      </c>
      <c r="AY1714" s="83">
        <v>14</v>
      </c>
      <c r="AZ1714" s="5">
        <v>0</v>
      </c>
      <c r="BA1714" s="5" t="s">
        <v>1537</v>
      </c>
      <c r="BB1714" s="5" t="s">
        <v>1537</v>
      </c>
      <c r="BC1714" s="5" t="s">
        <v>1537</v>
      </c>
      <c r="BD1714" s="4" t="s">
        <v>3612</v>
      </c>
      <c r="BE1714" s="5">
        <v>0</v>
      </c>
      <c r="BF1714" s="5">
        <v>0</v>
      </c>
      <c r="BG1714" s="5">
        <v>1</v>
      </c>
      <c r="BH1714" s="354" t="s">
        <v>1537</v>
      </c>
      <c r="BI1714" s="289"/>
      <c r="BJ1714" s="297">
        <v>6</v>
      </c>
      <c r="BK1714" s="297">
        <v>21</v>
      </c>
    </row>
    <row r="1715" spans="1:63" x14ac:dyDescent="0.2">
      <c r="A1715" s="293" t="s">
        <v>1796</v>
      </c>
      <c r="B1715" s="288" t="s">
        <v>2646</v>
      </c>
      <c r="C1715" s="340">
        <v>186</v>
      </c>
      <c r="D1715" s="341">
        <v>218</v>
      </c>
      <c r="E1715" s="341">
        <v>246</v>
      </c>
      <c r="F1715" s="341">
        <v>251</v>
      </c>
      <c r="G1715" s="341">
        <v>258</v>
      </c>
      <c r="H1715" s="341">
        <v>285</v>
      </c>
      <c r="I1715" s="342">
        <v>340</v>
      </c>
      <c r="J1715" s="340">
        <v>9</v>
      </c>
      <c r="K1715" s="341">
        <v>17</v>
      </c>
      <c r="L1715" s="341">
        <v>43</v>
      </c>
      <c r="M1715" s="341">
        <v>87</v>
      </c>
      <c r="N1715" s="340">
        <v>186</v>
      </c>
      <c r="O1715" s="341">
        <v>270</v>
      </c>
      <c r="P1715" s="341">
        <v>291</v>
      </c>
      <c r="Q1715" s="343">
        <v>270</v>
      </c>
      <c r="R1715" s="344">
        <v>291</v>
      </c>
      <c r="S1715" s="344">
        <v>313</v>
      </c>
      <c r="T1715" s="344">
        <v>320</v>
      </c>
      <c r="U1715" s="344">
        <v>347</v>
      </c>
      <c r="V1715" s="344">
        <v>347</v>
      </c>
      <c r="W1715" s="344">
        <v>25</v>
      </c>
      <c r="X1715" s="383">
        <v>28</v>
      </c>
      <c r="Y1715" s="384">
        <v>0.12</v>
      </c>
      <c r="Z1715" s="384">
        <v>0.25</v>
      </c>
      <c r="AA1715" s="384">
        <v>0.25</v>
      </c>
      <c r="AB1715" s="346">
        <v>0</v>
      </c>
      <c r="AC1715" s="385">
        <v>0</v>
      </c>
      <c r="AD1715" s="385">
        <v>44</v>
      </c>
      <c r="AE1715" s="385">
        <v>0</v>
      </c>
      <c r="AF1715" s="200">
        <v>0</v>
      </c>
      <c r="AG1715" s="333" t="s">
        <v>3972</v>
      </c>
      <c r="AH1715" s="386" t="s">
        <v>2538</v>
      </c>
      <c r="AI1715" s="387" t="s">
        <v>2539</v>
      </c>
      <c r="AJ1715" s="386">
        <v>15</v>
      </c>
      <c r="AK1715" s="390">
        <v>42</v>
      </c>
      <c r="AL1715" s="333">
        <v>18</v>
      </c>
      <c r="AM1715" s="333">
        <v>7.1394675925925926</v>
      </c>
      <c r="AN1715" s="440">
        <v>47.387083333333337</v>
      </c>
      <c r="AO1715" s="389">
        <v>19.489583333333336</v>
      </c>
      <c r="AP1715" s="390">
        <v>5.25</v>
      </c>
      <c r="AQ1715" s="387">
        <v>2</v>
      </c>
      <c r="AR1715" s="387">
        <v>2</v>
      </c>
      <c r="AS1715" s="387">
        <v>0</v>
      </c>
      <c r="AT1715" s="387">
        <v>0</v>
      </c>
      <c r="AU1715" s="387">
        <v>0</v>
      </c>
      <c r="AV1715" s="387">
        <v>4</v>
      </c>
      <c r="AW1715" s="350">
        <v>1</v>
      </c>
      <c r="AX1715" s="391">
        <v>1</v>
      </c>
      <c r="AY1715" s="83">
        <v>15</v>
      </c>
      <c r="AZ1715" s="5">
        <v>0</v>
      </c>
      <c r="BA1715" s="5" t="s">
        <v>1537</v>
      </c>
      <c r="BB1715" s="5" t="s">
        <v>1537</v>
      </c>
      <c r="BC1715" s="5" t="s">
        <v>1537</v>
      </c>
      <c r="BD1715" s="4" t="s">
        <v>3612</v>
      </c>
      <c r="BE1715" s="5">
        <v>0</v>
      </c>
      <c r="BF1715" s="5">
        <v>0</v>
      </c>
      <c r="BG1715" s="5">
        <v>1</v>
      </c>
      <c r="BH1715" s="354" t="s">
        <v>1537</v>
      </c>
      <c r="BI1715" s="289"/>
      <c r="BJ1715" s="297">
        <v>9</v>
      </c>
      <c r="BK1715" s="297">
        <v>26</v>
      </c>
    </row>
    <row r="1716" spans="1:63" x14ac:dyDescent="0.2">
      <c r="A1716" s="293" t="s">
        <v>596</v>
      </c>
      <c r="B1716" s="288" t="s">
        <v>2664</v>
      </c>
      <c r="C1716" s="340">
        <v>203</v>
      </c>
      <c r="D1716" s="341">
        <v>235</v>
      </c>
      <c r="E1716" s="341">
        <v>262</v>
      </c>
      <c r="F1716" s="341">
        <v>269</v>
      </c>
      <c r="G1716" s="341">
        <v>276</v>
      </c>
      <c r="H1716" s="341">
        <v>303</v>
      </c>
      <c r="I1716" s="342">
        <v>359</v>
      </c>
      <c r="J1716" s="340">
        <v>12</v>
      </c>
      <c r="K1716" s="341">
        <v>24</v>
      </c>
      <c r="L1716" s="341">
        <v>43</v>
      </c>
      <c r="M1716" s="341">
        <v>87</v>
      </c>
      <c r="N1716" s="340">
        <v>203</v>
      </c>
      <c r="O1716" s="341">
        <v>287</v>
      </c>
      <c r="P1716" s="341">
        <v>310</v>
      </c>
      <c r="Q1716" s="343">
        <v>287</v>
      </c>
      <c r="R1716" s="344">
        <v>310</v>
      </c>
      <c r="S1716" s="344">
        <v>332</v>
      </c>
      <c r="T1716" s="344">
        <v>339</v>
      </c>
      <c r="U1716" s="344">
        <v>367</v>
      </c>
      <c r="V1716" s="344">
        <v>367</v>
      </c>
      <c r="W1716" s="344">
        <v>25</v>
      </c>
      <c r="X1716" s="383">
        <v>28</v>
      </c>
      <c r="Y1716" s="384">
        <v>0.12</v>
      </c>
      <c r="Z1716" s="384">
        <v>0.25</v>
      </c>
      <c r="AA1716" s="384">
        <v>0.25</v>
      </c>
      <c r="AB1716" s="346">
        <v>0</v>
      </c>
      <c r="AC1716" s="385">
        <v>0</v>
      </c>
      <c r="AD1716" s="385">
        <v>44</v>
      </c>
      <c r="AE1716" s="385">
        <v>0</v>
      </c>
      <c r="AF1716" s="200">
        <v>0</v>
      </c>
      <c r="AG1716" s="333" t="s">
        <v>3972</v>
      </c>
      <c r="AH1716" s="386" t="s">
        <v>2538</v>
      </c>
      <c r="AI1716" s="387" t="s">
        <v>2539</v>
      </c>
      <c r="AJ1716" s="386">
        <v>24</v>
      </c>
      <c r="AK1716" s="390">
        <v>42</v>
      </c>
      <c r="AL1716" s="333">
        <v>18</v>
      </c>
      <c r="AM1716" s="333">
        <v>11.155418113425926</v>
      </c>
      <c r="AN1716" s="440">
        <v>63.543333333333344</v>
      </c>
      <c r="AO1716" s="389">
        <v>26.833333333333336</v>
      </c>
      <c r="AP1716" s="390">
        <v>5.25</v>
      </c>
      <c r="AQ1716" s="387">
        <v>2</v>
      </c>
      <c r="AR1716" s="387">
        <v>2</v>
      </c>
      <c r="AS1716" s="387">
        <v>0</v>
      </c>
      <c r="AT1716" s="387">
        <v>0</v>
      </c>
      <c r="AU1716" s="387">
        <v>0</v>
      </c>
      <c r="AV1716" s="387">
        <v>4</v>
      </c>
      <c r="AW1716" s="350">
        <v>1</v>
      </c>
      <c r="AX1716" s="391">
        <v>1</v>
      </c>
      <c r="AY1716" s="83">
        <v>16</v>
      </c>
      <c r="AZ1716" s="5">
        <v>0</v>
      </c>
      <c r="BA1716" s="5" t="s">
        <v>1537</v>
      </c>
      <c r="BB1716" s="5" t="s">
        <v>1537</v>
      </c>
      <c r="BC1716" s="5" t="s">
        <v>1537</v>
      </c>
      <c r="BD1716" s="4" t="s">
        <v>3612</v>
      </c>
      <c r="BE1716" s="5">
        <v>0</v>
      </c>
      <c r="BF1716" s="5">
        <v>0</v>
      </c>
      <c r="BG1716" s="5">
        <v>1</v>
      </c>
      <c r="BH1716" s="354" t="s">
        <v>1537</v>
      </c>
      <c r="BI1716" s="289"/>
      <c r="BJ1716" s="297">
        <v>12</v>
      </c>
      <c r="BK1716" s="297">
        <v>28</v>
      </c>
    </row>
    <row r="1717" spans="1:63" x14ac:dyDescent="0.2">
      <c r="A1717" s="293" t="s">
        <v>605</v>
      </c>
      <c r="B1717" s="288" t="s">
        <v>2629</v>
      </c>
      <c r="C1717" s="340">
        <v>142</v>
      </c>
      <c r="D1717" s="341">
        <v>181</v>
      </c>
      <c r="E1717" s="341">
        <v>212</v>
      </c>
      <c r="F1717" s="341">
        <v>217</v>
      </c>
      <c r="G1717" s="341">
        <v>223</v>
      </c>
      <c r="H1717" s="341">
        <v>249</v>
      </c>
      <c r="I1717" s="342">
        <v>312</v>
      </c>
      <c r="J1717" s="340">
        <v>8</v>
      </c>
      <c r="K1717" s="341">
        <v>15</v>
      </c>
      <c r="L1717" s="341">
        <v>48</v>
      </c>
      <c r="M1717" s="341">
        <v>97</v>
      </c>
      <c r="N1717" s="340">
        <v>142</v>
      </c>
      <c r="O1717" s="341">
        <v>235</v>
      </c>
      <c r="P1717" s="341">
        <v>253</v>
      </c>
      <c r="Q1717" s="343">
        <v>235</v>
      </c>
      <c r="R1717" s="344">
        <v>253</v>
      </c>
      <c r="S1717" s="344">
        <v>272</v>
      </c>
      <c r="T1717" s="344">
        <v>289</v>
      </c>
      <c r="U1717" s="344">
        <v>305</v>
      </c>
      <c r="V1717" s="344">
        <v>305</v>
      </c>
      <c r="W1717" s="344">
        <v>25</v>
      </c>
      <c r="X1717" s="383">
        <v>28</v>
      </c>
      <c r="Y1717" s="384">
        <v>0.12</v>
      </c>
      <c r="Z1717" s="384">
        <v>0.25</v>
      </c>
      <c r="AA1717" s="384">
        <v>0.25</v>
      </c>
      <c r="AB1717" s="346">
        <v>0</v>
      </c>
      <c r="AC1717" s="385">
        <v>0</v>
      </c>
      <c r="AD1717" s="385">
        <v>44</v>
      </c>
      <c r="AE1717" s="385">
        <v>0</v>
      </c>
      <c r="AF1717" s="200">
        <v>0</v>
      </c>
      <c r="AG1717" s="333" t="s">
        <v>3972</v>
      </c>
      <c r="AH1717" s="386" t="s">
        <v>2538</v>
      </c>
      <c r="AI1717" s="387" t="s">
        <v>2539</v>
      </c>
      <c r="AJ1717" s="386">
        <v>12</v>
      </c>
      <c r="AK1717" s="390">
        <v>42</v>
      </c>
      <c r="AL1717" s="333">
        <v>21</v>
      </c>
      <c r="AM1717" s="333">
        <v>6.7543764467592595</v>
      </c>
      <c r="AN1717" s="440">
        <v>46.391666666666673</v>
      </c>
      <c r="AO1717" s="389">
        <v>18.416666666666668</v>
      </c>
      <c r="AP1717" s="390">
        <v>6.125</v>
      </c>
      <c r="AQ1717" s="387">
        <v>2</v>
      </c>
      <c r="AR1717" s="387">
        <v>2</v>
      </c>
      <c r="AS1717" s="387">
        <v>0</v>
      </c>
      <c r="AT1717" s="387">
        <v>0</v>
      </c>
      <c r="AU1717" s="387">
        <v>0</v>
      </c>
      <c r="AV1717" s="387">
        <v>4</v>
      </c>
      <c r="AW1717" s="350">
        <v>1</v>
      </c>
      <c r="AX1717" s="391">
        <v>1</v>
      </c>
      <c r="AY1717" s="83">
        <v>14</v>
      </c>
      <c r="AZ1717" s="5">
        <v>0</v>
      </c>
      <c r="BA1717" s="5" t="s">
        <v>1537</v>
      </c>
      <c r="BB1717" s="5" t="s">
        <v>1537</v>
      </c>
      <c r="BC1717" s="5" t="s">
        <v>1537</v>
      </c>
      <c r="BD1717" s="4" t="s">
        <v>3612</v>
      </c>
      <c r="BE1717" s="5">
        <v>0</v>
      </c>
      <c r="BF1717" s="5">
        <v>0</v>
      </c>
      <c r="BG1717" s="5">
        <v>1</v>
      </c>
      <c r="BH1717" s="354" t="s">
        <v>1537</v>
      </c>
      <c r="BI1717" s="289"/>
      <c r="BJ1717" s="297">
        <v>8</v>
      </c>
      <c r="BK1717" s="297">
        <v>23</v>
      </c>
    </row>
    <row r="1718" spans="1:63" x14ac:dyDescent="0.2">
      <c r="A1718" s="293" t="s">
        <v>1799</v>
      </c>
      <c r="B1718" s="288" t="s">
        <v>2651</v>
      </c>
      <c r="C1718" s="340">
        <v>194</v>
      </c>
      <c r="D1718" s="341">
        <v>233</v>
      </c>
      <c r="E1718" s="341">
        <v>265</v>
      </c>
      <c r="F1718" s="341">
        <v>271</v>
      </c>
      <c r="G1718" s="341">
        <v>279</v>
      </c>
      <c r="H1718" s="341">
        <v>309</v>
      </c>
      <c r="I1718" s="342">
        <v>373</v>
      </c>
      <c r="J1718" s="340">
        <v>12</v>
      </c>
      <c r="K1718" s="341">
        <v>24</v>
      </c>
      <c r="L1718" s="341">
        <v>49</v>
      </c>
      <c r="M1718" s="341">
        <v>100</v>
      </c>
      <c r="N1718" s="340">
        <v>194</v>
      </c>
      <c r="O1718" s="341">
        <v>289</v>
      </c>
      <c r="P1718" s="341">
        <v>312</v>
      </c>
      <c r="Q1718" s="343">
        <v>289</v>
      </c>
      <c r="R1718" s="344">
        <v>312</v>
      </c>
      <c r="S1718" s="344">
        <v>335</v>
      </c>
      <c r="T1718" s="344">
        <v>351</v>
      </c>
      <c r="U1718" s="344">
        <v>370</v>
      </c>
      <c r="V1718" s="344">
        <v>370</v>
      </c>
      <c r="W1718" s="344">
        <v>25</v>
      </c>
      <c r="X1718" s="383">
        <v>28</v>
      </c>
      <c r="Y1718" s="384">
        <v>0.12</v>
      </c>
      <c r="Z1718" s="384">
        <v>0.25</v>
      </c>
      <c r="AA1718" s="384">
        <v>0.25</v>
      </c>
      <c r="AB1718" s="346">
        <v>0</v>
      </c>
      <c r="AC1718" s="385">
        <v>0</v>
      </c>
      <c r="AD1718" s="385">
        <v>44</v>
      </c>
      <c r="AE1718" s="385">
        <v>0</v>
      </c>
      <c r="AF1718" s="200">
        <v>0</v>
      </c>
      <c r="AG1718" s="333" t="s">
        <v>3972</v>
      </c>
      <c r="AH1718" s="386" t="s">
        <v>2538</v>
      </c>
      <c r="AI1718" s="387" t="s">
        <v>2539</v>
      </c>
      <c r="AJ1718" s="386">
        <v>15</v>
      </c>
      <c r="AK1718" s="390">
        <v>42</v>
      </c>
      <c r="AL1718" s="333">
        <v>21</v>
      </c>
      <c r="AM1718" s="333">
        <v>8.3130787037037042</v>
      </c>
      <c r="AN1718" s="440">
        <v>52.052083333333336</v>
      </c>
      <c r="AO1718" s="389">
        <v>20.989583333333336</v>
      </c>
      <c r="AP1718" s="390">
        <v>6.125</v>
      </c>
      <c r="AQ1718" s="387">
        <v>2</v>
      </c>
      <c r="AR1718" s="387">
        <v>2</v>
      </c>
      <c r="AS1718" s="387">
        <v>0</v>
      </c>
      <c r="AT1718" s="387">
        <v>0</v>
      </c>
      <c r="AU1718" s="387">
        <v>0</v>
      </c>
      <c r="AV1718" s="387">
        <v>4</v>
      </c>
      <c r="AW1718" s="350">
        <v>1</v>
      </c>
      <c r="AX1718" s="391">
        <v>1</v>
      </c>
      <c r="AY1718" s="83">
        <v>15</v>
      </c>
      <c r="AZ1718" s="5">
        <v>0</v>
      </c>
      <c r="BA1718" s="5" t="s">
        <v>1537</v>
      </c>
      <c r="BB1718" s="5" t="s">
        <v>1537</v>
      </c>
      <c r="BC1718" s="5" t="s">
        <v>1537</v>
      </c>
      <c r="BD1718" s="4" t="s">
        <v>3612</v>
      </c>
      <c r="BE1718" s="5">
        <v>0</v>
      </c>
      <c r="BF1718" s="5">
        <v>0</v>
      </c>
      <c r="BG1718" s="5">
        <v>1</v>
      </c>
      <c r="BH1718" s="354" t="s">
        <v>1537</v>
      </c>
      <c r="BI1718" s="289"/>
      <c r="BJ1718" s="297">
        <v>12</v>
      </c>
      <c r="BK1718" s="297">
        <v>28</v>
      </c>
    </row>
    <row r="1719" spans="1:63" x14ac:dyDescent="0.2">
      <c r="A1719" s="293" t="s">
        <v>609</v>
      </c>
      <c r="B1719" s="288" t="s">
        <v>2669</v>
      </c>
      <c r="C1719" s="340">
        <v>203</v>
      </c>
      <c r="D1719" s="341">
        <v>243</v>
      </c>
      <c r="E1719" s="341">
        <v>276</v>
      </c>
      <c r="F1719" s="341">
        <v>281</v>
      </c>
      <c r="G1719" s="341">
        <v>290</v>
      </c>
      <c r="H1719" s="341">
        <v>319</v>
      </c>
      <c r="I1719" s="342">
        <v>385</v>
      </c>
      <c r="J1719" s="340">
        <v>15</v>
      </c>
      <c r="K1719" s="341">
        <v>32</v>
      </c>
      <c r="L1719" s="341">
        <v>51</v>
      </c>
      <c r="M1719" s="341">
        <v>102</v>
      </c>
      <c r="N1719" s="340">
        <v>203</v>
      </c>
      <c r="O1719" s="341">
        <v>299</v>
      </c>
      <c r="P1719" s="341">
        <v>323</v>
      </c>
      <c r="Q1719" s="343">
        <v>299</v>
      </c>
      <c r="R1719" s="344">
        <v>323</v>
      </c>
      <c r="S1719" s="344">
        <v>347</v>
      </c>
      <c r="T1719" s="344">
        <v>364</v>
      </c>
      <c r="U1719" s="344">
        <v>383</v>
      </c>
      <c r="V1719" s="344">
        <v>383</v>
      </c>
      <c r="W1719" s="344">
        <v>25</v>
      </c>
      <c r="X1719" s="383">
        <v>28</v>
      </c>
      <c r="Y1719" s="384">
        <v>0.12</v>
      </c>
      <c r="Z1719" s="384">
        <v>0.25</v>
      </c>
      <c r="AA1719" s="384">
        <v>0.25</v>
      </c>
      <c r="AB1719" s="346">
        <v>0</v>
      </c>
      <c r="AC1719" s="385">
        <v>0</v>
      </c>
      <c r="AD1719" s="385">
        <v>44</v>
      </c>
      <c r="AE1719" s="385">
        <v>0</v>
      </c>
      <c r="AF1719" s="200">
        <v>0</v>
      </c>
      <c r="AG1719" s="333" t="s">
        <v>3972</v>
      </c>
      <c r="AH1719" s="386" t="s">
        <v>2538</v>
      </c>
      <c r="AI1719" s="387" t="s">
        <v>2539</v>
      </c>
      <c r="AJ1719" s="386">
        <v>24</v>
      </c>
      <c r="AK1719" s="390">
        <v>42</v>
      </c>
      <c r="AL1719" s="333">
        <v>21</v>
      </c>
      <c r="AM1719" s="333">
        <v>12.989185474537036</v>
      </c>
      <c r="AN1719" s="440">
        <v>69.033333333333346</v>
      </c>
      <c r="AO1719" s="389">
        <v>28.708333333333336</v>
      </c>
      <c r="AP1719" s="390">
        <v>6.125</v>
      </c>
      <c r="AQ1719" s="387">
        <v>2</v>
      </c>
      <c r="AR1719" s="387">
        <v>2</v>
      </c>
      <c r="AS1719" s="387">
        <v>0</v>
      </c>
      <c r="AT1719" s="387">
        <v>0</v>
      </c>
      <c r="AU1719" s="387">
        <v>0</v>
      </c>
      <c r="AV1719" s="387">
        <v>4</v>
      </c>
      <c r="AW1719" s="350">
        <v>1</v>
      </c>
      <c r="AX1719" s="391">
        <v>1</v>
      </c>
      <c r="AY1719" s="83">
        <v>16</v>
      </c>
      <c r="AZ1719" s="5">
        <v>0</v>
      </c>
      <c r="BA1719" s="5" t="s">
        <v>1537</v>
      </c>
      <c r="BB1719" s="5" t="s">
        <v>1537</v>
      </c>
      <c r="BC1719" s="5" t="s">
        <v>1537</v>
      </c>
      <c r="BD1719" s="4" t="s">
        <v>3612</v>
      </c>
      <c r="BE1719" s="5">
        <v>0</v>
      </c>
      <c r="BF1719" s="5">
        <v>0</v>
      </c>
      <c r="BG1719" s="5">
        <v>1</v>
      </c>
      <c r="BH1719" s="354" t="s">
        <v>1537</v>
      </c>
      <c r="BI1719" s="289"/>
      <c r="BJ1719" s="297">
        <v>15</v>
      </c>
      <c r="BK1719" s="297">
        <v>29</v>
      </c>
    </row>
    <row r="1720" spans="1:63" x14ac:dyDescent="0.2">
      <c r="A1720" s="293" t="s">
        <v>1806</v>
      </c>
      <c r="B1720" s="288" t="s">
        <v>2636</v>
      </c>
      <c r="C1720" s="340">
        <v>160</v>
      </c>
      <c r="D1720" s="341">
        <v>204</v>
      </c>
      <c r="E1720" s="341">
        <v>240</v>
      </c>
      <c r="F1720" s="341">
        <v>245</v>
      </c>
      <c r="G1720" s="341">
        <v>253</v>
      </c>
      <c r="H1720" s="341">
        <v>282</v>
      </c>
      <c r="I1720" s="342">
        <v>354</v>
      </c>
      <c r="J1720" s="340">
        <v>8</v>
      </c>
      <c r="K1720" s="341">
        <v>15</v>
      </c>
      <c r="L1720" s="341">
        <v>55</v>
      </c>
      <c r="M1720" s="341">
        <v>112</v>
      </c>
      <c r="N1720" s="340">
        <v>160</v>
      </c>
      <c r="O1720" s="341">
        <v>265</v>
      </c>
      <c r="P1720" s="341">
        <v>288</v>
      </c>
      <c r="Q1720" s="343">
        <v>265</v>
      </c>
      <c r="R1720" s="344">
        <v>288</v>
      </c>
      <c r="S1720" s="344">
        <v>306</v>
      </c>
      <c r="T1720" s="344">
        <v>311</v>
      </c>
      <c r="U1720" s="344">
        <v>339</v>
      </c>
      <c r="V1720" s="344">
        <v>339</v>
      </c>
      <c r="W1720" s="344">
        <v>25</v>
      </c>
      <c r="X1720" s="383">
        <v>28</v>
      </c>
      <c r="Y1720" s="384">
        <v>0.12</v>
      </c>
      <c r="Z1720" s="384">
        <v>0.25</v>
      </c>
      <c r="AA1720" s="384">
        <v>0.25</v>
      </c>
      <c r="AB1720" s="346">
        <v>0</v>
      </c>
      <c r="AC1720" s="385">
        <v>0</v>
      </c>
      <c r="AD1720" s="385">
        <v>44</v>
      </c>
      <c r="AE1720" s="385">
        <v>0</v>
      </c>
      <c r="AF1720" s="200">
        <v>0</v>
      </c>
      <c r="AG1720" s="333" t="s">
        <v>3972</v>
      </c>
      <c r="AH1720" s="386" t="s">
        <v>2538</v>
      </c>
      <c r="AI1720" s="387" t="s">
        <v>2539</v>
      </c>
      <c r="AJ1720" s="386">
        <v>12</v>
      </c>
      <c r="AK1720" s="390">
        <v>42</v>
      </c>
      <c r="AL1720" s="333">
        <v>24</v>
      </c>
      <c r="AM1720" s="333">
        <v>7.7079354745370372</v>
      </c>
      <c r="AN1720" s="440">
        <v>58.94916666666667</v>
      </c>
      <c r="AO1720" s="389">
        <v>22.885416666666668</v>
      </c>
      <c r="AP1720" s="390">
        <v>7</v>
      </c>
      <c r="AQ1720" s="387">
        <v>2</v>
      </c>
      <c r="AR1720" s="387">
        <v>2</v>
      </c>
      <c r="AS1720" s="387">
        <v>0</v>
      </c>
      <c r="AT1720" s="387">
        <v>0</v>
      </c>
      <c r="AU1720" s="387">
        <v>1</v>
      </c>
      <c r="AV1720" s="387">
        <v>4</v>
      </c>
      <c r="AW1720" s="350">
        <v>1</v>
      </c>
      <c r="AX1720" s="391">
        <v>1</v>
      </c>
      <c r="AY1720" s="83">
        <v>14</v>
      </c>
      <c r="AZ1720" s="5">
        <v>0</v>
      </c>
      <c r="BA1720" s="5" t="s">
        <v>1537</v>
      </c>
      <c r="BB1720" s="5" t="s">
        <v>1537</v>
      </c>
      <c r="BC1720" s="5" t="s">
        <v>1537</v>
      </c>
      <c r="BD1720" s="4" t="s">
        <v>3612</v>
      </c>
      <c r="BE1720" s="5">
        <v>0</v>
      </c>
      <c r="BF1720" s="5">
        <v>0</v>
      </c>
      <c r="BG1720" s="5">
        <v>1</v>
      </c>
      <c r="BH1720" s="354" t="s">
        <v>1537</v>
      </c>
      <c r="BI1720" s="289"/>
      <c r="BJ1720" s="297">
        <v>8</v>
      </c>
      <c r="BK1720" s="297">
        <v>26</v>
      </c>
    </row>
    <row r="1721" spans="1:63" x14ac:dyDescent="0.2">
      <c r="A1721" s="293" t="s">
        <v>1807</v>
      </c>
      <c r="B1721" s="288" t="s">
        <v>2655</v>
      </c>
      <c r="C1721" s="340">
        <v>220</v>
      </c>
      <c r="D1721" s="341">
        <v>264</v>
      </c>
      <c r="E1721" s="341">
        <v>301</v>
      </c>
      <c r="F1721" s="341">
        <v>308</v>
      </c>
      <c r="G1721" s="341">
        <v>317</v>
      </c>
      <c r="H1721" s="341">
        <v>351</v>
      </c>
      <c r="I1721" s="342">
        <v>424</v>
      </c>
      <c r="J1721" s="340">
        <v>12</v>
      </c>
      <c r="K1721" s="341">
        <v>24</v>
      </c>
      <c r="L1721" s="341">
        <v>57</v>
      </c>
      <c r="M1721" s="341">
        <v>115</v>
      </c>
      <c r="N1721" s="340">
        <v>220</v>
      </c>
      <c r="O1721" s="341">
        <v>329</v>
      </c>
      <c r="P1721" s="341">
        <v>355</v>
      </c>
      <c r="Q1721" s="343">
        <v>329</v>
      </c>
      <c r="R1721" s="344">
        <v>355</v>
      </c>
      <c r="S1721" s="344">
        <v>378</v>
      </c>
      <c r="T1721" s="344">
        <v>383</v>
      </c>
      <c r="U1721" s="344">
        <v>414</v>
      </c>
      <c r="V1721" s="344">
        <v>414</v>
      </c>
      <c r="W1721" s="344">
        <v>25</v>
      </c>
      <c r="X1721" s="383">
        <v>28</v>
      </c>
      <c r="Y1721" s="384">
        <v>0.12</v>
      </c>
      <c r="Z1721" s="384">
        <v>0.25</v>
      </c>
      <c r="AA1721" s="384">
        <v>0.25</v>
      </c>
      <c r="AB1721" s="346">
        <v>0</v>
      </c>
      <c r="AC1721" s="385">
        <v>0</v>
      </c>
      <c r="AD1721" s="385">
        <v>44</v>
      </c>
      <c r="AE1721" s="385">
        <v>0</v>
      </c>
      <c r="AF1721" s="200">
        <v>0</v>
      </c>
      <c r="AG1721" s="333" t="s">
        <v>3972</v>
      </c>
      <c r="AH1721" s="386" t="s">
        <v>2538</v>
      </c>
      <c r="AI1721" s="387" t="s">
        <v>2539</v>
      </c>
      <c r="AJ1721" s="386">
        <v>15</v>
      </c>
      <c r="AK1721" s="390">
        <v>42</v>
      </c>
      <c r="AL1721" s="333">
        <v>24</v>
      </c>
      <c r="AM1721" s="333">
        <v>9.4866898148148149</v>
      </c>
      <c r="AN1721" s="440">
        <v>67.112083333333345</v>
      </c>
      <c r="AO1721" s="389">
        <v>26.427083333333336</v>
      </c>
      <c r="AP1721" s="390">
        <v>7</v>
      </c>
      <c r="AQ1721" s="387">
        <v>2</v>
      </c>
      <c r="AR1721" s="387">
        <v>2</v>
      </c>
      <c r="AS1721" s="387">
        <v>0</v>
      </c>
      <c r="AT1721" s="387">
        <v>0</v>
      </c>
      <c r="AU1721" s="387">
        <v>1</v>
      </c>
      <c r="AV1721" s="387">
        <v>4</v>
      </c>
      <c r="AW1721" s="350">
        <v>1</v>
      </c>
      <c r="AX1721" s="391">
        <v>1</v>
      </c>
      <c r="AY1721" s="83">
        <v>15</v>
      </c>
      <c r="AZ1721" s="5">
        <v>0</v>
      </c>
      <c r="BA1721" s="5" t="s">
        <v>1537</v>
      </c>
      <c r="BB1721" s="5" t="s">
        <v>1537</v>
      </c>
      <c r="BC1721" s="5" t="s">
        <v>1537</v>
      </c>
      <c r="BD1721" s="4" t="s">
        <v>3612</v>
      </c>
      <c r="BE1721" s="5">
        <v>0</v>
      </c>
      <c r="BF1721" s="5">
        <v>0</v>
      </c>
      <c r="BG1721" s="5">
        <v>1</v>
      </c>
      <c r="BH1721" s="354" t="s">
        <v>1537</v>
      </c>
      <c r="BI1721" s="289"/>
      <c r="BJ1721" s="297">
        <v>12</v>
      </c>
      <c r="BK1721" s="297">
        <v>32</v>
      </c>
    </row>
    <row r="1722" spans="1:63" x14ac:dyDescent="0.2">
      <c r="A1722" s="293" t="s">
        <v>1809</v>
      </c>
      <c r="B1722" s="288" t="s">
        <v>2674</v>
      </c>
      <c r="C1722" s="340">
        <v>251</v>
      </c>
      <c r="D1722" s="341">
        <v>296</v>
      </c>
      <c r="E1722" s="341">
        <v>334</v>
      </c>
      <c r="F1722" s="341">
        <v>339</v>
      </c>
      <c r="G1722" s="341">
        <v>351</v>
      </c>
      <c r="H1722" s="341">
        <v>386</v>
      </c>
      <c r="I1722" s="342">
        <v>462</v>
      </c>
      <c r="J1722" s="340">
        <v>15</v>
      </c>
      <c r="K1722" s="341">
        <v>32</v>
      </c>
      <c r="L1722" s="341">
        <v>59</v>
      </c>
      <c r="M1722" s="341">
        <v>117</v>
      </c>
      <c r="N1722" s="340">
        <v>251</v>
      </c>
      <c r="O1722" s="341">
        <v>362</v>
      </c>
      <c r="P1722" s="341">
        <v>391</v>
      </c>
      <c r="Q1722" s="343">
        <v>362</v>
      </c>
      <c r="R1722" s="344">
        <v>391</v>
      </c>
      <c r="S1722" s="344">
        <v>417</v>
      </c>
      <c r="T1722" s="344">
        <v>420</v>
      </c>
      <c r="U1722" s="344">
        <v>454</v>
      </c>
      <c r="V1722" s="344">
        <v>454</v>
      </c>
      <c r="W1722" s="344">
        <v>25</v>
      </c>
      <c r="X1722" s="383">
        <v>28</v>
      </c>
      <c r="Y1722" s="384">
        <v>0.12</v>
      </c>
      <c r="Z1722" s="384">
        <v>0.25</v>
      </c>
      <c r="AA1722" s="384">
        <v>0.25</v>
      </c>
      <c r="AB1722" s="346">
        <v>0</v>
      </c>
      <c r="AC1722" s="385">
        <v>0</v>
      </c>
      <c r="AD1722" s="385">
        <v>44</v>
      </c>
      <c r="AE1722" s="385">
        <v>0</v>
      </c>
      <c r="AF1722" s="200">
        <v>0</v>
      </c>
      <c r="AG1722" s="333" t="s">
        <v>3972</v>
      </c>
      <c r="AH1722" s="386" t="s">
        <v>2538</v>
      </c>
      <c r="AI1722" s="387" t="s">
        <v>2539</v>
      </c>
      <c r="AJ1722" s="386">
        <v>24</v>
      </c>
      <c r="AK1722" s="390">
        <v>42</v>
      </c>
      <c r="AL1722" s="333">
        <v>24</v>
      </c>
      <c r="AM1722" s="333">
        <v>14.822952835648149</v>
      </c>
      <c r="AN1722" s="440">
        <v>74.523333333333341</v>
      </c>
      <c r="AO1722" s="389">
        <v>30.583333333333336</v>
      </c>
      <c r="AP1722" s="390">
        <v>7</v>
      </c>
      <c r="AQ1722" s="387">
        <v>2</v>
      </c>
      <c r="AR1722" s="387">
        <v>2</v>
      </c>
      <c r="AS1722" s="387">
        <v>0</v>
      </c>
      <c r="AT1722" s="387">
        <v>0</v>
      </c>
      <c r="AU1722" s="387">
        <v>0</v>
      </c>
      <c r="AV1722" s="387">
        <v>4</v>
      </c>
      <c r="AW1722" s="350">
        <v>1</v>
      </c>
      <c r="AX1722" s="391">
        <v>1</v>
      </c>
      <c r="AY1722" s="83">
        <v>16</v>
      </c>
      <c r="AZ1722" s="5">
        <v>0</v>
      </c>
      <c r="BA1722" s="5" t="s">
        <v>1537</v>
      </c>
      <c r="BB1722" s="5" t="s">
        <v>1537</v>
      </c>
      <c r="BC1722" s="5" t="s">
        <v>1537</v>
      </c>
      <c r="BD1722" s="4" t="s">
        <v>3612</v>
      </c>
      <c r="BE1722" s="5">
        <v>0</v>
      </c>
      <c r="BF1722" s="5">
        <v>0</v>
      </c>
      <c r="BG1722" s="5">
        <v>1</v>
      </c>
      <c r="BH1722" s="354" t="s">
        <v>1537</v>
      </c>
      <c r="BI1722" s="289"/>
      <c r="BJ1722" s="297">
        <v>15</v>
      </c>
      <c r="BK1722" s="297">
        <v>36</v>
      </c>
    </row>
    <row r="1723" spans="1:63" x14ac:dyDescent="0.2">
      <c r="A1723" s="293" t="s">
        <v>504</v>
      </c>
      <c r="B1723" s="288" t="s">
        <v>2550</v>
      </c>
      <c r="C1723" s="340">
        <v>182</v>
      </c>
      <c r="D1723" s="341">
        <v>240</v>
      </c>
      <c r="E1723" s="341">
        <v>284</v>
      </c>
      <c r="F1723" s="341">
        <v>290</v>
      </c>
      <c r="G1723" s="341">
        <v>300</v>
      </c>
      <c r="H1723" s="341">
        <v>334</v>
      </c>
      <c r="I1723" s="342">
        <v>423</v>
      </c>
      <c r="J1723" s="340">
        <v>10</v>
      </c>
      <c r="K1723" s="341">
        <v>19</v>
      </c>
      <c r="L1723" s="341">
        <v>69</v>
      </c>
      <c r="M1723" s="341">
        <v>139</v>
      </c>
      <c r="N1723" s="340">
        <v>182</v>
      </c>
      <c r="O1723" s="341">
        <v>313</v>
      </c>
      <c r="P1723" s="341">
        <v>338</v>
      </c>
      <c r="Q1723" s="343">
        <v>313</v>
      </c>
      <c r="R1723" s="344">
        <v>338</v>
      </c>
      <c r="S1723" s="344">
        <v>363</v>
      </c>
      <c r="T1723" s="344">
        <v>374</v>
      </c>
      <c r="U1723" s="344">
        <v>397</v>
      </c>
      <c r="V1723" s="344">
        <v>397</v>
      </c>
      <c r="W1723" s="344">
        <v>25</v>
      </c>
      <c r="X1723" s="383">
        <v>28</v>
      </c>
      <c r="Y1723" s="384">
        <v>0.12</v>
      </c>
      <c r="Z1723" s="384">
        <v>0.25</v>
      </c>
      <c r="AA1723" s="384">
        <v>0.25</v>
      </c>
      <c r="AB1723" s="346">
        <v>0</v>
      </c>
      <c r="AC1723" s="385">
        <v>0</v>
      </c>
      <c r="AD1723" s="385">
        <v>44</v>
      </c>
      <c r="AE1723" s="385">
        <v>0</v>
      </c>
      <c r="AF1723" s="200">
        <v>0</v>
      </c>
      <c r="AG1723" s="333" t="s">
        <v>2539</v>
      </c>
      <c r="AH1723" s="386" t="s">
        <v>2538</v>
      </c>
      <c r="AI1723" s="387" t="s">
        <v>2539</v>
      </c>
      <c r="AJ1723" s="386">
        <v>12</v>
      </c>
      <c r="AK1723" s="390">
        <v>42</v>
      </c>
      <c r="AL1723" s="333">
        <v>30</v>
      </c>
      <c r="AM1723" s="333">
        <v>9.6150535300925934</v>
      </c>
      <c r="AN1723" s="440">
        <v>75.896666666666675</v>
      </c>
      <c r="AO1723" s="389">
        <v>28.729166666666668</v>
      </c>
      <c r="AP1723" s="390">
        <v>8.75</v>
      </c>
      <c r="AQ1723" s="387">
        <v>2</v>
      </c>
      <c r="AR1723" s="387">
        <v>2</v>
      </c>
      <c r="AS1723" s="387">
        <v>0</v>
      </c>
      <c r="AT1723" s="387">
        <v>0</v>
      </c>
      <c r="AU1723" s="387">
        <v>2</v>
      </c>
      <c r="AV1723" s="387">
        <v>4</v>
      </c>
      <c r="AW1723" s="350">
        <v>1</v>
      </c>
      <c r="AX1723" s="391">
        <v>1</v>
      </c>
      <c r="AY1723" s="83">
        <v>14</v>
      </c>
      <c r="AZ1723" s="5">
        <v>0</v>
      </c>
      <c r="BA1723" s="5" t="s">
        <v>1537</v>
      </c>
      <c r="BB1723" s="5" t="s">
        <v>1537</v>
      </c>
      <c r="BC1723" s="5" t="s">
        <v>1537</v>
      </c>
      <c r="BD1723" s="4" t="s">
        <v>3612</v>
      </c>
      <c r="BE1723" s="5">
        <v>0</v>
      </c>
      <c r="BF1723" s="5">
        <v>0</v>
      </c>
      <c r="BG1723" s="5">
        <v>1</v>
      </c>
      <c r="BH1723" s="354" t="s">
        <v>1537</v>
      </c>
      <c r="BI1723" s="289"/>
      <c r="BJ1723" s="297">
        <v>10</v>
      </c>
      <c r="BK1723" s="297">
        <v>30</v>
      </c>
    </row>
    <row r="1724" spans="1:63" x14ac:dyDescent="0.2">
      <c r="A1724" s="293" t="s">
        <v>543</v>
      </c>
      <c r="B1724" s="288" t="s">
        <v>2589</v>
      </c>
      <c r="C1724" s="340">
        <v>258</v>
      </c>
      <c r="D1724" s="341">
        <v>316</v>
      </c>
      <c r="E1724" s="341">
        <v>364</v>
      </c>
      <c r="F1724" s="341">
        <v>370</v>
      </c>
      <c r="G1724" s="341">
        <v>382</v>
      </c>
      <c r="H1724" s="341">
        <v>423</v>
      </c>
      <c r="I1724" s="342">
        <v>519</v>
      </c>
      <c r="J1724" s="340">
        <v>15</v>
      </c>
      <c r="K1724" s="341">
        <v>30</v>
      </c>
      <c r="L1724" s="341">
        <v>72</v>
      </c>
      <c r="M1724" s="341">
        <v>146</v>
      </c>
      <c r="N1724" s="340">
        <v>258</v>
      </c>
      <c r="O1724" s="341">
        <v>394</v>
      </c>
      <c r="P1724" s="341">
        <v>425</v>
      </c>
      <c r="Q1724" s="343">
        <v>394</v>
      </c>
      <c r="R1724" s="344">
        <v>425</v>
      </c>
      <c r="S1724" s="344">
        <v>458</v>
      </c>
      <c r="T1724" s="344">
        <v>467</v>
      </c>
      <c r="U1724" s="344">
        <v>495</v>
      </c>
      <c r="V1724" s="344">
        <v>495</v>
      </c>
      <c r="W1724" s="344">
        <v>25</v>
      </c>
      <c r="X1724" s="383">
        <v>28</v>
      </c>
      <c r="Y1724" s="384">
        <v>0.12</v>
      </c>
      <c r="Z1724" s="384">
        <v>0.25</v>
      </c>
      <c r="AA1724" s="384">
        <v>0.25</v>
      </c>
      <c r="AB1724" s="346">
        <v>0</v>
      </c>
      <c r="AC1724" s="385">
        <v>0</v>
      </c>
      <c r="AD1724" s="385">
        <v>44</v>
      </c>
      <c r="AE1724" s="385">
        <v>0</v>
      </c>
      <c r="AF1724" s="200">
        <v>0</v>
      </c>
      <c r="AG1724" s="333" t="s">
        <v>2539</v>
      </c>
      <c r="AH1724" s="386" t="s">
        <v>2538</v>
      </c>
      <c r="AI1724" s="387" t="s">
        <v>2539</v>
      </c>
      <c r="AJ1724" s="386">
        <v>15</v>
      </c>
      <c r="AK1724" s="390">
        <v>42</v>
      </c>
      <c r="AL1724" s="333">
        <v>30</v>
      </c>
      <c r="AM1724" s="333">
        <v>11.833912037037036</v>
      </c>
      <c r="AN1724" s="440">
        <v>86.837083333333339</v>
      </c>
      <c r="AO1724" s="389">
        <v>33.364583333333336</v>
      </c>
      <c r="AP1724" s="390">
        <v>8.75</v>
      </c>
      <c r="AQ1724" s="387">
        <v>2</v>
      </c>
      <c r="AR1724" s="387">
        <v>2</v>
      </c>
      <c r="AS1724" s="387">
        <v>0</v>
      </c>
      <c r="AT1724" s="387">
        <v>0</v>
      </c>
      <c r="AU1724" s="387">
        <v>2</v>
      </c>
      <c r="AV1724" s="387">
        <v>4</v>
      </c>
      <c r="AW1724" s="350">
        <v>1</v>
      </c>
      <c r="AX1724" s="391">
        <v>1</v>
      </c>
      <c r="AY1724" s="83">
        <v>15</v>
      </c>
      <c r="AZ1724" s="5">
        <v>0</v>
      </c>
      <c r="BA1724" s="5" t="s">
        <v>1537</v>
      </c>
      <c r="BB1724" s="5" t="s">
        <v>1537</v>
      </c>
      <c r="BC1724" s="5" t="s">
        <v>1537</v>
      </c>
      <c r="BD1724" s="4" t="s">
        <v>3612</v>
      </c>
      <c r="BE1724" s="5">
        <v>0</v>
      </c>
      <c r="BF1724" s="5">
        <v>0</v>
      </c>
      <c r="BG1724" s="5">
        <v>1</v>
      </c>
      <c r="BH1724" s="354" t="s">
        <v>1537</v>
      </c>
      <c r="BI1724" s="289"/>
      <c r="BJ1724" s="297">
        <v>15</v>
      </c>
      <c r="BK1724" s="297">
        <v>39</v>
      </c>
    </row>
    <row r="1725" spans="1:63" x14ac:dyDescent="0.2">
      <c r="A1725" s="293" t="s">
        <v>517</v>
      </c>
      <c r="B1725" s="288" t="s">
        <v>2563</v>
      </c>
      <c r="C1725" s="340">
        <v>197</v>
      </c>
      <c r="D1725" s="341">
        <v>265</v>
      </c>
      <c r="E1725" s="341">
        <v>318</v>
      </c>
      <c r="F1725" s="341">
        <v>326</v>
      </c>
      <c r="G1725" s="341">
        <v>337</v>
      </c>
      <c r="H1725" s="341">
        <v>376</v>
      </c>
      <c r="I1725" s="342">
        <v>484</v>
      </c>
      <c r="J1725" s="340">
        <v>12</v>
      </c>
      <c r="K1725" s="341">
        <v>24</v>
      </c>
      <c r="L1725" s="341">
        <v>82</v>
      </c>
      <c r="M1725" s="341">
        <v>167</v>
      </c>
      <c r="N1725" s="340">
        <v>197</v>
      </c>
      <c r="O1725" s="341">
        <v>361</v>
      </c>
      <c r="P1725" s="341">
        <v>392</v>
      </c>
      <c r="Q1725" s="343">
        <v>361</v>
      </c>
      <c r="R1725" s="344">
        <v>392</v>
      </c>
      <c r="S1725" s="344">
        <v>413</v>
      </c>
      <c r="T1725" s="344">
        <v>456</v>
      </c>
      <c r="U1725" s="344">
        <v>447</v>
      </c>
      <c r="V1725" s="344">
        <v>447</v>
      </c>
      <c r="W1725" s="344">
        <v>25</v>
      </c>
      <c r="X1725" s="383">
        <v>28</v>
      </c>
      <c r="Y1725" s="384">
        <v>0.12</v>
      </c>
      <c r="Z1725" s="384">
        <v>0.25</v>
      </c>
      <c r="AA1725" s="384">
        <v>0.25</v>
      </c>
      <c r="AB1725" s="346">
        <v>0</v>
      </c>
      <c r="AC1725" s="385">
        <v>0</v>
      </c>
      <c r="AD1725" s="385">
        <v>44</v>
      </c>
      <c r="AE1725" s="385">
        <v>0</v>
      </c>
      <c r="AF1725" s="200">
        <v>0</v>
      </c>
      <c r="AG1725" s="333" t="s">
        <v>2539</v>
      </c>
      <c r="AH1725" s="386" t="s">
        <v>2538</v>
      </c>
      <c r="AI1725" s="387" t="s">
        <v>2539</v>
      </c>
      <c r="AJ1725" s="386">
        <v>12</v>
      </c>
      <c r="AK1725" s="390">
        <v>42</v>
      </c>
      <c r="AL1725" s="333">
        <v>36</v>
      </c>
      <c r="AM1725" s="333">
        <v>11.522171585648149</v>
      </c>
      <c r="AN1725" s="440">
        <v>84.676666666666677</v>
      </c>
      <c r="AO1725" s="389">
        <v>31.479166666666668</v>
      </c>
      <c r="AP1725" s="390">
        <v>10.5</v>
      </c>
      <c r="AQ1725" s="387">
        <v>2</v>
      </c>
      <c r="AR1725" s="387">
        <v>2</v>
      </c>
      <c r="AS1725" s="387">
        <v>0</v>
      </c>
      <c r="AT1725" s="387">
        <v>0</v>
      </c>
      <c r="AU1725" s="387">
        <v>2</v>
      </c>
      <c r="AV1725" s="387">
        <v>4</v>
      </c>
      <c r="AW1725" s="350">
        <v>1</v>
      </c>
      <c r="AX1725" s="391">
        <v>1</v>
      </c>
      <c r="AY1725" s="83">
        <v>14</v>
      </c>
      <c r="AZ1725" s="5">
        <v>0</v>
      </c>
      <c r="BA1725" s="5" t="s">
        <v>1537</v>
      </c>
      <c r="BB1725" s="5" t="s">
        <v>1537</v>
      </c>
      <c r="BC1725" s="5" t="s">
        <v>1537</v>
      </c>
      <c r="BD1725" s="4" t="s">
        <v>3612</v>
      </c>
      <c r="BE1725" s="5">
        <v>0</v>
      </c>
      <c r="BF1725" s="5">
        <v>0</v>
      </c>
      <c r="BG1725" s="5">
        <v>1</v>
      </c>
      <c r="BH1725" s="354" t="s">
        <v>1537</v>
      </c>
      <c r="BI1725" s="289"/>
      <c r="BJ1725" s="297">
        <v>12</v>
      </c>
      <c r="BK1725" s="297">
        <v>34</v>
      </c>
    </row>
    <row r="1726" spans="1:63" x14ac:dyDescent="0.2">
      <c r="A1726" s="293" t="s">
        <v>556</v>
      </c>
      <c r="B1726" s="288" t="s">
        <v>2601</v>
      </c>
      <c r="C1726" s="340">
        <v>274</v>
      </c>
      <c r="D1726" s="341">
        <v>343</v>
      </c>
      <c r="E1726" s="341">
        <v>401</v>
      </c>
      <c r="F1726" s="341">
        <v>409</v>
      </c>
      <c r="G1726" s="341">
        <v>422</v>
      </c>
      <c r="H1726" s="341">
        <v>467</v>
      </c>
      <c r="I1726" s="342">
        <v>581</v>
      </c>
      <c r="J1726" s="340">
        <v>17</v>
      </c>
      <c r="K1726" s="341">
        <v>35</v>
      </c>
      <c r="L1726" s="341">
        <v>87</v>
      </c>
      <c r="M1726" s="341">
        <v>176</v>
      </c>
      <c r="N1726" s="340">
        <v>274</v>
      </c>
      <c r="O1726" s="341">
        <v>446</v>
      </c>
      <c r="P1726" s="341">
        <v>483</v>
      </c>
      <c r="Q1726" s="343">
        <v>446</v>
      </c>
      <c r="R1726" s="344">
        <v>483</v>
      </c>
      <c r="S1726" s="344">
        <v>511</v>
      </c>
      <c r="T1726" s="344">
        <v>555</v>
      </c>
      <c r="U1726" s="344">
        <v>549</v>
      </c>
      <c r="V1726" s="344">
        <v>549</v>
      </c>
      <c r="W1726" s="344">
        <v>25</v>
      </c>
      <c r="X1726" s="383">
        <v>28</v>
      </c>
      <c r="Y1726" s="384">
        <v>0.12</v>
      </c>
      <c r="Z1726" s="384">
        <v>0.25</v>
      </c>
      <c r="AA1726" s="384">
        <v>0.25</v>
      </c>
      <c r="AB1726" s="346">
        <v>0</v>
      </c>
      <c r="AC1726" s="385">
        <v>0</v>
      </c>
      <c r="AD1726" s="385">
        <v>44</v>
      </c>
      <c r="AE1726" s="385">
        <v>0</v>
      </c>
      <c r="AF1726" s="200">
        <v>0</v>
      </c>
      <c r="AG1726" s="333" t="s">
        <v>2539</v>
      </c>
      <c r="AH1726" s="386" t="s">
        <v>2538</v>
      </c>
      <c r="AI1726" s="387" t="s">
        <v>2539</v>
      </c>
      <c r="AJ1726" s="386">
        <v>15</v>
      </c>
      <c r="AK1726" s="390">
        <v>42</v>
      </c>
      <c r="AL1726" s="333">
        <v>36</v>
      </c>
      <c r="AM1726" s="333">
        <v>14.18113425925926</v>
      </c>
      <c r="AN1726" s="440">
        <v>96.167083333333352</v>
      </c>
      <c r="AO1726" s="389">
        <v>36.364583333333336</v>
      </c>
      <c r="AP1726" s="390">
        <v>10.5</v>
      </c>
      <c r="AQ1726" s="387">
        <v>2</v>
      </c>
      <c r="AR1726" s="387">
        <v>2</v>
      </c>
      <c r="AS1726" s="387">
        <v>0</v>
      </c>
      <c r="AT1726" s="387">
        <v>0</v>
      </c>
      <c r="AU1726" s="387">
        <v>2</v>
      </c>
      <c r="AV1726" s="387">
        <v>4</v>
      </c>
      <c r="AW1726" s="350">
        <v>1</v>
      </c>
      <c r="AX1726" s="391">
        <v>1</v>
      </c>
      <c r="AY1726" s="83">
        <v>15</v>
      </c>
      <c r="AZ1726" s="5">
        <v>0</v>
      </c>
      <c r="BA1726" s="5" t="s">
        <v>1537</v>
      </c>
      <c r="BB1726" s="5" t="s">
        <v>1537</v>
      </c>
      <c r="BC1726" s="5" t="s">
        <v>1537</v>
      </c>
      <c r="BD1726" s="4" t="s">
        <v>3612</v>
      </c>
      <c r="BE1726" s="5">
        <v>0</v>
      </c>
      <c r="BF1726" s="5">
        <v>0</v>
      </c>
      <c r="BG1726" s="5">
        <v>1</v>
      </c>
      <c r="BH1726" s="354" t="s">
        <v>1537</v>
      </c>
      <c r="BI1726" s="289"/>
      <c r="BJ1726" s="297">
        <v>17</v>
      </c>
      <c r="BK1726" s="297">
        <v>43</v>
      </c>
    </row>
    <row r="1727" spans="1:63" x14ac:dyDescent="0.2">
      <c r="A1727" s="293" t="s">
        <v>5356</v>
      </c>
      <c r="B1727" s="288" t="s">
        <v>5357</v>
      </c>
      <c r="C1727" s="340">
        <v>224</v>
      </c>
      <c r="D1727" s="341">
        <v>304</v>
      </c>
      <c r="E1727" s="341">
        <v>365</v>
      </c>
      <c r="F1727" s="341">
        <v>373</v>
      </c>
      <c r="G1727" s="341">
        <v>388</v>
      </c>
      <c r="H1727" s="341">
        <v>431</v>
      </c>
      <c r="I1727" s="342">
        <v>557</v>
      </c>
      <c r="J1727" s="340">
        <v>14</v>
      </c>
      <c r="K1727" s="341">
        <v>27</v>
      </c>
      <c r="L1727" s="341">
        <v>96</v>
      </c>
      <c r="M1727" s="341">
        <v>201</v>
      </c>
      <c r="N1727" s="340">
        <v>224</v>
      </c>
      <c r="O1727" s="341">
        <v>400</v>
      </c>
      <c r="P1727" s="341">
        <v>433</v>
      </c>
      <c r="Q1727" s="343">
        <v>400</v>
      </c>
      <c r="R1727" s="344">
        <v>433</v>
      </c>
      <c r="S1727" s="344">
        <v>466</v>
      </c>
      <c r="T1727" s="344">
        <v>492</v>
      </c>
      <c r="U1727" s="344">
        <v>499</v>
      </c>
      <c r="V1727" s="344">
        <v>499</v>
      </c>
      <c r="W1727" s="344">
        <v>25</v>
      </c>
      <c r="X1727" s="383">
        <v>28</v>
      </c>
      <c r="Y1727" s="384">
        <v>0.12</v>
      </c>
      <c r="Z1727" s="384">
        <v>0.25</v>
      </c>
      <c r="AA1727" s="384">
        <v>0.25</v>
      </c>
      <c r="AB1727" s="346">
        <v>0</v>
      </c>
      <c r="AC1727" s="385"/>
      <c r="AD1727" s="385">
        <v>66</v>
      </c>
      <c r="AE1727" s="385">
        <v>0</v>
      </c>
      <c r="AF1727" s="200">
        <v>0</v>
      </c>
      <c r="AG1727" s="333" t="s">
        <v>2539</v>
      </c>
      <c r="AH1727" s="386" t="s">
        <v>2538</v>
      </c>
      <c r="AI1727" s="387" t="s">
        <v>2539</v>
      </c>
      <c r="AJ1727" s="386">
        <v>12</v>
      </c>
      <c r="AK1727" s="390">
        <v>42</v>
      </c>
      <c r="AL1727" s="333">
        <v>39</v>
      </c>
      <c r="AM1727" s="333">
        <v>14.18113425925926</v>
      </c>
      <c r="AN1727" s="440">
        <v>96.167083333333352</v>
      </c>
      <c r="AO1727" s="389">
        <v>36.364583333333336</v>
      </c>
      <c r="AP1727" s="390">
        <v>10.5</v>
      </c>
      <c r="AQ1727" s="387">
        <v>2</v>
      </c>
      <c r="AR1727" s="387">
        <v>2</v>
      </c>
      <c r="AS1727" s="387">
        <v>0</v>
      </c>
      <c r="AT1727" s="387">
        <v>0</v>
      </c>
      <c r="AU1727" s="387">
        <v>2</v>
      </c>
      <c r="AV1727" s="387">
        <v>4</v>
      </c>
      <c r="AW1727" s="350">
        <v>1</v>
      </c>
      <c r="AX1727" s="391">
        <v>1</v>
      </c>
      <c r="AY1727" s="83">
        <v>15</v>
      </c>
      <c r="AZ1727" s="5">
        <v>0</v>
      </c>
      <c r="BA1727" s="5" t="s">
        <v>1537</v>
      </c>
      <c r="BB1727" s="5" t="s">
        <v>1537</v>
      </c>
      <c r="BC1727" s="5" t="s">
        <v>1537</v>
      </c>
      <c r="BD1727" s="4" t="s">
        <v>3612</v>
      </c>
      <c r="BE1727" s="5">
        <v>0</v>
      </c>
      <c r="BF1727" s="5">
        <v>0</v>
      </c>
      <c r="BG1727" s="5">
        <v>1</v>
      </c>
      <c r="BH1727" s="354" t="s">
        <v>1537</v>
      </c>
      <c r="BI1727" s="289"/>
      <c r="BJ1727" s="297">
        <v>14</v>
      </c>
      <c r="BK1727" s="297">
        <v>39</v>
      </c>
    </row>
    <row r="1728" spans="1:63" x14ac:dyDescent="0.2">
      <c r="A1728" s="293" t="s">
        <v>5358</v>
      </c>
      <c r="B1728" s="288" t="s">
        <v>5359</v>
      </c>
      <c r="C1728" s="340">
        <v>305</v>
      </c>
      <c r="D1728" s="341">
        <v>384</v>
      </c>
      <c r="E1728" s="341">
        <v>447</v>
      </c>
      <c r="F1728" s="341">
        <v>456</v>
      </c>
      <c r="G1728" s="341">
        <v>472</v>
      </c>
      <c r="H1728" s="341">
        <v>523</v>
      </c>
      <c r="I1728" s="342">
        <v>651</v>
      </c>
      <c r="J1728" s="340">
        <v>18</v>
      </c>
      <c r="K1728" s="341">
        <v>40</v>
      </c>
      <c r="L1728" s="341">
        <v>97</v>
      </c>
      <c r="M1728" s="341">
        <v>205</v>
      </c>
      <c r="N1728" s="340">
        <v>305</v>
      </c>
      <c r="O1728" s="341">
        <v>483</v>
      </c>
      <c r="P1728" s="341">
        <v>523</v>
      </c>
      <c r="Q1728" s="343">
        <v>483</v>
      </c>
      <c r="R1728" s="344">
        <v>523</v>
      </c>
      <c r="S1728" s="344">
        <v>563</v>
      </c>
      <c r="T1728" s="344">
        <v>587</v>
      </c>
      <c r="U1728" s="344">
        <v>598</v>
      </c>
      <c r="V1728" s="344">
        <v>598</v>
      </c>
      <c r="W1728" s="344">
        <v>25</v>
      </c>
      <c r="X1728" s="383">
        <v>28</v>
      </c>
      <c r="Y1728" s="384">
        <v>0.12</v>
      </c>
      <c r="Z1728" s="384">
        <v>0.25</v>
      </c>
      <c r="AA1728" s="384">
        <v>0.25</v>
      </c>
      <c r="AB1728" s="346">
        <v>0</v>
      </c>
      <c r="AC1728" s="385"/>
      <c r="AD1728" s="385">
        <v>66</v>
      </c>
      <c r="AE1728" s="385">
        <v>0</v>
      </c>
      <c r="AF1728" s="200">
        <v>0</v>
      </c>
      <c r="AG1728" s="333" t="s">
        <v>2539</v>
      </c>
      <c r="AH1728" s="386" t="s">
        <v>2538</v>
      </c>
      <c r="AI1728" s="387" t="s">
        <v>2539</v>
      </c>
      <c r="AJ1728" s="386">
        <v>15</v>
      </c>
      <c r="AK1728" s="390">
        <v>42</v>
      </c>
      <c r="AL1728" s="333">
        <v>36</v>
      </c>
      <c r="AM1728" s="333">
        <v>14.18113425925926</v>
      </c>
      <c r="AN1728" s="440">
        <v>96.167083333333352</v>
      </c>
      <c r="AO1728" s="389">
        <v>36.364583333333336</v>
      </c>
      <c r="AP1728" s="390">
        <v>10.5</v>
      </c>
      <c r="AQ1728" s="387">
        <v>2</v>
      </c>
      <c r="AR1728" s="387">
        <v>2</v>
      </c>
      <c r="AS1728" s="387">
        <v>0</v>
      </c>
      <c r="AT1728" s="387">
        <v>0</v>
      </c>
      <c r="AU1728" s="387">
        <v>2</v>
      </c>
      <c r="AV1728" s="387">
        <v>4</v>
      </c>
      <c r="AW1728" s="350">
        <v>1</v>
      </c>
      <c r="AX1728" s="391">
        <v>1</v>
      </c>
      <c r="AY1728" s="83">
        <v>15</v>
      </c>
      <c r="AZ1728" s="5">
        <v>0</v>
      </c>
      <c r="BA1728" s="5" t="s">
        <v>1537</v>
      </c>
      <c r="BB1728" s="5" t="s">
        <v>1537</v>
      </c>
      <c r="BC1728" s="5" t="s">
        <v>1537</v>
      </c>
      <c r="BD1728" s="4" t="s">
        <v>3612</v>
      </c>
      <c r="BE1728" s="5">
        <v>0</v>
      </c>
      <c r="BF1728" s="5">
        <v>0</v>
      </c>
      <c r="BG1728" s="5">
        <v>1</v>
      </c>
      <c r="BH1728" s="354" t="s">
        <v>1537</v>
      </c>
      <c r="BI1728" s="289"/>
      <c r="BJ1728" s="297">
        <v>18</v>
      </c>
      <c r="BK1728" s="297">
        <v>48</v>
      </c>
    </row>
    <row r="1729" spans="1:63" x14ac:dyDescent="0.2">
      <c r="A1729" s="293" t="s">
        <v>530</v>
      </c>
      <c r="B1729" s="288" t="s">
        <v>2576</v>
      </c>
      <c r="C1729" s="340">
        <v>232</v>
      </c>
      <c r="D1729" s="341">
        <v>315</v>
      </c>
      <c r="E1729" s="341">
        <v>378</v>
      </c>
      <c r="F1729" s="341">
        <v>387</v>
      </c>
      <c r="G1729" s="341">
        <v>402</v>
      </c>
      <c r="H1729" s="341">
        <v>447</v>
      </c>
      <c r="I1729" s="342">
        <v>577</v>
      </c>
      <c r="J1729" s="340">
        <v>14</v>
      </c>
      <c r="K1729" s="341">
        <v>28</v>
      </c>
      <c r="L1729" s="341">
        <v>99</v>
      </c>
      <c r="M1729" s="341">
        <v>201</v>
      </c>
      <c r="N1729" s="340">
        <v>232</v>
      </c>
      <c r="O1729" s="341">
        <v>414</v>
      </c>
      <c r="P1729" s="341">
        <v>449</v>
      </c>
      <c r="Q1729" s="343">
        <v>414</v>
      </c>
      <c r="R1729" s="344">
        <v>449</v>
      </c>
      <c r="S1729" s="344">
        <v>483</v>
      </c>
      <c r="T1729" s="344">
        <v>510</v>
      </c>
      <c r="U1729" s="344">
        <v>517</v>
      </c>
      <c r="V1729" s="344">
        <v>517</v>
      </c>
      <c r="W1729" s="344">
        <v>25</v>
      </c>
      <c r="X1729" s="383">
        <v>28</v>
      </c>
      <c r="Y1729" s="384">
        <v>0.12</v>
      </c>
      <c r="Z1729" s="384">
        <v>0.25</v>
      </c>
      <c r="AA1729" s="384">
        <v>0.25</v>
      </c>
      <c r="AB1729" s="346">
        <v>0</v>
      </c>
      <c r="AC1729" s="385">
        <v>0</v>
      </c>
      <c r="AD1729" s="385">
        <v>66</v>
      </c>
      <c r="AE1729" s="385">
        <v>0</v>
      </c>
      <c r="AF1729" s="200">
        <v>0</v>
      </c>
      <c r="AG1729" s="333" t="s">
        <v>2539</v>
      </c>
      <c r="AH1729" s="386" t="s">
        <v>2538</v>
      </c>
      <c r="AI1729" s="387" t="s">
        <v>2539</v>
      </c>
      <c r="AJ1729" s="386">
        <v>12</v>
      </c>
      <c r="AK1729" s="390">
        <v>42</v>
      </c>
      <c r="AL1729" s="333">
        <v>42</v>
      </c>
      <c r="AM1729" s="333">
        <v>13.429289641203704</v>
      </c>
      <c r="AN1729" s="440">
        <v>101.98416666666668</v>
      </c>
      <c r="AO1729" s="389">
        <v>37.322916666666671</v>
      </c>
      <c r="AP1729" s="390">
        <v>12.25</v>
      </c>
      <c r="AQ1729" s="387">
        <v>2</v>
      </c>
      <c r="AR1729" s="387">
        <v>2</v>
      </c>
      <c r="AS1729" s="387">
        <v>0</v>
      </c>
      <c r="AT1729" s="387">
        <v>0</v>
      </c>
      <c r="AU1729" s="387">
        <v>3</v>
      </c>
      <c r="AV1729" s="387">
        <v>6</v>
      </c>
      <c r="AW1729" s="350">
        <v>1</v>
      </c>
      <c r="AX1729" s="391">
        <v>1</v>
      </c>
      <c r="AY1729" s="83">
        <v>16</v>
      </c>
      <c r="AZ1729" s="5">
        <v>0</v>
      </c>
      <c r="BA1729" s="5" t="s">
        <v>1537</v>
      </c>
      <c r="BB1729" s="5" t="s">
        <v>1537</v>
      </c>
      <c r="BC1729" s="5" t="s">
        <v>1537</v>
      </c>
      <c r="BD1729" s="4" t="s">
        <v>3612</v>
      </c>
      <c r="BE1729" s="5">
        <v>0</v>
      </c>
      <c r="BF1729" s="5">
        <v>0</v>
      </c>
      <c r="BG1729" s="5">
        <v>1</v>
      </c>
      <c r="BH1729" s="354" t="s">
        <v>1537</v>
      </c>
      <c r="BI1729" s="289"/>
      <c r="BJ1729" s="297">
        <v>14</v>
      </c>
      <c r="BK1729" s="297">
        <v>41</v>
      </c>
    </row>
    <row r="1730" spans="1:63" x14ac:dyDescent="0.2">
      <c r="A1730" s="293" t="s">
        <v>569</v>
      </c>
      <c r="B1730" s="288" t="s">
        <v>2613</v>
      </c>
      <c r="C1730" s="340">
        <v>316</v>
      </c>
      <c r="D1730" s="341">
        <v>398</v>
      </c>
      <c r="E1730" s="341">
        <v>463</v>
      </c>
      <c r="F1730" s="341">
        <v>473</v>
      </c>
      <c r="G1730" s="341">
        <v>489</v>
      </c>
      <c r="H1730" s="341">
        <v>542</v>
      </c>
      <c r="I1730" s="342">
        <v>675</v>
      </c>
      <c r="J1730" s="340">
        <v>19</v>
      </c>
      <c r="K1730" s="341">
        <v>41</v>
      </c>
      <c r="L1730" s="341">
        <v>100</v>
      </c>
      <c r="M1730" s="341">
        <v>205</v>
      </c>
      <c r="N1730" s="340">
        <v>316</v>
      </c>
      <c r="O1730" s="341">
        <v>500</v>
      </c>
      <c r="P1730" s="341">
        <v>542</v>
      </c>
      <c r="Q1730" s="343">
        <v>500</v>
      </c>
      <c r="R1730" s="344">
        <v>542</v>
      </c>
      <c r="S1730" s="344">
        <v>583</v>
      </c>
      <c r="T1730" s="344">
        <v>608</v>
      </c>
      <c r="U1730" s="344">
        <v>620</v>
      </c>
      <c r="V1730" s="344">
        <v>620</v>
      </c>
      <c r="W1730" s="344">
        <v>25</v>
      </c>
      <c r="X1730" s="383">
        <v>28</v>
      </c>
      <c r="Y1730" s="384">
        <v>0.12</v>
      </c>
      <c r="Z1730" s="384">
        <v>0.25</v>
      </c>
      <c r="AA1730" s="384">
        <v>0.25</v>
      </c>
      <c r="AB1730" s="346">
        <v>0</v>
      </c>
      <c r="AC1730" s="385">
        <v>0</v>
      </c>
      <c r="AD1730" s="385">
        <v>66</v>
      </c>
      <c r="AE1730" s="385">
        <v>0</v>
      </c>
      <c r="AF1730" s="200">
        <v>0</v>
      </c>
      <c r="AG1730" s="333" t="s">
        <v>2539</v>
      </c>
      <c r="AH1730" s="386" t="s">
        <v>2538</v>
      </c>
      <c r="AI1730" s="387" t="s">
        <v>2539</v>
      </c>
      <c r="AJ1730" s="386">
        <v>15</v>
      </c>
      <c r="AK1730" s="390">
        <v>42</v>
      </c>
      <c r="AL1730" s="333">
        <v>42</v>
      </c>
      <c r="AM1730" s="333">
        <v>16.528356481481481</v>
      </c>
      <c r="AN1730" s="440">
        <v>116.25208333333335</v>
      </c>
      <c r="AO1730" s="389">
        <v>43.302083333333336</v>
      </c>
      <c r="AP1730" s="390">
        <v>12.25</v>
      </c>
      <c r="AQ1730" s="387">
        <v>2</v>
      </c>
      <c r="AR1730" s="387">
        <v>2</v>
      </c>
      <c r="AS1730" s="387">
        <v>0</v>
      </c>
      <c r="AT1730" s="387">
        <v>0</v>
      </c>
      <c r="AU1730" s="387">
        <v>3</v>
      </c>
      <c r="AV1730" s="387">
        <v>6</v>
      </c>
      <c r="AW1730" s="350">
        <v>1</v>
      </c>
      <c r="AX1730" s="391">
        <v>1</v>
      </c>
      <c r="AY1730" s="83">
        <v>17</v>
      </c>
      <c r="AZ1730" s="5">
        <v>0</v>
      </c>
      <c r="BA1730" s="5" t="s">
        <v>1537</v>
      </c>
      <c r="BB1730" s="5" t="s">
        <v>1537</v>
      </c>
      <c r="BC1730" s="5" t="s">
        <v>1537</v>
      </c>
      <c r="BD1730" s="4" t="s">
        <v>3612</v>
      </c>
      <c r="BE1730" s="5">
        <v>0</v>
      </c>
      <c r="BF1730" s="5">
        <v>0</v>
      </c>
      <c r="BG1730" s="5">
        <v>1</v>
      </c>
      <c r="BH1730" s="354" t="s">
        <v>1537</v>
      </c>
      <c r="BI1730" s="289"/>
      <c r="BJ1730" s="297">
        <v>19</v>
      </c>
      <c r="BK1730" s="297">
        <v>49</v>
      </c>
    </row>
    <row r="1731" spans="1:63" x14ac:dyDescent="0.2">
      <c r="A1731" s="293" t="s">
        <v>1234</v>
      </c>
      <c r="B1731" s="288" t="s">
        <v>2551</v>
      </c>
      <c r="C1731" s="340">
        <v>187</v>
      </c>
      <c r="D1731" s="341">
        <v>251</v>
      </c>
      <c r="E1731" s="341">
        <v>302</v>
      </c>
      <c r="F1731" s="341">
        <v>310</v>
      </c>
      <c r="G1731" s="341">
        <v>320</v>
      </c>
      <c r="H1731" s="341">
        <v>357</v>
      </c>
      <c r="I1731" s="342">
        <v>460</v>
      </c>
      <c r="J1731" s="340">
        <v>10</v>
      </c>
      <c r="K1731" s="341">
        <v>19</v>
      </c>
      <c r="L1731" s="341">
        <v>79</v>
      </c>
      <c r="M1731" s="341">
        <v>159</v>
      </c>
      <c r="N1731" s="340">
        <v>187</v>
      </c>
      <c r="O1731" s="341">
        <v>320</v>
      </c>
      <c r="P1731" s="341">
        <v>347</v>
      </c>
      <c r="Q1731" s="343">
        <v>320</v>
      </c>
      <c r="R1731" s="344">
        <v>347</v>
      </c>
      <c r="S1731" s="344">
        <v>382</v>
      </c>
      <c r="T1731" s="344">
        <v>396</v>
      </c>
      <c r="U1731" s="344">
        <v>418</v>
      </c>
      <c r="V1731" s="344">
        <v>418</v>
      </c>
      <c r="W1731" s="344">
        <v>25</v>
      </c>
      <c r="X1731" s="383">
        <v>28</v>
      </c>
      <c r="Y1731" s="384">
        <v>0.12</v>
      </c>
      <c r="Z1731" s="384">
        <v>0.25</v>
      </c>
      <c r="AA1731" s="384">
        <v>0.25</v>
      </c>
      <c r="AB1731" s="346">
        <v>0</v>
      </c>
      <c r="AC1731" s="385">
        <v>0</v>
      </c>
      <c r="AD1731" s="385">
        <v>44</v>
      </c>
      <c r="AE1731" s="385">
        <v>0</v>
      </c>
      <c r="AF1731" s="200">
        <v>0</v>
      </c>
      <c r="AG1731" s="333" t="s">
        <v>2539</v>
      </c>
      <c r="AH1731" s="386" t="s">
        <v>2538</v>
      </c>
      <c r="AI1731" s="387" t="s">
        <v>2539</v>
      </c>
      <c r="AJ1731" s="386">
        <v>12</v>
      </c>
      <c r="AK1731" s="390">
        <v>48</v>
      </c>
      <c r="AL1731" s="333">
        <v>30</v>
      </c>
      <c r="AM1731" s="333">
        <v>10.980504918981481</v>
      </c>
      <c r="AN1731" s="440">
        <v>85.216666666666669</v>
      </c>
      <c r="AO1731" s="389">
        <v>31.895833333333336</v>
      </c>
      <c r="AP1731" s="390">
        <v>10</v>
      </c>
      <c r="AQ1731" s="387">
        <v>2</v>
      </c>
      <c r="AR1731" s="387">
        <v>2</v>
      </c>
      <c r="AS1731" s="387">
        <v>0</v>
      </c>
      <c r="AT1731" s="387">
        <v>0</v>
      </c>
      <c r="AU1731" s="387">
        <v>2</v>
      </c>
      <c r="AV1731" s="387">
        <v>4</v>
      </c>
      <c r="AW1731" s="350">
        <v>1</v>
      </c>
      <c r="AX1731" s="391">
        <v>1</v>
      </c>
      <c r="AY1731" s="83">
        <v>14</v>
      </c>
      <c r="AZ1731" s="5">
        <v>0</v>
      </c>
      <c r="BA1731" s="5" t="s">
        <v>1537</v>
      </c>
      <c r="BB1731" s="5" t="s">
        <v>1537</v>
      </c>
      <c r="BC1731" s="5" t="s">
        <v>1537</v>
      </c>
      <c r="BD1731" s="4" t="s">
        <v>3612</v>
      </c>
      <c r="BE1731" s="5">
        <v>0</v>
      </c>
      <c r="BF1731" s="5">
        <v>0</v>
      </c>
      <c r="BG1731" s="5">
        <v>1</v>
      </c>
      <c r="BH1731" s="354" t="s">
        <v>1537</v>
      </c>
      <c r="BI1731" s="289"/>
      <c r="BJ1731" s="297">
        <v>10</v>
      </c>
      <c r="BK1731" s="297">
        <v>32</v>
      </c>
    </row>
    <row r="1732" spans="1:63" x14ac:dyDescent="0.2">
      <c r="A1732" s="293" t="s">
        <v>1235</v>
      </c>
      <c r="B1732" s="288" t="s">
        <v>2564</v>
      </c>
      <c r="C1732" s="340">
        <v>203</v>
      </c>
      <c r="D1732" s="341">
        <v>282</v>
      </c>
      <c r="E1732" s="341">
        <v>342</v>
      </c>
      <c r="F1732" s="341">
        <v>351</v>
      </c>
      <c r="G1732" s="341">
        <v>364</v>
      </c>
      <c r="H1732" s="341">
        <v>406</v>
      </c>
      <c r="I1732" s="342">
        <v>529</v>
      </c>
      <c r="J1732" s="340">
        <v>12</v>
      </c>
      <c r="K1732" s="341">
        <v>24</v>
      </c>
      <c r="L1732" s="341">
        <v>95</v>
      </c>
      <c r="M1732" s="341">
        <v>191</v>
      </c>
      <c r="N1732" s="340">
        <v>203</v>
      </c>
      <c r="O1732" s="341">
        <v>372</v>
      </c>
      <c r="P1732" s="341">
        <v>404</v>
      </c>
      <c r="Q1732" s="343">
        <v>372</v>
      </c>
      <c r="R1732" s="344">
        <v>404</v>
      </c>
      <c r="S1732" s="344">
        <v>447</v>
      </c>
      <c r="T1732" s="344">
        <v>467</v>
      </c>
      <c r="U1732" s="344">
        <v>483</v>
      </c>
      <c r="V1732" s="344">
        <v>483</v>
      </c>
      <c r="W1732" s="344">
        <v>25</v>
      </c>
      <c r="X1732" s="383">
        <v>28</v>
      </c>
      <c r="Y1732" s="384">
        <v>0.12</v>
      </c>
      <c r="Z1732" s="384">
        <v>0.25</v>
      </c>
      <c r="AA1732" s="384">
        <v>0.25</v>
      </c>
      <c r="AB1732" s="346">
        <v>0</v>
      </c>
      <c r="AC1732" s="385">
        <v>0</v>
      </c>
      <c r="AD1732" s="385">
        <v>44</v>
      </c>
      <c r="AE1732" s="385">
        <v>0</v>
      </c>
      <c r="AF1732" s="200">
        <v>0</v>
      </c>
      <c r="AG1732" s="333" t="s">
        <v>2539</v>
      </c>
      <c r="AH1732" s="386" t="s">
        <v>2538</v>
      </c>
      <c r="AI1732" s="387" t="s">
        <v>2539</v>
      </c>
      <c r="AJ1732" s="386">
        <v>12</v>
      </c>
      <c r="AK1732" s="390">
        <v>48</v>
      </c>
      <c r="AL1732" s="333">
        <v>36</v>
      </c>
      <c r="AM1732" s="333">
        <v>13.15845630787037</v>
      </c>
      <c r="AN1732" s="440">
        <v>94.936666666666682</v>
      </c>
      <c r="AO1732" s="389">
        <v>34.895833333333336</v>
      </c>
      <c r="AP1732" s="390">
        <v>12</v>
      </c>
      <c r="AQ1732" s="387">
        <v>2</v>
      </c>
      <c r="AR1732" s="387">
        <v>2</v>
      </c>
      <c r="AS1732" s="387">
        <v>0</v>
      </c>
      <c r="AT1732" s="387">
        <v>0</v>
      </c>
      <c r="AU1732" s="387">
        <v>2</v>
      </c>
      <c r="AV1732" s="387">
        <v>4</v>
      </c>
      <c r="AW1732" s="350">
        <v>1</v>
      </c>
      <c r="AX1732" s="391">
        <v>1</v>
      </c>
      <c r="AY1732" s="83">
        <v>14</v>
      </c>
      <c r="AZ1732" s="5">
        <v>0</v>
      </c>
      <c r="BA1732" s="5" t="s">
        <v>1537</v>
      </c>
      <c r="BB1732" s="5" t="s">
        <v>1537</v>
      </c>
      <c r="BC1732" s="5" t="s">
        <v>1537</v>
      </c>
      <c r="BD1732" s="4" t="s">
        <v>3612</v>
      </c>
      <c r="BE1732" s="5">
        <v>0</v>
      </c>
      <c r="BF1732" s="5">
        <v>0</v>
      </c>
      <c r="BG1732" s="5">
        <v>1</v>
      </c>
      <c r="BH1732" s="354" t="s">
        <v>1537</v>
      </c>
      <c r="BI1732" s="289"/>
      <c r="BJ1732" s="297">
        <v>12</v>
      </c>
      <c r="BK1732" s="297">
        <v>37</v>
      </c>
    </row>
    <row r="1733" spans="1:63" x14ac:dyDescent="0.2">
      <c r="A1733" s="293" t="s">
        <v>5360</v>
      </c>
      <c r="B1733" s="288" t="s">
        <v>5361</v>
      </c>
      <c r="C1733" s="340">
        <v>233</v>
      </c>
      <c r="D1733" s="341">
        <v>323</v>
      </c>
      <c r="E1733" s="341">
        <v>395</v>
      </c>
      <c r="F1733" s="341">
        <v>404</v>
      </c>
      <c r="G1733" s="341">
        <v>420</v>
      </c>
      <c r="H1733" s="341">
        <v>468</v>
      </c>
      <c r="I1733" s="342">
        <v>611</v>
      </c>
      <c r="J1733" s="340">
        <v>14</v>
      </c>
      <c r="K1733" s="341">
        <v>27</v>
      </c>
      <c r="L1733" s="341">
        <v>110</v>
      </c>
      <c r="M1733" s="341">
        <v>221</v>
      </c>
      <c r="N1733" s="340">
        <v>233</v>
      </c>
      <c r="O1733" s="341">
        <v>412</v>
      </c>
      <c r="P1733" s="341">
        <v>449</v>
      </c>
      <c r="Q1733" s="343">
        <v>412</v>
      </c>
      <c r="R1733" s="344">
        <v>449</v>
      </c>
      <c r="S1733" s="344">
        <v>521</v>
      </c>
      <c r="T1733" s="344">
        <v>505</v>
      </c>
      <c r="U1733" s="344">
        <v>559</v>
      </c>
      <c r="V1733" s="344">
        <v>559</v>
      </c>
      <c r="W1733" s="344">
        <v>25</v>
      </c>
      <c r="X1733" s="383">
        <v>28</v>
      </c>
      <c r="Y1733" s="384">
        <v>0.12</v>
      </c>
      <c r="Z1733" s="384">
        <v>0.25</v>
      </c>
      <c r="AA1733" s="384">
        <v>0.25</v>
      </c>
      <c r="AB1733" s="346">
        <v>0</v>
      </c>
      <c r="AC1733" s="385"/>
      <c r="AD1733" s="385">
        <v>66</v>
      </c>
      <c r="AE1733" s="385">
        <v>0</v>
      </c>
      <c r="AF1733" s="200">
        <v>0</v>
      </c>
      <c r="AG1733" s="333" t="s">
        <v>2539</v>
      </c>
      <c r="AH1733" s="386" t="s">
        <v>2538</v>
      </c>
      <c r="AI1733" s="387" t="s">
        <v>2539</v>
      </c>
      <c r="AJ1733" s="386">
        <v>12</v>
      </c>
      <c r="AK1733" s="390">
        <v>48</v>
      </c>
      <c r="AL1733" s="333">
        <v>39</v>
      </c>
      <c r="AM1733" s="333">
        <v>13.15845630787037</v>
      </c>
      <c r="AN1733" s="440">
        <v>94.936666666666682</v>
      </c>
      <c r="AO1733" s="389">
        <v>34.895833333333336</v>
      </c>
      <c r="AP1733" s="390">
        <v>12</v>
      </c>
      <c r="AQ1733" s="387">
        <v>2</v>
      </c>
      <c r="AR1733" s="387">
        <v>2</v>
      </c>
      <c r="AS1733" s="387">
        <v>0</v>
      </c>
      <c r="AT1733" s="387">
        <v>0</v>
      </c>
      <c r="AU1733" s="387">
        <v>2</v>
      </c>
      <c r="AV1733" s="387">
        <v>4</v>
      </c>
      <c r="AW1733" s="350">
        <v>1</v>
      </c>
      <c r="AX1733" s="391">
        <v>1</v>
      </c>
      <c r="AY1733" s="83">
        <v>14</v>
      </c>
      <c r="AZ1733" s="5">
        <v>0</v>
      </c>
      <c r="BA1733" s="5" t="s">
        <v>1537</v>
      </c>
      <c r="BB1733" s="5" t="s">
        <v>1537</v>
      </c>
      <c r="BC1733" s="5" t="s">
        <v>1537</v>
      </c>
      <c r="BD1733" s="4" t="s">
        <v>3612</v>
      </c>
      <c r="BE1733" s="5">
        <v>0</v>
      </c>
      <c r="BF1733" s="5">
        <v>0</v>
      </c>
      <c r="BG1733" s="5">
        <v>1</v>
      </c>
      <c r="BH1733" s="354" t="s">
        <v>1537</v>
      </c>
      <c r="BI1733" s="289"/>
      <c r="BJ1733" s="297">
        <v>14</v>
      </c>
      <c r="BK1733" s="297">
        <v>42</v>
      </c>
    </row>
    <row r="1734" spans="1:63" x14ac:dyDescent="0.2">
      <c r="A1734" s="293" t="s">
        <v>1236</v>
      </c>
      <c r="B1734" s="288" t="s">
        <v>2577</v>
      </c>
      <c r="C1734" s="340">
        <v>241</v>
      </c>
      <c r="D1734" s="341">
        <v>335</v>
      </c>
      <c r="E1734" s="341">
        <v>409</v>
      </c>
      <c r="F1734" s="341">
        <v>419</v>
      </c>
      <c r="G1734" s="341">
        <v>435</v>
      </c>
      <c r="H1734" s="341">
        <v>485</v>
      </c>
      <c r="I1734" s="342">
        <v>633</v>
      </c>
      <c r="J1734" s="340">
        <v>14</v>
      </c>
      <c r="K1734" s="341">
        <v>28</v>
      </c>
      <c r="L1734" s="341">
        <v>114</v>
      </c>
      <c r="M1734" s="341">
        <v>229</v>
      </c>
      <c r="N1734" s="340">
        <v>241</v>
      </c>
      <c r="O1734" s="341">
        <v>427</v>
      </c>
      <c r="P1734" s="341">
        <v>465</v>
      </c>
      <c r="Q1734" s="343">
        <v>427</v>
      </c>
      <c r="R1734" s="344">
        <v>465</v>
      </c>
      <c r="S1734" s="344">
        <v>540</v>
      </c>
      <c r="T1734" s="344">
        <v>523</v>
      </c>
      <c r="U1734" s="344">
        <v>579</v>
      </c>
      <c r="V1734" s="344">
        <v>579</v>
      </c>
      <c r="W1734" s="344">
        <v>25</v>
      </c>
      <c r="X1734" s="383">
        <v>28</v>
      </c>
      <c r="Y1734" s="384">
        <v>0.12</v>
      </c>
      <c r="Z1734" s="384">
        <v>0.25</v>
      </c>
      <c r="AA1734" s="384">
        <v>0.25</v>
      </c>
      <c r="AB1734" s="346">
        <v>0</v>
      </c>
      <c r="AC1734" s="385">
        <v>0</v>
      </c>
      <c r="AD1734" s="385">
        <v>66</v>
      </c>
      <c r="AE1734" s="385">
        <v>0</v>
      </c>
      <c r="AF1734" s="200">
        <v>0</v>
      </c>
      <c r="AG1734" s="333" t="s">
        <v>2539</v>
      </c>
      <c r="AH1734" s="386" t="s">
        <v>2538</v>
      </c>
      <c r="AI1734" s="387" t="s">
        <v>2539</v>
      </c>
      <c r="AJ1734" s="386">
        <v>12</v>
      </c>
      <c r="AK1734" s="390">
        <v>48</v>
      </c>
      <c r="AL1734" s="333">
        <v>42</v>
      </c>
      <c r="AM1734" s="333">
        <v>15.33640769675926</v>
      </c>
      <c r="AN1734" s="440">
        <v>114.39416666666668</v>
      </c>
      <c r="AO1734" s="389">
        <v>41.447916666666671</v>
      </c>
      <c r="AP1734" s="390">
        <v>14</v>
      </c>
      <c r="AQ1734" s="387">
        <v>2</v>
      </c>
      <c r="AR1734" s="387">
        <v>2</v>
      </c>
      <c r="AS1734" s="387">
        <v>0</v>
      </c>
      <c r="AT1734" s="387">
        <v>0</v>
      </c>
      <c r="AU1734" s="387">
        <v>3</v>
      </c>
      <c r="AV1734" s="387">
        <v>6</v>
      </c>
      <c r="AW1734" s="350">
        <v>2</v>
      </c>
      <c r="AX1734" s="391">
        <v>1</v>
      </c>
      <c r="AY1734" s="83">
        <v>16</v>
      </c>
      <c r="AZ1734" s="5">
        <v>0</v>
      </c>
      <c r="BA1734" s="5" t="s">
        <v>1537</v>
      </c>
      <c r="BB1734" s="5" t="s">
        <v>1537</v>
      </c>
      <c r="BC1734" s="5" t="s">
        <v>1537</v>
      </c>
      <c r="BD1734" s="4" t="s">
        <v>3612</v>
      </c>
      <c r="BE1734" s="5">
        <v>0</v>
      </c>
      <c r="BF1734" s="5">
        <v>0</v>
      </c>
      <c r="BG1734" s="5">
        <v>1</v>
      </c>
      <c r="BH1734" s="354" t="s">
        <v>1537</v>
      </c>
      <c r="BI1734" s="289"/>
      <c r="BJ1734" s="297">
        <v>14</v>
      </c>
      <c r="BK1734" s="297">
        <v>44</v>
      </c>
    </row>
    <row r="1735" spans="1:63" x14ac:dyDescent="0.2">
      <c r="A1735" s="293" t="s">
        <v>492</v>
      </c>
      <c r="B1735" s="288" t="s">
        <v>2537</v>
      </c>
      <c r="C1735" s="340">
        <v>116</v>
      </c>
      <c r="D1735" s="341">
        <v>125</v>
      </c>
      <c r="E1735" s="341">
        <v>135</v>
      </c>
      <c r="F1735" s="341">
        <v>137</v>
      </c>
      <c r="G1735" s="341">
        <v>140</v>
      </c>
      <c r="H1735" s="341">
        <v>155</v>
      </c>
      <c r="I1735" s="342">
        <v>174</v>
      </c>
      <c r="J1735" s="340">
        <v>10</v>
      </c>
      <c r="K1735" s="341">
        <v>19</v>
      </c>
      <c r="L1735" s="341">
        <v>16</v>
      </c>
      <c r="M1735" s="341">
        <v>30</v>
      </c>
      <c r="N1735" s="340">
        <v>116</v>
      </c>
      <c r="O1735" s="341">
        <v>150</v>
      </c>
      <c r="P1735" s="341">
        <v>160</v>
      </c>
      <c r="Q1735" s="343">
        <v>150</v>
      </c>
      <c r="R1735" s="344">
        <v>160</v>
      </c>
      <c r="S1735" s="344">
        <v>180</v>
      </c>
      <c r="T1735" s="344">
        <v>170</v>
      </c>
      <c r="U1735" s="344">
        <v>197</v>
      </c>
      <c r="V1735" s="344">
        <v>197</v>
      </c>
      <c r="W1735" s="344">
        <v>25</v>
      </c>
      <c r="X1735" s="383">
        <v>28</v>
      </c>
      <c r="Y1735" s="384">
        <v>0.12</v>
      </c>
      <c r="Z1735" s="384">
        <v>0.25</v>
      </c>
      <c r="AA1735" s="384">
        <v>0.25</v>
      </c>
      <c r="AB1735" s="346">
        <v>0</v>
      </c>
      <c r="AC1735" s="385">
        <v>0</v>
      </c>
      <c r="AD1735" s="385">
        <v>22</v>
      </c>
      <c r="AE1735" s="385">
        <v>0</v>
      </c>
      <c r="AF1735" s="200">
        <v>1</v>
      </c>
      <c r="AG1735" s="333" t="s">
        <v>2539</v>
      </c>
      <c r="AH1735" s="386" t="s">
        <v>2538</v>
      </c>
      <c r="AI1735" s="387" t="s">
        <v>2539</v>
      </c>
      <c r="AJ1735" s="386">
        <v>12</v>
      </c>
      <c r="AK1735" s="390">
        <v>9</v>
      </c>
      <c r="AL1735" s="333">
        <v>30</v>
      </c>
      <c r="AM1735" s="333">
        <v>2.1050708912037037</v>
      </c>
      <c r="AN1735" s="440">
        <v>24.276666666666667</v>
      </c>
      <c r="AO1735" s="389">
        <v>11.3125</v>
      </c>
      <c r="AP1735" s="390">
        <v>1.875</v>
      </c>
      <c r="AQ1735" s="387">
        <v>1</v>
      </c>
      <c r="AR1735" s="387">
        <v>1</v>
      </c>
      <c r="AS1735" s="387">
        <v>0</v>
      </c>
      <c r="AT1735" s="387">
        <v>0</v>
      </c>
      <c r="AU1735" s="387">
        <v>2</v>
      </c>
      <c r="AV1735" s="387">
        <v>2</v>
      </c>
      <c r="AW1735" s="350">
        <v>1</v>
      </c>
      <c r="AX1735" s="391">
        <v>1</v>
      </c>
      <c r="AY1735" s="83">
        <v>13</v>
      </c>
      <c r="AZ1735" s="5">
        <v>0</v>
      </c>
      <c r="BA1735" s="5" t="s">
        <v>1537</v>
      </c>
      <c r="BB1735" s="5" t="s">
        <v>1537</v>
      </c>
      <c r="BC1735" s="5" t="s">
        <v>1537</v>
      </c>
      <c r="BD1735" s="4" t="s">
        <v>3612</v>
      </c>
      <c r="BE1735" s="5">
        <v>0</v>
      </c>
      <c r="BF1735" s="5">
        <v>0</v>
      </c>
      <c r="BG1735" s="5">
        <v>1</v>
      </c>
      <c r="BH1735" s="354" t="s">
        <v>1537</v>
      </c>
      <c r="BI1735" s="289"/>
      <c r="BJ1735" s="297">
        <v>10</v>
      </c>
      <c r="BK1735" s="297">
        <v>14</v>
      </c>
    </row>
    <row r="1736" spans="1:63" x14ac:dyDescent="0.2">
      <c r="A1736" s="293" t="s">
        <v>531</v>
      </c>
      <c r="B1736" s="288" t="s">
        <v>2578</v>
      </c>
      <c r="C1736" s="340">
        <v>162</v>
      </c>
      <c r="D1736" s="341">
        <v>175</v>
      </c>
      <c r="E1736" s="341">
        <v>188</v>
      </c>
      <c r="F1736" s="341">
        <v>191</v>
      </c>
      <c r="G1736" s="341">
        <v>196</v>
      </c>
      <c r="H1736" s="341">
        <v>214</v>
      </c>
      <c r="I1736" s="342">
        <v>241</v>
      </c>
      <c r="J1736" s="340">
        <v>15</v>
      </c>
      <c r="K1736" s="341">
        <v>30</v>
      </c>
      <c r="L1736" s="341">
        <v>16</v>
      </c>
      <c r="M1736" s="341">
        <v>32</v>
      </c>
      <c r="N1736" s="340">
        <v>162</v>
      </c>
      <c r="O1736" s="341">
        <v>202</v>
      </c>
      <c r="P1736" s="341">
        <v>216</v>
      </c>
      <c r="Q1736" s="343">
        <v>202</v>
      </c>
      <c r="R1736" s="344">
        <v>216</v>
      </c>
      <c r="S1736" s="344">
        <v>241</v>
      </c>
      <c r="T1736" s="344">
        <v>230</v>
      </c>
      <c r="U1736" s="344">
        <v>259</v>
      </c>
      <c r="V1736" s="344">
        <v>259</v>
      </c>
      <c r="W1736" s="344">
        <v>25</v>
      </c>
      <c r="X1736" s="383">
        <v>28</v>
      </c>
      <c r="Y1736" s="384">
        <v>0.12</v>
      </c>
      <c r="Z1736" s="384">
        <v>0.25</v>
      </c>
      <c r="AA1736" s="384">
        <v>0.25</v>
      </c>
      <c r="AB1736" s="346">
        <v>0</v>
      </c>
      <c r="AC1736" s="385">
        <v>0</v>
      </c>
      <c r="AD1736" s="385">
        <v>22</v>
      </c>
      <c r="AE1736" s="385">
        <v>0</v>
      </c>
      <c r="AF1736" s="200">
        <v>1</v>
      </c>
      <c r="AG1736" s="333" t="s">
        <v>2539</v>
      </c>
      <c r="AH1736" s="386" t="s">
        <v>2538</v>
      </c>
      <c r="AI1736" s="387" t="s">
        <v>2539</v>
      </c>
      <c r="AJ1736" s="386">
        <v>15</v>
      </c>
      <c r="AK1736" s="390">
        <v>9</v>
      </c>
      <c r="AL1736" s="333">
        <v>30</v>
      </c>
      <c r="AM1736" s="333">
        <v>2.5908564814814814</v>
      </c>
      <c r="AN1736" s="440">
        <v>28.562083333333337</v>
      </c>
      <c r="AO1736" s="389">
        <v>13.197916666666668</v>
      </c>
      <c r="AP1736" s="390">
        <v>1.875</v>
      </c>
      <c r="AQ1736" s="387">
        <v>1</v>
      </c>
      <c r="AR1736" s="387">
        <v>1</v>
      </c>
      <c r="AS1736" s="387">
        <v>0</v>
      </c>
      <c r="AT1736" s="387">
        <v>0</v>
      </c>
      <c r="AU1736" s="387">
        <v>2</v>
      </c>
      <c r="AV1736" s="387">
        <v>2</v>
      </c>
      <c r="AW1736" s="350">
        <v>1</v>
      </c>
      <c r="AX1736" s="391">
        <v>1</v>
      </c>
      <c r="AY1736" s="83">
        <v>14</v>
      </c>
      <c r="AZ1736" s="5">
        <v>0</v>
      </c>
      <c r="BA1736" s="5" t="s">
        <v>1537</v>
      </c>
      <c r="BB1736" s="5" t="s">
        <v>1537</v>
      </c>
      <c r="BC1736" s="5" t="s">
        <v>1537</v>
      </c>
      <c r="BD1736" s="4" t="s">
        <v>3612</v>
      </c>
      <c r="BE1736" s="5">
        <v>0</v>
      </c>
      <c r="BF1736" s="5">
        <v>0</v>
      </c>
      <c r="BG1736" s="5">
        <v>1</v>
      </c>
      <c r="BH1736" s="354" t="s">
        <v>1537</v>
      </c>
      <c r="BI1736" s="289"/>
      <c r="BJ1736" s="297">
        <v>15</v>
      </c>
      <c r="BK1736" s="297">
        <v>20</v>
      </c>
    </row>
    <row r="1737" spans="1:63" x14ac:dyDescent="0.2">
      <c r="A1737" s="293" t="s">
        <v>505</v>
      </c>
      <c r="B1737" s="288" t="s">
        <v>2552</v>
      </c>
      <c r="C1737" s="340">
        <v>121</v>
      </c>
      <c r="D1737" s="341">
        <v>133</v>
      </c>
      <c r="E1737" s="341">
        <v>145</v>
      </c>
      <c r="F1737" s="341">
        <v>147</v>
      </c>
      <c r="G1737" s="341">
        <v>151</v>
      </c>
      <c r="H1737" s="341">
        <v>165</v>
      </c>
      <c r="I1737" s="342">
        <v>189</v>
      </c>
      <c r="J1737" s="340">
        <v>12</v>
      </c>
      <c r="K1737" s="341">
        <v>24</v>
      </c>
      <c r="L1737" s="341">
        <v>18</v>
      </c>
      <c r="M1737" s="341">
        <v>36</v>
      </c>
      <c r="N1737" s="340">
        <v>121</v>
      </c>
      <c r="O1737" s="341">
        <v>160</v>
      </c>
      <c r="P1737" s="341">
        <v>171</v>
      </c>
      <c r="Q1737" s="343">
        <v>160</v>
      </c>
      <c r="R1737" s="344">
        <v>171</v>
      </c>
      <c r="S1737" s="344">
        <v>192</v>
      </c>
      <c r="T1737" s="344">
        <v>191</v>
      </c>
      <c r="U1737" s="344">
        <v>209</v>
      </c>
      <c r="V1737" s="344">
        <v>209</v>
      </c>
      <c r="W1737" s="344">
        <v>25</v>
      </c>
      <c r="X1737" s="383">
        <v>28</v>
      </c>
      <c r="Y1737" s="384">
        <v>0.12</v>
      </c>
      <c r="Z1737" s="384">
        <v>0.25</v>
      </c>
      <c r="AA1737" s="384">
        <v>0.25</v>
      </c>
      <c r="AB1737" s="346">
        <v>0</v>
      </c>
      <c r="AC1737" s="385">
        <v>0</v>
      </c>
      <c r="AD1737" s="385">
        <v>22</v>
      </c>
      <c r="AE1737" s="385">
        <v>0</v>
      </c>
      <c r="AF1737" s="200">
        <v>1</v>
      </c>
      <c r="AG1737" s="333" t="s">
        <v>2539</v>
      </c>
      <c r="AH1737" s="386" t="s">
        <v>2538</v>
      </c>
      <c r="AI1737" s="387" t="s">
        <v>2539</v>
      </c>
      <c r="AJ1737" s="386">
        <v>12</v>
      </c>
      <c r="AK1737" s="390">
        <v>9</v>
      </c>
      <c r="AL1737" s="333">
        <v>36</v>
      </c>
      <c r="AM1737" s="333">
        <v>2.522605613425926</v>
      </c>
      <c r="AN1737" s="440">
        <v>27.88666666666667</v>
      </c>
      <c r="AO1737" s="389">
        <v>12.6875</v>
      </c>
      <c r="AP1737" s="390">
        <v>2.25</v>
      </c>
      <c r="AQ1737" s="387">
        <v>1</v>
      </c>
      <c r="AR1737" s="387">
        <v>1</v>
      </c>
      <c r="AS1737" s="387">
        <v>0</v>
      </c>
      <c r="AT1737" s="387">
        <v>0</v>
      </c>
      <c r="AU1737" s="387">
        <v>2</v>
      </c>
      <c r="AV1737" s="387">
        <v>2</v>
      </c>
      <c r="AW1737" s="350">
        <v>1</v>
      </c>
      <c r="AX1737" s="391">
        <v>1</v>
      </c>
      <c r="AY1737" s="83">
        <v>13</v>
      </c>
      <c r="AZ1737" s="5">
        <v>0</v>
      </c>
      <c r="BA1737" s="5" t="s">
        <v>1537</v>
      </c>
      <c r="BB1737" s="5" t="s">
        <v>1537</v>
      </c>
      <c r="BC1737" s="5" t="s">
        <v>1537</v>
      </c>
      <c r="BD1737" s="4" t="s">
        <v>3612</v>
      </c>
      <c r="BE1737" s="5">
        <v>0</v>
      </c>
      <c r="BF1737" s="5">
        <v>0</v>
      </c>
      <c r="BG1737" s="5">
        <v>1</v>
      </c>
      <c r="BH1737" s="354" t="s">
        <v>1537</v>
      </c>
      <c r="BI1737" s="289"/>
      <c r="BJ1737" s="297">
        <v>12</v>
      </c>
      <c r="BK1737" s="297">
        <v>16</v>
      </c>
    </row>
    <row r="1738" spans="1:63" x14ac:dyDescent="0.2">
      <c r="A1738" s="293" t="s">
        <v>544</v>
      </c>
      <c r="B1738" s="288" t="s">
        <v>2590</v>
      </c>
      <c r="C1738" s="340">
        <v>172</v>
      </c>
      <c r="D1738" s="341">
        <v>194</v>
      </c>
      <c r="E1738" s="341">
        <v>214</v>
      </c>
      <c r="F1738" s="341">
        <v>217</v>
      </c>
      <c r="G1738" s="341">
        <v>224</v>
      </c>
      <c r="H1738" s="341">
        <v>245</v>
      </c>
      <c r="I1738" s="342">
        <v>284</v>
      </c>
      <c r="J1738" s="340">
        <v>17</v>
      </c>
      <c r="K1738" s="341">
        <v>35</v>
      </c>
      <c r="L1738" s="341">
        <v>18</v>
      </c>
      <c r="M1738" s="341">
        <v>37</v>
      </c>
      <c r="N1738" s="340">
        <v>172</v>
      </c>
      <c r="O1738" s="341">
        <v>228</v>
      </c>
      <c r="P1738" s="341">
        <v>244</v>
      </c>
      <c r="Q1738" s="343">
        <v>228</v>
      </c>
      <c r="R1738" s="344">
        <v>244</v>
      </c>
      <c r="S1738" s="344">
        <v>271</v>
      </c>
      <c r="T1738" s="344">
        <v>277</v>
      </c>
      <c r="U1738" s="344">
        <v>291</v>
      </c>
      <c r="V1738" s="344">
        <v>291</v>
      </c>
      <c r="W1738" s="344">
        <v>25</v>
      </c>
      <c r="X1738" s="383">
        <v>28</v>
      </c>
      <c r="Y1738" s="384">
        <v>0.12</v>
      </c>
      <c r="Z1738" s="384">
        <v>0.25</v>
      </c>
      <c r="AA1738" s="384">
        <v>0.25</v>
      </c>
      <c r="AB1738" s="346">
        <v>0</v>
      </c>
      <c r="AC1738" s="385">
        <v>0</v>
      </c>
      <c r="AD1738" s="385">
        <v>22</v>
      </c>
      <c r="AE1738" s="346">
        <v>0</v>
      </c>
      <c r="AF1738" s="200">
        <v>1</v>
      </c>
      <c r="AG1738" s="333" t="s">
        <v>2539</v>
      </c>
      <c r="AH1738" s="386" t="s">
        <v>2538</v>
      </c>
      <c r="AI1738" s="387" t="s">
        <v>2539</v>
      </c>
      <c r="AJ1738" s="386">
        <v>15</v>
      </c>
      <c r="AK1738" s="390">
        <v>9</v>
      </c>
      <c r="AL1738" s="333">
        <v>36</v>
      </c>
      <c r="AM1738" s="333">
        <v>3.1047453703703702</v>
      </c>
      <c r="AN1738" s="440">
        <v>32.722083333333337</v>
      </c>
      <c r="AO1738" s="389">
        <v>14.822916666666668</v>
      </c>
      <c r="AP1738" s="390">
        <v>2.25</v>
      </c>
      <c r="AQ1738" s="387">
        <v>1</v>
      </c>
      <c r="AR1738" s="387">
        <v>1</v>
      </c>
      <c r="AS1738" s="387">
        <v>0</v>
      </c>
      <c r="AT1738" s="387">
        <v>0</v>
      </c>
      <c r="AU1738" s="387">
        <v>2</v>
      </c>
      <c r="AV1738" s="387">
        <v>2</v>
      </c>
      <c r="AW1738" s="350">
        <v>1</v>
      </c>
      <c r="AX1738" s="391">
        <v>1</v>
      </c>
      <c r="AY1738" s="83">
        <v>14</v>
      </c>
      <c r="AZ1738" s="5">
        <v>0</v>
      </c>
      <c r="BA1738" s="5" t="s">
        <v>1537</v>
      </c>
      <c r="BB1738" s="5" t="s">
        <v>1537</v>
      </c>
      <c r="BC1738" s="5" t="s">
        <v>1537</v>
      </c>
      <c r="BD1738" s="4" t="s">
        <v>3612</v>
      </c>
      <c r="BE1738" s="5">
        <v>0</v>
      </c>
      <c r="BF1738" s="5">
        <v>0</v>
      </c>
      <c r="BG1738" s="5">
        <v>1</v>
      </c>
      <c r="BH1738" s="354" t="s">
        <v>1537</v>
      </c>
      <c r="BI1738" s="289"/>
      <c r="BJ1738" s="297">
        <v>17</v>
      </c>
      <c r="BK1738" s="297">
        <v>23</v>
      </c>
    </row>
    <row r="1739" spans="1:63" x14ac:dyDescent="0.2">
      <c r="A1739" s="293" t="s">
        <v>5362</v>
      </c>
      <c r="B1739" s="288" t="s">
        <v>5363</v>
      </c>
      <c r="C1739" s="340">
        <v>133</v>
      </c>
      <c r="D1739" s="341">
        <v>149</v>
      </c>
      <c r="E1739" s="341">
        <v>161</v>
      </c>
      <c r="F1739" s="341">
        <v>163</v>
      </c>
      <c r="G1739" s="341">
        <v>169</v>
      </c>
      <c r="H1739" s="341">
        <v>184</v>
      </c>
      <c r="I1739" s="342">
        <v>211</v>
      </c>
      <c r="J1739" s="340">
        <v>14</v>
      </c>
      <c r="K1739" s="341">
        <v>27</v>
      </c>
      <c r="L1739" s="341">
        <v>20</v>
      </c>
      <c r="M1739" s="341">
        <v>44</v>
      </c>
      <c r="N1739" s="340">
        <v>133</v>
      </c>
      <c r="O1739" s="341">
        <v>179</v>
      </c>
      <c r="P1739" s="341">
        <v>192</v>
      </c>
      <c r="Q1739" s="343">
        <v>179</v>
      </c>
      <c r="R1739" s="344">
        <v>192</v>
      </c>
      <c r="S1739" s="344">
        <v>218</v>
      </c>
      <c r="T1739" s="344">
        <v>207</v>
      </c>
      <c r="U1739" s="344">
        <v>234</v>
      </c>
      <c r="V1739" s="344">
        <v>234</v>
      </c>
      <c r="W1739" s="344">
        <v>25</v>
      </c>
      <c r="X1739" s="383">
        <v>28</v>
      </c>
      <c r="Y1739" s="384">
        <v>0.12</v>
      </c>
      <c r="Z1739" s="384">
        <v>0.25</v>
      </c>
      <c r="AA1739" s="384">
        <v>0.25</v>
      </c>
      <c r="AB1739" s="346">
        <v>0</v>
      </c>
      <c r="AC1739" s="385"/>
      <c r="AD1739" s="385">
        <v>33</v>
      </c>
      <c r="AE1739" s="346">
        <v>0</v>
      </c>
      <c r="AF1739" s="200">
        <v>1</v>
      </c>
      <c r="AG1739" s="333" t="s">
        <v>2539</v>
      </c>
      <c r="AH1739" s="386" t="s">
        <v>2538</v>
      </c>
      <c r="AI1739" s="387" t="s">
        <v>2539</v>
      </c>
      <c r="AJ1739" s="386">
        <v>12</v>
      </c>
      <c r="AK1739" s="390">
        <v>9</v>
      </c>
      <c r="AL1739" s="333">
        <v>39</v>
      </c>
      <c r="AM1739" s="333">
        <v>3.1047453703703702</v>
      </c>
      <c r="AN1739" s="440">
        <v>32.722083333333337</v>
      </c>
      <c r="AO1739" s="389">
        <v>14.822916666666668</v>
      </c>
      <c r="AP1739" s="390">
        <v>2.25</v>
      </c>
      <c r="AQ1739" s="387">
        <v>1</v>
      </c>
      <c r="AR1739" s="387">
        <v>1</v>
      </c>
      <c r="AS1739" s="387">
        <v>0</v>
      </c>
      <c r="AT1739" s="387">
        <v>0</v>
      </c>
      <c r="AU1739" s="387">
        <v>2</v>
      </c>
      <c r="AV1739" s="387">
        <v>2</v>
      </c>
      <c r="AW1739" s="350">
        <v>1</v>
      </c>
      <c r="AX1739" s="391">
        <v>1</v>
      </c>
      <c r="AY1739" s="83">
        <v>14</v>
      </c>
      <c r="AZ1739" s="5">
        <v>0</v>
      </c>
      <c r="BA1739" s="5" t="s">
        <v>1537</v>
      </c>
      <c r="BB1739" s="5" t="s">
        <v>1537</v>
      </c>
      <c r="BC1739" s="5" t="s">
        <v>1537</v>
      </c>
      <c r="BD1739" s="4" t="s">
        <v>3612</v>
      </c>
      <c r="BE1739" s="5">
        <v>0</v>
      </c>
      <c r="BF1739" s="5">
        <v>0</v>
      </c>
      <c r="BG1739" s="5">
        <v>1</v>
      </c>
      <c r="BH1739" s="354" t="s">
        <v>1537</v>
      </c>
      <c r="BI1739" s="289"/>
      <c r="BJ1739" s="297">
        <v>14</v>
      </c>
      <c r="BK1739" s="297">
        <v>17</v>
      </c>
    </row>
    <row r="1740" spans="1:63" x14ac:dyDescent="0.2">
      <c r="A1740" s="293" t="s">
        <v>5364</v>
      </c>
      <c r="B1740" s="288" t="s">
        <v>5365</v>
      </c>
      <c r="C1740" s="340">
        <v>159</v>
      </c>
      <c r="D1740" s="341">
        <v>173</v>
      </c>
      <c r="E1740" s="341">
        <v>186</v>
      </c>
      <c r="F1740" s="341">
        <v>190</v>
      </c>
      <c r="G1740" s="341">
        <v>194</v>
      </c>
      <c r="H1740" s="341">
        <v>212</v>
      </c>
      <c r="I1740" s="342">
        <v>240</v>
      </c>
      <c r="J1740" s="340">
        <v>18</v>
      </c>
      <c r="K1740" s="341">
        <v>40</v>
      </c>
      <c r="L1740" s="341">
        <v>21</v>
      </c>
      <c r="M1740" s="341">
        <v>44</v>
      </c>
      <c r="N1740" s="340">
        <v>159</v>
      </c>
      <c r="O1740" s="341">
        <v>204</v>
      </c>
      <c r="P1740" s="341">
        <v>219</v>
      </c>
      <c r="Q1740" s="343">
        <v>204</v>
      </c>
      <c r="R1740" s="344">
        <v>219</v>
      </c>
      <c r="S1740" s="344">
        <v>246</v>
      </c>
      <c r="T1740" s="344">
        <v>235</v>
      </c>
      <c r="U1740" s="344">
        <v>265</v>
      </c>
      <c r="V1740" s="344">
        <v>265</v>
      </c>
      <c r="W1740" s="344">
        <v>25</v>
      </c>
      <c r="X1740" s="383">
        <v>28</v>
      </c>
      <c r="Y1740" s="384">
        <v>0.12</v>
      </c>
      <c r="Z1740" s="384">
        <v>0.25</v>
      </c>
      <c r="AA1740" s="384">
        <v>0.25</v>
      </c>
      <c r="AB1740" s="346">
        <v>0</v>
      </c>
      <c r="AC1740" s="385"/>
      <c r="AD1740" s="385">
        <v>33</v>
      </c>
      <c r="AE1740" s="346">
        <v>0</v>
      </c>
      <c r="AF1740" s="200">
        <v>1</v>
      </c>
      <c r="AG1740" s="333" t="s">
        <v>2539</v>
      </c>
      <c r="AH1740" s="386" t="s">
        <v>2538</v>
      </c>
      <c r="AI1740" s="387" t="s">
        <v>2539</v>
      </c>
      <c r="AJ1740" s="386">
        <v>15</v>
      </c>
      <c r="AK1740" s="390">
        <v>9</v>
      </c>
      <c r="AL1740" s="333">
        <v>36</v>
      </c>
      <c r="AM1740" s="333">
        <v>3.1047453703703702</v>
      </c>
      <c r="AN1740" s="440">
        <v>32.722083333333337</v>
      </c>
      <c r="AO1740" s="389">
        <v>14.822916666666668</v>
      </c>
      <c r="AP1740" s="390">
        <v>2.25</v>
      </c>
      <c r="AQ1740" s="387">
        <v>1</v>
      </c>
      <c r="AR1740" s="387">
        <v>1</v>
      </c>
      <c r="AS1740" s="387">
        <v>0</v>
      </c>
      <c r="AT1740" s="387">
        <v>0</v>
      </c>
      <c r="AU1740" s="387">
        <v>2</v>
      </c>
      <c r="AV1740" s="387">
        <v>2</v>
      </c>
      <c r="AW1740" s="350">
        <v>1</v>
      </c>
      <c r="AX1740" s="391">
        <v>1</v>
      </c>
      <c r="AY1740" s="83">
        <v>14</v>
      </c>
      <c r="AZ1740" s="5">
        <v>0</v>
      </c>
      <c r="BA1740" s="5" t="s">
        <v>1537</v>
      </c>
      <c r="BB1740" s="5" t="s">
        <v>1537</v>
      </c>
      <c r="BC1740" s="5" t="s">
        <v>1537</v>
      </c>
      <c r="BD1740" s="4" t="s">
        <v>3612</v>
      </c>
      <c r="BE1740" s="5">
        <v>0</v>
      </c>
      <c r="BF1740" s="5">
        <v>0</v>
      </c>
      <c r="BG1740" s="5">
        <v>1</v>
      </c>
      <c r="BH1740" s="354" t="s">
        <v>1537</v>
      </c>
      <c r="BI1740" s="289"/>
      <c r="BJ1740" s="297">
        <v>18</v>
      </c>
      <c r="BK1740" s="297">
        <v>20</v>
      </c>
    </row>
    <row r="1741" spans="1:63" x14ac:dyDescent="0.2">
      <c r="A1741" s="293" t="s">
        <v>518</v>
      </c>
      <c r="B1741" s="288" t="s">
        <v>2565</v>
      </c>
      <c r="C1741" s="340">
        <v>138</v>
      </c>
      <c r="D1741" s="341">
        <v>154</v>
      </c>
      <c r="E1741" s="341">
        <v>167</v>
      </c>
      <c r="F1741" s="341">
        <v>169</v>
      </c>
      <c r="G1741" s="341">
        <v>175</v>
      </c>
      <c r="H1741" s="341">
        <v>191</v>
      </c>
      <c r="I1741" s="342">
        <v>219</v>
      </c>
      <c r="J1741" s="340">
        <v>14</v>
      </c>
      <c r="K1741" s="341">
        <v>28</v>
      </c>
      <c r="L1741" s="341">
        <v>21</v>
      </c>
      <c r="M1741" s="341">
        <v>44</v>
      </c>
      <c r="N1741" s="340">
        <v>138</v>
      </c>
      <c r="O1741" s="341">
        <v>186</v>
      </c>
      <c r="P1741" s="341">
        <v>199</v>
      </c>
      <c r="Q1741" s="343">
        <v>186</v>
      </c>
      <c r="R1741" s="344">
        <v>199</v>
      </c>
      <c r="S1741" s="344">
        <v>226</v>
      </c>
      <c r="T1741" s="344">
        <v>214</v>
      </c>
      <c r="U1741" s="344">
        <v>242</v>
      </c>
      <c r="V1741" s="344">
        <v>242</v>
      </c>
      <c r="W1741" s="344">
        <v>25</v>
      </c>
      <c r="X1741" s="383">
        <v>28</v>
      </c>
      <c r="Y1741" s="384">
        <v>0.12</v>
      </c>
      <c r="Z1741" s="384">
        <v>0.25</v>
      </c>
      <c r="AA1741" s="384">
        <v>0.25</v>
      </c>
      <c r="AB1741" s="346">
        <v>0</v>
      </c>
      <c r="AC1741" s="385">
        <v>0</v>
      </c>
      <c r="AD1741" s="385">
        <v>33</v>
      </c>
      <c r="AE1741" s="346">
        <v>0</v>
      </c>
      <c r="AF1741" s="200">
        <v>1</v>
      </c>
      <c r="AG1741" s="333" t="s">
        <v>2539</v>
      </c>
      <c r="AH1741" s="386" t="s">
        <v>2538</v>
      </c>
      <c r="AI1741" s="387" t="s">
        <v>2539</v>
      </c>
      <c r="AJ1741" s="386">
        <v>12</v>
      </c>
      <c r="AK1741" s="390">
        <v>9</v>
      </c>
      <c r="AL1741" s="333">
        <v>42</v>
      </c>
      <c r="AM1741" s="333">
        <v>2.9401403356481484</v>
      </c>
      <c r="AN1741" s="440">
        <v>33.189166666666665</v>
      </c>
      <c r="AO1741" s="389">
        <v>14.635416666666666</v>
      </c>
      <c r="AP1741" s="390">
        <v>2.625</v>
      </c>
      <c r="AQ1741" s="387">
        <v>1</v>
      </c>
      <c r="AR1741" s="387">
        <v>1</v>
      </c>
      <c r="AS1741" s="387">
        <v>0</v>
      </c>
      <c r="AT1741" s="387">
        <v>0</v>
      </c>
      <c r="AU1741" s="387">
        <v>3</v>
      </c>
      <c r="AV1741" s="387">
        <v>3</v>
      </c>
      <c r="AW1741" s="350">
        <v>1</v>
      </c>
      <c r="AX1741" s="391">
        <v>1</v>
      </c>
      <c r="AY1741" s="83">
        <v>15</v>
      </c>
      <c r="AZ1741" s="5">
        <v>0</v>
      </c>
      <c r="BA1741" s="5" t="s">
        <v>1537</v>
      </c>
      <c r="BB1741" s="5" t="s">
        <v>1537</v>
      </c>
      <c r="BC1741" s="5" t="s">
        <v>1537</v>
      </c>
      <c r="BD1741" s="4" t="s">
        <v>3612</v>
      </c>
      <c r="BE1741" s="5">
        <v>0</v>
      </c>
      <c r="BF1741" s="5">
        <v>0</v>
      </c>
      <c r="BG1741" s="5">
        <v>1</v>
      </c>
      <c r="BH1741" s="354" t="s">
        <v>1537</v>
      </c>
      <c r="BI1741" s="289"/>
      <c r="BJ1741" s="297">
        <v>14</v>
      </c>
      <c r="BK1741" s="297">
        <v>18</v>
      </c>
    </row>
    <row r="1742" spans="1:63" x14ac:dyDescent="0.2">
      <c r="A1742" s="293" t="s">
        <v>557</v>
      </c>
      <c r="B1742" s="288" t="s">
        <v>2602</v>
      </c>
      <c r="C1742" s="340">
        <v>187</v>
      </c>
      <c r="D1742" s="341">
        <v>207</v>
      </c>
      <c r="E1742" s="341">
        <v>225</v>
      </c>
      <c r="F1742" s="341">
        <v>230</v>
      </c>
      <c r="G1742" s="341">
        <v>235</v>
      </c>
      <c r="H1742" s="341">
        <v>259</v>
      </c>
      <c r="I1742" s="342">
        <v>295</v>
      </c>
      <c r="J1742" s="340">
        <v>19</v>
      </c>
      <c r="K1742" s="341">
        <v>41</v>
      </c>
      <c r="L1742" s="341">
        <v>22</v>
      </c>
      <c r="M1742" s="341">
        <v>44</v>
      </c>
      <c r="N1742" s="340">
        <v>187</v>
      </c>
      <c r="O1742" s="341">
        <v>242</v>
      </c>
      <c r="P1742" s="341">
        <v>260</v>
      </c>
      <c r="Q1742" s="343">
        <v>242</v>
      </c>
      <c r="R1742" s="344">
        <v>260</v>
      </c>
      <c r="S1742" s="344">
        <v>289</v>
      </c>
      <c r="T1742" s="344">
        <v>278</v>
      </c>
      <c r="U1742" s="344">
        <v>309</v>
      </c>
      <c r="V1742" s="344">
        <v>309</v>
      </c>
      <c r="W1742" s="344">
        <v>25</v>
      </c>
      <c r="X1742" s="383">
        <v>28</v>
      </c>
      <c r="Y1742" s="384">
        <v>0.12</v>
      </c>
      <c r="Z1742" s="384">
        <v>0.25</v>
      </c>
      <c r="AA1742" s="384">
        <v>0.25</v>
      </c>
      <c r="AB1742" s="346">
        <v>0</v>
      </c>
      <c r="AC1742" s="385">
        <v>0</v>
      </c>
      <c r="AD1742" s="385">
        <v>33</v>
      </c>
      <c r="AE1742" s="346">
        <v>0</v>
      </c>
      <c r="AF1742" s="200">
        <v>1</v>
      </c>
      <c r="AG1742" s="333" t="s">
        <v>2539</v>
      </c>
      <c r="AH1742" s="386" t="s">
        <v>2538</v>
      </c>
      <c r="AI1742" s="387" t="s">
        <v>2539</v>
      </c>
      <c r="AJ1742" s="386">
        <v>15</v>
      </c>
      <c r="AK1742" s="390">
        <v>9</v>
      </c>
      <c r="AL1742" s="333">
        <v>42</v>
      </c>
      <c r="AM1742" s="333">
        <v>3.6186342592592591</v>
      </c>
      <c r="AN1742" s="440">
        <v>38.987083333333338</v>
      </c>
      <c r="AO1742" s="389">
        <v>17.177083333333336</v>
      </c>
      <c r="AP1742" s="390">
        <v>2.625</v>
      </c>
      <c r="AQ1742" s="387">
        <v>1</v>
      </c>
      <c r="AR1742" s="387">
        <v>1</v>
      </c>
      <c r="AS1742" s="387">
        <v>0</v>
      </c>
      <c r="AT1742" s="387">
        <v>0</v>
      </c>
      <c r="AU1742" s="387">
        <v>3</v>
      </c>
      <c r="AV1742" s="387">
        <v>3</v>
      </c>
      <c r="AW1742" s="350">
        <v>1</v>
      </c>
      <c r="AX1742" s="391">
        <v>1</v>
      </c>
      <c r="AY1742" s="83">
        <v>16</v>
      </c>
      <c r="AZ1742" s="5">
        <v>0</v>
      </c>
      <c r="BA1742" s="5" t="s">
        <v>1537</v>
      </c>
      <c r="BB1742" s="5" t="s">
        <v>1537</v>
      </c>
      <c r="BC1742" s="5" t="s">
        <v>1537</v>
      </c>
      <c r="BD1742" s="4" t="s">
        <v>3612</v>
      </c>
      <c r="BE1742" s="5">
        <v>0</v>
      </c>
      <c r="BF1742" s="5">
        <v>0</v>
      </c>
      <c r="BG1742" s="5">
        <v>1</v>
      </c>
      <c r="BH1742" s="354" t="s">
        <v>1537</v>
      </c>
      <c r="BI1742" s="289"/>
      <c r="BJ1742" s="297">
        <v>19</v>
      </c>
      <c r="BK1742" s="297">
        <v>24</v>
      </c>
    </row>
    <row r="1743" spans="1:63" x14ac:dyDescent="0.2">
      <c r="A1743" s="293" t="s">
        <v>624</v>
      </c>
      <c r="B1743" s="288" t="s">
        <v>2697</v>
      </c>
      <c r="C1743" s="340">
        <v>160</v>
      </c>
      <c r="D1743" s="341">
        <v>177</v>
      </c>
      <c r="E1743" s="341">
        <v>188</v>
      </c>
      <c r="F1743" s="341">
        <v>190</v>
      </c>
      <c r="G1743" s="341">
        <v>195</v>
      </c>
      <c r="H1743" s="341">
        <v>211</v>
      </c>
      <c r="I1743" s="342">
        <v>231</v>
      </c>
      <c r="J1743" s="340">
        <v>10</v>
      </c>
      <c r="K1743" s="341">
        <v>19</v>
      </c>
      <c r="L1743" s="341">
        <v>25</v>
      </c>
      <c r="M1743" s="341">
        <v>50</v>
      </c>
      <c r="N1743" s="340">
        <v>160</v>
      </c>
      <c r="O1743" s="341">
        <v>219</v>
      </c>
      <c r="P1743" s="341">
        <v>234</v>
      </c>
      <c r="Q1743" s="343">
        <v>219</v>
      </c>
      <c r="R1743" s="344">
        <v>234</v>
      </c>
      <c r="S1743" s="344">
        <v>261</v>
      </c>
      <c r="T1743" s="344">
        <v>248</v>
      </c>
      <c r="U1743" s="344">
        <v>280</v>
      </c>
      <c r="V1743" s="344">
        <v>280</v>
      </c>
      <c r="W1743" s="344">
        <v>25</v>
      </c>
      <c r="X1743" s="383">
        <v>28</v>
      </c>
      <c r="Y1743" s="384">
        <v>0.12</v>
      </c>
      <c r="Z1743" s="384">
        <v>0.25</v>
      </c>
      <c r="AA1743" s="384">
        <v>0.25</v>
      </c>
      <c r="AB1743" s="346">
        <v>0</v>
      </c>
      <c r="AC1743" s="385">
        <v>0</v>
      </c>
      <c r="AD1743" s="385">
        <v>22</v>
      </c>
      <c r="AE1743" s="346">
        <v>0</v>
      </c>
      <c r="AF1743" s="200">
        <v>1</v>
      </c>
      <c r="AG1743" s="333" t="s">
        <v>2723</v>
      </c>
      <c r="AH1743" s="386" t="s">
        <v>2538</v>
      </c>
      <c r="AI1743" s="387" t="s">
        <v>2698</v>
      </c>
      <c r="AJ1743" s="386">
        <v>12</v>
      </c>
      <c r="AK1743" s="390">
        <v>21</v>
      </c>
      <c r="AL1743" s="333">
        <v>30</v>
      </c>
      <c r="AM1743" s="333">
        <v>4.8359736689814818</v>
      </c>
      <c r="AN1743" s="440">
        <v>44.541666666666671</v>
      </c>
      <c r="AO1743" s="389">
        <v>20.270833333333332</v>
      </c>
      <c r="AP1743" s="390">
        <v>3.125</v>
      </c>
      <c r="AQ1743" s="387">
        <v>1</v>
      </c>
      <c r="AR1743" s="387">
        <v>1</v>
      </c>
      <c r="AS1743" s="387">
        <v>0</v>
      </c>
      <c r="AT1743" s="387">
        <v>0</v>
      </c>
      <c r="AU1743" s="387">
        <v>2</v>
      </c>
      <c r="AV1743" s="387">
        <v>2</v>
      </c>
      <c r="AW1743" s="350">
        <v>1</v>
      </c>
      <c r="AX1743" s="391">
        <v>1</v>
      </c>
      <c r="AY1743" s="83">
        <v>16</v>
      </c>
      <c r="AZ1743" s="5">
        <v>0</v>
      </c>
      <c r="BA1743" s="5" t="s">
        <v>1537</v>
      </c>
      <c r="BB1743" s="5" t="s">
        <v>1537</v>
      </c>
      <c r="BC1743" s="5" t="s">
        <v>1537</v>
      </c>
      <c r="BD1743" s="4" t="s">
        <v>3612</v>
      </c>
      <c r="BE1743" s="5">
        <v>0</v>
      </c>
      <c r="BF1743" s="5">
        <v>0</v>
      </c>
      <c r="BG1743" s="5">
        <v>1</v>
      </c>
      <c r="BH1743" s="354" t="s">
        <v>1537</v>
      </c>
      <c r="BI1743" s="289"/>
      <c r="BJ1743" s="297">
        <v>10</v>
      </c>
      <c r="BK1743" s="297">
        <v>20</v>
      </c>
    </row>
    <row r="1744" spans="1:63" x14ac:dyDescent="0.2">
      <c r="A1744" s="293" t="s">
        <v>632</v>
      </c>
      <c r="B1744" s="288" t="s">
        <v>2706</v>
      </c>
      <c r="C1744" s="340">
        <v>170</v>
      </c>
      <c r="D1744" s="341">
        <v>191</v>
      </c>
      <c r="E1744" s="341">
        <v>203</v>
      </c>
      <c r="F1744" s="341">
        <v>205</v>
      </c>
      <c r="G1744" s="341">
        <v>211</v>
      </c>
      <c r="H1744" s="341">
        <v>230</v>
      </c>
      <c r="I1744" s="342">
        <v>253</v>
      </c>
      <c r="J1744" s="340">
        <v>12</v>
      </c>
      <c r="K1744" s="341">
        <v>24</v>
      </c>
      <c r="L1744" s="341">
        <v>30</v>
      </c>
      <c r="M1744" s="341">
        <v>60</v>
      </c>
      <c r="N1744" s="340">
        <v>170</v>
      </c>
      <c r="O1744" s="341">
        <v>240</v>
      </c>
      <c r="P1744" s="341">
        <v>256</v>
      </c>
      <c r="Q1744" s="343">
        <v>240</v>
      </c>
      <c r="R1744" s="344">
        <v>256</v>
      </c>
      <c r="S1744" s="344">
        <v>285</v>
      </c>
      <c r="T1744" s="344">
        <v>280</v>
      </c>
      <c r="U1744" s="344">
        <v>304</v>
      </c>
      <c r="V1744" s="344">
        <v>304</v>
      </c>
      <c r="W1744" s="344">
        <v>25</v>
      </c>
      <c r="X1744" s="383">
        <v>28</v>
      </c>
      <c r="Y1744" s="384">
        <v>0.12</v>
      </c>
      <c r="Z1744" s="384">
        <v>0.25</v>
      </c>
      <c r="AA1744" s="384">
        <v>0.25</v>
      </c>
      <c r="AB1744" s="346">
        <v>0</v>
      </c>
      <c r="AC1744" s="385">
        <v>0</v>
      </c>
      <c r="AD1744" s="385">
        <v>22</v>
      </c>
      <c r="AE1744" s="346">
        <v>0</v>
      </c>
      <c r="AF1744" s="200">
        <v>1</v>
      </c>
      <c r="AG1744" s="333" t="s">
        <v>2723</v>
      </c>
      <c r="AH1744" s="386" t="s">
        <v>2538</v>
      </c>
      <c r="AI1744" s="387" t="s">
        <v>2698</v>
      </c>
      <c r="AJ1744" s="386">
        <v>12</v>
      </c>
      <c r="AK1744" s="390">
        <v>21</v>
      </c>
      <c r="AL1744" s="333">
        <v>36</v>
      </c>
      <c r="AM1744" s="333">
        <v>5.7951750578703702</v>
      </c>
      <c r="AN1744" s="440">
        <v>50.356666666666669</v>
      </c>
      <c r="AO1744" s="389">
        <v>22.520833333333332</v>
      </c>
      <c r="AP1744" s="390">
        <v>3.75</v>
      </c>
      <c r="AQ1744" s="387">
        <v>1</v>
      </c>
      <c r="AR1744" s="387">
        <v>1</v>
      </c>
      <c r="AS1744" s="387">
        <v>0</v>
      </c>
      <c r="AT1744" s="387">
        <v>0</v>
      </c>
      <c r="AU1744" s="387">
        <v>2</v>
      </c>
      <c r="AV1744" s="387">
        <v>2</v>
      </c>
      <c r="AW1744" s="350">
        <v>1</v>
      </c>
      <c r="AX1744" s="391">
        <v>1</v>
      </c>
      <c r="AY1744" s="83">
        <v>13</v>
      </c>
      <c r="AZ1744" s="5">
        <v>0</v>
      </c>
      <c r="BA1744" s="5" t="s">
        <v>1537</v>
      </c>
      <c r="BB1744" s="5" t="s">
        <v>1537</v>
      </c>
      <c r="BC1744" s="5" t="s">
        <v>1537</v>
      </c>
      <c r="BD1744" s="4" t="s">
        <v>3612</v>
      </c>
      <c r="BE1744" s="5">
        <v>0</v>
      </c>
      <c r="BF1744" s="5">
        <v>0</v>
      </c>
      <c r="BG1744" s="5">
        <v>1</v>
      </c>
      <c r="BH1744" s="354" t="s">
        <v>1537</v>
      </c>
      <c r="BI1744" s="289"/>
      <c r="BJ1744" s="297">
        <v>12</v>
      </c>
      <c r="BK1744" s="297">
        <v>22</v>
      </c>
    </row>
    <row r="1745" spans="1:63" x14ac:dyDescent="0.2">
      <c r="A1745" s="293" t="s">
        <v>5366</v>
      </c>
      <c r="B1745" s="288" t="s">
        <v>5367</v>
      </c>
      <c r="C1745" s="340">
        <v>189</v>
      </c>
      <c r="D1745" s="341">
        <v>211</v>
      </c>
      <c r="E1745" s="341">
        <v>225</v>
      </c>
      <c r="F1745" s="341">
        <v>229</v>
      </c>
      <c r="G1745" s="341">
        <v>234</v>
      </c>
      <c r="H1745" s="341">
        <v>256</v>
      </c>
      <c r="I1745" s="342">
        <v>283</v>
      </c>
      <c r="J1745" s="340">
        <v>14</v>
      </c>
      <c r="K1745" s="341">
        <v>27</v>
      </c>
      <c r="L1745" s="341">
        <v>35</v>
      </c>
      <c r="M1745" s="341">
        <v>69</v>
      </c>
      <c r="N1745" s="340">
        <v>189</v>
      </c>
      <c r="O1745" s="341">
        <v>267</v>
      </c>
      <c r="P1745" s="341">
        <v>286</v>
      </c>
      <c r="Q1745" s="343">
        <v>267</v>
      </c>
      <c r="R1745" s="344">
        <v>286</v>
      </c>
      <c r="S1745" s="344">
        <v>320</v>
      </c>
      <c r="T1745" s="344">
        <v>307</v>
      </c>
      <c r="U1745" s="344">
        <v>339</v>
      </c>
      <c r="V1745" s="344">
        <v>339</v>
      </c>
      <c r="W1745" s="344">
        <v>25</v>
      </c>
      <c r="X1745" s="383">
        <v>28</v>
      </c>
      <c r="Y1745" s="384">
        <v>0.12</v>
      </c>
      <c r="Z1745" s="384">
        <v>0.25</v>
      </c>
      <c r="AA1745" s="384">
        <v>0.25</v>
      </c>
      <c r="AB1745" s="346">
        <v>0</v>
      </c>
      <c r="AC1745" s="385"/>
      <c r="AD1745" s="385">
        <v>33</v>
      </c>
      <c r="AE1745" s="346">
        <v>0</v>
      </c>
      <c r="AF1745" s="200">
        <v>1</v>
      </c>
      <c r="AG1745" s="333" t="s">
        <v>2723</v>
      </c>
      <c r="AH1745" s="386" t="s">
        <v>2538</v>
      </c>
      <c r="AI1745" s="387" t="s">
        <v>2698</v>
      </c>
      <c r="AJ1745" s="386">
        <v>12</v>
      </c>
      <c r="AK1745" s="390">
        <v>21</v>
      </c>
      <c r="AL1745" s="333">
        <v>39</v>
      </c>
      <c r="AM1745" s="333">
        <v>5.7951750578703702</v>
      </c>
      <c r="AN1745" s="440">
        <v>50.356666666666669</v>
      </c>
      <c r="AO1745" s="389">
        <v>22.520833333333332</v>
      </c>
      <c r="AP1745" s="390">
        <v>3.75</v>
      </c>
      <c r="AQ1745" s="387">
        <v>1</v>
      </c>
      <c r="AR1745" s="387">
        <v>1</v>
      </c>
      <c r="AS1745" s="387">
        <v>0</v>
      </c>
      <c r="AT1745" s="387">
        <v>0</v>
      </c>
      <c r="AU1745" s="387">
        <v>2</v>
      </c>
      <c r="AV1745" s="387">
        <v>2</v>
      </c>
      <c r="AW1745" s="350">
        <v>1</v>
      </c>
      <c r="AX1745" s="391">
        <v>1</v>
      </c>
      <c r="AY1745" s="83">
        <v>13</v>
      </c>
      <c r="AZ1745" s="5">
        <v>0</v>
      </c>
      <c r="BA1745" s="5" t="s">
        <v>1537</v>
      </c>
      <c r="BB1745" s="5" t="s">
        <v>1537</v>
      </c>
      <c r="BC1745" s="5" t="s">
        <v>1537</v>
      </c>
      <c r="BD1745" s="4" t="s">
        <v>3612</v>
      </c>
      <c r="BE1745" s="5">
        <v>0</v>
      </c>
      <c r="BF1745" s="5">
        <v>0</v>
      </c>
      <c r="BG1745" s="5">
        <v>1</v>
      </c>
      <c r="BH1745" s="354" t="s">
        <v>1537</v>
      </c>
      <c r="BI1745" s="289"/>
      <c r="BJ1745" s="297">
        <v>14</v>
      </c>
      <c r="BK1745" s="297">
        <v>24</v>
      </c>
    </row>
    <row r="1746" spans="1:63" x14ac:dyDescent="0.2">
      <c r="A1746" s="293" t="s">
        <v>640</v>
      </c>
      <c r="B1746" s="288" t="s">
        <v>2714</v>
      </c>
      <c r="C1746" s="340">
        <v>196</v>
      </c>
      <c r="D1746" s="341">
        <v>219</v>
      </c>
      <c r="E1746" s="341">
        <v>233</v>
      </c>
      <c r="F1746" s="341">
        <v>237</v>
      </c>
      <c r="G1746" s="341">
        <v>242</v>
      </c>
      <c r="H1746" s="341">
        <v>265</v>
      </c>
      <c r="I1746" s="342">
        <v>293</v>
      </c>
      <c r="J1746" s="340">
        <v>14</v>
      </c>
      <c r="K1746" s="341">
        <v>28</v>
      </c>
      <c r="L1746" s="341">
        <v>36</v>
      </c>
      <c r="M1746" s="341">
        <v>72</v>
      </c>
      <c r="N1746" s="340">
        <v>196</v>
      </c>
      <c r="O1746" s="341">
        <v>277</v>
      </c>
      <c r="P1746" s="341">
        <v>296</v>
      </c>
      <c r="Q1746" s="343">
        <v>277</v>
      </c>
      <c r="R1746" s="344">
        <v>296</v>
      </c>
      <c r="S1746" s="344">
        <v>332</v>
      </c>
      <c r="T1746" s="344">
        <v>318</v>
      </c>
      <c r="U1746" s="344">
        <v>351</v>
      </c>
      <c r="V1746" s="344">
        <v>351</v>
      </c>
      <c r="W1746" s="344">
        <v>25</v>
      </c>
      <c r="X1746" s="383">
        <v>28</v>
      </c>
      <c r="Y1746" s="384">
        <v>0.12</v>
      </c>
      <c r="Z1746" s="384">
        <v>0.25</v>
      </c>
      <c r="AA1746" s="384">
        <v>0.25</v>
      </c>
      <c r="AB1746" s="346">
        <v>0</v>
      </c>
      <c r="AC1746" s="385">
        <v>0</v>
      </c>
      <c r="AD1746" s="385">
        <v>33</v>
      </c>
      <c r="AE1746" s="346">
        <v>0</v>
      </c>
      <c r="AF1746" s="200">
        <v>1</v>
      </c>
      <c r="AG1746" s="333" t="s">
        <v>2723</v>
      </c>
      <c r="AH1746" s="386" t="s">
        <v>2538</v>
      </c>
      <c r="AI1746" s="387" t="s">
        <v>2698</v>
      </c>
      <c r="AJ1746" s="386">
        <v>12</v>
      </c>
      <c r="AK1746" s="390">
        <v>21</v>
      </c>
      <c r="AL1746" s="333">
        <v>42</v>
      </c>
      <c r="AM1746" s="333">
        <v>6.7543764467592595</v>
      </c>
      <c r="AN1746" s="440">
        <v>60.284166666666671</v>
      </c>
      <c r="AO1746" s="389">
        <v>26.260416666666668</v>
      </c>
      <c r="AP1746" s="390">
        <v>4.375</v>
      </c>
      <c r="AQ1746" s="387">
        <v>1</v>
      </c>
      <c r="AR1746" s="387">
        <v>1</v>
      </c>
      <c r="AS1746" s="387">
        <v>0</v>
      </c>
      <c r="AT1746" s="387">
        <v>0</v>
      </c>
      <c r="AU1746" s="387">
        <v>3</v>
      </c>
      <c r="AV1746" s="387">
        <v>3</v>
      </c>
      <c r="AW1746" s="350">
        <v>1</v>
      </c>
      <c r="AX1746" s="391">
        <v>1</v>
      </c>
      <c r="AY1746" s="83">
        <v>15</v>
      </c>
      <c r="AZ1746" s="5">
        <v>0</v>
      </c>
      <c r="BA1746" s="5" t="s">
        <v>1537</v>
      </c>
      <c r="BB1746" s="5" t="s">
        <v>1537</v>
      </c>
      <c r="BC1746" s="5" t="s">
        <v>1537</v>
      </c>
      <c r="BD1746" s="4" t="s">
        <v>3612</v>
      </c>
      <c r="BE1746" s="5">
        <v>0</v>
      </c>
      <c r="BF1746" s="5">
        <v>0</v>
      </c>
      <c r="BG1746" s="5">
        <v>1</v>
      </c>
      <c r="BH1746" s="354" t="s">
        <v>1537</v>
      </c>
      <c r="BI1746" s="289"/>
      <c r="BJ1746" s="297">
        <v>14</v>
      </c>
      <c r="BK1746" s="297">
        <v>25</v>
      </c>
    </row>
    <row r="1747" spans="1:63" x14ac:dyDescent="0.2">
      <c r="A1747" s="293" t="s">
        <v>625</v>
      </c>
      <c r="B1747" s="288" t="s">
        <v>2699</v>
      </c>
      <c r="C1747" s="340">
        <v>163</v>
      </c>
      <c r="D1747" s="341">
        <v>186</v>
      </c>
      <c r="E1747" s="341">
        <v>198</v>
      </c>
      <c r="F1747" s="341">
        <v>201</v>
      </c>
      <c r="G1747" s="341">
        <v>206</v>
      </c>
      <c r="H1747" s="341">
        <v>226</v>
      </c>
      <c r="I1747" s="342">
        <v>251</v>
      </c>
      <c r="J1747" s="340">
        <v>10</v>
      </c>
      <c r="K1747" s="341">
        <v>19</v>
      </c>
      <c r="L1747" s="341">
        <v>30</v>
      </c>
      <c r="M1747" s="341">
        <v>60</v>
      </c>
      <c r="N1747" s="340">
        <v>163</v>
      </c>
      <c r="O1747" s="341">
        <v>229</v>
      </c>
      <c r="P1747" s="341">
        <v>245</v>
      </c>
      <c r="Q1747" s="343">
        <v>229</v>
      </c>
      <c r="R1747" s="344">
        <v>245</v>
      </c>
      <c r="S1747" s="344">
        <v>272</v>
      </c>
      <c r="T1747" s="344">
        <v>260</v>
      </c>
      <c r="U1747" s="344">
        <v>290</v>
      </c>
      <c r="V1747" s="344">
        <v>290</v>
      </c>
      <c r="W1747" s="344">
        <v>25</v>
      </c>
      <c r="X1747" s="383">
        <v>28</v>
      </c>
      <c r="Y1747" s="384">
        <v>0.12</v>
      </c>
      <c r="Z1747" s="384">
        <v>0.25</v>
      </c>
      <c r="AA1747" s="384">
        <v>0.25</v>
      </c>
      <c r="AB1747" s="346">
        <v>0</v>
      </c>
      <c r="AC1747" s="385">
        <v>0</v>
      </c>
      <c r="AD1747" s="385">
        <v>22</v>
      </c>
      <c r="AE1747" s="346">
        <v>0</v>
      </c>
      <c r="AF1747" s="200">
        <v>1</v>
      </c>
      <c r="AG1747" s="333" t="s">
        <v>2723</v>
      </c>
      <c r="AH1747" s="386" t="s">
        <v>2538</v>
      </c>
      <c r="AI1747" s="387" t="s">
        <v>2698</v>
      </c>
      <c r="AJ1747" s="386">
        <v>12</v>
      </c>
      <c r="AK1747" s="390">
        <v>24</v>
      </c>
      <c r="AL1747" s="333">
        <v>30</v>
      </c>
      <c r="AM1747" s="333">
        <v>5.5186993634259256</v>
      </c>
      <c r="AN1747" s="440">
        <v>49.201666666666668</v>
      </c>
      <c r="AO1747" s="389">
        <v>21.854166666666668</v>
      </c>
      <c r="AP1747" s="390">
        <v>3.75</v>
      </c>
      <c r="AQ1747" s="387">
        <v>1</v>
      </c>
      <c r="AR1747" s="387">
        <v>1</v>
      </c>
      <c r="AS1747" s="387">
        <v>0</v>
      </c>
      <c r="AT1747" s="387">
        <v>0</v>
      </c>
      <c r="AU1747" s="387">
        <v>2</v>
      </c>
      <c r="AV1747" s="387">
        <v>2</v>
      </c>
      <c r="AW1747" s="350">
        <v>1</v>
      </c>
      <c r="AX1747" s="391">
        <v>1</v>
      </c>
      <c r="AY1747" s="83">
        <v>13</v>
      </c>
      <c r="AZ1747" s="5">
        <v>0</v>
      </c>
      <c r="BA1747" s="5" t="s">
        <v>1537</v>
      </c>
      <c r="BB1747" s="5" t="s">
        <v>1537</v>
      </c>
      <c r="BC1747" s="5" t="s">
        <v>1537</v>
      </c>
      <c r="BD1747" s="4" t="s">
        <v>3612</v>
      </c>
      <c r="BE1747" s="5">
        <v>0</v>
      </c>
      <c r="BF1747" s="5">
        <v>0</v>
      </c>
      <c r="BG1747" s="5">
        <v>1</v>
      </c>
      <c r="BH1747" s="354" t="s">
        <v>1537</v>
      </c>
      <c r="BI1747" s="289"/>
      <c r="BJ1747" s="297">
        <v>10</v>
      </c>
      <c r="BK1747" s="297">
        <v>21</v>
      </c>
    </row>
    <row r="1748" spans="1:63" x14ac:dyDescent="0.2">
      <c r="A1748" s="293" t="s">
        <v>633</v>
      </c>
      <c r="B1748" s="288" t="s">
        <v>2707</v>
      </c>
      <c r="C1748" s="340">
        <v>175</v>
      </c>
      <c r="D1748" s="341">
        <v>201</v>
      </c>
      <c r="E1748" s="341">
        <v>215</v>
      </c>
      <c r="F1748" s="341">
        <v>219</v>
      </c>
      <c r="G1748" s="341">
        <v>224</v>
      </c>
      <c r="H1748" s="341">
        <v>246</v>
      </c>
      <c r="I1748" s="342">
        <v>277</v>
      </c>
      <c r="J1748" s="340">
        <v>12</v>
      </c>
      <c r="K1748" s="341">
        <v>24</v>
      </c>
      <c r="L1748" s="341">
        <v>36</v>
      </c>
      <c r="M1748" s="341">
        <v>72</v>
      </c>
      <c r="N1748" s="340">
        <v>175</v>
      </c>
      <c r="O1748" s="341">
        <v>252</v>
      </c>
      <c r="P1748" s="341">
        <v>272</v>
      </c>
      <c r="Q1748" s="343">
        <v>252</v>
      </c>
      <c r="R1748" s="344">
        <v>272</v>
      </c>
      <c r="S1748" s="344">
        <v>300</v>
      </c>
      <c r="T1748" s="344">
        <v>296</v>
      </c>
      <c r="U1748" s="344">
        <v>320</v>
      </c>
      <c r="V1748" s="344">
        <v>320</v>
      </c>
      <c r="W1748" s="344">
        <v>25</v>
      </c>
      <c r="X1748" s="383">
        <v>28</v>
      </c>
      <c r="Y1748" s="384">
        <v>0.12</v>
      </c>
      <c r="Z1748" s="384">
        <v>0.25</v>
      </c>
      <c r="AA1748" s="384">
        <v>0.25</v>
      </c>
      <c r="AB1748" s="346">
        <v>0</v>
      </c>
      <c r="AC1748" s="385">
        <v>0</v>
      </c>
      <c r="AD1748" s="385">
        <v>22</v>
      </c>
      <c r="AE1748" s="346">
        <v>0</v>
      </c>
      <c r="AF1748" s="200">
        <v>1</v>
      </c>
      <c r="AG1748" s="333" t="s">
        <v>2723</v>
      </c>
      <c r="AH1748" s="386" t="s">
        <v>2538</v>
      </c>
      <c r="AI1748" s="387" t="s">
        <v>2698</v>
      </c>
      <c r="AJ1748" s="386">
        <v>12</v>
      </c>
      <c r="AK1748" s="390">
        <v>24</v>
      </c>
      <c r="AL1748" s="333">
        <v>36</v>
      </c>
      <c r="AM1748" s="333">
        <v>6.6133174189814818</v>
      </c>
      <c r="AN1748" s="440">
        <v>55.486666666666672</v>
      </c>
      <c r="AO1748" s="389">
        <v>24.229166666666668</v>
      </c>
      <c r="AP1748" s="390">
        <v>4.5</v>
      </c>
      <c r="AQ1748" s="387">
        <v>1</v>
      </c>
      <c r="AR1748" s="387">
        <v>1</v>
      </c>
      <c r="AS1748" s="387">
        <v>0</v>
      </c>
      <c r="AT1748" s="387">
        <v>0</v>
      </c>
      <c r="AU1748" s="387">
        <v>2</v>
      </c>
      <c r="AV1748" s="387">
        <v>2</v>
      </c>
      <c r="AW1748" s="350">
        <v>1</v>
      </c>
      <c r="AX1748" s="391">
        <v>1</v>
      </c>
      <c r="AY1748" s="83">
        <v>13</v>
      </c>
      <c r="AZ1748" s="5">
        <v>0</v>
      </c>
      <c r="BA1748" s="5" t="s">
        <v>1537</v>
      </c>
      <c r="BB1748" s="5" t="s">
        <v>1537</v>
      </c>
      <c r="BC1748" s="5" t="s">
        <v>1537</v>
      </c>
      <c r="BD1748" s="4" t="s">
        <v>3612</v>
      </c>
      <c r="BE1748" s="5">
        <v>0</v>
      </c>
      <c r="BF1748" s="5">
        <v>0</v>
      </c>
      <c r="BG1748" s="5">
        <v>1</v>
      </c>
      <c r="BH1748" s="354" t="s">
        <v>1537</v>
      </c>
      <c r="BI1748" s="289"/>
      <c r="BJ1748" s="297">
        <v>12</v>
      </c>
      <c r="BK1748" s="297">
        <v>23</v>
      </c>
    </row>
    <row r="1749" spans="1:63" x14ac:dyDescent="0.2">
      <c r="A1749" s="293" t="s">
        <v>5368</v>
      </c>
      <c r="B1749" s="288" t="s">
        <v>5369</v>
      </c>
      <c r="C1749" s="340">
        <v>194</v>
      </c>
      <c r="D1749" s="341">
        <v>223</v>
      </c>
      <c r="E1749" s="341">
        <v>240</v>
      </c>
      <c r="F1749" s="341">
        <v>244</v>
      </c>
      <c r="G1749" s="341">
        <v>250</v>
      </c>
      <c r="H1749" s="341">
        <v>275</v>
      </c>
      <c r="I1749" s="342">
        <v>311</v>
      </c>
      <c r="J1749" s="340">
        <v>14</v>
      </c>
      <c r="K1749" s="341">
        <v>27</v>
      </c>
      <c r="L1749" s="341">
        <v>41</v>
      </c>
      <c r="M1749" s="341">
        <v>84</v>
      </c>
      <c r="N1749" s="340">
        <v>194</v>
      </c>
      <c r="O1749" s="341">
        <v>281</v>
      </c>
      <c r="P1749" s="341">
        <v>302</v>
      </c>
      <c r="Q1749" s="343">
        <v>281</v>
      </c>
      <c r="R1749" s="344">
        <v>302</v>
      </c>
      <c r="S1749" s="344">
        <v>337</v>
      </c>
      <c r="T1749" s="344">
        <v>323</v>
      </c>
      <c r="U1749" s="344">
        <v>355</v>
      </c>
      <c r="V1749" s="344">
        <v>355</v>
      </c>
      <c r="W1749" s="344">
        <v>25</v>
      </c>
      <c r="X1749" s="383">
        <v>28</v>
      </c>
      <c r="Y1749" s="384">
        <v>0.12</v>
      </c>
      <c r="Z1749" s="384">
        <v>0.25</v>
      </c>
      <c r="AA1749" s="384">
        <v>0.25</v>
      </c>
      <c r="AB1749" s="346">
        <v>0</v>
      </c>
      <c r="AC1749" s="385"/>
      <c r="AD1749" s="385">
        <v>33</v>
      </c>
      <c r="AE1749" s="346">
        <v>0</v>
      </c>
      <c r="AF1749" s="200">
        <v>1</v>
      </c>
      <c r="AG1749" s="333" t="s">
        <v>2723</v>
      </c>
      <c r="AH1749" s="386" t="s">
        <v>2538</v>
      </c>
      <c r="AI1749" s="387" t="s">
        <v>2698</v>
      </c>
      <c r="AJ1749" s="386">
        <v>12</v>
      </c>
      <c r="AK1749" s="390">
        <v>24</v>
      </c>
      <c r="AL1749" s="333">
        <v>39</v>
      </c>
      <c r="AM1749" s="333">
        <v>6.6133174189814818</v>
      </c>
      <c r="AN1749" s="440">
        <v>55.486666666666672</v>
      </c>
      <c r="AO1749" s="389">
        <v>24.229166666666668</v>
      </c>
      <c r="AP1749" s="390">
        <v>4.5</v>
      </c>
      <c r="AQ1749" s="387">
        <v>1</v>
      </c>
      <c r="AR1749" s="387">
        <v>1</v>
      </c>
      <c r="AS1749" s="387">
        <v>0</v>
      </c>
      <c r="AT1749" s="387">
        <v>0</v>
      </c>
      <c r="AU1749" s="387">
        <v>2</v>
      </c>
      <c r="AV1749" s="387">
        <v>2</v>
      </c>
      <c r="AW1749" s="350">
        <v>1</v>
      </c>
      <c r="AX1749" s="391">
        <v>1</v>
      </c>
      <c r="AY1749" s="83">
        <v>13</v>
      </c>
      <c r="AZ1749" s="5">
        <v>0</v>
      </c>
      <c r="BA1749" s="5" t="s">
        <v>1537</v>
      </c>
      <c r="BB1749" s="5" t="s">
        <v>1537</v>
      </c>
      <c r="BC1749" s="5" t="s">
        <v>1537</v>
      </c>
      <c r="BD1749" s="4" t="s">
        <v>3612</v>
      </c>
      <c r="BE1749" s="5">
        <v>0</v>
      </c>
      <c r="BF1749" s="5">
        <v>0</v>
      </c>
      <c r="BG1749" s="5">
        <v>1</v>
      </c>
      <c r="BH1749" s="354" t="s">
        <v>1537</v>
      </c>
      <c r="BI1749" s="289"/>
      <c r="BJ1749" s="297">
        <v>14</v>
      </c>
      <c r="BK1749" s="297">
        <v>25</v>
      </c>
    </row>
    <row r="1750" spans="1:63" x14ac:dyDescent="0.2">
      <c r="A1750" s="293" t="s">
        <v>641</v>
      </c>
      <c r="B1750" s="288" t="s">
        <v>2715</v>
      </c>
      <c r="C1750" s="340">
        <v>201</v>
      </c>
      <c r="D1750" s="341">
        <v>231</v>
      </c>
      <c r="E1750" s="341">
        <v>249</v>
      </c>
      <c r="F1750" s="341">
        <v>253</v>
      </c>
      <c r="G1750" s="341">
        <v>259</v>
      </c>
      <c r="H1750" s="341">
        <v>285</v>
      </c>
      <c r="I1750" s="342">
        <v>322</v>
      </c>
      <c r="J1750" s="340">
        <v>14</v>
      </c>
      <c r="K1750" s="341">
        <v>28</v>
      </c>
      <c r="L1750" s="341">
        <v>43</v>
      </c>
      <c r="M1750" s="341">
        <v>87</v>
      </c>
      <c r="N1750" s="340">
        <v>201</v>
      </c>
      <c r="O1750" s="341">
        <v>291</v>
      </c>
      <c r="P1750" s="341">
        <v>313</v>
      </c>
      <c r="Q1750" s="343">
        <v>291</v>
      </c>
      <c r="R1750" s="344">
        <v>313</v>
      </c>
      <c r="S1750" s="344">
        <v>349</v>
      </c>
      <c r="T1750" s="344">
        <v>335</v>
      </c>
      <c r="U1750" s="344">
        <v>368</v>
      </c>
      <c r="V1750" s="344">
        <v>368</v>
      </c>
      <c r="W1750" s="344">
        <v>25</v>
      </c>
      <c r="X1750" s="383">
        <v>28</v>
      </c>
      <c r="Y1750" s="384">
        <v>0.12</v>
      </c>
      <c r="Z1750" s="384">
        <v>0.25</v>
      </c>
      <c r="AA1750" s="384">
        <v>0.25</v>
      </c>
      <c r="AB1750" s="346">
        <v>0</v>
      </c>
      <c r="AC1750" s="385">
        <v>0</v>
      </c>
      <c r="AD1750" s="385">
        <v>33</v>
      </c>
      <c r="AE1750" s="385">
        <v>0</v>
      </c>
      <c r="AF1750" s="200">
        <v>1</v>
      </c>
      <c r="AG1750" s="333" t="s">
        <v>2723</v>
      </c>
      <c r="AH1750" s="386" t="s">
        <v>2538</v>
      </c>
      <c r="AI1750" s="387" t="s">
        <v>2698</v>
      </c>
      <c r="AJ1750" s="386">
        <v>12</v>
      </c>
      <c r="AK1750" s="390">
        <v>24</v>
      </c>
      <c r="AL1750" s="333">
        <v>42</v>
      </c>
      <c r="AM1750" s="333">
        <v>7.7079354745370372</v>
      </c>
      <c r="AN1750" s="440">
        <v>66.489166666666677</v>
      </c>
      <c r="AO1750" s="389">
        <v>28.322916666666668</v>
      </c>
      <c r="AP1750" s="390">
        <v>5.25</v>
      </c>
      <c r="AQ1750" s="387">
        <v>1</v>
      </c>
      <c r="AR1750" s="387">
        <v>1</v>
      </c>
      <c r="AS1750" s="387">
        <v>0</v>
      </c>
      <c r="AT1750" s="387">
        <v>0</v>
      </c>
      <c r="AU1750" s="387">
        <v>3</v>
      </c>
      <c r="AV1750" s="387">
        <v>3</v>
      </c>
      <c r="AW1750" s="350">
        <v>1</v>
      </c>
      <c r="AX1750" s="391">
        <v>1</v>
      </c>
      <c r="AY1750" s="83">
        <v>15</v>
      </c>
      <c r="AZ1750" s="5">
        <v>0</v>
      </c>
      <c r="BA1750" s="5" t="s">
        <v>1537</v>
      </c>
      <c r="BB1750" s="5" t="s">
        <v>1537</v>
      </c>
      <c r="BC1750" s="5" t="s">
        <v>1537</v>
      </c>
      <c r="BD1750" s="4" t="s">
        <v>3612</v>
      </c>
      <c r="BE1750" s="5">
        <v>0</v>
      </c>
      <c r="BF1750" s="5">
        <v>0</v>
      </c>
      <c r="BG1750" s="5">
        <v>1</v>
      </c>
      <c r="BH1750" s="354" t="s">
        <v>1537</v>
      </c>
      <c r="BI1750" s="289"/>
      <c r="BJ1750" s="297">
        <v>14</v>
      </c>
      <c r="BK1750" s="297">
        <v>26</v>
      </c>
    </row>
    <row r="1751" spans="1:63" x14ac:dyDescent="0.2">
      <c r="A1751" s="293" t="s">
        <v>626</v>
      </c>
      <c r="B1751" s="288" t="s">
        <v>2700</v>
      </c>
      <c r="C1751" s="340">
        <v>170</v>
      </c>
      <c r="D1751" s="341">
        <v>198</v>
      </c>
      <c r="E1751" s="341">
        <v>213</v>
      </c>
      <c r="F1751" s="341">
        <v>216</v>
      </c>
      <c r="G1751" s="341">
        <v>221</v>
      </c>
      <c r="H1751" s="341">
        <v>244</v>
      </c>
      <c r="I1751" s="342">
        <v>276</v>
      </c>
      <c r="J1751" s="340">
        <v>10</v>
      </c>
      <c r="K1751" s="341">
        <v>19</v>
      </c>
      <c r="L1751" s="341">
        <v>35</v>
      </c>
      <c r="M1751" s="341">
        <v>70</v>
      </c>
      <c r="N1751" s="340">
        <v>170</v>
      </c>
      <c r="O1751" s="341">
        <v>242</v>
      </c>
      <c r="P1751" s="341">
        <v>258</v>
      </c>
      <c r="Q1751" s="343">
        <v>242</v>
      </c>
      <c r="R1751" s="344">
        <v>258</v>
      </c>
      <c r="S1751" s="344">
        <v>289</v>
      </c>
      <c r="T1751" s="344">
        <v>280</v>
      </c>
      <c r="U1751" s="344">
        <v>307</v>
      </c>
      <c r="V1751" s="344">
        <v>307</v>
      </c>
      <c r="W1751" s="344">
        <v>25</v>
      </c>
      <c r="X1751" s="383">
        <v>28</v>
      </c>
      <c r="Y1751" s="384">
        <v>0.12</v>
      </c>
      <c r="Z1751" s="384">
        <v>0.25</v>
      </c>
      <c r="AA1751" s="384">
        <v>0.25</v>
      </c>
      <c r="AB1751" s="346">
        <v>0</v>
      </c>
      <c r="AC1751" s="385">
        <v>0</v>
      </c>
      <c r="AD1751" s="385">
        <v>22</v>
      </c>
      <c r="AE1751" s="385">
        <v>0</v>
      </c>
      <c r="AF1751" s="200">
        <v>1</v>
      </c>
      <c r="AG1751" s="333" t="s">
        <v>2723</v>
      </c>
      <c r="AH1751" s="386" t="s">
        <v>2538</v>
      </c>
      <c r="AI1751" s="387" t="s">
        <v>2698</v>
      </c>
      <c r="AJ1751" s="386">
        <v>12</v>
      </c>
      <c r="AK1751" s="390">
        <v>27</v>
      </c>
      <c r="AL1751" s="333">
        <v>30</v>
      </c>
      <c r="AM1751" s="333">
        <v>6.2014250578703702</v>
      </c>
      <c r="AN1751" s="440">
        <v>53.861666666666679</v>
      </c>
      <c r="AO1751" s="389">
        <v>23.4375</v>
      </c>
      <c r="AP1751" s="390">
        <v>4.375</v>
      </c>
      <c r="AQ1751" s="387">
        <v>1</v>
      </c>
      <c r="AR1751" s="387">
        <v>1</v>
      </c>
      <c r="AS1751" s="387">
        <v>0</v>
      </c>
      <c r="AT1751" s="387">
        <v>0</v>
      </c>
      <c r="AU1751" s="387">
        <v>2</v>
      </c>
      <c r="AV1751" s="387">
        <v>2</v>
      </c>
      <c r="AW1751" s="350">
        <v>1</v>
      </c>
      <c r="AX1751" s="391">
        <v>1</v>
      </c>
      <c r="AY1751" s="83">
        <v>13</v>
      </c>
      <c r="AZ1751" s="5">
        <v>0</v>
      </c>
      <c r="BA1751" s="5" t="s">
        <v>1537</v>
      </c>
      <c r="BB1751" s="5" t="s">
        <v>1537</v>
      </c>
      <c r="BC1751" s="5" t="s">
        <v>1537</v>
      </c>
      <c r="BD1751" s="4" t="s">
        <v>3612</v>
      </c>
      <c r="BE1751" s="5">
        <v>0</v>
      </c>
      <c r="BF1751" s="5">
        <v>0</v>
      </c>
      <c r="BG1751" s="5">
        <v>1</v>
      </c>
      <c r="BH1751" s="354" t="s">
        <v>1537</v>
      </c>
      <c r="BI1751" s="289"/>
      <c r="BJ1751" s="297">
        <v>10</v>
      </c>
      <c r="BK1751" s="297">
        <v>23</v>
      </c>
    </row>
    <row r="1752" spans="1:63" x14ac:dyDescent="0.2">
      <c r="A1752" s="293" t="s">
        <v>634</v>
      </c>
      <c r="B1752" s="288" t="s">
        <v>2708</v>
      </c>
      <c r="C1752" s="340">
        <v>181</v>
      </c>
      <c r="D1752" s="341">
        <v>212</v>
      </c>
      <c r="E1752" s="341">
        <v>231</v>
      </c>
      <c r="F1752" s="341">
        <v>236</v>
      </c>
      <c r="G1752" s="341">
        <v>241</v>
      </c>
      <c r="H1752" s="341">
        <v>265</v>
      </c>
      <c r="I1752" s="342">
        <v>304</v>
      </c>
      <c r="J1752" s="340">
        <v>12</v>
      </c>
      <c r="K1752" s="341">
        <v>24</v>
      </c>
      <c r="L1752" s="341">
        <v>42</v>
      </c>
      <c r="M1752" s="341">
        <v>83</v>
      </c>
      <c r="N1752" s="340">
        <v>181</v>
      </c>
      <c r="O1752" s="341">
        <v>265</v>
      </c>
      <c r="P1752" s="341">
        <v>286</v>
      </c>
      <c r="Q1752" s="343">
        <v>265</v>
      </c>
      <c r="R1752" s="344">
        <v>286</v>
      </c>
      <c r="S1752" s="344">
        <v>315</v>
      </c>
      <c r="T1752" s="344">
        <v>320</v>
      </c>
      <c r="U1752" s="344">
        <v>336</v>
      </c>
      <c r="V1752" s="344">
        <v>336</v>
      </c>
      <c r="W1752" s="344">
        <v>25</v>
      </c>
      <c r="X1752" s="383">
        <v>28</v>
      </c>
      <c r="Y1752" s="384">
        <v>0.12</v>
      </c>
      <c r="Z1752" s="384">
        <v>0.25</v>
      </c>
      <c r="AA1752" s="384">
        <v>0.25</v>
      </c>
      <c r="AB1752" s="346">
        <v>0</v>
      </c>
      <c r="AC1752" s="385">
        <v>0</v>
      </c>
      <c r="AD1752" s="385">
        <v>22</v>
      </c>
      <c r="AE1752" s="385">
        <v>0</v>
      </c>
      <c r="AF1752" s="200">
        <v>1</v>
      </c>
      <c r="AG1752" s="333" t="s">
        <v>2723</v>
      </c>
      <c r="AH1752" s="386" t="s">
        <v>2538</v>
      </c>
      <c r="AI1752" s="387" t="s">
        <v>2698</v>
      </c>
      <c r="AJ1752" s="386">
        <v>12</v>
      </c>
      <c r="AK1752" s="390">
        <v>27</v>
      </c>
      <c r="AL1752" s="333">
        <v>36</v>
      </c>
      <c r="AM1752" s="333">
        <v>7.4314597800925926</v>
      </c>
      <c r="AN1752" s="440">
        <v>60.616666666666674</v>
      </c>
      <c r="AO1752" s="389">
        <v>25.9375</v>
      </c>
      <c r="AP1752" s="390">
        <v>5.25</v>
      </c>
      <c r="AQ1752" s="387">
        <v>1</v>
      </c>
      <c r="AR1752" s="387">
        <v>1</v>
      </c>
      <c r="AS1752" s="387">
        <v>0</v>
      </c>
      <c r="AT1752" s="387">
        <v>0</v>
      </c>
      <c r="AU1752" s="387">
        <v>2</v>
      </c>
      <c r="AV1752" s="387">
        <v>2</v>
      </c>
      <c r="AW1752" s="350">
        <v>1</v>
      </c>
      <c r="AX1752" s="391">
        <v>1</v>
      </c>
      <c r="AY1752" s="83">
        <v>13</v>
      </c>
      <c r="AZ1752" s="5">
        <v>0</v>
      </c>
      <c r="BA1752" s="5" t="s">
        <v>1537</v>
      </c>
      <c r="BB1752" s="5" t="s">
        <v>1537</v>
      </c>
      <c r="BC1752" s="5" t="s">
        <v>1537</v>
      </c>
      <c r="BD1752" s="4" t="s">
        <v>3612</v>
      </c>
      <c r="BE1752" s="5">
        <v>0</v>
      </c>
      <c r="BF1752" s="5">
        <v>0</v>
      </c>
      <c r="BG1752" s="5">
        <v>1</v>
      </c>
      <c r="BH1752" s="354" t="s">
        <v>1537</v>
      </c>
      <c r="BI1752" s="289"/>
      <c r="BJ1752" s="297">
        <v>12</v>
      </c>
      <c r="BK1752" s="297">
        <v>25</v>
      </c>
    </row>
    <row r="1753" spans="1:63" x14ac:dyDescent="0.2">
      <c r="A1753" s="293" t="s">
        <v>5987</v>
      </c>
      <c r="B1753" s="288" t="s">
        <v>5371</v>
      </c>
      <c r="C1753" s="340">
        <v>203</v>
      </c>
      <c r="D1753" s="341">
        <v>238</v>
      </c>
      <c r="E1753" s="341">
        <v>261</v>
      </c>
      <c r="F1753" s="341">
        <v>265</v>
      </c>
      <c r="G1753" s="341">
        <v>272</v>
      </c>
      <c r="H1753" s="341">
        <v>300</v>
      </c>
      <c r="I1753" s="342">
        <v>345</v>
      </c>
      <c r="J1753" s="340">
        <v>14</v>
      </c>
      <c r="K1753" s="341">
        <v>27</v>
      </c>
      <c r="L1753" s="341">
        <v>47</v>
      </c>
      <c r="M1753" s="341">
        <v>97</v>
      </c>
      <c r="N1753" s="340">
        <v>203</v>
      </c>
      <c r="O1753" s="341">
        <v>297</v>
      </c>
      <c r="P1753" s="341">
        <v>320</v>
      </c>
      <c r="Q1753" s="343">
        <v>297</v>
      </c>
      <c r="R1753" s="344">
        <v>320</v>
      </c>
      <c r="S1753" s="344">
        <v>357</v>
      </c>
      <c r="T1753" s="344">
        <v>351</v>
      </c>
      <c r="U1753" s="344">
        <v>376</v>
      </c>
      <c r="V1753" s="344">
        <v>376</v>
      </c>
      <c r="W1753" s="344">
        <v>25</v>
      </c>
      <c r="X1753" s="383">
        <v>28</v>
      </c>
      <c r="Y1753" s="384">
        <v>0.12</v>
      </c>
      <c r="Z1753" s="384">
        <v>0.25</v>
      </c>
      <c r="AA1753" s="384">
        <v>0.25</v>
      </c>
      <c r="AB1753" s="346">
        <v>0</v>
      </c>
      <c r="AC1753" s="385"/>
      <c r="AD1753" s="385">
        <v>33</v>
      </c>
      <c r="AE1753" s="385">
        <v>0</v>
      </c>
      <c r="AF1753" s="200">
        <v>1</v>
      </c>
      <c r="AG1753" s="333" t="s">
        <v>2723</v>
      </c>
      <c r="AH1753" s="386" t="s">
        <v>2538</v>
      </c>
      <c r="AI1753" s="387" t="s">
        <v>2698</v>
      </c>
      <c r="AJ1753" s="386">
        <v>12</v>
      </c>
      <c r="AK1753" s="390">
        <v>27</v>
      </c>
      <c r="AL1753" s="333">
        <v>39</v>
      </c>
      <c r="AM1753" s="333">
        <v>7.4314597800925926</v>
      </c>
      <c r="AN1753" s="440">
        <v>60.616666666666674</v>
      </c>
      <c r="AO1753" s="389">
        <v>25.9375</v>
      </c>
      <c r="AP1753" s="390">
        <v>5.25</v>
      </c>
      <c r="AQ1753" s="387">
        <v>1</v>
      </c>
      <c r="AR1753" s="387">
        <v>1</v>
      </c>
      <c r="AS1753" s="387">
        <v>0</v>
      </c>
      <c r="AT1753" s="387">
        <v>0</v>
      </c>
      <c r="AU1753" s="387">
        <v>2</v>
      </c>
      <c r="AV1753" s="387">
        <v>2</v>
      </c>
      <c r="AW1753" s="350">
        <v>1</v>
      </c>
      <c r="AX1753" s="391">
        <v>1</v>
      </c>
      <c r="AY1753" s="83">
        <v>13</v>
      </c>
      <c r="AZ1753" s="5">
        <v>0</v>
      </c>
      <c r="BA1753" s="5" t="s">
        <v>1537</v>
      </c>
      <c r="BB1753" s="5" t="s">
        <v>1537</v>
      </c>
      <c r="BC1753" s="5" t="s">
        <v>1537</v>
      </c>
      <c r="BD1753" s="4" t="s">
        <v>3612</v>
      </c>
      <c r="BE1753" s="5">
        <v>0</v>
      </c>
      <c r="BF1753" s="5">
        <v>0</v>
      </c>
      <c r="BG1753" s="5">
        <v>1</v>
      </c>
      <c r="BH1753" s="354" t="s">
        <v>1537</v>
      </c>
      <c r="BI1753" s="289"/>
      <c r="BJ1753" s="297">
        <v>14</v>
      </c>
      <c r="BK1753" s="297">
        <v>28</v>
      </c>
    </row>
    <row r="1754" spans="1:63" x14ac:dyDescent="0.2">
      <c r="A1754" s="293" t="s">
        <v>642</v>
      </c>
      <c r="B1754" s="288" t="s">
        <v>2716</v>
      </c>
      <c r="C1754" s="340">
        <v>210</v>
      </c>
      <c r="D1754" s="341">
        <v>247</v>
      </c>
      <c r="E1754" s="341">
        <v>270</v>
      </c>
      <c r="F1754" s="341">
        <v>275</v>
      </c>
      <c r="G1754" s="341">
        <v>282</v>
      </c>
      <c r="H1754" s="341">
        <v>311</v>
      </c>
      <c r="I1754" s="342">
        <v>357</v>
      </c>
      <c r="J1754" s="340">
        <v>14</v>
      </c>
      <c r="K1754" s="341">
        <v>28</v>
      </c>
      <c r="L1754" s="341">
        <v>49</v>
      </c>
      <c r="M1754" s="341">
        <v>101</v>
      </c>
      <c r="N1754" s="340">
        <v>210</v>
      </c>
      <c r="O1754" s="341">
        <v>308</v>
      </c>
      <c r="P1754" s="341">
        <v>332</v>
      </c>
      <c r="Q1754" s="343">
        <v>308</v>
      </c>
      <c r="R1754" s="344">
        <v>332</v>
      </c>
      <c r="S1754" s="344">
        <v>370</v>
      </c>
      <c r="T1754" s="344">
        <v>364</v>
      </c>
      <c r="U1754" s="344">
        <v>390</v>
      </c>
      <c r="V1754" s="344">
        <v>390</v>
      </c>
      <c r="W1754" s="344">
        <v>25</v>
      </c>
      <c r="X1754" s="383">
        <v>28</v>
      </c>
      <c r="Y1754" s="384">
        <v>0.12</v>
      </c>
      <c r="Z1754" s="384">
        <v>0.25</v>
      </c>
      <c r="AA1754" s="384">
        <v>0.25</v>
      </c>
      <c r="AB1754" s="346">
        <v>0</v>
      </c>
      <c r="AC1754" s="385">
        <v>0</v>
      </c>
      <c r="AD1754" s="385">
        <v>33</v>
      </c>
      <c r="AE1754" s="385">
        <v>0</v>
      </c>
      <c r="AF1754" s="200">
        <v>1</v>
      </c>
      <c r="AG1754" s="333" t="s">
        <v>2723</v>
      </c>
      <c r="AH1754" s="386" t="s">
        <v>2538</v>
      </c>
      <c r="AI1754" s="387" t="s">
        <v>2698</v>
      </c>
      <c r="AJ1754" s="386">
        <v>12</v>
      </c>
      <c r="AK1754" s="390">
        <v>27</v>
      </c>
      <c r="AL1754" s="333">
        <v>42</v>
      </c>
      <c r="AM1754" s="333">
        <v>8.6614945023148149</v>
      </c>
      <c r="AN1754" s="440">
        <v>72.694166666666675</v>
      </c>
      <c r="AO1754" s="389">
        <v>30.385416666666668</v>
      </c>
      <c r="AP1754" s="390">
        <v>6.125</v>
      </c>
      <c r="AQ1754" s="387">
        <v>1</v>
      </c>
      <c r="AR1754" s="387">
        <v>1</v>
      </c>
      <c r="AS1754" s="387">
        <v>0</v>
      </c>
      <c r="AT1754" s="387">
        <v>0</v>
      </c>
      <c r="AU1754" s="387">
        <v>3</v>
      </c>
      <c r="AV1754" s="387">
        <v>3</v>
      </c>
      <c r="AW1754" s="350">
        <v>1</v>
      </c>
      <c r="AX1754" s="391">
        <v>1</v>
      </c>
      <c r="AY1754" s="83">
        <v>15</v>
      </c>
      <c r="AZ1754" s="5">
        <v>0</v>
      </c>
      <c r="BA1754" s="5" t="s">
        <v>1537</v>
      </c>
      <c r="BB1754" s="5" t="s">
        <v>1537</v>
      </c>
      <c r="BC1754" s="5" t="s">
        <v>1537</v>
      </c>
      <c r="BD1754" s="4" t="s">
        <v>3612</v>
      </c>
      <c r="BE1754" s="5">
        <v>0</v>
      </c>
      <c r="BF1754" s="5">
        <v>0</v>
      </c>
      <c r="BG1754" s="5">
        <v>1</v>
      </c>
      <c r="BH1754" s="354" t="s">
        <v>1537</v>
      </c>
      <c r="BI1754" s="289"/>
      <c r="BJ1754" s="297">
        <v>14</v>
      </c>
      <c r="BK1754" s="297">
        <v>29</v>
      </c>
    </row>
    <row r="1755" spans="1:63" x14ac:dyDescent="0.2">
      <c r="A1755" s="293" t="s">
        <v>627</v>
      </c>
      <c r="B1755" s="288" t="s">
        <v>2701</v>
      </c>
      <c r="C1755" s="340">
        <v>177</v>
      </c>
      <c r="D1755" s="341">
        <v>208</v>
      </c>
      <c r="E1755" s="341">
        <v>227</v>
      </c>
      <c r="F1755" s="341">
        <v>232</v>
      </c>
      <c r="G1755" s="341">
        <v>237</v>
      </c>
      <c r="H1755" s="341">
        <v>260</v>
      </c>
      <c r="I1755" s="342">
        <v>298</v>
      </c>
      <c r="J1755" s="340">
        <v>10</v>
      </c>
      <c r="K1755" s="341">
        <v>19</v>
      </c>
      <c r="L1755" s="341">
        <v>40</v>
      </c>
      <c r="M1755" s="341">
        <v>80</v>
      </c>
      <c r="N1755" s="340">
        <v>177</v>
      </c>
      <c r="O1755" s="341">
        <v>255</v>
      </c>
      <c r="P1755" s="341">
        <v>274</v>
      </c>
      <c r="Q1755" s="343">
        <v>255</v>
      </c>
      <c r="R1755" s="344">
        <v>274</v>
      </c>
      <c r="S1755" s="344">
        <v>303</v>
      </c>
      <c r="T1755" s="344">
        <v>310</v>
      </c>
      <c r="U1755" s="344">
        <v>322</v>
      </c>
      <c r="V1755" s="344">
        <v>322</v>
      </c>
      <c r="W1755" s="344">
        <v>25</v>
      </c>
      <c r="X1755" s="383">
        <v>28</v>
      </c>
      <c r="Y1755" s="384">
        <v>0.12</v>
      </c>
      <c r="Z1755" s="384">
        <v>0.25</v>
      </c>
      <c r="AA1755" s="384">
        <v>0.25</v>
      </c>
      <c r="AB1755" s="346">
        <v>0</v>
      </c>
      <c r="AC1755" s="385">
        <v>0</v>
      </c>
      <c r="AD1755" s="385">
        <v>22</v>
      </c>
      <c r="AE1755" s="385">
        <v>0</v>
      </c>
      <c r="AF1755" s="200">
        <v>1</v>
      </c>
      <c r="AG1755" s="333" t="s">
        <v>2723</v>
      </c>
      <c r="AH1755" s="386" t="s">
        <v>2538</v>
      </c>
      <c r="AI1755" s="387" t="s">
        <v>2698</v>
      </c>
      <c r="AJ1755" s="386">
        <v>12</v>
      </c>
      <c r="AK1755" s="390">
        <v>30</v>
      </c>
      <c r="AL1755" s="333">
        <v>30</v>
      </c>
      <c r="AM1755" s="333">
        <v>6.8841507523148149</v>
      </c>
      <c r="AN1755" s="440">
        <v>58.521666666666675</v>
      </c>
      <c r="AO1755" s="389">
        <v>25.020833333333336</v>
      </c>
      <c r="AP1755" s="390">
        <v>5</v>
      </c>
      <c r="AQ1755" s="387">
        <v>1</v>
      </c>
      <c r="AR1755" s="387">
        <v>1</v>
      </c>
      <c r="AS1755" s="387">
        <v>0</v>
      </c>
      <c r="AT1755" s="387">
        <v>0</v>
      </c>
      <c r="AU1755" s="387">
        <v>2</v>
      </c>
      <c r="AV1755" s="387">
        <v>2</v>
      </c>
      <c r="AW1755" s="350">
        <v>1</v>
      </c>
      <c r="AX1755" s="391">
        <v>1</v>
      </c>
      <c r="AY1755" s="83">
        <v>13</v>
      </c>
      <c r="AZ1755" s="5">
        <v>0</v>
      </c>
      <c r="BA1755" s="5" t="s">
        <v>1537</v>
      </c>
      <c r="BB1755" s="5" t="s">
        <v>1537</v>
      </c>
      <c r="BC1755" s="5" t="s">
        <v>1537</v>
      </c>
      <c r="BD1755" s="4" t="s">
        <v>3612</v>
      </c>
      <c r="BE1755" s="5">
        <v>0</v>
      </c>
      <c r="BF1755" s="5">
        <v>0</v>
      </c>
      <c r="BG1755" s="5">
        <v>1</v>
      </c>
      <c r="BH1755" s="354" t="s">
        <v>1537</v>
      </c>
      <c r="BI1755" s="289"/>
      <c r="BJ1755" s="297">
        <v>10</v>
      </c>
      <c r="BK1755" s="297">
        <v>24</v>
      </c>
    </row>
    <row r="1756" spans="1:63" x14ac:dyDescent="0.2">
      <c r="A1756" s="293" t="s">
        <v>635</v>
      </c>
      <c r="B1756" s="288" t="s">
        <v>2709</v>
      </c>
      <c r="C1756" s="340">
        <v>187</v>
      </c>
      <c r="D1756" s="341">
        <v>222</v>
      </c>
      <c r="E1756" s="341">
        <v>245</v>
      </c>
      <c r="F1756" s="341">
        <v>250</v>
      </c>
      <c r="G1756" s="341">
        <v>256</v>
      </c>
      <c r="H1756" s="341">
        <v>283</v>
      </c>
      <c r="I1756" s="342">
        <v>329</v>
      </c>
      <c r="J1756" s="340">
        <v>12</v>
      </c>
      <c r="K1756" s="341">
        <v>24</v>
      </c>
      <c r="L1756" s="341">
        <v>47</v>
      </c>
      <c r="M1756" s="341">
        <v>96</v>
      </c>
      <c r="N1756" s="340">
        <v>187</v>
      </c>
      <c r="O1756" s="341">
        <v>281</v>
      </c>
      <c r="P1756" s="341">
        <v>301</v>
      </c>
      <c r="Q1756" s="343">
        <v>281</v>
      </c>
      <c r="R1756" s="344">
        <v>301</v>
      </c>
      <c r="S1756" s="344">
        <v>332</v>
      </c>
      <c r="T1756" s="344">
        <v>359</v>
      </c>
      <c r="U1756" s="344">
        <v>352</v>
      </c>
      <c r="V1756" s="344">
        <v>352</v>
      </c>
      <c r="W1756" s="344">
        <v>25</v>
      </c>
      <c r="X1756" s="383">
        <v>28</v>
      </c>
      <c r="Y1756" s="384">
        <v>0.12</v>
      </c>
      <c r="Z1756" s="384">
        <v>0.25</v>
      </c>
      <c r="AA1756" s="384">
        <v>0.25</v>
      </c>
      <c r="AB1756" s="346">
        <v>0</v>
      </c>
      <c r="AC1756" s="385">
        <v>0</v>
      </c>
      <c r="AD1756" s="385">
        <v>22</v>
      </c>
      <c r="AE1756" s="385">
        <v>0</v>
      </c>
      <c r="AF1756" s="200">
        <v>1</v>
      </c>
      <c r="AG1756" s="333" t="s">
        <v>2723</v>
      </c>
      <c r="AH1756" s="386" t="s">
        <v>2538</v>
      </c>
      <c r="AI1756" s="387" t="s">
        <v>2698</v>
      </c>
      <c r="AJ1756" s="386">
        <v>12</v>
      </c>
      <c r="AK1756" s="390">
        <v>30</v>
      </c>
      <c r="AL1756" s="333">
        <v>36</v>
      </c>
      <c r="AM1756" s="333">
        <v>8.2496021412037042</v>
      </c>
      <c r="AN1756" s="440">
        <v>65.74666666666667</v>
      </c>
      <c r="AO1756" s="389">
        <v>27.645833333333336</v>
      </c>
      <c r="AP1756" s="390">
        <v>6</v>
      </c>
      <c r="AQ1756" s="387">
        <v>1</v>
      </c>
      <c r="AR1756" s="387">
        <v>1</v>
      </c>
      <c r="AS1756" s="387">
        <v>0</v>
      </c>
      <c r="AT1756" s="387">
        <v>0</v>
      </c>
      <c r="AU1756" s="387">
        <v>2</v>
      </c>
      <c r="AV1756" s="387">
        <v>2</v>
      </c>
      <c r="AW1756" s="350">
        <v>1</v>
      </c>
      <c r="AX1756" s="391">
        <v>1</v>
      </c>
      <c r="AY1756" s="83">
        <v>13</v>
      </c>
      <c r="AZ1756" s="5">
        <v>0</v>
      </c>
      <c r="BA1756" s="5" t="s">
        <v>1537</v>
      </c>
      <c r="BB1756" s="5" t="s">
        <v>1537</v>
      </c>
      <c r="BC1756" s="5" t="s">
        <v>1537</v>
      </c>
      <c r="BD1756" s="4" t="s">
        <v>3612</v>
      </c>
      <c r="BE1756" s="5">
        <v>0</v>
      </c>
      <c r="BF1756" s="5">
        <v>0</v>
      </c>
      <c r="BG1756" s="5">
        <v>1</v>
      </c>
      <c r="BH1756" s="354" t="s">
        <v>1537</v>
      </c>
      <c r="BI1756" s="289"/>
      <c r="BJ1756" s="297">
        <v>12</v>
      </c>
      <c r="BK1756" s="297">
        <v>26</v>
      </c>
    </row>
    <row r="1757" spans="1:63" x14ac:dyDescent="0.2">
      <c r="A1757" s="293" t="s">
        <v>5372</v>
      </c>
      <c r="B1757" s="288" t="s">
        <v>5373</v>
      </c>
      <c r="C1757" s="340">
        <v>209</v>
      </c>
      <c r="D1757" s="341">
        <v>251</v>
      </c>
      <c r="E1757" s="341">
        <v>277</v>
      </c>
      <c r="F1757" s="341">
        <v>283</v>
      </c>
      <c r="G1757" s="341">
        <v>290</v>
      </c>
      <c r="H1757" s="341">
        <v>319</v>
      </c>
      <c r="I1757" s="342">
        <v>372</v>
      </c>
      <c r="J1757" s="340">
        <v>14</v>
      </c>
      <c r="K1757" s="341">
        <v>27</v>
      </c>
      <c r="L1757" s="341">
        <v>55</v>
      </c>
      <c r="M1757" s="341">
        <v>111</v>
      </c>
      <c r="N1757" s="340">
        <v>209</v>
      </c>
      <c r="O1757" s="341">
        <v>313</v>
      </c>
      <c r="P1757" s="341">
        <v>339</v>
      </c>
      <c r="Q1757" s="343">
        <v>313</v>
      </c>
      <c r="R1757" s="344">
        <v>339</v>
      </c>
      <c r="S1757" s="344">
        <v>376</v>
      </c>
      <c r="T1757" s="344">
        <v>391</v>
      </c>
      <c r="U1757" s="344">
        <v>396</v>
      </c>
      <c r="V1757" s="344">
        <v>396</v>
      </c>
      <c r="W1757" s="344">
        <v>25</v>
      </c>
      <c r="X1757" s="383">
        <v>28</v>
      </c>
      <c r="Y1757" s="384">
        <v>0.12</v>
      </c>
      <c r="Z1757" s="384">
        <v>0.25</v>
      </c>
      <c r="AA1757" s="384">
        <v>0.25</v>
      </c>
      <c r="AB1757" s="346">
        <v>0</v>
      </c>
      <c r="AC1757" s="385"/>
      <c r="AD1757" s="385">
        <v>33</v>
      </c>
      <c r="AE1757" s="385">
        <v>0</v>
      </c>
      <c r="AF1757" s="200">
        <v>1</v>
      </c>
      <c r="AG1757" s="333" t="s">
        <v>2723</v>
      </c>
      <c r="AH1757" s="386" t="s">
        <v>2538</v>
      </c>
      <c r="AI1757" s="387" t="s">
        <v>2698</v>
      </c>
      <c r="AJ1757" s="386">
        <v>12</v>
      </c>
      <c r="AK1757" s="390">
        <v>30</v>
      </c>
      <c r="AL1757" s="333">
        <v>39</v>
      </c>
      <c r="AM1757" s="333">
        <v>8.2496021412037042</v>
      </c>
      <c r="AN1757" s="440">
        <v>65.74666666666667</v>
      </c>
      <c r="AO1757" s="389">
        <v>27.645833333333336</v>
      </c>
      <c r="AP1757" s="390">
        <v>6</v>
      </c>
      <c r="AQ1757" s="387">
        <v>1</v>
      </c>
      <c r="AR1757" s="387">
        <v>1</v>
      </c>
      <c r="AS1757" s="387">
        <v>0</v>
      </c>
      <c r="AT1757" s="387">
        <v>0</v>
      </c>
      <c r="AU1757" s="387">
        <v>2</v>
      </c>
      <c r="AV1757" s="387">
        <v>2</v>
      </c>
      <c r="AW1757" s="350">
        <v>1</v>
      </c>
      <c r="AX1757" s="391">
        <v>1</v>
      </c>
      <c r="AY1757" s="83">
        <v>13</v>
      </c>
      <c r="AZ1757" s="5">
        <v>0</v>
      </c>
      <c r="BA1757" s="5" t="s">
        <v>1537</v>
      </c>
      <c r="BB1757" s="5" t="s">
        <v>1537</v>
      </c>
      <c r="BC1757" s="5" t="s">
        <v>1537</v>
      </c>
      <c r="BD1757" s="4" t="s">
        <v>3612</v>
      </c>
      <c r="BE1757" s="5">
        <v>0</v>
      </c>
      <c r="BF1757" s="5">
        <v>0</v>
      </c>
      <c r="BG1757" s="5">
        <v>1</v>
      </c>
      <c r="BH1757" s="354" t="s">
        <v>1537</v>
      </c>
      <c r="BI1757" s="289"/>
      <c r="BJ1757" s="297">
        <v>14</v>
      </c>
      <c r="BK1757" s="297">
        <v>29</v>
      </c>
    </row>
    <row r="1758" spans="1:63" x14ac:dyDescent="0.2">
      <c r="A1758" s="293" t="s">
        <v>643</v>
      </c>
      <c r="B1758" s="288" t="s">
        <v>2717</v>
      </c>
      <c r="C1758" s="340">
        <v>217</v>
      </c>
      <c r="D1758" s="341">
        <v>260</v>
      </c>
      <c r="E1758" s="341">
        <v>287</v>
      </c>
      <c r="F1758" s="341">
        <v>293</v>
      </c>
      <c r="G1758" s="341">
        <v>300</v>
      </c>
      <c r="H1758" s="341">
        <v>331</v>
      </c>
      <c r="I1758" s="342">
        <v>386</v>
      </c>
      <c r="J1758" s="340">
        <v>14</v>
      </c>
      <c r="K1758" s="341">
        <v>28</v>
      </c>
      <c r="L1758" s="341">
        <v>57</v>
      </c>
      <c r="M1758" s="341">
        <v>115</v>
      </c>
      <c r="N1758" s="340">
        <v>217</v>
      </c>
      <c r="O1758" s="341">
        <v>324</v>
      </c>
      <c r="P1758" s="341">
        <v>351</v>
      </c>
      <c r="Q1758" s="343">
        <v>324</v>
      </c>
      <c r="R1758" s="344">
        <v>351</v>
      </c>
      <c r="S1758" s="344">
        <v>390</v>
      </c>
      <c r="T1758" s="344">
        <v>405</v>
      </c>
      <c r="U1758" s="344">
        <v>410</v>
      </c>
      <c r="V1758" s="344">
        <v>410</v>
      </c>
      <c r="W1758" s="344">
        <v>25</v>
      </c>
      <c r="X1758" s="383">
        <v>28</v>
      </c>
      <c r="Y1758" s="384">
        <v>0.12</v>
      </c>
      <c r="Z1758" s="384">
        <v>0.25</v>
      </c>
      <c r="AA1758" s="384">
        <v>0.25</v>
      </c>
      <c r="AB1758" s="346">
        <v>0</v>
      </c>
      <c r="AC1758" s="385">
        <v>0</v>
      </c>
      <c r="AD1758" s="385">
        <v>33</v>
      </c>
      <c r="AE1758" s="385">
        <v>0</v>
      </c>
      <c r="AF1758" s="200">
        <v>1</v>
      </c>
      <c r="AG1758" s="333" t="s">
        <v>2723</v>
      </c>
      <c r="AH1758" s="386" t="s">
        <v>2538</v>
      </c>
      <c r="AI1758" s="387" t="s">
        <v>2698</v>
      </c>
      <c r="AJ1758" s="386">
        <v>12</v>
      </c>
      <c r="AK1758" s="390">
        <v>30</v>
      </c>
      <c r="AL1758" s="333">
        <v>42</v>
      </c>
      <c r="AM1758" s="333">
        <v>9.6150535300925934</v>
      </c>
      <c r="AN1758" s="440">
        <v>78.899166666666687</v>
      </c>
      <c r="AO1758" s="389">
        <v>32.447916666666671</v>
      </c>
      <c r="AP1758" s="390">
        <v>7</v>
      </c>
      <c r="AQ1758" s="387">
        <v>1</v>
      </c>
      <c r="AR1758" s="387">
        <v>1</v>
      </c>
      <c r="AS1758" s="387">
        <v>0</v>
      </c>
      <c r="AT1758" s="387">
        <v>0</v>
      </c>
      <c r="AU1758" s="387">
        <v>3</v>
      </c>
      <c r="AV1758" s="387">
        <v>3</v>
      </c>
      <c r="AW1758" s="350">
        <v>1</v>
      </c>
      <c r="AX1758" s="391">
        <v>1</v>
      </c>
      <c r="AY1758" s="83">
        <v>15</v>
      </c>
      <c r="AZ1758" s="5">
        <v>0</v>
      </c>
      <c r="BA1758" s="5" t="s">
        <v>1537</v>
      </c>
      <c r="BB1758" s="5" t="s">
        <v>1537</v>
      </c>
      <c r="BC1758" s="5" t="s">
        <v>1537</v>
      </c>
      <c r="BD1758" s="4" t="s">
        <v>3612</v>
      </c>
      <c r="BE1758" s="5">
        <v>0</v>
      </c>
      <c r="BF1758" s="5">
        <v>0</v>
      </c>
      <c r="BG1758" s="5">
        <v>1</v>
      </c>
      <c r="BH1758" s="354" t="s">
        <v>1537</v>
      </c>
      <c r="BI1758" s="289"/>
      <c r="BJ1758" s="297">
        <v>14</v>
      </c>
      <c r="BK1758" s="297">
        <v>30</v>
      </c>
    </row>
    <row r="1759" spans="1:63" x14ac:dyDescent="0.2">
      <c r="A1759" s="293" t="s">
        <v>628</v>
      </c>
      <c r="B1759" s="288" t="s">
        <v>2702</v>
      </c>
      <c r="C1759" s="340">
        <v>181</v>
      </c>
      <c r="D1759" s="341">
        <v>215</v>
      </c>
      <c r="E1759" s="341">
        <v>239</v>
      </c>
      <c r="F1759" s="341">
        <v>243</v>
      </c>
      <c r="G1759" s="341">
        <v>250</v>
      </c>
      <c r="H1759" s="341">
        <v>275</v>
      </c>
      <c r="I1759" s="342">
        <v>320</v>
      </c>
      <c r="J1759" s="340">
        <v>10</v>
      </c>
      <c r="K1759" s="341">
        <v>19</v>
      </c>
      <c r="L1759" s="341">
        <v>44</v>
      </c>
      <c r="M1759" s="341">
        <v>90</v>
      </c>
      <c r="N1759" s="340">
        <v>181</v>
      </c>
      <c r="O1759" s="341">
        <v>271</v>
      </c>
      <c r="P1759" s="341">
        <v>292</v>
      </c>
      <c r="Q1759" s="343">
        <v>271</v>
      </c>
      <c r="R1759" s="344">
        <v>292</v>
      </c>
      <c r="S1759" s="344">
        <v>315</v>
      </c>
      <c r="T1759" s="344">
        <v>317</v>
      </c>
      <c r="U1759" s="344">
        <v>334</v>
      </c>
      <c r="V1759" s="344">
        <v>334</v>
      </c>
      <c r="W1759" s="344">
        <v>25</v>
      </c>
      <c r="X1759" s="383">
        <v>28</v>
      </c>
      <c r="Y1759" s="384">
        <v>0.12</v>
      </c>
      <c r="Z1759" s="384">
        <v>0.25</v>
      </c>
      <c r="AA1759" s="384">
        <v>0.25</v>
      </c>
      <c r="AB1759" s="346">
        <v>0</v>
      </c>
      <c r="AC1759" s="385">
        <v>0</v>
      </c>
      <c r="AD1759" s="385">
        <v>22</v>
      </c>
      <c r="AE1759" s="385">
        <v>0</v>
      </c>
      <c r="AF1759" s="200">
        <v>1</v>
      </c>
      <c r="AG1759" s="333" t="s">
        <v>2723</v>
      </c>
      <c r="AH1759" s="386" t="s">
        <v>2538</v>
      </c>
      <c r="AI1759" s="387" t="s">
        <v>2698</v>
      </c>
      <c r="AJ1759" s="386">
        <v>12</v>
      </c>
      <c r="AK1759" s="390">
        <v>33</v>
      </c>
      <c r="AL1759" s="333">
        <v>30</v>
      </c>
      <c r="AM1759" s="333">
        <v>7.5668764467592595</v>
      </c>
      <c r="AN1759" s="440">
        <v>63.181666666666679</v>
      </c>
      <c r="AO1759" s="389">
        <v>26.604166666666668</v>
      </c>
      <c r="AP1759" s="390">
        <v>5.625</v>
      </c>
      <c r="AQ1759" s="387">
        <v>1</v>
      </c>
      <c r="AR1759" s="387">
        <v>1</v>
      </c>
      <c r="AS1759" s="387">
        <v>0</v>
      </c>
      <c r="AT1759" s="387">
        <v>0</v>
      </c>
      <c r="AU1759" s="387">
        <v>2</v>
      </c>
      <c r="AV1759" s="387">
        <v>2</v>
      </c>
      <c r="AW1759" s="350">
        <v>1</v>
      </c>
      <c r="AX1759" s="391">
        <v>1</v>
      </c>
      <c r="AY1759" s="83">
        <v>13</v>
      </c>
      <c r="AZ1759" s="5">
        <v>0</v>
      </c>
      <c r="BA1759" s="5" t="s">
        <v>1537</v>
      </c>
      <c r="BB1759" s="5" t="s">
        <v>1537</v>
      </c>
      <c r="BC1759" s="5" t="s">
        <v>1537</v>
      </c>
      <c r="BD1759" s="4" t="s">
        <v>3612</v>
      </c>
      <c r="BE1759" s="5">
        <v>0</v>
      </c>
      <c r="BF1759" s="5">
        <v>0</v>
      </c>
      <c r="BG1759" s="5">
        <v>1</v>
      </c>
      <c r="BH1759" s="354" t="s">
        <v>1537</v>
      </c>
      <c r="BI1759" s="289"/>
      <c r="BJ1759" s="297">
        <v>10</v>
      </c>
      <c r="BK1759" s="297">
        <v>25</v>
      </c>
    </row>
    <row r="1760" spans="1:63" x14ac:dyDescent="0.2">
      <c r="A1760" s="293" t="s">
        <v>636</v>
      </c>
      <c r="B1760" s="288" t="s">
        <v>2710</v>
      </c>
      <c r="C1760" s="340">
        <v>194</v>
      </c>
      <c r="D1760" s="341">
        <v>236</v>
      </c>
      <c r="E1760" s="341">
        <v>262</v>
      </c>
      <c r="F1760" s="341">
        <v>268</v>
      </c>
      <c r="G1760" s="341">
        <v>276</v>
      </c>
      <c r="H1760" s="341">
        <v>303</v>
      </c>
      <c r="I1760" s="342">
        <v>358</v>
      </c>
      <c r="J1760" s="340">
        <v>12</v>
      </c>
      <c r="K1760" s="341">
        <v>24</v>
      </c>
      <c r="L1760" s="341">
        <v>52</v>
      </c>
      <c r="M1760" s="341">
        <v>108</v>
      </c>
      <c r="N1760" s="340">
        <v>194</v>
      </c>
      <c r="O1760" s="341">
        <v>305</v>
      </c>
      <c r="P1760" s="341">
        <v>330</v>
      </c>
      <c r="Q1760" s="343">
        <v>305</v>
      </c>
      <c r="R1760" s="344">
        <v>330</v>
      </c>
      <c r="S1760" s="344">
        <v>353</v>
      </c>
      <c r="T1760" s="344">
        <v>369</v>
      </c>
      <c r="U1760" s="344">
        <v>372</v>
      </c>
      <c r="V1760" s="344">
        <v>372</v>
      </c>
      <c r="W1760" s="344">
        <v>25</v>
      </c>
      <c r="X1760" s="383">
        <v>28</v>
      </c>
      <c r="Y1760" s="384">
        <v>0.12</v>
      </c>
      <c r="Z1760" s="384">
        <v>0.25</v>
      </c>
      <c r="AA1760" s="384">
        <v>0.25</v>
      </c>
      <c r="AB1760" s="346">
        <v>0</v>
      </c>
      <c r="AC1760" s="385">
        <v>0</v>
      </c>
      <c r="AD1760" s="385">
        <v>22</v>
      </c>
      <c r="AE1760" s="385">
        <v>0</v>
      </c>
      <c r="AF1760" s="200">
        <v>1</v>
      </c>
      <c r="AG1760" s="333" t="s">
        <v>2723</v>
      </c>
      <c r="AH1760" s="386" t="s">
        <v>2538</v>
      </c>
      <c r="AI1760" s="387" t="s">
        <v>2698</v>
      </c>
      <c r="AJ1760" s="386">
        <v>12</v>
      </c>
      <c r="AK1760" s="390">
        <v>33</v>
      </c>
      <c r="AL1760" s="333">
        <v>36</v>
      </c>
      <c r="AM1760" s="333">
        <v>9.0677445023148149</v>
      </c>
      <c r="AN1760" s="440">
        <v>70.876666666666665</v>
      </c>
      <c r="AO1760" s="389">
        <v>29.354166666666668</v>
      </c>
      <c r="AP1760" s="390">
        <v>6.75</v>
      </c>
      <c r="AQ1760" s="387">
        <v>1</v>
      </c>
      <c r="AR1760" s="387">
        <v>1</v>
      </c>
      <c r="AS1760" s="387">
        <v>0</v>
      </c>
      <c r="AT1760" s="387">
        <v>0</v>
      </c>
      <c r="AU1760" s="387">
        <v>2</v>
      </c>
      <c r="AV1760" s="387">
        <v>2</v>
      </c>
      <c r="AW1760" s="350">
        <v>1</v>
      </c>
      <c r="AX1760" s="391">
        <v>1</v>
      </c>
      <c r="AY1760" s="83">
        <v>13</v>
      </c>
      <c r="AZ1760" s="5">
        <v>0</v>
      </c>
      <c r="BA1760" s="5" t="s">
        <v>1537</v>
      </c>
      <c r="BB1760" s="5" t="s">
        <v>1537</v>
      </c>
      <c r="BC1760" s="5" t="s">
        <v>1537</v>
      </c>
      <c r="BD1760" s="4" t="s">
        <v>3612</v>
      </c>
      <c r="BE1760" s="5">
        <v>0</v>
      </c>
      <c r="BF1760" s="5">
        <v>0</v>
      </c>
      <c r="BG1760" s="5">
        <v>1</v>
      </c>
      <c r="BH1760" s="354" t="s">
        <v>1537</v>
      </c>
      <c r="BI1760" s="289"/>
      <c r="BJ1760" s="297">
        <v>12</v>
      </c>
      <c r="BK1760" s="297">
        <v>28</v>
      </c>
    </row>
    <row r="1761" spans="1:63" x14ac:dyDescent="0.2">
      <c r="A1761" s="293" t="s">
        <v>5374</v>
      </c>
      <c r="B1761" s="288" t="s">
        <v>5375</v>
      </c>
      <c r="C1761" s="340">
        <v>218</v>
      </c>
      <c r="D1761" s="341">
        <v>264</v>
      </c>
      <c r="E1761" s="341">
        <v>295</v>
      </c>
      <c r="F1761" s="341">
        <v>301</v>
      </c>
      <c r="G1761" s="341">
        <v>310</v>
      </c>
      <c r="H1761" s="341">
        <v>342</v>
      </c>
      <c r="I1761" s="342">
        <v>404</v>
      </c>
      <c r="J1761" s="340">
        <v>14</v>
      </c>
      <c r="K1761" s="341">
        <v>27</v>
      </c>
      <c r="L1761" s="341">
        <v>62</v>
      </c>
      <c r="M1761" s="341">
        <v>125</v>
      </c>
      <c r="N1761" s="340">
        <v>218</v>
      </c>
      <c r="O1761" s="341">
        <v>339</v>
      </c>
      <c r="P1761" s="341">
        <v>365</v>
      </c>
      <c r="Q1761" s="343">
        <v>339</v>
      </c>
      <c r="R1761" s="344">
        <v>365</v>
      </c>
      <c r="S1761" s="344">
        <v>394</v>
      </c>
      <c r="T1761" s="344">
        <v>401</v>
      </c>
      <c r="U1761" s="344">
        <v>414</v>
      </c>
      <c r="V1761" s="344">
        <v>414</v>
      </c>
      <c r="W1761" s="344">
        <v>25</v>
      </c>
      <c r="X1761" s="383">
        <v>28</v>
      </c>
      <c r="Y1761" s="384">
        <v>0.12</v>
      </c>
      <c r="Z1761" s="384">
        <v>0.25</v>
      </c>
      <c r="AA1761" s="384">
        <v>0.25</v>
      </c>
      <c r="AB1761" s="346">
        <v>0</v>
      </c>
      <c r="AC1761" s="385"/>
      <c r="AD1761" s="385">
        <v>33</v>
      </c>
      <c r="AE1761" s="385">
        <v>0</v>
      </c>
      <c r="AF1761" s="200">
        <v>1</v>
      </c>
      <c r="AG1761" s="333" t="s">
        <v>2723</v>
      </c>
      <c r="AH1761" s="386" t="s">
        <v>2538</v>
      </c>
      <c r="AI1761" s="387" t="s">
        <v>2698</v>
      </c>
      <c r="AJ1761" s="386">
        <v>12</v>
      </c>
      <c r="AK1761" s="390">
        <v>33</v>
      </c>
      <c r="AL1761" s="333">
        <v>39</v>
      </c>
      <c r="AM1761" s="333">
        <v>9.0677445023148149</v>
      </c>
      <c r="AN1761" s="440">
        <v>70.876666666666665</v>
      </c>
      <c r="AO1761" s="389">
        <v>29.354166666666668</v>
      </c>
      <c r="AP1761" s="390">
        <v>6.75</v>
      </c>
      <c r="AQ1761" s="387">
        <v>1</v>
      </c>
      <c r="AR1761" s="387">
        <v>1</v>
      </c>
      <c r="AS1761" s="387">
        <v>0</v>
      </c>
      <c r="AT1761" s="387">
        <v>0</v>
      </c>
      <c r="AU1761" s="387">
        <v>2</v>
      </c>
      <c r="AV1761" s="387">
        <v>2</v>
      </c>
      <c r="AW1761" s="350">
        <v>1</v>
      </c>
      <c r="AX1761" s="391">
        <v>1</v>
      </c>
      <c r="AY1761" s="83">
        <v>13</v>
      </c>
      <c r="AZ1761" s="5">
        <v>0</v>
      </c>
      <c r="BA1761" s="5" t="s">
        <v>1537</v>
      </c>
      <c r="BB1761" s="5" t="s">
        <v>1537</v>
      </c>
      <c r="BC1761" s="5" t="s">
        <v>1537</v>
      </c>
      <c r="BD1761" s="4" t="s">
        <v>3612</v>
      </c>
      <c r="BE1761" s="5">
        <v>0</v>
      </c>
      <c r="BF1761" s="5">
        <v>0</v>
      </c>
      <c r="BG1761" s="5">
        <v>1</v>
      </c>
      <c r="BH1761" s="354" t="s">
        <v>1537</v>
      </c>
      <c r="BI1761" s="289"/>
      <c r="BJ1761" s="297">
        <v>14</v>
      </c>
      <c r="BK1761" s="297">
        <v>31</v>
      </c>
    </row>
    <row r="1762" spans="1:63" x14ac:dyDescent="0.2">
      <c r="A1762" s="293" t="s">
        <v>644</v>
      </c>
      <c r="B1762" s="288" t="s">
        <v>2718</v>
      </c>
      <c r="C1762" s="340">
        <v>226</v>
      </c>
      <c r="D1762" s="341">
        <v>274</v>
      </c>
      <c r="E1762" s="341">
        <v>306</v>
      </c>
      <c r="F1762" s="341">
        <v>312</v>
      </c>
      <c r="G1762" s="341">
        <v>321</v>
      </c>
      <c r="H1762" s="341">
        <v>354</v>
      </c>
      <c r="I1762" s="342">
        <v>419</v>
      </c>
      <c r="J1762" s="340">
        <v>14</v>
      </c>
      <c r="K1762" s="341">
        <v>28</v>
      </c>
      <c r="L1762" s="341">
        <v>64</v>
      </c>
      <c r="M1762" s="341">
        <v>130</v>
      </c>
      <c r="N1762" s="340">
        <v>226</v>
      </c>
      <c r="O1762" s="341">
        <v>351</v>
      </c>
      <c r="P1762" s="341">
        <v>378</v>
      </c>
      <c r="Q1762" s="343">
        <v>351</v>
      </c>
      <c r="R1762" s="344">
        <v>378</v>
      </c>
      <c r="S1762" s="344">
        <v>408</v>
      </c>
      <c r="T1762" s="344">
        <v>416</v>
      </c>
      <c r="U1762" s="344">
        <v>429</v>
      </c>
      <c r="V1762" s="344">
        <v>429</v>
      </c>
      <c r="W1762" s="344">
        <v>25</v>
      </c>
      <c r="X1762" s="383">
        <v>28</v>
      </c>
      <c r="Y1762" s="384">
        <v>0.12</v>
      </c>
      <c r="Z1762" s="384">
        <v>0.25</v>
      </c>
      <c r="AA1762" s="384">
        <v>0.25</v>
      </c>
      <c r="AB1762" s="346">
        <v>0</v>
      </c>
      <c r="AC1762" s="385">
        <v>0</v>
      </c>
      <c r="AD1762" s="385">
        <v>33</v>
      </c>
      <c r="AE1762" s="385">
        <v>0</v>
      </c>
      <c r="AF1762" s="200">
        <v>1</v>
      </c>
      <c r="AG1762" s="333" t="s">
        <v>2723</v>
      </c>
      <c r="AH1762" s="386" t="s">
        <v>2538</v>
      </c>
      <c r="AI1762" s="387" t="s">
        <v>2698</v>
      </c>
      <c r="AJ1762" s="386">
        <v>12</v>
      </c>
      <c r="AK1762" s="390">
        <v>33</v>
      </c>
      <c r="AL1762" s="333">
        <v>42</v>
      </c>
      <c r="AM1762" s="333">
        <v>10.56861255787037</v>
      </c>
      <c r="AN1762" s="440">
        <v>85.104166666666686</v>
      </c>
      <c r="AO1762" s="389">
        <v>34.510416666666671</v>
      </c>
      <c r="AP1762" s="390">
        <v>7.875</v>
      </c>
      <c r="AQ1762" s="387">
        <v>1</v>
      </c>
      <c r="AR1762" s="387">
        <v>1</v>
      </c>
      <c r="AS1762" s="387">
        <v>0</v>
      </c>
      <c r="AT1762" s="387">
        <v>0</v>
      </c>
      <c r="AU1762" s="387">
        <v>3</v>
      </c>
      <c r="AV1762" s="387">
        <v>3</v>
      </c>
      <c r="AW1762" s="350">
        <v>1</v>
      </c>
      <c r="AX1762" s="391">
        <v>1</v>
      </c>
      <c r="AY1762" s="83">
        <v>15</v>
      </c>
      <c r="AZ1762" s="5">
        <v>0</v>
      </c>
      <c r="BA1762" s="5" t="s">
        <v>1537</v>
      </c>
      <c r="BB1762" s="5" t="s">
        <v>1537</v>
      </c>
      <c r="BC1762" s="5" t="s">
        <v>1537</v>
      </c>
      <c r="BD1762" s="4" t="s">
        <v>3612</v>
      </c>
      <c r="BE1762" s="5">
        <v>0</v>
      </c>
      <c r="BF1762" s="5">
        <v>0</v>
      </c>
      <c r="BG1762" s="5">
        <v>1</v>
      </c>
      <c r="BH1762" s="354" t="s">
        <v>1537</v>
      </c>
      <c r="BI1762" s="289"/>
      <c r="BJ1762" s="297">
        <v>14</v>
      </c>
      <c r="BK1762" s="297">
        <v>33</v>
      </c>
    </row>
    <row r="1763" spans="1:63" x14ac:dyDescent="0.2">
      <c r="A1763" s="293" t="s">
        <v>629</v>
      </c>
      <c r="B1763" s="288" t="s">
        <v>2703</v>
      </c>
      <c r="C1763" s="340">
        <v>190</v>
      </c>
      <c r="D1763" s="341">
        <v>229</v>
      </c>
      <c r="E1763" s="341">
        <v>253</v>
      </c>
      <c r="F1763" s="341">
        <v>258</v>
      </c>
      <c r="G1763" s="341">
        <v>265</v>
      </c>
      <c r="H1763" s="341">
        <v>292</v>
      </c>
      <c r="I1763" s="342">
        <v>343</v>
      </c>
      <c r="J1763" s="340">
        <v>10</v>
      </c>
      <c r="K1763" s="341">
        <v>19</v>
      </c>
      <c r="L1763" s="341">
        <v>48</v>
      </c>
      <c r="M1763" s="341">
        <v>99</v>
      </c>
      <c r="N1763" s="340">
        <v>190</v>
      </c>
      <c r="O1763" s="341">
        <v>296</v>
      </c>
      <c r="P1763" s="341">
        <v>319</v>
      </c>
      <c r="Q1763" s="343">
        <v>296</v>
      </c>
      <c r="R1763" s="344">
        <v>319</v>
      </c>
      <c r="S1763" s="344">
        <v>356</v>
      </c>
      <c r="T1763" s="344">
        <v>339</v>
      </c>
      <c r="U1763" s="344">
        <v>390</v>
      </c>
      <c r="V1763" s="344">
        <v>390</v>
      </c>
      <c r="W1763" s="344">
        <v>25</v>
      </c>
      <c r="X1763" s="383">
        <v>28</v>
      </c>
      <c r="Y1763" s="384">
        <v>0.12</v>
      </c>
      <c r="Z1763" s="384">
        <v>0.25</v>
      </c>
      <c r="AA1763" s="384">
        <v>0.25</v>
      </c>
      <c r="AB1763" s="346">
        <v>0</v>
      </c>
      <c r="AC1763" s="385">
        <v>0</v>
      </c>
      <c r="AD1763" s="385">
        <v>44</v>
      </c>
      <c r="AE1763" s="385">
        <v>0</v>
      </c>
      <c r="AF1763" s="200">
        <v>1</v>
      </c>
      <c r="AG1763" s="333" t="s">
        <v>2723</v>
      </c>
      <c r="AH1763" s="386" t="s">
        <v>2538</v>
      </c>
      <c r="AI1763" s="387" t="s">
        <v>2698</v>
      </c>
      <c r="AJ1763" s="386">
        <v>12</v>
      </c>
      <c r="AK1763" s="390">
        <v>36</v>
      </c>
      <c r="AL1763" s="333">
        <v>30</v>
      </c>
      <c r="AM1763" s="333">
        <v>8.2496021412037042</v>
      </c>
      <c r="AN1763" s="440">
        <v>68.201666666666682</v>
      </c>
      <c r="AO1763" s="389">
        <v>28.1875</v>
      </c>
      <c r="AP1763" s="390">
        <v>6.25</v>
      </c>
      <c r="AQ1763" s="387">
        <v>2</v>
      </c>
      <c r="AR1763" s="387">
        <v>2</v>
      </c>
      <c r="AS1763" s="387">
        <v>0</v>
      </c>
      <c r="AT1763" s="387">
        <v>0</v>
      </c>
      <c r="AU1763" s="387">
        <v>2</v>
      </c>
      <c r="AV1763" s="387">
        <v>4</v>
      </c>
      <c r="AW1763" s="350">
        <v>1</v>
      </c>
      <c r="AX1763" s="391">
        <v>1</v>
      </c>
      <c r="AY1763" s="83">
        <v>14</v>
      </c>
      <c r="AZ1763" s="5">
        <v>0</v>
      </c>
      <c r="BA1763" s="5" t="s">
        <v>1537</v>
      </c>
      <c r="BB1763" s="5" t="s">
        <v>1537</v>
      </c>
      <c r="BC1763" s="5" t="s">
        <v>1537</v>
      </c>
      <c r="BD1763" s="4" t="s">
        <v>3612</v>
      </c>
      <c r="BE1763" s="5">
        <v>0</v>
      </c>
      <c r="BF1763" s="5">
        <v>0</v>
      </c>
      <c r="BG1763" s="5">
        <v>1</v>
      </c>
      <c r="BH1763" s="354" t="s">
        <v>1537</v>
      </c>
      <c r="BI1763" s="289"/>
      <c r="BJ1763" s="297">
        <v>10</v>
      </c>
      <c r="BK1763" s="297">
        <v>27</v>
      </c>
    </row>
    <row r="1764" spans="1:63" x14ac:dyDescent="0.2">
      <c r="A1764" s="293" t="s">
        <v>637</v>
      </c>
      <c r="B1764" s="288" t="s">
        <v>2711</v>
      </c>
      <c r="C1764" s="340">
        <v>205</v>
      </c>
      <c r="D1764" s="341">
        <v>250</v>
      </c>
      <c r="E1764" s="341">
        <v>281</v>
      </c>
      <c r="F1764" s="341">
        <v>287</v>
      </c>
      <c r="G1764" s="341">
        <v>295</v>
      </c>
      <c r="H1764" s="341">
        <v>325</v>
      </c>
      <c r="I1764" s="342">
        <v>386</v>
      </c>
      <c r="J1764" s="340">
        <v>12</v>
      </c>
      <c r="K1764" s="341">
        <v>24</v>
      </c>
      <c r="L1764" s="341">
        <v>60</v>
      </c>
      <c r="M1764" s="341">
        <v>119</v>
      </c>
      <c r="N1764" s="340">
        <v>205</v>
      </c>
      <c r="O1764" s="341">
        <v>332</v>
      </c>
      <c r="P1764" s="341">
        <v>358</v>
      </c>
      <c r="Q1764" s="343">
        <v>332</v>
      </c>
      <c r="R1764" s="344">
        <v>358</v>
      </c>
      <c r="S1764" s="344">
        <v>400</v>
      </c>
      <c r="T1764" s="344">
        <v>396</v>
      </c>
      <c r="U1764" s="344">
        <v>433</v>
      </c>
      <c r="V1764" s="344">
        <v>433</v>
      </c>
      <c r="W1764" s="344">
        <v>25</v>
      </c>
      <c r="X1764" s="383">
        <v>28</v>
      </c>
      <c r="Y1764" s="384">
        <v>0.12</v>
      </c>
      <c r="Z1764" s="384">
        <v>0.25</v>
      </c>
      <c r="AA1764" s="384">
        <v>0.25</v>
      </c>
      <c r="AB1764" s="346">
        <v>0</v>
      </c>
      <c r="AC1764" s="385">
        <v>0</v>
      </c>
      <c r="AD1764" s="385">
        <v>44</v>
      </c>
      <c r="AE1764" s="385">
        <v>0</v>
      </c>
      <c r="AF1764" s="200">
        <v>1</v>
      </c>
      <c r="AG1764" s="333" t="s">
        <v>2723</v>
      </c>
      <c r="AH1764" s="386" t="s">
        <v>2538</v>
      </c>
      <c r="AI1764" s="387" t="s">
        <v>2698</v>
      </c>
      <c r="AJ1764" s="386">
        <v>12</v>
      </c>
      <c r="AK1764" s="390">
        <v>36</v>
      </c>
      <c r="AL1764" s="333">
        <v>36</v>
      </c>
      <c r="AM1764" s="333">
        <v>9.8858868634259256</v>
      </c>
      <c r="AN1764" s="440">
        <v>76.366666666666674</v>
      </c>
      <c r="AO1764" s="389">
        <v>31.0625</v>
      </c>
      <c r="AP1764" s="390">
        <v>7.5</v>
      </c>
      <c r="AQ1764" s="387">
        <v>2</v>
      </c>
      <c r="AR1764" s="387">
        <v>2</v>
      </c>
      <c r="AS1764" s="387">
        <v>0</v>
      </c>
      <c r="AT1764" s="387">
        <v>0</v>
      </c>
      <c r="AU1764" s="387">
        <v>2</v>
      </c>
      <c r="AV1764" s="387">
        <v>4</v>
      </c>
      <c r="AW1764" s="350">
        <v>1</v>
      </c>
      <c r="AX1764" s="391">
        <v>1</v>
      </c>
      <c r="AY1764" s="83">
        <v>14</v>
      </c>
      <c r="AZ1764" s="5">
        <v>0</v>
      </c>
      <c r="BA1764" s="5" t="s">
        <v>1537</v>
      </c>
      <c r="BB1764" s="5" t="s">
        <v>1537</v>
      </c>
      <c r="BC1764" s="5" t="s">
        <v>1537</v>
      </c>
      <c r="BD1764" s="4" t="s">
        <v>3612</v>
      </c>
      <c r="BE1764" s="5">
        <v>0</v>
      </c>
      <c r="BF1764" s="5">
        <v>0</v>
      </c>
      <c r="BG1764" s="5">
        <v>1</v>
      </c>
      <c r="BH1764" s="354" t="s">
        <v>1537</v>
      </c>
      <c r="BI1764" s="289"/>
      <c r="BJ1764" s="297">
        <v>12</v>
      </c>
      <c r="BK1764" s="297">
        <v>30</v>
      </c>
    </row>
    <row r="1765" spans="1:63" x14ac:dyDescent="0.2">
      <c r="A1765" s="293" t="s">
        <v>5376</v>
      </c>
      <c r="B1765" s="288" t="s">
        <v>5377</v>
      </c>
      <c r="C1765" s="340">
        <v>231</v>
      </c>
      <c r="D1765" s="341">
        <v>283</v>
      </c>
      <c r="E1765" s="341">
        <v>318</v>
      </c>
      <c r="F1765" s="341">
        <v>323</v>
      </c>
      <c r="G1765" s="341">
        <v>334</v>
      </c>
      <c r="H1765" s="341">
        <v>368</v>
      </c>
      <c r="I1765" s="342">
        <v>440</v>
      </c>
      <c r="J1765" s="340">
        <v>14</v>
      </c>
      <c r="K1765" s="341">
        <v>27</v>
      </c>
      <c r="L1765" s="341">
        <v>68</v>
      </c>
      <c r="M1765" s="341">
        <v>138</v>
      </c>
      <c r="N1765" s="340">
        <v>231</v>
      </c>
      <c r="O1765" s="341">
        <v>372</v>
      </c>
      <c r="P1765" s="341">
        <v>401</v>
      </c>
      <c r="Q1765" s="343">
        <v>372</v>
      </c>
      <c r="R1765" s="344">
        <v>401</v>
      </c>
      <c r="S1765" s="344">
        <v>451</v>
      </c>
      <c r="T1765" s="344">
        <v>433</v>
      </c>
      <c r="U1765" s="344">
        <v>485</v>
      </c>
      <c r="V1765" s="344">
        <v>485</v>
      </c>
      <c r="W1765" s="344">
        <v>25</v>
      </c>
      <c r="X1765" s="383">
        <v>28</v>
      </c>
      <c r="Y1765" s="384">
        <v>0.12</v>
      </c>
      <c r="Z1765" s="384">
        <v>0.25</v>
      </c>
      <c r="AA1765" s="384">
        <v>0.25</v>
      </c>
      <c r="AB1765" s="346">
        <v>0</v>
      </c>
      <c r="AC1765" s="385"/>
      <c r="AD1765" s="385">
        <v>66</v>
      </c>
      <c r="AE1765" s="385">
        <v>0</v>
      </c>
      <c r="AF1765" s="200">
        <v>1</v>
      </c>
      <c r="AG1765" s="333" t="s">
        <v>2723</v>
      </c>
      <c r="AH1765" s="386" t="s">
        <v>2538</v>
      </c>
      <c r="AI1765" s="387" t="s">
        <v>2698</v>
      </c>
      <c r="AJ1765" s="386">
        <v>12</v>
      </c>
      <c r="AK1765" s="390">
        <v>36</v>
      </c>
      <c r="AL1765" s="333">
        <v>39</v>
      </c>
      <c r="AM1765" s="333">
        <v>9.8858868634259256</v>
      </c>
      <c r="AN1765" s="440">
        <v>76.366666666666674</v>
      </c>
      <c r="AO1765" s="389">
        <v>31.0625</v>
      </c>
      <c r="AP1765" s="390">
        <v>7.5</v>
      </c>
      <c r="AQ1765" s="387">
        <v>2</v>
      </c>
      <c r="AR1765" s="387">
        <v>2</v>
      </c>
      <c r="AS1765" s="387">
        <v>0</v>
      </c>
      <c r="AT1765" s="387">
        <v>0</v>
      </c>
      <c r="AU1765" s="387">
        <v>2</v>
      </c>
      <c r="AV1765" s="387">
        <v>4</v>
      </c>
      <c r="AW1765" s="350">
        <v>1</v>
      </c>
      <c r="AX1765" s="391">
        <v>1</v>
      </c>
      <c r="AY1765" s="83">
        <v>14</v>
      </c>
      <c r="AZ1765" s="5">
        <v>0</v>
      </c>
      <c r="BA1765" s="5" t="s">
        <v>1537</v>
      </c>
      <c r="BB1765" s="5" t="s">
        <v>1537</v>
      </c>
      <c r="BC1765" s="5" t="s">
        <v>1537</v>
      </c>
      <c r="BD1765" s="4" t="s">
        <v>3612</v>
      </c>
      <c r="BE1765" s="5">
        <v>0</v>
      </c>
      <c r="BF1765" s="5">
        <v>0</v>
      </c>
      <c r="BG1765" s="5">
        <v>1</v>
      </c>
      <c r="BH1765" s="354" t="s">
        <v>1537</v>
      </c>
      <c r="BI1765" s="289"/>
      <c r="BJ1765" s="297">
        <v>14</v>
      </c>
      <c r="BK1765" s="297">
        <v>34</v>
      </c>
    </row>
    <row r="1766" spans="1:63" x14ac:dyDescent="0.2">
      <c r="A1766" s="293" t="s">
        <v>645</v>
      </c>
      <c r="B1766" s="288" t="s">
        <v>2719</v>
      </c>
      <c r="C1766" s="340">
        <v>239</v>
      </c>
      <c r="D1766" s="341">
        <v>293</v>
      </c>
      <c r="E1766" s="341">
        <v>330</v>
      </c>
      <c r="F1766" s="341">
        <v>335</v>
      </c>
      <c r="G1766" s="341">
        <v>346</v>
      </c>
      <c r="H1766" s="341">
        <v>381</v>
      </c>
      <c r="I1766" s="342">
        <v>456</v>
      </c>
      <c r="J1766" s="340">
        <v>14</v>
      </c>
      <c r="K1766" s="341">
        <v>28</v>
      </c>
      <c r="L1766" s="341">
        <v>70</v>
      </c>
      <c r="M1766" s="341">
        <v>143</v>
      </c>
      <c r="N1766" s="340">
        <v>239</v>
      </c>
      <c r="O1766" s="341">
        <v>386</v>
      </c>
      <c r="P1766" s="341">
        <v>416</v>
      </c>
      <c r="Q1766" s="343">
        <v>386</v>
      </c>
      <c r="R1766" s="344">
        <v>416</v>
      </c>
      <c r="S1766" s="344">
        <v>467</v>
      </c>
      <c r="T1766" s="344">
        <v>449</v>
      </c>
      <c r="U1766" s="344">
        <v>503</v>
      </c>
      <c r="V1766" s="344">
        <v>503</v>
      </c>
      <c r="W1766" s="344">
        <v>25</v>
      </c>
      <c r="X1766" s="383">
        <v>28</v>
      </c>
      <c r="Y1766" s="384">
        <v>0.12</v>
      </c>
      <c r="Z1766" s="384">
        <v>0.25</v>
      </c>
      <c r="AA1766" s="384">
        <v>0.25</v>
      </c>
      <c r="AB1766" s="346">
        <v>0</v>
      </c>
      <c r="AC1766" s="385">
        <v>0</v>
      </c>
      <c r="AD1766" s="385">
        <v>66</v>
      </c>
      <c r="AE1766" s="385">
        <v>0</v>
      </c>
      <c r="AF1766" s="200">
        <v>1</v>
      </c>
      <c r="AG1766" s="333" t="s">
        <v>2723</v>
      </c>
      <c r="AH1766" s="386" t="s">
        <v>2538</v>
      </c>
      <c r="AI1766" s="387" t="s">
        <v>2698</v>
      </c>
      <c r="AJ1766" s="386">
        <v>12</v>
      </c>
      <c r="AK1766" s="390">
        <v>36</v>
      </c>
      <c r="AL1766" s="333">
        <v>42</v>
      </c>
      <c r="AM1766" s="333">
        <v>11.522171585648149</v>
      </c>
      <c r="AN1766" s="440">
        <v>91.849166666666676</v>
      </c>
      <c r="AO1766" s="389">
        <v>36.572916666666671</v>
      </c>
      <c r="AP1766" s="390">
        <v>8.75</v>
      </c>
      <c r="AQ1766" s="387">
        <v>2</v>
      </c>
      <c r="AR1766" s="387">
        <v>2</v>
      </c>
      <c r="AS1766" s="387">
        <v>0</v>
      </c>
      <c r="AT1766" s="387">
        <v>0</v>
      </c>
      <c r="AU1766" s="387">
        <v>3</v>
      </c>
      <c r="AV1766" s="387">
        <v>6</v>
      </c>
      <c r="AW1766" s="350">
        <v>1</v>
      </c>
      <c r="AX1766" s="391">
        <v>1</v>
      </c>
      <c r="AY1766" s="83">
        <v>16</v>
      </c>
      <c r="AZ1766" s="5">
        <v>0</v>
      </c>
      <c r="BA1766" s="5" t="s">
        <v>1537</v>
      </c>
      <c r="BB1766" s="5" t="s">
        <v>1537</v>
      </c>
      <c r="BC1766" s="5" t="s">
        <v>1537</v>
      </c>
      <c r="BD1766" s="4" t="s">
        <v>3612</v>
      </c>
      <c r="BE1766" s="5">
        <v>0</v>
      </c>
      <c r="BF1766" s="5">
        <v>0</v>
      </c>
      <c r="BG1766" s="5">
        <v>1</v>
      </c>
      <c r="BH1766" s="354" t="s">
        <v>1537</v>
      </c>
      <c r="BI1766" s="289"/>
      <c r="BJ1766" s="297">
        <v>14</v>
      </c>
      <c r="BK1766" s="297">
        <v>35</v>
      </c>
    </row>
    <row r="1767" spans="1:63" x14ac:dyDescent="0.2">
      <c r="A1767" s="293" t="s">
        <v>630</v>
      </c>
      <c r="B1767" s="288" t="s">
        <v>2704</v>
      </c>
      <c r="C1767" s="340">
        <v>203</v>
      </c>
      <c r="D1767" s="341">
        <v>246</v>
      </c>
      <c r="E1767" s="341">
        <v>275</v>
      </c>
      <c r="F1767" s="341">
        <v>280</v>
      </c>
      <c r="G1767" s="341">
        <v>288</v>
      </c>
      <c r="H1767" s="341">
        <v>317</v>
      </c>
      <c r="I1767" s="342">
        <v>375</v>
      </c>
      <c r="J1767" s="340">
        <v>10</v>
      </c>
      <c r="K1767" s="341">
        <v>19</v>
      </c>
      <c r="L1767" s="341">
        <v>53</v>
      </c>
      <c r="M1767" s="341">
        <v>110</v>
      </c>
      <c r="N1767" s="340">
        <v>203</v>
      </c>
      <c r="O1767" s="341">
        <v>318</v>
      </c>
      <c r="P1767" s="341">
        <v>341</v>
      </c>
      <c r="Q1767" s="343">
        <v>318</v>
      </c>
      <c r="R1767" s="344">
        <v>341</v>
      </c>
      <c r="S1767" s="344">
        <v>379</v>
      </c>
      <c r="T1767" s="344">
        <v>375</v>
      </c>
      <c r="U1767" s="344">
        <v>415</v>
      </c>
      <c r="V1767" s="344">
        <v>415</v>
      </c>
      <c r="W1767" s="344">
        <v>25</v>
      </c>
      <c r="X1767" s="383">
        <v>28</v>
      </c>
      <c r="Y1767" s="384">
        <v>0.12</v>
      </c>
      <c r="Z1767" s="384">
        <v>0.25</v>
      </c>
      <c r="AA1767" s="384">
        <v>0.25</v>
      </c>
      <c r="AB1767" s="346">
        <v>0</v>
      </c>
      <c r="AC1767" s="385">
        <v>0</v>
      </c>
      <c r="AD1767" s="385">
        <v>44</v>
      </c>
      <c r="AE1767" s="385">
        <v>0</v>
      </c>
      <c r="AF1767" s="200">
        <v>1</v>
      </c>
      <c r="AG1767" s="333" t="s">
        <v>2723</v>
      </c>
      <c r="AH1767" s="386" t="s">
        <v>2538</v>
      </c>
      <c r="AI1767" s="387" t="s">
        <v>2698</v>
      </c>
      <c r="AJ1767" s="386">
        <v>12</v>
      </c>
      <c r="AK1767" s="390">
        <v>39</v>
      </c>
      <c r="AL1767" s="333">
        <v>30</v>
      </c>
      <c r="AM1767" s="333">
        <v>8.9323278356481488</v>
      </c>
      <c r="AN1767" s="440">
        <v>72.861666666666679</v>
      </c>
      <c r="AO1767" s="389">
        <v>29.770833333333336</v>
      </c>
      <c r="AP1767" s="390">
        <v>6.875</v>
      </c>
      <c r="AQ1767" s="387">
        <v>2</v>
      </c>
      <c r="AR1767" s="387">
        <v>2</v>
      </c>
      <c r="AS1767" s="387">
        <v>0</v>
      </c>
      <c r="AT1767" s="387">
        <v>0</v>
      </c>
      <c r="AU1767" s="387">
        <v>2</v>
      </c>
      <c r="AV1767" s="387">
        <v>4</v>
      </c>
      <c r="AW1767" s="350">
        <v>1</v>
      </c>
      <c r="AX1767" s="391">
        <v>1</v>
      </c>
      <c r="AY1767" s="83">
        <v>14</v>
      </c>
      <c r="AZ1767" s="5">
        <v>0</v>
      </c>
      <c r="BA1767" s="5" t="s">
        <v>1537</v>
      </c>
      <c r="BB1767" s="5" t="s">
        <v>1537</v>
      </c>
      <c r="BC1767" s="5" t="s">
        <v>1537</v>
      </c>
      <c r="BD1767" s="4" t="s">
        <v>3612</v>
      </c>
      <c r="BE1767" s="5">
        <v>0</v>
      </c>
      <c r="BF1767" s="5">
        <v>0</v>
      </c>
      <c r="BG1767" s="5">
        <v>1</v>
      </c>
      <c r="BH1767" s="354" t="s">
        <v>1537</v>
      </c>
      <c r="BI1767" s="289"/>
      <c r="BJ1767" s="297">
        <v>10</v>
      </c>
      <c r="BK1767" s="297">
        <v>29</v>
      </c>
    </row>
    <row r="1768" spans="1:63" x14ac:dyDescent="0.2">
      <c r="A1768" s="293" t="s">
        <v>638</v>
      </c>
      <c r="B1768" s="288" t="s">
        <v>2712</v>
      </c>
      <c r="C1768" s="340">
        <v>215</v>
      </c>
      <c r="D1768" s="341">
        <v>267</v>
      </c>
      <c r="E1768" s="341">
        <v>301</v>
      </c>
      <c r="F1768" s="341">
        <v>308</v>
      </c>
      <c r="G1768" s="341">
        <v>317</v>
      </c>
      <c r="H1768" s="341">
        <v>350</v>
      </c>
      <c r="I1768" s="342">
        <v>419</v>
      </c>
      <c r="J1768" s="340">
        <v>12</v>
      </c>
      <c r="K1768" s="341">
        <v>24</v>
      </c>
      <c r="L1768" s="341">
        <v>65</v>
      </c>
      <c r="M1768" s="341">
        <v>132</v>
      </c>
      <c r="N1768" s="340">
        <v>215</v>
      </c>
      <c r="O1768" s="341">
        <v>355</v>
      </c>
      <c r="P1768" s="341">
        <v>381</v>
      </c>
      <c r="Q1768" s="343">
        <v>355</v>
      </c>
      <c r="R1768" s="344">
        <v>381</v>
      </c>
      <c r="S1768" s="344">
        <v>419</v>
      </c>
      <c r="T1768" s="344">
        <v>441</v>
      </c>
      <c r="U1768" s="344">
        <v>456</v>
      </c>
      <c r="V1768" s="344">
        <v>456</v>
      </c>
      <c r="W1768" s="344">
        <v>25</v>
      </c>
      <c r="X1768" s="383">
        <v>28</v>
      </c>
      <c r="Y1768" s="384">
        <v>0.12</v>
      </c>
      <c r="Z1768" s="384">
        <v>0.25</v>
      </c>
      <c r="AA1768" s="384">
        <v>0.25</v>
      </c>
      <c r="AB1768" s="346">
        <v>0</v>
      </c>
      <c r="AC1768" s="385">
        <v>0</v>
      </c>
      <c r="AD1768" s="385">
        <v>44</v>
      </c>
      <c r="AE1768" s="385">
        <v>0</v>
      </c>
      <c r="AF1768" s="200">
        <v>1</v>
      </c>
      <c r="AG1768" s="333" t="s">
        <v>2723</v>
      </c>
      <c r="AH1768" s="386" t="s">
        <v>2538</v>
      </c>
      <c r="AI1768" s="387" t="s">
        <v>2698</v>
      </c>
      <c r="AJ1768" s="386">
        <v>12</v>
      </c>
      <c r="AK1768" s="390">
        <v>39</v>
      </c>
      <c r="AL1768" s="333">
        <v>36</v>
      </c>
      <c r="AM1768" s="333">
        <v>10.704029224537036</v>
      </c>
      <c r="AN1768" s="440">
        <v>81.49666666666667</v>
      </c>
      <c r="AO1768" s="389">
        <v>32.770833333333336</v>
      </c>
      <c r="AP1768" s="390">
        <v>8.25</v>
      </c>
      <c r="AQ1768" s="387">
        <v>2</v>
      </c>
      <c r="AR1768" s="387">
        <v>2</v>
      </c>
      <c r="AS1768" s="387">
        <v>0</v>
      </c>
      <c r="AT1768" s="387">
        <v>0</v>
      </c>
      <c r="AU1768" s="387">
        <v>2</v>
      </c>
      <c r="AV1768" s="387">
        <v>4</v>
      </c>
      <c r="AW1768" s="350">
        <v>1</v>
      </c>
      <c r="AX1768" s="391">
        <v>1</v>
      </c>
      <c r="AY1768" s="83">
        <v>14</v>
      </c>
      <c r="AZ1768" s="5">
        <v>0</v>
      </c>
      <c r="BA1768" s="5" t="s">
        <v>1537</v>
      </c>
      <c r="BB1768" s="5" t="s">
        <v>1537</v>
      </c>
      <c r="BC1768" s="5" t="s">
        <v>1537</v>
      </c>
      <c r="BD1768" s="4" t="s">
        <v>3612</v>
      </c>
      <c r="BE1768" s="5">
        <v>0</v>
      </c>
      <c r="BF1768" s="5">
        <v>0</v>
      </c>
      <c r="BG1768" s="5">
        <v>1</v>
      </c>
      <c r="BH1768" s="354" t="s">
        <v>1537</v>
      </c>
      <c r="BI1768" s="289"/>
      <c r="BJ1768" s="297">
        <v>12</v>
      </c>
      <c r="BK1768" s="297">
        <v>32</v>
      </c>
    </row>
    <row r="1769" spans="1:63" x14ac:dyDescent="0.2">
      <c r="A1769" s="293" t="s">
        <v>5378</v>
      </c>
      <c r="B1769" s="288" t="s">
        <v>5379</v>
      </c>
      <c r="C1769" s="340">
        <v>243</v>
      </c>
      <c r="D1769" s="341">
        <v>302</v>
      </c>
      <c r="E1769" s="341">
        <v>342</v>
      </c>
      <c r="F1769" s="341">
        <v>348</v>
      </c>
      <c r="G1769" s="341">
        <v>359</v>
      </c>
      <c r="H1769" s="341">
        <v>397</v>
      </c>
      <c r="I1769" s="342">
        <v>477</v>
      </c>
      <c r="J1769" s="340">
        <v>14</v>
      </c>
      <c r="K1769" s="341">
        <v>27</v>
      </c>
      <c r="L1769" s="341">
        <v>74</v>
      </c>
      <c r="M1769" s="341">
        <v>152</v>
      </c>
      <c r="N1769" s="340">
        <v>243</v>
      </c>
      <c r="O1769" s="341">
        <v>397</v>
      </c>
      <c r="P1769" s="341">
        <v>427</v>
      </c>
      <c r="Q1769" s="343">
        <v>397</v>
      </c>
      <c r="R1769" s="344">
        <v>427</v>
      </c>
      <c r="S1769" s="344">
        <v>477</v>
      </c>
      <c r="T1769" s="344">
        <v>481</v>
      </c>
      <c r="U1769" s="344">
        <v>513</v>
      </c>
      <c r="V1769" s="344">
        <v>513</v>
      </c>
      <c r="W1769" s="344">
        <v>25</v>
      </c>
      <c r="X1769" s="383">
        <v>28</v>
      </c>
      <c r="Y1769" s="384">
        <v>0.12</v>
      </c>
      <c r="Z1769" s="384">
        <v>0.25</v>
      </c>
      <c r="AA1769" s="384">
        <v>0.25</v>
      </c>
      <c r="AB1769" s="346">
        <v>0</v>
      </c>
      <c r="AC1769" s="385"/>
      <c r="AD1769" s="385">
        <v>66</v>
      </c>
      <c r="AE1769" s="385">
        <v>0</v>
      </c>
      <c r="AF1769" s="200">
        <v>1</v>
      </c>
      <c r="AG1769" s="333" t="s">
        <v>2723</v>
      </c>
      <c r="AH1769" s="386" t="s">
        <v>2538</v>
      </c>
      <c r="AI1769" s="387" t="s">
        <v>2698</v>
      </c>
      <c r="AJ1769" s="386">
        <v>12</v>
      </c>
      <c r="AK1769" s="390">
        <v>39</v>
      </c>
      <c r="AL1769" s="333">
        <v>39</v>
      </c>
      <c r="AM1769" s="333">
        <v>10.704029224537036</v>
      </c>
      <c r="AN1769" s="440">
        <v>81.49666666666667</v>
      </c>
      <c r="AO1769" s="389">
        <v>32.770833333333336</v>
      </c>
      <c r="AP1769" s="390">
        <v>8.25</v>
      </c>
      <c r="AQ1769" s="387">
        <v>2</v>
      </c>
      <c r="AR1769" s="387">
        <v>2</v>
      </c>
      <c r="AS1769" s="387">
        <v>0</v>
      </c>
      <c r="AT1769" s="387">
        <v>0</v>
      </c>
      <c r="AU1769" s="387">
        <v>2</v>
      </c>
      <c r="AV1769" s="387">
        <v>4</v>
      </c>
      <c r="AW1769" s="350">
        <v>1</v>
      </c>
      <c r="AX1769" s="391">
        <v>1</v>
      </c>
      <c r="AY1769" s="83">
        <v>14</v>
      </c>
      <c r="AZ1769" s="5">
        <v>0</v>
      </c>
      <c r="BA1769" s="5" t="s">
        <v>1537</v>
      </c>
      <c r="BB1769" s="5" t="s">
        <v>1537</v>
      </c>
      <c r="BC1769" s="5" t="s">
        <v>1537</v>
      </c>
      <c r="BD1769" s="4" t="s">
        <v>3612</v>
      </c>
      <c r="BE1769" s="5">
        <v>0</v>
      </c>
      <c r="BF1769" s="5">
        <v>0</v>
      </c>
      <c r="BG1769" s="5">
        <v>1</v>
      </c>
      <c r="BH1769" s="354" t="s">
        <v>1537</v>
      </c>
      <c r="BI1769" s="289"/>
      <c r="BJ1769" s="297">
        <v>14</v>
      </c>
      <c r="BK1769" s="297">
        <v>36</v>
      </c>
    </row>
    <row r="1770" spans="1:63" x14ac:dyDescent="0.2">
      <c r="A1770" s="293" t="s">
        <v>646</v>
      </c>
      <c r="B1770" s="288" t="s">
        <v>2720</v>
      </c>
      <c r="C1770" s="340">
        <v>252</v>
      </c>
      <c r="D1770" s="341">
        <v>313</v>
      </c>
      <c r="E1770" s="341">
        <v>354</v>
      </c>
      <c r="F1770" s="341">
        <v>361</v>
      </c>
      <c r="G1770" s="341">
        <v>372</v>
      </c>
      <c r="H1770" s="341">
        <v>411</v>
      </c>
      <c r="I1770" s="342">
        <v>494</v>
      </c>
      <c r="J1770" s="340">
        <v>14</v>
      </c>
      <c r="K1770" s="341">
        <v>28</v>
      </c>
      <c r="L1770" s="341">
        <v>77</v>
      </c>
      <c r="M1770" s="341">
        <v>158</v>
      </c>
      <c r="N1770" s="340">
        <v>252</v>
      </c>
      <c r="O1770" s="341">
        <v>411</v>
      </c>
      <c r="P1770" s="341">
        <v>443</v>
      </c>
      <c r="Q1770" s="343">
        <v>411</v>
      </c>
      <c r="R1770" s="344">
        <v>443</v>
      </c>
      <c r="S1770" s="344">
        <v>494</v>
      </c>
      <c r="T1770" s="344">
        <v>498</v>
      </c>
      <c r="U1770" s="344">
        <v>532</v>
      </c>
      <c r="V1770" s="344">
        <v>532</v>
      </c>
      <c r="W1770" s="344">
        <v>25</v>
      </c>
      <c r="X1770" s="383">
        <v>28</v>
      </c>
      <c r="Y1770" s="384">
        <v>0.12</v>
      </c>
      <c r="Z1770" s="384">
        <v>0.25</v>
      </c>
      <c r="AA1770" s="384">
        <v>0.25</v>
      </c>
      <c r="AB1770" s="346">
        <v>0</v>
      </c>
      <c r="AC1770" s="385">
        <v>0</v>
      </c>
      <c r="AD1770" s="385">
        <v>66</v>
      </c>
      <c r="AE1770" s="385">
        <v>0</v>
      </c>
      <c r="AF1770" s="200">
        <v>1</v>
      </c>
      <c r="AG1770" s="333" t="s">
        <v>2723</v>
      </c>
      <c r="AH1770" s="386" t="s">
        <v>2538</v>
      </c>
      <c r="AI1770" s="387" t="s">
        <v>2698</v>
      </c>
      <c r="AJ1770" s="386">
        <v>12</v>
      </c>
      <c r="AK1770" s="390">
        <v>39</v>
      </c>
      <c r="AL1770" s="333">
        <v>42</v>
      </c>
      <c r="AM1770" s="333">
        <v>12.475730613425926</v>
      </c>
      <c r="AN1770" s="440">
        <v>98.054166666666688</v>
      </c>
      <c r="AO1770" s="389">
        <v>38.635416666666671</v>
      </c>
      <c r="AP1770" s="390">
        <v>9.625</v>
      </c>
      <c r="AQ1770" s="387">
        <v>2</v>
      </c>
      <c r="AR1770" s="387">
        <v>2</v>
      </c>
      <c r="AS1770" s="387">
        <v>0</v>
      </c>
      <c r="AT1770" s="387">
        <v>0</v>
      </c>
      <c r="AU1770" s="387">
        <v>3</v>
      </c>
      <c r="AV1770" s="387">
        <v>6</v>
      </c>
      <c r="AW1770" s="350">
        <v>1</v>
      </c>
      <c r="AX1770" s="391">
        <v>1</v>
      </c>
      <c r="AY1770" s="83">
        <v>16</v>
      </c>
      <c r="AZ1770" s="5">
        <v>0</v>
      </c>
      <c r="BA1770" s="5" t="s">
        <v>1537</v>
      </c>
      <c r="BB1770" s="5" t="s">
        <v>1537</v>
      </c>
      <c r="BC1770" s="5" t="s">
        <v>1537</v>
      </c>
      <c r="BD1770" s="4" t="s">
        <v>3612</v>
      </c>
      <c r="BE1770" s="5">
        <v>0</v>
      </c>
      <c r="BF1770" s="5">
        <v>0</v>
      </c>
      <c r="BG1770" s="5">
        <v>1</v>
      </c>
      <c r="BH1770" s="354" t="s">
        <v>1537</v>
      </c>
      <c r="BI1770" s="289"/>
      <c r="BJ1770" s="297">
        <v>14</v>
      </c>
      <c r="BK1770" s="297">
        <v>38</v>
      </c>
    </row>
    <row r="1771" spans="1:63" x14ac:dyDescent="0.2">
      <c r="A1771" s="293" t="s">
        <v>631</v>
      </c>
      <c r="B1771" s="288" t="s">
        <v>2705</v>
      </c>
      <c r="C1771" s="340">
        <v>206</v>
      </c>
      <c r="D1771" s="341">
        <v>253</v>
      </c>
      <c r="E1771" s="341">
        <v>285</v>
      </c>
      <c r="F1771" s="341">
        <v>291</v>
      </c>
      <c r="G1771" s="341">
        <v>299</v>
      </c>
      <c r="H1771" s="341">
        <v>330</v>
      </c>
      <c r="I1771" s="342">
        <v>395</v>
      </c>
      <c r="J1771" s="340">
        <v>10</v>
      </c>
      <c r="K1771" s="341">
        <v>19</v>
      </c>
      <c r="L1771" s="341">
        <v>60</v>
      </c>
      <c r="M1771" s="341">
        <v>119</v>
      </c>
      <c r="N1771" s="340">
        <v>206</v>
      </c>
      <c r="O1771" s="341">
        <v>324</v>
      </c>
      <c r="P1771" s="341">
        <v>349</v>
      </c>
      <c r="Q1771" s="343">
        <v>324</v>
      </c>
      <c r="R1771" s="344">
        <v>349</v>
      </c>
      <c r="S1771" s="344">
        <v>392</v>
      </c>
      <c r="T1771" s="344">
        <v>381</v>
      </c>
      <c r="U1771" s="344">
        <v>425</v>
      </c>
      <c r="V1771" s="344">
        <v>425</v>
      </c>
      <c r="W1771" s="344">
        <v>25</v>
      </c>
      <c r="X1771" s="383">
        <v>28</v>
      </c>
      <c r="Y1771" s="384">
        <v>0.12</v>
      </c>
      <c r="Z1771" s="384">
        <v>0.25</v>
      </c>
      <c r="AA1771" s="384">
        <v>0.25</v>
      </c>
      <c r="AB1771" s="346">
        <v>0</v>
      </c>
      <c r="AC1771" s="385">
        <v>0</v>
      </c>
      <c r="AD1771" s="385">
        <v>44</v>
      </c>
      <c r="AE1771" s="385">
        <v>0</v>
      </c>
      <c r="AF1771" s="200">
        <v>1</v>
      </c>
      <c r="AG1771" s="333" t="s">
        <v>2723</v>
      </c>
      <c r="AH1771" s="386" t="s">
        <v>2538</v>
      </c>
      <c r="AI1771" s="387" t="s">
        <v>2698</v>
      </c>
      <c r="AJ1771" s="386">
        <v>12</v>
      </c>
      <c r="AK1771" s="390">
        <v>42</v>
      </c>
      <c r="AL1771" s="333">
        <v>30</v>
      </c>
      <c r="AM1771" s="333">
        <v>9.6150535300925934</v>
      </c>
      <c r="AN1771" s="440">
        <v>77.521666666666675</v>
      </c>
      <c r="AO1771" s="389">
        <v>31.354166666666668</v>
      </c>
      <c r="AP1771" s="390">
        <v>7.5</v>
      </c>
      <c r="AQ1771" s="387">
        <v>2</v>
      </c>
      <c r="AR1771" s="387">
        <v>2</v>
      </c>
      <c r="AS1771" s="387">
        <v>0</v>
      </c>
      <c r="AT1771" s="387">
        <v>0</v>
      </c>
      <c r="AU1771" s="387">
        <v>2</v>
      </c>
      <c r="AV1771" s="387">
        <v>4</v>
      </c>
      <c r="AW1771" s="350">
        <v>1</v>
      </c>
      <c r="AX1771" s="391">
        <v>1</v>
      </c>
      <c r="AY1771" s="83">
        <v>14</v>
      </c>
      <c r="AZ1771" s="5">
        <v>0</v>
      </c>
      <c r="BA1771" s="5" t="s">
        <v>1537</v>
      </c>
      <c r="BB1771" s="5" t="s">
        <v>1537</v>
      </c>
      <c r="BC1771" s="5" t="s">
        <v>1537</v>
      </c>
      <c r="BD1771" s="4" t="s">
        <v>3612</v>
      </c>
      <c r="BE1771" s="5">
        <v>0</v>
      </c>
      <c r="BF1771" s="5">
        <v>0</v>
      </c>
      <c r="BG1771" s="5">
        <v>1</v>
      </c>
      <c r="BH1771" s="354" t="s">
        <v>1537</v>
      </c>
      <c r="BI1771" s="289"/>
      <c r="BJ1771" s="297">
        <v>10</v>
      </c>
      <c r="BK1771" s="297">
        <v>30</v>
      </c>
    </row>
    <row r="1772" spans="1:63" x14ac:dyDescent="0.2">
      <c r="A1772" s="293" t="s">
        <v>639</v>
      </c>
      <c r="B1772" s="288" t="s">
        <v>2713</v>
      </c>
      <c r="C1772" s="340">
        <v>221</v>
      </c>
      <c r="D1772" s="341">
        <v>277</v>
      </c>
      <c r="E1772" s="341">
        <v>316</v>
      </c>
      <c r="F1772" s="341">
        <v>321</v>
      </c>
      <c r="G1772" s="341">
        <v>331</v>
      </c>
      <c r="H1772" s="341">
        <v>366</v>
      </c>
      <c r="I1772" s="342">
        <v>443</v>
      </c>
      <c r="J1772" s="340">
        <v>12</v>
      </c>
      <c r="K1772" s="341">
        <v>24</v>
      </c>
      <c r="L1772" s="341">
        <v>70</v>
      </c>
      <c r="M1772" s="341">
        <v>143</v>
      </c>
      <c r="N1772" s="340">
        <v>221</v>
      </c>
      <c r="O1772" s="341">
        <v>361</v>
      </c>
      <c r="P1772" s="341">
        <v>391</v>
      </c>
      <c r="Q1772" s="343">
        <v>361</v>
      </c>
      <c r="R1772" s="344">
        <v>391</v>
      </c>
      <c r="S1772" s="344">
        <v>433</v>
      </c>
      <c r="T1772" s="344">
        <v>449</v>
      </c>
      <c r="U1772" s="344">
        <v>471</v>
      </c>
      <c r="V1772" s="344">
        <v>471</v>
      </c>
      <c r="W1772" s="344">
        <v>25</v>
      </c>
      <c r="X1772" s="383">
        <v>28</v>
      </c>
      <c r="Y1772" s="384">
        <v>0.12</v>
      </c>
      <c r="Z1772" s="384">
        <v>0.25</v>
      </c>
      <c r="AA1772" s="384">
        <v>0.25</v>
      </c>
      <c r="AB1772" s="346">
        <v>0</v>
      </c>
      <c r="AC1772" s="385">
        <v>0</v>
      </c>
      <c r="AD1772" s="385">
        <v>44</v>
      </c>
      <c r="AE1772" s="385">
        <v>0</v>
      </c>
      <c r="AF1772" s="200">
        <v>1</v>
      </c>
      <c r="AG1772" s="333" t="s">
        <v>2723</v>
      </c>
      <c r="AH1772" s="386" t="s">
        <v>2538</v>
      </c>
      <c r="AI1772" s="387" t="s">
        <v>2698</v>
      </c>
      <c r="AJ1772" s="386">
        <v>12</v>
      </c>
      <c r="AK1772" s="390">
        <v>42</v>
      </c>
      <c r="AL1772" s="333">
        <v>36</v>
      </c>
      <c r="AM1772" s="333">
        <v>11.522171585648149</v>
      </c>
      <c r="AN1772" s="440">
        <v>86.626666666666679</v>
      </c>
      <c r="AO1772" s="389">
        <v>34.479166666666671</v>
      </c>
      <c r="AP1772" s="390">
        <v>9</v>
      </c>
      <c r="AQ1772" s="387">
        <v>2</v>
      </c>
      <c r="AR1772" s="387">
        <v>2</v>
      </c>
      <c r="AS1772" s="387">
        <v>0</v>
      </c>
      <c r="AT1772" s="387">
        <v>0</v>
      </c>
      <c r="AU1772" s="387">
        <v>2</v>
      </c>
      <c r="AV1772" s="387">
        <v>4</v>
      </c>
      <c r="AW1772" s="350">
        <v>1</v>
      </c>
      <c r="AX1772" s="391">
        <v>1</v>
      </c>
      <c r="AY1772" s="83">
        <v>14</v>
      </c>
      <c r="AZ1772" s="5">
        <v>0</v>
      </c>
      <c r="BA1772" s="5" t="s">
        <v>1537</v>
      </c>
      <c r="BB1772" s="5" t="s">
        <v>1537</v>
      </c>
      <c r="BC1772" s="5" t="s">
        <v>1537</v>
      </c>
      <c r="BD1772" s="4" t="s">
        <v>3612</v>
      </c>
      <c r="BE1772" s="5">
        <v>0</v>
      </c>
      <c r="BF1772" s="5">
        <v>0</v>
      </c>
      <c r="BG1772" s="5">
        <v>1</v>
      </c>
      <c r="BH1772" s="354" t="s">
        <v>1537</v>
      </c>
      <c r="BI1772" s="289"/>
      <c r="BJ1772" s="297">
        <v>12</v>
      </c>
      <c r="BK1772" s="297">
        <v>34</v>
      </c>
    </row>
    <row r="1773" spans="1:63" x14ac:dyDescent="0.2">
      <c r="A1773" s="293" t="s">
        <v>5380</v>
      </c>
      <c r="B1773" s="288" t="s">
        <v>5381</v>
      </c>
      <c r="C1773" s="340">
        <v>248</v>
      </c>
      <c r="D1773" s="341">
        <v>314</v>
      </c>
      <c r="E1773" s="341">
        <v>358</v>
      </c>
      <c r="F1773" s="341">
        <v>364</v>
      </c>
      <c r="G1773" s="341">
        <v>376</v>
      </c>
      <c r="H1773" s="341">
        <v>416</v>
      </c>
      <c r="I1773" s="342">
        <v>506</v>
      </c>
      <c r="J1773" s="340">
        <v>14</v>
      </c>
      <c r="K1773" s="341">
        <v>27</v>
      </c>
      <c r="L1773" s="341">
        <v>83</v>
      </c>
      <c r="M1773" s="341">
        <v>167</v>
      </c>
      <c r="N1773" s="340">
        <v>248</v>
      </c>
      <c r="O1773" s="341">
        <v>405</v>
      </c>
      <c r="P1773" s="341">
        <v>438</v>
      </c>
      <c r="Q1773" s="343">
        <v>405</v>
      </c>
      <c r="R1773" s="344">
        <v>438</v>
      </c>
      <c r="S1773" s="344">
        <v>491</v>
      </c>
      <c r="T1773" s="344">
        <v>489</v>
      </c>
      <c r="U1773" s="344">
        <v>526</v>
      </c>
      <c r="V1773" s="344">
        <v>526</v>
      </c>
      <c r="W1773" s="344">
        <v>25</v>
      </c>
      <c r="X1773" s="383">
        <v>28</v>
      </c>
      <c r="Y1773" s="384">
        <v>0.12</v>
      </c>
      <c r="Z1773" s="384">
        <v>0.25</v>
      </c>
      <c r="AA1773" s="384">
        <v>0.25</v>
      </c>
      <c r="AB1773" s="346">
        <v>0</v>
      </c>
      <c r="AC1773" s="385"/>
      <c r="AD1773" s="385">
        <v>66</v>
      </c>
      <c r="AE1773" s="385">
        <v>0</v>
      </c>
      <c r="AF1773" s="200">
        <v>1</v>
      </c>
      <c r="AG1773" s="333" t="s">
        <v>2723</v>
      </c>
      <c r="AH1773" s="386" t="s">
        <v>2538</v>
      </c>
      <c r="AI1773" s="387" t="s">
        <v>2698</v>
      </c>
      <c r="AJ1773" s="386">
        <v>12</v>
      </c>
      <c r="AK1773" s="390">
        <v>42</v>
      </c>
      <c r="AL1773" s="333">
        <v>39</v>
      </c>
      <c r="AM1773" s="333">
        <v>11.522171585648149</v>
      </c>
      <c r="AN1773" s="440">
        <v>86.626666666666679</v>
      </c>
      <c r="AO1773" s="389">
        <v>34.479166666666671</v>
      </c>
      <c r="AP1773" s="390">
        <v>9</v>
      </c>
      <c r="AQ1773" s="387">
        <v>2</v>
      </c>
      <c r="AR1773" s="387">
        <v>2</v>
      </c>
      <c r="AS1773" s="387">
        <v>0</v>
      </c>
      <c r="AT1773" s="387">
        <v>0</v>
      </c>
      <c r="AU1773" s="387">
        <v>2</v>
      </c>
      <c r="AV1773" s="387">
        <v>4</v>
      </c>
      <c r="AW1773" s="350">
        <v>1</v>
      </c>
      <c r="AX1773" s="391">
        <v>1</v>
      </c>
      <c r="AY1773" s="83">
        <v>14</v>
      </c>
      <c r="AZ1773" s="5">
        <v>0</v>
      </c>
      <c r="BA1773" s="5" t="s">
        <v>1537</v>
      </c>
      <c r="BB1773" s="5" t="s">
        <v>1537</v>
      </c>
      <c r="BC1773" s="5" t="s">
        <v>1537</v>
      </c>
      <c r="BD1773" s="4" t="s">
        <v>3612</v>
      </c>
      <c r="BE1773" s="5">
        <v>0</v>
      </c>
      <c r="BF1773" s="5">
        <v>0</v>
      </c>
      <c r="BG1773" s="5">
        <v>1</v>
      </c>
      <c r="BH1773" s="354" t="s">
        <v>1537</v>
      </c>
      <c r="BI1773" s="289"/>
      <c r="BJ1773" s="297">
        <v>14</v>
      </c>
      <c r="BK1773" s="297">
        <v>38</v>
      </c>
    </row>
    <row r="1774" spans="1:63" x14ac:dyDescent="0.2">
      <c r="A1774" s="293" t="s">
        <v>647</v>
      </c>
      <c r="B1774" s="288" t="s">
        <v>2721</v>
      </c>
      <c r="C1774" s="340">
        <v>257</v>
      </c>
      <c r="D1774" s="341">
        <v>325</v>
      </c>
      <c r="E1774" s="341">
        <v>371</v>
      </c>
      <c r="F1774" s="341">
        <v>377</v>
      </c>
      <c r="G1774" s="341">
        <v>390</v>
      </c>
      <c r="H1774" s="341">
        <v>431</v>
      </c>
      <c r="I1774" s="342">
        <v>524</v>
      </c>
      <c r="J1774" s="340">
        <v>14</v>
      </c>
      <c r="K1774" s="341">
        <v>28</v>
      </c>
      <c r="L1774" s="341">
        <v>86</v>
      </c>
      <c r="M1774" s="341">
        <v>173</v>
      </c>
      <c r="N1774" s="340">
        <v>257</v>
      </c>
      <c r="O1774" s="341">
        <v>420</v>
      </c>
      <c r="P1774" s="341">
        <v>454</v>
      </c>
      <c r="Q1774" s="343">
        <v>420</v>
      </c>
      <c r="R1774" s="344">
        <v>454</v>
      </c>
      <c r="S1774" s="344">
        <v>509</v>
      </c>
      <c r="T1774" s="344">
        <v>507</v>
      </c>
      <c r="U1774" s="344">
        <v>545</v>
      </c>
      <c r="V1774" s="344">
        <v>545</v>
      </c>
      <c r="W1774" s="344">
        <v>25</v>
      </c>
      <c r="X1774" s="383">
        <v>28</v>
      </c>
      <c r="Y1774" s="384">
        <v>0.12</v>
      </c>
      <c r="Z1774" s="384">
        <v>0.25</v>
      </c>
      <c r="AA1774" s="384">
        <v>0.25</v>
      </c>
      <c r="AB1774" s="346">
        <v>0</v>
      </c>
      <c r="AC1774" s="385">
        <v>0</v>
      </c>
      <c r="AD1774" s="385">
        <v>66</v>
      </c>
      <c r="AE1774" s="385">
        <v>0</v>
      </c>
      <c r="AF1774" s="200">
        <v>1</v>
      </c>
      <c r="AG1774" s="333" t="s">
        <v>2723</v>
      </c>
      <c r="AH1774" s="386" t="s">
        <v>2538</v>
      </c>
      <c r="AI1774" s="387" t="s">
        <v>2698</v>
      </c>
      <c r="AJ1774" s="386">
        <v>12</v>
      </c>
      <c r="AK1774" s="390">
        <v>42</v>
      </c>
      <c r="AL1774" s="333">
        <v>42</v>
      </c>
      <c r="AM1774" s="333">
        <v>13.429289641203704</v>
      </c>
      <c r="AN1774" s="440">
        <v>104.25916666666667</v>
      </c>
      <c r="AO1774" s="389">
        <v>40.697916666666671</v>
      </c>
      <c r="AP1774" s="390">
        <v>10.5</v>
      </c>
      <c r="AQ1774" s="387">
        <v>2</v>
      </c>
      <c r="AR1774" s="387">
        <v>2</v>
      </c>
      <c r="AS1774" s="387">
        <v>0</v>
      </c>
      <c r="AT1774" s="387">
        <v>0</v>
      </c>
      <c r="AU1774" s="387">
        <v>3</v>
      </c>
      <c r="AV1774" s="387">
        <v>6</v>
      </c>
      <c r="AW1774" s="350">
        <v>1</v>
      </c>
      <c r="AX1774" s="391">
        <v>1</v>
      </c>
      <c r="AY1774" s="83">
        <v>16</v>
      </c>
      <c r="AZ1774" s="5">
        <v>0</v>
      </c>
      <c r="BA1774" s="5" t="s">
        <v>1537</v>
      </c>
      <c r="BB1774" s="5" t="s">
        <v>1537</v>
      </c>
      <c r="BC1774" s="5" t="s">
        <v>1537</v>
      </c>
      <c r="BD1774" s="4" t="s">
        <v>3612</v>
      </c>
      <c r="BE1774" s="5">
        <v>0</v>
      </c>
      <c r="BF1774" s="5">
        <v>0</v>
      </c>
      <c r="BG1774" s="5">
        <v>1</v>
      </c>
      <c r="BH1774" s="354" t="s">
        <v>1537</v>
      </c>
      <c r="BI1774" s="289"/>
      <c r="BJ1774" s="297">
        <v>14</v>
      </c>
      <c r="BK1774" s="297">
        <v>39</v>
      </c>
    </row>
    <row r="1775" spans="1:63" x14ac:dyDescent="0.2">
      <c r="A1775" s="293" t="s">
        <v>648</v>
      </c>
      <c r="B1775" s="288" t="s">
        <v>2722</v>
      </c>
      <c r="C1775" s="340">
        <v>273</v>
      </c>
      <c r="D1775" s="341">
        <v>289</v>
      </c>
      <c r="E1775" s="341">
        <v>306</v>
      </c>
      <c r="F1775" s="341">
        <v>312</v>
      </c>
      <c r="G1775" s="341">
        <v>319</v>
      </c>
      <c r="H1775" s="341">
        <v>349</v>
      </c>
      <c r="I1775" s="342">
        <v>384</v>
      </c>
      <c r="J1775" s="340">
        <v>10</v>
      </c>
      <c r="K1775" s="341">
        <v>19</v>
      </c>
      <c r="L1775" s="341">
        <v>27</v>
      </c>
      <c r="M1775" s="341">
        <v>55</v>
      </c>
      <c r="N1775" s="340">
        <v>273</v>
      </c>
      <c r="O1775" s="341">
        <v>321</v>
      </c>
      <c r="P1775" s="341">
        <v>344</v>
      </c>
      <c r="Q1775" s="343">
        <v>321</v>
      </c>
      <c r="R1775" s="344">
        <v>344</v>
      </c>
      <c r="S1775" s="344">
        <v>377</v>
      </c>
      <c r="T1775" s="344">
        <v>385</v>
      </c>
      <c r="U1775" s="344">
        <v>398</v>
      </c>
      <c r="V1775" s="344">
        <v>398</v>
      </c>
      <c r="W1775" s="344">
        <v>25</v>
      </c>
      <c r="X1775" s="383">
        <v>28</v>
      </c>
      <c r="Y1775" s="384">
        <v>0.12</v>
      </c>
      <c r="Z1775" s="384">
        <v>0.25</v>
      </c>
      <c r="AA1775" s="384">
        <v>0.25</v>
      </c>
      <c r="AB1775" s="346">
        <v>0</v>
      </c>
      <c r="AC1775" s="385">
        <v>0</v>
      </c>
      <c r="AD1775" s="385">
        <v>22</v>
      </c>
      <c r="AE1775" s="385">
        <v>0</v>
      </c>
      <c r="AF1775" s="200">
        <v>1</v>
      </c>
      <c r="AG1775" s="333" t="s">
        <v>2723</v>
      </c>
      <c r="AH1775" s="386" t="s">
        <v>2538</v>
      </c>
      <c r="AI1775" s="387" t="s">
        <v>2723</v>
      </c>
      <c r="AJ1775" s="386">
        <v>24</v>
      </c>
      <c r="AK1775" s="390">
        <v>24</v>
      </c>
      <c r="AL1775" s="333">
        <v>30</v>
      </c>
      <c r="AM1775" s="333">
        <v>10.612883391203704</v>
      </c>
      <c r="AN1775" s="440">
        <v>84.649409722222231</v>
      </c>
      <c r="AO1775" s="389">
        <v>37.375868055555557</v>
      </c>
      <c r="AP1775" s="390">
        <v>3.4375</v>
      </c>
      <c r="AQ1775" s="387">
        <v>1</v>
      </c>
      <c r="AR1775" s="387">
        <v>1</v>
      </c>
      <c r="AS1775" s="387">
        <v>0</v>
      </c>
      <c r="AT1775" s="387">
        <v>0</v>
      </c>
      <c r="AU1775" s="387">
        <v>2</v>
      </c>
      <c r="AV1775" s="387">
        <v>2</v>
      </c>
      <c r="AW1775" s="350">
        <v>1</v>
      </c>
      <c r="AX1775" s="391">
        <v>1</v>
      </c>
      <c r="AY1775" s="83">
        <v>16</v>
      </c>
      <c r="AZ1775" s="5">
        <v>0</v>
      </c>
      <c r="BA1775" s="5" t="s">
        <v>1537</v>
      </c>
      <c r="BB1775" s="5" t="s">
        <v>1537</v>
      </c>
      <c r="BC1775" s="5" t="s">
        <v>1537</v>
      </c>
      <c r="BD1775" s="4" t="s">
        <v>3612</v>
      </c>
      <c r="BE1775" s="5">
        <v>0</v>
      </c>
      <c r="BF1775" s="5">
        <v>0</v>
      </c>
      <c r="BG1775" s="5">
        <v>1</v>
      </c>
      <c r="BH1775" s="354" t="s">
        <v>1537</v>
      </c>
      <c r="BI1775" s="289"/>
      <c r="BJ1775" s="297">
        <v>10</v>
      </c>
      <c r="BK1775" s="297">
        <v>32</v>
      </c>
    </row>
    <row r="1776" spans="1:63" x14ac:dyDescent="0.2">
      <c r="A1776" s="293" t="s">
        <v>649</v>
      </c>
      <c r="B1776" s="288" t="s">
        <v>2724</v>
      </c>
      <c r="C1776" s="340">
        <v>285</v>
      </c>
      <c r="D1776" s="341">
        <v>305</v>
      </c>
      <c r="E1776" s="341">
        <v>326</v>
      </c>
      <c r="F1776" s="341">
        <v>332</v>
      </c>
      <c r="G1776" s="341">
        <v>339</v>
      </c>
      <c r="H1776" s="341">
        <v>372</v>
      </c>
      <c r="I1776" s="342">
        <v>415</v>
      </c>
      <c r="J1776" s="340">
        <v>12</v>
      </c>
      <c r="K1776" s="341">
        <v>24</v>
      </c>
      <c r="L1776" s="341">
        <v>33</v>
      </c>
      <c r="M1776" s="341">
        <v>66</v>
      </c>
      <c r="N1776" s="340">
        <v>285</v>
      </c>
      <c r="O1776" s="341">
        <v>345</v>
      </c>
      <c r="P1776" s="341">
        <v>372</v>
      </c>
      <c r="Q1776" s="343">
        <v>345</v>
      </c>
      <c r="R1776" s="344">
        <v>372</v>
      </c>
      <c r="S1776" s="344">
        <v>403</v>
      </c>
      <c r="T1776" s="344">
        <v>432</v>
      </c>
      <c r="U1776" s="344">
        <v>425</v>
      </c>
      <c r="V1776" s="344">
        <v>425</v>
      </c>
      <c r="W1776" s="344">
        <v>25</v>
      </c>
      <c r="X1776" s="383">
        <v>28</v>
      </c>
      <c r="Y1776" s="384">
        <v>0.12</v>
      </c>
      <c r="Z1776" s="384">
        <v>0.25</v>
      </c>
      <c r="AA1776" s="384">
        <v>0.25</v>
      </c>
      <c r="AB1776" s="346">
        <v>0</v>
      </c>
      <c r="AC1776" s="385">
        <v>0</v>
      </c>
      <c r="AD1776" s="385">
        <v>22</v>
      </c>
      <c r="AE1776" s="385">
        <v>0</v>
      </c>
      <c r="AF1776" s="200">
        <v>1</v>
      </c>
      <c r="AG1776" s="333" t="s">
        <v>2723</v>
      </c>
      <c r="AH1776" s="386" t="s">
        <v>2538</v>
      </c>
      <c r="AI1776" s="387" t="s">
        <v>2723</v>
      </c>
      <c r="AJ1776" s="386">
        <v>24</v>
      </c>
      <c r="AK1776" s="390">
        <v>24</v>
      </c>
      <c r="AL1776" s="333">
        <v>36</v>
      </c>
      <c r="AM1776" s="333">
        <v>12.717918113425926</v>
      </c>
      <c r="AN1776" s="440">
        <v>94.549409722222236</v>
      </c>
      <c r="AO1776" s="389">
        <v>41.375868055555557</v>
      </c>
      <c r="AP1776" s="390">
        <v>4.125</v>
      </c>
      <c r="AQ1776" s="387">
        <v>1</v>
      </c>
      <c r="AR1776" s="387">
        <v>1</v>
      </c>
      <c r="AS1776" s="387">
        <v>0</v>
      </c>
      <c r="AT1776" s="387">
        <v>0</v>
      </c>
      <c r="AU1776" s="387">
        <v>2</v>
      </c>
      <c r="AV1776" s="387">
        <v>2</v>
      </c>
      <c r="AW1776" s="350">
        <v>1</v>
      </c>
      <c r="AX1776" s="391">
        <v>1</v>
      </c>
      <c r="AY1776" s="83">
        <v>16</v>
      </c>
      <c r="AZ1776" s="5">
        <v>0</v>
      </c>
      <c r="BA1776" s="5" t="s">
        <v>1537</v>
      </c>
      <c r="BB1776" s="5" t="s">
        <v>1537</v>
      </c>
      <c r="BC1776" s="5" t="s">
        <v>1537</v>
      </c>
      <c r="BD1776" s="4" t="s">
        <v>3612</v>
      </c>
      <c r="BE1776" s="5">
        <v>0</v>
      </c>
      <c r="BF1776" s="5">
        <v>0</v>
      </c>
      <c r="BG1776" s="5">
        <v>1</v>
      </c>
      <c r="BH1776" s="354" t="s">
        <v>1537</v>
      </c>
      <c r="BI1776" s="289"/>
      <c r="BJ1776" s="297">
        <v>12</v>
      </c>
      <c r="BK1776" s="297">
        <v>34</v>
      </c>
    </row>
    <row r="1777" spans="1:63" x14ac:dyDescent="0.2">
      <c r="A1777" s="293" t="s">
        <v>5382</v>
      </c>
      <c r="B1777" s="288" t="s">
        <v>5383</v>
      </c>
      <c r="C1777" s="340">
        <v>324</v>
      </c>
      <c r="D1777" s="341">
        <v>348</v>
      </c>
      <c r="E1777" s="341">
        <v>372</v>
      </c>
      <c r="F1777" s="341">
        <v>379</v>
      </c>
      <c r="G1777" s="341">
        <v>389</v>
      </c>
      <c r="H1777" s="341">
        <v>425</v>
      </c>
      <c r="I1777" s="342">
        <v>475</v>
      </c>
      <c r="J1777" s="340">
        <v>14</v>
      </c>
      <c r="K1777" s="341">
        <v>27</v>
      </c>
      <c r="L1777" s="341">
        <v>38</v>
      </c>
      <c r="M1777" s="341">
        <v>76</v>
      </c>
      <c r="N1777" s="340">
        <v>324</v>
      </c>
      <c r="O1777" s="341">
        <v>390</v>
      </c>
      <c r="P1777" s="341">
        <v>420</v>
      </c>
      <c r="Q1777" s="343">
        <v>390</v>
      </c>
      <c r="R1777" s="344">
        <v>420</v>
      </c>
      <c r="S1777" s="344">
        <v>461</v>
      </c>
      <c r="T1777" s="344">
        <v>478</v>
      </c>
      <c r="U1777" s="344">
        <v>482</v>
      </c>
      <c r="V1777" s="344">
        <v>482</v>
      </c>
      <c r="W1777" s="344">
        <v>25</v>
      </c>
      <c r="X1777" s="383">
        <v>28</v>
      </c>
      <c r="Y1777" s="384">
        <v>0.12</v>
      </c>
      <c r="Z1777" s="384">
        <v>0.25</v>
      </c>
      <c r="AA1777" s="384">
        <v>0.25</v>
      </c>
      <c r="AB1777" s="346">
        <v>0</v>
      </c>
      <c r="AC1777" s="385"/>
      <c r="AD1777" s="385">
        <v>33</v>
      </c>
      <c r="AE1777" s="385">
        <v>0</v>
      </c>
      <c r="AF1777" s="200">
        <v>1</v>
      </c>
      <c r="AG1777" s="333" t="s">
        <v>2723</v>
      </c>
      <c r="AH1777" s="386" t="s">
        <v>2538</v>
      </c>
      <c r="AI1777" s="387" t="s">
        <v>2723</v>
      </c>
      <c r="AJ1777" s="386">
        <v>24</v>
      </c>
      <c r="AK1777" s="390">
        <v>24</v>
      </c>
      <c r="AL1777" s="333">
        <v>39</v>
      </c>
      <c r="AM1777" s="333">
        <v>12.717918113425926</v>
      </c>
      <c r="AN1777" s="440">
        <v>94.549409722222236</v>
      </c>
      <c r="AO1777" s="389">
        <v>41.375868055555557</v>
      </c>
      <c r="AP1777" s="390">
        <v>4.125</v>
      </c>
      <c r="AQ1777" s="387">
        <v>1</v>
      </c>
      <c r="AR1777" s="387">
        <v>1</v>
      </c>
      <c r="AS1777" s="387">
        <v>0</v>
      </c>
      <c r="AT1777" s="387">
        <v>0</v>
      </c>
      <c r="AU1777" s="387">
        <v>2</v>
      </c>
      <c r="AV1777" s="387">
        <v>2</v>
      </c>
      <c r="AW1777" s="350">
        <v>1</v>
      </c>
      <c r="AX1777" s="391">
        <v>1</v>
      </c>
      <c r="AY1777" s="83">
        <v>16</v>
      </c>
      <c r="AZ1777" s="5">
        <v>0</v>
      </c>
      <c r="BA1777" s="5" t="s">
        <v>1537</v>
      </c>
      <c r="BB1777" s="5" t="s">
        <v>1537</v>
      </c>
      <c r="BC1777" s="5" t="s">
        <v>1537</v>
      </c>
      <c r="BD1777" s="4" t="s">
        <v>3612</v>
      </c>
      <c r="BE1777" s="5">
        <v>0</v>
      </c>
      <c r="BF1777" s="5">
        <v>0</v>
      </c>
      <c r="BG1777" s="5">
        <v>1</v>
      </c>
      <c r="BH1777" s="354" t="s">
        <v>1537</v>
      </c>
      <c r="BI1777" s="289"/>
      <c r="BJ1777" s="297">
        <v>14</v>
      </c>
      <c r="BK1777" s="297">
        <v>39</v>
      </c>
    </row>
    <row r="1778" spans="1:63" x14ac:dyDescent="0.2">
      <c r="A1778" s="293" t="s">
        <v>650</v>
      </c>
      <c r="B1778" s="288" t="s">
        <v>2725</v>
      </c>
      <c r="C1778" s="340">
        <v>336</v>
      </c>
      <c r="D1778" s="341">
        <v>361</v>
      </c>
      <c r="E1778" s="341">
        <v>386</v>
      </c>
      <c r="F1778" s="341">
        <v>393</v>
      </c>
      <c r="G1778" s="341">
        <v>403</v>
      </c>
      <c r="H1778" s="341">
        <v>440</v>
      </c>
      <c r="I1778" s="342">
        <v>492</v>
      </c>
      <c r="J1778" s="340">
        <v>14</v>
      </c>
      <c r="K1778" s="341">
        <v>28</v>
      </c>
      <c r="L1778" s="341">
        <v>39</v>
      </c>
      <c r="M1778" s="341">
        <v>79</v>
      </c>
      <c r="N1778" s="340">
        <v>336</v>
      </c>
      <c r="O1778" s="341">
        <v>404</v>
      </c>
      <c r="P1778" s="341">
        <v>435</v>
      </c>
      <c r="Q1778" s="343">
        <v>404</v>
      </c>
      <c r="R1778" s="344">
        <v>435</v>
      </c>
      <c r="S1778" s="344">
        <v>478</v>
      </c>
      <c r="T1778" s="344">
        <v>495</v>
      </c>
      <c r="U1778" s="344">
        <v>499</v>
      </c>
      <c r="V1778" s="344">
        <v>499</v>
      </c>
      <c r="W1778" s="344">
        <v>25</v>
      </c>
      <c r="X1778" s="383">
        <v>28</v>
      </c>
      <c r="Y1778" s="384">
        <v>0.12</v>
      </c>
      <c r="Z1778" s="384">
        <v>0.25</v>
      </c>
      <c r="AA1778" s="384">
        <v>0.25</v>
      </c>
      <c r="AB1778" s="346">
        <v>0</v>
      </c>
      <c r="AC1778" s="385">
        <v>0</v>
      </c>
      <c r="AD1778" s="385">
        <v>33</v>
      </c>
      <c r="AE1778" s="385">
        <v>0</v>
      </c>
      <c r="AF1778" s="200">
        <v>1</v>
      </c>
      <c r="AG1778" s="333" t="s">
        <v>2723</v>
      </c>
      <c r="AH1778" s="386" t="s">
        <v>2538</v>
      </c>
      <c r="AI1778" s="387" t="s">
        <v>2723</v>
      </c>
      <c r="AJ1778" s="386">
        <v>24</v>
      </c>
      <c r="AK1778" s="390">
        <v>24</v>
      </c>
      <c r="AL1778" s="333">
        <v>42</v>
      </c>
      <c r="AM1778" s="333">
        <v>14.822952835648149</v>
      </c>
      <c r="AN1778" s="440">
        <v>114.11690972222225</v>
      </c>
      <c r="AO1778" s="389">
        <v>48.969618055555557</v>
      </c>
      <c r="AP1778" s="390">
        <v>4.8125</v>
      </c>
      <c r="AQ1778" s="387">
        <v>1</v>
      </c>
      <c r="AR1778" s="387">
        <v>1</v>
      </c>
      <c r="AS1778" s="387">
        <v>0</v>
      </c>
      <c r="AT1778" s="387">
        <v>0</v>
      </c>
      <c r="AU1778" s="387">
        <v>3</v>
      </c>
      <c r="AV1778" s="387">
        <v>3</v>
      </c>
      <c r="AW1778" s="350">
        <v>1</v>
      </c>
      <c r="AX1778" s="391">
        <v>1</v>
      </c>
      <c r="AY1778" s="83">
        <v>18</v>
      </c>
      <c r="AZ1778" s="5">
        <v>0</v>
      </c>
      <c r="BA1778" s="5" t="s">
        <v>1537</v>
      </c>
      <c r="BB1778" s="5" t="s">
        <v>1537</v>
      </c>
      <c r="BC1778" s="5" t="s">
        <v>1537</v>
      </c>
      <c r="BD1778" s="4" t="s">
        <v>3612</v>
      </c>
      <c r="BE1778" s="5">
        <v>0</v>
      </c>
      <c r="BF1778" s="5">
        <v>0</v>
      </c>
      <c r="BG1778" s="5">
        <v>1</v>
      </c>
      <c r="BH1778" s="354" t="s">
        <v>1537</v>
      </c>
      <c r="BI1778" s="289"/>
      <c r="BJ1778" s="297">
        <v>14</v>
      </c>
      <c r="BK1778" s="297">
        <v>41</v>
      </c>
    </row>
    <row r="1779" spans="1:63" x14ac:dyDescent="0.2">
      <c r="A1779" s="293" t="s">
        <v>651</v>
      </c>
      <c r="B1779" s="288" t="s">
        <v>2726</v>
      </c>
      <c r="C1779" s="340">
        <v>327</v>
      </c>
      <c r="D1779" s="341">
        <v>340</v>
      </c>
      <c r="E1779" s="341">
        <v>359</v>
      </c>
      <c r="F1779" s="341">
        <v>365</v>
      </c>
      <c r="G1779" s="341">
        <v>372</v>
      </c>
      <c r="H1779" s="341">
        <v>406</v>
      </c>
      <c r="I1779" s="342">
        <v>443</v>
      </c>
      <c r="J1779" s="340">
        <v>10</v>
      </c>
      <c r="K1779" s="341">
        <v>19</v>
      </c>
      <c r="L1779" s="341">
        <v>27</v>
      </c>
      <c r="M1779" s="341">
        <v>55</v>
      </c>
      <c r="N1779" s="340">
        <v>327</v>
      </c>
      <c r="O1779" s="341">
        <v>374</v>
      </c>
      <c r="P1779" s="341">
        <v>402</v>
      </c>
      <c r="Q1779" s="343">
        <v>374</v>
      </c>
      <c r="R1779" s="344">
        <v>402</v>
      </c>
      <c r="S1779" s="344">
        <v>439</v>
      </c>
      <c r="T1779" s="344">
        <v>445</v>
      </c>
      <c r="U1779" s="344">
        <v>461</v>
      </c>
      <c r="V1779" s="344">
        <v>461</v>
      </c>
      <c r="W1779" s="344">
        <v>25</v>
      </c>
      <c r="X1779" s="383">
        <v>28</v>
      </c>
      <c r="Y1779" s="384">
        <v>0.12</v>
      </c>
      <c r="Z1779" s="384">
        <v>0.25</v>
      </c>
      <c r="AA1779" s="384">
        <v>0.25</v>
      </c>
      <c r="AB1779" s="346">
        <v>0</v>
      </c>
      <c r="AC1779" s="385">
        <v>0</v>
      </c>
      <c r="AD1779" s="385">
        <v>22</v>
      </c>
      <c r="AE1779" s="385">
        <v>0</v>
      </c>
      <c r="AF1779" s="200">
        <v>1</v>
      </c>
      <c r="AG1779" s="333" t="s">
        <v>2723</v>
      </c>
      <c r="AH1779" s="386" t="s">
        <v>2538</v>
      </c>
      <c r="AI1779" s="387" t="s">
        <v>2723</v>
      </c>
      <c r="AJ1779" s="386">
        <v>27</v>
      </c>
      <c r="AK1779" s="390">
        <v>27</v>
      </c>
      <c r="AL1779" s="333">
        <v>30</v>
      </c>
      <c r="AM1779" s="333">
        <v>13.35691550925926</v>
      </c>
      <c r="AN1779" s="440">
        <v>99.930243055555565</v>
      </c>
      <c r="AO1779" s="389">
        <v>43.917534722222229</v>
      </c>
      <c r="AP1779" s="390">
        <v>3.4375</v>
      </c>
      <c r="AQ1779" s="387">
        <v>1</v>
      </c>
      <c r="AR1779" s="387">
        <v>1</v>
      </c>
      <c r="AS1779" s="387">
        <v>0</v>
      </c>
      <c r="AT1779" s="387">
        <v>0</v>
      </c>
      <c r="AU1779" s="387">
        <v>2</v>
      </c>
      <c r="AV1779" s="387">
        <v>2</v>
      </c>
      <c r="AW1779" s="350">
        <v>1</v>
      </c>
      <c r="AX1779" s="391">
        <v>1</v>
      </c>
      <c r="AY1779" s="83">
        <v>16</v>
      </c>
      <c r="AZ1779" s="5">
        <v>0</v>
      </c>
      <c r="BA1779" s="5" t="s">
        <v>1537</v>
      </c>
      <c r="BB1779" s="5" t="s">
        <v>1537</v>
      </c>
      <c r="BC1779" s="5" t="s">
        <v>1537</v>
      </c>
      <c r="BD1779" s="4" t="s">
        <v>3612</v>
      </c>
      <c r="BE1779" s="5">
        <v>0</v>
      </c>
      <c r="BF1779" s="5">
        <v>0</v>
      </c>
      <c r="BG1779" s="5">
        <v>1</v>
      </c>
      <c r="BH1779" s="354" t="s">
        <v>1537</v>
      </c>
      <c r="BI1779" s="289"/>
      <c r="BJ1779" s="297">
        <v>10</v>
      </c>
      <c r="BK1779" s="297">
        <v>38</v>
      </c>
    </row>
    <row r="1780" spans="1:63" x14ac:dyDescent="0.2">
      <c r="A1780" s="293" t="s">
        <v>652</v>
      </c>
      <c r="B1780" s="288" t="s">
        <v>2727</v>
      </c>
      <c r="C1780" s="340">
        <v>342</v>
      </c>
      <c r="D1780" s="341">
        <v>361</v>
      </c>
      <c r="E1780" s="341">
        <v>383</v>
      </c>
      <c r="F1780" s="341">
        <v>388</v>
      </c>
      <c r="G1780" s="341">
        <v>398</v>
      </c>
      <c r="H1780" s="341">
        <v>435</v>
      </c>
      <c r="I1780" s="342">
        <v>478</v>
      </c>
      <c r="J1780" s="340">
        <v>12</v>
      </c>
      <c r="K1780" s="341">
        <v>24</v>
      </c>
      <c r="L1780" s="341">
        <v>33</v>
      </c>
      <c r="M1780" s="341">
        <v>66</v>
      </c>
      <c r="N1780" s="340">
        <v>342</v>
      </c>
      <c r="O1780" s="341">
        <v>403</v>
      </c>
      <c r="P1780" s="341">
        <v>433</v>
      </c>
      <c r="Q1780" s="343">
        <v>403</v>
      </c>
      <c r="R1780" s="344">
        <v>433</v>
      </c>
      <c r="S1780" s="344">
        <v>469</v>
      </c>
      <c r="T1780" s="344">
        <v>496</v>
      </c>
      <c r="U1780" s="344">
        <v>492</v>
      </c>
      <c r="V1780" s="344">
        <v>492</v>
      </c>
      <c r="W1780" s="344">
        <v>25</v>
      </c>
      <c r="X1780" s="383">
        <v>28</v>
      </c>
      <c r="Y1780" s="384">
        <v>0.12</v>
      </c>
      <c r="Z1780" s="384">
        <v>0.25</v>
      </c>
      <c r="AA1780" s="384">
        <v>0.25</v>
      </c>
      <c r="AB1780" s="346">
        <v>0</v>
      </c>
      <c r="AC1780" s="385">
        <v>0</v>
      </c>
      <c r="AD1780" s="385">
        <v>22</v>
      </c>
      <c r="AE1780" s="385">
        <v>0</v>
      </c>
      <c r="AF1780" s="200">
        <v>1</v>
      </c>
      <c r="AG1780" s="333" t="s">
        <v>2723</v>
      </c>
      <c r="AH1780" s="386" t="s">
        <v>2538</v>
      </c>
      <c r="AI1780" s="387" t="s">
        <v>2723</v>
      </c>
      <c r="AJ1780" s="386">
        <v>27</v>
      </c>
      <c r="AK1780" s="390">
        <v>27</v>
      </c>
      <c r="AL1780" s="333">
        <v>36</v>
      </c>
      <c r="AM1780" s="333">
        <v>16.006221064814813</v>
      </c>
      <c r="AN1780" s="440">
        <v>110.93024305555556</v>
      </c>
      <c r="AO1780" s="389">
        <v>48.417534722222229</v>
      </c>
      <c r="AP1780" s="390">
        <v>4.125</v>
      </c>
      <c r="AQ1780" s="387">
        <v>1</v>
      </c>
      <c r="AR1780" s="387">
        <v>1</v>
      </c>
      <c r="AS1780" s="387">
        <v>0</v>
      </c>
      <c r="AT1780" s="387">
        <v>0</v>
      </c>
      <c r="AU1780" s="387">
        <v>2</v>
      </c>
      <c r="AV1780" s="387">
        <v>2</v>
      </c>
      <c r="AW1780" s="350">
        <v>1</v>
      </c>
      <c r="AX1780" s="391">
        <v>1</v>
      </c>
      <c r="AY1780" s="83">
        <v>16</v>
      </c>
      <c r="AZ1780" s="5">
        <v>0</v>
      </c>
      <c r="BA1780" s="5" t="s">
        <v>1537</v>
      </c>
      <c r="BB1780" s="5" t="s">
        <v>1537</v>
      </c>
      <c r="BC1780" s="5" t="s">
        <v>1537</v>
      </c>
      <c r="BD1780" s="4" t="s">
        <v>3612</v>
      </c>
      <c r="BE1780" s="5">
        <v>0</v>
      </c>
      <c r="BF1780" s="5">
        <v>0</v>
      </c>
      <c r="BG1780" s="5">
        <v>1</v>
      </c>
      <c r="BH1780" s="354" t="s">
        <v>1537</v>
      </c>
      <c r="BI1780" s="289"/>
      <c r="BJ1780" s="297">
        <v>12</v>
      </c>
      <c r="BK1780" s="297">
        <v>40</v>
      </c>
    </row>
    <row r="1781" spans="1:63" x14ac:dyDescent="0.2">
      <c r="A1781" s="293" t="s">
        <v>5384</v>
      </c>
      <c r="B1781" s="288" t="s">
        <v>5385</v>
      </c>
      <c r="C1781" s="340">
        <v>392</v>
      </c>
      <c r="D1781" s="341">
        <v>414</v>
      </c>
      <c r="E1781" s="341">
        <v>439</v>
      </c>
      <c r="F1781" s="341">
        <v>446</v>
      </c>
      <c r="G1781" s="341">
        <v>456</v>
      </c>
      <c r="H1781" s="341">
        <v>499</v>
      </c>
      <c r="I1781" s="342">
        <v>549</v>
      </c>
      <c r="J1781" s="340">
        <v>14</v>
      </c>
      <c r="K1781" s="341">
        <v>27</v>
      </c>
      <c r="L1781" s="341">
        <v>38</v>
      </c>
      <c r="M1781" s="341">
        <v>76</v>
      </c>
      <c r="N1781" s="340">
        <v>392</v>
      </c>
      <c r="O1781" s="341">
        <v>457</v>
      </c>
      <c r="P1781" s="341">
        <v>490</v>
      </c>
      <c r="Q1781" s="343">
        <v>457</v>
      </c>
      <c r="R1781" s="344">
        <v>490</v>
      </c>
      <c r="S1781" s="344">
        <v>538</v>
      </c>
      <c r="T1781" s="344">
        <v>553</v>
      </c>
      <c r="U1781" s="344">
        <v>562</v>
      </c>
      <c r="V1781" s="344">
        <v>562</v>
      </c>
      <c r="W1781" s="344">
        <v>25</v>
      </c>
      <c r="X1781" s="383">
        <v>28</v>
      </c>
      <c r="Y1781" s="384">
        <v>0.12</v>
      </c>
      <c r="Z1781" s="384">
        <v>0.25</v>
      </c>
      <c r="AA1781" s="384">
        <v>0.25</v>
      </c>
      <c r="AB1781" s="346">
        <v>0</v>
      </c>
      <c r="AC1781" s="385"/>
      <c r="AD1781" s="385">
        <v>33</v>
      </c>
      <c r="AE1781" s="385">
        <v>0</v>
      </c>
      <c r="AF1781" s="200">
        <v>1</v>
      </c>
      <c r="AG1781" s="333" t="s">
        <v>2723</v>
      </c>
      <c r="AH1781" s="386" t="s">
        <v>2538</v>
      </c>
      <c r="AI1781" s="387" t="s">
        <v>2723</v>
      </c>
      <c r="AJ1781" s="386">
        <v>27</v>
      </c>
      <c r="AK1781" s="390">
        <v>27</v>
      </c>
      <c r="AL1781" s="333">
        <v>36</v>
      </c>
      <c r="AM1781" s="333">
        <v>16.006221064814813</v>
      </c>
      <c r="AN1781" s="440">
        <v>110.93024305555556</v>
      </c>
      <c r="AO1781" s="389">
        <v>48.417534722222229</v>
      </c>
      <c r="AP1781" s="390">
        <v>4.125</v>
      </c>
      <c r="AQ1781" s="387">
        <v>1</v>
      </c>
      <c r="AR1781" s="387">
        <v>1</v>
      </c>
      <c r="AS1781" s="387">
        <v>0</v>
      </c>
      <c r="AT1781" s="387">
        <v>0</v>
      </c>
      <c r="AU1781" s="387">
        <v>2</v>
      </c>
      <c r="AV1781" s="387">
        <v>2</v>
      </c>
      <c r="AW1781" s="350">
        <v>1</v>
      </c>
      <c r="AX1781" s="391">
        <v>1</v>
      </c>
      <c r="AY1781" s="83">
        <v>16</v>
      </c>
      <c r="AZ1781" s="5">
        <v>0</v>
      </c>
      <c r="BA1781" s="5" t="s">
        <v>1537</v>
      </c>
      <c r="BB1781" s="5" t="s">
        <v>1537</v>
      </c>
      <c r="BC1781" s="5" t="s">
        <v>1537</v>
      </c>
      <c r="BD1781" s="4" t="s">
        <v>3612</v>
      </c>
      <c r="BE1781" s="5">
        <v>0</v>
      </c>
      <c r="BF1781" s="5">
        <v>0</v>
      </c>
      <c r="BG1781" s="5">
        <v>1</v>
      </c>
      <c r="BH1781" s="354" t="s">
        <v>1537</v>
      </c>
      <c r="BI1781" s="289"/>
      <c r="BJ1781" s="297">
        <v>14</v>
      </c>
      <c r="BK1781" s="297">
        <v>46</v>
      </c>
    </row>
    <row r="1782" spans="1:63" x14ac:dyDescent="0.2">
      <c r="A1782" s="293" t="s">
        <v>653</v>
      </c>
      <c r="B1782" s="288" t="s">
        <v>2728</v>
      </c>
      <c r="C1782" s="340">
        <v>406</v>
      </c>
      <c r="D1782" s="341">
        <v>429</v>
      </c>
      <c r="E1782" s="341">
        <v>455</v>
      </c>
      <c r="F1782" s="341">
        <v>462</v>
      </c>
      <c r="G1782" s="341">
        <v>473</v>
      </c>
      <c r="H1782" s="341">
        <v>517</v>
      </c>
      <c r="I1782" s="342">
        <v>569</v>
      </c>
      <c r="J1782" s="340">
        <v>14</v>
      </c>
      <c r="K1782" s="341">
        <v>28</v>
      </c>
      <c r="L1782" s="341">
        <v>39</v>
      </c>
      <c r="M1782" s="341">
        <v>79</v>
      </c>
      <c r="N1782" s="340">
        <v>406</v>
      </c>
      <c r="O1782" s="341">
        <v>474</v>
      </c>
      <c r="P1782" s="341">
        <v>508</v>
      </c>
      <c r="Q1782" s="343">
        <v>474</v>
      </c>
      <c r="R1782" s="344">
        <v>508</v>
      </c>
      <c r="S1782" s="344">
        <v>558</v>
      </c>
      <c r="T1782" s="344">
        <v>573</v>
      </c>
      <c r="U1782" s="344">
        <v>582</v>
      </c>
      <c r="V1782" s="344">
        <v>582</v>
      </c>
      <c r="W1782" s="344">
        <v>25</v>
      </c>
      <c r="X1782" s="383">
        <v>28</v>
      </c>
      <c r="Y1782" s="384">
        <v>0.12</v>
      </c>
      <c r="Z1782" s="384">
        <v>0.25</v>
      </c>
      <c r="AA1782" s="384">
        <v>0.25</v>
      </c>
      <c r="AB1782" s="346">
        <v>0</v>
      </c>
      <c r="AC1782" s="385">
        <v>0</v>
      </c>
      <c r="AD1782" s="385">
        <v>33</v>
      </c>
      <c r="AE1782" s="385">
        <v>0</v>
      </c>
      <c r="AF1782" s="200">
        <v>1</v>
      </c>
      <c r="AG1782" s="333" t="s">
        <v>2723</v>
      </c>
      <c r="AH1782" s="386" t="s">
        <v>2538</v>
      </c>
      <c r="AI1782" s="387" t="s">
        <v>2723</v>
      </c>
      <c r="AJ1782" s="386">
        <v>27</v>
      </c>
      <c r="AK1782" s="390">
        <v>27</v>
      </c>
      <c r="AL1782" s="333">
        <v>42</v>
      </c>
      <c r="AM1782" s="333">
        <v>18.65552662037037</v>
      </c>
      <c r="AN1782" s="440">
        <v>134.26524305555557</v>
      </c>
      <c r="AO1782" s="389">
        <v>57.521701388888886</v>
      </c>
      <c r="AP1782" s="390">
        <v>4.8125</v>
      </c>
      <c r="AQ1782" s="387">
        <v>1</v>
      </c>
      <c r="AR1782" s="387">
        <v>1</v>
      </c>
      <c r="AS1782" s="387">
        <v>0</v>
      </c>
      <c r="AT1782" s="387">
        <v>0</v>
      </c>
      <c r="AU1782" s="387">
        <v>3</v>
      </c>
      <c r="AV1782" s="387">
        <v>3</v>
      </c>
      <c r="AW1782" s="350">
        <v>1</v>
      </c>
      <c r="AX1782" s="391">
        <v>1</v>
      </c>
      <c r="AY1782" s="83">
        <v>18</v>
      </c>
      <c r="AZ1782" s="5">
        <v>0</v>
      </c>
      <c r="BA1782" s="5" t="s">
        <v>1537</v>
      </c>
      <c r="BB1782" s="5" t="s">
        <v>1537</v>
      </c>
      <c r="BC1782" s="5" t="s">
        <v>1537</v>
      </c>
      <c r="BD1782" s="4" t="s">
        <v>3612</v>
      </c>
      <c r="BE1782" s="5">
        <v>0</v>
      </c>
      <c r="BF1782" s="5">
        <v>0</v>
      </c>
      <c r="BG1782" s="5">
        <v>1</v>
      </c>
      <c r="BH1782" s="354" t="s">
        <v>1537</v>
      </c>
      <c r="BI1782" s="289"/>
      <c r="BJ1782" s="297">
        <v>14</v>
      </c>
      <c r="BK1782" s="297">
        <v>48</v>
      </c>
    </row>
    <row r="1783" spans="1:63" x14ac:dyDescent="0.2">
      <c r="A1783" s="293" t="s">
        <v>654</v>
      </c>
      <c r="B1783" s="288" t="s">
        <v>2735</v>
      </c>
      <c r="C1783" s="340">
        <v>235</v>
      </c>
      <c r="D1783" s="341">
        <v>254</v>
      </c>
      <c r="E1783" s="341">
        <v>287</v>
      </c>
      <c r="F1783" s="341">
        <v>275</v>
      </c>
      <c r="G1783" s="341">
        <v>294</v>
      </c>
      <c r="H1783" s="341">
        <v>315</v>
      </c>
      <c r="I1783" s="342">
        <v>301</v>
      </c>
      <c r="J1783" s="340">
        <v>0</v>
      </c>
      <c r="K1783" s="341">
        <v>0</v>
      </c>
      <c r="L1783" s="341">
        <v>27</v>
      </c>
      <c r="M1783" s="341">
        <v>55</v>
      </c>
      <c r="N1783" s="340">
        <v>314</v>
      </c>
      <c r="O1783" s="341">
        <v>375</v>
      </c>
      <c r="P1783" s="341">
        <v>400</v>
      </c>
      <c r="Q1783" s="343">
        <v>391</v>
      </c>
      <c r="R1783" s="344">
        <v>416</v>
      </c>
      <c r="S1783" s="344">
        <v>451</v>
      </c>
      <c r="T1783" s="344">
        <v>438</v>
      </c>
      <c r="U1783" s="344">
        <v>472</v>
      </c>
      <c r="V1783" s="344">
        <v>472</v>
      </c>
      <c r="W1783" s="344">
        <v>0</v>
      </c>
      <c r="X1783" s="383">
        <v>0</v>
      </c>
      <c r="Y1783" s="384">
        <v>0.12</v>
      </c>
      <c r="Z1783" s="384">
        <v>0.25</v>
      </c>
      <c r="AA1783" s="384">
        <v>0.25</v>
      </c>
      <c r="AB1783" s="346">
        <v>0</v>
      </c>
      <c r="AC1783" s="385">
        <v>0</v>
      </c>
      <c r="AD1783" s="385">
        <v>22</v>
      </c>
      <c r="AE1783" s="385">
        <v>0</v>
      </c>
      <c r="AF1783" s="200">
        <v>1</v>
      </c>
      <c r="AG1783" s="333" t="s">
        <v>3346</v>
      </c>
      <c r="AH1783" s="386" t="s">
        <v>3195</v>
      </c>
      <c r="AI1783" s="387" t="s">
        <v>1133</v>
      </c>
      <c r="AJ1783" s="386">
        <v>12</v>
      </c>
      <c r="AK1783" s="390">
        <v>15</v>
      </c>
      <c r="AL1783" s="333">
        <v>30</v>
      </c>
      <c r="AM1783" s="333">
        <v>3.4705222800925926</v>
      </c>
      <c r="AN1783" s="440">
        <v>33.596666666666664</v>
      </c>
      <c r="AO1783" s="389">
        <v>14.479166666666666</v>
      </c>
      <c r="AP1783" s="390">
        <v>3.125</v>
      </c>
      <c r="AQ1783" s="387">
        <v>1</v>
      </c>
      <c r="AR1783" s="387">
        <v>1</v>
      </c>
      <c r="AS1783" s="387">
        <v>0</v>
      </c>
      <c r="AT1783" s="387">
        <v>0</v>
      </c>
      <c r="AU1783" s="387">
        <v>2</v>
      </c>
      <c r="AV1783" s="387">
        <v>2</v>
      </c>
      <c r="AW1783" s="350">
        <v>1</v>
      </c>
      <c r="AX1783" s="391">
        <v>1</v>
      </c>
      <c r="AY1783" s="83">
        <v>13</v>
      </c>
      <c r="AZ1783" s="5">
        <v>0</v>
      </c>
      <c r="BA1783" s="5" t="s">
        <v>1537</v>
      </c>
      <c r="BB1783" s="5" t="s">
        <v>1537</v>
      </c>
      <c r="BC1783" s="5" t="s">
        <v>1537</v>
      </c>
      <c r="BD1783" s="4" t="s">
        <v>1537</v>
      </c>
      <c r="BE1783" s="5">
        <v>95</v>
      </c>
      <c r="BF1783" s="5">
        <v>120</v>
      </c>
      <c r="BG1783" s="5">
        <v>1</v>
      </c>
      <c r="BH1783" s="354" t="s">
        <v>1537</v>
      </c>
      <c r="BI1783" s="289"/>
      <c r="BJ1783" s="297">
        <v>0</v>
      </c>
      <c r="BK1783" s="297">
        <v>26</v>
      </c>
    </row>
    <row r="1784" spans="1:63" x14ac:dyDescent="0.2">
      <c r="A1784" s="293" t="s">
        <v>666</v>
      </c>
      <c r="B1784" s="288" t="s">
        <v>2751</v>
      </c>
      <c r="C1784" s="340">
        <v>283</v>
      </c>
      <c r="D1784" s="341">
        <v>308</v>
      </c>
      <c r="E1784" s="341">
        <v>341</v>
      </c>
      <c r="F1784" s="341">
        <v>329</v>
      </c>
      <c r="G1784" s="341">
        <v>349</v>
      </c>
      <c r="H1784" s="341">
        <v>373</v>
      </c>
      <c r="I1784" s="342">
        <v>359</v>
      </c>
      <c r="J1784" s="340">
        <v>0</v>
      </c>
      <c r="K1784" s="341">
        <v>0</v>
      </c>
      <c r="L1784" s="341">
        <v>27</v>
      </c>
      <c r="M1784" s="341">
        <v>55</v>
      </c>
      <c r="N1784" s="340">
        <v>378</v>
      </c>
      <c r="O1784" s="341">
        <v>438</v>
      </c>
      <c r="P1784" s="341">
        <v>467</v>
      </c>
      <c r="Q1784" s="343">
        <v>454</v>
      </c>
      <c r="R1784" s="344">
        <v>483</v>
      </c>
      <c r="S1784" s="344">
        <v>523</v>
      </c>
      <c r="T1784" s="344">
        <v>507</v>
      </c>
      <c r="U1784" s="344">
        <v>544</v>
      </c>
      <c r="V1784" s="344">
        <v>544</v>
      </c>
      <c r="W1784" s="344">
        <v>0</v>
      </c>
      <c r="X1784" s="383">
        <v>0</v>
      </c>
      <c r="Y1784" s="384">
        <v>0.12</v>
      </c>
      <c r="Z1784" s="384">
        <v>0.25</v>
      </c>
      <c r="AA1784" s="384">
        <v>0.25</v>
      </c>
      <c r="AB1784" s="346">
        <v>0</v>
      </c>
      <c r="AC1784" s="385">
        <v>0</v>
      </c>
      <c r="AD1784" s="385">
        <v>22</v>
      </c>
      <c r="AE1784" s="385">
        <v>0</v>
      </c>
      <c r="AF1784" s="200">
        <v>1</v>
      </c>
      <c r="AG1784" s="333" t="s">
        <v>3346</v>
      </c>
      <c r="AH1784" s="386" t="s">
        <v>3195</v>
      </c>
      <c r="AI1784" s="387" t="s">
        <v>1133</v>
      </c>
      <c r="AJ1784" s="386">
        <v>15</v>
      </c>
      <c r="AK1784" s="390">
        <v>15</v>
      </c>
      <c r="AL1784" s="333">
        <v>30</v>
      </c>
      <c r="AM1784" s="333">
        <v>4.2714120370370372</v>
      </c>
      <c r="AN1784" s="440">
        <v>39.092083333333335</v>
      </c>
      <c r="AO1784" s="389">
        <v>16.864583333333336</v>
      </c>
      <c r="AP1784" s="390">
        <v>3.125</v>
      </c>
      <c r="AQ1784" s="387">
        <v>1</v>
      </c>
      <c r="AR1784" s="387">
        <v>1</v>
      </c>
      <c r="AS1784" s="387">
        <v>0</v>
      </c>
      <c r="AT1784" s="387">
        <v>0</v>
      </c>
      <c r="AU1784" s="387">
        <v>2</v>
      </c>
      <c r="AV1784" s="387">
        <v>2</v>
      </c>
      <c r="AW1784" s="350">
        <v>1</v>
      </c>
      <c r="AX1784" s="391">
        <v>1</v>
      </c>
      <c r="AY1784" s="83">
        <v>14</v>
      </c>
      <c r="AZ1784" s="5">
        <v>0</v>
      </c>
      <c r="BA1784" s="5" t="s">
        <v>1537</v>
      </c>
      <c r="BB1784" s="5" t="s">
        <v>1537</v>
      </c>
      <c r="BC1784" s="5" t="s">
        <v>1537</v>
      </c>
      <c r="BD1784" s="4" t="s">
        <v>1537</v>
      </c>
      <c r="BE1784" s="5">
        <v>95</v>
      </c>
      <c r="BF1784" s="5">
        <v>120</v>
      </c>
      <c r="BG1784" s="5">
        <v>1</v>
      </c>
      <c r="BH1784" s="354" t="s">
        <v>1537</v>
      </c>
      <c r="BI1784" s="289"/>
      <c r="BJ1784" s="297">
        <v>0</v>
      </c>
      <c r="BK1784" s="297">
        <v>30</v>
      </c>
    </row>
    <row r="1785" spans="1:63" x14ac:dyDescent="0.2">
      <c r="A1785" s="293" t="s">
        <v>658</v>
      </c>
      <c r="B1785" s="288" t="s">
        <v>2739</v>
      </c>
      <c r="C1785" s="340">
        <v>255</v>
      </c>
      <c r="D1785" s="341">
        <v>273</v>
      </c>
      <c r="E1785" s="341">
        <v>316</v>
      </c>
      <c r="F1785" s="341">
        <v>296</v>
      </c>
      <c r="G1785" s="341">
        <v>324</v>
      </c>
      <c r="H1785" s="341">
        <v>345</v>
      </c>
      <c r="I1785" s="342">
        <v>326</v>
      </c>
      <c r="J1785" s="340">
        <v>0</v>
      </c>
      <c r="K1785" s="341">
        <v>0</v>
      </c>
      <c r="L1785" s="341">
        <v>34</v>
      </c>
      <c r="M1785" s="341">
        <v>67</v>
      </c>
      <c r="N1785" s="340">
        <v>335</v>
      </c>
      <c r="O1785" s="341">
        <v>400</v>
      </c>
      <c r="P1785" s="341">
        <v>427</v>
      </c>
      <c r="Q1785" s="343">
        <v>422</v>
      </c>
      <c r="R1785" s="344">
        <v>449</v>
      </c>
      <c r="S1785" s="344">
        <v>485</v>
      </c>
      <c r="T1785" s="344">
        <v>471</v>
      </c>
      <c r="U1785" s="344">
        <v>510</v>
      </c>
      <c r="V1785" s="344">
        <v>510</v>
      </c>
      <c r="W1785" s="344">
        <v>0</v>
      </c>
      <c r="X1785" s="383">
        <v>0</v>
      </c>
      <c r="Y1785" s="384">
        <v>0.12</v>
      </c>
      <c r="Z1785" s="384">
        <v>0.25</v>
      </c>
      <c r="AA1785" s="384">
        <v>0.25</v>
      </c>
      <c r="AB1785" s="346">
        <v>0</v>
      </c>
      <c r="AC1785" s="385">
        <v>0</v>
      </c>
      <c r="AD1785" s="385">
        <v>22</v>
      </c>
      <c r="AE1785" s="385">
        <v>0</v>
      </c>
      <c r="AF1785" s="200">
        <v>1</v>
      </c>
      <c r="AG1785" s="333" t="s">
        <v>3346</v>
      </c>
      <c r="AH1785" s="386" t="s">
        <v>3195</v>
      </c>
      <c r="AI1785" s="387" t="s">
        <v>1133</v>
      </c>
      <c r="AJ1785" s="386">
        <v>12</v>
      </c>
      <c r="AK1785" s="390">
        <v>15</v>
      </c>
      <c r="AL1785" s="333">
        <v>36</v>
      </c>
      <c r="AM1785" s="333">
        <v>4.1588903356481479</v>
      </c>
      <c r="AN1785" s="440">
        <v>38.146666666666668</v>
      </c>
      <c r="AO1785" s="389">
        <v>16.104166666666664</v>
      </c>
      <c r="AP1785" s="390">
        <v>3.75</v>
      </c>
      <c r="AQ1785" s="387">
        <v>1</v>
      </c>
      <c r="AR1785" s="387">
        <v>1</v>
      </c>
      <c r="AS1785" s="387">
        <v>0</v>
      </c>
      <c r="AT1785" s="387">
        <v>0</v>
      </c>
      <c r="AU1785" s="387">
        <v>2</v>
      </c>
      <c r="AV1785" s="387">
        <v>2</v>
      </c>
      <c r="AW1785" s="350">
        <v>1</v>
      </c>
      <c r="AX1785" s="391">
        <v>1</v>
      </c>
      <c r="AY1785" s="83">
        <v>13</v>
      </c>
      <c r="AZ1785" s="5">
        <v>0</v>
      </c>
      <c r="BA1785" s="5" t="s">
        <v>1537</v>
      </c>
      <c r="BB1785" s="5" t="s">
        <v>1537</v>
      </c>
      <c r="BC1785" s="5" t="s">
        <v>1537</v>
      </c>
      <c r="BD1785" s="4" t="s">
        <v>1537</v>
      </c>
      <c r="BE1785" s="5">
        <v>95</v>
      </c>
      <c r="BF1785" s="5">
        <v>120</v>
      </c>
      <c r="BG1785" s="5">
        <v>1</v>
      </c>
      <c r="BH1785" s="354" t="s">
        <v>1537</v>
      </c>
      <c r="BI1785" s="289"/>
      <c r="BJ1785" s="297">
        <v>0</v>
      </c>
      <c r="BK1785" s="297">
        <v>27</v>
      </c>
    </row>
    <row r="1786" spans="1:63" x14ac:dyDescent="0.2">
      <c r="A1786" s="293" t="s">
        <v>670</v>
      </c>
      <c r="B1786" s="288" t="s">
        <v>2757</v>
      </c>
      <c r="C1786" s="340">
        <v>303</v>
      </c>
      <c r="D1786" s="341">
        <v>328</v>
      </c>
      <c r="E1786" s="341">
        <v>370</v>
      </c>
      <c r="F1786" s="341">
        <v>354</v>
      </c>
      <c r="G1786" s="341">
        <v>380</v>
      </c>
      <c r="H1786" s="341">
        <v>405</v>
      </c>
      <c r="I1786" s="342">
        <v>385</v>
      </c>
      <c r="J1786" s="340">
        <v>0</v>
      </c>
      <c r="K1786" s="341">
        <v>0</v>
      </c>
      <c r="L1786" s="341">
        <v>34</v>
      </c>
      <c r="M1786" s="341">
        <v>67</v>
      </c>
      <c r="N1786" s="340">
        <v>402</v>
      </c>
      <c r="O1786" s="341">
        <v>466</v>
      </c>
      <c r="P1786" s="341">
        <v>497</v>
      </c>
      <c r="Q1786" s="343">
        <v>488</v>
      </c>
      <c r="R1786" s="344">
        <v>519</v>
      </c>
      <c r="S1786" s="344">
        <v>561</v>
      </c>
      <c r="T1786" s="344">
        <v>544</v>
      </c>
      <c r="U1786" s="344">
        <v>587</v>
      </c>
      <c r="V1786" s="344">
        <v>587</v>
      </c>
      <c r="W1786" s="344">
        <v>0</v>
      </c>
      <c r="X1786" s="383">
        <v>0</v>
      </c>
      <c r="Y1786" s="384">
        <v>0.12</v>
      </c>
      <c r="Z1786" s="384">
        <v>0.25</v>
      </c>
      <c r="AA1786" s="384">
        <v>0.25</v>
      </c>
      <c r="AB1786" s="346">
        <v>0</v>
      </c>
      <c r="AC1786" s="385">
        <v>0</v>
      </c>
      <c r="AD1786" s="385">
        <v>22</v>
      </c>
      <c r="AE1786" s="385">
        <v>0</v>
      </c>
      <c r="AF1786" s="200">
        <v>1</v>
      </c>
      <c r="AG1786" s="333" t="s">
        <v>3346</v>
      </c>
      <c r="AH1786" s="386" t="s">
        <v>3195</v>
      </c>
      <c r="AI1786" s="387" t="s">
        <v>1133</v>
      </c>
      <c r="AJ1786" s="386">
        <v>15</v>
      </c>
      <c r="AK1786" s="390">
        <v>15</v>
      </c>
      <c r="AL1786" s="333">
        <v>36</v>
      </c>
      <c r="AM1786" s="333">
        <v>5.1186342592592595</v>
      </c>
      <c r="AN1786" s="440">
        <v>44.192083333333336</v>
      </c>
      <c r="AO1786" s="389">
        <v>18.739583333333336</v>
      </c>
      <c r="AP1786" s="390">
        <v>3.75</v>
      </c>
      <c r="AQ1786" s="387">
        <v>1</v>
      </c>
      <c r="AR1786" s="387">
        <v>1</v>
      </c>
      <c r="AS1786" s="387">
        <v>0</v>
      </c>
      <c r="AT1786" s="387">
        <v>0</v>
      </c>
      <c r="AU1786" s="387">
        <v>2</v>
      </c>
      <c r="AV1786" s="387">
        <v>2</v>
      </c>
      <c r="AW1786" s="350">
        <v>1</v>
      </c>
      <c r="AX1786" s="391">
        <v>1</v>
      </c>
      <c r="AY1786" s="83">
        <v>14</v>
      </c>
      <c r="AZ1786" s="5">
        <v>0</v>
      </c>
      <c r="BA1786" s="5" t="s">
        <v>1537</v>
      </c>
      <c r="BB1786" s="5" t="s">
        <v>1537</v>
      </c>
      <c r="BC1786" s="5" t="s">
        <v>1537</v>
      </c>
      <c r="BD1786" s="4" t="s">
        <v>1537</v>
      </c>
      <c r="BE1786" s="5">
        <v>95</v>
      </c>
      <c r="BF1786" s="5">
        <v>120</v>
      </c>
      <c r="BG1786" s="5">
        <v>1</v>
      </c>
      <c r="BH1786" s="354" t="s">
        <v>1537</v>
      </c>
      <c r="BI1786" s="289"/>
      <c r="BJ1786" s="297">
        <v>0</v>
      </c>
      <c r="BK1786" s="297">
        <v>32</v>
      </c>
    </row>
    <row r="1787" spans="1:63" x14ac:dyDescent="0.2">
      <c r="A1787" s="293" t="s">
        <v>5392</v>
      </c>
      <c r="B1787" s="288" t="s">
        <v>5393</v>
      </c>
      <c r="C1787" s="340">
        <v>254</v>
      </c>
      <c r="D1787" s="341">
        <v>292</v>
      </c>
      <c r="E1787" s="341">
        <v>338</v>
      </c>
      <c r="F1787" s="341">
        <v>319</v>
      </c>
      <c r="G1787" s="341">
        <v>346</v>
      </c>
      <c r="H1787" s="341">
        <v>370</v>
      </c>
      <c r="I1787" s="342">
        <v>349</v>
      </c>
      <c r="J1787" s="340">
        <v>0</v>
      </c>
      <c r="K1787" s="341">
        <v>0</v>
      </c>
      <c r="L1787" s="341">
        <v>38</v>
      </c>
      <c r="M1787" s="341">
        <v>77</v>
      </c>
      <c r="N1787" s="340">
        <v>381</v>
      </c>
      <c r="O1787" s="341">
        <v>449</v>
      </c>
      <c r="P1787" s="341">
        <v>480</v>
      </c>
      <c r="Q1787" s="343">
        <v>472</v>
      </c>
      <c r="R1787" s="344">
        <v>503</v>
      </c>
      <c r="S1787" s="344">
        <v>544</v>
      </c>
      <c r="T1787" s="344">
        <v>527</v>
      </c>
      <c r="U1787" s="344">
        <v>571</v>
      </c>
      <c r="V1787" s="344">
        <v>571</v>
      </c>
      <c r="W1787" s="344">
        <v>0</v>
      </c>
      <c r="X1787" s="383">
        <v>0</v>
      </c>
      <c r="Y1787" s="384">
        <v>0.12</v>
      </c>
      <c r="Z1787" s="384">
        <v>0.25</v>
      </c>
      <c r="AA1787" s="384">
        <v>0.25</v>
      </c>
      <c r="AB1787" s="346">
        <v>0</v>
      </c>
      <c r="AC1787" s="385"/>
      <c r="AD1787" s="385">
        <v>33</v>
      </c>
      <c r="AE1787" s="385">
        <v>0</v>
      </c>
      <c r="AF1787" s="200">
        <v>1</v>
      </c>
      <c r="AG1787" s="333" t="s">
        <v>3346</v>
      </c>
      <c r="AH1787" s="386" t="s">
        <v>3195</v>
      </c>
      <c r="AI1787" s="387" t="s">
        <v>1133</v>
      </c>
      <c r="AJ1787" s="386">
        <v>12</v>
      </c>
      <c r="AK1787" s="390">
        <v>15</v>
      </c>
      <c r="AL1787" s="333">
        <v>39</v>
      </c>
      <c r="AM1787" s="333">
        <v>5.1186342592592595</v>
      </c>
      <c r="AN1787" s="440">
        <v>44.192083333333336</v>
      </c>
      <c r="AO1787" s="389">
        <v>18.739583333333336</v>
      </c>
      <c r="AP1787" s="390">
        <v>3.75</v>
      </c>
      <c r="AQ1787" s="387">
        <v>1</v>
      </c>
      <c r="AR1787" s="387">
        <v>1</v>
      </c>
      <c r="AS1787" s="387">
        <v>0</v>
      </c>
      <c r="AT1787" s="387">
        <v>0</v>
      </c>
      <c r="AU1787" s="387">
        <v>2</v>
      </c>
      <c r="AV1787" s="387">
        <v>2</v>
      </c>
      <c r="AW1787" s="350">
        <v>1</v>
      </c>
      <c r="AX1787" s="391">
        <v>1</v>
      </c>
      <c r="AY1787" s="83">
        <v>14</v>
      </c>
      <c r="AZ1787" s="5">
        <v>0</v>
      </c>
      <c r="BA1787" s="5" t="s">
        <v>1537</v>
      </c>
      <c r="BB1787" s="5" t="s">
        <v>1537</v>
      </c>
      <c r="BC1787" s="5" t="s">
        <v>1537</v>
      </c>
      <c r="BD1787" s="4" t="s">
        <v>1537</v>
      </c>
      <c r="BE1787" s="5">
        <v>95</v>
      </c>
      <c r="BF1787" s="5">
        <v>120</v>
      </c>
      <c r="BG1787" s="5">
        <v>1</v>
      </c>
      <c r="BH1787" s="354" t="s">
        <v>1537</v>
      </c>
      <c r="BI1787" s="289"/>
      <c r="BJ1787" s="297">
        <v>0</v>
      </c>
      <c r="BK1787" s="297">
        <v>29</v>
      </c>
    </row>
    <row r="1788" spans="1:63" x14ac:dyDescent="0.2">
      <c r="A1788" s="293" t="s">
        <v>5394</v>
      </c>
      <c r="B1788" s="288" t="s">
        <v>5395</v>
      </c>
      <c r="C1788" s="340">
        <v>307</v>
      </c>
      <c r="D1788" s="341">
        <v>352</v>
      </c>
      <c r="E1788" s="341">
        <v>398</v>
      </c>
      <c r="F1788" s="341">
        <v>379</v>
      </c>
      <c r="G1788" s="341">
        <v>408</v>
      </c>
      <c r="H1788" s="341">
        <v>435</v>
      </c>
      <c r="I1788" s="342">
        <v>415</v>
      </c>
      <c r="J1788" s="340">
        <v>0</v>
      </c>
      <c r="K1788" s="341">
        <v>0</v>
      </c>
      <c r="L1788" s="341">
        <v>38</v>
      </c>
      <c r="M1788" s="341">
        <v>77</v>
      </c>
      <c r="N1788" s="340">
        <v>459</v>
      </c>
      <c r="O1788" s="341">
        <v>526</v>
      </c>
      <c r="P1788" s="341">
        <v>561</v>
      </c>
      <c r="Q1788" s="343">
        <v>549</v>
      </c>
      <c r="R1788" s="344">
        <v>584</v>
      </c>
      <c r="S1788" s="344">
        <v>631</v>
      </c>
      <c r="T1788" s="344">
        <v>613</v>
      </c>
      <c r="U1788" s="344">
        <v>660</v>
      </c>
      <c r="V1788" s="344">
        <v>660</v>
      </c>
      <c r="W1788" s="344">
        <v>0</v>
      </c>
      <c r="X1788" s="383">
        <v>0</v>
      </c>
      <c r="Y1788" s="384">
        <v>0.12</v>
      </c>
      <c r="Z1788" s="384">
        <v>0.25</v>
      </c>
      <c r="AA1788" s="384">
        <v>0.25</v>
      </c>
      <c r="AB1788" s="346">
        <v>0</v>
      </c>
      <c r="AC1788" s="385"/>
      <c r="AD1788" s="385">
        <v>33</v>
      </c>
      <c r="AE1788" s="385">
        <v>0</v>
      </c>
      <c r="AF1788" s="200">
        <v>1</v>
      </c>
      <c r="AG1788" s="333" t="s">
        <v>3346</v>
      </c>
      <c r="AH1788" s="386" t="s">
        <v>3195</v>
      </c>
      <c r="AI1788" s="387" t="s">
        <v>1133</v>
      </c>
      <c r="AJ1788" s="386">
        <v>15</v>
      </c>
      <c r="AK1788" s="390">
        <v>15</v>
      </c>
      <c r="AL1788" s="333">
        <v>36</v>
      </c>
      <c r="AM1788" s="333">
        <v>5.1186342592592595</v>
      </c>
      <c r="AN1788" s="440">
        <v>44.192083333333336</v>
      </c>
      <c r="AO1788" s="389">
        <v>18.739583333333336</v>
      </c>
      <c r="AP1788" s="390">
        <v>3.75</v>
      </c>
      <c r="AQ1788" s="387">
        <v>1</v>
      </c>
      <c r="AR1788" s="387">
        <v>1</v>
      </c>
      <c r="AS1788" s="387">
        <v>0</v>
      </c>
      <c r="AT1788" s="387">
        <v>0</v>
      </c>
      <c r="AU1788" s="387">
        <v>2</v>
      </c>
      <c r="AV1788" s="387">
        <v>2</v>
      </c>
      <c r="AW1788" s="350">
        <v>1</v>
      </c>
      <c r="AX1788" s="391">
        <v>1</v>
      </c>
      <c r="AY1788" s="83">
        <v>14</v>
      </c>
      <c r="AZ1788" s="5">
        <v>0</v>
      </c>
      <c r="BA1788" s="5" t="s">
        <v>1537</v>
      </c>
      <c r="BB1788" s="5" t="s">
        <v>1537</v>
      </c>
      <c r="BC1788" s="5" t="s">
        <v>1537</v>
      </c>
      <c r="BD1788" s="4" t="s">
        <v>1537</v>
      </c>
      <c r="BE1788" s="5">
        <v>95</v>
      </c>
      <c r="BF1788" s="5">
        <v>120</v>
      </c>
      <c r="BG1788" s="5">
        <v>1</v>
      </c>
      <c r="BH1788" s="354" t="s">
        <v>1537</v>
      </c>
      <c r="BI1788" s="289"/>
      <c r="BJ1788" s="297">
        <v>0</v>
      </c>
      <c r="BK1788" s="297">
        <v>34</v>
      </c>
    </row>
    <row r="1789" spans="1:63" x14ac:dyDescent="0.2">
      <c r="A1789" s="293" t="s">
        <v>662</v>
      </c>
      <c r="B1789" s="288" t="s">
        <v>2745</v>
      </c>
      <c r="C1789" s="340">
        <v>283</v>
      </c>
      <c r="D1789" s="341">
        <v>302</v>
      </c>
      <c r="E1789" s="341">
        <v>353</v>
      </c>
      <c r="F1789" s="341">
        <v>330</v>
      </c>
      <c r="G1789" s="341">
        <v>361</v>
      </c>
      <c r="H1789" s="341">
        <v>386</v>
      </c>
      <c r="I1789" s="342">
        <v>361</v>
      </c>
      <c r="J1789" s="340">
        <v>0</v>
      </c>
      <c r="K1789" s="341">
        <v>0</v>
      </c>
      <c r="L1789" s="341">
        <v>39</v>
      </c>
      <c r="M1789" s="341">
        <v>77</v>
      </c>
      <c r="N1789" s="340">
        <v>394</v>
      </c>
      <c r="O1789" s="341">
        <v>465</v>
      </c>
      <c r="P1789" s="341">
        <v>497</v>
      </c>
      <c r="Q1789" s="343">
        <v>492</v>
      </c>
      <c r="R1789" s="344">
        <v>524</v>
      </c>
      <c r="S1789" s="344">
        <v>566</v>
      </c>
      <c r="T1789" s="344">
        <v>549</v>
      </c>
      <c r="U1789" s="344">
        <v>594</v>
      </c>
      <c r="V1789" s="344">
        <v>594</v>
      </c>
      <c r="W1789" s="344">
        <v>0</v>
      </c>
      <c r="X1789" s="383">
        <v>0</v>
      </c>
      <c r="Y1789" s="384">
        <v>0.12</v>
      </c>
      <c r="Z1789" s="384">
        <v>0.25</v>
      </c>
      <c r="AA1789" s="384">
        <v>0.25</v>
      </c>
      <c r="AB1789" s="346">
        <v>0</v>
      </c>
      <c r="AC1789" s="385">
        <v>0</v>
      </c>
      <c r="AD1789" s="385">
        <v>33</v>
      </c>
      <c r="AE1789" s="385">
        <v>0</v>
      </c>
      <c r="AF1789" s="200">
        <v>1</v>
      </c>
      <c r="AG1789" s="333" t="s">
        <v>3346</v>
      </c>
      <c r="AH1789" s="386" t="s">
        <v>3195</v>
      </c>
      <c r="AI1789" s="387" t="s">
        <v>1133</v>
      </c>
      <c r="AJ1789" s="386">
        <v>12</v>
      </c>
      <c r="AK1789" s="390">
        <v>15</v>
      </c>
      <c r="AL1789" s="333">
        <v>42</v>
      </c>
      <c r="AM1789" s="333">
        <v>4.8472583912037033</v>
      </c>
      <c r="AN1789" s="440">
        <v>45.599166666666669</v>
      </c>
      <c r="AO1789" s="389">
        <v>18.760416666666664</v>
      </c>
      <c r="AP1789" s="390">
        <v>4.375</v>
      </c>
      <c r="AQ1789" s="387">
        <v>1</v>
      </c>
      <c r="AR1789" s="387">
        <v>1</v>
      </c>
      <c r="AS1789" s="387">
        <v>0</v>
      </c>
      <c r="AT1789" s="387">
        <v>0</v>
      </c>
      <c r="AU1789" s="387">
        <v>3</v>
      </c>
      <c r="AV1789" s="387">
        <v>3</v>
      </c>
      <c r="AW1789" s="350">
        <v>1</v>
      </c>
      <c r="AX1789" s="391">
        <v>1</v>
      </c>
      <c r="AY1789" s="83">
        <v>15</v>
      </c>
      <c r="AZ1789" s="5">
        <v>0</v>
      </c>
      <c r="BA1789" s="5" t="s">
        <v>1537</v>
      </c>
      <c r="BB1789" s="5" t="s">
        <v>1537</v>
      </c>
      <c r="BC1789" s="5" t="s">
        <v>1537</v>
      </c>
      <c r="BD1789" s="4" t="s">
        <v>1537</v>
      </c>
      <c r="BE1789" s="5">
        <v>95</v>
      </c>
      <c r="BF1789" s="5">
        <v>120</v>
      </c>
      <c r="BG1789" s="5">
        <v>1</v>
      </c>
      <c r="BH1789" s="354" t="s">
        <v>1537</v>
      </c>
      <c r="BI1789" s="289"/>
      <c r="BJ1789" s="297">
        <v>0</v>
      </c>
      <c r="BK1789" s="297">
        <v>30</v>
      </c>
    </row>
    <row r="1790" spans="1:63" x14ac:dyDescent="0.2">
      <c r="A1790" s="293" t="s">
        <v>674</v>
      </c>
      <c r="B1790" s="288" t="s">
        <v>2763</v>
      </c>
      <c r="C1790" s="340">
        <v>339</v>
      </c>
      <c r="D1790" s="341">
        <v>365</v>
      </c>
      <c r="E1790" s="341">
        <v>416</v>
      </c>
      <c r="F1790" s="341">
        <v>393</v>
      </c>
      <c r="G1790" s="341">
        <v>426</v>
      </c>
      <c r="H1790" s="341">
        <v>454</v>
      </c>
      <c r="I1790" s="342">
        <v>430</v>
      </c>
      <c r="J1790" s="340">
        <v>0</v>
      </c>
      <c r="K1790" s="341">
        <v>0</v>
      </c>
      <c r="L1790" s="341">
        <v>39</v>
      </c>
      <c r="M1790" s="341">
        <v>77</v>
      </c>
      <c r="N1790" s="340">
        <v>476</v>
      </c>
      <c r="O1790" s="341">
        <v>545</v>
      </c>
      <c r="P1790" s="341">
        <v>581</v>
      </c>
      <c r="Q1790" s="343">
        <v>572</v>
      </c>
      <c r="R1790" s="344">
        <v>608</v>
      </c>
      <c r="S1790" s="344">
        <v>657</v>
      </c>
      <c r="T1790" s="344">
        <v>638</v>
      </c>
      <c r="U1790" s="344">
        <v>687</v>
      </c>
      <c r="V1790" s="344">
        <v>687</v>
      </c>
      <c r="W1790" s="344">
        <v>0</v>
      </c>
      <c r="X1790" s="383">
        <v>0</v>
      </c>
      <c r="Y1790" s="384">
        <v>0.12</v>
      </c>
      <c r="Z1790" s="384">
        <v>0.25</v>
      </c>
      <c r="AA1790" s="384">
        <v>0.25</v>
      </c>
      <c r="AB1790" s="346">
        <v>0</v>
      </c>
      <c r="AC1790" s="385">
        <v>0</v>
      </c>
      <c r="AD1790" s="385">
        <v>33</v>
      </c>
      <c r="AE1790" s="385">
        <v>0</v>
      </c>
      <c r="AF1790" s="200">
        <v>1</v>
      </c>
      <c r="AG1790" s="333" t="s">
        <v>3346</v>
      </c>
      <c r="AH1790" s="386" t="s">
        <v>3195</v>
      </c>
      <c r="AI1790" s="387" t="s">
        <v>1133</v>
      </c>
      <c r="AJ1790" s="386">
        <v>15</v>
      </c>
      <c r="AK1790" s="390">
        <v>15</v>
      </c>
      <c r="AL1790" s="333">
        <v>42</v>
      </c>
      <c r="AM1790" s="333">
        <v>5.9658564814814818</v>
      </c>
      <c r="AN1790" s="440">
        <v>52.937083333333341</v>
      </c>
      <c r="AO1790" s="389">
        <v>21.927083333333332</v>
      </c>
      <c r="AP1790" s="390">
        <v>4.375</v>
      </c>
      <c r="AQ1790" s="387">
        <v>1</v>
      </c>
      <c r="AR1790" s="387">
        <v>1</v>
      </c>
      <c r="AS1790" s="387">
        <v>0</v>
      </c>
      <c r="AT1790" s="387">
        <v>0</v>
      </c>
      <c r="AU1790" s="387">
        <v>3</v>
      </c>
      <c r="AV1790" s="387">
        <v>3</v>
      </c>
      <c r="AW1790" s="350">
        <v>1</v>
      </c>
      <c r="AX1790" s="391">
        <v>1</v>
      </c>
      <c r="AY1790" s="83">
        <v>15</v>
      </c>
      <c r="AZ1790" s="5">
        <v>0</v>
      </c>
      <c r="BA1790" s="5" t="s">
        <v>1537</v>
      </c>
      <c r="BB1790" s="5" t="s">
        <v>1537</v>
      </c>
      <c r="BC1790" s="5" t="s">
        <v>1537</v>
      </c>
      <c r="BD1790" s="4" t="s">
        <v>1537</v>
      </c>
      <c r="BE1790" s="5">
        <v>95</v>
      </c>
      <c r="BF1790" s="5">
        <v>120</v>
      </c>
      <c r="BG1790" s="5">
        <v>1</v>
      </c>
      <c r="BH1790" s="354" t="s">
        <v>1537</v>
      </c>
      <c r="BI1790" s="289"/>
      <c r="BJ1790" s="297">
        <v>0</v>
      </c>
      <c r="BK1790" s="297">
        <v>35</v>
      </c>
    </row>
    <row r="1791" spans="1:63" x14ac:dyDescent="0.2">
      <c r="A1791" s="293" t="s">
        <v>655</v>
      </c>
      <c r="B1791" s="288" t="s">
        <v>2736</v>
      </c>
      <c r="C1791" s="340">
        <v>250</v>
      </c>
      <c r="D1791" s="341">
        <v>269</v>
      </c>
      <c r="E1791" s="341">
        <v>316</v>
      </c>
      <c r="F1791" s="341">
        <v>294</v>
      </c>
      <c r="G1791" s="341">
        <v>325</v>
      </c>
      <c r="H1791" s="341">
        <v>346</v>
      </c>
      <c r="I1791" s="342">
        <v>321</v>
      </c>
      <c r="J1791" s="340">
        <v>0</v>
      </c>
      <c r="K1791" s="341">
        <v>0</v>
      </c>
      <c r="L1791" s="341">
        <v>34</v>
      </c>
      <c r="M1791" s="341">
        <v>67</v>
      </c>
      <c r="N1791" s="340">
        <v>349</v>
      </c>
      <c r="O1791" s="341">
        <v>415</v>
      </c>
      <c r="P1791" s="341">
        <v>442</v>
      </c>
      <c r="Q1791" s="343">
        <v>442</v>
      </c>
      <c r="R1791" s="344">
        <v>469</v>
      </c>
      <c r="S1791" s="344">
        <v>508</v>
      </c>
      <c r="T1791" s="344">
        <v>493</v>
      </c>
      <c r="U1791" s="344">
        <v>530</v>
      </c>
      <c r="V1791" s="344">
        <v>530</v>
      </c>
      <c r="W1791" s="344">
        <v>0</v>
      </c>
      <c r="X1791" s="383">
        <v>0</v>
      </c>
      <c r="Y1791" s="384">
        <v>0.12</v>
      </c>
      <c r="Z1791" s="384">
        <v>0.25</v>
      </c>
      <c r="AA1791" s="384">
        <v>0.25</v>
      </c>
      <c r="AB1791" s="346">
        <v>0</v>
      </c>
      <c r="AC1791" s="385">
        <v>0</v>
      </c>
      <c r="AD1791" s="385">
        <v>22</v>
      </c>
      <c r="AE1791" s="385">
        <v>0</v>
      </c>
      <c r="AF1791" s="200">
        <v>1</v>
      </c>
      <c r="AG1791" s="333" t="s">
        <v>3346</v>
      </c>
      <c r="AH1791" s="386" t="s">
        <v>3195</v>
      </c>
      <c r="AI1791" s="387" t="s">
        <v>1133</v>
      </c>
      <c r="AJ1791" s="386">
        <v>12</v>
      </c>
      <c r="AK1791" s="390">
        <v>18</v>
      </c>
      <c r="AL1791" s="333">
        <v>30</v>
      </c>
      <c r="AM1791" s="333">
        <v>4.1532479745370372</v>
      </c>
      <c r="AN1791" s="440">
        <v>38.256666666666668</v>
      </c>
      <c r="AO1791" s="389">
        <v>16.0625</v>
      </c>
      <c r="AP1791" s="390">
        <v>3.75</v>
      </c>
      <c r="AQ1791" s="387">
        <v>1</v>
      </c>
      <c r="AR1791" s="387">
        <v>1</v>
      </c>
      <c r="AS1791" s="387">
        <v>0</v>
      </c>
      <c r="AT1791" s="387">
        <v>0</v>
      </c>
      <c r="AU1791" s="387">
        <v>2</v>
      </c>
      <c r="AV1791" s="387">
        <v>2</v>
      </c>
      <c r="AW1791" s="350">
        <v>1</v>
      </c>
      <c r="AX1791" s="391">
        <v>1</v>
      </c>
      <c r="AY1791" s="83">
        <v>13</v>
      </c>
      <c r="AZ1791" s="5">
        <v>0</v>
      </c>
      <c r="BA1791" s="5" t="s">
        <v>1537</v>
      </c>
      <c r="BB1791" s="5" t="s">
        <v>1537</v>
      </c>
      <c r="BC1791" s="5" t="s">
        <v>1537</v>
      </c>
      <c r="BD1791" s="4" t="s">
        <v>1537</v>
      </c>
      <c r="BE1791" s="5">
        <v>95</v>
      </c>
      <c r="BF1791" s="5">
        <v>120</v>
      </c>
      <c r="BG1791" s="5">
        <v>1</v>
      </c>
      <c r="BH1791" s="354" t="s">
        <v>1537</v>
      </c>
      <c r="BI1791" s="289"/>
      <c r="BJ1791" s="297">
        <v>0</v>
      </c>
      <c r="BK1791" s="297">
        <v>28</v>
      </c>
    </row>
    <row r="1792" spans="1:63" x14ac:dyDescent="0.2">
      <c r="A1792" s="293" t="s">
        <v>667</v>
      </c>
      <c r="B1792" s="288" t="s">
        <v>2752</v>
      </c>
      <c r="C1792" s="340">
        <v>298</v>
      </c>
      <c r="D1792" s="341">
        <v>323</v>
      </c>
      <c r="E1792" s="341">
        <v>370</v>
      </c>
      <c r="F1792" s="341">
        <v>349</v>
      </c>
      <c r="G1792" s="341">
        <v>380</v>
      </c>
      <c r="H1792" s="341">
        <v>405</v>
      </c>
      <c r="I1792" s="342">
        <v>380</v>
      </c>
      <c r="J1792" s="340">
        <v>0</v>
      </c>
      <c r="K1792" s="341">
        <v>0</v>
      </c>
      <c r="L1792" s="341">
        <v>34</v>
      </c>
      <c r="M1792" s="341">
        <v>67</v>
      </c>
      <c r="N1792" s="340">
        <v>417</v>
      </c>
      <c r="O1792" s="341">
        <v>481</v>
      </c>
      <c r="P1792" s="341">
        <v>513</v>
      </c>
      <c r="Q1792" s="343">
        <v>508</v>
      </c>
      <c r="R1792" s="344">
        <v>540</v>
      </c>
      <c r="S1792" s="344">
        <v>584</v>
      </c>
      <c r="T1792" s="344">
        <v>567</v>
      </c>
      <c r="U1792" s="344">
        <v>607</v>
      </c>
      <c r="V1792" s="344">
        <v>607</v>
      </c>
      <c r="W1792" s="344">
        <v>0</v>
      </c>
      <c r="X1792" s="383">
        <v>0</v>
      </c>
      <c r="Y1792" s="384">
        <v>0.12</v>
      </c>
      <c r="Z1792" s="384">
        <v>0.25</v>
      </c>
      <c r="AA1792" s="384">
        <v>0.25</v>
      </c>
      <c r="AB1792" s="346">
        <v>0</v>
      </c>
      <c r="AC1792" s="385">
        <v>0</v>
      </c>
      <c r="AD1792" s="385">
        <v>22</v>
      </c>
      <c r="AE1792" s="385">
        <v>0</v>
      </c>
      <c r="AF1792" s="200">
        <v>1</v>
      </c>
      <c r="AG1792" s="333" t="s">
        <v>3346</v>
      </c>
      <c r="AH1792" s="386" t="s">
        <v>3195</v>
      </c>
      <c r="AI1792" s="387" t="s">
        <v>1133</v>
      </c>
      <c r="AJ1792" s="386">
        <v>15</v>
      </c>
      <c r="AK1792" s="390">
        <v>18</v>
      </c>
      <c r="AL1792" s="333">
        <v>30</v>
      </c>
      <c r="AM1792" s="333">
        <v>5.1116898148148149</v>
      </c>
      <c r="AN1792" s="440">
        <v>44.357083333333335</v>
      </c>
      <c r="AO1792" s="389">
        <v>18.697916666666668</v>
      </c>
      <c r="AP1792" s="390">
        <v>3.75</v>
      </c>
      <c r="AQ1792" s="387">
        <v>1</v>
      </c>
      <c r="AR1792" s="387">
        <v>1</v>
      </c>
      <c r="AS1792" s="387">
        <v>0</v>
      </c>
      <c r="AT1792" s="387">
        <v>0</v>
      </c>
      <c r="AU1792" s="387">
        <v>2</v>
      </c>
      <c r="AV1792" s="387">
        <v>2</v>
      </c>
      <c r="AW1792" s="350">
        <v>1</v>
      </c>
      <c r="AX1792" s="391">
        <v>1</v>
      </c>
      <c r="AY1792" s="83">
        <v>14</v>
      </c>
      <c r="AZ1792" s="5">
        <v>0</v>
      </c>
      <c r="BA1792" s="5" t="s">
        <v>1537</v>
      </c>
      <c r="BB1792" s="5" t="s">
        <v>1537</v>
      </c>
      <c r="BC1792" s="5" t="s">
        <v>1537</v>
      </c>
      <c r="BD1792" s="4" t="s">
        <v>1537</v>
      </c>
      <c r="BE1792" s="5">
        <v>95</v>
      </c>
      <c r="BF1792" s="5">
        <v>120</v>
      </c>
      <c r="BG1792" s="5">
        <v>1</v>
      </c>
      <c r="BH1792" s="354" t="s">
        <v>1537</v>
      </c>
      <c r="BI1792" s="289"/>
      <c r="BJ1792" s="297">
        <v>0</v>
      </c>
      <c r="BK1792" s="297">
        <v>32</v>
      </c>
    </row>
    <row r="1793" spans="1:63" x14ac:dyDescent="0.2">
      <c r="A1793" s="293" t="s">
        <v>659</v>
      </c>
      <c r="B1793" s="288" t="s">
        <v>2740</v>
      </c>
      <c r="C1793" s="340">
        <v>275</v>
      </c>
      <c r="D1793" s="341">
        <v>290</v>
      </c>
      <c r="E1793" s="341">
        <v>352</v>
      </c>
      <c r="F1793" s="341">
        <v>321</v>
      </c>
      <c r="G1793" s="341">
        <v>360</v>
      </c>
      <c r="H1793" s="341">
        <v>384</v>
      </c>
      <c r="I1793" s="342">
        <v>351</v>
      </c>
      <c r="J1793" s="340">
        <v>0</v>
      </c>
      <c r="K1793" s="341">
        <v>0</v>
      </c>
      <c r="L1793" s="341">
        <v>39</v>
      </c>
      <c r="M1793" s="341">
        <v>80</v>
      </c>
      <c r="N1793" s="340">
        <v>377</v>
      </c>
      <c r="O1793" s="341">
        <v>450</v>
      </c>
      <c r="P1793" s="341">
        <v>480</v>
      </c>
      <c r="Q1793" s="343">
        <v>485</v>
      </c>
      <c r="R1793" s="344">
        <v>515</v>
      </c>
      <c r="S1793" s="344">
        <v>557</v>
      </c>
      <c r="T1793" s="344">
        <v>541</v>
      </c>
      <c r="U1793" s="344">
        <v>579</v>
      </c>
      <c r="V1793" s="344">
        <v>579</v>
      </c>
      <c r="W1793" s="344">
        <v>0</v>
      </c>
      <c r="X1793" s="383">
        <v>0</v>
      </c>
      <c r="Y1793" s="384">
        <v>0.12</v>
      </c>
      <c r="Z1793" s="384">
        <v>0.25</v>
      </c>
      <c r="AA1793" s="384">
        <v>0.25</v>
      </c>
      <c r="AB1793" s="346">
        <v>0</v>
      </c>
      <c r="AC1793" s="385">
        <v>0</v>
      </c>
      <c r="AD1793" s="385">
        <v>22</v>
      </c>
      <c r="AE1793" s="385">
        <v>0</v>
      </c>
      <c r="AF1793" s="200">
        <v>1</v>
      </c>
      <c r="AG1793" s="333" t="s">
        <v>3346</v>
      </c>
      <c r="AH1793" s="386" t="s">
        <v>3195</v>
      </c>
      <c r="AI1793" s="387" t="s">
        <v>1133</v>
      </c>
      <c r="AJ1793" s="386">
        <v>12</v>
      </c>
      <c r="AK1793" s="390">
        <v>18</v>
      </c>
      <c r="AL1793" s="333">
        <v>36</v>
      </c>
      <c r="AM1793" s="333">
        <v>4.9770326967592595</v>
      </c>
      <c r="AN1793" s="440">
        <v>43.276666666666671</v>
      </c>
      <c r="AO1793" s="389">
        <v>17.8125</v>
      </c>
      <c r="AP1793" s="390">
        <v>4.5</v>
      </c>
      <c r="AQ1793" s="387">
        <v>1</v>
      </c>
      <c r="AR1793" s="387">
        <v>1</v>
      </c>
      <c r="AS1793" s="387">
        <v>0</v>
      </c>
      <c r="AT1793" s="387">
        <v>0</v>
      </c>
      <c r="AU1793" s="387">
        <v>2</v>
      </c>
      <c r="AV1793" s="387">
        <v>2</v>
      </c>
      <c r="AW1793" s="350">
        <v>1</v>
      </c>
      <c r="AX1793" s="391">
        <v>1</v>
      </c>
      <c r="AY1793" s="83">
        <v>13</v>
      </c>
      <c r="AZ1793" s="5">
        <v>0</v>
      </c>
      <c r="BA1793" s="5" t="s">
        <v>1537</v>
      </c>
      <c r="BB1793" s="5" t="s">
        <v>1537</v>
      </c>
      <c r="BC1793" s="5" t="s">
        <v>1537</v>
      </c>
      <c r="BD1793" s="4" t="s">
        <v>1537</v>
      </c>
      <c r="BE1793" s="5">
        <v>95</v>
      </c>
      <c r="BF1793" s="5">
        <v>120</v>
      </c>
      <c r="BG1793" s="5">
        <v>1</v>
      </c>
      <c r="BH1793" s="354" t="s">
        <v>1537</v>
      </c>
      <c r="BI1793" s="289"/>
      <c r="BJ1793" s="297">
        <v>0</v>
      </c>
      <c r="BK1793" s="297">
        <v>30</v>
      </c>
    </row>
    <row r="1794" spans="1:63" x14ac:dyDescent="0.2">
      <c r="A1794" s="293" t="s">
        <v>671</v>
      </c>
      <c r="B1794" s="288" t="s">
        <v>2758</v>
      </c>
      <c r="C1794" s="340">
        <v>323</v>
      </c>
      <c r="D1794" s="341">
        <v>345</v>
      </c>
      <c r="E1794" s="341">
        <v>406</v>
      </c>
      <c r="F1794" s="341">
        <v>376</v>
      </c>
      <c r="G1794" s="341">
        <v>416</v>
      </c>
      <c r="H1794" s="341">
        <v>443</v>
      </c>
      <c r="I1794" s="342">
        <v>411</v>
      </c>
      <c r="J1794" s="340">
        <v>0</v>
      </c>
      <c r="K1794" s="341">
        <v>0</v>
      </c>
      <c r="L1794" s="341">
        <v>39</v>
      </c>
      <c r="M1794" s="341">
        <v>80</v>
      </c>
      <c r="N1794" s="340">
        <v>447</v>
      </c>
      <c r="O1794" s="341">
        <v>520</v>
      </c>
      <c r="P1794" s="341">
        <v>555</v>
      </c>
      <c r="Q1794" s="343">
        <v>555</v>
      </c>
      <c r="R1794" s="344">
        <v>590</v>
      </c>
      <c r="S1794" s="344">
        <v>637</v>
      </c>
      <c r="T1794" s="344">
        <v>619</v>
      </c>
      <c r="U1794" s="344">
        <v>661</v>
      </c>
      <c r="V1794" s="344">
        <v>661</v>
      </c>
      <c r="W1794" s="344">
        <v>0</v>
      </c>
      <c r="X1794" s="383">
        <v>0</v>
      </c>
      <c r="Y1794" s="384">
        <v>0.12</v>
      </c>
      <c r="Z1794" s="384">
        <v>0.25</v>
      </c>
      <c r="AA1794" s="384">
        <v>0.25</v>
      </c>
      <c r="AB1794" s="346">
        <v>0</v>
      </c>
      <c r="AC1794" s="385">
        <v>0</v>
      </c>
      <c r="AD1794" s="385">
        <v>22</v>
      </c>
      <c r="AE1794" s="385">
        <v>0</v>
      </c>
      <c r="AF1794" s="200">
        <v>1</v>
      </c>
      <c r="AG1794" s="333" t="s">
        <v>3346</v>
      </c>
      <c r="AH1794" s="386" t="s">
        <v>3195</v>
      </c>
      <c r="AI1794" s="387" t="s">
        <v>1133</v>
      </c>
      <c r="AJ1794" s="386">
        <v>15</v>
      </c>
      <c r="AK1794" s="390">
        <v>18</v>
      </c>
      <c r="AL1794" s="333">
        <v>36</v>
      </c>
      <c r="AM1794" s="333">
        <v>6.1255787037037033</v>
      </c>
      <c r="AN1794" s="440">
        <v>49.927083333333343</v>
      </c>
      <c r="AO1794" s="389">
        <v>20.697916666666668</v>
      </c>
      <c r="AP1794" s="390">
        <v>4.5</v>
      </c>
      <c r="AQ1794" s="387">
        <v>1</v>
      </c>
      <c r="AR1794" s="387">
        <v>1</v>
      </c>
      <c r="AS1794" s="387">
        <v>0</v>
      </c>
      <c r="AT1794" s="387">
        <v>0</v>
      </c>
      <c r="AU1794" s="387">
        <v>2</v>
      </c>
      <c r="AV1794" s="387">
        <v>2</v>
      </c>
      <c r="AW1794" s="350">
        <v>1</v>
      </c>
      <c r="AX1794" s="391">
        <v>1</v>
      </c>
      <c r="AY1794" s="83">
        <v>14</v>
      </c>
      <c r="AZ1794" s="5">
        <v>0</v>
      </c>
      <c r="BA1794" s="5" t="s">
        <v>1537</v>
      </c>
      <c r="BB1794" s="5" t="s">
        <v>1537</v>
      </c>
      <c r="BC1794" s="5" t="s">
        <v>1537</v>
      </c>
      <c r="BD1794" s="4" t="s">
        <v>1537</v>
      </c>
      <c r="BE1794" s="5">
        <v>95</v>
      </c>
      <c r="BF1794" s="5">
        <v>120</v>
      </c>
      <c r="BG1794" s="5">
        <v>1</v>
      </c>
      <c r="BH1794" s="354" t="s">
        <v>1537</v>
      </c>
      <c r="BI1794" s="289"/>
      <c r="BJ1794" s="297">
        <v>0</v>
      </c>
      <c r="BK1794" s="297">
        <v>34</v>
      </c>
    </row>
    <row r="1795" spans="1:63" x14ac:dyDescent="0.2">
      <c r="A1795" s="293" t="s">
        <v>5396</v>
      </c>
      <c r="B1795" s="288" t="s">
        <v>5397</v>
      </c>
      <c r="C1795" s="340">
        <v>273</v>
      </c>
      <c r="D1795" s="341">
        <v>314</v>
      </c>
      <c r="E1795" s="341">
        <v>379</v>
      </c>
      <c r="F1795" s="341">
        <v>346</v>
      </c>
      <c r="G1795" s="341">
        <v>388</v>
      </c>
      <c r="H1795" s="341">
        <v>413</v>
      </c>
      <c r="I1795" s="342">
        <v>380</v>
      </c>
      <c r="J1795" s="340">
        <v>0</v>
      </c>
      <c r="K1795" s="341">
        <v>0</v>
      </c>
      <c r="L1795" s="341">
        <v>44</v>
      </c>
      <c r="M1795" s="341">
        <v>93</v>
      </c>
      <c r="N1795" s="340">
        <v>427</v>
      </c>
      <c r="O1795" s="341">
        <v>504</v>
      </c>
      <c r="P1795" s="341">
        <v>540</v>
      </c>
      <c r="Q1795" s="343">
        <v>540</v>
      </c>
      <c r="R1795" s="344">
        <v>576</v>
      </c>
      <c r="S1795" s="344">
        <v>621</v>
      </c>
      <c r="T1795" s="344">
        <v>604</v>
      </c>
      <c r="U1795" s="344">
        <v>645</v>
      </c>
      <c r="V1795" s="344">
        <v>645</v>
      </c>
      <c r="W1795" s="344">
        <v>0</v>
      </c>
      <c r="X1795" s="383">
        <v>0</v>
      </c>
      <c r="Y1795" s="384">
        <v>0.12</v>
      </c>
      <c r="Z1795" s="384">
        <v>0.25</v>
      </c>
      <c r="AA1795" s="384">
        <v>0.25</v>
      </c>
      <c r="AB1795" s="346">
        <v>0</v>
      </c>
      <c r="AC1795" s="385"/>
      <c r="AD1795" s="385">
        <v>33</v>
      </c>
      <c r="AE1795" s="385">
        <v>0</v>
      </c>
      <c r="AF1795" s="200">
        <v>1</v>
      </c>
      <c r="AG1795" s="333" t="s">
        <v>3346</v>
      </c>
      <c r="AH1795" s="386" t="s">
        <v>3195</v>
      </c>
      <c r="AI1795" s="387" t="s">
        <v>1133</v>
      </c>
      <c r="AJ1795" s="386">
        <v>12</v>
      </c>
      <c r="AK1795" s="390">
        <v>18</v>
      </c>
      <c r="AL1795" s="333">
        <v>39</v>
      </c>
      <c r="AM1795" s="333">
        <v>6.1255787037037033</v>
      </c>
      <c r="AN1795" s="440">
        <v>49.927083333333343</v>
      </c>
      <c r="AO1795" s="389">
        <v>20.697916666666668</v>
      </c>
      <c r="AP1795" s="390">
        <v>4.5</v>
      </c>
      <c r="AQ1795" s="387">
        <v>1</v>
      </c>
      <c r="AR1795" s="387">
        <v>1</v>
      </c>
      <c r="AS1795" s="387">
        <v>0</v>
      </c>
      <c r="AT1795" s="387">
        <v>0</v>
      </c>
      <c r="AU1795" s="387">
        <v>2</v>
      </c>
      <c r="AV1795" s="387">
        <v>2</v>
      </c>
      <c r="AW1795" s="350">
        <v>1</v>
      </c>
      <c r="AX1795" s="391">
        <v>1</v>
      </c>
      <c r="AY1795" s="83">
        <v>14</v>
      </c>
      <c r="AZ1795" s="5">
        <v>0</v>
      </c>
      <c r="BA1795" s="5" t="s">
        <v>1537</v>
      </c>
      <c r="BB1795" s="5" t="s">
        <v>1537</v>
      </c>
      <c r="BC1795" s="5" t="s">
        <v>1537</v>
      </c>
      <c r="BD1795" s="4" t="s">
        <v>1537</v>
      </c>
      <c r="BE1795" s="5">
        <v>95</v>
      </c>
      <c r="BF1795" s="5">
        <v>120</v>
      </c>
      <c r="BG1795" s="5">
        <v>1</v>
      </c>
      <c r="BH1795" s="354" t="s">
        <v>1537</v>
      </c>
      <c r="BI1795" s="289"/>
      <c r="BJ1795" s="297">
        <v>0</v>
      </c>
      <c r="BK1795" s="297">
        <v>32</v>
      </c>
    </row>
    <row r="1796" spans="1:63" x14ac:dyDescent="0.2">
      <c r="A1796" s="293" t="s">
        <v>5398</v>
      </c>
      <c r="B1796" s="288" t="s">
        <v>5399</v>
      </c>
      <c r="C1796" s="340">
        <v>325</v>
      </c>
      <c r="D1796" s="341">
        <v>373</v>
      </c>
      <c r="E1796" s="341">
        <v>439</v>
      </c>
      <c r="F1796" s="341">
        <v>407</v>
      </c>
      <c r="G1796" s="341">
        <v>448</v>
      </c>
      <c r="H1796" s="341">
        <v>478</v>
      </c>
      <c r="I1796" s="342">
        <v>445</v>
      </c>
      <c r="J1796" s="340">
        <v>0</v>
      </c>
      <c r="K1796" s="341">
        <v>0</v>
      </c>
      <c r="L1796" s="341">
        <v>44</v>
      </c>
      <c r="M1796" s="341">
        <v>93</v>
      </c>
      <c r="N1796" s="340">
        <v>511</v>
      </c>
      <c r="O1796" s="341">
        <v>588</v>
      </c>
      <c r="P1796" s="341">
        <v>626</v>
      </c>
      <c r="Q1796" s="343">
        <v>624</v>
      </c>
      <c r="R1796" s="344">
        <v>662</v>
      </c>
      <c r="S1796" s="344">
        <v>717</v>
      </c>
      <c r="T1796" s="344">
        <v>696</v>
      </c>
      <c r="U1796" s="344">
        <v>741</v>
      </c>
      <c r="V1796" s="344">
        <v>741</v>
      </c>
      <c r="W1796" s="344">
        <v>0</v>
      </c>
      <c r="X1796" s="383">
        <v>0</v>
      </c>
      <c r="Y1796" s="384">
        <v>0.12</v>
      </c>
      <c r="Z1796" s="384">
        <v>0.25</v>
      </c>
      <c r="AA1796" s="384">
        <v>0.25</v>
      </c>
      <c r="AB1796" s="346">
        <v>0</v>
      </c>
      <c r="AC1796" s="385"/>
      <c r="AD1796" s="385">
        <v>33</v>
      </c>
      <c r="AE1796" s="385">
        <v>0</v>
      </c>
      <c r="AF1796" s="200">
        <v>1</v>
      </c>
      <c r="AG1796" s="333" t="s">
        <v>3346</v>
      </c>
      <c r="AH1796" s="386" t="s">
        <v>3195</v>
      </c>
      <c r="AI1796" s="387" t="s">
        <v>1133</v>
      </c>
      <c r="AJ1796" s="386">
        <v>15</v>
      </c>
      <c r="AK1796" s="390">
        <v>18</v>
      </c>
      <c r="AL1796" s="333">
        <v>36</v>
      </c>
      <c r="AM1796" s="333">
        <v>6.1255787037037033</v>
      </c>
      <c r="AN1796" s="440">
        <v>49.927083333333343</v>
      </c>
      <c r="AO1796" s="389">
        <v>20.697916666666668</v>
      </c>
      <c r="AP1796" s="390">
        <v>4.5</v>
      </c>
      <c r="AQ1796" s="387">
        <v>1</v>
      </c>
      <c r="AR1796" s="387">
        <v>1</v>
      </c>
      <c r="AS1796" s="387">
        <v>0</v>
      </c>
      <c r="AT1796" s="387">
        <v>0</v>
      </c>
      <c r="AU1796" s="387">
        <v>2</v>
      </c>
      <c r="AV1796" s="387">
        <v>2</v>
      </c>
      <c r="AW1796" s="350">
        <v>1</v>
      </c>
      <c r="AX1796" s="391">
        <v>1</v>
      </c>
      <c r="AY1796" s="83">
        <v>14</v>
      </c>
      <c r="AZ1796" s="5">
        <v>0</v>
      </c>
      <c r="BA1796" s="5" t="s">
        <v>1537</v>
      </c>
      <c r="BB1796" s="5" t="s">
        <v>1537</v>
      </c>
      <c r="BC1796" s="5" t="s">
        <v>1537</v>
      </c>
      <c r="BD1796" s="4" t="s">
        <v>1537</v>
      </c>
      <c r="BE1796" s="5">
        <v>95</v>
      </c>
      <c r="BF1796" s="5">
        <v>120</v>
      </c>
      <c r="BG1796" s="5">
        <v>1</v>
      </c>
      <c r="BH1796" s="354" t="s">
        <v>1537</v>
      </c>
      <c r="BI1796" s="289"/>
      <c r="BJ1796" s="297">
        <v>0</v>
      </c>
      <c r="BK1796" s="297">
        <v>37</v>
      </c>
    </row>
    <row r="1797" spans="1:63" x14ac:dyDescent="0.2">
      <c r="A1797" s="293" t="s">
        <v>663</v>
      </c>
      <c r="B1797" s="288" t="s">
        <v>2746</v>
      </c>
      <c r="C1797" s="340">
        <v>308</v>
      </c>
      <c r="D1797" s="341">
        <v>325</v>
      </c>
      <c r="E1797" s="341">
        <v>397</v>
      </c>
      <c r="F1797" s="341">
        <v>358</v>
      </c>
      <c r="G1797" s="341">
        <v>406</v>
      </c>
      <c r="H1797" s="341">
        <v>432</v>
      </c>
      <c r="I1797" s="342">
        <v>393</v>
      </c>
      <c r="J1797" s="340">
        <v>0</v>
      </c>
      <c r="K1797" s="341">
        <v>0</v>
      </c>
      <c r="L1797" s="341">
        <v>46</v>
      </c>
      <c r="M1797" s="341">
        <v>93</v>
      </c>
      <c r="N1797" s="340">
        <v>442</v>
      </c>
      <c r="O1797" s="341">
        <v>522</v>
      </c>
      <c r="P1797" s="341">
        <v>559</v>
      </c>
      <c r="Q1797" s="343">
        <v>564</v>
      </c>
      <c r="R1797" s="344">
        <v>601</v>
      </c>
      <c r="S1797" s="344">
        <v>648</v>
      </c>
      <c r="T1797" s="344">
        <v>630</v>
      </c>
      <c r="U1797" s="344">
        <v>672</v>
      </c>
      <c r="V1797" s="344">
        <v>672</v>
      </c>
      <c r="W1797" s="344">
        <v>0</v>
      </c>
      <c r="X1797" s="383">
        <v>0</v>
      </c>
      <c r="Y1797" s="384">
        <v>0.12</v>
      </c>
      <c r="Z1797" s="384">
        <v>0.25</v>
      </c>
      <c r="AA1797" s="384">
        <v>0.25</v>
      </c>
      <c r="AB1797" s="346">
        <v>0</v>
      </c>
      <c r="AC1797" s="385">
        <v>0</v>
      </c>
      <c r="AD1797" s="385">
        <v>33</v>
      </c>
      <c r="AE1797" s="385">
        <v>0</v>
      </c>
      <c r="AF1797" s="200">
        <v>1</v>
      </c>
      <c r="AG1797" s="333" t="s">
        <v>3346</v>
      </c>
      <c r="AH1797" s="386" t="s">
        <v>3195</v>
      </c>
      <c r="AI1797" s="387" t="s">
        <v>1133</v>
      </c>
      <c r="AJ1797" s="386">
        <v>12</v>
      </c>
      <c r="AK1797" s="390">
        <v>18</v>
      </c>
      <c r="AL1797" s="333">
        <v>42</v>
      </c>
      <c r="AM1797" s="333">
        <v>5.8008174189814818</v>
      </c>
      <c r="AN1797" s="440">
        <v>51.804166666666667</v>
      </c>
      <c r="AO1797" s="389">
        <v>20.822916666666664</v>
      </c>
      <c r="AP1797" s="390">
        <v>5.25</v>
      </c>
      <c r="AQ1797" s="387">
        <v>1</v>
      </c>
      <c r="AR1797" s="387">
        <v>1</v>
      </c>
      <c r="AS1797" s="387">
        <v>0</v>
      </c>
      <c r="AT1797" s="387">
        <v>0</v>
      </c>
      <c r="AU1797" s="387">
        <v>3</v>
      </c>
      <c r="AV1797" s="387">
        <v>3</v>
      </c>
      <c r="AW1797" s="350">
        <v>1</v>
      </c>
      <c r="AX1797" s="391">
        <v>1</v>
      </c>
      <c r="AY1797" s="83">
        <v>15</v>
      </c>
      <c r="AZ1797" s="5">
        <v>0</v>
      </c>
      <c r="BA1797" s="5" t="s">
        <v>1537</v>
      </c>
      <c r="BB1797" s="5" t="s">
        <v>1537</v>
      </c>
      <c r="BC1797" s="5" t="s">
        <v>1537</v>
      </c>
      <c r="BD1797" s="4" t="s">
        <v>1537</v>
      </c>
      <c r="BE1797" s="5">
        <v>95</v>
      </c>
      <c r="BF1797" s="5">
        <v>120</v>
      </c>
      <c r="BG1797" s="5">
        <v>1</v>
      </c>
      <c r="BH1797" s="354" t="s">
        <v>1537</v>
      </c>
      <c r="BI1797" s="289"/>
      <c r="BJ1797" s="297">
        <v>0</v>
      </c>
      <c r="BK1797" s="297">
        <v>33</v>
      </c>
    </row>
    <row r="1798" spans="1:63" x14ac:dyDescent="0.2">
      <c r="A1798" s="293" t="s">
        <v>675</v>
      </c>
      <c r="B1798" s="288" t="s">
        <v>2764</v>
      </c>
      <c r="C1798" s="340">
        <v>364</v>
      </c>
      <c r="D1798" s="341">
        <v>387</v>
      </c>
      <c r="E1798" s="341">
        <v>460</v>
      </c>
      <c r="F1798" s="341">
        <v>422</v>
      </c>
      <c r="G1798" s="341">
        <v>469</v>
      </c>
      <c r="H1798" s="341">
        <v>500</v>
      </c>
      <c r="I1798" s="342">
        <v>461</v>
      </c>
      <c r="J1798" s="340">
        <v>0</v>
      </c>
      <c r="K1798" s="341">
        <v>0</v>
      </c>
      <c r="L1798" s="341">
        <v>46</v>
      </c>
      <c r="M1798" s="341">
        <v>93</v>
      </c>
      <c r="N1798" s="340">
        <v>530</v>
      </c>
      <c r="O1798" s="341">
        <v>609</v>
      </c>
      <c r="P1798" s="341">
        <v>649</v>
      </c>
      <c r="Q1798" s="343">
        <v>651</v>
      </c>
      <c r="R1798" s="344">
        <v>691</v>
      </c>
      <c r="S1798" s="344">
        <v>748</v>
      </c>
      <c r="T1798" s="344">
        <v>726</v>
      </c>
      <c r="U1798" s="344">
        <v>773</v>
      </c>
      <c r="V1798" s="344">
        <v>773</v>
      </c>
      <c r="W1798" s="344">
        <v>0</v>
      </c>
      <c r="X1798" s="383">
        <v>0</v>
      </c>
      <c r="Y1798" s="384">
        <v>0.12</v>
      </c>
      <c r="Z1798" s="384">
        <v>0.25</v>
      </c>
      <c r="AA1798" s="384">
        <v>0.25</v>
      </c>
      <c r="AB1798" s="346">
        <v>0</v>
      </c>
      <c r="AC1798" s="385">
        <v>0</v>
      </c>
      <c r="AD1798" s="385">
        <v>33</v>
      </c>
      <c r="AE1798" s="385">
        <v>0</v>
      </c>
      <c r="AF1798" s="200">
        <v>1</v>
      </c>
      <c r="AG1798" s="333" t="s">
        <v>3346</v>
      </c>
      <c r="AH1798" s="386" t="s">
        <v>3195</v>
      </c>
      <c r="AI1798" s="387" t="s">
        <v>1133</v>
      </c>
      <c r="AJ1798" s="386">
        <v>15</v>
      </c>
      <c r="AK1798" s="390">
        <v>18</v>
      </c>
      <c r="AL1798" s="333">
        <v>42</v>
      </c>
      <c r="AM1798" s="333">
        <v>7.1394675925925926</v>
      </c>
      <c r="AN1798" s="440">
        <v>59.912083333333342</v>
      </c>
      <c r="AO1798" s="389">
        <v>24.302083333333332</v>
      </c>
      <c r="AP1798" s="390">
        <v>5.25</v>
      </c>
      <c r="AQ1798" s="387">
        <v>1</v>
      </c>
      <c r="AR1798" s="387">
        <v>1</v>
      </c>
      <c r="AS1798" s="387">
        <v>0</v>
      </c>
      <c r="AT1798" s="387">
        <v>0</v>
      </c>
      <c r="AU1798" s="387">
        <v>3</v>
      </c>
      <c r="AV1798" s="387">
        <v>3</v>
      </c>
      <c r="AW1798" s="350">
        <v>1</v>
      </c>
      <c r="AX1798" s="391">
        <v>1</v>
      </c>
      <c r="AY1798" s="83">
        <v>15</v>
      </c>
      <c r="AZ1798" s="5">
        <v>0</v>
      </c>
      <c r="BA1798" s="5" t="s">
        <v>1537</v>
      </c>
      <c r="BB1798" s="5" t="s">
        <v>1537</v>
      </c>
      <c r="BC1798" s="5" t="s">
        <v>1537</v>
      </c>
      <c r="BD1798" s="4" t="s">
        <v>1537</v>
      </c>
      <c r="BE1798" s="5">
        <v>95</v>
      </c>
      <c r="BF1798" s="5">
        <v>120</v>
      </c>
      <c r="BG1798" s="5">
        <v>1</v>
      </c>
      <c r="BH1798" s="354" t="s">
        <v>1537</v>
      </c>
      <c r="BI1798" s="289"/>
      <c r="BJ1798" s="297">
        <v>0</v>
      </c>
      <c r="BK1798" s="297">
        <v>38</v>
      </c>
    </row>
    <row r="1799" spans="1:63" x14ac:dyDescent="0.2">
      <c r="A1799" s="293" t="s">
        <v>656</v>
      </c>
      <c r="B1799" s="288" t="s">
        <v>2737</v>
      </c>
      <c r="C1799" s="340">
        <v>363</v>
      </c>
      <c r="D1799" s="341">
        <v>386</v>
      </c>
      <c r="E1799" s="341">
        <v>454</v>
      </c>
      <c r="F1799" s="341">
        <v>427</v>
      </c>
      <c r="G1799" s="341">
        <v>465</v>
      </c>
      <c r="H1799" s="341">
        <v>499</v>
      </c>
      <c r="I1799" s="342">
        <v>470</v>
      </c>
      <c r="J1799" s="340">
        <v>0</v>
      </c>
      <c r="K1799" s="341">
        <v>0</v>
      </c>
      <c r="L1799" s="341">
        <v>53</v>
      </c>
      <c r="M1799" s="341">
        <v>111</v>
      </c>
      <c r="N1799" s="340">
        <v>465</v>
      </c>
      <c r="O1799" s="341">
        <v>590</v>
      </c>
      <c r="P1799" s="341">
        <v>631</v>
      </c>
      <c r="Q1799" s="343">
        <v>622</v>
      </c>
      <c r="R1799" s="344">
        <v>663</v>
      </c>
      <c r="S1799" s="344">
        <v>718</v>
      </c>
      <c r="T1799" s="344">
        <v>696</v>
      </c>
      <c r="U1799" s="344">
        <v>754</v>
      </c>
      <c r="V1799" s="344">
        <v>754</v>
      </c>
      <c r="W1799" s="344">
        <v>0</v>
      </c>
      <c r="X1799" s="383">
        <v>0</v>
      </c>
      <c r="Y1799" s="384">
        <v>0.12</v>
      </c>
      <c r="Z1799" s="384">
        <v>0.25</v>
      </c>
      <c r="AA1799" s="384">
        <v>0.25</v>
      </c>
      <c r="AB1799" s="346">
        <v>0</v>
      </c>
      <c r="AC1799" s="385">
        <v>0</v>
      </c>
      <c r="AD1799" s="385">
        <v>44</v>
      </c>
      <c r="AE1799" s="385">
        <v>0</v>
      </c>
      <c r="AF1799" s="200">
        <v>0</v>
      </c>
      <c r="AG1799" s="333" t="s">
        <v>3346</v>
      </c>
      <c r="AH1799" s="386" t="s">
        <v>3195</v>
      </c>
      <c r="AI1799" s="387" t="s">
        <v>1133</v>
      </c>
      <c r="AJ1799" s="386">
        <v>12</v>
      </c>
      <c r="AK1799" s="390">
        <v>30</v>
      </c>
      <c r="AL1799" s="333">
        <v>30</v>
      </c>
      <c r="AM1799" s="333">
        <v>6.8841507523148149</v>
      </c>
      <c r="AN1799" s="440">
        <v>57.256666666666675</v>
      </c>
      <c r="AO1799" s="389">
        <v>22.395833333333336</v>
      </c>
      <c r="AP1799" s="390">
        <v>6.25</v>
      </c>
      <c r="AQ1799" s="387">
        <v>2</v>
      </c>
      <c r="AR1799" s="387">
        <v>2</v>
      </c>
      <c r="AS1799" s="387">
        <v>0</v>
      </c>
      <c r="AT1799" s="387">
        <v>0</v>
      </c>
      <c r="AU1799" s="387">
        <v>2</v>
      </c>
      <c r="AV1799" s="387">
        <v>4</v>
      </c>
      <c r="AW1799" s="350">
        <v>1</v>
      </c>
      <c r="AX1799" s="391">
        <v>1</v>
      </c>
      <c r="AY1799" s="83">
        <v>14</v>
      </c>
      <c r="AZ1799" s="5">
        <v>0</v>
      </c>
      <c r="BA1799" s="5" t="s">
        <v>1537</v>
      </c>
      <c r="BB1799" s="5" t="s">
        <v>1537</v>
      </c>
      <c r="BC1799" s="5" t="s">
        <v>1537</v>
      </c>
      <c r="BD1799" s="4" t="s">
        <v>1537</v>
      </c>
      <c r="BE1799" s="5">
        <v>95</v>
      </c>
      <c r="BF1799" s="5">
        <v>120</v>
      </c>
      <c r="BG1799" s="5">
        <v>1</v>
      </c>
      <c r="BH1799" s="354" t="s">
        <v>1537</v>
      </c>
      <c r="BI1799" s="289"/>
      <c r="BJ1799" s="297">
        <v>0</v>
      </c>
      <c r="BK1799" s="297">
        <v>41</v>
      </c>
    </row>
    <row r="1800" spans="1:63" x14ac:dyDescent="0.2">
      <c r="A1800" s="293" t="s">
        <v>668</v>
      </c>
      <c r="B1800" s="288" t="s">
        <v>2755</v>
      </c>
      <c r="C1800" s="340">
        <v>419</v>
      </c>
      <c r="D1800" s="341">
        <v>449</v>
      </c>
      <c r="E1800" s="341">
        <v>517</v>
      </c>
      <c r="F1800" s="341">
        <v>490</v>
      </c>
      <c r="G1800" s="341">
        <v>530</v>
      </c>
      <c r="H1800" s="341">
        <v>566</v>
      </c>
      <c r="I1800" s="342">
        <v>539</v>
      </c>
      <c r="J1800" s="340">
        <v>0</v>
      </c>
      <c r="K1800" s="341">
        <v>0</v>
      </c>
      <c r="L1800" s="341">
        <v>53</v>
      </c>
      <c r="M1800" s="341">
        <v>111</v>
      </c>
      <c r="N1800" s="340">
        <v>526</v>
      </c>
      <c r="O1800" s="341">
        <v>649</v>
      </c>
      <c r="P1800" s="341">
        <v>694</v>
      </c>
      <c r="Q1800" s="343">
        <v>681</v>
      </c>
      <c r="R1800" s="344">
        <v>726</v>
      </c>
      <c r="S1800" s="344">
        <v>786</v>
      </c>
      <c r="T1800" s="344">
        <v>762</v>
      </c>
      <c r="U1800" s="344">
        <v>823</v>
      </c>
      <c r="V1800" s="344">
        <v>823</v>
      </c>
      <c r="W1800" s="344">
        <v>0</v>
      </c>
      <c r="X1800" s="383">
        <v>0</v>
      </c>
      <c r="Y1800" s="384">
        <v>0.12</v>
      </c>
      <c r="Z1800" s="384">
        <v>0.25</v>
      </c>
      <c r="AA1800" s="384">
        <v>0.25</v>
      </c>
      <c r="AB1800" s="346">
        <v>0</v>
      </c>
      <c r="AC1800" s="385">
        <v>0</v>
      </c>
      <c r="AD1800" s="385">
        <v>44</v>
      </c>
      <c r="AE1800" s="385">
        <v>0</v>
      </c>
      <c r="AF1800" s="200">
        <v>0</v>
      </c>
      <c r="AG1800" s="333" t="s">
        <v>3346</v>
      </c>
      <c r="AH1800" s="386" t="s">
        <v>3195</v>
      </c>
      <c r="AI1800" s="387" t="s">
        <v>1133</v>
      </c>
      <c r="AJ1800" s="386">
        <v>15</v>
      </c>
      <c r="AK1800" s="390">
        <v>30</v>
      </c>
      <c r="AL1800" s="333">
        <v>30</v>
      </c>
      <c r="AM1800" s="333">
        <v>8.4728009259259256</v>
      </c>
      <c r="AN1800" s="440">
        <v>65.777083333333337</v>
      </c>
      <c r="AO1800" s="389">
        <v>26.03125</v>
      </c>
      <c r="AP1800" s="390">
        <v>6.25</v>
      </c>
      <c r="AQ1800" s="387">
        <v>2</v>
      </c>
      <c r="AR1800" s="387">
        <v>2</v>
      </c>
      <c r="AS1800" s="387">
        <v>0</v>
      </c>
      <c r="AT1800" s="387">
        <v>0</v>
      </c>
      <c r="AU1800" s="387">
        <v>2</v>
      </c>
      <c r="AV1800" s="387">
        <v>4</v>
      </c>
      <c r="AW1800" s="350">
        <v>1</v>
      </c>
      <c r="AX1800" s="391">
        <v>1</v>
      </c>
      <c r="AY1800" s="83">
        <v>15</v>
      </c>
      <c r="AZ1800" s="5">
        <v>0</v>
      </c>
      <c r="BA1800" s="5" t="s">
        <v>1537</v>
      </c>
      <c r="BB1800" s="5" t="s">
        <v>1537</v>
      </c>
      <c r="BC1800" s="5" t="s">
        <v>1537</v>
      </c>
      <c r="BD1800" s="4" t="s">
        <v>1537</v>
      </c>
      <c r="BE1800" s="5">
        <v>95</v>
      </c>
      <c r="BF1800" s="5">
        <v>120</v>
      </c>
      <c r="BG1800" s="5">
        <v>1</v>
      </c>
      <c r="BH1800" s="354" t="s">
        <v>1537</v>
      </c>
      <c r="BI1800" s="289"/>
      <c r="BJ1800" s="297">
        <v>0</v>
      </c>
      <c r="BK1800" s="297">
        <v>46</v>
      </c>
    </row>
    <row r="1801" spans="1:63" x14ac:dyDescent="0.2">
      <c r="A1801" s="293" t="s">
        <v>660</v>
      </c>
      <c r="B1801" s="288" t="s">
        <v>2743</v>
      </c>
      <c r="C1801" s="340">
        <v>394</v>
      </c>
      <c r="D1801" s="341">
        <v>414</v>
      </c>
      <c r="E1801" s="341">
        <v>500</v>
      </c>
      <c r="F1801" s="341">
        <v>463</v>
      </c>
      <c r="G1801" s="341">
        <v>514</v>
      </c>
      <c r="H1801" s="341">
        <v>548</v>
      </c>
      <c r="I1801" s="342">
        <v>510</v>
      </c>
      <c r="J1801" s="340">
        <v>0</v>
      </c>
      <c r="K1801" s="341">
        <v>0</v>
      </c>
      <c r="L1801" s="341">
        <v>65</v>
      </c>
      <c r="M1801" s="341">
        <v>133</v>
      </c>
      <c r="N1801" s="340">
        <v>498</v>
      </c>
      <c r="O1801" s="341">
        <v>629</v>
      </c>
      <c r="P1801" s="341">
        <v>673</v>
      </c>
      <c r="Q1801" s="343">
        <v>672</v>
      </c>
      <c r="R1801" s="344">
        <v>716</v>
      </c>
      <c r="S1801" s="344">
        <v>774</v>
      </c>
      <c r="T1801" s="344">
        <v>751</v>
      </c>
      <c r="U1801" s="344">
        <v>820</v>
      </c>
      <c r="V1801" s="344">
        <v>820</v>
      </c>
      <c r="W1801" s="344">
        <v>0</v>
      </c>
      <c r="X1801" s="383">
        <v>0</v>
      </c>
      <c r="Y1801" s="384">
        <v>0.12</v>
      </c>
      <c r="Z1801" s="384">
        <v>0.25</v>
      </c>
      <c r="AA1801" s="384">
        <v>0.25</v>
      </c>
      <c r="AB1801" s="346">
        <v>0</v>
      </c>
      <c r="AC1801" s="385">
        <v>0</v>
      </c>
      <c r="AD1801" s="385">
        <v>44</v>
      </c>
      <c r="AE1801" s="385">
        <v>0</v>
      </c>
      <c r="AF1801" s="200">
        <v>0</v>
      </c>
      <c r="AG1801" s="333" t="s">
        <v>3346</v>
      </c>
      <c r="AH1801" s="386" t="s">
        <v>3195</v>
      </c>
      <c r="AI1801" s="387" t="s">
        <v>1133</v>
      </c>
      <c r="AJ1801" s="386">
        <v>12</v>
      </c>
      <c r="AK1801" s="390">
        <v>30</v>
      </c>
      <c r="AL1801" s="333">
        <v>36</v>
      </c>
      <c r="AM1801" s="333">
        <v>8.2496021412037042</v>
      </c>
      <c r="AN1801" s="440">
        <v>64.156666666666666</v>
      </c>
      <c r="AO1801" s="389">
        <v>24.645833333333336</v>
      </c>
      <c r="AP1801" s="390">
        <v>7.5</v>
      </c>
      <c r="AQ1801" s="387">
        <v>2</v>
      </c>
      <c r="AR1801" s="387">
        <v>2</v>
      </c>
      <c r="AS1801" s="387">
        <v>0</v>
      </c>
      <c r="AT1801" s="387">
        <v>0</v>
      </c>
      <c r="AU1801" s="387">
        <v>2</v>
      </c>
      <c r="AV1801" s="387">
        <v>4</v>
      </c>
      <c r="AW1801" s="350">
        <v>1</v>
      </c>
      <c r="AX1801" s="391">
        <v>1</v>
      </c>
      <c r="AY1801" s="83">
        <v>14</v>
      </c>
      <c r="AZ1801" s="5">
        <v>0</v>
      </c>
      <c r="BA1801" s="5" t="s">
        <v>1537</v>
      </c>
      <c r="BB1801" s="5" t="s">
        <v>1537</v>
      </c>
      <c r="BC1801" s="5" t="s">
        <v>1537</v>
      </c>
      <c r="BD1801" s="4" t="s">
        <v>1537</v>
      </c>
      <c r="BE1801" s="5">
        <v>95</v>
      </c>
      <c r="BF1801" s="5">
        <v>120</v>
      </c>
      <c r="BG1801" s="5">
        <v>1</v>
      </c>
      <c r="BH1801" s="354" t="s">
        <v>1537</v>
      </c>
      <c r="BI1801" s="289"/>
      <c r="BJ1801" s="297">
        <v>0</v>
      </c>
      <c r="BK1801" s="297">
        <v>44</v>
      </c>
    </row>
    <row r="1802" spans="1:63" x14ac:dyDescent="0.2">
      <c r="A1802" s="293" t="s">
        <v>672</v>
      </c>
      <c r="B1802" s="288" t="s">
        <v>2761</v>
      </c>
      <c r="C1802" s="340">
        <v>451</v>
      </c>
      <c r="D1802" s="341">
        <v>479</v>
      </c>
      <c r="E1802" s="341">
        <v>565</v>
      </c>
      <c r="F1802" s="341">
        <v>527</v>
      </c>
      <c r="G1802" s="341">
        <v>578</v>
      </c>
      <c r="H1802" s="341">
        <v>618</v>
      </c>
      <c r="I1802" s="342">
        <v>579</v>
      </c>
      <c r="J1802" s="340">
        <v>0</v>
      </c>
      <c r="K1802" s="341">
        <v>0</v>
      </c>
      <c r="L1802" s="341">
        <v>65</v>
      </c>
      <c r="M1802" s="341">
        <v>133</v>
      </c>
      <c r="N1802" s="340">
        <v>561</v>
      </c>
      <c r="O1802" s="341">
        <v>692</v>
      </c>
      <c r="P1802" s="341">
        <v>741</v>
      </c>
      <c r="Q1802" s="343">
        <v>735</v>
      </c>
      <c r="R1802" s="344">
        <v>784</v>
      </c>
      <c r="S1802" s="344">
        <v>847</v>
      </c>
      <c r="T1802" s="344">
        <v>821</v>
      </c>
      <c r="U1802" s="344">
        <v>894</v>
      </c>
      <c r="V1802" s="344">
        <v>894</v>
      </c>
      <c r="W1802" s="344">
        <v>0</v>
      </c>
      <c r="X1802" s="383">
        <v>0</v>
      </c>
      <c r="Y1802" s="384">
        <v>0.12</v>
      </c>
      <c r="Z1802" s="384">
        <v>0.25</v>
      </c>
      <c r="AA1802" s="384">
        <v>0.25</v>
      </c>
      <c r="AB1802" s="346">
        <v>0</v>
      </c>
      <c r="AC1802" s="385">
        <v>0</v>
      </c>
      <c r="AD1802" s="385">
        <v>44</v>
      </c>
      <c r="AE1802" s="385">
        <v>0</v>
      </c>
      <c r="AF1802" s="200">
        <v>0</v>
      </c>
      <c r="AG1802" s="333" t="s">
        <v>3346</v>
      </c>
      <c r="AH1802" s="386" t="s">
        <v>3195</v>
      </c>
      <c r="AI1802" s="387" t="s">
        <v>1133</v>
      </c>
      <c r="AJ1802" s="386">
        <v>15</v>
      </c>
      <c r="AK1802" s="390">
        <v>30</v>
      </c>
      <c r="AL1802" s="333">
        <v>36</v>
      </c>
      <c r="AM1802" s="333">
        <v>10.153356481481481</v>
      </c>
      <c r="AN1802" s="440">
        <v>73.22708333333334</v>
      </c>
      <c r="AO1802" s="389">
        <v>28.53125</v>
      </c>
      <c r="AP1802" s="390">
        <v>7.5</v>
      </c>
      <c r="AQ1802" s="387">
        <v>2</v>
      </c>
      <c r="AR1802" s="387">
        <v>2</v>
      </c>
      <c r="AS1802" s="387">
        <v>0</v>
      </c>
      <c r="AT1802" s="387">
        <v>0</v>
      </c>
      <c r="AU1802" s="387">
        <v>2</v>
      </c>
      <c r="AV1802" s="387">
        <v>4</v>
      </c>
      <c r="AW1802" s="350">
        <v>1</v>
      </c>
      <c r="AX1802" s="391">
        <v>1</v>
      </c>
      <c r="AY1802" s="83">
        <v>15</v>
      </c>
      <c r="AZ1802" s="5">
        <v>0</v>
      </c>
      <c r="BA1802" s="5" t="s">
        <v>1537</v>
      </c>
      <c r="BB1802" s="5" t="s">
        <v>1537</v>
      </c>
      <c r="BC1802" s="5" t="s">
        <v>1537</v>
      </c>
      <c r="BD1802" s="4" t="s">
        <v>1537</v>
      </c>
      <c r="BE1802" s="5">
        <v>95</v>
      </c>
      <c r="BF1802" s="5">
        <v>120</v>
      </c>
      <c r="BG1802" s="5">
        <v>1</v>
      </c>
      <c r="BH1802" s="354" t="s">
        <v>1537</v>
      </c>
      <c r="BI1802" s="289"/>
      <c r="BJ1802" s="297">
        <v>0</v>
      </c>
      <c r="BK1802" s="297">
        <v>49</v>
      </c>
    </row>
    <row r="1803" spans="1:63" x14ac:dyDescent="0.2">
      <c r="A1803" s="293" t="s">
        <v>5412</v>
      </c>
      <c r="B1803" s="288" t="s">
        <v>5413</v>
      </c>
      <c r="C1803" s="340">
        <v>384</v>
      </c>
      <c r="D1803" s="341">
        <v>445</v>
      </c>
      <c r="E1803" s="341">
        <v>539</v>
      </c>
      <c r="F1803" s="341">
        <v>500</v>
      </c>
      <c r="G1803" s="341">
        <v>552</v>
      </c>
      <c r="H1803" s="341">
        <v>591</v>
      </c>
      <c r="I1803" s="342">
        <v>549</v>
      </c>
      <c r="J1803" s="340">
        <v>0</v>
      </c>
      <c r="K1803" s="341">
        <v>0</v>
      </c>
      <c r="L1803" s="341">
        <v>72</v>
      </c>
      <c r="M1803" s="341">
        <v>155</v>
      </c>
      <c r="N1803" s="340">
        <v>568</v>
      </c>
      <c r="O1803" s="341">
        <v>707</v>
      </c>
      <c r="P1803" s="341">
        <v>756</v>
      </c>
      <c r="Q1803" s="343">
        <v>752</v>
      </c>
      <c r="R1803" s="344">
        <v>801</v>
      </c>
      <c r="S1803" s="344">
        <v>866</v>
      </c>
      <c r="T1803" s="344">
        <v>841</v>
      </c>
      <c r="U1803" s="344">
        <v>915</v>
      </c>
      <c r="V1803" s="344">
        <v>915</v>
      </c>
      <c r="W1803" s="344">
        <v>0</v>
      </c>
      <c r="X1803" s="383">
        <v>0</v>
      </c>
      <c r="Y1803" s="384">
        <v>0.12</v>
      </c>
      <c r="Z1803" s="384">
        <v>0.25</v>
      </c>
      <c r="AA1803" s="384">
        <v>0.25</v>
      </c>
      <c r="AB1803" s="346">
        <v>0</v>
      </c>
      <c r="AC1803" s="385"/>
      <c r="AD1803" s="385">
        <v>66</v>
      </c>
      <c r="AE1803" s="385">
        <v>0</v>
      </c>
      <c r="AF1803" s="200">
        <v>0</v>
      </c>
      <c r="AG1803" s="333" t="s">
        <v>3346</v>
      </c>
      <c r="AH1803" s="386" t="s">
        <v>3195</v>
      </c>
      <c r="AI1803" s="387" t="s">
        <v>1133</v>
      </c>
      <c r="AJ1803" s="386">
        <v>12</v>
      </c>
      <c r="AK1803" s="390">
        <v>30</v>
      </c>
      <c r="AL1803" s="333">
        <v>39</v>
      </c>
      <c r="AM1803" s="333">
        <v>10.153356481481481</v>
      </c>
      <c r="AN1803" s="440">
        <v>73.22708333333334</v>
      </c>
      <c r="AO1803" s="389">
        <v>28.53125</v>
      </c>
      <c r="AP1803" s="390">
        <v>7.5</v>
      </c>
      <c r="AQ1803" s="387">
        <v>2</v>
      </c>
      <c r="AR1803" s="387">
        <v>2</v>
      </c>
      <c r="AS1803" s="387">
        <v>0</v>
      </c>
      <c r="AT1803" s="387">
        <v>0</v>
      </c>
      <c r="AU1803" s="387">
        <v>2</v>
      </c>
      <c r="AV1803" s="387">
        <v>4</v>
      </c>
      <c r="AW1803" s="350">
        <v>1</v>
      </c>
      <c r="AX1803" s="391">
        <v>1</v>
      </c>
      <c r="AY1803" s="83">
        <v>15</v>
      </c>
      <c r="AZ1803" s="5">
        <v>0</v>
      </c>
      <c r="BA1803" s="5" t="s">
        <v>1537</v>
      </c>
      <c r="BB1803" s="5" t="s">
        <v>1537</v>
      </c>
      <c r="BC1803" s="5" t="s">
        <v>1537</v>
      </c>
      <c r="BD1803" s="4" t="s">
        <v>1537</v>
      </c>
      <c r="BE1803" s="5">
        <v>95</v>
      </c>
      <c r="BF1803" s="5">
        <v>120</v>
      </c>
      <c r="BG1803" s="5">
        <v>1</v>
      </c>
      <c r="BH1803" s="354" t="s">
        <v>1537</v>
      </c>
      <c r="BI1803" s="289"/>
      <c r="BJ1803" s="297">
        <v>0</v>
      </c>
      <c r="BK1803" s="297">
        <v>47</v>
      </c>
    </row>
    <row r="1804" spans="1:63" x14ac:dyDescent="0.2">
      <c r="A1804" s="293" t="s">
        <v>5414</v>
      </c>
      <c r="B1804" s="288" t="s">
        <v>5415</v>
      </c>
      <c r="C1804" s="340">
        <v>448</v>
      </c>
      <c r="D1804" s="341">
        <v>517</v>
      </c>
      <c r="E1804" s="341">
        <v>609</v>
      </c>
      <c r="F1804" s="341">
        <v>570</v>
      </c>
      <c r="G1804" s="341">
        <v>623</v>
      </c>
      <c r="H1804" s="341">
        <v>666</v>
      </c>
      <c r="I1804" s="342">
        <v>627</v>
      </c>
      <c r="J1804" s="340">
        <v>0</v>
      </c>
      <c r="K1804" s="341">
        <v>0</v>
      </c>
      <c r="L1804" s="341">
        <v>72</v>
      </c>
      <c r="M1804" s="341">
        <v>155</v>
      </c>
      <c r="N1804" s="340">
        <v>638</v>
      </c>
      <c r="O1804" s="341">
        <v>776</v>
      </c>
      <c r="P1804" s="341">
        <v>828</v>
      </c>
      <c r="Q1804" s="343">
        <v>821</v>
      </c>
      <c r="R1804" s="344">
        <v>873</v>
      </c>
      <c r="S1804" s="344">
        <v>945</v>
      </c>
      <c r="T1804" s="344">
        <v>917</v>
      </c>
      <c r="U1804" s="344">
        <v>995</v>
      </c>
      <c r="V1804" s="344">
        <v>995</v>
      </c>
      <c r="W1804" s="344">
        <v>0</v>
      </c>
      <c r="X1804" s="383">
        <v>0</v>
      </c>
      <c r="Y1804" s="384">
        <v>0.12</v>
      </c>
      <c r="Z1804" s="384">
        <v>0.25</v>
      </c>
      <c r="AA1804" s="384">
        <v>0.25</v>
      </c>
      <c r="AB1804" s="346">
        <v>0</v>
      </c>
      <c r="AC1804" s="385"/>
      <c r="AD1804" s="385">
        <v>66</v>
      </c>
      <c r="AE1804" s="385">
        <v>0</v>
      </c>
      <c r="AF1804" s="200">
        <v>0</v>
      </c>
      <c r="AG1804" s="333" t="s">
        <v>3346</v>
      </c>
      <c r="AH1804" s="386" t="s">
        <v>3195</v>
      </c>
      <c r="AI1804" s="387" t="s">
        <v>1133</v>
      </c>
      <c r="AJ1804" s="386">
        <v>15</v>
      </c>
      <c r="AK1804" s="390">
        <v>30</v>
      </c>
      <c r="AL1804" s="333">
        <v>36</v>
      </c>
      <c r="AM1804" s="333">
        <v>10.153356481481481</v>
      </c>
      <c r="AN1804" s="440">
        <v>73.22708333333334</v>
      </c>
      <c r="AO1804" s="389">
        <v>28.53125</v>
      </c>
      <c r="AP1804" s="390">
        <v>7.5</v>
      </c>
      <c r="AQ1804" s="387">
        <v>2</v>
      </c>
      <c r="AR1804" s="387">
        <v>2</v>
      </c>
      <c r="AS1804" s="387">
        <v>0</v>
      </c>
      <c r="AT1804" s="387">
        <v>0</v>
      </c>
      <c r="AU1804" s="387">
        <v>2</v>
      </c>
      <c r="AV1804" s="387">
        <v>4</v>
      </c>
      <c r="AW1804" s="350">
        <v>1</v>
      </c>
      <c r="AX1804" s="391">
        <v>1</v>
      </c>
      <c r="AY1804" s="83">
        <v>15</v>
      </c>
      <c r="AZ1804" s="5">
        <v>0</v>
      </c>
      <c r="BA1804" s="5" t="s">
        <v>1537</v>
      </c>
      <c r="BB1804" s="5" t="s">
        <v>1537</v>
      </c>
      <c r="BC1804" s="5" t="s">
        <v>1537</v>
      </c>
      <c r="BD1804" s="4" t="s">
        <v>1537</v>
      </c>
      <c r="BE1804" s="5">
        <v>95</v>
      </c>
      <c r="BF1804" s="5">
        <v>120</v>
      </c>
      <c r="BG1804" s="5">
        <v>1</v>
      </c>
      <c r="BH1804" s="354" t="s">
        <v>1537</v>
      </c>
      <c r="BI1804" s="289"/>
      <c r="BJ1804" s="297">
        <v>0</v>
      </c>
      <c r="BK1804" s="297">
        <v>53</v>
      </c>
    </row>
    <row r="1805" spans="1:63" x14ac:dyDescent="0.2">
      <c r="A1805" s="293" t="s">
        <v>664</v>
      </c>
      <c r="B1805" s="288" t="s">
        <v>2749</v>
      </c>
      <c r="C1805" s="340">
        <v>441</v>
      </c>
      <c r="D1805" s="341">
        <v>461</v>
      </c>
      <c r="E1805" s="341">
        <v>566</v>
      </c>
      <c r="F1805" s="341">
        <v>518</v>
      </c>
      <c r="G1805" s="341">
        <v>579</v>
      </c>
      <c r="H1805" s="341">
        <v>619</v>
      </c>
      <c r="I1805" s="342">
        <v>569</v>
      </c>
      <c r="J1805" s="340">
        <v>0</v>
      </c>
      <c r="K1805" s="341">
        <v>0</v>
      </c>
      <c r="L1805" s="341">
        <v>75</v>
      </c>
      <c r="M1805" s="341">
        <v>155</v>
      </c>
      <c r="N1805" s="340">
        <v>588</v>
      </c>
      <c r="O1805" s="341">
        <v>732</v>
      </c>
      <c r="P1805" s="341">
        <v>783</v>
      </c>
      <c r="Q1805" s="343">
        <v>786</v>
      </c>
      <c r="R1805" s="344">
        <v>837</v>
      </c>
      <c r="S1805" s="344">
        <v>904</v>
      </c>
      <c r="T1805" s="344">
        <v>878</v>
      </c>
      <c r="U1805" s="344">
        <v>955</v>
      </c>
      <c r="V1805" s="344">
        <v>955</v>
      </c>
      <c r="W1805" s="344">
        <v>0</v>
      </c>
      <c r="X1805" s="383">
        <v>0</v>
      </c>
      <c r="Y1805" s="384">
        <v>0.12</v>
      </c>
      <c r="Z1805" s="384">
        <v>0.25</v>
      </c>
      <c r="AA1805" s="384">
        <v>0.25</v>
      </c>
      <c r="AB1805" s="346">
        <v>0</v>
      </c>
      <c r="AC1805" s="385">
        <v>0</v>
      </c>
      <c r="AD1805" s="385">
        <v>66</v>
      </c>
      <c r="AE1805" s="385">
        <v>0</v>
      </c>
      <c r="AF1805" s="200">
        <v>0</v>
      </c>
      <c r="AG1805" s="333" t="s">
        <v>3346</v>
      </c>
      <c r="AH1805" s="386" t="s">
        <v>3195</v>
      </c>
      <c r="AI1805" s="387" t="s">
        <v>1133</v>
      </c>
      <c r="AJ1805" s="386">
        <v>12</v>
      </c>
      <c r="AK1805" s="390">
        <v>30</v>
      </c>
      <c r="AL1805" s="333">
        <v>42</v>
      </c>
      <c r="AM1805" s="333">
        <v>9.6150535300925934</v>
      </c>
      <c r="AN1805" s="440">
        <v>77.164166666666674</v>
      </c>
      <c r="AO1805" s="389">
        <v>29.072916666666668</v>
      </c>
      <c r="AP1805" s="390">
        <v>8.75</v>
      </c>
      <c r="AQ1805" s="387">
        <v>2</v>
      </c>
      <c r="AR1805" s="387">
        <v>2</v>
      </c>
      <c r="AS1805" s="387">
        <v>0</v>
      </c>
      <c r="AT1805" s="387">
        <v>0</v>
      </c>
      <c r="AU1805" s="387">
        <v>3</v>
      </c>
      <c r="AV1805" s="387">
        <v>6</v>
      </c>
      <c r="AW1805" s="350">
        <v>1</v>
      </c>
      <c r="AX1805" s="391">
        <v>1</v>
      </c>
      <c r="AY1805" s="83">
        <v>16</v>
      </c>
      <c r="AZ1805" s="5">
        <v>0</v>
      </c>
      <c r="BA1805" s="5" t="s">
        <v>1537</v>
      </c>
      <c r="BB1805" s="5" t="s">
        <v>1537</v>
      </c>
      <c r="BC1805" s="5" t="s">
        <v>1537</v>
      </c>
      <c r="BD1805" s="4" t="s">
        <v>1537</v>
      </c>
      <c r="BE1805" s="5">
        <v>95</v>
      </c>
      <c r="BF1805" s="5">
        <v>120</v>
      </c>
      <c r="BG1805" s="5">
        <v>1</v>
      </c>
      <c r="BH1805" s="354" t="s">
        <v>1537</v>
      </c>
      <c r="BI1805" s="289"/>
      <c r="BJ1805" s="297">
        <v>0</v>
      </c>
      <c r="BK1805" s="297">
        <v>49</v>
      </c>
    </row>
    <row r="1806" spans="1:63" x14ac:dyDescent="0.2">
      <c r="A1806" s="293" t="s">
        <v>676</v>
      </c>
      <c r="B1806" s="288" t="s">
        <v>2767</v>
      </c>
      <c r="C1806" s="340">
        <v>506</v>
      </c>
      <c r="D1806" s="341">
        <v>536</v>
      </c>
      <c r="E1806" s="341">
        <v>639</v>
      </c>
      <c r="F1806" s="341">
        <v>591</v>
      </c>
      <c r="G1806" s="341">
        <v>653</v>
      </c>
      <c r="H1806" s="341">
        <v>698</v>
      </c>
      <c r="I1806" s="342">
        <v>650</v>
      </c>
      <c r="J1806" s="340">
        <v>0</v>
      </c>
      <c r="K1806" s="341">
        <v>0</v>
      </c>
      <c r="L1806" s="341">
        <v>75</v>
      </c>
      <c r="M1806" s="341">
        <v>155</v>
      </c>
      <c r="N1806" s="340">
        <v>661</v>
      </c>
      <c r="O1806" s="341">
        <v>804</v>
      </c>
      <c r="P1806" s="341">
        <v>858</v>
      </c>
      <c r="Q1806" s="343">
        <v>858</v>
      </c>
      <c r="R1806" s="344">
        <v>912</v>
      </c>
      <c r="S1806" s="344">
        <v>987</v>
      </c>
      <c r="T1806" s="344">
        <v>958</v>
      </c>
      <c r="U1806" s="344">
        <v>1039</v>
      </c>
      <c r="V1806" s="344">
        <v>1039</v>
      </c>
      <c r="W1806" s="344">
        <v>0</v>
      </c>
      <c r="X1806" s="383">
        <v>0</v>
      </c>
      <c r="Y1806" s="384">
        <v>0.12</v>
      </c>
      <c r="Z1806" s="384">
        <v>0.25</v>
      </c>
      <c r="AA1806" s="384">
        <v>0.25</v>
      </c>
      <c r="AB1806" s="346">
        <v>0</v>
      </c>
      <c r="AC1806" s="385">
        <v>0</v>
      </c>
      <c r="AD1806" s="385">
        <v>66</v>
      </c>
      <c r="AE1806" s="385">
        <v>0</v>
      </c>
      <c r="AF1806" s="200">
        <v>0</v>
      </c>
      <c r="AG1806" s="333" t="s">
        <v>3346</v>
      </c>
      <c r="AH1806" s="386" t="s">
        <v>3195</v>
      </c>
      <c r="AI1806" s="387" t="s">
        <v>1133</v>
      </c>
      <c r="AJ1806" s="386">
        <v>15</v>
      </c>
      <c r="AK1806" s="390">
        <v>30</v>
      </c>
      <c r="AL1806" s="333">
        <v>42</v>
      </c>
      <c r="AM1806" s="333">
        <v>11.833912037037036</v>
      </c>
      <c r="AN1806" s="440">
        <v>88.35208333333334</v>
      </c>
      <c r="AO1806" s="389">
        <v>33.802083333333329</v>
      </c>
      <c r="AP1806" s="390">
        <v>8.75</v>
      </c>
      <c r="AQ1806" s="387">
        <v>2</v>
      </c>
      <c r="AR1806" s="387">
        <v>2</v>
      </c>
      <c r="AS1806" s="387">
        <v>0</v>
      </c>
      <c r="AT1806" s="387">
        <v>0</v>
      </c>
      <c r="AU1806" s="387">
        <v>3</v>
      </c>
      <c r="AV1806" s="387">
        <v>6</v>
      </c>
      <c r="AW1806" s="350">
        <v>1</v>
      </c>
      <c r="AX1806" s="391">
        <v>1</v>
      </c>
      <c r="AY1806" s="83">
        <v>16</v>
      </c>
      <c r="AZ1806" s="5">
        <v>0</v>
      </c>
      <c r="BA1806" s="5" t="s">
        <v>1537</v>
      </c>
      <c r="BB1806" s="5" t="s">
        <v>1537</v>
      </c>
      <c r="BC1806" s="5" t="s">
        <v>1537</v>
      </c>
      <c r="BD1806" s="4" t="s">
        <v>1537</v>
      </c>
      <c r="BE1806" s="5">
        <v>95</v>
      </c>
      <c r="BF1806" s="5">
        <v>120</v>
      </c>
      <c r="BG1806" s="5">
        <v>1</v>
      </c>
      <c r="BH1806" s="354" t="s">
        <v>1537</v>
      </c>
      <c r="BI1806" s="289"/>
      <c r="BJ1806" s="297">
        <v>0</v>
      </c>
      <c r="BK1806" s="297">
        <v>55</v>
      </c>
    </row>
    <row r="1807" spans="1:63" x14ac:dyDescent="0.2">
      <c r="A1807" s="293" t="s">
        <v>657</v>
      </c>
      <c r="B1807" s="288" t="s">
        <v>2738</v>
      </c>
      <c r="C1807" s="340">
        <v>390</v>
      </c>
      <c r="D1807" s="341">
        <v>411</v>
      </c>
      <c r="E1807" s="341">
        <v>507</v>
      </c>
      <c r="F1807" s="341">
        <v>460</v>
      </c>
      <c r="G1807" s="341">
        <v>520</v>
      </c>
      <c r="H1807" s="341">
        <v>556</v>
      </c>
      <c r="I1807" s="342">
        <v>507</v>
      </c>
      <c r="J1807" s="340">
        <v>0</v>
      </c>
      <c r="K1807" s="341">
        <v>0</v>
      </c>
      <c r="L1807" s="341">
        <v>65</v>
      </c>
      <c r="M1807" s="341">
        <v>133</v>
      </c>
      <c r="N1807" s="340">
        <v>518</v>
      </c>
      <c r="O1807" s="341">
        <v>653</v>
      </c>
      <c r="P1807" s="341">
        <v>697</v>
      </c>
      <c r="Q1807" s="343">
        <v>706</v>
      </c>
      <c r="R1807" s="344">
        <v>750</v>
      </c>
      <c r="S1807" s="344">
        <v>811</v>
      </c>
      <c r="T1807" s="344">
        <v>788</v>
      </c>
      <c r="U1807" s="344">
        <v>851</v>
      </c>
      <c r="V1807" s="344">
        <v>851</v>
      </c>
      <c r="W1807" s="344">
        <v>0</v>
      </c>
      <c r="X1807" s="383">
        <v>0</v>
      </c>
      <c r="Y1807" s="384">
        <v>0.12</v>
      </c>
      <c r="Z1807" s="384">
        <v>0.25</v>
      </c>
      <c r="AA1807" s="384">
        <v>0.25</v>
      </c>
      <c r="AB1807" s="346">
        <v>0</v>
      </c>
      <c r="AC1807" s="385">
        <v>0</v>
      </c>
      <c r="AD1807" s="385">
        <v>44</v>
      </c>
      <c r="AE1807" s="385">
        <v>0</v>
      </c>
      <c r="AF1807" s="200">
        <v>0</v>
      </c>
      <c r="AG1807" s="333" t="s">
        <v>3346</v>
      </c>
      <c r="AH1807" s="386" t="s">
        <v>3195</v>
      </c>
      <c r="AI1807" s="387" t="s">
        <v>1133</v>
      </c>
      <c r="AJ1807" s="386">
        <v>12</v>
      </c>
      <c r="AK1807" s="390">
        <v>36</v>
      </c>
      <c r="AL1807" s="333">
        <v>30</v>
      </c>
      <c r="AM1807" s="333">
        <v>8.2496021412037042</v>
      </c>
      <c r="AN1807" s="440">
        <v>66.576666666666682</v>
      </c>
      <c r="AO1807" s="389">
        <v>25.5625</v>
      </c>
      <c r="AP1807" s="390">
        <v>7.5</v>
      </c>
      <c r="AQ1807" s="387">
        <v>2</v>
      </c>
      <c r="AR1807" s="387">
        <v>2</v>
      </c>
      <c r="AS1807" s="387">
        <v>0</v>
      </c>
      <c r="AT1807" s="387">
        <v>0</v>
      </c>
      <c r="AU1807" s="387">
        <v>2</v>
      </c>
      <c r="AV1807" s="387">
        <v>4</v>
      </c>
      <c r="AW1807" s="350">
        <v>1</v>
      </c>
      <c r="AX1807" s="391">
        <v>1</v>
      </c>
      <c r="AY1807" s="83">
        <v>14</v>
      </c>
      <c r="AZ1807" s="5">
        <v>0</v>
      </c>
      <c r="BA1807" s="5" t="s">
        <v>1537</v>
      </c>
      <c r="BB1807" s="5" t="s">
        <v>1537</v>
      </c>
      <c r="BC1807" s="5" t="s">
        <v>1537</v>
      </c>
      <c r="BD1807" s="4" t="s">
        <v>1537</v>
      </c>
      <c r="BE1807" s="5">
        <v>95</v>
      </c>
      <c r="BF1807" s="5">
        <v>120</v>
      </c>
      <c r="BG1807" s="5">
        <v>1</v>
      </c>
      <c r="BH1807" s="354" t="s">
        <v>1537</v>
      </c>
      <c r="BI1807" s="289"/>
      <c r="BJ1807" s="297">
        <v>0</v>
      </c>
      <c r="BK1807" s="297">
        <v>45</v>
      </c>
    </row>
    <row r="1808" spans="1:63" x14ac:dyDescent="0.2">
      <c r="A1808" s="293" t="s">
        <v>669</v>
      </c>
      <c r="B1808" s="288" t="s">
        <v>2756</v>
      </c>
      <c r="C1808" s="340">
        <v>450</v>
      </c>
      <c r="D1808" s="341">
        <v>480</v>
      </c>
      <c r="E1808" s="341">
        <v>575</v>
      </c>
      <c r="F1808" s="341">
        <v>528</v>
      </c>
      <c r="G1808" s="341">
        <v>589</v>
      </c>
      <c r="H1808" s="341">
        <v>629</v>
      </c>
      <c r="I1808" s="342">
        <v>581</v>
      </c>
      <c r="J1808" s="340">
        <v>0</v>
      </c>
      <c r="K1808" s="341">
        <v>0</v>
      </c>
      <c r="L1808" s="341">
        <v>65</v>
      </c>
      <c r="M1808" s="341">
        <v>133</v>
      </c>
      <c r="N1808" s="340">
        <v>576</v>
      </c>
      <c r="O1808" s="341">
        <v>708</v>
      </c>
      <c r="P1808" s="341">
        <v>757</v>
      </c>
      <c r="Q1808" s="343">
        <v>761</v>
      </c>
      <c r="R1808" s="344">
        <v>810</v>
      </c>
      <c r="S1808" s="344">
        <v>877</v>
      </c>
      <c r="T1808" s="344">
        <v>850</v>
      </c>
      <c r="U1808" s="344">
        <v>917</v>
      </c>
      <c r="V1808" s="344">
        <v>917</v>
      </c>
      <c r="W1808" s="344">
        <v>0</v>
      </c>
      <c r="X1808" s="383">
        <v>0</v>
      </c>
      <c r="Y1808" s="384">
        <v>0.12</v>
      </c>
      <c r="Z1808" s="384">
        <v>0.25</v>
      </c>
      <c r="AA1808" s="384">
        <v>0.25</v>
      </c>
      <c r="AB1808" s="346">
        <v>0</v>
      </c>
      <c r="AC1808" s="385">
        <v>0</v>
      </c>
      <c r="AD1808" s="385">
        <v>44</v>
      </c>
      <c r="AE1808" s="385">
        <v>0</v>
      </c>
      <c r="AF1808" s="200">
        <v>0</v>
      </c>
      <c r="AG1808" s="333" t="s">
        <v>3346</v>
      </c>
      <c r="AH1808" s="386" t="s">
        <v>3195</v>
      </c>
      <c r="AI1808" s="387" t="s">
        <v>1133</v>
      </c>
      <c r="AJ1808" s="386">
        <v>15</v>
      </c>
      <c r="AK1808" s="390">
        <v>36</v>
      </c>
      <c r="AL1808" s="333">
        <v>30</v>
      </c>
      <c r="AM1808" s="333">
        <v>10.153356481481481</v>
      </c>
      <c r="AN1808" s="440">
        <v>76.307083333333338</v>
      </c>
      <c r="AO1808" s="389">
        <v>29.697916666666664</v>
      </c>
      <c r="AP1808" s="390">
        <v>7.5</v>
      </c>
      <c r="AQ1808" s="387">
        <v>2</v>
      </c>
      <c r="AR1808" s="387">
        <v>2</v>
      </c>
      <c r="AS1808" s="387">
        <v>0</v>
      </c>
      <c r="AT1808" s="387">
        <v>0</v>
      </c>
      <c r="AU1808" s="387">
        <v>2</v>
      </c>
      <c r="AV1808" s="387">
        <v>4</v>
      </c>
      <c r="AW1808" s="350">
        <v>1</v>
      </c>
      <c r="AX1808" s="391">
        <v>1</v>
      </c>
      <c r="AY1808" s="83">
        <v>15</v>
      </c>
      <c r="AZ1808" s="5">
        <v>0</v>
      </c>
      <c r="BA1808" s="5" t="s">
        <v>1537</v>
      </c>
      <c r="BB1808" s="5" t="s">
        <v>1537</v>
      </c>
      <c r="BC1808" s="5" t="s">
        <v>1537</v>
      </c>
      <c r="BD1808" s="4" t="s">
        <v>1537</v>
      </c>
      <c r="BE1808" s="5">
        <v>95</v>
      </c>
      <c r="BF1808" s="5">
        <v>120</v>
      </c>
      <c r="BG1808" s="5">
        <v>1</v>
      </c>
      <c r="BH1808" s="354" t="s">
        <v>1537</v>
      </c>
      <c r="BI1808" s="289"/>
      <c r="BJ1808" s="297">
        <v>0</v>
      </c>
      <c r="BK1808" s="297">
        <v>50</v>
      </c>
    </row>
    <row r="1809" spans="1:63" x14ac:dyDescent="0.2">
      <c r="A1809" s="293" t="s">
        <v>661</v>
      </c>
      <c r="B1809" s="288" t="s">
        <v>2744</v>
      </c>
      <c r="C1809" s="340">
        <v>430</v>
      </c>
      <c r="D1809" s="341">
        <v>450</v>
      </c>
      <c r="E1809" s="341">
        <v>569</v>
      </c>
      <c r="F1809" s="341">
        <v>507</v>
      </c>
      <c r="G1809" s="341">
        <v>584</v>
      </c>
      <c r="H1809" s="341">
        <v>623</v>
      </c>
      <c r="I1809" s="342">
        <v>559</v>
      </c>
      <c r="J1809" s="340">
        <v>0</v>
      </c>
      <c r="K1809" s="341">
        <v>0</v>
      </c>
      <c r="L1809" s="341">
        <v>78</v>
      </c>
      <c r="M1809" s="341">
        <v>159</v>
      </c>
      <c r="N1809" s="340">
        <v>559</v>
      </c>
      <c r="O1809" s="341">
        <v>710</v>
      </c>
      <c r="P1809" s="341">
        <v>758</v>
      </c>
      <c r="Q1809" s="343">
        <v>779</v>
      </c>
      <c r="R1809" s="344">
        <v>827</v>
      </c>
      <c r="S1809" s="344">
        <v>894</v>
      </c>
      <c r="T1809" s="344">
        <v>868</v>
      </c>
      <c r="U1809" s="344">
        <v>934</v>
      </c>
      <c r="V1809" s="344">
        <v>934</v>
      </c>
      <c r="W1809" s="344">
        <v>0</v>
      </c>
      <c r="X1809" s="383">
        <v>0</v>
      </c>
      <c r="Y1809" s="384">
        <v>0.12</v>
      </c>
      <c r="Z1809" s="384">
        <v>0.25</v>
      </c>
      <c r="AA1809" s="384">
        <v>0.25</v>
      </c>
      <c r="AB1809" s="346">
        <v>0</v>
      </c>
      <c r="AC1809" s="385">
        <v>0</v>
      </c>
      <c r="AD1809" s="385">
        <v>44</v>
      </c>
      <c r="AE1809" s="385">
        <v>0</v>
      </c>
      <c r="AF1809" s="200">
        <v>0</v>
      </c>
      <c r="AG1809" s="333" t="s">
        <v>3346</v>
      </c>
      <c r="AH1809" s="386" t="s">
        <v>3195</v>
      </c>
      <c r="AI1809" s="387" t="s">
        <v>1133</v>
      </c>
      <c r="AJ1809" s="386">
        <v>12</v>
      </c>
      <c r="AK1809" s="390">
        <v>36</v>
      </c>
      <c r="AL1809" s="333">
        <v>36</v>
      </c>
      <c r="AM1809" s="333">
        <v>9.8858868634259256</v>
      </c>
      <c r="AN1809" s="440">
        <v>74.416666666666671</v>
      </c>
      <c r="AO1809" s="389">
        <v>28.0625</v>
      </c>
      <c r="AP1809" s="390">
        <v>9</v>
      </c>
      <c r="AQ1809" s="387">
        <v>2</v>
      </c>
      <c r="AR1809" s="387">
        <v>2</v>
      </c>
      <c r="AS1809" s="387">
        <v>0</v>
      </c>
      <c r="AT1809" s="387">
        <v>0</v>
      </c>
      <c r="AU1809" s="387">
        <v>2</v>
      </c>
      <c r="AV1809" s="387">
        <v>4</v>
      </c>
      <c r="AW1809" s="350">
        <v>1</v>
      </c>
      <c r="AX1809" s="391">
        <v>1</v>
      </c>
      <c r="AY1809" s="83">
        <v>14</v>
      </c>
      <c r="AZ1809" s="5">
        <v>0</v>
      </c>
      <c r="BA1809" s="5" t="s">
        <v>1537</v>
      </c>
      <c r="BB1809" s="5" t="s">
        <v>1537</v>
      </c>
      <c r="BC1809" s="5" t="s">
        <v>1537</v>
      </c>
      <c r="BD1809" s="4" t="s">
        <v>1537</v>
      </c>
      <c r="BE1809" s="5">
        <v>95</v>
      </c>
      <c r="BF1809" s="5">
        <v>120</v>
      </c>
      <c r="BG1809" s="5">
        <v>1</v>
      </c>
      <c r="BH1809" s="354" t="s">
        <v>1537</v>
      </c>
      <c r="BI1809" s="289"/>
      <c r="BJ1809" s="297">
        <v>0</v>
      </c>
      <c r="BK1809" s="297">
        <v>49</v>
      </c>
    </row>
    <row r="1810" spans="1:63" x14ac:dyDescent="0.2">
      <c r="A1810" s="293" t="s">
        <v>673</v>
      </c>
      <c r="B1810" s="288" t="s">
        <v>2762</v>
      </c>
      <c r="C1810" s="340">
        <v>491</v>
      </c>
      <c r="D1810" s="341">
        <v>518</v>
      </c>
      <c r="E1810" s="341">
        <v>638</v>
      </c>
      <c r="F1810" s="341">
        <v>575</v>
      </c>
      <c r="G1810" s="341">
        <v>653</v>
      </c>
      <c r="H1810" s="341">
        <v>698</v>
      </c>
      <c r="I1810" s="342">
        <v>633</v>
      </c>
      <c r="J1810" s="340">
        <v>0</v>
      </c>
      <c r="K1810" s="341">
        <v>0</v>
      </c>
      <c r="L1810" s="341">
        <v>78</v>
      </c>
      <c r="M1810" s="341">
        <v>159</v>
      </c>
      <c r="N1810" s="340">
        <v>621</v>
      </c>
      <c r="O1810" s="341">
        <v>770</v>
      </c>
      <c r="P1810" s="341">
        <v>824</v>
      </c>
      <c r="Q1810" s="343">
        <v>839</v>
      </c>
      <c r="R1810" s="344">
        <v>893</v>
      </c>
      <c r="S1810" s="344">
        <v>963</v>
      </c>
      <c r="T1810" s="344">
        <v>936</v>
      </c>
      <c r="U1810" s="344">
        <v>1005</v>
      </c>
      <c r="V1810" s="344">
        <v>1005</v>
      </c>
      <c r="W1810" s="344">
        <v>0</v>
      </c>
      <c r="X1810" s="383">
        <v>0</v>
      </c>
      <c r="Y1810" s="384">
        <v>0.12</v>
      </c>
      <c r="Z1810" s="384">
        <v>0.25</v>
      </c>
      <c r="AA1810" s="384">
        <v>0.25</v>
      </c>
      <c r="AB1810" s="346">
        <v>0</v>
      </c>
      <c r="AC1810" s="385">
        <v>0</v>
      </c>
      <c r="AD1810" s="385">
        <v>44</v>
      </c>
      <c r="AE1810" s="385">
        <v>0</v>
      </c>
      <c r="AF1810" s="200">
        <v>0</v>
      </c>
      <c r="AG1810" s="333" t="s">
        <v>3346</v>
      </c>
      <c r="AH1810" s="386" t="s">
        <v>3195</v>
      </c>
      <c r="AI1810" s="387" t="s">
        <v>1133</v>
      </c>
      <c r="AJ1810" s="386">
        <v>15</v>
      </c>
      <c r="AK1810" s="390">
        <v>36</v>
      </c>
      <c r="AL1810" s="333">
        <v>36</v>
      </c>
      <c r="AM1810" s="333">
        <v>12.16724537037037</v>
      </c>
      <c r="AN1810" s="440">
        <v>84.697083333333339</v>
      </c>
      <c r="AO1810" s="389">
        <v>32.447916666666664</v>
      </c>
      <c r="AP1810" s="390">
        <v>9</v>
      </c>
      <c r="AQ1810" s="387">
        <v>2</v>
      </c>
      <c r="AR1810" s="387">
        <v>2</v>
      </c>
      <c r="AS1810" s="387">
        <v>0</v>
      </c>
      <c r="AT1810" s="387">
        <v>0</v>
      </c>
      <c r="AU1810" s="387">
        <v>2</v>
      </c>
      <c r="AV1810" s="387">
        <v>4</v>
      </c>
      <c r="AW1810" s="350">
        <v>1</v>
      </c>
      <c r="AX1810" s="391">
        <v>1</v>
      </c>
      <c r="AY1810" s="83">
        <v>15</v>
      </c>
      <c r="AZ1810" s="5">
        <v>0</v>
      </c>
      <c r="BA1810" s="5" t="s">
        <v>1537</v>
      </c>
      <c r="BB1810" s="5" t="s">
        <v>1537</v>
      </c>
      <c r="BC1810" s="5" t="s">
        <v>1537</v>
      </c>
      <c r="BD1810" s="4" t="s">
        <v>1537</v>
      </c>
      <c r="BE1810" s="5">
        <v>95</v>
      </c>
      <c r="BF1810" s="5">
        <v>120</v>
      </c>
      <c r="BG1810" s="5">
        <v>1</v>
      </c>
      <c r="BH1810" s="354" t="s">
        <v>1537</v>
      </c>
      <c r="BI1810" s="289"/>
      <c r="BJ1810" s="297">
        <v>0</v>
      </c>
      <c r="BK1810" s="297">
        <v>54</v>
      </c>
    </row>
    <row r="1811" spans="1:63" x14ac:dyDescent="0.2">
      <c r="A1811" s="293" t="s">
        <v>5420</v>
      </c>
      <c r="B1811" s="288" t="s">
        <v>5421</v>
      </c>
      <c r="C1811" s="340">
        <v>417</v>
      </c>
      <c r="D1811" s="341">
        <v>483</v>
      </c>
      <c r="E1811" s="341">
        <v>613</v>
      </c>
      <c r="F1811" s="341">
        <v>547</v>
      </c>
      <c r="G1811" s="341">
        <v>627</v>
      </c>
      <c r="H1811" s="341">
        <v>669</v>
      </c>
      <c r="I1811" s="342">
        <v>603</v>
      </c>
      <c r="J1811" s="340">
        <v>0</v>
      </c>
      <c r="K1811" s="341">
        <v>0</v>
      </c>
      <c r="L1811" s="341">
        <v>88</v>
      </c>
      <c r="M1811" s="341">
        <v>185</v>
      </c>
      <c r="N1811" s="340">
        <v>644</v>
      </c>
      <c r="O1811" s="341">
        <v>802</v>
      </c>
      <c r="P1811" s="341">
        <v>857</v>
      </c>
      <c r="Q1811" s="343">
        <v>874</v>
      </c>
      <c r="R1811" s="344">
        <v>929</v>
      </c>
      <c r="S1811" s="344">
        <v>1003</v>
      </c>
      <c r="T1811" s="344">
        <v>975</v>
      </c>
      <c r="U1811" s="344">
        <v>1045</v>
      </c>
      <c r="V1811" s="344">
        <v>1045</v>
      </c>
      <c r="W1811" s="344">
        <v>0</v>
      </c>
      <c r="X1811" s="383">
        <v>0</v>
      </c>
      <c r="Y1811" s="384">
        <v>0.12</v>
      </c>
      <c r="Z1811" s="384">
        <v>0.25</v>
      </c>
      <c r="AA1811" s="384">
        <v>0.25</v>
      </c>
      <c r="AB1811" s="346">
        <v>0</v>
      </c>
      <c r="AC1811" s="385"/>
      <c r="AD1811" s="385">
        <v>66</v>
      </c>
      <c r="AE1811" s="385">
        <v>0</v>
      </c>
      <c r="AF1811" s="200">
        <v>0</v>
      </c>
      <c r="AG1811" s="333" t="s">
        <v>3346</v>
      </c>
      <c r="AH1811" s="386" t="s">
        <v>3195</v>
      </c>
      <c r="AI1811" s="387" t="s">
        <v>1133</v>
      </c>
      <c r="AJ1811" s="386">
        <v>12</v>
      </c>
      <c r="AK1811" s="390">
        <v>36</v>
      </c>
      <c r="AL1811" s="333">
        <v>39</v>
      </c>
      <c r="AM1811" s="333">
        <v>12.16724537037037</v>
      </c>
      <c r="AN1811" s="440">
        <v>84.697083333333339</v>
      </c>
      <c r="AO1811" s="389">
        <v>32.447916666666664</v>
      </c>
      <c r="AP1811" s="390">
        <v>9</v>
      </c>
      <c r="AQ1811" s="387">
        <v>2</v>
      </c>
      <c r="AR1811" s="387">
        <v>2</v>
      </c>
      <c r="AS1811" s="387">
        <v>0</v>
      </c>
      <c r="AT1811" s="387">
        <v>0</v>
      </c>
      <c r="AU1811" s="387">
        <v>2</v>
      </c>
      <c r="AV1811" s="387">
        <v>4</v>
      </c>
      <c r="AW1811" s="350">
        <v>1</v>
      </c>
      <c r="AX1811" s="391">
        <v>1</v>
      </c>
      <c r="AY1811" s="83">
        <v>15</v>
      </c>
      <c r="AZ1811" s="5">
        <v>0</v>
      </c>
      <c r="BA1811" s="5" t="s">
        <v>1537</v>
      </c>
      <c r="BB1811" s="5" t="s">
        <v>1537</v>
      </c>
      <c r="BC1811" s="5" t="s">
        <v>1537</v>
      </c>
      <c r="BD1811" s="4" t="s">
        <v>1537</v>
      </c>
      <c r="BE1811" s="5">
        <v>95</v>
      </c>
      <c r="BF1811" s="5">
        <v>120</v>
      </c>
      <c r="BG1811" s="5">
        <v>1</v>
      </c>
      <c r="BH1811" s="354" t="s">
        <v>1537</v>
      </c>
      <c r="BI1811" s="289"/>
      <c r="BJ1811" s="297">
        <v>0</v>
      </c>
      <c r="BK1811" s="297">
        <v>52</v>
      </c>
    </row>
    <row r="1812" spans="1:63" x14ac:dyDescent="0.2">
      <c r="A1812" s="293" t="s">
        <v>5422</v>
      </c>
      <c r="B1812" s="288" t="s">
        <v>5423</v>
      </c>
      <c r="C1812" s="340">
        <v>484</v>
      </c>
      <c r="D1812" s="341">
        <v>560</v>
      </c>
      <c r="E1812" s="341">
        <v>689</v>
      </c>
      <c r="F1812" s="341">
        <v>625</v>
      </c>
      <c r="G1812" s="341">
        <v>706</v>
      </c>
      <c r="H1812" s="341">
        <v>753</v>
      </c>
      <c r="I1812" s="342">
        <v>687</v>
      </c>
      <c r="J1812" s="340">
        <v>0</v>
      </c>
      <c r="K1812" s="341">
        <v>0</v>
      </c>
      <c r="L1812" s="341">
        <v>88</v>
      </c>
      <c r="M1812" s="341">
        <v>185</v>
      </c>
      <c r="N1812" s="340">
        <v>707</v>
      </c>
      <c r="O1812" s="341">
        <v>864</v>
      </c>
      <c r="P1812" s="341">
        <v>924</v>
      </c>
      <c r="Q1812" s="343">
        <v>936</v>
      </c>
      <c r="R1812" s="344">
        <v>996</v>
      </c>
      <c r="S1812" s="344">
        <v>1077</v>
      </c>
      <c r="T1812" s="344">
        <v>1045</v>
      </c>
      <c r="U1812" s="344">
        <v>1119</v>
      </c>
      <c r="V1812" s="344">
        <v>1119</v>
      </c>
      <c r="W1812" s="344">
        <v>0</v>
      </c>
      <c r="X1812" s="383">
        <v>0</v>
      </c>
      <c r="Y1812" s="384">
        <v>0.12</v>
      </c>
      <c r="Z1812" s="384">
        <v>0.25</v>
      </c>
      <c r="AA1812" s="384">
        <v>0.25</v>
      </c>
      <c r="AB1812" s="346">
        <v>0</v>
      </c>
      <c r="AC1812" s="385"/>
      <c r="AD1812" s="385">
        <v>66</v>
      </c>
      <c r="AE1812" s="385">
        <v>0</v>
      </c>
      <c r="AF1812" s="200">
        <v>0</v>
      </c>
      <c r="AG1812" s="333" t="s">
        <v>3346</v>
      </c>
      <c r="AH1812" s="386" t="s">
        <v>3195</v>
      </c>
      <c r="AI1812" s="387" t="s">
        <v>1133</v>
      </c>
      <c r="AJ1812" s="386">
        <v>15</v>
      </c>
      <c r="AK1812" s="390">
        <v>36</v>
      </c>
      <c r="AL1812" s="333">
        <v>36</v>
      </c>
      <c r="AM1812" s="333">
        <v>12.16724537037037</v>
      </c>
      <c r="AN1812" s="440">
        <v>84.697083333333339</v>
      </c>
      <c r="AO1812" s="389">
        <v>32.447916666666664</v>
      </c>
      <c r="AP1812" s="390">
        <v>9</v>
      </c>
      <c r="AQ1812" s="387">
        <v>2</v>
      </c>
      <c r="AR1812" s="387">
        <v>2</v>
      </c>
      <c r="AS1812" s="387">
        <v>0</v>
      </c>
      <c r="AT1812" s="387">
        <v>0</v>
      </c>
      <c r="AU1812" s="387">
        <v>2</v>
      </c>
      <c r="AV1812" s="387">
        <v>4</v>
      </c>
      <c r="AW1812" s="350">
        <v>1</v>
      </c>
      <c r="AX1812" s="391">
        <v>1</v>
      </c>
      <c r="AY1812" s="83">
        <v>15</v>
      </c>
      <c r="AZ1812" s="5">
        <v>0</v>
      </c>
      <c r="BA1812" s="5" t="s">
        <v>1537</v>
      </c>
      <c r="BB1812" s="5" t="s">
        <v>1537</v>
      </c>
      <c r="BC1812" s="5" t="s">
        <v>1537</v>
      </c>
      <c r="BD1812" s="4" t="s">
        <v>1537</v>
      </c>
      <c r="BE1812" s="5">
        <v>95</v>
      </c>
      <c r="BF1812" s="5">
        <v>120</v>
      </c>
      <c r="BG1812" s="5">
        <v>1</v>
      </c>
      <c r="BH1812" s="354" t="s">
        <v>1537</v>
      </c>
      <c r="BI1812" s="289"/>
      <c r="BJ1812" s="297">
        <v>0</v>
      </c>
      <c r="BK1812" s="297">
        <v>59</v>
      </c>
    </row>
    <row r="1813" spans="1:63" x14ac:dyDescent="0.2">
      <c r="A1813" s="293" t="s">
        <v>665</v>
      </c>
      <c r="B1813" s="288" t="s">
        <v>2750</v>
      </c>
      <c r="C1813" s="340">
        <v>482</v>
      </c>
      <c r="D1813" s="341">
        <v>500</v>
      </c>
      <c r="E1813" s="341">
        <v>644</v>
      </c>
      <c r="F1813" s="341">
        <v>566</v>
      </c>
      <c r="G1813" s="341">
        <v>659</v>
      </c>
      <c r="H1813" s="341">
        <v>702</v>
      </c>
      <c r="I1813" s="342">
        <v>625</v>
      </c>
      <c r="J1813" s="340">
        <v>0</v>
      </c>
      <c r="K1813" s="341">
        <v>0</v>
      </c>
      <c r="L1813" s="341">
        <v>91</v>
      </c>
      <c r="M1813" s="341">
        <v>185</v>
      </c>
      <c r="N1813" s="340">
        <v>667</v>
      </c>
      <c r="O1813" s="341">
        <v>830</v>
      </c>
      <c r="P1813" s="341">
        <v>887</v>
      </c>
      <c r="Q1813" s="343">
        <v>914</v>
      </c>
      <c r="R1813" s="344">
        <v>971</v>
      </c>
      <c r="S1813" s="344">
        <v>1048</v>
      </c>
      <c r="T1813" s="344">
        <v>1019</v>
      </c>
      <c r="U1813" s="344">
        <v>1092</v>
      </c>
      <c r="V1813" s="344">
        <v>1092</v>
      </c>
      <c r="W1813" s="344">
        <v>0</v>
      </c>
      <c r="X1813" s="383">
        <v>0</v>
      </c>
      <c r="Y1813" s="384">
        <v>0.12</v>
      </c>
      <c r="Z1813" s="384">
        <v>0.25</v>
      </c>
      <c r="AA1813" s="384">
        <v>0.25</v>
      </c>
      <c r="AB1813" s="346">
        <v>0</v>
      </c>
      <c r="AC1813" s="385">
        <v>0</v>
      </c>
      <c r="AD1813" s="385">
        <v>66</v>
      </c>
      <c r="AE1813" s="385">
        <v>0</v>
      </c>
      <c r="AF1813" s="200">
        <v>0</v>
      </c>
      <c r="AG1813" s="333" t="s">
        <v>3346</v>
      </c>
      <c r="AH1813" s="386" t="s">
        <v>3195</v>
      </c>
      <c r="AI1813" s="387" t="s">
        <v>1133</v>
      </c>
      <c r="AJ1813" s="386">
        <v>12</v>
      </c>
      <c r="AK1813" s="390">
        <v>36</v>
      </c>
      <c r="AL1813" s="333">
        <v>42</v>
      </c>
      <c r="AM1813" s="333">
        <v>11.522171585648149</v>
      </c>
      <c r="AN1813" s="440">
        <v>89.574166666666684</v>
      </c>
      <c r="AO1813" s="389">
        <v>33.197916666666671</v>
      </c>
      <c r="AP1813" s="390">
        <v>10.5</v>
      </c>
      <c r="AQ1813" s="387">
        <v>2</v>
      </c>
      <c r="AR1813" s="387">
        <v>2</v>
      </c>
      <c r="AS1813" s="387">
        <v>0</v>
      </c>
      <c r="AT1813" s="387">
        <v>0</v>
      </c>
      <c r="AU1813" s="387">
        <v>3</v>
      </c>
      <c r="AV1813" s="387">
        <v>6</v>
      </c>
      <c r="AW1813" s="350">
        <v>1</v>
      </c>
      <c r="AX1813" s="391">
        <v>1</v>
      </c>
      <c r="AY1813" s="83">
        <v>16</v>
      </c>
      <c r="AZ1813" s="5">
        <v>0</v>
      </c>
      <c r="BA1813" s="5" t="s">
        <v>1537</v>
      </c>
      <c r="BB1813" s="5" t="s">
        <v>1537</v>
      </c>
      <c r="BC1813" s="5" t="s">
        <v>1537</v>
      </c>
      <c r="BD1813" s="4" t="s">
        <v>1537</v>
      </c>
      <c r="BE1813" s="5">
        <v>95</v>
      </c>
      <c r="BF1813" s="5">
        <v>120</v>
      </c>
      <c r="BG1813" s="5">
        <v>1</v>
      </c>
      <c r="BH1813" s="354" t="s">
        <v>1537</v>
      </c>
      <c r="BI1813" s="289"/>
      <c r="BJ1813" s="297">
        <v>0</v>
      </c>
      <c r="BK1813" s="297">
        <v>54</v>
      </c>
    </row>
    <row r="1814" spans="1:63" x14ac:dyDescent="0.2">
      <c r="A1814" s="293" t="s">
        <v>677</v>
      </c>
      <c r="B1814" s="288" t="s">
        <v>2768</v>
      </c>
      <c r="C1814" s="340">
        <v>552</v>
      </c>
      <c r="D1814" s="341">
        <v>580</v>
      </c>
      <c r="E1814" s="341">
        <v>724</v>
      </c>
      <c r="F1814" s="341">
        <v>648</v>
      </c>
      <c r="G1814" s="341">
        <v>741</v>
      </c>
      <c r="H1814" s="341">
        <v>790</v>
      </c>
      <c r="I1814" s="342">
        <v>712</v>
      </c>
      <c r="J1814" s="340">
        <v>0</v>
      </c>
      <c r="K1814" s="341">
        <v>0</v>
      </c>
      <c r="L1814" s="341">
        <v>91</v>
      </c>
      <c r="M1814" s="341">
        <v>185</v>
      </c>
      <c r="N1814" s="340">
        <v>733</v>
      </c>
      <c r="O1814" s="341">
        <v>895</v>
      </c>
      <c r="P1814" s="341">
        <v>958</v>
      </c>
      <c r="Q1814" s="343">
        <v>979</v>
      </c>
      <c r="R1814" s="344">
        <v>1042</v>
      </c>
      <c r="S1814" s="344">
        <v>1125</v>
      </c>
      <c r="T1814" s="344">
        <v>1092</v>
      </c>
      <c r="U1814" s="344">
        <v>1169</v>
      </c>
      <c r="V1814" s="344">
        <v>1169</v>
      </c>
      <c r="W1814" s="344">
        <v>0</v>
      </c>
      <c r="X1814" s="383">
        <v>0</v>
      </c>
      <c r="Y1814" s="384">
        <v>0.12</v>
      </c>
      <c r="Z1814" s="384">
        <v>0.25</v>
      </c>
      <c r="AA1814" s="384">
        <v>0.25</v>
      </c>
      <c r="AB1814" s="346">
        <v>0</v>
      </c>
      <c r="AC1814" s="385">
        <v>0</v>
      </c>
      <c r="AD1814" s="385">
        <v>66</v>
      </c>
      <c r="AE1814" s="346">
        <v>0</v>
      </c>
      <c r="AF1814" s="200">
        <v>0</v>
      </c>
      <c r="AG1814" s="333" t="s">
        <v>3346</v>
      </c>
      <c r="AH1814" s="386" t="s">
        <v>3195</v>
      </c>
      <c r="AI1814" s="387" t="s">
        <v>1133</v>
      </c>
      <c r="AJ1814" s="386">
        <v>15</v>
      </c>
      <c r="AK1814" s="390">
        <v>36</v>
      </c>
      <c r="AL1814" s="333">
        <v>42</v>
      </c>
      <c r="AM1814" s="333">
        <v>14.18113425925926</v>
      </c>
      <c r="AN1814" s="440">
        <v>102.30208333333334</v>
      </c>
      <c r="AO1814" s="389">
        <v>38.552083333333329</v>
      </c>
      <c r="AP1814" s="390">
        <v>10.5</v>
      </c>
      <c r="AQ1814" s="387">
        <v>2</v>
      </c>
      <c r="AR1814" s="387">
        <v>2</v>
      </c>
      <c r="AS1814" s="387">
        <v>0</v>
      </c>
      <c r="AT1814" s="387">
        <v>0</v>
      </c>
      <c r="AU1814" s="387">
        <v>3</v>
      </c>
      <c r="AV1814" s="387">
        <v>6</v>
      </c>
      <c r="AW1814" s="350">
        <v>1</v>
      </c>
      <c r="AX1814" s="391">
        <v>1</v>
      </c>
      <c r="AY1814" s="83">
        <v>16</v>
      </c>
      <c r="AZ1814" s="5">
        <v>0</v>
      </c>
      <c r="BA1814" s="5" t="s">
        <v>1537</v>
      </c>
      <c r="BB1814" s="5" t="s">
        <v>1537</v>
      </c>
      <c r="BC1814" s="5" t="s">
        <v>1537</v>
      </c>
      <c r="BD1814" s="4" t="s">
        <v>1537</v>
      </c>
      <c r="BE1814" s="5">
        <v>95</v>
      </c>
      <c r="BF1814" s="5">
        <v>120</v>
      </c>
      <c r="BG1814" s="5">
        <v>1</v>
      </c>
      <c r="BH1814" s="354" t="s">
        <v>1537</v>
      </c>
      <c r="BI1814" s="289"/>
      <c r="BJ1814" s="297">
        <v>0</v>
      </c>
      <c r="BK1814" s="297">
        <v>61</v>
      </c>
    </row>
    <row r="1815" spans="1:63" s="293" customFormat="1" x14ac:dyDescent="0.2">
      <c r="A1815" s="293" t="s">
        <v>1810</v>
      </c>
      <c r="B1815" s="288" t="s">
        <v>2729</v>
      </c>
      <c r="C1815" s="414">
        <v>317</v>
      </c>
      <c r="D1815" s="415">
        <v>341</v>
      </c>
      <c r="E1815" s="415">
        <v>355</v>
      </c>
      <c r="F1815" s="415">
        <v>373</v>
      </c>
      <c r="G1815" s="415">
        <v>369</v>
      </c>
      <c r="H1815" s="415">
        <v>403</v>
      </c>
      <c r="I1815" s="415">
        <v>475</v>
      </c>
      <c r="J1815" s="414">
        <v>10</v>
      </c>
      <c r="K1815" s="415">
        <v>19</v>
      </c>
      <c r="L1815" s="415">
        <v>31</v>
      </c>
      <c r="M1815" s="415">
        <v>62</v>
      </c>
      <c r="N1815" s="414">
        <v>312</v>
      </c>
      <c r="O1815" s="415">
        <v>395</v>
      </c>
      <c r="P1815" s="415">
        <v>426</v>
      </c>
      <c r="Q1815" s="432">
        <v>386</v>
      </c>
      <c r="R1815" s="417">
        <v>413</v>
      </c>
      <c r="S1815" s="417">
        <v>462</v>
      </c>
      <c r="T1815" s="417">
        <v>451</v>
      </c>
      <c r="U1815" s="417">
        <v>511</v>
      </c>
      <c r="V1815" s="417">
        <v>511</v>
      </c>
      <c r="W1815" s="417">
        <v>25</v>
      </c>
      <c r="X1815" s="450">
        <v>28</v>
      </c>
      <c r="Y1815" s="451">
        <v>0.12</v>
      </c>
      <c r="Z1815" s="451">
        <v>0.25</v>
      </c>
      <c r="AA1815" s="451">
        <v>0.25</v>
      </c>
      <c r="AB1815" s="419"/>
      <c r="AC1815" s="452"/>
      <c r="AD1815" s="452">
        <v>0</v>
      </c>
      <c r="AE1815" s="419">
        <v>0</v>
      </c>
      <c r="AF1815" s="453">
        <v>1</v>
      </c>
      <c r="AG1815" s="456" t="s">
        <v>2723</v>
      </c>
      <c r="AH1815" s="454" t="s">
        <v>2538</v>
      </c>
      <c r="AI1815" s="455" t="s">
        <v>3345</v>
      </c>
      <c r="AJ1815" s="454">
        <v>21</v>
      </c>
      <c r="AK1815" s="458">
        <v>21</v>
      </c>
      <c r="AL1815" s="456">
        <v>30</v>
      </c>
      <c r="AM1815" s="456">
        <v>10.612883391203704</v>
      </c>
      <c r="AN1815" s="457">
        <v>97.949409722222228</v>
      </c>
      <c r="AO1815" s="290">
        <v>37.375868055555557</v>
      </c>
      <c r="AP1815" s="458">
        <v>5</v>
      </c>
      <c r="AQ1815" s="455">
        <v>1</v>
      </c>
      <c r="AR1815" s="455">
        <v>1</v>
      </c>
      <c r="AS1815" s="455">
        <v>0</v>
      </c>
      <c r="AT1815" s="455">
        <v>0</v>
      </c>
      <c r="AU1815" s="455">
        <v>2</v>
      </c>
      <c r="AV1815" s="455">
        <v>2</v>
      </c>
      <c r="AW1815" s="424">
        <v>1</v>
      </c>
      <c r="AX1815" s="459">
        <v>1</v>
      </c>
      <c r="AY1815" s="460">
        <v>16</v>
      </c>
      <c r="AZ1815" s="289">
        <v>0</v>
      </c>
      <c r="BA1815" s="289" t="s">
        <v>1537</v>
      </c>
      <c r="BB1815" s="289" t="s">
        <v>1537</v>
      </c>
      <c r="BC1815" s="289" t="s">
        <v>1537</v>
      </c>
      <c r="BD1815" s="293" t="s">
        <v>3612</v>
      </c>
      <c r="BE1815" s="289">
        <v>0</v>
      </c>
      <c r="BF1815" s="289">
        <v>0</v>
      </c>
      <c r="BG1815" s="289">
        <v>1</v>
      </c>
      <c r="BH1815" s="297" t="s">
        <v>1537</v>
      </c>
      <c r="BI1815" s="289"/>
      <c r="BJ1815" s="297">
        <v>8</v>
      </c>
      <c r="BK1815" s="297">
        <v>20</v>
      </c>
    </row>
    <row r="1816" spans="1:63" s="293" customFormat="1" x14ac:dyDescent="0.2">
      <c r="A1816" s="293" t="s">
        <v>1811</v>
      </c>
      <c r="B1816" s="288" t="s">
        <v>2730</v>
      </c>
      <c r="C1816" s="414">
        <v>332</v>
      </c>
      <c r="D1816" s="415">
        <v>365</v>
      </c>
      <c r="E1816" s="415">
        <v>379</v>
      </c>
      <c r="F1816" s="415">
        <v>403</v>
      </c>
      <c r="G1816" s="415">
        <v>395</v>
      </c>
      <c r="H1816" s="415">
        <v>433</v>
      </c>
      <c r="I1816" s="415">
        <v>521</v>
      </c>
      <c r="J1816" s="414">
        <v>12</v>
      </c>
      <c r="K1816" s="415">
        <v>24</v>
      </c>
      <c r="L1816" s="415">
        <v>38</v>
      </c>
      <c r="M1816" s="415">
        <v>75</v>
      </c>
      <c r="N1816" s="414">
        <v>330</v>
      </c>
      <c r="O1816" s="415">
        <v>431</v>
      </c>
      <c r="P1816" s="415">
        <v>463</v>
      </c>
      <c r="Q1816" s="432">
        <v>413</v>
      </c>
      <c r="R1816" s="417">
        <v>443</v>
      </c>
      <c r="S1816" s="417">
        <v>493</v>
      </c>
      <c r="T1816" s="417">
        <v>509</v>
      </c>
      <c r="U1816" s="417">
        <v>553</v>
      </c>
      <c r="V1816" s="417">
        <v>553</v>
      </c>
      <c r="W1816" s="417">
        <v>25</v>
      </c>
      <c r="X1816" s="450">
        <v>28</v>
      </c>
      <c r="Y1816" s="451">
        <v>0.12</v>
      </c>
      <c r="Z1816" s="451">
        <v>0.25</v>
      </c>
      <c r="AA1816" s="451">
        <v>0.25</v>
      </c>
      <c r="AB1816" s="419"/>
      <c r="AC1816" s="452"/>
      <c r="AD1816" s="452">
        <v>0</v>
      </c>
      <c r="AE1816" s="419">
        <v>0</v>
      </c>
      <c r="AF1816" s="453">
        <v>1</v>
      </c>
      <c r="AG1816" s="456" t="s">
        <v>2723</v>
      </c>
      <c r="AH1816" s="454" t="s">
        <v>2538</v>
      </c>
      <c r="AI1816" s="455" t="s">
        <v>3345</v>
      </c>
      <c r="AJ1816" s="454">
        <v>21</v>
      </c>
      <c r="AK1816" s="458">
        <v>21</v>
      </c>
      <c r="AL1816" s="456">
        <v>36</v>
      </c>
      <c r="AM1816" s="456">
        <v>12.717918113425926</v>
      </c>
      <c r="AN1816" s="457">
        <v>105.99940972222224</v>
      </c>
      <c r="AO1816" s="290">
        <v>41.375868055555557</v>
      </c>
      <c r="AP1816" s="458">
        <v>6</v>
      </c>
      <c r="AQ1816" s="455">
        <v>1</v>
      </c>
      <c r="AR1816" s="455">
        <v>1</v>
      </c>
      <c r="AS1816" s="455">
        <v>0</v>
      </c>
      <c r="AT1816" s="455">
        <v>0</v>
      </c>
      <c r="AU1816" s="455">
        <v>2</v>
      </c>
      <c r="AV1816" s="455">
        <v>2</v>
      </c>
      <c r="AW1816" s="424">
        <v>1</v>
      </c>
      <c r="AX1816" s="459">
        <v>1</v>
      </c>
      <c r="AY1816" s="460">
        <v>16</v>
      </c>
      <c r="AZ1816" s="289">
        <v>0</v>
      </c>
      <c r="BA1816" s="289" t="s">
        <v>1537</v>
      </c>
      <c r="BB1816" s="289" t="s">
        <v>1537</v>
      </c>
      <c r="BC1816" s="289" t="s">
        <v>1537</v>
      </c>
      <c r="BD1816" s="293" t="s">
        <v>3612</v>
      </c>
      <c r="BE1816" s="289">
        <v>0</v>
      </c>
      <c r="BF1816" s="289">
        <v>0</v>
      </c>
      <c r="BG1816" s="289">
        <v>1</v>
      </c>
      <c r="BH1816" s="297" t="s">
        <v>1537</v>
      </c>
      <c r="BI1816" s="289"/>
      <c r="BJ1816" s="297">
        <v>5</v>
      </c>
      <c r="BK1816" s="297">
        <v>16</v>
      </c>
    </row>
    <row r="1817" spans="1:63" s="293" customFormat="1" x14ac:dyDescent="0.2">
      <c r="A1817" s="293" t="s">
        <v>5388</v>
      </c>
      <c r="B1817" s="288" t="s">
        <v>5389</v>
      </c>
      <c r="C1817" s="414">
        <v>372</v>
      </c>
      <c r="D1817" s="415">
        <v>411</v>
      </c>
      <c r="E1817" s="415">
        <v>426</v>
      </c>
      <c r="F1817" s="415">
        <v>454</v>
      </c>
      <c r="G1817" s="415">
        <v>443</v>
      </c>
      <c r="H1817" s="415">
        <v>483</v>
      </c>
      <c r="I1817" s="415">
        <v>585</v>
      </c>
      <c r="J1817" s="414">
        <v>14</v>
      </c>
      <c r="K1817" s="415">
        <v>27</v>
      </c>
      <c r="L1817" s="415">
        <v>41</v>
      </c>
      <c r="M1817" s="415">
        <v>85</v>
      </c>
      <c r="N1817" s="414">
        <v>372</v>
      </c>
      <c r="O1817" s="415">
        <v>477</v>
      </c>
      <c r="P1817" s="415">
        <v>515</v>
      </c>
      <c r="Q1817" s="432">
        <v>461</v>
      </c>
      <c r="R1817" s="417">
        <v>493</v>
      </c>
      <c r="S1817" s="417">
        <v>556</v>
      </c>
      <c r="T1817" s="417">
        <v>554</v>
      </c>
      <c r="U1817" s="417">
        <v>613</v>
      </c>
      <c r="V1817" s="417">
        <v>613</v>
      </c>
      <c r="W1817" s="417">
        <v>25</v>
      </c>
      <c r="X1817" s="450">
        <v>28</v>
      </c>
      <c r="Y1817" s="451">
        <v>0.12</v>
      </c>
      <c r="Z1817" s="451">
        <v>0.25</v>
      </c>
      <c r="AA1817" s="451">
        <v>0.25</v>
      </c>
      <c r="AB1817" s="419"/>
      <c r="AC1817" s="452"/>
      <c r="AD1817" s="452">
        <v>0</v>
      </c>
      <c r="AE1817" s="419">
        <v>0</v>
      </c>
      <c r="AF1817" s="453">
        <v>1</v>
      </c>
      <c r="AG1817" s="456" t="s">
        <v>2723</v>
      </c>
      <c r="AH1817" s="454" t="s">
        <v>2538</v>
      </c>
      <c r="AI1817" s="455" t="s">
        <v>3345</v>
      </c>
      <c r="AJ1817" s="454">
        <v>21</v>
      </c>
      <c r="AK1817" s="458">
        <v>21</v>
      </c>
      <c r="AL1817" s="456">
        <v>39</v>
      </c>
      <c r="AM1817" s="456">
        <v>12.717918113425926</v>
      </c>
      <c r="AN1817" s="457">
        <v>105.99940972222224</v>
      </c>
      <c r="AO1817" s="290">
        <v>41.375868055555557</v>
      </c>
      <c r="AP1817" s="458">
        <v>6</v>
      </c>
      <c r="AQ1817" s="455">
        <v>1</v>
      </c>
      <c r="AR1817" s="455">
        <v>1</v>
      </c>
      <c r="AS1817" s="455">
        <v>0</v>
      </c>
      <c r="AT1817" s="455">
        <v>0</v>
      </c>
      <c r="AU1817" s="455">
        <v>2</v>
      </c>
      <c r="AV1817" s="455">
        <v>2</v>
      </c>
      <c r="AW1817" s="424">
        <v>1</v>
      </c>
      <c r="AX1817" s="459">
        <v>1</v>
      </c>
      <c r="AY1817" s="460">
        <v>16</v>
      </c>
      <c r="AZ1817" s="289">
        <v>0</v>
      </c>
      <c r="BA1817" s="289" t="s">
        <v>1537</v>
      </c>
      <c r="BB1817" s="289" t="s">
        <v>1537</v>
      </c>
      <c r="BC1817" s="289" t="s">
        <v>1537</v>
      </c>
      <c r="BD1817" s="293" t="s">
        <v>3612</v>
      </c>
      <c r="BE1817" s="289">
        <v>0</v>
      </c>
      <c r="BF1817" s="289">
        <v>0</v>
      </c>
      <c r="BG1817" s="289">
        <v>1</v>
      </c>
      <c r="BH1817" s="297" t="s">
        <v>1537</v>
      </c>
      <c r="BI1817" s="289"/>
      <c r="BJ1817" s="297">
        <v>8</v>
      </c>
      <c r="BK1817" s="297">
        <v>21</v>
      </c>
    </row>
    <row r="1818" spans="1:63" s="293" customFormat="1" x14ac:dyDescent="0.2">
      <c r="A1818" s="293" t="s">
        <v>1812</v>
      </c>
      <c r="B1818" s="288" t="s">
        <v>2731</v>
      </c>
      <c r="C1818" s="414">
        <v>385</v>
      </c>
      <c r="D1818" s="415">
        <v>426</v>
      </c>
      <c r="E1818" s="415">
        <v>441</v>
      </c>
      <c r="F1818" s="415">
        <v>471</v>
      </c>
      <c r="G1818" s="415">
        <v>459</v>
      </c>
      <c r="H1818" s="415">
        <v>501</v>
      </c>
      <c r="I1818" s="415">
        <v>607</v>
      </c>
      <c r="J1818" s="414">
        <v>14</v>
      </c>
      <c r="K1818" s="415">
        <v>28</v>
      </c>
      <c r="L1818" s="415">
        <v>43</v>
      </c>
      <c r="M1818" s="415">
        <v>88</v>
      </c>
      <c r="N1818" s="414">
        <v>386</v>
      </c>
      <c r="O1818" s="415">
        <v>495</v>
      </c>
      <c r="P1818" s="415">
        <v>534</v>
      </c>
      <c r="Q1818" s="432">
        <v>478</v>
      </c>
      <c r="R1818" s="417">
        <v>511</v>
      </c>
      <c r="S1818" s="417">
        <v>576</v>
      </c>
      <c r="T1818" s="417">
        <v>574</v>
      </c>
      <c r="U1818" s="417">
        <v>636</v>
      </c>
      <c r="V1818" s="417">
        <v>636</v>
      </c>
      <c r="W1818" s="417">
        <v>25</v>
      </c>
      <c r="X1818" s="450">
        <v>28</v>
      </c>
      <c r="Y1818" s="451">
        <v>0.12</v>
      </c>
      <c r="Z1818" s="451">
        <v>0.25</v>
      </c>
      <c r="AA1818" s="451">
        <v>0.25</v>
      </c>
      <c r="AB1818" s="419"/>
      <c r="AC1818" s="452"/>
      <c r="AD1818" s="452">
        <v>0</v>
      </c>
      <c r="AE1818" s="419">
        <v>0</v>
      </c>
      <c r="AF1818" s="453">
        <v>1</v>
      </c>
      <c r="AG1818" s="456" t="s">
        <v>2723</v>
      </c>
      <c r="AH1818" s="454" t="s">
        <v>2538</v>
      </c>
      <c r="AI1818" s="455" t="s">
        <v>3345</v>
      </c>
      <c r="AJ1818" s="454">
        <v>21</v>
      </c>
      <c r="AK1818" s="458">
        <v>21</v>
      </c>
      <c r="AL1818" s="456">
        <v>42</v>
      </c>
      <c r="AM1818" s="456">
        <v>14.822952835648149</v>
      </c>
      <c r="AN1818" s="457">
        <v>128.11690972222226</v>
      </c>
      <c r="AO1818" s="290">
        <v>48.969618055555557</v>
      </c>
      <c r="AP1818" s="458">
        <v>7</v>
      </c>
      <c r="AQ1818" s="455">
        <v>1</v>
      </c>
      <c r="AR1818" s="455">
        <v>1</v>
      </c>
      <c r="AS1818" s="455">
        <v>0</v>
      </c>
      <c r="AT1818" s="455">
        <v>0</v>
      </c>
      <c r="AU1818" s="455">
        <v>3</v>
      </c>
      <c r="AV1818" s="455">
        <v>3</v>
      </c>
      <c r="AW1818" s="424">
        <v>1</v>
      </c>
      <c r="AX1818" s="459">
        <v>1</v>
      </c>
      <c r="AY1818" s="460">
        <v>18</v>
      </c>
      <c r="AZ1818" s="289">
        <v>0</v>
      </c>
      <c r="BA1818" s="289" t="s">
        <v>1537</v>
      </c>
      <c r="BB1818" s="289" t="s">
        <v>1537</v>
      </c>
      <c r="BC1818" s="289" t="s">
        <v>1537</v>
      </c>
      <c r="BD1818" s="293" t="s">
        <v>3612</v>
      </c>
      <c r="BE1818" s="289">
        <v>0</v>
      </c>
      <c r="BF1818" s="289">
        <v>0</v>
      </c>
      <c r="BG1818" s="289">
        <v>1</v>
      </c>
      <c r="BH1818" s="297" t="s">
        <v>1537</v>
      </c>
      <c r="BI1818" s="289"/>
      <c r="BJ1818" s="297">
        <v>5</v>
      </c>
      <c r="BK1818" s="297">
        <v>17</v>
      </c>
    </row>
    <row r="1819" spans="1:63" x14ac:dyDescent="0.2">
      <c r="A1819" s="293" t="s">
        <v>1813</v>
      </c>
      <c r="B1819" s="288" t="s">
        <v>2732</v>
      </c>
      <c r="C1819" s="340">
        <v>321</v>
      </c>
      <c r="D1819" s="341">
        <v>350</v>
      </c>
      <c r="E1819" s="341">
        <v>376</v>
      </c>
      <c r="F1819" s="341">
        <v>382</v>
      </c>
      <c r="G1819" s="341">
        <v>392</v>
      </c>
      <c r="H1819" s="341">
        <v>428</v>
      </c>
      <c r="I1819" s="342">
        <v>484</v>
      </c>
      <c r="J1819" s="340">
        <v>10</v>
      </c>
      <c r="K1819" s="341">
        <v>19</v>
      </c>
      <c r="L1819" s="341">
        <v>42</v>
      </c>
      <c r="M1819" s="341">
        <v>83</v>
      </c>
      <c r="N1819" s="340">
        <v>321</v>
      </c>
      <c r="O1819" s="341">
        <v>404</v>
      </c>
      <c r="P1819" s="341">
        <v>435</v>
      </c>
      <c r="Q1819" s="343">
        <v>404</v>
      </c>
      <c r="R1819" s="344">
        <v>435</v>
      </c>
      <c r="S1819" s="344">
        <v>482</v>
      </c>
      <c r="T1819" s="344">
        <v>460</v>
      </c>
      <c r="U1819" s="344">
        <v>520</v>
      </c>
      <c r="V1819" s="344">
        <v>520</v>
      </c>
      <c r="W1819" s="344">
        <v>25</v>
      </c>
      <c r="X1819" s="383">
        <v>28</v>
      </c>
      <c r="Y1819" s="384">
        <v>0.12</v>
      </c>
      <c r="Z1819" s="384">
        <v>0.25</v>
      </c>
      <c r="AA1819" s="384">
        <v>0.25</v>
      </c>
      <c r="AB1819" s="346">
        <v>0</v>
      </c>
      <c r="AC1819" s="385">
        <v>0</v>
      </c>
      <c r="AD1819" s="385">
        <v>0</v>
      </c>
      <c r="AE1819" s="346">
        <v>0</v>
      </c>
      <c r="AF1819" s="200">
        <v>1</v>
      </c>
      <c r="AG1819" s="333" t="s">
        <v>2723</v>
      </c>
      <c r="AH1819" s="386" t="s">
        <v>2538</v>
      </c>
      <c r="AI1819" s="387" t="s">
        <v>3345</v>
      </c>
      <c r="AJ1819" s="386">
        <v>24</v>
      </c>
      <c r="AK1819" s="390">
        <v>24</v>
      </c>
      <c r="AL1819" s="333">
        <v>30</v>
      </c>
      <c r="AM1819" s="333">
        <v>10.612883391203704</v>
      </c>
      <c r="AN1819" s="440">
        <v>97.949409722222228</v>
      </c>
      <c r="AO1819" s="389">
        <v>37.375868055555557</v>
      </c>
      <c r="AP1819" s="390">
        <v>5</v>
      </c>
      <c r="AQ1819" s="387">
        <v>1</v>
      </c>
      <c r="AR1819" s="387">
        <v>1</v>
      </c>
      <c r="AS1819" s="387">
        <v>0</v>
      </c>
      <c r="AT1819" s="387">
        <v>0</v>
      </c>
      <c r="AU1819" s="387">
        <v>2</v>
      </c>
      <c r="AV1819" s="387">
        <v>2</v>
      </c>
      <c r="AW1819" s="350">
        <v>1</v>
      </c>
      <c r="AX1819" s="391">
        <v>1</v>
      </c>
      <c r="AY1819" s="83">
        <v>16</v>
      </c>
      <c r="AZ1819" s="5">
        <v>0</v>
      </c>
      <c r="BA1819" s="5" t="s">
        <v>1537</v>
      </c>
      <c r="BB1819" s="5" t="s">
        <v>1537</v>
      </c>
      <c r="BC1819" s="5" t="s">
        <v>1537</v>
      </c>
      <c r="BD1819" s="4" t="s">
        <v>3612</v>
      </c>
      <c r="BE1819" s="5">
        <v>0</v>
      </c>
      <c r="BF1819" s="5">
        <v>0</v>
      </c>
      <c r="BG1819" s="5">
        <v>1</v>
      </c>
      <c r="BH1819" s="354" t="s">
        <v>1537</v>
      </c>
      <c r="BI1819" s="289"/>
      <c r="BJ1819" s="297">
        <v>10</v>
      </c>
      <c r="BK1819" s="297">
        <v>40</v>
      </c>
    </row>
    <row r="1820" spans="1:63" x14ac:dyDescent="0.2">
      <c r="A1820" s="293" t="s">
        <v>1814</v>
      </c>
      <c r="B1820" s="288" t="s">
        <v>2733</v>
      </c>
      <c r="C1820" s="340">
        <v>339</v>
      </c>
      <c r="D1820" s="341">
        <v>374</v>
      </c>
      <c r="E1820" s="341">
        <v>406</v>
      </c>
      <c r="F1820" s="341">
        <v>412</v>
      </c>
      <c r="G1820" s="341">
        <v>423</v>
      </c>
      <c r="H1820" s="341">
        <v>464</v>
      </c>
      <c r="I1820" s="342">
        <v>530</v>
      </c>
      <c r="J1820" s="340">
        <v>12</v>
      </c>
      <c r="K1820" s="341">
        <v>24</v>
      </c>
      <c r="L1820" s="341">
        <v>49</v>
      </c>
      <c r="M1820" s="341">
        <v>100</v>
      </c>
      <c r="N1820" s="340">
        <v>339</v>
      </c>
      <c r="O1820" s="341">
        <v>440</v>
      </c>
      <c r="P1820" s="341">
        <v>472</v>
      </c>
      <c r="Q1820" s="343">
        <v>440</v>
      </c>
      <c r="R1820" s="344">
        <v>472</v>
      </c>
      <c r="S1820" s="344">
        <v>525</v>
      </c>
      <c r="T1820" s="344">
        <v>518</v>
      </c>
      <c r="U1820" s="344">
        <v>562</v>
      </c>
      <c r="V1820" s="344">
        <v>562</v>
      </c>
      <c r="W1820" s="344">
        <v>25</v>
      </c>
      <c r="X1820" s="383">
        <v>28</v>
      </c>
      <c r="Y1820" s="384">
        <v>0.12</v>
      </c>
      <c r="Z1820" s="384">
        <v>0.25</v>
      </c>
      <c r="AA1820" s="384">
        <v>0.25</v>
      </c>
      <c r="AB1820" s="346">
        <v>0</v>
      </c>
      <c r="AC1820" s="385">
        <v>0</v>
      </c>
      <c r="AD1820" s="385">
        <v>0</v>
      </c>
      <c r="AE1820" s="346">
        <v>0</v>
      </c>
      <c r="AF1820" s="200">
        <v>1</v>
      </c>
      <c r="AG1820" s="333" t="s">
        <v>2723</v>
      </c>
      <c r="AH1820" s="386" t="s">
        <v>2538</v>
      </c>
      <c r="AI1820" s="387" t="s">
        <v>3345</v>
      </c>
      <c r="AJ1820" s="386">
        <v>24</v>
      </c>
      <c r="AK1820" s="390">
        <v>24</v>
      </c>
      <c r="AL1820" s="333">
        <v>36</v>
      </c>
      <c r="AM1820" s="333">
        <v>12.717918113425926</v>
      </c>
      <c r="AN1820" s="440">
        <v>105.99940972222224</v>
      </c>
      <c r="AO1820" s="389">
        <v>41.375868055555557</v>
      </c>
      <c r="AP1820" s="390">
        <v>6</v>
      </c>
      <c r="AQ1820" s="387">
        <v>1</v>
      </c>
      <c r="AR1820" s="387">
        <v>1</v>
      </c>
      <c r="AS1820" s="387">
        <v>0</v>
      </c>
      <c r="AT1820" s="387">
        <v>0</v>
      </c>
      <c r="AU1820" s="387">
        <v>2</v>
      </c>
      <c r="AV1820" s="387">
        <v>2</v>
      </c>
      <c r="AW1820" s="350">
        <v>1</v>
      </c>
      <c r="AX1820" s="391">
        <v>1</v>
      </c>
      <c r="AY1820" s="83">
        <v>16</v>
      </c>
      <c r="AZ1820" s="5">
        <v>0</v>
      </c>
      <c r="BA1820" s="5" t="s">
        <v>1537</v>
      </c>
      <c r="BB1820" s="5" t="s">
        <v>1537</v>
      </c>
      <c r="BC1820" s="5" t="s">
        <v>1537</v>
      </c>
      <c r="BD1820" s="4" t="s">
        <v>3612</v>
      </c>
      <c r="BE1820" s="5">
        <v>0</v>
      </c>
      <c r="BF1820" s="5">
        <v>0</v>
      </c>
      <c r="BG1820" s="5">
        <v>1</v>
      </c>
      <c r="BH1820" s="354" t="s">
        <v>1537</v>
      </c>
      <c r="BI1820" s="289"/>
      <c r="BJ1820" s="297">
        <v>12</v>
      </c>
      <c r="BK1820" s="297">
        <v>43</v>
      </c>
    </row>
    <row r="1821" spans="1:63" x14ac:dyDescent="0.2">
      <c r="A1821" s="293" t="s">
        <v>5390</v>
      </c>
      <c r="B1821" s="288" t="s">
        <v>5391</v>
      </c>
      <c r="C1821" s="340">
        <v>381</v>
      </c>
      <c r="D1821" s="341">
        <v>420</v>
      </c>
      <c r="E1821" s="341">
        <v>454</v>
      </c>
      <c r="F1821" s="341">
        <v>463</v>
      </c>
      <c r="G1821" s="341">
        <v>475</v>
      </c>
      <c r="H1821" s="341">
        <v>521</v>
      </c>
      <c r="I1821" s="342">
        <v>594</v>
      </c>
      <c r="J1821" s="340">
        <v>14</v>
      </c>
      <c r="K1821" s="341">
        <v>27</v>
      </c>
      <c r="L1821" s="341">
        <v>57</v>
      </c>
      <c r="M1821" s="341">
        <v>113</v>
      </c>
      <c r="N1821" s="340">
        <v>381</v>
      </c>
      <c r="O1821" s="341">
        <v>486</v>
      </c>
      <c r="P1821" s="341">
        <v>524</v>
      </c>
      <c r="Q1821" s="343">
        <v>486</v>
      </c>
      <c r="R1821" s="344">
        <v>524</v>
      </c>
      <c r="S1821" s="344">
        <v>586</v>
      </c>
      <c r="T1821" s="344">
        <v>563</v>
      </c>
      <c r="U1821" s="344">
        <v>622</v>
      </c>
      <c r="V1821" s="344">
        <v>622</v>
      </c>
      <c r="W1821" s="344">
        <v>25</v>
      </c>
      <c r="X1821" s="383">
        <v>28</v>
      </c>
      <c r="Y1821" s="384">
        <v>0.12</v>
      </c>
      <c r="Z1821" s="384">
        <v>0.25</v>
      </c>
      <c r="AA1821" s="384">
        <v>0.25</v>
      </c>
      <c r="AB1821" s="346">
        <v>0</v>
      </c>
      <c r="AC1821" s="385"/>
      <c r="AD1821" s="385">
        <v>0</v>
      </c>
      <c r="AE1821" s="346">
        <v>0</v>
      </c>
      <c r="AF1821" s="200">
        <v>1</v>
      </c>
      <c r="AG1821" s="333" t="s">
        <v>2723</v>
      </c>
      <c r="AH1821" s="386" t="s">
        <v>2538</v>
      </c>
      <c r="AI1821" s="387" t="s">
        <v>3345</v>
      </c>
      <c r="AJ1821" s="386">
        <v>24</v>
      </c>
      <c r="AK1821" s="390">
        <v>24</v>
      </c>
      <c r="AL1821" s="333">
        <v>39</v>
      </c>
      <c r="AM1821" s="333">
        <v>12.717918113425926</v>
      </c>
      <c r="AN1821" s="440">
        <v>105.99940972222224</v>
      </c>
      <c r="AO1821" s="389">
        <v>41.375868055555557</v>
      </c>
      <c r="AP1821" s="390">
        <v>6</v>
      </c>
      <c r="AQ1821" s="387">
        <v>1</v>
      </c>
      <c r="AR1821" s="387">
        <v>1</v>
      </c>
      <c r="AS1821" s="387">
        <v>0</v>
      </c>
      <c r="AT1821" s="387">
        <v>0</v>
      </c>
      <c r="AU1821" s="387">
        <v>2</v>
      </c>
      <c r="AV1821" s="387">
        <v>2</v>
      </c>
      <c r="AW1821" s="350">
        <v>1</v>
      </c>
      <c r="AX1821" s="391">
        <v>1</v>
      </c>
      <c r="AY1821" s="83">
        <v>16</v>
      </c>
      <c r="AZ1821" s="5">
        <v>0</v>
      </c>
      <c r="BA1821" s="5" t="s">
        <v>1537</v>
      </c>
      <c r="BB1821" s="5" t="s">
        <v>1537</v>
      </c>
      <c r="BC1821" s="5" t="s">
        <v>1537</v>
      </c>
      <c r="BD1821" s="4" t="s">
        <v>3612</v>
      </c>
      <c r="BE1821" s="5">
        <v>0</v>
      </c>
      <c r="BF1821" s="5">
        <v>0</v>
      </c>
      <c r="BG1821" s="5">
        <v>1</v>
      </c>
      <c r="BH1821" s="354" t="s">
        <v>1537</v>
      </c>
      <c r="BI1821" s="289"/>
      <c r="BJ1821" s="297">
        <v>14</v>
      </c>
      <c r="BK1821" s="297">
        <v>48</v>
      </c>
    </row>
    <row r="1822" spans="1:63" x14ac:dyDescent="0.2">
      <c r="A1822" s="293" t="s">
        <v>1815</v>
      </c>
      <c r="B1822" s="288" t="s">
        <v>2734</v>
      </c>
      <c r="C1822" s="340">
        <v>395</v>
      </c>
      <c r="D1822" s="341">
        <v>435</v>
      </c>
      <c r="E1822" s="341">
        <v>470</v>
      </c>
      <c r="F1822" s="341">
        <v>480</v>
      </c>
      <c r="G1822" s="341">
        <v>492</v>
      </c>
      <c r="H1822" s="341">
        <v>540</v>
      </c>
      <c r="I1822" s="342">
        <v>616</v>
      </c>
      <c r="J1822" s="340">
        <v>14</v>
      </c>
      <c r="K1822" s="341">
        <v>28</v>
      </c>
      <c r="L1822" s="341">
        <v>59</v>
      </c>
      <c r="M1822" s="341">
        <v>117</v>
      </c>
      <c r="N1822" s="340">
        <v>395</v>
      </c>
      <c r="O1822" s="341">
        <v>504</v>
      </c>
      <c r="P1822" s="341">
        <v>543</v>
      </c>
      <c r="Q1822" s="343">
        <v>504</v>
      </c>
      <c r="R1822" s="344">
        <v>543</v>
      </c>
      <c r="S1822" s="344">
        <v>607</v>
      </c>
      <c r="T1822" s="344">
        <v>583</v>
      </c>
      <c r="U1822" s="344">
        <v>645</v>
      </c>
      <c r="V1822" s="344">
        <v>645</v>
      </c>
      <c r="W1822" s="344">
        <v>25</v>
      </c>
      <c r="X1822" s="383">
        <v>28</v>
      </c>
      <c r="Y1822" s="384">
        <v>0.12</v>
      </c>
      <c r="Z1822" s="384">
        <v>0.25</v>
      </c>
      <c r="AA1822" s="384">
        <v>0.25</v>
      </c>
      <c r="AB1822" s="346">
        <v>0</v>
      </c>
      <c r="AC1822" s="385">
        <v>0</v>
      </c>
      <c r="AD1822" s="385">
        <v>0</v>
      </c>
      <c r="AE1822" s="346">
        <v>0</v>
      </c>
      <c r="AF1822" s="200">
        <v>1</v>
      </c>
      <c r="AG1822" s="333" t="s">
        <v>2723</v>
      </c>
      <c r="AH1822" s="386" t="s">
        <v>2538</v>
      </c>
      <c r="AI1822" s="387" t="s">
        <v>3345</v>
      </c>
      <c r="AJ1822" s="386">
        <v>24</v>
      </c>
      <c r="AK1822" s="390">
        <v>24</v>
      </c>
      <c r="AL1822" s="333">
        <v>42</v>
      </c>
      <c r="AM1822" s="333">
        <v>14.822952835648149</v>
      </c>
      <c r="AN1822" s="440">
        <v>128.11690972222226</v>
      </c>
      <c r="AO1822" s="389">
        <v>48.969618055555557</v>
      </c>
      <c r="AP1822" s="390">
        <v>7</v>
      </c>
      <c r="AQ1822" s="387">
        <v>1</v>
      </c>
      <c r="AR1822" s="387">
        <v>1</v>
      </c>
      <c r="AS1822" s="387">
        <v>0</v>
      </c>
      <c r="AT1822" s="387">
        <v>0</v>
      </c>
      <c r="AU1822" s="387">
        <v>3</v>
      </c>
      <c r="AV1822" s="387">
        <v>3</v>
      </c>
      <c r="AW1822" s="350">
        <v>1</v>
      </c>
      <c r="AX1822" s="391">
        <v>1</v>
      </c>
      <c r="AY1822" s="83">
        <v>18</v>
      </c>
      <c r="AZ1822" s="5">
        <v>0</v>
      </c>
      <c r="BA1822" s="5" t="s">
        <v>1537</v>
      </c>
      <c r="BB1822" s="5" t="s">
        <v>1537</v>
      </c>
      <c r="BC1822" s="5" t="s">
        <v>1537</v>
      </c>
      <c r="BD1822" s="4" t="s">
        <v>3612</v>
      </c>
      <c r="BE1822" s="5">
        <v>0</v>
      </c>
      <c r="BF1822" s="5">
        <v>0</v>
      </c>
      <c r="BG1822" s="5">
        <v>1</v>
      </c>
      <c r="BH1822" s="354" t="s">
        <v>1537</v>
      </c>
      <c r="BI1822" s="289"/>
      <c r="BJ1822" s="297">
        <v>14</v>
      </c>
      <c r="BK1822" s="297">
        <v>50</v>
      </c>
    </row>
    <row r="1823" spans="1:63" x14ac:dyDescent="0.2">
      <c r="A1823" s="293" t="s">
        <v>3340</v>
      </c>
      <c r="B1823" s="288" t="s">
        <v>3341</v>
      </c>
      <c r="C1823" s="340">
        <v>167</v>
      </c>
      <c r="D1823" s="341">
        <v>175</v>
      </c>
      <c r="E1823" s="341">
        <v>185</v>
      </c>
      <c r="F1823" s="341">
        <v>187</v>
      </c>
      <c r="G1823" s="341">
        <v>192</v>
      </c>
      <c r="H1823" s="341">
        <v>209</v>
      </c>
      <c r="I1823" s="342">
        <v>206</v>
      </c>
      <c r="J1823" s="340">
        <v>8</v>
      </c>
      <c r="K1823" s="341">
        <v>15</v>
      </c>
      <c r="L1823" s="341">
        <v>16</v>
      </c>
      <c r="M1823" s="341">
        <v>30</v>
      </c>
      <c r="N1823" s="340">
        <v>167</v>
      </c>
      <c r="O1823" s="341">
        <v>198</v>
      </c>
      <c r="P1823" s="341">
        <v>212</v>
      </c>
      <c r="Q1823" s="343">
        <v>198</v>
      </c>
      <c r="R1823" s="344">
        <v>212</v>
      </c>
      <c r="S1823" s="344">
        <v>239</v>
      </c>
      <c r="T1823" s="344">
        <v>223</v>
      </c>
      <c r="U1823" s="344">
        <v>260</v>
      </c>
      <c r="V1823" s="344">
        <v>260</v>
      </c>
      <c r="W1823" s="344">
        <v>25</v>
      </c>
      <c r="X1823" s="383">
        <v>28</v>
      </c>
      <c r="Y1823" s="384">
        <v>0.12</v>
      </c>
      <c r="Z1823" s="384">
        <v>0.25</v>
      </c>
      <c r="AA1823" s="384">
        <v>0.25</v>
      </c>
      <c r="AB1823" s="346">
        <v>0</v>
      </c>
      <c r="AC1823" s="385">
        <v>0</v>
      </c>
      <c r="AD1823" s="385">
        <v>22</v>
      </c>
      <c r="AE1823" s="346">
        <v>0</v>
      </c>
      <c r="AF1823" s="200">
        <v>0</v>
      </c>
      <c r="AG1823" s="333" t="s">
        <v>3972</v>
      </c>
      <c r="AH1823" s="386" t="s">
        <v>2538</v>
      </c>
      <c r="AI1823" s="387" t="s">
        <v>2676</v>
      </c>
      <c r="AJ1823" s="386">
        <v>24</v>
      </c>
      <c r="AK1823" s="390">
        <v>24</v>
      </c>
      <c r="AL1823" s="333">
        <v>10</v>
      </c>
      <c r="AM1823" s="333">
        <v>3.5961009837962963</v>
      </c>
      <c r="AN1823" s="440">
        <v>30.81</v>
      </c>
      <c r="AO1823" s="389">
        <v>14.583333333333334</v>
      </c>
      <c r="AP1823" s="390">
        <v>1.75</v>
      </c>
      <c r="AQ1823" s="387">
        <v>2</v>
      </c>
      <c r="AR1823" s="387">
        <v>1</v>
      </c>
      <c r="AS1823" s="387">
        <v>0</v>
      </c>
      <c r="AT1823" s="387">
        <v>0</v>
      </c>
      <c r="AU1823" s="387">
        <v>0</v>
      </c>
      <c r="AV1823" s="387">
        <v>2</v>
      </c>
      <c r="AW1823" s="350">
        <v>1</v>
      </c>
      <c r="AX1823" s="391">
        <v>1</v>
      </c>
      <c r="AY1823" s="83">
        <v>15</v>
      </c>
      <c r="AZ1823" s="5">
        <v>0</v>
      </c>
      <c r="BA1823" s="5" t="s">
        <v>1537</v>
      </c>
      <c r="BB1823" s="5" t="s">
        <v>1537</v>
      </c>
      <c r="BC1823" s="5" t="s">
        <v>1537</v>
      </c>
      <c r="BD1823" s="4" t="s">
        <v>3612</v>
      </c>
      <c r="BE1823" s="5">
        <v>0</v>
      </c>
      <c r="BF1823" s="5">
        <v>0</v>
      </c>
      <c r="BG1823" s="5">
        <v>1</v>
      </c>
      <c r="BH1823" s="354" t="s">
        <v>1537</v>
      </c>
      <c r="BI1823" s="289"/>
      <c r="BJ1823" s="297">
        <v>8</v>
      </c>
      <c r="BK1823" s="297">
        <v>20</v>
      </c>
    </row>
    <row r="1824" spans="1:63" x14ac:dyDescent="0.2">
      <c r="A1824" s="293" t="s">
        <v>1754</v>
      </c>
      <c r="B1824" s="288" t="s">
        <v>2675</v>
      </c>
      <c r="C1824" s="340">
        <v>128</v>
      </c>
      <c r="D1824" s="341">
        <v>139</v>
      </c>
      <c r="E1824" s="341">
        <v>151</v>
      </c>
      <c r="F1824" s="341">
        <v>152</v>
      </c>
      <c r="G1824" s="341">
        <v>157</v>
      </c>
      <c r="H1824" s="341">
        <v>171</v>
      </c>
      <c r="I1824" s="342">
        <v>168</v>
      </c>
      <c r="J1824" s="340">
        <v>5</v>
      </c>
      <c r="K1824" s="341">
        <v>8</v>
      </c>
      <c r="L1824" s="341">
        <v>17</v>
      </c>
      <c r="M1824" s="341">
        <v>34</v>
      </c>
      <c r="N1824" s="340">
        <v>128</v>
      </c>
      <c r="O1824" s="341">
        <v>163</v>
      </c>
      <c r="P1824" s="341">
        <v>175</v>
      </c>
      <c r="Q1824" s="343">
        <v>163</v>
      </c>
      <c r="R1824" s="344">
        <v>175</v>
      </c>
      <c r="S1824" s="344">
        <v>196</v>
      </c>
      <c r="T1824" s="344">
        <v>184</v>
      </c>
      <c r="U1824" s="344">
        <v>215</v>
      </c>
      <c r="V1824" s="344">
        <v>215</v>
      </c>
      <c r="W1824" s="344">
        <v>25</v>
      </c>
      <c r="X1824" s="383">
        <v>28</v>
      </c>
      <c r="Y1824" s="384">
        <v>0.12</v>
      </c>
      <c r="Z1824" s="384">
        <v>0.25</v>
      </c>
      <c r="AA1824" s="384">
        <v>0.25</v>
      </c>
      <c r="AB1824" s="346">
        <v>0</v>
      </c>
      <c r="AC1824" s="385">
        <v>0</v>
      </c>
      <c r="AD1824" s="385">
        <v>22</v>
      </c>
      <c r="AE1824" s="346">
        <v>0</v>
      </c>
      <c r="AF1824" s="200">
        <v>0</v>
      </c>
      <c r="AG1824" s="333" t="s">
        <v>3972</v>
      </c>
      <c r="AH1824" s="386" t="s">
        <v>2538</v>
      </c>
      <c r="AI1824" s="387" t="s">
        <v>2676</v>
      </c>
      <c r="AJ1824" s="386">
        <v>12</v>
      </c>
      <c r="AK1824" s="390">
        <v>24</v>
      </c>
      <c r="AL1824" s="333">
        <v>12</v>
      </c>
      <c r="AM1824" s="333">
        <v>2.2348451967592591</v>
      </c>
      <c r="AN1824" s="440">
        <v>20.621666666666666</v>
      </c>
      <c r="AO1824" s="389">
        <v>9.7916666666666661</v>
      </c>
      <c r="AP1824" s="390">
        <v>2</v>
      </c>
      <c r="AQ1824" s="387">
        <v>2</v>
      </c>
      <c r="AR1824" s="387">
        <v>1</v>
      </c>
      <c r="AS1824" s="387">
        <v>0</v>
      </c>
      <c r="AT1824" s="387">
        <v>0</v>
      </c>
      <c r="AU1824" s="387">
        <v>0</v>
      </c>
      <c r="AV1824" s="387">
        <v>2</v>
      </c>
      <c r="AW1824" s="350">
        <v>1</v>
      </c>
      <c r="AX1824" s="391">
        <v>1</v>
      </c>
      <c r="AY1824" s="83">
        <v>13</v>
      </c>
      <c r="AZ1824" s="5">
        <v>0</v>
      </c>
      <c r="BA1824" s="5" t="s">
        <v>1537</v>
      </c>
      <c r="BB1824" s="5" t="s">
        <v>1537</v>
      </c>
      <c r="BC1824" s="5" t="s">
        <v>1537</v>
      </c>
      <c r="BD1824" s="4" t="s">
        <v>3612</v>
      </c>
      <c r="BE1824" s="5">
        <v>0</v>
      </c>
      <c r="BF1824" s="5">
        <v>0</v>
      </c>
      <c r="BG1824" s="5">
        <v>1</v>
      </c>
      <c r="BH1824" s="354" t="s">
        <v>1537</v>
      </c>
      <c r="BI1824" s="289"/>
      <c r="BJ1824" s="297">
        <v>5</v>
      </c>
      <c r="BK1824" s="297">
        <v>16</v>
      </c>
    </row>
    <row r="1825" spans="1:63" x14ac:dyDescent="0.2">
      <c r="A1825" s="293" t="s">
        <v>1791</v>
      </c>
      <c r="B1825" s="288" t="s">
        <v>2688</v>
      </c>
      <c r="C1825" s="340">
        <v>176</v>
      </c>
      <c r="D1825" s="341">
        <v>186</v>
      </c>
      <c r="E1825" s="341">
        <v>196</v>
      </c>
      <c r="F1825" s="341">
        <v>199</v>
      </c>
      <c r="G1825" s="341">
        <v>204</v>
      </c>
      <c r="H1825" s="341">
        <v>223</v>
      </c>
      <c r="I1825" s="342">
        <v>220</v>
      </c>
      <c r="J1825" s="340">
        <v>8</v>
      </c>
      <c r="K1825" s="341">
        <v>15</v>
      </c>
      <c r="L1825" s="341">
        <v>17</v>
      </c>
      <c r="M1825" s="341">
        <v>34</v>
      </c>
      <c r="N1825" s="340">
        <v>176</v>
      </c>
      <c r="O1825" s="341">
        <v>210</v>
      </c>
      <c r="P1825" s="341">
        <v>224</v>
      </c>
      <c r="Q1825" s="343">
        <v>210</v>
      </c>
      <c r="R1825" s="344">
        <v>224</v>
      </c>
      <c r="S1825" s="344">
        <v>249</v>
      </c>
      <c r="T1825" s="344">
        <v>237</v>
      </c>
      <c r="U1825" s="344">
        <v>270</v>
      </c>
      <c r="V1825" s="344">
        <v>270</v>
      </c>
      <c r="W1825" s="344">
        <v>25</v>
      </c>
      <c r="X1825" s="383">
        <v>28</v>
      </c>
      <c r="Y1825" s="384">
        <v>0.12</v>
      </c>
      <c r="Z1825" s="384">
        <v>0.25</v>
      </c>
      <c r="AA1825" s="384">
        <v>0.25</v>
      </c>
      <c r="AB1825" s="346">
        <v>0</v>
      </c>
      <c r="AC1825" s="385">
        <v>0</v>
      </c>
      <c r="AD1825" s="385">
        <v>22</v>
      </c>
      <c r="AE1825" s="346">
        <v>0</v>
      </c>
      <c r="AF1825" s="200">
        <v>0</v>
      </c>
      <c r="AG1825" s="333" t="s">
        <v>3972</v>
      </c>
      <c r="AH1825" s="386" t="s">
        <v>2538</v>
      </c>
      <c r="AI1825" s="387" t="s">
        <v>2676</v>
      </c>
      <c r="AJ1825" s="386">
        <v>24</v>
      </c>
      <c r="AK1825" s="390">
        <v>24</v>
      </c>
      <c r="AL1825" s="333">
        <v>12</v>
      </c>
      <c r="AM1825" s="333">
        <v>4.2977792245370372</v>
      </c>
      <c r="AN1825" s="440">
        <v>33.36333333333333</v>
      </c>
      <c r="AO1825" s="389">
        <v>15.583333333333332</v>
      </c>
      <c r="AP1825" s="390">
        <v>2</v>
      </c>
      <c r="AQ1825" s="387">
        <v>2</v>
      </c>
      <c r="AR1825" s="387">
        <v>1</v>
      </c>
      <c r="AS1825" s="387">
        <v>0</v>
      </c>
      <c r="AT1825" s="387">
        <v>0</v>
      </c>
      <c r="AU1825" s="387">
        <v>0</v>
      </c>
      <c r="AV1825" s="387">
        <v>2</v>
      </c>
      <c r="AW1825" s="350">
        <v>1</v>
      </c>
      <c r="AX1825" s="391">
        <v>1</v>
      </c>
      <c r="AY1825" s="83">
        <v>16</v>
      </c>
      <c r="AZ1825" s="5">
        <v>0</v>
      </c>
      <c r="BA1825" s="5" t="s">
        <v>1537</v>
      </c>
      <c r="BB1825" s="5" t="s">
        <v>1537</v>
      </c>
      <c r="BC1825" s="5" t="s">
        <v>1537</v>
      </c>
      <c r="BD1825" s="4" t="s">
        <v>3612</v>
      </c>
      <c r="BE1825" s="5">
        <v>0</v>
      </c>
      <c r="BF1825" s="5">
        <v>0</v>
      </c>
      <c r="BG1825" s="5">
        <v>1</v>
      </c>
      <c r="BH1825" s="354" t="s">
        <v>1537</v>
      </c>
      <c r="BI1825" s="289"/>
      <c r="BJ1825" s="297">
        <v>8</v>
      </c>
      <c r="BK1825" s="297">
        <v>21</v>
      </c>
    </row>
    <row r="1826" spans="1:63" x14ac:dyDescent="0.2">
      <c r="A1826" s="293" t="s">
        <v>570</v>
      </c>
      <c r="B1826" s="288" t="s">
        <v>2677</v>
      </c>
      <c r="C1826" s="340">
        <v>134</v>
      </c>
      <c r="D1826" s="341">
        <v>148</v>
      </c>
      <c r="E1826" s="341">
        <v>161</v>
      </c>
      <c r="F1826" s="341">
        <v>164</v>
      </c>
      <c r="G1826" s="341">
        <v>168</v>
      </c>
      <c r="H1826" s="341">
        <v>186</v>
      </c>
      <c r="I1826" s="342">
        <v>212</v>
      </c>
      <c r="J1826" s="340">
        <v>5</v>
      </c>
      <c r="K1826" s="341">
        <v>8</v>
      </c>
      <c r="L1826" s="341">
        <v>21</v>
      </c>
      <c r="M1826" s="341">
        <v>42</v>
      </c>
      <c r="N1826" s="340">
        <v>134</v>
      </c>
      <c r="O1826" s="341">
        <v>175</v>
      </c>
      <c r="P1826" s="341">
        <v>189</v>
      </c>
      <c r="Q1826" s="343">
        <v>175</v>
      </c>
      <c r="R1826" s="344">
        <v>189</v>
      </c>
      <c r="S1826" s="344">
        <v>210</v>
      </c>
      <c r="T1826" s="344">
        <v>200</v>
      </c>
      <c r="U1826" s="344">
        <v>228</v>
      </c>
      <c r="V1826" s="344">
        <v>228</v>
      </c>
      <c r="W1826" s="344">
        <v>25</v>
      </c>
      <c r="X1826" s="383">
        <v>28</v>
      </c>
      <c r="Y1826" s="384">
        <v>0.12</v>
      </c>
      <c r="Z1826" s="384">
        <v>0.25</v>
      </c>
      <c r="AA1826" s="384">
        <v>0.25</v>
      </c>
      <c r="AB1826" s="346">
        <v>0</v>
      </c>
      <c r="AC1826" s="385">
        <v>0</v>
      </c>
      <c r="AD1826" s="385">
        <v>22</v>
      </c>
      <c r="AE1826" s="346">
        <v>0</v>
      </c>
      <c r="AF1826" s="200">
        <v>0</v>
      </c>
      <c r="AG1826" s="333" t="s">
        <v>3972</v>
      </c>
      <c r="AH1826" s="386" t="s">
        <v>2538</v>
      </c>
      <c r="AI1826" s="387" t="s">
        <v>2676</v>
      </c>
      <c r="AJ1826" s="386">
        <v>12</v>
      </c>
      <c r="AK1826" s="390">
        <v>30</v>
      </c>
      <c r="AL1826" s="333">
        <v>12</v>
      </c>
      <c r="AM1826" s="333">
        <v>2.7877965856481484</v>
      </c>
      <c r="AN1826" s="440">
        <v>24.701666666666668</v>
      </c>
      <c r="AO1826" s="389">
        <v>11.291666666666668</v>
      </c>
      <c r="AP1826" s="390">
        <v>2.5</v>
      </c>
      <c r="AQ1826" s="387">
        <v>2</v>
      </c>
      <c r="AR1826" s="387">
        <v>1</v>
      </c>
      <c r="AS1826" s="387">
        <v>0</v>
      </c>
      <c r="AT1826" s="387">
        <v>0</v>
      </c>
      <c r="AU1826" s="387">
        <v>0</v>
      </c>
      <c r="AV1826" s="387">
        <v>2</v>
      </c>
      <c r="AW1826" s="350">
        <v>1</v>
      </c>
      <c r="AX1826" s="391">
        <v>1</v>
      </c>
      <c r="AY1826" s="83">
        <v>13</v>
      </c>
      <c r="AZ1826" s="5">
        <v>0</v>
      </c>
      <c r="BA1826" s="5" t="s">
        <v>1537</v>
      </c>
      <c r="BB1826" s="5" t="s">
        <v>1537</v>
      </c>
      <c r="BC1826" s="5" t="s">
        <v>1537</v>
      </c>
      <c r="BD1826" s="4" t="s">
        <v>3612</v>
      </c>
      <c r="BE1826" s="5">
        <v>0</v>
      </c>
      <c r="BF1826" s="5">
        <v>0</v>
      </c>
      <c r="BG1826" s="5">
        <v>1</v>
      </c>
      <c r="BH1826" s="354" t="s">
        <v>1537</v>
      </c>
      <c r="BI1826" s="289"/>
      <c r="BJ1826" s="297">
        <v>5</v>
      </c>
      <c r="BK1826" s="297">
        <v>17</v>
      </c>
    </row>
    <row r="1827" spans="1:63" x14ac:dyDescent="0.2">
      <c r="A1827" s="4" t="s">
        <v>584</v>
      </c>
      <c r="B1827" s="382" t="s">
        <v>2682</v>
      </c>
      <c r="C1827" s="340">
        <v>147</v>
      </c>
      <c r="D1827" s="341">
        <v>166</v>
      </c>
      <c r="E1827" s="341">
        <v>183</v>
      </c>
      <c r="F1827" s="341">
        <v>186</v>
      </c>
      <c r="G1827" s="341">
        <v>192</v>
      </c>
      <c r="H1827" s="341">
        <v>210</v>
      </c>
      <c r="I1827" s="342">
        <v>245</v>
      </c>
      <c r="J1827" s="340">
        <v>6</v>
      </c>
      <c r="K1827" s="341">
        <v>11</v>
      </c>
      <c r="L1827" s="341">
        <v>26</v>
      </c>
      <c r="M1827" s="341">
        <v>53</v>
      </c>
      <c r="N1827" s="340">
        <v>147</v>
      </c>
      <c r="O1827" s="341">
        <v>195</v>
      </c>
      <c r="P1827" s="341">
        <v>209</v>
      </c>
      <c r="Q1827" s="343">
        <v>195</v>
      </c>
      <c r="R1827" s="344">
        <v>209</v>
      </c>
      <c r="S1827" s="344">
        <v>234</v>
      </c>
      <c r="T1827" s="344">
        <v>228</v>
      </c>
      <c r="U1827" s="344">
        <v>252</v>
      </c>
      <c r="V1827" s="344">
        <v>252</v>
      </c>
      <c r="W1827" s="344">
        <v>25</v>
      </c>
      <c r="X1827" s="383">
        <v>28</v>
      </c>
      <c r="Y1827" s="384">
        <v>0.12</v>
      </c>
      <c r="Z1827" s="384">
        <v>0.25</v>
      </c>
      <c r="AA1827" s="384">
        <v>0.25</v>
      </c>
      <c r="AB1827" s="346">
        <v>0</v>
      </c>
      <c r="AC1827" s="385">
        <v>0</v>
      </c>
      <c r="AD1827" s="385">
        <v>22</v>
      </c>
      <c r="AE1827" s="385">
        <v>0</v>
      </c>
      <c r="AF1827" s="200">
        <v>0</v>
      </c>
      <c r="AG1827" s="333" t="s">
        <v>3972</v>
      </c>
      <c r="AH1827" s="386" t="s">
        <v>2538</v>
      </c>
      <c r="AI1827" s="387" t="s">
        <v>2676</v>
      </c>
      <c r="AJ1827" s="386">
        <v>12</v>
      </c>
      <c r="AK1827" s="390">
        <v>30</v>
      </c>
      <c r="AL1827" s="333">
        <v>15</v>
      </c>
      <c r="AM1827" s="333">
        <v>3.4705222800925926</v>
      </c>
      <c r="AN1827" s="440">
        <v>28.151666666666667</v>
      </c>
      <c r="AO1827" s="389">
        <v>12.416666666666668</v>
      </c>
      <c r="AP1827" s="390">
        <v>3.125</v>
      </c>
      <c r="AQ1827" s="387">
        <v>2</v>
      </c>
      <c r="AR1827" s="387">
        <v>1</v>
      </c>
      <c r="AS1827" s="387">
        <v>0</v>
      </c>
      <c r="AT1827" s="387">
        <v>0</v>
      </c>
      <c r="AU1827" s="387">
        <v>0</v>
      </c>
      <c r="AV1827" s="387">
        <v>2</v>
      </c>
      <c r="AW1827" s="350">
        <v>1</v>
      </c>
      <c r="AX1827" s="391">
        <v>1</v>
      </c>
      <c r="AY1827" s="83">
        <v>13</v>
      </c>
      <c r="AZ1827" s="5">
        <v>0</v>
      </c>
      <c r="BA1827" s="5" t="s">
        <v>1537</v>
      </c>
      <c r="BB1827" s="5" t="s">
        <v>1537</v>
      </c>
      <c r="BC1827" s="5" t="s">
        <v>1537</v>
      </c>
      <c r="BD1827" s="4" t="s">
        <v>3612</v>
      </c>
      <c r="BE1827" s="5">
        <v>0</v>
      </c>
      <c r="BF1827" s="5">
        <v>0</v>
      </c>
      <c r="BG1827" s="5">
        <v>1</v>
      </c>
      <c r="BH1827" s="354" t="s">
        <v>1537</v>
      </c>
      <c r="BI1827" s="289"/>
      <c r="BJ1827" s="297">
        <v>6</v>
      </c>
      <c r="BK1827" s="297">
        <v>20</v>
      </c>
    </row>
    <row r="1828" spans="1:63" x14ac:dyDescent="0.2">
      <c r="A1828" s="4" t="s">
        <v>597</v>
      </c>
      <c r="B1828" s="382" t="s">
        <v>2684</v>
      </c>
      <c r="C1828" s="340">
        <v>151</v>
      </c>
      <c r="D1828" s="341">
        <v>175</v>
      </c>
      <c r="E1828" s="341">
        <v>195</v>
      </c>
      <c r="F1828" s="341">
        <v>199</v>
      </c>
      <c r="G1828" s="341">
        <v>204</v>
      </c>
      <c r="H1828" s="341">
        <v>226</v>
      </c>
      <c r="I1828" s="342">
        <v>265</v>
      </c>
      <c r="J1828" s="340">
        <v>6</v>
      </c>
      <c r="K1828" s="341">
        <v>11</v>
      </c>
      <c r="L1828" s="341">
        <v>31</v>
      </c>
      <c r="M1828" s="341">
        <v>63</v>
      </c>
      <c r="N1828" s="340">
        <v>151</v>
      </c>
      <c r="O1828" s="341">
        <v>206</v>
      </c>
      <c r="P1828" s="341">
        <v>222</v>
      </c>
      <c r="Q1828" s="343">
        <v>206</v>
      </c>
      <c r="R1828" s="344">
        <v>222</v>
      </c>
      <c r="S1828" s="344">
        <v>246</v>
      </c>
      <c r="T1828" s="344">
        <v>256</v>
      </c>
      <c r="U1828" s="344">
        <v>265</v>
      </c>
      <c r="V1828" s="344">
        <v>265</v>
      </c>
      <c r="W1828" s="344">
        <v>25</v>
      </c>
      <c r="X1828" s="383">
        <v>28</v>
      </c>
      <c r="Y1828" s="384">
        <v>0.12</v>
      </c>
      <c r="Z1828" s="384">
        <v>0.25</v>
      </c>
      <c r="AA1828" s="384">
        <v>0.25</v>
      </c>
      <c r="AB1828" s="346">
        <v>0</v>
      </c>
      <c r="AC1828" s="385">
        <v>0</v>
      </c>
      <c r="AD1828" s="385">
        <v>22</v>
      </c>
      <c r="AE1828" s="385">
        <v>0</v>
      </c>
      <c r="AF1828" s="200">
        <v>0</v>
      </c>
      <c r="AG1828" s="333" t="s">
        <v>3972</v>
      </c>
      <c r="AH1828" s="386" t="s">
        <v>2538</v>
      </c>
      <c r="AI1828" s="387" t="s">
        <v>2676</v>
      </c>
      <c r="AJ1828" s="386">
        <v>12</v>
      </c>
      <c r="AK1828" s="390">
        <v>30</v>
      </c>
      <c r="AL1828" s="333">
        <v>18</v>
      </c>
      <c r="AM1828" s="333">
        <v>4.1532479745370372</v>
      </c>
      <c r="AN1828" s="440">
        <v>31.60166666666667</v>
      </c>
      <c r="AO1828" s="389">
        <v>13.541666666666668</v>
      </c>
      <c r="AP1828" s="390">
        <v>3.75</v>
      </c>
      <c r="AQ1828" s="387">
        <v>2</v>
      </c>
      <c r="AR1828" s="387">
        <v>1</v>
      </c>
      <c r="AS1828" s="387">
        <v>0</v>
      </c>
      <c r="AT1828" s="387">
        <v>0</v>
      </c>
      <c r="AU1828" s="387">
        <v>0</v>
      </c>
      <c r="AV1828" s="387">
        <v>2</v>
      </c>
      <c r="AW1828" s="350">
        <v>1</v>
      </c>
      <c r="AX1828" s="391">
        <v>1</v>
      </c>
      <c r="AY1828" s="83">
        <v>13</v>
      </c>
      <c r="AZ1828" s="5">
        <v>0</v>
      </c>
      <c r="BA1828" s="5" t="s">
        <v>1537</v>
      </c>
      <c r="BB1828" s="5" t="s">
        <v>1537</v>
      </c>
      <c r="BC1828" s="5" t="s">
        <v>1537</v>
      </c>
      <c r="BD1828" s="4" t="s">
        <v>3612</v>
      </c>
      <c r="BE1828" s="5">
        <v>0</v>
      </c>
      <c r="BF1828" s="5">
        <v>0</v>
      </c>
      <c r="BG1828" s="5">
        <v>1</v>
      </c>
      <c r="BH1828" s="354" t="s">
        <v>1537</v>
      </c>
      <c r="BI1828" s="289"/>
      <c r="BJ1828" s="297">
        <v>6</v>
      </c>
      <c r="BK1828" s="297">
        <v>21</v>
      </c>
    </row>
    <row r="1829" spans="1:63" x14ac:dyDescent="0.2">
      <c r="A1829" s="293" t="s">
        <v>571</v>
      </c>
      <c r="B1829" s="288" t="s">
        <v>2678</v>
      </c>
      <c r="C1829" s="340">
        <v>136</v>
      </c>
      <c r="D1829" s="341">
        <v>153</v>
      </c>
      <c r="E1829" s="341">
        <v>167</v>
      </c>
      <c r="F1829" s="341">
        <v>168</v>
      </c>
      <c r="G1829" s="341">
        <v>174</v>
      </c>
      <c r="H1829" s="341">
        <v>192</v>
      </c>
      <c r="I1829" s="342">
        <v>187</v>
      </c>
      <c r="J1829" s="340">
        <v>5</v>
      </c>
      <c r="K1829" s="341">
        <v>8</v>
      </c>
      <c r="L1829" s="341">
        <v>22</v>
      </c>
      <c r="M1829" s="341">
        <v>46</v>
      </c>
      <c r="N1829" s="340">
        <v>136</v>
      </c>
      <c r="O1829" s="341">
        <v>186</v>
      </c>
      <c r="P1829" s="341">
        <v>199</v>
      </c>
      <c r="Q1829" s="343">
        <v>186</v>
      </c>
      <c r="R1829" s="344">
        <v>199</v>
      </c>
      <c r="S1829" s="344">
        <v>218</v>
      </c>
      <c r="T1829" s="344">
        <v>220</v>
      </c>
      <c r="U1829" s="344">
        <v>239</v>
      </c>
      <c r="V1829" s="344">
        <v>239</v>
      </c>
      <c r="W1829" s="344">
        <v>25</v>
      </c>
      <c r="X1829" s="383">
        <v>28</v>
      </c>
      <c r="Y1829" s="384">
        <v>0.12</v>
      </c>
      <c r="Z1829" s="384">
        <v>0.25</v>
      </c>
      <c r="AA1829" s="384">
        <v>0.25</v>
      </c>
      <c r="AB1829" s="346">
        <v>0</v>
      </c>
      <c r="AC1829" s="385">
        <v>0</v>
      </c>
      <c r="AD1829" s="385">
        <v>22</v>
      </c>
      <c r="AE1829" s="385">
        <v>0</v>
      </c>
      <c r="AF1829" s="200">
        <v>0</v>
      </c>
      <c r="AG1829" s="333" t="s">
        <v>3972</v>
      </c>
      <c r="AH1829" s="386" t="s">
        <v>2538</v>
      </c>
      <c r="AI1829" s="387" t="s">
        <v>2676</v>
      </c>
      <c r="AJ1829" s="386">
        <v>12</v>
      </c>
      <c r="AK1829" s="390">
        <v>33</v>
      </c>
      <c r="AL1829" s="333">
        <v>12</v>
      </c>
      <c r="AM1829" s="333">
        <v>3.0642722800925926</v>
      </c>
      <c r="AN1829" s="440">
        <v>26.741666666666667</v>
      </c>
      <c r="AO1829" s="389">
        <v>12.041666666666668</v>
      </c>
      <c r="AP1829" s="390">
        <v>2.75</v>
      </c>
      <c r="AQ1829" s="387">
        <v>2</v>
      </c>
      <c r="AR1829" s="387">
        <v>1</v>
      </c>
      <c r="AS1829" s="387">
        <v>0</v>
      </c>
      <c r="AT1829" s="387">
        <v>0</v>
      </c>
      <c r="AU1829" s="387">
        <v>0</v>
      </c>
      <c r="AV1829" s="387">
        <v>2</v>
      </c>
      <c r="AW1829" s="350">
        <v>1</v>
      </c>
      <c r="AX1829" s="391">
        <v>1</v>
      </c>
      <c r="AY1829" s="83">
        <v>14</v>
      </c>
      <c r="AZ1829" s="5">
        <v>0</v>
      </c>
      <c r="BA1829" s="5" t="s">
        <v>1537</v>
      </c>
      <c r="BB1829" s="5" t="s">
        <v>1537</v>
      </c>
      <c r="BC1829" s="5" t="s">
        <v>1537</v>
      </c>
      <c r="BD1829" s="4" t="s">
        <v>3612</v>
      </c>
      <c r="BE1829" s="5">
        <v>0</v>
      </c>
      <c r="BF1829" s="5">
        <v>0</v>
      </c>
      <c r="BG1829" s="5">
        <v>1</v>
      </c>
      <c r="BH1829" s="354" t="s">
        <v>1537</v>
      </c>
      <c r="BI1829" s="289"/>
      <c r="BJ1829" s="297">
        <v>5</v>
      </c>
      <c r="BK1829" s="297">
        <v>18</v>
      </c>
    </row>
    <row r="1830" spans="1:63" x14ac:dyDescent="0.2">
      <c r="A1830" s="293" t="s">
        <v>3342</v>
      </c>
      <c r="B1830" s="288" t="s">
        <v>3343</v>
      </c>
      <c r="C1830" s="340">
        <v>186</v>
      </c>
      <c r="D1830" s="341">
        <v>188</v>
      </c>
      <c r="E1830" s="341">
        <v>203</v>
      </c>
      <c r="F1830" s="341">
        <v>204</v>
      </c>
      <c r="G1830" s="341">
        <v>211</v>
      </c>
      <c r="H1830" s="341">
        <v>231</v>
      </c>
      <c r="I1830" s="342">
        <v>227</v>
      </c>
      <c r="J1830" s="340">
        <v>8</v>
      </c>
      <c r="K1830" s="341">
        <v>15</v>
      </c>
      <c r="L1830" s="341">
        <v>22</v>
      </c>
      <c r="M1830" s="341">
        <v>46</v>
      </c>
      <c r="N1830" s="340">
        <v>186</v>
      </c>
      <c r="O1830" s="341">
        <v>221</v>
      </c>
      <c r="P1830" s="341">
        <v>237</v>
      </c>
      <c r="Q1830" s="343">
        <v>221</v>
      </c>
      <c r="R1830" s="344">
        <v>237</v>
      </c>
      <c r="S1830" s="344">
        <v>260</v>
      </c>
      <c r="T1830" s="344">
        <v>261</v>
      </c>
      <c r="U1830" s="344">
        <v>281</v>
      </c>
      <c r="V1830" s="344">
        <v>281</v>
      </c>
      <c r="W1830" s="344">
        <v>25</v>
      </c>
      <c r="X1830" s="383">
        <v>28</v>
      </c>
      <c r="Y1830" s="384">
        <v>0.12</v>
      </c>
      <c r="Z1830" s="384">
        <v>0.25</v>
      </c>
      <c r="AA1830" s="384">
        <v>0.25</v>
      </c>
      <c r="AB1830" s="346">
        <v>0</v>
      </c>
      <c r="AC1830" s="385">
        <v>0</v>
      </c>
      <c r="AD1830" s="385">
        <v>22</v>
      </c>
      <c r="AE1830" s="385">
        <v>0</v>
      </c>
      <c r="AF1830" s="200">
        <v>0</v>
      </c>
      <c r="AG1830" s="333" t="s">
        <v>3972</v>
      </c>
      <c r="AH1830" s="386" t="s">
        <v>2538</v>
      </c>
      <c r="AI1830" s="387" t="s">
        <v>2676</v>
      </c>
      <c r="AJ1830" s="386">
        <v>24</v>
      </c>
      <c r="AK1830" s="390">
        <v>33</v>
      </c>
      <c r="AL1830" s="333">
        <v>12</v>
      </c>
      <c r="AM1830" s="333">
        <v>5.8928313078703702</v>
      </c>
      <c r="AN1830" s="440">
        <v>42.783333333333339</v>
      </c>
      <c r="AO1830" s="389">
        <v>19.333333333333336</v>
      </c>
      <c r="AP1830" s="390">
        <v>2.75</v>
      </c>
      <c r="AQ1830" s="387">
        <v>2</v>
      </c>
      <c r="AR1830" s="387">
        <v>1</v>
      </c>
      <c r="AS1830" s="387">
        <v>0</v>
      </c>
      <c r="AT1830" s="387">
        <v>0</v>
      </c>
      <c r="AU1830" s="387">
        <v>0</v>
      </c>
      <c r="AV1830" s="387">
        <v>2</v>
      </c>
      <c r="AW1830" s="350">
        <v>1</v>
      </c>
      <c r="AX1830" s="391">
        <v>1</v>
      </c>
      <c r="AY1830" s="83">
        <v>16</v>
      </c>
      <c r="AZ1830" s="5">
        <v>0</v>
      </c>
      <c r="BA1830" s="5" t="s">
        <v>1537</v>
      </c>
      <c r="BB1830" s="5" t="s">
        <v>1537</v>
      </c>
      <c r="BC1830" s="5" t="s">
        <v>1537</v>
      </c>
      <c r="BD1830" s="4" t="s">
        <v>3612</v>
      </c>
      <c r="BE1830" s="5">
        <v>0</v>
      </c>
      <c r="BF1830" s="5">
        <v>0</v>
      </c>
      <c r="BG1830" s="5">
        <v>1</v>
      </c>
      <c r="BH1830" s="354" t="s">
        <v>1537</v>
      </c>
      <c r="BI1830" s="289"/>
      <c r="BJ1830" s="297">
        <v>8</v>
      </c>
      <c r="BK1830" s="297">
        <v>22</v>
      </c>
    </row>
    <row r="1831" spans="1:63" x14ac:dyDescent="0.2">
      <c r="A1831" s="293" t="s">
        <v>1237</v>
      </c>
      <c r="B1831" s="288" t="s">
        <v>2686</v>
      </c>
      <c r="C1831" s="340">
        <v>176</v>
      </c>
      <c r="D1831" s="341">
        <v>190</v>
      </c>
      <c r="E1831" s="341">
        <v>204</v>
      </c>
      <c r="F1831" s="341">
        <v>206</v>
      </c>
      <c r="G1831" s="341">
        <v>213</v>
      </c>
      <c r="H1831" s="341">
        <v>233</v>
      </c>
      <c r="I1831" s="342">
        <v>229</v>
      </c>
      <c r="J1831" s="340">
        <v>8</v>
      </c>
      <c r="K1831" s="341">
        <v>15</v>
      </c>
      <c r="L1831" s="341">
        <v>22</v>
      </c>
      <c r="M1831" s="341">
        <v>44</v>
      </c>
      <c r="N1831" s="340">
        <v>176</v>
      </c>
      <c r="O1831" s="341">
        <v>229</v>
      </c>
      <c r="P1831" s="341">
        <v>246</v>
      </c>
      <c r="Q1831" s="343">
        <v>229</v>
      </c>
      <c r="R1831" s="344">
        <v>246</v>
      </c>
      <c r="S1831" s="344">
        <v>276</v>
      </c>
      <c r="T1831" s="344">
        <v>266</v>
      </c>
      <c r="U1831" s="344">
        <v>311</v>
      </c>
      <c r="V1831" s="344">
        <v>311</v>
      </c>
      <c r="W1831" s="344">
        <v>25</v>
      </c>
      <c r="X1831" s="383">
        <v>28</v>
      </c>
      <c r="Y1831" s="384">
        <v>0.12</v>
      </c>
      <c r="Z1831" s="384">
        <v>0.25</v>
      </c>
      <c r="AA1831" s="384">
        <v>0.25</v>
      </c>
      <c r="AB1831" s="346">
        <v>0</v>
      </c>
      <c r="AC1831" s="385">
        <v>0</v>
      </c>
      <c r="AD1831" s="385">
        <v>22</v>
      </c>
      <c r="AE1831" s="385">
        <v>0</v>
      </c>
      <c r="AF1831" s="200">
        <v>0</v>
      </c>
      <c r="AG1831" s="333" t="s">
        <v>3972</v>
      </c>
      <c r="AH1831" s="386" t="s">
        <v>2538</v>
      </c>
      <c r="AI1831" s="387" t="s">
        <v>2676</v>
      </c>
      <c r="AJ1831" s="386">
        <v>24</v>
      </c>
      <c r="AK1831" s="390">
        <v>36</v>
      </c>
      <c r="AL1831" s="333">
        <v>10</v>
      </c>
      <c r="AM1831" s="333">
        <v>5.3756148726851851</v>
      </c>
      <c r="AN1831" s="440">
        <v>42.826666666666668</v>
      </c>
      <c r="AO1831" s="389">
        <v>19.416666666666668</v>
      </c>
      <c r="AP1831" s="390">
        <v>2.625</v>
      </c>
      <c r="AQ1831" s="387">
        <v>2</v>
      </c>
      <c r="AR1831" s="387">
        <v>1</v>
      </c>
      <c r="AS1831" s="387">
        <v>0</v>
      </c>
      <c r="AT1831" s="387">
        <v>0</v>
      </c>
      <c r="AU1831" s="387">
        <v>0</v>
      </c>
      <c r="AV1831" s="387">
        <v>2</v>
      </c>
      <c r="AW1831" s="350">
        <v>1</v>
      </c>
      <c r="AX1831" s="391">
        <v>1</v>
      </c>
      <c r="AY1831" s="83">
        <v>16</v>
      </c>
      <c r="AZ1831" s="5">
        <v>0</v>
      </c>
      <c r="BA1831" s="5" t="s">
        <v>1537</v>
      </c>
      <c r="BB1831" s="5" t="s">
        <v>1537</v>
      </c>
      <c r="BC1831" s="5" t="s">
        <v>1537</v>
      </c>
      <c r="BD1831" s="4" t="s">
        <v>3612</v>
      </c>
      <c r="BE1831" s="5">
        <v>0</v>
      </c>
      <c r="BF1831" s="5">
        <v>0</v>
      </c>
      <c r="BG1831" s="5">
        <v>1</v>
      </c>
      <c r="BH1831" s="354" t="s">
        <v>1537</v>
      </c>
      <c r="BI1831" s="289"/>
      <c r="BJ1831" s="297">
        <v>8</v>
      </c>
      <c r="BK1831" s="297">
        <v>22</v>
      </c>
    </row>
    <row r="1832" spans="1:63" x14ac:dyDescent="0.2">
      <c r="A1832" s="293" t="s">
        <v>572</v>
      </c>
      <c r="B1832" s="288" t="s">
        <v>2679</v>
      </c>
      <c r="C1832" s="340">
        <v>139</v>
      </c>
      <c r="D1832" s="341">
        <v>157</v>
      </c>
      <c r="E1832" s="341">
        <v>173</v>
      </c>
      <c r="F1832" s="341">
        <v>176</v>
      </c>
      <c r="G1832" s="341">
        <v>181</v>
      </c>
      <c r="H1832" s="341">
        <v>199</v>
      </c>
      <c r="I1832" s="342">
        <v>232</v>
      </c>
      <c r="J1832" s="340">
        <v>5</v>
      </c>
      <c r="K1832" s="341">
        <v>8</v>
      </c>
      <c r="L1832" s="341">
        <v>25</v>
      </c>
      <c r="M1832" s="341">
        <v>50</v>
      </c>
      <c r="N1832" s="340">
        <v>139</v>
      </c>
      <c r="O1832" s="341">
        <v>190</v>
      </c>
      <c r="P1832" s="341">
        <v>204</v>
      </c>
      <c r="Q1832" s="343">
        <v>190</v>
      </c>
      <c r="R1832" s="344">
        <v>204</v>
      </c>
      <c r="S1832" s="344">
        <v>228</v>
      </c>
      <c r="T1832" s="344">
        <v>225</v>
      </c>
      <c r="U1832" s="344">
        <v>245</v>
      </c>
      <c r="V1832" s="344">
        <v>245</v>
      </c>
      <c r="W1832" s="344">
        <v>25</v>
      </c>
      <c r="X1832" s="383">
        <v>28</v>
      </c>
      <c r="Y1832" s="384">
        <v>0.12</v>
      </c>
      <c r="Z1832" s="384">
        <v>0.25</v>
      </c>
      <c r="AA1832" s="384">
        <v>0.25</v>
      </c>
      <c r="AB1832" s="346">
        <v>0</v>
      </c>
      <c r="AC1832" s="385">
        <v>0</v>
      </c>
      <c r="AD1832" s="385">
        <v>22</v>
      </c>
      <c r="AE1832" s="385">
        <v>0</v>
      </c>
      <c r="AF1832" s="200">
        <v>0</v>
      </c>
      <c r="AG1832" s="333" t="s">
        <v>3972</v>
      </c>
      <c r="AH1832" s="386" t="s">
        <v>2538</v>
      </c>
      <c r="AI1832" s="387" t="s">
        <v>2676</v>
      </c>
      <c r="AJ1832" s="386">
        <v>12</v>
      </c>
      <c r="AK1832" s="390">
        <v>36</v>
      </c>
      <c r="AL1832" s="333">
        <v>12</v>
      </c>
      <c r="AM1832" s="333">
        <v>3.3407479745370372</v>
      </c>
      <c r="AN1832" s="440">
        <v>28.78166666666667</v>
      </c>
      <c r="AO1832" s="389">
        <v>12.791666666666668</v>
      </c>
      <c r="AP1832" s="390">
        <v>3</v>
      </c>
      <c r="AQ1832" s="387">
        <v>2</v>
      </c>
      <c r="AR1832" s="387">
        <v>1</v>
      </c>
      <c r="AS1832" s="387">
        <v>0</v>
      </c>
      <c r="AT1832" s="387">
        <v>0</v>
      </c>
      <c r="AU1832" s="387">
        <v>0</v>
      </c>
      <c r="AV1832" s="387">
        <v>2</v>
      </c>
      <c r="AW1832" s="350">
        <v>1</v>
      </c>
      <c r="AX1832" s="391">
        <v>1</v>
      </c>
      <c r="AY1832" s="83">
        <v>14</v>
      </c>
      <c r="AZ1832" s="5">
        <v>0</v>
      </c>
      <c r="BA1832" s="5" t="s">
        <v>1537</v>
      </c>
      <c r="BB1832" s="5" t="s">
        <v>1537</v>
      </c>
      <c r="BC1832" s="5" t="s">
        <v>1537</v>
      </c>
      <c r="BD1832" s="4" t="s">
        <v>3612</v>
      </c>
      <c r="BE1832" s="5">
        <v>0</v>
      </c>
      <c r="BF1832" s="5">
        <v>0</v>
      </c>
      <c r="BG1832" s="5">
        <v>1</v>
      </c>
      <c r="BH1832" s="354" t="s">
        <v>1537</v>
      </c>
      <c r="BI1832" s="289"/>
      <c r="BJ1832" s="297">
        <v>5</v>
      </c>
      <c r="BK1832" s="297">
        <v>19</v>
      </c>
    </row>
    <row r="1833" spans="1:63" x14ac:dyDescent="0.2">
      <c r="A1833" s="293" t="s">
        <v>574</v>
      </c>
      <c r="B1833" s="288" t="s">
        <v>2689</v>
      </c>
      <c r="C1833" s="340">
        <v>191</v>
      </c>
      <c r="D1833" s="341">
        <v>196</v>
      </c>
      <c r="E1833" s="341">
        <v>211</v>
      </c>
      <c r="F1833" s="341">
        <v>215</v>
      </c>
      <c r="G1833" s="341">
        <v>220</v>
      </c>
      <c r="H1833" s="341">
        <v>242</v>
      </c>
      <c r="I1833" s="342">
        <v>274</v>
      </c>
      <c r="J1833" s="340">
        <v>8</v>
      </c>
      <c r="K1833" s="341">
        <v>15</v>
      </c>
      <c r="L1833" s="341">
        <v>25</v>
      </c>
      <c r="M1833" s="341">
        <v>50</v>
      </c>
      <c r="N1833" s="340">
        <v>191</v>
      </c>
      <c r="O1833" s="341">
        <v>228</v>
      </c>
      <c r="P1833" s="341">
        <v>245</v>
      </c>
      <c r="Q1833" s="343">
        <v>228</v>
      </c>
      <c r="R1833" s="344">
        <v>245</v>
      </c>
      <c r="S1833" s="344">
        <v>272</v>
      </c>
      <c r="T1833" s="344">
        <v>268</v>
      </c>
      <c r="U1833" s="344">
        <v>291</v>
      </c>
      <c r="V1833" s="344">
        <v>291</v>
      </c>
      <c r="W1833" s="344">
        <v>25</v>
      </c>
      <c r="X1833" s="383">
        <v>28</v>
      </c>
      <c r="Y1833" s="384">
        <v>0.12</v>
      </c>
      <c r="Z1833" s="384">
        <v>0.25</v>
      </c>
      <c r="AA1833" s="384">
        <v>0.25</v>
      </c>
      <c r="AB1833" s="346">
        <v>0</v>
      </c>
      <c r="AC1833" s="385">
        <v>0</v>
      </c>
      <c r="AD1833" s="385">
        <v>22</v>
      </c>
      <c r="AE1833" s="385">
        <v>0</v>
      </c>
      <c r="AF1833" s="200">
        <v>0</v>
      </c>
      <c r="AG1833" s="333" t="s">
        <v>3972</v>
      </c>
      <c r="AH1833" s="386" t="s">
        <v>2538</v>
      </c>
      <c r="AI1833" s="387" t="s">
        <v>2676</v>
      </c>
      <c r="AJ1833" s="386">
        <v>24</v>
      </c>
      <c r="AK1833" s="390">
        <v>36</v>
      </c>
      <c r="AL1833" s="333">
        <v>12</v>
      </c>
      <c r="AM1833" s="333">
        <v>6.4245153356481479</v>
      </c>
      <c r="AN1833" s="440">
        <v>45.923333333333339</v>
      </c>
      <c r="AO1833" s="389">
        <v>20.583333333333336</v>
      </c>
      <c r="AP1833" s="390">
        <v>3</v>
      </c>
      <c r="AQ1833" s="387">
        <v>2</v>
      </c>
      <c r="AR1833" s="387">
        <v>1</v>
      </c>
      <c r="AS1833" s="387">
        <v>0</v>
      </c>
      <c r="AT1833" s="387">
        <v>0</v>
      </c>
      <c r="AU1833" s="387">
        <v>0</v>
      </c>
      <c r="AV1833" s="387">
        <v>2</v>
      </c>
      <c r="AW1833" s="350">
        <v>1</v>
      </c>
      <c r="AX1833" s="391">
        <v>1</v>
      </c>
      <c r="AY1833" s="83">
        <v>16</v>
      </c>
      <c r="AZ1833" s="5">
        <v>0</v>
      </c>
      <c r="BA1833" s="5" t="s">
        <v>1537</v>
      </c>
      <c r="BB1833" s="5" t="s">
        <v>1537</v>
      </c>
      <c r="BC1833" s="5" t="s">
        <v>1537</v>
      </c>
      <c r="BD1833" s="4" t="s">
        <v>3612</v>
      </c>
      <c r="BE1833" s="5">
        <v>0</v>
      </c>
      <c r="BF1833" s="5">
        <v>0</v>
      </c>
      <c r="BG1833" s="5">
        <v>1</v>
      </c>
      <c r="BH1833" s="354" t="s">
        <v>1537</v>
      </c>
      <c r="BI1833" s="289"/>
      <c r="BJ1833" s="297">
        <v>8</v>
      </c>
      <c r="BK1833" s="297">
        <v>22</v>
      </c>
    </row>
    <row r="1834" spans="1:63" x14ac:dyDescent="0.2">
      <c r="A1834" s="4" t="s">
        <v>585</v>
      </c>
      <c r="B1834" s="382" t="s">
        <v>2683</v>
      </c>
      <c r="C1834" s="340">
        <v>153</v>
      </c>
      <c r="D1834" s="341">
        <v>176</v>
      </c>
      <c r="E1834" s="341">
        <v>196</v>
      </c>
      <c r="F1834" s="341">
        <v>200</v>
      </c>
      <c r="G1834" s="341">
        <v>205</v>
      </c>
      <c r="H1834" s="341">
        <v>227</v>
      </c>
      <c r="I1834" s="342">
        <v>268</v>
      </c>
      <c r="J1834" s="340">
        <v>6</v>
      </c>
      <c r="K1834" s="341">
        <v>11</v>
      </c>
      <c r="L1834" s="341">
        <v>31</v>
      </c>
      <c r="M1834" s="341">
        <v>63</v>
      </c>
      <c r="N1834" s="340">
        <v>153</v>
      </c>
      <c r="O1834" s="341">
        <v>210</v>
      </c>
      <c r="P1834" s="341">
        <v>227</v>
      </c>
      <c r="Q1834" s="343">
        <v>210</v>
      </c>
      <c r="R1834" s="344">
        <v>227</v>
      </c>
      <c r="S1834" s="344">
        <v>250</v>
      </c>
      <c r="T1834" s="344">
        <v>259</v>
      </c>
      <c r="U1834" s="344">
        <v>271</v>
      </c>
      <c r="V1834" s="344">
        <v>271</v>
      </c>
      <c r="W1834" s="344">
        <v>25</v>
      </c>
      <c r="X1834" s="383">
        <v>28</v>
      </c>
      <c r="Y1834" s="384">
        <v>0.12</v>
      </c>
      <c r="Z1834" s="384">
        <v>0.25</v>
      </c>
      <c r="AA1834" s="384">
        <v>0.25</v>
      </c>
      <c r="AB1834" s="346">
        <v>0</v>
      </c>
      <c r="AC1834" s="385">
        <v>0</v>
      </c>
      <c r="AD1834" s="385">
        <v>22</v>
      </c>
      <c r="AE1834" s="346">
        <v>0</v>
      </c>
      <c r="AF1834" s="200">
        <v>0</v>
      </c>
      <c r="AG1834" s="333" t="s">
        <v>3972</v>
      </c>
      <c r="AH1834" s="386" t="s">
        <v>2538</v>
      </c>
      <c r="AI1834" s="387" t="s">
        <v>2676</v>
      </c>
      <c r="AJ1834" s="386">
        <v>12</v>
      </c>
      <c r="AK1834" s="390">
        <v>36</v>
      </c>
      <c r="AL1834" s="333">
        <v>15</v>
      </c>
      <c r="AM1834" s="333">
        <v>4.1588903356481479</v>
      </c>
      <c r="AN1834" s="440">
        <v>32.701666666666668</v>
      </c>
      <c r="AO1834" s="389">
        <v>14.041666666666668</v>
      </c>
      <c r="AP1834" s="390">
        <v>3.75</v>
      </c>
      <c r="AQ1834" s="387">
        <v>2</v>
      </c>
      <c r="AR1834" s="387">
        <v>1</v>
      </c>
      <c r="AS1834" s="387">
        <v>0</v>
      </c>
      <c r="AT1834" s="387">
        <v>0</v>
      </c>
      <c r="AU1834" s="387">
        <v>0</v>
      </c>
      <c r="AV1834" s="387">
        <v>2</v>
      </c>
      <c r="AW1834" s="350">
        <v>1</v>
      </c>
      <c r="AX1834" s="391">
        <v>1</v>
      </c>
      <c r="AY1834" s="83">
        <v>14</v>
      </c>
      <c r="AZ1834" s="5">
        <v>0</v>
      </c>
      <c r="BA1834" s="5" t="s">
        <v>1537</v>
      </c>
      <c r="BB1834" s="5" t="s">
        <v>1537</v>
      </c>
      <c r="BC1834" s="5" t="s">
        <v>1537</v>
      </c>
      <c r="BD1834" s="4" t="s">
        <v>3612</v>
      </c>
      <c r="BE1834" s="5">
        <v>0</v>
      </c>
      <c r="BF1834" s="5">
        <v>0</v>
      </c>
      <c r="BG1834" s="5">
        <v>1</v>
      </c>
      <c r="BH1834" s="354" t="s">
        <v>1537</v>
      </c>
      <c r="BI1834" s="289"/>
      <c r="BJ1834" s="297">
        <v>6</v>
      </c>
      <c r="BK1834" s="297">
        <v>21</v>
      </c>
    </row>
    <row r="1835" spans="1:63" x14ac:dyDescent="0.2">
      <c r="A1835" s="4" t="s">
        <v>598</v>
      </c>
      <c r="B1835" s="382" t="s">
        <v>2685</v>
      </c>
      <c r="C1835" s="340">
        <v>159</v>
      </c>
      <c r="D1835" s="341">
        <v>187</v>
      </c>
      <c r="E1835" s="341">
        <v>211</v>
      </c>
      <c r="F1835" s="341">
        <v>215</v>
      </c>
      <c r="G1835" s="341">
        <v>221</v>
      </c>
      <c r="H1835" s="341">
        <v>245</v>
      </c>
      <c r="I1835" s="342">
        <v>293</v>
      </c>
      <c r="J1835" s="340">
        <v>6</v>
      </c>
      <c r="K1835" s="341">
        <v>11</v>
      </c>
      <c r="L1835" s="341">
        <v>38</v>
      </c>
      <c r="M1835" s="341">
        <v>76</v>
      </c>
      <c r="N1835" s="340">
        <v>159</v>
      </c>
      <c r="O1835" s="341">
        <v>226</v>
      </c>
      <c r="P1835" s="341">
        <v>244</v>
      </c>
      <c r="Q1835" s="343">
        <v>226</v>
      </c>
      <c r="R1835" s="344">
        <v>244</v>
      </c>
      <c r="S1835" s="344">
        <v>270</v>
      </c>
      <c r="T1835" s="344">
        <v>299</v>
      </c>
      <c r="U1835" s="344">
        <v>288</v>
      </c>
      <c r="V1835" s="344">
        <v>288</v>
      </c>
      <c r="W1835" s="344">
        <v>25</v>
      </c>
      <c r="X1835" s="383">
        <v>28</v>
      </c>
      <c r="Y1835" s="384">
        <v>0.12</v>
      </c>
      <c r="Z1835" s="384">
        <v>0.25</v>
      </c>
      <c r="AA1835" s="384">
        <v>0.25</v>
      </c>
      <c r="AB1835" s="346">
        <v>0</v>
      </c>
      <c r="AC1835" s="385">
        <v>0</v>
      </c>
      <c r="AD1835" s="385">
        <v>22</v>
      </c>
      <c r="AE1835" s="385">
        <v>0</v>
      </c>
      <c r="AF1835" s="200">
        <v>0</v>
      </c>
      <c r="AG1835" s="333" t="s">
        <v>3972</v>
      </c>
      <c r="AH1835" s="386" t="s">
        <v>2538</v>
      </c>
      <c r="AI1835" s="387" t="s">
        <v>2676</v>
      </c>
      <c r="AJ1835" s="386">
        <v>12</v>
      </c>
      <c r="AK1835" s="390">
        <v>36</v>
      </c>
      <c r="AL1835" s="333">
        <v>18</v>
      </c>
      <c r="AM1835" s="333">
        <v>4.9770326967592595</v>
      </c>
      <c r="AN1835" s="440">
        <v>36.62166666666667</v>
      </c>
      <c r="AO1835" s="389">
        <v>15.291666666666668</v>
      </c>
      <c r="AP1835" s="390">
        <v>4.5</v>
      </c>
      <c r="AQ1835" s="387">
        <v>2</v>
      </c>
      <c r="AR1835" s="387">
        <v>1</v>
      </c>
      <c r="AS1835" s="387">
        <v>0</v>
      </c>
      <c r="AT1835" s="387">
        <v>0</v>
      </c>
      <c r="AU1835" s="387">
        <v>0</v>
      </c>
      <c r="AV1835" s="387">
        <v>2</v>
      </c>
      <c r="AW1835" s="350">
        <v>1</v>
      </c>
      <c r="AX1835" s="391">
        <v>1</v>
      </c>
      <c r="AY1835" s="83">
        <v>14</v>
      </c>
      <c r="AZ1835" s="5">
        <v>0</v>
      </c>
      <c r="BA1835" s="5" t="s">
        <v>1537</v>
      </c>
      <c r="BB1835" s="5" t="s">
        <v>1537</v>
      </c>
      <c r="BC1835" s="5" t="s">
        <v>1537</v>
      </c>
      <c r="BD1835" s="4" t="s">
        <v>3612</v>
      </c>
      <c r="BE1835" s="5">
        <v>0</v>
      </c>
      <c r="BF1835" s="5">
        <v>0</v>
      </c>
      <c r="BG1835" s="5">
        <v>1</v>
      </c>
      <c r="BH1835" s="354" t="s">
        <v>1537</v>
      </c>
      <c r="BI1835" s="289"/>
      <c r="BJ1835" s="297">
        <v>6</v>
      </c>
      <c r="BK1835" s="297">
        <v>23</v>
      </c>
    </row>
    <row r="1836" spans="1:63" x14ac:dyDescent="0.2">
      <c r="A1836" s="293" t="s">
        <v>573</v>
      </c>
      <c r="B1836" s="288" t="s">
        <v>2680</v>
      </c>
      <c r="C1836" s="340">
        <v>147</v>
      </c>
      <c r="D1836" s="341">
        <v>166</v>
      </c>
      <c r="E1836" s="341">
        <v>185</v>
      </c>
      <c r="F1836" s="341">
        <v>187</v>
      </c>
      <c r="G1836" s="341">
        <v>193</v>
      </c>
      <c r="H1836" s="341">
        <v>211</v>
      </c>
      <c r="I1836" s="342">
        <v>247</v>
      </c>
      <c r="J1836" s="340">
        <v>5</v>
      </c>
      <c r="K1836" s="341">
        <v>8</v>
      </c>
      <c r="L1836" s="341">
        <v>26</v>
      </c>
      <c r="M1836" s="341">
        <v>54</v>
      </c>
      <c r="N1836" s="340">
        <v>147</v>
      </c>
      <c r="O1836" s="341">
        <v>201</v>
      </c>
      <c r="P1836" s="341">
        <v>215</v>
      </c>
      <c r="Q1836" s="343">
        <v>201</v>
      </c>
      <c r="R1836" s="344">
        <v>215</v>
      </c>
      <c r="S1836" s="344">
        <v>241</v>
      </c>
      <c r="T1836" s="344">
        <v>235</v>
      </c>
      <c r="U1836" s="344">
        <v>259</v>
      </c>
      <c r="V1836" s="344">
        <v>259</v>
      </c>
      <c r="W1836" s="344">
        <v>25</v>
      </c>
      <c r="X1836" s="383">
        <v>28</v>
      </c>
      <c r="Y1836" s="384">
        <v>0.12</v>
      </c>
      <c r="Z1836" s="384">
        <v>0.25</v>
      </c>
      <c r="AA1836" s="384">
        <v>0.25</v>
      </c>
      <c r="AB1836" s="346">
        <v>0</v>
      </c>
      <c r="AC1836" s="385">
        <v>0</v>
      </c>
      <c r="AD1836" s="385">
        <v>33</v>
      </c>
      <c r="AE1836" s="385">
        <v>0</v>
      </c>
      <c r="AF1836" s="200">
        <v>0</v>
      </c>
      <c r="AG1836" s="333" t="s">
        <v>3972</v>
      </c>
      <c r="AH1836" s="386" t="s">
        <v>2538</v>
      </c>
      <c r="AI1836" s="387" t="s">
        <v>2676</v>
      </c>
      <c r="AJ1836" s="386">
        <v>12</v>
      </c>
      <c r="AK1836" s="390">
        <v>39</v>
      </c>
      <c r="AL1836" s="333">
        <v>12</v>
      </c>
      <c r="AM1836" s="333">
        <v>3.6172236689814814</v>
      </c>
      <c r="AN1836" s="440">
        <v>30.821666666666673</v>
      </c>
      <c r="AO1836" s="389">
        <v>13.541666666666668</v>
      </c>
      <c r="AP1836" s="390">
        <v>3.25</v>
      </c>
      <c r="AQ1836" s="387">
        <v>2</v>
      </c>
      <c r="AR1836" s="387">
        <v>1</v>
      </c>
      <c r="AS1836" s="387">
        <v>0</v>
      </c>
      <c r="AT1836" s="387">
        <v>0</v>
      </c>
      <c r="AU1836" s="387">
        <v>0</v>
      </c>
      <c r="AV1836" s="387">
        <v>2</v>
      </c>
      <c r="AW1836" s="350">
        <v>1</v>
      </c>
      <c r="AX1836" s="391">
        <v>1</v>
      </c>
      <c r="AY1836" s="83">
        <v>14</v>
      </c>
      <c r="AZ1836" s="5">
        <v>0</v>
      </c>
      <c r="BA1836" s="5" t="s">
        <v>1537</v>
      </c>
      <c r="BB1836" s="5" t="s">
        <v>1537</v>
      </c>
      <c r="BC1836" s="5" t="s">
        <v>1537</v>
      </c>
      <c r="BD1836" s="4" t="s">
        <v>3612</v>
      </c>
      <c r="BE1836" s="5">
        <v>0</v>
      </c>
      <c r="BF1836" s="5">
        <v>0</v>
      </c>
      <c r="BG1836" s="5">
        <v>1</v>
      </c>
      <c r="BH1836" s="354" t="s">
        <v>1537</v>
      </c>
      <c r="BI1836" s="289"/>
      <c r="BJ1836" s="297">
        <v>5</v>
      </c>
      <c r="BK1836" s="297">
        <v>20</v>
      </c>
    </row>
    <row r="1837" spans="1:63" x14ac:dyDescent="0.2">
      <c r="A1837" s="293" t="s">
        <v>575</v>
      </c>
      <c r="B1837" s="288" t="s">
        <v>2690</v>
      </c>
      <c r="C1837" s="340">
        <v>192</v>
      </c>
      <c r="D1837" s="341">
        <v>210</v>
      </c>
      <c r="E1837" s="341">
        <v>228</v>
      </c>
      <c r="F1837" s="341">
        <v>232</v>
      </c>
      <c r="G1837" s="341">
        <v>238</v>
      </c>
      <c r="H1837" s="341">
        <v>260</v>
      </c>
      <c r="I1837" s="342">
        <v>295</v>
      </c>
      <c r="J1837" s="340">
        <v>8</v>
      </c>
      <c r="K1837" s="341">
        <v>15</v>
      </c>
      <c r="L1837" s="341">
        <v>26</v>
      </c>
      <c r="M1837" s="341">
        <v>54</v>
      </c>
      <c r="N1837" s="340">
        <v>192</v>
      </c>
      <c r="O1837" s="341">
        <v>245</v>
      </c>
      <c r="P1837" s="341">
        <v>263</v>
      </c>
      <c r="Q1837" s="343">
        <v>245</v>
      </c>
      <c r="R1837" s="344">
        <v>263</v>
      </c>
      <c r="S1837" s="344">
        <v>292</v>
      </c>
      <c r="T1837" s="344">
        <v>285</v>
      </c>
      <c r="U1837" s="344">
        <v>311</v>
      </c>
      <c r="V1837" s="344">
        <v>311</v>
      </c>
      <c r="W1837" s="344">
        <v>25</v>
      </c>
      <c r="X1837" s="383">
        <v>28</v>
      </c>
      <c r="Y1837" s="384">
        <v>0.12</v>
      </c>
      <c r="Z1837" s="384">
        <v>0.25</v>
      </c>
      <c r="AA1837" s="384">
        <v>0.25</v>
      </c>
      <c r="AB1837" s="346">
        <v>0</v>
      </c>
      <c r="AC1837" s="385">
        <v>0</v>
      </c>
      <c r="AD1837" s="385">
        <v>33</v>
      </c>
      <c r="AE1837" s="385">
        <v>0</v>
      </c>
      <c r="AF1837" s="200">
        <v>0</v>
      </c>
      <c r="AG1837" s="333" t="s">
        <v>3972</v>
      </c>
      <c r="AH1837" s="386" t="s">
        <v>2538</v>
      </c>
      <c r="AI1837" s="387" t="s">
        <v>2676</v>
      </c>
      <c r="AJ1837" s="386">
        <v>24</v>
      </c>
      <c r="AK1837" s="390">
        <v>39</v>
      </c>
      <c r="AL1837" s="333">
        <v>12</v>
      </c>
      <c r="AM1837" s="333">
        <v>6.9561993634259256</v>
      </c>
      <c r="AN1837" s="440">
        <v>49.06333333333334</v>
      </c>
      <c r="AO1837" s="389">
        <v>21.833333333333336</v>
      </c>
      <c r="AP1837" s="390">
        <v>3.25</v>
      </c>
      <c r="AQ1837" s="387">
        <v>2</v>
      </c>
      <c r="AR1837" s="387">
        <v>1</v>
      </c>
      <c r="AS1837" s="387">
        <v>0</v>
      </c>
      <c r="AT1837" s="387">
        <v>0</v>
      </c>
      <c r="AU1837" s="387">
        <v>0</v>
      </c>
      <c r="AV1837" s="387">
        <v>2</v>
      </c>
      <c r="AW1837" s="350">
        <v>1</v>
      </c>
      <c r="AX1837" s="391">
        <v>1</v>
      </c>
      <c r="AY1837" s="83">
        <v>16</v>
      </c>
      <c r="AZ1837" s="5">
        <v>0</v>
      </c>
      <c r="BA1837" s="5" t="s">
        <v>1537</v>
      </c>
      <c r="BB1837" s="5" t="s">
        <v>1537</v>
      </c>
      <c r="BC1837" s="5" t="s">
        <v>1537</v>
      </c>
      <c r="BD1837" s="4" t="s">
        <v>3612</v>
      </c>
      <c r="BE1837" s="5">
        <v>0</v>
      </c>
      <c r="BF1837" s="5">
        <v>0</v>
      </c>
      <c r="BG1837" s="5">
        <v>1</v>
      </c>
      <c r="BH1837" s="354" t="s">
        <v>1537</v>
      </c>
      <c r="BI1837" s="289"/>
      <c r="BJ1837" s="297">
        <v>8</v>
      </c>
      <c r="BK1837" s="297">
        <v>24</v>
      </c>
    </row>
    <row r="1838" spans="1:63" x14ac:dyDescent="0.2">
      <c r="A1838" s="293" t="s">
        <v>1238</v>
      </c>
      <c r="B1838" s="288" t="s">
        <v>2687</v>
      </c>
      <c r="C1838" s="340">
        <v>198</v>
      </c>
      <c r="D1838" s="341">
        <v>214</v>
      </c>
      <c r="E1838" s="341">
        <v>231</v>
      </c>
      <c r="F1838" s="341">
        <v>234</v>
      </c>
      <c r="G1838" s="341">
        <v>240</v>
      </c>
      <c r="H1838" s="341">
        <v>263</v>
      </c>
      <c r="I1838" s="342">
        <v>258</v>
      </c>
      <c r="J1838" s="340">
        <v>8</v>
      </c>
      <c r="K1838" s="341">
        <v>15</v>
      </c>
      <c r="L1838" s="341">
        <v>25</v>
      </c>
      <c r="M1838" s="341">
        <v>51</v>
      </c>
      <c r="N1838" s="340">
        <v>198</v>
      </c>
      <c r="O1838" s="341">
        <v>257</v>
      </c>
      <c r="P1838" s="341">
        <v>275</v>
      </c>
      <c r="Q1838" s="343">
        <v>257</v>
      </c>
      <c r="R1838" s="344">
        <v>275</v>
      </c>
      <c r="S1838" s="344">
        <v>309</v>
      </c>
      <c r="T1838" s="344">
        <v>292</v>
      </c>
      <c r="U1838" s="344">
        <v>344</v>
      </c>
      <c r="V1838" s="344">
        <v>344</v>
      </c>
      <c r="W1838" s="344">
        <v>25</v>
      </c>
      <c r="X1838" s="383">
        <v>28</v>
      </c>
      <c r="Y1838" s="384">
        <v>0.12</v>
      </c>
      <c r="Z1838" s="384">
        <v>0.25</v>
      </c>
      <c r="AA1838" s="384">
        <v>0.25</v>
      </c>
      <c r="AB1838" s="346">
        <v>0</v>
      </c>
      <c r="AC1838" s="385">
        <v>0</v>
      </c>
      <c r="AD1838" s="385">
        <v>33</v>
      </c>
      <c r="AE1838" s="385">
        <v>0</v>
      </c>
      <c r="AF1838" s="200">
        <v>0</v>
      </c>
      <c r="AG1838" s="333" t="s">
        <v>3972</v>
      </c>
      <c r="AH1838" s="386" t="s">
        <v>2538</v>
      </c>
      <c r="AI1838" s="387" t="s">
        <v>2676</v>
      </c>
      <c r="AJ1838" s="386">
        <v>24</v>
      </c>
      <c r="AK1838" s="390">
        <v>42</v>
      </c>
      <c r="AL1838" s="333">
        <v>10</v>
      </c>
      <c r="AM1838" s="333">
        <v>6.2653718171296298</v>
      </c>
      <c r="AN1838" s="440">
        <v>48.835000000000008</v>
      </c>
      <c r="AO1838" s="389">
        <v>21.833333333333336</v>
      </c>
      <c r="AP1838" s="390">
        <v>3.0625</v>
      </c>
      <c r="AQ1838" s="387">
        <v>2</v>
      </c>
      <c r="AR1838" s="387">
        <v>1</v>
      </c>
      <c r="AS1838" s="387">
        <v>0</v>
      </c>
      <c r="AT1838" s="387">
        <v>0</v>
      </c>
      <c r="AU1838" s="387">
        <v>0</v>
      </c>
      <c r="AV1838" s="387">
        <v>2</v>
      </c>
      <c r="AW1838" s="350">
        <v>1</v>
      </c>
      <c r="AX1838" s="391">
        <v>1</v>
      </c>
      <c r="AY1838" s="83">
        <v>16</v>
      </c>
      <c r="AZ1838" s="5">
        <v>0</v>
      </c>
      <c r="BA1838" s="5" t="s">
        <v>1537</v>
      </c>
      <c r="BB1838" s="5" t="s">
        <v>1537</v>
      </c>
      <c r="BC1838" s="5" t="s">
        <v>1537</v>
      </c>
      <c r="BD1838" s="4" t="s">
        <v>3612</v>
      </c>
      <c r="BE1838" s="5">
        <v>0</v>
      </c>
      <c r="BF1838" s="5">
        <v>0</v>
      </c>
      <c r="BG1838" s="5">
        <v>1</v>
      </c>
      <c r="BH1838" s="354" t="s">
        <v>1537</v>
      </c>
      <c r="BI1838" s="289"/>
      <c r="BJ1838" s="297">
        <v>8</v>
      </c>
      <c r="BK1838" s="297">
        <v>24</v>
      </c>
    </row>
    <row r="1839" spans="1:63" x14ac:dyDescent="0.2">
      <c r="A1839" s="293" t="s">
        <v>1755</v>
      </c>
      <c r="B1839" s="288" t="s">
        <v>2681</v>
      </c>
      <c r="C1839" s="340">
        <v>155</v>
      </c>
      <c r="D1839" s="341">
        <v>176</v>
      </c>
      <c r="E1839" s="341">
        <v>195</v>
      </c>
      <c r="F1839" s="341">
        <v>198</v>
      </c>
      <c r="G1839" s="341">
        <v>203</v>
      </c>
      <c r="H1839" s="341">
        <v>224</v>
      </c>
      <c r="I1839" s="342">
        <v>262</v>
      </c>
      <c r="J1839" s="340">
        <v>5</v>
      </c>
      <c r="K1839" s="341">
        <v>8</v>
      </c>
      <c r="L1839" s="341">
        <v>30</v>
      </c>
      <c r="M1839" s="341">
        <v>58</v>
      </c>
      <c r="N1839" s="340">
        <v>155</v>
      </c>
      <c r="O1839" s="341">
        <v>211</v>
      </c>
      <c r="P1839" s="341">
        <v>227</v>
      </c>
      <c r="Q1839" s="343">
        <v>211</v>
      </c>
      <c r="R1839" s="344">
        <v>227</v>
      </c>
      <c r="S1839" s="344">
        <v>254</v>
      </c>
      <c r="T1839" s="344">
        <v>244</v>
      </c>
      <c r="U1839" s="344">
        <v>273</v>
      </c>
      <c r="V1839" s="344">
        <v>273</v>
      </c>
      <c r="W1839" s="344">
        <v>25</v>
      </c>
      <c r="X1839" s="383">
        <v>28</v>
      </c>
      <c r="Y1839" s="384">
        <v>0.12</v>
      </c>
      <c r="Z1839" s="384">
        <v>0.25</v>
      </c>
      <c r="AA1839" s="384">
        <v>0.25</v>
      </c>
      <c r="AB1839" s="346">
        <v>0</v>
      </c>
      <c r="AC1839" s="385">
        <v>0</v>
      </c>
      <c r="AD1839" s="385">
        <v>33</v>
      </c>
      <c r="AE1839" s="385">
        <v>0</v>
      </c>
      <c r="AF1839" s="200">
        <v>0</v>
      </c>
      <c r="AG1839" s="333" t="s">
        <v>3972</v>
      </c>
      <c r="AH1839" s="386" t="s">
        <v>2538</v>
      </c>
      <c r="AI1839" s="387" t="s">
        <v>2676</v>
      </c>
      <c r="AJ1839" s="386">
        <v>12</v>
      </c>
      <c r="AK1839" s="390">
        <v>42</v>
      </c>
      <c r="AL1839" s="333">
        <v>12</v>
      </c>
      <c r="AM1839" s="333">
        <v>3.893699363425926</v>
      </c>
      <c r="AN1839" s="440">
        <v>32.861666666666672</v>
      </c>
      <c r="AO1839" s="389">
        <v>14.291666666666668</v>
      </c>
      <c r="AP1839" s="390">
        <v>3.5</v>
      </c>
      <c r="AQ1839" s="387">
        <v>2</v>
      </c>
      <c r="AR1839" s="387">
        <v>1</v>
      </c>
      <c r="AS1839" s="387">
        <v>0</v>
      </c>
      <c r="AT1839" s="387">
        <v>0</v>
      </c>
      <c r="AU1839" s="387">
        <v>0</v>
      </c>
      <c r="AV1839" s="387">
        <v>2</v>
      </c>
      <c r="AW1839" s="350">
        <v>1</v>
      </c>
      <c r="AX1839" s="391">
        <v>1</v>
      </c>
      <c r="AY1839" s="83">
        <v>14</v>
      </c>
      <c r="AZ1839" s="5">
        <v>0</v>
      </c>
      <c r="BA1839" s="5" t="s">
        <v>1537</v>
      </c>
      <c r="BB1839" s="5" t="s">
        <v>1537</v>
      </c>
      <c r="BC1839" s="5" t="s">
        <v>1537</v>
      </c>
      <c r="BD1839" s="4" t="s">
        <v>3612</v>
      </c>
      <c r="BE1839" s="5">
        <v>0</v>
      </c>
      <c r="BF1839" s="5">
        <v>0</v>
      </c>
      <c r="BG1839" s="5">
        <v>1</v>
      </c>
      <c r="BH1839" s="354" t="s">
        <v>1537</v>
      </c>
      <c r="BI1839" s="289"/>
      <c r="BJ1839" s="297">
        <v>5</v>
      </c>
      <c r="BK1839" s="297">
        <v>21</v>
      </c>
    </row>
    <row r="1840" spans="1:63" x14ac:dyDescent="0.2">
      <c r="A1840" s="293" t="s">
        <v>576</v>
      </c>
      <c r="B1840" s="288" t="s">
        <v>2691</v>
      </c>
      <c r="C1840" s="340">
        <v>201</v>
      </c>
      <c r="D1840" s="341">
        <v>220</v>
      </c>
      <c r="E1840" s="341">
        <v>240</v>
      </c>
      <c r="F1840" s="341">
        <v>243</v>
      </c>
      <c r="G1840" s="341">
        <v>250</v>
      </c>
      <c r="H1840" s="341">
        <v>274</v>
      </c>
      <c r="I1840" s="342">
        <v>312</v>
      </c>
      <c r="J1840" s="340">
        <v>8</v>
      </c>
      <c r="K1840" s="341">
        <v>15</v>
      </c>
      <c r="L1840" s="341">
        <v>30</v>
      </c>
      <c r="M1840" s="341">
        <v>58</v>
      </c>
      <c r="N1840" s="340">
        <v>201</v>
      </c>
      <c r="O1840" s="341">
        <v>256</v>
      </c>
      <c r="P1840" s="341">
        <v>275</v>
      </c>
      <c r="Q1840" s="343">
        <v>256</v>
      </c>
      <c r="R1840" s="344">
        <v>275</v>
      </c>
      <c r="S1840" s="344">
        <v>308</v>
      </c>
      <c r="T1840" s="344">
        <v>296</v>
      </c>
      <c r="U1840" s="344">
        <v>327</v>
      </c>
      <c r="V1840" s="344">
        <v>327</v>
      </c>
      <c r="W1840" s="344">
        <v>25</v>
      </c>
      <c r="X1840" s="383">
        <v>28</v>
      </c>
      <c r="Y1840" s="384">
        <v>0.12</v>
      </c>
      <c r="Z1840" s="384">
        <v>0.25</v>
      </c>
      <c r="AA1840" s="384">
        <v>0.25</v>
      </c>
      <c r="AB1840" s="346">
        <v>0</v>
      </c>
      <c r="AC1840" s="385">
        <v>0</v>
      </c>
      <c r="AD1840" s="385">
        <v>33</v>
      </c>
      <c r="AE1840" s="385">
        <v>0</v>
      </c>
      <c r="AF1840" s="200">
        <v>0</v>
      </c>
      <c r="AG1840" s="333" t="s">
        <v>3972</v>
      </c>
      <c r="AH1840" s="386" t="s">
        <v>2538</v>
      </c>
      <c r="AI1840" s="387" t="s">
        <v>2676</v>
      </c>
      <c r="AJ1840" s="386">
        <v>24</v>
      </c>
      <c r="AK1840" s="390">
        <v>42</v>
      </c>
      <c r="AL1840" s="333">
        <v>12</v>
      </c>
      <c r="AM1840" s="333">
        <v>7.4878833912037033</v>
      </c>
      <c r="AN1840" s="440">
        <v>52.203333333333347</v>
      </c>
      <c r="AO1840" s="389">
        <v>23.083333333333336</v>
      </c>
      <c r="AP1840" s="390">
        <v>3.5</v>
      </c>
      <c r="AQ1840" s="387">
        <v>2</v>
      </c>
      <c r="AR1840" s="387">
        <v>1</v>
      </c>
      <c r="AS1840" s="387">
        <v>0</v>
      </c>
      <c r="AT1840" s="387">
        <v>0</v>
      </c>
      <c r="AU1840" s="387">
        <v>0</v>
      </c>
      <c r="AV1840" s="387">
        <v>2</v>
      </c>
      <c r="AW1840" s="350">
        <v>1</v>
      </c>
      <c r="AX1840" s="391">
        <v>1</v>
      </c>
      <c r="AY1840" s="83">
        <v>16</v>
      </c>
      <c r="AZ1840" s="5">
        <v>0</v>
      </c>
      <c r="BA1840" s="5" t="s">
        <v>1537</v>
      </c>
      <c r="BB1840" s="5" t="s">
        <v>1537</v>
      </c>
      <c r="BC1840" s="5" t="s">
        <v>1537</v>
      </c>
      <c r="BD1840" s="4" t="s">
        <v>3612</v>
      </c>
      <c r="BE1840" s="5">
        <v>0</v>
      </c>
      <c r="BF1840" s="5">
        <v>0</v>
      </c>
      <c r="BG1840" s="5">
        <v>1</v>
      </c>
      <c r="BH1840" s="354" t="s">
        <v>1537</v>
      </c>
      <c r="BI1840" s="289"/>
      <c r="BJ1840" s="297">
        <v>8</v>
      </c>
      <c r="BK1840" s="297">
        <v>25</v>
      </c>
    </row>
    <row r="1841" spans="1:63" x14ac:dyDescent="0.2">
      <c r="A1841" s="428" t="s">
        <v>5925</v>
      </c>
      <c r="B1841" s="431" t="s">
        <v>2682</v>
      </c>
      <c r="C1841" s="340">
        <v>147</v>
      </c>
      <c r="D1841" s="341">
        <v>397</v>
      </c>
      <c r="E1841" s="341">
        <v>417</v>
      </c>
      <c r="F1841" s="341">
        <v>397</v>
      </c>
      <c r="G1841" s="341">
        <v>417</v>
      </c>
      <c r="H1841" s="341">
        <v>417</v>
      </c>
      <c r="I1841" s="342">
        <v>397</v>
      </c>
      <c r="J1841" s="340">
        <v>6</v>
      </c>
      <c r="K1841" s="341">
        <v>11</v>
      </c>
      <c r="L1841" s="341">
        <v>0</v>
      </c>
      <c r="M1841" s="341">
        <v>0</v>
      </c>
      <c r="N1841" s="340">
        <v>397</v>
      </c>
      <c r="O1841" s="341">
        <v>397</v>
      </c>
      <c r="P1841" s="341">
        <v>397</v>
      </c>
      <c r="Q1841" s="343">
        <v>417</v>
      </c>
      <c r="R1841" s="344">
        <v>417</v>
      </c>
      <c r="S1841" s="344">
        <v>417</v>
      </c>
      <c r="T1841" s="344">
        <v>417</v>
      </c>
      <c r="U1841" s="344">
        <v>417</v>
      </c>
      <c r="V1841" s="344">
        <v>417</v>
      </c>
      <c r="W1841" s="344">
        <v>25</v>
      </c>
      <c r="X1841" s="383">
        <v>28</v>
      </c>
      <c r="Y1841" s="384">
        <v>0</v>
      </c>
      <c r="Z1841" s="384">
        <v>0</v>
      </c>
      <c r="AA1841" s="384">
        <v>0</v>
      </c>
      <c r="AB1841" s="346">
        <v>0</v>
      </c>
      <c r="AC1841" s="385">
        <v>0</v>
      </c>
      <c r="AD1841" s="385">
        <v>22</v>
      </c>
      <c r="AE1841" s="346">
        <v>0</v>
      </c>
      <c r="AF1841" s="200">
        <v>0</v>
      </c>
      <c r="AG1841" s="333" t="s">
        <v>3972</v>
      </c>
      <c r="AH1841" s="386" t="s">
        <v>2538</v>
      </c>
      <c r="AI1841" s="387" t="s">
        <v>5940</v>
      </c>
      <c r="AJ1841" s="386">
        <v>12</v>
      </c>
      <c r="AK1841" s="390">
        <v>30</v>
      </c>
      <c r="AL1841" s="333">
        <v>15</v>
      </c>
      <c r="AM1841" s="333">
        <v>3.4705222800925926</v>
      </c>
      <c r="AN1841" s="440">
        <v>28.151666666666667</v>
      </c>
      <c r="AO1841" s="389">
        <v>12.416666666666668</v>
      </c>
      <c r="AP1841" s="390">
        <v>3.125</v>
      </c>
      <c r="AQ1841" s="387">
        <v>2</v>
      </c>
      <c r="AR1841" s="387">
        <v>1</v>
      </c>
      <c r="AS1841" s="387">
        <v>0</v>
      </c>
      <c r="AT1841" s="387">
        <v>0</v>
      </c>
      <c r="AU1841" s="387">
        <v>0</v>
      </c>
      <c r="AV1841" s="387">
        <v>2</v>
      </c>
      <c r="AW1841" s="350">
        <v>1</v>
      </c>
      <c r="AX1841" s="391">
        <v>1</v>
      </c>
      <c r="AY1841" s="83">
        <v>13</v>
      </c>
      <c r="AZ1841" s="5">
        <v>0</v>
      </c>
      <c r="BA1841" s="5" t="s">
        <v>3612</v>
      </c>
      <c r="BB1841" s="5" t="s">
        <v>3612</v>
      </c>
      <c r="BC1841" s="5" t="s">
        <v>1537</v>
      </c>
      <c r="BD1841" s="4" t="s">
        <v>3612</v>
      </c>
      <c r="BE1841" s="5">
        <v>0</v>
      </c>
      <c r="BF1841" s="5">
        <v>0</v>
      </c>
      <c r="BG1841" s="5">
        <v>1</v>
      </c>
      <c r="BH1841" s="354" t="s">
        <v>1537</v>
      </c>
      <c r="BI1841" s="289"/>
      <c r="BJ1841" s="297">
        <v>6</v>
      </c>
      <c r="BK1841" s="297">
        <v>0</v>
      </c>
    </row>
    <row r="1842" spans="1:63" x14ac:dyDescent="0.2">
      <c r="A1842" s="428" t="s">
        <v>5926</v>
      </c>
      <c r="B1842" s="431" t="s">
        <v>2684</v>
      </c>
      <c r="C1842" s="340">
        <v>151</v>
      </c>
      <c r="D1842" s="341">
        <v>409</v>
      </c>
      <c r="E1842" s="341">
        <v>435</v>
      </c>
      <c r="F1842" s="341">
        <v>409</v>
      </c>
      <c r="G1842" s="341">
        <v>435</v>
      </c>
      <c r="H1842" s="341">
        <v>435</v>
      </c>
      <c r="I1842" s="342">
        <v>409</v>
      </c>
      <c r="J1842" s="340">
        <v>6</v>
      </c>
      <c r="K1842" s="341">
        <v>11</v>
      </c>
      <c r="L1842" s="341">
        <v>0</v>
      </c>
      <c r="M1842" s="341">
        <v>0</v>
      </c>
      <c r="N1842" s="340">
        <v>409</v>
      </c>
      <c r="O1842" s="341">
        <v>409</v>
      </c>
      <c r="P1842" s="341">
        <v>409</v>
      </c>
      <c r="Q1842" s="343">
        <v>435</v>
      </c>
      <c r="R1842" s="344">
        <v>435</v>
      </c>
      <c r="S1842" s="344">
        <v>435</v>
      </c>
      <c r="T1842" s="344">
        <v>435</v>
      </c>
      <c r="U1842" s="344">
        <v>435</v>
      </c>
      <c r="V1842" s="344">
        <v>435</v>
      </c>
      <c r="W1842" s="344">
        <v>25</v>
      </c>
      <c r="X1842" s="383">
        <v>28</v>
      </c>
      <c r="Y1842" s="384">
        <v>0</v>
      </c>
      <c r="Z1842" s="384">
        <v>0</v>
      </c>
      <c r="AA1842" s="384">
        <v>0</v>
      </c>
      <c r="AB1842" s="346">
        <v>0</v>
      </c>
      <c r="AC1842" s="385">
        <v>0</v>
      </c>
      <c r="AD1842" s="385">
        <v>22</v>
      </c>
      <c r="AE1842" s="385">
        <v>0</v>
      </c>
      <c r="AF1842" s="200">
        <v>0</v>
      </c>
      <c r="AG1842" s="333" t="s">
        <v>3972</v>
      </c>
      <c r="AH1842" s="386" t="s">
        <v>2538</v>
      </c>
      <c r="AI1842" s="387" t="s">
        <v>5940</v>
      </c>
      <c r="AJ1842" s="386">
        <v>12</v>
      </c>
      <c r="AK1842" s="390">
        <v>30</v>
      </c>
      <c r="AL1842" s="333">
        <v>18</v>
      </c>
      <c r="AM1842" s="333">
        <v>4.1532479745370372</v>
      </c>
      <c r="AN1842" s="440">
        <v>31.60166666666667</v>
      </c>
      <c r="AO1842" s="389">
        <v>13.541666666666668</v>
      </c>
      <c r="AP1842" s="390">
        <v>3.75</v>
      </c>
      <c r="AQ1842" s="387">
        <v>2</v>
      </c>
      <c r="AR1842" s="387">
        <v>1</v>
      </c>
      <c r="AS1842" s="387">
        <v>0</v>
      </c>
      <c r="AT1842" s="387">
        <v>0</v>
      </c>
      <c r="AU1842" s="387">
        <v>0</v>
      </c>
      <c r="AV1842" s="387">
        <v>2</v>
      </c>
      <c r="AW1842" s="350">
        <v>1</v>
      </c>
      <c r="AX1842" s="391">
        <v>1</v>
      </c>
      <c r="AY1842" s="83">
        <v>13</v>
      </c>
      <c r="AZ1842" s="5">
        <v>0</v>
      </c>
      <c r="BA1842" s="5" t="s">
        <v>3612</v>
      </c>
      <c r="BB1842" s="5" t="s">
        <v>3612</v>
      </c>
      <c r="BC1842" s="5" t="s">
        <v>1537</v>
      </c>
      <c r="BD1842" s="4" t="s">
        <v>3612</v>
      </c>
      <c r="BE1842" s="5">
        <v>0</v>
      </c>
      <c r="BF1842" s="5">
        <v>0</v>
      </c>
      <c r="BG1842" s="5">
        <v>1</v>
      </c>
      <c r="BH1842" s="354" t="s">
        <v>1537</v>
      </c>
      <c r="BI1842" s="289"/>
      <c r="BJ1842" s="297">
        <v>6</v>
      </c>
      <c r="BK1842" s="297">
        <v>0</v>
      </c>
    </row>
    <row r="1843" spans="1:63" x14ac:dyDescent="0.2">
      <c r="A1843" s="428" t="s">
        <v>5927</v>
      </c>
      <c r="B1843" s="431" t="s">
        <v>2683</v>
      </c>
      <c r="C1843" s="340">
        <v>153</v>
      </c>
      <c r="D1843" s="341">
        <v>410</v>
      </c>
      <c r="E1843" s="341">
        <v>434</v>
      </c>
      <c r="F1843" s="341">
        <v>410</v>
      </c>
      <c r="G1843" s="341">
        <v>434</v>
      </c>
      <c r="H1843" s="341">
        <v>434</v>
      </c>
      <c r="I1843" s="342">
        <v>410</v>
      </c>
      <c r="J1843" s="340">
        <v>6</v>
      </c>
      <c r="K1843" s="341">
        <v>11</v>
      </c>
      <c r="L1843" s="341">
        <v>0</v>
      </c>
      <c r="M1843" s="341">
        <v>0</v>
      </c>
      <c r="N1843" s="340">
        <v>410</v>
      </c>
      <c r="O1843" s="341">
        <v>410</v>
      </c>
      <c r="P1843" s="341">
        <v>410</v>
      </c>
      <c r="Q1843" s="343">
        <v>434</v>
      </c>
      <c r="R1843" s="344">
        <v>434</v>
      </c>
      <c r="S1843" s="344">
        <v>434</v>
      </c>
      <c r="T1843" s="344">
        <v>434</v>
      </c>
      <c r="U1843" s="344">
        <v>434</v>
      </c>
      <c r="V1843" s="344">
        <v>434</v>
      </c>
      <c r="W1843" s="344">
        <v>25</v>
      </c>
      <c r="X1843" s="383">
        <v>28</v>
      </c>
      <c r="Y1843" s="384">
        <v>0</v>
      </c>
      <c r="Z1843" s="384">
        <v>0</v>
      </c>
      <c r="AA1843" s="384">
        <v>0</v>
      </c>
      <c r="AB1843" s="346">
        <v>0</v>
      </c>
      <c r="AC1843" s="385">
        <v>0</v>
      </c>
      <c r="AD1843" s="385">
        <v>22</v>
      </c>
      <c r="AE1843" s="385">
        <v>0</v>
      </c>
      <c r="AF1843" s="200">
        <v>0</v>
      </c>
      <c r="AG1843" s="333" t="s">
        <v>3972</v>
      </c>
      <c r="AH1843" s="386" t="s">
        <v>2538</v>
      </c>
      <c r="AI1843" s="387" t="s">
        <v>5940</v>
      </c>
      <c r="AJ1843" s="386">
        <v>12</v>
      </c>
      <c r="AK1843" s="390">
        <v>36</v>
      </c>
      <c r="AL1843" s="333">
        <v>15</v>
      </c>
      <c r="AM1843" s="333">
        <v>4.1588903356481479</v>
      </c>
      <c r="AN1843" s="440">
        <v>32.701666666666668</v>
      </c>
      <c r="AO1843" s="389">
        <v>14.041666666666668</v>
      </c>
      <c r="AP1843" s="390">
        <v>3.75</v>
      </c>
      <c r="AQ1843" s="387">
        <v>2</v>
      </c>
      <c r="AR1843" s="387">
        <v>1</v>
      </c>
      <c r="AS1843" s="387">
        <v>0</v>
      </c>
      <c r="AT1843" s="387">
        <v>0</v>
      </c>
      <c r="AU1843" s="387">
        <v>0</v>
      </c>
      <c r="AV1843" s="387">
        <v>2</v>
      </c>
      <c r="AW1843" s="350">
        <v>1</v>
      </c>
      <c r="AX1843" s="391">
        <v>1</v>
      </c>
      <c r="AY1843" s="83">
        <v>14</v>
      </c>
      <c r="AZ1843" s="5">
        <v>0</v>
      </c>
      <c r="BA1843" s="5" t="s">
        <v>3612</v>
      </c>
      <c r="BB1843" s="5" t="s">
        <v>3612</v>
      </c>
      <c r="BC1843" s="5" t="s">
        <v>1537</v>
      </c>
      <c r="BD1843" s="4" t="s">
        <v>3612</v>
      </c>
      <c r="BE1843" s="5">
        <v>0</v>
      </c>
      <c r="BF1843" s="5">
        <v>0</v>
      </c>
      <c r="BG1843" s="5">
        <v>1</v>
      </c>
      <c r="BH1843" s="354" t="s">
        <v>1537</v>
      </c>
      <c r="BI1843" s="289"/>
      <c r="BJ1843" s="297">
        <v>6</v>
      </c>
      <c r="BK1843" s="297">
        <v>0</v>
      </c>
    </row>
    <row r="1844" spans="1:63" x14ac:dyDescent="0.2">
      <c r="A1844" s="428" t="s">
        <v>5928</v>
      </c>
      <c r="B1844" s="431" t="s">
        <v>2685</v>
      </c>
      <c r="C1844" s="340">
        <v>159</v>
      </c>
      <c r="D1844" s="341">
        <v>425</v>
      </c>
      <c r="E1844" s="341">
        <v>457</v>
      </c>
      <c r="F1844" s="341">
        <v>425</v>
      </c>
      <c r="G1844" s="341">
        <v>457</v>
      </c>
      <c r="H1844" s="341">
        <v>457</v>
      </c>
      <c r="I1844" s="342">
        <v>425</v>
      </c>
      <c r="J1844" s="340">
        <v>6</v>
      </c>
      <c r="K1844" s="341">
        <v>11</v>
      </c>
      <c r="L1844" s="341">
        <v>0</v>
      </c>
      <c r="M1844" s="341">
        <v>0</v>
      </c>
      <c r="N1844" s="340">
        <v>425</v>
      </c>
      <c r="O1844" s="341">
        <v>425</v>
      </c>
      <c r="P1844" s="341">
        <v>425</v>
      </c>
      <c r="Q1844" s="341">
        <v>457</v>
      </c>
      <c r="R1844" s="341">
        <v>457</v>
      </c>
      <c r="S1844" s="341">
        <v>457</v>
      </c>
      <c r="T1844" s="341">
        <v>457</v>
      </c>
      <c r="U1844" s="341">
        <v>457</v>
      </c>
      <c r="V1844" s="341">
        <v>457</v>
      </c>
      <c r="W1844" s="344">
        <v>25</v>
      </c>
      <c r="X1844" s="383">
        <v>28</v>
      </c>
      <c r="Y1844" s="384">
        <v>0</v>
      </c>
      <c r="Z1844" s="384">
        <v>0</v>
      </c>
      <c r="AA1844" s="384">
        <v>0</v>
      </c>
      <c r="AB1844" s="346">
        <v>0</v>
      </c>
      <c r="AC1844" s="385">
        <v>0</v>
      </c>
      <c r="AD1844" s="385">
        <v>22</v>
      </c>
      <c r="AE1844" s="346">
        <v>0</v>
      </c>
      <c r="AF1844" s="200">
        <v>0</v>
      </c>
      <c r="AG1844" s="333" t="s">
        <v>3972</v>
      </c>
      <c r="AH1844" s="386" t="s">
        <v>2538</v>
      </c>
      <c r="AI1844" s="387" t="s">
        <v>5940</v>
      </c>
      <c r="AJ1844" s="386">
        <v>12</v>
      </c>
      <c r="AK1844" s="390">
        <v>36</v>
      </c>
      <c r="AL1844" s="333">
        <v>18</v>
      </c>
      <c r="AM1844" s="333">
        <v>4.9770326967592595</v>
      </c>
      <c r="AN1844" s="440">
        <v>36.62166666666667</v>
      </c>
      <c r="AO1844" s="389">
        <v>15.291666666666668</v>
      </c>
      <c r="AP1844" s="390">
        <v>4.5</v>
      </c>
      <c r="AQ1844" s="387">
        <v>2</v>
      </c>
      <c r="AR1844" s="387">
        <v>1</v>
      </c>
      <c r="AS1844" s="387">
        <v>0</v>
      </c>
      <c r="AT1844" s="387">
        <v>0</v>
      </c>
      <c r="AU1844" s="387">
        <v>0</v>
      </c>
      <c r="AV1844" s="387">
        <v>2</v>
      </c>
      <c r="AW1844" s="350">
        <v>1</v>
      </c>
      <c r="AX1844" s="391">
        <v>1</v>
      </c>
      <c r="AY1844" s="83">
        <v>14</v>
      </c>
      <c r="AZ1844" s="5">
        <v>0</v>
      </c>
      <c r="BA1844" s="5" t="s">
        <v>3612</v>
      </c>
      <c r="BB1844" s="5" t="s">
        <v>3612</v>
      </c>
      <c r="BC1844" s="5" t="s">
        <v>1537</v>
      </c>
      <c r="BD1844" s="4" t="s">
        <v>3612</v>
      </c>
      <c r="BE1844" s="5">
        <v>0</v>
      </c>
      <c r="BF1844" s="5">
        <v>0</v>
      </c>
      <c r="BG1844" s="5">
        <v>1</v>
      </c>
      <c r="BH1844" s="354" t="s">
        <v>1537</v>
      </c>
      <c r="BI1844" s="289"/>
      <c r="BJ1844" s="297">
        <v>6</v>
      </c>
      <c r="BK1844" s="297">
        <v>0</v>
      </c>
    </row>
    <row r="1845" spans="1:63" x14ac:dyDescent="0.2">
      <c r="A1845" s="293" t="s">
        <v>3974</v>
      </c>
      <c r="B1845" s="288" t="s">
        <v>3975</v>
      </c>
      <c r="C1845" s="340">
        <v>369</v>
      </c>
      <c r="D1845" s="341">
        <v>369</v>
      </c>
      <c r="E1845" s="341">
        <v>369</v>
      </c>
      <c r="F1845" s="341">
        <v>369</v>
      </c>
      <c r="G1845" s="341">
        <v>369</v>
      </c>
      <c r="H1845" s="341">
        <v>369</v>
      </c>
      <c r="I1845" s="342">
        <v>369</v>
      </c>
      <c r="J1845" s="340">
        <v>0</v>
      </c>
      <c r="K1845" s="341">
        <v>0</v>
      </c>
      <c r="L1845" s="341">
        <v>0</v>
      </c>
      <c r="M1845" s="341">
        <v>0</v>
      </c>
      <c r="N1845" s="340">
        <v>390</v>
      </c>
      <c r="O1845" s="341">
        <v>390</v>
      </c>
      <c r="P1845" s="341">
        <v>390</v>
      </c>
      <c r="Q1845" s="343">
        <v>390</v>
      </c>
      <c r="R1845" s="344">
        <v>390</v>
      </c>
      <c r="S1845" s="344">
        <v>390</v>
      </c>
      <c r="T1845" s="344">
        <v>390</v>
      </c>
      <c r="U1845" s="344">
        <v>390</v>
      </c>
      <c r="V1845" s="344">
        <v>390</v>
      </c>
      <c r="W1845" s="344">
        <v>0</v>
      </c>
      <c r="X1845" s="383">
        <v>0</v>
      </c>
      <c r="Y1845" s="384">
        <v>0.12</v>
      </c>
      <c r="Z1845" s="384">
        <v>0.25</v>
      </c>
      <c r="AA1845" s="384">
        <v>0.25</v>
      </c>
      <c r="AB1845" s="346">
        <v>0</v>
      </c>
      <c r="AC1845" s="385">
        <v>0</v>
      </c>
      <c r="AD1845" s="385">
        <v>0</v>
      </c>
      <c r="AE1845" s="346">
        <v>0</v>
      </c>
      <c r="AF1845" s="200">
        <v>0</v>
      </c>
      <c r="AG1845" s="333" t="s">
        <v>1520</v>
      </c>
      <c r="AH1845" s="386" t="s">
        <v>3936</v>
      </c>
      <c r="AI1845" s="387" t="s">
        <v>3937</v>
      </c>
      <c r="AJ1845" s="386">
        <v>0.5</v>
      </c>
      <c r="AK1845" s="390">
        <v>15</v>
      </c>
      <c r="AL1845" s="333">
        <v>30</v>
      </c>
      <c r="AM1845" s="333">
        <v>0.5</v>
      </c>
      <c r="AN1845" s="440">
        <v>2</v>
      </c>
      <c r="AO1845" s="389">
        <v>0</v>
      </c>
      <c r="AP1845" s="390"/>
      <c r="AQ1845" s="387"/>
      <c r="AR1845" s="387"/>
      <c r="AS1845" s="387"/>
      <c r="AT1845" s="387"/>
      <c r="AU1845" s="387"/>
      <c r="AV1845" s="387"/>
      <c r="AW1845" s="350">
        <v>0.22</v>
      </c>
      <c r="AX1845" s="391">
        <v>0</v>
      </c>
      <c r="AY1845" s="83">
        <v>0</v>
      </c>
      <c r="AZ1845" s="5">
        <v>0</v>
      </c>
      <c r="BA1845" s="5" t="s">
        <v>1537</v>
      </c>
      <c r="BB1845" s="5" t="s">
        <v>1537</v>
      </c>
      <c r="BC1845" s="5" t="s">
        <v>1537</v>
      </c>
      <c r="BD1845" s="4" t="s">
        <v>3612</v>
      </c>
      <c r="BG1845" s="5">
        <v>0</v>
      </c>
      <c r="BH1845" s="354" t="s">
        <v>3612</v>
      </c>
      <c r="BI1845" s="289"/>
      <c r="BJ1845" s="297">
        <v>0</v>
      </c>
      <c r="BK1845" s="297">
        <v>0</v>
      </c>
    </row>
    <row r="1846" spans="1:63" x14ac:dyDescent="0.2">
      <c r="A1846" s="293" t="s">
        <v>3976</v>
      </c>
      <c r="B1846" s="288" t="s">
        <v>3977</v>
      </c>
      <c r="C1846" s="340">
        <v>374</v>
      </c>
      <c r="D1846" s="341">
        <v>374</v>
      </c>
      <c r="E1846" s="341">
        <v>374</v>
      </c>
      <c r="F1846" s="341">
        <v>374</v>
      </c>
      <c r="G1846" s="341">
        <v>374</v>
      </c>
      <c r="H1846" s="341">
        <v>374</v>
      </c>
      <c r="I1846" s="342">
        <v>374</v>
      </c>
      <c r="J1846" s="340">
        <v>0</v>
      </c>
      <c r="K1846" s="341">
        <v>0</v>
      </c>
      <c r="L1846" s="341">
        <v>0</v>
      </c>
      <c r="M1846" s="341">
        <v>0</v>
      </c>
      <c r="N1846" s="340">
        <v>395</v>
      </c>
      <c r="O1846" s="341">
        <v>395</v>
      </c>
      <c r="P1846" s="341">
        <v>395</v>
      </c>
      <c r="Q1846" s="343">
        <v>395</v>
      </c>
      <c r="R1846" s="344">
        <v>395</v>
      </c>
      <c r="S1846" s="344">
        <v>395</v>
      </c>
      <c r="T1846" s="344">
        <v>395</v>
      </c>
      <c r="U1846" s="344">
        <v>395</v>
      </c>
      <c r="V1846" s="344">
        <v>395</v>
      </c>
      <c r="W1846" s="344">
        <v>0</v>
      </c>
      <c r="X1846" s="383">
        <v>0</v>
      </c>
      <c r="Y1846" s="384">
        <v>0.12</v>
      </c>
      <c r="Z1846" s="384">
        <v>0.25</v>
      </c>
      <c r="AA1846" s="384">
        <v>0.25</v>
      </c>
      <c r="AB1846" s="346">
        <v>0</v>
      </c>
      <c r="AC1846" s="385">
        <v>0</v>
      </c>
      <c r="AD1846" s="385">
        <v>0</v>
      </c>
      <c r="AE1846" s="346">
        <v>0</v>
      </c>
      <c r="AF1846" s="200">
        <v>0</v>
      </c>
      <c r="AG1846" s="333" t="s">
        <v>1520</v>
      </c>
      <c r="AH1846" s="386" t="s">
        <v>3936</v>
      </c>
      <c r="AI1846" s="387" t="s">
        <v>3937</v>
      </c>
      <c r="AJ1846" s="386">
        <v>0.5</v>
      </c>
      <c r="AK1846" s="390">
        <v>15</v>
      </c>
      <c r="AL1846" s="333">
        <v>36</v>
      </c>
      <c r="AM1846" s="333">
        <v>0.5</v>
      </c>
      <c r="AN1846" s="440">
        <v>2</v>
      </c>
      <c r="AO1846" s="389">
        <v>0</v>
      </c>
      <c r="AP1846" s="390"/>
      <c r="AQ1846" s="387"/>
      <c r="AR1846" s="387"/>
      <c r="AS1846" s="387"/>
      <c r="AT1846" s="387"/>
      <c r="AU1846" s="387"/>
      <c r="AV1846" s="387"/>
      <c r="AW1846" s="350">
        <v>0.22</v>
      </c>
      <c r="AX1846" s="391">
        <v>0</v>
      </c>
      <c r="AY1846" s="83">
        <v>0</v>
      </c>
      <c r="AZ1846" s="5">
        <v>0</v>
      </c>
      <c r="BA1846" s="5" t="s">
        <v>1537</v>
      </c>
      <c r="BB1846" s="5" t="s">
        <v>1537</v>
      </c>
      <c r="BC1846" s="5" t="s">
        <v>1537</v>
      </c>
      <c r="BD1846" s="4" t="s">
        <v>3612</v>
      </c>
      <c r="BG1846" s="5">
        <v>0</v>
      </c>
      <c r="BH1846" s="354" t="s">
        <v>3612</v>
      </c>
      <c r="BI1846" s="289"/>
      <c r="BJ1846" s="297">
        <v>0</v>
      </c>
      <c r="BK1846" s="297">
        <v>0</v>
      </c>
    </row>
    <row r="1847" spans="1:63" x14ac:dyDescent="0.2">
      <c r="A1847" s="293" t="s">
        <v>5424</v>
      </c>
      <c r="B1847" s="288" t="s">
        <v>5425</v>
      </c>
      <c r="C1847" s="340">
        <v>377</v>
      </c>
      <c r="D1847" s="341">
        <v>377</v>
      </c>
      <c r="E1847" s="341">
        <v>377</v>
      </c>
      <c r="F1847" s="341">
        <v>377</v>
      </c>
      <c r="G1847" s="341">
        <v>377</v>
      </c>
      <c r="H1847" s="341">
        <v>377</v>
      </c>
      <c r="I1847" s="342">
        <v>377</v>
      </c>
      <c r="J1847" s="340">
        <v>0</v>
      </c>
      <c r="K1847" s="341">
        <v>0</v>
      </c>
      <c r="L1847" s="341">
        <v>0</v>
      </c>
      <c r="M1847" s="341">
        <v>0</v>
      </c>
      <c r="N1847" s="340">
        <v>398</v>
      </c>
      <c r="O1847" s="341">
        <v>398</v>
      </c>
      <c r="P1847" s="341">
        <v>398</v>
      </c>
      <c r="Q1847" s="343">
        <v>398</v>
      </c>
      <c r="R1847" s="344">
        <v>398</v>
      </c>
      <c r="S1847" s="344">
        <v>398</v>
      </c>
      <c r="T1847" s="344">
        <v>398</v>
      </c>
      <c r="U1847" s="344">
        <v>398</v>
      </c>
      <c r="V1847" s="344">
        <v>398</v>
      </c>
      <c r="W1847" s="344">
        <v>0</v>
      </c>
      <c r="X1847" s="383">
        <v>0</v>
      </c>
      <c r="Y1847" s="384">
        <v>0.12</v>
      </c>
      <c r="Z1847" s="384">
        <v>0.25</v>
      </c>
      <c r="AA1847" s="384">
        <v>0.25</v>
      </c>
      <c r="AB1847" s="346">
        <v>0</v>
      </c>
      <c r="AC1847" s="385">
        <v>0</v>
      </c>
      <c r="AD1847" s="385">
        <v>0</v>
      </c>
      <c r="AE1847" s="346">
        <v>0</v>
      </c>
      <c r="AF1847" s="200">
        <v>0</v>
      </c>
      <c r="AG1847" s="333" t="s">
        <v>1520</v>
      </c>
      <c r="AH1847" s="386" t="s">
        <v>3936</v>
      </c>
      <c r="AI1847" s="387" t="s">
        <v>3937</v>
      </c>
      <c r="AJ1847" s="386">
        <v>0.75</v>
      </c>
      <c r="AK1847" s="390">
        <v>15</v>
      </c>
      <c r="AL1847" s="333">
        <v>39</v>
      </c>
      <c r="AM1847" s="333">
        <v>0.5</v>
      </c>
      <c r="AN1847" s="440">
        <v>2</v>
      </c>
      <c r="AO1847" s="389">
        <v>0</v>
      </c>
      <c r="AP1847" s="390"/>
      <c r="AQ1847" s="387"/>
      <c r="AR1847" s="387"/>
      <c r="AS1847" s="387"/>
      <c r="AT1847" s="387"/>
      <c r="AU1847" s="387"/>
      <c r="AV1847" s="387"/>
      <c r="AW1847" s="350">
        <v>0.22</v>
      </c>
      <c r="AX1847" s="391">
        <v>0</v>
      </c>
      <c r="AY1847" s="83">
        <v>0</v>
      </c>
      <c r="AZ1847" s="5">
        <v>0</v>
      </c>
      <c r="BA1847" s="5" t="s">
        <v>1537</v>
      </c>
      <c r="BB1847" s="5" t="s">
        <v>1537</v>
      </c>
      <c r="BC1847" s="5" t="s">
        <v>1537</v>
      </c>
      <c r="BD1847" s="4" t="s">
        <v>3612</v>
      </c>
      <c r="BG1847" s="5">
        <v>0</v>
      </c>
      <c r="BH1847" s="354" t="s">
        <v>3612</v>
      </c>
      <c r="BI1847" s="289"/>
      <c r="BJ1847" s="297">
        <v>0</v>
      </c>
      <c r="BK1847" s="297">
        <v>0</v>
      </c>
    </row>
    <row r="1848" spans="1:63" x14ac:dyDescent="0.2">
      <c r="A1848" s="293" t="s">
        <v>3978</v>
      </c>
      <c r="B1848" s="288" t="s">
        <v>3979</v>
      </c>
      <c r="C1848" s="340">
        <v>379</v>
      </c>
      <c r="D1848" s="341">
        <v>379</v>
      </c>
      <c r="E1848" s="341">
        <v>379</v>
      </c>
      <c r="F1848" s="341">
        <v>379</v>
      </c>
      <c r="G1848" s="341">
        <v>379</v>
      </c>
      <c r="H1848" s="341">
        <v>379</v>
      </c>
      <c r="I1848" s="342">
        <v>379</v>
      </c>
      <c r="J1848" s="340">
        <v>0</v>
      </c>
      <c r="K1848" s="341">
        <v>0</v>
      </c>
      <c r="L1848" s="341">
        <v>0</v>
      </c>
      <c r="M1848" s="341">
        <v>0</v>
      </c>
      <c r="N1848" s="340">
        <v>400</v>
      </c>
      <c r="O1848" s="341">
        <v>400</v>
      </c>
      <c r="P1848" s="341">
        <v>400</v>
      </c>
      <c r="Q1848" s="343">
        <v>400</v>
      </c>
      <c r="R1848" s="344">
        <v>400</v>
      </c>
      <c r="S1848" s="344">
        <v>400</v>
      </c>
      <c r="T1848" s="344">
        <v>400</v>
      </c>
      <c r="U1848" s="344">
        <v>400</v>
      </c>
      <c r="V1848" s="344">
        <v>400</v>
      </c>
      <c r="W1848" s="344">
        <v>0</v>
      </c>
      <c r="X1848" s="383">
        <v>0</v>
      </c>
      <c r="Y1848" s="384">
        <v>0.12</v>
      </c>
      <c r="Z1848" s="384">
        <v>0.25</v>
      </c>
      <c r="AA1848" s="384">
        <v>0.25</v>
      </c>
      <c r="AB1848" s="346">
        <v>0</v>
      </c>
      <c r="AC1848" s="385">
        <v>0</v>
      </c>
      <c r="AD1848" s="385">
        <v>0</v>
      </c>
      <c r="AE1848" s="346">
        <v>0</v>
      </c>
      <c r="AF1848" s="200">
        <v>0</v>
      </c>
      <c r="AG1848" s="333" t="s">
        <v>1520</v>
      </c>
      <c r="AH1848" s="386" t="s">
        <v>3936</v>
      </c>
      <c r="AI1848" s="387" t="s">
        <v>3937</v>
      </c>
      <c r="AJ1848" s="386">
        <v>0.5</v>
      </c>
      <c r="AK1848" s="390">
        <v>15</v>
      </c>
      <c r="AL1848" s="333">
        <v>42</v>
      </c>
      <c r="AM1848" s="333">
        <v>0.5</v>
      </c>
      <c r="AN1848" s="440">
        <v>2</v>
      </c>
      <c r="AO1848" s="389">
        <v>0</v>
      </c>
      <c r="AP1848" s="390"/>
      <c r="AQ1848" s="387"/>
      <c r="AR1848" s="387"/>
      <c r="AS1848" s="387"/>
      <c r="AT1848" s="387"/>
      <c r="AU1848" s="387"/>
      <c r="AV1848" s="387"/>
      <c r="AW1848" s="350">
        <v>0.22</v>
      </c>
      <c r="AX1848" s="391">
        <v>0</v>
      </c>
      <c r="AY1848" s="83">
        <v>0</v>
      </c>
      <c r="AZ1848" s="5">
        <v>0</v>
      </c>
      <c r="BA1848" s="5" t="s">
        <v>1537</v>
      </c>
      <c r="BB1848" s="5" t="s">
        <v>1537</v>
      </c>
      <c r="BC1848" s="5" t="s">
        <v>1537</v>
      </c>
      <c r="BD1848" s="4" t="s">
        <v>3612</v>
      </c>
      <c r="BG1848" s="5">
        <v>0</v>
      </c>
      <c r="BH1848" s="354" t="s">
        <v>3612</v>
      </c>
      <c r="BI1848" s="289"/>
      <c r="BJ1848" s="297">
        <v>0</v>
      </c>
      <c r="BK1848" s="297">
        <v>0</v>
      </c>
    </row>
    <row r="1849" spans="1:63" x14ac:dyDescent="0.2">
      <c r="A1849" s="293" t="s">
        <v>3980</v>
      </c>
      <c r="B1849" s="288" t="s">
        <v>3981</v>
      </c>
      <c r="C1849" s="340">
        <v>384</v>
      </c>
      <c r="D1849" s="341">
        <v>384</v>
      </c>
      <c r="E1849" s="341">
        <v>384</v>
      </c>
      <c r="F1849" s="341">
        <v>384</v>
      </c>
      <c r="G1849" s="341">
        <v>384</v>
      </c>
      <c r="H1849" s="341">
        <v>384</v>
      </c>
      <c r="I1849" s="342">
        <v>384</v>
      </c>
      <c r="J1849" s="340">
        <v>0</v>
      </c>
      <c r="K1849" s="341">
        <v>0</v>
      </c>
      <c r="L1849" s="341">
        <v>0</v>
      </c>
      <c r="M1849" s="341">
        <v>0</v>
      </c>
      <c r="N1849" s="340">
        <v>405</v>
      </c>
      <c r="O1849" s="341">
        <v>405</v>
      </c>
      <c r="P1849" s="341">
        <v>405</v>
      </c>
      <c r="Q1849" s="343">
        <v>405</v>
      </c>
      <c r="R1849" s="344">
        <v>405</v>
      </c>
      <c r="S1849" s="344">
        <v>405</v>
      </c>
      <c r="T1849" s="344">
        <v>405</v>
      </c>
      <c r="U1849" s="344">
        <v>405</v>
      </c>
      <c r="V1849" s="344">
        <v>405</v>
      </c>
      <c r="W1849" s="344">
        <v>0</v>
      </c>
      <c r="X1849" s="383">
        <v>0</v>
      </c>
      <c r="Y1849" s="384">
        <v>0.12</v>
      </c>
      <c r="Z1849" s="384">
        <v>0.25</v>
      </c>
      <c r="AA1849" s="384">
        <v>0.25</v>
      </c>
      <c r="AB1849" s="346">
        <v>0</v>
      </c>
      <c r="AC1849" s="385">
        <v>0</v>
      </c>
      <c r="AD1849" s="385">
        <v>0</v>
      </c>
      <c r="AE1849" s="346">
        <v>0</v>
      </c>
      <c r="AF1849" s="200">
        <v>0</v>
      </c>
      <c r="AG1849" s="333" t="s">
        <v>1520</v>
      </c>
      <c r="AH1849" s="386" t="s">
        <v>3936</v>
      </c>
      <c r="AI1849" s="387" t="s">
        <v>3937</v>
      </c>
      <c r="AJ1849" s="386">
        <v>0.5</v>
      </c>
      <c r="AK1849" s="390">
        <v>18</v>
      </c>
      <c r="AL1849" s="333">
        <v>30</v>
      </c>
      <c r="AM1849" s="333">
        <v>0.5</v>
      </c>
      <c r="AN1849" s="440">
        <v>2</v>
      </c>
      <c r="AO1849" s="389">
        <v>0</v>
      </c>
      <c r="AP1849" s="390"/>
      <c r="AQ1849" s="387"/>
      <c r="AR1849" s="387"/>
      <c r="AS1849" s="387"/>
      <c r="AT1849" s="387"/>
      <c r="AU1849" s="387"/>
      <c r="AV1849" s="387"/>
      <c r="AW1849" s="350">
        <v>0.22</v>
      </c>
      <c r="AX1849" s="391">
        <v>0</v>
      </c>
      <c r="AY1849" s="83">
        <v>0</v>
      </c>
      <c r="AZ1849" s="5">
        <v>0</v>
      </c>
      <c r="BA1849" s="5" t="s">
        <v>1537</v>
      </c>
      <c r="BB1849" s="5" t="s">
        <v>1537</v>
      </c>
      <c r="BC1849" s="5" t="s">
        <v>1537</v>
      </c>
      <c r="BD1849" s="4" t="s">
        <v>3612</v>
      </c>
      <c r="BG1849" s="5">
        <v>0</v>
      </c>
      <c r="BH1849" s="354" t="s">
        <v>3612</v>
      </c>
      <c r="BI1849" s="289"/>
      <c r="BJ1849" s="297">
        <v>0</v>
      </c>
      <c r="BK1849" s="297">
        <v>0</v>
      </c>
    </row>
    <row r="1850" spans="1:63" x14ac:dyDescent="0.2">
      <c r="A1850" s="293" t="s">
        <v>3982</v>
      </c>
      <c r="B1850" s="288" t="s">
        <v>3983</v>
      </c>
      <c r="C1850" s="340">
        <v>390</v>
      </c>
      <c r="D1850" s="341">
        <v>390</v>
      </c>
      <c r="E1850" s="341">
        <v>390</v>
      </c>
      <c r="F1850" s="341">
        <v>390</v>
      </c>
      <c r="G1850" s="341">
        <v>390</v>
      </c>
      <c r="H1850" s="341">
        <v>390</v>
      </c>
      <c r="I1850" s="342">
        <v>390</v>
      </c>
      <c r="J1850" s="340">
        <v>0</v>
      </c>
      <c r="K1850" s="341">
        <v>0</v>
      </c>
      <c r="L1850" s="341">
        <v>0</v>
      </c>
      <c r="M1850" s="341">
        <v>0</v>
      </c>
      <c r="N1850" s="340">
        <v>410</v>
      </c>
      <c r="O1850" s="341">
        <v>410</v>
      </c>
      <c r="P1850" s="341">
        <v>410</v>
      </c>
      <c r="Q1850" s="343">
        <v>410</v>
      </c>
      <c r="R1850" s="344">
        <v>410</v>
      </c>
      <c r="S1850" s="344">
        <v>410</v>
      </c>
      <c r="T1850" s="344">
        <v>410</v>
      </c>
      <c r="U1850" s="344">
        <v>410</v>
      </c>
      <c r="V1850" s="344">
        <v>410</v>
      </c>
      <c r="W1850" s="344">
        <v>0</v>
      </c>
      <c r="X1850" s="383">
        <v>0</v>
      </c>
      <c r="Y1850" s="384">
        <v>0.12</v>
      </c>
      <c r="Z1850" s="384">
        <v>0.25</v>
      </c>
      <c r="AA1850" s="384">
        <v>0.25</v>
      </c>
      <c r="AB1850" s="346">
        <v>0</v>
      </c>
      <c r="AC1850" s="385">
        <v>0</v>
      </c>
      <c r="AD1850" s="385">
        <v>0</v>
      </c>
      <c r="AE1850" s="346">
        <v>0</v>
      </c>
      <c r="AF1850" s="200">
        <v>0</v>
      </c>
      <c r="AG1850" s="333" t="s">
        <v>1520</v>
      </c>
      <c r="AH1850" s="386" t="s">
        <v>3936</v>
      </c>
      <c r="AI1850" s="387" t="s">
        <v>3937</v>
      </c>
      <c r="AJ1850" s="386">
        <v>0.5</v>
      </c>
      <c r="AK1850" s="390">
        <v>18</v>
      </c>
      <c r="AL1850" s="333">
        <v>36</v>
      </c>
      <c r="AM1850" s="333">
        <v>0.5</v>
      </c>
      <c r="AN1850" s="440">
        <v>2</v>
      </c>
      <c r="AO1850" s="389">
        <v>0</v>
      </c>
      <c r="AP1850" s="390"/>
      <c r="AQ1850" s="387"/>
      <c r="AR1850" s="387"/>
      <c r="AS1850" s="387"/>
      <c r="AT1850" s="387"/>
      <c r="AU1850" s="387"/>
      <c r="AV1850" s="387"/>
      <c r="AW1850" s="350">
        <v>0.22</v>
      </c>
      <c r="AX1850" s="391">
        <v>0</v>
      </c>
      <c r="AY1850" s="83">
        <v>0</v>
      </c>
      <c r="AZ1850" s="5">
        <v>0</v>
      </c>
      <c r="BA1850" s="5" t="s">
        <v>1537</v>
      </c>
      <c r="BB1850" s="5" t="s">
        <v>1537</v>
      </c>
      <c r="BC1850" s="5" t="s">
        <v>1537</v>
      </c>
      <c r="BD1850" s="4" t="s">
        <v>3612</v>
      </c>
      <c r="BG1850" s="5">
        <v>0</v>
      </c>
      <c r="BH1850" s="354" t="s">
        <v>3612</v>
      </c>
      <c r="BI1850" s="289"/>
      <c r="BJ1850" s="297">
        <v>0</v>
      </c>
      <c r="BK1850" s="297">
        <v>0</v>
      </c>
    </row>
    <row r="1851" spans="1:63" x14ac:dyDescent="0.2">
      <c r="A1851" s="293" t="s">
        <v>5426</v>
      </c>
      <c r="B1851" s="288" t="s">
        <v>5427</v>
      </c>
      <c r="C1851" s="340">
        <v>398</v>
      </c>
      <c r="D1851" s="341">
        <v>398</v>
      </c>
      <c r="E1851" s="341">
        <v>398</v>
      </c>
      <c r="F1851" s="341">
        <v>398</v>
      </c>
      <c r="G1851" s="341">
        <v>398</v>
      </c>
      <c r="H1851" s="341">
        <v>398</v>
      </c>
      <c r="I1851" s="342">
        <v>398</v>
      </c>
      <c r="J1851" s="340">
        <v>0</v>
      </c>
      <c r="K1851" s="341">
        <v>0</v>
      </c>
      <c r="L1851" s="341">
        <v>0</v>
      </c>
      <c r="M1851" s="341">
        <v>0</v>
      </c>
      <c r="N1851" s="340">
        <v>413</v>
      </c>
      <c r="O1851" s="341">
        <v>413</v>
      </c>
      <c r="P1851" s="341">
        <v>413</v>
      </c>
      <c r="Q1851" s="343">
        <v>413</v>
      </c>
      <c r="R1851" s="344">
        <v>413</v>
      </c>
      <c r="S1851" s="344">
        <v>413</v>
      </c>
      <c r="T1851" s="344">
        <v>413</v>
      </c>
      <c r="U1851" s="344">
        <v>413</v>
      </c>
      <c r="V1851" s="344">
        <v>413</v>
      </c>
      <c r="W1851" s="344">
        <v>0</v>
      </c>
      <c r="X1851" s="383">
        <v>0</v>
      </c>
      <c r="Y1851" s="384">
        <v>0.12</v>
      </c>
      <c r="Z1851" s="384">
        <v>0.25</v>
      </c>
      <c r="AA1851" s="384">
        <v>0.25</v>
      </c>
      <c r="AB1851" s="346">
        <v>0</v>
      </c>
      <c r="AC1851" s="385">
        <v>0</v>
      </c>
      <c r="AD1851" s="385">
        <v>0</v>
      </c>
      <c r="AE1851" s="346">
        <v>0</v>
      </c>
      <c r="AF1851" s="200">
        <v>0</v>
      </c>
      <c r="AG1851" s="333" t="s">
        <v>1520</v>
      </c>
      <c r="AH1851" s="386" t="s">
        <v>3936</v>
      </c>
      <c r="AI1851" s="387" t="s">
        <v>3937</v>
      </c>
      <c r="AJ1851" s="386">
        <v>0.75</v>
      </c>
      <c r="AK1851" s="390">
        <v>18</v>
      </c>
      <c r="AL1851" s="333">
        <v>39</v>
      </c>
      <c r="AM1851" s="333">
        <v>0.5</v>
      </c>
      <c r="AN1851" s="440">
        <v>2</v>
      </c>
      <c r="AO1851" s="389">
        <v>0</v>
      </c>
      <c r="AP1851" s="390"/>
      <c r="AQ1851" s="387"/>
      <c r="AR1851" s="387"/>
      <c r="AS1851" s="387"/>
      <c r="AT1851" s="387"/>
      <c r="AU1851" s="387"/>
      <c r="AV1851" s="387"/>
      <c r="AW1851" s="350">
        <v>0.22</v>
      </c>
      <c r="AX1851" s="391">
        <v>0</v>
      </c>
      <c r="AY1851" s="83">
        <v>0</v>
      </c>
      <c r="AZ1851" s="5">
        <v>0</v>
      </c>
      <c r="BA1851" s="5" t="s">
        <v>1537</v>
      </c>
      <c r="BB1851" s="5" t="s">
        <v>1537</v>
      </c>
      <c r="BC1851" s="5" t="s">
        <v>1537</v>
      </c>
      <c r="BD1851" s="4" t="s">
        <v>3612</v>
      </c>
      <c r="BG1851" s="5">
        <v>0</v>
      </c>
      <c r="BH1851" s="354" t="s">
        <v>3612</v>
      </c>
      <c r="BI1851" s="289"/>
      <c r="BJ1851" s="297">
        <v>0</v>
      </c>
      <c r="BK1851" s="297">
        <v>0</v>
      </c>
    </row>
    <row r="1852" spans="1:63" x14ac:dyDescent="0.2">
      <c r="A1852" s="293" t="s">
        <v>3984</v>
      </c>
      <c r="B1852" s="288" t="s">
        <v>3985</v>
      </c>
      <c r="C1852" s="340">
        <v>400</v>
      </c>
      <c r="D1852" s="341">
        <v>400</v>
      </c>
      <c r="E1852" s="341">
        <v>400</v>
      </c>
      <c r="F1852" s="341">
        <v>400</v>
      </c>
      <c r="G1852" s="341">
        <v>400</v>
      </c>
      <c r="H1852" s="341">
        <v>400</v>
      </c>
      <c r="I1852" s="342">
        <v>400</v>
      </c>
      <c r="J1852" s="340">
        <v>0</v>
      </c>
      <c r="K1852" s="341">
        <v>0</v>
      </c>
      <c r="L1852" s="341">
        <v>0</v>
      </c>
      <c r="M1852" s="341">
        <v>0</v>
      </c>
      <c r="N1852" s="340">
        <v>415</v>
      </c>
      <c r="O1852" s="341">
        <v>415</v>
      </c>
      <c r="P1852" s="341">
        <v>415</v>
      </c>
      <c r="Q1852" s="343">
        <v>415</v>
      </c>
      <c r="R1852" s="344">
        <v>415</v>
      </c>
      <c r="S1852" s="344">
        <v>415</v>
      </c>
      <c r="T1852" s="344">
        <v>415</v>
      </c>
      <c r="U1852" s="344">
        <v>415</v>
      </c>
      <c r="V1852" s="344">
        <v>415</v>
      </c>
      <c r="W1852" s="344">
        <v>0</v>
      </c>
      <c r="X1852" s="383">
        <v>0</v>
      </c>
      <c r="Y1852" s="384">
        <v>0.12</v>
      </c>
      <c r="Z1852" s="384">
        <v>0.25</v>
      </c>
      <c r="AA1852" s="384">
        <v>0.25</v>
      </c>
      <c r="AB1852" s="346">
        <v>0</v>
      </c>
      <c r="AC1852" s="385">
        <v>0</v>
      </c>
      <c r="AD1852" s="385">
        <v>0</v>
      </c>
      <c r="AE1852" s="385">
        <v>0</v>
      </c>
      <c r="AF1852" s="200">
        <v>0</v>
      </c>
      <c r="AG1852" s="333" t="s">
        <v>1520</v>
      </c>
      <c r="AH1852" s="386" t="s">
        <v>3936</v>
      </c>
      <c r="AI1852" s="387" t="s">
        <v>3937</v>
      </c>
      <c r="AJ1852" s="386">
        <v>0.5</v>
      </c>
      <c r="AK1852" s="390">
        <v>18</v>
      </c>
      <c r="AL1852" s="333">
        <v>42</v>
      </c>
      <c r="AM1852" s="333">
        <v>0.5</v>
      </c>
      <c r="AN1852" s="440">
        <v>2</v>
      </c>
      <c r="AO1852" s="389">
        <v>0</v>
      </c>
      <c r="AP1852" s="390"/>
      <c r="AQ1852" s="387"/>
      <c r="AR1852" s="387"/>
      <c r="AS1852" s="387"/>
      <c r="AT1852" s="387"/>
      <c r="AU1852" s="387"/>
      <c r="AV1852" s="387"/>
      <c r="AW1852" s="350">
        <v>0.22</v>
      </c>
      <c r="AX1852" s="391">
        <v>0</v>
      </c>
      <c r="AY1852" s="83">
        <v>0</v>
      </c>
      <c r="AZ1852" s="5">
        <v>0</v>
      </c>
      <c r="BA1852" s="5" t="s">
        <v>1537</v>
      </c>
      <c r="BB1852" s="5" t="s">
        <v>1537</v>
      </c>
      <c r="BC1852" s="5" t="s">
        <v>1537</v>
      </c>
      <c r="BD1852" s="4" t="s">
        <v>3612</v>
      </c>
      <c r="BG1852" s="5">
        <v>0</v>
      </c>
      <c r="BH1852" s="354" t="s">
        <v>3612</v>
      </c>
      <c r="BI1852" s="289"/>
      <c r="BJ1852" s="297">
        <v>0</v>
      </c>
      <c r="BK1852" s="297">
        <v>0</v>
      </c>
    </row>
    <row r="1853" spans="1:63" x14ac:dyDescent="0.2">
      <c r="A1853" s="293" t="s">
        <v>586</v>
      </c>
      <c r="B1853" s="288" t="s">
        <v>2693</v>
      </c>
      <c r="C1853" s="340">
        <v>698</v>
      </c>
      <c r="D1853" s="341">
        <v>703</v>
      </c>
      <c r="E1853" s="341">
        <v>723</v>
      </c>
      <c r="F1853" s="341">
        <v>732</v>
      </c>
      <c r="G1853" s="341">
        <v>747</v>
      </c>
      <c r="H1853" s="341">
        <v>811</v>
      </c>
      <c r="I1853" s="342">
        <v>851</v>
      </c>
      <c r="J1853" s="340">
        <v>6</v>
      </c>
      <c r="K1853" s="341">
        <v>11</v>
      </c>
      <c r="L1853" s="341">
        <v>30</v>
      </c>
      <c r="M1853" s="341">
        <v>58</v>
      </c>
      <c r="N1853" s="340">
        <v>698</v>
      </c>
      <c r="O1853" s="341">
        <v>741</v>
      </c>
      <c r="P1853" s="341">
        <v>793</v>
      </c>
      <c r="Q1853" s="343">
        <v>741</v>
      </c>
      <c r="R1853" s="344">
        <v>793</v>
      </c>
      <c r="S1853" s="344">
        <v>871</v>
      </c>
      <c r="T1853" s="344">
        <v>845</v>
      </c>
      <c r="U1853" s="344">
        <v>905</v>
      </c>
      <c r="V1853" s="344">
        <v>905</v>
      </c>
      <c r="W1853" s="344">
        <v>25</v>
      </c>
      <c r="X1853" s="383">
        <v>28</v>
      </c>
      <c r="Y1853" s="384">
        <v>0.12</v>
      </c>
      <c r="Z1853" s="384">
        <v>0.25</v>
      </c>
      <c r="AA1853" s="384">
        <v>0.25</v>
      </c>
      <c r="AB1853" s="346">
        <v>0</v>
      </c>
      <c r="AC1853" s="385">
        <v>0</v>
      </c>
      <c r="AD1853" s="385">
        <v>0</v>
      </c>
      <c r="AE1853" s="385">
        <v>0</v>
      </c>
      <c r="AF1853" s="200">
        <v>0</v>
      </c>
      <c r="AG1853" s="333" t="s">
        <v>3972</v>
      </c>
      <c r="AH1853" s="386" t="s">
        <v>2538</v>
      </c>
      <c r="AI1853" s="387" t="s">
        <v>2692</v>
      </c>
      <c r="AJ1853" s="386">
        <v>12</v>
      </c>
      <c r="AK1853" s="390">
        <v>30</v>
      </c>
      <c r="AL1853" s="333">
        <v>15</v>
      </c>
      <c r="AM1853" s="333">
        <v>3.4705222800925926</v>
      </c>
      <c r="AN1853" s="440">
        <v>27.791666666666668</v>
      </c>
      <c r="AO1853" s="389">
        <v>12.416666666666668</v>
      </c>
      <c r="AP1853" s="390">
        <v>3.125</v>
      </c>
      <c r="AQ1853" s="387">
        <v>2</v>
      </c>
      <c r="AR1853" s="387">
        <v>1</v>
      </c>
      <c r="AS1853" s="387">
        <v>0</v>
      </c>
      <c r="AT1853" s="387">
        <v>0</v>
      </c>
      <c r="AU1853" s="387">
        <v>0</v>
      </c>
      <c r="AV1853" s="387">
        <v>0</v>
      </c>
      <c r="AW1853" s="350">
        <v>1</v>
      </c>
      <c r="AX1853" s="391">
        <v>1</v>
      </c>
      <c r="AY1853" s="83">
        <v>16</v>
      </c>
      <c r="AZ1853" s="5">
        <v>0</v>
      </c>
      <c r="BA1853" s="5" t="s">
        <v>1537</v>
      </c>
      <c r="BB1853" s="5" t="s">
        <v>1537</v>
      </c>
      <c r="BC1853" s="5" t="s">
        <v>1537</v>
      </c>
      <c r="BD1853" s="4" t="s">
        <v>3612</v>
      </c>
      <c r="BE1853" s="5">
        <v>0</v>
      </c>
      <c r="BF1853" s="5">
        <v>0</v>
      </c>
      <c r="BG1853" s="5">
        <v>1</v>
      </c>
      <c r="BH1853" s="354" t="s">
        <v>1537</v>
      </c>
      <c r="BI1853" s="289"/>
      <c r="BJ1853" s="297">
        <v>6</v>
      </c>
      <c r="BK1853" s="297">
        <v>75</v>
      </c>
    </row>
    <row r="1854" spans="1:63" x14ac:dyDescent="0.2">
      <c r="A1854" s="293" t="s">
        <v>599</v>
      </c>
      <c r="B1854" s="288" t="s">
        <v>2695</v>
      </c>
      <c r="C1854" s="340">
        <v>703</v>
      </c>
      <c r="D1854" s="341">
        <v>713</v>
      </c>
      <c r="E1854" s="341">
        <v>736</v>
      </c>
      <c r="F1854" s="341">
        <v>746</v>
      </c>
      <c r="G1854" s="341">
        <v>762</v>
      </c>
      <c r="H1854" s="341">
        <v>828</v>
      </c>
      <c r="I1854" s="342">
        <v>875</v>
      </c>
      <c r="J1854" s="340">
        <v>6</v>
      </c>
      <c r="K1854" s="341">
        <v>11</v>
      </c>
      <c r="L1854" s="341">
        <v>35</v>
      </c>
      <c r="M1854" s="341">
        <v>71</v>
      </c>
      <c r="N1854" s="340">
        <v>703</v>
      </c>
      <c r="O1854" s="341">
        <v>753</v>
      </c>
      <c r="P1854" s="341">
        <v>808</v>
      </c>
      <c r="Q1854" s="343">
        <v>753</v>
      </c>
      <c r="R1854" s="344">
        <v>808</v>
      </c>
      <c r="S1854" s="344">
        <v>886</v>
      </c>
      <c r="T1854" s="344">
        <v>876</v>
      </c>
      <c r="U1854" s="344">
        <v>918</v>
      </c>
      <c r="V1854" s="344">
        <v>918</v>
      </c>
      <c r="W1854" s="344">
        <v>25</v>
      </c>
      <c r="X1854" s="383">
        <v>28</v>
      </c>
      <c r="Y1854" s="384">
        <v>0.12</v>
      </c>
      <c r="Z1854" s="384">
        <v>0.25</v>
      </c>
      <c r="AA1854" s="384">
        <v>0.25</v>
      </c>
      <c r="AB1854" s="346">
        <v>0</v>
      </c>
      <c r="AC1854" s="385">
        <v>0</v>
      </c>
      <c r="AD1854" s="385">
        <v>0</v>
      </c>
      <c r="AE1854" s="385">
        <v>0</v>
      </c>
      <c r="AF1854" s="200">
        <v>0</v>
      </c>
      <c r="AG1854" s="333" t="s">
        <v>3972</v>
      </c>
      <c r="AH1854" s="386" t="s">
        <v>2538</v>
      </c>
      <c r="AI1854" s="387" t="s">
        <v>2692</v>
      </c>
      <c r="AJ1854" s="386">
        <v>12</v>
      </c>
      <c r="AK1854" s="390">
        <v>30</v>
      </c>
      <c r="AL1854" s="333">
        <v>18</v>
      </c>
      <c r="AM1854" s="333">
        <v>4.1532479745370372</v>
      </c>
      <c r="AN1854" s="440">
        <v>31.241666666666671</v>
      </c>
      <c r="AO1854" s="389">
        <v>13.541666666666668</v>
      </c>
      <c r="AP1854" s="390">
        <v>3.75</v>
      </c>
      <c r="AQ1854" s="387">
        <v>2</v>
      </c>
      <c r="AR1854" s="387">
        <v>1</v>
      </c>
      <c r="AS1854" s="387">
        <v>0</v>
      </c>
      <c r="AT1854" s="387">
        <v>0</v>
      </c>
      <c r="AU1854" s="387">
        <v>0</v>
      </c>
      <c r="AV1854" s="387">
        <v>0</v>
      </c>
      <c r="AW1854" s="350">
        <v>1</v>
      </c>
      <c r="AX1854" s="391">
        <v>1</v>
      </c>
      <c r="AY1854" s="83">
        <v>16</v>
      </c>
      <c r="AZ1854" s="5">
        <v>0</v>
      </c>
      <c r="BA1854" s="5" t="s">
        <v>1537</v>
      </c>
      <c r="BB1854" s="5" t="s">
        <v>1537</v>
      </c>
      <c r="BC1854" s="5" t="s">
        <v>1537</v>
      </c>
      <c r="BD1854" s="4" t="s">
        <v>3612</v>
      </c>
      <c r="BE1854" s="5">
        <v>0</v>
      </c>
      <c r="BF1854" s="5">
        <v>0</v>
      </c>
      <c r="BG1854" s="5">
        <v>1</v>
      </c>
      <c r="BH1854" s="354" t="s">
        <v>1537</v>
      </c>
      <c r="BI1854" s="289"/>
      <c r="BJ1854" s="297">
        <v>6</v>
      </c>
      <c r="BK1854" s="297">
        <v>77</v>
      </c>
    </row>
    <row r="1855" spans="1:63" x14ac:dyDescent="0.2">
      <c r="A1855" s="293" t="s">
        <v>587</v>
      </c>
      <c r="B1855" s="288" t="s">
        <v>2694</v>
      </c>
      <c r="C1855" s="340">
        <v>704</v>
      </c>
      <c r="D1855" s="341">
        <v>714</v>
      </c>
      <c r="E1855" s="341">
        <v>737</v>
      </c>
      <c r="F1855" s="341">
        <v>747</v>
      </c>
      <c r="G1855" s="341">
        <v>763</v>
      </c>
      <c r="H1855" s="341">
        <v>829</v>
      </c>
      <c r="I1855" s="342">
        <v>876</v>
      </c>
      <c r="J1855" s="340">
        <v>6</v>
      </c>
      <c r="K1855" s="341">
        <v>11</v>
      </c>
      <c r="L1855" s="341">
        <v>35</v>
      </c>
      <c r="M1855" s="341">
        <v>71</v>
      </c>
      <c r="N1855" s="340">
        <v>704</v>
      </c>
      <c r="O1855" s="341">
        <v>757</v>
      </c>
      <c r="P1855" s="341">
        <v>813</v>
      </c>
      <c r="Q1855" s="343">
        <v>757</v>
      </c>
      <c r="R1855" s="344">
        <v>813</v>
      </c>
      <c r="S1855" s="344">
        <v>890</v>
      </c>
      <c r="T1855" s="344">
        <v>879</v>
      </c>
      <c r="U1855" s="344">
        <v>926</v>
      </c>
      <c r="V1855" s="344">
        <v>926</v>
      </c>
      <c r="W1855" s="344">
        <v>25</v>
      </c>
      <c r="X1855" s="383">
        <v>28</v>
      </c>
      <c r="Y1855" s="384">
        <v>0.12</v>
      </c>
      <c r="Z1855" s="384">
        <v>0.25</v>
      </c>
      <c r="AA1855" s="384">
        <v>0.25</v>
      </c>
      <c r="AB1855" s="346">
        <v>0</v>
      </c>
      <c r="AC1855" s="385">
        <v>0</v>
      </c>
      <c r="AD1855" s="385">
        <v>0</v>
      </c>
      <c r="AE1855" s="385">
        <v>0</v>
      </c>
      <c r="AF1855" s="200">
        <v>0</v>
      </c>
      <c r="AG1855" s="333" t="s">
        <v>3972</v>
      </c>
      <c r="AH1855" s="386" t="s">
        <v>2538</v>
      </c>
      <c r="AI1855" s="387" t="s">
        <v>2692</v>
      </c>
      <c r="AJ1855" s="386">
        <v>12</v>
      </c>
      <c r="AK1855" s="390">
        <v>36</v>
      </c>
      <c r="AL1855" s="333">
        <v>15</v>
      </c>
      <c r="AM1855" s="333">
        <v>4.1588903356481479</v>
      </c>
      <c r="AN1855" s="440">
        <v>32.341666666666669</v>
      </c>
      <c r="AO1855" s="389">
        <v>14.041666666666668</v>
      </c>
      <c r="AP1855" s="390">
        <v>3.75</v>
      </c>
      <c r="AQ1855" s="387">
        <v>2</v>
      </c>
      <c r="AR1855" s="387">
        <v>1</v>
      </c>
      <c r="AS1855" s="387">
        <v>0</v>
      </c>
      <c r="AT1855" s="387">
        <v>0</v>
      </c>
      <c r="AU1855" s="387">
        <v>0</v>
      </c>
      <c r="AV1855" s="387">
        <v>0</v>
      </c>
      <c r="AW1855" s="350">
        <v>1</v>
      </c>
      <c r="AX1855" s="391">
        <v>1</v>
      </c>
      <c r="AY1855" s="83">
        <v>17</v>
      </c>
      <c r="AZ1855" s="5">
        <v>0</v>
      </c>
      <c r="BA1855" s="5" t="s">
        <v>1537</v>
      </c>
      <c r="BB1855" s="5" t="s">
        <v>1537</v>
      </c>
      <c r="BC1855" s="5" t="s">
        <v>1537</v>
      </c>
      <c r="BD1855" s="4" t="s">
        <v>3612</v>
      </c>
      <c r="BE1855" s="5">
        <v>0</v>
      </c>
      <c r="BF1855" s="5">
        <v>0</v>
      </c>
      <c r="BG1855" s="5">
        <v>1</v>
      </c>
      <c r="BH1855" s="354" t="s">
        <v>1537</v>
      </c>
      <c r="BI1855" s="289"/>
      <c r="BJ1855" s="297">
        <v>6</v>
      </c>
      <c r="BK1855" s="297">
        <v>77</v>
      </c>
    </row>
    <row r="1856" spans="1:63" x14ac:dyDescent="0.2">
      <c r="A1856" s="293" t="s">
        <v>600</v>
      </c>
      <c r="B1856" s="288" t="s">
        <v>2696</v>
      </c>
      <c r="C1856" s="340">
        <v>710</v>
      </c>
      <c r="D1856" s="341">
        <v>726</v>
      </c>
      <c r="E1856" s="341">
        <v>754</v>
      </c>
      <c r="F1856" s="341">
        <v>766</v>
      </c>
      <c r="G1856" s="341">
        <v>781</v>
      </c>
      <c r="H1856" s="341">
        <v>850</v>
      </c>
      <c r="I1856" s="342">
        <v>907</v>
      </c>
      <c r="J1856" s="340">
        <v>6</v>
      </c>
      <c r="K1856" s="341">
        <v>11</v>
      </c>
      <c r="L1856" s="341">
        <v>42</v>
      </c>
      <c r="M1856" s="341">
        <v>84</v>
      </c>
      <c r="N1856" s="340">
        <v>710</v>
      </c>
      <c r="O1856" s="341">
        <v>775</v>
      </c>
      <c r="P1856" s="341">
        <v>832</v>
      </c>
      <c r="Q1856" s="343">
        <v>775</v>
      </c>
      <c r="R1856" s="344">
        <v>832</v>
      </c>
      <c r="S1856" s="344">
        <v>911</v>
      </c>
      <c r="T1856" s="344">
        <v>924</v>
      </c>
      <c r="U1856" s="344">
        <v>944</v>
      </c>
      <c r="V1856" s="344">
        <v>944</v>
      </c>
      <c r="W1856" s="344">
        <v>25</v>
      </c>
      <c r="X1856" s="383">
        <v>28</v>
      </c>
      <c r="Y1856" s="384">
        <v>0.12</v>
      </c>
      <c r="Z1856" s="384">
        <v>0.25</v>
      </c>
      <c r="AA1856" s="384">
        <v>0.25</v>
      </c>
      <c r="AB1856" s="346">
        <v>0</v>
      </c>
      <c r="AC1856" s="385">
        <v>0</v>
      </c>
      <c r="AD1856" s="385">
        <v>0</v>
      </c>
      <c r="AE1856" s="385">
        <v>0</v>
      </c>
      <c r="AF1856" s="200">
        <v>0</v>
      </c>
      <c r="AG1856" s="333" t="s">
        <v>3972</v>
      </c>
      <c r="AH1856" s="386" t="s">
        <v>2538</v>
      </c>
      <c r="AI1856" s="387" t="s">
        <v>2692</v>
      </c>
      <c r="AJ1856" s="386">
        <v>12</v>
      </c>
      <c r="AK1856" s="390">
        <v>36</v>
      </c>
      <c r="AL1856" s="333">
        <v>18</v>
      </c>
      <c r="AM1856" s="333">
        <v>4.9770326967592595</v>
      </c>
      <c r="AN1856" s="440">
        <v>36.26166666666667</v>
      </c>
      <c r="AO1856" s="389">
        <v>15.291666666666668</v>
      </c>
      <c r="AP1856" s="390">
        <v>4.5</v>
      </c>
      <c r="AQ1856" s="387">
        <v>2</v>
      </c>
      <c r="AR1856" s="387">
        <v>1</v>
      </c>
      <c r="AS1856" s="387">
        <v>0</v>
      </c>
      <c r="AT1856" s="387">
        <v>0</v>
      </c>
      <c r="AU1856" s="387">
        <v>0</v>
      </c>
      <c r="AV1856" s="387">
        <v>0</v>
      </c>
      <c r="AW1856" s="350">
        <v>1</v>
      </c>
      <c r="AX1856" s="391">
        <v>1</v>
      </c>
      <c r="AY1856" s="83">
        <v>17</v>
      </c>
      <c r="AZ1856" s="5">
        <v>0</v>
      </c>
      <c r="BA1856" s="5" t="s">
        <v>1537</v>
      </c>
      <c r="BB1856" s="5" t="s">
        <v>1537</v>
      </c>
      <c r="BC1856" s="5" t="s">
        <v>1537</v>
      </c>
      <c r="BD1856" s="4" t="s">
        <v>3612</v>
      </c>
      <c r="BE1856" s="5">
        <v>0</v>
      </c>
      <c r="BF1856" s="5">
        <v>0</v>
      </c>
      <c r="BG1856" s="5">
        <v>1</v>
      </c>
      <c r="BH1856" s="354" t="s">
        <v>1537</v>
      </c>
      <c r="BI1856" s="289"/>
      <c r="BJ1856" s="297">
        <v>6</v>
      </c>
      <c r="BK1856" s="297">
        <v>79</v>
      </c>
    </row>
    <row r="1857" spans="1:63" x14ac:dyDescent="0.2">
      <c r="A1857" s="428" t="s">
        <v>5929</v>
      </c>
      <c r="B1857" s="431" t="s">
        <v>2693</v>
      </c>
      <c r="C1857" s="340">
        <v>698</v>
      </c>
      <c r="D1857" s="341">
        <v>919</v>
      </c>
      <c r="E1857" s="341">
        <v>939</v>
      </c>
      <c r="F1857" s="341">
        <v>919</v>
      </c>
      <c r="G1857" s="341">
        <v>939</v>
      </c>
      <c r="H1857" s="341">
        <v>939</v>
      </c>
      <c r="I1857" s="342">
        <v>919</v>
      </c>
      <c r="J1857" s="340">
        <v>6</v>
      </c>
      <c r="K1857" s="341">
        <v>11</v>
      </c>
      <c r="L1857" s="341">
        <v>0</v>
      </c>
      <c r="M1857" s="341">
        <v>0</v>
      </c>
      <c r="N1857" s="340">
        <v>919</v>
      </c>
      <c r="O1857" s="341">
        <v>919</v>
      </c>
      <c r="P1857" s="341">
        <v>919</v>
      </c>
      <c r="Q1857" s="343">
        <v>939</v>
      </c>
      <c r="R1857" s="344">
        <v>939</v>
      </c>
      <c r="S1857" s="344">
        <v>939</v>
      </c>
      <c r="T1857" s="344">
        <v>939</v>
      </c>
      <c r="U1857" s="344">
        <v>939</v>
      </c>
      <c r="V1857" s="344">
        <v>939</v>
      </c>
      <c r="W1857" s="344">
        <v>25</v>
      </c>
      <c r="X1857" s="383">
        <v>28</v>
      </c>
      <c r="Y1857" s="384">
        <v>0</v>
      </c>
      <c r="Z1857" s="384">
        <v>0</v>
      </c>
      <c r="AA1857" s="384">
        <v>0</v>
      </c>
      <c r="AB1857" s="346">
        <v>0</v>
      </c>
      <c r="AC1857" s="385">
        <v>0</v>
      </c>
      <c r="AD1857" s="385">
        <v>0</v>
      </c>
      <c r="AE1857" s="385">
        <v>0</v>
      </c>
      <c r="AF1857" s="200">
        <v>0</v>
      </c>
      <c r="AG1857" s="333" t="s">
        <v>3972</v>
      </c>
      <c r="AH1857" s="386" t="s">
        <v>2538</v>
      </c>
      <c r="AI1857" s="387" t="s">
        <v>5941</v>
      </c>
      <c r="AJ1857" s="386">
        <v>12</v>
      </c>
      <c r="AK1857" s="390">
        <v>30</v>
      </c>
      <c r="AL1857" s="333">
        <v>15</v>
      </c>
      <c r="AM1857" s="333">
        <v>3.4705222800925926</v>
      </c>
      <c r="AN1857" s="440">
        <v>28.151666666666667</v>
      </c>
      <c r="AO1857" s="389">
        <v>12.416666666666668</v>
      </c>
      <c r="AP1857" s="390">
        <v>3.125</v>
      </c>
      <c r="AQ1857" s="387">
        <v>2</v>
      </c>
      <c r="AR1857" s="387">
        <v>1</v>
      </c>
      <c r="AS1857" s="387">
        <v>0</v>
      </c>
      <c r="AT1857" s="387">
        <v>0</v>
      </c>
      <c r="AU1857" s="387">
        <v>0</v>
      </c>
      <c r="AV1857" s="387">
        <v>2</v>
      </c>
      <c r="AW1857" s="350">
        <v>1</v>
      </c>
      <c r="AX1857" s="391">
        <v>1</v>
      </c>
      <c r="AY1857" s="83">
        <v>13</v>
      </c>
      <c r="AZ1857" s="5">
        <v>0</v>
      </c>
      <c r="BA1857" s="5" t="s">
        <v>3612</v>
      </c>
      <c r="BB1857" s="5" t="s">
        <v>3612</v>
      </c>
      <c r="BC1857" s="5" t="s">
        <v>1537</v>
      </c>
      <c r="BD1857" s="4" t="s">
        <v>3612</v>
      </c>
      <c r="BE1857" s="5">
        <v>0</v>
      </c>
      <c r="BF1857" s="5">
        <v>0</v>
      </c>
      <c r="BG1857" s="5">
        <v>1</v>
      </c>
      <c r="BH1857" s="354" t="s">
        <v>1537</v>
      </c>
      <c r="BI1857" s="289"/>
      <c r="BJ1857" s="297">
        <v>6</v>
      </c>
      <c r="BK1857" s="297">
        <v>0</v>
      </c>
    </row>
    <row r="1858" spans="1:63" x14ac:dyDescent="0.2">
      <c r="A1858" s="428" t="s">
        <v>5930</v>
      </c>
      <c r="B1858" s="431" t="s">
        <v>2695</v>
      </c>
      <c r="C1858" s="340">
        <v>703</v>
      </c>
      <c r="D1858" s="341">
        <v>932</v>
      </c>
      <c r="E1858" s="341">
        <v>958</v>
      </c>
      <c r="F1858" s="341">
        <v>932</v>
      </c>
      <c r="G1858" s="341">
        <v>958</v>
      </c>
      <c r="H1858" s="341">
        <v>958</v>
      </c>
      <c r="I1858" s="342">
        <v>932</v>
      </c>
      <c r="J1858" s="340">
        <v>6</v>
      </c>
      <c r="K1858" s="341">
        <v>11</v>
      </c>
      <c r="L1858" s="341">
        <v>0</v>
      </c>
      <c r="M1858" s="341">
        <v>0</v>
      </c>
      <c r="N1858" s="340">
        <v>932</v>
      </c>
      <c r="O1858" s="341">
        <v>932</v>
      </c>
      <c r="P1858" s="341">
        <v>932</v>
      </c>
      <c r="Q1858" s="343">
        <v>958</v>
      </c>
      <c r="R1858" s="344">
        <v>958</v>
      </c>
      <c r="S1858" s="344">
        <v>958</v>
      </c>
      <c r="T1858" s="344">
        <v>958</v>
      </c>
      <c r="U1858" s="344">
        <v>958</v>
      </c>
      <c r="V1858" s="344">
        <v>958</v>
      </c>
      <c r="W1858" s="344">
        <v>25</v>
      </c>
      <c r="X1858" s="383">
        <v>28</v>
      </c>
      <c r="Y1858" s="384">
        <v>0</v>
      </c>
      <c r="Z1858" s="384">
        <v>0</v>
      </c>
      <c r="AA1858" s="384">
        <v>0</v>
      </c>
      <c r="AB1858" s="346">
        <v>0</v>
      </c>
      <c r="AC1858" s="385">
        <v>0</v>
      </c>
      <c r="AD1858" s="385">
        <v>0</v>
      </c>
      <c r="AE1858" s="385">
        <v>0</v>
      </c>
      <c r="AF1858" s="200">
        <v>0</v>
      </c>
      <c r="AG1858" s="333" t="s">
        <v>3972</v>
      </c>
      <c r="AH1858" s="386" t="s">
        <v>2538</v>
      </c>
      <c r="AI1858" s="387" t="s">
        <v>5941</v>
      </c>
      <c r="AJ1858" s="386">
        <v>12</v>
      </c>
      <c r="AK1858" s="390">
        <v>30</v>
      </c>
      <c r="AL1858" s="333">
        <v>18</v>
      </c>
      <c r="AM1858" s="333">
        <v>4.1532479745370372</v>
      </c>
      <c r="AN1858" s="440">
        <v>31.60166666666667</v>
      </c>
      <c r="AO1858" s="389">
        <v>13.541666666666668</v>
      </c>
      <c r="AP1858" s="390">
        <v>3.75</v>
      </c>
      <c r="AQ1858" s="387">
        <v>2</v>
      </c>
      <c r="AR1858" s="387">
        <v>1</v>
      </c>
      <c r="AS1858" s="387">
        <v>0</v>
      </c>
      <c r="AT1858" s="387">
        <v>0</v>
      </c>
      <c r="AU1858" s="387">
        <v>0</v>
      </c>
      <c r="AV1858" s="387">
        <v>2</v>
      </c>
      <c r="AW1858" s="350">
        <v>1</v>
      </c>
      <c r="AX1858" s="391">
        <v>1</v>
      </c>
      <c r="AY1858" s="83">
        <v>13</v>
      </c>
      <c r="AZ1858" s="5">
        <v>0</v>
      </c>
      <c r="BA1858" s="5" t="s">
        <v>3612</v>
      </c>
      <c r="BB1858" s="5" t="s">
        <v>3612</v>
      </c>
      <c r="BC1858" s="5" t="s">
        <v>1537</v>
      </c>
      <c r="BD1858" s="4" t="s">
        <v>3612</v>
      </c>
      <c r="BE1858" s="5">
        <v>0</v>
      </c>
      <c r="BF1858" s="5">
        <v>0</v>
      </c>
      <c r="BG1858" s="5">
        <v>1</v>
      </c>
      <c r="BH1858" s="354" t="s">
        <v>1537</v>
      </c>
      <c r="BI1858" s="289"/>
      <c r="BJ1858" s="297">
        <v>6</v>
      </c>
      <c r="BK1858" s="297">
        <v>0</v>
      </c>
    </row>
    <row r="1859" spans="1:63" x14ac:dyDescent="0.2">
      <c r="A1859" s="428" t="s">
        <v>5931</v>
      </c>
      <c r="B1859" s="431" t="s">
        <v>2694</v>
      </c>
      <c r="C1859" s="340">
        <v>704</v>
      </c>
      <c r="D1859" s="341">
        <v>933</v>
      </c>
      <c r="E1859" s="341">
        <v>957</v>
      </c>
      <c r="F1859" s="341">
        <v>933</v>
      </c>
      <c r="G1859" s="341">
        <v>957</v>
      </c>
      <c r="H1859" s="341">
        <v>957</v>
      </c>
      <c r="I1859" s="342">
        <v>933</v>
      </c>
      <c r="J1859" s="340">
        <v>6</v>
      </c>
      <c r="K1859" s="341">
        <v>11</v>
      </c>
      <c r="L1859" s="341">
        <v>0</v>
      </c>
      <c r="M1859" s="341">
        <v>0</v>
      </c>
      <c r="N1859" s="340">
        <v>933</v>
      </c>
      <c r="O1859" s="341">
        <v>933</v>
      </c>
      <c r="P1859" s="341">
        <v>933</v>
      </c>
      <c r="Q1859" s="343">
        <v>957</v>
      </c>
      <c r="R1859" s="344">
        <v>957</v>
      </c>
      <c r="S1859" s="344">
        <v>957</v>
      </c>
      <c r="T1859" s="344">
        <v>957</v>
      </c>
      <c r="U1859" s="344">
        <v>957</v>
      </c>
      <c r="V1859" s="344">
        <v>957</v>
      </c>
      <c r="W1859" s="344">
        <v>25</v>
      </c>
      <c r="X1859" s="383">
        <v>28</v>
      </c>
      <c r="Y1859" s="384">
        <v>0</v>
      </c>
      <c r="Z1859" s="384">
        <v>0</v>
      </c>
      <c r="AA1859" s="384">
        <v>0</v>
      </c>
      <c r="AB1859" s="346">
        <v>0</v>
      </c>
      <c r="AC1859" s="385">
        <v>0</v>
      </c>
      <c r="AD1859" s="385">
        <v>0</v>
      </c>
      <c r="AE1859" s="385">
        <v>0</v>
      </c>
      <c r="AF1859" s="200">
        <v>0</v>
      </c>
      <c r="AG1859" s="333" t="s">
        <v>3972</v>
      </c>
      <c r="AH1859" s="386" t="s">
        <v>2538</v>
      </c>
      <c r="AI1859" s="387" t="s">
        <v>5941</v>
      </c>
      <c r="AJ1859" s="386">
        <v>12</v>
      </c>
      <c r="AK1859" s="390">
        <v>36</v>
      </c>
      <c r="AL1859" s="333">
        <v>15</v>
      </c>
      <c r="AM1859" s="333">
        <v>4.1588903356481479</v>
      </c>
      <c r="AN1859" s="440">
        <v>32.701666666666668</v>
      </c>
      <c r="AO1859" s="389">
        <v>14.041666666666668</v>
      </c>
      <c r="AP1859" s="390">
        <v>3.75</v>
      </c>
      <c r="AQ1859" s="387">
        <v>2</v>
      </c>
      <c r="AR1859" s="387">
        <v>1</v>
      </c>
      <c r="AS1859" s="387">
        <v>0</v>
      </c>
      <c r="AT1859" s="387">
        <v>0</v>
      </c>
      <c r="AU1859" s="387">
        <v>0</v>
      </c>
      <c r="AV1859" s="387">
        <v>2</v>
      </c>
      <c r="AW1859" s="350">
        <v>1</v>
      </c>
      <c r="AX1859" s="391">
        <v>1</v>
      </c>
      <c r="AY1859" s="83">
        <v>14</v>
      </c>
      <c r="AZ1859" s="5">
        <v>0</v>
      </c>
      <c r="BA1859" s="5" t="s">
        <v>3612</v>
      </c>
      <c r="BB1859" s="5" t="s">
        <v>3612</v>
      </c>
      <c r="BC1859" s="5" t="s">
        <v>1537</v>
      </c>
      <c r="BD1859" s="4" t="s">
        <v>3612</v>
      </c>
      <c r="BE1859" s="5">
        <v>0</v>
      </c>
      <c r="BF1859" s="5">
        <v>0</v>
      </c>
      <c r="BG1859" s="5">
        <v>1</v>
      </c>
      <c r="BH1859" s="354" t="s">
        <v>1537</v>
      </c>
      <c r="BI1859" s="289"/>
      <c r="BJ1859" s="297">
        <v>6</v>
      </c>
      <c r="BK1859" s="297">
        <v>0</v>
      </c>
    </row>
    <row r="1860" spans="1:63" x14ac:dyDescent="0.2">
      <c r="A1860" s="428" t="s">
        <v>5932</v>
      </c>
      <c r="B1860" s="431" t="s">
        <v>2696</v>
      </c>
      <c r="C1860" s="340">
        <v>710</v>
      </c>
      <c r="D1860" s="341">
        <v>950</v>
      </c>
      <c r="E1860" s="341">
        <v>982</v>
      </c>
      <c r="F1860" s="341">
        <v>950</v>
      </c>
      <c r="G1860" s="341">
        <v>982</v>
      </c>
      <c r="H1860" s="341">
        <v>982</v>
      </c>
      <c r="I1860" s="342">
        <v>950</v>
      </c>
      <c r="J1860" s="340">
        <v>6</v>
      </c>
      <c r="K1860" s="341">
        <v>11</v>
      </c>
      <c r="L1860" s="341">
        <v>0</v>
      </c>
      <c r="M1860" s="341">
        <v>0</v>
      </c>
      <c r="N1860" s="340">
        <v>950</v>
      </c>
      <c r="O1860" s="341">
        <v>950</v>
      </c>
      <c r="P1860" s="341">
        <v>950</v>
      </c>
      <c r="Q1860" s="343">
        <v>982</v>
      </c>
      <c r="R1860" s="344">
        <v>982</v>
      </c>
      <c r="S1860" s="344">
        <v>982</v>
      </c>
      <c r="T1860" s="344">
        <v>982</v>
      </c>
      <c r="U1860" s="344">
        <v>982</v>
      </c>
      <c r="V1860" s="344">
        <v>982</v>
      </c>
      <c r="W1860" s="344">
        <v>25</v>
      </c>
      <c r="X1860" s="383">
        <v>28</v>
      </c>
      <c r="Y1860" s="384">
        <v>0</v>
      </c>
      <c r="Z1860" s="384">
        <v>0</v>
      </c>
      <c r="AA1860" s="384">
        <v>0</v>
      </c>
      <c r="AB1860" s="346">
        <v>0</v>
      </c>
      <c r="AC1860" s="385">
        <v>0</v>
      </c>
      <c r="AD1860" s="385">
        <v>0</v>
      </c>
      <c r="AE1860" s="385">
        <v>0</v>
      </c>
      <c r="AF1860" s="200">
        <v>0</v>
      </c>
      <c r="AG1860" s="333" t="s">
        <v>3972</v>
      </c>
      <c r="AH1860" s="386" t="s">
        <v>2538</v>
      </c>
      <c r="AI1860" s="387" t="s">
        <v>5941</v>
      </c>
      <c r="AJ1860" s="386">
        <v>12</v>
      </c>
      <c r="AK1860" s="390">
        <v>36</v>
      </c>
      <c r="AL1860" s="333">
        <v>18</v>
      </c>
      <c r="AM1860" s="333">
        <v>4.9770326967592595</v>
      </c>
      <c r="AN1860" s="440">
        <v>36.62166666666667</v>
      </c>
      <c r="AO1860" s="389">
        <v>15.291666666666668</v>
      </c>
      <c r="AP1860" s="390">
        <v>4.5</v>
      </c>
      <c r="AQ1860" s="387">
        <v>2</v>
      </c>
      <c r="AR1860" s="387">
        <v>1</v>
      </c>
      <c r="AS1860" s="387">
        <v>0</v>
      </c>
      <c r="AT1860" s="387">
        <v>0</v>
      </c>
      <c r="AU1860" s="387">
        <v>0</v>
      </c>
      <c r="AV1860" s="387">
        <v>2</v>
      </c>
      <c r="AW1860" s="350">
        <v>1</v>
      </c>
      <c r="AX1860" s="391">
        <v>1</v>
      </c>
      <c r="AY1860" s="83">
        <v>14</v>
      </c>
      <c r="AZ1860" s="5">
        <v>0</v>
      </c>
      <c r="BA1860" s="5" t="s">
        <v>3612</v>
      </c>
      <c r="BB1860" s="5" t="s">
        <v>3612</v>
      </c>
      <c r="BC1860" s="5" t="s">
        <v>1537</v>
      </c>
      <c r="BD1860" s="4" t="s">
        <v>3612</v>
      </c>
      <c r="BE1860" s="5">
        <v>0</v>
      </c>
      <c r="BF1860" s="5">
        <v>0</v>
      </c>
      <c r="BG1860" s="5">
        <v>1</v>
      </c>
      <c r="BH1860" s="354" t="s">
        <v>1537</v>
      </c>
      <c r="BI1860" s="289"/>
      <c r="BJ1860" s="297">
        <v>6</v>
      </c>
      <c r="BK1860" s="297">
        <v>0</v>
      </c>
    </row>
    <row r="1861" spans="1:63" x14ac:dyDescent="0.2">
      <c r="A1861" s="293" t="s">
        <v>619</v>
      </c>
      <c r="B1861" s="288" t="s">
        <v>2810</v>
      </c>
      <c r="C1861" s="340">
        <v>356</v>
      </c>
      <c r="D1861" s="341">
        <v>411</v>
      </c>
      <c r="E1861" s="341">
        <v>459</v>
      </c>
      <c r="F1861" s="341">
        <v>464</v>
      </c>
      <c r="G1861" s="341">
        <v>475</v>
      </c>
      <c r="H1861" s="341">
        <v>516</v>
      </c>
      <c r="I1861" s="342">
        <v>515</v>
      </c>
      <c r="J1861" s="340">
        <v>19</v>
      </c>
      <c r="K1861" s="341">
        <v>41</v>
      </c>
      <c r="L1861" s="341">
        <v>73</v>
      </c>
      <c r="M1861" s="341">
        <v>149</v>
      </c>
      <c r="N1861" s="340">
        <v>356</v>
      </c>
      <c r="O1861" s="341">
        <v>495</v>
      </c>
      <c r="P1861" s="341">
        <v>529</v>
      </c>
      <c r="Q1861" s="343">
        <v>495</v>
      </c>
      <c r="R1861" s="344">
        <v>529</v>
      </c>
      <c r="S1861" s="344">
        <v>576</v>
      </c>
      <c r="T1861" s="344">
        <v>572</v>
      </c>
      <c r="U1861" s="344">
        <v>607</v>
      </c>
      <c r="V1861" s="344">
        <v>607</v>
      </c>
      <c r="W1861" s="344">
        <v>25</v>
      </c>
      <c r="X1861" s="383">
        <v>28</v>
      </c>
      <c r="Y1861" s="384">
        <v>0.12</v>
      </c>
      <c r="Z1861" s="384">
        <v>0.25</v>
      </c>
      <c r="AA1861" s="384">
        <v>0.25</v>
      </c>
      <c r="AB1861" s="346">
        <v>0</v>
      </c>
      <c r="AC1861" s="385">
        <v>0</v>
      </c>
      <c r="AD1861" s="385">
        <v>44</v>
      </c>
      <c r="AE1861" s="385">
        <v>0</v>
      </c>
      <c r="AF1861" s="200">
        <v>0</v>
      </c>
      <c r="AG1861" s="333" t="s">
        <v>3973</v>
      </c>
      <c r="AH1861" s="386" t="s">
        <v>2538</v>
      </c>
      <c r="AI1861" s="387" t="s">
        <v>2811</v>
      </c>
      <c r="AJ1861" s="386">
        <v>21</v>
      </c>
      <c r="AK1861" s="390">
        <v>30</v>
      </c>
      <c r="AL1861" s="333">
        <v>36</v>
      </c>
      <c r="AM1861" s="333">
        <v>13.960865162037036</v>
      </c>
      <c r="AN1861" s="440">
        <v>82.421805555555551</v>
      </c>
      <c r="AO1861" s="389">
        <v>35.003472222222221</v>
      </c>
      <c r="AP1861" s="390">
        <v>7.5</v>
      </c>
      <c r="AQ1861" s="387">
        <v>1</v>
      </c>
      <c r="AR1861" s="387">
        <v>1</v>
      </c>
      <c r="AS1861" s="387">
        <v>0</v>
      </c>
      <c r="AT1861" s="387">
        <v>0</v>
      </c>
      <c r="AU1861" s="387">
        <v>1</v>
      </c>
      <c r="AV1861" s="387">
        <v>2</v>
      </c>
      <c r="AW1861" s="350">
        <v>1</v>
      </c>
      <c r="AX1861" s="391">
        <v>2</v>
      </c>
      <c r="AY1861" s="83">
        <v>26</v>
      </c>
      <c r="AZ1861" s="5">
        <v>0</v>
      </c>
      <c r="BA1861" s="5" t="s">
        <v>1537</v>
      </c>
      <c r="BB1861" s="5" t="s">
        <v>1537</v>
      </c>
      <c r="BC1861" s="5" t="s">
        <v>1537</v>
      </c>
      <c r="BD1861" s="4" t="s">
        <v>3612</v>
      </c>
      <c r="BE1861" s="5">
        <v>0</v>
      </c>
      <c r="BF1861" s="5">
        <v>0</v>
      </c>
      <c r="BG1861" s="5">
        <v>1</v>
      </c>
      <c r="BH1861" s="354" t="s">
        <v>1537</v>
      </c>
      <c r="BI1861" s="289"/>
      <c r="BJ1861" s="297">
        <v>19</v>
      </c>
      <c r="BK1861" s="297">
        <v>48</v>
      </c>
    </row>
    <row r="1862" spans="1:63" x14ac:dyDescent="0.2">
      <c r="A1862" s="293" t="s">
        <v>620</v>
      </c>
      <c r="B1862" s="288" t="s">
        <v>2812</v>
      </c>
      <c r="C1862" s="340">
        <v>370</v>
      </c>
      <c r="D1862" s="341">
        <v>436</v>
      </c>
      <c r="E1862" s="341">
        <v>492</v>
      </c>
      <c r="F1862" s="341">
        <v>499</v>
      </c>
      <c r="G1862" s="341">
        <v>509</v>
      </c>
      <c r="H1862" s="341">
        <v>556</v>
      </c>
      <c r="I1862" s="342">
        <v>608</v>
      </c>
      <c r="J1862" s="340">
        <v>25</v>
      </c>
      <c r="K1862" s="341">
        <v>48</v>
      </c>
      <c r="L1862" s="341">
        <v>86</v>
      </c>
      <c r="M1862" s="341">
        <v>174</v>
      </c>
      <c r="N1862" s="340">
        <v>370</v>
      </c>
      <c r="O1862" s="341">
        <v>528</v>
      </c>
      <c r="P1862" s="341">
        <v>566</v>
      </c>
      <c r="Q1862" s="343">
        <v>528</v>
      </c>
      <c r="R1862" s="344">
        <v>566</v>
      </c>
      <c r="S1862" s="344">
        <v>622</v>
      </c>
      <c r="T1862" s="344">
        <v>606</v>
      </c>
      <c r="U1862" s="344">
        <v>669</v>
      </c>
      <c r="V1862" s="344">
        <v>669</v>
      </c>
      <c r="W1862" s="344">
        <v>25</v>
      </c>
      <c r="X1862" s="383">
        <v>28</v>
      </c>
      <c r="Y1862" s="384">
        <v>0.12</v>
      </c>
      <c r="Z1862" s="384">
        <v>0.25</v>
      </c>
      <c r="AA1862" s="384">
        <v>0.25</v>
      </c>
      <c r="AB1862" s="346">
        <v>0</v>
      </c>
      <c r="AC1862" s="385">
        <v>0</v>
      </c>
      <c r="AD1862" s="385">
        <v>44</v>
      </c>
      <c r="AE1862" s="385">
        <v>0</v>
      </c>
      <c r="AF1862" s="200">
        <v>0</v>
      </c>
      <c r="AG1862" s="333" t="s">
        <v>3973</v>
      </c>
      <c r="AH1862" s="386" t="s">
        <v>2538</v>
      </c>
      <c r="AI1862" s="387" t="s">
        <v>2811</v>
      </c>
      <c r="AJ1862" s="386">
        <v>21</v>
      </c>
      <c r="AK1862" s="390">
        <v>30</v>
      </c>
      <c r="AL1862" s="333">
        <v>42</v>
      </c>
      <c r="AM1862" s="333">
        <v>16.271629050925927</v>
      </c>
      <c r="AN1862" s="440">
        <v>101.78180555555556</v>
      </c>
      <c r="AO1862" s="389">
        <v>41.961805555555557</v>
      </c>
      <c r="AP1862" s="390">
        <v>8.75</v>
      </c>
      <c r="AQ1862" s="387">
        <v>2</v>
      </c>
      <c r="AR1862" s="387">
        <v>2</v>
      </c>
      <c r="AS1862" s="387">
        <v>0</v>
      </c>
      <c r="AT1862" s="387">
        <v>0</v>
      </c>
      <c r="AU1862" s="387">
        <v>2</v>
      </c>
      <c r="AV1862" s="387">
        <v>4</v>
      </c>
      <c r="AW1862" s="350">
        <v>1</v>
      </c>
      <c r="AX1862" s="391">
        <v>2</v>
      </c>
      <c r="AY1862" s="83">
        <v>27</v>
      </c>
      <c r="AZ1862" s="5">
        <v>0</v>
      </c>
      <c r="BA1862" s="5" t="s">
        <v>1537</v>
      </c>
      <c r="BB1862" s="5" t="s">
        <v>1537</v>
      </c>
      <c r="BC1862" s="5" t="s">
        <v>1537</v>
      </c>
      <c r="BD1862" s="4" t="s">
        <v>3612</v>
      </c>
      <c r="BE1862" s="5">
        <v>0</v>
      </c>
      <c r="BF1862" s="5">
        <v>0</v>
      </c>
      <c r="BG1862" s="5">
        <v>1</v>
      </c>
      <c r="BH1862" s="354" t="s">
        <v>1537</v>
      </c>
      <c r="BI1862" s="289"/>
      <c r="BJ1862" s="297">
        <v>25</v>
      </c>
      <c r="BK1862" s="297">
        <v>51</v>
      </c>
    </row>
    <row r="1863" spans="1:63" x14ac:dyDescent="0.2">
      <c r="A1863" s="293" t="s">
        <v>5428</v>
      </c>
      <c r="B1863" s="288" t="s">
        <v>5429</v>
      </c>
      <c r="C1863" s="340">
        <v>373</v>
      </c>
      <c r="D1863" s="341">
        <v>450</v>
      </c>
      <c r="E1863" s="341">
        <v>513</v>
      </c>
      <c r="F1863" s="341">
        <v>521</v>
      </c>
      <c r="G1863" s="341">
        <v>534</v>
      </c>
      <c r="H1863" s="341">
        <v>583</v>
      </c>
      <c r="I1863" s="342">
        <v>650</v>
      </c>
      <c r="J1863" s="340">
        <v>28</v>
      </c>
      <c r="K1863" s="341">
        <v>54</v>
      </c>
      <c r="L1863" s="341">
        <v>97</v>
      </c>
      <c r="M1863" s="341">
        <v>197</v>
      </c>
      <c r="N1863" s="340">
        <v>373</v>
      </c>
      <c r="O1863" s="341">
        <v>550</v>
      </c>
      <c r="P1863" s="341">
        <v>591</v>
      </c>
      <c r="Q1863" s="343">
        <v>550</v>
      </c>
      <c r="R1863" s="344">
        <v>591</v>
      </c>
      <c r="S1863" s="344">
        <v>650</v>
      </c>
      <c r="T1863" s="344">
        <v>632</v>
      </c>
      <c r="U1863" s="344">
        <v>697</v>
      </c>
      <c r="V1863" s="344">
        <v>697</v>
      </c>
      <c r="W1863" s="344">
        <v>25</v>
      </c>
      <c r="X1863" s="383">
        <v>28</v>
      </c>
      <c r="Y1863" s="384">
        <v>0.12</v>
      </c>
      <c r="Z1863" s="384">
        <v>0.25</v>
      </c>
      <c r="AA1863" s="384">
        <v>0.25</v>
      </c>
      <c r="AB1863" s="346">
        <v>0</v>
      </c>
      <c r="AC1863" s="385"/>
      <c r="AD1863" s="385">
        <v>44</v>
      </c>
      <c r="AE1863" s="385">
        <v>0</v>
      </c>
      <c r="AF1863" s="200">
        <v>0</v>
      </c>
      <c r="AG1863" s="333" t="s">
        <v>3973</v>
      </c>
      <c r="AH1863" s="386" t="s">
        <v>2538</v>
      </c>
      <c r="AI1863" s="387" t="s">
        <v>2811</v>
      </c>
      <c r="AJ1863" s="386">
        <v>21</v>
      </c>
      <c r="AK1863" s="390">
        <v>30</v>
      </c>
      <c r="AL1863" s="333">
        <v>45</v>
      </c>
      <c r="AM1863" s="333">
        <v>16.271629050925927</v>
      </c>
      <c r="AN1863" s="440">
        <v>101.78180555555556</v>
      </c>
      <c r="AO1863" s="389">
        <v>41.961805555555557</v>
      </c>
      <c r="AP1863" s="390">
        <v>8.75</v>
      </c>
      <c r="AQ1863" s="387">
        <v>2</v>
      </c>
      <c r="AR1863" s="387">
        <v>2</v>
      </c>
      <c r="AS1863" s="387">
        <v>0</v>
      </c>
      <c r="AT1863" s="387">
        <v>0</v>
      </c>
      <c r="AU1863" s="387">
        <v>0</v>
      </c>
      <c r="AV1863" s="387">
        <v>4</v>
      </c>
      <c r="AW1863" s="350">
        <v>1</v>
      </c>
      <c r="AX1863" s="391">
        <v>2</v>
      </c>
      <c r="AY1863" s="83">
        <v>27</v>
      </c>
      <c r="AZ1863" s="5">
        <v>0</v>
      </c>
      <c r="BA1863" s="5" t="s">
        <v>1537</v>
      </c>
      <c r="BB1863" s="5" t="s">
        <v>1537</v>
      </c>
      <c r="BC1863" s="5" t="s">
        <v>1537</v>
      </c>
      <c r="BD1863" s="4" t="s">
        <v>3612</v>
      </c>
      <c r="BE1863" s="5">
        <v>0</v>
      </c>
      <c r="BF1863" s="5">
        <v>0</v>
      </c>
      <c r="BG1863" s="5">
        <v>1</v>
      </c>
      <c r="BH1863" s="354" t="s">
        <v>1537</v>
      </c>
      <c r="BI1863" s="289"/>
      <c r="BJ1863" s="297">
        <v>28</v>
      </c>
      <c r="BK1863" s="297">
        <v>54</v>
      </c>
    </row>
    <row r="1864" spans="1:63" x14ac:dyDescent="0.2">
      <c r="A1864" s="293" t="s">
        <v>621</v>
      </c>
      <c r="B1864" s="288" t="s">
        <v>2813</v>
      </c>
      <c r="C1864" s="340">
        <v>377</v>
      </c>
      <c r="D1864" s="341">
        <v>455</v>
      </c>
      <c r="E1864" s="341">
        <v>518</v>
      </c>
      <c r="F1864" s="341">
        <v>526</v>
      </c>
      <c r="G1864" s="341">
        <v>539</v>
      </c>
      <c r="H1864" s="341">
        <v>589</v>
      </c>
      <c r="I1864" s="342">
        <v>657</v>
      </c>
      <c r="J1864" s="340">
        <v>28</v>
      </c>
      <c r="K1864" s="341">
        <v>55</v>
      </c>
      <c r="L1864" s="341">
        <v>98</v>
      </c>
      <c r="M1864" s="341">
        <v>199</v>
      </c>
      <c r="N1864" s="340">
        <v>377</v>
      </c>
      <c r="O1864" s="341">
        <v>556</v>
      </c>
      <c r="P1864" s="341">
        <v>597</v>
      </c>
      <c r="Q1864" s="343">
        <v>556</v>
      </c>
      <c r="R1864" s="344">
        <v>597</v>
      </c>
      <c r="S1864" s="344">
        <v>657</v>
      </c>
      <c r="T1864" s="344">
        <v>638</v>
      </c>
      <c r="U1864" s="344">
        <v>704</v>
      </c>
      <c r="V1864" s="344">
        <v>704</v>
      </c>
      <c r="W1864" s="344">
        <v>25</v>
      </c>
      <c r="X1864" s="383">
        <v>28</v>
      </c>
      <c r="Y1864" s="384">
        <v>0.12</v>
      </c>
      <c r="Z1864" s="384">
        <v>0.25</v>
      </c>
      <c r="AA1864" s="384">
        <v>0.25</v>
      </c>
      <c r="AB1864" s="346">
        <v>0</v>
      </c>
      <c r="AC1864" s="385">
        <v>0</v>
      </c>
      <c r="AD1864" s="385">
        <v>44</v>
      </c>
      <c r="AE1864" s="385">
        <v>0</v>
      </c>
      <c r="AF1864" s="200">
        <v>0</v>
      </c>
      <c r="AG1864" s="333" t="s">
        <v>3973</v>
      </c>
      <c r="AH1864" s="386" t="s">
        <v>2538</v>
      </c>
      <c r="AI1864" s="387" t="s">
        <v>2811</v>
      </c>
      <c r="AJ1864" s="386">
        <v>21</v>
      </c>
      <c r="AK1864" s="390">
        <v>30</v>
      </c>
      <c r="AL1864" s="333">
        <v>48</v>
      </c>
      <c r="AM1864" s="333">
        <v>18.582392939814813</v>
      </c>
      <c r="AN1864" s="440">
        <v>110.33180555555556</v>
      </c>
      <c r="AO1864" s="389">
        <v>44.961805555555557</v>
      </c>
      <c r="AP1864" s="390">
        <v>10</v>
      </c>
      <c r="AQ1864" s="387">
        <v>2</v>
      </c>
      <c r="AR1864" s="387">
        <v>2</v>
      </c>
      <c r="AS1864" s="387">
        <v>0</v>
      </c>
      <c r="AT1864" s="387">
        <v>0</v>
      </c>
      <c r="AU1864" s="387">
        <v>2</v>
      </c>
      <c r="AV1864" s="387">
        <v>4</v>
      </c>
      <c r="AW1864" s="350">
        <v>1</v>
      </c>
      <c r="AX1864" s="391">
        <v>2</v>
      </c>
      <c r="AY1864" s="83">
        <v>27</v>
      </c>
      <c r="AZ1864" s="5">
        <v>0</v>
      </c>
      <c r="BA1864" s="5" t="s">
        <v>1537</v>
      </c>
      <c r="BB1864" s="5" t="s">
        <v>1537</v>
      </c>
      <c r="BC1864" s="5" t="s">
        <v>1537</v>
      </c>
      <c r="BD1864" s="4" t="s">
        <v>3612</v>
      </c>
      <c r="BE1864" s="5">
        <v>0</v>
      </c>
      <c r="BF1864" s="5">
        <v>0</v>
      </c>
      <c r="BG1864" s="5">
        <v>1</v>
      </c>
      <c r="BH1864" s="354" t="s">
        <v>1537</v>
      </c>
      <c r="BI1864" s="289"/>
      <c r="BJ1864" s="297">
        <v>28</v>
      </c>
      <c r="BK1864" s="297">
        <v>54</v>
      </c>
    </row>
    <row r="1865" spans="1:63" x14ac:dyDescent="0.2">
      <c r="A1865" s="4" t="s">
        <v>678</v>
      </c>
      <c r="B1865" s="382" t="s">
        <v>2778</v>
      </c>
      <c r="C1865" s="340">
        <v>218</v>
      </c>
      <c r="D1865" s="341">
        <v>218</v>
      </c>
      <c r="E1865" s="341">
        <v>218</v>
      </c>
      <c r="F1865" s="341">
        <v>218</v>
      </c>
      <c r="G1865" s="341">
        <v>218</v>
      </c>
      <c r="H1865" s="341">
        <v>218</v>
      </c>
      <c r="I1865" s="342">
        <v>218</v>
      </c>
      <c r="J1865" s="340">
        <v>0</v>
      </c>
      <c r="K1865" s="341">
        <v>0</v>
      </c>
      <c r="L1865" s="341">
        <v>23</v>
      </c>
      <c r="M1865" s="341">
        <v>45</v>
      </c>
      <c r="N1865" s="340">
        <v>356</v>
      </c>
      <c r="O1865" s="341">
        <v>356</v>
      </c>
      <c r="P1865" s="341">
        <v>356</v>
      </c>
      <c r="Q1865" s="343">
        <v>356</v>
      </c>
      <c r="R1865" s="344">
        <v>356</v>
      </c>
      <c r="S1865" s="344">
        <v>356</v>
      </c>
      <c r="T1865" s="344">
        <v>356</v>
      </c>
      <c r="U1865" s="344">
        <v>356</v>
      </c>
      <c r="V1865" s="344">
        <v>356</v>
      </c>
      <c r="W1865" s="344">
        <v>0</v>
      </c>
      <c r="X1865" s="383">
        <v>0</v>
      </c>
      <c r="Y1865" s="384">
        <v>0.12</v>
      </c>
      <c r="Z1865" s="384">
        <v>0.25</v>
      </c>
      <c r="AA1865" s="384">
        <v>0.25</v>
      </c>
      <c r="AB1865" s="346">
        <v>0</v>
      </c>
      <c r="AC1865" s="385">
        <v>0</v>
      </c>
      <c r="AD1865" s="385">
        <v>0</v>
      </c>
      <c r="AE1865" s="385">
        <v>0</v>
      </c>
      <c r="AF1865" s="200">
        <v>0</v>
      </c>
      <c r="AG1865" s="333" t="s">
        <v>3346</v>
      </c>
      <c r="AH1865" s="386" t="s">
        <v>3195</v>
      </c>
      <c r="AI1865" s="387" t="s">
        <v>2779</v>
      </c>
      <c r="AJ1865" s="386">
        <v>12</v>
      </c>
      <c r="AK1865" s="390">
        <v>15</v>
      </c>
      <c r="AL1865" s="333">
        <v>30</v>
      </c>
      <c r="AM1865" s="333">
        <v>3.4705222800925926</v>
      </c>
      <c r="AN1865" s="440">
        <v>33.596666666666664</v>
      </c>
      <c r="AO1865" s="389">
        <v>14.479166666666666</v>
      </c>
      <c r="AP1865" s="390">
        <v>3.125</v>
      </c>
      <c r="AQ1865" s="387">
        <v>0</v>
      </c>
      <c r="AR1865" s="387">
        <v>1</v>
      </c>
      <c r="AS1865" s="387">
        <v>0</v>
      </c>
      <c r="AT1865" s="387">
        <v>0</v>
      </c>
      <c r="AU1865" s="387">
        <v>2</v>
      </c>
      <c r="AV1865" s="387">
        <v>2</v>
      </c>
      <c r="AW1865" s="350">
        <v>1</v>
      </c>
      <c r="AX1865" s="391">
        <v>1</v>
      </c>
      <c r="AY1865" s="83">
        <v>13</v>
      </c>
      <c r="AZ1865" s="5">
        <v>0</v>
      </c>
      <c r="BA1865" s="5" t="s">
        <v>1537</v>
      </c>
      <c r="BB1865" s="5" t="s">
        <v>1537</v>
      </c>
      <c r="BC1865" s="5" t="s">
        <v>1537</v>
      </c>
      <c r="BD1865" s="4" t="s">
        <v>3612</v>
      </c>
      <c r="BE1865" s="5">
        <v>0</v>
      </c>
      <c r="BF1865" s="5">
        <v>0</v>
      </c>
      <c r="BG1865" s="5">
        <v>1</v>
      </c>
      <c r="BH1865" s="354" t="s">
        <v>3612</v>
      </c>
      <c r="BJ1865" s="354">
        <v>0</v>
      </c>
      <c r="BK1865" s="354">
        <v>20</v>
      </c>
    </row>
    <row r="1866" spans="1:63" x14ac:dyDescent="0.2">
      <c r="A1866" s="4" t="s">
        <v>690</v>
      </c>
      <c r="B1866" s="382" t="s">
        <v>2791</v>
      </c>
      <c r="C1866" s="340">
        <v>275</v>
      </c>
      <c r="D1866" s="341">
        <v>275</v>
      </c>
      <c r="E1866" s="341">
        <v>275</v>
      </c>
      <c r="F1866" s="341">
        <v>275</v>
      </c>
      <c r="G1866" s="341">
        <v>275</v>
      </c>
      <c r="H1866" s="341">
        <v>275</v>
      </c>
      <c r="I1866" s="342">
        <v>275</v>
      </c>
      <c r="J1866" s="340">
        <v>0</v>
      </c>
      <c r="K1866" s="341">
        <v>0</v>
      </c>
      <c r="L1866" s="341">
        <v>23</v>
      </c>
      <c r="M1866" s="341">
        <v>45</v>
      </c>
      <c r="N1866" s="340">
        <v>422</v>
      </c>
      <c r="O1866" s="341">
        <v>422</v>
      </c>
      <c r="P1866" s="341">
        <v>422</v>
      </c>
      <c r="Q1866" s="343">
        <v>422</v>
      </c>
      <c r="R1866" s="344">
        <v>422</v>
      </c>
      <c r="S1866" s="344">
        <v>422</v>
      </c>
      <c r="T1866" s="344">
        <v>422</v>
      </c>
      <c r="U1866" s="344">
        <v>422</v>
      </c>
      <c r="V1866" s="344">
        <v>422</v>
      </c>
      <c r="W1866" s="344">
        <v>0</v>
      </c>
      <c r="X1866" s="383">
        <v>0</v>
      </c>
      <c r="Y1866" s="384">
        <v>0.12</v>
      </c>
      <c r="Z1866" s="384">
        <v>0.25</v>
      </c>
      <c r="AA1866" s="384">
        <v>0.25</v>
      </c>
      <c r="AB1866" s="346">
        <v>0</v>
      </c>
      <c r="AC1866" s="385">
        <v>0</v>
      </c>
      <c r="AD1866" s="385">
        <v>0</v>
      </c>
      <c r="AE1866" s="385">
        <v>0</v>
      </c>
      <c r="AF1866" s="200">
        <v>0</v>
      </c>
      <c r="AG1866" s="333" t="s">
        <v>3346</v>
      </c>
      <c r="AH1866" s="386" t="s">
        <v>3195</v>
      </c>
      <c r="AI1866" s="387" t="s">
        <v>2779</v>
      </c>
      <c r="AJ1866" s="386">
        <v>15</v>
      </c>
      <c r="AK1866" s="390">
        <v>15</v>
      </c>
      <c r="AL1866" s="333">
        <v>30</v>
      </c>
      <c r="AM1866" s="333">
        <v>4.2714120370370372</v>
      </c>
      <c r="AN1866" s="440">
        <v>39.092083333333335</v>
      </c>
      <c r="AO1866" s="389">
        <v>16.864583333333336</v>
      </c>
      <c r="AP1866" s="390">
        <v>3.125</v>
      </c>
      <c r="AQ1866" s="387">
        <v>0</v>
      </c>
      <c r="AR1866" s="387">
        <v>1</v>
      </c>
      <c r="AS1866" s="387">
        <v>0</v>
      </c>
      <c r="AT1866" s="387">
        <v>0</v>
      </c>
      <c r="AU1866" s="387">
        <v>2</v>
      </c>
      <c r="AV1866" s="387">
        <v>2</v>
      </c>
      <c r="AW1866" s="350">
        <v>1</v>
      </c>
      <c r="AX1866" s="391">
        <v>1</v>
      </c>
      <c r="AY1866" s="83">
        <v>14</v>
      </c>
      <c r="AZ1866" s="5">
        <v>0</v>
      </c>
      <c r="BA1866" s="5" t="s">
        <v>1537</v>
      </c>
      <c r="BB1866" s="5" t="s">
        <v>1537</v>
      </c>
      <c r="BC1866" s="5" t="s">
        <v>1537</v>
      </c>
      <c r="BD1866" s="4" t="s">
        <v>3612</v>
      </c>
      <c r="BE1866" s="5">
        <v>0</v>
      </c>
      <c r="BF1866" s="5">
        <v>0</v>
      </c>
      <c r="BG1866" s="5">
        <v>1</v>
      </c>
      <c r="BH1866" s="354" t="s">
        <v>3612</v>
      </c>
      <c r="BJ1866" s="354">
        <v>0</v>
      </c>
      <c r="BK1866" s="354">
        <v>24</v>
      </c>
    </row>
    <row r="1867" spans="1:63" x14ac:dyDescent="0.2">
      <c r="A1867" s="4" t="s">
        <v>682</v>
      </c>
      <c r="B1867" s="382" t="s">
        <v>2783</v>
      </c>
      <c r="C1867" s="340">
        <v>241</v>
      </c>
      <c r="D1867" s="341">
        <v>241</v>
      </c>
      <c r="E1867" s="341">
        <v>241</v>
      </c>
      <c r="F1867" s="341">
        <v>241</v>
      </c>
      <c r="G1867" s="341">
        <v>241</v>
      </c>
      <c r="H1867" s="341">
        <v>241</v>
      </c>
      <c r="I1867" s="342">
        <v>241</v>
      </c>
      <c r="J1867" s="340">
        <v>0</v>
      </c>
      <c r="K1867" s="341">
        <v>0</v>
      </c>
      <c r="L1867" s="341">
        <v>27</v>
      </c>
      <c r="M1867" s="341">
        <v>53</v>
      </c>
      <c r="N1867" s="340">
        <v>385</v>
      </c>
      <c r="O1867" s="341">
        <v>385</v>
      </c>
      <c r="P1867" s="341">
        <v>385</v>
      </c>
      <c r="Q1867" s="343">
        <v>385</v>
      </c>
      <c r="R1867" s="344">
        <v>385</v>
      </c>
      <c r="S1867" s="344">
        <v>385</v>
      </c>
      <c r="T1867" s="344">
        <v>385</v>
      </c>
      <c r="U1867" s="344">
        <v>385</v>
      </c>
      <c r="V1867" s="344">
        <v>385</v>
      </c>
      <c r="W1867" s="344">
        <v>0</v>
      </c>
      <c r="X1867" s="383">
        <v>0</v>
      </c>
      <c r="Y1867" s="384">
        <v>0.12</v>
      </c>
      <c r="Z1867" s="384">
        <v>0.25</v>
      </c>
      <c r="AA1867" s="384">
        <v>0.25</v>
      </c>
      <c r="AB1867" s="346">
        <v>0</v>
      </c>
      <c r="AC1867" s="385">
        <v>0</v>
      </c>
      <c r="AD1867" s="385">
        <v>0</v>
      </c>
      <c r="AE1867" s="385">
        <v>0</v>
      </c>
      <c r="AF1867" s="200">
        <v>0</v>
      </c>
      <c r="AG1867" s="333" t="s">
        <v>3346</v>
      </c>
      <c r="AH1867" s="386" t="s">
        <v>3195</v>
      </c>
      <c r="AI1867" s="387" t="s">
        <v>2779</v>
      </c>
      <c r="AJ1867" s="386">
        <v>12</v>
      </c>
      <c r="AK1867" s="390">
        <v>15</v>
      </c>
      <c r="AL1867" s="333">
        <v>36</v>
      </c>
      <c r="AM1867" s="333">
        <v>4.1588903356481479</v>
      </c>
      <c r="AN1867" s="440">
        <v>38.146666666666668</v>
      </c>
      <c r="AO1867" s="389">
        <v>16.104166666666664</v>
      </c>
      <c r="AP1867" s="390">
        <v>3.75</v>
      </c>
      <c r="AQ1867" s="387">
        <v>0</v>
      </c>
      <c r="AR1867" s="387">
        <v>1</v>
      </c>
      <c r="AS1867" s="387">
        <v>0</v>
      </c>
      <c r="AT1867" s="387">
        <v>0</v>
      </c>
      <c r="AU1867" s="387">
        <v>2</v>
      </c>
      <c r="AV1867" s="387">
        <v>2</v>
      </c>
      <c r="AW1867" s="350">
        <v>1</v>
      </c>
      <c r="AX1867" s="391">
        <v>1</v>
      </c>
      <c r="AY1867" s="83">
        <v>13</v>
      </c>
      <c r="AZ1867" s="5">
        <v>0</v>
      </c>
      <c r="BA1867" s="5" t="s">
        <v>1537</v>
      </c>
      <c r="BB1867" s="5" t="s">
        <v>1537</v>
      </c>
      <c r="BC1867" s="5" t="s">
        <v>1537</v>
      </c>
      <c r="BD1867" s="4" t="s">
        <v>3612</v>
      </c>
      <c r="BE1867" s="5">
        <v>0</v>
      </c>
      <c r="BF1867" s="5">
        <v>0</v>
      </c>
      <c r="BG1867" s="5">
        <v>1</v>
      </c>
      <c r="BH1867" s="354" t="s">
        <v>3612</v>
      </c>
      <c r="BJ1867" s="354">
        <v>0</v>
      </c>
      <c r="BK1867" s="354">
        <v>21</v>
      </c>
    </row>
    <row r="1868" spans="1:63" x14ac:dyDescent="0.2">
      <c r="A1868" s="4" t="s">
        <v>694</v>
      </c>
      <c r="B1868" s="382" t="s">
        <v>2795</v>
      </c>
      <c r="C1868" s="340">
        <v>297</v>
      </c>
      <c r="D1868" s="341">
        <v>297</v>
      </c>
      <c r="E1868" s="341">
        <v>297</v>
      </c>
      <c r="F1868" s="341">
        <v>297</v>
      </c>
      <c r="G1868" s="341">
        <v>297</v>
      </c>
      <c r="H1868" s="341">
        <v>297</v>
      </c>
      <c r="I1868" s="342">
        <v>297</v>
      </c>
      <c r="J1868" s="340">
        <v>0</v>
      </c>
      <c r="K1868" s="341">
        <v>0</v>
      </c>
      <c r="L1868" s="341">
        <v>27</v>
      </c>
      <c r="M1868" s="341">
        <v>53</v>
      </c>
      <c r="N1868" s="340">
        <v>451</v>
      </c>
      <c r="O1868" s="341">
        <v>451</v>
      </c>
      <c r="P1868" s="341">
        <v>451</v>
      </c>
      <c r="Q1868" s="343">
        <v>451</v>
      </c>
      <c r="R1868" s="344">
        <v>451</v>
      </c>
      <c r="S1868" s="344">
        <v>451</v>
      </c>
      <c r="T1868" s="344">
        <v>451</v>
      </c>
      <c r="U1868" s="344">
        <v>451</v>
      </c>
      <c r="V1868" s="344">
        <v>451</v>
      </c>
      <c r="W1868" s="344">
        <v>0</v>
      </c>
      <c r="X1868" s="383">
        <v>0</v>
      </c>
      <c r="Y1868" s="384">
        <v>0.12</v>
      </c>
      <c r="Z1868" s="384">
        <v>0.25</v>
      </c>
      <c r="AA1868" s="384">
        <v>0.25</v>
      </c>
      <c r="AB1868" s="346">
        <v>0</v>
      </c>
      <c r="AC1868" s="385">
        <v>0</v>
      </c>
      <c r="AD1868" s="385">
        <v>0</v>
      </c>
      <c r="AE1868" s="385">
        <v>0</v>
      </c>
      <c r="AF1868" s="200">
        <v>0</v>
      </c>
      <c r="AG1868" s="333" t="s">
        <v>3346</v>
      </c>
      <c r="AH1868" s="386" t="s">
        <v>3195</v>
      </c>
      <c r="AI1868" s="387" t="s">
        <v>2779</v>
      </c>
      <c r="AJ1868" s="386">
        <v>15</v>
      </c>
      <c r="AK1868" s="390">
        <v>15</v>
      </c>
      <c r="AL1868" s="333">
        <v>36</v>
      </c>
      <c r="AM1868" s="333">
        <v>5.1186342592592595</v>
      </c>
      <c r="AN1868" s="440">
        <v>44.192083333333336</v>
      </c>
      <c r="AO1868" s="389">
        <v>18.739583333333336</v>
      </c>
      <c r="AP1868" s="390">
        <v>3.75</v>
      </c>
      <c r="AQ1868" s="387">
        <v>0</v>
      </c>
      <c r="AR1868" s="387">
        <v>1</v>
      </c>
      <c r="AS1868" s="387">
        <v>0</v>
      </c>
      <c r="AT1868" s="387">
        <v>0</v>
      </c>
      <c r="AU1868" s="387">
        <v>2</v>
      </c>
      <c r="AV1868" s="387">
        <v>2</v>
      </c>
      <c r="AW1868" s="350">
        <v>1</v>
      </c>
      <c r="AX1868" s="391">
        <v>1</v>
      </c>
      <c r="AY1868" s="83">
        <v>14</v>
      </c>
      <c r="AZ1868" s="5">
        <v>0</v>
      </c>
      <c r="BA1868" s="5" t="s">
        <v>1537</v>
      </c>
      <c r="BB1868" s="5" t="s">
        <v>1537</v>
      </c>
      <c r="BC1868" s="5" t="s">
        <v>1537</v>
      </c>
      <c r="BD1868" s="4" t="s">
        <v>3612</v>
      </c>
      <c r="BE1868" s="5">
        <v>0</v>
      </c>
      <c r="BF1868" s="5">
        <v>0</v>
      </c>
      <c r="BG1868" s="5">
        <v>1</v>
      </c>
      <c r="BH1868" s="354" t="s">
        <v>3612</v>
      </c>
      <c r="BJ1868" s="354">
        <v>0</v>
      </c>
      <c r="BK1868" s="354">
        <v>26</v>
      </c>
    </row>
    <row r="1869" spans="1:63" x14ac:dyDescent="0.2">
      <c r="A1869" s="4" t="s">
        <v>5432</v>
      </c>
      <c r="B1869" s="382" t="s">
        <v>5433</v>
      </c>
      <c r="C1869" s="340">
        <v>262</v>
      </c>
      <c r="D1869" s="341">
        <v>262</v>
      </c>
      <c r="E1869" s="341">
        <v>262</v>
      </c>
      <c r="F1869" s="341">
        <v>262</v>
      </c>
      <c r="G1869" s="341">
        <v>262</v>
      </c>
      <c r="H1869" s="341">
        <v>262</v>
      </c>
      <c r="I1869" s="342">
        <v>262</v>
      </c>
      <c r="J1869" s="340">
        <v>0</v>
      </c>
      <c r="K1869" s="341">
        <v>0</v>
      </c>
      <c r="L1869" s="341">
        <v>33</v>
      </c>
      <c r="M1869" s="341">
        <v>62</v>
      </c>
      <c r="N1869" s="340">
        <v>432</v>
      </c>
      <c r="O1869" s="341">
        <v>432</v>
      </c>
      <c r="P1869" s="341">
        <v>432</v>
      </c>
      <c r="Q1869" s="343">
        <v>432</v>
      </c>
      <c r="R1869" s="344">
        <v>432</v>
      </c>
      <c r="S1869" s="344">
        <v>432</v>
      </c>
      <c r="T1869" s="344">
        <v>432</v>
      </c>
      <c r="U1869" s="344">
        <v>432</v>
      </c>
      <c r="V1869" s="344">
        <v>432</v>
      </c>
      <c r="W1869" s="344">
        <v>0</v>
      </c>
      <c r="X1869" s="383">
        <v>0</v>
      </c>
      <c r="Y1869" s="384">
        <v>0.12</v>
      </c>
      <c r="Z1869" s="384">
        <v>0.25</v>
      </c>
      <c r="AA1869" s="384">
        <v>0.25</v>
      </c>
      <c r="AB1869" s="346">
        <v>0</v>
      </c>
      <c r="AC1869" s="385">
        <v>0</v>
      </c>
      <c r="AD1869" s="385">
        <v>0</v>
      </c>
      <c r="AE1869" s="385">
        <v>0</v>
      </c>
      <c r="AF1869" s="200">
        <v>0</v>
      </c>
      <c r="AG1869" s="333" t="s">
        <v>3346</v>
      </c>
      <c r="AH1869" s="386" t="s">
        <v>3195</v>
      </c>
      <c r="AI1869" s="387" t="s">
        <v>2779</v>
      </c>
      <c r="AJ1869" s="386">
        <v>12</v>
      </c>
      <c r="AK1869" s="390">
        <v>15</v>
      </c>
      <c r="AL1869" s="333">
        <v>39</v>
      </c>
      <c r="AM1869" s="333">
        <v>5.1186342592592595</v>
      </c>
      <c r="AN1869" s="440">
        <v>44.192083333333336</v>
      </c>
      <c r="AO1869" s="389">
        <v>18.739583333333336</v>
      </c>
      <c r="AP1869" s="390">
        <v>3.75</v>
      </c>
      <c r="AQ1869" s="387">
        <v>0</v>
      </c>
      <c r="AR1869" s="387">
        <v>1</v>
      </c>
      <c r="AS1869" s="387">
        <v>0</v>
      </c>
      <c r="AT1869" s="387">
        <v>0</v>
      </c>
      <c r="AU1869" s="387">
        <v>2</v>
      </c>
      <c r="AV1869" s="387">
        <v>3</v>
      </c>
      <c r="AW1869" s="350">
        <v>1</v>
      </c>
      <c r="AX1869" s="391">
        <v>1</v>
      </c>
      <c r="AY1869" s="83">
        <v>14</v>
      </c>
      <c r="AZ1869" s="5">
        <v>0</v>
      </c>
      <c r="BA1869" s="5" t="s">
        <v>1537</v>
      </c>
      <c r="BB1869" s="5" t="s">
        <v>1537</v>
      </c>
      <c r="BC1869" s="5" t="s">
        <v>1537</v>
      </c>
      <c r="BD1869" s="4" t="s">
        <v>3612</v>
      </c>
      <c r="BE1869" s="5">
        <v>0</v>
      </c>
      <c r="BF1869" s="5">
        <v>0</v>
      </c>
      <c r="BG1869" s="5">
        <v>1</v>
      </c>
      <c r="BH1869" s="354" t="s">
        <v>3612</v>
      </c>
      <c r="BJ1869" s="354">
        <v>0</v>
      </c>
      <c r="BK1869" s="354">
        <v>23</v>
      </c>
    </row>
    <row r="1870" spans="1:63" x14ac:dyDescent="0.2">
      <c r="A1870" s="4" t="s">
        <v>5434</v>
      </c>
      <c r="B1870" s="382" t="s">
        <v>5435</v>
      </c>
      <c r="C1870" s="340">
        <v>328</v>
      </c>
      <c r="D1870" s="341">
        <v>328</v>
      </c>
      <c r="E1870" s="341">
        <v>328</v>
      </c>
      <c r="F1870" s="341">
        <v>328</v>
      </c>
      <c r="G1870" s="341">
        <v>328</v>
      </c>
      <c r="H1870" s="341">
        <v>328</v>
      </c>
      <c r="I1870" s="342">
        <v>328</v>
      </c>
      <c r="J1870" s="340">
        <v>0</v>
      </c>
      <c r="K1870" s="341">
        <v>0</v>
      </c>
      <c r="L1870" s="341">
        <v>33</v>
      </c>
      <c r="M1870" s="341">
        <v>62</v>
      </c>
      <c r="N1870" s="340">
        <v>512</v>
      </c>
      <c r="O1870" s="341">
        <v>512</v>
      </c>
      <c r="P1870" s="341">
        <v>512</v>
      </c>
      <c r="Q1870" s="343">
        <v>512</v>
      </c>
      <c r="R1870" s="344">
        <v>512</v>
      </c>
      <c r="S1870" s="344">
        <v>512</v>
      </c>
      <c r="T1870" s="344">
        <v>512</v>
      </c>
      <c r="U1870" s="344">
        <v>512</v>
      </c>
      <c r="V1870" s="344">
        <v>512</v>
      </c>
      <c r="W1870" s="344">
        <v>0</v>
      </c>
      <c r="X1870" s="383">
        <v>0</v>
      </c>
      <c r="Y1870" s="384">
        <v>0.12</v>
      </c>
      <c r="Z1870" s="384">
        <v>0.25</v>
      </c>
      <c r="AA1870" s="384">
        <v>0.25</v>
      </c>
      <c r="AB1870" s="346">
        <v>0</v>
      </c>
      <c r="AC1870" s="385">
        <v>0</v>
      </c>
      <c r="AD1870" s="385">
        <v>0</v>
      </c>
      <c r="AE1870" s="385">
        <v>0</v>
      </c>
      <c r="AF1870" s="200">
        <v>0</v>
      </c>
      <c r="AG1870" s="333" t="s">
        <v>3346</v>
      </c>
      <c r="AH1870" s="386" t="s">
        <v>3195</v>
      </c>
      <c r="AI1870" s="387" t="s">
        <v>2779</v>
      </c>
      <c r="AJ1870" s="386">
        <v>15</v>
      </c>
      <c r="AK1870" s="390">
        <v>15</v>
      </c>
      <c r="AL1870" s="333">
        <v>39</v>
      </c>
      <c r="AM1870" s="333">
        <v>5.1186342592592595</v>
      </c>
      <c r="AN1870" s="440">
        <v>44.192083333333336</v>
      </c>
      <c r="AO1870" s="389">
        <v>18.739583333333336</v>
      </c>
      <c r="AP1870" s="390">
        <v>3.75</v>
      </c>
      <c r="AQ1870" s="387">
        <v>0</v>
      </c>
      <c r="AR1870" s="387">
        <v>1</v>
      </c>
      <c r="AS1870" s="387">
        <v>0</v>
      </c>
      <c r="AT1870" s="387">
        <v>0</v>
      </c>
      <c r="AU1870" s="387">
        <v>2</v>
      </c>
      <c r="AV1870" s="387">
        <v>3</v>
      </c>
      <c r="AW1870" s="350">
        <v>1</v>
      </c>
      <c r="AX1870" s="391">
        <v>1</v>
      </c>
      <c r="AY1870" s="83">
        <v>14</v>
      </c>
      <c r="AZ1870" s="5">
        <v>0</v>
      </c>
      <c r="BA1870" s="5" t="s">
        <v>1537</v>
      </c>
      <c r="BB1870" s="5" t="s">
        <v>1537</v>
      </c>
      <c r="BC1870" s="5" t="s">
        <v>1537</v>
      </c>
      <c r="BD1870" s="4" t="s">
        <v>3612</v>
      </c>
      <c r="BE1870" s="5">
        <v>0</v>
      </c>
      <c r="BF1870" s="5">
        <v>0</v>
      </c>
      <c r="BG1870" s="5">
        <v>1</v>
      </c>
      <c r="BH1870" s="354" t="s">
        <v>3612</v>
      </c>
      <c r="BJ1870" s="354">
        <v>0</v>
      </c>
      <c r="BK1870" s="354">
        <v>28</v>
      </c>
    </row>
    <row r="1871" spans="1:63" x14ac:dyDescent="0.2">
      <c r="A1871" s="4" t="s">
        <v>686</v>
      </c>
      <c r="B1871" s="382" t="s">
        <v>2787</v>
      </c>
      <c r="C1871" s="340">
        <v>271</v>
      </c>
      <c r="D1871" s="341">
        <v>271</v>
      </c>
      <c r="E1871" s="341">
        <v>271</v>
      </c>
      <c r="F1871" s="341">
        <v>271</v>
      </c>
      <c r="G1871" s="341">
        <v>271</v>
      </c>
      <c r="H1871" s="341">
        <v>271</v>
      </c>
      <c r="I1871" s="342">
        <v>271</v>
      </c>
      <c r="J1871" s="340">
        <v>0</v>
      </c>
      <c r="K1871" s="341">
        <v>0</v>
      </c>
      <c r="L1871" s="341">
        <v>34</v>
      </c>
      <c r="M1871" s="341">
        <v>62</v>
      </c>
      <c r="N1871" s="340">
        <v>447</v>
      </c>
      <c r="O1871" s="341">
        <v>447</v>
      </c>
      <c r="P1871" s="341">
        <v>447</v>
      </c>
      <c r="Q1871" s="343">
        <v>447</v>
      </c>
      <c r="R1871" s="344">
        <v>447</v>
      </c>
      <c r="S1871" s="344">
        <v>447</v>
      </c>
      <c r="T1871" s="344">
        <v>447</v>
      </c>
      <c r="U1871" s="344">
        <v>447</v>
      </c>
      <c r="V1871" s="344">
        <v>447</v>
      </c>
      <c r="W1871" s="344">
        <v>0</v>
      </c>
      <c r="X1871" s="383">
        <v>0</v>
      </c>
      <c r="Y1871" s="384">
        <v>0.12</v>
      </c>
      <c r="Z1871" s="384">
        <v>0.25</v>
      </c>
      <c r="AA1871" s="384">
        <v>0.25</v>
      </c>
      <c r="AB1871" s="346">
        <v>0</v>
      </c>
      <c r="AC1871" s="385">
        <v>0</v>
      </c>
      <c r="AD1871" s="385">
        <v>0</v>
      </c>
      <c r="AE1871" s="385">
        <v>0</v>
      </c>
      <c r="AF1871" s="200">
        <v>0</v>
      </c>
      <c r="AG1871" s="333" t="s">
        <v>3346</v>
      </c>
      <c r="AH1871" s="386" t="s">
        <v>3195</v>
      </c>
      <c r="AI1871" s="387" t="s">
        <v>2779</v>
      </c>
      <c r="AJ1871" s="386">
        <v>12</v>
      </c>
      <c r="AK1871" s="390">
        <v>15</v>
      </c>
      <c r="AL1871" s="333">
        <v>42</v>
      </c>
      <c r="AM1871" s="333">
        <v>4.8472583912037033</v>
      </c>
      <c r="AN1871" s="440">
        <v>45.599166666666669</v>
      </c>
      <c r="AO1871" s="389">
        <v>18.760416666666664</v>
      </c>
      <c r="AP1871" s="390">
        <v>4.375</v>
      </c>
      <c r="AQ1871" s="387">
        <v>0</v>
      </c>
      <c r="AR1871" s="387">
        <v>1</v>
      </c>
      <c r="AS1871" s="387">
        <v>0</v>
      </c>
      <c r="AT1871" s="387">
        <v>0</v>
      </c>
      <c r="AU1871" s="387">
        <v>3</v>
      </c>
      <c r="AV1871" s="387">
        <v>3</v>
      </c>
      <c r="AW1871" s="350">
        <v>1</v>
      </c>
      <c r="AX1871" s="391">
        <v>1</v>
      </c>
      <c r="AY1871" s="83">
        <v>15</v>
      </c>
      <c r="AZ1871" s="5">
        <v>0</v>
      </c>
      <c r="BA1871" s="5" t="s">
        <v>1537</v>
      </c>
      <c r="BB1871" s="5" t="s">
        <v>1537</v>
      </c>
      <c r="BC1871" s="5" t="s">
        <v>1537</v>
      </c>
      <c r="BD1871" s="4" t="s">
        <v>3612</v>
      </c>
      <c r="BE1871" s="5">
        <v>0</v>
      </c>
      <c r="BF1871" s="5">
        <v>0</v>
      </c>
      <c r="BG1871" s="5">
        <v>1</v>
      </c>
      <c r="BH1871" s="354" t="s">
        <v>3612</v>
      </c>
      <c r="BJ1871" s="354">
        <v>0</v>
      </c>
      <c r="BK1871" s="354">
        <v>24</v>
      </c>
    </row>
    <row r="1872" spans="1:63" x14ac:dyDescent="0.2">
      <c r="A1872" s="4" t="s">
        <v>698</v>
      </c>
      <c r="B1872" s="382" t="s">
        <v>2799</v>
      </c>
      <c r="C1872" s="340">
        <v>340</v>
      </c>
      <c r="D1872" s="341">
        <v>340</v>
      </c>
      <c r="E1872" s="341">
        <v>340</v>
      </c>
      <c r="F1872" s="341">
        <v>340</v>
      </c>
      <c r="G1872" s="341">
        <v>340</v>
      </c>
      <c r="H1872" s="341">
        <v>340</v>
      </c>
      <c r="I1872" s="342">
        <v>340</v>
      </c>
      <c r="J1872" s="340">
        <v>0</v>
      </c>
      <c r="K1872" s="341">
        <v>0</v>
      </c>
      <c r="L1872" s="341">
        <v>34</v>
      </c>
      <c r="M1872" s="341">
        <v>62</v>
      </c>
      <c r="N1872" s="340">
        <v>531</v>
      </c>
      <c r="O1872" s="341">
        <v>531</v>
      </c>
      <c r="P1872" s="341">
        <v>531</v>
      </c>
      <c r="Q1872" s="343">
        <v>531</v>
      </c>
      <c r="R1872" s="344">
        <v>531</v>
      </c>
      <c r="S1872" s="344">
        <v>531</v>
      </c>
      <c r="T1872" s="344">
        <v>531</v>
      </c>
      <c r="U1872" s="344">
        <v>531</v>
      </c>
      <c r="V1872" s="344">
        <v>531</v>
      </c>
      <c r="W1872" s="344">
        <v>0</v>
      </c>
      <c r="X1872" s="383">
        <v>0</v>
      </c>
      <c r="Y1872" s="384">
        <v>0.12</v>
      </c>
      <c r="Z1872" s="384">
        <v>0.25</v>
      </c>
      <c r="AA1872" s="384">
        <v>0.25</v>
      </c>
      <c r="AB1872" s="346">
        <v>0</v>
      </c>
      <c r="AC1872" s="385">
        <v>0</v>
      </c>
      <c r="AD1872" s="385">
        <v>0</v>
      </c>
      <c r="AE1872" s="385">
        <v>0</v>
      </c>
      <c r="AF1872" s="200">
        <v>0</v>
      </c>
      <c r="AG1872" s="333" t="s">
        <v>3346</v>
      </c>
      <c r="AH1872" s="386" t="s">
        <v>3195</v>
      </c>
      <c r="AI1872" s="387" t="s">
        <v>2779</v>
      </c>
      <c r="AJ1872" s="386">
        <v>15</v>
      </c>
      <c r="AK1872" s="390">
        <v>15</v>
      </c>
      <c r="AL1872" s="333">
        <v>42</v>
      </c>
      <c r="AM1872" s="333">
        <v>5.9658564814814818</v>
      </c>
      <c r="AN1872" s="440">
        <v>52.937083333333341</v>
      </c>
      <c r="AO1872" s="389">
        <v>21.927083333333332</v>
      </c>
      <c r="AP1872" s="390">
        <v>4.375</v>
      </c>
      <c r="AQ1872" s="387">
        <v>0</v>
      </c>
      <c r="AR1872" s="387">
        <v>1</v>
      </c>
      <c r="AS1872" s="387">
        <v>0</v>
      </c>
      <c r="AT1872" s="387">
        <v>0</v>
      </c>
      <c r="AU1872" s="387">
        <v>3</v>
      </c>
      <c r="AV1872" s="387">
        <v>3</v>
      </c>
      <c r="AW1872" s="350">
        <v>1</v>
      </c>
      <c r="AX1872" s="391">
        <v>1</v>
      </c>
      <c r="AY1872" s="83">
        <v>16</v>
      </c>
      <c r="AZ1872" s="5">
        <v>0</v>
      </c>
      <c r="BA1872" s="5" t="s">
        <v>1537</v>
      </c>
      <c r="BB1872" s="5" t="s">
        <v>1537</v>
      </c>
      <c r="BC1872" s="5" t="s">
        <v>1537</v>
      </c>
      <c r="BD1872" s="4" t="s">
        <v>3612</v>
      </c>
      <c r="BE1872" s="5">
        <v>0</v>
      </c>
      <c r="BF1872" s="5">
        <v>0</v>
      </c>
      <c r="BG1872" s="5">
        <v>1</v>
      </c>
      <c r="BH1872" s="354" t="s">
        <v>3612</v>
      </c>
      <c r="BJ1872" s="354">
        <v>0</v>
      </c>
      <c r="BK1872" s="354">
        <v>29</v>
      </c>
    </row>
    <row r="1873" spans="1:63" x14ac:dyDescent="0.2">
      <c r="A1873" s="4" t="s">
        <v>679</v>
      </c>
      <c r="B1873" s="382" t="s">
        <v>2780</v>
      </c>
      <c r="C1873" s="340">
        <v>235</v>
      </c>
      <c r="D1873" s="341">
        <v>235</v>
      </c>
      <c r="E1873" s="341">
        <v>235</v>
      </c>
      <c r="F1873" s="341">
        <v>235</v>
      </c>
      <c r="G1873" s="341">
        <v>235</v>
      </c>
      <c r="H1873" s="341">
        <v>235</v>
      </c>
      <c r="I1873" s="342">
        <v>235</v>
      </c>
      <c r="J1873" s="340">
        <v>0</v>
      </c>
      <c r="K1873" s="341">
        <v>0</v>
      </c>
      <c r="L1873" s="341">
        <v>27</v>
      </c>
      <c r="M1873" s="341">
        <v>53</v>
      </c>
      <c r="N1873" s="340">
        <v>393</v>
      </c>
      <c r="O1873" s="341">
        <v>393</v>
      </c>
      <c r="P1873" s="341">
        <v>393</v>
      </c>
      <c r="Q1873" s="343">
        <v>393</v>
      </c>
      <c r="R1873" s="344">
        <v>393</v>
      </c>
      <c r="S1873" s="344">
        <v>393</v>
      </c>
      <c r="T1873" s="344">
        <v>393</v>
      </c>
      <c r="U1873" s="344">
        <v>393</v>
      </c>
      <c r="V1873" s="344">
        <v>393</v>
      </c>
      <c r="W1873" s="344">
        <v>0</v>
      </c>
      <c r="X1873" s="383">
        <v>0</v>
      </c>
      <c r="Y1873" s="384">
        <v>0.12</v>
      </c>
      <c r="Z1873" s="384">
        <v>0.25</v>
      </c>
      <c r="AA1873" s="384">
        <v>0.25</v>
      </c>
      <c r="AB1873" s="346">
        <v>0</v>
      </c>
      <c r="AC1873" s="385">
        <v>0</v>
      </c>
      <c r="AD1873" s="385">
        <v>0</v>
      </c>
      <c r="AE1873" s="385">
        <v>0</v>
      </c>
      <c r="AF1873" s="200">
        <v>0</v>
      </c>
      <c r="AG1873" s="333" t="s">
        <v>3346</v>
      </c>
      <c r="AH1873" s="386" t="s">
        <v>3195</v>
      </c>
      <c r="AI1873" s="387" t="s">
        <v>2779</v>
      </c>
      <c r="AJ1873" s="386">
        <v>12</v>
      </c>
      <c r="AK1873" s="390">
        <v>18</v>
      </c>
      <c r="AL1873" s="333">
        <v>30</v>
      </c>
      <c r="AM1873" s="333">
        <v>4.1532479745370372</v>
      </c>
      <c r="AN1873" s="440">
        <v>38.256666666666668</v>
      </c>
      <c r="AO1873" s="389">
        <v>16.0625</v>
      </c>
      <c r="AP1873" s="390">
        <v>3.75</v>
      </c>
      <c r="AQ1873" s="387">
        <v>0</v>
      </c>
      <c r="AR1873" s="387">
        <v>1</v>
      </c>
      <c r="AS1873" s="387">
        <v>0</v>
      </c>
      <c r="AT1873" s="387">
        <v>0</v>
      </c>
      <c r="AU1873" s="387">
        <v>2</v>
      </c>
      <c r="AV1873" s="387">
        <v>2</v>
      </c>
      <c r="AW1873" s="350">
        <v>1</v>
      </c>
      <c r="AX1873" s="391">
        <v>1</v>
      </c>
      <c r="AY1873" s="83">
        <v>13</v>
      </c>
      <c r="AZ1873" s="5">
        <v>0</v>
      </c>
      <c r="BA1873" s="5" t="s">
        <v>1537</v>
      </c>
      <c r="BB1873" s="5" t="s">
        <v>1537</v>
      </c>
      <c r="BC1873" s="5" t="s">
        <v>1537</v>
      </c>
      <c r="BD1873" s="4" t="s">
        <v>3612</v>
      </c>
      <c r="BE1873" s="5">
        <v>0</v>
      </c>
      <c r="BF1873" s="5">
        <v>0</v>
      </c>
      <c r="BG1873" s="5">
        <v>1</v>
      </c>
      <c r="BH1873" s="354" t="s">
        <v>3612</v>
      </c>
      <c r="BJ1873" s="354">
        <v>0</v>
      </c>
      <c r="BK1873" s="354">
        <v>21</v>
      </c>
    </row>
    <row r="1874" spans="1:63" x14ac:dyDescent="0.2">
      <c r="A1874" s="4" t="s">
        <v>691</v>
      </c>
      <c r="B1874" s="382" t="s">
        <v>2792</v>
      </c>
      <c r="C1874" s="340">
        <v>292</v>
      </c>
      <c r="D1874" s="341">
        <v>292</v>
      </c>
      <c r="E1874" s="341">
        <v>292</v>
      </c>
      <c r="F1874" s="341">
        <v>292</v>
      </c>
      <c r="G1874" s="341">
        <v>292</v>
      </c>
      <c r="H1874" s="341">
        <v>292</v>
      </c>
      <c r="I1874" s="342">
        <v>292</v>
      </c>
      <c r="J1874" s="340">
        <v>0</v>
      </c>
      <c r="K1874" s="341">
        <v>0</v>
      </c>
      <c r="L1874" s="341">
        <v>27</v>
      </c>
      <c r="M1874" s="341">
        <v>53</v>
      </c>
      <c r="N1874" s="340">
        <v>464</v>
      </c>
      <c r="O1874" s="341">
        <v>464</v>
      </c>
      <c r="P1874" s="341">
        <v>464</v>
      </c>
      <c r="Q1874" s="343">
        <v>464</v>
      </c>
      <c r="R1874" s="344">
        <v>464</v>
      </c>
      <c r="S1874" s="344">
        <v>464</v>
      </c>
      <c r="T1874" s="344">
        <v>464</v>
      </c>
      <c r="U1874" s="344">
        <v>464</v>
      </c>
      <c r="V1874" s="344">
        <v>464</v>
      </c>
      <c r="W1874" s="344">
        <v>0</v>
      </c>
      <c r="X1874" s="383">
        <v>0</v>
      </c>
      <c r="Y1874" s="384">
        <v>0.12</v>
      </c>
      <c r="Z1874" s="384">
        <v>0.25</v>
      </c>
      <c r="AA1874" s="384">
        <v>0.25</v>
      </c>
      <c r="AB1874" s="346">
        <v>0</v>
      </c>
      <c r="AC1874" s="385">
        <v>0</v>
      </c>
      <c r="AD1874" s="385">
        <v>0</v>
      </c>
      <c r="AE1874" s="385">
        <v>0</v>
      </c>
      <c r="AF1874" s="200">
        <v>0</v>
      </c>
      <c r="AG1874" s="333" t="s">
        <v>3346</v>
      </c>
      <c r="AH1874" s="386" t="s">
        <v>3195</v>
      </c>
      <c r="AI1874" s="387" t="s">
        <v>2779</v>
      </c>
      <c r="AJ1874" s="386">
        <v>15</v>
      </c>
      <c r="AK1874" s="390">
        <v>18</v>
      </c>
      <c r="AL1874" s="333">
        <v>30</v>
      </c>
      <c r="AM1874" s="333">
        <v>5.1116898148148149</v>
      </c>
      <c r="AN1874" s="440">
        <v>44.357083333333335</v>
      </c>
      <c r="AO1874" s="389">
        <v>18.697916666666668</v>
      </c>
      <c r="AP1874" s="390">
        <v>3.75</v>
      </c>
      <c r="AQ1874" s="387">
        <v>0</v>
      </c>
      <c r="AR1874" s="387">
        <v>1</v>
      </c>
      <c r="AS1874" s="387">
        <v>0</v>
      </c>
      <c r="AT1874" s="387">
        <v>0</v>
      </c>
      <c r="AU1874" s="387">
        <v>2</v>
      </c>
      <c r="AV1874" s="387">
        <v>2</v>
      </c>
      <c r="AW1874" s="350">
        <v>1</v>
      </c>
      <c r="AX1874" s="391">
        <v>1</v>
      </c>
      <c r="AY1874" s="83">
        <v>14</v>
      </c>
      <c r="AZ1874" s="5">
        <v>0</v>
      </c>
      <c r="BA1874" s="5" t="s">
        <v>1537</v>
      </c>
      <c r="BB1874" s="5" t="s">
        <v>1537</v>
      </c>
      <c r="BC1874" s="5" t="s">
        <v>1537</v>
      </c>
      <c r="BD1874" s="4" t="s">
        <v>3612</v>
      </c>
      <c r="BE1874" s="5">
        <v>0</v>
      </c>
      <c r="BF1874" s="5">
        <v>0</v>
      </c>
      <c r="BG1874" s="5">
        <v>1</v>
      </c>
      <c r="BH1874" s="354" t="s">
        <v>3612</v>
      </c>
      <c r="BJ1874" s="354">
        <v>0</v>
      </c>
      <c r="BK1874" s="354">
        <v>26</v>
      </c>
    </row>
    <row r="1875" spans="1:63" x14ac:dyDescent="0.2">
      <c r="A1875" s="4" t="s">
        <v>683</v>
      </c>
      <c r="B1875" s="382" t="s">
        <v>2784</v>
      </c>
      <c r="C1875" s="340">
        <v>262</v>
      </c>
      <c r="D1875" s="341">
        <v>262</v>
      </c>
      <c r="E1875" s="341">
        <v>262</v>
      </c>
      <c r="F1875" s="341">
        <v>262</v>
      </c>
      <c r="G1875" s="341">
        <v>262</v>
      </c>
      <c r="H1875" s="341">
        <v>262</v>
      </c>
      <c r="I1875" s="342">
        <v>262</v>
      </c>
      <c r="J1875" s="340">
        <v>0</v>
      </c>
      <c r="K1875" s="341">
        <v>0</v>
      </c>
      <c r="L1875" s="341">
        <v>35</v>
      </c>
      <c r="M1875" s="341">
        <v>65</v>
      </c>
      <c r="N1875" s="340">
        <v>429</v>
      </c>
      <c r="O1875" s="341">
        <v>429</v>
      </c>
      <c r="P1875" s="341">
        <v>429</v>
      </c>
      <c r="Q1875" s="343">
        <v>429</v>
      </c>
      <c r="R1875" s="344">
        <v>429</v>
      </c>
      <c r="S1875" s="344">
        <v>429</v>
      </c>
      <c r="T1875" s="344">
        <v>429</v>
      </c>
      <c r="U1875" s="344">
        <v>429</v>
      </c>
      <c r="V1875" s="344">
        <v>429</v>
      </c>
      <c r="W1875" s="344">
        <v>0</v>
      </c>
      <c r="X1875" s="383">
        <v>0</v>
      </c>
      <c r="Y1875" s="384">
        <v>0.12</v>
      </c>
      <c r="Z1875" s="384">
        <v>0.25</v>
      </c>
      <c r="AA1875" s="384">
        <v>0.25</v>
      </c>
      <c r="AB1875" s="346">
        <v>0</v>
      </c>
      <c r="AC1875" s="385">
        <v>0</v>
      </c>
      <c r="AD1875" s="385">
        <v>0</v>
      </c>
      <c r="AE1875" s="385">
        <v>0</v>
      </c>
      <c r="AF1875" s="200">
        <v>0</v>
      </c>
      <c r="AG1875" s="333" t="s">
        <v>3346</v>
      </c>
      <c r="AH1875" s="386" t="s">
        <v>3195</v>
      </c>
      <c r="AI1875" s="387" t="s">
        <v>2779</v>
      </c>
      <c r="AJ1875" s="386">
        <v>12</v>
      </c>
      <c r="AK1875" s="390">
        <v>18</v>
      </c>
      <c r="AL1875" s="333">
        <v>36</v>
      </c>
      <c r="AM1875" s="333">
        <v>4.9770326967592595</v>
      </c>
      <c r="AN1875" s="440">
        <v>43.276666666666671</v>
      </c>
      <c r="AO1875" s="389">
        <v>17.8125</v>
      </c>
      <c r="AP1875" s="390">
        <v>4.5</v>
      </c>
      <c r="AQ1875" s="387">
        <v>0</v>
      </c>
      <c r="AR1875" s="387">
        <v>1</v>
      </c>
      <c r="AS1875" s="387">
        <v>0</v>
      </c>
      <c r="AT1875" s="387">
        <v>0</v>
      </c>
      <c r="AU1875" s="387">
        <v>2</v>
      </c>
      <c r="AV1875" s="387">
        <v>2</v>
      </c>
      <c r="AW1875" s="350">
        <v>1</v>
      </c>
      <c r="AX1875" s="391">
        <v>1</v>
      </c>
      <c r="AY1875" s="83">
        <v>13</v>
      </c>
      <c r="AZ1875" s="5">
        <v>0</v>
      </c>
      <c r="BA1875" s="5" t="s">
        <v>1537</v>
      </c>
      <c r="BB1875" s="5" t="s">
        <v>1537</v>
      </c>
      <c r="BC1875" s="5" t="s">
        <v>1537</v>
      </c>
      <c r="BD1875" s="4" t="s">
        <v>3612</v>
      </c>
      <c r="BE1875" s="5">
        <v>0</v>
      </c>
      <c r="BF1875" s="5">
        <v>0</v>
      </c>
      <c r="BG1875" s="5">
        <v>1</v>
      </c>
      <c r="BH1875" s="354" t="s">
        <v>3612</v>
      </c>
      <c r="BJ1875" s="354">
        <v>0</v>
      </c>
      <c r="BK1875" s="354">
        <v>23</v>
      </c>
    </row>
    <row r="1876" spans="1:63" x14ac:dyDescent="0.2">
      <c r="A1876" s="4" t="s">
        <v>695</v>
      </c>
      <c r="B1876" s="382" t="s">
        <v>2796</v>
      </c>
      <c r="C1876" s="340">
        <v>318</v>
      </c>
      <c r="D1876" s="341">
        <v>318</v>
      </c>
      <c r="E1876" s="341">
        <v>318</v>
      </c>
      <c r="F1876" s="341">
        <v>318</v>
      </c>
      <c r="G1876" s="341">
        <v>318</v>
      </c>
      <c r="H1876" s="341">
        <v>318</v>
      </c>
      <c r="I1876" s="342">
        <v>318</v>
      </c>
      <c r="J1876" s="340">
        <v>0</v>
      </c>
      <c r="K1876" s="341">
        <v>0</v>
      </c>
      <c r="L1876" s="341">
        <v>35</v>
      </c>
      <c r="M1876" s="341">
        <v>65</v>
      </c>
      <c r="N1876" s="340">
        <v>501</v>
      </c>
      <c r="O1876" s="341">
        <v>501</v>
      </c>
      <c r="P1876" s="341">
        <v>501</v>
      </c>
      <c r="Q1876" s="343">
        <v>501</v>
      </c>
      <c r="R1876" s="344">
        <v>501</v>
      </c>
      <c r="S1876" s="344">
        <v>501</v>
      </c>
      <c r="T1876" s="344">
        <v>501</v>
      </c>
      <c r="U1876" s="344">
        <v>501</v>
      </c>
      <c r="V1876" s="344">
        <v>501</v>
      </c>
      <c r="W1876" s="344">
        <v>0</v>
      </c>
      <c r="X1876" s="383">
        <v>0</v>
      </c>
      <c r="Y1876" s="384">
        <v>0.12</v>
      </c>
      <c r="Z1876" s="384">
        <v>0.25</v>
      </c>
      <c r="AA1876" s="384">
        <v>0.25</v>
      </c>
      <c r="AB1876" s="346">
        <v>0</v>
      </c>
      <c r="AC1876" s="385">
        <v>0</v>
      </c>
      <c r="AD1876" s="385">
        <v>0</v>
      </c>
      <c r="AE1876" s="385">
        <v>0</v>
      </c>
      <c r="AF1876" s="200">
        <v>0</v>
      </c>
      <c r="AG1876" s="333" t="s">
        <v>3346</v>
      </c>
      <c r="AH1876" s="386" t="s">
        <v>3195</v>
      </c>
      <c r="AI1876" s="387" t="s">
        <v>2779</v>
      </c>
      <c r="AJ1876" s="386">
        <v>15</v>
      </c>
      <c r="AK1876" s="390">
        <v>18</v>
      </c>
      <c r="AL1876" s="333">
        <v>36</v>
      </c>
      <c r="AM1876" s="333">
        <v>6.1255787037037033</v>
      </c>
      <c r="AN1876" s="440">
        <v>49.927083333333343</v>
      </c>
      <c r="AO1876" s="389">
        <v>20.697916666666668</v>
      </c>
      <c r="AP1876" s="390">
        <v>4.5</v>
      </c>
      <c r="AQ1876" s="387">
        <v>0</v>
      </c>
      <c r="AR1876" s="387">
        <v>1</v>
      </c>
      <c r="AS1876" s="387">
        <v>0</v>
      </c>
      <c r="AT1876" s="387">
        <v>0</v>
      </c>
      <c r="AU1876" s="387">
        <v>2</v>
      </c>
      <c r="AV1876" s="387">
        <v>2</v>
      </c>
      <c r="AW1876" s="350">
        <v>1</v>
      </c>
      <c r="AX1876" s="391">
        <v>1</v>
      </c>
      <c r="AY1876" s="83">
        <v>14</v>
      </c>
      <c r="AZ1876" s="5">
        <v>0</v>
      </c>
      <c r="BA1876" s="5" t="s">
        <v>1537</v>
      </c>
      <c r="BB1876" s="5" t="s">
        <v>1537</v>
      </c>
      <c r="BC1876" s="5" t="s">
        <v>1537</v>
      </c>
      <c r="BD1876" s="4" t="s">
        <v>3612</v>
      </c>
      <c r="BE1876" s="5">
        <v>0</v>
      </c>
      <c r="BF1876" s="5">
        <v>0</v>
      </c>
      <c r="BG1876" s="5">
        <v>1</v>
      </c>
      <c r="BH1876" s="354" t="s">
        <v>3612</v>
      </c>
      <c r="BJ1876" s="354">
        <v>0</v>
      </c>
      <c r="BK1876" s="354">
        <v>28</v>
      </c>
    </row>
    <row r="1877" spans="1:63" x14ac:dyDescent="0.2">
      <c r="A1877" s="4" t="s">
        <v>5436</v>
      </c>
      <c r="B1877" s="382" t="s">
        <v>5437</v>
      </c>
      <c r="C1877" s="340">
        <v>286</v>
      </c>
      <c r="D1877" s="341">
        <v>286</v>
      </c>
      <c r="E1877" s="341">
        <v>286</v>
      </c>
      <c r="F1877" s="341">
        <v>286</v>
      </c>
      <c r="G1877" s="341">
        <v>286</v>
      </c>
      <c r="H1877" s="341">
        <v>286</v>
      </c>
      <c r="I1877" s="342">
        <v>286</v>
      </c>
      <c r="J1877" s="340">
        <v>0</v>
      </c>
      <c r="K1877" s="341">
        <v>0</v>
      </c>
      <c r="L1877" s="341">
        <v>39</v>
      </c>
      <c r="M1877" s="341">
        <v>75</v>
      </c>
      <c r="N1877" s="340">
        <v>483</v>
      </c>
      <c r="O1877" s="341">
        <v>483</v>
      </c>
      <c r="P1877" s="341">
        <v>483</v>
      </c>
      <c r="Q1877" s="343">
        <v>483</v>
      </c>
      <c r="R1877" s="344">
        <v>483</v>
      </c>
      <c r="S1877" s="344">
        <v>483</v>
      </c>
      <c r="T1877" s="344">
        <v>483</v>
      </c>
      <c r="U1877" s="344">
        <v>483</v>
      </c>
      <c r="V1877" s="344">
        <v>483</v>
      </c>
      <c r="W1877" s="344">
        <v>0</v>
      </c>
      <c r="X1877" s="383">
        <v>0</v>
      </c>
      <c r="Y1877" s="384">
        <v>0.12</v>
      </c>
      <c r="Z1877" s="384">
        <v>0.25</v>
      </c>
      <c r="AA1877" s="384">
        <v>0.25</v>
      </c>
      <c r="AB1877" s="346">
        <v>0</v>
      </c>
      <c r="AC1877" s="385">
        <v>0</v>
      </c>
      <c r="AD1877" s="385">
        <v>0</v>
      </c>
      <c r="AE1877" s="385">
        <v>0</v>
      </c>
      <c r="AF1877" s="200">
        <v>0</v>
      </c>
      <c r="AG1877" s="333" t="s">
        <v>3346</v>
      </c>
      <c r="AH1877" s="386" t="s">
        <v>3195</v>
      </c>
      <c r="AI1877" s="387" t="s">
        <v>2779</v>
      </c>
      <c r="AJ1877" s="386">
        <v>12</v>
      </c>
      <c r="AK1877" s="390">
        <v>18</v>
      </c>
      <c r="AL1877" s="333">
        <v>39</v>
      </c>
      <c r="AM1877" s="333">
        <v>6.1255787037037033</v>
      </c>
      <c r="AN1877" s="440">
        <v>49.927083333333343</v>
      </c>
      <c r="AO1877" s="389">
        <v>20.697916666666668</v>
      </c>
      <c r="AP1877" s="390">
        <v>4.5</v>
      </c>
      <c r="AQ1877" s="387">
        <v>0</v>
      </c>
      <c r="AR1877" s="387">
        <v>1</v>
      </c>
      <c r="AS1877" s="387">
        <v>0</v>
      </c>
      <c r="AT1877" s="387">
        <v>0</v>
      </c>
      <c r="AU1877" s="387">
        <v>2</v>
      </c>
      <c r="AV1877" s="387">
        <v>3</v>
      </c>
      <c r="AW1877" s="350">
        <v>1</v>
      </c>
      <c r="AX1877" s="391">
        <v>1</v>
      </c>
      <c r="AY1877" s="83">
        <v>14</v>
      </c>
      <c r="AZ1877" s="5">
        <v>0</v>
      </c>
      <c r="BA1877" s="5" t="s">
        <v>1537</v>
      </c>
      <c r="BB1877" s="5" t="s">
        <v>1537</v>
      </c>
      <c r="BC1877" s="5" t="s">
        <v>1537</v>
      </c>
      <c r="BD1877" s="4" t="s">
        <v>3612</v>
      </c>
      <c r="BE1877" s="5">
        <v>0</v>
      </c>
      <c r="BF1877" s="5">
        <v>0</v>
      </c>
      <c r="BG1877" s="5">
        <v>1</v>
      </c>
      <c r="BH1877" s="354" t="s">
        <v>3612</v>
      </c>
      <c r="BJ1877" s="354">
        <v>0</v>
      </c>
      <c r="BK1877" s="354">
        <v>25</v>
      </c>
    </row>
    <row r="1878" spans="1:63" x14ac:dyDescent="0.2">
      <c r="A1878" s="4" t="s">
        <v>5438</v>
      </c>
      <c r="B1878" s="382" t="s">
        <v>5439</v>
      </c>
      <c r="C1878" s="340">
        <v>350</v>
      </c>
      <c r="D1878" s="341">
        <v>350</v>
      </c>
      <c r="E1878" s="341">
        <v>350</v>
      </c>
      <c r="F1878" s="341">
        <v>350</v>
      </c>
      <c r="G1878" s="341">
        <v>350</v>
      </c>
      <c r="H1878" s="341">
        <v>350</v>
      </c>
      <c r="I1878" s="342">
        <v>350</v>
      </c>
      <c r="J1878" s="340">
        <v>0</v>
      </c>
      <c r="K1878" s="341">
        <v>0</v>
      </c>
      <c r="L1878" s="341">
        <v>39</v>
      </c>
      <c r="M1878" s="341">
        <v>75</v>
      </c>
      <c r="N1878" s="340">
        <v>569</v>
      </c>
      <c r="O1878" s="341">
        <v>569</v>
      </c>
      <c r="P1878" s="341">
        <v>569</v>
      </c>
      <c r="Q1878" s="343">
        <v>569</v>
      </c>
      <c r="R1878" s="344">
        <v>569</v>
      </c>
      <c r="S1878" s="344">
        <v>569</v>
      </c>
      <c r="T1878" s="344">
        <v>569</v>
      </c>
      <c r="U1878" s="344">
        <v>569</v>
      </c>
      <c r="V1878" s="344">
        <v>569</v>
      </c>
      <c r="W1878" s="344">
        <v>0</v>
      </c>
      <c r="X1878" s="383">
        <v>0</v>
      </c>
      <c r="Y1878" s="384">
        <v>0.12</v>
      </c>
      <c r="Z1878" s="384">
        <v>0.25</v>
      </c>
      <c r="AA1878" s="384">
        <v>0.25</v>
      </c>
      <c r="AB1878" s="346">
        <v>0</v>
      </c>
      <c r="AC1878" s="385">
        <v>0</v>
      </c>
      <c r="AD1878" s="385">
        <v>0</v>
      </c>
      <c r="AE1878" s="385">
        <v>0</v>
      </c>
      <c r="AF1878" s="200">
        <v>0</v>
      </c>
      <c r="AG1878" s="333" t="s">
        <v>3346</v>
      </c>
      <c r="AH1878" s="386" t="s">
        <v>3195</v>
      </c>
      <c r="AI1878" s="387" t="s">
        <v>2779</v>
      </c>
      <c r="AJ1878" s="386">
        <v>15</v>
      </c>
      <c r="AK1878" s="390">
        <v>18</v>
      </c>
      <c r="AL1878" s="333">
        <v>39</v>
      </c>
      <c r="AM1878" s="333">
        <v>6.1255787037037033</v>
      </c>
      <c r="AN1878" s="440">
        <v>49.927083333333343</v>
      </c>
      <c r="AO1878" s="389">
        <v>20.697916666666668</v>
      </c>
      <c r="AP1878" s="390">
        <v>4.5</v>
      </c>
      <c r="AQ1878" s="387">
        <v>0</v>
      </c>
      <c r="AR1878" s="387">
        <v>1</v>
      </c>
      <c r="AS1878" s="387">
        <v>0</v>
      </c>
      <c r="AT1878" s="387">
        <v>0</v>
      </c>
      <c r="AU1878" s="387">
        <v>2</v>
      </c>
      <c r="AV1878" s="387">
        <v>3</v>
      </c>
      <c r="AW1878" s="350">
        <v>1</v>
      </c>
      <c r="AX1878" s="391">
        <v>1</v>
      </c>
      <c r="AY1878" s="83">
        <v>14</v>
      </c>
      <c r="AZ1878" s="5">
        <v>0</v>
      </c>
      <c r="BA1878" s="5" t="s">
        <v>1537</v>
      </c>
      <c r="BB1878" s="5" t="s">
        <v>1537</v>
      </c>
      <c r="BC1878" s="5" t="s">
        <v>1537</v>
      </c>
      <c r="BD1878" s="4" t="s">
        <v>3612</v>
      </c>
      <c r="BE1878" s="5">
        <v>0</v>
      </c>
      <c r="BF1878" s="5">
        <v>0</v>
      </c>
      <c r="BG1878" s="5">
        <v>1</v>
      </c>
      <c r="BH1878" s="354" t="s">
        <v>3612</v>
      </c>
      <c r="BJ1878" s="354">
        <v>0</v>
      </c>
      <c r="BK1878" s="354">
        <v>30</v>
      </c>
    </row>
    <row r="1879" spans="1:63" x14ac:dyDescent="0.2">
      <c r="A1879" s="4" t="s">
        <v>687</v>
      </c>
      <c r="B1879" s="382" t="s">
        <v>2788</v>
      </c>
      <c r="C1879" s="340">
        <v>296</v>
      </c>
      <c r="D1879" s="341">
        <v>296</v>
      </c>
      <c r="E1879" s="341">
        <v>296</v>
      </c>
      <c r="F1879" s="341">
        <v>296</v>
      </c>
      <c r="G1879" s="341">
        <v>296</v>
      </c>
      <c r="H1879" s="341">
        <v>296</v>
      </c>
      <c r="I1879" s="342">
        <v>296</v>
      </c>
      <c r="J1879" s="340">
        <v>0</v>
      </c>
      <c r="K1879" s="341">
        <v>0</v>
      </c>
      <c r="L1879" s="341">
        <v>40</v>
      </c>
      <c r="M1879" s="341">
        <v>75</v>
      </c>
      <c r="N1879" s="340">
        <v>500</v>
      </c>
      <c r="O1879" s="341">
        <v>500</v>
      </c>
      <c r="P1879" s="341">
        <v>500</v>
      </c>
      <c r="Q1879" s="343">
        <v>500</v>
      </c>
      <c r="R1879" s="344">
        <v>500</v>
      </c>
      <c r="S1879" s="344">
        <v>500</v>
      </c>
      <c r="T1879" s="344">
        <v>500</v>
      </c>
      <c r="U1879" s="344">
        <v>500</v>
      </c>
      <c r="V1879" s="344">
        <v>500</v>
      </c>
      <c r="W1879" s="344">
        <v>0</v>
      </c>
      <c r="X1879" s="383">
        <v>0</v>
      </c>
      <c r="Y1879" s="384">
        <v>0.12</v>
      </c>
      <c r="Z1879" s="384">
        <v>0.25</v>
      </c>
      <c r="AA1879" s="384">
        <v>0.25</v>
      </c>
      <c r="AB1879" s="346">
        <v>0</v>
      </c>
      <c r="AC1879" s="385">
        <v>0</v>
      </c>
      <c r="AD1879" s="385">
        <v>0</v>
      </c>
      <c r="AE1879" s="385">
        <v>0</v>
      </c>
      <c r="AF1879" s="200">
        <v>0</v>
      </c>
      <c r="AG1879" s="333" t="s">
        <v>3346</v>
      </c>
      <c r="AH1879" s="386" t="s">
        <v>3195</v>
      </c>
      <c r="AI1879" s="387" t="s">
        <v>2779</v>
      </c>
      <c r="AJ1879" s="386">
        <v>12</v>
      </c>
      <c r="AK1879" s="390">
        <v>18</v>
      </c>
      <c r="AL1879" s="333">
        <v>42</v>
      </c>
      <c r="AM1879" s="333">
        <v>5.8008174189814818</v>
      </c>
      <c r="AN1879" s="440">
        <v>51.804166666666667</v>
      </c>
      <c r="AO1879" s="389">
        <v>20.822916666666664</v>
      </c>
      <c r="AP1879" s="390">
        <v>5.25</v>
      </c>
      <c r="AQ1879" s="387">
        <v>0</v>
      </c>
      <c r="AR1879" s="387">
        <v>1</v>
      </c>
      <c r="AS1879" s="387">
        <v>0</v>
      </c>
      <c r="AT1879" s="387">
        <v>0</v>
      </c>
      <c r="AU1879" s="387">
        <v>3</v>
      </c>
      <c r="AV1879" s="387">
        <v>3</v>
      </c>
      <c r="AW1879" s="350">
        <v>1</v>
      </c>
      <c r="AX1879" s="391">
        <v>1</v>
      </c>
      <c r="AY1879" s="83">
        <v>15</v>
      </c>
      <c r="AZ1879" s="5">
        <v>0</v>
      </c>
      <c r="BA1879" s="5" t="s">
        <v>1537</v>
      </c>
      <c r="BB1879" s="5" t="s">
        <v>1537</v>
      </c>
      <c r="BC1879" s="5" t="s">
        <v>1537</v>
      </c>
      <c r="BD1879" s="4" t="s">
        <v>3612</v>
      </c>
      <c r="BE1879" s="5">
        <v>0</v>
      </c>
      <c r="BF1879" s="5">
        <v>0</v>
      </c>
      <c r="BG1879" s="5">
        <v>1</v>
      </c>
      <c r="BH1879" s="354" t="s">
        <v>3612</v>
      </c>
      <c r="BJ1879" s="354">
        <v>0</v>
      </c>
      <c r="BK1879" s="354">
        <v>26</v>
      </c>
    </row>
    <row r="1880" spans="1:63" x14ac:dyDescent="0.2">
      <c r="A1880" s="4" t="s">
        <v>699</v>
      </c>
      <c r="B1880" s="382" t="s">
        <v>2800</v>
      </c>
      <c r="C1880" s="340">
        <v>363</v>
      </c>
      <c r="D1880" s="341">
        <v>363</v>
      </c>
      <c r="E1880" s="341">
        <v>363</v>
      </c>
      <c r="F1880" s="341">
        <v>363</v>
      </c>
      <c r="G1880" s="341">
        <v>363</v>
      </c>
      <c r="H1880" s="341">
        <v>363</v>
      </c>
      <c r="I1880" s="342">
        <v>363</v>
      </c>
      <c r="J1880" s="340">
        <v>0</v>
      </c>
      <c r="K1880" s="341">
        <v>0</v>
      </c>
      <c r="L1880" s="341">
        <v>40</v>
      </c>
      <c r="M1880" s="341">
        <v>75</v>
      </c>
      <c r="N1880" s="340">
        <v>590</v>
      </c>
      <c r="O1880" s="341">
        <v>590</v>
      </c>
      <c r="P1880" s="341">
        <v>590</v>
      </c>
      <c r="Q1880" s="343">
        <v>590</v>
      </c>
      <c r="R1880" s="344">
        <v>590</v>
      </c>
      <c r="S1880" s="344">
        <v>590</v>
      </c>
      <c r="T1880" s="344">
        <v>590</v>
      </c>
      <c r="U1880" s="344">
        <v>590</v>
      </c>
      <c r="V1880" s="344">
        <v>590</v>
      </c>
      <c r="W1880" s="344">
        <v>0</v>
      </c>
      <c r="X1880" s="383">
        <v>0</v>
      </c>
      <c r="Y1880" s="384">
        <v>0.12</v>
      </c>
      <c r="Z1880" s="384">
        <v>0.25</v>
      </c>
      <c r="AA1880" s="384">
        <v>0.25</v>
      </c>
      <c r="AB1880" s="346">
        <v>0</v>
      </c>
      <c r="AC1880" s="385">
        <v>0</v>
      </c>
      <c r="AD1880" s="385">
        <v>0</v>
      </c>
      <c r="AE1880" s="385">
        <v>0</v>
      </c>
      <c r="AF1880" s="200">
        <v>0</v>
      </c>
      <c r="AG1880" s="333" t="s">
        <v>3346</v>
      </c>
      <c r="AH1880" s="386" t="s">
        <v>3195</v>
      </c>
      <c r="AI1880" s="387" t="s">
        <v>2779</v>
      </c>
      <c r="AJ1880" s="386">
        <v>15</v>
      </c>
      <c r="AK1880" s="390">
        <v>18</v>
      </c>
      <c r="AL1880" s="333">
        <v>42</v>
      </c>
      <c r="AM1880" s="333">
        <v>7.1394675925925926</v>
      </c>
      <c r="AN1880" s="440">
        <v>59.912083333333342</v>
      </c>
      <c r="AO1880" s="389">
        <v>24.302083333333332</v>
      </c>
      <c r="AP1880" s="390">
        <v>5.25</v>
      </c>
      <c r="AQ1880" s="387">
        <v>0</v>
      </c>
      <c r="AR1880" s="387">
        <v>1</v>
      </c>
      <c r="AS1880" s="387">
        <v>0</v>
      </c>
      <c r="AT1880" s="387">
        <v>0</v>
      </c>
      <c r="AU1880" s="387">
        <v>3</v>
      </c>
      <c r="AV1880" s="387">
        <v>3</v>
      </c>
      <c r="AW1880" s="350">
        <v>1</v>
      </c>
      <c r="AX1880" s="391">
        <v>1</v>
      </c>
      <c r="AY1880" s="83">
        <v>16</v>
      </c>
      <c r="AZ1880" s="5">
        <v>0</v>
      </c>
      <c r="BA1880" s="5" t="s">
        <v>1537</v>
      </c>
      <c r="BB1880" s="5" t="s">
        <v>1537</v>
      </c>
      <c r="BC1880" s="5" t="s">
        <v>1537</v>
      </c>
      <c r="BD1880" s="4" t="s">
        <v>3612</v>
      </c>
      <c r="BE1880" s="5">
        <v>0</v>
      </c>
      <c r="BF1880" s="5">
        <v>0</v>
      </c>
      <c r="BG1880" s="5">
        <v>1</v>
      </c>
      <c r="BH1880" s="354" t="s">
        <v>3612</v>
      </c>
      <c r="BJ1880" s="354">
        <v>0</v>
      </c>
      <c r="BK1880" s="354">
        <v>31</v>
      </c>
    </row>
    <row r="1881" spans="1:63" x14ac:dyDescent="0.2">
      <c r="A1881" s="4" t="s">
        <v>3283</v>
      </c>
      <c r="B1881" s="382" t="s">
        <v>3284</v>
      </c>
      <c r="C1881" s="340">
        <v>252</v>
      </c>
      <c r="D1881" s="341">
        <v>252</v>
      </c>
      <c r="E1881" s="341">
        <v>252</v>
      </c>
      <c r="F1881" s="341">
        <v>252</v>
      </c>
      <c r="G1881" s="341">
        <v>252</v>
      </c>
      <c r="H1881" s="341">
        <v>252</v>
      </c>
      <c r="I1881" s="342">
        <v>252</v>
      </c>
      <c r="J1881" s="340">
        <v>0</v>
      </c>
      <c r="K1881" s="341">
        <v>0</v>
      </c>
      <c r="L1881" s="341">
        <v>34</v>
      </c>
      <c r="M1881" s="341">
        <v>62</v>
      </c>
      <c r="N1881" s="340">
        <v>422</v>
      </c>
      <c r="O1881" s="341">
        <v>422</v>
      </c>
      <c r="P1881" s="341">
        <v>422</v>
      </c>
      <c r="Q1881" s="343">
        <v>422</v>
      </c>
      <c r="R1881" s="344">
        <v>422</v>
      </c>
      <c r="S1881" s="344">
        <v>422</v>
      </c>
      <c r="T1881" s="344">
        <v>422</v>
      </c>
      <c r="U1881" s="344">
        <v>422</v>
      </c>
      <c r="V1881" s="344">
        <v>422</v>
      </c>
      <c r="W1881" s="344">
        <v>0</v>
      </c>
      <c r="X1881" s="383">
        <v>0</v>
      </c>
      <c r="Y1881" s="384">
        <v>0.12</v>
      </c>
      <c r="Z1881" s="384">
        <v>0.25</v>
      </c>
      <c r="AA1881" s="384">
        <v>0.25</v>
      </c>
      <c r="AB1881" s="346">
        <v>0</v>
      </c>
      <c r="AC1881" s="385">
        <v>0</v>
      </c>
      <c r="AD1881" s="385">
        <v>0</v>
      </c>
      <c r="AE1881" s="385">
        <v>0</v>
      </c>
      <c r="AF1881" s="200">
        <v>0</v>
      </c>
      <c r="AG1881" s="333" t="s">
        <v>3346</v>
      </c>
      <c r="AH1881" s="386" t="s">
        <v>3195</v>
      </c>
      <c r="AI1881" s="387" t="s">
        <v>2779</v>
      </c>
      <c r="AJ1881" s="386">
        <v>12</v>
      </c>
      <c r="AK1881" s="390">
        <v>21</v>
      </c>
      <c r="AL1881" s="333">
        <v>30</v>
      </c>
      <c r="AM1881" s="333">
        <v>4.8359736689814818</v>
      </c>
      <c r="AN1881" s="440">
        <v>49.166666666666671</v>
      </c>
      <c r="AO1881" s="389">
        <v>17.645833333333332</v>
      </c>
      <c r="AP1881" s="390">
        <v>7.5</v>
      </c>
      <c r="AQ1881" s="387">
        <v>0</v>
      </c>
      <c r="AR1881" s="387">
        <v>1</v>
      </c>
      <c r="AS1881" s="387">
        <v>0</v>
      </c>
      <c r="AT1881" s="387">
        <v>0</v>
      </c>
      <c r="AU1881" s="387">
        <v>2</v>
      </c>
      <c r="AV1881" s="387">
        <v>2</v>
      </c>
      <c r="AW1881" s="350">
        <v>1</v>
      </c>
      <c r="AX1881" s="391">
        <v>1</v>
      </c>
      <c r="AY1881" s="83">
        <v>13</v>
      </c>
      <c r="AZ1881" s="5">
        <v>0</v>
      </c>
      <c r="BA1881" s="5" t="s">
        <v>1537</v>
      </c>
      <c r="BB1881" s="5" t="s">
        <v>1537</v>
      </c>
      <c r="BC1881" s="5" t="s">
        <v>1537</v>
      </c>
      <c r="BD1881" s="4" t="s">
        <v>3612</v>
      </c>
      <c r="BE1881" s="5">
        <v>0</v>
      </c>
      <c r="BF1881" s="5">
        <v>0</v>
      </c>
      <c r="BG1881" s="5">
        <v>1</v>
      </c>
      <c r="BH1881" s="354" t="s">
        <v>3612</v>
      </c>
      <c r="BJ1881" s="354">
        <v>0</v>
      </c>
      <c r="BK1881" s="354">
        <v>23</v>
      </c>
    </row>
    <row r="1882" spans="1:63" x14ac:dyDescent="0.2">
      <c r="A1882" s="4" t="s">
        <v>5440</v>
      </c>
      <c r="B1882" s="382" t="s">
        <v>5441</v>
      </c>
      <c r="C1882" s="340">
        <v>342</v>
      </c>
      <c r="D1882" s="341">
        <v>342</v>
      </c>
      <c r="E1882" s="341">
        <v>342</v>
      </c>
      <c r="F1882" s="341">
        <v>342</v>
      </c>
      <c r="G1882" s="341">
        <v>342</v>
      </c>
      <c r="H1882" s="341">
        <v>342</v>
      </c>
      <c r="I1882" s="342">
        <v>342</v>
      </c>
      <c r="J1882" s="340">
        <v>0</v>
      </c>
      <c r="K1882" s="341">
        <v>0</v>
      </c>
      <c r="L1882" s="341">
        <v>42</v>
      </c>
      <c r="M1882" s="341">
        <v>80</v>
      </c>
      <c r="N1882" s="340">
        <v>522</v>
      </c>
      <c r="O1882" s="341">
        <v>522</v>
      </c>
      <c r="P1882" s="341">
        <v>522</v>
      </c>
      <c r="Q1882" s="343">
        <v>522</v>
      </c>
      <c r="R1882" s="344">
        <v>522</v>
      </c>
      <c r="S1882" s="344">
        <v>522</v>
      </c>
      <c r="T1882" s="344">
        <v>522</v>
      </c>
      <c r="U1882" s="344">
        <v>522</v>
      </c>
      <c r="V1882" s="344">
        <v>522</v>
      </c>
      <c r="W1882" s="344">
        <v>0</v>
      </c>
      <c r="X1882" s="383">
        <v>0</v>
      </c>
      <c r="Y1882" s="384">
        <v>0.12</v>
      </c>
      <c r="Z1882" s="384">
        <v>0.25</v>
      </c>
      <c r="AA1882" s="384">
        <v>0.25</v>
      </c>
      <c r="AB1882" s="346">
        <v>0</v>
      </c>
      <c r="AC1882" s="385">
        <v>0</v>
      </c>
      <c r="AD1882" s="385">
        <v>0</v>
      </c>
      <c r="AE1882" s="385">
        <v>0</v>
      </c>
      <c r="AF1882" s="200">
        <v>0</v>
      </c>
      <c r="AG1882" s="333" t="s">
        <v>3346</v>
      </c>
      <c r="AH1882" s="386" t="s">
        <v>3195</v>
      </c>
      <c r="AI1882" s="387" t="s">
        <v>2779</v>
      </c>
      <c r="AJ1882" s="386">
        <v>15</v>
      </c>
      <c r="AK1882" s="390">
        <v>21</v>
      </c>
      <c r="AL1882" s="333">
        <v>30</v>
      </c>
      <c r="AM1882" s="333">
        <v>4.8359736689814818</v>
      </c>
      <c r="AN1882" s="440">
        <v>49.166666666666671</v>
      </c>
      <c r="AO1882" s="389">
        <v>17.645833333333332</v>
      </c>
      <c r="AP1882" s="390">
        <v>7.5</v>
      </c>
      <c r="AQ1882" s="387">
        <v>0</v>
      </c>
      <c r="AR1882" s="387">
        <v>1</v>
      </c>
      <c r="AS1882" s="387">
        <v>0</v>
      </c>
      <c r="AT1882" s="387">
        <v>0</v>
      </c>
      <c r="AU1882" s="387">
        <v>2</v>
      </c>
      <c r="AV1882" s="387">
        <v>2</v>
      </c>
      <c r="AW1882" s="350">
        <v>1</v>
      </c>
      <c r="AX1882" s="391">
        <v>1</v>
      </c>
      <c r="AY1882" s="83">
        <v>13</v>
      </c>
      <c r="AZ1882" s="5">
        <v>0</v>
      </c>
      <c r="BA1882" s="5" t="s">
        <v>1537</v>
      </c>
      <c r="BB1882" s="5" t="s">
        <v>1537</v>
      </c>
      <c r="BC1882" s="5" t="s">
        <v>1537</v>
      </c>
      <c r="BD1882" s="4" t="s">
        <v>3612</v>
      </c>
      <c r="BE1882" s="5">
        <v>0</v>
      </c>
      <c r="BF1882" s="5">
        <v>0</v>
      </c>
      <c r="BG1882" s="5">
        <v>1</v>
      </c>
      <c r="BH1882" s="354" t="s">
        <v>3612</v>
      </c>
      <c r="BJ1882" s="354">
        <v>0</v>
      </c>
      <c r="BK1882" s="354">
        <v>31</v>
      </c>
    </row>
    <row r="1883" spans="1:63" x14ac:dyDescent="0.2">
      <c r="A1883" s="4" t="s">
        <v>3285</v>
      </c>
      <c r="B1883" s="382" t="s">
        <v>3287</v>
      </c>
      <c r="C1883" s="340">
        <v>281</v>
      </c>
      <c r="D1883" s="341">
        <v>281</v>
      </c>
      <c r="E1883" s="341">
        <v>281</v>
      </c>
      <c r="F1883" s="341">
        <v>281</v>
      </c>
      <c r="G1883" s="341">
        <v>281</v>
      </c>
      <c r="H1883" s="341">
        <v>281</v>
      </c>
      <c r="I1883" s="342">
        <v>281</v>
      </c>
      <c r="J1883" s="340">
        <v>0</v>
      </c>
      <c r="K1883" s="341">
        <v>0</v>
      </c>
      <c r="L1883" s="341">
        <v>40</v>
      </c>
      <c r="M1883" s="341">
        <v>75</v>
      </c>
      <c r="N1883" s="340">
        <v>458</v>
      </c>
      <c r="O1883" s="341">
        <v>458</v>
      </c>
      <c r="P1883" s="341">
        <v>458</v>
      </c>
      <c r="Q1883" s="343">
        <v>458</v>
      </c>
      <c r="R1883" s="344">
        <v>458</v>
      </c>
      <c r="S1883" s="344">
        <v>458</v>
      </c>
      <c r="T1883" s="344">
        <v>458</v>
      </c>
      <c r="U1883" s="344">
        <v>458</v>
      </c>
      <c r="V1883" s="344">
        <v>458</v>
      </c>
      <c r="W1883" s="344">
        <v>0</v>
      </c>
      <c r="X1883" s="383">
        <v>0</v>
      </c>
      <c r="Y1883" s="384">
        <v>0.12</v>
      </c>
      <c r="Z1883" s="384">
        <v>0.25</v>
      </c>
      <c r="AA1883" s="384">
        <v>0.25</v>
      </c>
      <c r="AB1883" s="346">
        <v>0</v>
      </c>
      <c r="AC1883" s="385">
        <v>0</v>
      </c>
      <c r="AD1883" s="385">
        <v>0</v>
      </c>
      <c r="AE1883" s="385">
        <v>0</v>
      </c>
      <c r="AF1883" s="200">
        <v>0</v>
      </c>
      <c r="AG1883" s="333" t="s">
        <v>3346</v>
      </c>
      <c r="AH1883" s="386" t="s">
        <v>3195</v>
      </c>
      <c r="AI1883" s="387" t="s">
        <v>2779</v>
      </c>
      <c r="AJ1883" s="386">
        <v>12</v>
      </c>
      <c r="AK1883" s="390">
        <v>21</v>
      </c>
      <c r="AL1883" s="333">
        <v>36</v>
      </c>
      <c r="AM1883" s="333">
        <v>5.7951750578703702</v>
      </c>
      <c r="AN1883" s="440">
        <v>52.906666666666666</v>
      </c>
      <c r="AO1883" s="389">
        <v>19.520833333333332</v>
      </c>
      <c r="AP1883" s="390">
        <v>7.5</v>
      </c>
      <c r="AQ1883" s="387">
        <v>0</v>
      </c>
      <c r="AR1883" s="387">
        <v>1</v>
      </c>
      <c r="AS1883" s="387">
        <v>0</v>
      </c>
      <c r="AT1883" s="387">
        <v>0</v>
      </c>
      <c r="AU1883" s="387">
        <v>2</v>
      </c>
      <c r="AV1883" s="387">
        <v>2</v>
      </c>
      <c r="AW1883" s="350">
        <v>1</v>
      </c>
      <c r="AX1883" s="391">
        <v>1</v>
      </c>
      <c r="AY1883" s="83">
        <v>13</v>
      </c>
      <c r="AZ1883" s="5">
        <v>0</v>
      </c>
      <c r="BA1883" s="5" t="s">
        <v>1537</v>
      </c>
      <c r="BB1883" s="5" t="s">
        <v>1537</v>
      </c>
      <c r="BC1883" s="5" t="s">
        <v>1537</v>
      </c>
      <c r="BD1883" s="4" t="s">
        <v>3612</v>
      </c>
      <c r="BE1883" s="5">
        <v>0</v>
      </c>
      <c r="BF1883" s="5">
        <v>0</v>
      </c>
      <c r="BG1883" s="5">
        <v>1</v>
      </c>
      <c r="BH1883" s="354" t="s">
        <v>3612</v>
      </c>
      <c r="BJ1883" s="354">
        <v>0</v>
      </c>
      <c r="BK1883" s="354">
        <v>25</v>
      </c>
    </row>
    <row r="1884" spans="1:63" x14ac:dyDescent="0.2">
      <c r="A1884" s="4" t="s">
        <v>5442</v>
      </c>
      <c r="B1884" s="382" t="s">
        <v>5441</v>
      </c>
      <c r="C1884" s="340">
        <v>372</v>
      </c>
      <c r="D1884" s="341">
        <v>372</v>
      </c>
      <c r="E1884" s="341">
        <v>372</v>
      </c>
      <c r="F1884" s="341">
        <v>372</v>
      </c>
      <c r="G1884" s="341">
        <v>372</v>
      </c>
      <c r="H1884" s="341">
        <v>372</v>
      </c>
      <c r="I1884" s="342">
        <v>372</v>
      </c>
      <c r="J1884" s="340">
        <v>0</v>
      </c>
      <c r="K1884" s="341">
        <v>0</v>
      </c>
      <c r="L1884" s="341">
        <v>51</v>
      </c>
      <c r="M1884" s="341">
        <v>96</v>
      </c>
      <c r="N1884" s="340">
        <v>561</v>
      </c>
      <c r="O1884" s="341">
        <v>561</v>
      </c>
      <c r="P1884" s="341">
        <v>561</v>
      </c>
      <c r="Q1884" s="343">
        <v>561</v>
      </c>
      <c r="R1884" s="344">
        <v>561</v>
      </c>
      <c r="S1884" s="344">
        <v>561</v>
      </c>
      <c r="T1884" s="344">
        <v>561</v>
      </c>
      <c r="U1884" s="344">
        <v>561</v>
      </c>
      <c r="V1884" s="344">
        <v>561</v>
      </c>
      <c r="W1884" s="344">
        <v>0</v>
      </c>
      <c r="X1884" s="383">
        <v>0</v>
      </c>
      <c r="Y1884" s="384">
        <v>0.12</v>
      </c>
      <c r="Z1884" s="384">
        <v>0.25</v>
      </c>
      <c r="AA1884" s="384">
        <v>0.25</v>
      </c>
      <c r="AB1884" s="346">
        <v>0</v>
      </c>
      <c r="AC1884" s="385">
        <v>0</v>
      </c>
      <c r="AD1884" s="385">
        <v>0</v>
      </c>
      <c r="AE1884" s="385">
        <v>0</v>
      </c>
      <c r="AF1884" s="200">
        <v>0</v>
      </c>
      <c r="AG1884" s="333" t="s">
        <v>3346</v>
      </c>
      <c r="AH1884" s="386" t="s">
        <v>3195</v>
      </c>
      <c r="AI1884" s="387" t="s">
        <v>2779</v>
      </c>
      <c r="AJ1884" s="386">
        <v>15</v>
      </c>
      <c r="AK1884" s="390">
        <v>21</v>
      </c>
      <c r="AL1884" s="333">
        <v>36</v>
      </c>
      <c r="AM1884" s="333">
        <v>5.7951750578703702</v>
      </c>
      <c r="AN1884" s="440">
        <v>52.906666666666666</v>
      </c>
      <c r="AO1884" s="389">
        <v>19.520833333333332</v>
      </c>
      <c r="AP1884" s="390">
        <v>7.5</v>
      </c>
      <c r="AQ1884" s="387">
        <v>0</v>
      </c>
      <c r="AR1884" s="387">
        <v>1</v>
      </c>
      <c r="AS1884" s="387">
        <v>0</v>
      </c>
      <c r="AT1884" s="387">
        <v>0</v>
      </c>
      <c r="AU1884" s="387">
        <v>2</v>
      </c>
      <c r="AV1884" s="387">
        <v>2</v>
      </c>
      <c r="AW1884" s="350">
        <v>1</v>
      </c>
      <c r="AX1884" s="391">
        <v>1</v>
      </c>
      <c r="AY1884" s="83">
        <v>13</v>
      </c>
      <c r="AZ1884" s="5">
        <v>0</v>
      </c>
      <c r="BA1884" s="5" t="s">
        <v>1537</v>
      </c>
      <c r="BB1884" s="5" t="s">
        <v>1537</v>
      </c>
      <c r="BC1884" s="5" t="s">
        <v>1537</v>
      </c>
      <c r="BD1884" s="4" t="s">
        <v>3612</v>
      </c>
      <c r="BE1884" s="5">
        <v>0</v>
      </c>
      <c r="BF1884" s="5">
        <v>0</v>
      </c>
      <c r="BG1884" s="5">
        <v>1</v>
      </c>
      <c r="BH1884" s="354" t="s">
        <v>3612</v>
      </c>
      <c r="BJ1884" s="354">
        <v>0</v>
      </c>
      <c r="BK1884" s="354">
        <v>34</v>
      </c>
    </row>
    <row r="1885" spans="1:63" x14ac:dyDescent="0.2">
      <c r="A1885" s="4" t="s">
        <v>5443</v>
      </c>
      <c r="B1885" s="382" t="s">
        <v>5444</v>
      </c>
      <c r="C1885" s="340">
        <v>342</v>
      </c>
      <c r="D1885" s="341">
        <v>342</v>
      </c>
      <c r="E1885" s="341">
        <v>342</v>
      </c>
      <c r="F1885" s="341">
        <v>342</v>
      </c>
      <c r="G1885" s="341">
        <v>342</v>
      </c>
      <c r="H1885" s="341">
        <v>342</v>
      </c>
      <c r="I1885" s="342">
        <v>342</v>
      </c>
      <c r="J1885" s="340">
        <v>0</v>
      </c>
      <c r="K1885" s="341">
        <v>0</v>
      </c>
      <c r="L1885" s="341">
        <v>57</v>
      </c>
      <c r="M1885" s="341">
        <v>111</v>
      </c>
      <c r="N1885" s="340">
        <v>565</v>
      </c>
      <c r="O1885" s="341">
        <v>565</v>
      </c>
      <c r="P1885" s="341">
        <v>565</v>
      </c>
      <c r="Q1885" s="343">
        <v>565</v>
      </c>
      <c r="R1885" s="344">
        <v>565</v>
      </c>
      <c r="S1885" s="344">
        <v>565</v>
      </c>
      <c r="T1885" s="344">
        <v>565</v>
      </c>
      <c r="U1885" s="344">
        <v>565</v>
      </c>
      <c r="V1885" s="344">
        <v>565</v>
      </c>
      <c r="W1885" s="344">
        <v>0</v>
      </c>
      <c r="X1885" s="383">
        <v>0</v>
      </c>
      <c r="Y1885" s="384">
        <v>0.12</v>
      </c>
      <c r="Z1885" s="384">
        <v>0.25</v>
      </c>
      <c r="AA1885" s="384">
        <v>0.25</v>
      </c>
      <c r="AB1885" s="346">
        <v>0</v>
      </c>
      <c r="AC1885" s="385">
        <v>0</v>
      </c>
      <c r="AD1885" s="385">
        <v>0</v>
      </c>
      <c r="AE1885" s="385">
        <v>0</v>
      </c>
      <c r="AF1885" s="200">
        <v>0</v>
      </c>
      <c r="AG1885" s="333" t="s">
        <v>3346</v>
      </c>
      <c r="AH1885" s="386" t="s">
        <v>3195</v>
      </c>
      <c r="AI1885" s="387" t="s">
        <v>2779</v>
      </c>
      <c r="AJ1885" s="386">
        <v>12</v>
      </c>
      <c r="AK1885" s="390">
        <v>21</v>
      </c>
      <c r="AL1885" s="333">
        <v>39</v>
      </c>
      <c r="AM1885" s="333">
        <v>5.7951750578703702</v>
      </c>
      <c r="AN1885" s="440">
        <v>52.906666666666666</v>
      </c>
      <c r="AO1885" s="389">
        <v>19.520833333333332</v>
      </c>
      <c r="AP1885" s="390">
        <v>7.5</v>
      </c>
      <c r="AQ1885" s="387">
        <v>0</v>
      </c>
      <c r="AR1885" s="387">
        <v>1</v>
      </c>
      <c r="AS1885" s="387">
        <v>0</v>
      </c>
      <c r="AT1885" s="387">
        <v>0</v>
      </c>
      <c r="AU1885" s="387">
        <v>2</v>
      </c>
      <c r="AV1885" s="387">
        <v>2</v>
      </c>
      <c r="AW1885" s="350">
        <v>1</v>
      </c>
      <c r="AX1885" s="391">
        <v>1</v>
      </c>
      <c r="AY1885" s="83">
        <v>13</v>
      </c>
      <c r="AZ1885" s="5">
        <v>0</v>
      </c>
      <c r="BA1885" s="5" t="s">
        <v>1537</v>
      </c>
      <c r="BB1885" s="5" t="s">
        <v>1537</v>
      </c>
      <c r="BC1885" s="5" t="s">
        <v>1537</v>
      </c>
      <c r="BD1885" s="4" t="s">
        <v>3612</v>
      </c>
      <c r="BE1885" s="5">
        <v>0</v>
      </c>
      <c r="BF1885" s="5">
        <v>0</v>
      </c>
      <c r="BG1885" s="5">
        <v>1</v>
      </c>
      <c r="BH1885" s="354" t="s">
        <v>3612</v>
      </c>
      <c r="BJ1885" s="354">
        <v>0</v>
      </c>
      <c r="BK1885" s="354">
        <v>31</v>
      </c>
    </row>
    <row r="1886" spans="1:63" x14ac:dyDescent="0.2">
      <c r="A1886" s="4" t="s">
        <v>5445</v>
      </c>
      <c r="B1886" s="382" t="s">
        <v>5441</v>
      </c>
      <c r="C1886" s="340">
        <v>412</v>
      </c>
      <c r="D1886" s="341">
        <v>412</v>
      </c>
      <c r="E1886" s="341">
        <v>412</v>
      </c>
      <c r="F1886" s="341">
        <v>412</v>
      </c>
      <c r="G1886" s="341">
        <v>412</v>
      </c>
      <c r="H1886" s="341">
        <v>412</v>
      </c>
      <c r="I1886" s="342">
        <v>412</v>
      </c>
      <c r="J1886" s="340">
        <v>0</v>
      </c>
      <c r="K1886" s="341">
        <v>0</v>
      </c>
      <c r="L1886" s="341">
        <v>57</v>
      </c>
      <c r="M1886" s="341">
        <v>111</v>
      </c>
      <c r="N1886" s="340">
        <v>633</v>
      </c>
      <c r="O1886" s="341">
        <v>633</v>
      </c>
      <c r="P1886" s="341">
        <v>633</v>
      </c>
      <c r="Q1886" s="343">
        <v>633</v>
      </c>
      <c r="R1886" s="344">
        <v>633</v>
      </c>
      <c r="S1886" s="344">
        <v>633</v>
      </c>
      <c r="T1886" s="344">
        <v>633</v>
      </c>
      <c r="U1886" s="344">
        <v>633</v>
      </c>
      <c r="V1886" s="344">
        <v>633</v>
      </c>
      <c r="W1886" s="344">
        <v>0</v>
      </c>
      <c r="X1886" s="383">
        <v>0</v>
      </c>
      <c r="Y1886" s="384">
        <v>0.12</v>
      </c>
      <c r="Z1886" s="384">
        <v>0.25</v>
      </c>
      <c r="AA1886" s="384">
        <v>0.25</v>
      </c>
      <c r="AB1886" s="346">
        <v>0</v>
      </c>
      <c r="AC1886" s="385">
        <v>0</v>
      </c>
      <c r="AD1886" s="385">
        <v>0</v>
      </c>
      <c r="AE1886" s="385">
        <v>0</v>
      </c>
      <c r="AF1886" s="200">
        <v>0</v>
      </c>
      <c r="AG1886" s="333" t="s">
        <v>3346</v>
      </c>
      <c r="AH1886" s="386" t="s">
        <v>3195</v>
      </c>
      <c r="AI1886" s="387" t="s">
        <v>2779</v>
      </c>
      <c r="AJ1886" s="386">
        <v>15</v>
      </c>
      <c r="AK1886" s="390">
        <v>21</v>
      </c>
      <c r="AL1886" s="333">
        <v>39</v>
      </c>
      <c r="AM1886" s="333">
        <v>5.7951750578703702</v>
      </c>
      <c r="AN1886" s="440">
        <v>52.906666666666666</v>
      </c>
      <c r="AO1886" s="389">
        <v>19.520833333333332</v>
      </c>
      <c r="AP1886" s="390">
        <v>7.5</v>
      </c>
      <c r="AQ1886" s="387">
        <v>0</v>
      </c>
      <c r="AR1886" s="387">
        <v>1</v>
      </c>
      <c r="AS1886" s="387">
        <v>0</v>
      </c>
      <c r="AT1886" s="387">
        <v>0</v>
      </c>
      <c r="AU1886" s="387">
        <v>2</v>
      </c>
      <c r="AV1886" s="387">
        <v>2</v>
      </c>
      <c r="AW1886" s="350">
        <v>1</v>
      </c>
      <c r="AX1886" s="391">
        <v>1</v>
      </c>
      <c r="AY1886" s="83">
        <v>13</v>
      </c>
      <c r="AZ1886" s="5">
        <v>0</v>
      </c>
      <c r="BA1886" s="5" t="s">
        <v>1537</v>
      </c>
      <c r="BB1886" s="5" t="s">
        <v>1537</v>
      </c>
      <c r="BC1886" s="5" t="s">
        <v>1537</v>
      </c>
      <c r="BD1886" s="4" t="s">
        <v>3612</v>
      </c>
      <c r="BE1886" s="5">
        <v>0</v>
      </c>
      <c r="BF1886" s="5">
        <v>0</v>
      </c>
      <c r="BG1886" s="5">
        <v>1</v>
      </c>
      <c r="BH1886" s="354" t="s">
        <v>3612</v>
      </c>
      <c r="BJ1886" s="354">
        <v>0</v>
      </c>
      <c r="BK1886" s="354">
        <v>37</v>
      </c>
    </row>
    <row r="1887" spans="1:63" x14ac:dyDescent="0.2">
      <c r="A1887" s="4" t="s">
        <v>3286</v>
      </c>
      <c r="B1887" s="382" t="s">
        <v>3288</v>
      </c>
      <c r="C1887" s="340">
        <v>318</v>
      </c>
      <c r="D1887" s="341">
        <v>318</v>
      </c>
      <c r="E1887" s="341">
        <v>318</v>
      </c>
      <c r="F1887" s="341">
        <v>318</v>
      </c>
      <c r="G1887" s="341">
        <v>318</v>
      </c>
      <c r="H1887" s="341">
        <v>318</v>
      </c>
      <c r="I1887" s="342">
        <v>318</v>
      </c>
      <c r="J1887" s="340">
        <v>0</v>
      </c>
      <c r="K1887" s="341">
        <v>0</v>
      </c>
      <c r="L1887" s="341">
        <v>46</v>
      </c>
      <c r="M1887" s="341">
        <v>87</v>
      </c>
      <c r="N1887" s="340">
        <v>536</v>
      </c>
      <c r="O1887" s="341">
        <v>536</v>
      </c>
      <c r="P1887" s="341">
        <v>536</v>
      </c>
      <c r="Q1887" s="343">
        <v>536</v>
      </c>
      <c r="R1887" s="344">
        <v>536</v>
      </c>
      <c r="S1887" s="344">
        <v>536</v>
      </c>
      <c r="T1887" s="344">
        <v>536</v>
      </c>
      <c r="U1887" s="344">
        <v>536</v>
      </c>
      <c r="V1887" s="344">
        <v>536</v>
      </c>
      <c r="W1887" s="344">
        <v>0</v>
      </c>
      <c r="X1887" s="383">
        <v>0</v>
      </c>
      <c r="Y1887" s="384">
        <v>0.12</v>
      </c>
      <c r="Z1887" s="384">
        <v>0.25</v>
      </c>
      <c r="AA1887" s="384">
        <v>0.25</v>
      </c>
      <c r="AB1887" s="346">
        <v>0</v>
      </c>
      <c r="AC1887" s="385">
        <v>0</v>
      </c>
      <c r="AD1887" s="385">
        <v>0</v>
      </c>
      <c r="AE1887" s="385">
        <v>0</v>
      </c>
      <c r="AF1887" s="200">
        <v>0</v>
      </c>
      <c r="AG1887" s="333" t="s">
        <v>3346</v>
      </c>
      <c r="AH1887" s="386" t="s">
        <v>3195</v>
      </c>
      <c r="AI1887" s="387" t="s">
        <v>2779</v>
      </c>
      <c r="AJ1887" s="386">
        <v>12</v>
      </c>
      <c r="AK1887" s="390">
        <v>21</v>
      </c>
      <c r="AL1887" s="333">
        <v>42</v>
      </c>
      <c r="AM1887" s="333">
        <v>6.7543764467592595</v>
      </c>
      <c r="AN1887" s="440">
        <v>63.259166666666665</v>
      </c>
      <c r="AO1887" s="389">
        <v>22.885416666666668</v>
      </c>
      <c r="AP1887" s="390">
        <v>8.75</v>
      </c>
      <c r="AQ1887" s="387">
        <v>0</v>
      </c>
      <c r="AR1887" s="387">
        <v>1</v>
      </c>
      <c r="AS1887" s="387">
        <v>0</v>
      </c>
      <c r="AT1887" s="387">
        <v>0</v>
      </c>
      <c r="AU1887" s="387">
        <v>3</v>
      </c>
      <c r="AV1887" s="387">
        <v>3</v>
      </c>
      <c r="AW1887" s="350">
        <v>1</v>
      </c>
      <c r="AX1887" s="391">
        <v>1</v>
      </c>
      <c r="AY1887" s="83">
        <v>15</v>
      </c>
      <c r="AZ1887" s="5">
        <v>0</v>
      </c>
      <c r="BA1887" s="5" t="s">
        <v>1537</v>
      </c>
      <c r="BB1887" s="5" t="s">
        <v>1537</v>
      </c>
      <c r="BC1887" s="5" t="s">
        <v>1537</v>
      </c>
      <c r="BD1887" s="4" t="s">
        <v>3612</v>
      </c>
      <c r="BE1887" s="5">
        <v>0</v>
      </c>
      <c r="BF1887" s="5">
        <v>0</v>
      </c>
      <c r="BG1887" s="5">
        <v>1</v>
      </c>
      <c r="BH1887" s="354" t="s">
        <v>3612</v>
      </c>
      <c r="BJ1887" s="354">
        <v>0</v>
      </c>
      <c r="BK1887" s="354">
        <v>28</v>
      </c>
    </row>
    <row r="1888" spans="1:63" x14ac:dyDescent="0.2">
      <c r="A1888" s="4" t="s">
        <v>5446</v>
      </c>
      <c r="B1888" s="382" t="s">
        <v>5441</v>
      </c>
      <c r="C1888" s="340">
        <v>427</v>
      </c>
      <c r="D1888" s="341">
        <v>427</v>
      </c>
      <c r="E1888" s="341">
        <v>427</v>
      </c>
      <c r="F1888" s="341">
        <v>427</v>
      </c>
      <c r="G1888" s="341">
        <v>427</v>
      </c>
      <c r="H1888" s="341">
        <v>427</v>
      </c>
      <c r="I1888" s="342">
        <v>427</v>
      </c>
      <c r="J1888" s="340">
        <v>0</v>
      </c>
      <c r="K1888" s="341">
        <v>0</v>
      </c>
      <c r="L1888" s="341">
        <v>59</v>
      </c>
      <c r="M1888" s="341">
        <v>111</v>
      </c>
      <c r="N1888" s="340">
        <v>656</v>
      </c>
      <c r="O1888" s="341">
        <v>656</v>
      </c>
      <c r="P1888" s="341">
        <v>656</v>
      </c>
      <c r="Q1888" s="343">
        <v>656</v>
      </c>
      <c r="R1888" s="344">
        <v>656</v>
      </c>
      <c r="S1888" s="344">
        <v>656</v>
      </c>
      <c r="T1888" s="344">
        <v>656</v>
      </c>
      <c r="U1888" s="344">
        <v>656</v>
      </c>
      <c r="V1888" s="344">
        <v>656</v>
      </c>
      <c r="W1888" s="344">
        <v>0</v>
      </c>
      <c r="X1888" s="383">
        <v>0</v>
      </c>
      <c r="Y1888" s="384">
        <v>0.12</v>
      </c>
      <c r="Z1888" s="384">
        <v>0.25</v>
      </c>
      <c r="AA1888" s="384">
        <v>0.25</v>
      </c>
      <c r="AB1888" s="346">
        <v>0</v>
      </c>
      <c r="AC1888" s="385">
        <v>0</v>
      </c>
      <c r="AD1888" s="385">
        <v>0</v>
      </c>
      <c r="AE1888" s="385">
        <v>0</v>
      </c>
      <c r="AF1888" s="200">
        <v>0</v>
      </c>
      <c r="AG1888" s="333" t="s">
        <v>3346</v>
      </c>
      <c r="AH1888" s="386" t="s">
        <v>3195</v>
      </c>
      <c r="AI1888" s="387" t="s">
        <v>2779</v>
      </c>
      <c r="AJ1888" s="386">
        <v>15</v>
      </c>
      <c r="AK1888" s="390">
        <v>21</v>
      </c>
      <c r="AL1888" s="333">
        <v>42</v>
      </c>
      <c r="AM1888" s="333">
        <v>6.7543764467592595</v>
      </c>
      <c r="AN1888" s="440">
        <v>63.259166666666665</v>
      </c>
      <c r="AO1888" s="389">
        <v>22.885416666666668</v>
      </c>
      <c r="AP1888" s="390">
        <v>8.75</v>
      </c>
      <c r="AQ1888" s="387">
        <v>0</v>
      </c>
      <c r="AR1888" s="387">
        <v>1</v>
      </c>
      <c r="AS1888" s="387">
        <v>0</v>
      </c>
      <c r="AT1888" s="387">
        <v>0</v>
      </c>
      <c r="AU1888" s="387">
        <v>3</v>
      </c>
      <c r="AV1888" s="387">
        <v>3</v>
      </c>
      <c r="AW1888" s="350">
        <v>1</v>
      </c>
      <c r="AX1888" s="391">
        <v>1</v>
      </c>
      <c r="AY1888" s="83">
        <v>15</v>
      </c>
      <c r="AZ1888" s="5">
        <v>0</v>
      </c>
      <c r="BA1888" s="5" t="s">
        <v>1537</v>
      </c>
      <c r="BB1888" s="5" t="s">
        <v>1537</v>
      </c>
      <c r="BC1888" s="5" t="s">
        <v>1537</v>
      </c>
      <c r="BD1888" s="4" t="s">
        <v>3612</v>
      </c>
      <c r="BE1888" s="5">
        <v>0</v>
      </c>
      <c r="BF1888" s="5">
        <v>0</v>
      </c>
      <c r="BG1888" s="5">
        <v>1</v>
      </c>
      <c r="BH1888" s="354" t="s">
        <v>3612</v>
      </c>
      <c r="BJ1888" s="354">
        <v>0</v>
      </c>
      <c r="BK1888" s="354">
        <v>38</v>
      </c>
    </row>
    <row r="1889" spans="1:63" x14ac:dyDescent="0.2">
      <c r="A1889" s="4" t="s">
        <v>5447</v>
      </c>
      <c r="B1889" s="382" t="s">
        <v>5448</v>
      </c>
      <c r="C1889" s="340">
        <v>290</v>
      </c>
      <c r="D1889" s="341">
        <v>290</v>
      </c>
      <c r="E1889" s="341">
        <v>290</v>
      </c>
      <c r="F1889" s="341">
        <v>290</v>
      </c>
      <c r="G1889" s="341">
        <v>290</v>
      </c>
      <c r="H1889" s="341">
        <v>290</v>
      </c>
      <c r="I1889" s="342">
        <v>290</v>
      </c>
      <c r="J1889" s="340">
        <v>0</v>
      </c>
      <c r="K1889" s="341">
        <v>0</v>
      </c>
      <c r="L1889" s="341">
        <v>44</v>
      </c>
      <c r="M1889" s="341">
        <v>83</v>
      </c>
      <c r="N1889" s="340">
        <v>480</v>
      </c>
      <c r="O1889" s="341">
        <v>480</v>
      </c>
      <c r="P1889" s="341">
        <v>480</v>
      </c>
      <c r="Q1889" s="343">
        <v>480</v>
      </c>
      <c r="R1889" s="344">
        <v>480</v>
      </c>
      <c r="S1889" s="344">
        <v>480</v>
      </c>
      <c r="T1889" s="344">
        <v>480</v>
      </c>
      <c r="U1889" s="344">
        <v>480</v>
      </c>
      <c r="V1889" s="344">
        <v>480</v>
      </c>
      <c r="W1889" s="344">
        <v>0</v>
      </c>
      <c r="X1889" s="383">
        <v>0</v>
      </c>
      <c r="Y1889" s="384">
        <v>0.12</v>
      </c>
      <c r="Z1889" s="384">
        <v>0.25</v>
      </c>
      <c r="AA1889" s="384">
        <v>0.25</v>
      </c>
      <c r="AB1889" s="346">
        <v>0</v>
      </c>
      <c r="AC1889" s="385">
        <v>0</v>
      </c>
      <c r="AD1889" s="385">
        <v>0</v>
      </c>
      <c r="AE1889" s="385">
        <v>0</v>
      </c>
      <c r="AF1889" s="200">
        <v>0</v>
      </c>
      <c r="AG1889" s="333" t="s">
        <v>3346</v>
      </c>
      <c r="AH1889" s="386" t="s">
        <v>3195</v>
      </c>
      <c r="AI1889" s="387" t="s">
        <v>2779</v>
      </c>
      <c r="AJ1889" s="386">
        <v>12</v>
      </c>
      <c r="AK1889" s="390">
        <v>24</v>
      </c>
      <c r="AL1889" s="333">
        <v>30</v>
      </c>
      <c r="AM1889" s="333">
        <v>6.7543764467592595</v>
      </c>
      <c r="AN1889" s="440">
        <v>63.259166666666665</v>
      </c>
      <c r="AO1889" s="389">
        <v>22.885416666666668</v>
      </c>
      <c r="AP1889" s="390">
        <v>8.75</v>
      </c>
      <c r="AQ1889" s="387">
        <v>0</v>
      </c>
      <c r="AR1889" s="387">
        <v>1</v>
      </c>
      <c r="AS1889" s="387">
        <v>0</v>
      </c>
      <c r="AT1889" s="387">
        <v>0</v>
      </c>
      <c r="AU1889" s="387">
        <v>2</v>
      </c>
      <c r="AV1889" s="387">
        <v>3</v>
      </c>
      <c r="AW1889" s="350">
        <v>1</v>
      </c>
      <c r="AX1889" s="391">
        <v>1</v>
      </c>
      <c r="AY1889" s="83">
        <v>15</v>
      </c>
      <c r="AZ1889" s="5">
        <v>0</v>
      </c>
      <c r="BA1889" s="5" t="s">
        <v>1537</v>
      </c>
      <c r="BB1889" s="5" t="s">
        <v>1537</v>
      </c>
      <c r="BC1889" s="5" t="s">
        <v>1537</v>
      </c>
      <c r="BD1889" s="4" t="s">
        <v>3612</v>
      </c>
      <c r="BE1889" s="5">
        <v>0</v>
      </c>
      <c r="BF1889" s="5">
        <v>0</v>
      </c>
      <c r="BG1889" s="5">
        <v>1</v>
      </c>
      <c r="BH1889" s="354" t="s">
        <v>3612</v>
      </c>
      <c r="BJ1889" s="354">
        <v>0</v>
      </c>
      <c r="BK1889" s="354">
        <v>27</v>
      </c>
    </row>
    <row r="1890" spans="1:63" x14ac:dyDescent="0.2">
      <c r="A1890" s="4" t="s">
        <v>5449</v>
      </c>
      <c r="B1890" s="382" t="s">
        <v>5450</v>
      </c>
      <c r="C1890" s="340">
        <v>355</v>
      </c>
      <c r="D1890" s="341">
        <v>355</v>
      </c>
      <c r="E1890" s="341">
        <v>355</v>
      </c>
      <c r="F1890" s="341">
        <v>355</v>
      </c>
      <c r="G1890" s="341">
        <v>355</v>
      </c>
      <c r="H1890" s="341">
        <v>355</v>
      </c>
      <c r="I1890" s="342">
        <v>355</v>
      </c>
      <c r="J1890" s="340">
        <v>0</v>
      </c>
      <c r="K1890" s="341">
        <v>0</v>
      </c>
      <c r="L1890" s="341">
        <v>44</v>
      </c>
      <c r="M1890" s="341">
        <v>83</v>
      </c>
      <c r="N1890" s="340">
        <v>541</v>
      </c>
      <c r="O1890" s="341">
        <v>541</v>
      </c>
      <c r="P1890" s="341">
        <v>541</v>
      </c>
      <c r="Q1890" s="343">
        <v>541</v>
      </c>
      <c r="R1890" s="344">
        <v>541</v>
      </c>
      <c r="S1890" s="344">
        <v>541</v>
      </c>
      <c r="T1890" s="344">
        <v>541</v>
      </c>
      <c r="U1890" s="344">
        <v>541</v>
      </c>
      <c r="V1890" s="344">
        <v>541</v>
      </c>
      <c r="W1890" s="344">
        <v>0</v>
      </c>
      <c r="X1890" s="383">
        <v>0</v>
      </c>
      <c r="Y1890" s="384">
        <v>0.12</v>
      </c>
      <c r="Z1890" s="384">
        <v>0.25</v>
      </c>
      <c r="AA1890" s="384">
        <v>0.25</v>
      </c>
      <c r="AB1890" s="346">
        <v>0</v>
      </c>
      <c r="AC1890" s="385">
        <v>0</v>
      </c>
      <c r="AD1890" s="385">
        <v>0</v>
      </c>
      <c r="AE1890" s="385">
        <v>0</v>
      </c>
      <c r="AF1890" s="200">
        <v>0</v>
      </c>
      <c r="AG1890" s="333" t="s">
        <v>3346</v>
      </c>
      <c r="AH1890" s="386" t="s">
        <v>3195</v>
      </c>
      <c r="AI1890" s="387" t="s">
        <v>2779</v>
      </c>
      <c r="AJ1890" s="386">
        <v>15</v>
      </c>
      <c r="AK1890" s="390">
        <v>24</v>
      </c>
      <c r="AL1890" s="333">
        <v>30</v>
      </c>
      <c r="AM1890" s="333">
        <v>6.7543764467592595</v>
      </c>
      <c r="AN1890" s="440">
        <v>63.259166666666665</v>
      </c>
      <c r="AO1890" s="389">
        <v>22.885416666666668</v>
      </c>
      <c r="AP1890" s="390">
        <v>8.75</v>
      </c>
      <c r="AQ1890" s="387">
        <v>0</v>
      </c>
      <c r="AR1890" s="387">
        <v>1</v>
      </c>
      <c r="AS1890" s="387">
        <v>0</v>
      </c>
      <c r="AT1890" s="387">
        <v>0</v>
      </c>
      <c r="AU1890" s="387">
        <v>2</v>
      </c>
      <c r="AV1890" s="387">
        <v>3</v>
      </c>
      <c r="AW1890" s="350">
        <v>1</v>
      </c>
      <c r="AX1890" s="391">
        <v>1</v>
      </c>
      <c r="AY1890" s="83">
        <v>15</v>
      </c>
      <c r="AZ1890" s="5">
        <v>0</v>
      </c>
      <c r="BA1890" s="5" t="s">
        <v>1537</v>
      </c>
      <c r="BB1890" s="5" t="s">
        <v>1537</v>
      </c>
      <c r="BC1890" s="5" t="s">
        <v>1537</v>
      </c>
      <c r="BD1890" s="4" t="s">
        <v>3612</v>
      </c>
      <c r="BE1890" s="5">
        <v>0</v>
      </c>
      <c r="BF1890" s="5">
        <v>0</v>
      </c>
      <c r="BG1890" s="5">
        <v>1</v>
      </c>
      <c r="BH1890" s="354" t="s">
        <v>3612</v>
      </c>
      <c r="BJ1890" s="354">
        <v>0</v>
      </c>
      <c r="BK1890" s="354">
        <v>32</v>
      </c>
    </row>
    <row r="1891" spans="1:63" x14ac:dyDescent="0.2">
      <c r="A1891" s="4" t="s">
        <v>5451</v>
      </c>
      <c r="B1891" s="382" t="s">
        <v>5452</v>
      </c>
      <c r="C1891" s="340">
        <v>325</v>
      </c>
      <c r="D1891" s="341">
        <v>325</v>
      </c>
      <c r="E1891" s="341">
        <v>325</v>
      </c>
      <c r="F1891" s="341">
        <v>325</v>
      </c>
      <c r="G1891" s="341">
        <v>325</v>
      </c>
      <c r="H1891" s="341">
        <v>325</v>
      </c>
      <c r="I1891" s="342">
        <v>325</v>
      </c>
      <c r="J1891" s="340">
        <v>0</v>
      </c>
      <c r="K1891" s="341">
        <v>0</v>
      </c>
      <c r="L1891" s="341">
        <v>53</v>
      </c>
      <c r="M1891" s="341">
        <v>100</v>
      </c>
      <c r="N1891" s="340">
        <v>520</v>
      </c>
      <c r="O1891" s="341">
        <v>520</v>
      </c>
      <c r="P1891" s="341">
        <v>520</v>
      </c>
      <c r="Q1891" s="343">
        <v>520</v>
      </c>
      <c r="R1891" s="344">
        <v>520</v>
      </c>
      <c r="S1891" s="344">
        <v>520</v>
      </c>
      <c r="T1891" s="344">
        <v>520</v>
      </c>
      <c r="U1891" s="344">
        <v>520</v>
      </c>
      <c r="V1891" s="344">
        <v>520</v>
      </c>
      <c r="W1891" s="344">
        <v>0</v>
      </c>
      <c r="X1891" s="383">
        <v>0</v>
      </c>
      <c r="Y1891" s="384">
        <v>0.12</v>
      </c>
      <c r="Z1891" s="384">
        <v>0.25</v>
      </c>
      <c r="AA1891" s="384">
        <v>0.25</v>
      </c>
      <c r="AB1891" s="346">
        <v>0</v>
      </c>
      <c r="AC1891" s="385">
        <v>0</v>
      </c>
      <c r="AD1891" s="385">
        <v>0</v>
      </c>
      <c r="AE1891" s="385">
        <v>0</v>
      </c>
      <c r="AF1891" s="200">
        <v>0</v>
      </c>
      <c r="AG1891" s="333" t="s">
        <v>3346</v>
      </c>
      <c r="AH1891" s="386" t="s">
        <v>3195</v>
      </c>
      <c r="AI1891" s="387" t="s">
        <v>2779</v>
      </c>
      <c r="AJ1891" s="386">
        <v>12</v>
      </c>
      <c r="AK1891" s="390">
        <v>24</v>
      </c>
      <c r="AL1891" s="333">
        <v>36</v>
      </c>
      <c r="AM1891" s="333">
        <v>6.7543764467592595</v>
      </c>
      <c r="AN1891" s="440">
        <v>63.259166666666665</v>
      </c>
      <c r="AO1891" s="389">
        <v>22.885416666666668</v>
      </c>
      <c r="AP1891" s="390">
        <v>8.75</v>
      </c>
      <c r="AQ1891" s="387">
        <v>0</v>
      </c>
      <c r="AR1891" s="387">
        <v>1</v>
      </c>
      <c r="AS1891" s="387">
        <v>0</v>
      </c>
      <c r="AT1891" s="387">
        <v>0</v>
      </c>
      <c r="AU1891" s="387">
        <v>2</v>
      </c>
      <c r="AV1891" s="387">
        <v>3</v>
      </c>
      <c r="AW1891" s="350">
        <v>1</v>
      </c>
      <c r="AX1891" s="391">
        <v>1</v>
      </c>
      <c r="AY1891" s="83">
        <v>15</v>
      </c>
      <c r="AZ1891" s="5">
        <v>0</v>
      </c>
      <c r="BA1891" s="5" t="s">
        <v>1537</v>
      </c>
      <c r="BB1891" s="5" t="s">
        <v>1537</v>
      </c>
      <c r="BC1891" s="5" t="s">
        <v>1537</v>
      </c>
      <c r="BD1891" s="4" t="s">
        <v>3612</v>
      </c>
      <c r="BE1891" s="5">
        <v>0</v>
      </c>
      <c r="BF1891" s="5">
        <v>0</v>
      </c>
      <c r="BG1891" s="5">
        <v>1</v>
      </c>
      <c r="BH1891" s="354" t="s">
        <v>3612</v>
      </c>
      <c r="BJ1891" s="354">
        <v>0</v>
      </c>
      <c r="BK1891" s="354">
        <v>30</v>
      </c>
    </row>
    <row r="1892" spans="1:63" x14ac:dyDescent="0.2">
      <c r="A1892" s="4" t="s">
        <v>5453</v>
      </c>
      <c r="B1892" s="382" t="s">
        <v>5454</v>
      </c>
      <c r="C1892" s="340">
        <v>387</v>
      </c>
      <c r="D1892" s="341">
        <v>387</v>
      </c>
      <c r="E1892" s="341">
        <v>387</v>
      </c>
      <c r="F1892" s="341">
        <v>387</v>
      </c>
      <c r="G1892" s="341">
        <v>387</v>
      </c>
      <c r="H1892" s="341">
        <v>387</v>
      </c>
      <c r="I1892" s="342">
        <v>387</v>
      </c>
      <c r="J1892" s="340">
        <v>0</v>
      </c>
      <c r="K1892" s="341">
        <v>0</v>
      </c>
      <c r="L1892" s="341">
        <v>53</v>
      </c>
      <c r="M1892" s="341">
        <v>100</v>
      </c>
      <c r="N1892" s="340">
        <v>582</v>
      </c>
      <c r="O1892" s="341">
        <v>582</v>
      </c>
      <c r="P1892" s="341">
        <v>582</v>
      </c>
      <c r="Q1892" s="343">
        <v>582</v>
      </c>
      <c r="R1892" s="344">
        <v>582</v>
      </c>
      <c r="S1892" s="344">
        <v>582</v>
      </c>
      <c r="T1892" s="344">
        <v>582</v>
      </c>
      <c r="U1892" s="344">
        <v>582</v>
      </c>
      <c r="V1892" s="344">
        <v>582</v>
      </c>
      <c r="W1892" s="344">
        <v>0</v>
      </c>
      <c r="X1892" s="383">
        <v>0</v>
      </c>
      <c r="Y1892" s="384">
        <v>0.12</v>
      </c>
      <c r="Z1892" s="384">
        <v>0.25</v>
      </c>
      <c r="AA1892" s="384">
        <v>0.25</v>
      </c>
      <c r="AB1892" s="346">
        <v>0</v>
      </c>
      <c r="AC1892" s="385">
        <v>0</v>
      </c>
      <c r="AD1892" s="385">
        <v>0</v>
      </c>
      <c r="AE1892" s="385">
        <v>0</v>
      </c>
      <c r="AF1892" s="200">
        <v>0</v>
      </c>
      <c r="AG1892" s="333" t="s">
        <v>3346</v>
      </c>
      <c r="AH1892" s="386" t="s">
        <v>3195</v>
      </c>
      <c r="AI1892" s="387" t="s">
        <v>2779</v>
      </c>
      <c r="AJ1892" s="386">
        <v>15</v>
      </c>
      <c r="AK1892" s="390">
        <v>24</v>
      </c>
      <c r="AL1892" s="333">
        <v>36</v>
      </c>
      <c r="AM1892" s="333">
        <v>6.7543764467592595</v>
      </c>
      <c r="AN1892" s="440">
        <v>63.259166666666665</v>
      </c>
      <c r="AO1892" s="389">
        <v>22.885416666666668</v>
      </c>
      <c r="AP1892" s="390">
        <v>8.75</v>
      </c>
      <c r="AQ1892" s="387">
        <v>0</v>
      </c>
      <c r="AR1892" s="387">
        <v>1</v>
      </c>
      <c r="AS1892" s="387">
        <v>0</v>
      </c>
      <c r="AT1892" s="387">
        <v>0</v>
      </c>
      <c r="AU1892" s="387">
        <v>2</v>
      </c>
      <c r="AV1892" s="387">
        <v>3</v>
      </c>
      <c r="AW1892" s="350">
        <v>1</v>
      </c>
      <c r="AX1892" s="391">
        <v>1</v>
      </c>
      <c r="AY1892" s="83">
        <v>15</v>
      </c>
      <c r="AZ1892" s="5">
        <v>0</v>
      </c>
      <c r="BA1892" s="5" t="s">
        <v>1537</v>
      </c>
      <c r="BB1892" s="5" t="s">
        <v>1537</v>
      </c>
      <c r="BC1892" s="5" t="s">
        <v>1537</v>
      </c>
      <c r="BD1892" s="4" t="s">
        <v>3612</v>
      </c>
      <c r="BE1892" s="5">
        <v>0</v>
      </c>
      <c r="BF1892" s="5">
        <v>0</v>
      </c>
      <c r="BG1892" s="5">
        <v>1</v>
      </c>
      <c r="BH1892" s="354" t="s">
        <v>3612</v>
      </c>
      <c r="BJ1892" s="354">
        <v>0</v>
      </c>
      <c r="BK1892" s="354">
        <v>35</v>
      </c>
    </row>
    <row r="1893" spans="1:63" x14ac:dyDescent="0.2">
      <c r="A1893" s="4" t="s">
        <v>5455</v>
      </c>
      <c r="B1893" s="382" t="s">
        <v>5456</v>
      </c>
      <c r="C1893" s="340">
        <v>356</v>
      </c>
      <c r="D1893" s="341">
        <v>356</v>
      </c>
      <c r="E1893" s="341">
        <v>356</v>
      </c>
      <c r="F1893" s="341">
        <v>356</v>
      </c>
      <c r="G1893" s="341">
        <v>356</v>
      </c>
      <c r="H1893" s="341">
        <v>356</v>
      </c>
      <c r="I1893" s="342">
        <v>356</v>
      </c>
      <c r="J1893" s="340">
        <v>0</v>
      </c>
      <c r="K1893" s="341">
        <v>0</v>
      </c>
      <c r="L1893" s="341">
        <v>59</v>
      </c>
      <c r="M1893" s="341">
        <v>115</v>
      </c>
      <c r="N1893" s="340">
        <v>586</v>
      </c>
      <c r="O1893" s="341">
        <v>586</v>
      </c>
      <c r="P1893" s="341">
        <v>586</v>
      </c>
      <c r="Q1893" s="343">
        <v>586</v>
      </c>
      <c r="R1893" s="344">
        <v>586</v>
      </c>
      <c r="S1893" s="344">
        <v>586</v>
      </c>
      <c r="T1893" s="344">
        <v>586</v>
      </c>
      <c r="U1893" s="344">
        <v>586</v>
      </c>
      <c r="V1893" s="344">
        <v>586</v>
      </c>
      <c r="W1893" s="344">
        <v>0</v>
      </c>
      <c r="X1893" s="383">
        <v>0</v>
      </c>
      <c r="Y1893" s="384">
        <v>0.12</v>
      </c>
      <c r="Z1893" s="384">
        <v>0.25</v>
      </c>
      <c r="AA1893" s="384">
        <v>0.25</v>
      </c>
      <c r="AB1893" s="346">
        <v>0</v>
      </c>
      <c r="AC1893" s="385">
        <v>0</v>
      </c>
      <c r="AD1893" s="385">
        <v>0</v>
      </c>
      <c r="AE1893" s="385">
        <v>0</v>
      </c>
      <c r="AF1893" s="200">
        <v>0</v>
      </c>
      <c r="AG1893" s="333" t="s">
        <v>3346</v>
      </c>
      <c r="AH1893" s="386" t="s">
        <v>3195</v>
      </c>
      <c r="AI1893" s="387" t="s">
        <v>2779</v>
      </c>
      <c r="AJ1893" s="386">
        <v>12</v>
      </c>
      <c r="AK1893" s="390">
        <v>24</v>
      </c>
      <c r="AL1893" s="333">
        <v>39</v>
      </c>
      <c r="AM1893" s="333">
        <v>6.7543764467592595</v>
      </c>
      <c r="AN1893" s="440">
        <v>63.259166666666665</v>
      </c>
      <c r="AO1893" s="389">
        <v>22.885416666666668</v>
      </c>
      <c r="AP1893" s="390">
        <v>8.75</v>
      </c>
      <c r="AQ1893" s="387">
        <v>0</v>
      </c>
      <c r="AR1893" s="387">
        <v>1</v>
      </c>
      <c r="AS1893" s="387">
        <v>0</v>
      </c>
      <c r="AT1893" s="387">
        <v>0</v>
      </c>
      <c r="AU1893" s="387">
        <v>2</v>
      </c>
      <c r="AV1893" s="387">
        <v>3</v>
      </c>
      <c r="AW1893" s="350">
        <v>1</v>
      </c>
      <c r="AX1893" s="391">
        <v>1</v>
      </c>
      <c r="AY1893" s="83">
        <v>15</v>
      </c>
      <c r="AZ1893" s="5">
        <v>0</v>
      </c>
      <c r="BA1893" s="5" t="s">
        <v>1537</v>
      </c>
      <c r="BB1893" s="5" t="s">
        <v>1537</v>
      </c>
      <c r="BC1893" s="5" t="s">
        <v>1537</v>
      </c>
      <c r="BD1893" s="4" t="s">
        <v>3612</v>
      </c>
      <c r="BE1893" s="5">
        <v>0</v>
      </c>
      <c r="BF1893" s="5">
        <v>0</v>
      </c>
      <c r="BG1893" s="5">
        <v>1</v>
      </c>
      <c r="BH1893" s="354" t="s">
        <v>3612</v>
      </c>
      <c r="BJ1893" s="354">
        <v>0</v>
      </c>
      <c r="BK1893" s="354">
        <v>33</v>
      </c>
    </row>
    <row r="1894" spans="1:63" x14ac:dyDescent="0.2">
      <c r="A1894" s="4" t="s">
        <v>5457</v>
      </c>
      <c r="B1894" s="382" t="s">
        <v>5458</v>
      </c>
      <c r="C1894" s="340">
        <v>427</v>
      </c>
      <c r="D1894" s="341">
        <v>427</v>
      </c>
      <c r="E1894" s="341">
        <v>427</v>
      </c>
      <c r="F1894" s="341">
        <v>427</v>
      </c>
      <c r="G1894" s="341">
        <v>427</v>
      </c>
      <c r="H1894" s="341">
        <v>427</v>
      </c>
      <c r="I1894" s="342">
        <v>427</v>
      </c>
      <c r="J1894" s="340">
        <v>0</v>
      </c>
      <c r="K1894" s="341">
        <v>0</v>
      </c>
      <c r="L1894" s="341">
        <v>59</v>
      </c>
      <c r="M1894" s="341">
        <v>115</v>
      </c>
      <c r="N1894" s="340">
        <v>656</v>
      </c>
      <c r="O1894" s="341">
        <v>656</v>
      </c>
      <c r="P1894" s="341">
        <v>656</v>
      </c>
      <c r="Q1894" s="343">
        <v>656</v>
      </c>
      <c r="R1894" s="344">
        <v>656</v>
      </c>
      <c r="S1894" s="344">
        <v>656</v>
      </c>
      <c r="T1894" s="344">
        <v>656</v>
      </c>
      <c r="U1894" s="344">
        <v>656</v>
      </c>
      <c r="V1894" s="344">
        <v>656</v>
      </c>
      <c r="W1894" s="344">
        <v>0</v>
      </c>
      <c r="X1894" s="383">
        <v>0</v>
      </c>
      <c r="Y1894" s="384">
        <v>0.12</v>
      </c>
      <c r="Z1894" s="384">
        <v>0.25</v>
      </c>
      <c r="AA1894" s="384">
        <v>0.25</v>
      </c>
      <c r="AB1894" s="346">
        <v>0</v>
      </c>
      <c r="AC1894" s="385">
        <v>0</v>
      </c>
      <c r="AD1894" s="385">
        <v>0</v>
      </c>
      <c r="AE1894" s="385">
        <v>0</v>
      </c>
      <c r="AF1894" s="200">
        <v>0</v>
      </c>
      <c r="AG1894" s="333" t="s">
        <v>3346</v>
      </c>
      <c r="AH1894" s="386" t="s">
        <v>3195</v>
      </c>
      <c r="AI1894" s="387" t="s">
        <v>2779</v>
      </c>
      <c r="AJ1894" s="386">
        <v>15</v>
      </c>
      <c r="AK1894" s="390">
        <v>24</v>
      </c>
      <c r="AL1894" s="333">
        <v>39</v>
      </c>
      <c r="AM1894" s="333">
        <v>6.7543764467592595</v>
      </c>
      <c r="AN1894" s="440">
        <v>63.259166666666665</v>
      </c>
      <c r="AO1894" s="389">
        <v>22.885416666666668</v>
      </c>
      <c r="AP1894" s="390">
        <v>8.75</v>
      </c>
      <c r="AQ1894" s="387">
        <v>0</v>
      </c>
      <c r="AR1894" s="387">
        <v>1</v>
      </c>
      <c r="AS1894" s="387">
        <v>0</v>
      </c>
      <c r="AT1894" s="387">
        <v>0</v>
      </c>
      <c r="AU1894" s="387">
        <v>2</v>
      </c>
      <c r="AV1894" s="387">
        <v>3</v>
      </c>
      <c r="AW1894" s="350">
        <v>1</v>
      </c>
      <c r="AX1894" s="391">
        <v>1</v>
      </c>
      <c r="AY1894" s="83">
        <v>15</v>
      </c>
      <c r="AZ1894" s="5">
        <v>0</v>
      </c>
      <c r="BA1894" s="5" t="s">
        <v>1537</v>
      </c>
      <c r="BB1894" s="5" t="s">
        <v>1537</v>
      </c>
      <c r="BC1894" s="5" t="s">
        <v>1537</v>
      </c>
      <c r="BD1894" s="4" t="s">
        <v>3612</v>
      </c>
      <c r="BE1894" s="5">
        <v>0</v>
      </c>
      <c r="BF1894" s="5">
        <v>0</v>
      </c>
      <c r="BG1894" s="5">
        <v>1</v>
      </c>
      <c r="BH1894" s="354" t="s">
        <v>3612</v>
      </c>
      <c r="BJ1894" s="354">
        <v>0</v>
      </c>
      <c r="BK1894" s="354">
        <v>38</v>
      </c>
    </row>
    <row r="1895" spans="1:63" x14ac:dyDescent="0.2">
      <c r="A1895" s="4" t="s">
        <v>5459</v>
      </c>
      <c r="B1895" s="382" t="s">
        <v>5460</v>
      </c>
      <c r="C1895" s="340">
        <v>368</v>
      </c>
      <c r="D1895" s="341">
        <v>368</v>
      </c>
      <c r="E1895" s="341">
        <v>368</v>
      </c>
      <c r="F1895" s="341">
        <v>368</v>
      </c>
      <c r="G1895" s="341">
        <v>368</v>
      </c>
      <c r="H1895" s="341">
        <v>368</v>
      </c>
      <c r="I1895" s="342">
        <v>368</v>
      </c>
      <c r="J1895" s="340">
        <v>0</v>
      </c>
      <c r="K1895" s="341">
        <v>0</v>
      </c>
      <c r="L1895" s="341">
        <v>61</v>
      </c>
      <c r="M1895" s="341">
        <v>115</v>
      </c>
      <c r="N1895" s="340">
        <v>607</v>
      </c>
      <c r="O1895" s="341">
        <v>607</v>
      </c>
      <c r="P1895" s="341">
        <v>607</v>
      </c>
      <c r="Q1895" s="343">
        <v>607</v>
      </c>
      <c r="R1895" s="344">
        <v>607</v>
      </c>
      <c r="S1895" s="344">
        <v>607</v>
      </c>
      <c r="T1895" s="344">
        <v>607</v>
      </c>
      <c r="U1895" s="344">
        <v>607</v>
      </c>
      <c r="V1895" s="344">
        <v>607</v>
      </c>
      <c r="W1895" s="344">
        <v>0</v>
      </c>
      <c r="X1895" s="383">
        <v>0</v>
      </c>
      <c r="Y1895" s="384">
        <v>0.12</v>
      </c>
      <c r="Z1895" s="384">
        <v>0.25</v>
      </c>
      <c r="AA1895" s="384">
        <v>0.25</v>
      </c>
      <c r="AB1895" s="346">
        <v>0</v>
      </c>
      <c r="AC1895" s="385">
        <v>0</v>
      </c>
      <c r="AD1895" s="385">
        <v>0</v>
      </c>
      <c r="AE1895" s="385">
        <v>0</v>
      </c>
      <c r="AF1895" s="200">
        <v>0</v>
      </c>
      <c r="AG1895" s="333" t="s">
        <v>3346</v>
      </c>
      <c r="AH1895" s="386" t="s">
        <v>3195</v>
      </c>
      <c r="AI1895" s="387" t="s">
        <v>2779</v>
      </c>
      <c r="AJ1895" s="386">
        <v>12</v>
      </c>
      <c r="AK1895" s="390">
        <v>24</v>
      </c>
      <c r="AL1895" s="333">
        <v>42</v>
      </c>
      <c r="AM1895" s="333">
        <v>6.7543764467592595</v>
      </c>
      <c r="AN1895" s="440">
        <v>63.259166666666665</v>
      </c>
      <c r="AO1895" s="389">
        <v>22.885416666666668</v>
      </c>
      <c r="AP1895" s="390">
        <v>8.75</v>
      </c>
      <c r="AQ1895" s="387">
        <v>0</v>
      </c>
      <c r="AR1895" s="387">
        <v>1</v>
      </c>
      <c r="AS1895" s="387">
        <v>0</v>
      </c>
      <c r="AT1895" s="387">
        <v>0</v>
      </c>
      <c r="AU1895" s="387">
        <v>3</v>
      </c>
      <c r="AV1895" s="387">
        <v>3</v>
      </c>
      <c r="AW1895" s="350">
        <v>1</v>
      </c>
      <c r="AX1895" s="391">
        <v>1</v>
      </c>
      <c r="AY1895" s="83">
        <v>15</v>
      </c>
      <c r="AZ1895" s="5">
        <v>0</v>
      </c>
      <c r="BA1895" s="5" t="s">
        <v>1537</v>
      </c>
      <c r="BB1895" s="5" t="s">
        <v>1537</v>
      </c>
      <c r="BC1895" s="5" t="s">
        <v>1537</v>
      </c>
      <c r="BD1895" s="4" t="s">
        <v>3612</v>
      </c>
      <c r="BE1895" s="5">
        <v>0</v>
      </c>
      <c r="BF1895" s="5">
        <v>0</v>
      </c>
      <c r="BG1895" s="5">
        <v>1</v>
      </c>
      <c r="BH1895" s="354" t="s">
        <v>3612</v>
      </c>
      <c r="BJ1895" s="354">
        <v>0</v>
      </c>
      <c r="BK1895" s="354">
        <v>34</v>
      </c>
    </row>
    <row r="1896" spans="1:63" x14ac:dyDescent="0.2">
      <c r="A1896" s="4" t="s">
        <v>5461</v>
      </c>
      <c r="B1896" s="382" t="s">
        <v>5462</v>
      </c>
      <c r="C1896" s="340">
        <v>443</v>
      </c>
      <c r="D1896" s="341">
        <v>443</v>
      </c>
      <c r="E1896" s="341">
        <v>443</v>
      </c>
      <c r="F1896" s="341">
        <v>443</v>
      </c>
      <c r="G1896" s="341">
        <v>443</v>
      </c>
      <c r="H1896" s="341">
        <v>443</v>
      </c>
      <c r="I1896" s="342">
        <v>443</v>
      </c>
      <c r="J1896" s="340">
        <v>0</v>
      </c>
      <c r="K1896" s="341">
        <v>0</v>
      </c>
      <c r="L1896" s="341">
        <v>61</v>
      </c>
      <c r="M1896" s="341">
        <v>115</v>
      </c>
      <c r="N1896" s="340">
        <v>680</v>
      </c>
      <c r="O1896" s="341">
        <v>680</v>
      </c>
      <c r="P1896" s="341">
        <v>680</v>
      </c>
      <c r="Q1896" s="343">
        <v>680</v>
      </c>
      <c r="R1896" s="344">
        <v>680</v>
      </c>
      <c r="S1896" s="344">
        <v>680</v>
      </c>
      <c r="T1896" s="344">
        <v>680</v>
      </c>
      <c r="U1896" s="344">
        <v>680</v>
      </c>
      <c r="V1896" s="344">
        <v>680</v>
      </c>
      <c r="W1896" s="344">
        <v>0</v>
      </c>
      <c r="X1896" s="383">
        <v>0</v>
      </c>
      <c r="Y1896" s="384">
        <v>0.12</v>
      </c>
      <c r="Z1896" s="384">
        <v>0.25</v>
      </c>
      <c r="AA1896" s="384">
        <v>0.25</v>
      </c>
      <c r="AB1896" s="346">
        <v>0</v>
      </c>
      <c r="AC1896" s="385">
        <v>0</v>
      </c>
      <c r="AD1896" s="385">
        <v>0</v>
      </c>
      <c r="AE1896" s="385">
        <v>0</v>
      </c>
      <c r="AF1896" s="200">
        <v>0</v>
      </c>
      <c r="AG1896" s="333" t="s">
        <v>3346</v>
      </c>
      <c r="AH1896" s="386" t="s">
        <v>3195</v>
      </c>
      <c r="AI1896" s="387" t="s">
        <v>2779</v>
      </c>
      <c r="AJ1896" s="386">
        <v>15</v>
      </c>
      <c r="AK1896" s="390">
        <v>24</v>
      </c>
      <c r="AL1896" s="333">
        <v>42</v>
      </c>
      <c r="AM1896" s="333">
        <v>6.7543764467592595</v>
      </c>
      <c r="AN1896" s="440">
        <v>63.259166666666665</v>
      </c>
      <c r="AO1896" s="389">
        <v>22.885416666666668</v>
      </c>
      <c r="AP1896" s="390">
        <v>8.75</v>
      </c>
      <c r="AQ1896" s="387">
        <v>0</v>
      </c>
      <c r="AR1896" s="387">
        <v>1</v>
      </c>
      <c r="AS1896" s="387">
        <v>0</v>
      </c>
      <c r="AT1896" s="387">
        <v>0</v>
      </c>
      <c r="AU1896" s="387">
        <v>3</v>
      </c>
      <c r="AV1896" s="387">
        <v>3</v>
      </c>
      <c r="AW1896" s="350">
        <v>1</v>
      </c>
      <c r="AX1896" s="391">
        <v>1</v>
      </c>
      <c r="AY1896" s="83">
        <v>15</v>
      </c>
      <c r="AZ1896" s="5">
        <v>0</v>
      </c>
      <c r="BA1896" s="5" t="s">
        <v>1537</v>
      </c>
      <c r="BB1896" s="5" t="s">
        <v>1537</v>
      </c>
      <c r="BC1896" s="5" t="s">
        <v>1537</v>
      </c>
      <c r="BD1896" s="4" t="s">
        <v>3612</v>
      </c>
      <c r="BE1896" s="5">
        <v>0</v>
      </c>
      <c r="BF1896" s="5">
        <v>0</v>
      </c>
      <c r="BG1896" s="5">
        <v>1</v>
      </c>
      <c r="BH1896" s="354" t="s">
        <v>3612</v>
      </c>
      <c r="BJ1896" s="354">
        <v>0</v>
      </c>
      <c r="BK1896" s="354">
        <v>40</v>
      </c>
    </row>
    <row r="1897" spans="1:63" x14ac:dyDescent="0.2">
      <c r="A1897" s="4" t="s">
        <v>5463</v>
      </c>
      <c r="B1897" s="382" t="s">
        <v>5464</v>
      </c>
      <c r="C1897" s="340">
        <v>302</v>
      </c>
      <c r="D1897" s="341">
        <v>302</v>
      </c>
      <c r="E1897" s="341">
        <v>302</v>
      </c>
      <c r="F1897" s="341">
        <v>302</v>
      </c>
      <c r="G1897" s="341">
        <v>302</v>
      </c>
      <c r="H1897" s="341">
        <v>302</v>
      </c>
      <c r="I1897" s="342">
        <v>302</v>
      </c>
      <c r="J1897" s="340">
        <v>0</v>
      </c>
      <c r="K1897" s="341">
        <v>0</v>
      </c>
      <c r="L1897" s="341">
        <v>45</v>
      </c>
      <c r="M1897" s="341">
        <v>86</v>
      </c>
      <c r="N1897" s="340">
        <v>498</v>
      </c>
      <c r="O1897" s="341">
        <v>498</v>
      </c>
      <c r="P1897" s="341">
        <v>498</v>
      </c>
      <c r="Q1897" s="343">
        <v>498</v>
      </c>
      <c r="R1897" s="344">
        <v>498</v>
      </c>
      <c r="S1897" s="344">
        <v>498</v>
      </c>
      <c r="T1897" s="344">
        <v>498</v>
      </c>
      <c r="U1897" s="344">
        <v>498</v>
      </c>
      <c r="V1897" s="344">
        <v>498</v>
      </c>
      <c r="W1897" s="344">
        <v>0</v>
      </c>
      <c r="X1897" s="383">
        <v>0</v>
      </c>
      <c r="Y1897" s="384">
        <v>0.12</v>
      </c>
      <c r="Z1897" s="384">
        <v>0.25</v>
      </c>
      <c r="AA1897" s="384">
        <v>0.25</v>
      </c>
      <c r="AB1897" s="346">
        <v>0</v>
      </c>
      <c r="AC1897" s="385">
        <v>0</v>
      </c>
      <c r="AD1897" s="385">
        <v>0</v>
      </c>
      <c r="AE1897" s="385">
        <v>0</v>
      </c>
      <c r="AF1897" s="200">
        <v>0</v>
      </c>
      <c r="AG1897" s="333" t="s">
        <v>3346</v>
      </c>
      <c r="AH1897" s="386" t="s">
        <v>3195</v>
      </c>
      <c r="AI1897" s="387" t="s">
        <v>2779</v>
      </c>
      <c r="AJ1897" s="386">
        <v>12</v>
      </c>
      <c r="AK1897" s="390">
        <v>27</v>
      </c>
      <c r="AL1897" s="333">
        <v>30</v>
      </c>
      <c r="AM1897" s="333">
        <v>6.7543764467592595</v>
      </c>
      <c r="AN1897" s="440">
        <v>63.259166666666665</v>
      </c>
      <c r="AO1897" s="389">
        <v>22.885416666666668</v>
      </c>
      <c r="AP1897" s="390">
        <v>8.75</v>
      </c>
      <c r="AQ1897" s="387">
        <v>0</v>
      </c>
      <c r="AR1897" s="387">
        <v>1</v>
      </c>
      <c r="AS1897" s="387">
        <v>0</v>
      </c>
      <c r="AT1897" s="387">
        <v>0</v>
      </c>
      <c r="AU1897" s="387">
        <v>2</v>
      </c>
      <c r="AV1897" s="387">
        <v>3</v>
      </c>
      <c r="AW1897" s="350">
        <v>1</v>
      </c>
      <c r="AX1897" s="391">
        <v>1</v>
      </c>
      <c r="AY1897" s="83">
        <v>15</v>
      </c>
      <c r="AZ1897" s="5">
        <v>0</v>
      </c>
      <c r="BA1897" s="5" t="s">
        <v>1537</v>
      </c>
      <c r="BB1897" s="5" t="s">
        <v>1537</v>
      </c>
      <c r="BC1897" s="5" t="s">
        <v>1537</v>
      </c>
      <c r="BD1897" s="4" t="s">
        <v>3612</v>
      </c>
      <c r="BE1897" s="5">
        <v>0</v>
      </c>
      <c r="BF1897" s="5">
        <v>0</v>
      </c>
      <c r="BG1897" s="5">
        <v>1</v>
      </c>
      <c r="BH1897" s="354" t="s">
        <v>3612</v>
      </c>
      <c r="BJ1897" s="354">
        <v>0</v>
      </c>
      <c r="BK1897" s="354">
        <v>28</v>
      </c>
    </row>
    <row r="1898" spans="1:63" x14ac:dyDescent="0.2">
      <c r="A1898" s="4" t="s">
        <v>5465</v>
      </c>
      <c r="B1898" s="382" t="s">
        <v>5466</v>
      </c>
      <c r="C1898" s="340">
        <v>366</v>
      </c>
      <c r="D1898" s="341">
        <v>366</v>
      </c>
      <c r="E1898" s="341">
        <v>366</v>
      </c>
      <c r="F1898" s="341">
        <v>366</v>
      </c>
      <c r="G1898" s="341">
        <v>366</v>
      </c>
      <c r="H1898" s="341">
        <v>366</v>
      </c>
      <c r="I1898" s="342">
        <v>366</v>
      </c>
      <c r="J1898" s="340">
        <v>0</v>
      </c>
      <c r="K1898" s="341">
        <v>0</v>
      </c>
      <c r="L1898" s="341">
        <v>45</v>
      </c>
      <c r="M1898" s="341">
        <v>86</v>
      </c>
      <c r="N1898" s="340">
        <v>560</v>
      </c>
      <c r="O1898" s="341">
        <v>560</v>
      </c>
      <c r="P1898" s="341">
        <v>560</v>
      </c>
      <c r="Q1898" s="343">
        <v>560</v>
      </c>
      <c r="R1898" s="344">
        <v>560</v>
      </c>
      <c r="S1898" s="344">
        <v>560</v>
      </c>
      <c r="T1898" s="344">
        <v>560</v>
      </c>
      <c r="U1898" s="344">
        <v>560</v>
      </c>
      <c r="V1898" s="344">
        <v>560</v>
      </c>
      <c r="W1898" s="344">
        <v>0</v>
      </c>
      <c r="X1898" s="383">
        <v>0</v>
      </c>
      <c r="Y1898" s="384">
        <v>0.12</v>
      </c>
      <c r="Z1898" s="384">
        <v>0.25</v>
      </c>
      <c r="AA1898" s="384">
        <v>0.25</v>
      </c>
      <c r="AB1898" s="346">
        <v>0</v>
      </c>
      <c r="AC1898" s="385">
        <v>0</v>
      </c>
      <c r="AD1898" s="385">
        <v>0</v>
      </c>
      <c r="AE1898" s="385">
        <v>0</v>
      </c>
      <c r="AF1898" s="200">
        <v>0</v>
      </c>
      <c r="AG1898" s="333" t="s">
        <v>3346</v>
      </c>
      <c r="AH1898" s="386" t="s">
        <v>3195</v>
      </c>
      <c r="AI1898" s="387" t="s">
        <v>2779</v>
      </c>
      <c r="AJ1898" s="386">
        <v>15</v>
      </c>
      <c r="AK1898" s="390">
        <v>27</v>
      </c>
      <c r="AL1898" s="333">
        <v>30</v>
      </c>
      <c r="AM1898" s="333">
        <v>6.7543764467592595</v>
      </c>
      <c r="AN1898" s="440">
        <v>63.259166666666665</v>
      </c>
      <c r="AO1898" s="389">
        <v>22.885416666666668</v>
      </c>
      <c r="AP1898" s="390">
        <v>8.75</v>
      </c>
      <c r="AQ1898" s="387">
        <v>0</v>
      </c>
      <c r="AR1898" s="387">
        <v>1</v>
      </c>
      <c r="AS1898" s="387">
        <v>0</v>
      </c>
      <c r="AT1898" s="387">
        <v>0</v>
      </c>
      <c r="AU1898" s="387">
        <v>2</v>
      </c>
      <c r="AV1898" s="387">
        <v>3</v>
      </c>
      <c r="AW1898" s="350">
        <v>1</v>
      </c>
      <c r="AX1898" s="391">
        <v>1</v>
      </c>
      <c r="AY1898" s="83">
        <v>15</v>
      </c>
      <c r="AZ1898" s="5">
        <v>0</v>
      </c>
      <c r="BA1898" s="5" t="s">
        <v>1537</v>
      </c>
      <c r="BB1898" s="5" t="s">
        <v>1537</v>
      </c>
      <c r="BC1898" s="5" t="s">
        <v>1537</v>
      </c>
      <c r="BD1898" s="4" t="s">
        <v>3612</v>
      </c>
      <c r="BE1898" s="5">
        <v>0</v>
      </c>
      <c r="BF1898" s="5">
        <v>0</v>
      </c>
      <c r="BG1898" s="5">
        <v>1</v>
      </c>
      <c r="BH1898" s="354" t="s">
        <v>3612</v>
      </c>
      <c r="BJ1898" s="354">
        <v>0</v>
      </c>
      <c r="BK1898" s="354">
        <v>33</v>
      </c>
    </row>
    <row r="1899" spans="1:63" x14ac:dyDescent="0.2">
      <c r="A1899" s="4" t="s">
        <v>5467</v>
      </c>
      <c r="B1899" s="382" t="s">
        <v>5468</v>
      </c>
      <c r="C1899" s="340">
        <v>338</v>
      </c>
      <c r="D1899" s="341">
        <v>338</v>
      </c>
      <c r="E1899" s="341">
        <v>338</v>
      </c>
      <c r="F1899" s="341">
        <v>338</v>
      </c>
      <c r="G1899" s="341">
        <v>338</v>
      </c>
      <c r="H1899" s="341">
        <v>338</v>
      </c>
      <c r="I1899" s="342">
        <v>338</v>
      </c>
      <c r="J1899" s="340">
        <v>0</v>
      </c>
      <c r="K1899" s="341">
        <v>0</v>
      </c>
      <c r="L1899" s="341">
        <v>55</v>
      </c>
      <c r="M1899" s="341">
        <v>103</v>
      </c>
      <c r="N1899" s="340">
        <v>539</v>
      </c>
      <c r="O1899" s="341">
        <v>539</v>
      </c>
      <c r="P1899" s="341">
        <v>539</v>
      </c>
      <c r="Q1899" s="343">
        <v>539</v>
      </c>
      <c r="R1899" s="344">
        <v>539</v>
      </c>
      <c r="S1899" s="344">
        <v>539</v>
      </c>
      <c r="T1899" s="344">
        <v>539</v>
      </c>
      <c r="U1899" s="344">
        <v>539</v>
      </c>
      <c r="V1899" s="344">
        <v>539</v>
      </c>
      <c r="W1899" s="344">
        <v>0</v>
      </c>
      <c r="X1899" s="383">
        <v>0</v>
      </c>
      <c r="Y1899" s="384">
        <v>0.12</v>
      </c>
      <c r="Z1899" s="384">
        <v>0.25</v>
      </c>
      <c r="AA1899" s="384">
        <v>0.25</v>
      </c>
      <c r="AB1899" s="346">
        <v>0</v>
      </c>
      <c r="AC1899" s="385">
        <v>0</v>
      </c>
      <c r="AD1899" s="385">
        <v>0</v>
      </c>
      <c r="AE1899" s="385">
        <v>0</v>
      </c>
      <c r="AF1899" s="200">
        <v>0</v>
      </c>
      <c r="AG1899" s="333" t="s">
        <v>3346</v>
      </c>
      <c r="AH1899" s="386" t="s">
        <v>3195</v>
      </c>
      <c r="AI1899" s="387" t="s">
        <v>2779</v>
      </c>
      <c r="AJ1899" s="386">
        <v>12</v>
      </c>
      <c r="AK1899" s="390">
        <v>27</v>
      </c>
      <c r="AL1899" s="333">
        <v>36</v>
      </c>
      <c r="AM1899" s="333">
        <v>6.7543764467592595</v>
      </c>
      <c r="AN1899" s="440">
        <v>63.259166666666665</v>
      </c>
      <c r="AO1899" s="389">
        <v>22.885416666666668</v>
      </c>
      <c r="AP1899" s="390">
        <v>8.75</v>
      </c>
      <c r="AQ1899" s="387">
        <v>0</v>
      </c>
      <c r="AR1899" s="387">
        <v>1</v>
      </c>
      <c r="AS1899" s="387">
        <v>0</v>
      </c>
      <c r="AT1899" s="387">
        <v>0</v>
      </c>
      <c r="AU1899" s="387">
        <v>2</v>
      </c>
      <c r="AV1899" s="387">
        <v>3</v>
      </c>
      <c r="AW1899" s="350">
        <v>1</v>
      </c>
      <c r="AX1899" s="391">
        <v>1</v>
      </c>
      <c r="AY1899" s="83">
        <v>15</v>
      </c>
      <c r="AZ1899" s="5">
        <v>0</v>
      </c>
      <c r="BA1899" s="5" t="s">
        <v>1537</v>
      </c>
      <c r="BB1899" s="5" t="s">
        <v>1537</v>
      </c>
      <c r="BC1899" s="5" t="s">
        <v>1537</v>
      </c>
      <c r="BD1899" s="4" t="s">
        <v>3612</v>
      </c>
      <c r="BE1899" s="5">
        <v>0</v>
      </c>
      <c r="BF1899" s="5">
        <v>0</v>
      </c>
      <c r="BG1899" s="5">
        <v>1</v>
      </c>
      <c r="BH1899" s="354" t="s">
        <v>3612</v>
      </c>
      <c r="BJ1899" s="354">
        <v>0</v>
      </c>
      <c r="BK1899" s="354">
        <v>31</v>
      </c>
    </row>
    <row r="1900" spans="1:63" x14ac:dyDescent="0.2">
      <c r="A1900" s="353" t="s">
        <v>5469</v>
      </c>
      <c r="B1900" s="376" t="s">
        <v>5470</v>
      </c>
      <c r="C1900" s="340">
        <v>399</v>
      </c>
      <c r="D1900" s="341">
        <v>399</v>
      </c>
      <c r="E1900" s="341">
        <v>399</v>
      </c>
      <c r="F1900" s="341">
        <v>399</v>
      </c>
      <c r="G1900" s="341">
        <v>399</v>
      </c>
      <c r="H1900" s="341">
        <v>399</v>
      </c>
      <c r="I1900" s="342">
        <v>399</v>
      </c>
      <c r="J1900" s="340">
        <v>0</v>
      </c>
      <c r="K1900" s="341">
        <v>0</v>
      </c>
      <c r="L1900" s="341">
        <v>55</v>
      </c>
      <c r="M1900" s="341">
        <v>103</v>
      </c>
      <c r="N1900" s="340">
        <v>602</v>
      </c>
      <c r="O1900" s="341">
        <v>602</v>
      </c>
      <c r="P1900" s="341">
        <v>602</v>
      </c>
      <c r="Q1900" s="343">
        <v>602</v>
      </c>
      <c r="R1900" s="344">
        <v>602</v>
      </c>
      <c r="S1900" s="344">
        <v>602</v>
      </c>
      <c r="T1900" s="344">
        <v>602</v>
      </c>
      <c r="U1900" s="344">
        <v>602</v>
      </c>
      <c r="V1900" s="344">
        <v>602</v>
      </c>
      <c r="W1900" s="344">
        <v>0</v>
      </c>
      <c r="X1900" s="344">
        <v>0</v>
      </c>
      <c r="Y1900" s="345">
        <v>0.12</v>
      </c>
      <c r="Z1900" s="345">
        <v>0.25</v>
      </c>
      <c r="AA1900" s="345">
        <v>0.25</v>
      </c>
      <c r="AB1900" s="346">
        <v>0</v>
      </c>
      <c r="AC1900" s="346">
        <v>0</v>
      </c>
      <c r="AD1900" s="346">
        <v>0</v>
      </c>
      <c r="AE1900" s="346">
        <v>0</v>
      </c>
      <c r="AF1900" s="392">
        <v>0</v>
      </c>
      <c r="AG1900" s="349" t="s">
        <v>3346</v>
      </c>
      <c r="AH1900" s="377" t="s">
        <v>3195</v>
      </c>
      <c r="AI1900" s="378" t="s">
        <v>2779</v>
      </c>
      <c r="AJ1900" s="377">
        <v>15</v>
      </c>
      <c r="AK1900" s="379">
        <v>27</v>
      </c>
      <c r="AL1900" s="349">
        <v>36</v>
      </c>
      <c r="AM1900" s="349">
        <v>6.7543764467592595</v>
      </c>
      <c r="AN1900" s="436">
        <v>63.259166666666665</v>
      </c>
      <c r="AO1900" s="348">
        <v>22.885416666666668</v>
      </c>
      <c r="AP1900" s="379">
        <v>8.75</v>
      </c>
      <c r="AQ1900" s="378">
        <v>0</v>
      </c>
      <c r="AR1900" s="378">
        <v>1</v>
      </c>
      <c r="AS1900" s="378">
        <v>0</v>
      </c>
      <c r="AT1900" s="378">
        <v>0</v>
      </c>
      <c r="AU1900" s="378">
        <v>2</v>
      </c>
      <c r="AV1900" s="378">
        <v>3</v>
      </c>
      <c r="AW1900" s="350">
        <v>1</v>
      </c>
      <c r="AX1900" s="351">
        <v>1</v>
      </c>
      <c r="AY1900" s="352">
        <v>15</v>
      </c>
      <c r="AZ1900" s="393">
        <v>0</v>
      </c>
      <c r="BA1900" s="393" t="s">
        <v>1537</v>
      </c>
      <c r="BB1900" s="393" t="s">
        <v>1537</v>
      </c>
      <c r="BC1900" s="393" t="s">
        <v>1537</v>
      </c>
      <c r="BD1900" s="353" t="s">
        <v>3612</v>
      </c>
      <c r="BE1900" s="393">
        <v>0</v>
      </c>
      <c r="BF1900" s="393">
        <v>0</v>
      </c>
      <c r="BG1900" s="393">
        <v>1</v>
      </c>
      <c r="BH1900" s="354" t="s">
        <v>3612</v>
      </c>
      <c r="BJ1900" s="354">
        <v>0</v>
      </c>
      <c r="BK1900" s="354">
        <v>36</v>
      </c>
    </row>
    <row r="1901" spans="1:63" x14ac:dyDescent="0.2">
      <c r="A1901" s="353" t="s">
        <v>5471</v>
      </c>
      <c r="B1901" s="376" t="s">
        <v>5472</v>
      </c>
      <c r="C1901" s="340">
        <v>368</v>
      </c>
      <c r="D1901" s="341">
        <v>368</v>
      </c>
      <c r="E1901" s="341">
        <v>368</v>
      </c>
      <c r="F1901" s="341">
        <v>368</v>
      </c>
      <c r="G1901" s="341">
        <v>368</v>
      </c>
      <c r="H1901" s="341">
        <v>368</v>
      </c>
      <c r="I1901" s="342">
        <v>368</v>
      </c>
      <c r="J1901" s="340">
        <v>0</v>
      </c>
      <c r="K1901" s="341">
        <v>0</v>
      </c>
      <c r="L1901" s="341">
        <v>61</v>
      </c>
      <c r="M1901" s="341">
        <v>120</v>
      </c>
      <c r="N1901" s="340">
        <v>607</v>
      </c>
      <c r="O1901" s="341">
        <v>607</v>
      </c>
      <c r="P1901" s="341">
        <v>607</v>
      </c>
      <c r="Q1901" s="343">
        <v>607</v>
      </c>
      <c r="R1901" s="344">
        <v>607</v>
      </c>
      <c r="S1901" s="344">
        <v>607</v>
      </c>
      <c r="T1901" s="344">
        <v>607</v>
      </c>
      <c r="U1901" s="344">
        <v>607</v>
      </c>
      <c r="V1901" s="344">
        <v>607</v>
      </c>
      <c r="W1901" s="344">
        <v>0</v>
      </c>
      <c r="X1901" s="344">
        <v>0</v>
      </c>
      <c r="Y1901" s="345">
        <v>0.12</v>
      </c>
      <c r="Z1901" s="345">
        <v>0.25</v>
      </c>
      <c r="AA1901" s="345">
        <v>0.25</v>
      </c>
      <c r="AB1901" s="346">
        <v>0</v>
      </c>
      <c r="AC1901" s="346">
        <v>0</v>
      </c>
      <c r="AD1901" s="346">
        <v>0</v>
      </c>
      <c r="AE1901" s="346">
        <v>0</v>
      </c>
      <c r="AF1901" s="392">
        <v>0</v>
      </c>
      <c r="AG1901" s="349" t="s">
        <v>3346</v>
      </c>
      <c r="AH1901" s="377" t="s">
        <v>3195</v>
      </c>
      <c r="AI1901" s="378" t="s">
        <v>2779</v>
      </c>
      <c r="AJ1901" s="377">
        <v>12</v>
      </c>
      <c r="AK1901" s="379">
        <v>27</v>
      </c>
      <c r="AL1901" s="349">
        <v>39</v>
      </c>
      <c r="AM1901" s="349">
        <v>6.7543764467592595</v>
      </c>
      <c r="AN1901" s="436">
        <v>63.259166666666665</v>
      </c>
      <c r="AO1901" s="348">
        <v>22.885416666666668</v>
      </c>
      <c r="AP1901" s="379">
        <v>8.75</v>
      </c>
      <c r="AQ1901" s="378">
        <v>0</v>
      </c>
      <c r="AR1901" s="378">
        <v>1</v>
      </c>
      <c r="AS1901" s="378">
        <v>0</v>
      </c>
      <c r="AT1901" s="378">
        <v>0</v>
      </c>
      <c r="AU1901" s="378">
        <v>2</v>
      </c>
      <c r="AV1901" s="378">
        <v>3</v>
      </c>
      <c r="AW1901" s="350">
        <v>1</v>
      </c>
      <c r="AX1901" s="351">
        <v>1</v>
      </c>
      <c r="AY1901" s="352">
        <v>15</v>
      </c>
      <c r="AZ1901" s="393">
        <v>0</v>
      </c>
      <c r="BA1901" s="393" t="s">
        <v>1537</v>
      </c>
      <c r="BB1901" s="393" t="s">
        <v>1537</v>
      </c>
      <c r="BC1901" s="393" t="s">
        <v>1537</v>
      </c>
      <c r="BD1901" s="353" t="s">
        <v>3612</v>
      </c>
      <c r="BE1901" s="393">
        <v>0</v>
      </c>
      <c r="BF1901" s="393">
        <v>0</v>
      </c>
      <c r="BG1901" s="393">
        <v>1</v>
      </c>
      <c r="BH1901" s="354" t="s">
        <v>3612</v>
      </c>
      <c r="BJ1901" s="354">
        <v>0</v>
      </c>
      <c r="BK1901" s="354">
        <v>34</v>
      </c>
    </row>
    <row r="1902" spans="1:63" x14ac:dyDescent="0.2">
      <c r="A1902" s="353" t="s">
        <v>5473</v>
      </c>
      <c r="B1902" s="376" t="s">
        <v>5474</v>
      </c>
      <c r="C1902" s="340">
        <v>443</v>
      </c>
      <c r="D1902" s="341">
        <v>443</v>
      </c>
      <c r="E1902" s="341">
        <v>443</v>
      </c>
      <c r="F1902" s="341">
        <v>443</v>
      </c>
      <c r="G1902" s="341">
        <v>443</v>
      </c>
      <c r="H1902" s="341">
        <v>443</v>
      </c>
      <c r="I1902" s="342">
        <v>443</v>
      </c>
      <c r="J1902" s="340">
        <v>0</v>
      </c>
      <c r="K1902" s="341">
        <v>0</v>
      </c>
      <c r="L1902" s="341">
        <v>61</v>
      </c>
      <c r="M1902" s="341">
        <v>120</v>
      </c>
      <c r="N1902" s="340">
        <v>680</v>
      </c>
      <c r="O1902" s="341">
        <v>680</v>
      </c>
      <c r="P1902" s="341">
        <v>680</v>
      </c>
      <c r="Q1902" s="343">
        <v>680</v>
      </c>
      <c r="R1902" s="344">
        <v>680</v>
      </c>
      <c r="S1902" s="344">
        <v>680</v>
      </c>
      <c r="T1902" s="344">
        <v>680</v>
      </c>
      <c r="U1902" s="344">
        <v>680</v>
      </c>
      <c r="V1902" s="344">
        <v>680</v>
      </c>
      <c r="W1902" s="344">
        <v>0</v>
      </c>
      <c r="X1902" s="344">
        <v>0</v>
      </c>
      <c r="Y1902" s="345">
        <v>0.12</v>
      </c>
      <c r="Z1902" s="345">
        <v>0.25</v>
      </c>
      <c r="AA1902" s="345">
        <v>0.25</v>
      </c>
      <c r="AB1902" s="346">
        <v>0</v>
      </c>
      <c r="AC1902" s="346">
        <v>0</v>
      </c>
      <c r="AD1902" s="346">
        <v>0</v>
      </c>
      <c r="AE1902" s="346">
        <v>0</v>
      </c>
      <c r="AF1902" s="392">
        <v>0</v>
      </c>
      <c r="AG1902" s="349" t="s">
        <v>3346</v>
      </c>
      <c r="AH1902" s="377" t="s">
        <v>3195</v>
      </c>
      <c r="AI1902" s="378" t="s">
        <v>2779</v>
      </c>
      <c r="AJ1902" s="377">
        <v>15</v>
      </c>
      <c r="AK1902" s="379">
        <v>27</v>
      </c>
      <c r="AL1902" s="349">
        <v>39</v>
      </c>
      <c r="AM1902" s="349">
        <v>6.7543764467592595</v>
      </c>
      <c r="AN1902" s="436">
        <v>63.259166666666665</v>
      </c>
      <c r="AO1902" s="348">
        <v>22.885416666666668</v>
      </c>
      <c r="AP1902" s="379">
        <v>8.75</v>
      </c>
      <c r="AQ1902" s="378">
        <v>0</v>
      </c>
      <c r="AR1902" s="378">
        <v>1</v>
      </c>
      <c r="AS1902" s="378">
        <v>0</v>
      </c>
      <c r="AT1902" s="378">
        <v>0</v>
      </c>
      <c r="AU1902" s="378">
        <v>2</v>
      </c>
      <c r="AV1902" s="378">
        <v>3</v>
      </c>
      <c r="AW1902" s="350">
        <v>1</v>
      </c>
      <c r="AX1902" s="351">
        <v>1</v>
      </c>
      <c r="AY1902" s="352">
        <v>15</v>
      </c>
      <c r="AZ1902" s="393">
        <v>0</v>
      </c>
      <c r="BA1902" s="393" t="s">
        <v>1537</v>
      </c>
      <c r="BB1902" s="393" t="s">
        <v>1537</v>
      </c>
      <c r="BC1902" s="393" t="s">
        <v>1537</v>
      </c>
      <c r="BD1902" s="353" t="s">
        <v>3612</v>
      </c>
      <c r="BE1902" s="393">
        <v>0</v>
      </c>
      <c r="BF1902" s="393">
        <v>0</v>
      </c>
      <c r="BG1902" s="393">
        <v>1</v>
      </c>
      <c r="BH1902" s="354" t="s">
        <v>3612</v>
      </c>
      <c r="BJ1902" s="354">
        <v>0</v>
      </c>
      <c r="BK1902" s="354">
        <v>40</v>
      </c>
    </row>
    <row r="1903" spans="1:63" x14ac:dyDescent="0.2">
      <c r="A1903" s="353" t="s">
        <v>5475</v>
      </c>
      <c r="B1903" s="376" t="s">
        <v>5476</v>
      </c>
      <c r="C1903" s="340">
        <v>382</v>
      </c>
      <c r="D1903" s="341">
        <v>382</v>
      </c>
      <c r="E1903" s="341">
        <v>382</v>
      </c>
      <c r="F1903" s="341">
        <v>382</v>
      </c>
      <c r="G1903" s="341">
        <v>382</v>
      </c>
      <c r="H1903" s="341">
        <v>382</v>
      </c>
      <c r="I1903" s="342">
        <v>382</v>
      </c>
      <c r="J1903" s="340">
        <v>0</v>
      </c>
      <c r="K1903" s="341">
        <v>0</v>
      </c>
      <c r="L1903" s="341">
        <v>64</v>
      </c>
      <c r="M1903" s="341">
        <v>120</v>
      </c>
      <c r="N1903" s="340">
        <v>630</v>
      </c>
      <c r="O1903" s="341">
        <v>630</v>
      </c>
      <c r="P1903" s="341">
        <v>630</v>
      </c>
      <c r="Q1903" s="343">
        <v>630</v>
      </c>
      <c r="R1903" s="344">
        <v>630</v>
      </c>
      <c r="S1903" s="344">
        <v>630</v>
      </c>
      <c r="T1903" s="344">
        <v>630</v>
      </c>
      <c r="U1903" s="344">
        <v>630</v>
      </c>
      <c r="V1903" s="344">
        <v>630</v>
      </c>
      <c r="W1903" s="344">
        <v>0</v>
      </c>
      <c r="X1903" s="344">
        <v>0</v>
      </c>
      <c r="Y1903" s="345">
        <v>0.12</v>
      </c>
      <c r="Z1903" s="345">
        <v>0.25</v>
      </c>
      <c r="AA1903" s="345">
        <v>0.25</v>
      </c>
      <c r="AB1903" s="346">
        <v>0</v>
      </c>
      <c r="AC1903" s="346">
        <v>0</v>
      </c>
      <c r="AD1903" s="346">
        <v>0</v>
      </c>
      <c r="AE1903" s="346">
        <v>0</v>
      </c>
      <c r="AF1903" s="392">
        <v>0</v>
      </c>
      <c r="AG1903" s="349" t="s">
        <v>3346</v>
      </c>
      <c r="AH1903" s="377" t="s">
        <v>3195</v>
      </c>
      <c r="AI1903" s="378" t="s">
        <v>2779</v>
      </c>
      <c r="AJ1903" s="377">
        <v>12</v>
      </c>
      <c r="AK1903" s="379">
        <v>27</v>
      </c>
      <c r="AL1903" s="349">
        <v>42</v>
      </c>
      <c r="AM1903" s="349">
        <v>6.7543764467592595</v>
      </c>
      <c r="AN1903" s="436">
        <v>63.259166666666665</v>
      </c>
      <c r="AO1903" s="348">
        <v>22.885416666666668</v>
      </c>
      <c r="AP1903" s="379">
        <v>8.75</v>
      </c>
      <c r="AQ1903" s="378">
        <v>0</v>
      </c>
      <c r="AR1903" s="378">
        <v>1</v>
      </c>
      <c r="AS1903" s="378">
        <v>0</v>
      </c>
      <c r="AT1903" s="378">
        <v>0</v>
      </c>
      <c r="AU1903" s="378">
        <v>3</v>
      </c>
      <c r="AV1903" s="378">
        <v>3</v>
      </c>
      <c r="AW1903" s="350">
        <v>1</v>
      </c>
      <c r="AX1903" s="351">
        <v>1</v>
      </c>
      <c r="AY1903" s="352">
        <v>15</v>
      </c>
      <c r="AZ1903" s="393">
        <v>0</v>
      </c>
      <c r="BA1903" s="393" t="s">
        <v>1537</v>
      </c>
      <c r="BB1903" s="393" t="s">
        <v>1537</v>
      </c>
      <c r="BC1903" s="393" t="s">
        <v>1537</v>
      </c>
      <c r="BD1903" s="353" t="s">
        <v>3612</v>
      </c>
      <c r="BE1903" s="393">
        <v>0</v>
      </c>
      <c r="BF1903" s="393">
        <v>0</v>
      </c>
      <c r="BG1903" s="393">
        <v>1</v>
      </c>
      <c r="BH1903" s="354" t="s">
        <v>3612</v>
      </c>
      <c r="BJ1903" s="354">
        <v>0</v>
      </c>
      <c r="BK1903" s="354">
        <v>35</v>
      </c>
    </row>
    <row r="1904" spans="1:63" x14ac:dyDescent="0.2">
      <c r="A1904" s="353" t="s">
        <v>5477</v>
      </c>
      <c r="B1904" s="376" t="s">
        <v>5478</v>
      </c>
      <c r="C1904" s="340">
        <v>458</v>
      </c>
      <c r="D1904" s="341">
        <v>458</v>
      </c>
      <c r="E1904" s="341">
        <v>458</v>
      </c>
      <c r="F1904" s="341">
        <v>458</v>
      </c>
      <c r="G1904" s="341">
        <v>458</v>
      </c>
      <c r="H1904" s="341">
        <v>458</v>
      </c>
      <c r="I1904" s="342">
        <v>458</v>
      </c>
      <c r="J1904" s="340">
        <v>0</v>
      </c>
      <c r="K1904" s="341">
        <v>0</v>
      </c>
      <c r="L1904" s="341">
        <v>64</v>
      </c>
      <c r="M1904" s="341">
        <v>120</v>
      </c>
      <c r="N1904" s="340">
        <v>704</v>
      </c>
      <c r="O1904" s="341">
        <v>704</v>
      </c>
      <c r="P1904" s="341">
        <v>704</v>
      </c>
      <c r="Q1904" s="343">
        <v>704</v>
      </c>
      <c r="R1904" s="344">
        <v>704</v>
      </c>
      <c r="S1904" s="344">
        <v>704</v>
      </c>
      <c r="T1904" s="344">
        <v>704</v>
      </c>
      <c r="U1904" s="344">
        <v>704</v>
      </c>
      <c r="V1904" s="344">
        <v>704</v>
      </c>
      <c r="W1904" s="344">
        <v>0</v>
      </c>
      <c r="X1904" s="344">
        <v>0</v>
      </c>
      <c r="Y1904" s="345">
        <v>0.12</v>
      </c>
      <c r="Z1904" s="345">
        <v>0.25</v>
      </c>
      <c r="AA1904" s="345">
        <v>0.25</v>
      </c>
      <c r="AB1904" s="346">
        <v>0</v>
      </c>
      <c r="AC1904" s="346">
        <v>0</v>
      </c>
      <c r="AD1904" s="346">
        <v>0</v>
      </c>
      <c r="AE1904" s="346">
        <v>0</v>
      </c>
      <c r="AF1904" s="392">
        <v>0</v>
      </c>
      <c r="AG1904" s="349" t="s">
        <v>3346</v>
      </c>
      <c r="AH1904" s="377" t="s">
        <v>3195</v>
      </c>
      <c r="AI1904" s="378" t="s">
        <v>2779</v>
      </c>
      <c r="AJ1904" s="377">
        <v>15</v>
      </c>
      <c r="AK1904" s="379">
        <v>27</v>
      </c>
      <c r="AL1904" s="349">
        <v>42</v>
      </c>
      <c r="AM1904" s="349">
        <v>6.7543764467592595</v>
      </c>
      <c r="AN1904" s="436">
        <v>63.259166666666665</v>
      </c>
      <c r="AO1904" s="348">
        <v>22.885416666666668</v>
      </c>
      <c r="AP1904" s="379">
        <v>8.75</v>
      </c>
      <c r="AQ1904" s="378">
        <v>0</v>
      </c>
      <c r="AR1904" s="378">
        <v>1</v>
      </c>
      <c r="AS1904" s="378">
        <v>0</v>
      </c>
      <c r="AT1904" s="378">
        <v>0</v>
      </c>
      <c r="AU1904" s="378">
        <v>3</v>
      </c>
      <c r="AV1904" s="378">
        <v>3</v>
      </c>
      <c r="AW1904" s="350">
        <v>1</v>
      </c>
      <c r="AX1904" s="351">
        <v>1</v>
      </c>
      <c r="AY1904" s="352">
        <v>15</v>
      </c>
      <c r="AZ1904" s="393">
        <v>0</v>
      </c>
      <c r="BA1904" s="393" t="s">
        <v>1537</v>
      </c>
      <c r="BB1904" s="393" t="s">
        <v>1537</v>
      </c>
      <c r="BC1904" s="393" t="s">
        <v>1537</v>
      </c>
      <c r="BD1904" s="353" t="s">
        <v>3612</v>
      </c>
      <c r="BE1904" s="393">
        <v>0</v>
      </c>
      <c r="BF1904" s="393">
        <v>0</v>
      </c>
      <c r="BG1904" s="393">
        <v>1</v>
      </c>
      <c r="BH1904" s="354" t="s">
        <v>3612</v>
      </c>
      <c r="BJ1904" s="354">
        <v>0</v>
      </c>
      <c r="BK1904" s="354">
        <v>41</v>
      </c>
    </row>
    <row r="1905" spans="1:63" x14ac:dyDescent="0.2">
      <c r="A1905" s="353" t="s">
        <v>680</v>
      </c>
      <c r="B1905" s="376" t="s">
        <v>2781</v>
      </c>
      <c r="C1905" s="340">
        <v>312</v>
      </c>
      <c r="D1905" s="341">
        <v>312</v>
      </c>
      <c r="E1905" s="341">
        <v>312</v>
      </c>
      <c r="F1905" s="341">
        <v>312</v>
      </c>
      <c r="G1905" s="341">
        <v>312</v>
      </c>
      <c r="H1905" s="341">
        <v>312</v>
      </c>
      <c r="I1905" s="342">
        <v>312</v>
      </c>
      <c r="J1905" s="340">
        <v>0</v>
      </c>
      <c r="K1905" s="341">
        <v>0</v>
      </c>
      <c r="L1905" s="341">
        <v>47</v>
      </c>
      <c r="M1905" s="341">
        <v>89</v>
      </c>
      <c r="N1905" s="340">
        <v>516</v>
      </c>
      <c r="O1905" s="341">
        <v>516</v>
      </c>
      <c r="P1905" s="341">
        <v>516</v>
      </c>
      <c r="Q1905" s="343">
        <v>516</v>
      </c>
      <c r="R1905" s="344">
        <v>516</v>
      </c>
      <c r="S1905" s="344">
        <v>516</v>
      </c>
      <c r="T1905" s="344">
        <v>516</v>
      </c>
      <c r="U1905" s="344">
        <v>516</v>
      </c>
      <c r="V1905" s="344">
        <v>516</v>
      </c>
      <c r="W1905" s="344">
        <v>0</v>
      </c>
      <c r="X1905" s="344">
        <v>0</v>
      </c>
      <c r="Y1905" s="345">
        <v>0.12</v>
      </c>
      <c r="Z1905" s="345">
        <v>0.25</v>
      </c>
      <c r="AA1905" s="345">
        <v>0.25</v>
      </c>
      <c r="AB1905" s="346">
        <v>0</v>
      </c>
      <c r="AC1905" s="346">
        <v>0</v>
      </c>
      <c r="AD1905" s="346">
        <v>0</v>
      </c>
      <c r="AE1905" s="346">
        <v>0</v>
      </c>
      <c r="AF1905" s="392">
        <v>0</v>
      </c>
      <c r="AG1905" s="349" t="s">
        <v>3346</v>
      </c>
      <c r="AH1905" s="377" t="s">
        <v>3195</v>
      </c>
      <c r="AI1905" s="378" t="s">
        <v>2779</v>
      </c>
      <c r="AJ1905" s="377">
        <v>12</v>
      </c>
      <c r="AK1905" s="379">
        <v>30</v>
      </c>
      <c r="AL1905" s="349">
        <v>30</v>
      </c>
      <c r="AM1905" s="349">
        <v>6.8841507523148149</v>
      </c>
      <c r="AN1905" s="436">
        <v>57.256666666666675</v>
      </c>
      <c r="AO1905" s="348">
        <v>22.395833333333336</v>
      </c>
      <c r="AP1905" s="379">
        <v>6.25</v>
      </c>
      <c r="AQ1905" s="378">
        <v>0</v>
      </c>
      <c r="AR1905" s="378">
        <v>1</v>
      </c>
      <c r="AS1905" s="378">
        <v>0</v>
      </c>
      <c r="AT1905" s="378">
        <v>0</v>
      </c>
      <c r="AU1905" s="378">
        <v>2</v>
      </c>
      <c r="AV1905" s="378">
        <v>4</v>
      </c>
      <c r="AW1905" s="350">
        <v>1</v>
      </c>
      <c r="AX1905" s="351">
        <v>1</v>
      </c>
      <c r="AY1905" s="352">
        <v>14</v>
      </c>
      <c r="AZ1905" s="393">
        <v>0</v>
      </c>
      <c r="BA1905" s="393" t="s">
        <v>1537</v>
      </c>
      <c r="BB1905" s="393" t="s">
        <v>1537</v>
      </c>
      <c r="BC1905" s="393" t="s">
        <v>1537</v>
      </c>
      <c r="BD1905" s="353" t="s">
        <v>3612</v>
      </c>
      <c r="BE1905" s="393">
        <v>0</v>
      </c>
      <c r="BF1905" s="393">
        <v>0</v>
      </c>
      <c r="BG1905" s="393">
        <v>1</v>
      </c>
      <c r="BH1905" s="354" t="s">
        <v>3612</v>
      </c>
      <c r="BJ1905" s="354">
        <v>0</v>
      </c>
      <c r="BK1905" s="354">
        <v>29</v>
      </c>
    </row>
    <row r="1906" spans="1:63" x14ac:dyDescent="0.2">
      <c r="A1906" s="353" t="s">
        <v>692</v>
      </c>
      <c r="B1906" s="376" t="s">
        <v>2793</v>
      </c>
      <c r="C1906" s="340">
        <v>380</v>
      </c>
      <c r="D1906" s="341">
        <v>380</v>
      </c>
      <c r="E1906" s="341">
        <v>380</v>
      </c>
      <c r="F1906" s="341">
        <v>380</v>
      </c>
      <c r="G1906" s="341">
        <v>380</v>
      </c>
      <c r="H1906" s="341">
        <v>380</v>
      </c>
      <c r="I1906" s="342">
        <v>380</v>
      </c>
      <c r="J1906" s="340">
        <v>0</v>
      </c>
      <c r="K1906" s="341">
        <v>0</v>
      </c>
      <c r="L1906" s="341">
        <v>47</v>
      </c>
      <c r="M1906" s="341">
        <v>89</v>
      </c>
      <c r="N1906" s="340">
        <v>581</v>
      </c>
      <c r="O1906" s="341">
        <v>581</v>
      </c>
      <c r="P1906" s="341">
        <v>581</v>
      </c>
      <c r="Q1906" s="343">
        <v>581</v>
      </c>
      <c r="R1906" s="344">
        <v>581</v>
      </c>
      <c r="S1906" s="344">
        <v>581</v>
      </c>
      <c r="T1906" s="344">
        <v>581</v>
      </c>
      <c r="U1906" s="344">
        <v>581</v>
      </c>
      <c r="V1906" s="344">
        <v>581</v>
      </c>
      <c r="W1906" s="344">
        <v>0</v>
      </c>
      <c r="X1906" s="344">
        <v>0</v>
      </c>
      <c r="Y1906" s="345">
        <v>0.12</v>
      </c>
      <c r="Z1906" s="345">
        <v>0.25</v>
      </c>
      <c r="AA1906" s="345">
        <v>0.25</v>
      </c>
      <c r="AB1906" s="346">
        <v>0</v>
      </c>
      <c r="AC1906" s="346">
        <v>0</v>
      </c>
      <c r="AD1906" s="346">
        <v>0</v>
      </c>
      <c r="AE1906" s="346">
        <v>0</v>
      </c>
      <c r="AF1906" s="392">
        <v>0</v>
      </c>
      <c r="AG1906" s="349" t="s">
        <v>3346</v>
      </c>
      <c r="AH1906" s="377" t="s">
        <v>3195</v>
      </c>
      <c r="AI1906" s="378" t="s">
        <v>2779</v>
      </c>
      <c r="AJ1906" s="377">
        <v>15</v>
      </c>
      <c r="AK1906" s="379">
        <v>30</v>
      </c>
      <c r="AL1906" s="349">
        <v>30</v>
      </c>
      <c r="AM1906" s="349">
        <v>8.4728009259259256</v>
      </c>
      <c r="AN1906" s="436">
        <v>65.777083333333337</v>
      </c>
      <c r="AO1906" s="348">
        <v>26.03125</v>
      </c>
      <c r="AP1906" s="379">
        <v>6.25</v>
      </c>
      <c r="AQ1906" s="378">
        <v>0</v>
      </c>
      <c r="AR1906" s="378">
        <v>1</v>
      </c>
      <c r="AS1906" s="378">
        <v>0</v>
      </c>
      <c r="AT1906" s="378">
        <v>0</v>
      </c>
      <c r="AU1906" s="378">
        <v>2</v>
      </c>
      <c r="AV1906" s="378">
        <v>4</v>
      </c>
      <c r="AW1906" s="350">
        <v>1</v>
      </c>
      <c r="AX1906" s="351">
        <v>1</v>
      </c>
      <c r="AY1906" s="352">
        <v>15</v>
      </c>
      <c r="AZ1906" s="393">
        <v>0</v>
      </c>
      <c r="BA1906" s="393" t="s">
        <v>1537</v>
      </c>
      <c r="BB1906" s="393" t="s">
        <v>1537</v>
      </c>
      <c r="BC1906" s="393" t="s">
        <v>1537</v>
      </c>
      <c r="BD1906" s="353" t="s">
        <v>3612</v>
      </c>
      <c r="BE1906" s="393">
        <v>0</v>
      </c>
      <c r="BF1906" s="393">
        <v>0</v>
      </c>
      <c r="BG1906" s="393">
        <v>1</v>
      </c>
      <c r="BH1906" s="354" t="s">
        <v>3612</v>
      </c>
      <c r="BJ1906" s="354">
        <v>0</v>
      </c>
      <c r="BK1906" s="354">
        <v>34</v>
      </c>
    </row>
    <row r="1907" spans="1:63" x14ac:dyDescent="0.2">
      <c r="A1907" s="353" t="s">
        <v>684</v>
      </c>
      <c r="B1907" s="376" t="s">
        <v>2785</v>
      </c>
      <c r="C1907" s="340">
        <v>349</v>
      </c>
      <c r="D1907" s="341">
        <v>349</v>
      </c>
      <c r="E1907" s="341">
        <v>349</v>
      </c>
      <c r="F1907" s="341">
        <v>349</v>
      </c>
      <c r="G1907" s="341">
        <v>349</v>
      </c>
      <c r="H1907" s="341">
        <v>349</v>
      </c>
      <c r="I1907" s="342">
        <v>349</v>
      </c>
      <c r="J1907" s="340">
        <v>0</v>
      </c>
      <c r="K1907" s="341">
        <v>0</v>
      </c>
      <c r="L1907" s="341">
        <v>57</v>
      </c>
      <c r="M1907" s="341">
        <v>107</v>
      </c>
      <c r="N1907" s="340">
        <v>558</v>
      </c>
      <c r="O1907" s="341">
        <v>558</v>
      </c>
      <c r="P1907" s="341">
        <v>558</v>
      </c>
      <c r="Q1907" s="343">
        <v>558</v>
      </c>
      <c r="R1907" s="344">
        <v>558</v>
      </c>
      <c r="S1907" s="344">
        <v>558</v>
      </c>
      <c r="T1907" s="344">
        <v>558</v>
      </c>
      <c r="U1907" s="344">
        <v>558</v>
      </c>
      <c r="V1907" s="344">
        <v>558</v>
      </c>
      <c r="W1907" s="344">
        <v>0</v>
      </c>
      <c r="X1907" s="344">
        <v>0</v>
      </c>
      <c r="Y1907" s="345">
        <v>0.12</v>
      </c>
      <c r="Z1907" s="345">
        <v>0.25</v>
      </c>
      <c r="AA1907" s="345">
        <v>0.25</v>
      </c>
      <c r="AB1907" s="346">
        <v>0</v>
      </c>
      <c r="AC1907" s="346">
        <v>0</v>
      </c>
      <c r="AD1907" s="346">
        <v>0</v>
      </c>
      <c r="AE1907" s="346">
        <v>0</v>
      </c>
      <c r="AF1907" s="392">
        <v>0</v>
      </c>
      <c r="AG1907" s="349" t="s">
        <v>3346</v>
      </c>
      <c r="AH1907" s="377" t="s">
        <v>3195</v>
      </c>
      <c r="AI1907" s="378" t="s">
        <v>2779</v>
      </c>
      <c r="AJ1907" s="377">
        <v>12</v>
      </c>
      <c r="AK1907" s="379">
        <v>30</v>
      </c>
      <c r="AL1907" s="349">
        <v>36</v>
      </c>
      <c r="AM1907" s="349">
        <v>8.2496021412037042</v>
      </c>
      <c r="AN1907" s="436">
        <v>64.156666666666666</v>
      </c>
      <c r="AO1907" s="348">
        <v>24.645833333333336</v>
      </c>
      <c r="AP1907" s="379">
        <v>7.5</v>
      </c>
      <c r="AQ1907" s="378">
        <v>0</v>
      </c>
      <c r="AR1907" s="378">
        <v>1</v>
      </c>
      <c r="AS1907" s="378">
        <v>0</v>
      </c>
      <c r="AT1907" s="378">
        <v>0</v>
      </c>
      <c r="AU1907" s="378">
        <v>2</v>
      </c>
      <c r="AV1907" s="378">
        <v>4</v>
      </c>
      <c r="AW1907" s="350">
        <v>1</v>
      </c>
      <c r="AX1907" s="351">
        <v>1</v>
      </c>
      <c r="AY1907" s="352">
        <v>14</v>
      </c>
      <c r="AZ1907" s="393">
        <v>0</v>
      </c>
      <c r="BA1907" s="393" t="s">
        <v>1537</v>
      </c>
      <c r="BB1907" s="393" t="s">
        <v>1537</v>
      </c>
      <c r="BC1907" s="393" t="s">
        <v>1537</v>
      </c>
      <c r="BD1907" s="353" t="s">
        <v>3612</v>
      </c>
      <c r="BE1907" s="393">
        <v>0</v>
      </c>
      <c r="BF1907" s="393">
        <v>0</v>
      </c>
      <c r="BG1907" s="393">
        <v>1</v>
      </c>
      <c r="BH1907" s="354" t="s">
        <v>3612</v>
      </c>
      <c r="BJ1907" s="354">
        <v>0</v>
      </c>
      <c r="BK1907" s="354">
        <v>32</v>
      </c>
    </row>
    <row r="1908" spans="1:63" x14ac:dyDescent="0.2">
      <c r="A1908" s="353" t="s">
        <v>696</v>
      </c>
      <c r="B1908" s="376" t="s">
        <v>2797</v>
      </c>
      <c r="C1908" s="340">
        <v>414</v>
      </c>
      <c r="D1908" s="341">
        <v>414</v>
      </c>
      <c r="E1908" s="341">
        <v>414</v>
      </c>
      <c r="F1908" s="341">
        <v>414</v>
      </c>
      <c r="G1908" s="341">
        <v>414</v>
      </c>
      <c r="H1908" s="341">
        <v>414</v>
      </c>
      <c r="I1908" s="342">
        <v>414</v>
      </c>
      <c r="J1908" s="340">
        <v>0</v>
      </c>
      <c r="K1908" s="341">
        <v>0</v>
      </c>
      <c r="L1908" s="341">
        <v>57</v>
      </c>
      <c r="M1908" s="341">
        <v>107</v>
      </c>
      <c r="N1908" s="340">
        <v>624</v>
      </c>
      <c r="O1908" s="341">
        <v>624</v>
      </c>
      <c r="P1908" s="341">
        <v>624</v>
      </c>
      <c r="Q1908" s="343">
        <v>624</v>
      </c>
      <c r="R1908" s="344">
        <v>624</v>
      </c>
      <c r="S1908" s="344">
        <v>624</v>
      </c>
      <c r="T1908" s="344">
        <v>624</v>
      </c>
      <c r="U1908" s="344">
        <v>624</v>
      </c>
      <c r="V1908" s="344">
        <v>624</v>
      </c>
      <c r="W1908" s="344">
        <v>0</v>
      </c>
      <c r="X1908" s="344">
        <v>0</v>
      </c>
      <c r="Y1908" s="345">
        <v>0.12</v>
      </c>
      <c r="Z1908" s="345">
        <v>0.25</v>
      </c>
      <c r="AA1908" s="345">
        <v>0.25</v>
      </c>
      <c r="AB1908" s="346">
        <v>0</v>
      </c>
      <c r="AC1908" s="346">
        <v>0</v>
      </c>
      <c r="AD1908" s="346">
        <v>0</v>
      </c>
      <c r="AE1908" s="346">
        <v>0</v>
      </c>
      <c r="AF1908" s="392">
        <v>0</v>
      </c>
      <c r="AG1908" s="349" t="s">
        <v>3346</v>
      </c>
      <c r="AH1908" s="377" t="s">
        <v>3195</v>
      </c>
      <c r="AI1908" s="378" t="s">
        <v>2779</v>
      </c>
      <c r="AJ1908" s="377">
        <v>15</v>
      </c>
      <c r="AK1908" s="379">
        <v>30</v>
      </c>
      <c r="AL1908" s="349">
        <v>36</v>
      </c>
      <c r="AM1908" s="349">
        <v>10.153356481481481</v>
      </c>
      <c r="AN1908" s="436">
        <v>73.22708333333334</v>
      </c>
      <c r="AO1908" s="348">
        <v>28.53125</v>
      </c>
      <c r="AP1908" s="379">
        <v>7.5</v>
      </c>
      <c r="AQ1908" s="378">
        <v>0</v>
      </c>
      <c r="AR1908" s="378">
        <v>1</v>
      </c>
      <c r="AS1908" s="378">
        <v>0</v>
      </c>
      <c r="AT1908" s="378">
        <v>0</v>
      </c>
      <c r="AU1908" s="378">
        <v>2</v>
      </c>
      <c r="AV1908" s="378">
        <v>4</v>
      </c>
      <c r="AW1908" s="350">
        <v>1</v>
      </c>
      <c r="AX1908" s="351">
        <v>1</v>
      </c>
      <c r="AY1908" s="352">
        <v>15</v>
      </c>
      <c r="AZ1908" s="393">
        <v>0</v>
      </c>
      <c r="BA1908" s="393" t="s">
        <v>1537</v>
      </c>
      <c r="BB1908" s="393" t="s">
        <v>1537</v>
      </c>
      <c r="BC1908" s="393" t="s">
        <v>1537</v>
      </c>
      <c r="BD1908" s="353" t="s">
        <v>3612</v>
      </c>
      <c r="BE1908" s="393">
        <v>0</v>
      </c>
      <c r="BF1908" s="393">
        <v>0</v>
      </c>
      <c r="BG1908" s="393">
        <v>1</v>
      </c>
      <c r="BH1908" s="354" t="s">
        <v>3612</v>
      </c>
      <c r="BJ1908" s="354">
        <v>0</v>
      </c>
      <c r="BK1908" s="354">
        <v>37</v>
      </c>
    </row>
    <row r="1909" spans="1:63" x14ac:dyDescent="0.2">
      <c r="A1909" s="353" t="s">
        <v>5479</v>
      </c>
      <c r="B1909" s="376" t="s">
        <v>5480</v>
      </c>
      <c r="C1909" s="340">
        <v>382</v>
      </c>
      <c r="D1909" s="341">
        <v>382</v>
      </c>
      <c r="E1909" s="341">
        <v>382</v>
      </c>
      <c r="F1909" s="341">
        <v>382</v>
      </c>
      <c r="G1909" s="341">
        <v>382</v>
      </c>
      <c r="H1909" s="341">
        <v>382</v>
      </c>
      <c r="I1909" s="342">
        <v>382</v>
      </c>
      <c r="J1909" s="340">
        <v>0</v>
      </c>
      <c r="K1909" s="341">
        <v>0</v>
      </c>
      <c r="L1909" s="341">
        <v>64</v>
      </c>
      <c r="M1909" s="341">
        <v>124</v>
      </c>
      <c r="N1909" s="340">
        <v>630</v>
      </c>
      <c r="O1909" s="341">
        <v>630</v>
      </c>
      <c r="P1909" s="341">
        <v>630</v>
      </c>
      <c r="Q1909" s="343">
        <v>630</v>
      </c>
      <c r="R1909" s="344">
        <v>630</v>
      </c>
      <c r="S1909" s="344">
        <v>630</v>
      </c>
      <c r="T1909" s="344">
        <v>630</v>
      </c>
      <c r="U1909" s="344">
        <v>630</v>
      </c>
      <c r="V1909" s="344">
        <v>630</v>
      </c>
      <c r="W1909" s="344">
        <v>0</v>
      </c>
      <c r="X1909" s="344">
        <v>0</v>
      </c>
      <c r="Y1909" s="345">
        <v>0.12</v>
      </c>
      <c r="Z1909" s="345">
        <v>0.25</v>
      </c>
      <c r="AA1909" s="345">
        <v>0.25</v>
      </c>
      <c r="AB1909" s="346">
        <v>0</v>
      </c>
      <c r="AC1909" s="346">
        <v>0</v>
      </c>
      <c r="AD1909" s="346">
        <v>0</v>
      </c>
      <c r="AE1909" s="346">
        <v>0</v>
      </c>
      <c r="AF1909" s="392">
        <v>0</v>
      </c>
      <c r="AG1909" s="349" t="s">
        <v>3346</v>
      </c>
      <c r="AH1909" s="377" t="s">
        <v>3195</v>
      </c>
      <c r="AI1909" s="378" t="s">
        <v>2779</v>
      </c>
      <c r="AJ1909" s="377">
        <v>12</v>
      </c>
      <c r="AK1909" s="379">
        <v>30</v>
      </c>
      <c r="AL1909" s="349">
        <v>39</v>
      </c>
      <c r="AM1909" s="349">
        <v>10.153356481481481</v>
      </c>
      <c r="AN1909" s="436">
        <v>73.22708333333334</v>
      </c>
      <c r="AO1909" s="348">
        <v>28.53125</v>
      </c>
      <c r="AP1909" s="379">
        <v>7.5</v>
      </c>
      <c r="AQ1909" s="378">
        <v>0</v>
      </c>
      <c r="AR1909" s="378">
        <v>1</v>
      </c>
      <c r="AS1909" s="378">
        <v>0</v>
      </c>
      <c r="AT1909" s="378">
        <v>0</v>
      </c>
      <c r="AU1909" s="378">
        <v>2</v>
      </c>
      <c r="AV1909" s="378">
        <v>4</v>
      </c>
      <c r="AW1909" s="350">
        <v>1</v>
      </c>
      <c r="AX1909" s="351">
        <v>1</v>
      </c>
      <c r="AY1909" s="352">
        <v>15</v>
      </c>
      <c r="AZ1909" s="393">
        <v>0</v>
      </c>
      <c r="BA1909" s="393" t="s">
        <v>1537</v>
      </c>
      <c r="BB1909" s="393" t="s">
        <v>1537</v>
      </c>
      <c r="BC1909" s="393" t="s">
        <v>1537</v>
      </c>
      <c r="BD1909" s="353" t="s">
        <v>3612</v>
      </c>
      <c r="BE1909" s="393">
        <v>0</v>
      </c>
      <c r="BF1909" s="393">
        <v>0</v>
      </c>
      <c r="BG1909" s="393">
        <v>1</v>
      </c>
      <c r="BH1909" s="354" t="s">
        <v>3612</v>
      </c>
      <c r="BJ1909" s="354">
        <v>0</v>
      </c>
      <c r="BK1909" s="354">
        <v>35</v>
      </c>
    </row>
    <row r="1910" spans="1:63" x14ac:dyDescent="0.2">
      <c r="A1910" s="353" t="s">
        <v>5481</v>
      </c>
      <c r="B1910" s="376" t="s">
        <v>5482</v>
      </c>
      <c r="C1910" s="340">
        <v>458</v>
      </c>
      <c r="D1910" s="341">
        <v>458</v>
      </c>
      <c r="E1910" s="341">
        <v>458</v>
      </c>
      <c r="F1910" s="341">
        <v>458</v>
      </c>
      <c r="G1910" s="341">
        <v>458</v>
      </c>
      <c r="H1910" s="341">
        <v>458</v>
      </c>
      <c r="I1910" s="342">
        <v>458</v>
      </c>
      <c r="J1910" s="340">
        <v>0</v>
      </c>
      <c r="K1910" s="341">
        <v>0</v>
      </c>
      <c r="L1910" s="341">
        <v>64</v>
      </c>
      <c r="M1910" s="341">
        <v>124</v>
      </c>
      <c r="N1910" s="340">
        <v>704</v>
      </c>
      <c r="O1910" s="341">
        <v>704</v>
      </c>
      <c r="P1910" s="341">
        <v>704</v>
      </c>
      <c r="Q1910" s="343">
        <v>704</v>
      </c>
      <c r="R1910" s="344">
        <v>704</v>
      </c>
      <c r="S1910" s="344">
        <v>704</v>
      </c>
      <c r="T1910" s="344">
        <v>704</v>
      </c>
      <c r="U1910" s="344">
        <v>704</v>
      </c>
      <c r="V1910" s="344">
        <v>704</v>
      </c>
      <c r="W1910" s="344">
        <v>0</v>
      </c>
      <c r="X1910" s="344">
        <v>0</v>
      </c>
      <c r="Y1910" s="345">
        <v>0.12</v>
      </c>
      <c r="Z1910" s="345">
        <v>0.25</v>
      </c>
      <c r="AA1910" s="345">
        <v>0.25</v>
      </c>
      <c r="AB1910" s="346">
        <v>0</v>
      </c>
      <c r="AC1910" s="346">
        <v>0</v>
      </c>
      <c r="AD1910" s="346">
        <v>0</v>
      </c>
      <c r="AE1910" s="346">
        <v>0</v>
      </c>
      <c r="AF1910" s="392">
        <v>0</v>
      </c>
      <c r="AG1910" s="349" t="s">
        <v>3346</v>
      </c>
      <c r="AH1910" s="377" t="s">
        <v>3195</v>
      </c>
      <c r="AI1910" s="378" t="s">
        <v>2779</v>
      </c>
      <c r="AJ1910" s="377">
        <v>15</v>
      </c>
      <c r="AK1910" s="379">
        <v>30</v>
      </c>
      <c r="AL1910" s="349">
        <v>39</v>
      </c>
      <c r="AM1910" s="349">
        <v>10.153356481481481</v>
      </c>
      <c r="AN1910" s="436">
        <v>73.22708333333334</v>
      </c>
      <c r="AO1910" s="348">
        <v>28.53125</v>
      </c>
      <c r="AP1910" s="379">
        <v>7.5</v>
      </c>
      <c r="AQ1910" s="378">
        <v>0</v>
      </c>
      <c r="AR1910" s="378">
        <v>1</v>
      </c>
      <c r="AS1910" s="378">
        <v>0</v>
      </c>
      <c r="AT1910" s="378">
        <v>0</v>
      </c>
      <c r="AU1910" s="378">
        <v>2</v>
      </c>
      <c r="AV1910" s="378">
        <v>4</v>
      </c>
      <c r="AW1910" s="350">
        <v>1</v>
      </c>
      <c r="AX1910" s="351">
        <v>1</v>
      </c>
      <c r="AY1910" s="352">
        <v>15</v>
      </c>
      <c r="AZ1910" s="393">
        <v>0</v>
      </c>
      <c r="BA1910" s="393" t="s">
        <v>1537</v>
      </c>
      <c r="BB1910" s="393" t="s">
        <v>1537</v>
      </c>
      <c r="BC1910" s="393" t="s">
        <v>1537</v>
      </c>
      <c r="BD1910" s="353" t="s">
        <v>3612</v>
      </c>
      <c r="BE1910" s="393">
        <v>0</v>
      </c>
      <c r="BF1910" s="393">
        <v>0</v>
      </c>
      <c r="BG1910" s="393">
        <v>1</v>
      </c>
      <c r="BH1910" s="354" t="s">
        <v>3612</v>
      </c>
      <c r="BJ1910" s="354">
        <v>0</v>
      </c>
      <c r="BK1910" s="354">
        <v>41</v>
      </c>
    </row>
    <row r="1911" spans="1:63" x14ac:dyDescent="0.2">
      <c r="A1911" s="353" t="s">
        <v>688</v>
      </c>
      <c r="B1911" s="376" t="s">
        <v>2789</v>
      </c>
      <c r="C1911" s="340">
        <v>396</v>
      </c>
      <c r="D1911" s="341">
        <v>396</v>
      </c>
      <c r="E1911" s="341">
        <v>396</v>
      </c>
      <c r="F1911" s="341">
        <v>396</v>
      </c>
      <c r="G1911" s="341">
        <v>396</v>
      </c>
      <c r="H1911" s="341">
        <v>396</v>
      </c>
      <c r="I1911" s="342">
        <v>396</v>
      </c>
      <c r="J1911" s="340">
        <v>0</v>
      </c>
      <c r="K1911" s="341">
        <v>0</v>
      </c>
      <c r="L1911" s="341">
        <v>66</v>
      </c>
      <c r="M1911" s="341">
        <v>124</v>
      </c>
      <c r="N1911" s="340">
        <v>652</v>
      </c>
      <c r="O1911" s="341">
        <v>652</v>
      </c>
      <c r="P1911" s="341">
        <v>652</v>
      </c>
      <c r="Q1911" s="343">
        <v>652</v>
      </c>
      <c r="R1911" s="344">
        <v>652</v>
      </c>
      <c r="S1911" s="344">
        <v>652</v>
      </c>
      <c r="T1911" s="344">
        <v>652</v>
      </c>
      <c r="U1911" s="344">
        <v>652</v>
      </c>
      <c r="V1911" s="344">
        <v>652</v>
      </c>
      <c r="W1911" s="344">
        <v>0</v>
      </c>
      <c r="X1911" s="344">
        <v>0</v>
      </c>
      <c r="Y1911" s="345">
        <v>0.12</v>
      </c>
      <c r="Z1911" s="345">
        <v>0.25</v>
      </c>
      <c r="AA1911" s="345">
        <v>0.25</v>
      </c>
      <c r="AB1911" s="346">
        <v>0</v>
      </c>
      <c r="AC1911" s="346">
        <v>0</v>
      </c>
      <c r="AD1911" s="346">
        <v>0</v>
      </c>
      <c r="AE1911" s="346">
        <v>0</v>
      </c>
      <c r="AF1911" s="392">
        <v>0</v>
      </c>
      <c r="AG1911" s="349" t="s">
        <v>3346</v>
      </c>
      <c r="AH1911" s="377" t="s">
        <v>3195</v>
      </c>
      <c r="AI1911" s="378" t="s">
        <v>2779</v>
      </c>
      <c r="AJ1911" s="377">
        <v>12</v>
      </c>
      <c r="AK1911" s="379">
        <v>30</v>
      </c>
      <c r="AL1911" s="349">
        <v>42</v>
      </c>
      <c r="AM1911" s="349">
        <v>9.6150535300925934</v>
      </c>
      <c r="AN1911" s="436">
        <v>77.164166666666674</v>
      </c>
      <c r="AO1911" s="348">
        <v>29.072916666666668</v>
      </c>
      <c r="AP1911" s="379">
        <v>8.75</v>
      </c>
      <c r="AQ1911" s="378">
        <v>0</v>
      </c>
      <c r="AR1911" s="378">
        <v>1</v>
      </c>
      <c r="AS1911" s="378">
        <v>0</v>
      </c>
      <c r="AT1911" s="378">
        <v>0</v>
      </c>
      <c r="AU1911" s="378">
        <v>3</v>
      </c>
      <c r="AV1911" s="378">
        <v>6</v>
      </c>
      <c r="AW1911" s="350">
        <v>1</v>
      </c>
      <c r="AX1911" s="351">
        <v>1</v>
      </c>
      <c r="AY1911" s="352">
        <v>16</v>
      </c>
      <c r="AZ1911" s="393">
        <v>0</v>
      </c>
      <c r="BA1911" s="393" t="s">
        <v>1537</v>
      </c>
      <c r="BB1911" s="393" t="s">
        <v>1537</v>
      </c>
      <c r="BC1911" s="393" t="s">
        <v>1537</v>
      </c>
      <c r="BD1911" s="353" t="s">
        <v>3612</v>
      </c>
      <c r="BE1911" s="393">
        <v>0</v>
      </c>
      <c r="BF1911" s="393">
        <v>0</v>
      </c>
      <c r="BG1911" s="393">
        <v>1</v>
      </c>
      <c r="BH1911" s="354" t="s">
        <v>3612</v>
      </c>
      <c r="BJ1911" s="354">
        <v>0</v>
      </c>
      <c r="BK1911" s="354">
        <v>36</v>
      </c>
    </row>
    <row r="1912" spans="1:63" x14ac:dyDescent="0.2">
      <c r="A1912" s="353" t="s">
        <v>700</v>
      </c>
      <c r="B1912" s="376" t="s">
        <v>2801</v>
      </c>
      <c r="C1912" s="340">
        <v>475</v>
      </c>
      <c r="D1912" s="341">
        <v>475</v>
      </c>
      <c r="E1912" s="341">
        <v>475</v>
      </c>
      <c r="F1912" s="341">
        <v>475</v>
      </c>
      <c r="G1912" s="341">
        <v>475</v>
      </c>
      <c r="H1912" s="341">
        <v>475</v>
      </c>
      <c r="I1912" s="342">
        <v>475</v>
      </c>
      <c r="J1912" s="340">
        <v>0</v>
      </c>
      <c r="K1912" s="341">
        <v>0</v>
      </c>
      <c r="L1912" s="341">
        <v>66</v>
      </c>
      <c r="M1912" s="341">
        <v>124</v>
      </c>
      <c r="N1912" s="340">
        <v>730</v>
      </c>
      <c r="O1912" s="341">
        <v>730</v>
      </c>
      <c r="P1912" s="341">
        <v>730</v>
      </c>
      <c r="Q1912" s="343">
        <v>730</v>
      </c>
      <c r="R1912" s="344">
        <v>730</v>
      </c>
      <c r="S1912" s="344">
        <v>730</v>
      </c>
      <c r="T1912" s="344">
        <v>730</v>
      </c>
      <c r="U1912" s="344">
        <v>730</v>
      </c>
      <c r="V1912" s="344">
        <v>730</v>
      </c>
      <c r="W1912" s="344">
        <v>0</v>
      </c>
      <c r="X1912" s="344">
        <v>0</v>
      </c>
      <c r="Y1912" s="345">
        <v>0.12</v>
      </c>
      <c r="Z1912" s="345">
        <v>0.25</v>
      </c>
      <c r="AA1912" s="345">
        <v>0.25</v>
      </c>
      <c r="AB1912" s="346">
        <v>0</v>
      </c>
      <c r="AC1912" s="346">
        <v>0</v>
      </c>
      <c r="AD1912" s="346">
        <v>0</v>
      </c>
      <c r="AE1912" s="346">
        <v>0</v>
      </c>
      <c r="AF1912" s="392">
        <v>0</v>
      </c>
      <c r="AG1912" s="349" t="s">
        <v>3346</v>
      </c>
      <c r="AH1912" s="377" t="s">
        <v>3195</v>
      </c>
      <c r="AI1912" s="378" t="s">
        <v>2779</v>
      </c>
      <c r="AJ1912" s="377">
        <v>15</v>
      </c>
      <c r="AK1912" s="379">
        <v>30</v>
      </c>
      <c r="AL1912" s="349">
        <v>42</v>
      </c>
      <c r="AM1912" s="349">
        <v>11.833912037037036</v>
      </c>
      <c r="AN1912" s="436">
        <v>88.35208333333334</v>
      </c>
      <c r="AO1912" s="348">
        <v>33.802083333333329</v>
      </c>
      <c r="AP1912" s="379">
        <v>8.75</v>
      </c>
      <c r="AQ1912" s="378">
        <v>0</v>
      </c>
      <c r="AR1912" s="378">
        <v>1</v>
      </c>
      <c r="AS1912" s="378">
        <v>0</v>
      </c>
      <c r="AT1912" s="378">
        <v>0</v>
      </c>
      <c r="AU1912" s="378">
        <v>3</v>
      </c>
      <c r="AV1912" s="378">
        <v>6</v>
      </c>
      <c r="AW1912" s="350">
        <v>1</v>
      </c>
      <c r="AX1912" s="351">
        <v>1</v>
      </c>
      <c r="AY1912" s="352">
        <v>17</v>
      </c>
      <c r="AZ1912" s="393">
        <v>0</v>
      </c>
      <c r="BA1912" s="393" t="s">
        <v>1537</v>
      </c>
      <c r="BB1912" s="393" t="s">
        <v>1537</v>
      </c>
      <c r="BC1912" s="393" t="s">
        <v>1537</v>
      </c>
      <c r="BD1912" s="353" t="s">
        <v>3612</v>
      </c>
      <c r="BE1912" s="393">
        <v>0</v>
      </c>
      <c r="BF1912" s="393">
        <v>0</v>
      </c>
      <c r="BG1912" s="393">
        <v>1</v>
      </c>
      <c r="BH1912" s="354" t="s">
        <v>3612</v>
      </c>
      <c r="BJ1912" s="354">
        <v>0</v>
      </c>
      <c r="BK1912" s="354">
        <v>43</v>
      </c>
    </row>
    <row r="1913" spans="1:63" x14ac:dyDescent="0.2">
      <c r="A1913" s="353" t="s">
        <v>5483</v>
      </c>
      <c r="B1913" s="376" t="s">
        <v>5484</v>
      </c>
      <c r="C1913" s="340">
        <v>350</v>
      </c>
      <c r="D1913" s="341">
        <v>350</v>
      </c>
      <c r="E1913" s="341">
        <v>350</v>
      </c>
      <c r="F1913" s="341">
        <v>350</v>
      </c>
      <c r="G1913" s="341">
        <v>350</v>
      </c>
      <c r="H1913" s="341">
        <v>350</v>
      </c>
      <c r="I1913" s="342">
        <v>350</v>
      </c>
      <c r="J1913" s="340">
        <v>0</v>
      </c>
      <c r="K1913" s="341">
        <v>0</v>
      </c>
      <c r="L1913" s="341">
        <v>66</v>
      </c>
      <c r="M1913" s="341">
        <v>124</v>
      </c>
      <c r="N1913" s="340">
        <v>562</v>
      </c>
      <c r="O1913" s="341">
        <v>562</v>
      </c>
      <c r="P1913" s="341">
        <v>562</v>
      </c>
      <c r="Q1913" s="343">
        <v>562</v>
      </c>
      <c r="R1913" s="344">
        <v>562</v>
      </c>
      <c r="S1913" s="344">
        <v>562</v>
      </c>
      <c r="T1913" s="344">
        <v>562</v>
      </c>
      <c r="U1913" s="344">
        <v>562</v>
      </c>
      <c r="V1913" s="344">
        <v>562</v>
      </c>
      <c r="W1913" s="344">
        <v>0</v>
      </c>
      <c r="X1913" s="344">
        <v>0</v>
      </c>
      <c r="Y1913" s="345">
        <v>0.12</v>
      </c>
      <c r="Z1913" s="345">
        <v>0.25</v>
      </c>
      <c r="AA1913" s="345">
        <v>0.25</v>
      </c>
      <c r="AB1913" s="346">
        <v>0</v>
      </c>
      <c r="AC1913" s="346">
        <v>0</v>
      </c>
      <c r="AD1913" s="346">
        <v>0</v>
      </c>
      <c r="AE1913" s="346">
        <v>0</v>
      </c>
      <c r="AF1913" s="392">
        <v>0</v>
      </c>
      <c r="AG1913" s="349" t="s">
        <v>3346</v>
      </c>
      <c r="AH1913" s="377" t="s">
        <v>3195</v>
      </c>
      <c r="AI1913" s="378" t="s">
        <v>2779</v>
      </c>
      <c r="AJ1913" s="377">
        <v>12</v>
      </c>
      <c r="AK1913" s="379">
        <v>30</v>
      </c>
      <c r="AL1913" s="349">
        <v>42</v>
      </c>
      <c r="AM1913" s="349">
        <v>11.833912037037036</v>
      </c>
      <c r="AN1913" s="436">
        <v>88.35208333333334</v>
      </c>
      <c r="AO1913" s="348">
        <v>33.802083333333329</v>
      </c>
      <c r="AP1913" s="379">
        <v>8.75</v>
      </c>
      <c r="AQ1913" s="378">
        <v>0</v>
      </c>
      <c r="AR1913" s="378">
        <v>1</v>
      </c>
      <c r="AS1913" s="378">
        <v>0</v>
      </c>
      <c r="AT1913" s="378">
        <v>0</v>
      </c>
      <c r="AU1913" s="378">
        <v>2</v>
      </c>
      <c r="AV1913" s="378">
        <v>6</v>
      </c>
      <c r="AW1913" s="350">
        <v>1</v>
      </c>
      <c r="AX1913" s="351">
        <v>1</v>
      </c>
      <c r="AY1913" s="352">
        <v>17</v>
      </c>
      <c r="AZ1913" s="393">
        <v>0</v>
      </c>
      <c r="BA1913" s="393" t="s">
        <v>1537</v>
      </c>
      <c r="BB1913" s="393" t="s">
        <v>1537</v>
      </c>
      <c r="BC1913" s="393" t="s">
        <v>1537</v>
      </c>
      <c r="BD1913" s="353" t="s">
        <v>3612</v>
      </c>
      <c r="BE1913" s="393">
        <v>0</v>
      </c>
      <c r="BF1913" s="393">
        <v>0</v>
      </c>
      <c r="BG1913" s="393">
        <v>1</v>
      </c>
      <c r="BH1913" s="354" t="s">
        <v>3612</v>
      </c>
      <c r="BJ1913" s="354">
        <v>0</v>
      </c>
      <c r="BK1913" s="354">
        <v>33</v>
      </c>
    </row>
    <row r="1914" spans="1:63" x14ac:dyDescent="0.2">
      <c r="A1914" s="353" t="s">
        <v>5485</v>
      </c>
      <c r="B1914" s="376" t="s">
        <v>5486</v>
      </c>
      <c r="C1914" s="340">
        <v>420</v>
      </c>
      <c r="D1914" s="341">
        <v>420</v>
      </c>
      <c r="E1914" s="341">
        <v>420</v>
      </c>
      <c r="F1914" s="341">
        <v>420</v>
      </c>
      <c r="G1914" s="341">
        <v>420</v>
      </c>
      <c r="H1914" s="341">
        <v>420</v>
      </c>
      <c r="I1914" s="342">
        <v>420</v>
      </c>
      <c r="J1914" s="340">
        <v>0</v>
      </c>
      <c r="K1914" s="341">
        <v>0</v>
      </c>
      <c r="L1914" s="341">
        <v>66</v>
      </c>
      <c r="M1914" s="341">
        <v>124</v>
      </c>
      <c r="N1914" s="340">
        <v>620</v>
      </c>
      <c r="O1914" s="341">
        <v>620</v>
      </c>
      <c r="P1914" s="341">
        <v>620</v>
      </c>
      <c r="Q1914" s="343">
        <v>620</v>
      </c>
      <c r="R1914" s="344">
        <v>620</v>
      </c>
      <c r="S1914" s="344">
        <v>620</v>
      </c>
      <c r="T1914" s="344">
        <v>620</v>
      </c>
      <c r="U1914" s="344">
        <v>620</v>
      </c>
      <c r="V1914" s="344">
        <v>620</v>
      </c>
      <c r="W1914" s="344">
        <v>0</v>
      </c>
      <c r="X1914" s="344">
        <v>0</v>
      </c>
      <c r="Y1914" s="345">
        <v>0.12</v>
      </c>
      <c r="Z1914" s="345">
        <v>0.25</v>
      </c>
      <c r="AA1914" s="345">
        <v>0.25</v>
      </c>
      <c r="AB1914" s="346">
        <v>0</v>
      </c>
      <c r="AC1914" s="346">
        <v>0</v>
      </c>
      <c r="AD1914" s="346">
        <v>0</v>
      </c>
      <c r="AE1914" s="346">
        <v>0</v>
      </c>
      <c r="AF1914" s="392">
        <v>0</v>
      </c>
      <c r="AG1914" s="349" t="s">
        <v>3346</v>
      </c>
      <c r="AH1914" s="377" t="s">
        <v>3195</v>
      </c>
      <c r="AI1914" s="378" t="s">
        <v>2779</v>
      </c>
      <c r="AJ1914" s="377">
        <v>15</v>
      </c>
      <c r="AK1914" s="379">
        <v>30</v>
      </c>
      <c r="AL1914" s="349">
        <v>42</v>
      </c>
      <c r="AM1914" s="349">
        <v>11.833912037037036</v>
      </c>
      <c r="AN1914" s="436">
        <v>88.35208333333334</v>
      </c>
      <c r="AO1914" s="348">
        <v>33.802083333333329</v>
      </c>
      <c r="AP1914" s="379">
        <v>8.75</v>
      </c>
      <c r="AQ1914" s="378">
        <v>0</v>
      </c>
      <c r="AR1914" s="378">
        <v>1</v>
      </c>
      <c r="AS1914" s="378">
        <v>0</v>
      </c>
      <c r="AT1914" s="378">
        <v>0</v>
      </c>
      <c r="AU1914" s="378">
        <v>2</v>
      </c>
      <c r="AV1914" s="378">
        <v>6</v>
      </c>
      <c r="AW1914" s="350">
        <v>1</v>
      </c>
      <c r="AX1914" s="351">
        <v>1</v>
      </c>
      <c r="AY1914" s="352">
        <v>17</v>
      </c>
      <c r="AZ1914" s="393">
        <v>0</v>
      </c>
      <c r="BA1914" s="393" t="s">
        <v>1537</v>
      </c>
      <c r="BB1914" s="393" t="s">
        <v>1537</v>
      </c>
      <c r="BC1914" s="393" t="s">
        <v>1537</v>
      </c>
      <c r="BD1914" s="353" t="s">
        <v>3612</v>
      </c>
      <c r="BE1914" s="393">
        <v>0</v>
      </c>
      <c r="BF1914" s="393">
        <v>0</v>
      </c>
      <c r="BG1914" s="393">
        <v>1</v>
      </c>
      <c r="BH1914" s="354" t="s">
        <v>3612</v>
      </c>
      <c r="BJ1914" s="354">
        <v>0</v>
      </c>
      <c r="BK1914" s="354">
        <v>39</v>
      </c>
    </row>
    <row r="1915" spans="1:63" x14ac:dyDescent="0.2">
      <c r="A1915" s="353" t="s">
        <v>5487</v>
      </c>
      <c r="B1915" s="376" t="s">
        <v>5488</v>
      </c>
      <c r="C1915" s="340">
        <v>376</v>
      </c>
      <c r="D1915" s="341">
        <v>376</v>
      </c>
      <c r="E1915" s="341">
        <v>376</v>
      </c>
      <c r="F1915" s="341">
        <v>376</v>
      </c>
      <c r="G1915" s="341">
        <v>376</v>
      </c>
      <c r="H1915" s="341">
        <v>376</v>
      </c>
      <c r="I1915" s="342">
        <v>376</v>
      </c>
      <c r="J1915" s="340">
        <v>0</v>
      </c>
      <c r="K1915" s="341">
        <v>0</v>
      </c>
      <c r="L1915" s="341">
        <v>66</v>
      </c>
      <c r="M1915" s="341">
        <v>124</v>
      </c>
      <c r="N1915" s="340">
        <v>606</v>
      </c>
      <c r="O1915" s="341">
        <v>606</v>
      </c>
      <c r="P1915" s="341">
        <v>606</v>
      </c>
      <c r="Q1915" s="343">
        <v>606</v>
      </c>
      <c r="R1915" s="344">
        <v>606</v>
      </c>
      <c r="S1915" s="344">
        <v>606</v>
      </c>
      <c r="T1915" s="344">
        <v>606</v>
      </c>
      <c r="U1915" s="344">
        <v>606</v>
      </c>
      <c r="V1915" s="344">
        <v>606</v>
      </c>
      <c r="W1915" s="344">
        <v>0</v>
      </c>
      <c r="X1915" s="344">
        <v>0</v>
      </c>
      <c r="Y1915" s="345">
        <v>0.12</v>
      </c>
      <c r="Z1915" s="345">
        <v>0.25</v>
      </c>
      <c r="AA1915" s="345">
        <v>0.25</v>
      </c>
      <c r="AB1915" s="346">
        <v>0</v>
      </c>
      <c r="AC1915" s="346">
        <v>0</v>
      </c>
      <c r="AD1915" s="346">
        <v>0</v>
      </c>
      <c r="AE1915" s="346">
        <v>0</v>
      </c>
      <c r="AF1915" s="392">
        <v>0</v>
      </c>
      <c r="AG1915" s="349" t="s">
        <v>3346</v>
      </c>
      <c r="AH1915" s="377" t="s">
        <v>3195</v>
      </c>
      <c r="AI1915" s="378" t="s">
        <v>2779</v>
      </c>
      <c r="AJ1915" s="377">
        <v>12</v>
      </c>
      <c r="AK1915" s="379">
        <v>30</v>
      </c>
      <c r="AL1915" s="349">
        <v>42</v>
      </c>
      <c r="AM1915" s="349">
        <v>11.833912037037036</v>
      </c>
      <c r="AN1915" s="436">
        <v>88.35208333333334</v>
      </c>
      <c r="AO1915" s="348">
        <v>33.802083333333329</v>
      </c>
      <c r="AP1915" s="379">
        <v>8.75</v>
      </c>
      <c r="AQ1915" s="378">
        <v>0</v>
      </c>
      <c r="AR1915" s="378">
        <v>1</v>
      </c>
      <c r="AS1915" s="378">
        <v>0</v>
      </c>
      <c r="AT1915" s="378">
        <v>0</v>
      </c>
      <c r="AU1915" s="378">
        <v>2</v>
      </c>
      <c r="AV1915" s="378">
        <v>6</v>
      </c>
      <c r="AW1915" s="350">
        <v>1</v>
      </c>
      <c r="AX1915" s="351">
        <v>1</v>
      </c>
      <c r="AY1915" s="352">
        <v>17</v>
      </c>
      <c r="AZ1915" s="393">
        <v>0</v>
      </c>
      <c r="BA1915" s="393" t="s">
        <v>1537</v>
      </c>
      <c r="BB1915" s="393" t="s">
        <v>1537</v>
      </c>
      <c r="BC1915" s="393" t="s">
        <v>1537</v>
      </c>
      <c r="BD1915" s="353" t="s">
        <v>3612</v>
      </c>
      <c r="BE1915" s="393">
        <v>0</v>
      </c>
      <c r="BF1915" s="393">
        <v>0</v>
      </c>
      <c r="BG1915" s="393">
        <v>1</v>
      </c>
      <c r="BH1915" s="354" t="s">
        <v>3612</v>
      </c>
      <c r="BJ1915" s="354">
        <v>0</v>
      </c>
      <c r="BK1915" s="354">
        <v>35</v>
      </c>
    </row>
    <row r="1916" spans="1:63" x14ac:dyDescent="0.2">
      <c r="A1916" s="353" t="s">
        <v>5489</v>
      </c>
      <c r="B1916" s="376" t="s">
        <v>5490</v>
      </c>
      <c r="C1916" s="340">
        <v>442</v>
      </c>
      <c r="D1916" s="341">
        <v>442</v>
      </c>
      <c r="E1916" s="341">
        <v>442</v>
      </c>
      <c r="F1916" s="341">
        <v>442</v>
      </c>
      <c r="G1916" s="341">
        <v>442</v>
      </c>
      <c r="H1916" s="341">
        <v>442</v>
      </c>
      <c r="I1916" s="342">
        <v>442</v>
      </c>
      <c r="J1916" s="340">
        <v>0</v>
      </c>
      <c r="K1916" s="341">
        <v>0</v>
      </c>
      <c r="L1916" s="341">
        <v>66</v>
      </c>
      <c r="M1916" s="341">
        <v>124</v>
      </c>
      <c r="N1916" s="340">
        <v>664</v>
      </c>
      <c r="O1916" s="341">
        <v>664</v>
      </c>
      <c r="P1916" s="341">
        <v>664</v>
      </c>
      <c r="Q1916" s="343">
        <v>664</v>
      </c>
      <c r="R1916" s="344">
        <v>664</v>
      </c>
      <c r="S1916" s="344">
        <v>664</v>
      </c>
      <c r="T1916" s="344">
        <v>664</v>
      </c>
      <c r="U1916" s="344">
        <v>664</v>
      </c>
      <c r="V1916" s="344">
        <v>664</v>
      </c>
      <c r="W1916" s="344">
        <v>0</v>
      </c>
      <c r="X1916" s="344">
        <v>0</v>
      </c>
      <c r="Y1916" s="345">
        <v>0.12</v>
      </c>
      <c r="Z1916" s="345">
        <v>0.25</v>
      </c>
      <c r="AA1916" s="345">
        <v>0.25</v>
      </c>
      <c r="AB1916" s="346">
        <v>0</v>
      </c>
      <c r="AC1916" s="346">
        <v>0</v>
      </c>
      <c r="AD1916" s="346">
        <v>0</v>
      </c>
      <c r="AE1916" s="346">
        <v>0</v>
      </c>
      <c r="AF1916" s="392">
        <v>0</v>
      </c>
      <c r="AG1916" s="349" t="s">
        <v>3346</v>
      </c>
      <c r="AH1916" s="377" t="s">
        <v>3195</v>
      </c>
      <c r="AI1916" s="378" t="s">
        <v>2779</v>
      </c>
      <c r="AJ1916" s="377">
        <v>15</v>
      </c>
      <c r="AK1916" s="379">
        <v>30</v>
      </c>
      <c r="AL1916" s="349">
        <v>42</v>
      </c>
      <c r="AM1916" s="349">
        <v>11.833912037037036</v>
      </c>
      <c r="AN1916" s="436">
        <v>88.35208333333334</v>
      </c>
      <c r="AO1916" s="348">
        <v>33.802083333333329</v>
      </c>
      <c r="AP1916" s="379">
        <v>8.75</v>
      </c>
      <c r="AQ1916" s="378">
        <v>0</v>
      </c>
      <c r="AR1916" s="378">
        <v>1</v>
      </c>
      <c r="AS1916" s="378">
        <v>0</v>
      </c>
      <c r="AT1916" s="378">
        <v>0</v>
      </c>
      <c r="AU1916" s="378">
        <v>2</v>
      </c>
      <c r="AV1916" s="378">
        <v>6</v>
      </c>
      <c r="AW1916" s="350">
        <v>1</v>
      </c>
      <c r="AX1916" s="351">
        <v>1</v>
      </c>
      <c r="AY1916" s="352">
        <v>17</v>
      </c>
      <c r="AZ1916" s="393">
        <v>0</v>
      </c>
      <c r="BA1916" s="393" t="s">
        <v>1537</v>
      </c>
      <c r="BB1916" s="393" t="s">
        <v>1537</v>
      </c>
      <c r="BC1916" s="393" t="s">
        <v>1537</v>
      </c>
      <c r="BD1916" s="353" t="s">
        <v>3612</v>
      </c>
      <c r="BE1916" s="393">
        <v>0</v>
      </c>
      <c r="BF1916" s="393">
        <v>0</v>
      </c>
      <c r="BG1916" s="393">
        <v>1</v>
      </c>
      <c r="BH1916" s="354" t="s">
        <v>3612</v>
      </c>
      <c r="BJ1916" s="354">
        <v>0</v>
      </c>
      <c r="BK1916" s="354">
        <v>40</v>
      </c>
    </row>
    <row r="1917" spans="1:63" x14ac:dyDescent="0.2">
      <c r="A1917" s="353" t="s">
        <v>5491</v>
      </c>
      <c r="B1917" s="376" t="s">
        <v>5492</v>
      </c>
      <c r="C1917" s="340">
        <v>410</v>
      </c>
      <c r="D1917" s="341">
        <v>410</v>
      </c>
      <c r="E1917" s="341">
        <v>410</v>
      </c>
      <c r="F1917" s="341">
        <v>410</v>
      </c>
      <c r="G1917" s="341">
        <v>410</v>
      </c>
      <c r="H1917" s="341">
        <v>410</v>
      </c>
      <c r="I1917" s="342">
        <v>410</v>
      </c>
      <c r="J1917" s="340">
        <v>0</v>
      </c>
      <c r="K1917" s="341">
        <v>0</v>
      </c>
      <c r="L1917" s="341">
        <v>73</v>
      </c>
      <c r="M1917" s="341">
        <v>145</v>
      </c>
      <c r="N1917" s="340">
        <v>688</v>
      </c>
      <c r="O1917" s="341">
        <v>688</v>
      </c>
      <c r="P1917" s="341">
        <v>688</v>
      </c>
      <c r="Q1917" s="343">
        <v>688</v>
      </c>
      <c r="R1917" s="344">
        <v>688</v>
      </c>
      <c r="S1917" s="344">
        <v>688</v>
      </c>
      <c r="T1917" s="344">
        <v>688</v>
      </c>
      <c r="U1917" s="344">
        <v>688</v>
      </c>
      <c r="V1917" s="344">
        <v>688</v>
      </c>
      <c r="W1917" s="344">
        <v>0</v>
      </c>
      <c r="X1917" s="344">
        <v>0</v>
      </c>
      <c r="Y1917" s="345">
        <v>0.12</v>
      </c>
      <c r="Z1917" s="345">
        <v>0.25</v>
      </c>
      <c r="AA1917" s="345">
        <v>0.25</v>
      </c>
      <c r="AB1917" s="346">
        <v>0</v>
      </c>
      <c r="AC1917" s="346">
        <v>0</v>
      </c>
      <c r="AD1917" s="346">
        <v>0</v>
      </c>
      <c r="AE1917" s="346">
        <v>0</v>
      </c>
      <c r="AF1917" s="392">
        <v>0</v>
      </c>
      <c r="AG1917" s="349" t="s">
        <v>3346</v>
      </c>
      <c r="AH1917" s="377" t="s">
        <v>3195</v>
      </c>
      <c r="AI1917" s="378" t="s">
        <v>2779</v>
      </c>
      <c r="AJ1917" s="377">
        <v>12</v>
      </c>
      <c r="AK1917" s="379">
        <v>30</v>
      </c>
      <c r="AL1917" s="349">
        <v>39</v>
      </c>
      <c r="AM1917" s="349">
        <v>11.833912037037036</v>
      </c>
      <c r="AN1917" s="436">
        <v>88.35208333333334</v>
      </c>
      <c r="AO1917" s="348">
        <v>33.802083333333329</v>
      </c>
      <c r="AP1917" s="379">
        <v>8.75</v>
      </c>
      <c r="AQ1917" s="378">
        <v>0</v>
      </c>
      <c r="AR1917" s="378">
        <v>1</v>
      </c>
      <c r="AS1917" s="378">
        <v>0</v>
      </c>
      <c r="AT1917" s="378">
        <v>0</v>
      </c>
      <c r="AU1917" s="378">
        <v>2</v>
      </c>
      <c r="AV1917" s="378">
        <v>6</v>
      </c>
      <c r="AW1917" s="350">
        <v>1</v>
      </c>
      <c r="AX1917" s="351">
        <v>1</v>
      </c>
      <c r="AY1917" s="352">
        <v>17</v>
      </c>
      <c r="AZ1917" s="393">
        <v>0</v>
      </c>
      <c r="BA1917" s="393" t="s">
        <v>1537</v>
      </c>
      <c r="BB1917" s="393" t="s">
        <v>1537</v>
      </c>
      <c r="BC1917" s="393" t="s">
        <v>1537</v>
      </c>
      <c r="BD1917" s="353" t="s">
        <v>3612</v>
      </c>
      <c r="BE1917" s="393">
        <v>0</v>
      </c>
      <c r="BF1917" s="393">
        <v>0</v>
      </c>
      <c r="BG1917" s="393">
        <v>1</v>
      </c>
      <c r="BH1917" s="354" t="s">
        <v>3612</v>
      </c>
      <c r="BJ1917" s="354">
        <v>0</v>
      </c>
      <c r="BK1917" s="354">
        <v>38</v>
      </c>
    </row>
    <row r="1918" spans="1:63" x14ac:dyDescent="0.2">
      <c r="A1918" s="353" t="s">
        <v>5493</v>
      </c>
      <c r="B1918" s="376" t="s">
        <v>5494</v>
      </c>
      <c r="C1918" s="340">
        <v>491</v>
      </c>
      <c r="D1918" s="341">
        <v>491</v>
      </c>
      <c r="E1918" s="341">
        <v>491</v>
      </c>
      <c r="F1918" s="341">
        <v>491</v>
      </c>
      <c r="G1918" s="341">
        <v>491</v>
      </c>
      <c r="H1918" s="341">
        <v>491</v>
      </c>
      <c r="I1918" s="342">
        <v>491</v>
      </c>
      <c r="J1918" s="340">
        <v>0</v>
      </c>
      <c r="K1918" s="341">
        <v>0</v>
      </c>
      <c r="L1918" s="341">
        <v>73</v>
      </c>
      <c r="M1918" s="341">
        <v>145</v>
      </c>
      <c r="N1918" s="340">
        <v>753</v>
      </c>
      <c r="O1918" s="341">
        <v>753</v>
      </c>
      <c r="P1918" s="341">
        <v>753</v>
      </c>
      <c r="Q1918" s="343">
        <v>753</v>
      </c>
      <c r="R1918" s="344">
        <v>753</v>
      </c>
      <c r="S1918" s="344">
        <v>753</v>
      </c>
      <c r="T1918" s="344">
        <v>753</v>
      </c>
      <c r="U1918" s="344">
        <v>753</v>
      </c>
      <c r="V1918" s="344">
        <v>753</v>
      </c>
      <c r="W1918" s="344">
        <v>0</v>
      </c>
      <c r="X1918" s="344">
        <v>0</v>
      </c>
      <c r="Y1918" s="345">
        <v>0.12</v>
      </c>
      <c r="Z1918" s="345">
        <v>0.25</v>
      </c>
      <c r="AA1918" s="345">
        <v>0.25</v>
      </c>
      <c r="AB1918" s="346">
        <v>0</v>
      </c>
      <c r="AC1918" s="346">
        <v>0</v>
      </c>
      <c r="AD1918" s="346">
        <v>0</v>
      </c>
      <c r="AE1918" s="346">
        <v>0</v>
      </c>
      <c r="AF1918" s="392">
        <v>0</v>
      </c>
      <c r="AG1918" s="349" t="s">
        <v>3346</v>
      </c>
      <c r="AH1918" s="377" t="s">
        <v>3195</v>
      </c>
      <c r="AI1918" s="378" t="s">
        <v>2779</v>
      </c>
      <c r="AJ1918" s="377">
        <v>15</v>
      </c>
      <c r="AK1918" s="379">
        <v>30</v>
      </c>
      <c r="AL1918" s="349">
        <v>42</v>
      </c>
      <c r="AM1918" s="349">
        <v>11.833912037037036</v>
      </c>
      <c r="AN1918" s="436">
        <v>88.35208333333334</v>
      </c>
      <c r="AO1918" s="348">
        <v>33.802083333333329</v>
      </c>
      <c r="AP1918" s="379">
        <v>8.75</v>
      </c>
      <c r="AQ1918" s="378">
        <v>0</v>
      </c>
      <c r="AR1918" s="378">
        <v>1</v>
      </c>
      <c r="AS1918" s="378">
        <v>0</v>
      </c>
      <c r="AT1918" s="378">
        <v>0</v>
      </c>
      <c r="AU1918" s="378">
        <v>2</v>
      </c>
      <c r="AV1918" s="378">
        <v>6</v>
      </c>
      <c r="AW1918" s="350">
        <v>1</v>
      </c>
      <c r="AX1918" s="351">
        <v>1</v>
      </c>
      <c r="AY1918" s="352">
        <v>17</v>
      </c>
      <c r="AZ1918" s="393">
        <v>0</v>
      </c>
      <c r="BA1918" s="393" t="s">
        <v>1537</v>
      </c>
      <c r="BB1918" s="393" t="s">
        <v>1537</v>
      </c>
      <c r="BC1918" s="393" t="s">
        <v>1537</v>
      </c>
      <c r="BD1918" s="353" t="s">
        <v>3612</v>
      </c>
      <c r="BE1918" s="393">
        <v>0</v>
      </c>
      <c r="BF1918" s="393">
        <v>0</v>
      </c>
      <c r="BG1918" s="393">
        <v>1</v>
      </c>
      <c r="BH1918" s="354" t="s">
        <v>3612</v>
      </c>
      <c r="BJ1918" s="354">
        <v>0</v>
      </c>
      <c r="BK1918" s="354">
        <v>45</v>
      </c>
    </row>
    <row r="1919" spans="1:63" x14ac:dyDescent="0.2">
      <c r="A1919" s="353" t="s">
        <v>5495</v>
      </c>
      <c r="B1919" s="376" t="s">
        <v>5496</v>
      </c>
      <c r="C1919" s="340">
        <v>426</v>
      </c>
      <c r="D1919" s="341">
        <v>426</v>
      </c>
      <c r="E1919" s="341">
        <v>426</v>
      </c>
      <c r="F1919" s="341">
        <v>426</v>
      </c>
      <c r="G1919" s="341">
        <v>426</v>
      </c>
      <c r="H1919" s="341">
        <v>426</v>
      </c>
      <c r="I1919" s="342">
        <v>426</v>
      </c>
      <c r="J1919" s="340">
        <v>0</v>
      </c>
      <c r="K1919" s="341">
        <v>0</v>
      </c>
      <c r="L1919" s="341">
        <v>75</v>
      </c>
      <c r="M1919" s="341">
        <v>145</v>
      </c>
      <c r="N1919" s="340">
        <v>713</v>
      </c>
      <c r="O1919" s="341">
        <v>713</v>
      </c>
      <c r="P1919" s="341">
        <v>713</v>
      </c>
      <c r="Q1919" s="343">
        <v>713</v>
      </c>
      <c r="R1919" s="344">
        <v>713</v>
      </c>
      <c r="S1919" s="344">
        <v>713</v>
      </c>
      <c r="T1919" s="344">
        <v>713</v>
      </c>
      <c r="U1919" s="344">
        <v>713</v>
      </c>
      <c r="V1919" s="344">
        <v>713</v>
      </c>
      <c r="W1919" s="344">
        <v>0</v>
      </c>
      <c r="X1919" s="344">
        <v>0</v>
      </c>
      <c r="Y1919" s="345">
        <v>0.12</v>
      </c>
      <c r="Z1919" s="345">
        <v>0.25</v>
      </c>
      <c r="AA1919" s="345">
        <v>0.25</v>
      </c>
      <c r="AB1919" s="346">
        <v>0</v>
      </c>
      <c r="AC1919" s="346">
        <v>0</v>
      </c>
      <c r="AD1919" s="346">
        <v>0</v>
      </c>
      <c r="AE1919" s="346">
        <v>0</v>
      </c>
      <c r="AF1919" s="392">
        <v>0</v>
      </c>
      <c r="AG1919" s="349" t="s">
        <v>3346</v>
      </c>
      <c r="AH1919" s="377" t="s">
        <v>3195</v>
      </c>
      <c r="AI1919" s="378" t="s">
        <v>2779</v>
      </c>
      <c r="AJ1919" s="377">
        <v>12</v>
      </c>
      <c r="AK1919" s="379">
        <v>30</v>
      </c>
      <c r="AL1919" s="349">
        <v>42</v>
      </c>
      <c r="AM1919" s="349">
        <v>11.833912037037036</v>
      </c>
      <c r="AN1919" s="436">
        <v>88.35208333333334</v>
      </c>
      <c r="AO1919" s="348">
        <v>33.802083333333329</v>
      </c>
      <c r="AP1919" s="379">
        <v>8.75</v>
      </c>
      <c r="AQ1919" s="378">
        <v>0</v>
      </c>
      <c r="AR1919" s="378">
        <v>1</v>
      </c>
      <c r="AS1919" s="378">
        <v>0</v>
      </c>
      <c r="AT1919" s="378">
        <v>0</v>
      </c>
      <c r="AU1919" s="378">
        <v>3</v>
      </c>
      <c r="AV1919" s="378">
        <v>6</v>
      </c>
      <c r="AW1919" s="350">
        <v>1</v>
      </c>
      <c r="AX1919" s="351">
        <v>1</v>
      </c>
      <c r="AY1919" s="352">
        <v>17</v>
      </c>
      <c r="AZ1919" s="393">
        <v>0</v>
      </c>
      <c r="BA1919" s="393" t="s">
        <v>1537</v>
      </c>
      <c r="BB1919" s="393" t="s">
        <v>1537</v>
      </c>
      <c r="BC1919" s="393" t="s">
        <v>1537</v>
      </c>
      <c r="BD1919" s="353" t="s">
        <v>3612</v>
      </c>
      <c r="BE1919" s="393">
        <v>0</v>
      </c>
      <c r="BF1919" s="393">
        <v>0</v>
      </c>
      <c r="BG1919" s="393">
        <v>1</v>
      </c>
      <c r="BH1919" s="354" t="s">
        <v>3612</v>
      </c>
      <c r="BJ1919" s="354">
        <v>0</v>
      </c>
      <c r="BK1919" s="354">
        <v>39</v>
      </c>
    </row>
    <row r="1920" spans="1:63" x14ac:dyDescent="0.2">
      <c r="A1920" s="353" t="s">
        <v>5497</v>
      </c>
      <c r="B1920" s="376" t="s">
        <v>5498</v>
      </c>
      <c r="C1920" s="340">
        <v>508</v>
      </c>
      <c r="D1920" s="341">
        <v>508</v>
      </c>
      <c r="E1920" s="341">
        <v>508</v>
      </c>
      <c r="F1920" s="341">
        <v>508</v>
      </c>
      <c r="G1920" s="341">
        <v>508</v>
      </c>
      <c r="H1920" s="341">
        <v>508</v>
      </c>
      <c r="I1920" s="342">
        <v>508</v>
      </c>
      <c r="J1920" s="340">
        <v>0</v>
      </c>
      <c r="K1920" s="341">
        <v>0</v>
      </c>
      <c r="L1920" s="341">
        <v>75</v>
      </c>
      <c r="M1920" s="341">
        <v>145</v>
      </c>
      <c r="N1920" s="340">
        <v>781</v>
      </c>
      <c r="O1920" s="341">
        <v>781</v>
      </c>
      <c r="P1920" s="341">
        <v>781</v>
      </c>
      <c r="Q1920" s="343">
        <v>781</v>
      </c>
      <c r="R1920" s="344">
        <v>781</v>
      </c>
      <c r="S1920" s="344">
        <v>781</v>
      </c>
      <c r="T1920" s="344">
        <v>781</v>
      </c>
      <c r="U1920" s="344">
        <v>781</v>
      </c>
      <c r="V1920" s="344">
        <v>781</v>
      </c>
      <c r="W1920" s="344">
        <v>0</v>
      </c>
      <c r="X1920" s="344">
        <v>0</v>
      </c>
      <c r="Y1920" s="345">
        <v>0.12</v>
      </c>
      <c r="Z1920" s="345">
        <v>0.25</v>
      </c>
      <c r="AA1920" s="345">
        <v>0.25</v>
      </c>
      <c r="AB1920" s="346">
        <v>0</v>
      </c>
      <c r="AC1920" s="346">
        <v>0</v>
      </c>
      <c r="AD1920" s="346">
        <v>0</v>
      </c>
      <c r="AE1920" s="346">
        <v>0</v>
      </c>
      <c r="AF1920" s="392">
        <v>0</v>
      </c>
      <c r="AG1920" s="349" t="s">
        <v>3346</v>
      </c>
      <c r="AH1920" s="377" t="s">
        <v>3195</v>
      </c>
      <c r="AI1920" s="378" t="s">
        <v>2779</v>
      </c>
      <c r="AJ1920" s="377">
        <v>15</v>
      </c>
      <c r="AK1920" s="379">
        <v>30</v>
      </c>
      <c r="AL1920" s="349">
        <v>42</v>
      </c>
      <c r="AM1920" s="349">
        <v>11.833912037037036</v>
      </c>
      <c r="AN1920" s="436">
        <v>88.35208333333334</v>
      </c>
      <c r="AO1920" s="348">
        <v>33.802083333333329</v>
      </c>
      <c r="AP1920" s="379">
        <v>8.75</v>
      </c>
      <c r="AQ1920" s="378">
        <v>0</v>
      </c>
      <c r="AR1920" s="378">
        <v>1</v>
      </c>
      <c r="AS1920" s="378">
        <v>0</v>
      </c>
      <c r="AT1920" s="378">
        <v>0</v>
      </c>
      <c r="AU1920" s="378">
        <v>3</v>
      </c>
      <c r="AV1920" s="378">
        <v>6</v>
      </c>
      <c r="AW1920" s="350">
        <v>1</v>
      </c>
      <c r="AX1920" s="351">
        <v>1</v>
      </c>
      <c r="AY1920" s="352">
        <v>17</v>
      </c>
      <c r="AZ1920" s="393">
        <v>0</v>
      </c>
      <c r="BA1920" s="393" t="s">
        <v>1537</v>
      </c>
      <c r="BB1920" s="393" t="s">
        <v>1537</v>
      </c>
      <c r="BC1920" s="393" t="s">
        <v>1537</v>
      </c>
      <c r="BD1920" s="353" t="s">
        <v>3612</v>
      </c>
      <c r="BE1920" s="393">
        <v>0</v>
      </c>
      <c r="BF1920" s="393">
        <v>0</v>
      </c>
      <c r="BG1920" s="393">
        <v>1</v>
      </c>
      <c r="BH1920" s="354" t="s">
        <v>3612</v>
      </c>
      <c r="BJ1920" s="354">
        <v>0</v>
      </c>
      <c r="BK1920" s="354">
        <v>46</v>
      </c>
    </row>
    <row r="1921" spans="1:63" x14ac:dyDescent="0.2">
      <c r="A1921" s="353" t="s">
        <v>681</v>
      </c>
      <c r="B1921" s="376" t="s">
        <v>2782</v>
      </c>
      <c r="C1921" s="340">
        <v>362</v>
      </c>
      <c r="D1921" s="341">
        <v>362</v>
      </c>
      <c r="E1921" s="341">
        <v>362</v>
      </c>
      <c r="F1921" s="341">
        <v>362</v>
      </c>
      <c r="G1921" s="341">
        <v>362</v>
      </c>
      <c r="H1921" s="341">
        <v>362</v>
      </c>
      <c r="I1921" s="342">
        <v>362</v>
      </c>
      <c r="J1921" s="340">
        <v>0</v>
      </c>
      <c r="K1921" s="341">
        <v>0</v>
      </c>
      <c r="L1921" s="341">
        <v>68</v>
      </c>
      <c r="M1921" s="341">
        <v>128</v>
      </c>
      <c r="N1921" s="340">
        <v>582</v>
      </c>
      <c r="O1921" s="341">
        <v>582</v>
      </c>
      <c r="P1921" s="341">
        <v>582</v>
      </c>
      <c r="Q1921" s="343">
        <v>582</v>
      </c>
      <c r="R1921" s="344">
        <v>582</v>
      </c>
      <c r="S1921" s="344">
        <v>582</v>
      </c>
      <c r="T1921" s="344">
        <v>582</v>
      </c>
      <c r="U1921" s="344">
        <v>582</v>
      </c>
      <c r="V1921" s="344">
        <v>582</v>
      </c>
      <c r="W1921" s="344">
        <v>0</v>
      </c>
      <c r="X1921" s="344">
        <v>0</v>
      </c>
      <c r="Y1921" s="345">
        <v>0.12</v>
      </c>
      <c r="Z1921" s="345">
        <v>0.25</v>
      </c>
      <c r="AA1921" s="345">
        <v>0.25</v>
      </c>
      <c r="AB1921" s="346">
        <v>0</v>
      </c>
      <c r="AC1921" s="346">
        <v>0</v>
      </c>
      <c r="AD1921" s="346">
        <v>0</v>
      </c>
      <c r="AE1921" s="346">
        <v>0</v>
      </c>
      <c r="AF1921" s="392">
        <v>0</v>
      </c>
      <c r="AG1921" s="349" t="s">
        <v>3346</v>
      </c>
      <c r="AH1921" s="377" t="s">
        <v>3195</v>
      </c>
      <c r="AI1921" s="378" t="s">
        <v>2779</v>
      </c>
      <c r="AJ1921" s="377">
        <v>12</v>
      </c>
      <c r="AK1921" s="379">
        <v>36</v>
      </c>
      <c r="AL1921" s="349">
        <v>30</v>
      </c>
      <c r="AM1921" s="349">
        <v>8.2496021412037042</v>
      </c>
      <c r="AN1921" s="436">
        <v>66.576666666666682</v>
      </c>
      <c r="AO1921" s="348">
        <v>25.5625</v>
      </c>
      <c r="AP1921" s="379">
        <v>7.5</v>
      </c>
      <c r="AQ1921" s="378">
        <v>0</v>
      </c>
      <c r="AR1921" s="378">
        <v>0</v>
      </c>
      <c r="AS1921" s="378">
        <v>0</v>
      </c>
      <c r="AT1921" s="378">
        <v>0</v>
      </c>
      <c r="AU1921" s="378">
        <v>2</v>
      </c>
      <c r="AV1921" s="378">
        <v>4</v>
      </c>
      <c r="AW1921" s="350">
        <v>1</v>
      </c>
      <c r="AX1921" s="351">
        <v>1</v>
      </c>
      <c r="AY1921" s="352">
        <v>14</v>
      </c>
      <c r="AZ1921" s="393">
        <v>0</v>
      </c>
      <c r="BA1921" s="393" t="s">
        <v>1537</v>
      </c>
      <c r="BB1921" s="393" t="s">
        <v>1537</v>
      </c>
      <c r="BC1921" s="393" t="s">
        <v>1537</v>
      </c>
      <c r="BD1921" s="353" t="s">
        <v>3612</v>
      </c>
      <c r="BE1921" s="393">
        <v>0</v>
      </c>
      <c r="BF1921" s="393">
        <v>0</v>
      </c>
      <c r="BG1921" s="393">
        <v>1</v>
      </c>
      <c r="BH1921" s="354" t="s">
        <v>3612</v>
      </c>
      <c r="BJ1921" s="354">
        <v>0</v>
      </c>
      <c r="BK1921" s="354">
        <v>34</v>
      </c>
    </row>
    <row r="1922" spans="1:63" x14ac:dyDescent="0.2">
      <c r="A1922" s="353" t="s">
        <v>693</v>
      </c>
      <c r="B1922" s="376" t="s">
        <v>2794</v>
      </c>
      <c r="C1922" s="340">
        <v>436</v>
      </c>
      <c r="D1922" s="341">
        <v>436</v>
      </c>
      <c r="E1922" s="341">
        <v>436</v>
      </c>
      <c r="F1922" s="341">
        <v>436</v>
      </c>
      <c r="G1922" s="341">
        <v>436</v>
      </c>
      <c r="H1922" s="341">
        <v>436</v>
      </c>
      <c r="I1922" s="342">
        <v>436</v>
      </c>
      <c r="J1922" s="340">
        <v>0</v>
      </c>
      <c r="K1922" s="341">
        <v>0</v>
      </c>
      <c r="L1922" s="341">
        <v>68</v>
      </c>
      <c r="M1922" s="341">
        <v>128</v>
      </c>
      <c r="N1922" s="340">
        <v>643</v>
      </c>
      <c r="O1922" s="341">
        <v>643</v>
      </c>
      <c r="P1922" s="341">
        <v>643</v>
      </c>
      <c r="Q1922" s="343">
        <v>643</v>
      </c>
      <c r="R1922" s="344">
        <v>643</v>
      </c>
      <c r="S1922" s="344">
        <v>643</v>
      </c>
      <c r="T1922" s="344">
        <v>643</v>
      </c>
      <c r="U1922" s="344">
        <v>643</v>
      </c>
      <c r="V1922" s="344">
        <v>643</v>
      </c>
      <c r="W1922" s="344">
        <v>0</v>
      </c>
      <c r="X1922" s="344">
        <v>0</v>
      </c>
      <c r="Y1922" s="345">
        <v>0.12</v>
      </c>
      <c r="Z1922" s="345">
        <v>0.25</v>
      </c>
      <c r="AA1922" s="345">
        <v>0.25</v>
      </c>
      <c r="AB1922" s="346">
        <v>0</v>
      </c>
      <c r="AC1922" s="346">
        <v>0</v>
      </c>
      <c r="AD1922" s="346">
        <v>0</v>
      </c>
      <c r="AE1922" s="346">
        <v>0</v>
      </c>
      <c r="AF1922" s="392">
        <v>0</v>
      </c>
      <c r="AG1922" s="349" t="s">
        <v>3346</v>
      </c>
      <c r="AH1922" s="377" t="s">
        <v>3195</v>
      </c>
      <c r="AI1922" s="378" t="s">
        <v>2779</v>
      </c>
      <c r="AJ1922" s="377">
        <v>15</v>
      </c>
      <c r="AK1922" s="379">
        <v>36</v>
      </c>
      <c r="AL1922" s="349">
        <v>30</v>
      </c>
      <c r="AM1922" s="349">
        <v>10.153356481481481</v>
      </c>
      <c r="AN1922" s="436">
        <v>76.307083333333338</v>
      </c>
      <c r="AO1922" s="348">
        <v>29.697916666666664</v>
      </c>
      <c r="AP1922" s="379">
        <v>7.5</v>
      </c>
      <c r="AQ1922" s="378">
        <v>0</v>
      </c>
      <c r="AR1922" s="378">
        <v>0</v>
      </c>
      <c r="AS1922" s="378">
        <v>0</v>
      </c>
      <c r="AT1922" s="378">
        <v>0</v>
      </c>
      <c r="AU1922" s="378">
        <v>2</v>
      </c>
      <c r="AV1922" s="378">
        <v>4</v>
      </c>
      <c r="AW1922" s="350">
        <v>1</v>
      </c>
      <c r="AX1922" s="351">
        <v>1</v>
      </c>
      <c r="AY1922" s="352">
        <v>15</v>
      </c>
      <c r="AZ1922" s="393">
        <v>0</v>
      </c>
      <c r="BA1922" s="393" t="s">
        <v>1537</v>
      </c>
      <c r="BB1922" s="393" t="s">
        <v>1537</v>
      </c>
      <c r="BC1922" s="393" t="s">
        <v>1537</v>
      </c>
      <c r="BD1922" s="353" t="s">
        <v>3612</v>
      </c>
      <c r="BE1922" s="393">
        <v>0</v>
      </c>
      <c r="BF1922" s="393">
        <v>0</v>
      </c>
      <c r="BG1922" s="393">
        <v>1</v>
      </c>
      <c r="BH1922" s="354" t="s">
        <v>3612</v>
      </c>
      <c r="BJ1922" s="354">
        <v>0</v>
      </c>
      <c r="BK1922" s="354">
        <v>40</v>
      </c>
    </row>
    <row r="1923" spans="1:63" s="399" customFormat="1" ht="13.5" customHeight="1" x14ac:dyDescent="0.2">
      <c r="A1923" s="4" t="s">
        <v>685</v>
      </c>
      <c r="B1923" s="4" t="s">
        <v>2786</v>
      </c>
      <c r="C1923" s="340">
        <v>388</v>
      </c>
      <c r="D1923" s="341">
        <v>388</v>
      </c>
      <c r="E1923" s="341">
        <v>388</v>
      </c>
      <c r="F1923" s="341">
        <v>388</v>
      </c>
      <c r="G1923" s="341">
        <v>388</v>
      </c>
      <c r="H1923" s="341">
        <v>388</v>
      </c>
      <c r="I1923" s="342">
        <v>388</v>
      </c>
      <c r="J1923" s="340">
        <v>0</v>
      </c>
      <c r="K1923" s="341">
        <v>0</v>
      </c>
      <c r="L1923" s="341">
        <v>68</v>
      </c>
      <c r="M1923" s="341">
        <v>128</v>
      </c>
      <c r="N1923" s="340">
        <v>627</v>
      </c>
      <c r="O1923" s="341">
        <v>627</v>
      </c>
      <c r="P1923" s="341">
        <v>627</v>
      </c>
      <c r="Q1923" s="343">
        <v>627</v>
      </c>
      <c r="R1923" s="344">
        <v>627</v>
      </c>
      <c r="S1923" s="344">
        <v>627</v>
      </c>
      <c r="T1923" s="344">
        <v>627</v>
      </c>
      <c r="U1923" s="344">
        <v>627</v>
      </c>
      <c r="V1923" s="344">
        <v>627</v>
      </c>
      <c r="W1923" s="344">
        <v>0</v>
      </c>
      <c r="X1923" s="344">
        <v>0</v>
      </c>
      <c r="Y1923" s="345">
        <v>0.12</v>
      </c>
      <c r="Z1923" s="345">
        <v>0.25</v>
      </c>
      <c r="AA1923" s="345">
        <v>0.25</v>
      </c>
      <c r="AB1923" s="346">
        <v>0</v>
      </c>
      <c r="AC1923" s="346">
        <v>0</v>
      </c>
      <c r="AD1923" s="346">
        <v>0</v>
      </c>
      <c r="AE1923" s="346">
        <v>0</v>
      </c>
      <c r="AF1923" s="392">
        <v>0</v>
      </c>
      <c r="AG1923" s="349" t="s">
        <v>3346</v>
      </c>
      <c r="AH1923" s="377" t="s">
        <v>3195</v>
      </c>
      <c r="AI1923" s="378" t="s">
        <v>2779</v>
      </c>
      <c r="AJ1923" s="377">
        <v>12</v>
      </c>
      <c r="AK1923" s="379">
        <v>36</v>
      </c>
      <c r="AL1923" s="349">
        <v>36</v>
      </c>
      <c r="AM1923" s="349">
        <v>9.8858868634259256</v>
      </c>
      <c r="AN1923" s="436">
        <v>74.416666666666671</v>
      </c>
      <c r="AO1923" s="348">
        <v>28.0625</v>
      </c>
      <c r="AP1923" s="379">
        <v>9</v>
      </c>
      <c r="AQ1923" s="378">
        <v>0</v>
      </c>
      <c r="AR1923" s="378">
        <v>0</v>
      </c>
      <c r="AS1923" s="378">
        <v>0</v>
      </c>
      <c r="AT1923" s="378">
        <v>0</v>
      </c>
      <c r="AU1923" s="378">
        <v>2</v>
      </c>
      <c r="AV1923" s="378">
        <v>4</v>
      </c>
      <c r="AW1923" s="350">
        <v>1</v>
      </c>
      <c r="AX1923" s="351">
        <v>1</v>
      </c>
      <c r="AY1923" s="352">
        <v>14</v>
      </c>
      <c r="AZ1923" s="393">
        <v>0</v>
      </c>
      <c r="BA1923" s="393" t="s">
        <v>1537</v>
      </c>
      <c r="BB1923" s="393" t="s">
        <v>1537</v>
      </c>
      <c r="BC1923" s="393" t="s">
        <v>1537</v>
      </c>
      <c r="BD1923" s="353" t="s">
        <v>3612</v>
      </c>
      <c r="BE1923" s="393">
        <v>0</v>
      </c>
      <c r="BF1923" s="393">
        <v>0</v>
      </c>
      <c r="BG1923" s="393">
        <v>1</v>
      </c>
      <c r="BH1923" s="354" t="s">
        <v>3612</v>
      </c>
      <c r="BI1923" s="5"/>
      <c r="BJ1923" s="354">
        <v>0</v>
      </c>
      <c r="BK1923" s="354">
        <v>36</v>
      </c>
    </row>
    <row r="1924" spans="1:63" x14ac:dyDescent="0.2">
      <c r="A1924" s="4" t="s">
        <v>697</v>
      </c>
      <c r="B1924" s="4" t="s">
        <v>2798</v>
      </c>
      <c r="C1924" s="340">
        <v>458</v>
      </c>
      <c r="D1924" s="341">
        <v>458</v>
      </c>
      <c r="E1924" s="341">
        <v>458</v>
      </c>
      <c r="F1924" s="341">
        <v>458</v>
      </c>
      <c r="G1924" s="341">
        <v>458</v>
      </c>
      <c r="H1924" s="341">
        <v>458</v>
      </c>
      <c r="I1924" s="342">
        <v>458</v>
      </c>
      <c r="J1924" s="340">
        <v>0</v>
      </c>
      <c r="K1924" s="341">
        <v>0</v>
      </c>
      <c r="L1924" s="341">
        <v>68</v>
      </c>
      <c r="M1924" s="341">
        <v>128</v>
      </c>
      <c r="N1924" s="340">
        <v>688</v>
      </c>
      <c r="O1924" s="341">
        <v>688</v>
      </c>
      <c r="P1924" s="341">
        <v>688</v>
      </c>
      <c r="Q1924" s="343">
        <v>688</v>
      </c>
      <c r="R1924" s="344">
        <v>688</v>
      </c>
      <c r="S1924" s="344">
        <v>688</v>
      </c>
      <c r="T1924" s="344">
        <v>688</v>
      </c>
      <c r="U1924" s="344">
        <v>688</v>
      </c>
      <c r="V1924" s="344">
        <v>688</v>
      </c>
      <c r="W1924" s="344">
        <v>0</v>
      </c>
      <c r="X1924" s="383">
        <v>0</v>
      </c>
      <c r="Y1924" s="384">
        <v>0.12</v>
      </c>
      <c r="Z1924" s="384">
        <v>0.25</v>
      </c>
      <c r="AA1924" s="384">
        <v>0.25</v>
      </c>
      <c r="AB1924" s="346">
        <v>0</v>
      </c>
      <c r="AC1924" s="385">
        <v>0</v>
      </c>
      <c r="AD1924" s="385">
        <v>0</v>
      </c>
      <c r="AE1924" s="385">
        <v>0</v>
      </c>
      <c r="AF1924" s="200">
        <v>0</v>
      </c>
      <c r="AG1924" s="333" t="s">
        <v>3346</v>
      </c>
      <c r="AH1924" s="386" t="s">
        <v>3195</v>
      </c>
      <c r="AI1924" s="387" t="s">
        <v>2779</v>
      </c>
      <c r="AJ1924" s="386">
        <v>15</v>
      </c>
      <c r="AK1924" s="390">
        <v>36</v>
      </c>
      <c r="AL1924" s="333">
        <v>36</v>
      </c>
      <c r="AM1924" s="333">
        <v>12.16724537037037</v>
      </c>
      <c r="AN1924" s="440">
        <v>84.697083333333339</v>
      </c>
      <c r="AO1924" s="389">
        <v>32.447916666666664</v>
      </c>
      <c r="AP1924" s="390">
        <v>9</v>
      </c>
      <c r="AQ1924" s="387">
        <v>0</v>
      </c>
      <c r="AR1924" s="387">
        <v>0</v>
      </c>
      <c r="AS1924" s="387">
        <v>0</v>
      </c>
      <c r="AT1924" s="387">
        <v>0</v>
      </c>
      <c r="AU1924" s="387">
        <v>2</v>
      </c>
      <c r="AV1924" s="387">
        <v>4</v>
      </c>
      <c r="AW1924" s="350">
        <v>1</v>
      </c>
      <c r="AX1924" s="391">
        <v>1</v>
      </c>
      <c r="AY1924" s="83">
        <v>15</v>
      </c>
      <c r="AZ1924" s="5">
        <v>0</v>
      </c>
      <c r="BA1924" s="5" t="s">
        <v>1537</v>
      </c>
      <c r="BB1924" s="5" t="s">
        <v>1537</v>
      </c>
      <c r="BC1924" s="5" t="s">
        <v>1537</v>
      </c>
      <c r="BD1924" s="4" t="s">
        <v>3612</v>
      </c>
      <c r="BE1924" s="5">
        <v>0</v>
      </c>
      <c r="BF1924" s="5">
        <v>0</v>
      </c>
      <c r="BG1924" s="5">
        <v>1</v>
      </c>
      <c r="BH1924" s="354" t="s">
        <v>3612</v>
      </c>
      <c r="BJ1924" s="354">
        <v>0</v>
      </c>
      <c r="BK1924" s="354">
        <v>42</v>
      </c>
    </row>
    <row r="1925" spans="1:63" x14ac:dyDescent="0.2">
      <c r="A1925" s="4" t="s">
        <v>5499</v>
      </c>
      <c r="B1925" s="4" t="s">
        <v>5500</v>
      </c>
      <c r="C1925" s="340">
        <v>426</v>
      </c>
      <c r="D1925" s="341">
        <v>426</v>
      </c>
      <c r="E1925" s="341">
        <v>426</v>
      </c>
      <c r="F1925" s="341">
        <v>426</v>
      </c>
      <c r="G1925" s="341">
        <v>426</v>
      </c>
      <c r="H1925" s="341">
        <v>426</v>
      </c>
      <c r="I1925" s="342">
        <v>426</v>
      </c>
      <c r="J1925" s="340">
        <v>0</v>
      </c>
      <c r="K1925" s="341">
        <v>0</v>
      </c>
      <c r="L1925" s="341">
        <v>75</v>
      </c>
      <c r="M1925" s="341">
        <v>150</v>
      </c>
      <c r="N1925" s="340">
        <v>713</v>
      </c>
      <c r="O1925" s="341">
        <v>713</v>
      </c>
      <c r="P1925" s="341">
        <v>713</v>
      </c>
      <c r="Q1925" s="343">
        <v>713</v>
      </c>
      <c r="R1925" s="344">
        <v>713</v>
      </c>
      <c r="S1925" s="344">
        <v>713</v>
      </c>
      <c r="T1925" s="344">
        <v>713</v>
      </c>
      <c r="U1925" s="344">
        <v>713</v>
      </c>
      <c r="V1925" s="344">
        <v>713</v>
      </c>
      <c r="W1925" s="344">
        <v>0</v>
      </c>
      <c r="X1925" s="383">
        <v>0</v>
      </c>
      <c r="Y1925" s="384">
        <v>0.12</v>
      </c>
      <c r="Z1925" s="384">
        <v>0.25</v>
      </c>
      <c r="AA1925" s="384">
        <v>0.25</v>
      </c>
      <c r="AB1925" s="346">
        <v>0</v>
      </c>
      <c r="AC1925" s="385">
        <v>0</v>
      </c>
      <c r="AD1925" s="385">
        <v>0</v>
      </c>
      <c r="AE1925" s="385">
        <v>0</v>
      </c>
      <c r="AF1925" s="200">
        <v>0</v>
      </c>
      <c r="AG1925" s="333" t="s">
        <v>3346</v>
      </c>
      <c r="AH1925" s="386" t="s">
        <v>3195</v>
      </c>
      <c r="AI1925" s="387" t="s">
        <v>2779</v>
      </c>
      <c r="AJ1925" s="386">
        <v>12</v>
      </c>
      <c r="AK1925" s="390">
        <v>36</v>
      </c>
      <c r="AL1925" s="333">
        <v>39</v>
      </c>
      <c r="AM1925" s="333">
        <v>12.16724537037037</v>
      </c>
      <c r="AN1925" s="440">
        <v>84.697083333333339</v>
      </c>
      <c r="AO1925" s="389">
        <v>32.447916666666664</v>
      </c>
      <c r="AP1925" s="390">
        <v>9</v>
      </c>
      <c r="AQ1925" s="387">
        <v>0</v>
      </c>
      <c r="AR1925" s="387">
        <v>0</v>
      </c>
      <c r="AS1925" s="387">
        <v>0</v>
      </c>
      <c r="AT1925" s="387">
        <v>0</v>
      </c>
      <c r="AU1925" s="387">
        <v>2</v>
      </c>
      <c r="AV1925" s="387">
        <v>4</v>
      </c>
      <c r="AW1925" s="350">
        <v>1</v>
      </c>
      <c r="AX1925" s="391">
        <v>1</v>
      </c>
      <c r="AY1925" s="83">
        <v>15</v>
      </c>
      <c r="AZ1925" s="5">
        <v>0</v>
      </c>
      <c r="BA1925" s="5" t="s">
        <v>1537</v>
      </c>
      <c r="BB1925" s="5" t="s">
        <v>1537</v>
      </c>
      <c r="BC1925" s="5" t="s">
        <v>1537</v>
      </c>
      <c r="BD1925" s="4" t="s">
        <v>3612</v>
      </c>
      <c r="BE1925" s="5">
        <v>0</v>
      </c>
      <c r="BF1925" s="5">
        <v>0</v>
      </c>
      <c r="BG1925" s="5">
        <v>1</v>
      </c>
      <c r="BH1925" s="354" t="s">
        <v>3612</v>
      </c>
      <c r="BJ1925" s="354">
        <v>0</v>
      </c>
      <c r="BK1925" s="354">
        <v>39</v>
      </c>
    </row>
    <row r="1926" spans="1:63" x14ac:dyDescent="0.2">
      <c r="A1926" s="4" t="s">
        <v>5501</v>
      </c>
      <c r="B1926" s="4" t="s">
        <v>5502</v>
      </c>
      <c r="C1926" s="340">
        <v>508</v>
      </c>
      <c r="D1926" s="341">
        <v>508</v>
      </c>
      <c r="E1926" s="341">
        <v>508</v>
      </c>
      <c r="F1926" s="341">
        <v>508</v>
      </c>
      <c r="G1926" s="341">
        <v>508</v>
      </c>
      <c r="H1926" s="341">
        <v>508</v>
      </c>
      <c r="I1926" s="342">
        <v>508</v>
      </c>
      <c r="J1926" s="340">
        <v>0</v>
      </c>
      <c r="K1926" s="341">
        <v>0</v>
      </c>
      <c r="L1926" s="341">
        <v>75</v>
      </c>
      <c r="M1926" s="341">
        <v>150</v>
      </c>
      <c r="N1926" s="340">
        <v>781</v>
      </c>
      <c r="O1926" s="341">
        <v>781</v>
      </c>
      <c r="P1926" s="341">
        <v>781</v>
      </c>
      <c r="Q1926" s="343">
        <v>781</v>
      </c>
      <c r="R1926" s="344">
        <v>781</v>
      </c>
      <c r="S1926" s="344">
        <v>781</v>
      </c>
      <c r="T1926" s="344">
        <v>781</v>
      </c>
      <c r="U1926" s="344">
        <v>781</v>
      </c>
      <c r="V1926" s="344">
        <v>781</v>
      </c>
      <c r="W1926" s="344">
        <v>0</v>
      </c>
      <c r="X1926" s="383">
        <v>0</v>
      </c>
      <c r="Y1926" s="384">
        <v>0.12</v>
      </c>
      <c r="Z1926" s="384">
        <v>0.25</v>
      </c>
      <c r="AA1926" s="384">
        <v>0.25</v>
      </c>
      <c r="AB1926" s="346">
        <v>0</v>
      </c>
      <c r="AC1926" s="385">
        <v>0</v>
      </c>
      <c r="AD1926" s="385">
        <v>0</v>
      </c>
      <c r="AE1926" s="385">
        <v>0</v>
      </c>
      <c r="AF1926" s="200">
        <v>0</v>
      </c>
      <c r="AG1926" s="333" t="s">
        <v>3346</v>
      </c>
      <c r="AH1926" s="386" t="s">
        <v>3195</v>
      </c>
      <c r="AI1926" s="387" t="s">
        <v>2779</v>
      </c>
      <c r="AJ1926" s="386">
        <v>15</v>
      </c>
      <c r="AK1926" s="390">
        <v>36</v>
      </c>
      <c r="AL1926" s="333">
        <v>39</v>
      </c>
      <c r="AM1926" s="333">
        <v>12.16724537037037</v>
      </c>
      <c r="AN1926" s="440">
        <v>84.697083333333339</v>
      </c>
      <c r="AO1926" s="389">
        <v>32.447916666666664</v>
      </c>
      <c r="AP1926" s="390">
        <v>9</v>
      </c>
      <c r="AQ1926" s="387">
        <v>0</v>
      </c>
      <c r="AR1926" s="387">
        <v>0</v>
      </c>
      <c r="AS1926" s="387">
        <v>0</v>
      </c>
      <c r="AT1926" s="387">
        <v>0</v>
      </c>
      <c r="AU1926" s="387">
        <v>2</v>
      </c>
      <c r="AV1926" s="387">
        <v>4</v>
      </c>
      <c r="AW1926" s="350">
        <v>1</v>
      </c>
      <c r="AX1926" s="391">
        <v>1</v>
      </c>
      <c r="AY1926" s="83">
        <v>15</v>
      </c>
      <c r="AZ1926" s="5">
        <v>0</v>
      </c>
      <c r="BA1926" s="5" t="s">
        <v>1537</v>
      </c>
      <c r="BB1926" s="5" t="s">
        <v>1537</v>
      </c>
      <c r="BC1926" s="5" t="s">
        <v>1537</v>
      </c>
      <c r="BD1926" s="4" t="s">
        <v>3612</v>
      </c>
      <c r="BE1926" s="5">
        <v>0</v>
      </c>
      <c r="BF1926" s="5">
        <v>0</v>
      </c>
      <c r="BG1926" s="5">
        <v>1</v>
      </c>
      <c r="BH1926" s="354" t="s">
        <v>3612</v>
      </c>
      <c r="BJ1926" s="354">
        <v>0</v>
      </c>
      <c r="BK1926" s="354">
        <v>46</v>
      </c>
    </row>
    <row r="1927" spans="1:63" x14ac:dyDescent="0.2">
      <c r="A1927" s="4" t="s">
        <v>689</v>
      </c>
      <c r="B1927" s="4" t="s">
        <v>2790</v>
      </c>
      <c r="C1927" s="340">
        <v>441</v>
      </c>
      <c r="D1927" s="341">
        <v>441</v>
      </c>
      <c r="E1927" s="341">
        <v>441</v>
      </c>
      <c r="F1927" s="341">
        <v>441</v>
      </c>
      <c r="G1927" s="341">
        <v>441</v>
      </c>
      <c r="H1927" s="341">
        <v>441</v>
      </c>
      <c r="I1927" s="342">
        <v>441</v>
      </c>
      <c r="J1927" s="340">
        <v>0</v>
      </c>
      <c r="K1927" s="341">
        <v>0</v>
      </c>
      <c r="L1927" s="341">
        <v>78</v>
      </c>
      <c r="M1927" s="341">
        <v>150</v>
      </c>
      <c r="N1927" s="340">
        <v>738</v>
      </c>
      <c r="O1927" s="341">
        <v>738</v>
      </c>
      <c r="P1927" s="341">
        <v>738</v>
      </c>
      <c r="Q1927" s="343">
        <v>738</v>
      </c>
      <c r="R1927" s="344">
        <v>738</v>
      </c>
      <c r="S1927" s="344">
        <v>738</v>
      </c>
      <c r="T1927" s="344">
        <v>738</v>
      </c>
      <c r="U1927" s="344">
        <v>738</v>
      </c>
      <c r="V1927" s="344">
        <v>738</v>
      </c>
      <c r="W1927" s="344">
        <v>0</v>
      </c>
      <c r="X1927" s="383">
        <v>0</v>
      </c>
      <c r="Y1927" s="384">
        <v>0.12</v>
      </c>
      <c r="Z1927" s="384">
        <v>0.25</v>
      </c>
      <c r="AA1927" s="384">
        <v>0.25</v>
      </c>
      <c r="AB1927" s="346">
        <v>0</v>
      </c>
      <c r="AC1927" s="385">
        <v>0</v>
      </c>
      <c r="AD1927" s="385">
        <v>0</v>
      </c>
      <c r="AE1927" s="385">
        <v>0</v>
      </c>
      <c r="AF1927" s="200">
        <v>0</v>
      </c>
      <c r="AG1927" s="333" t="s">
        <v>3346</v>
      </c>
      <c r="AH1927" s="386" t="s">
        <v>3195</v>
      </c>
      <c r="AI1927" s="387" t="s">
        <v>2779</v>
      </c>
      <c r="AJ1927" s="386">
        <v>12</v>
      </c>
      <c r="AK1927" s="390">
        <v>36</v>
      </c>
      <c r="AL1927" s="333">
        <v>42</v>
      </c>
      <c r="AM1927" s="333">
        <v>11.522171585648149</v>
      </c>
      <c r="AN1927" s="440">
        <v>89.574166666666684</v>
      </c>
      <c r="AO1927" s="389">
        <v>33.197916666666671</v>
      </c>
      <c r="AP1927" s="390">
        <v>10.5</v>
      </c>
      <c r="AQ1927" s="387">
        <v>0</v>
      </c>
      <c r="AR1927" s="387">
        <v>0</v>
      </c>
      <c r="AS1927" s="387">
        <v>0</v>
      </c>
      <c r="AT1927" s="387">
        <v>0</v>
      </c>
      <c r="AU1927" s="387">
        <v>3</v>
      </c>
      <c r="AV1927" s="387">
        <v>6</v>
      </c>
      <c r="AW1927" s="350">
        <v>1</v>
      </c>
      <c r="AX1927" s="391">
        <v>1</v>
      </c>
      <c r="AY1927" s="83">
        <v>16</v>
      </c>
      <c r="AZ1927" s="5">
        <v>0</v>
      </c>
      <c r="BA1927" s="5" t="s">
        <v>1537</v>
      </c>
      <c r="BB1927" s="5" t="s">
        <v>1537</v>
      </c>
      <c r="BC1927" s="5" t="s">
        <v>1537</v>
      </c>
      <c r="BD1927" s="4" t="s">
        <v>3612</v>
      </c>
      <c r="BE1927" s="5">
        <v>0</v>
      </c>
      <c r="BF1927" s="5">
        <v>0</v>
      </c>
      <c r="BG1927" s="5">
        <v>1</v>
      </c>
      <c r="BH1927" s="354" t="s">
        <v>3612</v>
      </c>
      <c r="BJ1927" s="354">
        <v>0</v>
      </c>
      <c r="BK1927" s="354">
        <v>41</v>
      </c>
    </row>
    <row r="1928" spans="1:63" x14ac:dyDescent="0.2">
      <c r="A1928" s="4" t="s">
        <v>701</v>
      </c>
      <c r="B1928" s="4" t="s">
        <v>2802</v>
      </c>
      <c r="C1928" s="340">
        <v>527</v>
      </c>
      <c r="D1928" s="341">
        <v>527</v>
      </c>
      <c r="E1928" s="341">
        <v>527</v>
      </c>
      <c r="F1928" s="341">
        <v>527</v>
      </c>
      <c r="G1928" s="341">
        <v>527</v>
      </c>
      <c r="H1928" s="341">
        <v>527</v>
      </c>
      <c r="I1928" s="342">
        <v>527</v>
      </c>
      <c r="J1928" s="340">
        <v>0</v>
      </c>
      <c r="K1928" s="341">
        <v>0</v>
      </c>
      <c r="L1928" s="341">
        <v>78</v>
      </c>
      <c r="M1928" s="341">
        <v>150</v>
      </c>
      <c r="N1928" s="340">
        <v>809</v>
      </c>
      <c r="O1928" s="341">
        <v>809</v>
      </c>
      <c r="P1928" s="341">
        <v>809</v>
      </c>
      <c r="Q1928" s="343">
        <v>809</v>
      </c>
      <c r="R1928" s="344">
        <v>809</v>
      </c>
      <c r="S1928" s="344">
        <v>809</v>
      </c>
      <c r="T1928" s="344">
        <v>809</v>
      </c>
      <c r="U1928" s="344">
        <v>809</v>
      </c>
      <c r="V1928" s="344">
        <v>809</v>
      </c>
      <c r="W1928" s="344">
        <v>0</v>
      </c>
      <c r="X1928" s="383">
        <v>0</v>
      </c>
      <c r="Y1928" s="384">
        <v>0.12</v>
      </c>
      <c r="Z1928" s="384">
        <v>0.25</v>
      </c>
      <c r="AA1928" s="384">
        <v>0.25</v>
      </c>
      <c r="AB1928" s="346">
        <v>0</v>
      </c>
      <c r="AC1928" s="385">
        <v>0</v>
      </c>
      <c r="AD1928" s="385">
        <v>0</v>
      </c>
      <c r="AE1928" s="385">
        <v>0</v>
      </c>
      <c r="AF1928" s="200">
        <v>0</v>
      </c>
      <c r="AG1928" s="333" t="s">
        <v>3346</v>
      </c>
      <c r="AH1928" s="386" t="s">
        <v>3195</v>
      </c>
      <c r="AI1928" s="387" t="s">
        <v>2779</v>
      </c>
      <c r="AJ1928" s="386">
        <v>15</v>
      </c>
      <c r="AK1928" s="390">
        <v>36</v>
      </c>
      <c r="AL1928" s="333">
        <v>42</v>
      </c>
      <c r="AM1928" s="333">
        <v>14.18113425925926</v>
      </c>
      <c r="AN1928" s="440">
        <v>102.30208333333334</v>
      </c>
      <c r="AO1928" s="389">
        <v>38.552083333333329</v>
      </c>
      <c r="AP1928" s="390">
        <v>10.5</v>
      </c>
      <c r="AQ1928" s="387">
        <v>0</v>
      </c>
      <c r="AR1928" s="387">
        <v>0</v>
      </c>
      <c r="AS1928" s="387">
        <v>0</v>
      </c>
      <c r="AT1928" s="387">
        <v>0</v>
      </c>
      <c r="AU1928" s="387">
        <v>3</v>
      </c>
      <c r="AV1928" s="387">
        <v>6</v>
      </c>
      <c r="AW1928" s="350">
        <v>1</v>
      </c>
      <c r="AX1928" s="391">
        <v>1</v>
      </c>
      <c r="AY1928" s="83">
        <v>17</v>
      </c>
      <c r="AZ1928" s="5">
        <v>0</v>
      </c>
      <c r="BA1928" s="5" t="s">
        <v>1537</v>
      </c>
      <c r="BB1928" s="5" t="s">
        <v>1537</v>
      </c>
      <c r="BC1928" s="5" t="s">
        <v>1537</v>
      </c>
      <c r="BD1928" s="4" t="s">
        <v>3612</v>
      </c>
      <c r="BE1928" s="5">
        <v>0</v>
      </c>
      <c r="BF1928" s="5">
        <v>0</v>
      </c>
      <c r="BG1928" s="5">
        <v>1</v>
      </c>
      <c r="BH1928" s="354" t="s">
        <v>3612</v>
      </c>
      <c r="BJ1928" s="354">
        <v>0</v>
      </c>
      <c r="BK1928" s="354">
        <v>48</v>
      </c>
    </row>
    <row r="1929" spans="1:63" x14ac:dyDescent="0.2">
      <c r="A1929" s="4" t="s">
        <v>708</v>
      </c>
      <c r="B1929" s="4" t="s">
        <v>2803</v>
      </c>
      <c r="C1929" s="340">
        <v>666</v>
      </c>
      <c r="D1929" s="341">
        <v>666</v>
      </c>
      <c r="E1929" s="341">
        <v>666</v>
      </c>
      <c r="F1929" s="341">
        <v>666</v>
      </c>
      <c r="G1929" s="341">
        <v>666</v>
      </c>
      <c r="H1929" s="341">
        <v>666</v>
      </c>
      <c r="I1929" s="342">
        <v>666</v>
      </c>
      <c r="J1929" s="340">
        <v>0</v>
      </c>
      <c r="K1929" s="341">
        <v>0</v>
      </c>
      <c r="L1929" s="341">
        <v>23</v>
      </c>
      <c r="M1929" s="341">
        <v>45</v>
      </c>
      <c r="N1929" s="340">
        <v>695</v>
      </c>
      <c r="O1929" s="341">
        <v>695</v>
      </c>
      <c r="P1929" s="341">
        <v>695</v>
      </c>
      <c r="Q1929" s="343">
        <v>695</v>
      </c>
      <c r="R1929" s="344">
        <v>695</v>
      </c>
      <c r="S1929" s="344">
        <v>695</v>
      </c>
      <c r="T1929" s="344">
        <v>695</v>
      </c>
      <c r="U1929" s="344">
        <v>695</v>
      </c>
      <c r="V1929" s="344">
        <v>695</v>
      </c>
      <c r="W1929" s="344">
        <v>0</v>
      </c>
      <c r="X1929" s="383">
        <v>0</v>
      </c>
      <c r="Y1929" s="384">
        <v>0.12</v>
      </c>
      <c r="Z1929" s="384">
        <v>0.25</v>
      </c>
      <c r="AA1929" s="384">
        <v>0.25</v>
      </c>
      <c r="AB1929" s="346">
        <v>0</v>
      </c>
      <c r="AC1929" s="385">
        <v>0</v>
      </c>
      <c r="AD1929" s="385">
        <v>0</v>
      </c>
      <c r="AE1929" s="385">
        <v>0</v>
      </c>
      <c r="AF1929" s="200">
        <v>0</v>
      </c>
      <c r="AG1929" s="333" t="s">
        <v>3346</v>
      </c>
      <c r="AH1929" s="386" t="s">
        <v>3195</v>
      </c>
      <c r="AI1929" s="387" t="s">
        <v>2804</v>
      </c>
      <c r="AJ1929" s="386">
        <v>12</v>
      </c>
      <c r="AK1929" s="390">
        <v>15</v>
      </c>
      <c r="AL1929" s="333">
        <v>30</v>
      </c>
      <c r="AM1929" s="333">
        <v>3.4705222800925926</v>
      </c>
      <c r="AN1929" s="440">
        <v>27.791666666666668</v>
      </c>
      <c r="AO1929" s="389">
        <v>12.416666666666666</v>
      </c>
      <c r="AP1929" s="390">
        <v>3.125</v>
      </c>
      <c r="AQ1929" s="387">
        <v>0</v>
      </c>
      <c r="AR1929" s="387">
        <v>0</v>
      </c>
      <c r="AS1929" s="387">
        <v>0</v>
      </c>
      <c r="AT1929" s="387">
        <v>0</v>
      </c>
      <c r="AU1929" s="387">
        <v>0</v>
      </c>
      <c r="AV1929" s="387">
        <v>0</v>
      </c>
      <c r="AW1929" s="350">
        <v>1</v>
      </c>
      <c r="AX1929" s="391">
        <v>1</v>
      </c>
      <c r="AY1929" s="83">
        <v>12</v>
      </c>
      <c r="AZ1929" s="5">
        <v>0</v>
      </c>
      <c r="BA1929" s="5" t="s">
        <v>1537</v>
      </c>
      <c r="BB1929" s="5" t="s">
        <v>1537</v>
      </c>
      <c r="BC1929" s="5" t="s">
        <v>1537</v>
      </c>
      <c r="BD1929" s="4" t="s">
        <v>3612</v>
      </c>
      <c r="BE1929" s="5">
        <v>0</v>
      </c>
      <c r="BF1929" s="5">
        <v>0</v>
      </c>
      <c r="BG1929" s="5">
        <v>1</v>
      </c>
      <c r="BH1929" s="354" t="s">
        <v>3612</v>
      </c>
      <c r="BJ1929" s="354">
        <v>0</v>
      </c>
      <c r="BK1929" s="354">
        <v>64</v>
      </c>
    </row>
    <row r="1930" spans="1:63" x14ac:dyDescent="0.2">
      <c r="A1930" s="4" t="s">
        <v>710</v>
      </c>
      <c r="B1930" s="4" t="s">
        <v>2806</v>
      </c>
      <c r="C1930" s="340">
        <v>687</v>
      </c>
      <c r="D1930" s="341">
        <v>687</v>
      </c>
      <c r="E1930" s="341">
        <v>687</v>
      </c>
      <c r="F1930" s="341">
        <v>687</v>
      </c>
      <c r="G1930" s="341">
        <v>687</v>
      </c>
      <c r="H1930" s="341">
        <v>687</v>
      </c>
      <c r="I1930" s="342">
        <v>687</v>
      </c>
      <c r="J1930" s="340">
        <v>0</v>
      </c>
      <c r="K1930" s="341">
        <v>0</v>
      </c>
      <c r="L1930" s="341">
        <v>27</v>
      </c>
      <c r="M1930" s="341">
        <v>53</v>
      </c>
      <c r="N1930" s="340">
        <v>720</v>
      </c>
      <c r="O1930" s="341">
        <v>720</v>
      </c>
      <c r="P1930" s="341">
        <v>720</v>
      </c>
      <c r="Q1930" s="343">
        <v>720</v>
      </c>
      <c r="R1930" s="344">
        <v>720</v>
      </c>
      <c r="S1930" s="344">
        <v>720</v>
      </c>
      <c r="T1930" s="344">
        <v>720</v>
      </c>
      <c r="U1930" s="344">
        <v>720</v>
      </c>
      <c r="V1930" s="344">
        <v>720</v>
      </c>
      <c r="W1930" s="344">
        <v>0</v>
      </c>
      <c r="X1930" s="383">
        <v>0</v>
      </c>
      <c r="Y1930" s="384">
        <v>0.12</v>
      </c>
      <c r="Z1930" s="384">
        <v>0.25</v>
      </c>
      <c r="AA1930" s="384">
        <v>0.25</v>
      </c>
      <c r="AB1930" s="346">
        <v>0</v>
      </c>
      <c r="AC1930" s="385">
        <v>0</v>
      </c>
      <c r="AD1930" s="385">
        <v>0</v>
      </c>
      <c r="AE1930" s="385">
        <v>0</v>
      </c>
      <c r="AF1930" s="200">
        <v>0</v>
      </c>
      <c r="AG1930" s="333" t="s">
        <v>3346</v>
      </c>
      <c r="AH1930" s="386" t="s">
        <v>3195</v>
      </c>
      <c r="AI1930" s="387" t="s">
        <v>2804</v>
      </c>
      <c r="AJ1930" s="386">
        <v>12</v>
      </c>
      <c r="AK1930" s="390">
        <v>15</v>
      </c>
      <c r="AL1930" s="333">
        <v>36</v>
      </c>
      <c r="AM1930" s="333">
        <v>4.1588903356481479</v>
      </c>
      <c r="AN1930" s="440">
        <v>32.341666666666669</v>
      </c>
      <c r="AO1930" s="389">
        <v>14.041666666666666</v>
      </c>
      <c r="AP1930" s="390">
        <v>3.75</v>
      </c>
      <c r="AQ1930" s="387">
        <v>0</v>
      </c>
      <c r="AR1930" s="387">
        <v>0</v>
      </c>
      <c r="AS1930" s="387">
        <v>0</v>
      </c>
      <c r="AT1930" s="387">
        <v>0</v>
      </c>
      <c r="AU1930" s="387">
        <v>0</v>
      </c>
      <c r="AV1930" s="387">
        <v>0</v>
      </c>
      <c r="AW1930" s="350">
        <v>1</v>
      </c>
      <c r="AX1930" s="391">
        <v>1</v>
      </c>
      <c r="AY1930" s="83">
        <v>12</v>
      </c>
      <c r="AZ1930" s="5">
        <v>0</v>
      </c>
      <c r="BA1930" s="5" t="s">
        <v>1537</v>
      </c>
      <c r="BB1930" s="5" t="s">
        <v>1537</v>
      </c>
      <c r="BC1930" s="5" t="s">
        <v>1537</v>
      </c>
      <c r="BD1930" s="4" t="s">
        <v>3612</v>
      </c>
      <c r="BE1930" s="5">
        <v>0</v>
      </c>
      <c r="BF1930" s="5">
        <v>0</v>
      </c>
      <c r="BG1930" s="5">
        <v>1</v>
      </c>
      <c r="BH1930" s="354" t="s">
        <v>3612</v>
      </c>
      <c r="BJ1930" s="354">
        <v>0</v>
      </c>
      <c r="BK1930" s="354">
        <v>66</v>
      </c>
    </row>
    <row r="1931" spans="1:63" x14ac:dyDescent="0.2">
      <c r="A1931" s="4" t="s">
        <v>5503</v>
      </c>
      <c r="B1931" s="4" t="s">
        <v>5504</v>
      </c>
      <c r="C1931" s="340">
        <v>693</v>
      </c>
      <c r="D1931" s="341">
        <v>693</v>
      </c>
      <c r="E1931" s="341">
        <v>693</v>
      </c>
      <c r="F1931" s="341">
        <v>693</v>
      </c>
      <c r="G1931" s="341">
        <v>693</v>
      </c>
      <c r="H1931" s="341">
        <v>693</v>
      </c>
      <c r="I1931" s="342">
        <v>693</v>
      </c>
      <c r="J1931" s="340">
        <v>0</v>
      </c>
      <c r="K1931" s="341">
        <v>0</v>
      </c>
      <c r="L1931" s="341">
        <v>33</v>
      </c>
      <c r="M1931" s="341">
        <v>60</v>
      </c>
      <c r="N1931" s="340">
        <v>759</v>
      </c>
      <c r="O1931" s="341">
        <v>759</v>
      </c>
      <c r="P1931" s="341">
        <v>759</v>
      </c>
      <c r="Q1931" s="343">
        <v>759</v>
      </c>
      <c r="R1931" s="344">
        <v>759</v>
      </c>
      <c r="S1931" s="344">
        <v>759</v>
      </c>
      <c r="T1931" s="344">
        <v>759</v>
      </c>
      <c r="U1931" s="344">
        <v>759</v>
      </c>
      <c r="V1931" s="344">
        <v>759</v>
      </c>
      <c r="W1931" s="344">
        <v>0</v>
      </c>
      <c r="X1931" s="383">
        <v>0</v>
      </c>
      <c r="Y1931" s="384">
        <v>0.12</v>
      </c>
      <c r="Z1931" s="384">
        <v>0.25</v>
      </c>
      <c r="AA1931" s="384">
        <v>0.25</v>
      </c>
      <c r="AB1931" s="346">
        <v>0</v>
      </c>
      <c r="AC1931" s="385">
        <v>0</v>
      </c>
      <c r="AD1931" s="385">
        <v>0</v>
      </c>
      <c r="AE1931" s="385">
        <v>0</v>
      </c>
      <c r="AF1931" s="200">
        <v>0</v>
      </c>
      <c r="AG1931" s="333" t="s">
        <v>3346</v>
      </c>
      <c r="AH1931" s="386" t="s">
        <v>3195</v>
      </c>
      <c r="AI1931" s="387" t="s">
        <v>2804</v>
      </c>
      <c r="AJ1931" s="386">
        <v>12</v>
      </c>
      <c r="AK1931" s="390">
        <v>15</v>
      </c>
      <c r="AL1931" s="333">
        <v>39</v>
      </c>
      <c r="AM1931" s="333">
        <v>4.1588903356481479</v>
      </c>
      <c r="AN1931" s="440">
        <v>32.341666666666669</v>
      </c>
      <c r="AO1931" s="389">
        <v>14.041666666666666</v>
      </c>
      <c r="AP1931" s="390">
        <v>3.75</v>
      </c>
      <c r="AQ1931" s="387">
        <v>0</v>
      </c>
      <c r="AR1931" s="387">
        <v>0</v>
      </c>
      <c r="AS1931" s="387">
        <v>0</v>
      </c>
      <c r="AT1931" s="387">
        <v>0</v>
      </c>
      <c r="AU1931" s="387">
        <v>0</v>
      </c>
      <c r="AV1931" s="387">
        <v>0</v>
      </c>
      <c r="AW1931" s="350">
        <v>1</v>
      </c>
      <c r="AX1931" s="391">
        <v>1</v>
      </c>
      <c r="AY1931" s="83">
        <v>12</v>
      </c>
      <c r="AZ1931" s="5">
        <v>0</v>
      </c>
      <c r="BA1931" s="5" t="s">
        <v>1537</v>
      </c>
      <c r="BB1931" s="5" t="s">
        <v>1537</v>
      </c>
      <c r="BC1931" s="5" t="s">
        <v>1537</v>
      </c>
      <c r="BD1931" s="4" t="s">
        <v>3612</v>
      </c>
      <c r="BE1931" s="5">
        <v>0</v>
      </c>
      <c r="BF1931" s="5">
        <v>0</v>
      </c>
      <c r="BG1931" s="5">
        <v>1</v>
      </c>
      <c r="BH1931" s="354" t="s">
        <v>1537</v>
      </c>
      <c r="BJ1931" s="354">
        <v>0</v>
      </c>
      <c r="BK1931" s="354">
        <v>66</v>
      </c>
    </row>
    <row r="1932" spans="1:63" x14ac:dyDescent="0.2">
      <c r="A1932" s="4" t="s">
        <v>712</v>
      </c>
      <c r="B1932" s="4" t="s">
        <v>2808</v>
      </c>
      <c r="C1932" s="340">
        <v>718</v>
      </c>
      <c r="D1932" s="341">
        <v>718</v>
      </c>
      <c r="E1932" s="341">
        <v>718</v>
      </c>
      <c r="F1932" s="341">
        <v>718</v>
      </c>
      <c r="G1932" s="341">
        <v>718</v>
      </c>
      <c r="H1932" s="341">
        <v>718</v>
      </c>
      <c r="I1932" s="342">
        <v>718</v>
      </c>
      <c r="J1932" s="340">
        <v>0</v>
      </c>
      <c r="K1932" s="341">
        <v>0</v>
      </c>
      <c r="L1932" s="341">
        <v>34</v>
      </c>
      <c r="M1932" s="341">
        <v>62</v>
      </c>
      <c r="N1932" s="340">
        <v>786</v>
      </c>
      <c r="O1932" s="341">
        <v>786</v>
      </c>
      <c r="P1932" s="341">
        <v>786</v>
      </c>
      <c r="Q1932" s="343">
        <v>786</v>
      </c>
      <c r="R1932" s="344">
        <v>786</v>
      </c>
      <c r="S1932" s="344">
        <v>786</v>
      </c>
      <c r="T1932" s="344">
        <v>786</v>
      </c>
      <c r="U1932" s="344">
        <v>786</v>
      </c>
      <c r="V1932" s="344">
        <v>786</v>
      </c>
      <c r="W1932" s="344">
        <v>0</v>
      </c>
      <c r="X1932" s="383">
        <v>0</v>
      </c>
      <c r="Y1932" s="384">
        <v>0.12</v>
      </c>
      <c r="Z1932" s="384">
        <v>0.25</v>
      </c>
      <c r="AA1932" s="384">
        <v>0.25</v>
      </c>
      <c r="AB1932" s="346">
        <v>0</v>
      </c>
      <c r="AC1932" s="385">
        <v>0</v>
      </c>
      <c r="AD1932" s="385">
        <v>0</v>
      </c>
      <c r="AE1932" s="385">
        <v>0</v>
      </c>
      <c r="AF1932" s="200">
        <v>0</v>
      </c>
      <c r="AG1932" s="333" t="s">
        <v>3346</v>
      </c>
      <c r="AH1932" s="386" t="s">
        <v>3195</v>
      </c>
      <c r="AI1932" s="387" t="s">
        <v>2804</v>
      </c>
      <c r="AJ1932" s="386">
        <v>12</v>
      </c>
      <c r="AK1932" s="390">
        <v>15</v>
      </c>
      <c r="AL1932" s="333">
        <v>42</v>
      </c>
      <c r="AM1932" s="333">
        <v>4.8472583912037033</v>
      </c>
      <c r="AN1932" s="440">
        <v>36.891666666666666</v>
      </c>
      <c r="AO1932" s="389">
        <v>15.666666666666666</v>
      </c>
      <c r="AP1932" s="390">
        <v>4.375</v>
      </c>
      <c r="AQ1932" s="387">
        <v>0</v>
      </c>
      <c r="AR1932" s="387">
        <v>0</v>
      </c>
      <c r="AS1932" s="387">
        <v>0</v>
      </c>
      <c r="AT1932" s="387">
        <v>0</v>
      </c>
      <c r="AU1932" s="387">
        <v>0</v>
      </c>
      <c r="AV1932" s="387">
        <v>0</v>
      </c>
      <c r="AW1932" s="350">
        <v>1</v>
      </c>
      <c r="AX1932" s="391">
        <v>1</v>
      </c>
      <c r="AY1932" s="83">
        <v>14</v>
      </c>
      <c r="AZ1932" s="5">
        <v>0</v>
      </c>
      <c r="BA1932" s="5" t="s">
        <v>1537</v>
      </c>
      <c r="BB1932" s="5" t="s">
        <v>1537</v>
      </c>
      <c r="BC1932" s="5" t="s">
        <v>1537</v>
      </c>
      <c r="BD1932" s="4" t="s">
        <v>3612</v>
      </c>
      <c r="BE1932" s="5">
        <v>0</v>
      </c>
      <c r="BF1932" s="5">
        <v>0</v>
      </c>
      <c r="BG1932" s="5">
        <v>1</v>
      </c>
      <c r="BH1932" s="354" t="s">
        <v>3612</v>
      </c>
      <c r="BJ1932" s="354">
        <v>0</v>
      </c>
      <c r="BK1932" s="354">
        <v>68</v>
      </c>
    </row>
    <row r="1933" spans="1:63" x14ac:dyDescent="0.2">
      <c r="A1933" s="4" t="s">
        <v>709</v>
      </c>
      <c r="B1933" s="4" t="s">
        <v>2805</v>
      </c>
      <c r="C1933" s="340">
        <v>683</v>
      </c>
      <c r="D1933" s="341">
        <v>683</v>
      </c>
      <c r="E1933" s="341">
        <v>683</v>
      </c>
      <c r="F1933" s="341">
        <v>683</v>
      </c>
      <c r="G1933" s="341">
        <v>683</v>
      </c>
      <c r="H1933" s="341">
        <v>683</v>
      </c>
      <c r="I1933" s="342">
        <v>683</v>
      </c>
      <c r="J1933" s="340">
        <v>0</v>
      </c>
      <c r="K1933" s="341">
        <v>0</v>
      </c>
      <c r="L1933" s="341">
        <v>27</v>
      </c>
      <c r="M1933" s="341">
        <v>53</v>
      </c>
      <c r="N1933" s="340">
        <v>718</v>
      </c>
      <c r="O1933" s="341">
        <v>718</v>
      </c>
      <c r="P1933" s="341">
        <v>718</v>
      </c>
      <c r="Q1933" s="343">
        <v>718</v>
      </c>
      <c r="R1933" s="344">
        <v>718</v>
      </c>
      <c r="S1933" s="344">
        <v>718</v>
      </c>
      <c r="T1933" s="344">
        <v>718</v>
      </c>
      <c r="U1933" s="344">
        <v>718</v>
      </c>
      <c r="V1933" s="344">
        <v>718</v>
      </c>
      <c r="W1933" s="344">
        <v>0</v>
      </c>
      <c r="X1933" s="383">
        <v>0</v>
      </c>
      <c r="Y1933" s="384">
        <v>0.12</v>
      </c>
      <c r="Z1933" s="384">
        <v>0.25</v>
      </c>
      <c r="AA1933" s="384">
        <v>0.25</v>
      </c>
      <c r="AB1933" s="346">
        <v>0</v>
      </c>
      <c r="AC1933" s="385">
        <v>0</v>
      </c>
      <c r="AD1933" s="385">
        <v>0</v>
      </c>
      <c r="AE1933" s="385">
        <v>0</v>
      </c>
      <c r="AF1933" s="200">
        <v>0</v>
      </c>
      <c r="AG1933" s="333" t="s">
        <v>3346</v>
      </c>
      <c r="AH1933" s="386" t="s">
        <v>3195</v>
      </c>
      <c r="AI1933" s="387" t="s">
        <v>2804</v>
      </c>
      <c r="AJ1933" s="386">
        <v>12</v>
      </c>
      <c r="AK1933" s="390">
        <v>18</v>
      </c>
      <c r="AL1933" s="333">
        <v>30</v>
      </c>
      <c r="AM1933" s="333">
        <v>4.1532479745370372</v>
      </c>
      <c r="AN1933" s="440">
        <v>31.241666666666667</v>
      </c>
      <c r="AO1933" s="389">
        <v>13.541666666666666</v>
      </c>
      <c r="AP1933" s="390">
        <v>3.75</v>
      </c>
      <c r="AQ1933" s="387">
        <v>0</v>
      </c>
      <c r="AR1933" s="387">
        <v>0</v>
      </c>
      <c r="AS1933" s="387">
        <v>0</v>
      </c>
      <c r="AT1933" s="387">
        <v>0</v>
      </c>
      <c r="AU1933" s="387">
        <v>0</v>
      </c>
      <c r="AV1933" s="387">
        <v>0</v>
      </c>
      <c r="AW1933" s="350">
        <v>1</v>
      </c>
      <c r="AX1933" s="391">
        <v>1</v>
      </c>
      <c r="AY1933" s="83">
        <v>12</v>
      </c>
      <c r="AZ1933" s="5">
        <v>0</v>
      </c>
      <c r="BA1933" s="5" t="s">
        <v>1537</v>
      </c>
      <c r="BB1933" s="5" t="s">
        <v>1537</v>
      </c>
      <c r="BC1933" s="5" t="s">
        <v>1537</v>
      </c>
      <c r="BD1933" s="4" t="s">
        <v>3612</v>
      </c>
      <c r="BE1933" s="5">
        <v>0</v>
      </c>
      <c r="BF1933" s="5">
        <v>0</v>
      </c>
      <c r="BG1933" s="5">
        <v>1</v>
      </c>
      <c r="BH1933" s="354" t="s">
        <v>3612</v>
      </c>
      <c r="BJ1933" s="354">
        <v>0</v>
      </c>
      <c r="BK1933" s="354">
        <v>66</v>
      </c>
    </row>
    <row r="1934" spans="1:63" x14ac:dyDescent="0.2">
      <c r="A1934" s="4" t="s">
        <v>711</v>
      </c>
      <c r="B1934" s="4" t="s">
        <v>2807</v>
      </c>
      <c r="C1934" s="340">
        <v>707</v>
      </c>
      <c r="D1934" s="341">
        <v>707</v>
      </c>
      <c r="E1934" s="341">
        <v>707</v>
      </c>
      <c r="F1934" s="341">
        <v>707</v>
      </c>
      <c r="G1934" s="341">
        <v>707</v>
      </c>
      <c r="H1934" s="341">
        <v>707</v>
      </c>
      <c r="I1934" s="342">
        <v>707</v>
      </c>
      <c r="J1934" s="340">
        <v>0</v>
      </c>
      <c r="K1934" s="341">
        <v>0</v>
      </c>
      <c r="L1934" s="341">
        <v>35</v>
      </c>
      <c r="M1934" s="341">
        <v>65</v>
      </c>
      <c r="N1934" s="340">
        <v>752</v>
      </c>
      <c r="O1934" s="341">
        <v>752</v>
      </c>
      <c r="P1934" s="341">
        <v>752</v>
      </c>
      <c r="Q1934" s="343">
        <v>752</v>
      </c>
      <c r="R1934" s="344">
        <v>752</v>
      </c>
      <c r="S1934" s="344">
        <v>752</v>
      </c>
      <c r="T1934" s="344">
        <v>752</v>
      </c>
      <c r="U1934" s="344">
        <v>752</v>
      </c>
      <c r="V1934" s="344">
        <v>752</v>
      </c>
      <c r="W1934" s="344">
        <v>0</v>
      </c>
      <c r="X1934" s="383">
        <v>0</v>
      </c>
      <c r="Y1934" s="384">
        <v>0.12</v>
      </c>
      <c r="Z1934" s="384">
        <v>0.25</v>
      </c>
      <c r="AA1934" s="384">
        <v>0.25</v>
      </c>
      <c r="AB1934" s="346">
        <v>0</v>
      </c>
      <c r="AC1934" s="385">
        <v>0</v>
      </c>
      <c r="AD1934" s="385">
        <v>0</v>
      </c>
      <c r="AE1934" s="385">
        <v>0</v>
      </c>
      <c r="AF1934" s="200">
        <v>0</v>
      </c>
      <c r="AG1934" s="333" t="s">
        <v>3346</v>
      </c>
      <c r="AH1934" s="386" t="s">
        <v>3195</v>
      </c>
      <c r="AI1934" s="387" t="s">
        <v>2804</v>
      </c>
      <c r="AJ1934" s="386">
        <v>12</v>
      </c>
      <c r="AK1934" s="390">
        <v>18</v>
      </c>
      <c r="AL1934" s="333">
        <v>36</v>
      </c>
      <c r="AM1934" s="333">
        <v>4.9770326967592595</v>
      </c>
      <c r="AN1934" s="440">
        <v>36.26166666666667</v>
      </c>
      <c r="AO1934" s="389">
        <v>15.291666666666666</v>
      </c>
      <c r="AP1934" s="390">
        <v>4.5</v>
      </c>
      <c r="AQ1934" s="387">
        <v>0</v>
      </c>
      <c r="AR1934" s="387">
        <v>0</v>
      </c>
      <c r="AS1934" s="387">
        <v>0</v>
      </c>
      <c r="AT1934" s="387">
        <v>0</v>
      </c>
      <c r="AU1934" s="387">
        <v>0</v>
      </c>
      <c r="AV1934" s="387">
        <v>0</v>
      </c>
      <c r="AW1934" s="350">
        <v>1</v>
      </c>
      <c r="AX1934" s="391">
        <v>1</v>
      </c>
      <c r="AY1934" s="83">
        <v>12</v>
      </c>
      <c r="AZ1934" s="5">
        <v>0</v>
      </c>
      <c r="BA1934" s="5" t="s">
        <v>1537</v>
      </c>
      <c r="BB1934" s="5" t="s">
        <v>1537</v>
      </c>
      <c r="BC1934" s="5" t="s">
        <v>1537</v>
      </c>
      <c r="BD1934" s="4" t="s">
        <v>3612</v>
      </c>
      <c r="BE1934" s="5">
        <v>0</v>
      </c>
      <c r="BF1934" s="5">
        <v>0</v>
      </c>
      <c r="BG1934" s="5">
        <v>1</v>
      </c>
      <c r="BH1934" s="354" t="s">
        <v>3612</v>
      </c>
      <c r="BJ1934" s="354">
        <v>0</v>
      </c>
      <c r="BK1934" s="354">
        <v>68</v>
      </c>
    </row>
    <row r="1935" spans="1:63" x14ac:dyDescent="0.2">
      <c r="A1935" s="4" t="s">
        <v>5505</v>
      </c>
      <c r="B1935" s="4" t="s">
        <v>5506</v>
      </c>
      <c r="C1935" s="340">
        <v>717</v>
      </c>
      <c r="D1935" s="341">
        <v>717</v>
      </c>
      <c r="E1935" s="341">
        <v>717</v>
      </c>
      <c r="F1935" s="341">
        <v>717</v>
      </c>
      <c r="G1935" s="341">
        <v>717</v>
      </c>
      <c r="H1935" s="341">
        <v>717</v>
      </c>
      <c r="I1935" s="342">
        <v>717</v>
      </c>
      <c r="J1935" s="340">
        <v>0</v>
      </c>
      <c r="K1935" s="341">
        <v>0</v>
      </c>
      <c r="L1935" s="341">
        <v>39</v>
      </c>
      <c r="M1935" s="341">
        <v>72</v>
      </c>
      <c r="N1935" s="340">
        <v>797</v>
      </c>
      <c r="O1935" s="341">
        <v>797</v>
      </c>
      <c r="P1935" s="341">
        <v>797</v>
      </c>
      <c r="Q1935" s="343">
        <v>797</v>
      </c>
      <c r="R1935" s="344">
        <v>797</v>
      </c>
      <c r="S1935" s="344">
        <v>797</v>
      </c>
      <c r="T1935" s="344">
        <v>797</v>
      </c>
      <c r="U1935" s="344">
        <v>797</v>
      </c>
      <c r="V1935" s="344">
        <v>797</v>
      </c>
      <c r="W1935" s="344">
        <v>0</v>
      </c>
      <c r="X1935" s="383">
        <v>0</v>
      </c>
      <c r="Y1935" s="384">
        <v>0.12</v>
      </c>
      <c r="Z1935" s="384">
        <v>0.25</v>
      </c>
      <c r="AA1935" s="384">
        <v>0.25</v>
      </c>
      <c r="AB1935" s="346">
        <v>0</v>
      </c>
      <c r="AC1935" s="385">
        <v>0</v>
      </c>
      <c r="AD1935" s="385">
        <v>0</v>
      </c>
      <c r="AE1935" s="385">
        <v>0</v>
      </c>
      <c r="AF1935" s="200">
        <v>0</v>
      </c>
      <c r="AG1935" s="333" t="s">
        <v>3346</v>
      </c>
      <c r="AH1935" s="386" t="s">
        <v>3195</v>
      </c>
      <c r="AI1935" s="387" t="s">
        <v>2804</v>
      </c>
      <c r="AJ1935" s="386">
        <v>12</v>
      </c>
      <c r="AK1935" s="390">
        <v>18</v>
      </c>
      <c r="AL1935" s="333">
        <v>39</v>
      </c>
      <c r="AM1935" s="333">
        <v>4.9770326967592595</v>
      </c>
      <c r="AN1935" s="440">
        <v>36.26166666666667</v>
      </c>
      <c r="AO1935" s="389">
        <v>15.291666666666666</v>
      </c>
      <c r="AP1935" s="390">
        <v>4.5</v>
      </c>
      <c r="AQ1935" s="387">
        <v>0</v>
      </c>
      <c r="AR1935" s="387">
        <v>0</v>
      </c>
      <c r="AS1935" s="387">
        <v>0</v>
      </c>
      <c r="AT1935" s="387">
        <v>0</v>
      </c>
      <c r="AU1935" s="387">
        <v>0</v>
      </c>
      <c r="AV1935" s="387">
        <v>0</v>
      </c>
      <c r="AW1935" s="350">
        <v>1</v>
      </c>
      <c r="AX1935" s="391">
        <v>1</v>
      </c>
      <c r="AY1935" s="83">
        <v>12</v>
      </c>
      <c r="AZ1935" s="5">
        <v>0</v>
      </c>
      <c r="BA1935" s="5" t="s">
        <v>1537</v>
      </c>
      <c r="BB1935" s="5" t="s">
        <v>1537</v>
      </c>
      <c r="BC1935" s="5" t="s">
        <v>1537</v>
      </c>
      <c r="BD1935" s="4" t="s">
        <v>3612</v>
      </c>
      <c r="BE1935" s="5">
        <v>0</v>
      </c>
      <c r="BF1935" s="5">
        <v>0</v>
      </c>
      <c r="BG1935" s="5">
        <v>1</v>
      </c>
      <c r="BH1935" s="354" t="s">
        <v>1537</v>
      </c>
      <c r="BJ1935" s="354">
        <v>0</v>
      </c>
      <c r="BK1935" s="354">
        <v>68</v>
      </c>
    </row>
    <row r="1936" spans="1:63" x14ac:dyDescent="0.2">
      <c r="A1936" s="4" t="s">
        <v>713</v>
      </c>
      <c r="B1936" s="4" t="s">
        <v>2809</v>
      </c>
      <c r="C1936" s="340">
        <v>743</v>
      </c>
      <c r="D1936" s="341">
        <v>743</v>
      </c>
      <c r="E1936" s="341">
        <v>743</v>
      </c>
      <c r="F1936" s="341">
        <v>743</v>
      </c>
      <c r="G1936" s="341">
        <v>743</v>
      </c>
      <c r="H1936" s="341">
        <v>743</v>
      </c>
      <c r="I1936" s="342">
        <v>743</v>
      </c>
      <c r="J1936" s="340">
        <v>0</v>
      </c>
      <c r="K1936" s="341">
        <v>0</v>
      </c>
      <c r="L1936" s="341">
        <v>40</v>
      </c>
      <c r="M1936" s="341">
        <v>75</v>
      </c>
      <c r="N1936" s="340">
        <v>825</v>
      </c>
      <c r="O1936" s="341">
        <v>825</v>
      </c>
      <c r="P1936" s="341">
        <v>825</v>
      </c>
      <c r="Q1936" s="343">
        <v>825</v>
      </c>
      <c r="R1936" s="344">
        <v>825</v>
      </c>
      <c r="S1936" s="344">
        <v>825</v>
      </c>
      <c r="T1936" s="344">
        <v>825</v>
      </c>
      <c r="U1936" s="344">
        <v>825</v>
      </c>
      <c r="V1936" s="344">
        <v>825</v>
      </c>
      <c r="W1936" s="344">
        <v>0</v>
      </c>
      <c r="X1936" s="383">
        <v>0</v>
      </c>
      <c r="Y1936" s="384">
        <v>0.12</v>
      </c>
      <c r="Z1936" s="384">
        <v>0.25</v>
      </c>
      <c r="AA1936" s="384">
        <v>0.25</v>
      </c>
      <c r="AB1936" s="346">
        <v>0</v>
      </c>
      <c r="AC1936" s="385">
        <v>0</v>
      </c>
      <c r="AD1936" s="385">
        <v>0</v>
      </c>
      <c r="AE1936" s="385">
        <v>0</v>
      </c>
      <c r="AF1936" s="200">
        <v>0</v>
      </c>
      <c r="AG1936" s="333" t="s">
        <v>3346</v>
      </c>
      <c r="AH1936" s="386" t="s">
        <v>3195</v>
      </c>
      <c r="AI1936" s="387" t="s">
        <v>2804</v>
      </c>
      <c r="AJ1936" s="386">
        <v>12</v>
      </c>
      <c r="AK1936" s="390">
        <v>18</v>
      </c>
      <c r="AL1936" s="333">
        <v>42</v>
      </c>
      <c r="AM1936" s="333">
        <v>5.8008174189814818</v>
      </c>
      <c r="AN1936" s="440">
        <v>41.281666666666666</v>
      </c>
      <c r="AO1936" s="389">
        <v>17.041666666666664</v>
      </c>
      <c r="AP1936" s="390">
        <v>5.25</v>
      </c>
      <c r="AQ1936" s="387">
        <v>0</v>
      </c>
      <c r="AR1936" s="387">
        <v>0</v>
      </c>
      <c r="AS1936" s="387">
        <v>0</v>
      </c>
      <c r="AT1936" s="387">
        <v>0</v>
      </c>
      <c r="AU1936" s="387">
        <v>0</v>
      </c>
      <c r="AV1936" s="387">
        <v>0</v>
      </c>
      <c r="AW1936" s="350">
        <v>1</v>
      </c>
      <c r="AX1936" s="391">
        <v>1</v>
      </c>
      <c r="AY1936" s="83">
        <v>14</v>
      </c>
      <c r="AZ1936" s="5">
        <v>0</v>
      </c>
      <c r="BA1936" s="5" t="s">
        <v>1537</v>
      </c>
      <c r="BB1936" s="5" t="s">
        <v>1537</v>
      </c>
      <c r="BC1936" s="5" t="s">
        <v>1537</v>
      </c>
      <c r="BD1936" s="4" t="s">
        <v>3612</v>
      </c>
      <c r="BE1936" s="5">
        <v>0</v>
      </c>
      <c r="BF1936" s="5">
        <v>0</v>
      </c>
      <c r="BG1936" s="5">
        <v>1</v>
      </c>
      <c r="BH1936" s="354" t="s">
        <v>3612</v>
      </c>
      <c r="BJ1936" s="354">
        <v>0</v>
      </c>
      <c r="BK1936" s="354">
        <v>71</v>
      </c>
    </row>
  </sheetData>
  <sheetProtection algorithmName="SHA-512" hashValue="+ih0JH8NpbFsgUnswjUhMkPwEoAIwEElwc02E8OhJZSVH3r8pb42UYRZV7BDEfccjxFDmCWKzZfoBJAYoO4Byg==" saltValue="YyY442CFwMx9lnHVAeHuow==" spinCount="100000" sheet="1" selectLockedCells="1" selectUnlockedCells="1"/>
  <autoFilter ref="A3:BK1936" xr:uid="{00000000-0001-0000-0900-000000000000}"/>
  <sortState xmlns:xlrd2="http://schemas.microsoft.com/office/spreadsheetml/2017/richdata2" ref="A4:BK1936">
    <sortCondition ref="A4:A1936"/>
  </sortState>
  <phoneticPr fontId="0" type="noConversion"/>
  <conditionalFormatting sqref="A983:A1625">
    <cfRule type="cellIs" dxfId="1" priority="3" stopIfTrue="1" operator="lessThan">
      <formula>#REF!</formula>
    </cfRule>
    <cfRule type="cellIs" dxfId="0" priority="4" stopIfTrue="1" operator="lessThan">
      <formula>#REF!</formula>
    </cfRule>
  </conditionalFormatting>
  <printOptions horizontalCentered="1"/>
  <pageMargins left="0.25" right="0.25" top="0.25" bottom="0.5" header="0.25" footer="0.25"/>
  <pageSetup scale="75" fitToWidth="2" fitToHeight="4" pageOrder="overThenDown" orientation="landscape" r:id="rId1"/>
  <headerFooter alignWithMargins="0">
    <oddFooter>&amp;L&amp;8 2015 List Price Book Effective 12/2015 &amp;R&amp;8Cabinet section, Page &amp;P of &amp;N</oddFooter>
  </headerFooter>
  <colBreaks count="1" manualBreakCount="1">
    <brk id="23" max="1048575" man="1"/>
  </col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"/>
  <dimension ref="A1:F38"/>
  <sheetViews>
    <sheetView workbookViewId="0">
      <selection activeCell="D41" sqref="D41"/>
    </sheetView>
  </sheetViews>
  <sheetFormatPr defaultRowHeight="12.75" x14ac:dyDescent="0.2"/>
  <cols>
    <col min="1" max="1" width="10.5703125" style="58" customWidth="1"/>
    <col min="2" max="2" width="15" style="58" customWidth="1"/>
    <col min="3" max="3" width="60.5703125" style="146" customWidth="1"/>
    <col min="4" max="4" width="17.140625" customWidth="1"/>
  </cols>
  <sheetData>
    <row r="1" spans="1:6" s="235" customFormat="1" x14ac:dyDescent="0.2">
      <c r="A1" s="234" t="s">
        <v>4620</v>
      </c>
      <c r="B1" s="234" t="s">
        <v>4712</v>
      </c>
      <c r="C1" s="236" t="s">
        <v>1651</v>
      </c>
      <c r="D1" s="235" t="s">
        <v>4714</v>
      </c>
      <c r="F1" t="s">
        <v>4859</v>
      </c>
    </row>
    <row r="2" spans="1:6" x14ac:dyDescent="0.2">
      <c r="A2" s="233">
        <v>42436</v>
      </c>
      <c r="B2" s="60" t="s">
        <v>4701</v>
      </c>
      <c r="C2" s="237" t="s">
        <v>4713</v>
      </c>
      <c r="D2" s="74" t="s">
        <v>4715</v>
      </c>
    </row>
    <row r="3" spans="1:6" x14ac:dyDescent="0.2">
      <c r="A3" s="233">
        <v>42437</v>
      </c>
      <c r="B3" s="60" t="s">
        <v>4701</v>
      </c>
      <c r="C3" s="237" t="s">
        <v>4720</v>
      </c>
      <c r="D3" s="74" t="s">
        <v>4715</v>
      </c>
    </row>
    <row r="4" spans="1:6" x14ac:dyDescent="0.2">
      <c r="A4" s="233">
        <v>42437</v>
      </c>
      <c r="B4" s="60" t="s">
        <v>4701</v>
      </c>
      <c r="C4" s="237" t="s">
        <v>4722</v>
      </c>
      <c r="D4" s="74" t="s">
        <v>4715</v>
      </c>
    </row>
    <row r="5" spans="1:6" x14ac:dyDescent="0.2">
      <c r="A5" s="233">
        <v>42438</v>
      </c>
      <c r="B5" s="60" t="s">
        <v>4701</v>
      </c>
      <c r="C5" s="237" t="s">
        <v>4721</v>
      </c>
      <c r="D5" s="74" t="s">
        <v>4715</v>
      </c>
    </row>
    <row r="6" spans="1:6" x14ac:dyDescent="0.2">
      <c r="A6" s="233">
        <v>42459</v>
      </c>
      <c r="B6" s="60" t="s">
        <v>4701</v>
      </c>
      <c r="C6" s="237" t="s">
        <v>4725</v>
      </c>
      <c r="D6" s="74" t="s">
        <v>4715</v>
      </c>
    </row>
    <row r="7" spans="1:6" x14ac:dyDescent="0.2">
      <c r="A7" s="233">
        <v>42459</v>
      </c>
      <c r="B7" s="60" t="s">
        <v>4701</v>
      </c>
      <c r="C7" s="237" t="s">
        <v>4726</v>
      </c>
      <c r="D7" s="74" t="s">
        <v>4715</v>
      </c>
    </row>
    <row r="8" spans="1:6" x14ac:dyDescent="0.2">
      <c r="A8" s="233">
        <v>42459</v>
      </c>
      <c r="B8" s="60" t="s">
        <v>4701</v>
      </c>
      <c r="C8" s="237" t="s">
        <v>4727</v>
      </c>
      <c r="D8" s="74" t="s">
        <v>4715</v>
      </c>
    </row>
    <row r="9" spans="1:6" x14ac:dyDescent="0.2">
      <c r="A9" s="233">
        <v>42459</v>
      </c>
      <c r="B9" s="60" t="s">
        <v>4701</v>
      </c>
      <c r="C9" s="237" t="s">
        <v>4728</v>
      </c>
      <c r="D9" s="74" t="s">
        <v>4715</v>
      </c>
    </row>
    <row r="10" spans="1:6" x14ac:dyDescent="0.2">
      <c r="A10" s="233">
        <v>42468</v>
      </c>
      <c r="B10" s="60" t="s">
        <v>4701</v>
      </c>
      <c r="C10" s="237" t="s">
        <v>4730</v>
      </c>
      <c r="D10" s="74" t="s">
        <v>4715</v>
      </c>
    </row>
    <row r="11" spans="1:6" x14ac:dyDescent="0.2">
      <c r="A11" s="233">
        <v>42468</v>
      </c>
      <c r="B11" s="60" t="s">
        <v>4701</v>
      </c>
      <c r="C11" s="237" t="s">
        <v>4733</v>
      </c>
      <c r="D11" s="74" t="s">
        <v>4715</v>
      </c>
    </row>
    <row r="12" spans="1:6" x14ac:dyDescent="0.2">
      <c r="A12" s="233">
        <v>42468</v>
      </c>
      <c r="B12" s="60" t="s">
        <v>4701</v>
      </c>
      <c r="C12" s="237" t="s">
        <v>4735</v>
      </c>
      <c r="D12" s="74" t="s">
        <v>4715</v>
      </c>
    </row>
    <row r="13" spans="1:6" x14ac:dyDescent="0.2">
      <c r="A13" s="233">
        <v>42468</v>
      </c>
      <c r="B13" s="60" t="s">
        <v>4701</v>
      </c>
      <c r="C13" s="237" t="s">
        <v>4736</v>
      </c>
      <c r="D13" s="74" t="s">
        <v>4715</v>
      </c>
    </row>
    <row r="14" spans="1:6" x14ac:dyDescent="0.2">
      <c r="A14" s="233">
        <v>42106</v>
      </c>
      <c r="B14" s="60" t="s">
        <v>4737</v>
      </c>
      <c r="C14" s="237" t="s">
        <v>4738</v>
      </c>
      <c r="D14" s="74" t="s">
        <v>4715</v>
      </c>
    </row>
    <row r="15" spans="1:6" x14ac:dyDescent="0.2">
      <c r="A15" s="233">
        <v>42479</v>
      </c>
      <c r="B15" s="60" t="s">
        <v>4737</v>
      </c>
      <c r="C15" s="237" t="s">
        <v>4739</v>
      </c>
      <c r="D15" s="74" t="s">
        <v>4715</v>
      </c>
    </row>
    <row r="16" spans="1:6" x14ac:dyDescent="0.2">
      <c r="A16" s="233">
        <v>42507</v>
      </c>
      <c r="B16" s="60" t="s">
        <v>4737</v>
      </c>
      <c r="C16" s="237" t="s">
        <v>4740</v>
      </c>
      <c r="D16" s="74" t="s">
        <v>4715</v>
      </c>
    </row>
    <row r="17" spans="1:5" x14ac:dyDescent="0.2">
      <c r="A17" s="233">
        <v>42509</v>
      </c>
      <c r="B17" s="60" t="s">
        <v>4737</v>
      </c>
      <c r="C17" s="146" t="s">
        <v>4746</v>
      </c>
      <c r="D17" s="74" t="s">
        <v>4715</v>
      </c>
    </row>
    <row r="18" spans="1:5" x14ac:dyDescent="0.2">
      <c r="A18" s="233">
        <v>42545</v>
      </c>
      <c r="B18" s="60" t="s">
        <v>4737</v>
      </c>
      <c r="C18" s="237" t="s">
        <v>4752</v>
      </c>
      <c r="D18" s="74" t="s">
        <v>4715</v>
      </c>
    </row>
    <row r="19" spans="1:5" x14ac:dyDescent="0.2">
      <c r="A19" s="233">
        <v>42579</v>
      </c>
      <c r="B19" s="60" t="s">
        <v>4737</v>
      </c>
      <c r="C19" s="237" t="s">
        <v>4753</v>
      </c>
      <c r="D19" s="74" t="s">
        <v>4715</v>
      </c>
    </row>
    <row r="20" spans="1:5" x14ac:dyDescent="0.2">
      <c r="A20" s="233">
        <v>42585</v>
      </c>
      <c r="B20" s="60" t="s">
        <v>4737</v>
      </c>
      <c r="C20" s="237" t="s">
        <v>4754</v>
      </c>
      <c r="D20" s="74" t="s">
        <v>4715</v>
      </c>
    </row>
    <row r="21" spans="1:5" x14ac:dyDescent="0.2">
      <c r="A21" s="233">
        <v>42591</v>
      </c>
      <c r="B21" s="60" t="s">
        <v>4737</v>
      </c>
      <c r="C21" s="237" t="s">
        <v>4755</v>
      </c>
      <c r="D21" s="74" t="s">
        <v>4715</v>
      </c>
    </row>
    <row r="22" spans="1:5" x14ac:dyDescent="0.2">
      <c r="A22" s="233">
        <v>42656</v>
      </c>
      <c r="B22" s="60" t="s">
        <v>4737</v>
      </c>
      <c r="C22" s="146" t="s">
        <v>4756</v>
      </c>
      <c r="D22" s="74" t="s">
        <v>4715</v>
      </c>
    </row>
    <row r="23" spans="1:5" x14ac:dyDescent="0.2">
      <c r="A23" s="233">
        <v>42661</v>
      </c>
      <c r="B23" s="60" t="s">
        <v>4737</v>
      </c>
      <c r="C23" s="237" t="s">
        <v>4757</v>
      </c>
      <c r="D23" s="74" t="s">
        <v>4715</v>
      </c>
    </row>
    <row r="24" spans="1:5" ht="15" x14ac:dyDescent="0.2">
      <c r="A24" s="233">
        <v>42740</v>
      </c>
      <c r="B24" s="60" t="s">
        <v>4758</v>
      </c>
      <c r="C24" s="237" t="s">
        <v>4760</v>
      </c>
      <c r="D24" s="74" t="s">
        <v>4759</v>
      </c>
      <c r="E24" s="248" t="s">
        <v>4761</v>
      </c>
    </row>
    <row r="25" spans="1:5" ht="15" x14ac:dyDescent="0.2">
      <c r="A25" s="233">
        <v>42741</v>
      </c>
      <c r="B25" s="60" t="s">
        <v>4758</v>
      </c>
      <c r="C25" s="237" t="s">
        <v>4762</v>
      </c>
      <c r="D25" s="74" t="s">
        <v>4759</v>
      </c>
      <c r="E25" s="248" t="s">
        <v>4763</v>
      </c>
    </row>
    <row r="26" spans="1:5" ht="15" x14ac:dyDescent="0.2">
      <c r="A26" s="233">
        <v>42741</v>
      </c>
      <c r="B26" s="60" t="s">
        <v>4758</v>
      </c>
      <c r="C26" s="237" t="s">
        <v>4786</v>
      </c>
      <c r="D26" s="74" t="s">
        <v>4759</v>
      </c>
      <c r="E26" s="248" t="s">
        <v>4788</v>
      </c>
    </row>
    <row r="27" spans="1:5" ht="15" x14ac:dyDescent="0.2">
      <c r="A27" s="233">
        <v>42741</v>
      </c>
      <c r="B27" s="60" t="s">
        <v>4758</v>
      </c>
      <c r="C27" s="237" t="s">
        <v>4787</v>
      </c>
      <c r="D27" s="74" t="s">
        <v>4759</v>
      </c>
      <c r="E27" s="248" t="s">
        <v>4789</v>
      </c>
    </row>
    <row r="28" spans="1:5" ht="15" x14ac:dyDescent="0.2">
      <c r="A28" s="233">
        <v>42741</v>
      </c>
      <c r="B28" s="60" t="s">
        <v>4758</v>
      </c>
      <c r="C28" s="237" t="s">
        <v>4839</v>
      </c>
      <c r="D28" s="74" t="s">
        <v>4759</v>
      </c>
      <c r="E28" s="248"/>
    </row>
    <row r="29" spans="1:5" ht="15" x14ac:dyDescent="0.2">
      <c r="C29" s="237" t="s">
        <v>4840</v>
      </c>
      <c r="E29" s="248"/>
    </row>
    <row r="30" spans="1:5" x14ac:dyDescent="0.2">
      <c r="C30" s="237" t="s">
        <v>4841</v>
      </c>
    </row>
    <row r="31" spans="1:5" x14ac:dyDescent="0.2">
      <c r="C31" s="237" t="s">
        <v>4842</v>
      </c>
    </row>
    <row r="32" spans="1:5" x14ac:dyDescent="0.2">
      <c r="A32" s="233">
        <v>42746</v>
      </c>
      <c r="B32" s="60" t="s">
        <v>4758</v>
      </c>
      <c r="C32" s="237" t="s">
        <v>4844</v>
      </c>
      <c r="D32" s="74" t="s">
        <v>4715</v>
      </c>
      <c r="E32" s="74" t="s">
        <v>4856</v>
      </c>
    </row>
    <row r="33" spans="1:5" x14ac:dyDescent="0.2">
      <c r="A33" s="233">
        <v>42838</v>
      </c>
      <c r="B33" s="60" t="s">
        <v>4758</v>
      </c>
      <c r="C33" s="146" t="s">
        <v>4855</v>
      </c>
      <c r="D33" s="74" t="s">
        <v>4715</v>
      </c>
      <c r="E33" s="74" t="s">
        <v>4845</v>
      </c>
    </row>
    <row r="34" spans="1:5" x14ac:dyDescent="0.2">
      <c r="A34" s="233">
        <v>42900</v>
      </c>
      <c r="B34" s="60" t="s">
        <v>4758</v>
      </c>
      <c r="C34" s="237" t="s">
        <v>4860</v>
      </c>
      <c r="D34" s="74" t="s">
        <v>4715</v>
      </c>
    </row>
    <row r="35" spans="1:5" x14ac:dyDescent="0.2">
      <c r="A35" s="233">
        <v>42957</v>
      </c>
      <c r="B35" s="60" t="s">
        <v>4758</v>
      </c>
      <c r="C35" s="146" t="s">
        <v>4865</v>
      </c>
      <c r="D35" s="74" t="s">
        <v>4715</v>
      </c>
    </row>
    <row r="36" spans="1:5" x14ac:dyDescent="0.2">
      <c r="A36" s="233">
        <v>43255</v>
      </c>
      <c r="B36" s="60" t="s">
        <v>5531</v>
      </c>
      <c r="C36" s="237" t="s">
        <v>5578</v>
      </c>
      <c r="D36" s="74" t="s">
        <v>4715</v>
      </c>
    </row>
    <row r="37" spans="1:5" x14ac:dyDescent="0.2">
      <c r="A37" s="233">
        <v>43272</v>
      </c>
      <c r="B37" s="60" t="s">
        <v>5531</v>
      </c>
      <c r="C37" s="146" t="s">
        <v>5581</v>
      </c>
      <c r="D37" s="74" t="s">
        <v>4715</v>
      </c>
    </row>
    <row r="38" spans="1:5" x14ac:dyDescent="0.2">
      <c r="A38" s="233">
        <v>43298</v>
      </c>
      <c r="B38" s="60" t="s">
        <v>5531</v>
      </c>
      <c r="C38" s="146" t="s">
        <v>5584</v>
      </c>
      <c r="D38" s="74" t="s">
        <v>4715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64</vt:i4>
      </vt:variant>
    </vt:vector>
  </HeadingPairs>
  <TitlesOfParts>
    <vt:vector size="75" baseType="lpstr">
      <vt:lpstr>Summary</vt:lpstr>
      <vt:lpstr>Doors Matrix</vt:lpstr>
      <vt:lpstr>Order Form</vt:lpstr>
      <vt:lpstr>Notes</vt:lpstr>
      <vt:lpstr>Order Entry Import</vt:lpstr>
      <vt:lpstr>Attributes</vt:lpstr>
      <vt:lpstr>Tables</vt:lpstr>
      <vt:lpstr>Door Samples</vt:lpstr>
      <vt:lpstr>Designer Sales Aid</vt:lpstr>
      <vt:lpstr>List Pricing</vt:lpstr>
      <vt:lpstr>Change Log</vt:lpstr>
      <vt:lpstr>Attributes</vt:lpstr>
      <vt:lpstr>List_ALS</vt:lpstr>
      <vt:lpstr>list_Boolean</vt:lpstr>
      <vt:lpstr>list_Cabinets</vt:lpstr>
      <vt:lpstr>list_Doorstyles</vt:lpstr>
      <vt:lpstr>list_DrawerGrade</vt:lpstr>
      <vt:lpstr>list_DSF</vt:lpstr>
      <vt:lpstr>list_EndType</vt:lpstr>
      <vt:lpstr>list_Finishes</vt:lpstr>
      <vt:lpstr>list_GlassGrade</vt:lpstr>
      <vt:lpstr>list_HingeGrade</vt:lpstr>
      <vt:lpstr>list_Hinging</vt:lpstr>
      <vt:lpstr>list_Models</vt:lpstr>
      <vt:lpstr>list_NoDoorStyles</vt:lpstr>
      <vt:lpstr>list_OldDoorStyles</vt:lpstr>
      <vt:lpstr>list_oldDSF</vt:lpstr>
      <vt:lpstr>list_OldFinishes</vt:lpstr>
      <vt:lpstr>List_OrderType</vt:lpstr>
      <vt:lpstr>list_ReasonCodes</vt:lpstr>
      <vt:lpstr>list_SampleDoors</vt:lpstr>
      <vt:lpstr>list_ShipMethod</vt:lpstr>
      <vt:lpstr>List_SKins_P</vt:lpstr>
      <vt:lpstr>List_Skins_R</vt:lpstr>
      <vt:lpstr>List_Skins_RP</vt:lpstr>
      <vt:lpstr>List_Skins_VP</vt:lpstr>
      <vt:lpstr>list_Skins_VPR</vt:lpstr>
      <vt:lpstr>list_VeneerAccMultiplier</vt:lpstr>
      <vt:lpstr>ListPrice</vt:lpstr>
      <vt:lpstr>listprice2</vt:lpstr>
      <vt:lpstr>models</vt:lpstr>
      <vt:lpstr>oldhinge</vt:lpstr>
      <vt:lpstr>PriceLookup</vt:lpstr>
      <vt:lpstr>'Designer Sales Aid'!Print_Area</vt:lpstr>
      <vt:lpstr>'Door Samples'!Print_Area</vt:lpstr>
      <vt:lpstr>'Doors Matrix'!Print_Area</vt:lpstr>
      <vt:lpstr>Notes!Print_Area</vt:lpstr>
      <vt:lpstr>'Order Entry Import'!Print_Area</vt:lpstr>
      <vt:lpstr>'Order Form'!Print_Area</vt:lpstr>
      <vt:lpstr>Summary!Print_Area</vt:lpstr>
      <vt:lpstr>'List Pricing'!Print_Titles</vt:lpstr>
      <vt:lpstr>'Order Form'!Print_Titles</vt:lpstr>
      <vt:lpstr>tbl_ALS</vt:lpstr>
      <vt:lpstr>tbl_DoorStyles</vt:lpstr>
      <vt:lpstr>tbl_DraweGrade</vt:lpstr>
      <vt:lpstr>tbl_DSF</vt:lpstr>
      <vt:lpstr>tbl_EndTypes</vt:lpstr>
      <vt:lpstr>tbl_FasciaSets</vt:lpstr>
      <vt:lpstr>tbl_Finishes</vt:lpstr>
      <vt:lpstr>tbl_GlassGrade</vt:lpstr>
      <vt:lpstr>tbl_HingeGrade</vt:lpstr>
      <vt:lpstr>tbl_Hinging</vt:lpstr>
      <vt:lpstr>tbl_Models</vt:lpstr>
      <vt:lpstr>tbl_No_doorstyles</vt:lpstr>
      <vt:lpstr>tbl_OldDoorStyles</vt:lpstr>
      <vt:lpstr>tbl_oldDSF</vt:lpstr>
      <vt:lpstr>tbl_OldFinishes</vt:lpstr>
      <vt:lpstr>tbl_OrderType</vt:lpstr>
      <vt:lpstr>tbl_ReasonCodes</vt:lpstr>
      <vt:lpstr>tbl_SampleDoors</vt:lpstr>
      <vt:lpstr>tbl_SkinGrade</vt:lpstr>
      <vt:lpstr>Tbl_Skins_P</vt:lpstr>
      <vt:lpstr>val_Doorstyle</vt:lpstr>
      <vt:lpstr>val_Finish</vt:lpstr>
      <vt:lpstr>val_MatSpec</vt:lpstr>
    </vt:vector>
  </TitlesOfParts>
  <Company>RSI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Krieger</dc:creator>
  <cp:lastModifiedBy>Mike Marshall</cp:lastModifiedBy>
  <cp:lastPrinted>2015-12-17T19:09:16Z</cp:lastPrinted>
  <dcterms:created xsi:type="dcterms:W3CDTF">2010-04-26T15:58:24Z</dcterms:created>
  <dcterms:modified xsi:type="dcterms:W3CDTF">2026-08-27T18:45:02Z</dcterms:modified>
</cp:coreProperties>
</file>